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es\"/>
    </mc:Choice>
  </mc:AlternateContent>
  <xr:revisionPtr revIDLastSave="0" documentId="13_ncr:1_{A7F42E8C-2C93-4749-BF5E-587AC0DE7A72}" xr6:coauthVersionLast="36" xr6:coauthVersionMax="36" xr10:uidLastSave="{00000000-0000-0000-0000-000000000000}"/>
  <bookViews>
    <workbookView xWindow="0" yWindow="0" windowWidth="28800" windowHeight="11775" activeTab="3" xr2:uid="{B992A370-A0C3-4A8D-B64E-E48BEB0B150A}"/>
  </bookViews>
  <sheets>
    <sheet name="LoondienstVsZZP" sheetId="1" r:id="rId1"/>
    <sheet name="Belastingschijven Compleet" sheetId="2" r:id="rId2"/>
    <sheet name="Belastingschijven Kort" sheetId="3" r:id="rId3"/>
    <sheet name="Belastingschijven Simpel" sheetId="4" r:id="rId4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2" l="1"/>
  <c r="H2" i="2"/>
  <c r="J10" i="2"/>
  <c r="J18" i="2"/>
  <c r="J26" i="2"/>
  <c r="J34" i="2"/>
  <c r="J42" i="2"/>
  <c r="J50" i="2"/>
  <c r="J58" i="2"/>
  <c r="J66" i="2"/>
  <c r="J74" i="2"/>
  <c r="J82" i="2"/>
  <c r="J90" i="2"/>
  <c r="J98" i="2"/>
  <c r="J106" i="2"/>
  <c r="J114" i="2"/>
  <c r="J122" i="2"/>
  <c r="J130" i="2"/>
  <c r="J138" i="2"/>
  <c r="J146" i="2"/>
  <c r="J154" i="2"/>
  <c r="J162" i="2"/>
  <c r="J170" i="2"/>
  <c r="J178" i="2"/>
  <c r="J186" i="2"/>
  <c r="J194" i="2"/>
  <c r="J202" i="2"/>
  <c r="J210" i="2"/>
  <c r="J218" i="2"/>
  <c r="J226" i="2"/>
  <c r="J234" i="2"/>
  <c r="J242" i="2"/>
  <c r="J250" i="2"/>
  <c r="J258" i="2"/>
  <c r="J266" i="2"/>
  <c r="J274" i="2"/>
  <c r="J282" i="2"/>
  <c r="J290" i="2"/>
  <c r="J298" i="2"/>
  <c r="J306" i="2"/>
  <c r="J314" i="2"/>
  <c r="J322" i="2"/>
  <c r="J330" i="2"/>
  <c r="J338" i="2"/>
  <c r="J346" i="2"/>
  <c r="J354" i="2"/>
  <c r="J362" i="2"/>
  <c r="J370" i="2"/>
  <c r="J378" i="2"/>
  <c r="J386" i="2"/>
  <c r="J394" i="2"/>
  <c r="J402" i="2"/>
  <c r="J410" i="2"/>
  <c r="J418" i="2"/>
  <c r="J426" i="2"/>
  <c r="J434" i="2"/>
  <c r="J442" i="2"/>
  <c r="J450" i="2"/>
  <c r="J458" i="2"/>
  <c r="J466" i="2"/>
  <c r="J474" i="2"/>
  <c r="J482" i="2"/>
  <c r="J490" i="2"/>
  <c r="J498" i="2"/>
  <c r="J506" i="2"/>
  <c r="J514" i="2"/>
  <c r="J522" i="2"/>
  <c r="J530" i="2"/>
  <c r="J538" i="2"/>
  <c r="J546" i="2"/>
  <c r="J554" i="2"/>
  <c r="J562" i="2"/>
  <c r="J570" i="2"/>
  <c r="J578" i="2"/>
  <c r="J586" i="2"/>
  <c r="J594" i="2"/>
  <c r="J602" i="2"/>
  <c r="J610" i="2"/>
  <c r="J618" i="2"/>
  <c r="J626" i="2"/>
  <c r="J634" i="2"/>
  <c r="J642" i="2"/>
  <c r="J650" i="2"/>
  <c r="J658" i="2"/>
  <c r="J666" i="2"/>
  <c r="J674" i="2"/>
  <c r="J682" i="2"/>
  <c r="J690" i="2"/>
  <c r="J698" i="2"/>
  <c r="J706" i="2"/>
  <c r="J714" i="2"/>
  <c r="J722" i="2"/>
  <c r="J730" i="2"/>
  <c r="J738" i="2"/>
  <c r="J746" i="2"/>
  <c r="J754" i="2"/>
  <c r="J762" i="2"/>
  <c r="J770" i="2"/>
  <c r="J778" i="2"/>
  <c r="J786" i="2"/>
  <c r="J794" i="2"/>
  <c r="J802" i="2"/>
  <c r="J810" i="2"/>
  <c r="J818" i="2"/>
  <c r="J826" i="2"/>
  <c r="J834" i="2"/>
  <c r="J842" i="2"/>
  <c r="J850" i="2"/>
  <c r="J858" i="2"/>
  <c r="J866" i="2"/>
  <c r="J874" i="2"/>
  <c r="J882" i="2"/>
  <c r="J890" i="2"/>
  <c r="J898" i="2"/>
  <c r="J906" i="2"/>
  <c r="J914" i="2"/>
  <c r="J922" i="2"/>
  <c r="J930" i="2"/>
  <c r="J938" i="2"/>
  <c r="J946" i="2"/>
  <c r="J954" i="2"/>
  <c r="J962" i="2"/>
  <c r="J970" i="2"/>
  <c r="J978" i="2"/>
  <c r="J986" i="2"/>
  <c r="J994" i="2"/>
  <c r="J1002" i="2"/>
  <c r="J1010" i="2"/>
  <c r="J1018" i="2"/>
  <c r="J3" i="2"/>
  <c r="J11" i="2"/>
  <c r="J19" i="2"/>
  <c r="J27" i="2"/>
  <c r="J35" i="2"/>
  <c r="J43" i="2"/>
  <c r="J51" i="2"/>
  <c r="J59" i="2"/>
  <c r="J67" i="2"/>
  <c r="J75" i="2"/>
  <c r="J83" i="2"/>
  <c r="J91" i="2"/>
  <c r="J99" i="2"/>
  <c r="J107" i="2"/>
  <c r="J115" i="2"/>
  <c r="J123" i="2"/>
  <c r="J131" i="2"/>
  <c r="J139" i="2"/>
  <c r="J147" i="2"/>
  <c r="J155" i="2"/>
  <c r="J163" i="2"/>
  <c r="J171" i="2"/>
  <c r="J179" i="2"/>
  <c r="J187" i="2"/>
  <c r="J195" i="2"/>
  <c r="J203" i="2"/>
  <c r="J211" i="2"/>
  <c r="J219" i="2"/>
  <c r="J227" i="2"/>
  <c r="J235" i="2"/>
  <c r="J243" i="2"/>
  <c r="J251" i="2"/>
  <c r="J259" i="2"/>
  <c r="J267" i="2"/>
  <c r="J275" i="2"/>
  <c r="J283" i="2"/>
  <c r="J291" i="2"/>
  <c r="J299" i="2"/>
  <c r="J307" i="2"/>
  <c r="J315" i="2"/>
  <c r="J323" i="2"/>
  <c r="J331" i="2"/>
  <c r="J339" i="2"/>
  <c r="J347" i="2"/>
  <c r="J355" i="2"/>
  <c r="J363" i="2"/>
  <c r="J371" i="2"/>
  <c r="J379" i="2"/>
  <c r="J387" i="2"/>
  <c r="J395" i="2"/>
  <c r="J403" i="2"/>
  <c r="J411" i="2"/>
  <c r="J419" i="2"/>
  <c r="J427" i="2"/>
  <c r="J435" i="2"/>
  <c r="J443" i="2"/>
  <c r="J451" i="2"/>
  <c r="J459" i="2"/>
  <c r="J467" i="2"/>
  <c r="J475" i="2"/>
  <c r="J483" i="2"/>
  <c r="J491" i="2"/>
  <c r="J499" i="2"/>
  <c r="J507" i="2"/>
  <c r="J515" i="2"/>
  <c r="J523" i="2"/>
  <c r="J531" i="2"/>
  <c r="J539" i="2"/>
  <c r="J547" i="2"/>
  <c r="J555" i="2"/>
  <c r="J563" i="2"/>
  <c r="J571" i="2"/>
  <c r="J579" i="2"/>
  <c r="J587" i="2"/>
  <c r="J595" i="2"/>
  <c r="J603" i="2"/>
  <c r="J611" i="2"/>
  <c r="J619" i="2"/>
  <c r="J627" i="2"/>
  <c r="J635" i="2"/>
  <c r="J643" i="2"/>
  <c r="J651" i="2"/>
  <c r="J659" i="2"/>
  <c r="J667" i="2"/>
  <c r="J675" i="2"/>
  <c r="J683" i="2"/>
  <c r="J691" i="2"/>
  <c r="J699" i="2"/>
  <c r="J707" i="2"/>
  <c r="J715" i="2"/>
  <c r="J723" i="2"/>
  <c r="J731" i="2"/>
  <c r="J739" i="2"/>
  <c r="J747" i="2"/>
  <c r="J755" i="2"/>
  <c r="J763" i="2"/>
  <c r="J771" i="2"/>
  <c r="J779" i="2"/>
  <c r="J787" i="2"/>
  <c r="J795" i="2"/>
  <c r="J803" i="2"/>
  <c r="J811" i="2"/>
  <c r="J819" i="2"/>
  <c r="J827" i="2"/>
  <c r="J835" i="2"/>
  <c r="J843" i="2"/>
  <c r="J851" i="2"/>
  <c r="J859" i="2"/>
  <c r="J867" i="2"/>
  <c r="J875" i="2"/>
  <c r="J883" i="2"/>
  <c r="J891" i="2"/>
  <c r="J899" i="2"/>
  <c r="J907" i="2"/>
  <c r="J915" i="2"/>
  <c r="J923" i="2"/>
  <c r="J931" i="2"/>
  <c r="J939" i="2"/>
  <c r="J947" i="2"/>
  <c r="J955" i="2"/>
  <c r="J963" i="2"/>
  <c r="J971" i="2"/>
  <c r="J979" i="2"/>
  <c r="J987" i="2"/>
  <c r="J995" i="2"/>
  <c r="J1003" i="2"/>
  <c r="J1011" i="2"/>
  <c r="J4" i="2"/>
  <c r="J12" i="2"/>
  <c r="J20" i="2"/>
  <c r="J28" i="2"/>
  <c r="J36" i="2"/>
  <c r="J44" i="2"/>
  <c r="J52" i="2"/>
  <c r="J60" i="2"/>
  <c r="J68" i="2"/>
  <c r="J76" i="2"/>
  <c r="J84" i="2"/>
  <c r="J92" i="2"/>
  <c r="J100" i="2"/>
  <c r="J108" i="2"/>
  <c r="J116" i="2"/>
  <c r="J124" i="2"/>
  <c r="J132" i="2"/>
  <c r="J140" i="2"/>
  <c r="J148" i="2"/>
  <c r="J156" i="2"/>
  <c r="J164" i="2"/>
  <c r="J172" i="2"/>
  <c r="J180" i="2"/>
  <c r="J188" i="2"/>
  <c r="J196" i="2"/>
  <c r="J204" i="2"/>
  <c r="J212" i="2"/>
  <c r="J220" i="2"/>
  <c r="J228" i="2"/>
  <c r="J236" i="2"/>
  <c r="J244" i="2"/>
  <c r="J252" i="2"/>
  <c r="J260" i="2"/>
  <c r="J268" i="2"/>
  <c r="J276" i="2"/>
  <c r="J284" i="2"/>
  <c r="J292" i="2"/>
  <c r="J300" i="2"/>
  <c r="J308" i="2"/>
  <c r="J316" i="2"/>
  <c r="J324" i="2"/>
  <c r="J332" i="2"/>
  <c r="J340" i="2"/>
  <c r="J348" i="2"/>
  <c r="J356" i="2"/>
  <c r="J364" i="2"/>
  <c r="J372" i="2"/>
  <c r="J380" i="2"/>
  <c r="J388" i="2"/>
  <c r="J396" i="2"/>
  <c r="J404" i="2"/>
  <c r="J412" i="2"/>
  <c r="J420" i="2"/>
  <c r="J428" i="2"/>
  <c r="J436" i="2"/>
  <c r="J444" i="2"/>
  <c r="J452" i="2"/>
  <c r="J460" i="2"/>
  <c r="J468" i="2"/>
  <c r="J476" i="2"/>
  <c r="J484" i="2"/>
  <c r="J492" i="2"/>
  <c r="J500" i="2"/>
  <c r="J508" i="2"/>
  <c r="J516" i="2"/>
  <c r="J524" i="2"/>
  <c r="J532" i="2"/>
  <c r="J540" i="2"/>
  <c r="J548" i="2"/>
  <c r="J556" i="2"/>
  <c r="J564" i="2"/>
  <c r="J572" i="2"/>
  <c r="J580" i="2"/>
  <c r="J588" i="2"/>
  <c r="J596" i="2"/>
  <c r="J604" i="2"/>
  <c r="J612" i="2"/>
  <c r="J620" i="2"/>
  <c r="J628" i="2"/>
  <c r="J636" i="2"/>
  <c r="J644" i="2"/>
  <c r="J652" i="2"/>
  <c r="J660" i="2"/>
  <c r="J668" i="2"/>
  <c r="J676" i="2"/>
  <c r="J684" i="2"/>
  <c r="J692" i="2"/>
  <c r="J700" i="2"/>
  <c r="J708" i="2"/>
  <c r="J716" i="2"/>
  <c r="J724" i="2"/>
  <c r="J732" i="2"/>
  <c r="J740" i="2"/>
  <c r="J748" i="2"/>
  <c r="J756" i="2"/>
  <c r="J764" i="2"/>
  <c r="J772" i="2"/>
  <c r="J780" i="2"/>
  <c r="J788" i="2"/>
  <c r="J796" i="2"/>
  <c r="J804" i="2"/>
  <c r="J812" i="2"/>
  <c r="J820" i="2"/>
  <c r="J828" i="2"/>
  <c r="J836" i="2"/>
  <c r="J844" i="2"/>
  <c r="J852" i="2"/>
  <c r="J860" i="2"/>
  <c r="J868" i="2"/>
  <c r="J876" i="2"/>
  <c r="J884" i="2"/>
  <c r="J892" i="2"/>
  <c r="J900" i="2"/>
  <c r="J908" i="2"/>
  <c r="J916" i="2"/>
  <c r="J924" i="2"/>
  <c r="J932" i="2"/>
  <c r="J940" i="2"/>
  <c r="J948" i="2"/>
  <c r="J956" i="2"/>
  <c r="J964" i="2"/>
  <c r="J972" i="2"/>
  <c r="J980" i="2"/>
  <c r="J988" i="2"/>
  <c r="J996" i="2"/>
  <c r="J1004" i="2"/>
  <c r="J5" i="2"/>
  <c r="J13" i="2"/>
  <c r="J21" i="2"/>
  <c r="J29" i="2"/>
  <c r="J37" i="2"/>
  <c r="J45" i="2"/>
  <c r="J53" i="2"/>
  <c r="J61" i="2"/>
  <c r="J69" i="2"/>
  <c r="J77" i="2"/>
  <c r="J85" i="2"/>
  <c r="J93" i="2"/>
  <c r="J101" i="2"/>
  <c r="J109" i="2"/>
  <c r="J117" i="2"/>
  <c r="J125" i="2"/>
  <c r="J133" i="2"/>
  <c r="J141" i="2"/>
  <c r="J149" i="2"/>
  <c r="J157" i="2"/>
  <c r="J165" i="2"/>
  <c r="J173" i="2"/>
  <c r="J181" i="2"/>
  <c r="J189" i="2"/>
  <c r="J197" i="2"/>
  <c r="J205" i="2"/>
  <c r="J213" i="2"/>
  <c r="J221" i="2"/>
  <c r="J229" i="2"/>
  <c r="J237" i="2"/>
  <c r="J245" i="2"/>
  <c r="J253" i="2"/>
  <c r="J261" i="2"/>
  <c r="J269" i="2"/>
  <c r="J277" i="2"/>
  <c r="J285" i="2"/>
  <c r="J293" i="2"/>
  <c r="J301" i="2"/>
  <c r="J309" i="2"/>
  <c r="J317" i="2"/>
  <c r="J325" i="2"/>
  <c r="J333" i="2"/>
  <c r="J341" i="2"/>
  <c r="J349" i="2"/>
  <c r="J357" i="2"/>
  <c r="J365" i="2"/>
  <c r="J373" i="2"/>
  <c r="J381" i="2"/>
  <c r="J389" i="2"/>
  <c r="J397" i="2"/>
  <c r="J405" i="2"/>
  <c r="J413" i="2"/>
  <c r="J421" i="2"/>
  <c r="J429" i="2"/>
  <c r="J437" i="2"/>
  <c r="J445" i="2"/>
  <c r="J453" i="2"/>
  <c r="J461" i="2"/>
  <c r="J469" i="2"/>
  <c r="J477" i="2"/>
  <c r="J485" i="2"/>
  <c r="J493" i="2"/>
  <c r="J501" i="2"/>
  <c r="J509" i="2"/>
  <c r="J517" i="2"/>
  <c r="J525" i="2"/>
  <c r="J533" i="2"/>
  <c r="J541" i="2"/>
  <c r="J549" i="2"/>
  <c r="J557" i="2"/>
  <c r="J565" i="2"/>
  <c r="J573" i="2"/>
  <c r="J581" i="2"/>
  <c r="J589" i="2"/>
  <c r="J597" i="2"/>
  <c r="J605" i="2"/>
  <c r="J613" i="2"/>
  <c r="J621" i="2"/>
  <c r="J629" i="2"/>
  <c r="J637" i="2"/>
  <c r="J645" i="2"/>
  <c r="J653" i="2"/>
  <c r="J661" i="2"/>
  <c r="J669" i="2"/>
  <c r="J677" i="2"/>
  <c r="J685" i="2"/>
  <c r="J693" i="2"/>
  <c r="J701" i="2"/>
  <c r="J709" i="2"/>
  <c r="J717" i="2"/>
  <c r="J725" i="2"/>
  <c r="J733" i="2"/>
  <c r="J741" i="2"/>
  <c r="J749" i="2"/>
  <c r="J757" i="2"/>
  <c r="J765" i="2"/>
  <c r="J773" i="2"/>
  <c r="J781" i="2"/>
  <c r="J789" i="2"/>
  <c r="J797" i="2"/>
  <c r="J805" i="2"/>
  <c r="J813" i="2"/>
  <c r="J821" i="2"/>
  <c r="J829" i="2"/>
  <c r="J837" i="2"/>
  <c r="J845" i="2"/>
  <c r="J853" i="2"/>
  <c r="J861" i="2"/>
  <c r="J869" i="2"/>
  <c r="J877" i="2"/>
  <c r="J885" i="2"/>
  <c r="J893" i="2"/>
  <c r="J901" i="2"/>
  <c r="J909" i="2"/>
  <c r="J917" i="2"/>
  <c r="J925" i="2"/>
  <c r="J933" i="2"/>
  <c r="J941" i="2"/>
  <c r="J949" i="2"/>
  <c r="J957" i="2"/>
  <c r="J965" i="2"/>
  <c r="J973" i="2"/>
  <c r="J981" i="2"/>
  <c r="J989" i="2"/>
  <c r="J997" i="2"/>
  <c r="J1005" i="2"/>
  <c r="J6" i="2"/>
  <c r="J14" i="2"/>
  <c r="J22" i="2"/>
  <c r="J30" i="2"/>
  <c r="J38" i="2"/>
  <c r="J46" i="2"/>
  <c r="J54" i="2"/>
  <c r="J62" i="2"/>
  <c r="J70" i="2"/>
  <c r="J78" i="2"/>
  <c r="J86" i="2"/>
  <c r="J94" i="2"/>
  <c r="J102" i="2"/>
  <c r="J110" i="2"/>
  <c r="J118" i="2"/>
  <c r="J126" i="2"/>
  <c r="J134" i="2"/>
  <c r="J142" i="2"/>
  <c r="J150" i="2"/>
  <c r="J158" i="2"/>
  <c r="J166" i="2"/>
  <c r="J174" i="2"/>
  <c r="J182" i="2"/>
  <c r="J190" i="2"/>
  <c r="J198" i="2"/>
  <c r="J206" i="2"/>
  <c r="J214" i="2"/>
  <c r="J222" i="2"/>
  <c r="J230" i="2"/>
  <c r="J238" i="2"/>
  <c r="J246" i="2"/>
  <c r="J254" i="2"/>
  <c r="J262" i="2"/>
  <c r="J270" i="2"/>
  <c r="J278" i="2"/>
  <c r="J286" i="2"/>
  <c r="J294" i="2"/>
  <c r="J302" i="2"/>
  <c r="J310" i="2"/>
  <c r="J318" i="2"/>
  <c r="J326" i="2"/>
  <c r="J334" i="2"/>
  <c r="J342" i="2"/>
  <c r="J350" i="2"/>
  <c r="J358" i="2"/>
  <c r="J366" i="2"/>
  <c r="J374" i="2"/>
  <c r="J382" i="2"/>
  <c r="J390" i="2"/>
  <c r="J398" i="2"/>
  <c r="J406" i="2"/>
  <c r="J414" i="2"/>
  <c r="J422" i="2"/>
  <c r="J430" i="2"/>
  <c r="J438" i="2"/>
  <c r="J446" i="2"/>
  <c r="J454" i="2"/>
  <c r="J462" i="2"/>
  <c r="J470" i="2"/>
  <c r="J478" i="2"/>
  <c r="J486" i="2"/>
  <c r="J494" i="2"/>
  <c r="J502" i="2"/>
  <c r="J510" i="2"/>
  <c r="J518" i="2"/>
  <c r="J526" i="2"/>
  <c r="J534" i="2"/>
  <c r="J542" i="2"/>
  <c r="J550" i="2"/>
  <c r="J558" i="2"/>
  <c r="J566" i="2"/>
  <c r="J574" i="2"/>
  <c r="J582" i="2"/>
  <c r="J590" i="2"/>
  <c r="J598" i="2"/>
  <c r="J606" i="2"/>
  <c r="J614" i="2"/>
  <c r="J622" i="2"/>
  <c r="J630" i="2"/>
  <c r="J638" i="2"/>
  <c r="J646" i="2"/>
  <c r="J654" i="2"/>
  <c r="J662" i="2"/>
  <c r="J670" i="2"/>
  <c r="J678" i="2"/>
  <c r="J686" i="2"/>
  <c r="J694" i="2"/>
  <c r="J702" i="2"/>
  <c r="J710" i="2"/>
  <c r="J718" i="2"/>
  <c r="J726" i="2"/>
  <c r="J734" i="2"/>
  <c r="J742" i="2"/>
  <c r="J750" i="2"/>
  <c r="J758" i="2"/>
  <c r="J766" i="2"/>
  <c r="J774" i="2"/>
  <c r="J782" i="2"/>
  <c r="J790" i="2"/>
  <c r="J798" i="2"/>
  <c r="J806" i="2"/>
  <c r="J814" i="2"/>
  <c r="J822" i="2"/>
  <c r="J830" i="2"/>
  <c r="J838" i="2"/>
  <c r="J846" i="2"/>
  <c r="J854" i="2"/>
  <c r="J862" i="2"/>
  <c r="J870" i="2"/>
  <c r="J878" i="2"/>
  <c r="J886" i="2"/>
  <c r="J894" i="2"/>
  <c r="J902" i="2"/>
  <c r="J910" i="2"/>
  <c r="J918" i="2"/>
  <c r="J926" i="2"/>
  <c r="J934" i="2"/>
  <c r="J942" i="2"/>
  <c r="J950" i="2"/>
  <c r="J958" i="2"/>
  <c r="J966" i="2"/>
  <c r="J974" i="2"/>
  <c r="J982" i="2"/>
  <c r="J990" i="2"/>
  <c r="J998" i="2"/>
  <c r="J1006" i="2"/>
  <c r="J1014" i="2"/>
  <c r="J7" i="2"/>
  <c r="J15" i="2"/>
  <c r="J23" i="2"/>
  <c r="J31" i="2"/>
  <c r="J39" i="2"/>
  <c r="J47" i="2"/>
  <c r="J55" i="2"/>
  <c r="J63" i="2"/>
  <c r="J71" i="2"/>
  <c r="J79" i="2"/>
  <c r="J87" i="2"/>
  <c r="J95" i="2"/>
  <c r="J103" i="2"/>
  <c r="J111" i="2"/>
  <c r="J119" i="2"/>
  <c r="J127" i="2"/>
  <c r="J135" i="2"/>
  <c r="J143" i="2"/>
  <c r="J151" i="2"/>
  <c r="J159" i="2"/>
  <c r="J167" i="2"/>
  <c r="J175" i="2"/>
  <c r="J183" i="2"/>
  <c r="J191" i="2"/>
  <c r="J199" i="2"/>
  <c r="J207" i="2"/>
  <c r="J215" i="2"/>
  <c r="J223" i="2"/>
  <c r="J231" i="2"/>
  <c r="J239" i="2"/>
  <c r="J247" i="2"/>
  <c r="J255" i="2"/>
  <c r="J263" i="2"/>
  <c r="J271" i="2"/>
  <c r="J279" i="2"/>
  <c r="J287" i="2"/>
  <c r="J295" i="2"/>
  <c r="J303" i="2"/>
  <c r="J311" i="2"/>
  <c r="J319" i="2"/>
  <c r="J327" i="2"/>
  <c r="J335" i="2"/>
  <c r="J343" i="2"/>
  <c r="J351" i="2"/>
  <c r="J359" i="2"/>
  <c r="J367" i="2"/>
  <c r="J375" i="2"/>
  <c r="J383" i="2"/>
  <c r="J391" i="2"/>
  <c r="J399" i="2"/>
  <c r="J407" i="2"/>
  <c r="J415" i="2"/>
  <c r="J423" i="2"/>
  <c r="J431" i="2"/>
  <c r="J439" i="2"/>
  <c r="J447" i="2"/>
  <c r="J455" i="2"/>
  <c r="J463" i="2"/>
  <c r="J471" i="2"/>
  <c r="J479" i="2"/>
  <c r="J487" i="2"/>
  <c r="J495" i="2"/>
  <c r="J503" i="2"/>
  <c r="J511" i="2"/>
  <c r="J519" i="2"/>
  <c r="J527" i="2"/>
  <c r="J535" i="2"/>
  <c r="J543" i="2"/>
  <c r="J551" i="2"/>
  <c r="J559" i="2"/>
  <c r="J567" i="2"/>
  <c r="J575" i="2"/>
  <c r="J583" i="2"/>
  <c r="J591" i="2"/>
  <c r="J599" i="2"/>
  <c r="J607" i="2"/>
  <c r="J615" i="2"/>
  <c r="J623" i="2"/>
  <c r="J631" i="2"/>
  <c r="J639" i="2"/>
  <c r="J647" i="2"/>
  <c r="J655" i="2"/>
  <c r="J663" i="2"/>
  <c r="J671" i="2"/>
  <c r="J679" i="2"/>
  <c r="J687" i="2"/>
  <c r="J695" i="2"/>
  <c r="J703" i="2"/>
  <c r="J711" i="2"/>
  <c r="J719" i="2"/>
  <c r="J727" i="2"/>
  <c r="J735" i="2"/>
  <c r="J743" i="2"/>
  <c r="J751" i="2"/>
  <c r="J759" i="2"/>
  <c r="J767" i="2"/>
  <c r="J775" i="2"/>
  <c r="J783" i="2"/>
  <c r="J791" i="2"/>
  <c r="J799" i="2"/>
  <c r="J807" i="2"/>
  <c r="J815" i="2"/>
  <c r="J823" i="2"/>
  <c r="J831" i="2"/>
  <c r="J839" i="2"/>
  <c r="J847" i="2"/>
  <c r="J855" i="2"/>
  <c r="J863" i="2"/>
  <c r="J871" i="2"/>
  <c r="J879" i="2"/>
  <c r="J887" i="2"/>
  <c r="J895" i="2"/>
  <c r="J903" i="2"/>
  <c r="J911" i="2"/>
  <c r="J919" i="2"/>
  <c r="J927" i="2"/>
  <c r="J935" i="2"/>
  <c r="J943" i="2"/>
  <c r="J951" i="2"/>
  <c r="J959" i="2"/>
  <c r="J967" i="2"/>
  <c r="J975" i="2"/>
  <c r="J983" i="2"/>
  <c r="J991" i="2"/>
  <c r="J999" i="2"/>
  <c r="J1007" i="2"/>
  <c r="J1015" i="2"/>
  <c r="J8" i="2"/>
  <c r="J16" i="2"/>
  <c r="J24" i="2"/>
  <c r="J32" i="2"/>
  <c r="J40" i="2"/>
  <c r="J48" i="2"/>
  <c r="J56" i="2"/>
  <c r="J64" i="2"/>
  <c r="J72" i="2"/>
  <c r="J80" i="2"/>
  <c r="J88" i="2"/>
  <c r="J96" i="2"/>
  <c r="J104" i="2"/>
  <c r="J112" i="2"/>
  <c r="J120" i="2"/>
  <c r="J128" i="2"/>
  <c r="J136" i="2"/>
  <c r="J144" i="2"/>
  <c r="J152" i="2"/>
  <c r="J160" i="2"/>
  <c r="J168" i="2"/>
  <c r="J176" i="2"/>
  <c r="J184" i="2"/>
  <c r="J192" i="2"/>
  <c r="J200" i="2"/>
  <c r="J208" i="2"/>
  <c r="J216" i="2"/>
  <c r="J224" i="2"/>
  <c r="J232" i="2"/>
  <c r="J240" i="2"/>
  <c r="J248" i="2"/>
  <c r="J256" i="2"/>
  <c r="J264" i="2"/>
  <c r="J272" i="2"/>
  <c r="J280" i="2"/>
  <c r="J288" i="2"/>
  <c r="J296" i="2"/>
  <c r="J304" i="2"/>
  <c r="J312" i="2"/>
  <c r="J320" i="2"/>
  <c r="J328" i="2"/>
  <c r="J336" i="2"/>
  <c r="J344" i="2"/>
  <c r="J352" i="2"/>
  <c r="J360" i="2"/>
  <c r="J368" i="2"/>
  <c r="J376" i="2"/>
  <c r="J384" i="2"/>
  <c r="J392" i="2"/>
  <c r="J400" i="2"/>
  <c r="J408" i="2"/>
  <c r="J416" i="2"/>
  <c r="J424" i="2"/>
  <c r="J432" i="2"/>
  <c r="J440" i="2"/>
  <c r="J448" i="2"/>
  <c r="J456" i="2"/>
  <c r="J464" i="2"/>
  <c r="J472" i="2"/>
  <c r="J480" i="2"/>
  <c r="J488" i="2"/>
  <c r="J496" i="2"/>
  <c r="J504" i="2"/>
  <c r="J512" i="2"/>
  <c r="J520" i="2"/>
  <c r="J528" i="2"/>
  <c r="J536" i="2"/>
  <c r="J544" i="2"/>
  <c r="J552" i="2"/>
  <c r="J560" i="2"/>
  <c r="J568" i="2"/>
  <c r="J576" i="2"/>
  <c r="J584" i="2"/>
  <c r="J592" i="2"/>
  <c r="J600" i="2"/>
  <c r="J608" i="2"/>
  <c r="J616" i="2"/>
  <c r="J624" i="2"/>
  <c r="J632" i="2"/>
  <c r="J640" i="2"/>
  <c r="J648" i="2"/>
  <c r="J656" i="2"/>
  <c r="J664" i="2"/>
  <c r="J672" i="2"/>
  <c r="J680" i="2"/>
  <c r="J688" i="2"/>
  <c r="J696" i="2"/>
  <c r="J704" i="2"/>
  <c r="J712" i="2"/>
  <c r="J720" i="2"/>
  <c r="J728" i="2"/>
  <c r="J736" i="2"/>
  <c r="J744" i="2"/>
  <c r="J752" i="2"/>
  <c r="J760" i="2"/>
  <c r="J768" i="2"/>
  <c r="J776" i="2"/>
  <c r="J784" i="2"/>
  <c r="J792" i="2"/>
  <c r="J800" i="2"/>
  <c r="J808" i="2"/>
  <c r="J816" i="2"/>
  <c r="J824" i="2"/>
  <c r="J832" i="2"/>
  <c r="J840" i="2"/>
  <c r="J848" i="2"/>
  <c r="J856" i="2"/>
  <c r="J864" i="2"/>
  <c r="J872" i="2"/>
  <c r="J880" i="2"/>
  <c r="J888" i="2"/>
  <c r="J896" i="2"/>
  <c r="J904" i="2"/>
  <c r="J912" i="2"/>
  <c r="J920" i="2"/>
  <c r="J928" i="2"/>
  <c r="J936" i="2"/>
  <c r="J944" i="2"/>
  <c r="J952" i="2"/>
  <c r="J960" i="2"/>
  <c r="J968" i="2"/>
  <c r="J976" i="2"/>
  <c r="J984" i="2"/>
  <c r="J992" i="2"/>
  <c r="J1000" i="2"/>
  <c r="J1008" i="2"/>
  <c r="J1016" i="2"/>
  <c r="J9" i="2"/>
  <c r="J17" i="2"/>
  <c r="J25" i="2"/>
  <c r="J33" i="2"/>
  <c r="J41" i="2"/>
  <c r="J49" i="2"/>
  <c r="J57" i="2"/>
  <c r="J65" i="2"/>
  <c r="J73" i="2"/>
  <c r="J81" i="2"/>
  <c r="J89" i="2"/>
  <c r="J97" i="2"/>
  <c r="J105" i="2"/>
  <c r="J113" i="2"/>
  <c r="J121" i="2"/>
  <c r="J129" i="2"/>
  <c r="J137" i="2"/>
  <c r="J145" i="2"/>
  <c r="J153" i="2"/>
  <c r="J161" i="2"/>
  <c r="J169" i="2"/>
  <c r="J177" i="2"/>
  <c r="J185" i="2"/>
  <c r="J193" i="2"/>
  <c r="J201" i="2"/>
  <c r="J209" i="2"/>
  <c r="J217" i="2"/>
  <c r="J225" i="2"/>
  <c r="J233" i="2"/>
  <c r="J241" i="2"/>
  <c r="J249" i="2"/>
  <c r="J257" i="2"/>
  <c r="J265" i="2"/>
  <c r="J273" i="2"/>
  <c r="J281" i="2"/>
  <c r="J289" i="2"/>
  <c r="J297" i="2"/>
  <c r="J305" i="2"/>
  <c r="J313" i="2"/>
  <c r="J321" i="2"/>
  <c r="J329" i="2"/>
  <c r="J337" i="2"/>
  <c r="J345" i="2"/>
  <c r="J353" i="2"/>
  <c r="J361" i="2"/>
  <c r="J369" i="2"/>
  <c r="J377" i="2"/>
  <c r="J385" i="2"/>
  <c r="J393" i="2"/>
  <c r="J401" i="2"/>
  <c r="J409" i="2"/>
  <c r="J417" i="2"/>
  <c r="J425" i="2"/>
  <c r="J433" i="2"/>
  <c r="J441" i="2"/>
  <c r="J449" i="2"/>
  <c r="J457" i="2"/>
  <c r="J465" i="2"/>
  <c r="J473" i="2"/>
  <c r="J481" i="2"/>
  <c r="J489" i="2"/>
  <c r="J497" i="2"/>
  <c r="J505" i="2"/>
  <c r="J513" i="2"/>
  <c r="J521" i="2"/>
  <c r="J529" i="2"/>
  <c r="J537" i="2"/>
  <c r="J545" i="2"/>
  <c r="J553" i="2"/>
  <c r="J561" i="2"/>
  <c r="J569" i="2"/>
  <c r="J577" i="2"/>
  <c r="J585" i="2"/>
  <c r="J593" i="2"/>
  <c r="J601" i="2"/>
  <c r="J609" i="2"/>
  <c r="J617" i="2"/>
  <c r="J625" i="2"/>
  <c r="J633" i="2"/>
  <c r="J641" i="2"/>
  <c r="J649" i="2"/>
  <c r="J657" i="2"/>
  <c r="J665" i="2"/>
  <c r="J673" i="2"/>
  <c r="J681" i="2"/>
  <c r="J689" i="2"/>
  <c r="J697" i="2"/>
  <c r="J705" i="2"/>
  <c r="J713" i="2"/>
  <c r="J721" i="2"/>
  <c r="J729" i="2"/>
  <c r="J737" i="2"/>
  <c r="J745" i="2"/>
  <c r="J753" i="2"/>
  <c r="J761" i="2"/>
  <c r="J769" i="2"/>
  <c r="J777" i="2"/>
  <c r="J785" i="2"/>
  <c r="J793" i="2"/>
  <c r="J801" i="2"/>
  <c r="J809" i="2"/>
  <c r="J817" i="2"/>
  <c r="J825" i="2"/>
  <c r="J833" i="2"/>
  <c r="J841" i="2"/>
  <c r="J849" i="2"/>
  <c r="J857" i="2"/>
  <c r="J865" i="2"/>
  <c r="J873" i="2"/>
  <c r="J881" i="2"/>
  <c r="J889" i="2"/>
  <c r="J897" i="2"/>
  <c r="J905" i="2"/>
  <c r="J913" i="2"/>
  <c r="J921" i="2"/>
  <c r="J929" i="2"/>
  <c r="J937" i="2"/>
  <c r="J945" i="2"/>
  <c r="J953" i="2"/>
  <c r="J961" i="2"/>
  <c r="J969" i="2"/>
  <c r="J977" i="2"/>
  <c r="J985" i="2"/>
  <c r="J993" i="2"/>
  <c r="J1001" i="2"/>
  <c r="J1009" i="2"/>
  <c r="J1017" i="2"/>
  <c r="J1012" i="2"/>
  <c r="J1025" i="2"/>
  <c r="J1033" i="2"/>
  <c r="J1041" i="2"/>
  <c r="J1049" i="2"/>
  <c r="J1057" i="2"/>
  <c r="J1065" i="2"/>
  <c r="J1073" i="2"/>
  <c r="J1081" i="2"/>
  <c r="J1089" i="2"/>
  <c r="J1097" i="2"/>
  <c r="J1105" i="2"/>
  <c r="J1113" i="2"/>
  <c r="J1121" i="2"/>
  <c r="J1129" i="2"/>
  <c r="J1137" i="2"/>
  <c r="J1145" i="2"/>
  <c r="J1153" i="2"/>
  <c r="J1161" i="2"/>
  <c r="J1169" i="2"/>
  <c r="J1177" i="2"/>
  <c r="J1185" i="2"/>
  <c r="J1193" i="2"/>
  <c r="J1201" i="2"/>
  <c r="J1209" i="2"/>
  <c r="J1217" i="2"/>
  <c r="J1225" i="2"/>
  <c r="J1233" i="2"/>
  <c r="J1241" i="2"/>
  <c r="J1249" i="2"/>
  <c r="J1257" i="2"/>
  <c r="J1265" i="2"/>
  <c r="J1273" i="2"/>
  <c r="J1281" i="2"/>
  <c r="J1289" i="2"/>
  <c r="J1297" i="2"/>
  <c r="J1305" i="2"/>
  <c r="J1313" i="2"/>
  <c r="J1321" i="2"/>
  <c r="J1329" i="2"/>
  <c r="J1337" i="2"/>
  <c r="J1345" i="2"/>
  <c r="J1353" i="2"/>
  <c r="J1361" i="2"/>
  <c r="J1369" i="2"/>
  <c r="J1377" i="2"/>
  <c r="J1385" i="2"/>
  <c r="J1393" i="2"/>
  <c r="J1401" i="2"/>
  <c r="J1409" i="2"/>
  <c r="J1417" i="2"/>
  <c r="J1425" i="2"/>
  <c r="J1433" i="2"/>
  <c r="J1441" i="2"/>
  <c r="J1449" i="2"/>
  <c r="J1457" i="2"/>
  <c r="J1465" i="2"/>
  <c r="J1473" i="2"/>
  <c r="J1481" i="2"/>
  <c r="J1489" i="2"/>
  <c r="J1497" i="2"/>
  <c r="J1505" i="2"/>
  <c r="J1513" i="2"/>
  <c r="J1521" i="2"/>
  <c r="J1529" i="2"/>
  <c r="J1537" i="2"/>
  <c r="J1545" i="2"/>
  <c r="J1553" i="2"/>
  <c r="J1561" i="2"/>
  <c r="J1569" i="2"/>
  <c r="J1577" i="2"/>
  <c r="J1585" i="2"/>
  <c r="J1593" i="2"/>
  <c r="J1601" i="2"/>
  <c r="J1609" i="2"/>
  <c r="J1617" i="2"/>
  <c r="J1625" i="2"/>
  <c r="J1633" i="2"/>
  <c r="J1641" i="2"/>
  <c r="J1649" i="2"/>
  <c r="J1657" i="2"/>
  <c r="J1665" i="2"/>
  <c r="J1673" i="2"/>
  <c r="J1681" i="2"/>
  <c r="J1689" i="2"/>
  <c r="J1697" i="2"/>
  <c r="J1705" i="2"/>
  <c r="J1713" i="2"/>
  <c r="J1721" i="2"/>
  <c r="J1729" i="2"/>
  <c r="J1737" i="2"/>
  <c r="J1745" i="2"/>
  <c r="J1753" i="2"/>
  <c r="J1761" i="2"/>
  <c r="J1769" i="2"/>
  <c r="J1777" i="2"/>
  <c r="J1785" i="2"/>
  <c r="J1793" i="2"/>
  <c r="J1801" i="2"/>
  <c r="J1809" i="2"/>
  <c r="J1817" i="2"/>
  <c r="J1825" i="2"/>
  <c r="J1833" i="2"/>
  <c r="J1841" i="2"/>
  <c r="J1849" i="2"/>
  <c r="J1857" i="2"/>
  <c r="J1865" i="2"/>
  <c r="J1873" i="2"/>
  <c r="J1881" i="2"/>
  <c r="J1889" i="2"/>
  <c r="J1897" i="2"/>
  <c r="J1905" i="2"/>
  <c r="J1913" i="2"/>
  <c r="J1921" i="2"/>
  <c r="J1929" i="2"/>
  <c r="J1937" i="2"/>
  <c r="J1945" i="2"/>
  <c r="J1953" i="2"/>
  <c r="J1961" i="2"/>
  <c r="J1969" i="2"/>
  <c r="J1977" i="2"/>
  <c r="J1985" i="2"/>
  <c r="J1993" i="2"/>
  <c r="J2001" i="2"/>
  <c r="J2009" i="2"/>
  <c r="J2017" i="2"/>
  <c r="J2025" i="2"/>
  <c r="J1013" i="2"/>
  <c r="J1026" i="2"/>
  <c r="J1034" i="2"/>
  <c r="J1042" i="2"/>
  <c r="J1050" i="2"/>
  <c r="J1058" i="2"/>
  <c r="J1066" i="2"/>
  <c r="J1074" i="2"/>
  <c r="J1082" i="2"/>
  <c r="J1090" i="2"/>
  <c r="J1098" i="2"/>
  <c r="J1106" i="2"/>
  <c r="J1114" i="2"/>
  <c r="J1122" i="2"/>
  <c r="J1130" i="2"/>
  <c r="J1138" i="2"/>
  <c r="J1146" i="2"/>
  <c r="J1154" i="2"/>
  <c r="J1162" i="2"/>
  <c r="J1170" i="2"/>
  <c r="J1178" i="2"/>
  <c r="J1186" i="2"/>
  <c r="J1194" i="2"/>
  <c r="J1202" i="2"/>
  <c r="J1210" i="2"/>
  <c r="J1218" i="2"/>
  <c r="J1226" i="2"/>
  <c r="J1234" i="2"/>
  <c r="J1242" i="2"/>
  <c r="J1250" i="2"/>
  <c r="J1258" i="2"/>
  <c r="J1266" i="2"/>
  <c r="J1274" i="2"/>
  <c r="J1282" i="2"/>
  <c r="J1290" i="2"/>
  <c r="J1298" i="2"/>
  <c r="J1306" i="2"/>
  <c r="J1314" i="2"/>
  <c r="J1322" i="2"/>
  <c r="J1330" i="2"/>
  <c r="J1338" i="2"/>
  <c r="J1346" i="2"/>
  <c r="J1354" i="2"/>
  <c r="J1362" i="2"/>
  <c r="J1370" i="2"/>
  <c r="J1378" i="2"/>
  <c r="J1386" i="2"/>
  <c r="J1394" i="2"/>
  <c r="J1402" i="2"/>
  <c r="J1410" i="2"/>
  <c r="J1418" i="2"/>
  <c r="J1426" i="2"/>
  <c r="J1434" i="2"/>
  <c r="J1442" i="2"/>
  <c r="J1450" i="2"/>
  <c r="J1458" i="2"/>
  <c r="J1466" i="2"/>
  <c r="J1474" i="2"/>
  <c r="J1482" i="2"/>
  <c r="J1490" i="2"/>
  <c r="J1498" i="2"/>
  <c r="J1506" i="2"/>
  <c r="J1514" i="2"/>
  <c r="J1522" i="2"/>
  <c r="J1530" i="2"/>
  <c r="J1538" i="2"/>
  <c r="J1546" i="2"/>
  <c r="J1554" i="2"/>
  <c r="J1562" i="2"/>
  <c r="J1570" i="2"/>
  <c r="J1578" i="2"/>
  <c r="J1586" i="2"/>
  <c r="J1594" i="2"/>
  <c r="J1602" i="2"/>
  <c r="J1610" i="2"/>
  <c r="J1618" i="2"/>
  <c r="J1626" i="2"/>
  <c r="J1634" i="2"/>
  <c r="J1642" i="2"/>
  <c r="J1650" i="2"/>
  <c r="J1658" i="2"/>
  <c r="J1666" i="2"/>
  <c r="J1674" i="2"/>
  <c r="J1682" i="2"/>
  <c r="J1690" i="2"/>
  <c r="J1698" i="2"/>
  <c r="J1706" i="2"/>
  <c r="J1714" i="2"/>
  <c r="J1722" i="2"/>
  <c r="J1730" i="2"/>
  <c r="J1738" i="2"/>
  <c r="J1746" i="2"/>
  <c r="J1754" i="2"/>
  <c r="J1762" i="2"/>
  <c r="J1770" i="2"/>
  <c r="J1778" i="2"/>
  <c r="J1786" i="2"/>
  <c r="J1794" i="2"/>
  <c r="J1802" i="2"/>
  <c r="J1810" i="2"/>
  <c r="J1818" i="2"/>
  <c r="J1826" i="2"/>
  <c r="J1834" i="2"/>
  <c r="J1842" i="2"/>
  <c r="J1850" i="2"/>
  <c r="J1858" i="2"/>
  <c r="J1866" i="2"/>
  <c r="J1874" i="2"/>
  <c r="J1882" i="2"/>
  <c r="J1890" i="2"/>
  <c r="J1898" i="2"/>
  <c r="J1906" i="2"/>
  <c r="J1914" i="2"/>
  <c r="J1922" i="2"/>
  <c r="J1930" i="2"/>
  <c r="J1938" i="2"/>
  <c r="J1946" i="2"/>
  <c r="J1954" i="2"/>
  <c r="J1962" i="2"/>
  <c r="J1970" i="2"/>
  <c r="J1978" i="2"/>
  <c r="J1986" i="2"/>
  <c r="J1994" i="2"/>
  <c r="J2002" i="2"/>
  <c r="J2010" i="2"/>
  <c r="J2018" i="2"/>
  <c r="J2026" i="2"/>
  <c r="J1019" i="2"/>
  <c r="J1027" i="2"/>
  <c r="J1035" i="2"/>
  <c r="J1043" i="2"/>
  <c r="J1051" i="2"/>
  <c r="J1059" i="2"/>
  <c r="J1067" i="2"/>
  <c r="J1075" i="2"/>
  <c r="J1083" i="2"/>
  <c r="J1091" i="2"/>
  <c r="J1099" i="2"/>
  <c r="J1107" i="2"/>
  <c r="J1115" i="2"/>
  <c r="J1123" i="2"/>
  <c r="J1131" i="2"/>
  <c r="J1139" i="2"/>
  <c r="J1147" i="2"/>
  <c r="J1155" i="2"/>
  <c r="J1163" i="2"/>
  <c r="J1171" i="2"/>
  <c r="J1179" i="2"/>
  <c r="J1187" i="2"/>
  <c r="J1195" i="2"/>
  <c r="J1203" i="2"/>
  <c r="J1211" i="2"/>
  <c r="J1219" i="2"/>
  <c r="J1227" i="2"/>
  <c r="J1235" i="2"/>
  <c r="J1243" i="2"/>
  <c r="J1251" i="2"/>
  <c r="J1259" i="2"/>
  <c r="J1267" i="2"/>
  <c r="J1275" i="2"/>
  <c r="J1283" i="2"/>
  <c r="J1291" i="2"/>
  <c r="J1299" i="2"/>
  <c r="J1307" i="2"/>
  <c r="J1315" i="2"/>
  <c r="J1323" i="2"/>
  <c r="J1331" i="2"/>
  <c r="J1339" i="2"/>
  <c r="J1347" i="2"/>
  <c r="J1355" i="2"/>
  <c r="J1363" i="2"/>
  <c r="J1371" i="2"/>
  <c r="J1379" i="2"/>
  <c r="J1387" i="2"/>
  <c r="J1395" i="2"/>
  <c r="J1403" i="2"/>
  <c r="J1411" i="2"/>
  <c r="J1419" i="2"/>
  <c r="J1427" i="2"/>
  <c r="J1435" i="2"/>
  <c r="J1443" i="2"/>
  <c r="J1451" i="2"/>
  <c r="J1459" i="2"/>
  <c r="J1467" i="2"/>
  <c r="J1475" i="2"/>
  <c r="J1483" i="2"/>
  <c r="J1491" i="2"/>
  <c r="J1499" i="2"/>
  <c r="J1507" i="2"/>
  <c r="J1515" i="2"/>
  <c r="J1523" i="2"/>
  <c r="J1531" i="2"/>
  <c r="J1539" i="2"/>
  <c r="J1547" i="2"/>
  <c r="J1555" i="2"/>
  <c r="J1563" i="2"/>
  <c r="J1571" i="2"/>
  <c r="J1579" i="2"/>
  <c r="J1587" i="2"/>
  <c r="J1595" i="2"/>
  <c r="J1603" i="2"/>
  <c r="J1611" i="2"/>
  <c r="J1619" i="2"/>
  <c r="J1627" i="2"/>
  <c r="J1635" i="2"/>
  <c r="J1643" i="2"/>
  <c r="J1651" i="2"/>
  <c r="J1659" i="2"/>
  <c r="J1667" i="2"/>
  <c r="J1675" i="2"/>
  <c r="J1683" i="2"/>
  <c r="J1691" i="2"/>
  <c r="J1699" i="2"/>
  <c r="J1707" i="2"/>
  <c r="J1715" i="2"/>
  <c r="J1723" i="2"/>
  <c r="J1731" i="2"/>
  <c r="J1739" i="2"/>
  <c r="J1747" i="2"/>
  <c r="J1755" i="2"/>
  <c r="J1763" i="2"/>
  <c r="J1771" i="2"/>
  <c r="J1779" i="2"/>
  <c r="J1787" i="2"/>
  <c r="J1795" i="2"/>
  <c r="J1803" i="2"/>
  <c r="J1811" i="2"/>
  <c r="J1819" i="2"/>
  <c r="J1827" i="2"/>
  <c r="J1835" i="2"/>
  <c r="J1843" i="2"/>
  <c r="J1851" i="2"/>
  <c r="J1859" i="2"/>
  <c r="J1867" i="2"/>
  <c r="J1875" i="2"/>
  <c r="J1883" i="2"/>
  <c r="J1891" i="2"/>
  <c r="J1899" i="2"/>
  <c r="J1907" i="2"/>
  <c r="J1915" i="2"/>
  <c r="J1923" i="2"/>
  <c r="J1931" i="2"/>
  <c r="J1939" i="2"/>
  <c r="J1947" i="2"/>
  <c r="J1955" i="2"/>
  <c r="J1963" i="2"/>
  <c r="J1971" i="2"/>
  <c r="J1979" i="2"/>
  <c r="J1987" i="2"/>
  <c r="J1995" i="2"/>
  <c r="J2003" i="2"/>
  <c r="J2011" i="2"/>
  <c r="J2019" i="2"/>
  <c r="J2027" i="2"/>
  <c r="J1020" i="2"/>
  <c r="J1028" i="2"/>
  <c r="J1036" i="2"/>
  <c r="J1044" i="2"/>
  <c r="J1052" i="2"/>
  <c r="J1060" i="2"/>
  <c r="J1068" i="2"/>
  <c r="J1076" i="2"/>
  <c r="J1084" i="2"/>
  <c r="J1092" i="2"/>
  <c r="J1100" i="2"/>
  <c r="J1108" i="2"/>
  <c r="J1116" i="2"/>
  <c r="J1124" i="2"/>
  <c r="J1132" i="2"/>
  <c r="J1140" i="2"/>
  <c r="J1148" i="2"/>
  <c r="J1156" i="2"/>
  <c r="J1164" i="2"/>
  <c r="J1172" i="2"/>
  <c r="J1180" i="2"/>
  <c r="J1188" i="2"/>
  <c r="J1196" i="2"/>
  <c r="J1204" i="2"/>
  <c r="J1212" i="2"/>
  <c r="J1220" i="2"/>
  <c r="J1228" i="2"/>
  <c r="J1236" i="2"/>
  <c r="J1244" i="2"/>
  <c r="J1252" i="2"/>
  <c r="J1260" i="2"/>
  <c r="J1268" i="2"/>
  <c r="J1276" i="2"/>
  <c r="J1284" i="2"/>
  <c r="J1292" i="2"/>
  <c r="J1300" i="2"/>
  <c r="J1308" i="2"/>
  <c r="J1316" i="2"/>
  <c r="J1324" i="2"/>
  <c r="J1332" i="2"/>
  <c r="J1340" i="2"/>
  <c r="J1348" i="2"/>
  <c r="J1356" i="2"/>
  <c r="J1364" i="2"/>
  <c r="J1372" i="2"/>
  <c r="J1380" i="2"/>
  <c r="J1388" i="2"/>
  <c r="J1396" i="2"/>
  <c r="J1404" i="2"/>
  <c r="J1412" i="2"/>
  <c r="J1420" i="2"/>
  <c r="J1428" i="2"/>
  <c r="J1436" i="2"/>
  <c r="J1444" i="2"/>
  <c r="J1452" i="2"/>
  <c r="J1460" i="2"/>
  <c r="J1468" i="2"/>
  <c r="J1476" i="2"/>
  <c r="J1484" i="2"/>
  <c r="J1492" i="2"/>
  <c r="J1500" i="2"/>
  <c r="J1508" i="2"/>
  <c r="J1516" i="2"/>
  <c r="J1524" i="2"/>
  <c r="J1532" i="2"/>
  <c r="J1540" i="2"/>
  <c r="J1548" i="2"/>
  <c r="J1556" i="2"/>
  <c r="J1564" i="2"/>
  <c r="J1572" i="2"/>
  <c r="J1580" i="2"/>
  <c r="J1588" i="2"/>
  <c r="J1596" i="2"/>
  <c r="J1604" i="2"/>
  <c r="J1612" i="2"/>
  <c r="J1620" i="2"/>
  <c r="J1628" i="2"/>
  <c r="J1636" i="2"/>
  <c r="J1644" i="2"/>
  <c r="J1652" i="2"/>
  <c r="J1660" i="2"/>
  <c r="J1668" i="2"/>
  <c r="J1676" i="2"/>
  <c r="J1684" i="2"/>
  <c r="J1692" i="2"/>
  <c r="J1700" i="2"/>
  <c r="J1708" i="2"/>
  <c r="J1716" i="2"/>
  <c r="J1724" i="2"/>
  <c r="J1732" i="2"/>
  <c r="J1740" i="2"/>
  <c r="J1748" i="2"/>
  <c r="J1756" i="2"/>
  <c r="J1764" i="2"/>
  <c r="J1772" i="2"/>
  <c r="J1780" i="2"/>
  <c r="J1788" i="2"/>
  <c r="J1796" i="2"/>
  <c r="J1021" i="2"/>
  <c r="J1029" i="2"/>
  <c r="J1037" i="2"/>
  <c r="J1045" i="2"/>
  <c r="J1053" i="2"/>
  <c r="J1061" i="2"/>
  <c r="J1069" i="2"/>
  <c r="J1077" i="2"/>
  <c r="J1085" i="2"/>
  <c r="J1093" i="2"/>
  <c r="J1101" i="2"/>
  <c r="J1109" i="2"/>
  <c r="J1117" i="2"/>
  <c r="J1125" i="2"/>
  <c r="J1133" i="2"/>
  <c r="J1141" i="2"/>
  <c r="J1149" i="2"/>
  <c r="J1157" i="2"/>
  <c r="J1165" i="2"/>
  <c r="J1173" i="2"/>
  <c r="J1181" i="2"/>
  <c r="J1189" i="2"/>
  <c r="J1197" i="2"/>
  <c r="J1205" i="2"/>
  <c r="J1213" i="2"/>
  <c r="J1221" i="2"/>
  <c r="J1229" i="2"/>
  <c r="J1237" i="2"/>
  <c r="J1245" i="2"/>
  <c r="J1253" i="2"/>
  <c r="J1261" i="2"/>
  <c r="J1269" i="2"/>
  <c r="J1277" i="2"/>
  <c r="J1285" i="2"/>
  <c r="J1293" i="2"/>
  <c r="J1301" i="2"/>
  <c r="J1309" i="2"/>
  <c r="J1317" i="2"/>
  <c r="J1325" i="2"/>
  <c r="J1333" i="2"/>
  <c r="J1341" i="2"/>
  <c r="J1349" i="2"/>
  <c r="J1357" i="2"/>
  <c r="J1365" i="2"/>
  <c r="J1373" i="2"/>
  <c r="J1381" i="2"/>
  <c r="J1389" i="2"/>
  <c r="J1397" i="2"/>
  <c r="J1405" i="2"/>
  <c r="J1413" i="2"/>
  <c r="J1421" i="2"/>
  <c r="J1429" i="2"/>
  <c r="J1437" i="2"/>
  <c r="J1445" i="2"/>
  <c r="J1453" i="2"/>
  <c r="J1461" i="2"/>
  <c r="J1469" i="2"/>
  <c r="J1477" i="2"/>
  <c r="J1485" i="2"/>
  <c r="J1493" i="2"/>
  <c r="J1501" i="2"/>
  <c r="J1509" i="2"/>
  <c r="J1517" i="2"/>
  <c r="J1525" i="2"/>
  <c r="J1533" i="2"/>
  <c r="J1541" i="2"/>
  <c r="J1549" i="2"/>
  <c r="J1557" i="2"/>
  <c r="J1565" i="2"/>
  <c r="J1573" i="2"/>
  <c r="J1581" i="2"/>
  <c r="J1589" i="2"/>
  <c r="J1597" i="2"/>
  <c r="J1605" i="2"/>
  <c r="J1613" i="2"/>
  <c r="J1621" i="2"/>
  <c r="J1629" i="2"/>
  <c r="J1637" i="2"/>
  <c r="J1645" i="2"/>
  <c r="J1653" i="2"/>
  <c r="J1661" i="2"/>
  <c r="J1669" i="2"/>
  <c r="J1677" i="2"/>
  <c r="J1685" i="2"/>
  <c r="J1693" i="2"/>
  <c r="J1701" i="2"/>
  <c r="J1709" i="2"/>
  <c r="J1717" i="2"/>
  <c r="J1725" i="2"/>
  <c r="J1733" i="2"/>
  <c r="J1741" i="2"/>
  <c r="J1749" i="2"/>
  <c r="J1757" i="2"/>
  <c r="J1765" i="2"/>
  <c r="J1773" i="2"/>
  <c r="J1781" i="2"/>
  <c r="J1789" i="2"/>
  <c r="J1797" i="2"/>
  <c r="J1805" i="2"/>
  <c r="J1813" i="2"/>
  <c r="J1821" i="2"/>
  <c r="J1829" i="2"/>
  <c r="J1837" i="2"/>
  <c r="J1845" i="2"/>
  <c r="J1853" i="2"/>
  <c r="J1861" i="2"/>
  <c r="J1869" i="2"/>
  <c r="J1877" i="2"/>
  <c r="J1885" i="2"/>
  <c r="J1893" i="2"/>
  <c r="J1901" i="2"/>
  <c r="J1909" i="2"/>
  <c r="J1917" i="2"/>
  <c r="J1925" i="2"/>
  <c r="J1933" i="2"/>
  <c r="J1941" i="2"/>
  <c r="J1949" i="2"/>
  <c r="J1957" i="2"/>
  <c r="J1965" i="2"/>
  <c r="J1973" i="2"/>
  <c r="J1981" i="2"/>
  <c r="J1989" i="2"/>
  <c r="J1997" i="2"/>
  <c r="J2005" i="2"/>
  <c r="J2013" i="2"/>
  <c r="J2021" i="2"/>
  <c r="J2029" i="2"/>
  <c r="J1022" i="2"/>
  <c r="J1030" i="2"/>
  <c r="J1038" i="2"/>
  <c r="J1046" i="2"/>
  <c r="J1054" i="2"/>
  <c r="J1062" i="2"/>
  <c r="J1070" i="2"/>
  <c r="J1078" i="2"/>
  <c r="J1086" i="2"/>
  <c r="J1094" i="2"/>
  <c r="J1102" i="2"/>
  <c r="J1110" i="2"/>
  <c r="J1118" i="2"/>
  <c r="J1126" i="2"/>
  <c r="J1134" i="2"/>
  <c r="J1142" i="2"/>
  <c r="J1150" i="2"/>
  <c r="J1158" i="2"/>
  <c r="J1166" i="2"/>
  <c r="J1174" i="2"/>
  <c r="J1182" i="2"/>
  <c r="J1190" i="2"/>
  <c r="J1198" i="2"/>
  <c r="J1206" i="2"/>
  <c r="J1214" i="2"/>
  <c r="J1222" i="2"/>
  <c r="J1230" i="2"/>
  <c r="J1238" i="2"/>
  <c r="J1246" i="2"/>
  <c r="J1254" i="2"/>
  <c r="J1262" i="2"/>
  <c r="J1270" i="2"/>
  <c r="J1278" i="2"/>
  <c r="J1286" i="2"/>
  <c r="J1294" i="2"/>
  <c r="J1302" i="2"/>
  <c r="J1310" i="2"/>
  <c r="J1318" i="2"/>
  <c r="J1326" i="2"/>
  <c r="J1334" i="2"/>
  <c r="J1342" i="2"/>
  <c r="J1350" i="2"/>
  <c r="J1358" i="2"/>
  <c r="J1366" i="2"/>
  <c r="J1374" i="2"/>
  <c r="J1382" i="2"/>
  <c r="J1390" i="2"/>
  <c r="J1398" i="2"/>
  <c r="J1406" i="2"/>
  <c r="J1414" i="2"/>
  <c r="J1422" i="2"/>
  <c r="J1430" i="2"/>
  <c r="J1438" i="2"/>
  <c r="J1446" i="2"/>
  <c r="J1454" i="2"/>
  <c r="J1462" i="2"/>
  <c r="J1470" i="2"/>
  <c r="J1478" i="2"/>
  <c r="J1486" i="2"/>
  <c r="J1494" i="2"/>
  <c r="J1502" i="2"/>
  <c r="J1510" i="2"/>
  <c r="J1518" i="2"/>
  <c r="J1526" i="2"/>
  <c r="J1534" i="2"/>
  <c r="J1542" i="2"/>
  <c r="J1550" i="2"/>
  <c r="J1558" i="2"/>
  <c r="J1566" i="2"/>
  <c r="J1574" i="2"/>
  <c r="J1582" i="2"/>
  <c r="J1590" i="2"/>
  <c r="J1598" i="2"/>
  <c r="J1606" i="2"/>
  <c r="J1614" i="2"/>
  <c r="J1622" i="2"/>
  <c r="J1630" i="2"/>
  <c r="J1638" i="2"/>
  <c r="J1646" i="2"/>
  <c r="J1654" i="2"/>
  <c r="J1662" i="2"/>
  <c r="J1670" i="2"/>
  <c r="J1678" i="2"/>
  <c r="J1686" i="2"/>
  <c r="J1694" i="2"/>
  <c r="J1702" i="2"/>
  <c r="J1710" i="2"/>
  <c r="J1718" i="2"/>
  <c r="J1726" i="2"/>
  <c r="J1734" i="2"/>
  <c r="J1742" i="2"/>
  <c r="J1750" i="2"/>
  <c r="J1758" i="2"/>
  <c r="J1766" i="2"/>
  <c r="J1774" i="2"/>
  <c r="J1782" i="2"/>
  <c r="J1790" i="2"/>
  <c r="J1798" i="2"/>
  <c r="J1806" i="2"/>
  <c r="J1814" i="2"/>
  <c r="J1822" i="2"/>
  <c r="J1830" i="2"/>
  <c r="J1838" i="2"/>
  <c r="J1846" i="2"/>
  <c r="J1854" i="2"/>
  <c r="J1862" i="2"/>
  <c r="J1870" i="2"/>
  <c r="J1878" i="2"/>
  <c r="J1886" i="2"/>
  <c r="J1894" i="2"/>
  <c r="J1902" i="2"/>
  <c r="J1910" i="2"/>
  <c r="J1918" i="2"/>
  <c r="J1926" i="2"/>
  <c r="J1934" i="2"/>
  <c r="J1942" i="2"/>
  <c r="J1950" i="2"/>
  <c r="J1958" i="2"/>
  <c r="J1966" i="2"/>
  <c r="J1974" i="2"/>
  <c r="J1982" i="2"/>
  <c r="J1990" i="2"/>
  <c r="J1998" i="2"/>
  <c r="J2006" i="2"/>
  <c r="J2014" i="2"/>
  <c r="J2022" i="2"/>
  <c r="J2030" i="2"/>
  <c r="J1023" i="2"/>
  <c r="J1031" i="2"/>
  <c r="J1039" i="2"/>
  <c r="J1047" i="2"/>
  <c r="J1055" i="2"/>
  <c r="J1063" i="2"/>
  <c r="J1071" i="2"/>
  <c r="J1079" i="2"/>
  <c r="J1087" i="2"/>
  <c r="J1095" i="2"/>
  <c r="J1103" i="2"/>
  <c r="J1111" i="2"/>
  <c r="J1119" i="2"/>
  <c r="J1127" i="2"/>
  <c r="J1135" i="2"/>
  <c r="J1143" i="2"/>
  <c r="J1151" i="2"/>
  <c r="J1159" i="2"/>
  <c r="J1167" i="2"/>
  <c r="J1175" i="2"/>
  <c r="J1183" i="2"/>
  <c r="J1191" i="2"/>
  <c r="J1199" i="2"/>
  <c r="J1207" i="2"/>
  <c r="J1215" i="2"/>
  <c r="J1223" i="2"/>
  <c r="J1231" i="2"/>
  <c r="J1239" i="2"/>
  <c r="J1247" i="2"/>
  <c r="J1255" i="2"/>
  <c r="J1263" i="2"/>
  <c r="J1271" i="2"/>
  <c r="J1279" i="2"/>
  <c r="J1287" i="2"/>
  <c r="J1295" i="2"/>
  <c r="J1303" i="2"/>
  <c r="J1311" i="2"/>
  <c r="J1319" i="2"/>
  <c r="J1327" i="2"/>
  <c r="J1335" i="2"/>
  <c r="J1343" i="2"/>
  <c r="J1351" i="2"/>
  <c r="J1359" i="2"/>
  <c r="J1367" i="2"/>
  <c r="J1375" i="2"/>
  <c r="J1383" i="2"/>
  <c r="J1391" i="2"/>
  <c r="J1399" i="2"/>
  <c r="J1407" i="2"/>
  <c r="J1415" i="2"/>
  <c r="J1423" i="2"/>
  <c r="J1431" i="2"/>
  <c r="J1439" i="2"/>
  <c r="J1447" i="2"/>
  <c r="J1455" i="2"/>
  <c r="J1463" i="2"/>
  <c r="J1471" i="2"/>
  <c r="J1479" i="2"/>
  <c r="J1487" i="2"/>
  <c r="J1495" i="2"/>
  <c r="J1503" i="2"/>
  <c r="J1511" i="2"/>
  <c r="J1519" i="2"/>
  <c r="J1527" i="2"/>
  <c r="J1535" i="2"/>
  <c r="J1543" i="2"/>
  <c r="J1551" i="2"/>
  <c r="J1559" i="2"/>
  <c r="J1567" i="2"/>
  <c r="J1575" i="2"/>
  <c r="J1583" i="2"/>
  <c r="J1591" i="2"/>
  <c r="J1599" i="2"/>
  <c r="J1607" i="2"/>
  <c r="J1615" i="2"/>
  <c r="J1623" i="2"/>
  <c r="J1631" i="2"/>
  <c r="J1639" i="2"/>
  <c r="J1647" i="2"/>
  <c r="J1655" i="2"/>
  <c r="J1663" i="2"/>
  <c r="J1671" i="2"/>
  <c r="J1679" i="2"/>
  <c r="J1687" i="2"/>
  <c r="J1695" i="2"/>
  <c r="J1703" i="2"/>
  <c r="J1711" i="2"/>
  <c r="J1719" i="2"/>
  <c r="J1727" i="2"/>
  <c r="J1735" i="2"/>
  <c r="J1743" i="2"/>
  <c r="J1751" i="2"/>
  <c r="J1759" i="2"/>
  <c r="J1767" i="2"/>
  <c r="J1775" i="2"/>
  <c r="J1783" i="2"/>
  <c r="J1791" i="2"/>
  <c r="J1799" i="2"/>
  <c r="J1807" i="2"/>
  <c r="J1815" i="2"/>
  <c r="J1823" i="2"/>
  <c r="J1831" i="2"/>
  <c r="J1839" i="2"/>
  <c r="J1847" i="2"/>
  <c r="J1855" i="2"/>
  <c r="J1863" i="2"/>
  <c r="J1871" i="2"/>
  <c r="J1879" i="2"/>
  <c r="J1887" i="2"/>
  <c r="J1895" i="2"/>
  <c r="J1903" i="2"/>
  <c r="J1911" i="2"/>
  <c r="J1919" i="2"/>
  <c r="J1927" i="2"/>
  <c r="J1935" i="2"/>
  <c r="J1943" i="2"/>
  <c r="J1951" i="2"/>
  <c r="J1959" i="2"/>
  <c r="J1967" i="2"/>
  <c r="J1975" i="2"/>
  <c r="J1983" i="2"/>
  <c r="J1991" i="2"/>
  <c r="J1999" i="2"/>
  <c r="J2007" i="2"/>
  <c r="J2015" i="2"/>
  <c r="J2023" i="2"/>
  <c r="J2031" i="2"/>
  <c r="J1024" i="2"/>
  <c r="J1088" i="2"/>
  <c r="J1152" i="2"/>
  <c r="J1216" i="2"/>
  <c r="J1280" i="2"/>
  <c r="J1344" i="2"/>
  <c r="J1408" i="2"/>
  <c r="J1472" i="2"/>
  <c r="J1536" i="2"/>
  <c r="J1600" i="2"/>
  <c r="J1664" i="2"/>
  <c r="J1728" i="2"/>
  <c r="J1792" i="2"/>
  <c r="J1828" i="2"/>
  <c r="J1860" i="2"/>
  <c r="J1892" i="2"/>
  <c r="J1924" i="2"/>
  <c r="J1956" i="2"/>
  <c r="J1988" i="2"/>
  <c r="J2020" i="2"/>
  <c r="J2037" i="2"/>
  <c r="J2045" i="2"/>
  <c r="J2053" i="2"/>
  <c r="J2061" i="2"/>
  <c r="J2069" i="2"/>
  <c r="J2077" i="2"/>
  <c r="J2085" i="2"/>
  <c r="J2093" i="2"/>
  <c r="J2101" i="2"/>
  <c r="J2109" i="2"/>
  <c r="J2117" i="2"/>
  <c r="J2125" i="2"/>
  <c r="J2133" i="2"/>
  <c r="J2141" i="2"/>
  <c r="J2149" i="2"/>
  <c r="J2157" i="2"/>
  <c r="J2165" i="2"/>
  <c r="J2173" i="2"/>
  <c r="J2181" i="2"/>
  <c r="J2189" i="2"/>
  <c r="J2197" i="2"/>
  <c r="J2205" i="2"/>
  <c r="J2213" i="2"/>
  <c r="J2221" i="2"/>
  <c r="J2229" i="2"/>
  <c r="J2237" i="2"/>
  <c r="J2245" i="2"/>
  <c r="J2253" i="2"/>
  <c r="J2261" i="2"/>
  <c r="J2269" i="2"/>
  <c r="J2277" i="2"/>
  <c r="J2285" i="2"/>
  <c r="J2293" i="2"/>
  <c r="J2301" i="2"/>
  <c r="J2309" i="2"/>
  <c r="J2317" i="2"/>
  <c r="J2325" i="2"/>
  <c r="J2333" i="2"/>
  <c r="J2341" i="2"/>
  <c r="J2349" i="2"/>
  <c r="J2357" i="2"/>
  <c r="J2365" i="2"/>
  <c r="J2373" i="2"/>
  <c r="J2381" i="2"/>
  <c r="J2389" i="2"/>
  <c r="J2397" i="2"/>
  <c r="J2405" i="2"/>
  <c r="J2413" i="2"/>
  <c r="J2421" i="2"/>
  <c r="J2429" i="2"/>
  <c r="J2437" i="2"/>
  <c r="J2445" i="2"/>
  <c r="J2453" i="2"/>
  <c r="J2461" i="2"/>
  <c r="J2469" i="2"/>
  <c r="J2477" i="2"/>
  <c r="J2485" i="2"/>
  <c r="J2493" i="2"/>
  <c r="J2501" i="2"/>
  <c r="J2509" i="2"/>
  <c r="J2517" i="2"/>
  <c r="J2525" i="2"/>
  <c r="J2533" i="2"/>
  <c r="J2541" i="2"/>
  <c r="J2549" i="2"/>
  <c r="J2557" i="2"/>
  <c r="J2565" i="2"/>
  <c r="J2573" i="2"/>
  <c r="J2581" i="2"/>
  <c r="J2589" i="2"/>
  <c r="J2597" i="2"/>
  <c r="J2605" i="2"/>
  <c r="J2613" i="2"/>
  <c r="J2621" i="2"/>
  <c r="J2629" i="2"/>
  <c r="J2637" i="2"/>
  <c r="J2645" i="2"/>
  <c r="J2653" i="2"/>
  <c r="J2661" i="2"/>
  <c r="J2669" i="2"/>
  <c r="J2677" i="2"/>
  <c r="J2685" i="2"/>
  <c r="J2693" i="2"/>
  <c r="J2701" i="2"/>
  <c r="J2709" i="2"/>
  <c r="J2717" i="2"/>
  <c r="J2725" i="2"/>
  <c r="J2733" i="2"/>
  <c r="J2741" i="2"/>
  <c r="J2749" i="2"/>
  <c r="J2757" i="2"/>
  <c r="J2765" i="2"/>
  <c r="J2773" i="2"/>
  <c r="J2781" i="2"/>
  <c r="J2789" i="2"/>
  <c r="J2797" i="2"/>
  <c r="J2805" i="2"/>
  <c r="J2813" i="2"/>
  <c r="J2821" i="2"/>
  <c r="J2829" i="2"/>
  <c r="J2837" i="2"/>
  <c r="J2845" i="2"/>
  <c r="J2853" i="2"/>
  <c r="J2861" i="2"/>
  <c r="J2869" i="2"/>
  <c r="J2877" i="2"/>
  <c r="J2885" i="2"/>
  <c r="J2893" i="2"/>
  <c r="J1032" i="2"/>
  <c r="J1096" i="2"/>
  <c r="J1160" i="2"/>
  <c r="J1224" i="2"/>
  <c r="J1288" i="2"/>
  <c r="J1352" i="2"/>
  <c r="J1416" i="2"/>
  <c r="J1480" i="2"/>
  <c r="J1544" i="2"/>
  <c r="J1608" i="2"/>
  <c r="J1672" i="2"/>
  <c r="J1736" i="2"/>
  <c r="J1800" i="2"/>
  <c r="J1832" i="2"/>
  <c r="J1864" i="2"/>
  <c r="J1896" i="2"/>
  <c r="J1928" i="2"/>
  <c r="J1960" i="2"/>
  <c r="J1992" i="2"/>
  <c r="J2024" i="2"/>
  <c r="J2038" i="2"/>
  <c r="J2046" i="2"/>
  <c r="J2054" i="2"/>
  <c r="J2062" i="2"/>
  <c r="J2070" i="2"/>
  <c r="J2078" i="2"/>
  <c r="J2086" i="2"/>
  <c r="J2094" i="2"/>
  <c r="J2102" i="2"/>
  <c r="J2110" i="2"/>
  <c r="J2118" i="2"/>
  <c r="J2126" i="2"/>
  <c r="J2134" i="2"/>
  <c r="J2142" i="2"/>
  <c r="J2150" i="2"/>
  <c r="J2158" i="2"/>
  <c r="J2166" i="2"/>
  <c r="J2174" i="2"/>
  <c r="J2182" i="2"/>
  <c r="J2190" i="2"/>
  <c r="J2198" i="2"/>
  <c r="J2206" i="2"/>
  <c r="J2214" i="2"/>
  <c r="J2222" i="2"/>
  <c r="J2230" i="2"/>
  <c r="J2238" i="2"/>
  <c r="J2246" i="2"/>
  <c r="J2254" i="2"/>
  <c r="J2262" i="2"/>
  <c r="J2270" i="2"/>
  <c r="J2278" i="2"/>
  <c r="J2286" i="2"/>
  <c r="J2294" i="2"/>
  <c r="J2302" i="2"/>
  <c r="J2310" i="2"/>
  <c r="J2318" i="2"/>
  <c r="J2326" i="2"/>
  <c r="J2334" i="2"/>
  <c r="J2342" i="2"/>
  <c r="J2350" i="2"/>
  <c r="J2358" i="2"/>
  <c r="J2366" i="2"/>
  <c r="J2374" i="2"/>
  <c r="J2382" i="2"/>
  <c r="J2390" i="2"/>
  <c r="J2398" i="2"/>
  <c r="J2406" i="2"/>
  <c r="J2414" i="2"/>
  <c r="J2422" i="2"/>
  <c r="J2430" i="2"/>
  <c r="J2438" i="2"/>
  <c r="J2446" i="2"/>
  <c r="J2454" i="2"/>
  <c r="J2462" i="2"/>
  <c r="J2470" i="2"/>
  <c r="J2478" i="2"/>
  <c r="J2486" i="2"/>
  <c r="J2494" i="2"/>
  <c r="J2502" i="2"/>
  <c r="J2510" i="2"/>
  <c r="J2518" i="2"/>
  <c r="J2526" i="2"/>
  <c r="J2534" i="2"/>
  <c r="J2542" i="2"/>
  <c r="J2550" i="2"/>
  <c r="J2558" i="2"/>
  <c r="J2566" i="2"/>
  <c r="J2574" i="2"/>
  <c r="J2582" i="2"/>
  <c r="J2590" i="2"/>
  <c r="J2598" i="2"/>
  <c r="J2606" i="2"/>
  <c r="J2614" i="2"/>
  <c r="J2622" i="2"/>
  <c r="J2630" i="2"/>
  <c r="J2638" i="2"/>
  <c r="J2646" i="2"/>
  <c r="J2654" i="2"/>
  <c r="J2662" i="2"/>
  <c r="J2670" i="2"/>
  <c r="J2678" i="2"/>
  <c r="J2686" i="2"/>
  <c r="J2694" i="2"/>
  <c r="J2702" i="2"/>
  <c r="J2710" i="2"/>
  <c r="J2718" i="2"/>
  <c r="J2726" i="2"/>
  <c r="J2734" i="2"/>
  <c r="J2742" i="2"/>
  <c r="J2750" i="2"/>
  <c r="J2758" i="2"/>
  <c r="J2766" i="2"/>
  <c r="J2774" i="2"/>
  <c r="J2782" i="2"/>
  <c r="J2790" i="2"/>
  <c r="J2798" i="2"/>
  <c r="J2806" i="2"/>
  <c r="J2814" i="2"/>
  <c r="J2822" i="2"/>
  <c r="J2830" i="2"/>
  <c r="J2838" i="2"/>
  <c r="J2846" i="2"/>
  <c r="J2854" i="2"/>
  <c r="J2862" i="2"/>
  <c r="J2870" i="2"/>
  <c r="J2878" i="2"/>
  <c r="J2886" i="2"/>
  <c r="J1040" i="2"/>
  <c r="J1104" i="2"/>
  <c r="J1168" i="2"/>
  <c r="J1232" i="2"/>
  <c r="J1296" i="2"/>
  <c r="J1360" i="2"/>
  <c r="J1424" i="2"/>
  <c r="J1488" i="2"/>
  <c r="J1552" i="2"/>
  <c r="J1616" i="2"/>
  <c r="J1680" i="2"/>
  <c r="J1744" i="2"/>
  <c r="J1804" i="2"/>
  <c r="J1836" i="2"/>
  <c r="J1868" i="2"/>
  <c r="J1900" i="2"/>
  <c r="J1932" i="2"/>
  <c r="J1964" i="2"/>
  <c r="J1996" i="2"/>
  <c r="J2028" i="2"/>
  <c r="J2039" i="2"/>
  <c r="J2047" i="2"/>
  <c r="J2055" i="2"/>
  <c r="J2063" i="2"/>
  <c r="J2071" i="2"/>
  <c r="J2079" i="2"/>
  <c r="J2087" i="2"/>
  <c r="J2095" i="2"/>
  <c r="J2103" i="2"/>
  <c r="J2111" i="2"/>
  <c r="J2119" i="2"/>
  <c r="J2127" i="2"/>
  <c r="J2135" i="2"/>
  <c r="J2143" i="2"/>
  <c r="J2151" i="2"/>
  <c r="J2159" i="2"/>
  <c r="J2167" i="2"/>
  <c r="J2175" i="2"/>
  <c r="J2183" i="2"/>
  <c r="J2191" i="2"/>
  <c r="J2199" i="2"/>
  <c r="J2207" i="2"/>
  <c r="J2215" i="2"/>
  <c r="J2223" i="2"/>
  <c r="J2231" i="2"/>
  <c r="J2239" i="2"/>
  <c r="J2247" i="2"/>
  <c r="J2255" i="2"/>
  <c r="J2263" i="2"/>
  <c r="J2271" i="2"/>
  <c r="J2279" i="2"/>
  <c r="J2287" i="2"/>
  <c r="J2295" i="2"/>
  <c r="J2303" i="2"/>
  <c r="J2311" i="2"/>
  <c r="J2319" i="2"/>
  <c r="J2327" i="2"/>
  <c r="J2335" i="2"/>
  <c r="J2343" i="2"/>
  <c r="J2351" i="2"/>
  <c r="J2359" i="2"/>
  <c r="J2367" i="2"/>
  <c r="J2375" i="2"/>
  <c r="J2383" i="2"/>
  <c r="J2391" i="2"/>
  <c r="J2399" i="2"/>
  <c r="J2407" i="2"/>
  <c r="J2415" i="2"/>
  <c r="J2423" i="2"/>
  <c r="J2431" i="2"/>
  <c r="J2439" i="2"/>
  <c r="J2447" i="2"/>
  <c r="J2455" i="2"/>
  <c r="J2463" i="2"/>
  <c r="J2471" i="2"/>
  <c r="J2479" i="2"/>
  <c r="J2487" i="2"/>
  <c r="J2495" i="2"/>
  <c r="J2503" i="2"/>
  <c r="J2511" i="2"/>
  <c r="J2519" i="2"/>
  <c r="J2527" i="2"/>
  <c r="J2535" i="2"/>
  <c r="J2543" i="2"/>
  <c r="J2551" i="2"/>
  <c r="J2559" i="2"/>
  <c r="J2567" i="2"/>
  <c r="J2575" i="2"/>
  <c r="J2583" i="2"/>
  <c r="J2591" i="2"/>
  <c r="J2599" i="2"/>
  <c r="J2607" i="2"/>
  <c r="J2615" i="2"/>
  <c r="J2623" i="2"/>
  <c r="J2631" i="2"/>
  <c r="J2639" i="2"/>
  <c r="J2647" i="2"/>
  <c r="J2655" i="2"/>
  <c r="J2663" i="2"/>
  <c r="J2671" i="2"/>
  <c r="J2679" i="2"/>
  <c r="J2687" i="2"/>
  <c r="J2695" i="2"/>
  <c r="J2703" i="2"/>
  <c r="J2711" i="2"/>
  <c r="J2719" i="2"/>
  <c r="J2727" i="2"/>
  <c r="J2735" i="2"/>
  <c r="J2743" i="2"/>
  <c r="J2751" i="2"/>
  <c r="J2759" i="2"/>
  <c r="J2767" i="2"/>
  <c r="J2775" i="2"/>
  <c r="J2783" i="2"/>
  <c r="J2791" i="2"/>
  <c r="J2799" i="2"/>
  <c r="J2807" i="2"/>
  <c r="J2815" i="2"/>
  <c r="J2823" i="2"/>
  <c r="J2831" i="2"/>
  <c r="J2839" i="2"/>
  <c r="J2847" i="2"/>
  <c r="J2855" i="2"/>
  <c r="J2863" i="2"/>
  <c r="J2871" i="2"/>
  <c r="J2879" i="2"/>
  <c r="J2887" i="2"/>
  <c r="J1048" i="2"/>
  <c r="J1112" i="2"/>
  <c r="J1176" i="2"/>
  <c r="J1240" i="2"/>
  <c r="J1304" i="2"/>
  <c r="J1368" i="2"/>
  <c r="J1432" i="2"/>
  <c r="J1496" i="2"/>
  <c r="J1560" i="2"/>
  <c r="J1624" i="2"/>
  <c r="J1688" i="2"/>
  <c r="J1752" i="2"/>
  <c r="J1808" i="2"/>
  <c r="J1840" i="2"/>
  <c r="J1872" i="2"/>
  <c r="J1904" i="2"/>
  <c r="J1936" i="2"/>
  <c r="J1968" i="2"/>
  <c r="J2000" i="2"/>
  <c r="J2032" i="2"/>
  <c r="J2040" i="2"/>
  <c r="J2048" i="2"/>
  <c r="J2056" i="2"/>
  <c r="J2064" i="2"/>
  <c r="J2072" i="2"/>
  <c r="J2080" i="2"/>
  <c r="J2088" i="2"/>
  <c r="J2096" i="2"/>
  <c r="J2104" i="2"/>
  <c r="J2112" i="2"/>
  <c r="J2120" i="2"/>
  <c r="J2128" i="2"/>
  <c r="J2136" i="2"/>
  <c r="J2144" i="2"/>
  <c r="J2152" i="2"/>
  <c r="J2160" i="2"/>
  <c r="J2168" i="2"/>
  <c r="J2176" i="2"/>
  <c r="J2184" i="2"/>
  <c r="J2192" i="2"/>
  <c r="J2200" i="2"/>
  <c r="J2208" i="2"/>
  <c r="J2216" i="2"/>
  <c r="J2224" i="2"/>
  <c r="J2232" i="2"/>
  <c r="J2240" i="2"/>
  <c r="J2248" i="2"/>
  <c r="J2256" i="2"/>
  <c r="J2264" i="2"/>
  <c r="J2272" i="2"/>
  <c r="J2280" i="2"/>
  <c r="J2288" i="2"/>
  <c r="J2296" i="2"/>
  <c r="J2304" i="2"/>
  <c r="J2312" i="2"/>
  <c r="J2320" i="2"/>
  <c r="J2328" i="2"/>
  <c r="J2336" i="2"/>
  <c r="J2344" i="2"/>
  <c r="J2352" i="2"/>
  <c r="J2360" i="2"/>
  <c r="J2368" i="2"/>
  <c r="J2376" i="2"/>
  <c r="J2384" i="2"/>
  <c r="J2392" i="2"/>
  <c r="J2400" i="2"/>
  <c r="J2408" i="2"/>
  <c r="J2416" i="2"/>
  <c r="J2424" i="2"/>
  <c r="J2432" i="2"/>
  <c r="J2440" i="2"/>
  <c r="J2448" i="2"/>
  <c r="J2456" i="2"/>
  <c r="J2464" i="2"/>
  <c r="J2472" i="2"/>
  <c r="J2480" i="2"/>
  <c r="J2488" i="2"/>
  <c r="J2496" i="2"/>
  <c r="J2504" i="2"/>
  <c r="J2512" i="2"/>
  <c r="J2520" i="2"/>
  <c r="J2528" i="2"/>
  <c r="J2536" i="2"/>
  <c r="J2544" i="2"/>
  <c r="J2552" i="2"/>
  <c r="J2560" i="2"/>
  <c r="J2568" i="2"/>
  <c r="J2576" i="2"/>
  <c r="J2584" i="2"/>
  <c r="J2592" i="2"/>
  <c r="J2600" i="2"/>
  <c r="J2608" i="2"/>
  <c r="J2616" i="2"/>
  <c r="J2624" i="2"/>
  <c r="J1056" i="2"/>
  <c r="J1120" i="2"/>
  <c r="J1184" i="2"/>
  <c r="J1248" i="2"/>
  <c r="J1312" i="2"/>
  <c r="J1376" i="2"/>
  <c r="J1440" i="2"/>
  <c r="J1504" i="2"/>
  <c r="J1568" i="2"/>
  <c r="J1632" i="2"/>
  <c r="J1696" i="2"/>
  <c r="J1760" i="2"/>
  <c r="J1812" i="2"/>
  <c r="J1844" i="2"/>
  <c r="J1876" i="2"/>
  <c r="J1908" i="2"/>
  <c r="J1940" i="2"/>
  <c r="J1972" i="2"/>
  <c r="J2004" i="2"/>
  <c r="J2033" i="2"/>
  <c r="J2041" i="2"/>
  <c r="J2049" i="2"/>
  <c r="J2057" i="2"/>
  <c r="J2065" i="2"/>
  <c r="J2073" i="2"/>
  <c r="J2081" i="2"/>
  <c r="J2089" i="2"/>
  <c r="J2097" i="2"/>
  <c r="J2105" i="2"/>
  <c r="J2113" i="2"/>
  <c r="J2121" i="2"/>
  <c r="J2129" i="2"/>
  <c r="J2137" i="2"/>
  <c r="J2145" i="2"/>
  <c r="J2153" i="2"/>
  <c r="J2161" i="2"/>
  <c r="J2169" i="2"/>
  <c r="J2177" i="2"/>
  <c r="J2185" i="2"/>
  <c r="J2193" i="2"/>
  <c r="J2201" i="2"/>
  <c r="J2209" i="2"/>
  <c r="J2217" i="2"/>
  <c r="J2225" i="2"/>
  <c r="J2233" i="2"/>
  <c r="J2241" i="2"/>
  <c r="J2249" i="2"/>
  <c r="J2257" i="2"/>
  <c r="J2265" i="2"/>
  <c r="J2273" i="2"/>
  <c r="J2281" i="2"/>
  <c r="J2289" i="2"/>
  <c r="J2297" i="2"/>
  <c r="J2305" i="2"/>
  <c r="J2313" i="2"/>
  <c r="J2321" i="2"/>
  <c r="J2329" i="2"/>
  <c r="J2337" i="2"/>
  <c r="J2345" i="2"/>
  <c r="J2353" i="2"/>
  <c r="J2361" i="2"/>
  <c r="J2369" i="2"/>
  <c r="J2377" i="2"/>
  <c r="J2385" i="2"/>
  <c r="J2393" i="2"/>
  <c r="J2401" i="2"/>
  <c r="J2409" i="2"/>
  <c r="J2417" i="2"/>
  <c r="J2425" i="2"/>
  <c r="J2433" i="2"/>
  <c r="J2441" i="2"/>
  <c r="J2449" i="2"/>
  <c r="J2457" i="2"/>
  <c r="J2465" i="2"/>
  <c r="J2473" i="2"/>
  <c r="J2481" i="2"/>
  <c r="J2489" i="2"/>
  <c r="J2497" i="2"/>
  <c r="J2505" i="2"/>
  <c r="J2513" i="2"/>
  <c r="J2521" i="2"/>
  <c r="J2529" i="2"/>
  <c r="J2537" i="2"/>
  <c r="J2545" i="2"/>
  <c r="J2553" i="2"/>
  <c r="J2561" i="2"/>
  <c r="J2569" i="2"/>
  <c r="J2577" i="2"/>
  <c r="J2585" i="2"/>
  <c r="J2593" i="2"/>
  <c r="J2601" i="2"/>
  <c r="J2609" i="2"/>
  <c r="J2617" i="2"/>
  <c r="J2625" i="2"/>
  <c r="J2633" i="2"/>
  <c r="J2641" i="2"/>
  <c r="J2649" i="2"/>
  <c r="J2657" i="2"/>
  <c r="J2665" i="2"/>
  <c r="J2673" i="2"/>
  <c r="J2681" i="2"/>
  <c r="J2689" i="2"/>
  <c r="J2697" i="2"/>
  <c r="J2705" i="2"/>
  <c r="J2713" i="2"/>
  <c r="J2721" i="2"/>
  <c r="J2729" i="2"/>
  <c r="J2737" i="2"/>
  <c r="J2745" i="2"/>
  <c r="J2753" i="2"/>
  <c r="J2761" i="2"/>
  <c r="J2769" i="2"/>
  <c r="J2777" i="2"/>
  <c r="J2785" i="2"/>
  <c r="J2793" i="2"/>
  <c r="J2801" i="2"/>
  <c r="J2809" i="2"/>
  <c r="J2817" i="2"/>
  <c r="J2825" i="2"/>
  <c r="J2833" i="2"/>
  <c r="J2841" i="2"/>
  <c r="J2849" i="2"/>
  <c r="J2857" i="2"/>
  <c r="J2865" i="2"/>
  <c r="J2873" i="2"/>
  <c r="J2881" i="2"/>
  <c r="J2889" i="2"/>
  <c r="J1064" i="2"/>
  <c r="J1128" i="2"/>
  <c r="J1192" i="2"/>
  <c r="J1256" i="2"/>
  <c r="J1320" i="2"/>
  <c r="J1384" i="2"/>
  <c r="J1448" i="2"/>
  <c r="J1512" i="2"/>
  <c r="J1576" i="2"/>
  <c r="J1640" i="2"/>
  <c r="J1704" i="2"/>
  <c r="J1768" i="2"/>
  <c r="J1816" i="2"/>
  <c r="J1848" i="2"/>
  <c r="J1880" i="2"/>
  <c r="J1912" i="2"/>
  <c r="J1944" i="2"/>
  <c r="J1976" i="2"/>
  <c r="J2008" i="2"/>
  <c r="J2034" i="2"/>
  <c r="J2042" i="2"/>
  <c r="J2050" i="2"/>
  <c r="J2058" i="2"/>
  <c r="J2066" i="2"/>
  <c r="J2074" i="2"/>
  <c r="J2082" i="2"/>
  <c r="J2090" i="2"/>
  <c r="J2098" i="2"/>
  <c r="J2106" i="2"/>
  <c r="J2114" i="2"/>
  <c r="J2122" i="2"/>
  <c r="J2130" i="2"/>
  <c r="J2138" i="2"/>
  <c r="J2146" i="2"/>
  <c r="J2154" i="2"/>
  <c r="J2162" i="2"/>
  <c r="J2170" i="2"/>
  <c r="J2178" i="2"/>
  <c r="J2186" i="2"/>
  <c r="J2194" i="2"/>
  <c r="J2202" i="2"/>
  <c r="J2210" i="2"/>
  <c r="J2218" i="2"/>
  <c r="J2226" i="2"/>
  <c r="J2234" i="2"/>
  <c r="J2242" i="2"/>
  <c r="J2250" i="2"/>
  <c r="J2258" i="2"/>
  <c r="J2266" i="2"/>
  <c r="J2274" i="2"/>
  <c r="J2282" i="2"/>
  <c r="J2290" i="2"/>
  <c r="J2298" i="2"/>
  <c r="J2306" i="2"/>
  <c r="J2314" i="2"/>
  <c r="J2322" i="2"/>
  <c r="J2330" i="2"/>
  <c r="J2338" i="2"/>
  <c r="J2346" i="2"/>
  <c r="J2354" i="2"/>
  <c r="J2362" i="2"/>
  <c r="J2370" i="2"/>
  <c r="J2378" i="2"/>
  <c r="J2386" i="2"/>
  <c r="J2394" i="2"/>
  <c r="J2402" i="2"/>
  <c r="J2410" i="2"/>
  <c r="J2418" i="2"/>
  <c r="J2426" i="2"/>
  <c r="J2434" i="2"/>
  <c r="J2442" i="2"/>
  <c r="J2450" i="2"/>
  <c r="J2458" i="2"/>
  <c r="J2466" i="2"/>
  <c r="J2474" i="2"/>
  <c r="J2482" i="2"/>
  <c r="J2490" i="2"/>
  <c r="J2498" i="2"/>
  <c r="J2506" i="2"/>
  <c r="J2514" i="2"/>
  <c r="J2522" i="2"/>
  <c r="J2530" i="2"/>
  <c r="J2538" i="2"/>
  <c r="J2546" i="2"/>
  <c r="J2554" i="2"/>
  <c r="J2562" i="2"/>
  <c r="J2570" i="2"/>
  <c r="J2578" i="2"/>
  <c r="J2586" i="2"/>
  <c r="J2594" i="2"/>
  <c r="J2602" i="2"/>
  <c r="J2610" i="2"/>
  <c r="J2618" i="2"/>
  <c r="J2626" i="2"/>
  <c r="J2634" i="2"/>
  <c r="J2642" i="2"/>
  <c r="J2650" i="2"/>
  <c r="J2658" i="2"/>
  <c r="J2666" i="2"/>
  <c r="J2674" i="2"/>
  <c r="J2682" i="2"/>
  <c r="J2690" i="2"/>
  <c r="J2698" i="2"/>
  <c r="J2706" i="2"/>
  <c r="J2714" i="2"/>
  <c r="J2722" i="2"/>
  <c r="J2730" i="2"/>
  <c r="J2738" i="2"/>
  <c r="J2746" i="2"/>
  <c r="J2754" i="2"/>
  <c r="J2762" i="2"/>
  <c r="J2770" i="2"/>
  <c r="J2778" i="2"/>
  <c r="J2786" i="2"/>
  <c r="J2794" i="2"/>
  <c r="J2802" i="2"/>
  <c r="J2810" i="2"/>
  <c r="J2818" i="2"/>
  <c r="J2826" i="2"/>
  <c r="J2834" i="2"/>
  <c r="J2842" i="2"/>
  <c r="J2850" i="2"/>
  <c r="J2858" i="2"/>
  <c r="J2866" i="2"/>
  <c r="J2874" i="2"/>
  <c r="J2882" i="2"/>
  <c r="J2890" i="2"/>
  <c r="J1080" i="2"/>
  <c r="J1144" i="2"/>
  <c r="J1208" i="2"/>
  <c r="J1272" i="2"/>
  <c r="J1336" i="2"/>
  <c r="J1400" i="2"/>
  <c r="J1464" i="2"/>
  <c r="J1528" i="2"/>
  <c r="J1592" i="2"/>
  <c r="J1656" i="2"/>
  <c r="J1720" i="2"/>
  <c r="J1784" i="2"/>
  <c r="J1824" i="2"/>
  <c r="J1856" i="2"/>
  <c r="J1888" i="2"/>
  <c r="J1920" i="2"/>
  <c r="J1952" i="2"/>
  <c r="J1984" i="2"/>
  <c r="J2016" i="2"/>
  <c r="J2036" i="2"/>
  <c r="J2044" i="2"/>
  <c r="J2052" i="2"/>
  <c r="J2060" i="2"/>
  <c r="J2068" i="2"/>
  <c r="J2076" i="2"/>
  <c r="J2084" i="2"/>
  <c r="J2092" i="2"/>
  <c r="J2100" i="2"/>
  <c r="J2108" i="2"/>
  <c r="J2116" i="2"/>
  <c r="J2124" i="2"/>
  <c r="J2132" i="2"/>
  <c r="J2140" i="2"/>
  <c r="J2148" i="2"/>
  <c r="J2156" i="2"/>
  <c r="J2164" i="2"/>
  <c r="J2172" i="2"/>
  <c r="J2180" i="2"/>
  <c r="J2188" i="2"/>
  <c r="J2196" i="2"/>
  <c r="J2204" i="2"/>
  <c r="J2212" i="2"/>
  <c r="J2220" i="2"/>
  <c r="J2228" i="2"/>
  <c r="J2236" i="2"/>
  <c r="J2244" i="2"/>
  <c r="J2252" i="2"/>
  <c r="J2260" i="2"/>
  <c r="J2268" i="2"/>
  <c r="J2276" i="2"/>
  <c r="J2284" i="2"/>
  <c r="J2292" i="2"/>
  <c r="J2300" i="2"/>
  <c r="J2308" i="2"/>
  <c r="J2316" i="2"/>
  <c r="J2324" i="2"/>
  <c r="J2332" i="2"/>
  <c r="J2340" i="2"/>
  <c r="J2348" i="2"/>
  <c r="J2356" i="2"/>
  <c r="J2364" i="2"/>
  <c r="J2372" i="2"/>
  <c r="J2380" i="2"/>
  <c r="J2388" i="2"/>
  <c r="J2396" i="2"/>
  <c r="J2404" i="2"/>
  <c r="J2412" i="2"/>
  <c r="J2420" i="2"/>
  <c r="J2428" i="2"/>
  <c r="J2436" i="2"/>
  <c r="J2444" i="2"/>
  <c r="J2452" i="2"/>
  <c r="J2460" i="2"/>
  <c r="J2468" i="2"/>
  <c r="J2476" i="2"/>
  <c r="J2484" i="2"/>
  <c r="J2492" i="2"/>
  <c r="J2500" i="2"/>
  <c r="J2508" i="2"/>
  <c r="J2516" i="2"/>
  <c r="J2524" i="2"/>
  <c r="J2532" i="2"/>
  <c r="J2540" i="2"/>
  <c r="J2548" i="2"/>
  <c r="J2556" i="2"/>
  <c r="J2564" i="2"/>
  <c r="J2572" i="2"/>
  <c r="J2580" i="2"/>
  <c r="J2588" i="2"/>
  <c r="J2596" i="2"/>
  <c r="J2604" i="2"/>
  <c r="J2612" i="2"/>
  <c r="J2620" i="2"/>
  <c r="J2628" i="2"/>
  <c r="J2636" i="2"/>
  <c r="J2644" i="2"/>
  <c r="J2652" i="2"/>
  <c r="J2660" i="2"/>
  <c r="J2668" i="2"/>
  <c r="J2676" i="2"/>
  <c r="J2684" i="2"/>
  <c r="J2692" i="2"/>
  <c r="J2700" i="2"/>
  <c r="J2708" i="2"/>
  <c r="J2716" i="2"/>
  <c r="J2724" i="2"/>
  <c r="J2732" i="2"/>
  <c r="J2740" i="2"/>
  <c r="J2748" i="2"/>
  <c r="J2756" i="2"/>
  <c r="J2764" i="2"/>
  <c r="J2772" i="2"/>
  <c r="J2780" i="2"/>
  <c r="J2788" i="2"/>
  <c r="J2796" i="2"/>
  <c r="J2804" i="2"/>
  <c r="J2812" i="2"/>
  <c r="J2820" i="2"/>
  <c r="J2828" i="2"/>
  <c r="J2836" i="2"/>
  <c r="J2844" i="2"/>
  <c r="J2852" i="2"/>
  <c r="J2860" i="2"/>
  <c r="J2868" i="2"/>
  <c r="J2876" i="2"/>
  <c r="J2884" i="2"/>
  <c r="J2892" i="2"/>
  <c r="J1072" i="2"/>
  <c r="J1584" i="2"/>
  <c r="J1948" i="2"/>
  <c r="J2075" i="2"/>
  <c r="J2139" i="2"/>
  <c r="J2203" i="2"/>
  <c r="J2267" i="2"/>
  <c r="J2331" i="2"/>
  <c r="J2395" i="2"/>
  <c r="J2459" i="2"/>
  <c r="J2523" i="2"/>
  <c r="J2587" i="2"/>
  <c r="J2640" i="2"/>
  <c r="J2672" i="2"/>
  <c r="J2704" i="2"/>
  <c r="J2736" i="2"/>
  <c r="J2768" i="2"/>
  <c r="J2800" i="2"/>
  <c r="J2832" i="2"/>
  <c r="J2864" i="2"/>
  <c r="J2894" i="2"/>
  <c r="J2902" i="2"/>
  <c r="J2910" i="2"/>
  <c r="J2918" i="2"/>
  <c r="J2926" i="2"/>
  <c r="J2934" i="2"/>
  <c r="J2942" i="2"/>
  <c r="J2950" i="2"/>
  <c r="J2958" i="2"/>
  <c r="J2966" i="2"/>
  <c r="J2974" i="2"/>
  <c r="J2982" i="2"/>
  <c r="J2990" i="2"/>
  <c r="J2998" i="2"/>
  <c r="J3006" i="2"/>
  <c r="J3014" i="2"/>
  <c r="J3022" i="2"/>
  <c r="J3030" i="2"/>
  <c r="J3038" i="2"/>
  <c r="J3046" i="2"/>
  <c r="J3054" i="2"/>
  <c r="J3062" i="2"/>
  <c r="J3070" i="2"/>
  <c r="J3078" i="2"/>
  <c r="J3086" i="2"/>
  <c r="J3094" i="2"/>
  <c r="J3102" i="2"/>
  <c r="J3110" i="2"/>
  <c r="J3118" i="2"/>
  <c r="J3126" i="2"/>
  <c r="J3134" i="2"/>
  <c r="J3142" i="2"/>
  <c r="J3150" i="2"/>
  <c r="J3158" i="2"/>
  <c r="J3166" i="2"/>
  <c r="J3174" i="2"/>
  <c r="J3182" i="2"/>
  <c r="J3190" i="2"/>
  <c r="J3198" i="2"/>
  <c r="J3206" i="2"/>
  <c r="J3214" i="2"/>
  <c r="J3222" i="2"/>
  <c r="J3230" i="2"/>
  <c r="J3238" i="2"/>
  <c r="J3246" i="2"/>
  <c r="J3254" i="2"/>
  <c r="J3262" i="2"/>
  <c r="J3270" i="2"/>
  <c r="J3278" i="2"/>
  <c r="J3286" i="2"/>
  <c r="J3294" i="2"/>
  <c r="J3302" i="2"/>
  <c r="J3310" i="2"/>
  <c r="J3318" i="2"/>
  <c r="J3326" i="2"/>
  <c r="J3334" i="2"/>
  <c r="J3342" i="2"/>
  <c r="J3350" i="2"/>
  <c r="J3358" i="2"/>
  <c r="J3366" i="2"/>
  <c r="J3374" i="2"/>
  <c r="J3382" i="2"/>
  <c r="J3390" i="2"/>
  <c r="J3398" i="2"/>
  <c r="J3406" i="2"/>
  <c r="J3414" i="2"/>
  <c r="J3422" i="2"/>
  <c r="J3430" i="2"/>
  <c r="J3438" i="2"/>
  <c r="J3446" i="2"/>
  <c r="J3454" i="2"/>
  <c r="J3462" i="2"/>
  <c r="J3470" i="2"/>
  <c r="J3478" i="2"/>
  <c r="J3486" i="2"/>
  <c r="J3494" i="2"/>
  <c r="J3502" i="2"/>
  <c r="J3510" i="2"/>
  <c r="J3518" i="2"/>
  <c r="J3526" i="2"/>
  <c r="J3534" i="2"/>
  <c r="J3542" i="2"/>
  <c r="J3550" i="2"/>
  <c r="J3558" i="2"/>
  <c r="J3566" i="2"/>
  <c r="J3574" i="2"/>
  <c r="J3582" i="2"/>
  <c r="J3590" i="2"/>
  <c r="J3598" i="2"/>
  <c r="J3606" i="2"/>
  <c r="J3614" i="2"/>
  <c r="J3622" i="2"/>
  <c r="J3630" i="2"/>
  <c r="J3638" i="2"/>
  <c r="J3646" i="2"/>
  <c r="J3654" i="2"/>
  <c r="J3662" i="2"/>
  <c r="J3670" i="2"/>
  <c r="J3678" i="2"/>
  <c r="J3686" i="2"/>
  <c r="J3694" i="2"/>
  <c r="J3702" i="2"/>
  <c r="J3710" i="2"/>
  <c r="J3718" i="2"/>
  <c r="J3726" i="2"/>
  <c r="J3734" i="2"/>
  <c r="J3742" i="2"/>
  <c r="J3750" i="2"/>
  <c r="J1136" i="2"/>
  <c r="J1648" i="2"/>
  <c r="J1980" i="2"/>
  <c r="J2083" i="2"/>
  <c r="J2147" i="2"/>
  <c r="J2211" i="2"/>
  <c r="J2275" i="2"/>
  <c r="J2339" i="2"/>
  <c r="J2403" i="2"/>
  <c r="J2467" i="2"/>
  <c r="J2531" i="2"/>
  <c r="J2595" i="2"/>
  <c r="J2643" i="2"/>
  <c r="J2675" i="2"/>
  <c r="J2707" i="2"/>
  <c r="J2739" i="2"/>
  <c r="J2771" i="2"/>
  <c r="J2803" i="2"/>
  <c r="J2835" i="2"/>
  <c r="J2867" i="2"/>
  <c r="J2895" i="2"/>
  <c r="J2903" i="2"/>
  <c r="J2911" i="2"/>
  <c r="J2919" i="2"/>
  <c r="J2927" i="2"/>
  <c r="J2935" i="2"/>
  <c r="J2943" i="2"/>
  <c r="J2951" i="2"/>
  <c r="J2959" i="2"/>
  <c r="J2967" i="2"/>
  <c r="J2975" i="2"/>
  <c r="J2983" i="2"/>
  <c r="J2991" i="2"/>
  <c r="J2999" i="2"/>
  <c r="J3007" i="2"/>
  <c r="J3015" i="2"/>
  <c r="J3023" i="2"/>
  <c r="J3031" i="2"/>
  <c r="J3039" i="2"/>
  <c r="J3047" i="2"/>
  <c r="J3055" i="2"/>
  <c r="J3063" i="2"/>
  <c r="J3071" i="2"/>
  <c r="J3079" i="2"/>
  <c r="J3087" i="2"/>
  <c r="J3095" i="2"/>
  <c r="J3103" i="2"/>
  <c r="J3111" i="2"/>
  <c r="J3119" i="2"/>
  <c r="J3127" i="2"/>
  <c r="J3135" i="2"/>
  <c r="J3143" i="2"/>
  <c r="J3151" i="2"/>
  <c r="J3159" i="2"/>
  <c r="J3167" i="2"/>
  <c r="J3175" i="2"/>
  <c r="J3183" i="2"/>
  <c r="J3191" i="2"/>
  <c r="J3199" i="2"/>
  <c r="J3207" i="2"/>
  <c r="J3215" i="2"/>
  <c r="J3223" i="2"/>
  <c r="J3231" i="2"/>
  <c r="J3239" i="2"/>
  <c r="J3247" i="2"/>
  <c r="J3255" i="2"/>
  <c r="J3263" i="2"/>
  <c r="J3271" i="2"/>
  <c r="J3279" i="2"/>
  <c r="J3287" i="2"/>
  <c r="J3295" i="2"/>
  <c r="J3303" i="2"/>
  <c r="J3311" i="2"/>
  <c r="J3319" i="2"/>
  <c r="J3327" i="2"/>
  <c r="J3335" i="2"/>
  <c r="J3343" i="2"/>
  <c r="J3351" i="2"/>
  <c r="J3359" i="2"/>
  <c r="J3367" i="2"/>
  <c r="J3375" i="2"/>
  <c r="J3383" i="2"/>
  <c r="J3391" i="2"/>
  <c r="J3399" i="2"/>
  <c r="J3407" i="2"/>
  <c r="J3415" i="2"/>
  <c r="J3423" i="2"/>
  <c r="J3431" i="2"/>
  <c r="J3439" i="2"/>
  <c r="J3447" i="2"/>
  <c r="J3455" i="2"/>
  <c r="J3463" i="2"/>
  <c r="J3471" i="2"/>
  <c r="J3479" i="2"/>
  <c r="J3487" i="2"/>
  <c r="J3495" i="2"/>
  <c r="J3503" i="2"/>
  <c r="J3511" i="2"/>
  <c r="J3519" i="2"/>
  <c r="J3527" i="2"/>
  <c r="J3535" i="2"/>
  <c r="J3543" i="2"/>
  <c r="J3551" i="2"/>
  <c r="J3559" i="2"/>
  <c r="J3567" i="2"/>
  <c r="J3575" i="2"/>
  <c r="J3583" i="2"/>
  <c r="J3591" i="2"/>
  <c r="J3599" i="2"/>
  <c r="J3607" i="2"/>
  <c r="J3615" i="2"/>
  <c r="J3623" i="2"/>
  <c r="J3631" i="2"/>
  <c r="J3639" i="2"/>
  <c r="J3647" i="2"/>
  <c r="J3655" i="2"/>
  <c r="J3663" i="2"/>
  <c r="J3671" i="2"/>
  <c r="J3679" i="2"/>
  <c r="J3687" i="2"/>
  <c r="J3695" i="2"/>
  <c r="J3703" i="2"/>
  <c r="J3711" i="2"/>
  <c r="J3719" i="2"/>
  <c r="J3727" i="2"/>
  <c r="J3735" i="2"/>
  <c r="J3743" i="2"/>
  <c r="J3751" i="2"/>
  <c r="J1200" i="2"/>
  <c r="J1712" i="2"/>
  <c r="J2012" i="2"/>
  <c r="J2091" i="2"/>
  <c r="J2155" i="2"/>
  <c r="J2219" i="2"/>
  <c r="J2283" i="2"/>
  <c r="J2347" i="2"/>
  <c r="J2411" i="2"/>
  <c r="J2475" i="2"/>
  <c r="J2539" i="2"/>
  <c r="J2603" i="2"/>
  <c r="J2648" i="2"/>
  <c r="J2680" i="2"/>
  <c r="J2712" i="2"/>
  <c r="J2744" i="2"/>
  <c r="J2776" i="2"/>
  <c r="J2808" i="2"/>
  <c r="J2840" i="2"/>
  <c r="J2872" i="2"/>
  <c r="J2896" i="2"/>
  <c r="J2904" i="2"/>
  <c r="J2912" i="2"/>
  <c r="J2920" i="2"/>
  <c r="J2928" i="2"/>
  <c r="J2936" i="2"/>
  <c r="J2944" i="2"/>
  <c r="J2952" i="2"/>
  <c r="J2960" i="2"/>
  <c r="J2968" i="2"/>
  <c r="J2976" i="2"/>
  <c r="J2984" i="2"/>
  <c r="J2992" i="2"/>
  <c r="J3000" i="2"/>
  <c r="J3008" i="2"/>
  <c r="J3016" i="2"/>
  <c r="J3024" i="2"/>
  <c r="J3032" i="2"/>
  <c r="J3040" i="2"/>
  <c r="J3048" i="2"/>
  <c r="J3056" i="2"/>
  <c r="J3064" i="2"/>
  <c r="J3072" i="2"/>
  <c r="J3080" i="2"/>
  <c r="J3088" i="2"/>
  <c r="J3096" i="2"/>
  <c r="J3104" i="2"/>
  <c r="J3112" i="2"/>
  <c r="J3120" i="2"/>
  <c r="J3128" i="2"/>
  <c r="J3136" i="2"/>
  <c r="J3144" i="2"/>
  <c r="J3152" i="2"/>
  <c r="J3160" i="2"/>
  <c r="J3168" i="2"/>
  <c r="J3176" i="2"/>
  <c r="J3184" i="2"/>
  <c r="J3192" i="2"/>
  <c r="J3200" i="2"/>
  <c r="J3208" i="2"/>
  <c r="J3216" i="2"/>
  <c r="J3224" i="2"/>
  <c r="J3232" i="2"/>
  <c r="J3240" i="2"/>
  <c r="J3248" i="2"/>
  <c r="J3256" i="2"/>
  <c r="J3264" i="2"/>
  <c r="J3272" i="2"/>
  <c r="J3280" i="2"/>
  <c r="J3288" i="2"/>
  <c r="J3296" i="2"/>
  <c r="J3304" i="2"/>
  <c r="J3312" i="2"/>
  <c r="J3320" i="2"/>
  <c r="J3328" i="2"/>
  <c r="J3336" i="2"/>
  <c r="J3344" i="2"/>
  <c r="J3352" i="2"/>
  <c r="J3360" i="2"/>
  <c r="J3368" i="2"/>
  <c r="J3376" i="2"/>
  <c r="J3384" i="2"/>
  <c r="J3392" i="2"/>
  <c r="J3400" i="2"/>
  <c r="J3408" i="2"/>
  <c r="J3416" i="2"/>
  <c r="J3424" i="2"/>
  <c r="J3432" i="2"/>
  <c r="J3440" i="2"/>
  <c r="J3448" i="2"/>
  <c r="J3456" i="2"/>
  <c r="J3464" i="2"/>
  <c r="J3472" i="2"/>
  <c r="J3480" i="2"/>
  <c r="J3488" i="2"/>
  <c r="J3496" i="2"/>
  <c r="J3504" i="2"/>
  <c r="J3512" i="2"/>
  <c r="J3520" i="2"/>
  <c r="J3528" i="2"/>
  <c r="J3536" i="2"/>
  <c r="J3544" i="2"/>
  <c r="J3552" i="2"/>
  <c r="J3560" i="2"/>
  <c r="J3568" i="2"/>
  <c r="J3576" i="2"/>
  <c r="J3584" i="2"/>
  <c r="J3592" i="2"/>
  <c r="J3600" i="2"/>
  <c r="J3608" i="2"/>
  <c r="J3616" i="2"/>
  <c r="J3624" i="2"/>
  <c r="J3632" i="2"/>
  <c r="J3640" i="2"/>
  <c r="J3648" i="2"/>
  <c r="J3656" i="2"/>
  <c r="J3664" i="2"/>
  <c r="J3672" i="2"/>
  <c r="J3680" i="2"/>
  <c r="J3688" i="2"/>
  <c r="J3696" i="2"/>
  <c r="J3704" i="2"/>
  <c r="J3712" i="2"/>
  <c r="J3720" i="2"/>
  <c r="J3728" i="2"/>
  <c r="J3736" i="2"/>
  <c r="J3744" i="2"/>
  <c r="J1264" i="2"/>
  <c r="J1776" i="2"/>
  <c r="J2035" i="2"/>
  <c r="J2099" i="2"/>
  <c r="J2163" i="2"/>
  <c r="J2227" i="2"/>
  <c r="J2291" i="2"/>
  <c r="J2355" i="2"/>
  <c r="J2419" i="2"/>
  <c r="J2483" i="2"/>
  <c r="J2547" i="2"/>
  <c r="J2611" i="2"/>
  <c r="J2651" i="2"/>
  <c r="J2683" i="2"/>
  <c r="J2715" i="2"/>
  <c r="J2747" i="2"/>
  <c r="J2779" i="2"/>
  <c r="J2811" i="2"/>
  <c r="J2843" i="2"/>
  <c r="J2875" i="2"/>
  <c r="J2897" i="2"/>
  <c r="J2905" i="2"/>
  <c r="J2913" i="2"/>
  <c r="J2921" i="2"/>
  <c r="J2929" i="2"/>
  <c r="J2937" i="2"/>
  <c r="J2945" i="2"/>
  <c r="J2953" i="2"/>
  <c r="J2961" i="2"/>
  <c r="J2969" i="2"/>
  <c r="J2977" i="2"/>
  <c r="J2985" i="2"/>
  <c r="J2993" i="2"/>
  <c r="J3001" i="2"/>
  <c r="J3009" i="2"/>
  <c r="J3017" i="2"/>
  <c r="J3025" i="2"/>
  <c r="J3033" i="2"/>
  <c r="J3041" i="2"/>
  <c r="J3049" i="2"/>
  <c r="J3057" i="2"/>
  <c r="J3065" i="2"/>
  <c r="J3073" i="2"/>
  <c r="J3081" i="2"/>
  <c r="J3089" i="2"/>
  <c r="J3097" i="2"/>
  <c r="J3105" i="2"/>
  <c r="J3113" i="2"/>
  <c r="J3121" i="2"/>
  <c r="J3129" i="2"/>
  <c r="J3137" i="2"/>
  <c r="J3145" i="2"/>
  <c r="J3153" i="2"/>
  <c r="J3161" i="2"/>
  <c r="J3169" i="2"/>
  <c r="J3177" i="2"/>
  <c r="J3185" i="2"/>
  <c r="J3193" i="2"/>
  <c r="J3201" i="2"/>
  <c r="J3209" i="2"/>
  <c r="J3217" i="2"/>
  <c r="J3225" i="2"/>
  <c r="J3233" i="2"/>
  <c r="J3241" i="2"/>
  <c r="J3249" i="2"/>
  <c r="J3257" i="2"/>
  <c r="J3265" i="2"/>
  <c r="J3273" i="2"/>
  <c r="J3281" i="2"/>
  <c r="J3289" i="2"/>
  <c r="J3297" i="2"/>
  <c r="J3305" i="2"/>
  <c r="J3313" i="2"/>
  <c r="J3321" i="2"/>
  <c r="J3329" i="2"/>
  <c r="J3337" i="2"/>
  <c r="J3345" i="2"/>
  <c r="J3353" i="2"/>
  <c r="J3361" i="2"/>
  <c r="J3369" i="2"/>
  <c r="J3377" i="2"/>
  <c r="J3385" i="2"/>
  <c r="J3393" i="2"/>
  <c r="J3401" i="2"/>
  <c r="J3409" i="2"/>
  <c r="J3417" i="2"/>
  <c r="J3425" i="2"/>
  <c r="J3433" i="2"/>
  <c r="J3441" i="2"/>
  <c r="J3449" i="2"/>
  <c r="J3457" i="2"/>
  <c r="J3465" i="2"/>
  <c r="J3473" i="2"/>
  <c r="J3481" i="2"/>
  <c r="J3489" i="2"/>
  <c r="J3497" i="2"/>
  <c r="J3505" i="2"/>
  <c r="J1328" i="2"/>
  <c r="J1820" i="2"/>
  <c r="J2043" i="2"/>
  <c r="J2107" i="2"/>
  <c r="J2171" i="2"/>
  <c r="J2235" i="2"/>
  <c r="J2299" i="2"/>
  <c r="J2363" i="2"/>
  <c r="J2427" i="2"/>
  <c r="J2491" i="2"/>
  <c r="J2555" i="2"/>
  <c r="J2619" i="2"/>
  <c r="J2656" i="2"/>
  <c r="J2688" i="2"/>
  <c r="J2720" i="2"/>
  <c r="J2752" i="2"/>
  <c r="J2784" i="2"/>
  <c r="J2816" i="2"/>
  <c r="J2848" i="2"/>
  <c r="J2880" i="2"/>
  <c r="J2898" i="2"/>
  <c r="J2906" i="2"/>
  <c r="J2914" i="2"/>
  <c r="J2922" i="2"/>
  <c r="J2930" i="2"/>
  <c r="J2938" i="2"/>
  <c r="J2946" i="2"/>
  <c r="J2954" i="2"/>
  <c r="J2962" i="2"/>
  <c r="J2970" i="2"/>
  <c r="J2978" i="2"/>
  <c r="J2986" i="2"/>
  <c r="J2994" i="2"/>
  <c r="J3002" i="2"/>
  <c r="J3010" i="2"/>
  <c r="J3018" i="2"/>
  <c r="J3026" i="2"/>
  <c r="J3034" i="2"/>
  <c r="J3042" i="2"/>
  <c r="J3050" i="2"/>
  <c r="J3058" i="2"/>
  <c r="J3066" i="2"/>
  <c r="J3074" i="2"/>
  <c r="J3082" i="2"/>
  <c r="J3090" i="2"/>
  <c r="J3098" i="2"/>
  <c r="J3106" i="2"/>
  <c r="J3114" i="2"/>
  <c r="J3122" i="2"/>
  <c r="J3130" i="2"/>
  <c r="J3138" i="2"/>
  <c r="J3146" i="2"/>
  <c r="J3154" i="2"/>
  <c r="J3162" i="2"/>
  <c r="J3170" i="2"/>
  <c r="J3178" i="2"/>
  <c r="J3186" i="2"/>
  <c r="J3194" i="2"/>
  <c r="J3202" i="2"/>
  <c r="J3210" i="2"/>
  <c r="J3218" i="2"/>
  <c r="J3226" i="2"/>
  <c r="J3234" i="2"/>
  <c r="J3242" i="2"/>
  <c r="J3250" i="2"/>
  <c r="J3258" i="2"/>
  <c r="J3266" i="2"/>
  <c r="J3274" i="2"/>
  <c r="J3282" i="2"/>
  <c r="J3290" i="2"/>
  <c r="J3298" i="2"/>
  <c r="J3306" i="2"/>
  <c r="J3314" i="2"/>
  <c r="J3322" i="2"/>
  <c r="J3330" i="2"/>
  <c r="J3338" i="2"/>
  <c r="J3346" i="2"/>
  <c r="J3354" i="2"/>
  <c r="J3362" i="2"/>
  <c r="J3370" i="2"/>
  <c r="J3378" i="2"/>
  <c r="J3386" i="2"/>
  <c r="J3394" i="2"/>
  <c r="J3402" i="2"/>
  <c r="J3410" i="2"/>
  <c r="J3418" i="2"/>
  <c r="J3426" i="2"/>
  <c r="J3434" i="2"/>
  <c r="J3442" i="2"/>
  <c r="J3450" i="2"/>
  <c r="J3458" i="2"/>
  <c r="J3466" i="2"/>
  <c r="J3474" i="2"/>
  <c r="J3482" i="2"/>
  <c r="J3490" i="2"/>
  <c r="J3498" i="2"/>
  <c r="J3506" i="2"/>
  <c r="J3514" i="2"/>
  <c r="J3522" i="2"/>
  <c r="J3530" i="2"/>
  <c r="J3538" i="2"/>
  <c r="J3546" i="2"/>
  <c r="J3554" i="2"/>
  <c r="J3562" i="2"/>
  <c r="J3570" i="2"/>
  <c r="J3578" i="2"/>
  <c r="J3586" i="2"/>
  <c r="J3594" i="2"/>
  <c r="J3602" i="2"/>
  <c r="J3610" i="2"/>
  <c r="J3618" i="2"/>
  <c r="J3626" i="2"/>
  <c r="J3634" i="2"/>
  <c r="J3642" i="2"/>
  <c r="J3650" i="2"/>
  <c r="J3658" i="2"/>
  <c r="J3666" i="2"/>
  <c r="J3674" i="2"/>
  <c r="J3682" i="2"/>
  <c r="J3690" i="2"/>
  <c r="J3698" i="2"/>
  <c r="J3706" i="2"/>
  <c r="J3714" i="2"/>
  <c r="J3722" i="2"/>
  <c r="J3730" i="2"/>
  <c r="J3738" i="2"/>
  <c r="J3746" i="2"/>
  <c r="J1392" i="2"/>
  <c r="J1852" i="2"/>
  <c r="J2051" i="2"/>
  <c r="J2115" i="2"/>
  <c r="J2179" i="2"/>
  <c r="J2243" i="2"/>
  <c r="J2307" i="2"/>
  <c r="J2371" i="2"/>
  <c r="J2435" i="2"/>
  <c r="J2499" i="2"/>
  <c r="J2563" i="2"/>
  <c r="J2627" i="2"/>
  <c r="J2659" i="2"/>
  <c r="J2691" i="2"/>
  <c r="J2723" i="2"/>
  <c r="J2755" i="2"/>
  <c r="J2787" i="2"/>
  <c r="J2819" i="2"/>
  <c r="J2851" i="2"/>
  <c r="J2883" i="2"/>
  <c r="J2899" i="2"/>
  <c r="J2907" i="2"/>
  <c r="J2915" i="2"/>
  <c r="J2923" i="2"/>
  <c r="J2931" i="2"/>
  <c r="J2939" i="2"/>
  <c r="J2947" i="2"/>
  <c r="J2955" i="2"/>
  <c r="J2963" i="2"/>
  <c r="J2971" i="2"/>
  <c r="J2979" i="2"/>
  <c r="J2987" i="2"/>
  <c r="J2995" i="2"/>
  <c r="J3003" i="2"/>
  <c r="J3011" i="2"/>
  <c r="J3019" i="2"/>
  <c r="J3027" i="2"/>
  <c r="J3035" i="2"/>
  <c r="J3043" i="2"/>
  <c r="J3051" i="2"/>
  <c r="J3059" i="2"/>
  <c r="J3067" i="2"/>
  <c r="J3075" i="2"/>
  <c r="J3083" i="2"/>
  <c r="J3091" i="2"/>
  <c r="J3099" i="2"/>
  <c r="J3107" i="2"/>
  <c r="J3115" i="2"/>
  <c r="J3123" i="2"/>
  <c r="J3131" i="2"/>
  <c r="J3139" i="2"/>
  <c r="J3147" i="2"/>
  <c r="J3155" i="2"/>
  <c r="J3163" i="2"/>
  <c r="J3171" i="2"/>
  <c r="J3179" i="2"/>
  <c r="J3187" i="2"/>
  <c r="J3195" i="2"/>
  <c r="J3203" i="2"/>
  <c r="J3211" i="2"/>
  <c r="J3219" i="2"/>
  <c r="J3227" i="2"/>
  <c r="J3235" i="2"/>
  <c r="J3243" i="2"/>
  <c r="J3251" i="2"/>
  <c r="J3259" i="2"/>
  <c r="J3267" i="2"/>
  <c r="J3275" i="2"/>
  <c r="J3283" i="2"/>
  <c r="J3291" i="2"/>
  <c r="J3299" i="2"/>
  <c r="J3307" i="2"/>
  <c r="J3315" i="2"/>
  <c r="J3323" i="2"/>
  <c r="J3331" i="2"/>
  <c r="J3339" i="2"/>
  <c r="J3347" i="2"/>
  <c r="J3355" i="2"/>
  <c r="J3363" i="2"/>
  <c r="J3371" i="2"/>
  <c r="J3379" i="2"/>
  <c r="J3387" i="2"/>
  <c r="J3395" i="2"/>
  <c r="J3403" i="2"/>
  <c r="J3411" i="2"/>
  <c r="J3419" i="2"/>
  <c r="J3427" i="2"/>
  <c r="J3435" i="2"/>
  <c r="J3443" i="2"/>
  <c r="J3451" i="2"/>
  <c r="J3459" i="2"/>
  <c r="J3467" i="2"/>
  <c r="J3475" i="2"/>
  <c r="J3483" i="2"/>
  <c r="J3491" i="2"/>
  <c r="J3499" i="2"/>
  <c r="J3507" i="2"/>
  <c r="J3515" i="2"/>
  <c r="J3523" i="2"/>
  <c r="J3531" i="2"/>
  <c r="J3539" i="2"/>
  <c r="J3547" i="2"/>
  <c r="J3555" i="2"/>
  <c r="J3563" i="2"/>
  <c r="J3571" i="2"/>
  <c r="J3579" i="2"/>
  <c r="J3587" i="2"/>
  <c r="J3595" i="2"/>
  <c r="J3603" i="2"/>
  <c r="J3611" i="2"/>
  <c r="J3619" i="2"/>
  <c r="J3627" i="2"/>
  <c r="J3635" i="2"/>
  <c r="J3643" i="2"/>
  <c r="J3651" i="2"/>
  <c r="J1520" i="2"/>
  <c r="J1916" i="2"/>
  <c r="J2067" i="2"/>
  <c r="J2131" i="2"/>
  <c r="J2195" i="2"/>
  <c r="J2259" i="2"/>
  <c r="J2323" i="2"/>
  <c r="J2387" i="2"/>
  <c r="J2451" i="2"/>
  <c r="J2515" i="2"/>
  <c r="J2579" i="2"/>
  <c r="J2635" i="2"/>
  <c r="J2667" i="2"/>
  <c r="J2699" i="2"/>
  <c r="J2731" i="2"/>
  <c r="J2763" i="2"/>
  <c r="J2795" i="2"/>
  <c r="J2827" i="2"/>
  <c r="J2859" i="2"/>
  <c r="J2891" i="2"/>
  <c r="J2901" i="2"/>
  <c r="J2909" i="2"/>
  <c r="J2917" i="2"/>
  <c r="J2925" i="2"/>
  <c r="J2933" i="2"/>
  <c r="J2941" i="2"/>
  <c r="J2949" i="2"/>
  <c r="J2957" i="2"/>
  <c r="J2965" i="2"/>
  <c r="J2973" i="2"/>
  <c r="J2981" i="2"/>
  <c r="J2989" i="2"/>
  <c r="J2997" i="2"/>
  <c r="J3005" i="2"/>
  <c r="J3013" i="2"/>
  <c r="J3021" i="2"/>
  <c r="J3029" i="2"/>
  <c r="J3037" i="2"/>
  <c r="J3045" i="2"/>
  <c r="J3053" i="2"/>
  <c r="J3061" i="2"/>
  <c r="J3069" i="2"/>
  <c r="J3077" i="2"/>
  <c r="J3085" i="2"/>
  <c r="J3093" i="2"/>
  <c r="J3101" i="2"/>
  <c r="J3109" i="2"/>
  <c r="J3117" i="2"/>
  <c r="J3125" i="2"/>
  <c r="J3133" i="2"/>
  <c r="J3141" i="2"/>
  <c r="J3149" i="2"/>
  <c r="J3157" i="2"/>
  <c r="J3165" i="2"/>
  <c r="J3173" i="2"/>
  <c r="J3181" i="2"/>
  <c r="J3189" i="2"/>
  <c r="J3197" i="2"/>
  <c r="J3205" i="2"/>
  <c r="J3213" i="2"/>
  <c r="J3221" i="2"/>
  <c r="J3229" i="2"/>
  <c r="J3237" i="2"/>
  <c r="J3245" i="2"/>
  <c r="J3253" i="2"/>
  <c r="J3261" i="2"/>
  <c r="J3269" i="2"/>
  <c r="J3277" i="2"/>
  <c r="J3285" i="2"/>
  <c r="J3293" i="2"/>
  <c r="J3301" i="2"/>
  <c r="J3309" i="2"/>
  <c r="J3317" i="2"/>
  <c r="J3325" i="2"/>
  <c r="J3333" i="2"/>
  <c r="J3341" i="2"/>
  <c r="J3349" i="2"/>
  <c r="J3357" i="2"/>
  <c r="J3365" i="2"/>
  <c r="J3373" i="2"/>
  <c r="J3381" i="2"/>
  <c r="J3389" i="2"/>
  <c r="J3397" i="2"/>
  <c r="J3405" i="2"/>
  <c r="J3413" i="2"/>
  <c r="J3421" i="2"/>
  <c r="J3429" i="2"/>
  <c r="J3437" i="2"/>
  <c r="J3445" i="2"/>
  <c r="J3453" i="2"/>
  <c r="J3461" i="2"/>
  <c r="J3469" i="2"/>
  <c r="J3477" i="2"/>
  <c r="J3485" i="2"/>
  <c r="J3493" i="2"/>
  <c r="J3501" i="2"/>
  <c r="J3509" i="2"/>
  <c r="J3517" i="2"/>
  <c r="J3525" i="2"/>
  <c r="J3533" i="2"/>
  <c r="J3541" i="2"/>
  <c r="J3549" i="2"/>
  <c r="J3557" i="2"/>
  <c r="J3565" i="2"/>
  <c r="J3573" i="2"/>
  <c r="J3581" i="2"/>
  <c r="J3589" i="2"/>
  <c r="J3597" i="2"/>
  <c r="J3605" i="2"/>
  <c r="J3613" i="2"/>
  <c r="J3621" i="2"/>
  <c r="J3629" i="2"/>
  <c r="J3637" i="2"/>
  <c r="J3645" i="2"/>
  <c r="J3653" i="2"/>
  <c r="J3661" i="2"/>
  <c r="J3669" i="2"/>
  <c r="J3677" i="2"/>
  <c r="J3685" i="2"/>
  <c r="J3693" i="2"/>
  <c r="J3701" i="2"/>
  <c r="J3709" i="2"/>
  <c r="J3717" i="2"/>
  <c r="J3725" i="2"/>
  <c r="J3733" i="2"/>
  <c r="J3741" i="2"/>
  <c r="J3749" i="2"/>
  <c r="J1456" i="2"/>
  <c r="J2443" i="2"/>
  <c r="J2792" i="2"/>
  <c r="J2932" i="2"/>
  <c r="J2996" i="2"/>
  <c r="J3060" i="2"/>
  <c r="J3124" i="2"/>
  <c r="J3188" i="2"/>
  <c r="J3252" i="2"/>
  <c r="J3316" i="2"/>
  <c r="J3380" i="2"/>
  <c r="J3444" i="2"/>
  <c r="J3508" i="2"/>
  <c r="J3540" i="2"/>
  <c r="J3572" i="2"/>
  <c r="J3604" i="2"/>
  <c r="J3636" i="2"/>
  <c r="J3665" i="2"/>
  <c r="J3684" i="2"/>
  <c r="J3707" i="2"/>
  <c r="J3729" i="2"/>
  <c r="J3748" i="2"/>
  <c r="J3759" i="2"/>
  <c r="J3767" i="2"/>
  <c r="J3775" i="2"/>
  <c r="J3783" i="2"/>
  <c r="J3791" i="2"/>
  <c r="J3799" i="2"/>
  <c r="J3807" i="2"/>
  <c r="J3815" i="2"/>
  <c r="J3823" i="2"/>
  <c r="J3831" i="2"/>
  <c r="J3839" i="2"/>
  <c r="J3847" i="2"/>
  <c r="J3855" i="2"/>
  <c r="J3863" i="2"/>
  <c r="J3871" i="2"/>
  <c r="J3879" i="2"/>
  <c r="J3887" i="2"/>
  <c r="J3895" i="2"/>
  <c r="J3903" i="2"/>
  <c r="J3911" i="2"/>
  <c r="J3919" i="2"/>
  <c r="J3927" i="2"/>
  <c r="J3935" i="2"/>
  <c r="J3943" i="2"/>
  <c r="J3951" i="2"/>
  <c r="J3959" i="2"/>
  <c r="J3967" i="2"/>
  <c r="J3975" i="2"/>
  <c r="J3983" i="2"/>
  <c r="J3991" i="2"/>
  <c r="J3999" i="2"/>
  <c r="J4007" i="2"/>
  <c r="J4015" i="2"/>
  <c r="J4023" i="2"/>
  <c r="J4031" i="2"/>
  <c r="J4039" i="2"/>
  <c r="J4047" i="2"/>
  <c r="J4055" i="2"/>
  <c r="J4063" i="2"/>
  <c r="J4071" i="2"/>
  <c r="J4079" i="2"/>
  <c r="J4087" i="2"/>
  <c r="J4095" i="2"/>
  <c r="J4103" i="2"/>
  <c r="J4111" i="2"/>
  <c r="J4119" i="2"/>
  <c r="J4127" i="2"/>
  <c r="J4135" i="2"/>
  <c r="J4143" i="2"/>
  <c r="J4151" i="2"/>
  <c r="J4159" i="2"/>
  <c r="J4167" i="2"/>
  <c r="J4175" i="2"/>
  <c r="J4183" i="2"/>
  <c r="J4191" i="2"/>
  <c r="J4199" i="2"/>
  <c r="J4207" i="2"/>
  <c r="J4215" i="2"/>
  <c r="J4223" i="2"/>
  <c r="J4231" i="2"/>
  <c r="J4239" i="2"/>
  <c r="J4247" i="2"/>
  <c r="J4255" i="2"/>
  <c r="J4263" i="2"/>
  <c r="J4271" i="2"/>
  <c r="J4279" i="2"/>
  <c r="J4287" i="2"/>
  <c r="J4295" i="2"/>
  <c r="J4303" i="2"/>
  <c r="J4311" i="2"/>
  <c r="J4319" i="2"/>
  <c r="J4327" i="2"/>
  <c r="J4335" i="2"/>
  <c r="J4343" i="2"/>
  <c r="J4351" i="2"/>
  <c r="J4359" i="2"/>
  <c r="J4367" i="2"/>
  <c r="J4375" i="2"/>
  <c r="J4383" i="2"/>
  <c r="J4391" i="2"/>
  <c r="J4399" i="2"/>
  <c r="J4407" i="2"/>
  <c r="J4415" i="2"/>
  <c r="J4423" i="2"/>
  <c r="J4431" i="2"/>
  <c r="J4439" i="2"/>
  <c r="J4447" i="2"/>
  <c r="J4455" i="2"/>
  <c r="J4463" i="2"/>
  <c r="J4471" i="2"/>
  <c r="J4479" i="2"/>
  <c r="J4487" i="2"/>
  <c r="J4495" i="2"/>
  <c r="J4503" i="2"/>
  <c r="J4511" i="2"/>
  <c r="J4519" i="2"/>
  <c r="J4527" i="2"/>
  <c r="J4535" i="2"/>
  <c r="J4543" i="2"/>
  <c r="J4551" i="2"/>
  <c r="J4559" i="2"/>
  <c r="J4567" i="2"/>
  <c r="J4575" i="2"/>
  <c r="J4583" i="2"/>
  <c r="J4591" i="2"/>
  <c r="J4599" i="2"/>
  <c r="J4607" i="2"/>
  <c r="J1884" i="2"/>
  <c r="J2507" i="2"/>
  <c r="J2824" i="2"/>
  <c r="J2940" i="2"/>
  <c r="J3004" i="2"/>
  <c r="J3068" i="2"/>
  <c r="J3132" i="2"/>
  <c r="J3196" i="2"/>
  <c r="J3260" i="2"/>
  <c r="J3324" i="2"/>
  <c r="J3388" i="2"/>
  <c r="J3452" i="2"/>
  <c r="J3513" i="2"/>
  <c r="J3545" i="2"/>
  <c r="J3577" i="2"/>
  <c r="J3609" i="2"/>
  <c r="J3641" i="2"/>
  <c r="J3667" i="2"/>
  <c r="J3689" i="2"/>
  <c r="J3708" i="2"/>
  <c r="J3731" i="2"/>
  <c r="J3752" i="2"/>
  <c r="J3760" i="2"/>
  <c r="J3768" i="2"/>
  <c r="J3776" i="2"/>
  <c r="J3784" i="2"/>
  <c r="J3792" i="2"/>
  <c r="J3800" i="2"/>
  <c r="J3808" i="2"/>
  <c r="J3816" i="2"/>
  <c r="J3824" i="2"/>
  <c r="J3832" i="2"/>
  <c r="J3840" i="2"/>
  <c r="J3848" i="2"/>
  <c r="J3856" i="2"/>
  <c r="J3864" i="2"/>
  <c r="J3872" i="2"/>
  <c r="J3880" i="2"/>
  <c r="J3888" i="2"/>
  <c r="J3896" i="2"/>
  <c r="J3904" i="2"/>
  <c r="J3912" i="2"/>
  <c r="J3920" i="2"/>
  <c r="J3928" i="2"/>
  <c r="J3936" i="2"/>
  <c r="J3944" i="2"/>
  <c r="J3952" i="2"/>
  <c r="J3960" i="2"/>
  <c r="J3968" i="2"/>
  <c r="J3976" i="2"/>
  <c r="J3984" i="2"/>
  <c r="J3992" i="2"/>
  <c r="J4000" i="2"/>
  <c r="J4008" i="2"/>
  <c r="J4016" i="2"/>
  <c r="J4024" i="2"/>
  <c r="J4032" i="2"/>
  <c r="J4040" i="2"/>
  <c r="J4048" i="2"/>
  <c r="J4056" i="2"/>
  <c r="J4064" i="2"/>
  <c r="J4072" i="2"/>
  <c r="J4080" i="2"/>
  <c r="J4088" i="2"/>
  <c r="J4096" i="2"/>
  <c r="J4104" i="2"/>
  <c r="J4112" i="2"/>
  <c r="J4120" i="2"/>
  <c r="J4128" i="2"/>
  <c r="J4136" i="2"/>
  <c r="J4144" i="2"/>
  <c r="J4152" i="2"/>
  <c r="J4160" i="2"/>
  <c r="J4168" i="2"/>
  <c r="J4176" i="2"/>
  <c r="J4184" i="2"/>
  <c r="J4192" i="2"/>
  <c r="J4200" i="2"/>
  <c r="J4208" i="2"/>
  <c r="J4216" i="2"/>
  <c r="J4224" i="2"/>
  <c r="J4232" i="2"/>
  <c r="J4240" i="2"/>
  <c r="J4248" i="2"/>
  <c r="J4256" i="2"/>
  <c r="J4264" i="2"/>
  <c r="J4272" i="2"/>
  <c r="J4280" i="2"/>
  <c r="J4288" i="2"/>
  <c r="J4296" i="2"/>
  <c r="J4304" i="2"/>
  <c r="J4312" i="2"/>
  <c r="J4320" i="2"/>
  <c r="J4328" i="2"/>
  <c r="J4336" i="2"/>
  <c r="J4344" i="2"/>
  <c r="J4352" i="2"/>
  <c r="J4360" i="2"/>
  <c r="J4368" i="2"/>
  <c r="J4376" i="2"/>
  <c r="J4384" i="2"/>
  <c r="J4392" i="2"/>
  <c r="J4400" i="2"/>
  <c r="J4408" i="2"/>
  <c r="J4416" i="2"/>
  <c r="J4424" i="2"/>
  <c r="J4432" i="2"/>
  <c r="J4440" i="2"/>
  <c r="J4448" i="2"/>
  <c r="J4456" i="2"/>
  <c r="J4464" i="2"/>
  <c r="J4472" i="2"/>
  <c r="J4480" i="2"/>
  <c r="J4488" i="2"/>
  <c r="J4496" i="2"/>
  <c r="J4504" i="2"/>
  <c r="J4512" i="2"/>
  <c r="J4520" i="2"/>
  <c r="J4528" i="2"/>
  <c r="J4536" i="2"/>
  <c r="J4544" i="2"/>
  <c r="J4552" i="2"/>
  <c r="J4560" i="2"/>
  <c r="J4568" i="2"/>
  <c r="J4576" i="2"/>
  <c r="J4584" i="2"/>
  <c r="J4592" i="2"/>
  <c r="J4600" i="2"/>
  <c r="J4608" i="2"/>
  <c r="J2059" i="2"/>
  <c r="J2571" i="2"/>
  <c r="J2856" i="2"/>
  <c r="J2948" i="2"/>
  <c r="J3012" i="2"/>
  <c r="J3076" i="2"/>
  <c r="J3140" i="2"/>
  <c r="J3204" i="2"/>
  <c r="J3268" i="2"/>
  <c r="J3332" i="2"/>
  <c r="J3396" i="2"/>
  <c r="J3460" i="2"/>
  <c r="J3516" i="2"/>
  <c r="J3548" i="2"/>
  <c r="J3580" i="2"/>
  <c r="J3612" i="2"/>
  <c r="J3644" i="2"/>
  <c r="J3668" i="2"/>
  <c r="J3691" i="2"/>
  <c r="J3713" i="2"/>
  <c r="J3732" i="2"/>
  <c r="J3753" i="2"/>
  <c r="J3761" i="2"/>
  <c r="J3769" i="2"/>
  <c r="J3777" i="2"/>
  <c r="J3785" i="2"/>
  <c r="J3793" i="2"/>
  <c r="J3801" i="2"/>
  <c r="J3809" i="2"/>
  <c r="J3817" i="2"/>
  <c r="J3825" i="2"/>
  <c r="J3833" i="2"/>
  <c r="J3841" i="2"/>
  <c r="J3849" i="2"/>
  <c r="J3857" i="2"/>
  <c r="J3865" i="2"/>
  <c r="J3873" i="2"/>
  <c r="J3881" i="2"/>
  <c r="J3889" i="2"/>
  <c r="J3897" i="2"/>
  <c r="J3905" i="2"/>
  <c r="J3913" i="2"/>
  <c r="J3921" i="2"/>
  <c r="J3929" i="2"/>
  <c r="J3937" i="2"/>
  <c r="J3945" i="2"/>
  <c r="J3953" i="2"/>
  <c r="J3961" i="2"/>
  <c r="J3969" i="2"/>
  <c r="J3977" i="2"/>
  <c r="J3985" i="2"/>
  <c r="J3993" i="2"/>
  <c r="J4001" i="2"/>
  <c r="J4009" i="2"/>
  <c r="J4017" i="2"/>
  <c r="J4025" i="2"/>
  <c r="J4033" i="2"/>
  <c r="J4041" i="2"/>
  <c r="J4049" i="2"/>
  <c r="J4057" i="2"/>
  <c r="J4065" i="2"/>
  <c r="J4073" i="2"/>
  <c r="J4081" i="2"/>
  <c r="J4089" i="2"/>
  <c r="J4097" i="2"/>
  <c r="J4105" i="2"/>
  <c r="J4113" i="2"/>
  <c r="J4121" i="2"/>
  <c r="J4129" i="2"/>
  <c r="J4137" i="2"/>
  <c r="J4145" i="2"/>
  <c r="J4153" i="2"/>
  <c r="J4161" i="2"/>
  <c r="J4169" i="2"/>
  <c r="J4177" i="2"/>
  <c r="J4185" i="2"/>
  <c r="J4193" i="2"/>
  <c r="J4201" i="2"/>
  <c r="J4209" i="2"/>
  <c r="J4217" i="2"/>
  <c r="J4225" i="2"/>
  <c r="J4233" i="2"/>
  <c r="J4241" i="2"/>
  <c r="J4249" i="2"/>
  <c r="J4257" i="2"/>
  <c r="J4265" i="2"/>
  <c r="J4273" i="2"/>
  <c r="J4281" i="2"/>
  <c r="J4289" i="2"/>
  <c r="J4297" i="2"/>
  <c r="J4305" i="2"/>
  <c r="J4313" i="2"/>
  <c r="J4321" i="2"/>
  <c r="J4329" i="2"/>
  <c r="J4337" i="2"/>
  <c r="J4345" i="2"/>
  <c r="J4353" i="2"/>
  <c r="J4361" i="2"/>
  <c r="J4369" i="2"/>
  <c r="J4377" i="2"/>
  <c r="J4385" i="2"/>
  <c r="J4393" i="2"/>
  <c r="J4401" i="2"/>
  <c r="J4409" i="2"/>
  <c r="J4417" i="2"/>
  <c r="J4425" i="2"/>
  <c r="J4433" i="2"/>
  <c r="J4441" i="2"/>
  <c r="J4449" i="2"/>
  <c r="J4457" i="2"/>
  <c r="J4465" i="2"/>
  <c r="J4473" i="2"/>
  <c r="J4481" i="2"/>
  <c r="J4489" i="2"/>
  <c r="J4497" i="2"/>
  <c r="J4505" i="2"/>
  <c r="J4513" i="2"/>
  <c r="J4521" i="2"/>
  <c r="J4529" i="2"/>
  <c r="J4537" i="2"/>
  <c r="J4545" i="2"/>
  <c r="J4553" i="2"/>
  <c r="J4561" i="2"/>
  <c r="J4569" i="2"/>
  <c r="J4577" i="2"/>
  <c r="J4585" i="2"/>
  <c r="J4593" i="2"/>
  <c r="J4601" i="2"/>
  <c r="J2123" i="2"/>
  <c r="J2632" i="2"/>
  <c r="J2888" i="2"/>
  <c r="J2956" i="2"/>
  <c r="J3020" i="2"/>
  <c r="J3084" i="2"/>
  <c r="J3148" i="2"/>
  <c r="J3212" i="2"/>
  <c r="J3276" i="2"/>
  <c r="J3340" i="2"/>
  <c r="J3404" i="2"/>
  <c r="J3468" i="2"/>
  <c r="J3521" i="2"/>
  <c r="J3553" i="2"/>
  <c r="J3585" i="2"/>
  <c r="J3617" i="2"/>
  <c r="J3649" i="2"/>
  <c r="J3673" i="2"/>
  <c r="J3692" i="2"/>
  <c r="J3715" i="2"/>
  <c r="J3737" i="2"/>
  <c r="J3754" i="2"/>
  <c r="J3762" i="2"/>
  <c r="J3770" i="2"/>
  <c r="J3778" i="2"/>
  <c r="J3786" i="2"/>
  <c r="J3794" i="2"/>
  <c r="J3802" i="2"/>
  <c r="J3810" i="2"/>
  <c r="J3818" i="2"/>
  <c r="J3826" i="2"/>
  <c r="J3834" i="2"/>
  <c r="J3842" i="2"/>
  <c r="J3850" i="2"/>
  <c r="J3858" i="2"/>
  <c r="J3866" i="2"/>
  <c r="J3874" i="2"/>
  <c r="J3882" i="2"/>
  <c r="J3890" i="2"/>
  <c r="J3898" i="2"/>
  <c r="J3906" i="2"/>
  <c r="J3914" i="2"/>
  <c r="J3922" i="2"/>
  <c r="J3930" i="2"/>
  <c r="J3938" i="2"/>
  <c r="J3946" i="2"/>
  <c r="J3954" i="2"/>
  <c r="J3962" i="2"/>
  <c r="J3970" i="2"/>
  <c r="J3978" i="2"/>
  <c r="J3986" i="2"/>
  <c r="J3994" i="2"/>
  <c r="J4002" i="2"/>
  <c r="J4010" i="2"/>
  <c r="J4018" i="2"/>
  <c r="J4026" i="2"/>
  <c r="J4034" i="2"/>
  <c r="J4042" i="2"/>
  <c r="J4050" i="2"/>
  <c r="J4058" i="2"/>
  <c r="J4066" i="2"/>
  <c r="J4074" i="2"/>
  <c r="J4082" i="2"/>
  <c r="J4090" i="2"/>
  <c r="J4098" i="2"/>
  <c r="J4106" i="2"/>
  <c r="J4114" i="2"/>
  <c r="J4122" i="2"/>
  <c r="J4130" i="2"/>
  <c r="J4138" i="2"/>
  <c r="J4146" i="2"/>
  <c r="J4154" i="2"/>
  <c r="J4162" i="2"/>
  <c r="J4170" i="2"/>
  <c r="J4178" i="2"/>
  <c r="J4186" i="2"/>
  <c r="J4194" i="2"/>
  <c r="J4202" i="2"/>
  <c r="J4210" i="2"/>
  <c r="J4218" i="2"/>
  <c r="J4226" i="2"/>
  <c r="J4234" i="2"/>
  <c r="J4242" i="2"/>
  <c r="J4250" i="2"/>
  <c r="J4258" i="2"/>
  <c r="J4266" i="2"/>
  <c r="J4274" i="2"/>
  <c r="J4282" i="2"/>
  <c r="J4290" i="2"/>
  <c r="J4298" i="2"/>
  <c r="J4306" i="2"/>
  <c r="J4314" i="2"/>
  <c r="J4322" i="2"/>
  <c r="J4330" i="2"/>
  <c r="J4338" i="2"/>
  <c r="J4346" i="2"/>
  <c r="J2187" i="2"/>
  <c r="J2664" i="2"/>
  <c r="J2900" i="2"/>
  <c r="J2964" i="2"/>
  <c r="J3028" i="2"/>
  <c r="J3092" i="2"/>
  <c r="J3156" i="2"/>
  <c r="J3220" i="2"/>
  <c r="J3284" i="2"/>
  <c r="J3348" i="2"/>
  <c r="J3412" i="2"/>
  <c r="J3476" i="2"/>
  <c r="J3524" i="2"/>
  <c r="J3556" i="2"/>
  <c r="J3588" i="2"/>
  <c r="J3620" i="2"/>
  <c r="J3652" i="2"/>
  <c r="J3675" i="2"/>
  <c r="J3697" i="2"/>
  <c r="J3716" i="2"/>
  <c r="J3739" i="2"/>
  <c r="J3755" i="2"/>
  <c r="J3763" i="2"/>
  <c r="J3771" i="2"/>
  <c r="J3779" i="2"/>
  <c r="J3787" i="2"/>
  <c r="J3795" i="2"/>
  <c r="J3803" i="2"/>
  <c r="J3811" i="2"/>
  <c r="J3819" i="2"/>
  <c r="J3827" i="2"/>
  <c r="J3835" i="2"/>
  <c r="J3843" i="2"/>
  <c r="J3851" i="2"/>
  <c r="J3859" i="2"/>
  <c r="J3867" i="2"/>
  <c r="J3875" i="2"/>
  <c r="J3883" i="2"/>
  <c r="J3891" i="2"/>
  <c r="J3899" i="2"/>
  <c r="J3907" i="2"/>
  <c r="J3915" i="2"/>
  <c r="J3923" i="2"/>
  <c r="J3931" i="2"/>
  <c r="J3939" i="2"/>
  <c r="J3947" i="2"/>
  <c r="J3955" i="2"/>
  <c r="J3963" i="2"/>
  <c r="J3971" i="2"/>
  <c r="J3979" i="2"/>
  <c r="J3987" i="2"/>
  <c r="J3995" i="2"/>
  <c r="J4003" i="2"/>
  <c r="J4011" i="2"/>
  <c r="J4019" i="2"/>
  <c r="J4027" i="2"/>
  <c r="J4035" i="2"/>
  <c r="J4043" i="2"/>
  <c r="J4051" i="2"/>
  <c r="J4059" i="2"/>
  <c r="J4067" i="2"/>
  <c r="J4075" i="2"/>
  <c r="J4083" i="2"/>
  <c r="J4091" i="2"/>
  <c r="J4099" i="2"/>
  <c r="J4107" i="2"/>
  <c r="J4115" i="2"/>
  <c r="J4123" i="2"/>
  <c r="J4131" i="2"/>
  <c r="J4139" i="2"/>
  <c r="J4147" i="2"/>
  <c r="J4155" i="2"/>
  <c r="J4163" i="2"/>
  <c r="J4171" i="2"/>
  <c r="J4179" i="2"/>
  <c r="J4187" i="2"/>
  <c r="J4195" i="2"/>
  <c r="J4203" i="2"/>
  <c r="J4211" i="2"/>
  <c r="J4219" i="2"/>
  <c r="J4227" i="2"/>
  <c r="J4235" i="2"/>
  <c r="J4243" i="2"/>
  <c r="J4251" i="2"/>
  <c r="J4259" i="2"/>
  <c r="J4267" i="2"/>
  <c r="J4275" i="2"/>
  <c r="J4283" i="2"/>
  <c r="J4291" i="2"/>
  <c r="J4299" i="2"/>
  <c r="J4307" i="2"/>
  <c r="J4315" i="2"/>
  <c r="J4323" i="2"/>
  <c r="J4331" i="2"/>
  <c r="J4339" i="2"/>
  <c r="J4347" i="2"/>
  <c r="J4355" i="2"/>
  <c r="J4363" i="2"/>
  <c r="J4371" i="2"/>
  <c r="J4379" i="2"/>
  <c r="J4387" i="2"/>
  <c r="J4395" i="2"/>
  <c r="J4403" i="2"/>
  <c r="J4411" i="2"/>
  <c r="J4419" i="2"/>
  <c r="J4427" i="2"/>
  <c r="J4435" i="2"/>
  <c r="J4443" i="2"/>
  <c r="J4451" i="2"/>
  <c r="J4459" i="2"/>
  <c r="J4467" i="2"/>
  <c r="J4475" i="2"/>
  <c r="J4483" i="2"/>
  <c r="J4491" i="2"/>
  <c r="J4499" i="2"/>
  <c r="J4507" i="2"/>
  <c r="J4515" i="2"/>
  <c r="J4523" i="2"/>
  <c r="J4531" i="2"/>
  <c r="J4539" i="2"/>
  <c r="J4547" i="2"/>
  <c r="J4555" i="2"/>
  <c r="J4563" i="2"/>
  <c r="J4571" i="2"/>
  <c r="J4579" i="2"/>
  <c r="J4587" i="2"/>
  <c r="J4595" i="2"/>
  <c r="J2251" i="2"/>
  <c r="J2696" i="2"/>
  <c r="J2908" i="2"/>
  <c r="J2972" i="2"/>
  <c r="J3036" i="2"/>
  <c r="J3100" i="2"/>
  <c r="J3164" i="2"/>
  <c r="J3228" i="2"/>
  <c r="J3292" i="2"/>
  <c r="J3356" i="2"/>
  <c r="J3420" i="2"/>
  <c r="J3484" i="2"/>
  <c r="J3529" i="2"/>
  <c r="J3561" i="2"/>
  <c r="J3593" i="2"/>
  <c r="J3625" i="2"/>
  <c r="J3657" i="2"/>
  <c r="J3676" i="2"/>
  <c r="J3699" i="2"/>
  <c r="J3721" i="2"/>
  <c r="J3740" i="2"/>
  <c r="J3756" i="2"/>
  <c r="J3764" i="2"/>
  <c r="J3772" i="2"/>
  <c r="J3780" i="2"/>
  <c r="J3788" i="2"/>
  <c r="J3796" i="2"/>
  <c r="J3804" i="2"/>
  <c r="J3812" i="2"/>
  <c r="J3820" i="2"/>
  <c r="J3828" i="2"/>
  <c r="J3836" i="2"/>
  <c r="J3844" i="2"/>
  <c r="J3852" i="2"/>
  <c r="J3860" i="2"/>
  <c r="J3868" i="2"/>
  <c r="J3876" i="2"/>
  <c r="J3884" i="2"/>
  <c r="J3892" i="2"/>
  <c r="J3900" i="2"/>
  <c r="J3908" i="2"/>
  <c r="J3916" i="2"/>
  <c r="J3924" i="2"/>
  <c r="J3932" i="2"/>
  <c r="J3940" i="2"/>
  <c r="J3948" i="2"/>
  <c r="J3956" i="2"/>
  <c r="J3964" i="2"/>
  <c r="J3972" i="2"/>
  <c r="J3980" i="2"/>
  <c r="J3988" i="2"/>
  <c r="J3996" i="2"/>
  <c r="J4004" i="2"/>
  <c r="J4012" i="2"/>
  <c r="J4020" i="2"/>
  <c r="J4028" i="2"/>
  <c r="J4036" i="2"/>
  <c r="J4044" i="2"/>
  <c r="J4052" i="2"/>
  <c r="J4060" i="2"/>
  <c r="J4068" i="2"/>
  <c r="J4076" i="2"/>
  <c r="J4084" i="2"/>
  <c r="J4092" i="2"/>
  <c r="J4100" i="2"/>
  <c r="J4108" i="2"/>
  <c r="J4116" i="2"/>
  <c r="J4124" i="2"/>
  <c r="J4132" i="2"/>
  <c r="J4140" i="2"/>
  <c r="J4148" i="2"/>
  <c r="J4156" i="2"/>
  <c r="J4164" i="2"/>
  <c r="J4172" i="2"/>
  <c r="J4180" i="2"/>
  <c r="J4188" i="2"/>
  <c r="J4196" i="2"/>
  <c r="J4204" i="2"/>
  <c r="J4212" i="2"/>
  <c r="J4220" i="2"/>
  <c r="J4228" i="2"/>
  <c r="J4236" i="2"/>
  <c r="J4244" i="2"/>
  <c r="J4252" i="2"/>
  <c r="J4260" i="2"/>
  <c r="J4268" i="2"/>
  <c r="J4276" i="2"/>
  <c r="J4284" i="2"/>
  <c r="J4292" i="2"/>
  <c r="J4300" i="2"/>
  <c r="J4308" i="2"/>
  <c r="J4316" i="2"/>
  <c r="J4324" i="2"/>
  <c r="J4332" i="2"/>
  <c r="J4340" i="2"/>
  <c r="J4348" i="2"/>
  <c r="J4356" i="2"/>
  <c r="J4364" i="2"/>
  <c r="J4372" i="2"/>
  <c r="J4380" i="2"/>
  <c r="J4388" i="2"/>
  <c r="J4396" i="2"/>
  <c r="J4404" i="2"/>
  <c r="J4412" i="2"/>
  <c r="J4420" i="2"/>
  <c r="J4428" i="2"/>
  <c r="J4436" i="2"/>
  <c r="J4444" i="2"/>
  <c r="J4452" i="2"/>
  <c r="J4460" i="2"/>
  <c r="J4468" i="2"/>
  <c r="J4476" i="2"/>
  <c r="J4484" i="2"/>
  <c r="J4492" i="2"/>
  <c r="J4500" i="2"/>
  <c r="J4508" i="2"/>
  <c r="J4516" i="2"/>
  <c r="J4524" i="2"/>
  <c r="J4532" i="2"/>
  <c r="J4540" i="2"/>
  <c r="J4548" i="2"/>
  <c r="J4556" i="2"/>
  <c r="J4564" i="2"/>
  <c r="J4572" i="2"/>
  <c r="J4580" i="2"/>
  <c r="J4588" i="2"/>
  <c r="J4596" i="2"/>
  <c r="J2315" i="2"/>
  <c r="J2728" i="2"/>
  <c r="J2916" i="2"/>
  <c r="J2980" i="2"/>
  <c r="J3044" i="2"/>
  <c r="J3108" i="2"/>
  <c r="J3172" i="2"/>
  <c r="J3236" i="2"/>
  <c r="J3300" i="2"/>
  <c r="J3364" i="2"/>
  <c r="J3428" i="2"/>
  <c r="J3492" i="2"/>
  <c r="J3532" i="2"/>
  <c r="J3564" i="2"/>
  <c r="J3596" i="2"/>
  <c r="J3628" i="2"/>
  <c r="J3659" i="2"/>
  <c r="J3681" i="2"/>
  <c r="J3700" i="2"/>
  <c r="J3723" i="2"/>
  <c r="J3745" i="2"/>
  <c r="J3757" i="2"/>
  <c r="J3765" i="2"/>
  <c r="J3773" i="2"/>
  <c r="J3781" i="2"/>
  <c r="J3789" i="2"/>
  <c r="J3797" i="2"/>
  <c r="J3805" i="2"/>
  <c r="J3813" i="2"/>
  <c r="J3821" i="2"/>
  <c r="J3829" i="2"/>
  <c r="J3837" i="2"/>
  <c r="J3845" i="2"/>
  <c r="J3853" i="2"/>
  <c r="J3861" i="2"/>
  <c r="J3869" i="2"/>
  <c r="J3877" i="2"/>
  <c r="J3885" i="2"/>
  <c r="J3893" i="2"/>
  <c r="J3901" i="2"/>
  <c r="J3909" i="2"/>
  <c r="J3917" i="2"/>
  <c r="J3925" i="2"/>
  <c r="J3933" i="2"/>
  <c r="J3941" i="2"/>
  <c r="J3949" i="2"/>
  <c r="J3957" i="2"/>
  <c r="J3965" i="2"/>
  <c r="J3973" i="2"/>
  <c r="J3981" i="2"/>
  <c r="J3989" i="2"/>
  <c r="J3997" i="2"/>
  <c r="J4005" i="2"/>
  <c r="J4013" i="2"/>
  <c r="J4021" i="2"/>
  <c r="J4029" i="2"/>
  <c r="J4037" i="2"/>
  <c r="J4045" i="2"/>
  <c r="J4053" i="2"/>
  <c r="J4061" i="2"/>
  <c r="J4069" i="2"/>
  <c r="J4077" i="2"/>
  <c r="J4085" i="2"/>
  <c r="J4093" i="2"/>
  <c r="J4101" i="2"/>
  <c r="J4109" i="2"/>
  <c r="J4117" i="2"/>
  <c r="J4125" i="2"/>
  <c r="J4133" i="2"/>
  <c r="J4141" i="2"/>
  <c r="J4149" i="2"/>
  <c r="J4157" i="2"/>
  <c r="J4165" i="2"/>
  <c r="J4173" i="2"/>
  <c r="J4181" i="2"/>
  <c r="J4189" i="2"/>
  <c r="J4197" i="2"/>
  <c r="J4205" i="2"/>
  <c r="J4213" i="2"/>
  <c r="J4221" i="2"/>
  <c r="J4229" i="2"/>
  <c r="J4237" i="2"/>
  <c r="J4245" i="2"/>
  <c r="J4253" i="2"/>
  <c r="J4261" i="2"/>
  <c r="J4269" i="2"/>
  <c r="J4277" i="2"/>
  <c r="J4285" i="2"/>
  <c r="J4293" i="2"/>
  <c r="J4301" i="2"/>
  <c r="J4309" i="2"/>
  <c r="J4317" i="2"/>
  <c r="J4325" i="2"/>
  <c r="J4333" i="2"/>
  <c r="J4341" i="2"/>
  <c r="J4349" i="2"/>
  <c r="J4357" i="2"/>
  <c r="J4365" i="2"/>
  <c r="J4373" i="2"/>
  <c r="J4381" i="2"/>
  <c r="J4389" i="2"/>
  <c r="J4397" i="2"/>
  <c r="J4405" i="2"/>
  <c r="J4413" i="2"/>
  <c r="J4421" i="2"/>
  <c r="J4429" i="2"/>
  <c r="J4437" i="2"/>
  <c r="J4445" i="2"/>
  <c r="J4453" i="2"/>
  <c r="J4461" i="2"/>
  <c r="J4469" i="2"/>
  <c r="J4477" i="2"/>
  <c r="J4485" i="2"/>
  <c r="J4493" i="2"/>
  <c r="J4501" i="2"/>
  <c r="J4509" i="2"/>
  <c r="J4517" i="2"/>
  <c r="J4525" i="2"/>
  <c r="J4533" i="2"/>
  <c r="J4541" i="2"/>
  <c r="J4549" i="2"/>
  <c r="J4557" i="2"/>
  <c r="J4565" i="2"/>
  <c r="J4573" i="2"/>
  <c r="J4581" i="2"/>
  <c r="J4589" i="2"/>
  <c r="J4597" i="2"/>
  <c r="J4605" i="2"/>
  <c r="J2379" i="2"/>
  <c r="J3308" i="2"/>
  <c r="J3660" i="2"/>
  <c r="J3782" i="2"/>
  <c r="J3846" i="2"/>
  <c r="J3910" i="2"/>
  <c r="J3974" i="2"/>
  <c r="J4038" i="2"/>
  <c r="J4102" i="2"/>
  <c r="J4166" i="2"/>
  <c r="J4230" i="2"/>
  <c r="J4294" i="2"/>
  <c r="J4354" i="2"/>
  <c r="J4386" i="2"/>
  <c r="J4418" i="2"/>
  <c r="J4450" i="2"/>
  <c r="J4482" i="2"/>
  <c r="J4514" i="2"/>
  <c r="J4546" i="2"/>
  <c r="J4578" i="2"/>
  <c r="J4604" i="2"/>
  <c r="J4615" i="2"/>
  <c r="J4623" i="2"/>
  <c r="J4631" i="2"/>
  <c r="J4639" i="2"/>
  <c r="J4647" i="2"/>
  <c r="J4655" i="2"/>
  <c r="J4663" i="2"/>
  <c r="J4671" i="2"/>
  <c r="J4679" i="2"/>
  <c r="J4687" i="2"/>
  <c r="J4695" i="2"/>
  <c r="J4703" i="2"/>
  <c r="J4711" i="2"/>
  <c r="J4719" i="2"/>
  <c r="J4727" i="2"/>
  <c r="J4735" i="2"/>
  <c r="J4743" i="2"/>
  <c r="J4751" i="2"/>
  <c r="J4759" i="2"/>
  <c r="J4767" i="2"/>
  <c r="J4775" i="2"/>
  <c r="J4783" i="2"/>
  <c r="J4791" i="2"/>
  <c r="J4799" i="2"/>
  <c r="J4807" i="2"/>
  <c r="J4815" i="2"/>
  <c r="J4823" i="2"/>
  <c r="J4831" i="2"/>
  <c r="J4839" i="2"/>
  <c r="J4847" i="2"/>
  <c r="J4855" i="2"/>
  <c r="J4863" i="2"/>
  <c r="J4871" i="2"/>
  <c r="J4879" i="2"/>
  <c r="J4887" i="2"/>
  <c r="J4895" i="2"/>
  <c r="J4903" i="2"/>
  <c r="J4911" i="2"/>
  <c r="J4919" i="2"/>
  <c r="J4927" i="2"/>
  <c r="J4935" i="2"/>
  <c r="J4943" i="2"/>
  <c r="J4951" i="2"/>
  <c r="J4959" i="2"/>
  <c r="J4967" i="2"/>
  <c r="J4975" i="2"/>
  <c r="J4983" i="2"/>
  <c r="J4991" i="2"/>
  <c r="J4999" i="2"/>
  <c r="J5007" i="2"/>
  <c r="J5015" i="2"/>
  <c r="J5023" i="2"/>
  <c r="J5031" i="2"/>
  <c r="J5039" i="2"/>
  <c r="J5047" i="2"/>
  <c r="J5055" i="2"/>
  <c r="J5063" i="2"/>
  <c r="J5071" i="2"/>
  <c r="J5079" i="2"/>
  <c r="J5087" i="2"/>
  <c r="J5095" i="2"/>
  <c r="J5103" i="2"/>
  <c r="J5111" i="2"/>
  <c r="J5119" i="2"/>
  <c r="J5127" i="2"/>
  <c r="J5135" i="2"/>
  <c r="J5143" i="2"/>
  <c r="J5151" i="2"/>
  <c r="J5159" i="2"/>
  <c r="J5167" i="2"/>
  <c r="J5175" i="2"/>
  <c r="J5183" i="2"/>
  <c r="J5191" i="2"/>
  <c r="J5199" i="2"/>
  <c r="J5207" i="2"/>
  <c r="J5215" i="2"/>
  <c r="J5223" i="2"/>
  <c r="J5231" i="2"/>
  <c r="J5239" i="2"/>
  <c r="J5247" i="2"/>
  <c r="J5255" i="2"/>
  <c r="J5263" i="2"/>
  <c r="J5271" i="2"/>
  <c r="J5279" i="2"/>
  <c r="J5287" i="2"/>
  <c r="J5295" i="2"/>
  <c r="J5303" i="2"/>
  <c r="J5311" i="2"/>
  <c r="J5319" i="2"/>
  <c r="J5327" i="2"/>
  <c r="J5335" i="2"/>
  <c r="J5343" i="2"/>
  <c r="J5351" i="2"/>
  <c r="J5359" i="2"/>
  <c r="J5367" i="2"/>
  <c r="J5375" i="2"/>
  <c r="J5383" i="2"/>
  <c r="J5391" i="2"/>
  <c r="J5399" i="2"/>
  <c r="J5407" i="2"/>
  <c r="J5415" i="2"/>
  <c r="J5423" i="2"/>
  <c r="J5431" i="2"/>
  <c r="J5439" i="2"/>
  <c r="J5447" i="2"/>
  <c r="J5455" i="2"/>
  <c r="J5463" i="2"/>
  <c r="J2760" i="2"/>
  <c r="J3372" i="2"/>
  <c r="J3683" i="2"/>
  <c r="J3790" i="2"/>
  <c r="J3854" i="2"/>
  <c r="J3918" i="2"/>
  <c r="J3982" i="2"/>
  <c r="J4046" i="2"/>
  <c r="J4110" i="2"/>
  <c r="J4174" i="2"/>
  <c r="J4238" i="2"/>
  <c r="J4302" i="2"/>
  <c r="J4358" i="2"/>
  <c r="J4390" i="2"/>
  <c r="J4422" i="2"/>
  <c r="J4454" i="2"/>
  <c r="J4486" i="2"/>
  <c r="J4518" i="2"/>
  <c r="J4550" i="2"/>
  <c r="J4582" i="2"/>
  <c r="J4606" i="2"/>
  <c r="J4616" i="2"/>
  <c r="J4624" i="2"/>
  <c r="J4632" i="2"/>
  <c r="J4640" i="2"/>
  <c r="J4648" i="2"/>
  <c r="J4656" i="2"/>
  <c r="J4664" i="2"/>
  <c r="J4672" i="2"/>
  <c r="J4680" i="2"/>
  <c r="J4688" i="2"/>
  <c r="J4696" i="2"/>
  <c r="J4704" i="2"/>
  <c r="J4712" i="2"/>
  <c r="J4720" i="2"/>
  <c r="J4728" i="2"/>
  <c r="J4736" i="2"/>
  <c r="J4744" i="2"/>
  <c r="J4752" i="2"/>
  <c r="J4760" i="2"/>
  <c r="J4768" i="2"/>
  <c r="J4776" i="2"/>
  <c r="J4784" i="2"/>
  <c r="J4792" i="2"/>
  <c r="J4800" i="2"/>
  <c r="J4808" i="2"/>
  <c r="J4816" i="2"/>
  <c r="J4824" i="2"/>
  <c r="J4832" i="2"/>
  <c r="J4840" i="2"/>
  <c r="J4848" i="2"/>
  <c r="J4856" i="2"/>
  <c r="J4864" i="2"/>
  <c r="J4872" i="2"/>
  <c r="J4880" i="2"/>
  <c r="J4888" i="2"/>
  <c r="J4896" i="2"/>
  <c r="J4904" i="2"/>
  <c r="J4912" i="2"/>
  <c r="J4920" i="2"/>
  <c r="J4928" i="2"/>
  <c r="J4936" i="2"/>
  <c r="J4944" i="2"/>
  <c r="J4952" i="2"/>
  <c r="J4960" i="2"/>
  <c r="J4968" i="2"/>
  <c r="J4976" i="2"/>
  <c r="J4984" i="2"/>
  <c r="J4992" i="2"/>
  <c r="J5000" i="2"/>
  <c r="J5008" i="2"/>
  <c r="J5016" i="2"/>
  <c r="J5024" i="2"/>
  <c r="J5032" i="2"/>
  <c r="J5040" i="2"/>
  <c r="J5048" i="2"/>
  <c r="J5056" i="2"/>
  <c r="J5064" i="2"/>
  <c r="J5072" i="2"/>
  <c r="J5080" i="2"/>
  <c r="J5088" i="2"/>
  <c r="J5096" i="2"/>
  <c r="J5104" i="2"/>
  <c r="J5112" i="2"/>
  <c r="J5120" i="2"/>
  <c r="J5128" i="2"/>
  <c r="J5136" i="2"/>
  <c r="J5144" i="2"/>
  <c r="J5152" i="2"/>
  <c r="J5160" i="2"/>
  <c r="J5168" i="2"/>
  <c r="J5176" i="2"/>
  <c r="J5184" i="2"/>
  <c r="J5192" i="2"/>
  <c r="J5200" i="2"/>
  <c r="J5208" i="2"/>
  <c r="J5216" i="2"/>
  <c r="J5224" i="2"/>
  <c r="J5232" i="2"/>
  <c r="J5240" i="2"/>
  <c r="J5248" i="2"/>
  <c r="J5256" i="2"/>
  <c r="J5264" i="2"/>
  <c r="J5272" i="2"/>
  <c r="J5280" i="2"/>
  <c r="J5288" i="2"/>
  <c r="J5296" i="2"/>
  <c r="J5304" i="2"/>
  <c r="J5312" i="2"/>
  <c r="J5320" i="2"/>
  <c r="J5328" i="2"/>
  <c r="J5336" i="2"/>
  <c r="J5344" i="2"/>
  <c r="J5352" i="2"/>
  <c r="J5360" i="2"/>
  <c r="J5368" i="2"/>
  <c r="J5376" i="2"/>
  <c r="J5384" i="2"/>
  <c r="J5392" i="2"/>
  <c r="J5400" i="2"/>
  <c r="J5408" i="2"/>
  <c r="J5416" i="2"/>
  <c r="J5424" i="2"/>
  <c r="J5432" i="2"/>
  <c r="J5440" i="2"/>
  <c r="J5448" i="2"/>
  <c r="J5456" i="2"/>
  <c r="J5464" i="2"/>
  <c r="J2924" i="2"/>
  <c r="J3436" i="2"/>
  <c r="J3705" i="2"/>
  <c r="J3798" i="2"/>
  <c r="J3862" i="2"/>
  <c r="J3926" i="2"/>
  <c r="J3990" i="2"/>
  <c r="J4054" i="2"/>
  <c r="J4118" i="2"/>
  <c r="J4182" i="2"/>
  <c r="J4246" i="2"/>
  <c r="J4310" i="2"/>
  <c r="J4362" i="2"/>
  <c r="J4394" i="2"/>
  <c r="J4426" i="2"/>
  <c r="J4458" i="2"/>
  <c r="J4490" i="2"/>
  <c r="J4522" i="2"/>
  <c r="J4554" i="2"/>
  <c r="J4586" i="2"/>
  <c r="J4609" i="2"/>
  <c r="J4617" i="2"/>
  <c r="J4625" i="2"/>
  <c r="J4633" i="2"/>
  <c r="J4641" i="2"/>
  <c r="J4649" i="2"/>
  <c r="J4657" i="2"/>
  <c r="J4665" i="2"/>
  <c r="J4673" i="2"/>
  <c r="J4681" i="2"/>
  <c r="J4689" i="2"/>
  <c r="J4697" i="2"/>
  <c r="J4705" i="2"/>
  <c r="J4713" i="2"/>
  <c r="J4721" i="2"/>
  <c r="J4729" i="2"/>
  <c r="J4737" i="2"/>
  <c r="J4745" i="2"/>
  <c r="J4753" i="2"/>
  <c r="J4761" i="2"/>
  <c r="J4769" i="2"/>
  <c r="J4777" i="2"/>
  <c r="J4785" i="2"/>
  <c r="J4793" i="2"/>
  <c r="J4801" i="2"/>
  <c r="J4809" i="2"/>
  <c r="J4817" i="2"/>
  <c r="J4825" i="2"/>
  <c r="J4833" i="2"/>
  <c r="J4841" i="2"/>
  <c r="J4849" i="2"/>
  <c r="J4857" i="2"/>
  <c r="J4865" i="2"/>
  <c r="J4873" i="2"/>
  <c r="J4881" i="2"/>
  <c r="J4889" i="2"/>
  <c r="J4897" i="2"/>
  <c r="J4905" i="2"/>
  <c r="J4913" i="2"/>
  <c r="J4921" i="2"/>
  <c r="J4929" i="2"/>
  <c r="J4937" i="2"/>
  <c r="J4945" i="2"/>
  <c r="J4953" i="2"/>
  <c r="J4961" i="2"/>
  <c r="J4969" i="2"/>
  <c r="J4977" i="2"/>
  <c r="J4985" i="2"/>
  <c r="J4993" i="2"/>
  <c r="J5001" i="2"/>
  <c r="J5009" i="2"/>
  <c r="J5017" i="2"/>
  <c r="J5025" i="2"/>
  <c r="J5033" i="2"/>
  <c r="J5041" i="2"/>
  <c r="J5049" i="2"/>
  <c r="J5057" i="2"/>
  <c r="J5065" i="2"/>
  <c r="J5073" i="2"/>
  <c r="J5081" i="2"/>
  <c r="J5089" i="2"/>
  <c r="J5097" i="2"/>
  <c r="J5105" i="2"/>
  <c r="J5113" i="2"/>
  <c r="J5121" i="2"/>
  <c r="J5129" i="2"/>
  <c r="J5137" i="2"/>
  <c r="J5145" i="2"/>
  <c r="J5153" i="2"/>
  <c r="J5161" i="2"/>
  <c r="J5169" i="2"/>
  <c r="J5177" i="2"/>
  <c r="J5185" i="2"/>
  <c r="J5193" i="2"/>
  <c r="J5201" i="2"/>
  <c r="J5209" i="2"/>
  <c r="J5217" i="2"/>
  <c r="J5225" i="2"/>
  <c r="J5233" i="2"/>
  <c r="J5241" i="2"/>
  <c r="J5249" i="2"/>
  <c r="J5257" i="2"/>
  <c r="J5265" i="2"/>
  <c r="J5273" i="2"/>
  <c r="J5281" i="2"/>
  <c r="J5289" i="2"/>
  <c r="J5297" i="2"/>
  <c r="J5305" i="2"/>
  <c r="J5313" i="2"/>
  <c r="J5321" i="2"/>
  <c r="J5329" i="2"/>
  <c r="J5337" i="2"/>
  <c r="J5345" i="2"/>
  <c r="J5353" i="2"/>
  <c r="J5361" i="2"/>
  <c r="J5369" i="2"/>
  <c r="J5377" i="2"/>
  <c r="J5385" i="2"/>
  <c r="J5393" i="2"/>
  <c r="J5401" i="2"/>
  <c r="J5409" i="2"/>
  <c r="J5417" i="2"/>
  <c r="J5425" i="2"/>
  <c r="J5433" i="2"/>
  <c r="J5441" i="2"/>
  <c r="J5449" i="2"/>
  <c r="J5457" i="2"/>
  <c r="J5465" i="2"/>
  <c r="J2988" i="2"/>
  <c r="J3500" i="2"/>
  <c r="J3724" i="2"/>
  <c r="J3806" i="2"/>
  <c r="J3870" i="2"/>
  <c r="J3934" i="2"/>
  <c r="J3998" i="2"/>
  <c r="J4062" i="2"/>
  <c r="J4126" i="2"/>
  <c r="J4190" i="2"/>
  <c r="J4254" i="2"/>
  <c r="J4318" i="2"/>
  <c r="J4366" i="2"/>
  <c r="J4398" i="2"/>
  <c r="J4430" i="2"/>
  <c r="J4462" i="2"/>
  <c r="J4494" i="2"/>
  <c r="J4526" i="2"/>
  <c r="J4558" i="2"/>
  <c r="J4590" i="2"/>
  <c r="J4610" i="2"/>
  <c r="J4618" i="2"/>
  <c r="J4626" i="2"/>
  <c r="J4634" i="2"/>
  <c r="J4642" i="2"/>
  <c r="J4650" i="2"/>
  <c r="J4658" i="2"/>
  <c r="J4666" i="2"/>
  <c r="J4674" i="2"/>
  <c r="J4682" i="2"/>
  <c r="J4690" i="2"/>
  <c r="J4698" i="2"/>
  <c r="J4706" i="2"/>
  <c r="J4714" i="2"/>
  <c r="J4722" i="2"/>
  <c r="J4730" i="2"/>
  <c r="J4738" i="2"/>
  <c r="J4746" i="2"/>
  <c r="J4754" i="2"/>
  <c r="J4762" i="2"/>
  <c r="J4770" i="2"/>
  <c r="J4778" i="2"/>
  <c r="J4786" i="2"/>
  <c r="J4794" i="2"/>
  <c r="J4802" i="2"/>
  <c r="J4810" i="2"/>
  <c r="J4818" i="2"/>
  <c r="J4826" i="2"/>
  <c r="J4834" i="2"/>
  <c r="J4842" i="2"/>
  <c r="J4850" i="2"/>
  <c r="J4858" i="2"/>
  <c r="J4866" i="2"/>
  <c r="J4874" i="2"/>
  <c r="J4882" i="2"/>
  <c r="J4890" i="2"/>
  <c r="J4898" i="2"/>
  <c r="J4906" i="2"/>
  <c r="J4914" i="2"/>
  <c r="J4922" i="2"/>
  <c r="J4930" i="2"/>
  <c r="J4938" i="2"/>
  <c r="J4946" i="2"/>
  <c r="J4954" i="2"/>
  <c r="J4962" i="2"/>
  <c r="J4970" i="2"/>
  <c r="J4978" i="2"/>
  <c r="J4986" i="2"/>
  <c r="J4994" i="2"/>
  <c r="J5002" i="2"/>
  <c r="J5010" i="2"/>
  <c r="J5018" i="2"/>
  <c r="J5026" i="2"/>
  <c r="J5034" i="2"/>
  <c r="J5042" i="2"/>
  <c r="J5050" i="2"/>
  <c r="J5058" i="2"/>
  <c r="J5066" i="2"/>
  <c r="J5074" i="2"/>
  <c r="J5082" i="2"/>
  <c r="J5090" i="2"/>
  <c r="J5098" i="2"/>
  <c r="J5106" i="2"/>
  <c r="J5114" i="2"/>
  <c r="J5122" i="2"/>
  <c r="J5130" i="2"/>
  <c r="J5138" i="2"/>
  <c r="J5146" i="2"/>
  <c r="J5154" i="2"/>
  <c r="J5162" i="2"/>
  <c r="J5170" i="2"/>
  <c r="J5178" i="2"/>
  <c r="J5186" i="2"/>
  <c r="J5194" i="2"/>
  <c r="J3052" i="2"/>
  <c r="J3537" i="2"/>
  <c r="J3747" i="2"/>
  <c r="J3814" i="2"/>
  <c r="J3878" i="2"/>
  <c r="J3942" i="2"/>
  <c r="J4006" i="2"/>
  <c r="J4070" i="2"/>
  <c r="J4134" i="2"/>
  <c r="J4198" i="2"/>
  <c r="J4262" i="2"/>
  <c r="J4326" i="2"/>
  <c r="J4370" i="2"/>
  <c r="J4402" i="2"/>
  <c r="J4434" i="2"/>
  <c r="J4466" i="2"/>
  <c r="J4498" i="2"/>
  <c r="J4530" i="2"/>
  <c r="J4562" i="2"/>
  <c r="J4594" i="2"/>
  <c r="J4611" i="2"/>
  <c r="J4619" i="2"/>
  <c r="J4627" i="2"/>
  <c r="J4635" i="2"/>
  <c r="J4643" i="2"/>
  <c r="J4651" i="2"/>
  <c r="J4659" i="2"/>
  <c r="J4667" i="2"/>
  <c r="J4675" i="2"/>
  <c r="J4683" i="2"/>
  <c r="J4691" i="2"/>
  <c r="J4699" i="2"/>
  <c r="J4707" i="2"/>
  <c r="J4715" i="2"/>
  <c r="J4723" i="2"/>
  <c r="J4731" i="2"/>
  <c r="J4739" i="2"/>
  <c r="J4747" i="2"/>
  <c r="J4755" i="2"/>
  <c r="J4763" i="2"/>
  <c r="J4771" i="2"/>
  <c r="J4779" i="2"/>
  <c r="J4787" i="2"/>
  <c r="J4795" i="2"/>
  <c r="J4803" i="2"/>
  <c r="J4811" i="2"/>
  <c r="J4819" i="2"/>
  <c r="J4827" i="2"/>
  <c r="J4835" i="2"/>
  <c r="J4843" i="2"/>
  <c r="J4851" i="2"/>
  <c r="J4859" i="2"/>
  <c r="J4867" i="2"/>
  <c r="J4875" i="2"/>
  <c r="J4883" i="2"/>
  <c r="J4891" i="2"/>
  <c r="J4899" i="2"/>
  <c r="J4907" i="2"/>
  <c r="J4915" i="2"/>
  <c r="J4923" i="2"/>
  <c r="J4931" i="2"/>
  <c r="J4939" i="2"/>
  <c r="J4947" i="2"/>
  <c r="J4955" i="2"/>
  <c r="J4963" i="2"/>
  <c r="J4971" i="2"/>
  <c r="J4979" i="2"/>
  <c r="J4987" i="2"/>
  <c r="J4995" i="2"/>
  <c r="J5003" i="2"/>
  <c r="J5011" i="2"/>
  <c r="J5019" i="2"/>
  <c r="J5027" i="2"/>
  <c r="J5035" i="2"/>
  <c r="J5043" i="2"/>
  <c r="J5051" i="2"/>
  <c r="J5059" i="2"/>
  <c r="J5067" i="2"/>
  <c r="J5075" i="2"/>
  <c r="J5083" i="2"/>
  <c r="J5091" i="2"/>
  <c r="J5099" i="2"/>
  <c r="J5107" i="2"/>
  <c r="J5115" i="2"/>
  <c r="J5123" i="2"/>
  <c r="J5131" i="2"/>
  <c r="J5139" i="2"/>
  <c r="J5147" i="2"/>
  <c r="J5155" i="2"/>
  <c r="J5163" i="2"/>
  <c r="J5171" i="2"/>
  <c r="J5179" i="2"/>
  <c r="J5187" i="2"/>
  <c r="J5195" i="2"/>
  <c r="J5203" i="2"/>
  <c r="J5211" i="2"/>
  <c r="J5219" i="2"/>
  <c r="J5227" i="2"/>
  <c r="J5235" i="2"/>
  <c r="J5243" i="2"/>
  <c r="J5251" i="2"/>
  <c r="J5259" i="2"/>
  <c r="J5267" i="2"/>
  <c r="J5275" i="2"/>
  <c r="J5283" i="2"/>
  <c r="J5291" i="2"/>
  <c r="J5299" i="2"/>
  <c r="J5307" i="2"/>
  <c r="J5315" i="2"/>
  <c r="J5323" i="2"/>
  <c r="J5331" i="2"/>
  <c r="J5339" i="2"/>
  <c r="J5347" i="2"/>
  <c r="J5355" i="2"/>
  <c r="J5363" i="2"/>
  <c r="J5371" i="2"/>
  <c r="J5379" i="2"/>
  <c r="J5387" i="2"/>
  <c r="J5395" i="2"/>
  <c r="J5403" i="2"/>
  <c r="J5411" i="2"/>
  <c r="J5419" i="2"/>
  <c r="J5427" i="2"/>
  <c r="J5435" i="2"/>
  <c r="J5443" i="2"/>
  <c r="J5451" i="2"/>
  <c r="J5459" i="2"/>
  <c r="J3116" i="2"/>
  <c r="J3569" i="2"/>
  <c r="J3758" i="2"/>
  <c r="J3822" i="2"/>
  <c r="J3886" i="2"/>
  <c r="J3950" i="2"/>
  <c r="J4014" i="2"/>
  <c r="J4078" i="2"/>
  <c r="J4142" i="2"/>
  <c r="J4206" i="2"/>
  <c r="J4270" i="2"/>
  <c r="J4334" i="2"/>
  <c r="J4374" i="2"/>
  <c r="J4406" i="2"/>
  <c r="J4438" i="2"/>
  <c r="J4470" i="2"/>
  <c r="J4502" i="2"/>
  <c r="J4534" i="2"/>
  <c r="J4566" i="2"/>
  <c r="J4598" i="2"/>
  <c r="J4612" i="2"/>
  <c r="J4620" i="2"/>
  <c r="J4628" i="2"/>
  <c r="J4636" i="2"/>
  <c r="J4644" i="2"/>
  <c r="J4652" i="2"/>
  <c r="J4660" i="2"/>
  <c r="J4668" i="2"/>
  <c r="J4676" i="2"/>
  <c r="J4684" i="2"/>
  <c r="J4692" i="2"/>
  <c r="J4700" i="2"/>
  <c r="J4708" i="2"/>
  <c r="J4716" i="2"/>
  <c r="J4724" i="2"/>
  <c r="J4732" i="2"/>
  <c r="J4740" i="2"/>
  <c r="J4748" i="2"/>
  <c r="J4756" i="2"/>
  <c r="J4764" i="2"/>
  <c r="J4772" i="2"/>
  <c r="J4780" i="2"/>
  <c r="J4788" i="2"/>
  <c r="J4796" i="2"/>
  <c r="J4804" i="2"/>
  <c r="J4812" i="2"/>
  <c r="J4820" i="2"/>
  <c r="J4828" i="2"/>
  <c r="J4836" i="2"/>
  <c r="J4844" i="2"/>
  <c r="J4852" i="2"/>
  <c r="J4860" i="2"/>
  <c r="J4868" i="2"/>
  <c r="J4876" i="2"/>
  <c r="J4884" i="2"/>
  <c r="J4892" i="2"/>
  <c r="J4900" i="2"/>
  <c r="J4908" i="2"/>
  <c r="J4916" i="2"/>
  <c r="J4924" i="2"/>
  <c r="J4932" i="2"/>
  <c r="J4940" i="2"/>
  <c r="J4948" i="2"/>
  <c r="J4956" i="2"/>
  <c r="J4964" i="2"/>
  <c r="J4972" i="2"/>
  <c r="J4980" i="2"/>
  <c r="J4988" i="2"/>
  <c r="J4996" i="2"/>
  <c r="J5004" i="2"/>
  <c r="J5012" i="2"/>
  <c r="J5020" i="2"/>
  <c r="J5028" i="2"/>
  <c r="J5036" i="2"/>
  <c r="J5044" i="2"/>
  <c r="J5052" i="2"/>
  <c r="J5060" i="2"/>
  <c r="J5068" i="2"/>
  <c r="J5076" i="2"/>
  <c r="J5084" i="2"/>
  <c r="J5092" i="2"/>
  <c r="J5100" i="2"/>
  <c r="J5108" i="2"/>
  <c r="J5116" i="2"/>
  <c r="J5124" i="2"/>
  <c r="J5132" i="2"/>
  <c r="J5140" i="2"/>
  <c r="J5148" i="2"/>
  <c r="J5156" i="2"/>
  <c r="J5164" i="2"/>
  <c r="J5172" i="2"/>
  <c r="J5180" i="2"/>
  <c r="J5188" i="2"/>
  <c r="J5196" i="2"/>
  <c r="J5204" i="2"/>
  <c r="J5212" i="2"/>
  <c r="J5220" i="2"/>
  <c r="J5228" i="2"/>
  <c r="J5236" i="2"/>
  <c r="J5244" i="2"/>
  <c r="J5252" i="2"/>
  <c r="J5260" i="2"/>
  <c r="J5268" i="2"/>
  <c r="J5276" i="2"/>
  <c r="J5284" i="2"/>
  <c r="J5292" i="2"/>
  <c r="J5300" i="2"/>
  <c r="J5308" i="2"/>
  <c r="J5316" i="2"/>
  <c r="J5324" i="2"/>
  <c r="J5332" i="2"/>
  <c r="J5340" i="2"/>
  <c r="J5348" i="2"/>
  <c r="J5356" i="2"/>
  <c r="J5364" i="2"/>
  <c r="J5372" i="2"/>
  <c r="J5380" i="2"/>
  <c r="J5388" i="2"/>
  <c r="J5396" i="2"/>
  <c r="J5404" i="2"/>
  <c r="J5412" i="2"/>
  <c r="J5420" i="2"/>
  <c r="J5428" i="2"/>
  <c r="J5436" i="2"/>
  <c r="J5444" i="2"/>
  <c r="J5452" i="2"/>
  <c r="J5460" i="2"/>
  <c r="J3180" i="2"/>
  <c r="J3601" i="2"/>
  <c r="J3766" i="2"/>
  <c r="J3830" i="2"/>
  <c r="J3894" i="2"/>
  <c r="J3958" i="2"/>
  <c r="J4022" i="2"/>
  <c r="J4086" i="2"/>
  <c r="J4150" i="2"/>
  <c r="J4214" i="2"/>
  <c r="J4278" i="2"/>
  <c r="J4342" i="2"/>
  <c r="J4378" i="2"/>
  <c r="J4410" i="2"/>
  <c r="J4442" i="2"/>
  <c r="J4474" i="2"/>
  <c r="J4506" i="2"/>
  <c r="J4538" i="2"/>
  <c r="J4570" i="2"/>
  <c r="J4602" i="2"/>
  <c r="J4613" i="2"/>
  <c r="J4621" i="2"/>
  <c r="J4629" i="2"/>
  <c r="J4637" i="2"/>
  <c r="J4645" i="2"/>
  <c r="J4653" i="2"/>
  <c r="J4661" i="2"/>
  <c r="J4669" i="2"/>
  <c r="J4677" i="2"/>
  <c r="J4685" i="2"/>
  <c r="J4693" i="2"/>
  <c r="J4701" i="2"/>
  <c r="J4709" i="2"/>
  <c r="J4717" i="2"/>
  <c r="J4725" i="2"/>
  <c r="J4733" i="2"/>
  <c r="J4741" i="2"/>
  <c r="J4749" i="2"/>
  <c r="J4757" i="2"/>
  <c r="J4765" i="2"/>
  <c r="J4773" i="2"/>
  <c r="J4781" i="2"/>
  <c r="J4789" i="2"/>
  <c r="J4797" i="2"/>
  <c r="J4805" i="2"/>
  <c r="J4813" i="2"/>
  <c r="J4821" i="2"/>
  <c r="J4829" i="2"/>
  <c r="J4837" i="2"/>
  <c r="J4845" i="2"/>
  <c r="J4853" i="2"/>
  <c r="J4861" i="2"/>
  <c r="J4869" i="2"/>
  <c r="J4877" i="2"/>
  <c r="J4885" i="2"/>
  <c r="J4893" i="2"/>
  <c r="J4901" i="2"/>
  <c r="J4909" i="2"/>
  <c r="J4917" i="2"/>
  <c r="J4925" i="2"/>
  <c r="J4933" i="2"/>
  <c r="J4941" i="2"/>
  <c r="J4949" i="2"/>
  <c r="J4957" i="2"/>
  <c r="J4965" i="2"/>
  <c r="J4973" i="2"/>
  <c r="J4981" i="2"/>
  <c r="J4989" i="2"/>
  <c r="J4997" i="2"/>
  <c r="J5005" i="2"/>
  <c r="J5013" i="2"/>
  <c r="J5021" i="2"/>
  <c r="J5029" i="2"/>
  <c r="J5037" i="2"/>
  <c r="J5045" i="2"/>
  <c r="J5053" i="2"/>
  <c r="J5061" i="2"/>
  <c r="J5069" i="2"/>
  <c r="J5077" i="2"/>
  <c r="J5085" i="2"/>
  <c r="J5093" i="2"/>
  <c r="J5101" i="2"/>
  <c r="J5109" i="2"/>
  <c r="J5117" i="2"/>
  <c r="J5125" i="2"/>
  <c r="J5133" i="2"/>
  <c r="J5141" i="2"/>
  <c r="J5149" i="2"/>
  <c r="J5157" i="2"/>
  <c r="J5165" i="2"/>
  <c r="J5173" i="2"/>
  <c r="J5181" i="2"/>
  <c r="J5189" i="2"/>
  <c r="J5197" i="2"/>
  <c r="J5205" i="2"/>
  <c r="J5213" i="2"/>
  <c r="J5221" i="2"/>
  <c r="J5229" i="2"/>
  <c r="J5237" i="2"/>
  <c r="J5245" i="2"/>
  <c r="J5253" i="2"/>
  <c r="J5261" i="2"/>
  <c r="J5269" i="2"/>
  <c r="J5277" i="2"/>
  <c r="J5285" i="2"/>
  <c r="J5293" i="2"/>
  <c r="J5301" i="2"/>
  <c r="J5309" i="2"/>
  <c r="J5317" i="2"/>
  <c r="J5325" i="2"/>
  <c r="J5333" i="2"/>
  <c r="J5341" i="2"/>
  <c r="J5349" i="2"/>
  <c r="J5357" i="2"/>
  <c r="J5365" i="2"/>
  <c r="J5373" i="2"/>
  <c r="J5381" i="2"/>
  <c r="J5389" i="2"/>
  <c r="J5397" i="2"/>
  <c r="J5405" i="2"/>
  <c r="J5413" i="2"/>
  <c r="J5421" i="2"/>
  <c r="J5429" i="2"/>
  <c r="J5437" i="2"/>
  <c r="J5445" i="2"/>
  <c r="J5453" i="2"/>
  <c r="J5461" i="2"/>
  <c r="J5469" i="2"/>
  <c r="J3244" i="2"/>
  <c r="J4158" i="2"/>
  <c r="J4510" i="2"/>
  <c r="J4646" i="2"/>
  <c r="J4710" i="2"/>
  <c r="J4774" i="2"/>
  <c r="J4838" i="2"/>
  <c r="J4902" i="2"/>
  <c r="J4966" i="2"/>
  <c r="J5030" i="2"/>
  <c r="J5094" i="2"/>
  <c r="J5158" i="2"/>
  <c r="J5210" i="2"/>
  <c r="J5242" i="2"/>
  <c r="J5274" i="2"/>
  <c r="J5306" i="2"/>
  <c r="J5338" i="2"/>
  <c r="J5370" i="2"/>
  <c r="J5402" i="2"/>
  <c r="J5434" i="2"/>
  <c r="J5466" i="2"/>
  <c r="J5475" i="2"/>
  <c r="J5483" i="2"/>
  <c r="J5491" i="2"/>
  <c r="J5499" i="2"/>
  <c r="J5507" i="2"/>
  <c r="J5515" i="2"/>
  <c r="J5523" i="2"/>
  <c r="J5531" i="2"/>
  <c r="J5539" i="2"/>
  <c r="J5547" i="2"/>
  <c r="J5555" i="2"/>
  <c r="J5563" i="2"/>
  <c r="J5571" i="2"/>
  <c r="J5579" i="2"/>
  <c r="J5587" i="2"/>
  <c r="J5595" i="2"/>
  <c r="J5603" i="2"/>
  <c r="J5611" i="2"/>
  <c r="J5619" i="2"/>
  <c r="J5627" i="2"/>
  <c r="J5635" i="2"/>
  <c r="J5643" i="2"/>
  <c r="J5651" i="2"/>
  <c r="J5659" i="2"/>
  <c r="J5667" i="2"/>
  <c r="J5675" i="2"/>
  <c r="J5683" i="2"/>
  <c r="J5691" i="2"/>
  <c r="J5699" i="2"/>
  <c r="J5707" i="2"/>
  <c r="J5715" i="2"/>
  <c r="J5723" i="2"/>
  <c r="J5731" i="2"/>
  <c r="J5739" i="2"/>
  <c r="J5747" i="2"/>
  <c r="J5755" i="2"/>
  <c r="J5763" i="2"/>
  <c r="J5771" i="2"/>
  <c r="J5779" i="2"/>
  <c r="J5787" i="2"/>
  <c r="J5795" i="2"/>
  <c r="J5803" i="2"/>
  <c r="J5811" i="2"/>
  <c r="J5819" i="2"/>
  <c r="J5827" i="2"/>
  <c r="J5835" i="2"/>
  <c r="J5843" i="2"/>
  <c r="J5851" i="2"/>
  <c r="J5859" i="2"/>
  <c r="J5867" i="2"/>
  <c r="J5875" i="2"/>
  <c r="J5883" i="2"/>
  <c r="J5891" i="2"/>
  <c r="J5899" i="2"/>
  <c r="J5907" i="2"/>
  <c r="J5915" i="2"/>
  <c r="J5923" i="2"/>
  <c r="J5931" i="2"/>
  <c r="J5939" i="2"/>
  <c r="J5947" i="2"/>
  <c r="J5955" i="2"/>
  <c r="J5963" i="2"/>
  <c r="J5971" i="2"/>
  <c r="J5979" i="2"/>
  <c r="J5987" i="2"/>
  <c r="J5995" i="2"/>
  <c r="J6003" i="2"/>
  <c r="J6011" i="2"/>
  <c r="J6019" i="2"/>
  <c r="J6027" i="2"/>
  <c r="J6035" i="2"/>
  <c r="J6043" i="2"/>
  <c r="J6051" i="2"/>
  <c r="J6059" i="2"/>
  <c r="J6067" i="2"/>
  <c r="J6075" i="2"/>
  <c r="J6083" i="2"/>
  <c r="J6091" i="2"/>
  <c r="J6099" i="2"/>
  <c r="J6107" i="2"/>
  <c r="J6115" i="2"/>
  <c r="J6123" i="2"/>
  <c r="J6131" i="2"/>
  <c r="J6139" i="2"/>
  <c r="J6147" i="2"/>
  <c r="J6155" i="2"/>
  <c r="J6163" i="2"/>
  <c r="J6171" i="2"/>
  <c r="J6179" i="2"/>
  <c r="J6187" i="2"/>
  <c r="J6195" i="2"/>
  <c r="J6203" i="2"/>
  <c r="J6211" i="2"/>
  <c r="J6219" i="2"/>
  <c r="J6227" i="2"/>
  <c r="J6235" i="2"/>
  <c r="J6243" i="2"/>
  <c r="J6251" i="2"/>
  <c r="J6259" i="2"/>
  <c r="J6267" i="2"/>
  <c r="J6275" i="2"/>
  <c r="J6283" i="2"/>
  <c r="J6291" i="2"/>
  <c r="J6299" i="2"/>
  <c r="J6307" i="2"/>
  <c r="J6315" i="2"/>
  <c r="J6323" i="2"/>
  <c r="J6331" i="2"/>
  <c r="J6339" i="2"/>
  <c r="J6347" i="2"/>
  <c r="J6355" i="2"/>
  <c r="J6363" i="2"/>
  <c r="J6371" i="2"/>
  <c r="J6379" i="2"/>
  <c r="J6387" i="2"/>
  <c r="J6395" i="2"/>
  <c r="J6403" i="2"/>
  <c r="J6411" i="2"/>
  <c r="J6419" i="2"/>
  <c r="J6427" i="2"/>
  <c r="J6435" i="2"/>
  <c r="J6443" i="2"/>
  <c r="J6451" i="2"/>
  <c r="J6459" i="2"/>
  <c r="J6467" i="2"/>
  <c r="J6475" i="2"/>
  <c r="J6483" i="2"/>
  <c r="J6491" i="2"/>
  <c r="J6499" i="2"/>
  <c r="J6507" i="2"/>
  <c r="J6515" i="2"/>
  <c r="J6523" i="2"/>
  <c r="J6531" i="2"/>
  <c r="J6539" i="2"/>
  <c r="J6547" i="2"/>
  <c r="J6555" i="2"/>
  <c r="J6563" i="2"/>
  <c r="J6571" i="2"/>
  <c r="J6579" i="2"/>
  <c r="J6587" i="2"/>
  <c r="J6595" i="2"/>
  <c r="J6603" i="2"/>
  <c r="J6611" i="2"/>
  <c r="J6619" i="2"/>
  <c r="J6627" i="2"/>
  <c r="J6635" i="2"/>
  <c r="J6643" i="2"/>
  <c r="J6651" i="2"/>
  <c r="J6659" i="2"/>
  <c r="J6667" i="2"/>
  <c r="J6675" i="2"/>
  <c r="J6683" i="2"/>
  <c r="J6691" i="2"/>
  <c r="J3633" i="2"/>
  <c r="J4222" i="2"/>
  <c r="J4542" i="2"/>
  <c r="J4654" i="2"/>
  <c r="J4718" i="2"/>
  <c r="J4782" i="2"/>
  <c r="J4846" i="2"/>
  <c r="J4910" i="2"/>
  <c r="J4974" i="2"/>
  <c r="J5038" i="2"/>
  <c r="J5102" i="2"/>
  <c r="J5166" i="2"/>
  <c r="J5214" i="2"/>
  <c r="J5246" i="2"/>
  <c r="J5278" i="2"/>
  <c r="J5310" i="2"/>
  <c r="J5342" i="2"/>
  <c r="J5374" i="2"/>
  <c r="J5406" i="2"/>
  <c r="J5438" i="2"/>
  <c r="J5467" i="2"/>
  <c r="J5476" i="2"/>
  <c r="J5484" i="2"/>
  <c r="J5492" i="2"/>
  <c r="J5500" i="2"/>
  <c r="J5508" i="2"/>
  <c r="J5516" i="2"/>
  <c r="J5524" i="2"/>
  <c r="J5532" i="2"/>
  <c r="J5540" i="2"/>
  <c r="J5548" i="2"/>
  <c r="J5556" i="2"/>
  <c r="J5564" i="2"/>
  <c r="J5572" i="2"/>
  <c r="J5580" i="2"/>
  <c r="J5588" i="2"/>
  <c r="J5596" i="2"/>
  <c r="J5604" i="2"/>
  <c r="J5612" i="2"/>
  <c r="J5620" i="2"/>
  <c r="J5628" i="2"/>
  <c r="J5636" i="2"/>
  <c r="J5644" i="2"/>
  <c r="J5652" i="2"/>
  <c r="J5660" i="2"/>
  <c r="J5668" i="2"/>
  <c r="J5676" i="2"/>
  <c r="J5684" i="2"/>
  <c r="J5692" i="2"/>
  <c r="J5700" i="2"/>
  <c r="J5708" i="2"/>
  <c r="J5716" i="2"/>
  <c r="J5724" i="2"/>
  <c r="J5732" i="2"/>
  <c r="J5740" i="2"/>
  <c r="J5748" i="2"/>
  <c r="J5756" i="2"/>
  <c r="J5764" i="2"/>
  <c r="J5772" i="2"/>
  <c r="J5780" i="2"/>
  <c r="J5788" i="2"/>
  <c r="J5796" i="2"/>
  <c r="J5804" i="2"/>
  <c r="J5812" i="2"/>
  <c r="J5820" i="2"/>
  <c r="J5828" i="2"/>
  <c r="J5836" i="2"/>
  <c r="J5844" i="2"/>
  <c r="J5852" i="2"/>
  <c r="J5860" i="2"/>
  <c r="J5868" i="2"/>
  <c r="J5876" i="2"/>
  <c r="J5884" i="2"/>
  <c r="J5892" i="2"/>
  <c r="J5900" i="2"/>
  <c r="J5908" i="2"/>
  <c r="J5916" i="2"/>
  <c r="J5924" i="2"/>
  <c r="J5932" i="2"/>
  <c r="J5940" i="2"/>
  <c r="J5948" i="2"/>
  <c r="J5956" i="2"/>
  <c r="J5964" i="2"/>
  <c r="J5972" i="2"/>
  <c r="J5980" i="2"/>
  <c r="J5988" i="2"/>
  <c r="J5996" i="2"/>
  <c r="J6004" i="2"/>
  <c r="J6012" i="2"/>
  <c r="J6020" i="2"/>
  <c r="J6028" i="2"/>
  <c r="J6036" i="2"/>
  <c r="J6044" i="2"/>
  <c r="J6052" i="2"/>
  <c r="J6060" i="2"/>
  <c r="J6068" i="2"/>
  <c r="J6076" i="2"/>
  <c r="J6084" i="2"/>
  <c r="J6092" i="2"/>
  <c r="J6100" i="2"/>
  <c r="J6108" i="2"/>
  <c r="J6116" i="2"/>
  <c r="J6124" i="2"/>
  <c r="J6132" i="2"/>
  <c r="J6140" i="2"/>
  <c r="J6148" i="2"/>
  <c r="J6156" i="2"/>
  <c r="J6164" i="2"/>
  <c r="J6172" i="2"/>
  <c r="J6180" i="2"/>
  <c r="J6188" i="2"/>
  <c r="J6196" i="2"/>
  <c r="J6204" i="2"/>
  <c r="J6212" i="2"/>
  <c r="J6220" i="2"/>
  <c r="J6228" i="2"/>
  <c r="J6236" i="2"/>
  <c r="J6244" i="2"/>
  <c r="J6252" i="2"/>
  <c r="J6260" i="2"/>
  <c r="J6268" i="2"/>
  <c r="J6276" i="2"/>
  <c r="J6284" i="2"/>
  <c r="J6292" i="2"/>
  <c r="J6300" i="2"/>
  <c r="J6308" i="2"/>
  <c r="J6316" i="2"/>
  <c r="J6324" i="2"/>
  <c r="J6332" i="2"/>
  <c r="J6340" i="2"/>
  <c r="J6348" i="2"/>
  <c r="J6356" i="2"/>
  <c r="J6364" i="2"/>
  <c r="J6372" i="2"/>
  <c r="J6380" i="2"/>
  <c r="J6388" i="2"/>
  <c r="J6396" i="2"/>
  <c r="J6404" i="2"/>
  <c r="J6412" i="2"/>
  <c r="J6420" i="2"/>
  <c r="J6428" i="2"/>
  <c r="J6436" i="2"/>
  <c r="J6444" i="2"/>
  <c r="J6452" i="2"/>
  <c r="J6460" i="2"/>
  <c r="J6468" i="2"/>
  <c r="J6476" i="2"/>
  <c r="J6484" i="2"/>
  <c r="J6492" i="2"/>
  <c r="J6500" i="2"/>
  <c r="J6508" i="2"/>
  <c r="J6516" i="2"/>
  <c r="J6524" i="2"/>
  <c r="J6532" i="2"/>
  <c r="J6540" i="2"/>
  <c r="J6548" i="2"/>
  <c r="J6556" i="2"/>
  <c r="J6564" i="2"/>
  <c r="J6572" i="2"/>
  <c r="J6580" i="2"/>
  <c r="J6588" i="2"/>
  <c r="J6596" i="2"/>
  <c r="J6604" i="2"/>
  <c r="J6612" i="2"/>
  <c r="J6620" i="2"/>
  <c r="J6628" i="2"/>
  <c r="J6636" i="2"/>
  <c r="J6644" i="2"/>
  <c r="J6652" i="2"/>
  <c r="J6660" i="2"/>
  <c r="J6668" i="2"/>
  <c r="J6676" i="2"/>
  <c r="J6684" i="2"/>
  <c r="J6692" i="2"/>
  <c r="J3774" i="2"/>
  <c r="J4286" i="2"/>
  <c r="J4574" i="2"/>
  <c r="J4662" i="2"/>
  <c r="J4726" i="2"/>
  <c r="J4790" i="2"/>
  <c r="J4854" i="2"/>
  <c r="J4918" i="2"/>
  <c r="J4982" i="2"/>
  <c r="J5046" i="2"/>
  <c r="J5110" i="2"/>
  <c r="J5174" i="2"/>
  <c r="J5218" i="2"/>
  <c r="J5250" i="2"/>
  <c r="J5282" i="2"/>
  <c r="J5314" i="2"/>
  <c r="J5346" i="2"/>
  <c r="J5378" i="2"/>
  <c r="J5410" i="2"/>
  <c r="J5442" i="2"/>
  <c r="J5468" i="2"/>
  <c r="J5477" i="2"/>
  <c r="J5485" i="2"/>
  <c r="J5493" i="2"/>
  <c r="J5501" i="2"/>
  <c r="J5509" i="2"/>
  <c r="J5517" i="2"/>
  <c r="J5525" i="2"/>
  <c r="J5533" i="2"/>
  <c r="J5541" i="2"/>
  <c r="J5549" i="2"/>
  <c r="J5557" i="2"/>
  <c r="J5565" i="2"/>
  <c r="J5573" i="2"/>
  <c r="J5581" i="2"/>
  <c r="J5589" i="2"/>
  <c r="J5597" i="2"/>
  <c r="J5605" i="2"/>
  <c r="J5613" i="2"/>
  <c r="J5621" i="2"/>
  <c r="J5629" i="2"/>
  <c r="J5637" i="2"/>
  <c r="J5645" i="2"/>
  <c r="J5653" i="2"/>
  <c r="J5661" i="2"/>
  <c r="J5669" i="2"/>
  <c r="J5677" i="2"/>
  <c r="J5685" i="2"/>
  <c r="J5693" i="2"/>
  <c r="J5701" i="2"/>
  <c r="J5709" i="2"/>
  <c r="J5717" i="2"/>
  <c r="J5725" i="2"/>
  <c r="J5733" i="2"/>
  <c r="J5741" i="2"/>
  <c r="J5749" i="2"/>
  <c r="J5757" i="2"/>
  <c r="J5765" i="2"/>
  <c r="J5773" i="2"/>
  <c r="J5781" i="2"/>
  <c r="J5789" i="2"/>
  <c r="J5797" i="2"/>
  <c r="J5805" i="2"/>
  <c r="J5813" i="2"/>
  <c r="J5821" i="2"/>
  <c r="J5829" i="2"/>
  <c r="J5837" i="2"/>
  <c r="J5845" i="2"/>
  <c r="J5853" i="2"/>
  <c r="J5861" i="2"/>
  <c r="J5869" i="2"/>
  <c r="J5877" i="2"/>
  <c r="J5885" i="2"/>
  <c r="J5893" i="2"/>
  <c r="J5901" i="2"/>
  <c r="J5909" i="2"/>
  <c r="J5917" i="2"/>
  <c r="J5925" i="2"/>
  <c r="J5933" i="2"/>
  <c r="J5941" i="2"/>
  <c r="J5949" i="2"/>
  <c r="J5957" i="2"/>
  <c r="J5965" i="2"/>
  <c r="J5973" i="2"/>
  <c r="J5981" i="2"/>
  <c r="J5989" i="2"/>
  <c r="J5997" i="2"/>
  <c r="J6005" i="2"/>
  <c r="J6013" i="2"/>
  <c r="J6021" i="2"/>
  <c r="J6029" i="2"/>
  <c r="J6037" i="2"/>
  <c r="J6045" i="2"/>
  <c r="J6053" i="2"/>
  <c r="J6061" i="2"/>
  <c r="J6069" i="2"/>
  <c r="J6077" i="2"/>
  <c r="J6085" i="2"/>
  <c r="J6093" i="2"/>
  <c r="J6101" i="2"/>
  <c r="J6109" i="2"/>
  <c r="J6117" i="2"/>
  <c r="J6125" i="2"/>
  <c r="J6133" i="2"/>
  <c r="J6141" i="2"/>
  <c r="J6149" i="2"/>
  <c r="J6157" i="2"/>
  <c r="J6165" i="2"/>
  <c r="J6173" i="2"/>
  <c r="J6181" i="2"/>
  <c r="J6189" i="2"/>
  <c r="J6197" i="2"/>
  <c r="J6205" i="2"/>
  <c r="J6213" i="2"/>
  <c r="J6221" i="2"/>
  <c r="J6229" i="2"/>
  <c r="J6237" i="2"/>
  <c r="J6245" i="2"/>
  <c r="J6253" i="2"/>
  <c r="J6261" i="2"/>
  <c r="J6269" i="2"/>
  <c r="J6277" i="2"/>
  <c r="J6285" i="2"/>
  <c r="J6293" i="2"/>
  <c r="J6301" i="2"/>
  <c r="J6309" i="2"/>
  <c r="J6317" i="2"/>
  <c r="J6325" i="2"/>
  <c r="J6333" i="2"/>
  <c r="J6341" i="2"/>
  <c r="J6349" i="2"/>
  <c r="J6357" i="2"/>
  <c r="J6365" i="2"/>
  <c r="J6373" i="2"/>
  <c r="J6381" i="2"/>
  <c r="J6389" i="2"/>
  <c r="J6397" i="2"/>
  <c r="J6405" i="2"/>
  <c r="J6413" i="2"/>
  <c r="J6421" i="2"/>
  <c r="J6429" i="2"/>
  <c r="J6437" i="2"/>
  <c r="J6445" i="2"/>
  <c r="J6453" i="2"/>
  <c r="J6461" i="2"/>
  <c r="J6469" i="2"/>
  <c r="J6477" i="2"/>
  <c r="J6485" i="2"/>
  <c r="J6493" i="2"/>
  <c r="J6501" i="2"/>
  <c r="J6509" i="2"/>
  <c r="J6517" i="2"/>
  <c r="J6525" i="2"/>
  <c r="J6533" i="2"/>
  <c r="J6541" i="2"/>
  <c r="J6549" i="2"/>
  <c r="J6557" i="2"/>
  <c r="J6565" i="2"/>
  <c r="J6573" i="2"/>
  <c r="J6581" i="2"/>
  <c r="J6589" i="2"/>
  <c r="J6597" i="2"/>
  <c r="J6605" i="2"/>
  <c r="J6613" i="2"/>
  <c r="J6621" i="2"/>
  <c r="J6629" i="2"/>
  <c r="J6637" i="2"/>
  <c r="J6645" i="2"/>
  <c r="J6653" i="2"/>
  <c r="J6661" i="2"/>
  <c r="J6669" i="2"/>
  <c r="J6677" i="2"/>
  <c r="J6685" i="2"/>
  <c r="J6693" i="2"/>
  <c r="J3838" i="2"/>
  <c r="J4350" i="2"/>
  <c r="J4603" i="2"/>
  <c r="J4670" i="2"/>
  <c r="J4734" i="2"/>
  <c r="J4798" i="2"/>
  <c r="J4862" i="2"/>
  <c r="J4926" i="2"/>
  <c r="J4990" i="2"/>
  <c r="J5054" i="2"/>
  <c r="J5118" i="2"/>
  <c r="J5182" i="2"/>
  <c r="J5222" i="2"/>
  <c r="J5254" i="2"/>
  <c r="J5286" i="2"/>
  <c r="J5318" i="2"/>
  <c r="J5350" i="2"/>
  <c r="J5382" i="2"/>
  <c r="J5414" i="2"/>
  <c r="J5446" i="2"/>
  <c r="J5470" i="2"/>
  <c r="J5478" i="2"/>
  <c r="J5486" i="2"/>
  <c r="J5494" i="2"/>
  <c r="J5502" i="2"/>
  <c r="J5510" i="2"/>
  <c r="J5518" i="2"/>
  <c r="J5526" i="2"/>
  <c r="J5534" i="2"/>
  <c r="J5542" i="2"/>
  <c r="J5550" i="2"/>
  <c r="J5558" i="2"/>
  <c r="J5566" i="2"/>
  <c r="J5574" i="2"/>
  <c r="J5582" i="2"/>
  <c r="J5590" i="2"/>
  <c r="J5598" i="2"/>
  <c r="J5606" i="2"/>
  <c r="J5614" i="2"/>
  <c r="J5622" i="2"/>
  <c r="J5630" i="2"/>
  <c r="J5638" i="2"/>
  <c r="J5646" i="2"/>
  <c r="J5654" i="2"/>
  <c r="J5662" i="2"/>
  <c r="J5670" i="2"/>
  <c r="J5678" i="2"/>
  <c r="J5686" i="2"/>
  <c r="J5694" i="2"/>
  <c r="J5702" i="2"/>
  <c r="J5710" i="2"/>
  <c r="J5718" i="2"/>
  <c r="J5726" i="2"/>
  <c r="J5734" i="2"/>
  <c r="J5742" i="2"/>
  <c r="J5750" i="2"/>
  <c r="J5758" i="2"/>
  <c r="J5766" i="2"/>
  <c r="J5774" i="2"/>
  <c r="J5782" i="2"/>
  <c r="J5790" i="2"/>
  <c r="J5798" i="2"/>
  <c r="J5806" i="2"/>
  <c r="J5814" i="2"/>
  <c r="J5822" i="2"/>
  <c r="J5830" i="2"/>
  <c r="J5838" i="2"/>
  <c r="J5846" i="2"/>
  <c r="J5854" i="2"/>
  <c r="J5862" i="2"/>
  <c r="J5870" i="2"/>
  <c r="J5878" i="2"/>
  <c r="J5886" i="2"/>
  <c r="J5894" i="2"/>
  <c r="J5902" i="2"/>
  <c r="J5910" i="2"/>
  <c r="J5918" i="2"/>
  <c r="J5926" i="2"/>
  <c r="J5934" i="2"/>
  <c r="J5942" i="2"/>
  <c r="J5950" i="2"/>
  <c r="J5958" i="2"/>
  <c r="J5966" i="2"/>
  <c r="J5974" i="2"/>
  <c r="J5982" i="2"/>
  <c r="J5990" i="2"/>
  <c r="J5998" i="2"/>
  <c r="J6006" i="2"/>
  <c r="J6014" i="2"/>
  <c r="J6022" i="2"/>
  <c r="J6030" i="2"/>
  <c r="J6038" i="2"/>
  <c r="J6046" i="2"/>
  <c r="J6054" i="2"/>
  <c r="J6062" i="2"/>
  <c r="J6070" i="2"/>
  <c r="J6078" i="2"/>
  <c r="J6086" i="2"/>
  <c r="J6094" i="2"/>
  <c r="J6102" i="2"/>
  <c r="J6110" i="2"/>
  <c r="J6118" i="2"/>
  <c r="J6126" i="2"/>
  <c r="J6134" i="2"/>
  <c r="J6142" i="2"/>
  <c r="J6150" i="2"/>
  <c r="J6158" i="2"/>
  <c r="J6166" i="2"/>
  <c r="J6174" i="2"/>
  <c r="J6182" i="2"/>
  <c r="J6190" i="2"/>
  <c r="J6198" i="2"/>
  <c r="J6206" i="2"/>
  <c r="J6214" i="2"/>
  <c r="J6222" i="2"/>
  <c r="J6230" i="2"/>
  <c r="J6238" i="2"/>
  <c r="J6246" i="2"/>
  <c r="J6254" i="2"/>
  <c r="J6262" i="2"/>
  <c r="J6270" i="2"/>
  <c r="J6278" i="2"/>
  <c r="J6286" i="2"/>
  <c r="J6294" i="2"/>
  <c r="J6302" i="2"/>
  <c r="J6310" i="2"/>
  <c r="J6318" i="2"/>
  <c r="J3902" i="2"/>
  <c r="J4382" i="2"/>
  <c r="J4614" i="2"/>
  <c r="J4678" i="2"/>
  <c r="J4742" i="2"/>
  <c r="J4806" i="2"/>
  <c r="J4870" i="2"/>
  <c r="J4934" i="2"/>
  <c r="J4998" i="2"/>
  <c r="J5062" i="2"/>
  <c r="J5126" i="2"/>
  <c r="J5190" i="2"/>
  <c r="J5226" i="2"/>
  <c r="J5258" i="2"/>
  <c r="J5290" i="2"/>
  <c r="J5322" i="2"/>
  <c r="J5354" i="2"/>
  <c r="J5386" i="2"/>
  <c r="J5418" i="2"/>
  <c r="J5450" i="2"/>
  <c r="J5471" i="2"/>
  <c r="J5479" i="2"/>
  <c r="J5487" i="2"/>
  <c r="J5495" i="2"/>
  <c r="J5503" i="2"/>
  <c r="J5511" i="2"/>
  <c r="J5519" i="2"/>
  <c r="J5527" i="2"/>
  <c r="J5535" i="2"/>
  <c r="J5543" i="2"/>
  <c r="J5551" i="2"/>
  <c r="J5559" i="2"/>
  <c r="J5567" i="2"/>
  <c r="J5575" i="2"/>
  <c r="J5583" i="2"/>
  <c r="J5591" i="2"/>
  <c r="J5599" i="2"/>
  <c r="J5607" i="2"/>
  <c r="J5615" i="2"/>
  <c r="J5623" i="2"/>
  <c r="J5631" i="2"/>
  <c r="J5639" i="2"/>
  <c r="J5647" i="2"/>
  <c r="J5655" i="2"/>
  <c r="J5663" i="2"/>
  <c r="J5671" i="2"/>
  <c r="J5679" i="2"/>
  <c r="J5687" i="2"/>
  <c r="J5695" i="2"/>
  <c r="J5703" i="2"/>
  <c r="J5711" i="2"/>
  <c r="J5719" i="2"/>
  <c r="J5727" i="2"/>
  <c r="J5735" i="2"/>
  <c r="J5743" i="2"/>
  <c r="J5751" i="2"/>
  <c r="J5759" i="2"/>
  <c r="J5767" i="2"/>
  <c r="J5775" i="2"/>
  <c r="J5783" i="2"/>
  <c r="J5791" i="2"/>
  <c r="J5799" i="2"/>
  <c r="J5807" i="2"/>
  <c r="J5815" i="2"/>
  <c r="J5823" i="2"/>
  <c r="J5831" i="2"/>
  <c r="J5839" i="2"/>
  <c r="J5847" i="2"/>
  <c r="J5855" i="2"/>
  <c r="J5863" i="2"/>
  <c r="J5871" i="2"/>
  <c r="J5879" i="2"/>
  <c r="J5887" i="2"/>
  <c r="J5895" i="2"/>
  <c r="J5903" i="2"/>
  <c r="J5911" i="2"/>
  <c r="J5919" i="2"/>
  <c r="J5927" i="2"/>
  <c r="J5935" i="2"/>
  <c r="J5943" i="2"/>
  <c r="J5951" i="2"/>
  <c r="J5959" i="2"/>
  <c r="J5967" i="2"/>
  <c r="J5975" i="2"/>
  <c r="J5983" i="2"/>
  <c r="J5991" i="2"/>
  <c r="J5999" i="2"/>
  <c r="J6007" i="2"/>
  <c r="J6015" i="2"/>
  <c r="J6023" i="2"/>
  <c r="J6031" i="2"/>
  <c r="J6039" i="2"/>
  <c r="J6047" i="2"/>
  <c r="J6055" i="2"/>
  <c r="J6063" i="2"/>
  <c r="J6071" i="2"/>
  <c r="J6079" i="2"/>
  <c r="J6087" i="2"/>
  <c r="J6095" i="2"/>
  <c r="J6103" i="2"/>
  <c r="J6111" i="2"/>
  <c r="J6119" i="2"/>
  <c r="J6127" i="2"/>
  <c r="J6135" i="2"/>
  <c r="J6143" i="2"/>
  <c r="J6151" i="2"/>
  <c r="J6159" i="2"/>
  <c r="J6167" i="2"/>
  <c r="J6175" i="2"/>
  <c r="J6183" i="2"/>
  <c r="J6191" i="2"/>
  <c r="J6199" i="2"/>
  <c r="J6207" i="2"/>
  <c r="J6215" i="2"/>
  <c r="J6223" i="2"/>
  <c r="J6231" i="2"/>
  <c r="J6239" i="2"/>
  <c r="J6247" i="2"/>
  <c r="J6255" i="2"/>
  <c r="J6263" i="2"/>
  <c r="J6271" i="2"/>
  <c r="J6279" i="2"/>
  <c r="J6287" i="2"/>
  <c r="J6295" i="2"/>
  <c r="J6303" i="2"/>
  <c r="J6311" i="2"/>
  <c r="J6319" i="2"/>
  <c r="J6327" i="2"/>
  <c r="J6335" i="2"/>
  <c r="J6343" i="2"/>
  <c r="J6351" i="2"/>
  <c r="J6359" i="2"/>
  <c r="J6367" i="2"/>
  <c r="J6375" i="2"/>
  <c r="J6383" i="2"/>
  <c r="J6391" i="2"/>
  <c r="J6399" i="2"/>
  <c r="J6407" i="2"/>
  <c r="J6415" i="2"/>
  <c r="J6423" i="2"/>
  <c r="J6431" i="2"/>
  <c r="J6439" i="2"/>
  <c r="J6447" i="2"/>
  <c r="J6455" i="2"/>
  <c r="J6463" i="2"/>
  <c r="J6471" i="2"/>
  <c r="J6479" i="2"/>
  <c r="J6487" i="2"/>
  <c r="J6495" i="2"/>
  <c r="J6503" i="2"/>
  <c r="J6511" i="2"/>
  <c r="J6519" i="2"/>
  <c r="J6527" i="2"/>
  <c r="J6535" i="2"/>
  <c r="J6543" i="2"/>
  <c r="J6551" i="2"/>
  <c r="J6559" i="2"/>
  <c r="J6567" i="2"/>
  <c r="J6575" i="2"/>
  <c r="J6583" i="2"/>
  <c r="J6591" i="2"/>
  <c r="J6599" i="2"/>
  <c r="J6607" i="2"/>
  <c r="J6615" i="2"/>
  <c r="J6623" i="2"/>
  <c r="J6631" i="2"/>
  <c r="J6639" i="2"/>
  <c r="J6647" i="2"/>
  <c r="J6655" i="2"/>
  <c r="J6663" i="2"/>
  <c r="J6671" i="2"/>
  <c r="J6679" i="2"/>
  <c r="J6687" i="2"/>
  <c r="J3966" i="2"/>
  <c r="J4414" i="2"/>
  <c r="J4622" i="2"/>
  <c r="J4686" i="2"/>
  <c r="J4750" i="2"/>
  <c r="J4814" i="2"/>
  <c r="J4878" i="2"/>
  <c r="J4942" i="2"/>
  <c r="J5006" i="2"/>
  <c r="J5070" i="2"/>
  <c r="J5134" i="2"/>
  <c r="J5198" i="2"/>
  <c r="J5230" i="2"/>
  <c r="J5262" i="2"/>
  <c r="J5294" i="2"/>
  <c r="J5326" i="2"/>
  <c r="J5358" i="2"/>
  <c r="J5390" i="2"/>
  <c r="J5422" i="2"/>
  <c r="J5454" i="2"/>
  <c r="J5472" i="2"/>
  <c r="J5480" i="2"/>
  <c r="J5488" i="2"/>
  <c r="J5496" i="2"/>
  <c r="J5504" i="2"/>
  <c r="J5512" i="2"/>
  <c r="J5520" i="2"/>
  <c r="J5528" i="2"/>
  <c r="J5536" i="2"/>
  <c r="J5544" i="2"/>
  <c r="J5552" i="2"/>
  <c r="J5560" i="2"/>
  <c r="J5568" i="2"/>
  <c r="J5576" i="2"/>
  <c r="J5584" i="2"/>
  <c r="J5592" i="2"/>
  <c r="J5600" i="2"/>
  <c r="J5608" i="2"/>
  <c r="J5616" i="2"/>
  <c r="J5624" i="2"/>
  <c r="J5632" i="2"/>
  <c r="J5640" i="2"/>
  <c r="J5648" i="2"/>
  <c r="J5656" i="2"/>
  <c r="J5664" i="2"/>
  <c r="J5672" i="2"/>
  <c r="J5680" i="2"/>
  <c r="J5688" i="2"/>
  <c r="J5696" i="2"/>
  <c r="J5704" i="2"/>
  <c r="J5712" i="2"/>
  <c r="J5720" i="2"/>
  <c r="J5728" i="2"/>
  <c r="J5736" i="2"/>
  <c r="J5744" i="2"/>
  <c r="J5752" i="2"/>
  <c r="J5760" i="2"/>
  <c r="J5768" i="2"/>
  <c r="J5776" i="2"/>
  <c r="J5784" i="2"/>
  <c r="J5792" i="2"/>
  <c r="J5800" i="2"/>
  <c r="J5808" i="2"/>
  <c r="J5816" i="2"/>
  <c r="J5824" i="2"/>
  <c r="J5832" i="2"/>
  <c r="J5840" i="2"/>
  <c r="J5848" i="2"/>
  <c r="J5856" i="2"/>
  <c r="J5864" i="2"/>
  <c r="J5872" i="2"/>
  <c r="J5880" i="2"/>
  <c r="J5888" i="2"/>
  <c r="J5896" i="2"/>
  <c r="J5904" i="2"/>
  <c r="J5912" i="2"/>
  <c r="J5920" i="2"/>
  <c r="J5928" i="2"/>
  <c r="J5936" i="2"/>
  <c r="J5944" i="2"/>
  <c r="J5952" i="2"/>
  <c r="J5960" i="2"/>
  <c r="J5968" i="2"/>
  <c r="J5976" i="2"/>
  <c r="J5984" i="2"/>
  <c r="J5992" i="2"/>
  <c r="J6000" i="2"/>
  <c r="J6008" i="2"/>
  <c r="J6016" i="2"/>
  <c r="J6024" i="2"/>
  <c r="J6032" i="2"/>
  <c r="J6040" i="2"/>
  <c r="J6048" i="2"/>
  <c r="J6056" i="2"/>
  <c r="J6064" i="2"/>
  <c r="J6072" i="2"/>
  <c r="J6080" i="2"/>
  <c r="J6088" i="2"/>
  <c r="J6096" i="2"/>
  <c r="J6104" i="2"/>
  <c r="J6112" i="2"/>
  <c r="J6120" i="2"/>
  <c r="J6128" i="2"/>
  <c r="J6136" i="2"/>
  <c r="J6144" i="2"/>
  <c r="J6152" i="2"/>
  <c r="J6160" i="2"/>
  <c r="J6168" i="2"/>
  <c r="J6176" i="2"/>
  <c r="J6184" i="2"/>
  <c r="J6192" i="2"/>
  <c r="J6200" i="2"/>
  <c r="J6208" i="2"/>
  <c r="J6216" i="2"/>
  <c r="J6224" i="2"/>
  <c r="J6232" i="2"/>
  <c r="J6240" i="2"/>
  <c r="J6248" i="2"/>
  <c r="J6256" i="2"/>
  <c r="J6264" i="2"/>
  <c r="J6272" i="2"/>
  <c r="J6280" i="2"/>
  <c r="J6288" i="2"/>
  <c r="J6296" i="2"/>
  <c r="J6304" i="2"/>
  <c r="J6312" i="2"/>
  <c r="J6320" i="2"/>
  <c r="J6328" i="2"/>
  <c r="J6336" i="2"/>
  <c r="J6344" i="2"/>
  <c r="J6352" i="2"/>
  <c r="J6360" i="2"/>
  <c r="J6368" i="2"/>
  <c r="J6376" i="2"/>
  <c r="J6384" i="2"/>
  <c r="J6392" i="2"/>
  <c r="J6400" i="2"/>
  <c r="J6408" i="2"/>
  <c r="J6416" i="2"/>
  <c r="J6424" i="2"/>
  <c r="J6432" i="2"/>
  <c r="J6440" i="2"/>
  <c r="J6448" i="2"/>
  <c r="J6456" i="2"/>
  <c r="J6464" i="2"/>
  <c r="J6472" i="2"/>
  <c r="J6480" i="2"/>
  <c r="J6488" i="2"/>
  <c r="J6496" i="2"/>
  <c r="J6504" i="2"/>
  <c r="J6512" i="2"/>
  <c r="J6520" i="2"/>
  <c r="J6528" i="2"/>
  <c r="J6536" i="2"/>
  <c r="J6544" i="2"/>
  <c r="J6552" i="2"/>
  <c r="J6560" i="2"/>
  <c r="J6568" i="2"/>
  <c r="J6576" i="2"/>
  <c r="J6584" i="2"/>
  <c r="J6592" i="2"/>
  <c r="J6600" i="2"/>
  <c r="J6608" i="2"/>
  <c r="J6616" i="2"/>
  <c r="J6624" i="2"/>
  <c r="J6632" i="2"/>
  <c r="J6640" i="2"/>
  <c r="J6648" i="2"/>
  <c r="J6656" i="2"/>
  <c r="J6664" i="2"/>
  <c r="J6672" i="2"/>
  <c r="J6680" i="2"/>
  <c r="J6688" i="2"/>
  <c r="J4030" i="2"/>
  <c r="J4446" i="2"/>
  <c r="J4630" i="2"/>
  <c r="J4694" i="2"/>
  <c r="J4758" i="2"/>
  <c r="J4822" i="2"/>
  <c r="J4886" i="2"/>
  <c r="J4950" i="2"/>
  <c r="J5014" i="2"/>
  <c r="J5078" i="2"/>
  <c r="J5142" i="2"/>
  <c r="J5202" i="2"/>
  <c r="J5234" i="2"/>
  <c r="J5266" i="2"/>
  <c r="J5298" i="2"/>
  <c r="J5330" i="2"/>
  <c r="J5362" i="2"/>
  <c r="J5394" i="2"/>
  <c r="J5426" i="2"/>
  <c r="J5458" i="2"/>
  <c r="J5473" i="2"/>
  <c r="J5481" i="2"/>
  <c r="J5489" i="2"/>
  <c r="J5497" i="2"/>
  <c r="J5505" i="2"/>
  <c r="J5513" i="2"/>
  <c r="J5521" i="2"/>
  <c r="J5529" i="2"/>
  <c r="J5537" i="2"/>
  <c r="J5545" i="2"/>
  <c r="J5553" i="2"/>
  <c r="J5561" i="2"/>
  <c r="J5569" i="2"/>
  <c r="J5577" i="2"/>
  <c r="J5585" i="2"/>
  <c r="J5593" i="2"/>
  <c r="J5601" i="2"/>
  <c r="J5609" i="2"/>
  <c r="J5617" i="2"/>
  <c r="J5625" i="2"/>
  <c r="J5633" i="2"/>
  <c r="J5641" i="2"/>
  <c r="J5649" i="2"/>
  <c r="J5657" i="2"/>
  <c r="J5665" i="2"/>
  <c r="J5673" i="2"/>
  <c r="J5681" i="2"/>
  <c r="J5689" i="2"/>
  <c r="J5697" i="2"/>
  <c r="J5705" i="2"/>
  <c r="J5713" i="2"/>
  <c r="J5721" i="2"/>
  <c r="J5729" i="2"/>
  <c r="J5737" i="2"/>
  <c r="J5745" i="2"/>
  <c r="J5753" i="2"/>
  <c r="J5761" i="2"/>
  <c r="J5769" i="2"/>
  <c r="J5777" i="2"/>
  <c r="J5785" i="2"/>
  <c r="J5793" i="2"/>
  <c r="J5801" i="2"/>
  <c r="J5809" i="2"/>
  <c r="J5817" i="2"/>
  <c r="J5825" i="2"/>
  <c r="J5833" i="2"/>
  <c r="J5841" i="2"/>
  <c r="J5849" i="2"/>
  <c r="J5857" i="2"/>
  <c r="J5865" i="2"/>
  <c r="J5873" i="2"/>
  <c r="J5881" i="2"/>
  <c r="J5889" i="2"/>
  <c r="J5897" i="2"/>
  <c r="J5905" i="2"/>
  <c r="J5913" i="2"/>
  <c r="J5921" i="2"/>
  <c r="J5929" i="2"/>
  <c r="J5937" i="2"/>
  <c r="J5945" i="2"/>
  <c r="J5953" i="2"/>
  <c r="J5961" i="2"/>
  <c r="J5969" i="2"/>
  <c r="J5977" i="2"/>
  <c r="J5985" i="2"/>
  <c r="J5993" i="2"/>
  <c r="J6001" i="2"/>
  <c r="J6009" i="2"/>
  <c r="J6017" i="2"/>
  <c r="J6025" i="2"/>
  <c r="J6033" i="2"/>
  <c r="J6041" i="2"/>
  <c r="J6049" i="2"/>
  <c r="J6057" i="2"/>
  <c r="J6065" i="2"/>
  <c r="J6073" i="2"/>
  <c r="J6081" i="2"/>
  <c r="J6089" i="2"/>
  <c r="J6097" i="2"/>
  <c r="J6105" i="2"/>
  <c r="J6113" i="2"/>
  <c r="J6121" i="2"/>
  <c r="J6129" i="2"/>
  <c r="J6137" i="2"/>
  <c r="J6145" i="2"/>
  <c r="J6153" i="2"/>
  <c r="J6161" i="2"/>
  <c r="J6169" i="2"/>
  <c r="J6177" i="2"/>
  <c r="J6185" i="2"/>
  <c r="J6193" i="2"/>
  <c r="J6201" i="2"/>
  <c r="J6209" i="2"/>
  <c r="J6217" i="2"/>
  <c r="J6225" i="2"/>
  <c r="J6233" i="2"/>
  <c r="J6241" i="2"/>
  <c r="J6249" i="2"/>
  <c r="J6257" i="2"/>
  <c r="J6265" i="2"/>
  <c r="J6273" i="2"/>
  <c r="J6281" i="2"/>
  <c r="J6289" i="2"/>
  <c r="J6297" i="2"/>
  <c r="J6305" i="2"/>
  <c r="J6313" i="2"/>
  <c r="J6321" i="2"/>
  <c r="J6329" i="2"/>
  <c r="J6337" i="2"/>
  <c r="J6345" i="2"/>
  <c r="J6353" i="2"/>
  <c r="J6361" i="2"/>
  <c r="J6369" i="2"/>
  <c r="J6377" i="2"/>
  <c r="J6385" i="2"/>
  <c r="J6393" i="2"/>
  <c r="J6401" i="2"/>
  <c r="J6409" i="2"/>
  <c r="J6417" i="2"/>
  <c r="J6425" i="2"/>
  <c r="J6433" i="2"/>
  <c r="J6441" i="2"/>
  <c r="J6449" i="2"/>
  <c r="J6457" i="2"/>
  <c r="J6465" i="2"/>
  <c r="J6473" i="2"/>
  <c r="J6481" i="2"/>
  <c r="J6489" i="2"/>
  <c r="J6497" i="2"/>
  <c r="J6505" i="2"/>
  <c r="J6513" i="2"/>
  <c r="J6521" i="2"/>
  <c r="J6529" i="2"/>
  <c r="J6537" i="2"/>
  <c r="J6545" i="2"/>
  <c r="J6553" i="2"/>
  <c r="J6561" i="2"/>
  <c r="J6569" i="2"/>
  <c r="J6577" i="2"/>
  <c r="J6585" i="2"/>
  <c r="J6593" i="2"/>
  <c r="J6601" i="2"/>
  <c r="J6609" i="2"/>
  <c r="J6617" i="2"/>
  <c r="J6625" i="2"/>
  <c r="J6633" i="2"/>
  <c r="J6641" i="2"/>
  <c r="J6649" i="2"/>
  <c r="J6657" i="2"/>
  <c r="J6665" i="2"/>
  <c r="J6673" i="2"/>
  <c r="J6681" i="2"/>
  <c r="J6689" i="2"/>
  <c r="J4094" i="2"/>
  <c r="J5022" i="2"/>
  <c r="J5366" i="2"/>
  <c r="J5506" i="2"/>
  <c r="J5570" i="2"/>
  <c r="J5634" i="2"/>
  <c r="J5698" i="2"/>
  <c r="J5762" i="2"/>
  <c r="J5826" i="2"/>
  <c r="J5890" i="2"/>
  <c r="J5954" i="2"/>
  <c r="J6018" i="2"/>
  <c r="J6082" i="2"/>
  <c r="J6146" i="2"/>
  <c r="J6210" i="2"/>
  <c r="J6274" i="2"/>
  <c r="J6330" i="2"/>
  <c r="J6362" i="2"/>
  <c r="J6394" i="2"/>
  <c r="J6426" i="2"/>
  <c r="J6458" i="2"/>
  <c r="J6490" i="2"/>
  <c r="J6522" i="2"/>
  <c r="J6554" i="2"/>
  <c r="J6586" i="2"/>
  <c r="J6618" i="2"/>
  <c r="J6650" i="2"/>
  <c r="J6682" i="2"/>
  <c r="J6699" i="2"/>
  <c r="J6707" i="2"/>
  <c r="J6715" i="2"/>
  <c r="J6723" i="2"/>
  <c r="J6731" i="2"/>
  <c r="J6739" i="2"/>
  <c r="J6747" i="2"/>
  <c r="J6755" i="2"/>
  <c r="J6763" i="2"/>
  <c r="J6771" i="2"/>
  <c r="J6779" i="2"/>
  <c r="J6787" i="2"/>
  <c r="J6795" i="2"/>
  <c r="J6803" i="2"/>
  <c r="J6811" i="2"/>
  <c r="J6819" i="2"/>
  <c r="J6827" i="2"/>
  <c r="J6835" i="2"/>
  <c r="J6843" i="2"/>
  <c r="J6851" i="2"/>
  <c r="J6859" i="2"/>
  <c r="J6867" i="2"/>
  <c r="J6875" i="2"/>
  <c r="J6883" i="2"/>
  <c r="J6891" i="2"/>
  <c r="J6899" i="2"/>
  <c r="J6907" i="2"/>
  <c r="J6915" i="2"/>
  <c r="J6923" i="2"/>
  <c r="J6931" i="2"/>
  <c r="J6939" i="2"/>
  <c r="J6947" i="2"/>
  <c r="J6955" i="2"/>
  <c r="J6963" i="2"/>
  <c r="J6971" i="2"/>
  <c r="J6979" i="2"/>
  <c r="J6987" i="2"/>
  <c r="J6995" i="2"/>
  <c r="J7003" i="2"/>
  <c r="J7011" i="2"/>
  <c r="J7019" i="2"/>
  <c r="J7027" i="2"/>
  <c r="J7035" i="2"/>
  <c r="J7043" i="2"/>
  <c r="J7051" i="2"/>
  <c r="J7059" i="2"/>
  <c r="J7067" i="2"/>
  <c r="J7075" i="2"/>
  <c r="J7083" i="2"/>
  <c r="J7091" i="2"/>
  <c r="J7099" i="2"/>
  <c r="J7107" i="2"/>
  <c r="J7115" i="2"/>
  <c r="J7123" i="2"/>
  <c r="J7131" i="2"/>
  <c r="J7139" i="2"/>
  <c r="J7147" i="2"/>
  <c r="J7155" i="2"/>
  <c r="J7163" i="2"/>
  <c r="J7171" i="2"/>
  <c r="J7179" i="2"/>
  <c r="J7187" i="2"/>
  <c r="J7195" i="2"/>
  <c r="J7203" i="2"/>
  <c r="J7211" i="2"/>
  <c r="J7219" i="2"/>
  <c r="J7227" i="2"/>
  <c r="J7235" i="2"/>
  <c r="J7243" i="2"/>
  <c r="J7251" i="2"/>
  <c r="J7259" i="2"/>
  <c r="J7267" i="2"/>
  <c r="J7275" i="2"/>
  <c r="J7283" i="2"/>
  <c r="J7291" i="2"/>
  <c r="J7299" i="2"/>
  <c r="J7307" i="2"/>
  <c r="J7315" i="2"/>
  <c r="J7323" i="2"/>
  <c r="J7331" i="2"/>
  <c r="J7339" i="2"/>
  <c r="J7347" i="2"/>
  <c r="J7355" i="2"/>
  <c r="J7363" i="2"/>
  <c r="J7371" i="2"/>
  <c r="J7379" i="2"/>
  <c r="J7387" i="2"/>
  <c r="J7395" i="2"/>
  <c r="J7403" i="2"/>
  <c r="J7411" i="2"/>
  <c r="J7419" i="2"/>
  <c r="J7427" i="2"/>
  <c r="J7435" i="2"/>
  <c r="J7443" i="2"/>
  <c r="J7451" i="2"/>
  <c r="J7459" i="2"/>
  <c r="J7467" i="2"/>
  <c r="J7475" i="2"/>
  <c r="J7483" i="2"/>
  <c r="J7491" i="2"/>
  <c r="J7499" i="2"/>
  <c r="J7507" i="2"/>
  <c r="J7515" i="2"/>
  <c r="J7523" i="2"/>
  <c r="J7531" i="2"/>
  <c r="J7539" i="2"/>
  <c r="J7547" i="2"/>
  <c r="J7555" i="2"/>
  <c r="J7563" i="2"/>
  <c r="J7571" i="2"/>
  <c r="J7579" i="2"/>
  <c r="J7587" i="2"/>
  <c r="J7595" i="2"/>
  <c r="J7603" i="2"/>
  <c r="J7611" i="2"/>
  <c r="J7619" i="2"/>
  <c r="J7627" i="2"/>
  <c r="J7635" i="2"/>
  <c r="J7643" i="2"/>
  <c r="J7651" i="2"/>
  <c r="J7659" i="2"/>
  <c r="J7667" i="2"/>
  <c r="J7675" i="2"/>
  <c r="J7683" i="2"/>
  <c r="J7691" i="2"/>
  <c r="J7699" i="2"/>
  <c r="J7707" i="2"/>
  <c r="J7715" i="2"/>
  <c r="J7723" i="2"/>
  <c r="J7731" i="2"/>
  <c r="J7739" i="2"/>
  <c r="J7747" i="2"/>
  <c r="J7755" i="2"/>
  <c r="J7763" i="2"/>
  <c r="J7771" i="2"/>
  <c r="J7779" i="2"/>
  <c r="J7787" i="2"/>
  <c r="J7795" i="2"/>
  <c r="J7803" i="2"/>
  <c r="J7811" i="2"/>
  <c r="J7819" i="2"/>
  <c r="J7827" i="2"/>
  <c r="J7835" i="2"/>
  <c r="J7843" i="2"/>
  <c r="J7851" i="2"/>
  <c r="J7859" i="2"/>
  <c r="J7867" i="2"/>
  <c r="J7875" i="2"/>
  <c r="J7883" i="2"/>
  <c r="J7891" i="2"/>
  <c r="J7899" i="2"/>
  <c r="J7907" i="2"/>
  <c r="J7915" i="2"/>
  <c r="J7923" i="2"/>
  <c r="J7931" i="2"/>
  <c r="J7939" i="2"/>
  <c r="J7947" i="2"/>
  <c r="J7955" i="2"/>
  <c r="J7963" i="2"/>
  <c r="J7971" i="2"/>
  <c r="J7979" i="2"/>
  <c r="J7987" i="2"/>
  <c r="J7995" i="2"/>
  <c r="J8003" i="2"/>
  <c r="J8011" i="2"/>
  <c r="J8019" i="2"/>
  <c r="J8027" i="2"/>
  <c r="J8035" i="2"/>
  <c r="J8043" i="2"/>
  <c r="J8051" i="2"/>
  <c r="J8059" i="2"/>
  <c r="J8067" i="2"/>
  <c r="J8075" i="2"/>
  <c r="J8083" i="2"/>
  <c r="J8091" i="2"/>
  <c r="J8099" i="2"/>
  <c r="J8107" i="2"/>
  <c r="J8115" i="2"/>
  <c r="J8123" i="2"/>
  <c r="J8131" i="2"/>
  <c r="J8139" i="2"/>
  <c r="J8147" i="2"/>
  <c r="J8155" i="2"/>
  <c r="J8163" i="2"/>
  <c r="J8171" i="2"/>
  <c r="J8179" i="2"/>
  <c r="J8187" i="2"/>
  <c r="J8195" i="2"/>
  <c r="J8203" i="2"/>
  <c r="J8211" i="2"/>
  <c r="J8219" i="2"/>
  <c r="J8227" i="2"/>
  <c r="J8235" i="2"/>
  <c r="J8243" i="2"/>
  <c r="J8251" i="2"/>
  <c r="J8259" i="2"/>
  <c r="J8267" i="2"/>
  <c r="J8275" i="2"/>
  <c r="J8283" i="2"/>
  <c r="J8291" i="2"/>
  <c r="J8299" i="2"/>
  <c r="J8307" i="2"/>
  <c r="J8315" i="2"/>
  <c r="J8323" i="2"/>
  <c r="J8331" i="2"/>
  <c r="J8339" i="2"/>
  <c r="J8347" i="2"/>
  <c r="J8355" i="2"/>
  <c r="J8363" i="2"/>
  <c r="J8371" i="2"/>
  <c r="J8379" i="2"/>
  <c r="J8387" i="2"/>
  <c r="J8395" i="2"/>
  <c r="J8403" i="2"/>
  <c r="J8411" i="2"/>
  <c r="J8419" i="2"/>
  <c r="J8427" i="2"/>
  <c r="J8435" i="2"/>
  <c r="J8443" i="2"/>
  <c r="J8451" i="2"/>
  <c r="J8459" i="2"/>
  <c r="J8467" i="2"/>
  <c r="J8475" i="2"/>
  <c r="J8483" i="2"/>
  <c r="J8491" i="2"/>
  <c r="J8499" i="2"/>
  <c r="J8507" i="2"/>
  <c r="J4478" i="2"/>
  <c r="J5086" i="2"/>
  <c r="J5398" i="2"/>
  <c r="J5514" i="2"/>
  <c r="J5578" i="2"/>
  <c r="J5642" i="2"/>
  <c r="J5706" i="2"/>
  <c r="J5770" i="2"/>
  <c r="J5834" i="2"/>
  <c r="J5898" i="2"/>
  <c r="J5962" i="2"/>
  <c r="J6026" i="2"/>
  <c r="J6090" i="2"/>
  <c r="J6154" i="2"/>
  <c r="J6218" i="2"/>
  <c r="J6282" i="2"/>
  <c r="J6334" i="2"/>
  <c r="J6366" i="2"/>
  <c r="J6398" i="2"/>
  <c r="J6430" i="2"/>
  <c r="J6462" i="2"/>
  <c r="J6494" i="2"/>
  <c r="J6526" i="2"/>
  <c r="J6558" i="2"/>
  <c r="J6590" i="2"/>
  <c r="J6622" i="2"/>
  <c r="J6654" i="2"/>
  <c r="J6686" i="2"/>
  <c r="J6700" i="2"/>
  <c r="J6708" i="2"/>
  <c r="J6716" i="2"/>
  <c r="J6724" i="2"/>
  <c r="J6732" i="2"/>
  <c r="J6740" i="2"/>
  <c r="J6748" i="2"/>
  <c r="J6756" i="2"/>
  <c r="J6764" i="2"/>
  <c r="J6772" i="2"/>
  <c r="J6780" i="2"/>
  <c r="J6788" i="2"/>
  <c r="J6796" i="2"/>
  <c r="J6804" i="2"/>
  <c r="J6812" i="2"/>
  <c r="J6820" i="2"/>
  <c r="J6828" i="2"/>
  <c r="J6836" i="2"/>
  <c r="J6844" i="2"/>
  <c r="J6852" i="2"/>
  <c r="J6860" i="2"/>
  <c r="J6868" i="2"/>
  <c r="J6876" i="2"/>
  <c r="J6884" i="2"/>
  <c r="J6892" i="2"/>
  <c r="J6900" i="2"/>
  <c r="J6908" i="2"/>
  <c r="J6916" i="2"/>
  <c r="J6924" i="2"/>
  <c r="J6932" i="2"/>
  <c r="J6940" i="2"/>
  <c r="J6948" i="2"/>
  <c r="J6956" i="2"/>
  <c r="J6964" i="2"/>
  <c r="J6972" i="2"/>
  <c r="J6980" i="2"/>
  <c r="J6988" i="2"/>
  <c r="J6996" i="2"/>
  <c r="J7004" i="2"/>
  <c r="J7012" i="2"/>
  <c r="J7020" i="2"/>
  <c r="J7028" i="2"/>
  <c r="J7036" i="2"/>
  <c r="J7044" i="2"/>
  <c r="J7052" i="2"/>
  <c r="J7060" i="2"/>
  <c r="J7068" i="2"/>
  <c r="J7076" i="2"/>
  <c r="J7084" i="2"/>
  <c r="J7092" i="2"/>
  <c r="J7100" i="2"/>
  <c r="J7108" i="2"/>
  <c r="J7116" i="2"/>
  <c r="J7124" i="2"/>
  <c r="J7132" i="2"/>
  <c r="J7140" i="2"/>
  <c r="J7148" i="2"/>
  <c r="J7156" i="2"/>
  <c r="J7164" i="2"/>
  <c r="J7172" i="2"/>
  <c r="J7180" i="2"/>
  <c r="J7188" i="2"/>
  <c r="J7196" i="2"/>
  <c r="J7204" i="2"/>
  <c r="J7212" i="2"/>
  <c r="J7220" i="2"/>
  <c r="J7228" i="2"/>
  <c r="J7236" i="2"/>
  <c r="J7244" i="2"/>
  <c r="J7252" i="2"/>
  <c r="J7260" i="2"/>
  <c r="J7268" i="2"/>
  <c r="J7276" i="2"/>
  <c r="J7284" i="2"/>
  <c r="J7292" i="2"/>
  <c r="J7300" i="2"/>
  <c r="J7308" i="2"/>
  <c r="J7316" i="2"/>
  <c r="J7324" i="2"/>
  <c r="J7332" i="2"/>
  <c r="J7340" i="2"/>
  <c r="J7348" i="2"/>
  <c r="J7356" i="2"/>
  <c r="J7364" i="2"/>
  <c r="J7372" i="2"/>
  <c r="J7380" i="2"/>
  <c r="J7388" i="2"/>
  <c r="J7396" i="2"/>
  <c r="J7404" i="2"/>
  <c r="J7412" i="2"/>
  <c r="J7420" i="2"/>
  <c r="J7428" i="2"/>
  <c r="J7436" i="2"/>
  <c r="J7444" i="2"/>
  <c r="J7452" i="2"/>
  <c r="J7460" i="2"/>
  <c r="J7468" i="2"/>
  <c r="J7476" i="2"/>
  <c r="J7484" i="2"/>
  <c r="J7492" i="2"/>
  <c r="J7500" i="2"/>
  <c r="J7508" i="2"/>
  <c r="J7516" i="2"/>
  <c r="J7524" i="2"/>
  <c r="J7532" i="2"/>
  <c r="J7540" i="2"/>
  <c r="J7548" i="2"/>
  <c r="J7556" i="2"/>
  <c r="J7564" i="2"/>
  <c r="J7572" i="2"/>
  <c r="J7580" i="2"/>
  <c r="J7588" i="2"/>
  <c r="J7596" i="2"/>
  <c r="J7604" i="2"/>
  <c r="J7612" i="2"/>
  <c r="J7620" i="2"/>
  <c r="J7628" i="2"/>
  <c r="J7636" i="2"/>
  <c r="J7644" i="2"/>
  <c r="J7652" i="2"/>
  <c r="J7660" i="2"/>
  <c r="J7668" i="2"/>
  <c r="J7676" i="2"/>
  <c r="J7684" i="2"/>
  <c r="J7692" i="2"/>
  <c r="J7700" i="2"/>
  <c r="J7708" i="2"/>
  <c r="J7716" i="2"/>
  <c r="J7724" i="2"/>
  <c r="J7732" i="2"/>
  <c r="J7740" i="2"/>
  <c r="J7748" i="2"/>
  <c r="J7756" i="2"/>
  <c r="J7764" i="2"/>
  <c r="J7772" i="2"/>
  <c r="J7780" i="2"/>
  <c r="J7788" i="2"/>
  <c r="J7796" i="2"/>
  <c r="J7804" i="2"/>
  <c r="J7812" i="2"/>
  <c r="J7820" i="2"/>
  <c r="J7828" i="2"/>
  <c r="J7836" i="2"/>
  <c r="J7844" i="2"/>
  <c r="J7852" i="2"/>
  <c r="J7860" i="2"/>
  <c r="J7868" i="2"/>
  <c r="J7876" i="2"/>
  <c r="J7884" i="2"/>
  <c r="J7892" i="2"/>
  <c r="J7900" i="2"/>
  <c r="J7908" i="2"/>
  <c r="J7916" i="2"/>
  <c r="J7924" i="2"/>
  <c r="J7932" i="2"/>
  <c r="J7940" i="2"/>
  <c r="J7948" i="2"/>
  <c r="J7956" i="2"/>
  <c r="J7964" i="2"/>
  <c r="J7972" i="2"/>
  <c r="J7980" i="2"/>
  <c r="J7988" i="2"/>
  <c r="J7996" i="2"/>
  <c r="J8004" i="2"/>
  <c r="J8012" i="2"/>
  <c r="J8020" i="2"/>
  <c r="J8028" i="2"/>
  <c r="J8036" i="2"/>
  <c r="J8044" i="2"/>
  <c r="J8052" i="2"/>
  <c r="J8060" i="2"/>
  <c r="J8068" i="2"/>
  <c r="J8076" i="2"/>
  <c r="J8084" i="2"/>
  <c r="J8092" i="2"/>
  <c r="J8100" i="2"/>
  <c r="J8108" i="2"/>
  <c r="J8116" i="2"/>
  <c r="J8124" i="2"/>
  <c r="J8132" i="2"/>
  <c r="J8140" i="2"/>
  <c r="J8148" i="2"/>
  <c r="J8156" i="2"/>
  <c r="J8164" i="2"/>
  <c r="J8172" i="2"/>
  <c r="J8180" i="2"/>
  <c r="J8188" i="2"/>
  <c r="J8196" i="2"/>
  <c r="J8204" i="2"/>
  <c r="J8212" i="2"/>
  <c r="J8220" i="2"/>
  <c r="J8228" i="2"/>
  <c r="J8236" i="2"/>
  <c r="J8244" i="2"/>
  <c r="J8252" i="2"/>
  <c r="J8260" i="2"/>
  <c r="J8268" i="2"/>
  <c r="J8276" i="2"/>
  <c r="J8284" i="2"/>
  <c r="J8292" i="2"/>
  <c r="J8300" i="2"/>
  <c r="J8308" i="2"/>
  <c r="J8316" i="2"/>
  <c r="J8324" i="2"/>
  <c r="J8332" i="2"/>
  <c r="J8340" i="2"/>
  <c r="J8348" i="2"/>
  <c r="J8356" i="2"/>
  <c r="J8364" i="2"/>
  <c r="J4638" i="2"/>
  <c r="J5150" i="2"/>
  <c r="J5430" i="2"/>
  <c r="J5522" i="2"/>
  <c r="J5586" i="2"/>
  <c r="J5650" i="2"/>
  <c r="J5714" i="2"/>
  <c r="J5778" i="2"/>
  <c r="J5842" i="2"/>
  <c r="J5906" i="2"/>
  <c r="J5970" i="2"/>
  <c r="J6034" i="2"/>
  <c r="J6098" i="2"/>
  <c r="J6162" i="2"/>
  <c r="J6226" i="2"/>
  <c r="J6290" i="2"/>
  <c r="J6338" i="2"/>
  <c r="J6370" i="2"/>
  <c r="J6402" i="2"/>
  <c r="J6434" i="2"/>
  <c r="J6466" i="2"/>
  <c r="J6498" i="2"/>
  <c r="J6530" i="2"/>
  <c r="J6562" i="2"/>
  <c r="J6594" i="2"/>
  <c r="J6626" i="2"/>
  <c r="J6658" i="2"/>
  <c r="J6690" i="2"/>
  <c r="J6701" i="2"/>
  <c r="J6709" i="2"/>
  <c r="J6717" i="2"/>
  <c r="J6725" i="2"/>
  <c r="J6733" i="2"/>
  <c r="J6741" i="2"/>
  <c r="J6749" i="2"/>
  <c r="J6757" i="2"/>
  <c r="J6765" i="2"/>
  <c r="J6773" i="2"/>
  <c r="J6781" i="2"/>
  <c r="J6789" i="2"/>
  <c r="J6797" i="2"/>
  <c r="J6805" i="2"/>
  <c r="J6813" i="2"/>
  <c r="J6821" i="2"/>
  <c r="J6829" i="2"/>
  <c r="J6837" i="2"/>
  <c r="J6845" i="2"/>
  <c r="J6853" i="2"/>
  <c r="J6861" i="2"/>
  <c r="J6869" i="2"/>
  <c r="J6877" i="2"/>
  <c r="J6885" i="2"/>
  <c r="J6893" i="2"/>
  <c r="J6901" i="2"/>
  <c r="J6909" i="2"/>
  <c r="J6917" i="2"/>
  <c r="J6925" i="2"/>
  <c r="J6933" i="2"/>
  <c r="J6941" i="2"/>
  <c r="J6949" i="2"/>
  <c r="J6957" i="2"/>
  <c r="J6965" i="2"/>
  <c r="J6973" i="2"/>
  <c r="J6981" i="2"/>
  <c r="J6989" i="2"/>
  <c r="J6997" i="2"/>
  <c r="J7005" i="2"/>
  <c r="J7013" i="2"/>
  <c r="J7021" i="2"/>
  <c r="J7029" i="2"/>
  <c r="J7037" i="2"/>
  <c r="J7045" i="2"/>
  <c r="J7053" i="2"/>
  <c r="J7061" i="2"/>
  <c r="J7069" i="2"/>
  <c r="J7077" i="2"/>
  <c r="J7085" i="2"/>
  <c r="J7093" i="2"/>
  <c r="J7101" i="2"/>
  <c r="J7109" i="2"/>
  <c r="J7117" i="2"/>
  <c r="J7125" i="2"/>
  <c r="J7133" i="2"/>
  <c r="J7141" i="2"/>
  <c r="J7149" i="2"/>
  <c r="J7157" i="2"/>
  <c r="J7165" i="2"/>
  <c r="J7173" i="2"/>
  <c r="J7181" i="2"/>
  <c r="J7189" i="2"/>
  <c r="J7197" i="2"/>
  <c r="J7205" i="2"/>
  <c r="J7213" i="2"/>
  <c r="J7221" i="2"/>
  <c r="J7229" i="2"/>
  <c r="J7237" i="2"/>
  <c r="J7245" i="2"/>
  <c r="J7253" i="2"/>
  <c r="J7261" i="2"/>
  <c r="J7269" i="2"/>
  <c r="J7277" i="2"/>
  <c r="J7285" i="2"/>
  <c r="J7293" i="2"/>
  <c r="J7301" i="2"/>
  <c r="J7309" i="2"/>
  <c r="J7317" i="2"/>
  <c r="J7325" i="2"/>
  <c r="J7333" i="2"/>
  <c r="J7341" i="2"/>
  <c r="J7349" i="2"/>
  <c r="J7357" i="2"/>
  <c r="J7365" i="2"/>
  <c r="J7373" i="2"/>
  <c r="J7381" i="2"/>
  <c r="J7389" i="2"/>
  <c r="J7397" i="2"/>
  <c r="J7405" i="2"/>
  <c r="J7413" i="2"/>
  <c r="J7421" i="2"/>
  <c r="J7429" i="2"/>
  <c r="J7437" i="2"/>
  <c r="J7445" i="2"/>
  <c r="J7453" i="2"/>
  <c r="J7461" i="2"/>
  <c r="J7469" i="2"/>
  <c r="J7477" i="2"/>
  <c r="J7485" i="2"/>
  <c r="J7493" i="2"/>
  <c r="J7501" i="2"/>
  <c r="J7509" i="2"/>
  <c r="J7517" i="2"/>
  <c r="J7525" i="2"/>
  <c r="J7533" i="2"/>
  <c r="J7541" i="2"/>
  <c r="J7549" i="2"/>
  <c r="J7557" i="2"/>
  <c r="J7565" i="2"/>
  <c r="J7573" i="2"/>
  <c r="J7581" i="2"/>
  <c r="J7589" i="2"/>
  <c r="J7597" i="2"/>
  <c r="J7605" i="2"/>
  <c r="J7613" i="2"/>
  <c r="J7621" i="2"/>
  <c r="J7629" i="2"/>
  <c r="J7637" i="2"/>
  <c r="J7645" i="2"/>
  <c r="J7653" i="2"/>
  <c r="J7661" i="2"/>
  <c r="J7669" i="2"/>
  <c r="J7677" i="2"/>
  <c r="J7685" i="2"/>
  <c r="J7693" i="2"/>
  <c r="J7701" i="2"/>
  <c r="J7709" i="2"/>
  <c r="J7717" i="2"/>
  <c r="J7725" i="2"/>
  <c r="J7733" i="2"/>
  <c r="J7741" i="2"/>
  <c r="J7749" i="2"/>
  <c r="J7757" i="2"/>
  <c r="J7765" i="2"/>
  <c r="J7773" i="2"/>
  <c r="J7781" i="2"/>
  <c r="J7789" i="2"/>
  <c r="J7797" i="2"/>
  <c r="J7805" i="2"/>
  <c r="J7813" i="2"/>
  <c r="J7821" i="2"/>
  <c r="J7829" i="2"/>
  <c r="J7837" i="2"/>
  <c r="J7845" i="2"/>
  <c r="J7853" i="2"/>
  <c r="J7861" i="2"/>
  <c r="J7869" i="2"/>
  <c r="J7877" i="2"/>
  <c r="J7885" i="2"/>
  <c r="J7893" i="2"/>
  <c r="J7901" i="2"/>
  <c r="J7909" i="2"/>
  <c r="J7917" i="2"/>
  <c r="J7925" i="2"/>
  <c r="J7933" i="2"/>
  <c r="J7941" i="2"/>
  <c r="J7949" i="2"/>
  <c r="J7957" i="2"/>
  <c r="J7965" i="2"/>
  <c r="J7973" i="2"/>
  <c r="J7981" i="2"/>
  <c r="J7989" i="2"/>
  <c r="J7997" i="2"/>
  <c r="J8005" i="2"/>
  <c r="J8013" i="2"/>
  <c r="J8021" i="2"/>
  <c r="J8029" i="2"/>
  <c r="J8037" i="2"/>
  <c r="J8045" i="2"/>
  <c r="J8053" i="2"/>
  <c r="J8061" i="2"/>
  <c r="J8069" i="2"/>
  <c r="J8077" i="2"/>
  <c r="J8085" i="2"/>
  <c r="J8093" i="2"/>
  <c r="J8101" i="2"/>
  <c r="J8109" i="2"/>
  <c r="J8117" i="2"/>
  <c r="J8125" i="2"/>
  <c r="J8133" i="2"/>
  <c r="J8141" i="2"/>
  <c r="J8149" i="2"/>
  <c r="J8157" i="2"/>
  <c r="J8165" i="2"/>
  <c r="J8173" i="2"/>
  <c r="J8181" i="2"/>
  <c r="J8189" i="2"/>
  <c r="J8197" i="2"/>
  <c r="J8205" i="2"/>
  <c r="J8213" i="2"/>
  <c r="J8221" i="2"/>
  <c r="J8229" i="2"/>
  <c r="J8237" i="2"/>
  <c r="J8245" i="2"/>
  <c r="J8253" i="2"/>
  <c r="J8261" i="2"/>
  <c r="J8269" i="2"/>
  <c r="J8277" i="2"/>
  <c r="J8285" i="2"/>
  <c r="J8293" i="2"/>
  <c r="J8301" i="2"/>
  <c r="J8309" i="2"/>
  <c r="J8317" i="2"/>
  <c r="J8325" i="2"/>
  <c r="J8333" i="2"/>
  <c r="J8341" i="2"/>
  <c r="J8349" i="2"/>
  <c r="J8357" i="2"/>
  <c r="J8365" i="2"/>
  <c r="J8373" i="2"/>
  <c r="J8381" i="2"/>
  <c r="J8389" i="2"/>
  <c r="J8397" i="2"/>
  <c r="J8405" i="2"/>
  <c r="J8413" i="2"/>
  <c r="J8421" i="2"/>
  <c r="J8429" i="2"/>
  <c r="J8437" i="2"/>
  <c r="J8445" i="2"/>
  <c r="J8453" i="2"/>
  <c r="J8461" i="2"/>
  <c r="J8469" i="2"/>
  <c r="J8477" i="2"/>
  <c r="J8485" i="2"/>
  <c r="J8493" i="2"/>
  <c r="J8501" i="2"/>
  <c r="J8509" i="2"/>
  <c r="J4702" i="2"/>
  <c r="J5206" i="2"/>
  <c r="J5462" i="2"/>
  <c r="J5530" i="2"/>
  <c r="J5594" i="2"/>
  <c r="J5658" i="2"/>
  <c r="J5722" i="2"/>
  <c r="J5786" i="2"/>
  <c r="J5850" i="2"/>
  <c r="J5914" i="2"/>
  <c r="J5978" i="2"/>
  <c r="J6042" i="2"/>
  <c r="J6106" i="2"/>
  <c r="J6170" i="2"/>
  <c r="J6234" i="2"/>
  <c r="J6298" i="2"/>
  <c r="J6342" i="2"/>
  <c r="J6374" i="2"/>
  <c r="J6406" i="2"/>
  <c r="J6438" i="2"/>
  <c r="J6470" i="2"/>
  <c r="J6502" i="2"/>
  <c r="J6534" i="2"/>
  <c r="J6566" i="2"/>
  <c r="J6598" i="2"/>
  <c r="J6630" i="2"/>
  <c r="J6662" i="2"/>
  <c r="J6694" i="2"/>
  <c r="J6702" i="2"/>
  <c r="J6710" i="2"/>
  <c r="J6718" i="2"/>
  <c r="J6726" i="2"/>
  <c r="J6734" i="2"/>
  <c r="J6742" i="2"/>
  <c r="J6750" i="2"/>
  <c r="J6758" i="2"/>
  <c r="J6766" i="2"/>
  <c r="J6774" i="2"/>
  <c r="J6782" i="2"/>
  <c r="J6790" i="2"/>
  <c r="J6798" i="2"/>
  <c r="J6806" i="2"/>
  <c r="J6814" i="2"/>
  <c r="J6822" i="2"/>
  <c r="J6830" i="2"/>
  <c r="J6838" i="2"/>
  <c r="J6846" i="2"/>
  <c r="J6854" i="2"/>
  <c r="J6862" i="2"/>
  <c r="J6870" i="2"/>
  <c r="J6878" i="2"/>
  <c r="J6886" i="2"/>
  <c r="J6894" i="2"/>
  <c r="J6902" i="2"/>
  <c r="J6910" i="2"/>
  <c r="J6918" i="2"/>
  <c r="J6926" i="2"/>
  <c r="J6934" i="2"/>
  <c r="J6942" i="2"/>
  <c r="J6950" i="2"/>
  <c r="J6958" i="2"/>
  <c r="J6966" i="2"/>
  <c r="J6974" i="2"/>
  <c r="J6982" i="2"/>
  <c r="J6990" i="2"/>
  <c r="J6998" i="2"/>
  <c r="J7006" i="2"/>
  <c r="J7014" i="2"/>
  <c r="J7022" i="2"/>
  <c r="J7030" i="2"/>
  <c r="J7038" i="2"/>
  <c r="J7046" i="2"/>
  <c r="J7054" i="2"/>
  <c r="J7062" i="2"/>
  <c r="J7070" i="2"/>
  <c r="J7078" i="2"/>
  <c r="J7086" i="2"/>
  <c r="J7094" i="2"/>
  <c r="J7102" i="2"/>
  <c r="J7110" i="2"/>
  <c r="J7118" i="2"/>
  <c r="J7126" i="2"/>
  <c r="J7134" i="2"/>
  <c r="J7142" i="2"/>
  <c r="J7150" i="2"/>
  <c r="J7158" i="2"/>
  <c r="J7166" i="2"/>
  <c r="J7174" i="2"/>
  <c r="J7182" i="2"/>
  <c r="J7190" i="2"/>
  <c r="J7198" i="2"/>
  <c r="J7206" i="2"/>
  <c r="J7214" i="2"/>
  <c r="J7222" i="2"/>
  <c r="J7230" i="2"/>
  <c r="J7238" i="2"/>
  <c r="J7246" i="2"/>
  <c r="J7254" i="2"/>
  <c r="J7262" i="2"/>
  <c r="J7270" i="2"/>
  <c r="J7278" i="2"/>
  <c r="J7286" i="2"/>
  <c r="J7294" i="2"/>
  <c r="J7302" i="2"/>
  <c r="J7310" i="2"/>
  <c r="J7318" i="2"/>
  <c r="J7326" i="2"/>
  <c r="J7334" i="2"/>
  <c r="J7342" i="2"/>
  <c r="J7350" i="2"/>
  <c r="J7358" i="2"/>
  <c r="J7366" i="2"/>
  <c r="J7374" i="2"/>
  <c r="J7382" i="2"/>
  <c r="J7390" i="2"/>
  <c r="J7398" i="2"/>
  <c r="J7406" i="2"/>
  <c r="J7414" i="2"/>
  <c r="J7422" i="2"/>
  <c r="J7430" i="2"/>
  <c r="J7438" i="2"/>
  <c r="J7446" i="2"/>
  <c r="J7454" i="2"/>
  <c r="J7462" i="2"/>
  <c r="J7470" i="2"/>
  <c r="J7478" i="2"/>
  <c r="J7486" i="2"/>
  <c r="J7494" i="2"/>
  <c r="J7502" i="2"/>
  <c r="J7510" i="2"/>
  <c r="J7518" i="2"/>
  <c r="J7526" i="2"/>
  <c r="J7534" i="2"/>
  <c r="J7542" i="2"/>
  <c r="J7550" i="2"/>
  <c r="J7558" i="2"/>
  <c r="J7566" i="2"/>
  <c r="J7574" i="2"/>
  <c r="J7582" i="2"/>
  <c r="J7590" i="2"/>
  <c r="J7598" i="2"/>
  <c r="J7606" i="2"/>
  <c r="J7614" i="2"/>
  <c r="J7622" i="2"/>
  <c r="J7630" i="2"/>
  <c r="J7638" i="2"/>
  <c r="J7646" i="2"/>
  <c r="J7654" i="2"/>
  <c r="J7662" i="2"/>
  <c r="J7670" i="2"/>
  <c r="J7678" i="2"/>
  <c r="J7686" i="2"/>
  <c r="J7694" i="2"/>
  <c r="J7702" i="2"/>
  <c r="J7710" i="2"/>
  <c r="J7718" i="2"/>
  <c r="J7726" i="2"/>
  <c r="J7734" i="2"/>
  <c r="J7742" i="2"/>
  <c r="J7750" i="2"/>
  <c r="J7758" i="2"/>
  <c r="J7766" i="2"/>
  <c r="J7774" i="2"/>
  <c r="J7782" i="2"/>
  <c r="J7790" i="2"/>
  <c r="J7798" i="2"/>
  <c r="J7806" i="2"/>
  <c r="J7814" i="2"/>
  <c r="J7822" i="2"/>
  <c r="J7830" i="2"/>
  <c r="J7838" i="2"/>
  <c r="J7846" i="2"/>
  <c r="J7854" i="2"/>
  <c r="J7862" i="2"/>
  <c r="J7870" i="2"/>
  <c r="J7878" i="2"/>
  <c r="J7886" i="2"/>
  <c r="J7894" i="2"/>
  <c r="J7902" i="2"/>
  <c r="J7910" i="2"/>
  <c r="J7918" i="2"/>
  <c r="J7926" i="2"/>
  <c r="J7934" i="2"/>
  <c r="J7942" i="2"/>
  <c r="J7950" i="2"/>
  <c r="J7958" i="2"/>
  <c r="J4766" i="2"/>
  <c r="J5238" i="2"/>
  <c r="J5474" i="2"/>
  <c r="J5538" i="2"/>
  <c r="J5602" i="2"/>
  <c r="J5666" i="2"/>
  <c r="J5730" i="2"/>
  <c r="J5794" i="2"/>
  <c r="J5858" i="2"/>
  <c r="J5922" i="2"/>
  <c r="J5986" i="2"/>
  <c r="J6050" i="2"/>
  <c r="J6114" i="2"/>
  <c r="J6178" i="2"/>
  <c r="J6242" i="2"/>
  <c r="J6306" i="2"/>
  <c r="J6346" i="2"/>
  <c r="J6378" i="2"/>
  <c r="J6410" i="2"/>
  <c r="J6442" i="2"/>
  <c r="J6474" i="2"/>
  <c r="J6506" i="2"/>
  <c r="J6538" i="2"/>
  <c r="J6570" i="2"/>
  <c r="J6602" i="2"/>
  <c r="J6634" i="2"/>
  <c r="J6666" i="2"/>
  <c r="J6695" i="2"/>
  <c r="J6703" i="2"/>
  <c r="J6711" i="2"/>
  <c r="J6719" i="2"/>
  <c r="J6727" i="2"/>
  <c r="J6735" i="2"/>
  <c r="J6743" i="2"/>
  <c r="J6751" i="2"/>
  <c r="J6759" i="2"/>
  <c r="J6767" i="2"/>
  <c r="J6775" i="2"/>
  <c r="J6783" i="2"/>
  <c r="J6791" i="2"/>
  <c r="J6799" i="2"/>
  <c r="J6807" i="2"/>
  <c r="J6815" i="2"/>
  <c r="J6823" i="2"/>
  <c r="J6831" i="2"/>
  <c r="J6839" i="2"/>
  <c r="J6847" i="2"/>
  <c r="J6855" i="2"/>
  <c r="J6863" i="2"/>
  <c r="J6871" i="2"/>
  <c r="J6879" i="2"/>
  <c r="J6887" i="2"/>
  <c r="J6895" i="2"/>
  <c r="J6903" i="2"/>
  <c r="J6911" i="2"/>
  <c r="J6919" i="2"/>
  <c r="J6927" i="2"/>
  <c r="J6935" i="2"/>
  <c r="J6943" i="2"/>
  <c r="J6951" i="2"/>
  <c r="J6959" i="2"/>
  <c r="J6967" i="2"/>
  <c r="J6975" i="2"/>
  <c r="J6983" i="2"/>
  <c r="J6991" i="2"/>
  <c r="J6999" i="2"/>
  <c r="J7007" i="2"/>
  <c r="J7015" i="2"/>
  <c r="J7023" i="2"/>
  <c r="J7031" i="2"/>
  <c r="J7039" i="2"/>
  <c r="J7047" i="2"/>
  <c r="J7055" i="2"/>
  <c r="J7063" i="2"/>
  <c r="J7071" i="2"/>
  <c r="J7079" i="2"/>
  <c r="J7087" i="2"/>
  <c r="J7095" i="2"/>
  <c r="J7103" i="2"/>
  <c r="J7111" i="2"/>
  <c r="J7119" i="2"/>
  <c r="J7127" i="2"/>
  <c r="J7135" i="2"/>
  <c r="J7143" i="2"/>
  <c r="J7151" i="2"/>
  <c r="J7159" i="2"/>
  <c r="J7167" i="2"/>
  <c r="J7175" i="2"/>
  <c r="J7183" i="2"/>
  <c r="J7191" i="2"/>
  <c r="J7199" i="2"/>
  <c r="J7207" i="2"/>
  <c r="J7215" i="2"/>
  <c r="J7223" i="2"/>
  <c r="J7231" i="2"/>
  <c r="J7239" i="2"/>
  <c r="J7247" i="2"/>
  <c r="J7255" i="2"/>
  <c r="J7263" i="2"/>
  <c r="J7271" i="2"/>
  <c r="J7279" i="2"/>
  <c r="J7287" i="2"/>
  <c r="J7295" i="2"/>
  <c r="J7303" i="2"/>
  <c r="J7311" i="2"/>
  <c r="J7319" i="2"/>
  <c r="J7327" i="2"/>
  <c r="J7335" i="2"/>
  <c r="J7343" i="2"/>
  <c r="J7351" i="2"/>
  <c r="J7359" i="2"/>
  <c r="J7367" i="2"/>
  <c r="J7375" i="2"/>
  <c r="J7383" i="2"/>
  <c r="J7391" i="2"/>
  <c r="J7399" i="2"/>
  <c r="J7407" i="2"/>
  <c r="J7415" i="2"/>
  <c r="J7423" i="2"/>
  <c r="J7431" i="2"/>
  <c r="J7439" i="2"/>
  <c r="J7447" i="2"/>
  <c r="J7455" i="2"/>
  <c r="J7463" i="2"/>
  <c r="J7471" i="2"/>
  <c r="J7479" i="2"/>
  <c r="J7487" i="2"/>
  <c r="J7495" i="2"/>
  <c r="J7503" i="2"/>
  <c r="J7511" i="2"/>
  <c r="J7519" i="2"/>
  <c r="J7527" i="2"/>
  <c r="J7535" i="2"/>
  <c r="J7543" i="2"/>
  <c r="J7551" i="2"/>
  <c r="J7559" i="2"/>
  <c r="J7567" i="2"/>
  <c r="J7575" i="2"/>
  <c r="J7583" i="2"/>
  <c r="J7591" i="2"/>
  <c r="J7599" i="2"/>
  <c r="J7607" i="2"/>
  <c r="J7615" i="2"/>
  <c r="J7623" i="2"/>
  <c r="J7631" i="2"/>
  <c r="J7639" i="2"/>
  <c r="J7647" i="2"/>
  <c r="J7655" i="2"/>
  <c r="J7663" i="2"/>
  <c r="J7671" i="2"/>
  <c r="J7679" i="2"/>
  <c r="J7687" i="2"/>
  <c r="J7695" i="2"/>
  <c r="J7703" i="2"/>
  <c r="J7711" i="2"/>
  <c r="J7719" i="2"/>
  <c r="J7727" i="2"/>
  <c r="J7735" i="2"/>
  <c r="J7743" i="2"/>
  <c r="J7751" i="2"/>
  <c r="J7759" i="2"/>
  <c r="J7767" i="2"/>
  <c r="J7775" i="2"/>
  <c r="J7783" i="2"/>
  <c r="J7791" i="2"/>
  <c r="J7799" i="2"/>
  <c r="J7807" i="2"/>
  <c r="J7815" i="2"/>
  <c r="J7823" i="2"/>
  <c r="J7831" i="2"/>
  <c r="J7839" i="2"/>
  <c r="J7847" i="2"/>
  <c r="J7855" i="2"/>
  <c r="J7863" i="2"/>
  <c r="J7871" i="2"/>
  <c r="J7879" i="2"/>
  <c r="J7887" i="2"/>
  <c r="J7895" i="2"/>
  <c r="J7903" i="2"/>
  <c r="J7911" i="2"/>
  <c r="J7919" i="2"/>
  <c r="J7927" i="2"/>
  <c r="J7935" i="2"/>
  <c r="J7943" i="2"/>
  <c r="J7951" i="2"/>
  <c r="J7959" i="2"/>
  <c r="J7967" i="2"/>
  <c r="J7975" i="2"/>
  <c r="J7983" i="2"/>
  <c r="J7991" i="2"/>
  <c r="J7999" i="2"/>
  <c r="J8007" i="2"/>
  <c r="J8015" i="2"/>
  <c r="J8023" i="2"/>
  <c r="J8031" i="2"/>
  <c r="J8039" i="2"/>
  <c r="J8047" i="2"/>
  <c r="J8055" i="2"/>
  <c r="J8063" i="2"/>
  <c r="J8071" i="2"/>
  <c r="J8079" i="2"/>
  <c r="J8087" i="2"/>
  <c r="J8095" i="2"/>
  <c r="J8103" i="2"/>
  <c r="J8111" i="2"/>
  <c r="J8119" i="2"/>
  <c r="J8127" i="2"/>
  <c r="J8135" i="2"/>
  <c r="J8143" i="2"/>
  <c r="J8151" i="2"/>
  <c r="J8159" i="2"/>
  <c r="J8167" i="2"/>
  <c r="J8175" i="2"/>
  <c r="J8183" i="2"/>
  <c r="J8191" i="2"/>
  <c r="J8199" i="2"/>
  <c r="J8207" i="2"/>
  <c r="J8215" i="2"/>
  <c r="J8223" i="2"/>
  <c r="J8231" i="2"/>
  <c r="J8239" i="2"/>
  <c r="J8247" i="2"/>
  <c r="J8255" i="2"/>
  <c r="J8263" i="2"/>
  <c r="J8271" i="2"/>
  <c r="J8279" i="2"/>
  <c r="J8287" i="2"/>
  <c r="J8295" i="2"/>
  <c r="J8303" i="2"/>
  <c r="J8311" i="2"/>
  <c r="J8319" i="2"/>
  <c r="J8327" i="2"/>
  <c r="J8335" i="2"/>
  <c r="J8343" i="2"/>
  <c r="J8351" i="2"/>
  <c r="J8359" i="2"/>
  <c r="J8367" i="2"/>
  <c r="J8375" i="2"/>
  <c r="J8383" i="2"/>
  <c r="J8391" i="2"/>
  <c r="J8399" i="2"/>
  <c r="J8407" i="2"/>
  <c r="J8415" i="2"/>
  <c r="J8423" i="2"/>
  <c r="J8431" i="2"/>
  <c r="J8439" i="2"/>
  <c r="J8447" i="2"/>
  <c r="J8455" i="2"/>
  <c r="J8463" i="2"/>
  <c r="J8471" i="2"/>
  <c r="J8479" i="2"/>
  <c r="J8487" i="2"/>
  <c r="J8495" i="2"/>
  <c r="J8503" i="2"/>
  <c r="J8511" i="2"/>
  <c r="J4830" i="2"/>
  <c r="J5270" i="2"/>
  <c r="J5482" i="2"/>
  <c r="J5546" i="2"/>
  <c r="J5610" i="2"/>
  <c r="J5674" i="2"/>
  <c r="J5738" i="2"/>
  <c r="J5802" i="2"/>
  <c r="J5866" i="2"/>
  <c r="J5930" i="2"/>
  <c r="J5994" i="2"/>
  <c r="J6058" i="2"/>
  <c r="J6122" i="2"/>
  <c r="J6186" i="2"/>
  <c r="J6250" i="2"/>
  <c r="J6314" i="2"/>
  <c r="J6350" i="2"/>
  <c r="J6382" i="2"/>
  <c r="J6414" i="2"/>
  <c r="J6446" i="2"/>
  <c r="J6478" i="2"/>
  <c r="J6510" i="2"/>
  <c r="J6542" i="2"/>
  <c r="J6574" i="2"/>
  <c r="J6606" i="2"/>
  <c r="J6638" i="2"/>
  <c r="J6670" i="2"/>
  <c r="J6696" i="2"/>
  <c r="J6704" i="2"/>
  <c r="J6712" i="2"/>
  <c r="J6720" i="2"/>
  <c r="J6728" i="2"/>
  <c r="J6736" i="2"/>
  <c r="J6744" i="2"/>
  <c r="J6752" i="2"/>
  <c r="J6760" i="2"/>
  <c r="J6768" i="2"/>
  <c r="J6776" i="2"/>
  <c r="J6784" i="2"/>
  <c r="J6792" i="2"/>
  <c r="J6800" i="2"/>
  <c r="J6808" i="2"/>
  <c r="J6816" i="2"/>
  <c r="J6824" i="2"/>
  <c r="J6832" i="2"/>
  <c r="J6840" i="2"/>
  <c r="J6848" i="2"/>
  <c r="J6856" i="2"/>
  <c r="J6864" i="2"/>
  <c r="J6872" i="2"/>
  <c r="J6880" i="2"/>
  <c r="J6888" i="2"/>
  <c r="J6896" i="2"/>
  <c r="J6904" i="2"/>
  <c r="J6912" i="2"/>
  <c r="J6920" i="2"/>
  <c r="J6928" i="2"/>
  <c r="J6936" i="2"/>
  <c r="J6944" i="2"/>
  <c r="J6952" i="2"/>
  <c r="J6960" i="2"/>
  <c r="J6968" i="2"/>
  <c r="J6976" i="2"/>
  <c r="J6984" i="2"/>
  <c r="J6992" i="2"/>
  <c r="J7000" i="2"/>
  <c r="J7008" i="2"/>
  <c r="J7016" i="2"/>
  <c r="J7024" i="2"/>
  <c r="J7032" i="2"/>
  <c r="J7040" i="2"/>
  <c r="J7048" i="2"/>
  <c r="J7056" i="2"/>
  <c r="J7064" i="2"/>
  <c r="J7072" i="2"/>
  <c r="J7080" i="2"/>
  <c r="J7088" i="2"/>
  <c r="J7096" i="2"/>
  <c r="J7104" i="2"/>
  <c r="J7112" i="2"/>
  <c r="J7120" i="2"/>
  <c r="J7128" i="2"/>
  <c r="J7136" i="2"/>
  <c r="J7144" i="2"/>
  <c r="J7152" i="2"/>
  <c r="J7160" i="2"/>
  <c r="J7168" i="2"/>
  <c r="J7176" i="2"/>
  <c r="J7184" i="2"/>
  <c r="J7192" i="2"/>
  <c r="J7200" i="2"/>
  <c r="J7208" i="2"/>
  <c r="J7216" i="2"/>
  <c r="J7224" i="2"/>
  <c r="J7232" i="2"/>
  <c r="J7240" i="2"/>
  <c r="J7248" i="2"/>
  <c r="J7256" i="2"/>
  <c r="J7264" i="2"/>
  <c r="J7272" i="2"/>
  <c r="J7280" i="2"/>
  <c r="J7288" i="2"/>
  <c r="J7296" i="2"/>
  <c r="J7304" i="2"/>
  <c r="J7312" i="2"/>
  <c r="J7320" i="2"/>
  <c r="J7328" i="2"/>
  <c r="J7336" i="2"/>
  <c r="J7344" i="2"/>
  <c r="J7352" i="2"/>
  <c r="J7360" i="2"/>
  <c r="J7368" i="2"/>
  <c r="J7376" i="2"/>
  <c r="J7384" i="2"/>
  <c r="J7392" i="2"/>
  <c r="J7400" i="2"/>
  <c r="J7408" i="2"/>
  <c r="J7416" i="2"/>
  <c r="J7424" i="2"/>
  <c r="J7432" i="2"/>
  <c r="J7440" i="2"/>
  <c r="J7448" i="2"/>
  <c r="J7456" i="2"/>
  <c r="J7464" i="2"/>
  <c r="J7472" i="2"/>
  <c r="J7480" i="2"/>
  <c r="J7488" i="2"/>
  <c r="J7496" i="2"/>
  <c r="J7504" i="2"/>
  <c r="J7512" i="2"/>
  <c r="J7520" i="2"/>
  <c r="J7528" i="2"/>
  <c r="J7536" i="2"/>
  <c r="J7544" i="2"/>
  <c r="J7552" i="2"/>
  <c r="J7560" i="2"/>
  <c r="J7568" i="2"/>
  <c r="J7576" i="2"/>
  <c r="J7584" i="2"/>
  <c r="J7592" i="2"/>
  <c r="J7600" i="2"/>
  <c r="J7608" i="2"/>
  <c r="J7616" i="2"/>
  <c r="J7624" i="2"/>
  <c r="J7632" i="2"/>
  <c r="J7640" i="2"/>
  <c r="J7648" i="2"/>
  <c r="J7656" i="2"/>
  <c r="J7664" i="2"/>
  <c r="J7672" i="2"/>
  <c r="J7680" i="2"/>
  <c r="J7688" i="2"/>
  <c r="J7696" i="2"/>
  <c r="J7704" i="2"/>
  <c r="J7712" i="2"/>
  <c r="J7720" i="2"/>
  <c r="J7728" i="2"/>
  <c r="J7736" i="2"/>
  <c r="J7744" i="2"/>
  <c r="J7752" i="2"/>
  <c r="J7760" i="2"/>
  <c r="J7768" i="2"/>
  <c r="J7776" i="2"/>
  <c r="J7784" i="2"/>
  <c r="J7792" i="2"/>
  <c r="J7800" i="2"/>
  <c r="J7808" i="2"/>
  <c r="J7816" i="2"/>
  <c r="J7824" i="2"/>
  <c r="J7832" i="2"/>
  <c r="J7840" i="2"/>
  <c r="J7848" i="2"/>
  <c r="J7856" i="2"/>
  <c r="J7864" i="2"/>
  <c r="J7872" i="2"/>
  <c r="J7880" i="2"/>
  <c r="J7888" i="2"/>
  <c r="J7896" i="2"/>
  <c r="J7904" i="2"/>
  <c r="J7912" i="2"/>
  <c r="J7920" i="2"/>
  <c r="J7928" i="2"/>
  <c r="J7936" i="2"/>
  <c r="J7944" i="2"/>
  <c r="J7952" i="2"/>
  <c r="J7960" i="2"/>
  <c r="J7968" i="2"/>
  <c r="J7976" i="2"/>
  <c r="J7984" i="2"/>
  <c r="J7992" i="2"/>
  <c r="J8000" i="2"/>
  <c r="J8008" i="2"/>
  <c r="J8016" i="2"/>
  <c r="J8024" i="2"/>
  <c r="J8032" i="2"/>
  <c r="J8040" i="2"/>
  <c r="J8048" i="2"/>
  <c r="J8056" i="2"/>
  <c r="J8064" i="2"/>
  <c r="J8072" i="2"/>
  <c r="J8080" i="2"/>
  <c r="J8088" i="2"/>
  <c r="J8096" i="2"/>
  <c r="J8104" i="2"/>
  <c r="J8112" i="2"/>
  <c r="J8120" i="2"/>
  <c r="J8128" i="2"/>
  <c r="J8136" i="2"/>
  <c r="J8144" i="2"/>
  <c r="J8152" i="2"/>
  <c r="J8160" i="2"/>
  <c r="J8168" i="2"/>
  <c r="J8176" i="2"/>
  <c r="J8184" i="2"/>
  <c r="J8192" i="2"/>
  <c r="J8200" i="2"/>
  <c r="J8208" i="2"/>
  <c r="J8216" i="2"/>
  <c r="J8224" i="2"/>
  <c r="J8232" i="2"/>
  <c r="J8240" i="2"/>
  <c r="J8248" i="2"/>
  <c r="J8256" i="2"/>
  <c r="J8264" i="2"/>
  <c r="J8272" i="2"/>
  <c r="J8280" i="2"/>
  <c r="J8288" i="2"/>
  <c r="J8296" i="2"/>
  <c r="J8304" i="2"/>
  <c r="J8312" i="2"/>
  <c r="J8320" i="2"/>
  <c r="J8328" i="2"/>
  <c r="J8336" i="2"/>
  <c r="J8344" i="2"/>
  <c r="J8352" i="2"/>
  <c r="J8360" i="2"/>
  <c r="J8368" i="2"/>
  <c r="J8376" i="2"/>
  <c r="J8384" i="2"/>
  <c r="J8392" i="2"/>
  <c r="J8400" i="2"/>
  <c r="J8408" i="2"/>
  <c r="J8416" i="2"/>
  <c r="J8424" i="2"/>
  <c r="J8432" i="2"/>
  <c r="J8440" i="2"/>
  <c r="J8448" i="2"/>
  <c r="J8456" i="2"/>
  <c r="J8464" i="2"/>
  <c r="J8472" i="2"/>
  <c r="J8480" i="2"/>
  <c r="J8488" i="2"/>
  <c r="J8496" i="2"/>
  <c r="J8504" i="2"/>
  <c r="J4894" i="2"/>
  <c r="J5302" i="2"/>
  <c r="J5490" i="2"/>
  <c r="J5554" i="2"/>
  <c r="J5618" i="2"/>
  <c r="J5682" i="2"/>
  <c r="J5746" i="2"/>
  <c r="J5810" i="2"/>
  <c r="J5874" i="2"/>
  <c r="J5938" i="2"/>
  <c r="J6002" i="2"/>
  <c r="J6066" i="2"/>
  <c r="J6130" i="2"/>
  <c r="J6194" i="2"/>
  <c r="J6258" i="2"/>
  <c r="J6322" i="2"/>
  <c r="J6354" i="2"/>
  <c r="J6386" i="2"/>
  <c r="J6418" i="2"/>
  <c r="J6450" i="2"/>
  <c r="J6482" i="2"/>
  <c r="J6514" i="2"/>
  <c r="J6546" i="2"/>
  <c r="J6578" i="2"/>
  <c r="J6610" i="2"/>
  <c r="J6642" i="2"/>
  <c r="J6674" i="2"/>
  <c r="J6697" i="2"/>
  <c r="J6705" i="2"/>
  <c r="J6713" i="2"/>
  <c r="J6721" i="2"/>
  <c r="J6729" i="2"/>
  <c r="J6737" i="2"/>
  <c r="J6745" i="2"/>
  <c r="J6753" i="2"/>
  <c r="J6761" i="2"/>
  <c r="J6769" i="2"/>
  <c r="J6777" i="2"/>
  <c r="J6785" i="2"/>
  <c r="J6793" i="2"/>
  <c r="J6801" i="2"/>
  <c r="J6809" i="2"/>
  <c r="J6817" i="2"/>
  <c r="J6825" i="2"/>
  <c r="J6833" i="2"/>
  <c r="J6841" i="2"/>
  <c r="J6849" i="2"/>
  <c r="J6857" i="2"/>
  <c r="J6865" i="2"/>
  <c r="J6873" i="2"/>
  <c r="J6881" i="2"/>
  <c r="J6889" i="2"/>
  <c r="J6897" i="2"/>
  <c r="J6905" i="2"/>
  <c r="J6913" i="2"/>
  <c r="J6921" i="2"/>
  <c r="J6929" i="2"/>
  <c r="J6937" i="2"/>
  <c r="J6945" i="2"/>
  <c r="J6953" i="2"/>
  <c r="J6961" i="2"/>
  <c r="J6969" i="2"/>
  <c r="J6977" i="2"/>
  <c r="J6985" i="2"/>
  <c r="J6993" i="2"/>
  <c r="J7001" i="2"/>
  <c r="J7009" i="2"/>
  <c r="J7017" i="2"/>
  <c r="J7025" i="2"/>
  <c r="J7033" i="2"/>
  <c r="J7041" i="2"/>
  <c r="J7049" i="2"/>
  <c r="J7057" i="2"/>
  <c r="J7065" i="2"/>
  <c r="J7073" i="2"/>
  <c r="J7081" i="2"/>
  <c r="J7089" i="2"/>
  <c r="J7097" i="2"/>
  <c r="J7105" i="2"/>
  <c r="J7113" i="2"/>
  <c r="J7121" i="2"/>
  <c r="J7129" i="2"/>
  <c r="J7137" i="2"/>
  <c r="J7145" i="2"/>
  <c r="J7153" i="2"/>
  <c r="J7161" i="2"/>
  <c r="J7169" i="2"/>
  <c r="J7177" i="2"/>
  <c r="J7185" i="2"/>
  <c r="J7193" i="2"/>
  <c r="J7201" i="2"/>
  <c r="J7209" i="2"/>
  <c r="J7217" i="2"/>
  <c r="J7225" i="2"/>
  <c r="J7233" i="2"/>
  <c r="J7241" i="2"/>
  <c r="J7249" i="2"/>
  <c r="J7257" i="2"/>
  <c r="J7265" i="2"/>
  <c r="J7273" i="2"/>
  <c r="J7281" i="2"/>
  <c r="J7289" i="2"/>
  <c r="J7297" i="2"/>
  <c r="J7305" i="2"/>
  <c r="J7313" i="2"/>
  <c r="J7321" i="2"/>
  <c r="J7329" i="2"/>
  <c r="J7337" i="2"/>
  <c r="J7345" i="2"/>
  <c r="J7353" i="2"/>
  <c r="J7361" i="2"/>
  <c r="J7369" i="2"/>
  <c r="J7377" i="2"/>
  <c r="J7385" i="2"/>
  <c r="J7393" i="2"/>
  <c r="J7401" i="2"/>
  <c r="J7409" i="2"/>
  <c r="J7417" i="2"/>
  <c r="J7425" i="2"/>
  <c r="J7433" i="2"/>
  <c r="J7441" i="2"/>
  <c r="J7449" i="2"/>
  <c r="J7457" i="2"/>
  <c r="J7465" i="2"/>
  <c r="J7473" i="2"/>
  <c r="J7481" i="2"/>
  <c r="J7489" i="2"/>
  <c r="J7497" i="2"/>
  <c r="J7505" i="2"/>
  <c r="J7513" i="2"/>
  <c r="J7521" i="2"/>
  <c r="J7529" i="2"/>
  <c r="J7537" i="2"/>
  <c r="J7545" i="2"/>
  <c r="J7553" i="2"/>
  <c r="J7561" i="2"/>
  <c r="J7569" i="2"/>
  <c r="J7577" i="2"/>
  <c r="J7585" i="2"/>
  <c r="J7593" i="2"/>
  <c r="J7601" i="2"/>
  <c r="J7609" i="2"/>
  <c r="J7617" i="2"/>
  <c r="J7625" i="2"/>
  <c r="J7633" i="2"/>
  <c r="J7641" i="2"/>
  <c r="J7649" i="2"/>
  <c r="J7657" i="2"/>
  <c r="J7665" i="2"/>
  <c r="J7673" i="2"/>
  <c r="J7681" i="2"/>
  <c r="J7689" i="2"/>
  <c r="J7697" i="2"/>
  <c r="J7705" i="2"/>
  <c r="J7713" i="2"/>
  <c r="J7721" i="2"/>
  <c r="J7729" i="2"/>
  <c r="J7737" i="2"/>
  <c r="J7745" i="2"/>
  <c r="J7753" i="2"/>
  <c r="J7761" i="2"/>
  <c r="J7769" i="2"/>
  <c r="J7777" i="2"/>
  <c r="J7785" i="2"/>
  <c r="J7793" i="2"/>
  <c r="J7801" i="2"/>
  <c r="J7809" i="2"/>
  <c r="J7817" i="2"/>
  <c r="J7825" i="2"/>
  <c r="J7833" i="2"/>
  <c r="J7841" i="2"/>
  <c r="J7849" i="2"/>
  <c r="J7857" i="2"/>
  <c r="J7865" i="2"/>
  <c r="J7873" i="2"/>
  <c r="J7881" i="2"/>
  <c r="J7889" i="2"/>
  <c r="J7897" i="2"/>
  <c r="J7905" i="2"/>
  <c r="J7913" i="2"/>
  <c r="J7921" i="2"/>
  <c r="J7929" i="2"/>
  <c r="J7937" i="2"/>
  <c r="J7945" i="2"/>
  <c r="J7953" i="2"/>
  <c r="J7961" i="2"/>
  <c r="J7969" i="2"/>
  <c r="J7977" i="2"/>
  <c r="J7985" i="2"/>
  <c r="J7993" i="2"/>
  <c r="J8001" i="2"/>
  <c r="J8009" i="2"/>
  <c r="J8017" i="2"/>
  <c r="J8025" i="2"/>
  <c r="J8033" i="2"/>
  <c r="J8041" i="2"/>
  <c r="J8049" i="2"/>
  <c r="J8057" i="2"/>
  <c r="J8065" i="2"/>
  <c r="J8073" i="2"/>
  <c r="J8081" i="2"/>
  <c r="J8089" i="2"/>
  <c r="J8097" i="2"/>
  <c r="J8105" i="2"/>
  <c r="J8113" i="2"/>
  <c r="J8121" i="2"/>
  <c r="J8129" i="2"/>
  <c r="J8137" i="2"/>
  <c r="J8145" i="2"/>
  <c r="J8153" i="2"/>
  <c r="J8161" i="2"/>
  <c r="J8169" i="2"/>
  <c r="J8177" i="2"/>
  <c r="J8185" i="2"/>
  <c r="J8193" i="2"/>
  <c r="J8201" i="2"/>
  <c r="J8209" i="2"/>
  <c r="J8217" i="2"/>
  <c r="J8225" i="2"/>
  <c r="J8233" i="2"/>
  <c r="J8241" i="2"/>
  <c r="J8249" i="2"/>
  <c r="J8257" i="2"/>
  <c r="J8265" i="2"/>
  <c r="J8273" i="2"/>
  <c r="J8281" i="2"/>
  <c r="J8289" i="2"/>
  <c r="J8297" i="2"/>
  <c r="J8305" i="2"/>
  <c r="J8313" i="2"/>
  <c r="J8321" i="2"/>
  <c r="J8329" i="2"/>
  <c r="J8337" i="2"/>
  <c r="J8345" i="2"/>
  <c r="J8353" i="2"/>
  <c r="J8361" i="2"/>
  <c r="J8369" i="2"/>
  <c r="J8377" i="2"/>
  <c r="J8385" i="2"/>
  <c r="J8393" i="2"/>
  <c r="J8401" i="2"/>
  <c r="J8409" i="2"/>
  <c r="J8417" i="2"/>
  <c r="J8425" i="2"/>
  <c r="J8433" i="2"/>
  <c r="J8441" i="2"/>
  <c r="J8449" i="2"/>
  <c r="J8457" i="2"/>
  <c r="J8465" i="2"/>
  <c r="J8473" i="2"/>
  <c r="J8481" i="2"/>
  <c r="J8489" i="2"/>
  <c r="J8497" i="2"/>
  <c r="J8505" i="2"/>
  <c r="J8513" i="2"/>
  <c r="J4958" i="2"/>
  <c r="J5882" i="2"/>
  <c r="J6358" i="2"/>
  <c r="J6614" i="2"/>
  <c r="J6738" i="2"/>
  <c r="J6802" i="2"/>
  <c r="J6866" i="2"/>
  <c r="J6930" i="2"/>
  <c r="J6994" i="2"/>
  <c r="J7058" i="2"/>
  <c r="J7122" i="2"/>
  <c r="J7186" i="2"/>
  <c r="J7250" i="2"/>
  <c r="J7314" i="2"/>
  <c r="J7378" i="2"/>
  <c r="J7442" i="2"/>
  <c r="J7506" i="2"/>
  <c r="J7570" i="2"/>
  <c r="J7634" i="2"/>
  <c r="J7698" i="2"/>
  <c r="J7762" i="2"/>
  <c r="J7826" i="2"/>
  <c r="J7890" i="2"/>
  <c r="J7954" i="2"/>
  <c r="J7990" i="2"/>
  <c r="J8022" i="2"/>
  <c r="J8054" i="2"/>
  <c r="J8086" i="2"/>
  <c r="J8118" i="2"/>
  <c r="J8150" i="2"/>
  <c r="J8182" i="2"/>
  <c r="J8214" i="2"/>
  <c r="J8246" i="2"/>
  <c r="J8278" i="2"/>
  <c r="J8310" i="2"/>
  <c r="J8342" i="2"/>
  <c r="J8372" i="2"/>
  <c r="J8394" i="2"/>
  <c r="J8414" i="2"/>
  <c r="J8436" i="2"/>
  <c r="J8458" i="2"/>
  <c r="J8478" i="2"/>
  <c r="J8500" i="2"/>
  <c r="J8516" i="2"/>
  <c r="J8524" i="2"/>
  <c r="J8532" i="2"/>
  <c r="J8540" i="2"/>
  <c r="J8548" i="2"/>
  <c r="J8556" i="2"/>
  <c r="J8564" i="2"/>
  <c r="J8572" i="2"/>
  <c r="J8580" i="2"/>
  <c r="J8588" i="2"/>
  <c r="J8596" i="2"/>
  <c r="J8604" i="2"/>
  <c r="J8612" i="2"/>
  <c r="J8620" i="2"/>
  <c r="J8628" i="2"/>
  <c r="J8636" i="2"/>
  <c r="J8644" i="2"/>
  <c r="J8652" i="2"/>
  <c r="J8660" i="2"/>
  <c r="J8668" i="2"/>
  <c r="J8676" i="2"/>
  <c r="J8684" i="2"/>
  <c r="J8692" i="2"/>
  <c r="J8700" i="2"/>
  <c r="J8708" i="2"/>
  <c r="J8716" i="2"/>
  <c r="J8724" i="2"/>
  <c r="J8732" i="2"/>
  <c r="J8740" i="2"/>
  <c r="J8748" i="2"/>
  <c r="J8756" i="2"/>
  <c r="J8764" i="2"/>
  <c r="J8772" i="2"/>
  <c r="J8780" i="2"/>
  <c r="J8788" i="2"/>
  <c r="J8796" i="2"/>
  <c r="J8804" i="2"/>
  <c r="J8812" i="2"/>
  <c r="J8820" i="2"/>
  <c r="J8828" i="2"/>
  <c r="J8836" i="2"/>
  <c r="J8844" i="2"/>
  <c r="J8852" i="2"/>
  <c r="J8860" i="2"/>
  <c r="J8868" i="2"/>
  <c r="J8876" i="2"/>
  <c r="J8884" i="2"/>
  <c r="J8892" i="2"/>
  <c r="J8900" i="2"/>
  <c r="J8908" i="2"/>
  <c r="J8916" i="2"/>
  <c r="J8924" i="2"/>
  <c r="J8932" i="2"/>
  <c r="J8940" i="2"/>
  <c r="J8948" i="2"/>
  <c r="J8956" i="2"/>
  <c r="J8964" i="2"/>
  <c r="J8972" i="2"/>
  <c r="J8980" i="2"/>
  <c r="J8988" i="2"/>
  <c r="J8996" i="2"/>
  <c r="J9004" i="2"/>
  <c r="J9012" i="2"/>
  <c r="J9020" i="2"/>
  <c r="J9028" i="2"/>
  <c r="J9036" i="2"/>
  <c r="J9044" i="2"/>
  <c r="J9052" i="2"/>
  <c r="J9060" i="2"/>
  <c r="J9068" i="2"/>
  <c r="J9076" i="2"/>
  <c r="J9084" i="2"/>
  <c r="J9092" i="2"/>
  <c r="J9100" i="2"/>
  <c r="J9108" i="2"/>
  <c r="J9116" i="2"/>
  <c r="J9124" i="2"/>
  <c r="J9132" i="2"/>
  <c r="J9140" i="2"/>
  <c r="J9148" i="2"/>
  <c r="J9156" i="2"/>
  <c r="J9164" i="2"/>
  <c r="J9172" i="2"/>
  <c r="J9180" i="2"/>
  <c r="J9188" i="2"/>
  <c r="J9196" i="2"/>
  <c r="J9204" i="2"/>
  <c r="J9212" i="2"/>
  <c r="J9007" i="2"/>
  <c r="J9031" i="2"/>
  <c r="J9063" i="2"/>
  <c r="J9087" i="2"/>
  <c r="J9119" i="2"/>
  <c r="J9151" i="2"/>
  <c r="J9183" i="2"/>
  <c r="J9215" i="2"/>
  <c r="J7434" i="2"/>
  <c r="J8178" i="2"/>
  <c r="J8338" i="2"/>
  <c r="J8515" i="2"/>
  <c r="J8563" i="2"/>
  <c r="J8611" i="2"/>
  <c r="J8651" i="2"/>
  <c r="J8699" i="2"/>
  <c r="J8747" i="2"/>
  <c r="J8795" i="2"/>
  <c r="J8843" i="2"/>
  <c r="J8891" i="2"/>
  <c r="J8939" i="2"/>
  <c r="J8995" i="2"/>
  <c r="J9035" i="2"/>
  <c r="J9083" i="2"/>
  <c r="J9131" i="2"/>
  <c r="J9179" i="2"/>
  <c r="J5334" i="2"/>
  <c r="J5946" i="2"/>
  <c r="J6390" i="2"/>
  <c r="J6646" i="2"/>
  <c r="J6746" i="2"/>
  <c r="J6810" i="2"/>
  <c r="J6874" i="2"/>
  <c r="J6938" i="2"/>
  <c r="J7002" i="2"/>
  <c r="J7066" i="2"/>
  <c r="J7130" i="2"/>
  <c r="J7194" i="2"/>
  <c r="J7258" i="2"/>
  <c r="J7322" i="2"/>
  <c r="J7386" i="2"/>
  <c r="J7450" i="2"/>
  <c r="J7514" i="2"/>
  <c r="J7578" i="2"/>
  <c r="J7642" i="2"/>
  <c r="J7706" i="2"/>
  <c r="J7770" i="2"/>
  <c r="J7834" i="2"/>
  <c r="J7898" i="2"/>
  <c r="J7962" i="2"/>
  <c r="J7994" i="2"/>
  <c r="J8026" i="2"/>
  <c r="J8058" i="2"/>
  <c r="J8090" i="2"/>
  <c r="J8122" i="2"/>
  <c r="J8154" i="2"/>
  <c r="J8186" i="2"/>
  <c r="J8218" i="2"/>
  <c r="J8250" i="2"/>
  <c r="J8282" i="2"/>
  <c r="J8314" i="2"/>
  <c r="J8346" i="2"/>
  <c r="J8374" i="2"/>
  <c r="J8396" i="2"/>
  <c r="J8418" i="2"/>
  <c r="J8438" i="2"/>
  <c r="J8460" i="2"/>
  <c r="J8482" i="2"/>
  <c r="J8502" i="2"/>
  <c r="J8517" i="2"/>
  <c r="J8525" i="2"/>
  <c r="J8533" i="2"/>
  <c r="J8541" i="2"/>
  <c r="J8549" i="2"/>
  <c r="J8557" i="2"/>
  <c r="J8565" i="2"/>
  <c r="J8573" i="2"/>
  <c r="J8581" i="2"/>
  <c r="J8589" i="2"/>
  <c r="J8597" i="2"/>
  <c r="J8605" i="2"/>
  <c r="J8613" i="2"/>
  <c r="J8621" i="2"/>
  <c r="J8629" i="2"/>
  <c r="J8637" i="2"/>
  <c r="J8645" i="2"/>
  <c r="J8653" i="2"/>
  <c r="J8661" i="2"/>
  <c r="J8669" i="2"/>
  <c r="J8677" i="2"/>
  <c r="J8685" i="2"/>
  <c r="J8693" i="2"/>
  <c r="J8701" i="2"/>
  <c r="J8709" i="2"/>
  <c r="J8717" i="2"/>
  <c r="J8725" i="2"/>
  <c r="J8733" i="2"/>
  <c r="J8741" i="2"/>
  <c r="J8749" i="2"/>
  <c r="J8757" i="2"/>
  <c r="J8765" i="2"/>
  <c r="J8773" i="2"/>
  <c r="J8781" i="2"/>
  <c r="J8789" i="2"/>
  <c r="J8797" i="2"/>
  <c r="J8805" i="2"/>
  <c r="J8813" i="2"/>
  <c r="J8821" i="2"/>
  <c r="J8829" i="2"/>
  <c r="J8837" i="2"/>
  <c r="J8845" i="2"/>
  <c r="J8853" i="2"/>
  <c r="J8861" i="2"/>
  <c r="J8869" i="2"/>
  <c r="J8877" i="2"/>
  <c r="J8885" i="2"/>
  <c r="J8893" i="2"/>
  <c r="J8901" i="2"/>
  <c r="J8909" i="2"/>
  <c r="J8917" i="2"/>
  <c r="J8925" i="2"/>
  <c r="J8933" i="2"/>
  <c r="J8941" i="2"/>
  <c r="J8949" i="2"/>
  <c r="J8957" i="2"/>
  <c r="J8965" i="2"/>
  <c r="J8973" i="2"/>
  <c r="J8981" i="2"/>
  <c r="J8989" i="2"/>
  <c r="J8997" i="2"/>
  <c r="J9005" i="2"/>
  <c r="J9013" i="2"/>
  <c r="J9021" i="2"/>
  <c r="J9029" i="2"/>
  <c r="J9037" i="2"/>
  <c r="J9045" i="2"/>
  <c r="J9053" i="2"/>
  <c r="J9061" i="2"/>
  <c r="J9069" i="2"/>
  <c r="J9077" i="2"/>
  <c r="J9085" i="2"/>
  <c r="J9093" i="2"/>
  <c r="J9101" i="2"/>
  <c r="J9109" i="2"/>
  <c r="J9117" i="2"/>
  <c r="J9125" i="2"/>
  <c r="J9133" i="2"/>
  <c r="J9141" i="2"/>
  <c r="J9149" i="2"/>
  <c r="J9157" i="2"/>
  <c r="J9165" i="2"/>
  <c r="J9173" i="2"/>
  <c r="J9181" i="2"/>
  <c r="J9189" i="2"/>
  <c r="J9197" i="2"/>
  <c r="J9205" i="2"/>
  <c r="J9213" i="2"/>
  <c r="J8999" i="2"/>
  <c r="J9023" i="2"/>
  <c r="J9047" i="2"/>
  <c r="J9079" i="2"/>
  <c r="J9111" i="2"/>
  <c r="J9143" i="2"/>
  <c r="J9175" i="2"/>
  <c r="J9207" i="2"/>
  <c r="J7498" i="2"/>
  <c r="J8146" i="2"/>
  <c r="J8390" i="2"/>
  <c r="J8476" i="2"/>
  <c r="J8547" i="2"/>
  <c r="J8595" i="2"/>
  <c r="J8643" i="2"/>
  <c r="J8691" i="2"/>
  <c r="J8739" i="2"/>
  <c r="J8787" i="2"/>
  <c r="J8835" i="2"/>
  <c r="J8875" i="2"/>
  <c r="J8931" i="2"/>
  <c r="J8971" i="2"/>
  <c r="J9019" i="2"/>
  <c r="J9067" i="2"/>
  <c r="J9107" i="2"/>
  <c r="J9155" i="2"/>
  <c r="J9203" i="2"/>
  <c r="J5498" i="2"/>
  <c r="J6010" i="2"/>
  <c r="J6422" i="2"/>
  <c r="J6678" i="2"/>
  <c r="J6754" i="2"/>
  <c r="J6818" i="2"/>
  <c r="J6882" i="2"/>
  <c r="J6946" i="2"/>
  <c r="J7010" i="2"/>
  <c r="J7074" i="2"/>
  <c r="J7138" i="2"/>
  <c r="J7202" i="2"/>
  <c r="J7266" i="2"/>
  <c r="J7330" i="2"/>
  <c r="J7394" i="2"/>
  <c r="J7458" i="2"/>
  <c r="J7522" i="2"/>
  <c r="J7586" i="2"/>
  <c r="J7650" i="2"/>
  <c r="J7714" i="2"/>
  <c r="J7778" i="2"/>
  <c r="J7842" i="2"/>
  <c r="J7906" i="2"/>
  <c r="J7966" i="2"/>
  <c r="J7998" i="2"/>
  <c r="J8030" i="2"/>
  <c r="J8062" i="2"/>
  <c r="J8094" i="2"/>
  <c r="J8126" i="2"/>
  <c r="J8158" i="2"/>
  <c r="J8190" i="2"/>
  <c r="J8222" i="2"/>
  <c r="J8254" i="2"/>
  <c r="J8286" i="2"/>
  <c r="J8318" i="2"/>
  <c r="J8350" i="2"/>
  <c r="J8378" i="2"/>
  <c r="J8398" i="2"/>
  <c r="J8420" i="2"/>
  <c r="J8442" i="2"/>
  <c r="J8462" i="2"/>
  <c r="J8484" i="2"/>
  <c r="J8506" i="2"/>
  <c r="J8518" i="2"/>
  <c r="J8526" i="2"/>
  <c r="J8534" i="2"/>
  <c r="J8542" i="2"/>
  <c r="J8550" i="2"/>
  <c r="J8558" i="2"/>
  <c r="J8566" i="2"/>
  <c r="J8574" i="2"/>
  <c r="J8582" i="2"/>
  <c r="J8590" i="2"/>
  <c r="J8598" i="2"/>
  <c r="J8606" i="2"/>
  <c r="J8614" i="2"/>
  <c r="J8622" i="2"/>
  <c r="J8630" i="2"/>
  <c r="J8638" i="2"/>
  <c r="J8646" i="2"/>
  <c r="J8654" i="2"/>
  <c r="J8662" i="2"/>
  <c r="J8670" i="2"/>
  <c r="J8678" i="2"/>
  <c r="J8686" i="2"/>
  <c r="J8694" i="2"/>
  <c r="J8702" i="2"/>
  <c r="J8710" i="2"/>
  <c r="J8718" i="2"/>
  <c r="J8726" i="2"/>
  <c r="J8734" i="2"/>
  <c r="J8742" i="2"/>
  <c r="J8750" i="2"/>
  <c r="J8758" i="2"/>
  <c r="J8766" i="2"/>
  <c r="J8774" i="2"/>
  <c r="J8782" i="2"/>
  <c r="J8790" i="2"/>
  <c r="J8798" i="2"/>
  <c r="J8806" i="2"/>
  <c r="J8814" i="2"/>
  <c r="J8822" i="2"/>
  <c r="J8830" i="2"/>
  <c r="J8838" i="2"/>
  <c r="J8846" i="2"/>
  <c r="J8854" i="2"/>
  <c r="J8862" i="2"/>
  <c r="J8870" i="2"/>
  <c r="J8878" i="2"/>
  <c r="J8886" i="2"/>
  <c r="J8894" i="2"/>
  <c r="J8902" i="2"/>
  <c r="J8910" i="2"/>
  <c r="J8918" i="2"/>
  <c r="J8926" i="2"/>
  <c r="J8934" i="2"/>
  <c r="J8942" i="2"/>
  <c r="J8950" i="2"/>
  <c r="J8958" i="2"/>
  <c r="J8966" i="2"/>
  <c r="J8974" i="2"/>
  <c r="J8982" i="2"/>
  <c r="J8990" i="2"/>
  <c r="J8998" i="2"/>
  <c r="J9006" i="2"/>
  <c r="J9014" i="2"/>
  <c r="J9022" i="2"/>
  <c r="J9030" i="2"/>
  <c r="J9038" i="2"/>
  <c r="J9046" i="2"/>
  <c r="J9054" i="2"/>
  <c r="J9062" i="2"/>
  <c r="J9070" i="2"/>
  <c r="J9078" i="2"/>
  <c r="J9086" i="2"/>
  <c r="J9094" i="2"/>
  <c r="J9102" i="2"/>
  <c r="J9110" i="2"/>
  <c r="J9118" i="2"/>
  <c r="J9126" i="2"/>
  <c r="J9134" i="2"/>
  <c r="J9142" i="2"/>
  <c r="J9150" i="2"/>
  <c r="J9158" i="2"/>
  <c r="J9166" i="2"/>
  <c r="J9174" i="2"/>
  <c r="J9182" i="2"/>
  <c r="J9190" i="2"/>
  <c r="J9198" i="2"/>
  <c r="J9206" i="2"/>
  <c r="J9214" i="2"/>
  <c r="J8991" i="2"/>
  <c r="J9039" i="2"/>
  <c r="J9071" i="2"/>
  <c r="J9103" i="2"/>
  <c r="J9127" i="2"/>
  <c r="J9159" i="2"/>
  <c r="J9191" i="2"/>
  <c r="J7242" i="2"/>
  <c r="J8082" i="2"/>
  <c r="J8274" i="2"/>
  <c r="J8434" i="2"/>
  <c r="J8539" i="2"/>
  <c r="J8587" i="2"/>
  <c r="J8627" i="2"/>
  <c r="J8675" i="2"/>
  <c r="J8715" i="2"/>
  <c r="J8763" i="2"/>
  <c r="J8811" i="2"/>
  <c r="J8859" i="2"/>
  <c r="J8907" i="2"/>
  <c r="J8955" i="2"/>
  <c r="J9003" i="2"/>
  <c r="J9051" i="2"/>
  <c r="J9099" i="2"/>
  <c r="J9147" i="2"/>
  <c r="J9195" i="2"/>
  <c r="J5562" i="2"/>
  <c r="J6074" i="2"/>
  <c r="J6454" i="2"/>
  <c r="J6698" i="2"/>
  <c r="J6762" i="2"/>
  <c r="J6826" i="2"/>
  <c r="J6890" i="2"/>
  <c r="J6954" i="2"/>
  <c r="J7018" i="2"/>
  <c r="J7082" i="2"/>
  <c r="J7146" i="2"/>
  <c r="J7210" i="2"/>
  <c r="J7274" i="2"/>
  <c r="J7338" i="2"/>
  <c r="J7402" i="2"/>
  <c r="J7466" i="2"/>
  <c r="J7530" i="2"/>
  <c r="J7594" i="2"/>
  <c r="J7658" i="2"/>
  <c r="J7722" i="2"/>
  <c r="J7786" i="2"/>
  <c r="J7850" i="2"/>
  <c r="J7914" i="2"/>
  <c r="J7970" i="2"/>
  <c r="J8002" i="2"/>
  <c r="J8034" i="2"/>
  <c r="J8066" i="2"/>
  <c r="J8098" i="2"/>
  <c r="J8130" i="2"/>
  <c r="J8162" i="2"/>
  <c r="J8194" i="2"/>
  <c r="J8226" i="2"/>
  <c r="J8258" i="2"/>
  <c r="J8290" i="2"/>
  <c r="J8322" i="2"/>
  <c r="J8354" i="2"/>
  <c r="J8380" i="2"/>
  <c r="J8402" i="2"/>
  <c r="J8422" i="2"/>
  <c r="J8444" i="2"/>
  <c r="J8466" i="2"/>
  <c r="J8486" i="2"/>
  <c r="J8508" i="2"/>
  <c r="J8519" i="2"/>
  <c r="J8527" i="2"/>
  <c r="J8535" i="2"/>
  <c r="J8543" i="2"/>
  <c r="J8551" i="2"/>
  <c r="J8559" i="2"/>
  <c r="J8567" i="2"/>
  <c r="J8575" i="2"/>
  <c r="J8583" i="2"/>
  <c r="J8591" i="2"/>
  <c r="J8599" i="2"/>
  <c r="J8607" i="2"/>
  <c r="J8615" i="2"/>
  <c r="J8623" i="2"/>
  <c r="J8631" i="2"/>
  <c r="J8639" i="2"/>
  <c r="J8647" i="2"/>
  <c r="J8655" i="2"/>
  <c r="J8663" i="2"/>
  <c r="J8671" i="2"/>
  <c r="J8679" i="2"/>
  <c r="J8687" i="2"/>
  <c r="J8695" i="2"/>
  <c r="J8703" i="2"/>
  <c r="J8711" i="2"/>
  <c r="J8719" i="2"/>
  <c r="J8727" i="2"/>
  <c r="J8735" i="2"/>
  <c r="J8743" i="2"/>
  <c r="J8751" i="2"/>
  <c r="J8759" i="2"/>
  <c r="J8767" i="2"/>
  <c r="J8775" i="2"/>
  <c r="J8783" i="2"/>
  <c r="J8791" i="2"/>
  <c r="J8799" i="2"/>
  <c r="J8807" i="2"/>
  <c r="J8815" i="2"/>
  <c r="J8823" i="2"/>
  <c r="J8831" i="2"/>
  <c r="J8839" i="2"/>
  <c r="J8847" i="2"/>
  <c r="J8855" i="2"/>
  <c r="J8863" i="2"/>
  <c r="J8871" i="2"/>
  <c r="J8879" i="2"/>
  <c r="J8887" i="2"/>
  <c r="J8895" i="2"/>
  <c r="J8903" i="2"/>
  <c r="J8911" i="2"/>
  <c r="J8919" i="2"/>
  <c r="J8927" i="2"/>
  <c r="J8935" i="2"/>
  <c r="J8943" i="2"/>
  <c r="J8951" i="2"/>
  <c r="J8959" i="2"/>
  <c r="J8967" i="2"/>
  <c r="J8975" i="2"/>
  <c r="J8983" i="2"/>
  <c r="J9015" i="2"/>
  <c r="J9055" i="2"/>
  <c r="J9095" i="2"/>
  <c r="J9135" i="2"/>
  <c r="J9167" i="2"/>
  <c r="J9199" i="2"/>
  <c r="J7562" i="2"/>
  <c r="J5626" i="2"/>
  <c r="J6138" i="2"/>
  <c r="J6486" i="2"/>
  <c r="J6706" i="2"/>
  <c r="J6770" i="2"/>
  <c r="J6834" i="2"/>
  <c r="J6898" i="2"/>
  <c r="J6962" i="2"/>
  <c r="J7026" i="2"/>
  <c r="J7090" i="2"/>
  <c r="J7154" i="2"/>
  <c r="J7218" i="2"/>
  <c r="J7282" i="2"/>
  <c r="J7346" i="2"/>
  <c r="J7410" i="2"/>
  <c r="J7474" i="2"/>
  <c r="J7538" i="2"/>
  <c r="J7602" i="2"/>
  <c r="J7666" i="2"/>
  <c r="J7730" i="2"/>
  <c r="J7794" i="2"/>
  <c r="J7858" i="2"/>
  <c r="J7922" i="2"/>
  <c r="J7974" i="2"/>
  <c r="J8006" i="2"/>
  <c r="J8038" i="2"/>
  <c r="J8070" i="2"/>
  <c r="J8102" i="2"/>
  <c r="J8134" i="2"/>
  <c r="J8166" i="2"/>
  <c r="J8198" i="2"/>
  <c r="J8230" i="2"/>
  <c r="J8262" i="2"/>
  <c r="J8294" i="2"/>
  <c r="J8326" i="2"/>
  <c r="J8358" i="2"/>
  <c r="J8382" i="2"/>
  <c r="J8404" i="2"/>
  <c r="J8426" i="2"/>
  <c r="J8446" i="2"/>
  <c r="J8468" i="2"/>
  <c r="J8490" i="2"/>
  <c r="J8510" i="2"/>
  <c r="J8520" i="2"/>
  <c r="J8528" i="2"/>
  <c r="J8536" i="2"/>
  <c r="J8544" i="2"/>
  <c r="J8552" i="2"/>
  <c r="J8560" i="2"/>
  <c r="J8568" i="2"/>
  <c r="J8576" i="2"/>
  <c r="J8584" i="2"/>
  <c r="J8592" i="2"/>
  <c r="J8600" i="2"/>
  <c r="J8608" i="2"/>
  <c r="J8616" i="2"/>
  <c r="J8624" i="2"/>
  <c r="J8632" i="2"/>
  <c r="J8640" i="2"/>
  <c r="J8648" i="2"/>
  <c r="J8656" i="2"/>
  <c r="J8664" i="2"/>
  <c r="J8672" i="2"/>
  <c r="J8680" i="2"/>
  <c r="J8688" i="2"/>
  <c r="J8696" i="2"/>
  <c r="J8704" i="2"/>
  <c r="J8712" i="2"/>
  <c r="J8720" i="2"/>
  <c r="J8728" i="2"/>
  <c r="J8736" i="2"/>
  <c r="J8744" i="2"/>
  <c r="J8752" i="2"/>
  <c r="J8760" i="2"/>
  <c r="J8768" i="2"/>
  <c r="J8776" i="2"/>
  <c r="J8784" i="2"/>
  <c r="J8792" i="2"/>
  <c r="J8800" i="2"/>
  <c r="J8808" i="2"/>
  <c r="J8816" i="2"/>
  <c r="J8824" i="2"/>
  <c r="J8832" i="2"/>
  <c r="J8840" i="2"/>
  <c r="J8848" i="2"/>
  <c r="J8856" i="2"/>
  <c r="J8864" i="2"/>
  <c r="J8872" i="2"/>
  <c r="J8880" i="2"/>
  <c r="J8888" i="2"/>
  <c r="J8896" i="2"/>
  <c r="J8904" i="2"/>
  <c r="J8912" i="2"/>
  <c r="J8920" i="2"/>
  <c r="J8928" i="2"/>
  <c r="J8936" i="2"/>
  <c r="J8944" i="2"/>
  <c r="J8952" i="2"/>
  <c r="J8960" i="2"/>
  <c r="J8968" i="2"/>
  <c r="J8976" i="2"/>
  <c r="J8984" i="2"/>
  <c r="J8992" i="2"/>
  <c r="J9000" i="2"/>
  <c r="J9008" i="2"/>
  <c r="J9016" i="2"/>
  <c r="J9024" i="2"/>
  <c r="J9032" i="2"/>
  <c r="J9040" i="2"/>
  <c r="J9048" i="2"/>
  <c r="J9056" i="2"/>
  <c r="J9064" i="2"/>
  <c r="J9072" i="2"/>
  <c r="J9080" i="2"/>
  <c r="J9088" i="2"/>
  <c r="J9096" i="2"/>
  <c r="J9104" i="2"/>
  <c r="J9112" i="2"/>
  <c r="J9120" i="2"/>
  <c r="J9128" i="2"/>
  <c r="J9136" i="2"/>
  <c r="J9144" i="2"/>
  <c r="J9152" i="2"/>
  <c r="J9160" i="2"/>
  <c r="J9168" i="2"/>
  <c r="J9176" i="2"/>
  <c r="J9184" i="2"/>
  <c r="J9192" i="2"/>
  <c r="J9200" i="2"/>
  <c r="J9208" i="2"/>
  <c r="J9216" i="2"/>
  <c r="J5818" i="2"/>
  <c r="J6858" i="2"/>
  <c r="J7050" i="2"/>
  <c r="J7306" i="2"/>
  <c r="J7690" i="2"/>
  <c r="J7882" i="2"/>
  <c r="J8018" i="2"/>
  <c r="J8210" i="2"/>
  <c r="J8370" i="2"/>
  <c r="J8498" i="2"/>
  <c r="J8555" i="2"/>
  <c r="J8603" i="2"/>
  <c r="J8659" i="2"/>
  <c r="J8707" i="2"/>
  <c r="J8755" i="2"/>
  <c r="J8803" i="2"/>
  <c r="J8851" i="2"/>
  <c r="J8899" i="2"/>
  <c r="J8947" i="2"/>
  <c r="J8987" i="2"/>
  <c r="J9043" i="2"/>
  <c r="J9091" i="2"/>
  <c r="J9139" i="2"/>
  <c r="J9187" i="2"/>
  <c r="J5690" i="2"/>
  <c r="J6202" i="2"/>
  <c r="J6518" i="2"/>
  <c r="J6714" i="2"/>
  <c r="J6778" i="2"/>
  <c r="J6842" i="2"/>
  <c r="J6906" i="2"/>
  <c r="J6970" i="2"/>
  <c r="J7034" i="2"/>
  <c r="J7098" i="2"/>
  <c r="J7162" i="2"/>
  <c r="J7226" i="2"/>
  <c r="J7290" i="2"/>
  <c r="J7354" i="2"/>
  <c r="J7418" i="2"/>
  <c r="J7482" i="2"/>
  <c r="J7546" i="2"/>
  <c r="J7610" i="2"/>
  <c r="J7674" i="2"/>
  <c r="J7738" i="2"/>
  <c r="J7802" i="2"/>
  <c r="J7866" i="2"/>
  <c r="J7930" i="2"/>
  <c r="J7978" i="2"/>
  <c r="J8010" i="2"/>
  <c r="J8042" i="2"/>
  <c r="J8074" i="2"/>
  <c r="J8106" i="2"/>
  <c r="J8138" i="2"/>
  <c r="J8170" i="2"/>
  <c r="J8202" i="2"/>
  <c r="J8234" i="2"/>
  <c r="J8266" i="2"/>
  <c r="J8298" i="2"/>
  <c r="J8330" i="2"/>
  <c r="J8362" i="2"/>
  <c r="J8386" i="2"/>
  <c r="J8406" i="2"/>
  <c r="J8428" i="2"/>
  <c r="J8450" i="2"/>
  <c r="J8470" i="2"/>
  <c r="J8492" i="2"/>
  <c r="J8512" i="2"/>
  <c r="J8521" i="2"/>
  <c r="J8529" i="2"/>
  <c r="J8537" i="2"/>
  <c r="J8545" i="2"/>
  <c r="J8553" i="2"/>
  <c r="J8561" i="2"/>
  <c r="J8569" i="2"/>
  <c r="J8577" i="2"/>
  <c r="J8585" i="2"/>
  <c r="J8593" i="2"/>
  <c r="J8601" i="2"/>
  <c r="J8609" i="2"/>
  <c r="J8617" i="2"/>
  <c r="J8625" i="2"/>
  <c r="J8633" i="2"/>
  <c r="J8641" i="2"/>
  <c r="J8649" i="2"/>
  <c r="J8657" i="2"/>
  <c r="J8665" i="2"/>
  <c r="J8673" i="2"/>
  <c r="J8681" i="2"/>
  <c r="J8689" i="2"/>
  <c r="J8697" i="2"/>
  <c r="J8705" i="2"/>
  <c r="J8713" i="2"/>
  <c r="J8721" i="2"/>
  <c r="J8729" i="2"/>
  <c r="J8737" i="2"/>
  <c r="J8745" i="2"/>
  <c r="J8753" i="2"/>
  <c r="J8761" i="2"/>
  <c r="J8769" i="2"/>
  <c r="J8777" i="2"/>
  <c r="J8785" i="2"/>
  <c r="J8793" i="2"/>
  <c r="J8801" i="2"/>
  <c r="J8809" i="2"/>
  <c r="J8817" i="2"/>
  <c r="J8825" i="2"/>
  <c r="J8833" i="2"/>
  <c r="J8841" i="2"/>
  <c r="J8849" i="2"/>
  <c r="J8857" i="2"/>
  <c r="J8865" i="2"/>
  <c r="J8873" i="2"/>
  <c r="J8881" i="2"/>
  <c r="J8889" i="2"/>
  <c r="J8897" i="2"/>
  <c r="J8905" i="2"/>
  <c r="J8913" i="2"/>
  <c r="J8921" i="2"/>
  <c r="J8929" i="2"/>
  <c r="J8937" i="2"/>
  <c r="J8945" i="2"/>
  <c r="J8953" i="2"/>
  <c r="J8961" i="2"/>
  <c r="J8969" i="2"/>
  <c r="J8977" i="2"/>
  <c r="J8985" i="2"/>
  <c r="J8993" i="2"/>
  <c r="J9001" i="2"/>
  <c r="J9009" i="2"/>
  <c r="J9017" i="2"/>
  <c r="J9025" i="2"/>
  <c r="J9033" i="2"/>
  <c r="J9041" i="2"/>
  <c r="J9049" i="2"/>
  <c r="J9057" i="2"/>
  <c r="J9065" i="2"/>
  <c r="J9073" i="2"/>
  <c r="J9081" i="2"/>
  <c r="J9089" i="2"/>
  <c r="J9097" i="2"/>
  <c r="J9105" i="2"/>
  <c r="J9113" i="2"/>
  <c r="J9121" i="2"/>
  <c r="J9129" i="2"/>
  <c r="J9137" i="2"/>
  <c r="J9145" i="2"/>
  <c r="J9153" i="2"/>
  <c r="J9161" i="2"/>
  <c r="J9169" i="2"/>
  <c r="J9177" i="2"/>
  <c r="J9185" i="2"/>
  <c r="J9193" i="2"/>
  <c r="J9201" i="2"/>
  <c r="J9209" i="2"/>
  <c r="J9217" i="2"/>
  <c r="J6582" i="2"/>
  <c r="J6730" i="2"/>
  <c r="J6922" i="2"/>
  <c r="J7114" i="2"/>
  <c r="J7370" i="2"/>
  <c r="J7754" i="2"/>
  <c r="J7946" i="2"/>
  <c r="J8050" i="2"/>
  <c r="J8242" i="2"/>
  <c r="J8412" i="2"/>
  <c r="J8523" i="2"/>
  <c r="J8571" i="2"/>
  <c r="J8619" i="2"/>
  <c r="J8667" i="2"/>
  <c r="J8723" i="2"/>
  <c r="J8771" i="2"/>
  <c r="J8827" i="2"/>
  <c r="J8883" i="2"/>
  <c r="J8923" i="2"/>
  <c r="J8979" i="2"/>
  <c r="J9027" i="2"/>
  <c r="J9075" i="2"/>
  <c r="J9115" i="2"/>
  <c r="J9163" i="2"/>
  <c r="J9211" i="2"/>
  <c r="J5754" i="2"/>
  <c r="J6266" i="2"/>
  <c r="J6550" i="2"/>
  <c r="J6722" i="2"/>
  <c r="J6786" i="2"/>
  <c r="J6850" i="2"/>
  <c r="J6914" i="2"/>
  <c r="J6978" i="2"/>
  <c r="J7042" i="2"/>
  <c r="J7106" i="2"/>
  <c r="J7170" i="2"/>
  <c r="J7234" i="2"/>
  <c r="J7298" i="2"/>
  <c r="J7362" i="2"/>
  <c r="J7426" i="2"/>
  <c r="J7490" i="2"/>
  <c r="J7554" i="2"/>
  <c r="J7618" i="2"/>
  <c r="J7682" i="2"/>
  <c r="J7746" i="2"/>
  <c r="J7810" i="2"/>
  <c r="J7874" i="2"/>
  <c r="J7938" i="2"/>
  <c r="J7982" i="2"/>
  <c r="J8014" i="2"/>
  <c r="J8046" i="2"/>
  <c r="J8078" i="2"/>
  <c r="J8110" i="2"/>
  <c r="J8142" i="2"/>
  <c r="J8174" i="2"/>
  <c r="J8206" i="2"/>
  <c r="J8238" i="2"/>
  <c r="J8270" i="2"/>
  <c r="J8302" i="2"/>
  <c r="J8334" i="2"/>
  <c r="J8366" i="2"/>
  <c r="J8388" i="2"/>
  <c r="J8410" i="2"/>
  <c r="J8430" i="2"/>
  <c r="J8452" i="2"/>
  <c r="J8474" i="2"/>
  <c r="J8494" i="2"/>
  <c r="J8514" i="2"/>
  <c r="J8522" i="2"/>
  <c r="J8530" i="2"/>
  <c r="J8538" i="2"/>
  <c r="J8546" i="2"/>
  <c r="J8554" i="2"/>
  <c r="J8562" i="2"/>
  <c r="J8570" i="2"/>
  <c r="J8578" i="2"/>
  <c r="J8586" i="2"/>
  <c r="J8594" i="2"/>
  <c r="J8602" i="2"/>
  <c r="J8610" i="2"/>
  <c r="J8618" i="2"/>
  <c r="J8626" i="2"/>
  <c r="J8634" i="2"/>
  <c r="J8642" i="2"/>
  <c r="J8650" i="2"/>
  <c r="J8658" i="2"/>
  <c r="J8666" i="2"/>
  <c r="J8674" i="2"/>
  <c r="J8682" i="2"/>
  <c r="J8690" i="2"/>
  <c r="J8698" i="2"/>
  <c r="J8706" i="2"/>
  <c r="J8714" i="2"/>
  <c r="J8722" i="2"/>
  <c r="J8730" i="2"/>
  <c r="J8738" i="2"/>
  <c r="J8746" i="2"/>
  <c r="J8754" i="2"/>
  <c r="J8762" i="2"/>
  <c r="J8770" i="2"/>
  <c r="J8778" i="2"/>
  <c r="J8786" i="2"/>
  <c r="J8794" i="2"/>
  <c r="J8802" i="2"/>
  <c r="J8810" i="2"/>
  <c r="J8818" i="2"/>
  <c r="J8826" i="2"/>
  <c r="J8834" i="2"/>
  <c r="J8842" i="2"/>
  <c r="J8850" i="2"/>
  <c r="J8858" i="2"/>
  <c r="J8866" i="2"/>
  <c r="J8874" i="2"/>
  <c r="J8882" i="2"/>
  <c r="J8890" i="2"/>
  <c r="J8898" i="2"/>
  <c r="J8906" i="2"/>
  <c r="J8914" i="2"/>
  <c r="J8922" i="2"/>
  <c r="J8930" i="2"/>
  <c r="J8938" i="2"/>
  <c r="J8946" i="2"/>
  <c r="J8954" i="2"/>
  <c r="J8962" i="2"/>
  <c r="J8970" i="2"/>
  <c r="J8978" i="2"/>
  <c r="J8986" i="2"/>
  <c r="J8994" i="2"/>
  <c r="J9002" i="2"/>
  <c r="J9010" i="2"/>
  <c r="J9018" i="2"/>
  <c r="J9026" i="2"/>
  <c r="J9034" i="2"/>
  <c r="J9042" i="2"/>
  <c r="J9050" i="2"/>
  <c r="J9058" i="2"/>
  <c r="J9066" i="2"/>
  <c r="J9074" i="2"/>
  <c r="J9082" i="2"/>
  <c r="J9090" i="2"/>
  <c r="J9098" i="2"/>
  <c r="J9106" i="2"/>
  <c r="J9114" i="2"/>
  <c r="J9122" i="2"/>
  <c r="J9130" i="2"/>
  <c r="J9138" i="2"/>
  <c r="J9146" i="2"/>
  <c r="J9154" i="2"/>
  <c r="J9162" i="2"/>
  <c r="J9170" i="2"/>
  <c r="J9178" i="2"/>
  <c r="J9186" i="2"/>
  <c r="J9194" i="2"/>
  <c r="J9202" i="2"/>
  <c r="J9210" i="2"/>
  <c r="J9218" i="2"/>
  <c r="J6326" i="2"/>
  <c r="J6794" i="2"/>
  <c r="J6986" i="2"/>
  <c r="J7178" i="2"/>
  <c r="J7626" i="2"/>
  <c r="J7818" i="2"/>
  <c r="J7986" i="2"/>
  <c r="J8114" i="2"/>
  <c r="J8306" i="2"/>
  <c r="J8454" i="2"/>
  <c r="J8531" i="2"/>
  <c r="J8579" i="2"/>
  <c r="J8635" i="2"/>
  <c r="J8683" i="2"/>
  <c r="J8731" i="2"/>
  <c r="J8779" i="2"/>
  <c r="J8819" i="2"/>
  <c r="J8867" i="2"/>
  <c r="J8915" i="2"/>
  <c r="J8963" i="2"/>
  <c r="J9011" i="2"/>
  <c r="J9059" i="2"/>
  <c r="J9123" i="2"/>
  <c r="J9171" i="2"/>
  <c r="H3" i="2"/>
  <c r="B346" i="2"/>
  <c r="B354" i="2"/>
  <c r="B362" i="2"/>
  <c r="B370" i="2"/>
  <c r="B378" i="2"/>
  <c r="B386" i="2"/>
  <c r="B394" i="2"/>
  <c r="B402" i="2"/>
  <c r="B410" i="2"/>
  <c r="B418" i="2"/>
  <c r="B426" i="2"/>
  <c r="B434" i="2"/>
  <c r="B442" i="2"/>
  <c r="B450" i="2"/>
  <c r="B458" i="2"/>
  <c r="B466" i="2"/>
  <c r="B474" i="2"/>
  <c r="B482" i="2"/>
  <c r="B490" i="2"/>
  <c r="B498" i="2"/>
  <c r="B506" i="2"/>
  <c r="B514" i="2"/>
  <c r="B522" i="2"/>
  <c r="B530" i="2"/>
  <c r="B538" i="2"/>
  <c r="B546" i="2"/>
  <c r="B554" i="2"/>
  <c r="B562" i="2"/>
  <c r="B570" i="2"/>
  <c r="B578" i="2"/>
  <c r="B586" i="2"/>
  <c r="B594" i="2"/>
  <c r="B602" i="2"/>
  <c r="B610" i="2"/>
  <c r="B618" i="2"/>
  <c r="B626" i="2"/>
  <c r="B634" i="2"/>
  <c r="B642" i="2"/>
  <c r="B650" i="2"/>
  <c r="B347" i="2"/>
  <c r="B355" i="2"/>
  <c r="B363" i="2"/>
  <c r="B371" i="2"/>
  <c r="B379" i="2"/>
  <c r="B387" i="2"/>
  <c r="B395" i="2"/>
  <c r="B403" i="2"/>
  <c r="B411" i="2"/>
  <c r="B419" i="2"/>
  <c r="B427" i="2"/>
  <c r="B435" i="2"/>
  <c r="B443" i="2"/>
  <c r="B451" i="2"/>
  <c r="B459" i="2"/>
  <c r="B467" i="2"/>
  <c r="B475" i="2"/>
  <c r="B483" i="2"/>
  <c r="B491" i="2"/>
  <c r="B499" i="2"/>
  <c r="B507" i="2"/>
  <c r="B515" i="2"/>
  <c r="B523" i="2"/>
  <c r="B531" i="2"/>
  <c r="B539" i="2"/>
  <c r="B547" i="2"/>
  <c r="B555" i="2"/>
  <c r="B563" i="2"/>
  <c r="B571" i="2"/>
  <c r="B579" i="2"/>
  <c r="B587" i="2"/>
  <c r="B595" i="2"/>
  <c r="B603" i="2"/>
  <c r="B611" i="2"/>
  <c r="B619" i="2"/>
  <c r="B627" i="2"/>
  <c r="B635" i="2"/>
  <c r="B643" i="2"/>
  <c r="B651" i="2"/>
  <c r="B659" i="2"/>
  <c r="B667" i="2"/>
  <c r="B675" i="2"/>
  <c r="B683" i="2"/>
  <c r="B691" i="2"/>
  <c r="B699" i="2"/>
  <c r="B707" i="2"/>
  <c r="B715" i="2"/>
  <c r="B723" i="2"/>
  <c r="B731" i="2"/>
  <c r="B739" i="2"/>
  <c r="B747" i="2"/>
  <c r="B755" i="2"/>
  <c r="B763" i="2"/>
  <c r="B771" i="2"/>
  <c r="B779" i="2"/>
  <c r="B787" i="2"/>
  <c r="B795" i="2"/>
  <c r="B803" i="2"/>
  <c r="B811" i="2"/>
  <c r="B819" i="2"/>
  <c r="B827" i="2"/>
  <c r="B835" i="2"/>
  <c r="B843" i="2"/>
  <c r="B851" i="2"/>
  <c r="B859" i="2"/>
  <c r="B867" i="2"/>
  <c r="B875" i="2"/>
  <c r="B883" i="2"/>
  <c r="B891" i="2"/>
  <c r="B899" i="2"/>
  <c r="B907" i="2"/>
  <c r="B915" i="2"/>
  <c r="B923" i="2"/>
  <c r="B931" i="2"/>
  <c r="B939" i="2"/>
  <c r="B947" i="2"/>
  <c r="B955" i="2"/>
  <c r="B963" i="2"/>
  <c r="B971" i="2"/>
  <c r="B979" i="2"/>
  <c r="B987" i="2"/>
  <c r="B995" i="2"/>
  <c r="B1003" i="2"/>
  <c r="B1011" i="2"/>
  <c r="B1019" i="2"/>
  <c r="B1027" i="2"/>
  <c r="B1035" i="2"/>
  <c r="B1043" i="2"/>
  <c r="B1051" i="2"/>
  <c r="B1059" i="2"/>
  <c r="B1067" i="2"/>
  <c r="B1075" i="2"/>
  <c r="B1083" i="2"/>
  <c r="B1091" i="2"/>
  <c r="B1099" i="2"/>
  <c r="B1107" i="2"/>
  <c r="B1115" i="2"/>
  <c r="B1123" i="2"/>
  <c r="B1131" i="2"/>
  <c r="B1139" i="2"/>
  <c r="B1147" i="2"/>
  <c r="B1155" i="2"/>
  <c r="B1163" i="2"/>
  <c r="B1171" i="2"/>
  <c r="B1179" i="2"/>
  <c r="B1187" i="2"/>
  <c r="B348" i="2"/>
  <c r="B356" i="2"/>
  <c r="B364" i="2"/>
  <c r="B372" i="2"/>
  <c r="B380" i="2"/>
  <c r="B388" i="2"/>
  <c r="B396" i="2"/>
  <c r="B404" i="2"/>
  <c r="B412" i="2"/>
  <c r="B420" i="2"/>
  <c r="B428" i="2"/>
  <c r="B436" i="2"/>
  <c r="B444" i="2"/>
  <c r="B452" i="2"/>
  <c r="B460" i="2"/>
  <c r="B468" i="2"/>
  <c r="B476" i="2"/>
  <c r="B484" i="2"/>
  <c r="B492" i="2"/>
  <c r="B500" i="2"/>
  <c r="B508" i="2"/>
  <c r="B516" i="2"/>
  <c r="B524" i="2"/>
  <c r="B532" i="2"/>
  <c r="B540" i="2"/>
  <c r="B548" i="2"/>
  <c r="B556" i="2"/>
  <c r="B564" i="2"/>
  <c r="B572" i="2"/>
  <c r="B580" i="2"/>
  <c r="B588" i="2"/>
  <c r="B596" i="2"/>
  <c r="B604" i="2"/>
  <c r="B612" i="2"/>
  <c r="B620" i="2"/>
  <c r="B628" i="2"/>
  <c r="B636" i="2"/>
  <c r="B644" i="2"/>
  <c r="B652" i="2"/>
  <c r="B660" i="2"/>
  <c r="B668" i="2"/>
  <c r="B676" i="2"/>
  <c r="B684" i="2"/>
  <c r="B692" i="2"/>
  <c r="B700" i="2"/>
  <c r="B708" i="2"/>
  <c r="B716" i="2"/>
  <c r="B724" i="2"/>
  <c r="B732" i="2"/>
  <c r="B740" i="2"/>
  <c r="B748" i="2"/>
  <c r="B756" i="2"/>
  <c r="B764" i="2"/>
  <c r="B772" i="2"/>
  <c r="B780" i="2"/>
  <c r="B788" i="2"/>
  <c r="B796" i="2"/>
  <c r="B804" i="2"/>
  <c r="B812" i="2"/>
  <c r="B820" i="2"/>
  <c r="B828" i="2"/>
  <c r="B836" i="2"/>
  <c r="B844" i="2"/>
  <c r="B852" i="2"/>
  <c r="B860" i="2"/>
  <c r="B868" i="2"/>
  <c r="B876" i="2"/>
  <c r="B884" i="2"/>
  <c r="B892" i="2"/>
  <c r="B900" i="2"/>
  <c r="B908" i="2"/>
  <c r="B916" i="2"/>
  <c r="B924" i="2"/>
  <c r="B932" i="2"/>
  <c r="B940" i="2"/>
  <c r="B948" i="2"/>
  <c r="B956" i="2"/>
  <c r="B964" i="2"/>
  <c r="B972" i="2"/>
  <c r="B980" i="2"/>
  <c r="B988" i="2"/>
  <c r="B996" i="2"/>
  <c r="B1004" i="2"/>
  <c r="B1012" i="2"/>
  <c r="B1020" i="2"/>
  <c r="B1028" i="2"/>
  <c r="B1036" i="2"/>
  <c r="B1044" i="2"/>
  <c r="B1052" i="2"/>
  <c r="B1060" i="2"/>
  <c r="B1068" i="2"/>
  <c r="B1076" i="2"/>
  <c r="B1084" i="2"/>
  <c r="B1092" i="2"/>
  <c r="B1100" i="2"/>
  <c r="B1108" i="2"/>
  <c r="B1116" i="2"/>
  <c r="B1124" i="2"/>
  <c r="B1132" i="2"/>
  <c r="B1140" i="2"/>
  <c r="B1148" i="2"/>
  <c r="B1156" i="2"/>
  <c r="B1164" i="2"/>
  <c r="B1172" i="2"/>
  <c r="B1180" i="2"/>
  <c r="B1188" i="2"/>
  <c r="B1196" i="2"/>
  <c r="B1204" i="2"/>
  <c r="B1212" i="2"/>
  <c r="B1220" i="2"/>
  <c r="B1228" i="2"/>
  <c r="B1236" i="2"/>
  <c r="B1244" i="2"/>
  <c r="B1252" i="2"/>
  <c r="B1260" i="2"/>
  <c r="B1268" i="2"/>
  <c r="B1276" i="2"/>
  <c r="B1284" i="2"/>
  <c r="B1292" i="2"/>
  <c r="B1300" i="2"/>
  <c r="B1308" i="2"/>
  <c r="B1316" i="2"/>
  <c r="B1324" i="2"/>
  <c r="B1332" i="2"/>
  <c r="B1340" i="2"/>
  <c r="B1348" i="2"/>
  <c r="B1356" i="2"/>
  <c r="B349" i="2"/>
  <c r="B357" i="2"/>
  <c r="B365" i="2"/>
  <c r="B373" i="2"/>
  <c r="B381" i="2"/>
  <c r="B389" i="2"/>
  <c r="B397" i="2"/>
  <c r="B405" i="2"/>
  <c r="B413" i="2"/>
  <c r="B421" i="2"/>
  <c r="B429" i="2"/>
  <c r="B437" i="2"/>
  <c r="B445" i="2"/>
  <c r="B453" i="2"/>
  <c r="B461" i="2"/>
  <c r="B469" i="2"/>
  <c r="B477" i="2"/>
  <c r="B485" i="2"/>
  <c r="B493" i="2"/>
  <c r="B501" i="2"/>
  <c r="B509" i="2"/>
  <c r="B517" i="2"/>
  <c r="B525" i="2"/>
  <c r="B533" i="2"/>
  <c r="B541" i="2"/>
  <c r="B549" i="2"/>
  <c r="B557" i="2"/>
  <c r="B565" i="2"/>
  <c r="B573" i="2"/>
  <c r="B581" i="2"/>
  <c r="B589" i="2"/>
  <c r="B597" i="2"/>
  <c r="B605" i="2"/>
  <c r="B613" i="2"/>
  <c r="B621" i="2"/>
  <c r="B629" i="2"/>
  <c r="B637" i="2"/>
  <c r="B645" i="2"/>
  <c r="B653" i="2"/>
  <c r="B661" i="2"/>
  <c r="B669" i="2"/>
  <c r="B677" i="2"/>
  <c r="B685" i="2"/>
  <c r="B693" i="2"/>
  <c r="B701" i="2"/>
  <c r="B709" i="2"/>
  <c r="B717" i="2"/>
  <c r="B725" i="2"/>
  <c r="B733" i="2"/>
  <c r="B741" i="2"/>
  <c r="B749" i="2"/>
  <c r="B757" i="2"/>
  <c r="B765" i="2"/>
  <c r="B773" i="2"/>
  <c r="B781" i="2"/>
  <c r="B789" i="2"/>
  <c r="B797" i="2"/>
  <c r="B805" i="2"/>
  <c r="B813" i="2"/>
  <c r="B821" i="2"/>
  <c r="B829" i="2"/>
  <c r="B837" i="2"/>
  <c r="B845" i="2"/>
  <c r="B853" i="2"/>
  <c r="B861" i="2"/>
  <c r="B869" i="2"/>
  <c r="B877" i="2"/>
  <c r="B885" i="2"/>
  <c r="B893" i="2"/>
  <c r="B901" i="2"/>
  <c r="B909" i="2"/>
  <c r="B917" i="2"/>
  <c r="B925" i="2"/>
  <c r="B933" i="2"/>
  <c r="B941" i="2"/>
  <c r="B949" i="2"/>
  <c r="B957" i="2"/>
  <c r="B965" i="2"/>
  <c r="B973" i="2"/>
  <c r="B981" i="2"/>
  <c r="B989" i="2"/>
  <c r="B997" i="2"/>
  <c r="B1005" i="2"/>
  <c r="B1013" i="2"/>
  <c r="B1021" i="2"/>
  <c r="B1029" i="2"/>
  <c r="B1037" i="2"/>
  <c r="B1045" i="2"/>
  <c r="B1053" i="2"/>
  <c r="B1061" i="2"/>
  <c r="B1069" i="2"/>
  <c r="B1077" i="2"/>
  <c r="B1085" i="2"/>
  <c r="B1093" i="2"/>
  <c r="B1101" i="2"/>
  <c r="B1109" i="2"/>
  <c r="B1117" i="2"/>
  <c r="B1125" i="2"/>
  <c r="B350" i="2"/>
  <c r="B358" i="2"/>
  <c r="B366" i="2"/>
  <c r="B374" i="2"/>
  <c r="B382" i="2"/>
  <c r="B390" i="2"/>
  <c r="B398" i="2"/>
  <c r="B406" i="2"/>
  <c r="B414" i="2"/>
  <c r="B422" i="2"/>
  <c r="B430" i="2"/>
  <c r="B438" i="2"/>
  <c r="B446" i="2"/>
  <c r="B454" i="2"/>
  <c r="B462" i="2"/>
  <c r="B470" i="2"/>
  <c r="B478" i="2"/>
  <c r="B486" i="2"/>
  <c r="B494" i="2"/>
  <c r="B502" i="2"/>
  <c r="B510" i="2"/>
  <c r="B518" i="2"/>
  <c r="B526" i="2"/>
  <c r="B534" i="2"/>
  <c r="B542" i="2"/>
  <c r="B550" i="2"/>
  <c r="B558" i="2"/>
  <c r="B566" i="2"/>
  <c r="B574" i="2"/>
  <c r="B582" i="2"/>
  <c r="B590" i="2"/>
  <c r="B598" i="2"/>
  <c r="B606" i="2"/>
  <c r="B614" i="2"/>
  <c r="B622" i="2"/>
  <c r="B630" i="2"/>
  <c r="B638" i="2"/>
  <c r="B646" i="2"/>
  <c r="B654" i="2"/>
  <c r="B662" i="2"/>
  <c r="B670" i="2"/>
  <c r="B678" i="2"/>
  <c r="B686" i="2"/>
  <c r="B694" i="2"/>
  <c r="B702" i="2"/>
  <c r="B710" i="2"/>
  <c r="B718" i="2"/>
  <c r="B726" i="2"/>
  <c r="B734" i="2"/>
  <c r="B742" i="2"/>
  <c r="B750" i="2"/>
  <c r="B758" i="2"/>
  <c r="B766" i="2"/>
  <c r="B774" i="2"/>
  <c r="B782" i="2"/>
  <c r="B790" i="2"/>
  <c r="B798" i="2"/>
  <c r="B806" i="2"/>
  <c r="B814" i="2"/>
  <c r="B822" i="2"/>
  <c r="B830" i="2"/>
  <c r="B838" i="2"/>
  <c r="B846" i="2"/>
  <c r="B854" i="2"/>
  <c r="B862" i="2"/>
  <c r="B870" i="2"/>
  <c r="B878" i="2"/>
  <c r="B886" i="2"/>
  <c r="B894" i="2"/>
  <c r="B902" i="2"/>
  <c r="B910" i="2"/>
  <c r="B918" i="2"/>
  <c r="B926" i="2"/>
  <c r="B934" i="2"/>
  <c r="B942" i="2"/>
  <c r="B950" i="2"/>
  <c r="B958" i="2"/>
  <c r="B966" i="2"/>
  <c r="B974" i="2"/>
  <c r="B982" i="2"/>
  <c r="B990" i="2"/>
  <c r="B998" i="2"/>
  <c r="B1006" i="2"/>
  <c r="B1014" i="2"/>
  <c r="B1022" i="2"/>
  <c r="B1030" i="2"/>
  <c r="B1038" i="2"/>
  <c r="B1046" i="2"/>
  <c r="B1054" i="2"/>
  <c r="B1062" i="2"/>
  <c r="B1070" i="2"/>
  <c r="B1078" i="2"/>
  <c r="B1086" i="2"/>
  <c r="B1094" i="2"/>
  <c r="B1102" i="2"/>
  <c r="B1110" i="2"/>
  <c r="B1118" i="2"/>
  <c r="B1126" i="2"/>
  <c r="B1134" i="2"/>
  <c r="B1142" i="2"/>
  <c r="B1150" i="2"/>
  <c r="B1158" i="2"/>
  <c r="B1166" i="2"/>
  <c r="B1174" i="2"/>
  <c r="B1182" i="2"/>
  <c r="B1190" i="2"/>
  <c r="B1198" i="2"/>
  <c r="B1206" i="2"/>
  <c r="B1214" i="2"/>
  <c r="B1222" i="2"/>
  <c r="B1230" i="2"/>
  <c r="B1238" i="2"/>
  <c r="B1246" i="2"/>
  <c r="B1254" i="2"/>
  <c r="B1262" i="2"/>
  <c r="B1270" i="2"/>
  <c r="B1278" i="2"/>
  <c r="B1286" i="2"/>
  <c r="B1294" i="2"/>
  <c r="B1302" i="2"/>
  <c r="B1310" i="2"/>
  <c r="B1318" i="2"/>
  <c r="B1326" i="2"/>
  <c r="B1334" i="2"/>
  <c r="B1342" i="2"/>
  <c r="B1350" i="2"/>
  <c r="B1358" i="2"/>
  <c r="B351" i="2"/>
  <c r="B359" i="2"/>
  <c r="B367" i="2"/>
  <c r="B375" i="2"/>
  <c r="B383" i="2"/>
  <c r="B391" i="2"/>
  <c r="B399" i="2"/>
  <c r="B407" i="2"/>
  <c r="B415" i="2"/>
  <c r="B423" i="2"/>
  <c r="B431" i="2"/>
  <c r="B439" i="2"/>
  <c r="B447" i="2"/>
  <c r="B455" i="2"/>
  <c r="B463" i="2"/>
  <c r="B471" i="2"/>
  <c r="B479" i="2"/>
  <c r="B487" i="2"/>
  <c r="B495" i="2"/>
  <c r="B503" i="2"/>
  <c r="B511" i="2"/>
  <c r="B519" i="2"/>
  <c r="B527" i="2"/>
  <c r="B535" i="2"/>
  <c r="B543" i="2"/>
  <c r="B551" i="2"/>
  <c r="B559" i="2"/>
  <c r="B567" i="2"/>
  <c r="B575" i="2"/>
  <c r="B583" i="2"/>
  <c r="B591" i="2"/>
  <c r="B599" i="2"/>
  <c r="B607" i="2"/>
  <c r="B615" i="2"/>
  <c r="B623" i="2"/>
  <c r="B631" i="2"/>
  <c r="B639" i="2"/>
  <c r="B647" i="2"/>
  <c r="B655" i="2"/>
  <c r="B663" i="2"/>
  <c r="B671" i="2"/>
  <c r="B679" i="2"/>
  <c r="B687" i="2"/>
  <c r="B695" i="2"/>
  <c r="B703" i="2"/>
  <c r="B711" i="2"/>
  <c r="B719" i="2"/>
  <c r="B727" i="2"/>
  <c r="B735" i="2"/>
  <c r="B743" i="2"/>
  <c r="B751" i="2"/>
  <c r="B759" i="2"/>
  <c r="B767" i="2"/>
  <c r="B775" i="2"/>
  <c r="B783" i="2"/>
  <c r="B791" i="2"/>
  <c r="B799" i="2"/>
  <c r="B807" i="2"/>
  <c r="B815" i="2"/>
  <c r="B823" i="2"/>
  <c r="B831" i="2"/>
  <c r="B839" i="2"/>
  <c r="B847" i="2"/>
  <c r="B855" i="2"/>
  <c r="B863" i="2"/>
  <c r="B871" i="2"/>
  <c r="B879" i="2"/>
  <c r="B887" i="2"/>
  <c r="B895" i="2"/>
  <c r="B903" i="2"/>
  <c r="B911" i="2"/>
  <c r="B919" i="2"/>
  <c r="B927" i="2"/>
  <c r="B935" i="2"/>
  <c r="B943" i="2"/>
  <c r="B951" i="2"/>
  <c r="B959" i="2"/>
  <c r="B967" i="2"/>
  <c r="B975" i="2"/>
  <c r="B983" i="2"/>
  <c r="B991" i="2"/>
  <c r="B353" i="2"/>
  <c r="B361" i="2"/>
  <c r="B369" i="2"/>
  <c r="B377" i="2"/>
  <c r="B385" i="2"/>
  <c r="B393" i="2"/>
  <c r="B401" i="2"/>
  <c r="B409" i="2"/>
  <c r="B417" i="2"/>
  <c r="B425" i="2"/>
  <c r="B433" i="2"/>
  <c r="B441" i="2"/>
  <c r="B449" i="2"/>
  <c r="B457" i="2"/>
  <c r="B465" i="2"/>
  <c r="B473" i="2"/>
  <c r="B481" i="2"/>
  <c r="B489" i="2"/>
  <c r="B497" i="2"/>
  <c r="B505" i="2"/>
  <c r="B513" i="2"/>
  <c r="B521" i="2"/>
  <c r="B529" i="2"/>
  <c r="B537" i="2"/>
  <c r="B545" i="2"/>
  <c r="B553" i="2"/>
  <c r="B561" i="2"/>
  <c r="B569" i="2"/>
  <c r="B577" i="2"/>
  <c r="B585" i="2"/>
  <c r="B593" i="2"/>
  <c r="B601" i="2"/>
  <c r="B609" i="2"/>
  <c r="B617" i="2"/>
  <c r="B625" i="2"/>
  <c r="B633" i="2"/>
  <c r="B641" i="2"/>
  <c r="B649" i="2"/>
  <c r="B657" i="2"/>
  <c r="B665" i="2"/>
  <c r="B673" i="2"/>
  <c r="B681" i="2"/>
  <c r="B689" i="2"/>
  <c r="B697" i="2"/>
  <c r="B705" i="2"/>
  <c r="B713" i="2"/>
  <c r="B721" i="2"/>
  <c r="B729" i="2"/>
  <c r="B737" i="2"/>
  <c r="B745" i="2"/>
  <c r="B753" i="2"/>
  <c r="B761" i="2"/>
  <c r="B769" i="2"/>
  <c r="B777" i="2"/>
  <c r="B785" i="2"/>
  <c r="B793" i="2"/>
  <c r="B801" i="2"/>
  <c r="B809" i="2"/>
  <c r="B817" i="2"/>
  <c r="B825" i="2"/>
  <c r="B833" i="2"/>
  <c r="B841" i="2"/>
  <c r="B849" i="2"/>
  <c r="B857" i="2"/>
  <c r="B865" i="2"/>
  <c r="B873" i="2"/>
  <c r="B881" i="2"/>
  <c r="B889" i="2"/>
  <c r="B897" i="2"/>
  <c r="B905" i="2"/>
  <c r="B913" i="2"/>
  <c r="B921" i="2"/>
  <c r="B929" i="2"/>
  <c r="B937" i="2"/>
  <c r="B945" i="2"/>
  <c r="B953" i="2"/>
  <c r="B961" i="2"/>
  <c r="B969" i="2"/>
  <c r="B977" i="2"/>
  <c r="B985" i="2"/>
  <c r="B993" i="2"/>
  <c r="B1001" i="2"/>
  <c r="B1009" i="2"/>
  <c r="B1017" i="2"/>
  <c r="B1025" i="2"/>
  <c r="B1033" i="2"/>
  <c r="B1041" i="2"/>
  <c r="B1049" i="2"/>
  <c r="B1057" i="2"/>
  <c r="B1065" i="2"/>
  <c r="B1073" i="2"/>
  <c r="B1081" i="2"/>
  <c r="B1089" i="2"/>
  <c r="B1097" i="2"/>
  <c r="B1105" i="2"/>
  <c r="B1113" i="2"/>
  <c r="B1121" i="2"/>
  <c r="B1129" i="2"/>
  <c r="B1137" i="2"/>
  <c r="B1145" i="2"/>
  <c r="B1153" i="2"/>
  <c r="B1161" i="2"/>
  <c r="B1169" i="2"/>
  <c r="B1177" i="2"/>
  <c r="B1185" i="2"/>
  <c r="B1193" i="2"/>
  <c r="B1201" i="2"/>
  <c r="B1209" i="2"/>
  <c r="B1217" i="2"/>
  <c r="B1225" i="2"/>
  <c r="B1233" i="2"/>
  <c r="B1241" i="2"/>
  <c r="B1249" i="2"/>
  <c r="B1257" i="2"/>
  <c r="B1265" i="2"/>
  <c r="B1273" i="2"/>
  <c r="B1281" i="2"/>
  <c r="B1289" i="2"/>
  <c r="B1297" i="2"/>
  <c r="B1305" i="2"/>
  <c r="B1313" i="2"/>
  <c r="B1321" i="2"/>
  <c r="B1329" i="2"/>
  <c r="B1337" i="2"/>
  <c r="B1345" i="2"/>
  <c r="B1353" i="2"/>
  <c r="B1361" i="2"/>
  <c r="B352" i="2"/>
  <c r="B416" i="2"/>
  <c r="B480" i="2"/>
  <c r="B544" i="2"/>
  <c r="B608" i="2"/>
  <c r="B664" i="2"/>
  <c r="B696" i="2"/>
  <c r="B728" i="2"/>
  <c r="B760" i="2"/>
  <c r="B792" i="2"/>
  <c r="B824" i="2"/>
  <c r="B856" i="2"/>
  <c r="B888" i="2"/>
  <c r="B920" i="2"/>
  <c r="B952" i="2"/>
  <c r="B984" i="2"/>
  <c r="B1008" i="2"/>
  <c r="B1031" i="2"/>
  <c r="B1050" i="2"/>
  <c r="B1072" i="2"/>
  <c r="B1095" i="2"/>
  <c r="B1114" i="2"/>
  <c r="B1135" i="2"/>
  <c r="B1151" i="2"/>
  <c r="B1167" i="2"/>
  <c r="B1183" i="2"/>
  <c r="B1197" i="2"/>
  <c r="B1210" i="2"/>
  <c r="B1223" i="2"/>
  <c r="B1235" i="2"/>
  <c r="B1248" i="2"/>
  <c r="B1261" i="2"/>
  <c r="B1274" i="2"/>
  <c r="B1287" i="2"/>
  <c r="B1299" i="2"/>
  <c r="B1312" i="2"/>
  <c r="B1325" i="2"/>
  <c r="B1338" i="2"/>
  <c r="B1351" i="2"/>
  <c r="B1363" i="2"/>
  <c r="B1371" i="2"/>
  <c r="B1379" i="2"/>
  <c r="B1387" i="2"/>
  <c r="B1395" i="2"/>
  <c r="B1403" i="2"/>
  <c r="B1411" i="2"/>
  <c r="B1419" i="2"/>
  <c r="B1427" i="2"/>
  <c r="B1435" i="2"/>
  <c r="B1443" i="2"/>
  <c r="B1451" i="2"/>
  <c r="B1459" i="2"/>
  <c r="B1467" i="2"/>
  <c r="B1475" i="2"/>
  <c r="B1483" i="2"/>
  <c r="B1491" i="2"/>
  <c r="B1499" i="2"/>
  <c r="B1507" i="2"/>
  <c r="B1515" i="2"/>
  <c r="B1523" i="2"/>
  <c r="B1531" i="2"/>
  <c r="B1539" i="2"/>
  <c r="B1547" i="2"/>
  <c r="B1555" i="2"/>
  <c r="B1563" i="2"/>
  <c r="B1571" i="2"/>
  <c r="B1579" i="2"/>
  <c r="B1587" i="2"/>
  <c r="B1595" i="2"/>
  <c r="B1603" i="2"/>
  <c r="B1611" i="2"/>
  <c r="B1619" i="2"/>
  <c r="B1627" i="2"/>
  <c r="B1635" i="2"/>
  <c r="B1643" i="2"/>
  <c r="B1651" i="2"/>
  <c r="B1659" i="2"/>
  <c r="B1667" i="2"/>
  <c r="B1675" i="2"/>
  <c r="B1683" i="2"/>
  <c r="B1691" i="2"/>
  <c r="B1699" i="2"/>
  <c r="B1707" i="2"/>
  <c r="B1715" i="2"/>
  <c r="B1723" i="2"/>
  <c r="B1731" i="2"/>
  <c r="B1739" i="2"/>
  <c r="B1747" i="2"/>
  <c r="B1755" i="2"/>
  <c r="B1763" i="2"/>
  <c r="B1771" i="2"/>
  <c r="B1779" i="2"/>
  <c r="B1787" i="2"/>
  <c r="B1795" i="2"/>
  <c r="B1803" i="2"/>
  <c r="B1811" i="2"/>
  <c r="B1819" i="2"/>
  <c r="B1827" i="2"/>
  <c r="B1835" i="2"/>
  <c r="B1843" i="2"/>
  <c r="B1851" i="2"/>
  <c r="B1859" i="2"/>
  <c r="B1867" i="2"/>
  <c r="B1875" i="2"/>
  <c r="B1883" i="2"/>
  <c r="B1891" i="2"/>
  <c r="B1899" i="2"/>
  <c r="B1907" i="2"/>
  <c r="B1915" i="2"/>
  <c r="B1923" i="2"/>
  <c r="B1931" i="2"/>
  <c r="B1939" i="2"/>
  <c r="B1947" i="2"/>
  <c r="B1955" i="2"/>
  <c r="B1963" i="2"/>
  <c r="B1971" i="2"/>
  <c r="B1979" i="2"/>
  <c r="B1987" i="2"/>
  <c r="B1995" i="2"/>
  <c r="B2003" i="2"/>
  <c r="B2011" i="2"/>
  <c r="B2019" i="2"/>
  <c r="B2027" i="2"/>
  <c r="B2035" i="2"/>
  <c r="B2043" i="2"/>
  <c r="B2051" i="2"/>
  <c r="B2059" i="2"/>
  <c r="B360" i="2"/>
  <c r="B424" i="2"/>
  <c r="B488" i="2"/>
  <c r="B552" i="2"/>
  <c r="B616" i="2"/>
  <c r="B666" i="2"/>
  <c r="B698" i="2"/>
  <c r="B730" i="2"/>
  <c r="B762" i="2"/>
  <c r="B794" i="2"/>
  <c r="B826" i="2"/>
  <c r="B858" i="2"/>
  <c r="B890" i="2"/>
  <c r="B922" i="2"/>
  <c r="B954" i="2"/>
  <c r="B986" i="2"/>
  <c r="B1010" i="2"/>
  <c r="B1032" i="2"/>
  <c r="B1055" i="2"/>
  <c r="B1074" i="2"/>
  <c r="B1096" i="2"/>
  <c r="B1119" i="2"/>
  <c r="B1136" i="2"/>
  <c r="B1152" i="2"/>
  <c r="B1168" i="2"/>
  <c r="B1184" i="2"/>
  <c r="B1199" i="2"/>
  <c r="B1211" i="2"/>
  <c r="B1224" i="2"/>
  <c r="B1237" i="2"/>
  <c r="B1250" i="2"/>
  <c r="B1263" i="2"/>
  <c r="B1275" i="2"/>
  <c r="B1288" i="2"/>
  <c r="B1301" i="2"/>
  <c r="B1314" i="2"/>
  <c r="B1327" i="2"/>
  <c r="B1339" i="2"/>
  <c r="B1352" i="2"/>
  <c r="B1364" i="2"/>
  <c r="B1372" i="2"/>
  <c r="B1380" i="2"/>
  <c r="B1388" i="2"/>
  <c r="B1396" i="2"/>
  <c r="B1404" i="2"/>
  <c r="B1412" i="2"/>
  <c r="B1420" i="2"/>
  <c r="B1428" i="2"/>
  <c r="B1436" i="2"/>
  <c r="B1444" i="2"/>
  <c r="B1452" i="2"/>
  <c r="B1460" i="2"/>
  <c r="B1468" i="2"/>
  <c r="B1476" i="2"/>
  <c r="B1484" i="2"/>
  <c r="B1492" i="2"/>
  <c r="B1500" i="2"/>
  <c r="B1508" i="2"/>
  <c r="B1516" i="2"/>
  <c r="B1524" i="2"/>
  <c r="B1532" i="2"/>
  <c r="B1540" i="2"/>
  <c r="B1548" i="2"/>
  <c r="B1556" i="2"/>
  <c r="B1564" i="2"/>
  <c r="B1572" i="2"/>
  <c r="B1580" i="2"/>
  <c r="B1588" i="2"/>
  <c r="B1596" i="2"/>
  <c r="B1604" i="2"/>
  <c r="B1612" i="2"/>
  <c r="B1620" i="2"/>
  <c r="B1628" i="2"/>
  <c r="B1636" i="2"/>
  <c r="B1644" i="2"/>
  <c r="B1652" i="2"/>
  <c r="B1660" i="2"/>
  <c r="B1668" i="2"/>
  <c r="B1676" i="2"/>
  <c r="B1684" i="2"/>
  <c r="B1692" i="2"/>
  <c r="B1700" i="2"/>
  <c r="B1708" i="2"/>
  <c r="B1716" i="2"/>
  <c r="B1724" i="2"/>
  <c r="B1732" i="2"/>
  <c r="B1740" i="2"/>
  <c r="B1748" i="2"/>
  <c r="B1756" i="2"/>
  <c r="B1764" i="2"/>
  <c r="B1772" i="2"/>
  <c r="B1780" i="2"/>
  <c r="B1788" i="2"/>
  <c r="B1796" i="2"/>
  <c r="B1804" i="2"/>
  <c r="B1812" i="2"/>
  <c r="B1820" i="2"/>
  <c r="B1828" i="2"/>
  <c r="B1836" i="2"/>
  <c r="B1844" i="2"/>
  <c r="B1852" i="2"/>
  <c r="B1860" i="2"/>
  <c r="B1868" i="2"/>
  <c r="B1876" i="2"/>
  <c r="B1884" i="2"/>
  <c r="B1892" i="2"/>
  <c r="B1900" i="2"/>
  <c r="B1908" i="2"/>
  <c r="B1916" i="2"/>
  <c r="B1924" i="2"/>
  <c r="B1932" i="2"/>
  <c r="B1940" i="2"/>
  <c r="B1948" i="2"/>
  <c r="B1956" i="2"/>
  <c r="B1964" i="2"/>
  <c r="B1972" i="2"/>
  <c r="B1980" i="2"/>
  <c r="B1988" i="2"/>
  <c r="B1996" i="2"/>
  <c r="B2004" i="2"/>
  <c r="B2012" i="2"/>
  <c r="B2020" i="2"/>
  <c r="B2028" i="2"/>
  <c r="B2036" i="2"/>
  <c r="B2044" i="2"/>
  <c r="B2052" i="2"/>
  <c r="B368" i="2"/>
  <c r="B432" i="2"/>
  <c r="B496" i="2"/>
  <c r="B560" i="2"/>
  <c r="B624" i="2"/>
  <c r="B672" i="2"/>
  <c r="B704" i="2"/>
  <c r="B736" i="2"/>
  <c r="B768" i="2"/>
  <c r="B800" i="2"/>
  <c r="B832" i="2"/>
  <c r="B864" i="2"/>
  <c r="B896" i="2"/>
  <c r="B928" i="2"/>
  <c r="B960" i="2"/>
  <c r="B992" i="2"/>
  <c r="B1015" i="2"/>
  <c r="B1034" i="2"/>
  <c r="B1056" i="2"/>
  <c r="B1079" i="2"/>
  <c r="B1098" i="2"/>
  <c r="B1120" i="2"/>
  <c r="B1138" i="2"/>
  <c r="B1154" i="2"/>
  <c r="B1170" i="2"/>
  <c r="B1186" i="2"/>
  <c r="B1200" i="2"/>
  <c r="B1213" i="2"/>
  <c r="B1226" i="2"/>
  <c r="B1239" i="2"/>
  <c r="B1251" i="2"/>
  <c r="B1264" i="2"/>
  <c r="B1277" i="2"/>
  <c r="B1290" i="2"/>
  <c r="B1303" i="2"/>
  <c r="B1315" i="2"/>
  <c r="B1328" i="2"/>
  <c r="B1341" i="2"/>
  <c r="B1354" i="2"/>
  <c r="B1365" i="2"/>
  <c r="B1373" i="2"/>
  <c r="B1381" i="2"/>
  <c r="B1389" i="2"/>
  <c r="B1397" i="2"/>
  <c r="B1405" i="2"/>
  <c r="B1413" i="2"/>
  <c r="B1421" i="2"/>
  <c r="B1429" i="2"/>
  <c r="B1437" i="2"/>
  <c r="B1445" i="2"/>
  <c r="B1453" i="2"/>
  <c r="B1461" i="2"/>
  <c r="B1469" i="2"/>
  <c r="B1477" i="2"/>
  <c r="B1485" i="2"/>
  <c r="B1493" i="2"/>
  <c r="B1501" i="2"/>
  <c r="B1509" i="2"/>
  <c r="B1517" i="2"/>
  <c r="B1525" i="2"/>
  <c r="B1533" i="2"/>
  <c r="B1541" i="2"/>
  <c r="B1549" i="2"/>
  <c r="B1557" i="2"/>
  <c r="B1565" i="2"/>
  <c r="B1573" i="2"/>
  <c r="B1581" i="2"/>
  <c r="B1589" i="2"/>
  <c r="B1597" i="2"/>
  <c r="B1605" i="2"/>
  <c r="B1613" i="2"/>
  <c r="B1621" i="2"/>
  <c r="B1629" i="2"/>
  <c r="B1637" i="2"/>
  <c r="B1645" i="2"/>
  <c r="B1653" i="2"/>
  <c r="B1661" i="2"/>
  <c r="B1669" i="2"/>
  <c r="B1677" i="2"/>
  <c r="B1685" i="2"/>
  <c r="B1693" i="2"/>
  <c r="B1701" i="2"/>
  <c r="B1709" i="2"/>
  <c r="B1717" i="2"/>
  <c r="B1725" i="2"/>
  <c r="B1733" i="2"/>
  <c r="B1741" i="2"/>
  <c r="B1749" i="2"/>
  <c r="B1757" i="2"/>
  <c r="B376" i="2"/>
  <c r="B440" i="2"/>
  <c r="B504" i="2"/>
  <c r="B568" i="2"/>
  <c r="B632" i="2"/>
  <c r="B674" i="2"/>
  <c r="B706" i="2"/>
  <c r="B738" i="2"/>
  <c r="B770" i="2"/>
  <c r="B802" i="2"/>
  <c r="B834" i="2"/>
  <c r="B866" i="2"/>
  <c r="B898" i="2"/>
  <c r="B930" i="2"/>
  <c r="B962" i="2"/>
  <c r="B994" i="2"/>
  <c r="B1016" i="2"/>
  <c r="B1039" i="2"/>
  <c r="B1058" i="2"/>
  <c r="B1080" i="2"/>
  <c r="B1103" i="2"/>
  <c r="B1122" i="2"/>
  <c r="B1141" i="2"/>
  <c r="B1157" i="2"/>
  <c r="B1173" i="2"/>
  <c r="B1189" i="2"/>
  <c r="B1202" i="2"/>
  <c r="B1215" i="2"/>
  <c r="B1227" i="2"/>
  <c r="B1240" i="2"/>
  <c r="B1253" i="2"/>
  <c r="B1266" i="2"/>
  <c r="B1279" i="2"/>
  <c r="B1291" i="2"/>
  <c r="B1304" i="2"/>
  <c r="B1317" i="2"/>
  <c r="B1330" i="2"/>
  <c r="B1343" i="2"/>
  <c r="B1355" i="2"/>
  <c r="B1366" i="2"/>
  <c r="B1374" i="2"/>
  <c r="B1382" i="2"/>
  <c r="B1390" i="2"/>
  <c r="B1398" i="2"/>
  <c r="B1406" i="2"/>
  <c r="B1414" i="2"/>
  <c r="B1422" i="2"/>
  <c r="B1430" i="2"/>
  <c r="B1438" i="2"/>
  <c r="B1446" i="2"/>
  <c r="B1454" i="2"/>
  <c r="B1462" i="2"/>
  <c r="B1470" i="2"/>
  <c r="B1478" i="2"/>
  <c r="B1486" i="2"/>
  <c r="B1494" i="2"/>
  <c r="B1502" i="2"/>
  <c r="B1510" i="2"/>
  <c r="B1518" i="2"/>
  <c r="B1526" i="2"/>
  <c r="B1534" i="2"/>
  <c r="B1542" i="2"/>
  <c r="B1550" i="2"/>
  <c r="B1558" i="2"/>
  <c r="B1566" i="2"/>
  <c r="B1574" i="2"/>
  <c r="B1582" i="2"/>
  <c r="B1590" i="2"/>
  <c r="B1598" i="2"/>
  <c r="B1606" i="2"/>
  <c r="B1614" i="2"/>
  <c r="B1622" i="2"/>
  <c r="B1630" i="2"/>
  <c r="B1638" i="2"/>
  <c r="B1646" i="2"/>
  <c r="B1654" i="2"/>
  <c r="B1662" i="2"/>
  <c r="B1670" i="2"/>
  <c r="B1678" i="2"/>
  <c r="B1686" i="2"/>
  <c r="B1694" i="2"/>
  <c r="B1702" i="2"/>
  <c r="B1710" i="2"/>
  <c r="B1718" i="2"/>
  <c r="B1726" i="2"/>
  <c r="B1734" i="2"/>
  <c r="B1742" i="2"/>
  <c r="B1750" i="2"/>
  <c r="B1758" i="2"/>
  <c r="B1766" i="2"/>
  <c r="B1774" i="2"/>
  <c r="B1782" i="2"/>
  <c r="B1790" i="2"/>
  <c r="B1798" i="2"/>
  <c r="B1806" i="2"/>
  <c r="B1814" i="2"/>
  <c r="B1822" i="2"/>
  <c r="B1830" i="2"/>
  <c r="B1838" i="2"/>
  <c r="B1846" i="2"/>
  <c r="B1854" i="2"/>
  <c r="B1862" i="2"/>
  <c r="B1870" i="2"/>
  <c r="B1878" i="2"/>
  <c r="B1886" i="2"/>
  <c r="B1894" i="2"/>
  <c r="B1902" i="2"/>
  <c r="B1910" i="2"/>
  <c r="B1918" i="2"/>
  <c r="B1926" i="2"/>
  <c r="B1934" i="2"/>
  <c r="B384" i="2"/>
  <c r="B448" i="2"/>
  <c r="B512" i="2"/>
  <c r="B576" i="2"/>
  <c r="B640" i="2"/>
  <c r="B680" i="2"/>
  <c r="B712" i="2"/>
  <c r="B744" i="2"/>
  <c r="B776" i="2"/>
  <c r="B808" i="2"/>
  <c r="B840" i="2"/>
  <c r="B872" i="2"/>
  <c r="B904" i="2"/>
  <c r="B936" i="2"/>
  <c r="B968" i="2"/>
  <c r="B999" i="2"/>
  <c r="B1018" i="2"/>
  <c r="B1040" i="2"/>
  <c r="B1063" i="2"/>
  <c r="B1082" i="2"/>
  <c r="B1104" i="2"/>
  <c r="B1127" i="2"/>
  <c r="B1143" i="2"/>
  <c r="B1159" i="2"/>
  <c r="B1175" i="2"/>
  <c r="B1191" i="2"/>
  <c r="B1203" i="2"/>
  <c r="B1216" i="2"/>
  <c r="B1229" i="2"/>
  <c r="B1242" i="2"/>
  <c r="B1255" i="2"/>
  <c r="B1267" i="2"/>
  <c r="B1280" i="2"/>
  <c r="B1293" i="2"/>
  <c r="B1306" i="2"/>
  <c r="B1319" i="2"/>
  <c r="B1331" i="2"/>
  <c r="B1344" i="2"/>
  <c r="B1357" i="2"/>
  <c r="B1367" i="2"/>
  <c r="B1375" i="2"/>
  <c r="B1383" i="2"/>
  <c r="B1391" i="2"/>
  <c r="B1399" i="2"/>
  <c r="B1407" i="2"/>
  <c r="B1415" i="2"/>
  <c r="B1423" i="2"/>
  <c r="B1431" i="2"/>
  <c r="B1439" i="2"/>
  <c r="B1447" i="2"/>
  <c r="B1455" i="2"/>
  <c r="B1463" i="2"/>
  <c r="B1471" i="2"/>
  <c r="B1479" i="2"/>
  <c r="B1487" i="2"/>
  <c r="B1495" i="2"/>
  <c r="B1503" i="2"/>
  <c r="B1511" i="2"/>
  <c r="B1519" i="2"/>
  <c r="B1527" i="2"/>
  <c r="B1535" i="2"/>
  <c r="B1543" i="2"/>
  <c r="B1551" i="2"/>
  <c r="B1559" i="2"/>
  <c r="B1567" i="2"/>
  <c r="B1575" i="2"/>
  <c r="B1583" i="2"/>
  <c r="B1591" i="2"/>
  <c r="B1599" i="2"/>
  <c r="B1607" i="2"/>
  <c r="B1615" i="2"/>
  <c r="B1623" i="2"/>
  <c r="B1631" i="2"/>
  <c r="B1639" i="2"/>
  <c r="B1647" i="2"/>
  <c r="B1655" i="2"/>
  <c r="B1663" i="2"/>
  <c r="B1671" i="2"/>
  <c r="B1679" i="2"/>
  <c r="B1687" i="2"/>
  <c r="B1695" i="2"/>
  <c r="B1703" i="2"/>
  <c r="B1711" i="2"/>
  <c r="B1719" i="2"/>
  <c r="B1727" i="2"/>
  <c r="B1735" i="2"/>
  <c r="B1743" i="2"/>
  <c r="B1751" i="2"/>
  <c r="B1759" i="2"/>
  <c r="B1767" i="2"/>
  <c r="B1775" i="2"/>
  <c r="B1783" i="2"/>
  <c r="B1791" i="2"/>
  <c r="B1799" i="2"/>
  <c r="B1807" i="2"/>
  <c r="B1815" i="2"/>
  <c r="B1823" i="2"/>
  <c r="B1831" i="2"/>
  <c r="B1839" i="2"/>
  <c r="B1847" i="2"/>
  <c r="B1855" i="2"/>
  <c r="B1863" i="2"/>
  <c r="B1871" i="2"/>
  <c r="B1879" i="2"/>
  <c r="B1887" i="2"/>
  <c r="B1895" i="2"/>
  <c r="B1903" i="2"/>
  <c r="B1911" i="2"/>
  <c r="B1919" i="2"/>
  <c r="B1927" i="2"/>
  <c r="B1935" i="2"/>
  <c r="B392" i="2"/>
  <c r="B456" i="2"/>
  <c r="B520" i="2"/>
  <c r="B584" i="2"/>
  <c r="B648" i="2"/>
  <c r="B682" i="2"/>
  <c r="B714" i="2"/>
  <c r="B746" i="2"/>
  <c r="B778" i="2"/>
  <c r="B810" i="2"/>
  <c r="B842" i="2"/>
  <c r="B874" i="2"/>
  <c r="B906" i="2"/>
  <c r="B938" i="2"/>
  <c r="B970" i="2"/>
  <c r="B1000" i="2"/>
  <c r="B1023" i="2"/>
  <c r="B1042" i="2"/>
  <c r="B1064" i="2"/>
  <c r="B1087" i="2"/>
  <c r="B1106" i="2"/>
  <c r="B1128" i="2"/>
  <c r="B1144" i="2"/>
  <c r="B1160" i="2"/>
  <c r="B1176" i="2"/>
  <c r="B1192" i="2"/>
  <c r="B1205" i="2"/>
  <c r="B1218" i="2"/>
  <c r="B1231" i="2"/>
  <c r="B1243" i="2"/>
  <c r="B1256" i="2"/>
  <c r="B1269" i="2"/>
  <c r="B1282" i="2"/>
  <c r="B1295" i="2"/>
  <c r="B1307" i="2"/>
  <c r="B1320" i="2"/>
  <c r="B1333" i="2"/>
  <c r="B1346" i="2"/>
  <c r="B1359" i="2"/>
  <c r="B1368" i="2"/>
  <c r="B1376" i="2"/>
  <c r="B1384" i="2"/>
  <c r="B1392" i="2"/>
  <c r="B1400" i="2"/>
  <c r="B1408" i="2"/>
  <c r="B1416" i="2"/>
  <c r="B1424" i="2"/>
  <c r="B1432" i="2"/>
  <c r="B1440" i="2"/>
  <c r="B1448" i="2"/>
  <c r="B1456" i="2"/>
  <c r="B1464" i="2"/>
  <c r="B1472" i="2"/>
  <c r="B1480" i="2"/>
  <c r="B1488" i="2"/>
  <c r="B1496" i="2"/>
  <c r="B1504" i="2"/>
  <c r="B1512" i="2"/>
  <c r="B1520" i="2"/>
  <c r="B1528" i="2"/>
  <c r="B1536" i="2"/>
  <c r="B1544" i="2"/>
  <c r="B1552" i="2"/>
  <c r="B1560" i="2"/>
  <c r="B1568" i="2"/>
  <c r="B1576" i="2"/>
  <c r="B1584" i="2"/>
  <c r="B1592" i="2"/>
  <c r="B1600" i="2"/>
  <c r="B1608" i="2"/>
  <c r="B1616" i="2"/>
  <c r="B1624" i="2"/>
  <c r="B1632" i="2"/>
  <c r="B1640" i="2"/>
  <c r="B1648" i="2"/>
  <c r="B1656" i="2"/>
  <c r="B1664" i="2"/>
  <c r="B1672" i="2"/>
  <c r="B1680" i="2"/>
  <c r="B1688" i="2"/>
  <c r="B1696" i="2"/>
  <c r="B1704" i="2"/>
  <c r="B1712" i="2"/>
  <c r="B1720" i="2"/>
  <c r="B1728" i="2"/>
  <c r="B1736" i="2"/>
  <c r="B1744" i="2"/>
  <c r="B1752" i="2"/>
  <c r="B1760" i="2"/>
  <c r="B1768" i="2"/>
  <c r="B1776" i="2"/>
  <c r="B1784" i="2"/>
  <c r="B1792" i="2"/>
  <c r="B1800" i="2"/>
  <c r="B1808" i="2"/>
  <c r="B1816" i="2"/>
  <c r="B1824" i="2"/>
  <c r="B1832" i="2"/>
  <c r="B1840" i="2"/>
  <c r="B1848" i="2"/>
  <c r="B1856" i="2"/>
  <c r="B1864" i="2"/>
  <c r="B1872" i="2"/>
  <c r="B1880" i="2"/>
  <c r="B1888" i="2"/>
  <c r="B1896" i="2"/>
  <c r="B1904" i="2"/>
  <c r="B1912" i="2"/>
  <c r="B1920" i="2"/>
  <c r="B1928" i="2"/>
  <c r="B1936" i="2"/>
  <c r="B1944" i="2"/>
  <c r="B1952" i="2"/>
  <c r="B1960" i="2"/>
  <c r="B1968" i="2"/>
  <c r="B1976" i="2"/>
  <c r="B1984" i="2"/>
  <c r="B1992" i="2"/>
  <c r="B2000" i="2"/>
  <c r="B2008" i="2"/>
  <c r="B2016" i="2"/>
  <c r="B2024" i="2"/>
  <c r="B2032" i="2"/>
  <c r="B2040" i="2"/>
  <c r="B2048" i="2"/>
  <c r="B2056" i="2"/>
  <c r="B2064" i="2"/>
  <c r="B400" i="2"/>
  <c r="B656" i="2"/>
  <c r="B784" i="2"/>
  <c r="B912" i="2"/>
  <c r="B1024" i="2"/>
  <c r="B1111" i="2"/>
  <c r="B1178" i="2"/>
  <c r="B1232" i="2"/>
  <c r="B1283" i="2"/>
  <c r="B1335" i="2"/>
  <c r="B1377" i="2"/>
  <c r="B1409" i="2"/>
  <c r="B1441" i="2"/>
  <c r="B1473" i="2"/>
  <c r="B1505" i="2"/>
  <c r="B1537" i="2"/>
  <c r="B1569" i="2"/>
  <c r="B1601" i="2"/>
  <c r="B1633" i="2"/>
  <c r="B1665" i="2"/>
  <c r="B1697" i="2"/>
  <c r="B1729" i="2"/>
  <c r="B1761" i="2"/>
  <c r="B1781" i="2"/>
  <c r="B1802" i="2"/>
  <c r="B1825" i="2"/>
  <c r="B1845" i="2"/>
  <c r="B1866" i="2"/>
  <c r="B1889" i="2"/>
  <c r="B1909" i="2"/>
  <c r="B1930" i="2"/>
  <c r="B1946" i="2"/>
  <c r="B1959" i="2"/>
  <c r="B1973" i="2"/>
  <c r="B1985" i="2"/>
  <c r="B1998" i="2"/>
  <c r="B2010" i="2"/>
  <c r="B2023" i="2"/>
  <c r="B2037" i="2"/>
  <c r="B2049" i="2"/>
  <c r="B2061" i="2"/>
  <c r="B2070" i="2"/>
  <c r="B2078" i="2"/>
  <c r="B2086" i="2"/>
  <c r="B2094" i="2"/>
  <c r="B2102" i="2"/>
  <c r="B2110" i="2"/>
  <c r="B2118" i="2"/>
  <c r="B2126" i="2"/>
  <c r="B2134" i="2"/>
  <c r="B2142" i="2"/>
  <c r="B2150" i="2"/>
  <c r="B2158" i="2"/>
  <c r="B2166" i="2"/>
  <c r="B2174" i="2"/>
  <c r="B2182" i="2"/>
  <c r="B2190" i="2"/>
  <c r="B2198" i="2"/>
  <c r="B2206" i="2"/>
  <c r="B2214" i="2"/>
  <c r="B2222" i="2"/>
  <c r="B2230" i="2"/>
  <c r="B2238" i="2"/>
  <c r="B2246" i="2"/>
  <c r="B2254" i="2"/>
  <c r="B2262" i="2"/>
  <c r="B2270" i="2"/>
  <c r="B2278" i="2"/>
  <c r="B2286" i="2"/>
  <c r="B2294" i="2"/>
  <c r="B2302" i="2"/>
  <c r="B2310" i="2"/>
  <c r="B2318" i="2"/>
  <c r="B2326" i="2"/>
  <c r="B2334" i="2"/>
  <c r="B2342" i="2"/>
  <c r="B2350" i="2"/>
  <c r="B2358" i="2"/>
  <c r="B2366" i="2"/>
  <c r="B2374" i="2"/>
  <c r="B2382" i="2"/>
  <c r="B2390" i="2"/>
  <c r="B2398" i="2"/>
  <c r="B2406" i="2"/>
  <c r="B2414" i="2"/>
  <c r="B2422" i="2"/>
  <c r="B2430" i="2"/>
  <c r="B2438" i="2"/>
  <c r="B2446" i="2"/>
  <c r="B2454" i="2"/>
  <c r="B2462" i="2"/>
  <c r="B2470" i="2"/>
  <c r="B2478" i="2"/>
  <c r="B2486" i="2"/>
  <c r="B2494" i="2"/>
  <c r="B2502" i="2"/>
  <c r="B2510" i="2"/>
  <c r="B2518" i="2"/>
  <c r="B2526" i="2"/>
  <c r="B2534" i="2"/>
  <c r="B2542" i="2"/>
  <c r="B2550" i="2"/>
  <c r="B2558" i="2"/>
  <c r="B2566" i="2"/>
  <c r="B2574" i="2"/>
  <c r="B2582" i="2"/>
  <c r="B2590" i="2"/>
  <c r="B2598" i="2"/>
  <c r="B2606" i="2"/>
  <c r="B2614" i="2"/>
  <c r="B2622" i="2"/>
  <c r="B2630" i="2"/>
  <c r="B2638" i="2"/>
  <c r="B2646" i="2"/>
  <c r="B2654" i="2"/>
  <c r="B2662" i="2"/>
  <c r="B2670" i="2"/>
  <c r="B2678" i="2"/>
  <c r="B2686" i="2"/>
  <c r="B2694" i="2"/>
  <c r="B2702" i="2"/>
  <c r="B2710" i="2"/>
  <c r="B2718" i="2"/>
  <c r="B2726" i="2"/>
  <c r="B2734" i="2"/>
  <c r="B2742" i="2"/>
  <c r="B2750" i="2"/>
  <c r="B2758" i="2"/>
  <c r="B408" i="2"/>
  <c r="B658" i="2"/>
  <c r="B786" i="2"/>
  <c r="B914" i="2"/>
  <c r="B1026" i="2"/>
  <c r="B1112" i="2"/>
  <c r="B1181" i="2"/>
  <c r="B1234" i="2"/>
  <c r="B1285" i="2"/>
  <c r="B1336" i="2"/>
  <c r="B1378" i="2"/>
  <c r="B1410" i="2"/>
  <c r="B464" i="2"/>
  <c r="B688" i="2"/>
  <c r="B816" i="2"/>
  <c r="B944" i="2"/>
  <c r="B1047" i="2"/>
  <c r="B1130" i="2"/>
  <c r="B1194" i="2"/>
  <c r="B1245" i="2"/>
  <c r="B1296" i="2"/>
  <c r="B1347" i="2"/>
  <c r="B1385" i="2"/>
  <c r="B1417" i="2"/>
  <c r="B1449" i="2"/>
  <c r="B1481" i="2"/>
  <c r="B1513" i="2"/>
  <c r="B1545" i="2"/>
  <c r="B1577" i="2"/>
  <c r="B1609" i="2"/>
  <c r="B1641" i="2"/>
  <c r="B1673" i="2"/>
  <c r="B1705" i="2"/>
  <c r="B1737" i="2"/>
  <c r="B1765" i="2"/>
  <c r="B1786" i="2"/>
  <c r="B1809" i="2"/>
  <c r="B1829" i="2"/>
  <c r="B1850" i="2"/>
  <c r="B1873" i="2"/>
  <c r="B1893" i="2"/>
  <c r="B1914" i="2"/>
  <c r="B1937" i="2"/>
  <c r="B1950" i="2"/>
  <c r="B1962" i="2"/>
  <c r="B1975" i="2"/>
  <c r="B1989" i="2"/>
  <c r="B2001" i="2"/>
  <c r="B2014" i="2"/>
  <c r="B2026" i="2"/>
  <c r="B2039" i="2"/>
  <c r="B2053" i="2"/>
  <c r="B2063" i="2"/>
  <c r="B2072" i="2"/>
  <c r="B2080" i="2"/>
  <c r="B2088" i="2"/>
  <c r="B2096" i="2"/>
  <c r="B2104" i="2"/>
  <c r="B2112" i="2"/>
  <c r="B2120" i="2"/>
  <c r="B2128" i="2"/>
  <c r="B2136" i="2"/>
  <c r="B2144" i="2"/>
  <c r="B2152" i="2"/>
  <c r="B2160" i="2"/>
  <c r="B2168" i="2"/>
  <c r="B2176" i="2"/>
  <c r="B2184" i="2"/>
  <c r="B2192" i="2"/>
  <c r="B2200" i="2"/>
  <c r="B2208" i="2"/>
  <c r="B2216" i="2"/>
  <c r="B2224" i="2"/>
  <c r="B2232" i="2"/>
  <c r="B2240" i="2"/>
  <c r="B2248" i="2"/>
  <c r="B2256" i="2"/>
  <c r="B2264" i="2"/>
  <c r="B2272" i="2"/>
  <c r="B2280" i="2"/>
  <c r="B2288" i="2"/>
  <c r="B2296" i="2"/>
  <c r="B2304" i="2"/>
  <c r="B2312" i="2"/>
  <c r="B2320" i="2"/>
  <c r="B2328" i="2"/>
  <c r="B2336" i="2"/>
  <c r="B2344" i="2"/>
  <c r="B2352" i="2"/>
  <c r="B2360" i="2"/>
  <c r="B2368" i="2"/>
  <c r="B2376" i="2"/>
  <c r="B2384" i="2"/>
  <c r="B2392" i="2"/>
  <c r="B2400" i="2"/>
  <c r="B2408" i="2"/>
  <c r="B2416" i="2"/>
  <c r="B2424" i="2"/>
  <c r="B2432" i="2"/>
  <c r="B2440" i="2"/>
  <c r="B2448" i="2"/>
  <c r="B2456" i="2"/>
  <c r="B2464" i="2"/>
  <c r="B2472" i="2"/>
  <c r="B2480" i="2"/>
  <c r="B2488" i="2"/>
  <c r="B2496" i="2"/>
  <c r="B2504" i="2"/>
  <c r="B2512" i="2"/>
  <c r="B2520" i="2"/>
  <c r="B2528" i="2"/>
  <c r="B472" i="2"/>
  <c r="B690" i="2"/>
  <c r="B818" i="2"/>
  <c r="B946" i="2"/>
  <c r="B1048" i="2"/>
  <c r="B1133" i="2"/>
  <c r="B1195" i="2"/>
  <c r="B1247" i="2"/>
  <c r="B1298" i="2"/>
  <c r="B1349" i="2"/>
  <c r="B1386" i="2"/>
  <c r="B1418" i="2"/>
  <c r="B1450" i="2"/>
  <c r="B1482" i="2"/>
  <c r="B1514" i="2"/>
  <c r="B1546" i="2"/>
  <c r="B1578" i="2"/>
  <c r="B1610" i="2"/>
  <c r="B1642" i="2"/>
  <c r="B1674" i="2"/>
  <c r="B1706" i="2"/>
  <c r="B1738" i="2"/>
  <c r="B1769" i="2"/>
  <c r="B1789" i="2"/>
  <c r="B1810" i="2"/>
  <c r="B1833" i="2"/>
  <c r="B1853" i="2"/>
  <c r="B1874" i="2"/>
  <c r="B1897" i="2"/>
  <c r="B1917" i="2"/>
  <c r="B1938" i="2"/>
  <c r="B1951" i="2"/>
  <c r="B1965" i="2"/>
  <c r="B1977" i="2"/>
  <c r="B1990" i="2"/>
  <c r="B2002" i="2"/>
  <c r="B2015" i="2"/>
  <c r="B2029" i="2"/>
  <c r="B2041" i="2"/>
  <c r="B2054" i="2"/>
  <c r="B2065" i="2"/>
  <c r="B2073" i="2"/>
  <c r="B2081" i="2"/>
  <c r="B2089" i="2"/>
  <c r="B2097" i="2"/>
  <c r="B2105" i="2"/>
  <c r="B2113" i="2"/>
  <c r="B2121" i="2"/>
  <c r="B2129" i="2"/>
  <c r="B2137" i="2"/>
  <c r="B2145" i="2"/>
  <c r="B2153" i="2"/>
  <c r="B2161" i="2"/>
  <c r="B2169" i="2"/>
  <c r="B2177" i="2"/>
  <c r="B2185" i="2"/>
  <c r="B2193" i="2"/>
  <c r="B2201" i="2"/>
  <c r="B2209" i="2"/>
  <c r="B2217" i="2"/>
  <c r="B2225" i="2"/>
  <c r="B2233" i="2"/>
  <c r="B2241" i="2"/>
  <c r="B2249" i="2"/>
  <c r="B2257" i="2"/>
  <c r="B2265" i="2"/>
  <c r="B2273" i="2"/>
  <c r="B2281" i="2"/>
  <c r="B2289" i="2"/>
  <c r="B536" i="2"/>
  <c r="B722" i="2"/>
  <c r="B850" i="2"/>
  <c r="B978" i="2"/>
  <c r="B1071" i="2"/>
  <c r="B1149" i="2"/>
  <c r="B1208" i="2"/>
  <c r="B1259" i="2"/>
  <c r="B1311" i="2"/>
  <c r="B1362" i="2"/>
  <c r="B1394" i="2"/>
  <c r="B1426" i="2"/>
  <c r="B1458" i="2"/>
  <c r="B1490" i="2"/>
  <c r="B1522" i="2"/>
  <c r="B1554" i="2"/>
  <c r="B1586" i="2"/>
  <c r="B1618" i="2"/>
  <c r="B1650" i="2"/>
  <c r="B1682" i="2"/>
  <c r="B1714" i="2"/>
  <c r="B1746" i="2"/>
  <c r="B1773" i="2"/>
  <c r="B1794" i="2"/>
  <c r="B1817" i="2"/>
  <c r="B1837" i="2"/>
  <c r="B1858" i="2"/>
  <c r="B1881" i="2"/>
  <c r="B1901" i="2"/>
  <c r="B1922" i="2"/>
  <c r="B1942" i="2"/>
  <c r="B1954" i="2"/>
  <c r="B1967" i="2"/>
  <c r="B1981" i="2"/>
  <c r="B1993" i="2"/>
  <c r="B2006" i="2"/>
  <c r="B2018" i="2"/>
  <c r="B2031" i="2"/>
  <c r="B2045" i="2"/>
  <c r="B2057" i="2"/>
  <c r="B2067" i="2"/>
  <c r="B2075" i="2"/>
  <c r="B2083" i="2"/>
  <c r="B2091" i="2"/>
  <c r="B2099" i="2"/>
  <c r="B2107" i="2"/>
  <c r="B2115" i="2"/>
  <c r="B2123" i="2"/>
  <c r="B2131" i="2"/>
  <c r="B2139" i="2"/>
  <c r="B2147" i="2"/>
  <c r="B2155" i="2"/>
  <c r="B2163" i="2"/>
  <c r="B2171" i="2"/>
  <c r="B2179" i="2"/>
  <c r="B2187" i="2"/>
  <c r="B2195" i="2"/>
  <c r="B2203" i="2"/>
  <c r="B2211" i="2"/>
  <c r="B2219" i="2"/>
  <c r="B2227" i="2"/>
  <c r="B2235" i="2"/>
  <c r="B2243" i="2"/>
  <c r="B2251" i="2"/>
  <c r="B2259" i="2"/>
  <c r="B2267" i="2"/>
  <c r="B2275" i="2"/>
  <c r="B2283" i="2"/>
  <c r="B2291" i="2"/>
  <c r="B2299" i="2"/>
  <c r="B2307" i="2"/>
  <c r="B2315" i="2"/>
  <c r="B2323" i="2"/>
  <c r="B2331" i="2"/>
  <c r="B2339" i="2"/>
  <c r="B2347" i="2"/>
  <c r="B2355" i="2"/>
  <c r="B2363" i="2"/>
  <c r="B2371" i="2"/>
  <c r="B2379" i="2"/>
  <c r="B2387" i="2"/>
  <c r="B2395" i="2"/>
  <c r="B2403" i="2"/>
  <c r="B2411" i="2"/>
  <c r="B2419" i="2"/>
  <c r="B2427" i="2"/>
  <c r="B2435" i="2"/>
  <c r="B2443" i="2"/>
  <c r="B2451" i="2"/>
  <c r="B2459" i="2"/>
  <c r="B2467" i="2"/>
  <c r="B2475" i="2"/>
  <c r="B2483" i="2"/>
  <c r="B2491" i="2"/>
  <c r="B2499" i="2"/>
  <c r="B2507" i="2"/>
  <c r="B2515" i="2"/>
  <c r="B2523" i="2"/>
  <c r="B2531" i="2"/>
  <c r="B2539" i="2"/>
  <c r="B2547" i="2"/>
  <c r="B2555" i="2"/>
  <c r="B2563" i="2"/>
  <c r="B2571" i="2"/>
  <c r="B2579" i="2"/>
  <c r="B2587" i="2"/>
  <c r="B2595" i="2"/>
  <c r="B2603" i="2"/>
  <c r="B2611" i="2"/>
  <c r="B2619" i="2"/>
  <c r="B2627" i="2"/>
  <c r="B2635" i="2"/>
  <c r="B2643" i="2"/>
  <c r="B2651" i="2"/>
  <c r="B2659" i="2"/>
  <c r="B2667" i="2"/>
  <c r="B2675" i="2"/>
  <c r="B2683" i="2"/>
  <c r="B2691" i="2"/>
  <c r="B2699" i="2"/>
  <c r="B2707" i="2"/>
  <c r="B2715" i="2"/>
  <c r="B2723" i="2"/>
  <c r="B2731" i="2"/>
  <c r="B2739" i="2"/>
  <c r="B2747" i="2"/>
  <c r="B2755" i="2"/>
  <c r="B592" i="2"/>
  <c r="B752" i="2"/>
  <c r="B880" i="2"/>
  <c r="B1002" i="2"/>
  <c r="B1088" i="2"/>
  <c r="B1162" i="2"/>
  <c r="B1219" i="2"/>
  <c r="B1271" i="2"/>
  <c r="B1322" i="2"/>
  <c r="B1369" i="2"/>
  <c r="B1401" i="2"/>
  <c r="B1433" i="2"/>
  <c r="B1465" i="2"/>
  <c r="B1497" i="2"/>
  <c r="B1529" i="2"/>
  <c r="B1561" i="2"/>
  <c r="B1593" i="2"/>
  <c r="B1625" i="2"/>
  <c r="B1657" i="2"/>
  <c r="B1689" i="2"/>
  <c r="B1721" i="2"/>
  <c r="B1753" i="2"/>
  <c r="B1777" i="2"/>
  <c r="B1797" i="2"/>
  <c r="B1818" i="2"/>
  <c r="B1841" i="2"/>
  <c r="B1861" i="2"/>
  <c r="B1882" i="2"/>
  <c r="B1905" i="2"/>
  <c r="B1925" i="2"/>
  <c r="B1943" i="2"/>
  <c r="B1957" i="2"/>
  <c r="B1969" i="2"/>
  <c r="B1982" i="2"/>
  <c r="B1994" i="2"/>
  <c r="B2007" i="2"/>
  <c r="B2021" i="2"/>
  <c r="B2033" i="2"/>
  <c r="B2046" i="2"/>
  <c r="B2058" i="2"/>
  <c r="B2068" i="2"/>
  <c r="B2076" i="2"/>
  <c r="B2084" i="2"/>
  <c r="B2092" i="2"/>
  <c r="B2100" i="2"/>
  <c r="B2108" i="2"/>
  <c r="B2116" i="2"/>
  <c r="B2124" i="2"/>
  <c r="B2132" i="2"/>
  <c r="B2140" i="2"/>
  <c r="B2148" i="2"/>
  <c r="B2156" i="2"/>
  <c r="B2164" i="2"/>
  <c r="B2172" i="2"/>
  <c r="B2180" i="2"/>
  <c r="B2188" i="2"/>
  <c r="B2196" i="2"/>
  <c r="B2204" i="2"/>
  <c r="B2212" i="2"/>
  <c r="B2220" i="2"/>
  <c r="B2228" i="2"/>
  <c r="B2236" i="2"/>
  <c r="B2244" i="2"/>
  <c r="B2252" i="2"/>
  <c r="B2260" i="2"/>
  <c r="B2268" i="2"/>
  <c r="B2276" i="2"/>
  <c r="B2284" i="2"/>
  <c r="B2292" i="2"/>
  <c r="B2300" i="2"/>
  <c r="B2308" i="2"/>
  <c r="B2316" i="2"/>
  <c r="B2324" i="2"/>
  <c r="B2332" i="2"/>
  <c r="B2340" i="2"/>
  <c r="B2348" i="2"/>
  <c r="B2356" i="2"/>
  <c r="B2364" i="2"/>
  <c r="B2372" i="2"/>
  <c r="B2380" i="2"/>
  <c r="B2388" i="2"/>
  <c r="B2396" i="2"/>
  <c r="B2404" i="2"/>
  <c r="B2412" i="2"/>
  <c r="B2420" i="2"/>
  <c r="B2428" i="2"/>
  <c r="B2436" i="2"/>
  <c r="B2444" i="2"/>
  <c r="B2452" i="2"/>
  <c r="B2460" i="2"/>
  <c r="B528" i="2"/>
  <c r="B1066" i="2"/>
  <c r="B1309" i="2"/>
  <c r="B1442" i="2"/>
  <c r="B1530" i="2"/>
  <c r="B1617" i="2"/>
  <c r="B1698" i="2"/>
  <c r="B1778" i="2"/>
  <c r="B1834" i="2"/>
  <c r="B1890" i="2"/>
  <c r="B1945" i="2"/>
  <c r="B1978" i="2"/>
  <c r="B2013" i="2"/>
  <c r="B2047" i="2"/>
  <c r="B2074" i="2"/>
  <c r="B2095" i="2"/>
  <c r="B2117" i="2"/>
  <c r="B2138" i="2"/>
  <c r="B2159" i="2"/>
  <c r="B2181" i="2"/>
  <c r="B2202" i="2"/>
  <c r="B2223" i="2"/>
  <c r="B2245" i="2"/>
  <c r="B2266" i="2"/>
  <c r="B2287" i="2"/>
  <c r="B2305" i="2"/>
  <c r="B2321" i="2"/>
  <c r="B2337" i="2"/>
  <c r="B2353" i="2"/>
  <c r="B2369" i="2"/>
  <c r="B2385" i="2"/>
  <c r="B2401" i="2"/>
  <c r="B2417" i="2"/>
  <c r="B2433" i="2"/>
  <c r="B2449" i="2"/>
  <c r="B2465" i="2"/>
  <c r="B2477" i="2"/>
  <c r="B2490" i="2"/>
  <c r="B2503" i="2"/>
  <c r="B2516" i="2"/>
  <c r="B2529" i="2"/>
  <c r="B2540" i="2"/>
  <c r="B2551" i="2"/>
  <c r="B2561" i="2"/>
  <c r="B2572" i="2"/>
  <c r="B2583" i="2"/>
  <c r="B2593" i="2"/>
  <c r="B2604" i="2"/>
  <c r="B2615" i="2"/>
  <c r="B2625" i="2"/>
  <c r="B2636" i="2"/>
  <c r="B2647" i="2"/>
  <c r="B2657" i="2"/>
  <c r="B2668" i="2"/>
  <c r="B2679" i="2"/>
  <c r="B2689" i="2"/>
  <c r="B2700" i="2"/>
  <c r="B2711" i="2"/>
  <c r="B2721" i="2"/>
  <c r="B2732" i="2"/>
  <c r="B2743" i="2"/>
  <c r="B2753" i="2"/>
  <c r="B2763" i="2"/>
  <c r="B2771" i="2"/>
  <c r="B2779" i="2"/>
  <c r="B2787" i="2"/>
  <c r="B2795" i="2"/>
  <c r="B2803" i="2"/>
  <c r="B2811" i="2"/>
  <c r="B2819" i="2"/>
  <c r="B2827" i="2"/>
  <c r="B2835" i="2"/>
  <c r="B2843" i="2"/>
  <c r="B2851" i="2"/>
  <c r="B2859" i="2"/>
  <c r="B2867" i="2"/>
  <c r="B2875" i="2"/>
  <c r="B2883" i="2"/>
  <c r="B2891" i="2"/>
  <c r="B2899" i="2"/>
  <c r="B2907" i="2"/>
  <c r="B2915" i="2"/>
  <c r="B2923" i="2"/>
  <c r="B2931" i="2"/>
  <c r="B2939" i="2"/>
  <c r="B2947" i="2"/>
  <c r="B2955" i="2"/>
  <c r="B2963" i="2"/>
  <c r="B2971" i="2"/>
  <c r="B2979" i="2"/>
  <c r="B2987" i="2"/>
  <c r="B2995" i="2"/>
  <c r="B3003" i="2"/>
  <c r="B3011" i="2"/>
  <c r="B3019" i="2"/>
  <c r="B3027" i="2"/>
  <c r="B3035" i="2"/>
  <c r="B3043" i="2"/>
  <c r="B3051" i="2"/>
  <c r="B3059" i="2"/>
  <c r="B3067" i="2"/>
  <c r="B3075" i="2"/>
  <c r="B3083" i="2"/>
  <c r="B3091" i="2"/>
  <c r="B3099" i="2"/>
  <c r="B3107" i="2"/>
  <c r="B3115" i="2"/>
  <c r="B3123" i="2"/>
  <c r="B3131" i="2"/>
  <c r="B600" i="2"/>
  <c r="B1090" i="2"/>
  <c r="B1323" i="2"/>
  <c r="B1457" i="2"/>
  <c r="B1538" i="2"/>
  <c r="B1626" i="2"/>
  <c r="B1713" i="2"/>
  <c r="B1785" i="2"/>
  <c r="B1842" i="2"/>
  <c r="B1898" i="2"/>
  <c r="B1949" i="2"/>
  <c r="B1983" i="2"/>
  <c r="B2017" i="2"/>
  <c r="B2050" i="2"/>
  <c r="B2077" i="2"/>
  <c r="B2098" i="2"/>
  <c r="B2119" i="2"/>
  <c r="B2141" i="2"/>
  <c r="B2162" i="2"/>
  <c r="B2183" i="2"/>
  <c r="B2205" i="2"/>
  <c r="B2226" i="2"/>
  <c r="B2247" i="2"/>
  <c r="B2269" i="2"/>
  <c r="B2290" i="2"/>
  <c r="B2306" i="2"/>
  <c r="B2322" i="2"/>
  <c r="B2338" i="2"/>
  <c r="B2354" i="2"/>
  <c r="B2370" i="2"/>
  <c r="B2386" i="2"/>
  <c r="B2402" i="2"/>
  <c r="B2418" i="2"/>
  <c r="B2434" i="2"/>
  <c r="B2450" i="2"/>
  <c r="B2466" i="2"/>
  <c r="B2479" i="2"/>
  <c r="B2492" i="2"/>
  <c r="B2505" i="2"/>
  <c r="B2517" i="2"/>
  <c r="B2530" i="2"/>
  <c r="B2541" i="2"/>
  <c r="B2552" i="2"/>
  <c r="B2562" i="2"/>
  <c r="B2573" i="2"/>
  <c r="B2584" i="2"/>
  <c r="B2594" i="2"/>
  <c r="B2605" i="2"/>
  <c r="B2616" i="2"/>
  <c r="B2626" i="2"/>
  <c r="B2637" i="2"/>
  <c r="B2648" i="2"/>
  <c r="B2658" i="2"/>
  <c r="B2669" i="2"/>
  <c r="B2680" i="2"/>
  <c r="B2690" i="2"/>
  <c r="B2701" i="2"/>
  <c r="B2712" i="2"/>
  <c r="B2722" i="2"/>
  <c r="B2733" i="2"/>
  <c r="B2744" i="2"/>
  <c r="B2754" i="2"/>
  <c r="B2764" i="2"/>
  <c r="B2772" i="2"/>
  <c r="B2780" i="2"/>
  <c r="B2788" i="2"/>
  <c r="B2796" i="2"/>
  <c r="B2804" i="2"/>
  <c r="B2812" i="2"/>
  <c r="B2820" i="2"/>
  <c r="B2828" i="2"/>
  <c r="B2836" i="2"/>
  <c r="B2844" i="2"/>
  <c r="B2852" i="2"/>
  <c r="B2860" i="2"/>
  <c r="B2868" i="2"/>
  <c r="B2876" i="2"/>
  <c r="B2884" i="2"/>
  <c r="B2892" i="2"/>
  <c r="B2900" i="2"/>
  <c r="B2908" i="2"/>
  <c r="B2916" i="2"/>
  <c r="B2924" i="2"/>
  <c r="B2932" i="2"/>
  <c r="B2940" i="2"/>
  <c r="B2948" i="2"/>
  <c r="B2956" i="2"/>
  <c r="B2964" i="2"/>
  <c r="B2972" i="2"/>
  <c r="B2980" i="2"/>
  <c r="B2988" i="2"/>
  <c r="B2996" i="2"/>
  <c r="B3004" i="2"/>
  <c r="B3012" i="2"/>
  <c r="B3020" i="2"/>
  <c r="B3028" i="2"/>
  <c r="B3036" i="2"/>
  <c r="B3044" i="2"/>
  <c r="B3052" i="2"/>
  <c r="B3060" i="2"/>
  <c r="B3068" i="2"/>
  <c r="B3076" i="2"/>
  <c r="B3084" i="2"/>
  <c r="B3092" i="2"/>
  <c r="B3100" i="2"/>
  <c r="B3108" i="2"/>
  <c r="B3116" i="2"/>
  <c r="B3124" i="2"/>
  <c r="B3132" i="2"/>
  <c r="B3140" i="2"/>
  <c r="B3148" i="2"/>
  <c r="B3156" i="2"/>
  <c r="B3164" i="2"/>
  <c r="B3172" i="2"/>
  <c r="B3180" i="2"/>
  <c r="B3188" i="2"/>
  <c r="B3196" i="2"/>
  <c r="B3204" i="2"/>
  <c r="B3212" i="2"/>
  <c r="B3220" i="2"/>
  <c r="B3228" i="2"/>
  <c r="B3236" i="2"/>
  <c r="B3244" i="2"/>
  <c r="B3252" i="2"/>
  <c r="B3260" i="2"/>
  <c r="B3268" i="2"/>
  <c r="B3276" i="2"/>
  <c r="B720" i="2"/>
  <c r="B1146" i="2"/>
  <c r="B1360" i="2"/>
  <c r="B1466" i="2"/>
  <c r="B1553" i="2"/>
  <c r="B1634" i="2"/>
  <c r="B1722" i="2"/>
  <c r="B1793" i="2"/>
  <c r="B1849" i="2"/>
  <c r="B1906" i="2"/>
  <c r="B1953" i="2"/>
  <c r="B1986" i="2"/>
  <c r="B2022" i="2"/>
  <c r="B2055" i="2"/>
  <c r="B2079" i="2"/>
  <c r="B2101" i="2"/>
  <c r="B2122" i="2"/>
  <c r="B2143" i="2"/>
  <c r="B2165" i="2"/>
  <c r="B2186" i="2"/>
  <c r="B2207" i="2"/>
  <c r="B2229" i="2"/>
  <c r="B2250" i="2"/>
  <c r="B2271" i="2"/>
  <c r="B2293" i="2"/>
  <c r="B2309" i="2"/>
  <c r="B2325" i="2"/>
  <c r="B2341" i="2"/>
  <c r="B2357" i="2"/>
  <c r="B2373" i="2"/>
  <c r="B2389" i="2"/>
  <c r="B2405" i="2"/>
  <c r="B2421" i="2"/>
  <c r="B2437" i="2"/>
  <c r="B2453" i="2"/>
  <c r="B2468" i="2"/>
  <c r="B2481" i="2"/>
  <c r="B2493" i="2"/>
  <c r="B2506" i="2"/>
  <c r="B2519" i="2"/>
  <c r="B2532" i="2"/>
  <c r="B2543" i="2"/>
  <c r="B2553" i="2"/>
  <c r="B2564" i="2"/>
  <c r="B2575" i="2"/>
  <c r="B2585" i="2"/>
  <c r="B2596" i="2"/>
  <c r="B754" i="2"/>
  <c r="B1165" i="2"/>
  <c r="B1370" i="2"/>
  <c r="B1474" i="2"/>
  <c r="B1562" i="2"/>
  <c r="B1649" i="2"/>
  <c r="B1730" i="2"/>
  <c r="B1801" i="2"/>
  <c r="B1857" i="2"/>
  <c r="B1913" i="2"/>
  <c r="B1958" i="2"/>
  <c r="B1991" i="2"/>
  <c r="B2025" i="2"/>
  <c r="B2060" i="2"/>
  <c r="B2082" i="2"/>
  <c r="B2103" i="2"/>
  <c r="B2125" i="2"/>
  <c r="B2146" i="2"/>
  <c r="B2167" i="2"/>
  <c r="B2189" i="2"/>
  <c r="B2210" i="2"/>
  <c r="B2231" i="2"/>
  <c r="B2253" i="2"/>
  <c r="B2274" i="2"/>
  <c r="B2295" i="2"/>
  <c r="B2311" i="2"/>
  <c r="B2327" i="2"/>
  <c r="B2343" i="2"/>
  <c r="B2359" i="2"/>
  <c r="B2375" i="2"/>
  <c r="B2391" i="2"/>
  <c r="B2407" i="2"/>
  <c r="B2423" i="2"/>
  <c r="B2439" i="2"/>
  <c r="B2455" i="2"/>
  <c r="B2469" i="2"/>
  <c r="B2482" i="2"/>
  <c r="B2495" i="2"/>
  <c r="B2508" i="2"/>
  <c r="B2521" i="2"/>
  <c r="B2533" i="2"/>
  <c r="B2544" i="2"/>
  <c r="B2554" i="2"/>
  <c r="B2565" i="2"/>
  <c r="B2576" i="2"/>
  <c r="B2586" i="2"/>
  <c r="B2597" i="2"/>
  <c r="B2608" i="2"/>
  <c r="B2618" i="2"/>
  <c r="B2629" i="2"/>
  <c r="B2640" i="2"/>
  <c r="B2650" i="2"/>
  <c r="B2661" i="2"/>
  <c r="B2672" i="2"/>
  <c r="B2682" i="2"/>
  <c r="B2693" i="2"/>
  <c r="B2704" i="2"/>
  <c r="B2714" i="2"/>
  <c r="B2725" i="2"/>
  <c r="B2736" i="2"/>
  <c r="B2746" i="2"/>
  <c r="B2757" i="2"/>
  <c r="B2766" i="2"/>
  <c r="B2774" i="2"/>
  <c r="B2782" i="2"/>
  <c r="B2790" i="2"/>
  <c r="B2798" i="2"/>
  <c r="B2806" i="2"/>
  <c r="B2814" i="2"/>
  <c r="B2822" i="2"/>
  <c r="B2830" i="2"/>
  <c r="B2838" i="2"/>
  <c r="B2846" i="2"/>
  <c r="B2854" i="2"/>
  <c r="B2862" i="2"/>
  <c r="B2870" i="2"/>
  <c r="B2878" i="2"/>
  <c r="B2886" i="2"/>
  <c r="B2894" i="2"/>
  <c r="B2902" i="2"/>
  <c r="B2910" i="2"/>
  <c r="B2918" i="2"/>
  <c r="B2926" i="2"/>
  <c r="B2934" i="2"/>
  <c r="B2942" i="2"/>
  <c r="B2950" i="2"/>
  <c r="B2958" i="2"/>
  <c r="B2966" i="2"/>
  <c r="B2974" i="2"/>
  <c r="B2982" i="2"/>
  <c r="B2990" i="2"/>
  <c r="B2998" i="2"/>
  <c r="B3006" i="2"/>
  <c r="B3014" i="2"/>
  <c r="B3022" i="2"/>
  <c r="B848" i="2"/>
  <c r="B1207" i="2"/>
  <c r="B1393" i="2"/>
  <c r="B1489" i="2"/>
  <c r="B1570" i="2"/>
  <c r="B1658" i="2"/>
  <c r="B1745" i="2"/>
  <c r="B1805" i="2"/>
  <c r="B1865" i="2"/>
  <c r="B1921" i="2"/>
  <c r="B1961" i="2"/>
  <c r="B1997" i="2"/>
  <c r="B2030" i="2"/>
  <c r="B2062" i="2"/>
  <c r="B2085" i="2"/>
  <c r="B2106" i="2"/>
  <c r="B2127" i="2"/>
  <c r="B2149" i="2"/>
  <c r="B2170" i="2"/>
  <c r="B2191" i="2"/>
  <c r="B2213" i="2"/>
  <c r="B2234" i="2"/>
  <c r="B2255" i="2"/>
  <c r="B2277" i="2"/>
  <c r="B2297" i="2"/>
  <c r="B2313" i="2"/>
  <c r="B2329" i="2"/>
  <c r="B2345" i="2"/>
  <c r="B2361" i="2"/>
  <c r="B2377" i="2"/>
  <c r="B2393" i="2"/>
  <c r="B2409" i="2"/>
  <c r="B2425" i="2"/>
  <c r="B2441" i="2"/>
  <c r="B2457" i="2"/>
  <c r="B2471" i="2"/>
  <c r="B2484" i="2"/>
  <c r="B2497" i="2"/>
  <c r="B2509" i="2"/>
  <c r="B2522" i="2"/>
  <c r="B2535" i="2"/>
  <c r="B2545" i="2"/>
  <c r="B2556" i="2"/>
  <c r="B2567" i="2"/>
  <c r="B2577" i="2"/>
  <c r="B2588" i="2"/>
  <c r="B2599" i="2"/>
  <c r="B2609" i="2"/>
  <c r="B2620" i="2"/>
  <c r="B2631" i="2"/>
  <c r="B2641" i="2"/>
  <c r="B2652" i="2"/>
  <c r="B2663" i="2"/>
  <c r="B2673" i="2"/>
  <c r="B2684" i="2"/>
  <c r="B2695" i="2"/>
  <c r="B2705" i="2"/>
  <c r="B2716" i="2"/>
  <c r="B2727" i="2"/>
  <c r="B2737" i="2"/>
  <c r="B2748" i="2"/>
  <c r="B2759" i="2"/>
  <c r="B2767" i="2"/>
  <c r="B2775" i="2"/>
  <c r="B2783" i="2"/>
  <c r="B2791" i="2"/>
  <c r="B2799" i="2"/>
  <c r="B2807" i="2"/>
  <c r="B2815" i="2"/>
  <c r="B2823" i="2"/>
  <c r="B2831" i="2"/>
  <c r="B2839" i="2"/>
  <c r="B2847" i="2"/>
  <c r="B2855" i="2"/>
  <c r="B2863" i="2"/>
  <c r="B2871" i="2"/>
  <c r="B2879" i="2"/>
  <c r="B2887" i="2"/>
  <c r="B2895" i="2"/>
  <c r="B2903" i="2"/>
  <c r="B2911" i="2"/>
  <c r="B2919" i="2"/>
  <c r="B2927" i="2"/>
  <c r="B2935" i="2"/>
  <c r="B2943" i="2"/>
  <c r="B2951" i="2"/>
  <c r="B2959" i="2"/>
  <c r="B2967" i="2"/>
  <c r="B2975" i="2"/>
  <c r="B2983" i="2"/>
  <c r="B2991" i="2"/>
  <c r="B2999" i="2"/>
  <c r="B3007" i="2"/>
  <c r="B3015" i="2"/>
  <c r="B3023" i="2"/>
  <c r="B3031" i="2"/>
  <c r="B3039" i="2"/>
  <c r="B3047" i="2"/>
  <c r="B3055" i="2"/>
  <c r="B3063" i="2"/>
  <c r="B3071" i="2"/>
  <c r="B3079" i="2"/>
  <c r="B3087" i="2"/>
  <c r="B882" i="2"/>
  <c r="B1221" i="2"/>
  <c r="B1402" i="2"/>
  <c r="B976" i="2"/>
  <c r="B1258" i="2"/>
  <c r="B1425" i="2"/>
  <c r="B1506" i="2"/>
  <c r="B1594" i="2"/>
  <c r="B1681" i="2"/>
  <c r="B1762" i="2"/>
  <c r="B1821" i="2"/>
  <c r="B1877" i="2"/>
  <c r="B1933" i="2"/>
  <c r="B1970" i="2"/>
  <c r="B2005" i="2"/>
  <c r="B2038" i="2"/>
  <c r="B2069" i="2"/>
  <c r="B2090" i="2"/>
  <c r="B2111" i="2"/>
  <c r="B2133" i="2"/>
  <c r="B2154" i="2"/>
  <c r="B2175" i="2"/>
  <c r="B2197" i="2"/>
  <c r="B2218" i="2"/>
  <c r="B2239" i="2"/>
  <c r="B2261" i="2"/>
  <c r="B2282" i="2"/>
  <c r="B2301" i="2"/>
  <c r="B2317" i="2"/>
  <c r="B2333" i="2"/>
  <c r="B2349" i="2"/>
  <c r="B2365" i="2"/>
  <c r="B2381" i="2"/>
  <c r="B2397" i="2"/>
  <c r="B2413" i="2"/>
  <c r="B2429" i="2"/>
  <c r="B2445" i="2"/>
  <c r="B2461" i="2"/>
  <c r="B2474" i="2"/>
  <c r="B2487" i="2"/>
  <c r="B2500" i="2"/>
  <c r="B2513" i="2"/>
  <c r="B2525" i="2"/>
  <c r="B2537" i="2"/>
  <c r="B2548" i="2"/>
  <c r="B2559" i="2"/>
  <c r="B2569" i="2"/>
  <c r="B2580" i="2"/>
  <c r="B2591" i="2"/>
  <c r="B2601" i="2"/>
  <c r="B2612" i="2"/>
  <c r="B2623" i="2"/>
  <c r="B2633" i="2"/>
  <c r="B2644" i="2"/>
  <c r="B2655" i="2"/>
  <c r="B2665" i="2"/>
  <c r="B2676" i="2"/>
  <c r="B2687" i="2"/>
  <c r="B2697" i="2"/>
  <c r="B2708" i="2"/>
  <c r="B2719" i="2"/>
  <c r="B2729" i="2"/>
  <c r="B2740" i="2"/>
  <c r="B2751" i="2"/>
  <c r="B2761" i="2"/>
  <c r="B2769" i="2"/>
  <c r="B2777" i="2"/>
  <c r="B2785" i="2"/>
  <c r="B2793" i="2"/>
  <c r="B2801" i="2"/>
  <c r="B2809" i="2"/>
  <c r="B2817" i="2"/>
  <c r="B2825" i="2"/>
  <c r="B2833" i="2"/>
  <c r="B2841" i="2"/>
  <c r="B2849" i="2"/>
  <c r="B2857" i="2"/>
  <c r="B2865" i="2"/>
  <c r="B2873" i="2"/>
  <c r="B2881" i="2"/>
  <c r="B2889" i="2"/>
  <c r="B2897" i="2"/>
  <c r="B2905" i="2"/>
  <c r="B2913" i="2"/>
  <c r="B2921" i="2"/>
  <c r="B2929" i="2"/>
  <c r="B2937" i="2"/>
  <c r="B2945" i="2"/>
  <c r="B2953" i="2"/>
  <c r="B2961" i="2"/>
  <c r="B2969" i="2"/>
  <c r="B2977" i="2"/>
  <c r="B2985" i="2"/>
  <c r="B2993" i="2"/>
  <c r="B3001" i="2"/>
  <c r="B3009" i="2"/>
  <c r="B3017" i="2"/>
  <c r="B3025" i="2"/>
  <c r="B3033" i="2"/>
  <c r="B3041" i="2"/>
  <c r="B3049" i="2"/>
  <c r="B3057" i="2"/>
  <c r="B3065" i="2"/>
  <c r="B3073" i="2"/>
  <c r="B3081" i="2"/>
  <c r="B3089" i="2"/>
  <c r="B3097" i="2"/>
  <c r="B3105" i="2"/>
  <c r="B3113" i="2"/>
  <c r="B3121" i="2"/>
  <c r="B3129" i="2"/>
  <c r="B3137" i="2"/>
  <c r="B3145" i="2"/>
  <c r="B3153" i="2"/>
  <c r="B3161" i="2"/>
  <c r="B3169" i="2"/>
  <c r="B3177" i="2"/>
  <c r="B3185" i="2"/>
  <c r="B3193" i="2"/>
  <c r="B3201" i="2"/>
  <c r="B3209" i="2"/>
  <c r="B3217" i="2"/>
  <c r="B3225" i="2"/>
  <c r="B3233" i="2"/>
  <c r="B3241" i="2"/>
  <c r="B3249" i="2"/>
  <c r="B3257" i="2"/>
  <c r="B3265" i="2"/>
  <c r="B3273" i="2"/>
  <c r="B3281" i="2"/>
  <c r="B1007" i="2"/>
  <c r="B1690" i="2"/>
  <c r="B1941" i="2"/>
  <c r="B2071" i="2"/>
  <c r="B2157" i="2"/>
  <c r="B2242" i="2"/>
  <c r="B2319" i="2"/>
  <c r="B2383" i="2"/>
  <c r="B2447" i="2"/>
  <c r="B2501" i="2"/>
  <c r="B2549" i="2"/>
  <c r="B2592" i="2"/>
  <c r="B2624" i="2"/>
  <c r="B2653" i="2"/>
  <c r="B2681" i="2"/>
  <c r="B2709" i="2"/>
  <c r="B2738" i="2"/>
  <c r="B2765" i="2"/>
  <c r="B2786" i="2"/>
  <c r="B2808" i="2"/>
  <c r="B2829" i="2"/>
  <c r="B2850" i="2"/>
  <c r="B2872" i="2"/>
  <c r="B2893" i="2"/>
  <c r="B2914" i="2"/>
  <c r="B2936" i="2"/>
  <c r="B2957" i="2"/>
  <c r="B2978" i="2"/>
  <c r="B3000" i="2"/>
  <c r="B3021" i="2"/>
  <c r="B3038" i="2"/>
  <c r="B3054" i="2"/>
  <c r="B3070" i="2"/>
  <c r="B3086" i="2"/>
  <c r="B3101" i="2"/>
  <c r="B3112" i="2"/>
  <c r="B3126" i="2"/>
  <c r="B3138" i="2"/>
  <c r="B3149" i="2"/>
  <c r="B3159" i="2"/>
  <c r="B3170" i="2"/>
  <c r="B3181" i="2"/>
  <c r="B3191" i="2"/>
  <c r="B3202" i="2"/>
  <c r="B3213" i="2"/>
  <c r="B3223" i="2"/>
  <c r="B3234" i="2"/>
  <c r="B3245" i="2"/>
  <c r="B3255" i="2"/>
  <c r="B3266" i="2"/>
  <c r="B3277" i="2"/>
  <c r="B3286" i="2"/>
  <c r="B3294" i="2"/>
  <c r="B3302" i="2"/>
  <c r="B3310" i="2"/>
  <c r="B3318" i="2"/>
  <c r="B3326" i="2"/>
  <c r="B1272" i="2"/>
  <c r="B1754" i="2"/>
  <c r="B1966" i="2"/>
  <c r="B2087" i="2"/>
  <c r="B2173" i="2"/>
  <c r="B2258" i="2"/>
  <c r="B2330" i="2"/>
  <c r="B2394" i="2"/>
  <c r="B2458" i="2"/>
  <c r="B2511" i="2"/>
  <c r="B2557" i="2"/>
  <c r="B2600" i="2"/>
  <c r="B2628" i="2"/>
  <c r="B2656" i="2"/>
  <c r="B2685" i="2"/>
  <c r="B2713" i="2"/>
  <c r="B2741" i="2"/>
  <c r="B2768" i="2"/>
  <c r="B2789" i="2"/>
  <c r="B2810" i="2"/>
  <c r="B2832" i="2"/>
  <c r="B2853" i="2"/>
  <c r="B2874" i="2"/>
  <c r="B2896" i="2"/>
  <c r="B2917" i="2"/>
  <c r="B2938" i="2"/>
  <c r="B2960" i="2"/>
  <c r="B2981" i="2"/>
  <c r="B3002" i="2"/>
  <c r="B3024" i="2"/>
  <c r="B3040" i="2"/>
  <c r="B3056" i="2"/>
  <c r="B3072" i="2"/>
  <c r="B3088" i="2"/>
  <c r="B3102" i="2"/>
  <c r="B3114" i="2"/>
  <c r="B3127" i="2"/>
  <c r="B3139" i="2"/>
  <c r="B3150" i="2"/>
  <c r="B3160" i="2"/>
  <c r="B3171" i="2"/>
  <c r="B3182" i="2"/>
  <c r="B3192" i="2"/>
  <c r="B3203" i="2"/>
  <c r="B3214" i="2"/>
  <c r="B3224" i="2"/>
  <c r="B3235" i="2"/>
  <c r="B3246" i="2"/>
  <c r="B3256" i="2"/>
  <c r="B3267" i="2"/>
  <c r="B3278" i="2"/>
  <c r="B3287" i="2"/>
  <c r="B3295" i="2"/>
  <c r="B3303" i="2"/>
  <c r="B3311" i="2"/>
  <c r="B3319" i="2"/>
  <c r="B3327" i="2"/>
  <c r="B3335" i="2"/>
  <c r="B3343" i="2"/>
  <c r="B3351" i="2"/>
  <c r="B3359" i="2"/>
  <c r="B3367" i="2"/>
  <c r="B3375" i="2"/>
  <c r="B3383" i="2"/>
  <c r="B3391" i="2"/>
  <c r="B3399" i="2"/>
  <c r="B3407" i="2"/>
  <c r="B3415" i="2"/>
  <c r="B3423" i="2"/>
  <c r="B3431" i="2"/>
  <c r="B3439" i="2"/>
  <c r="B3447" i="2"/>
  <c r="B3455" i="2"/>
  <c r="B3463" i="2"/>
  <c r="B3471" i="2"/>
  <c r="B3479" i="2"/>
  <c r="B3487" i="2"/>
  <c r="B3495" i="2"/>
  <c r="B3503" i="2"/>
  <c r="B3511" i="2"/>
  <c r="B3519" i="2"/>
  <c r="B3527" i="2"/>
  <c r="B3535" i="2"/>
  <c r="B3543" i="2"/>
  <c r="B3551" i="2"/>
  <c r="B3559" i="2"/>
  <c r="B3567" i="2"/>
  <c r="B3575" i="2"/>
  <c r="B3583" i="2"/>
  <c r="B3591" i="2"/>
  <c r="B3599" i="2"/>
  <c r="B3607" i="2"/>
  <c r="B3615" i="2"/>
  <c r="B3623" i="2"/>
  <c r="B3631" i="2"/>
  <c r="B3639" i="2"/>
  <c r="B3647" i="2"/>
  <c r="B3655" i="2"/>
  <c r="B3663" i="2"/>
  <c r="B3671" i="2"/>
  <c r="B3679" i="2"/>
  <c r="B3687" i="2"/>
  <c r="B3695" i="2"/>
  <c r="B3703" i="2"/>
  <c r="B3711" i="2"/>
  <c r="B3719" i="2"/>
  <c r="B3727" i="2"/>
  <c r="B3735" i="2"/>
  <c r="B3743" i="2"/>
  <c r="B3751" i="2"/>
  <c r="B3759" i="2"/>
  <c r="B3767" i="2"/>
  <c r="B3775" i="2"/>
  <c r="B3783" i="2"/>
  <c r="B3791" i="2"/>
  <c r="B3799" i="2"/>
  <c r="B3807" i="2"/>
  <c r="B3815" i="2"/>
  <c r="B3823" i="2"/>
  <c r="B3831" i="2"/>
  <c r="B3839" i="2"/>
  <c r="B3847" i="2"/>
  <c r="B3855" i="2"/>
  <c r="B3863" i="2"/>
  <c r="B3871" i="2"/>
  <c r="B3879" i="2"/>
  <c r="B3887" i="2"/>
  <c r="B3895" i="2"/>
  <c r="B1434" i="2"/>
  <c r="B1770" i="2"/>
  <c r="B1974" i="2"/>
  <c r="B2093" i="2"/>
  <c r="B2178" i="2"/>
  <c r="B2263" i="2"/>
  <c r="B2335" i="2"/>
  <c r="B2399" i="2"/>
  <c r="B2463" i="2"/>
  <c r="B2514" i="2"/>
  <c r="B2560" i="2"/>
  <c r="B2602" i="2"/>
  <c r="B2632" i="2"/>
  <c r="B2660" i="2"/>
  <c r="B2688" i="2"/>
  <c r="B2717" i="2"/>
  <c r="B2745" i="2"/>
  <c r="B2770" i="2"/>
  <c r="B2792" i="2"/>
  <c r="B2813" i="2"/>
  <c r="B2834" i="2"/>
  <c r="B2856" i="2"/>
  <c r="B2877" i="2"/>
  <c r="B2898" i="2"/>
  <c r="B2920" i="2"/>
  <c r="B2941" i="2"/>
  <c r="B2962" i="2"/>
  <c r="B2984" i="2"/>
  <c r="B3005" i="2"/>
  <c r="B3026" i="2"/>
  <c r="B3042" i="2"/>
  <c r="B3058" i="2"/>
  <c r="B3074" i="2"/>
  <c r="B3090" i="2"/>
  <c r="B3103" i="2"/>
  <c r="B3117" i="2"/>
  <c r="B3128" i="2"/>
  <c r="B3141" i="2"/>
  <c r="B3151" i="2"/>
  <c r="B3162" i="2"/>
  <c r="B3173" i="2"/>
  <c r="B3183" i="2"/>
  <c r="B3194" i="2"/>
  <c r="B3205" i="2"/>
  <c r="B3215" i="2"/>
  <c r="B3226" i="2"/>
  <c r="B3237" i="2"/>
  <c r="B3247" i="2"/>
  <c r="B3258" i="2"/>
  <c r="B3269" i="2"/>
  <c r="B3279" i="2"/>
  <c r="B3288" i="2"/>
  <c r="B3296" i="2"/>
  <c r="B3304" i="2"/>
  <c r="B3312" i="2"/>
  <c r="B3320" i="2"/>
  <c r="B3328" i="2"/>
  <c r="B3336" i="2"/>
  <c r="B3344" i="2"/>
  <c r="B3352" i="2"/>
  <c r="B3360" i="2"/>
  <c r="B3368" i="2"/>
  <c r="B3376" i="2"/>
  <c r="B3384" i="2"/>
  <c r="B3392" i="2"/>
  <c r="B3400" i="2"/>
  <c r="B3408" i="2"/>
  <c r="B3416" i="2"/>
  <c r="B3424" i="2"/>
  <c r="B3432" i="2"/>
  <c r="B3440" i="2"/>
  <c r="B3448" i="2"/>
  <c r="B3456" i="2"/>
  <c r="B3464" i="2"/>
  <c r="B3472" i="2"/>
  <c r="B3480" i="2"/>
  <c r="B3488" i="2"/>
  <c r="B3496" i="2"/>
  <c r="B3504" i="2"/>
  <c r="B3512" i="2"/>
  <c r="B3520" i="2"/>
  <c r="B3528" i="2"/>
  <c r="B3536" i="2"/>
  <c r="B3544" i="2"/>
  <c r="B3552" i="2"/>
  <c r="B3560" i="2"/>
  <c r="B3568" i="2"/>
  <c r="B3576" i="2"/>
  <c r="B3584" i="2"/>
  <c r="B3592" i="2"/>
  <c r="B3600" i="2"/>
  <c r="B3608" i="2"/>
  <c r="B3616" i="2"/>
  <c r="B3624" i="2"/>
  <c r="B3632" i="2"/>
  <c r="B3640" i="2"/>
  <c r="B3648" i="2"/>
  <c r="B3656" i="2"/>
  <c r="B3664" i="2"/>
  <c r="B3672" i="2"/>
  <c r="B3680" i="2"/>
  <c r="B3688" i="2"/>
  <c r="B3696" i="2"/>
  <c r="B3704" i="2"/>
  <c r="B3712" i="2"/>
  <c r="B3720" i="2"/>
  <c r="B3728" i="2"/>
  <c r="B3736" i="2"/>
  <c r="B3744" i="2"/>
  <c r="B3752" i="2"/>
  <c r="B3760" i="2"/>
  <c r="B3768" i="2"/>
  <c r="B3776" i="2"/>
  <c r="B3784" i="2"/>
  <c r="B3792" i="2"/>
  <c r="B3800" i="2"/>
  <c r="B3808" i="2"/>
  <c r="B3816" i="2"/>
  <c r="B3824" i="2"/>
  <c r="B3832" i="2"/>
  <c r="B3840" i="2"/>
  <c r="B3848" i="2"/>
  <c r="B3856" i="2"/>
  <c r="B3864" i="2"/>
  <c r="B3872" i="2"/>
  <c r="B3880" i="2"/>
  <c r="B3888" i="2"/>
  <c r="B1498" i="2"/>
  <c r="B1813" i="2"/>
  <c r="B1999" i="2"/>
  <c r="B2109" i="2"/>
  <c r="B2194" i="2"/>
  <c r="B2279" i="2"/>
  <c r="B2346" i="2"/>
  <c r="B2410" i="2"/>
  <c r="B2473" i="2"/>
  <c r="B2524" i="2"/>
  <c r="B2568" i="2"/>
  <c r="B2607" i="2"/>
  <c r="B2634" i="2"/>
  <c r="B2664" i="2"/>
  <c r="B2692" i="2"/>
  <c r="B2720" i="2"/>
  <c r="B2749" i="2"/>
  <c r="B2773" i="2"/>
  <c r="B2794" i="2"/>
  <c r="B2816" i="2"/>
  <c r="B2837" i="2"/>
  <c r="B2858" i="2"/>
  <c r="B2880" i="2"/>
  <c r="B2901" i="2"/>
  <c r="B2922" i="2"/>
  <c r="B2944" i="2"/>
  <c r="B2965" i="2"/>
  <c r="B2986" i="2"/>
  <c r="B3008" i="2"/>
  <c r="B3029" i="2"/>
  <c r="B3045" i="2"/>
  <c r="B3061" i="2"/>
  <c r="B3077" i="2"/>
  <c r="B3093" i="2"/>
  <c r="B3104" i="2"/>
  <c r="B3118" i="2"/>
  <c r="B3130" i="2"/>
  <c r="B3142" i="2"/>
  <c r="B3152" i="2"/>
  <c r="B3163" i="2"/>
  <c r="B3174" i="2"/>
  <c r="B3184" i="2"/>
  <c r="B3195" i="2"/>
  <c r="B3206" i="2"/>
  <c r="B3216" i="2"/>
  <c r="B3227" i="2"/>
  <c r="B3238" i="2"/>
  <c r="B3248" i="2"/>
  <c r="B3259" i="2"/>
  <c r="B3270" i="2"/>
  <c r="B3280" i="2"/>
  <c r="B3289" i="2"/>
  <c r="B3297" i="2"/>
  <c r="B3305" i="2"/>
  <c r="B3313" i="2"/>
  <c r="B3321" i="2"/>
  <c r="B3329" i="2"/>
  <c r="B3337" i="2"/>
  <c r="B3345" i="2"/>
  <c r="B3353" i="2"/>
  <c r="B3361" i="2"/>
  <c r="B3369" i="2"/>
  <c r="B3377" i="2"/>
  <c r="B3385" i="2"/>
  <c r="B3393" i="2"/>
  <c r="B3401" i="2"/>
  <c r="B3409" i="2"/>
  <c r="B3417" i="2"/>
  <c r="B3425" i="2"/>
  <c r="B3433" i="2"/>
  <c r="B3441" i="2"/>
  <c r="B3449" i="2"/>
  <c r="B3457" i="2"/>
  <c r="B3465" i="2"/>
  <c r="B3473" i="2"/>
  <c r="B3481" i="2"/>
  <c r="B1521" i="2"/>
  <c r="B1826" i="2"/>
  <c r="B2009" i="2"/>
  <c r="B2114" i="2"/>
  <c r="B2199" i="2"/>
  <c r="B2285" i="2"/>
  <c r="B2351" i="2"/>
  <c r="B2415" i="2"/>
  <c r="B2476" i="2"/>
  <c r="B2527" i="2"/>
  <c r="B2570" i="2"/>
  <c r="B2610" i="2"/>
  <c r="B2639" i="2"/>
  <c r="B2666" i="2"/>
  <c r="B2696" i="2"/>
  <c r="B2724" i="2"/>
  <c r="B2752" i="2"/>
  <c r="B2776" i="2"/>
  <c r="B2797" i="2"/>
  <c r="B2818" i="2"/>
  <c r="B2840" i="2"/>
  <c r="B2861" i="2"/>
  <c r="B2882" i="2"/>
  <c r="B2904" i="2"/>
  <c r="B2925" i="2"/>
  <c r="B2946" i="2"/>
  <c r="B2968" i="2"/>
  <c r="B2989" i="2"/>
  <c r="B3010" i="2"/>
  <c r="B3030" i="2"/>
  <c r="B3046" i="2"/>
  <c r="B3062" i="2"/>
  <c r="B1585" i="2"/>
  <c r="B1869" i="2"/>
  <c r="B2034" i="2"/>
  <c r="B2130" i="2"/>
  <c r="B2215" i="2"/>
  <c r="B2298" i="2"/>
  <c r="B2362" i="2"/>
  <c r="B2426" i="2"/>
  <c r="B2485" i="2"/>
  <c r="B2536" i="2"/>
  <c r="B2578" i="2"/>
  <c r="B2613" i="2"/>
  <c r="B2642" i="2"/>
  <c r="B2671" i="2"/>
  <c r="B2698" i="2"/>
  <c r="B2728" i="2"/>
  <c r="B2756" i="2"/>
  <c r="B2778" i="2"/>
  <c r="B2800" i="2"/>
  <c r="B2821" i="2"/>
  <c r="B2842" i="2"/>
  <c r="B2864" i="2"/>
  <c r="B2885" i="2"/>
  <c r="B2906" i="2"/>
  <c r="B2928" i="2"/>
  <c r="B2949" i="2"/>
  <c r="B2970" i="2"/>
  <c r="B2992" i="2"/>
  <c r="B3013" i="2"/>
  <c r="B3032" i="2"/>
  <c r="B3048" i="2"/>
  <c r="B3064" i="2"/>
  <c r="B3080" i="2"/>
  <c r="B3095" i="2"/>
  <c r="B3109" i="2"/>
  <c r="B3120" i="2"/>
  <c r="B3134" i="2"/>
  <c r="B3144" i="2"/>
  <c r="B3155" i="2"/>
  <c r="B3166" i="2"/>
  <c r="B3176" i="2"/>
  <c r="B3187" i="2"/>
  <c r="B3198" i="2"/>
  <c r="B3208" i="2"/>
  <c r="B3219" i="2"/>
  <c r="B3230" i="2"/>
  <c r="B3240" i="2"/>
  <c r="B3251" i="2"/>
  <c r="B3262" i="2"/>
  <c r="B3272" i="2"/>
  <c r="B3283" i="2"/>
  <c r="B3291" i="2"/>
  <c r="B3299" i="2"/>
  <c r="B3307" i="2"/>
  <c r="B3315" i="2"/>
  <c r="B3323" i="2"/>
  <c r="B3331" i="2"/>
  <c r="B3339" i="2"/>
  <c r="B3347" i="2"/>
  <c r="B3355" i="2"/>
  <c r="B3363" i="2"/>
  <c r="B3371" i="2"/>
  <c r="B3379" i="2"/>
  <c r="B3387" i="2"/>
  <c r="B3395" i="2"/>
  <c r="B3403" i="2"/>
  <c r="B3411" i="2"/>
  <c r="B3419" i="2"/>
  <c r="B3427" i="2"/>
  <c r="B3435" i="2"/>
  <c r="B3443" i="2"/>
  <c r="B3451" i="2"/>
  <c r="B3459" i="2"/>
  <c r="B3467" i="2"/>
  <c r="B3475" i="2"/>
  <c r="B3483" i="2"/>
  <c r="B3491" i="2"/>
  <c r="B3499" i="2"/>
  <c r="B3507" i="2"/>
  <c r="B3515" i="2"/>
  <c r="B3523" i="2"/>
  <c r="B3531" i="2"/>
  <c r="B3539" i="2"/>
  <c r="B3547" i="2"/>
  <c r="B3555" i="2"/>
  <c r="B3563" i="2"/>
  <c r="B3571" i="2"/>
  <c r="B3579" i="2"/>
  <c r="B3587" i="2"/>
  <c r="B3595" i="2"/>
  <c r="B3603" i="2"/>
  <c r="B3611" i="2"/>
  <c r="B3619" i="2"/>
  <c r="B3627" i="2"/>
  <c r="B3635" i="2"/>
  <c r="B1666" i="2"/>
  <c r="B1602" i="2"/>
  <c r="B2237" i="2"/>
  <c r="B2498" i="2"/>
  <c r="B2649" i="2"/>
  <c r="B2762" i="2"/>
  <c r="B2848" i="2"/>
  <c r="B2933" i="2"/>
  <c r="B3018" i="2"/>
  <c r="B3082" i="2"/>
  <c r="B3119" i="2"/>
  <c r="B3147" i="2"/>
  <c r="B3178" i="2"/>
  <c r="B3207" i="2"/>
  <c r="B3232" i="2"/>
  <c r="B3263" i="2"/>
  <c r="B3290" i="2"/>
  <c r="B3309" i="2"/>
  <c r="B3332" i="2"/>
  <c r="B3348" i="2"/>
  <c r="B3364" i="2"/>
  <c r="B3380" i="2"/>
  <c r="B3396" i="2"/>
  <c r="B3412" i="2"/>
  <c r="B3428" i="2"/>
  <c r="B3444" i="2"/>
  <c r="B3460" i="2"/>
  <c r="B3476" i="2"/>
  <c r="B3490" i="2"/>
  <c r="B3502" i="2"/>
  <c r="B3516" i="2"/>
  <c r="B3529" i="2"/>
  <c r="B3541" i="2"/>
  <c r="B3554" i="2"/>
  <c r="B3566" i="2"/>
  <c r="B3580" i="2"/>
  <c r="B3593" i="2"/>
  <c r="B3605" i="2"/>
  <c r="B3618" i="2"/>
  <c r="B3630" i="2"/>
  <c r="B3643" i="2"/>
  <c r="B3653" i="2"/>
  <c r="B3665" i="2"/>
  <c r="B3675" i="2"/>
  <c r="B3685" i="2"/>
  <c r="B3697" i="2"/>
  <c r="B3707" i="2"/>
  <c r="B3717" i="2"/>
  <c r="B3729" i="2"/>
  <c r="B3739" i="2"/>
  <c r="B3749" i="2"/>
  <c r="B3761" i="2"/>
  <c r="B3771" i="2"/>
  <c r="B3781" i="2"/>
  <c r="B3793" i="2"/>
  <c r="B3803" i="2"/>
  <c r="B3813" i="2"/>
  <c r="B3825" i="2"/>
  <c r="B3835" i="2"/>
  <c r="B3845" i="2"/>
  <c r="B3857" i="2"/>
  <c r="B3867" i="2"/>
  <c r="B3877" i="2"/>
  <c r="B3889" i="2"/>
  <c r="B3898" i="2"/>
  <c r="B3906" i="2"/>
  <c r="B3914" i="2"/>
  <c r="B3922" i="2"/>
  <c r="B3930" i="2"/>
  <c r="B3938" i="2"/>
  <c r="B3946" i="2"/>
  <c r="B3954" i="2"/>
  <c r="B3962" i="2"/>
  <c r="B3970" i="2"/>
  <c r="B3978" i="2"/>
  <c r="B3986" i="2"/>
  <c r="B3994" i="2"/>
  <c r="B4002" i="2"/>
  <c r="B4010" i="2"/>
  <c r="B4018" i="2"/>
  <c r="B4026" i="2"/>
  <c r="B4034" i="2"/>
  <c r="B4042" i="2"/>
  <c r="B4050" i="2"/>
  <c r="B4058" i="2"/>
  <c r="B4066" i="2"/>
  <c r="B4074" i="2"/>
  <c r="B4082" i="2"/>
  <c r="B4090" i="2"/>
  <c r="B4098" i="2"/>
  <c r="B4106" i="2"/>
  <c r="B4114" i="2"/>
  <c r="B4122" i="2"/>
  <c r="B4130" i="2"/>
  <c r="B4138" i="2"/>
  <c r="B4146" i="2"/>
  <c r="B4154" i="2"/>
  <c r="B4162" i="2"/>
  <c r="B4170" i="2"/>
  <c r="B4178" i="2"/>
  <c r="B4186" i="2"/>
  <c r="B4194" i="2"/>
  <c r="B4202" i="2"/>
  <c r="B4210" i="2"/>
  <c r="B4218" i="2"/>
  <c r="B4226" i="2"/>
  <c r="B4234" i="2"/>
  <c r="B4242" i="2"/>
  <c r="B4250" i="2"/>
  <c r="B4258" i="2"/>
  <c r="B4266" i="2"/>
  <c r="B4274" i="2"/>
  <c r="B4282" i="2"/>
  <c r="B4290" i="2"/>
  <c r="B4298" i="2"/>
  <c r="B4306" i="2"/>
  <c r="B4314" i="2"/>
  <c r="B4322" i="2"/>
  <c r="B4330" i="2"/>
  <c r="B4338" i="2"/>
  <c r="B4346" i="2"/>
  <c r="B4354" i="2"/>
  <c r="B4362" i="2"/>
  <c r="B4370" i="2"/>
  <c r="B4378" i="2"/>
  <c r="B4386" i="2"/>
  <c r="B4394" i="2"/>
  <c r="B1885" i="2"/>
  <c r="B2303" i="2"/>
  <c r="B2538" i="2"/>
  <c r="B2674" i="2"/>
  <c r="B2781" i="2"/>
  <c r="B2866" i="2"/>
  <c r="B2952" i="2"/>
  <c r="B3034" i="2"/>
  <c r="B3085" i="2"/>
  <c r="B3122" i="2"/>
  <c r="B3154" i="2"/>
  <c r="B3179" i="2"/>
  <c r="B3210" i="2"/>
  <c r="B3239" i="2"/>
  <c r="B3264" i="2"/>
  <c r="B3292" i="2"/>
  <c r="B3314" i="2"/>
  <c r="B3333" i="2"/>
  <c r="B3349" i="2"/>
  <c r="B3365" i="2"/>
  <c r="B3381" i="2"/>
  <c r="B3397" i="2"/>
  <c r="B3413" i="2"/>
  <c r="B3429" i="2"/>
  <c r="B3445" i="2"/>
  <c r="B3461" i="2"/>
  <c r="B3477" i="2"/>
  <c r="B3492" i="2"/>
  <c r="B3505" i="2"/>
  <c r="B3517" i="2"/>
  <c r="B3530" i="2"/>
  <c r="B3542" i="2"/>
  <c r="B3556" i="2"/>
  <c r="B3569" i="2"/>
  <c r="B3581" i="2"/>
  <c r="B3594" i="2"/>
  <c r="B3606" i="2"/>
  <c r="B3620" i="2"/>
  <c r="B3633" i="2"/>
  <c r="B3644" i="2"/>
  <c r="B3654" i="2"/>
  <c r="B3666" i="2"/>
  <c r="B3676" i="2"/>
  <c r="B3686" i="2"/>
  <c r="B3698" i="2"/>
  <c r="B3708" i="2"/>
  <c r="B3718" i="2"/>
  <c r="B3730" i="2"/>
  <c r="B3740" i="2"/>
  <c r="B3750" i="2"/>
  <c r="B3762" i="2"/>
  <c r="B3772" i="2"/>
  <c r="B3782" i="2"/>
  <c r="B3794" i="2"/>
  <c r="B3804" i="2"/>
  <c r="B3814" i="2"/>
  <c r="B3826" i="2"/>
  <c r="B3836" i="2"/>
  <c r="B3846" i="2"/>
  <c r="B3858" i="2"/>
  <c r="B3868" i="2"/>
  <c r="B3878" i="2"/>
  <c r="B3890" i="2"/>
  <c r="B3899" i="2"/>
  <c r="B3907" i="2"/>
  <c r="B3915" i="2"/>
  <c r="B3923" i="2"/>
  <c r="B3931" i="2"/>
  <c r="B3939" i="2"/>
  <c r="B3947" i="2"/>
  <c r="B3955" i="2"/>
  <c r="B3963" i="2"/>
  <c r="B3971" i="2"/>
  <c r="B3979" i="2"/>
  <c r="B3987" i="2"/>
  <c r="B3995" i="2"/>
  <c r="B4003" i="2"/>
  <c r="B4011" i="2"/>
  <c r="B4019" i="2"/>
  <c r="B4027" i="2"/>
  <c r="B4035" i="2"/>
  <c r="B4043" i="2"/>
  <c r="B4051" i="2"/>
  <c r="B4059" i="2"/>
  <c r="B4067" i="2"/>
  <c r="B4075" i="2"/>
  <c r="B4083" i="2"/>
  <c r="B4091" i="2"/>
  <c r="B4099" i="2"/>
  <c r="B4107" i="2"/>
  <c r="B4115" i="2"/>
  <c r="B4123" i="2"/>
  <c r="B4131" i="2"/>
  <c r="B4139" i="2"/>
  <c r="B4147" i="2"/>
  <c r="B4155" i="2"/>
  <c r="B4163" i="2"/>
  <c r="B4171" i="2"/>
  <c r="B4179" i="2"/>
  <c r="B4187" i="2"/>
  <c r="B4195" i="2"/>
  <c r="B4203" i="2"/>
  <c r="B4211" i="2"/>
  <c r="B4219" i="2"/>
  <c r="B4227" i="2"/>
  <c r="B4235" i="2"/>
  <c r="B4243" i="2"/>
  <c r="B4251" i="2"/>
  <c r="B4259" i="2"/>
  <c r="B4267" i="2"/>
  <c r="B4275" i="2"/>
  <c r="B4283" i="2"/>
  <c r="B4291" i="2"/>
  <c r="B4299" i="2"/>
  <c r="B4307" i="2"/>
  <c r="B4315" i="2"/>
  <c r="B4323" i="2"/>
  <c r="B4331" i="2"/>
  <c r="B4339" i="2"/>
  <c r="B4347" i="2"/>
  <c r="B4355" i="2"/>
  <c r="B4363" i="2"/>
  <c r="B4371" i="2"/>
  <c r="B4379" i="2"/>
  <c r="B4387" i="2"/>
  <c r="B4395" i="2"/>
  <c r="B4403" i="2"/>
  <c r="B1929" i="2"/>
  <c r="B2314" i="2"/>
  <c r="B2546" i="2"/>
  <c r="B2677" i="2"/>
  <c r="B2784" i="2"/>
  <c r="B2869" i="2"/>
  <c r="B2954" i="2"/>
  <c r="B3037" i="2"/>
  <c r="B3094" i="2"/>
  <c r="B3125" i="2"/>
  <c r="B3157" i="2"/>
  <c r="B3186" i="2"/>
  <c r="B3211" i="2"/>
  <c r="B3242" i="2"/>
  <c r="B3271" i="2"/>
  <c r="B3293" i="2"/>
  <c r="B3316" i="2"/>
  <c r="B3334" i="2"/>
  <c r="B3350" i="2"/>
  <c r="B3366" i="2"/>
  <c r="B3382" i="2"/>
  <c r="B3398" i="2"/>
  <c r="B3414" i="2"/>
  <c r="B3430" i="2"/>
  <c r="B3446" i="2"/>
  <c r="B3462" i="2"/>
  <c r="B3478" i="2"/>
  <c r="B3493" i="2"/>
  <c r="B3506" i="2"/>
  <c r="B3518" i="2"/>
  <c r="B3532" i="2"/>
  <c r="B3545" i="2"/>
  <c r="B3557" i="2"/>
  <c r="B3570" i="2"/>
  <c r="B3582" i="2"/>
  <c r="B3596" i="2"/>
  <c r="B3609" i="2"/>
  <c r="B3621" i="2"/>
  <c r="B3634" i="2"/>
  <c r="B3645" i="2"/>
  <c r="B3657" i="2"/>
  <c r="B3667" i="2"/>
  <c r="B3677" i="2"/>
  <c r="B3689" i="2"/>
  <c r="B3699" i="2"/>
  <c r="B3709" i="2"/>
  <c r="B3721" i="2"/>
  <c r="B3731" i="2"/>
  <c r="B3741" i="2"/>
  <c r="B3753" i="2"/>
  <c r="B3763" i="2"/>
  <c r="B3773" i="2"/>
  <c r="B3785" i="2"/>
  <c r="B3795" i="2"/>
  <c r="B3805" i="2"/>
  <c r="B3817" i="2"/>
  <c r="B3827" i="2"/>
  <c r="B3837" i="2"/>
  <c r="B3849" i="2"/>
  <c r="B3859" i="2"/>
  <c r="B3869" i="2"/>
  <c r="B3881" i="2"/>
  <c r="B3891" i="2"/>
  <c r="B3900" i="2"/>
  <c r="B3908" i="2"/>
  <c r="B3916" i="2"/>
  <c r="B3924" i="2"/>
  <c r="B3932" i="2"/>
  <c r="B3940" i="2"/>
  <c r="B3948" i="2"/>
  <c r="B3956" i="2"/>
  <c r="B3964" i="2"/>
  <c r="B3972" i="2"/>
  <c r="B3980" i="2"/>
  <c r="B3988" i="2"/>
  <c r="B3996" i="2"/>
  <c r="B4004" i="2"/>
  <c r="B4012" i="2"/>
  <c r="B4020" i="2"/>
  <c r="B4028" i="2"/>
  <c r="B4036" i="2"/>
  <c r="B4044" i="2"/>
  <c r="B4052" i="2"/>
  <c r="B4060" i="2"/>
  <c r="B4068" i="2"/>
  <c r="B4076" i="2"/>
  <c r="B4084" i="2"/>
  <c r="B4092" i="2"/>
  <c r="B4100" i="2"/>
  <c r="B4108" i="2"/>
  <c r="B4116" i="2"/>
  <c r="B4124" i="2"/>
  <c r="B4132" i="2"/>
  <c r="B4140" i="2"/>
  <c r="B4148" i="2"/>
  <c r="B4156" i="2"/>
  <c r="B4164" i="2"/>
  <c r="B4172" i="2"/>
  <c r="B4180" i="2"/>
  <c r="B4188" i="2"/>
  <c r="B4196" i="2"/>
  <c r="B4204" i="2"/>
  <c r="B4212" i="2"/>
  <c r="B4220" i="2"/>
  <c r="B4228" i="2"/>
  <c r="B4236" i="2"/>
  <c r="B4244" i="2"/>
  <c r="B4252" i="2"/>
  <c r="B4260" i="2"/>
  <c r="B4268" i="2"/>
  <c r="B4276" i="2"/>
  <c r="B4284" i="2"/>
  <c r="B4292" i="2"/>
  <c r="B4300" i="2"/>
  <c r="B4308" i="2"/>
  <c r="B4316" i="2"/>
  <c r="B4324" i="2"/>
  <c r="B4332" i="2"/>
  <c r="B4340" i="2"/>
  <c r="B4348" i="2"/>
  <c r="B4356" i="2"/>
  <c r="B4364" i="2"/>
  <c r="B4372" i="2"/>
  <c r="B4380" i="2"/>
  <c r="B2042" i="2"/>
  <c r="B2367" i="2"/>
  <c r="B2581" i="2"/>
  <c r="B2703" i="2"/>
  <c r="B2802" i="2"/>
  <c r="B2888" i="2"/>
  <c r="B2973" i="2"/>
  <c r="B3050" i="2"/>
  <c r="B3096" i="2"/>
  <c r="B3133" i="2"/>
  <c r="B3158" i="2"/>
  <c r="B3189" i="2"/>
  <c r="B3218" i="2"/>
  <c r="B3243" i="2"/>
  <c r="B3274" i="2"/>
  <c r="B3298" i="2"/>
  <c r="B3317" i="2"/>
  <c r="B3338" i="2"/>
  <c r="B3354" i="2"/>
  <c r="B3370" i="2"/>
  <c r="B3386" i="2"/>
  <c r="B3402" i="2"/>
  <c r="B3418" i="2"/>
  <c r="B3434" i="2"/>
  <c r="B3450" i="2"/>
  <c r="B3466" i="2"/>
  <c r="B3482" i="2"/>
  <c r="B3494" i="2"/>
  <c r="B3508" i="2"/>
  <c r="B3521" i="2"/>
  <c r="B3533" i="2"/>
  <c r="B3546" i="2"/>
  <c r="B3558" i="2"/>
  <c r="B3572" i="2"/>
  <c r="B3585" i="2"/>
  <c r="B3597" i="2"/>
  <c r="B3610" i="2"/>
  <c r="B3622" i="2"/>
  <c r="B3636" i="2"/>
  <c r="B3646" i="2"/>
  <c r="B3658" i="2"/>
  <c r="B3668" i="2"/>
  <c r="B3678" i="2"/>
  <c r="B3690" i="2"/>
  <c r="B3700" i="2"/>
  <c r="B3710" i="2"/>
  <c r="B3722" i="2"/>
  <c r="B3732" i="2"/>
  <c r="B3742" i="2"/>
  <c r="B3754" i="2"/>
  <c r="B3764" i="2"/>
  <c r="B3774" i="2"/>
  <c r="B3786" i="2"/>
  <c r="B3796" i="2"/>
  <c r="B3806" i="2"/>
  <c r="B3818" i="2"/>
  <c r="B3828" i="2"/>
  <c r="B3838" i="2"/>
  <c r="B3850" i="2"/>
  <c r="B3860" i="2"/>
  <c r="B3870" i="2"/>
  <c r="B3882" i="2"/>
  <c r="B3892" i="2"/>
  <c r="B3901" i="2"/>
  <c r="B3909" i="2"/>
  <c r="B3917" i="2"/>
  <c r="B3925" i="2"/>
  <c r="B3933" i="2"/>
  <c r="B3941" i="2"/>
  <c r="B3949" i="2"/>
  <c r="B3957" i="2"/>
  <c r="B3965" i="2"/>
  <c r="B3973" i="2"/>
  <c r="B3981" i="2"/>
  <c r="B3989" i="2"/>
  <c r="B3997" i="2"/>
  <c r="B4005" i="2"/>
  <c r="B4013" i="2"/>
  <c r="B4021" i="2"/>
  <c r="B4029" i="2"/>
  <c r="B4037" i="2"/>
  <c r="B4045" i="2"/>
  <c r="B4053" i="2"/>
  <c r="B4061" i="2"/>
  <c r="B4069" i="2"/>
  <c r="B4077" i="2"/>
  <c r="B4085" i="2"/>
  <c r="B4093" i="2"/>
  <c r="B4101" i="2"/>
  <c r="B4109" i="2"/>
  <c r="B4117" i="2"/>
  <c r="B4125" i="2"/>
  <c r="B4133" i="2"/>
  <c r="B4141" i="2"/>
  <c r="B4149" i="2"/>
  <c r="B4157" i="2"/>
  <c r="B4165" i="2"/>
  <c r="B4173" i="2"/>
  <c r="B4181" i="2"/>
  <c r="B4189" i="2"/>
  <c r="B4197" i="2"/>
  <c r="B4205" i="2"/>
  <c r="B4213" i="2"/>
  <c r="B4221" i="2"/>
  <c r="B4229" i="2"/>
  <c r="B4237" i="2"/>
  <c r="B4245" i="2"/>
  <c r="B4253" i="2"/>
  <c r="B4261" i="2"/>
  <c r="B4269" i="2"/>
  <c r="B4277" i="2"/>
  <c r="B4285" i="2"/>
  <c r="B4293" i="2"/>
  <c r="B4301" i="2"/>
  <c r="B4309" i="2"/>
  <c r="B4317" i="2"/>
  <c r="B4325" i="2"/>
  <c r="B4333" i="2"/>
  <c r="B4341" i="2"/>
  <c r="B4349" i="2"/>
  <c r="B4357" i="2"/>
  <c r="B4365" i="2"/>
  <c r="B4373" i="2"/>
  <c r="B4381" i="2"/>
  <c r="B4389" i="2"/>
  <c r="B4397" i="2"/>
  <c r="B4405" i="2"/>
  <c r="B2135" i="2"/>
  <c r="B2431" i="2"/>
  <c r="B2617" i="2"/>
  <c r="B2730" i="2"/>
  <c r="B2824" i="2"/>
  <c r="B2909" i="2"/>
  <c r="B2994" i="2"/>
  <c r="B3066" i="2"/>
  <c r="B3106" i="2"/>
  <c r="B3136" i="2"/>
  <c r="B3167" i="2"/>
  <c r="B3197" i="2"/>
  <c r="B3222" i="2"/>
  <c r="B3253" i="2"/>
  <c r="B3282" i="2"/>
  <c r="B3301" i="2"/>
  <c r="B3324" i="2"/>
  <c r="B3341" i="2"/>
  <c r="B3357" i="2"/>
  <c r="B3373" i="2"/>
  <c r="B3389" i="2"/>
  <c r="B3405" i="2"/>
  <c r="B3421" i="2"/>
  <c r="B3437" i="2"/>
  <c r="B3453" i="2"/>
  <c r="B3469" i="2"/>
  <c r="B2151" i="2"/>
  <c r="B2442" i="2"/>
  <c r="B2621" i="2"/>
  <c r="B2735" i="2"/>
  <c r="B2826" i="2"/>
  <c r="B2912" i="2"/>
  <c r="B2997" i="2"/>
  <c r="B3069" i="2"/>
  <c r="B3110" i="2"/>
  <c r="B3143" i="2"/>
  <c r="B3168" i="2"/>
  <c r="B3199" i="2"/>
  <c r="B3229" i="2"/>
  <c r="B3254" i="2"/>
  <c r="B3284" i="2"/>
  <c r="B3306" i="2"/>
  <c r="B3325" i="2"/>
  <c r="B3342" i="2"/>
  <c r="B3358" i="2"/>
  <c r="B3374" i="2"/>
  <c r="B3390" i="2"/>
  <c r="B3406" i="2"/>
  <c r="B3422" i="2"/>
  <c r="B3438" i="2"/>
  <c r="B2066" i="2"/>
  <c r="B2805" i="2"/>
  <c r="B3098" i="2"/>
  <c r="B3221" i="2"/>
  <c r="B3322" i="2"/>
  <c r="B3388" i="2"/>
  <c r="B3452" i="2"/>
  <c r="B3486" i="2"/>
  <c r="B3513" i="2"/>
  <c r="B3538" i="2"/>
  <c r="B3564" i="2"/>
  <c r="B3589" i="2"/>
  <c r="B3614" i="2"/>
  <c r="B3641" i="2"/>
  <c r="B3661" i="2"/>
  <c r="B3683" i="2"/>
  <c r="B3705" i="2"/>
  <c r="B3725" i="2"/>
  <c r="B3747" i="2"/>
  <c r="B3769" i="2"/>
  <c r="B3789" i="2"/>
  <c r="B3811" i="2"/>
  <c r="B3833" i="2"/>
  <c r="B3853" i="2"/>
  <c r="B3875" i="2"/>
  <c r="B3896" i="2"/>
  <c r="B3912" i="2"/>
  <c r="B3928" i="2"/>
  <c r="B3944" i="2"/>
  <c r="B3960" i="2"/>
  <c r="B3976" i="2"/>
  <c r="B3992" i="2"/>
  <c r="B4008" i="2"/>
  <c r="B4024" i="2"/>
  <c r="B4040" i="2"/>
  <c r="B4056" i="2"/>
  <c r="B4072" i="2"/>
  <c r="B4088" i="2"/>
  <c r="B4104" i="2"/>
  <c r="B4120" i="2"/>
  <c r="B4136" i="2"/>
  <c r="B4152" i="2"/>
  <c r="B4168" i="2"/>
  <c r="B4184" i="2"/>
  <c r="B4200" i="2"/>
  <c r="B4216" i="2"/>
  <c r="B4232" i="2"/>
  <c r="B4248" i="2"/>
  <c r="B4264" i="2"/>
  <c r="B4280" i="2"/>
  <c r="B4296" i="2"/>
  <c r="B4312" i="2"/>
  <c r="B4328" i="2"/>
  <c r="B4344" i="2"/>
  <c r="B4360" i="2"/>
  <c r="B4376" i="2"/>
  <c r="B4391" i="2"/>
  <c r="B4402" i="2"/>
  <c r="B4412" i="2"/>
  <c r="B4420" i="2"/>
  <c r="B4428" i="2"/>
  <c r="B4436" i="2"/>
  <c r="B4444" i="2"/>
  <c r="B4452" i="2"/>
  <c r="B4460" i="2"/>
  <c r="B4468" i="2"/>
  <c r="B4476" i="2"/>
  <c r="B4484" i="2"/>
  <c r="B4492" i="2"/>
  <c r="B4500" i="2"/>
  <c r="B4508" i="2"/>
  <c r="B4516" i="2"/>
  <c r="B4524" i="2"/>
  <c r="B4532" i="2"/>
  <c r="B4540" i="2"/>
  <c r="B4548" i="2"/>
  <c r="B4556" i="2"/>
  <c r="B4564" i="2"/>
  <c r="B4572" i="2"/>
  <c r="B4580" i="2"/>
  <c r="B4588" i="2"/>
  <c r="B4596" i="2"/>
  <c r="B4604" i="2"/>
  <c r="B4612" i="2"/>
  <c r="B4620" i="2"/>
  <c r="B4628" i="2"/>
  <c r="B4636" i="2"/>
  <c r="B4644" i="2"/>
  <c r="B4652" i="2"/>
  <c r="B4660" i="2"/>
  <c r="B4668" i="2"/>
  <c r="B4676" i="2"/>
  <c r="B4684" i="2"/>
  <c r="B4692" i="2"/>
  <c r="B4700" i="2"/>
  <c r="B4708" i="2"/>
  <c r="B4716" i="2"/>
  <c r="B4724" i="2"/>
  <c r="B4732" i="2"/>
  <c r="B4740" i="2"/>
  <c r="B4748" i="2"/>
  <c r="B4756" i="2"/>
  <c r="B4764" i="2"/>
  <c r="B4772" i="2"/>
  <c r="B4780" i="2"/>
  <c r="B4788" i="2"/>
  <c r="B4796" i="2"/>
  <c r="B4804" i="2"/>
  <c r="B4812" i="2"/>
  <c r="B4820" i="2"/>
  <c r="B4828" i="2"/>
  <c r="B4836" i="2"/>
  <c r="B4844" i="2"/>
  <c r="B4852" i="2"/>
  <c r="B4860" i="2"/>
  <c r="B4868" i="2"/>
  <c r="B4876" i="2"/>
  <c r="B4884" i="2"/>
  <c r="B4892" i="2"/>
  <c r="B4900" i="2"/>
  <c r="B4908" i="2"/>
  <c r="B4916" i="2"/>
  <c r="B4924" i="2"/>
  <c r="B4932" i="2"/>
  <c r="B4940" i="2"/>
  <c r="B4948" i="2"/>
  <c r="B4956" i="2"/>
  <c r="B4964" i="2"/>
  <c r="B4972" i="2"/>
  <c r="B4980" i="2"/>
  <c r="B4988" i="2"/>
  <c r="B4996" i="2"/>
  <c r="B5004" i="2"/>
  <c r="B5012" i="2"/>
  <c r="B5020" i="2"/>
  <c r="B5028" i="2"/>
  <c r="B5036" i="2"/>
  <c r="B5044" i="2"/>
  <c r="B5052" i="2"/>
  <c r="B5060" i="2"/>
  <c r="B5068" i="2"/>
  <c r="B5076" i="2"/>
  <c r="B5084" i="2"/>
  <c r="B5092" i="2"/>
  <c r="B5100" i="2"/>
  <c r="B5108" i="2"/>
  <c r="B5116" i="2"/>
  <c r="B5124" i="2"/>
  <c r="B5132" i="2"/>
  <c r="B5140" i="2"/>
  <c r="B5148" i="2"/>
  <c r="B5156" i="2"/>
  <c r="B5164" i="2"/>
  <c r="B5172" i="2"/>
  <c r="B5180" i="2"/>
  <c r="B5188" i="2"/>
  <c r="B5196" i="2"/>
  <c r="B5204" i="2"/>
  <c r="B5212" i="2"/>
  <c r="B5220" i="2"/>
  <c r="B5228" i="2"/>
  <c r="B5236" i="2"/>
  <c r="B5244" i="2"/>
  <c r="B5252" i="2"/>
  <c r="B5260" i="2"/>
  <c r="B5268" i="2"/>
  <c r="B5276" i="2"/>
  <c r="B5284" i="2"/>
  <c r="B5292" i="2"/>
  <c r="B5300" i="2"/>
  <c r="B5308" i="2"/>
  <c r="B5316" i="2"/>
  <c r="B5324" i="2"/>
  <c r="B5332" i="2"/>
  <c r="B5340" i="2"/>
  <c r="B5348" i="2"/>
  <c r="B5356" i="2"/>
  <c r="B5364" i="2"/>
  <c r="B5372" i="2"/>
  <c r="B5380" i="2"/>
  <c r="B5388" i="2"/>
  <c r="B5396" i="2"/>
  <c r="B5404" i="2"/>
  <c r="B5412" i="2"/>
  <c r="B5420" i="2"/>
  <c r="B5428" i="2"/>
  <c r="B5436" i="2"/>
  <c r="B5444" i="2"/>
  <c r="B5452" i="2"/>
  <c r="B5460" i="2"/>
  <c r="B5468" i="2"/>
  <c r="B5476" i="2"/>
  <c r="B5484" i="2"/>
  <c r="B5492" i="2"/>
  <c r="B5500" i="2"/>
  <c r="B5508" i="2"/>
  <c r="B5516" i="2"/>
  <c r="B5524" i="2"/>
  <c r="B5532" i="2"/>
  <c r="B5540" i="2"/>
  <c r="B5548" i="2"/>
  <c r="B5556" i="2"/>
  <c r="B5564" i="2"/>
  <c r="B5572" i="2"/>
  <c r="B5580" i="2"/>
  <c r="B2221" i="2"/>
  <c r="B2845" i="2"/>
  <c r="B3111" i="2"/>
  <c r="B3231" i="2"/>
  <c r="B3330" i="2"/>
  <c r="B3394" i="2"/>
  <c r="B3454" i="2"/>
  <c r="B3489" i="2"/>
  <c r="B3514" i="2"/>
  <c r="B3540" i="2"/>
  <c r="B3565" i="2"/>
  <c r="B3590" i="2"/>
  <c r="B3617" i="2"/>
  <c r="B3642" i="2"/>
  <c r="B3662" i="2"/>
  <c r="B3684" i="2"/>
  <c r="B3706" i="2"/>
  <c r="B3726" i="2"/>
  <c r="B3748" i="2"/>
  <c r="B3770" i="2"/>
  <c r="B3790" i="2"/>
  <c r="B3812" i="2"/>
  <c r="B3834" i="2"/>
  <c r="B3854" i="2"/>
  <c r="B3876" i="2"/>
  <c r="B3897" i="2"/>
  <c r="B3913" i="2"/>
  <c r="B3929" i="2"/>
  <c r="B3945" i="2"/>
  <c r="B3961" i="2"/>
  <c r="B3977" i="2"/>
  <c r="B3993" i="2"/>
  <c r="B4009" i="2"/>
  <c r="B4025" i="2"/>
  <c r="B4041" i="2"/>
  <c r="B4057" i="2"/>
  <c r="B4073" i="2"/>
  <c r="B4089" i="2"/>
  <c r="B4105" i="2"/>
  <c r="B4121" i="2"/>
  <c r="B4137" i="2"/>
  <c r="B4153" i="2"/>
  <c r="B4169" i="2"/>
  <c r="B4185" i="2"/>
  <c r="B4201" i="2"/>
  <c r="B4217" i="2"/>
  <c r="B4233" i="2"/>
  <c r="B4249" i="2"/>
  <c r="B4265" i="2"/>
  <c r="B4281" i="2"/>
  <c r="B4297" i="2"/>
  <c r="B4313" i="2"/>
  <c r="B4329" i="2"/>
  <c r="B4345" i="2"/>
  <c r="B4361" i="2"/>
  <c r="B4377" i="2"/>
  <c r="B4392" i="2"/>
  <c r="B4404" i="2"/>
  <c r="B4413" i="2"/>
  <c r="B4421" i="2"/>
  <c r="B4429" i="2"/>
  <c r="B4437" i="2"/>
  <c r="B4445" i="2"/>
  <c r="B4453" i="2"/>
  <c r="B4461" i="2"/>
  <c r="B4469" i="2"/>
  <c r="B4477" i="2"/>
  <c r="B4485" i="2"/>
  <c r="B4493" i="2"/>
  <c r="B4501" i="2"/>
  <c r="B2378" i="2"/>
  <c r="B2890" i="2"/>
  <c r="B3135" i="2"/>
  <c r="B3250" i="2"/>
  <c r="B3340" i="2"/>
  <c r="B3404" i="2"/>
  <c r="B3458" i="2"/>
  <c r="B3497" i="2"/>
  <c r="B3522" i="2"/>
  <c r="B3548" i="2"/>
  <c r="B3573" i="2"/>
  <c r="B3598" i="2"/>
  <c r="B3625" i="2"/>
  <c r="B3649" i="2"/>
  <c r="B3669" i="2"/>
  <c r="B3691" i="2"/>
  <c r="B3713" i="2"/>
  <c r="B3733" i="2"/>
  <c r="B3755" i="2"/>
  <c r="B3777" i="2"/>
  <c r="B3797" i="2"/>
  <c r="B3819" i="2"/>
  <c r="B3841" i="2"/>
  <c r="B3861" i="2"/>
  <c r="B3883" i="2"/>
  <c r="B3902" i="2"/>
  <c r="B3918" i="2"/>
  <c r="B3934" i="2"/>
  <c r="B3950" i="2"/>
  <c r="B3966" i="2"/>
  <c r="B3982" i="2"/>
  <c r="B3998" i="2"/>
  <c r="B4014" i="2"/>
  <c r="B4030" i="2"/>
  <c r="B4046" i="2"/>
  <c r="B4062" i="2"/>
  <c r="B4078" i="2"/>
  <c r="B4094" i="2"/>
  <c r="B4110" i="2"/>
  <c r="B4126" i="2"/>
  <c r="B4142" i="2"/>
  <c r="B4158" i="2"/>
  <c r="B4174" i="2"/>
  <c r="B4190" i="2"/>
  <c r="B4206" i="2"/>
  <c r="B4222" i="2"/>
  <c r="B4238" i="2"/>
  <c r="B4254" i="2"/>
  <c r="B4270" i="2"/>
  <c r="B4286" i="2"/>
  <c r="B4302" i="2"/>
  <c r="B4318" i="2"/>
  <c r="B4334" i="2"/>
  <c r="B4350" i="2"/>
  <c r="B4366" i="2"/>
  <c r="B4382" i="2"/>
  <c r="B4393" i="2"/>
  <c r="B4406" i="2"/>
  <c r="B4414" i="2"/>
  <c r="B4422" i="2"/>
  <c r="B4430" i="2"/>
  <c r="B4438" i="2"/>
  <c r="B4446" i="2"/>
  <c r="B4454" i="2"/>
  <c r="B4462" i="2"/>
  <c r="B4470" i="2"/>
  <c r="B4478" i="2"/>
  <c r="B4486" i="2"/>
  <c r="B4494" i="2"/>
  <c r="B4502" i="2"/>
  <c r="B4510" i="2"/>
  <c r="B4518" i="2"/>
  <c r="B4526" i="2"/>
  <c r="B4534" i="2"/>
  <c r="B4542" i="2"/>
  <c r="B4550" i="2"/>
  <c r="B4558" i="2"/>
  <c r="B4566" i="2"/>
  <c r="B4574" i="2"/>
  <c r="B4582" i="2"/>
  <c r="B4590" i="2"/>
  <c r="B4598" i="2"/>
  <c r="B4606" i="2"/>
  <c r="B4614" i="2"/>
  <c r="B4622" i="2"/>
  <c r="B4630" i="2"/>
  <c r="B4638" i="2"/>
  <c r="B4646" i="2"/>
  <c r="B4654" i="2"/>
  <c r="B4662" i="2"/>
  <c r="B4670" i="2"/>
  <c r="B4678" i="2"/>
  <c r="B4686" i="2"/>
  <c r="B4694" i="2"/>
  <c r="B4702" i="2"/>
  <c r="B4710" i="2"/>
  <c r="B4718" i="2"/>
  <c r="B4726" i="2"/>
  <c r="B4734" i="2"/>
  <c r="B4742" i="2"/>
  <c r="B4750" i="2"/>
  <c r="B4758" i="2"/>
  <c r="B4766" i="2"/>
  <c r="B4774" i="2"/>
  <c r="B4782" i="2"/>
  <c r="B4790" i="2"/>
  <c r="B4798" i="2"/>
  <c r="B4806" i="2"/>
  <c r="B4814" i="2"/>
  <c r="B4822" i="2"/>
  <c r="B4830" i="2"/>
  <c r="B4838" i="2"/>
  <c r="B4846" i="2"/>
  <c r="B4854" i="2"/>
  <c r="B4862" i="2"/>
  <c r="B4870" i="2"/>
  <c r="B4878" i="2"/>
  <c r="B4886" i="2"/>
  <c r="B4894" i="2"/>
  <c r="B4902" i="2"/>
  <c r="B4910" i="2"/>
  <c r="B4918" i="2"/>
  <c r="B4926" i="2"/>
  <c r="B4934" i="2"/>
  <c r="B4942" i="2"/>
  <c r="B4950" i="2"/>
  <c r="B4958" i="2"/>
  <c r="B4966" i="2"/>
  <c r="B4974" i="2"/>
  <c r="B4982" i="2"/>
  <c r="B4990" i="2"/>
  <c r="B4998" i="2"/>
  <c r="B5006" i="2"/>
  <c r="B5014" i="2"/>
  <c r="B5022" i="2"/>
  <c r="B5030" i="2"/>
  <c r="B5038" i="2"/>
  <c r="B5046" i="2"/>
  <c r="B5054" i="2"/>
  <c r="B5062" i="2"/>
  <c r="B5070" i="2"/>
  <c r="B5078" i="2"/>
  <c r="B5086" i="2"/>
  <c r="B5094" i="2"/>
  <c r="B5102" i="2"/>
  <c r="B5110" i="2"/>
  <c r="B5118" i="2"/>
  <c r="B5126" i="2"/>
  <c r="B5134" i="2"/>
  <c r="B5142" i="2"/>
  <c r="B5150" i="2"/>
  <c r="B5158" i="2"/>
  <c r="B5166" i="2"/>
  <c r="B5174" i="2"/>
  <c r="B5182" i="2"/>
  <c r="B5190" i="2"/>
  <c r="B5198" i="2"/>
  <c r="B5206" i="2"/>
  <c r="B5214" i="2"/>
  <c r="B5222" i="2"/>
  <c r="B5230" i="2"/>
  <c r="B5238" i="2"/>
  <c r="B5246" i="2"/>
  <c r="B5254" i="2"/>
  <c r="B5262" i="2"/>
  <c r="B5270" i="2"/>
  <c r="B5278" i="2"/>
  <c r="B5286" i="2"/>
  <c r="B5294" i="2"/>
  <c r="B5302" i="2"/>
  <c r="B5310" i="2"/>
  <c r="B5318" i="2"/>
  <c r="B5326" i="2"/>
  <c r="B5334" i="2"/>
  <c r="B5342" i="2"/>
  <c r="B5350" i="2"/>
  <c r="B5358" i="2"/>
  <c r="B5366" i="2"/>
  <c r="B5374" i="2"/>
  <c r="B5382" i="2"/>
  <c r="B5390" i="2"/>
  <c r="B5398" i="2"/>
  <c r="B5406" i="2"/>
  <c r="B5414" i="2"/>
  <c r="B5422" i="2"/>
  <c r="B5430" i="2"/>
  <c r="B5438" i="2"/>
  <c r="B5446" i="2"/>
  <c r="B5454" i="2"/>
  <c r="B5462" i="2"/>
  <c r="B5470" i="2"/>
  <c r="B5478" i="2"/>
  <c r="B5486" i="2"/>
  <c r="B5494" i="2"/>
  <c r="B5502" i="2"/>
  <c r="B5510" i="2"/>
  <c r="B5518" i="2"/>
  <c r="B5526" i="2"/>
  <c r="B5534" i="2"/>
  <c r="B5542" i="2"/>
  <c r="B5550" i="2"/>
  <c r="B5558" i="2"/>
  <c r="B5566" i="2"/>
  <c r="B5574" i="2"/>
  <c r="B5582" i="2"/>
  <c r="B5590" i="2"/>
  <c r="B5598" i="2"/>
  <c r="B5606" i="2"/>
  <c r="B5614" i="2"/>
  <c r="B5622" i="2"/>
  <c r="B5630" i="2"/>
  <c r="B5638" i="2"/>
  <c r="B5646" i="2"/>
  <c r="B5654" i="2"/>
  <c r="B5662" i="2"/>
  <c r="B5670" i="2"/>
  <c r="B5678" i="2"/>
  <c r="B5686" i="2"/>
  <c r="B5694" i="2"/>
  <c r="B5702" i="2"/>
  <c r="B5710" i="2"/>
  <c r="B5718" i="2"/>
  <c r="B5726" i="2"/>
  <c r="B5734" i="2"/>
  <c r="B5742" i="2"/>
  <c r="B5750" i="2"/>
  <c r="B5758" i="2"/>
  <c r="B5766" i="2"/>
  <c r="B5774" i="2"/>
  <c r="B5782" i="2"/>
  <c r="B5790" i="2"/>
  <c r="B5798" i="2"/>
  <c r="B5806" i="2"/>
  <c r="B5814" i="2"/>
  <c r="B5822" i="2"/>
  <c r="B5830" i="2"/>
  <c r="B5838" i="2"/>
  <c r="B5846" i="2"/>
  <c r="B5854" i="2"/>
  <c r="B5862" i="2"/>
  <c r="B5870" i="2"/>
  <c r="B5878" i="2"/>
  <c r="B5886" i="2"/>
  <c r="B5894" i="2"/>
  <c r="B5902" i="2"/>
  <c r="B5910" i="2"/>
  <c r="B5918" i="2"/>
  <c r="B5926" i="2"/>
  <c r="B5934" i="2"/>
  <c r="B5942" i="2"/>
  <c r="B5950" i="2"/>
  <c r="B5958" i="2"/>
  <c r="B5966" i="2"/>
  <c r="B5974" i="2"/>
  <c r="B5982" i="2"/>
  <c r="B2489" i="2"/>
  <c r="B2930" i="2"/>
  <c r="B3146" i="2"/>
  <c r="B3261" i="2"/>
  <c r="B3346" i="2"/>
  <c r="B3410" i="2"/>
  <c r="B3468" i="2"/>
  <c r="B3498" i="2"/>
  <c r="B3524" i="2"/>
  <c r="B3549" i="2"/>
  <c r="B3574" i="2"/>
  <c r="B3601" i="2"/>
  <c r="B3626" i="2"/>
  <c r="B3650" i="2"/>
  <c r="B3670" i="2"/>
  <c r="B3692" i="2"/>
  <c r="B3714" i="2"/>
  <c r="B3734" i="2"/>
  <c r="B3756" i="2"/>
  <c r="B3778" i="2"/>
  <c r="B3798" i="2"/>
  <c r="B3820" i="2"/>
  <c r="B3842" i="2"/>
  <c r="B3862" i="2"/>
  <c r="B3884" i="2"/>
  <c r="B3903" i="2"/>
  <c r="B2589" i="2"/>
  <c r="B2976" i="2"/>
  <c r="B3165" i="2"/>
  <c r="B3275" i="2"/>
  <c r="B3356" i="2"/>
  <c r="B3420" i="2"/>
  <c r="B3470" i="2"/>
  <c r="B3500" i="2"/>
  <c r="B3525" i="2"/>
  <c r="B3550" i="2"/>
  <c r="B3577" i="2"/>
  <c r="B3602" i="2"/>
  <c r="B3628" i="2"/>
  <c r="B3651" i="2"/>
  <c r="B3673" i="2"/>
  <c r="B3693" i="2"/>
  <c r="B3715" i="2"/>
  <c r="B3737" i="2"/>
  <c r="B3757" i="2"/>
  <c r="B3779" i="2"/>
  <c r="B3801" i="2"/>
  <c r="B3821" i="2"/>
  <c r="B3843" i="2"/>
  <c r="B3865" i="2"/>
  <c r="B3885" i="2"/>
  <c r="B3904" i="2"/>
  <c r="B3920" i="2"/>
  <c r="B2645" i="2"/>
  <c r="B3016" i="2"/>
  <c r="B3175" i="2"/>
  <c r="B3285" i="2"/>
  <c r="B3362" i="2"/>
  <c r="B3426" i="2"/>
  <c r="B3474" i="2"/>
  <c r="B3501" i="2"/>
  <c r="B3526" i="2"/>
  <c r="B3553" i="2"/>
  <c r="B3578" i="2"/>
  <c r="B3604" i="2"/>
  <c r="B3629" i="2"/>
  <c r="B3652" i="2"/>
  <c r="B3674" i="2"/>
  <c r="B3694" i="2"/>
  <c r="B3716" i="2"/>
  <c r="B3738" i="2"/>
  <c r="B3758" i="2"/>
  <c r="B3780" i="2"/>
  <c r="B3802" i="2"/>
  <c r="B3822" i="2"/>
  <c r="B3844" i="2"/>
  <c r="B3866" i="2"/>
  <c r="B3886" i="2"/>
  <c r="B3905" i="2"/>
  <c r="B3921" i="2"/>
  <c r="B3937" i="2"/>
  <c r="B3953" i="2"/>
  <c r="B3969" i="2"/>
  <c r="B3985" i="2"/>
  <c r="B4001" i="2"/>
  <c r="B4017" i="2"/>
  <c r="B4033" i="2"/>
  <c r="B4049" i="2"/>
  <c r="B4065" i="2"/>
  <c r="B4081" i="2"/>
  <c r="B4097" i="2"/>
  <c r="B4113" i="2"/>
  <c r="B4129" i="2"/>
  <c r="B4145" i="2"/>
  <c r="B4161" i="2"/>
  <c r="B4177" i="2"/>
  <c r="B4193" i="2"/>
  <c r="B4209" i="2"/>
  <c r="B4225" i="2"/>
  <c r="B4241" i="2"/>
  <c r="B4257" i="2"/>
  <c r="B4273" i="2"/>
  <c r="B4289" i="2"/>
  <c r="B4305" i="2"/>
  <c r="B4321" i="2"/>
  <c r="B4337" i="2"/>
  <c r="B4353" i="2"/>
  <c r="B4369" i="2"/>
  <c r="B4385" i="2"/>
  <c r="B4399" i="2"/>
  <c r="B4409" i="2"/>
  <c r="B4417" i="2"/>
  <c r="B4425" i="2"/>
  <c r="B4433" i="2"/>
  <c r="B4441" i="2"/>
  <c r="B4449" i="2"/>
  <c r="B4457" i="2"/>
  <c r="B4465" i="2"/>
  <c r="B4473" i="2"/>
  <c r="B4481" i="2"/>
  <c r="B4489" i="2"/>
  <c r="B4497" i="2"/>
  <c r="B4505" i="2"/>
  <c r="B4513" i="2"/>
  <c r="B4521" i="2"/>
  <c r="B4529" i="2"/>
  <c r="B4537" i="2"/>
  <c r="B4545" i="2"/>
  <c r="B4553" i="2"/>
  <c r="B4561" i="2"/>
  <c r="B4569" i="2"/>
  <c r="B4577" i="2"/>
  <c r="B4585" i="2"/>
  <c r="B4593" i="2"/>
  <c r="B4601" i="2"/>
  <c r="B4609" i="2"/>
  <c r="B4617" i="2"/>
  <c r="B4625" i="2"/>
  <c r="B4633" i="2"/>
  <c r="B4641" i="2"/>
  <c r="B4649" i="2"/>
  <c r="B4657" i="2"/>
  <c r="B4665" i="2"/>
  <c r="B4673" i="2"/>
  <c r="B4681" i="2"/>
  <c r="B4689" i="2"/>
  <c r="B4697" i="2"/>
  <c r="B4705" i="2"/>
  <c r="B4713" i="2"/>
  <c r="B4721" i="2"/>
  <c r="B4729" i="2"/>
  <c r="B4737" i="2"/>
  <c r="B4745" i="2"/>
  <c r="B4753" i="2"/>
  <c r="B4761" i="2"/>
  <c r="B4769" i="2"/>
  <c r="B4777" i="2"/>
  <c r="B4785" i="2"/>
  <c r="B4793" i="2"/>
  <c r="B4801" i="2"/>
  <c r="B4809" i="2"/>
  <c r="B4817" i="2"/>
  <c r="B4825" i="2"/>
  <c r="B4833" i="2"/>
  <c r="B4841" i="2"/>
  <c r="B4849" i="2"/>
  <c r="B4857" i="2"/>
  <c r="B4865" i="2"/>
  <c r="B4873" i="2"/>
  <c r="B4881" i="2"/>
  <c r="B4889" i="2"/>
  <c r="B4897" i="2"/>
  <c r="B4905" i="2"/>
  <c r="B4913" i="2"/>
  <c r="B4921" i="2"/>
  <c r="B4929" i="2"/>
  <c r="B4937" i="2"/>
  <c r="B4945" i="2"/>
  <c r="B4953" i="2"/>
  <c r="B4961" i="2"/>
  <c r="B4969" i="2"/>
  <c r="B4977" i="2"/>
  <c r="B4985" i="2"/>
  <c r="B4993" i="2"/>
  <c r="B5001" i="2"/>
  <c r="B5009" i="2"/>
  <c r="B5017" i="2"/>
  <c r="B5025" i="2"/>
  <c r="B5033" i="2"/>
  <c r="B5041" i="2"/>
  <c r="B5049" i="2"/>
  <c r="B5057" i="2"/>
  <c r="B5065" i="2"/>
  <c r="B5073" i="2"/>
  <c r="B5081" i="2"/>
  <c r="B5089" i="2"/>
  <c r="B5097" i="2"/>
  <c r="B5105" i="2"/>
  <c r="B5113" i="2"/>
  <c r="B5121" i="2"/>
  <c r="B5129" i="2"/>
  <c r="B5137" i="2"/>
  <c r="B5145" i="2"/>
  <c r="B5153" i="2"/>
  <c r="B5161" i="2"/>
  <c r="B5169" i="2"/>
  <c r="B5177" i="2"/>
  <c r="B5185" i="2"/>
  <c r="B5193" i="2"/>
  <c r="B5201" i="2"/>
  <c r="B5209" i="2"/>
  <c r="B5217" i="2"/>
  <c r="B5225" i="2"/>
  <c r="B5233" i="2"/>
  <c r="B5241" i="2"/>
  <c r="B5249" i="2"/>
  <c r="B5257" i="2"/>
  <c r="B5265" i="2"/>
  <c r="B5273" i="2"/>
  <c r="B5281" i="2"/>
  <c r="B5289" i="2"/>
  <c r="B5297" i="2"/>
  <c r="B5305" i="2"/>
  <c r="B5313" i="2"/>
  <c r="B5321" i="2"/>
  <c r="B5329" i="2"/>
  <c r="B5337" i="2"/>
  <c r="B5345" i="2"/>
  <c r="B5353" i="2"/>
  <c r="B5361" i="2"/>
  <c r="B5369" i="2"/>
  <c r="B5377" i="2"/>
  <c r="B5385" i="2"/>
  <c r="B5393" i="2"/>
  <c r="B5401" i="2"/>
  <c r="B5409" i="2"/>
  <c r="B5417" i="2"/>
  <c r="B5425" i="2"/>
  <c r="B5433" i="2"/>
  <c r="B5441" i="2"/>
  <c r="B5449" i="2"/>
  <c r="B5457" i="2"/>
  <c r="B5465" i="2"/>
  <c r="B5473" i="2"/>
  <c r="B5481" i="2"/>
  <c r="B5489" i="2"/>
  <c r="B5497" i="2"/>
  <c r="B5505" i="2"/>
  <c r="B5513" i="2"/>
  <c r="B5521" i="2"/>
  <c r="B5529" i="2"/>
  <c r="B5537" i="2"/>
  <c r="B5545" i="2"/>
  <c r="B5553" i="2"/>
  <c r="B5561" i="2"/>
  <c r="B5569" i="2"/>
  <c r="B5577" i="2"/>
  <c r="B5585" i="2"/>
  <c r="B5593" i="2"/>
  <c r="B5601" i="2"/>
  <c r="B5609" i="2"/>
  <c r="B5617" i="2"/>
  <c r="B5625" i="2"/>
  <c r="B5633" i="2"/>
  <c r="B5641" i="2"/>
  <c r="B5649" i="2"/>
  <c r="B5657" i="2"/>
  <c r="B5665" i="2"/>
  <c r="B5673" i="2"/>
  <c r="B5681" i="2"/>
  <c r="B5689" i="2"/>
  <c r="B5697" i="2"/>
  <c r="B5705" i="2"/>
  <c r="B5713" i="2"/>
  <c r="B5721" i="2"/>
  <c r="B5729" i="2"/>
  <c r="B5737" i="2"/>
  <c r="B5745" i="2"/>
  <c r="B5753" i="2"/>
  <c r="B5761" i="2"/>
  <c r="B5769" i="2"/>
  <c r="B5777" i="2"/>
  <c r="B5785" i="2"/>
  <c r="B5793" i="2"/>
  <c r="B5801" i="2"/>
  <c r="B5809" i="2"/>
  <c r="B5817" i="2"/>
  <c r="B5825" i="2"/>
  <c r="B5833" i="2"/>
  <c r="B5841" i="2"/>
  <c r="B5849" i="2"/>
  <c r="B5857" i="2"/>
  <c r="B5865" i="2"/>
  <c r="B5873" i="2"/>
  <c r="B5881" i="2"/>
  <c r="B5889" i="2"/>
  <c r="B5897" i="2"/>
  <c r="B5905" i="2"/>
  <c r="B5913" i="2"/>
  <c r="B5921" i="2"/>
  <c r="B5929" i="2"/>
  <c r="B5937" i="2"/>
  <c r="B5945" i="2"/>
  <c r="B5953" i="2"/>
  <c r="B5961" i="2"/>
  <c r="B5969" i="2"/>
  <c r="B5977" i="2"/>
  <c r="B5985" i="2"/>
  <c r="B2706" i="2"/>
  <c r="B3053" i="2"/>
  <c r="B3190" i="2"/>
  <c r="B3300" i="2"/>
  <c r="B3372" i="2"/>
  <c r="B3436" i="2"/>
  <c r="B3484" i="2"/>
  <c r="B3509" i="2"/>
  <c r="B2760" i="2"/>
  <c r="B3534" i="2"/>
  <c r="B3637" i="2"/>
  <c r="B3723" i="2"/>
  <c r="B3809" i="2"/>
  <c r="B3893" i="2"/>
  <c r="B3936" i="2"/>
  <c r="B3968" i="2"/>
  <c r="B4000" i="2"/>
  <c r="B4032" i="2"/>
  <c r="B4064" i="2"/>
  <c r="B4096" i="2"/>
  <c r="B4128" i="2"/>
  <c r="B4160" i="2"/>
  <c r="B4192" i="2"/>
  <c r="B4224" i="2"/>
  <c r="B4256" i="2"/>
  <c r="B4288" i="2"/>
  <c r="B4320" i="2"/>
  <c r="B4352" i="2"/>
  <c r="B4384" i="2"/>
  <c r="B4408" i="2"/>
  <c r="B4424" i="2"/>
  <c r="B4440" i="2"/>
  <c r="B4456" i="2"/>
  <c r="B4472" i="2"/>
  <c r="B4488" i="2"/>
  <c r="B4504" i="2"/>
  <c r="B4517" i="2"/>
  <c r="B4530" i="2"/>
  <c r="B4543" i="2"/>
  <c r="B4555" i="2"/>
  <c r="B4568" i="2"/>
  <c r="B4581" i="2"/>
  <c r="B4594" i="2"/>
  <c r="B4607" i="2"/>
  <c r="B4619" i="2"/>
  <c r="B4632" i="2"/>
  <c r="B4645" i="2"/>
  <c r="B4658" i="2"/>
  <c r="B4671" i="2"/>
  <c r="B4683" i="2"/>
  <c r="B4696" i="2"/>
  <c r="B4709" i="2"/>
  <c r="B4722" i="2"/>
  <c r="B4735" i="2"/>
  <c r="B4747" i="2"/>
  <c r="B4760" i="2"/>
  <c r="B4773" i="2"/>
  <c r="B4786" i="2"/>
  <c r="B4799" i="2"/>
  <c r="B4811" i="2"/>
  <c r="B4824" i="2"/>
  <c r="B4837" i="2"/>
  <c r="B4850" i="2"/>
  <c r="B4863" i="2"/>
  <c r="B4875" i="2"/>
  <c r="B4888" i="2"/>
  <c r="B4901" i="2"/>
  <c r="B4914" i="2"/>
  <c r="B4927" i="2"/>
  <c r="B4939" i="2"/>
  <c r="B4952" i="2"/>
  <c r="B4965" i="2"/>
  <c r="B4978" i="2"/>
  <c r="B4991" i="2"/>
  <c r="B5003" i="2"/>
  <c r="B5016" i="2"/>
  <c r="B5029" i="2"/>
  <c r="B5042" i="2"/>
  <c r="B5055" i="2"/>
  <c r="B5067" i="2"/>
  <c r="B5080" i="2"/>
  <c r="B5093" i="2"/>
  <c r="B5106" i="2"/>
  <c r="B5119" i="2"/>
  <c r="B5131" i="2"/>
  <c r="B5144" i="2"/>
  <c r="B5157" i="2"/>
  <c r="B5170" i="2"/>
  <c r="B5183" i="2"/>
  <c r="B5195" i="2"/>
  <c r="B5208" i="2"/>
  <c r="B5221" i="2"/>
  <c r="B5234" i="2"/>
  <c r="B5247" i="2"/>
  <c r="B5259" i="2"/>
  <c r="B5272" i="2"/>
  <c r="B5285" i="2"/>
  <c r="B5298" i="2"/>
  <c r="B5311" i="2"/>
  <c r="B5323" i="2"/>
  <c r="B5336" i="2"/>
  <c r="B5349" i="2"/>
  <c r="B5362" i="2"/>
  <c r="B5375" i="2"/>
  <c r="B5387" i="2"/>
  <c r="B5400" i="2"/>
  <c r="B5413" i="2"/>
  <c r="B5426" i="2"/>
  <c r="B5439" i="2"/>
  <c r="B5451" i="2"/>
  <c r="B5464" i="2"/>
  <c r="B5477" i="2"/>
  <c r="B5490" i="2"/>
  <c r="B5503" i="2"/>
  <c r="B5515" i="2"/>
  <c r="B5528" i="2"/>
  <c r="B5541" i="2"/>
  <c r="B5554" i="2"/>
  <c r="B5567" i="2"/>
  <c r="B5579" i="2"/>
  <c r="B5591" i="2"/>
  <c r="B5602" i="2"/>
  <c r="B5612" i="2"/>
  <c r="B5623" i="2"/>
  <c r="B5634" i="2"/>
  <c r="B5644" i="2"/>
  <c r="B5655" i="2"/>
  <c r="B5666" i="2"/>
  <c r="B5676" i="2"/>
  <c r="B5687" i="2"/>
  <c r="B5698" i="2"/>
  <c r="B5708" i="2"/>
  <c r="B5719" i="2"/>
  <c r="B5730" i="2"/>
  <c r="B5740" i="2"/>
  <c r="B5751" i="2"/>
  <c r="B5762" i="2"/>
  <c r="B5772" i="2"/>
  <c r="B5783" i="2"/>
  <c r="B5794" i="2"/>
  <c r="B5804" i="2"/>
  <c r="B5815" i="2"/>
  <c r="B5826" i="2"/>
  <c r="B5836" i="2"/>
  <c r="B5847" i="2"/>
  <c r="B5858" i="2"/>
  <c r="B5868" i="2"/>
  <c r="B5879" i="2"/>
  <c r="B5890" i="2"/>
  <c r="B5900" i="2"/>
  <c r="B5911" i="2"/>
  <c r="B5922" i="2"/>
  <c r="B5932" i="2"/>
  <c r="B5943" i="2"/>
  <c r="B5954" i="2"/>
  <c r="B5964" i="2"/>
  <c r="B5975" i="2"/>
  <c r="B5986" i="2"/>
  <c r="B5994" i="2"/>
  <c r="B6002" i="2"/>
  <c r="B6010" i="2"/>
  <c r="B6018" i="2"/>
  <c r="B6026" i="2"/>
  <c r="B3078" i="2"/>
  <c r="B3537" i="2"/>
  <c r="B3638" i="2"/>
  <c r="B3724" i="2"/>
  <c r="B3810" i="2"/>
  <c r="B3894" i="2"/>
  <c r="B3942" i="2"/>
  <c r="B3974" i="2"/>
  <c r="B4006" i="2"/>
  <c r="B4038" i="2"/>
  <c r="B4070" i="2"/>
  <c r="B4102" i="2"/>
  <c r="B4134" i="2"/>
  <c r="B4166" i="2"/>
  <c r="B4198" i="2"/>
  <c r="B4230" i="2"/>
  <c r="B4262" i="2"/>
  <c r="B4294" i="2"/>
  <c r="B4326" i="2"/>
  <c r="B4358" i="2"/>
  <c r="B4388" i="2"/>
  <c r="B4410" i="2"/>
  <c r="B4426" i="2"/>
  <c r="B4442" i="2"/>
  <c r="B4458" i="2"/>
  <c r="B4474" i="2"/>
  <c r="B4490" i="2"/>
  <c r="B4506" i="2"/>
  <c r="B4519" i="2"/>
  <c r="B4531" i="2"/>
  <c r="B4544" i="2"/>
  <c r="B4557" i="2"/>
  <c r="B4570" i="2"/>
  <c r="B4583" i="2"/>
  <c r="B4595" i="2"/>
  <c r="B4608" i="2"/>
  <c r="B4621" i="2"/>
  <c r="B4634" i="2"/>
  <c r="B4647" i="2"/>
  <c r="B4659" i="2"/>
  <c r="B4672" i="2"/>
  <c r="B4685" i="2"/>
  <c r="B4698" i="2"/>
  <c r="B4711" i="2"/>
  <c r="B4723" i="2"/>
  <c r="B4736" i="2"/>
  <c r="B4749" i="2"/>
  <c r="B4762" i="2"/>
  <c r="B4775" i="2"/>
  <c r="B4787" i="2"/>
  <c r="B4800" i="2"/>
  <c r="B4813" i="2"/>
  <c r="B4826" i="2"/>
  <c r="B4839" i="2"/>
  <c r="B4851" i="2"/>
  <c r="B4864" i="2"/>
  <c r="B4877" i="2"/>
  <c r="B4890" i="2"/>
  <c r="B4903" i="2"/>
  <c r="B4915" i="2"/>
  <c r="B4928" i="2"/>
  <c r="B4941" i="2"/>
  <c r="B4954" i="2"/>
  <c r="B4967" i="2"/>
  <c r="B4979" i="2"/>
  <c r="B4992" i="2"/>
  <c r="B5005" i="2"/>
  <c r="B5018" i="2"/>
  <c r="B5031" i="2"/>
  <c r="B5043" i="2"/>
  <c r="B5056" i="2"/>
  <c r="B5069" i="2"/>
  <c r="B5082" i="2"/>
  <c r="B5095" i="2"/>
  <c r="B5107" i="2"/>
  <c r="B5120" i="2"/>
  <c r="B5133" i="2"/>
  <c r="B5146" i="2"/>
  <c r="B3200" i="2"/>
  <c r="B3561" i="2"/>
  <c r="B3659" i="2"/>
  <c r="B3745" i="2"/>
  <c r="B3829" i="2"/>
  <c r="B3910" i="2"/>
  <c r="B3943" i="2"/>
  <c r="B3975" i="2"/>
  <c r="B4007" i="2"/>
  <c r="B4039" i="2"/>
  <c r="B4071" i="2"/>
  <c r="B4103" i="2"/>
  <c r="B4135" i="2"/>
  <c r="B4167" i="2"/>
  <c r="B4199" i="2"/>
  <c r="B4231" i="2"/>
  <c r="B4263" i="2"/>
  <c r="B4295" i="2"/>
  <c r="B4327" i="2"/>
  <c r="B4359" i="2"/>
  <c r="B4390" i="2"/>
  <c r="B4411" i="2"/>
  <c r="B4427" i="2"/>
  <c r="B4443" i="2"/>
  <c r="B4459" i="2"/>
  <c r="B4475" i="2"/>
  <c r="B4491" i="2"/>
  <c r="B4507" i="2"/>
  <c r="B4520" i="2"/>
  <c r="B4533" i="2"/>
  <c r="B4546" i="2"/>
  <c r="B4559" i="2"/>
  <c r="B4571" i="2"/>
  <c r="B4584" i="2"/>
  <c r="B4597" i="2"/>
  <c r="B4610" i="2"/>
  <c r="B4623" i="2"/>
  <c r="B4635" i="2"/>
  <c r="B4648" i="2"/>
  <c r="B4661" i="2"/>
  <c r="B4674" i="2"/>
  <c r="B4687" i="2"/>
  <c r="B4699" i="2"/>
  <c r="B4712" i="2"/>
  <c r="B4725" i="2"/>
  <c r="B4738" i="2"/>
  <c r="B4751" i="2"/>
  <c r="B4763" i="2"/>
  <c r="B4776" i="2"/>
  <c r="B4789" i="2"/>
  <c r="B4802" i="2"/>
  <c r="B4815" i="2"/>
  <c r="B4827" i="2"/>
  <c r="B4840" i="2"/>
  <c r="B4853" i="2"/>
  <c r="B4866" i="2"/>
  <c r="B4879" i="2"/>
  <c r="B4891" i="2"/>
  <c r="B4904" i="2"/>
  <c r="B4917" i="2"/>
  <c r="B4930" i="2"/>
  <c r="B4943" i="2"/>
  <c r="B4955" i="2"/>
  <c r="B4968" i="2"/>
  <c r="B4981" i="2"/>
  <c r="B4994" i="2"/>
  <c r="B5007" i="2"/>
  <c r="B5019" i="2"/>
  <c r="B5032" i="2"/>
  <c r="B5045" i="2"/>
  <c r="B5058" i="2"/>
  <c r="B5071" i="2"/>
  <c r="B5083" i="2"/>
  <c r="B5096" i="2"/>
  <c r="B5109" i="2"/>
  <c r="B5122" i="2"/>
  <c r="B5135" i="2"/>
  <c r="B5147" i="2"/>
  <c r="B5160" i="2"/>
  <c r="B5173" i="2"/>
  <c r="B5186" i="2"/>
  <c r="B5199" i="2"/>
  <c r="B5211" i="2"/>
  <c r="B5224" i="2"/>
  <c r="B5237" i="2"/>
  <c r="B5250" i="2"/>
  <c r="B5263" i="2"/>
  <c r="B5275" i="2"/>
  <c r="B5288" i="2"/>
  <c r="B5301" i="2"/>
  <c r="B5314" i="2"/>
  <c r="B5327" i="2"/>
  <c r="B5339" i="2"/>
  <c r="B5352" i="2"/>
  <c r="B5365" i="2"/>
  <c r="B5378" i="2"/>
  <c r="B5391" i="2"/>
  <c r="B5403" i="2"/>
  <c r="B5416" i="2"/>
  <c r="B5429" i="2"/>
  <c r="B5442" i="2"/>
  <c r="B5455" i="2"/>
  <c r="B5467" i="2"/>
  <c r="B5480" i="2"/>
  <c r="B5493" i="2"/>
  <c r="B5506" i="2"/>
  <c r="B5519" i="2"/>
  <c r="B5531" i="2"/>
  <c r="B5544" i="2"/>
  <c r="B5557" i="2"/>
  <c r="B5570" i="2"/>
  <c r="B5583" i="2"/>
  <c r="B5594" i="2"/>
  <c r="B5604" i="2"/>
  <c r="B5615" i="2"/>
  <c r="B5626" i="2"/>
  <c r="B5636" i="2"/>
  <c r="B5647" i="2"/>
  <c r="B5658" i="2"/>
  <c r="B5668" i="2"/>
  <c r="B3308" i="2"/>
  <c r="B3562" i="2"/>
  <c r="B3660" i="2"/>
  <c r="B3746" i="2"/>
  <c r="B3830" i="2"/>
  <c r="B3911" i="2"/>
  <c r="B3951" i="2"/>
  <c r="B3983" i="2"/>
  <c r="B4015" i="2"/>
  <c r="B4047" i="2"/>
  <c r="B4079" i="2"/>
  <c r="B4111" i="2"/>
  <c r="B4143" i="2"/>
  <c r="B4175" i="2"/>
  <c r="B4207" i="2"/>
  <c r="B4239" i="2"/>
  <c r="B4271" i="2"/>
  <c r="B4303" i="2"/>
  <c r="B4335" i="2"/>
  <c r="B4367" i="2"/>
  <c r="B4396" i="2"/>
  <c r="B4415" i="2"/>
  <c r="B4431" i="2"/>
  <c r="B4447" i="2"/>
  <c r="B4463" i="2"/>
  <c r="B4479" i="2"/>
  <c r="B4495" i="2"/>
  <c r="B4509" i="2"/>
  <c r="B4522" i="2"/>
  <c r="B4535" i="2"/>
  <c r="B4547" i="2"/>
  <c r="B4560" i="2"/>
  <c r="B4573" i="2"/>
  <c r="B4586" i="2"/>
  <c r="B4599" i="2"/>
  <c r="B4611" i="2"/>
  <c r="B4624" i="2"/>
  <c r="B4637" i="2"/>
  <c r="B4650" i="2"/>
  <c r="B4663" i="2"/>
  <c r="B4675" i="2"/>
  <c r="B4688" i="2"/>
  <c r="B4701" i="2"/>
  <c r="B4714" i="2"/>
  <c r="B4727" i="2"/>
  <c r="B4739" i="2"/>
  <c r="B4752" i="2"/>
  <c r="B4765" i="2"/>
  <c r="B4778" i="2"/>
  <c r="B4791" i="2"/>
  <c r="B4803" i="2"/>
  <c r="B4816" i="2"/>
  <c r="B4829" i="2"/>
  <c r="B4842" i="2"/>
  <c r="B4855" i="2"/>
  <c r="B4867" i="2"/>
  <c r="B4880" i="2"/>
  <c r="B4893" i="2"/>
  <c r="B4906" i="2"/>
  <c r="B4919" i="2"/>
  <c r="B4931" i="2"/>
  <c r="B4944" i="2"/>
  <c r="B4957" i="2"/>
  <c r="B4970" i="2"/>
  <c r="B4983" i="2"/>
  <c r="B4995" i="2"/>
  <c r="B5008" i="2"/>
  <c r="B5021" i="2"/>
  <c r="B5034" i="2"/>
  <c r="B5047" i="2"/>
  <c r="B5059" i="2"/>
  <c r="B5072" i="2"/>
  <c r="B5085" i="2"/>
  <c r="B5098" i="2"/>
  <c r="B5111" i="2"/>
  <c r="B5123" i="2"/>
  <c r="B5136" i="2"/>
  <c r="B5149" i="2"/>
  <c r="B5162" i="2"/>
  <c r="B5175" i="2"/>
  <c r="B5187" i="2"/>
  <c r="B5200" i="2"/>
  <c r="B5213" i="2"/>
  <c r="B5226" i="2"/>
  <c r="B5239" i="2"/>
  <c r="B5251" i="2"/>
  <c r="B5264" i="2"/>
  <c r="B5277" i="2"/>
  <c r="B5290" i="2"/>
  <c r="B5303" i="2"/>
  <c r="B5315" i="2"/>
  <c r="B5328" i="2"/>
  <c r="B5341" i="2"/>
  <c r="B5354" i="2"/>
  <c r="B5367" i="2"/>
  <c r="B5379" i="2"/>
  <c r="B5392" i="2"/>
  <c r="B5405" i="2"/>
  <c r="B5418" i="2"/>
  <c r="B5431" i="2"/>
  <c r="B5443" i="2"/>
  <c r="B5456" i="2"/>
  <c r="B5469" i="2"/>
  <c r="B5482" i="2"/>
  <c r="B5495" i="2"/>
  <c r="B5507" i="2"/>
  <c r="B5520" i="2"/>
  <c r="B5533" i="2"/>
  <c r="B5546" i="2"/>
  <c r="B5559" i="2"/>
  <c r="B5571" i="2"/>
  <c r="B5584" i="2"/>
  <c r="B5595" i="2"/>
  <c r="B5605" i="2"/>
  <c r="B5616" i="2"/>
  <c r="B5627" i="2"/>
  <c r="B5637" i="2"/>
  <c r="B5648" i="2"/>
  <c r="B5659" i="2"/>
  <c r="B5669" i="2"/>
  <c r="B5680" i="2"/>
  <c r="B5691" i="2"/>
  <c r="B5701" i="2"/>
  <c r="B5712" i="2"/>
  <c r="B5723" i="2"/>
  <c r="B5733" i="2"/>
  <c r="B5744" i="2"/>
  <c r="B3378" i="2"/>
  <c r="B3586" i="2"/>
  <c r="B3681" i="2"/>
  <c r="B3765" i="2"/>
  <c r="B3851" i="2"/>
  <c r="B3919" i="2"/>
  <c r="B3952" i="2"/>
  <c r="B3984" i="2"/>
  <c r="B4016" i="2"/>
  <c r="B4048" i="2"/>
  <c r="B4080" i="2"/>
  <c r="B4112" i="2"/>
  <c r="B4144" i="2"/>
  <c r="B4176" i="2"/>
  <c r="B4208" i="2"/>
  <c r="B4240" i="2"/>
  <c r="B4272" i="2"/>
  <c r="B4304" i="2"/>
  <c r="B4336" i="2"/>
  <c r="B4368" i="2"/>
  <c r="B4398" i="2"/>
  <c r="B4416" i="2"/>
  <c r="B4432" i="2"/>
  <c r="B4448" i="2"/>
  <c r="B4464" i="2"/>
  <c r="B4480" i="2"/>
  <c r="B4496" i="2"/>
  <c r="B4511" i="2"/>
  <c r="B4523" i="2"/>
  <c r="B4536" i="2"/>
  <c r="B4549" i="2"/>
  <c r="B4562" i="2"/>
  <c r="B4575" i="2"/>
  <c r="B4587" i="2"/>
  <c r="B4600" i="2"/>
  <c r="B4613" i="2"/>
  <c r="B4626" i="2"/>
  <c r="B4639" i="2"/>
  <c r="B3442" i="2"/>
  <c r="B3588" i="2"/>
  <c r="B3682" i="2"/>
  <c r="B3766" i="2"/>
  <c r="B3852" i="2"/>
  <c r="B3926" i="2"/>
  <c r="B3958" i="2"/>
  <c r="B3990" i="2"/>
  <c r="B4022" i="2"/>
  <c r="B4054" i="2"/>
  <c r="B4086" i="2"/>
  <c r="B4118" i="2"/>
  <c r="B4150" i="2"/>
  <c r="B4182" i="2"/>
  <c r="B4214" i="2"/>
  <c r="B4246" i="2"/>
  <c r="B4278" i="2"/>
  <c r="B4310" i="2"/>
  <c r="B4342" i="2"/>
  <c r="B4374" i="2"/>
  <c r="B4400" i="2"/>
  <c r="B4418" i="2"/>
  <c r="B4434" i="2"/>
  <c r="B4450" i="2"/>
  <c r="B4466" i="2"/>
  <c r="B4482" i="2"/>
  <c r="B4498" i="2"/>
  <c r="B4512" i="2"/>
  <c r="B4525" i="2"/>
  <c r="B4538" i="2"/>
  <c r="B4551" i="2"/>
  <c r="B4563" i="2"/>
  <c r="B4576" i="2"/>
  <c r="B4589" i="2"/>
  <c r="B4602" i="2"/>
  <c r="B4615" i="2"/>
  <c r="B4627" i="2"/>
  <c r="B4640" i="2"/>
  <c r="B4653" i="2"/>
  <c r="B4666" i="2"/>
  <c r="B4679" i="2"/>
  <c r="B4691" i="2"/>
  <c r="B4704" i="2"/>
  <c r="B4717" i="2"/>
  <c r="B4730" i="2"/>
  <c r="B4743" i="2"/>
  <c r="B4755" i="2"/>
  <c r="B4768" i="2"/>
  <c r="B4781" i="2"/>
  <c r="B4794" i="2"/>
  <c r="B4807" i="2"/>
  <c r="B4819" i="2"/>
  <c r="B4832" i="2"/>
  <c r="B4845" i="2"/>
  <c r="B4858" i="2"/>
  <c r="B4871" i="2"/>
  <c r="B4883" i="2"/>
  <c r="B4896" i="2"/>
  <c r="B4909" i="2"/>
  <c r="B4922" i="2"/>
  <c r="B4935" i="2"/>
  <c r="B4947" i="2"/>
  <c r="B4960" i="2"/>
  <c r="B4973" i="2"/>
  <c r="B4986" i="2"/>
  <c r="B4999" i="2"/>
  <c r="B5011" i="2"/>
  <c r="B5024" i="2"/>
  <c r="B5037" i="2"/>
  <c r="B5050" i="2"/>
  <c r="B5063" i="2"/>
  <c r="B5075" i="2"/>
  <c r="B5088" i="2"/>
  <c r="B5101" i="2"/>
  <c r="B5114" i="2"/>
  <c r="B5127" i="2"/>
  <c r="B5139" i="2"/>
  <c r="B5152" i="2"/>
  <c r="B5165" i="2"/>
  <c r="B5178" i="2"/>
  <c r="B5191" i="2"/>
  <c r="B5203" i="2"/>
  <c r="B5216" i="2"/>
  <c r="B5229" i="2"/>
  <c r="B5242" i="2"/>
  <c r="B5255" i="2"/>
  <c r="B5267" i="2"/>
  <c r="B5280" i="2"/>
  <c r="B5293" i="2"/>
  <c r="B5306" i="2"/>
  <c r="B5319" i="2"/>
  <c r="B5331" i="2"/>
  <c r="B5344" i="2"/>
  <c r="B5357" i="2"/>
  <c r="B5370" i="2"/>
  <c r="B5383" i="2"/>
  <c r="B5395" i="2"/>
  <c r="B5408" i="2"/>
  <c r="B5421" i="2"/>
  <c r="B5434" i="2"/>
  <c r="B5447" i="2"/>
  <c r="B5459" i="2"/>
  <c r="B5472" i="2"/>
  <c r="B5485" i="2"/>
  <c r="B5498" i="2"/>
  <c r="B5511" i="2"/>
  <c r="B5523" i="2"/>
  <c r="B5536" i="2"/>
  <c r="B5549" i="2"/>
  <c r="B5562" i="2"/>
  <c r="B5575" i="2"/>
  <c r="B5587" i="2"/>
  <c r="B5597" i="2"/>
  <c r="B5608" i="2"/>
  <c r="B5619" i="2"/>
  <c r="B5629" i="2"/>
  <c r="B5640" i="2"/>
  <c r="B5651" i="2"/>
  <c r="B5661" i="2"/>
  <c r="B5672" i="2"/>
  <c r="B5683" i="2"/>
  <c r="B5693" i="2"/>
  <c r="B5704" i="2"/>
  <c r="B5715" i="2"/>
  <c r="B5725" i="2"/>
  <c r="B5736" i="2"/>
  <c r="B5747" i="2"/>
  <c r="B5757" i="2"/>
  <c r="B5768" i="2"/>
  <c r="B5779" i="2"/>
  <c r="B5789" i="2"/>
  <c r="B5800" i="2"/>
  <c r="B5811" i="2"/>
  <c r="B5821" i="2"/>
  <c r="B5832" i="2"/>
  <c r="B5843" i="2"/>
  <c r="B5853" i="2"/>
  <c r="B5864" i="2"/>
  <c r="B5875" i="2"/>
  <c r="B5885" i="2"/>
  <c r="B5896" i="2"/>
  <c r="B5907" i="2"/>
  <c r="B5917" i="2"/>
  <c r="B5928" i="2"/>
  <c r="B3485" i="2"/>
  <c r="B3612" i="2"/>
  <c r="B3701" i="2"/>
  <c r="B3787" i="2"/>
  <c r="B3873" i="2"/>
  <c r="B3927" i="2"/>
  <c r="B3959" i="2"/>
  <c r="B3991" i="2"/>
  <c r="B4023" i="2"/>
  <c r="B4055" i="2"/>
  <c r="B4087" i="2"/>
  <c r="B4119" i="2"/>
  <c r="B4151" i="2"/>
  <c r="B4183" i="2"/>
  <c r="B4215" i="2"/>
  <c r="B4247" i="2"/>
  <c r="B4279" i="2"/>
  <c r="B4311" i="2"/>
  <c r="B4343" i="2"/>
  <c r="B4375" i="2"/>
  <c r="B4401" i="2"/>
  <c r="B4419" i="2"/>
  <c r="B4435" i="2"/>
  <c r="B4451" i="2"/>
  <c r="B4467" i="2"/>
  <c r="B4483" i="2"/>
  <c r="B4499" i="2"/>
  <c r="B4514" i="2"/>
  <c r="B4527" i="2"/>
  <c r="B4539" i="2"/>
  <c r="B4552" i="2"/>
  <c r="B4565" i="2"/>
  <c r="B4578" i="2"/>
  <c r="B4591" i="2"/>
  <c r="B4603" i="2"/>
  <c r="B4616" i="2"/>
  <c r="B4629" i="2"/>
  <c r="B4642" i="2"/>
  <c r="B4655" i="2"/>
  <c r="B4667" i="2"/>
  <c r="B4680" i="2"/>
  <c r="B4693" i="2"/>
  <c r="B4706" i="2"/>
  <c r="B4719" i="2"/>
  <c r="B4731" i="2"/>
  <c r="B4744" i="2"/>
  <c r="B4757" i="2"/>
  <c r="B4770" i="2"/>
  <c r="B4783" i="2"/>
  <c r="B4795" i="2"/>
  <c r="B4808" i="2"/>
  <c r="B4821" i="2"/>
  <c r="B4834" i="2"/>
  <c r="B4847" i="2"/>
  <c r="B4859" i="2"/>
  <c r="B4872" i="2"/>
  <c r="B4885" i="2"/>
  <c r="B4898" i="2"/>
  <c r="B4911" i="2"/>
  <c r="B4923" i="2"/>
  <c r="B4936" i="2"/>
  <c r="B4949" i="2"/>
  <c r="B4962" i="2"/>
  <c r="B4975" i="2"/>
  <c r="B4987" i="2"/>
  <c r="B5000" i="2"/>
  <c r="B5013" i="2"/>
  <c r="B5026" i="2"/>
  <c r="B5039" i="2"/>
  <c r="B5051" i="2"/>
  <c r="B5064" i="2"/>
  <c r="B5077" i="2"/>
  <c r="B5090" i="2"/>
  <c r="B5103" i="2"/>
  <c r="B5115" i="2"/>
  <c r="B5128" i="2"/>
  <c r="B5141" i="2"/>
  <c r="B5154" i="2"/>
  <c r="B5167" i="2"/>
  <c r="B5179" i="2"/>
  <c r="B5192" i="2"/>
  <c r="B5205" i="2"/>
  <c r="B5218" i="2"/>
  <c r="B5231" i="2"/>
  <c r="B5243" i="2"/>
  <c r="B5256" i="2"/>
  <c r="B5269" i="2"/>
  <c r="B5282" i="2"/>
  <c r="B5295" i="2"/>
  <c r="B5307" i="2"/>
  <c r="B5320" i="2"/>
  <c r="B5333" i="2"/>
  <c r="B5346" i="2"/>
  <c r="B5359" i="2"/>
  <c r="B5371" i="2"/>
  <c r="B5384" i="2"/>
  <c r="B5397" i="2"/>
  <c r="B5410" i="2"/>
  <c r="B5423" i="2"/>
  <c r="B5435" i="2"/>
  <c r="B5448" i="2"/>
  <c r="B5461" i="2"/>
  <c r="B5474" i="2"/>
  <c r="B5487" i="2"/>
  <c r="B5499" i="2"/>
  <c r="B5512" i="2"/>
  <c r="B5525" i="2"/>
  <c r="B5538" i="2"/>
  <c r="B5551" i="2"/>
  <c r="B5563" i="2"/>
  <c r="B5576" i="2"/>
  <c r="B5588" i="2"/>
  <c r="B5599" i="2"/>
  <c r="B5610" i="2"/>
  <c r="B5620" i="2"/>
  <c r="B5631" i="2"/>
  <c r="B5642" i="2"/>
  <c r="B5652" i="2"/>
  <c r="B5663" i="2"/>
  <c r="B5674" i="2"/>
  <c r="B5684" i="2"/>
  <c r="B5695" i="2"/>
  <c r="B5706" i="2"/>
  <c r="B5716" i="2"/>
  <c r="B5727" i="2"/>
  <c r="B5738" i="2"/>
  <c r="B5748" i="2"/>
  <c r="B3510" i="2"/>
  <c r="B4031" i="2"/>
  <c r="B4287" i="2"/>
  <c r="B4471" i="2"/>
  <c r="B4579" i="2"/>
  <c r="B4664" i="2"/>
  <c r="B4715" i="2"/>
  <c r="B4767" i="2"/>
  <c r="B4818" i="2"/>
  <c r="B4869" i="2"/>
  <c r="B4920" i="2"/>
  <c r="B4971" i="2"/>
  <c r="B5023" i="2"/>
  <c r="B5074" i="2"/>
  <c r="B5125" i="2"/>
  <c r="B5168" i="2"/>
  <c r="B5202" i="2"/>
  <c r="B5235" i="2"/>
  <c r="B5271" i="2"/>
  <c r="B5304" i="2"/>
  <c r="B5338" i="2"/>
  <c r="B5373" i="2"/>
  <c r="B5407" i="2"/>
  <c r="B5440" i="2"/>
  <c r="B5475" i="2"/>
  <c r="B5509" i="2"/>
  <c r="B5543" i="2"/>
  <c r="B5578" i="2"/>
  <c r="B5607" i="2"/>
  <c r="B5635" i="2"/>
  <c r="B5664" i="2"/>
  <c r="B5688" i="2"/>
  <c r="B5709" i="2"/>
  <c r="B5731" i="2"/>
  <c r="B5752" i="2"/>
  <c r="B5765" i="2"/>
  <c r="B5780" i="2"/>
  <c r="B5795" i="2"/>
  <c r="B5808" i="2"/>
  <c r="B5823" i="2"/>
  <c r="B5837" i="2"/>
  <c r="B5851" i="2"/>
  <c r="B5866" i="2"/>
  <c r="B5880" i="2"/>
  <c r="B5893" i="2"/>
  <c r="B5908" i="2"/>
  <c r="B5923" i="2"/>
  <c r="B5936" i="2"/>
  <c r="B5948" i="2"/>
  <c r="B5960" i="2"/>
  <c r="B5972" i="2"/>
  <c r="B5984" i="2"/>
  <c r="B5995" i="2"/>
  <c r="B6004" i="2"/>
  <c r="B6013" i="2"/>
  <c r="B6022" i="2"/>
  <c r="B6031" i="2"/>
  <c r="B6039" i="2"/>
  <c r="B6047" i="2"/>
  <c r="B6055" i="2"/>
  <c r="B6063" i="2"/>
  <c r="B6071" i="2"/>
  <c r="B6079" i="2"/>
  <c r="B6087" i="2"/>
  <c r="B6095" i="2"/>
  <c r="B6103" i="2"/>
  <c r="B6111" i="2"/>
  <c r="B6119" i="2"/>
  <c r="B6127" i="2"/>
  <c r="B6135" i="2"/>
  <c r="B6143" i="2"/>
  <c r="B6151" i="2"/>
  <c r="B6159" i="2"/>
  <c r="B6167" i="2"/>
  <c r="B6175" i="2"/>
  <c r="B6183" i="2"/>
  <c r="B6191" i="2"/>
  <c r="B6199" i="2"/>
  <c r="B6207" i="2"/>
  <c r="B6215" i="2"/>
  <c r="B6223" i="2"/>
  <c r="B6231" i="2"/>
  <c r="B6239" i="2"/>
  <c r="B6247" i="2"/>
  <c r="B6255" i="2"/>
  <c r="B6263" i="2"/>
  <c r="B6271" i="2"/>
  <c r="B6279" i="2"/>
  <c r="B6287" i="2"/>
  <c r="B6295" i="2"/>
  <c r="B6303" i="2"/>
  <c r="B6311" i="2"/>
  <c r="B6319" i="2"/>
  <c r="B6327" i="2"/>
  <c r="B6335" i="2"/>
  <c r="B6343" i="2"/>
  <c r="B6351" i="2"/>
  <c r="B6359" i="2"/>
  <c r="B6367" i="2"/>
  <c r="B6375" i="2"/>
  <c r="B6383" i="2"/>
  <c r="B6391" i="2"/>
  <c r="B6399" i="2"/>
  <c r="B6407" i="2"/>
  <c r="B6415" i="2"/>
  <c r="B6423" i="2"/>
  <c r="B6431" i="2"/>
  <c r="B6439" i="2"/>
  <c r="B6447" i="2"/>
  <c r="B6455" i="2"/>
  <c r="B6463" i="2"/>
  <c r="B6471" i="2"/>
  <c r="B6479" i="2"/>
  <c r="B6487" i="2"/>
  <c r="B6495" i="2"/>
  <c r="B6503" i="2"/>
  <c r="B6511" i="2"/>
  <c r="B6519" i="2"/>
  <c r="B6527" i="2"/>
  <c r="B6535" i="2"/>
  <c r="B6543" i="2"/>
  <c r="B6551" i="2"/>
  <c r="B6559" i="2"/>
  <c r="B6567" i="2"/>
  <c r="B6575" i="2"/>
  <c r="B6583" i="2"/>
  <c r="B6591" i="2"/>
  <c r="B6599" i="2"/>
  <c r="B6607" i="2"/>
  <c r="B6615" i="2"/>
  <c r="B6623" i="2"/>
  <c r="B6631" i="2"/>
  <c r="B6639" i="2"/>
  <c r="B6647" i="2"/>
  <c r="B6655" i="2"/>
  <c r="B6663" i="2"/>
  <c r="B6671" i="2"/>
  <c r="B6679" i="2"/>
  <c r="B6687" i="2"/>
  <c r="B6695" i="2"/>
  <c r="B6703" i="2"/>
  <c r="B6711" i="2"/>
  <c r="B6719" i="2"/>
  <c r="B6727" i="2"/>
  <c r="B6735" i="2"/>
  <c r="B6743" i="2"/>
  <c r="B6751" i="2"/>
  <c r="B6759" i="2"/>
  <c r="B6767" i="2"/>
  <c r="B6775" i="2"/>
  <c r="B6783" i="2"/>
  <c r="B6791" i="2"/>
  <c r="B6799" i="2"/>
  <c r="B6807" i="2"/>
  <c r="B6815" i="2"/>
  <c r="B6823" i="2"/>
  <c r="B6831" i="2"/>
  <c r="B6839" i="2"/>
  <c r="B6847" i="2"/>
  <c r="B6855" i="2"/>
  <c r="B6863" i="2"/>
  <c r="B6871" i="2"/>
  <c r="B6879" i="2"/>
  <c r="B6887" i="2"/>
  <c r="B6895" i="2"/>
  <c r="B6903" i="2"/>
  <c r="B6911" i="2"/>
  <c r="B6919" i="2"/>
  <c r="B6927" i="2"/>
  <c r="B6935" i="2"/>
  <c r="B6943" i="2"/>
  <c r="B6951" i="2"/>
  <c r="B6959" i="2"/>
  <c r="B6967" i="2"/>
  <c r="B6975" i="2"/>
  <c r="B6983" i="2"/>
  <c r="B6991" i="2"/>
  <c r="B6999" i="2"/>
  <c r="B7007" i="2"/>
  <c r="B7015" i="2"/>
  <c r="B7023" i="2"/>
  <c r="B7031" i="2"/>
  <c r="B7039" i="2"/>
  <c r="B7047" i="2"/>
  <c r="B7055" i="2"/>
  <c r="B7063" i="2"/>
  <c r="B7071" i="2"/>
  <c r="B7079" i="2"/>
  <c r="B7087" i="2"/>
  <c r="B7095" i="2"/>
  <c r="B7103" i="2"/>
  <c r="B7111" i="2"/>
  <c r="B7119" i="2"/>
  <c r="B7127" i="2"/>
  <c r="B7135" i="2"/>
  <c r="B7143" i="2"/>
  <c r="B7151" i="2"/>
  <c r="B7159" i="2"/>
  <c r="B7167" i="2"/>
  <c r="B7175" i="2"/>
  <c r="B7183" i="2"/>
  <c r="B7191" i="2"/>
  <c r="B7199" i="2"/>
  <c r="B7207" i="2"/>
  <c r="B7215" i="2"/>
  <c r="B7223" i="2"/>
  <c r="B7231" i="2"/>
  <c r="B7239" i="2"/>
  <c r="B7247" i="2"/>
  <c r="B7255" i="2"/>
  <c r="B7263" i="2"/>
  <c r="B7271" i="2"/>
  <c r="B7279" i="2"/>
  <c r="B7287" i="2"/>
  <c r="B7295" i="2"/>
  <c r="B7303" i="2"/>
  <c r="B7311" i="2"/>
  <c r="B7319" i="2"/>
  <c r="B7327" i="2"/>
  <c r="B7335" i="2"/>
  <c r="B7343" i="2"/>
  <c r="B3613" i="2"/>
  <c r="B4063" i="2"/>
  <c r="B4319" i="2"/>
  <c r="B4487" i="2"/>
  <c r="B4592" i="2"/>
  <c r="B4669" i="2"/>
  <c r="B4720" i="2"/>
  <c r="B4771" i="2"/>
  <c r="B4823" i="2"/>
  <c r="B4874" i="2"/>
  <c r="B4925" i="2"/>
  <c r="B4976" i="2"/>
  <c r="B5027" i="2"/>
  <c r="B5079" i="2"/>
  <c r="B5130" i="2"/>
  <c r="B5171" i="2"/>
  <c r="B5207" i="2"/>
  <c r="B5240" i="2"/>
  <c r="B5274" i="2"/>
  <c r="B5309" i="2"/>
  <c r="B5343" i="2"/>
  <c r="B5376" i="2"/>
  <c r="B5411" i="2"/>
  <c r="B5445" i="2"/>
  <c r="B5479" i="2"/>
  <c r="B5514" i="2"/>
  <c r="B5547" i="2"/>
  <c r="B5581" i="2"/>
  <c r="B5611" i="2"/>
  <c r="B5639" i="2"/>
  <c r="B5667" i="2"/>
  <c r="B5690" i="2"/>
  <c r="B5711" i="2"/>
  <c r="B5732" i="2"/>
  <c r="B5754" i="2"/>
  <c r="B5767" i="2"/>
  <c r="B5781" i="2"/>
  <c r="B5796" i="2"/>
  <c r="B5810" i="2"/>
  <c r="B5824" i="2"/>
  <c r="B5839" i="2"/>
  <c r="B5852" i="2"/>
  <c r="B5867" i="2"/>
  <c r="B5882" i="2"/>
  <c r="B5895" i="2"/>
  <c r="B5909" i="2"/>
  <c r="B5924" i="2"/>
  <c r="B5938" i="2"/>
  <c r="B5949" i="2"/>
  <c r="B5962" i="2"/>
  <c r="B5973" i="2"/>
  <c r="B5987" i="2"/>
  <c r="B5996" i="2"/>
  <c r="B6005" i="2"/>
  <c r="B6014" i="2"/>
  <c r="B6023" i="2"/>
  <c r="B6032" i="2"/>
  <c r="B6040" i="2"/>
  <c r="B6048" i="2"/>
  <c r="B6056" i="2"/>
  <c r="B6064" i="2"/>
  <c r="B6072" i="2"/>
  <c r="B6080" i="2"/>
  <c r="B6088" i="2"/>
  <c r="B6096" i="2"/>
  <c r="B6104" i="2"/>
  <c r="B6112" i="2"/>
  <c r="B6120" i="2"/>
  <c r="B6128" i="2"/>
  <c r="B6136" i="2"/>
  <c r="B6144" i="2"/>
  <c r="B6152" i="2"/>
  <c r="B6160" i="2"/>
  <c r="B6168" i="2"/>
  <c r="B6176" i="2"/>
  <c r="B6184" i="2"/>
  <c r="B6192" i="2"/>
  <c r="B6200" i="2"/>
  <c r="B6208" i="2"/>
  <c r="B6216" i="2"/>
  <c r="B6224" i="2"/>
  <c r="B6232" i="2"/>
  <c r="B6240" i="2"/>
  <c r="B6248" i="2"/>
  <c r="B6256" i="2"/>
  <c r="B6264" i="2"/>
  <c r="B6272" i="2"/>
  <c r="B6280" i="2"/>
  <c r="B6288" i="2"/>
  <c r="B6296" i="2"/>
  <c r="B6304" i="2"/>
  <c r="B6312" i="2"/>
  <c r="B6320" i="2"/>
  <c r="B6328" i="2"/>
  <c r="B6336" i="2"/>
  <c r="B6344" i="2"/>
  <c r="B6352" i="2"/>
  <c r="B6360" i="2"/>
  <c r="B6368" i="2"/>
  <c r="B6376" i="2"/>
  <c r="B6384" i="2"/>
  <c r="B6392" i="2"/>
  <c r="B6400" i="2"/>
  <c r="B6408" i="2"/>
  <c r="B6416" i="2"/>
  <c r="B6424" i="2"/>
  <c r="B6432" i="2"/>
  <c r="B6440" i="2"/>
  <c r="B6448" i="2"/>
  <c r="B6456" i="2"/>
  <c r="B6464" i="2"/>
  <c r="B6472" i="2"/>
  <c r="B6480" i="2"/>
  <c r="B6488" i="2"/>
  <c r="B6496" i="2"/>
  <c r="B6504" i="2"/>
  <c r="B6512" i="2"/>
  <c r="B6520" i="2"/>
  <c r="B6528" i="2"/>
  <c r="B6536" i="2"/>
  <c r="B6544" i="2"/>
  <c r="B6552" i="2"/>
  <c r="B6560" i="2"/>
  <c r="B6568" i="2"/>
  <c r="B6576" i="2"/>
  <c r="B6584" i="2"/>
  <c r="B6592" i="2"/>
  <c r="B6600" i="2"/>
  <c r="B6608" i="2"/>
  <c r="B6616" i="2"/>
  <c r="B6624" i="2"/>
  <c r="B6632" i="2"/>
  <c r="B6640" i="2"/>
  <c r="B6648" i="2"/>
  <c r="B6656" i="2"/>
  <c r="B6664" i="2"/>
  <c r="B6672" i="2"/>
  <c r="B6680" i="2"/>
  <c r="B6688" i="2"/>
  <c r="B6696" i="2"/>
  <c r="B6704" i="2"/>
  <c r="B6712" i="2"/>
  <c r="B6720" i="2"/>
  <c r="B6728" i="2"/>
  <c r="B6736" i="2"/>
  <c r="B6744" i="2"/>
  <c r="B6752" i="2"/>
  <c r="B6760" i="2"/>
  <c r="B6768" i="2"/>
  <c r="B6776" i="2"/>
  <c r="B6784" i="2"/>
  <c r="B6792" i="2"/>
  <c r="B6800" i="2"/>
  <c r="B6808" i="2"/>
  <c r="B6816" i="2"/>
  <c r="B6824" i="2"/>
  <c r="B6832" i="2"/>
  <c r="B6840" i="2"/>
  <c r="B6848" i="2"/>
  <c r="B6856" i="2"/>
  <c r="B6864" i="2"/>
  <c r="B6872" i="2"/>
  <c r="B6880" i="2"/>
  <c r="B6888" i="2"/>
  <c r="B6896" i="2"/>
  <c r="B6904" i="2"/>
  <c r="B6912" i="2"/>
  <c r="B6920" i="2"/>
  <c r="B6928" i="2"/>
  <c r="B6936" i="2"/>
  <c r="B6944" i="2"/>
  <c r="B6952" i="2"/>
  <c r="B6960" i="2"/>
  <c r="B6968" i="2"/>
  <c r="B6976" i="2"/>
  <c r="B6984" i="2"/>
  <c r="B6992" i="2"/>
  <c r="B7000" i="2"/>
  <c r="B7008" i="2"/>
  <c r="B7016" i="2"/>
  <c r="B7024" i="2"/>
  <c r="B7032" i="2"/>
  <c r="B7040" i="2"/>
  <c r="B7048" i="2"/>
  <c r="B7056" i="2"/>
  <c r="B7064" i="2"/>
  <c r="B7072" i="2"/>
  <c r="B7080" i="2"/>
  <c r="B7088" i="2"/>
  <c r="B7096" i="2"/>
  <c r="B7104" i="2"/>
  <c r="B7112" i="2"/>
  <c r="B7120" i="2"/>
  <c r="B7128" i="2"/>
  <c r="B7136" i="2"/>
  <c r="B7144" i="2"/>
  <c r="B7152" i="2"/>
  <c r="B7160" i="2"/>
  <c r="B7168" i="2"/>
  <c r="B7176" i="2"/>
  <c r="B7184" i="2"/>
  <c r="B7192" i="2"/>
  <c r="B7200" i="2"/>
  <c r="B7208" i="2"/>
  <c r="B7216" i="2"/>
  <c r="B7224" i="2"/>
  <c r="B7232" i="2"/>
  <c r="B7240" i="2"/>
  <c r="B7248" i="2"/>
  <c r="B7256" i="2"/>
  <c r="B7264" i="2"/>
  <c r="B7272" i="2"/>
  <c r="B7280" i="2"/>
  <c r="B7288" i="2"/>
  <c r="B7296" i="2"/>
  <c r="B7304" i="2"/>
  <c r="B7312" i="2"/>
  <c r="B7320" i="2"/>
  <c r="B7328" i="2"/>
  <c r="B7336" i="2"/>
  <c r="B7344" i="2"/>
  <c r="B7352" i="2"/>
  <c r="B7360" i="2"/>
  <c r="B7368" i="2"/>
  <c r="B7376" i="2"/>
  <c r="B7384" i="2"/>
  <c r="B7392" i="2"/>
  <c r="B7400" i="2"/>
  <c r="B7408" i="2"/>
  <c r="B7416" i="2"/>
  <c r="B7424" i="2"/>
  <c r="B7432" i="2"/>
  <c r="B7440" i="2"/>
  <c r="B7448" i="2"/>
  <c r="B7456" i="2"/>
  <c r="B7464" i="2"/>
  <c r="B7472" i="2"/>
  <c r="B7480" i="2"/>
  <c r="B7488" i="2"/>
  <c r="B3702" i="2"/>
  <c r="B4095" i="2"/>
  <c r="B4351" i="2"/>
  <c r="B4503" i="2"/>
  <c r="B4605" i="2"/>
  <c r="B4677" i="2"/>
  <c r="B4728" i="2"/>
  <c r="B4779" i="2"/>
  <c r="B4831" i="2"/>
  <c r="B4882" i="2"/>
  <c r="B4933" i="2"/>
  <c r="B4984" i="2"/>
  <c r="B5035" i="2"/>
  <c r="B5087" i="2"/>
  <c r="B5138" i="2"/>
  <c r="B5176" i="2"/>
  <c r="B5210" i="2"/>
  <c r="B5245" i="2"/>
  <c r="B5279" i="2"/>
  <c r="B5312" i="2"/>
  <c r="B5347" i="2"/>
  <c r="B5381" i="2"/>
  <c r="B5415" i="2"/>
  <c r="B5450" i="2"/>
  <c r="B5483" i="2"/>
  <c r="B5517" i="2"/>
  <c r="B5552" i="2"/>
  <c r="B5586" i="2"/>
  <c r="B5613" i="2"/>
  <c r="B5643" i="2"/>
  <c r="B5671" i="2"/>
  <c r="B5692" i="2"/>
  <c r="B5714" i="2"/>
  <c r="B5735" i="2"/>
  <c r="B5755" i="2"/>
  <c r="B5770" i="2"/>
  <c r="B5784" i="2"/>
  <c r="B5797" i="2"/>
  <c r="B5812" i="2"/>
  <c r="B5827" i="2"/>
  <c r="B5840" i="2"/>
  <c r="B5855" i="2"/>
  <c r="B5869" i="2"/>
  <c r="B5883" i="2"/>
  <c r="B5898" i="2"/>
  <c r="B5912" i="2"/>
  <c r="B5925" i="2"/>
  <c r="B5939" i="2"/>
  <c r="B5951" i="2"/>
  <c r="B5963" i="2"/>
  <c r="B5976" i="2"/>
  <c r="B5988" i="2"/>
  <c r="B5997" i="2"/>
  <c r="B6006" i="2"/>
  <c r="B6015" i="2"/>
  <c r="B6024" i="2"/>
  <c r="B6033" i="2"/>
  <c r="B6041" i="2"/>
  <c r="B6049" i="2"/>
  <c r="B6057" i="2"/>
  <c r="B6065" i="2"/>
  <c r="B6073" i="2"/>
  <c r="B6081" i="2"/>
  <c r="B6089" i="2"/>
  <c r="B6097" i="2"/>
  <c r="B6105" i="2"/>
  <c r="B6113" i="2"/>
  <c r="B6121" i="2"/>
  <c r="B6129" i="2"/>
  <c r="B6137" i="2"/>
  <c r="B6145" i="2"/>
  <c r="B6153" i="2"/>
  <c r="B6161" i="2"/>
  <c r="B6169" i="2"/>
  <c r="B6177" i="2"/>
  <c r="B6185" i="2"/>
  <c r="B6193" i="2"/>
  <c r="B6201" i="2"/>
  <c r="B6209" i="2"/>
  <c r="B6217" i="2"/>
  <c r="B6225" i="2"/>
  <c r="B6233" i="2"/>
  <c r="B6241" i="2"/>
  <c r="B6249" i="2"/>
  <c r="B6257" i="2"/>
  <c r="B6265" i="2"/>
  <c r="B6273" i="2"/>
  <c r="B6281" i="2"/>
  <c r="B6289" i="2"/>
  <c r="B6297" i="2"/>
  <c r="B6305" i="2"/>
  <c r="B6313" i="2"/>
  <c r="B6321" i="2"/>
  <c r="B6329" i="2"/>
  <c r="B6337" i="2"/>
  <c r="B6345" i="2"/>
  <c r="B6353" i="2"/>
  <c r="B6361" i="2"/>
  <c r="B6369" i="2"/>
  <c r="B6377" i="2"/>
  <c r="B6385" i="2"/>
  <c r="B6393" i="2"/>
  <c r="B6401" i="2"/>
  <c r="B6409" i="2"/>
  <c r="B6417" i="2"/>
  <c r="B6425" i="2"/>
  <c r="B6433" i="2"/>
  <c r="B6441" i="2"/>
  <c r="B6449" i="2"/>
  <c r="B6457" i="2"/>
  <c r="B6465" i="2"/>
  <c r="B6473" i="2"/>
  <c r="B6481" i="2"/>
  <c r="B6489" i="2"/>
  <c r="B6497" i="2"/>
  <c r="B6505" i="2"/>
  <c r="B6513" i="2"/>
  <c r="B6521" i="2"/>
  <c r="B6529" i="2"/>
  <c r="B6537" i="2"/>
  <c r="B6545" i="2"/>
  <c r="B6553" i="2"/>
  <c r="B6561" i="2"/>
  <c r="B6569" i="2"/>
  <c r="B6577" i="2"/>
  <c r="B6585" i="2"/>
  <c r="B6593" i="2"/>
  <c r="B6601" i="2"/>
  <c r="B6609" i="2"/>
  <c r="B6617" i="2"/>
  <c r="B6625" i="2"/>
  <c r="B6633" i="2"/>
  <c r="B6641" i="2"/>
  <c r="B6649" i="2"/>
  <c r="B6657" i="2"/>
  <c r="B6665" i="2"/>
  <c r="B6673" i="2"/>
  <c r="B6681" i="2"/>
  <c r="B6689" i="2"/>
  <c r="B6697" i="2"/>
  <c r="B6705" i="2"/>
  <c r="B6713" i="2"/>
  <c r="B6721" i="2"/>
  <c r="B6729" i="2"/>
  <c r="B6737" i="2"/>
  <c r="B6745" i="2"/>
  <c r="B6753" i="2"/>
  <c r="B6761" i="2"/>
  <c r="B6769" i="2"/>
  <c r="B6777" i="2"/>
  <c r="B6785" i="2"/>
  <c r="B6793" i="2"/>
  <c r="B6801" i="2"/>
  <c r="B6809" i="2"/>
  <c r="B6817" i="2"/>
  <c r="B6825" i="2"/>
  <c r="B6833" i="2"/>
  <c r="B6841" i="2"/>
  <c r="B6849" i="2"/>
  <c r="B6857" i="2"/>
  <c r="B6865" i="2"/>
  <c r="B6873" i="2"/>
  <c r="B6881" i="2"/>
  <c r="B6889" i="2"/>
  <c r="B6897" i="2"/>
  <c r="B6905" i="2"/>
  <c r="B6913" i="2"/>
  <c r="B6921" i="2"/>
  <c r="B6929" i="2"/>
  <c r="B6937" i="2"/>
  <c r="B6945" i="2"/>
  <c r="B6953" i="2"/>
  <c r="B6961" i="2"/>
  <c r="B6969" i="2"/>
  <c r="B6977" i="2"/>
  <c r="B6985" i="2"/>
  <c r="B6993" i="2"/>
  <c r="B7001" i="2"/>
  <c r="B7009" i="2"/>
  <c r="B7017" i="2"/>
  <c r="B7025" i="2"/>
  <c r="B7033" i="2"/>
  <c r="B7041" i="2"/>
  <c r="B7049" i="2"/>
  <c r="B7057" i="2"/>
  <c r="B7065" i="2"/>
  <c r="B7073" i="2"/>
  <c r="B7081" i="2"/>
  <c r="B7089" i="2"/>
  <c r="B7097" i="2"/>
  <c r="B7105" i="2"/>
  <c r="B7113" i="2"/>
  <c r="B7121" i="2"/>
  <c r="B7129" i="2"/>
  <c r="B7137" i="2"/>
  <c r="B7145" i="2"/>
  <c r="B7153" i="2"/>
  <c r="B7161" i="2"/>
  <c r="B7169" i="2"/>
  <c r="B7177" i="2"/>
  <c r="B7185" i="2"/>
  <c r="B7193" i="2"/>
  <c r="B7201" i="2"/>
  <c r="B7209" i="2"/>
  <c r="B7217" i="2"/>
  <c r="B7225" i="2"/>
  <c r="B7233" i="2"/>
  <c r="B7241" i="2"/>
  <c r="B7249" i="2"/>
  <c r="B7257" i="2"/>
  <c r="B3788" i="2"/>
  <c r="B4127" i="2"/>
  <c r="B4383" i="2"/>
  <c r="B4515" i="2"/>
  <c r="B4618" i="2"/>
  <c r="B4682" i="2"/>
  <c r="B4733" i="2"/>
  <c r="B4784" i="2"/>
  <c r="B4835" i="2"/>
  <c r="B4887" i="2"/>
  <c r="B4938" i="2"/>
  <c r="B4989" i="2"/>
  <c r="B5040" i="2"/>
  <c r="B5091" i="2"/>
  <c r="B5143" i="2"/>
  <c r="B5181" i="2"/>
  <c r="B5215" i="2"/>
  <c r="B5248" i="2"/>
  <c r="B5283" i="2"/>
  <c r="B5317" i="2"/>
  <c r="B5351" i="2"/>
  <c r="B5386" i="2"/>
  <c r="B5419" i="2"/>
  <c r="B5453" i="2"/>
  <c r="B5488" i="2"/>
  <c r="B5522" i="2"/>
  <c r="B5555" i="2"/>
  <c r="B5589" i="2"/>
  <c r="B5618" i="2"/>
  <c r="B5645" i="2"/>
  <c r="B5675" i="2"/>
  <c r="B5696" i="2"/>
  <c r="B5717" i="2"/>
  <c r="B5739" i="2"/>
  <c r="B5756" i="2"/>
  <c r="B5771" i="2"/>
  <c r="B5786" i="2"/>
  <c r="B5799" i="2"/>
  <c r="B5813" i="2"/>
  <c r="B5828" i="2"/>
  <c r="B5842" i="2"/>
  <c r="B5856" i="2"/>
  <c r="B5871" i="2"/>
  <c r="B5884" i="2"/>
  <c r="B5899" i="2"/>
  <c r="B5914" i="2"/>
  <c r="B5927" i="2"/>
  <c r="B5940" i="2"/>
  <c r="B5952" i="2"/>
  <c r="B5965" i="2"/>
  <c r="B5978" i="2"/>
  <c r="B5989" i="2"/>
  <c r="B5998" i="2"/>
  <c r="B6007" i="2"/>
  <c r="B6016" i="2"/>
  <c r="B6025" i="2"/>
  <c r="B6034" i="2"/>
  <c r="B6042" i="2"/>
  <c r="B6050" i="2"/>
  <c r="B6058" i="2"/>
  <c r="B6066" i="2"/>
  <c r="B6074" i="2"/>
  <c r="B6082" i="2"/>
  <c r="B6090" i="2"/>
  <c r="B6098" i="2"/>
  <c r="B6106" i="2"/>
  <c r="B6114" i="2"/>
  <c r="B6122" i="2"/>
  <c r="B6130" i="2"/>
  <c r="B6138" i="2"/>
  <c r="B6146" i="2"/>
  <c r="B6154" i="2"/>
  <c r="B6162" i="2"/>
  <c r="B6170" i="2"/>
  <c r="B6178" i="2"/>
  <c r="B6186" i="2"/>
  <c r="B6194" i="2"/>
  <c r="B6202" i="2"/>
  <c r="B6210" i="2"/>
  <c r="B6218" i="2"/>
  <c r="B6226" i="2"/>
  <c r="B6234" i="2"/>
  <c r="B6242" i="2"/>
  <c r="B6250" i="2"/>
  <c r="B6258" i="2"/>
  <c r="B6266" i="2"/>
  <c r="B6274" i="2"/>
  <c r="B6282" i="2"/>
  <c r="B6290" i="2"/>
  <c r="B6298" i="2"/>
  <c r="B6306" i="2"/>
  <c r="B6314" i="2"/>
  <c r="B6322" i="2"/>
  <c r="B6330" i="2"/>
  <c r="B6338" i="2"/>
  <c r="B6346" i="2"/>
  <c r="B6354" i="2"/>
  <c r="B6362" i="2"/>
  <c r="B6370" i="2"/>
  <c r="B6378" i="2"/>
  <c r="B6386" i="2"/>
  <c r="B6394" i="2"/>
  <c r="B6402" i="2"/>
  <c r="B6410" i="2"/>
  <c r="B6418" i="2"/>
  <c r="B6426" i="2"/>
  <c r="B6434" i="2"/>
  <c r="B6442" i="2"/>
  <c r="B6450" i="2"/>
  <c r="B6458" i="2"/>
  <c r="B6466" i="2"/>
  <c r="B6474" i="2"/>
  <c r="B6482" i="2"/>
  <c r="B6490" i="2"/>
  <c r="B6498" i="2"/>
  <c r="B6506" i="2"/>
  <c r="B6514" i="2"/>
  <c r="B6522" i="2"/>
  <c r="B6530" i="2"/>
  <c r="B6538" i="2"/>
  <c r="B6546" i="2"/>
  <c r="B6554" i="2"/>
  <c r="B6562" i="2"/>
  <c r="B6570" i="2"/>
  <c r="B6578" i="2"/>
  <c r="B6586" i="2"/>
  <c r="B6594" i="2"/>
  <c r="B6602" i="2"/>
  <c r="B6610" i="2"/>
  <c r="B6618" i="2"/>
  <c r="B6626" i="2"/>
  <c r="B6634" i="2"/>
  <c r="B6642" i="2"/>
  <c r="B6650" i="2"/>
  <c r="B6658" i="2"/>
  <c r="B6666" i="2"/>
  <c r="B6674" i="2"/>
  <c r="B6682" i="2"/>
  <c r="B6690" i="2"/>
  <c r="B6698" i="2"/>
  <c r="B6706" i="2"/>
  <c r="B6714" i="2"/>
  <c r="B6722" i="2"/>
  <c r="B6730" i="2"/>
  <c r="B6738" i="2"/>
  <c r="B6746" i="2"/>
  <c r="B6754" i="2"/>
  <c r="B6762" i="2"/>
  <c r="B6770" i="2"/>
  <c r="B6778" i="2"/>
  <c r="B6786" i="2"/>
  <c r="B6794" i="2"/>
  <c r="B6802" i="2"/>
  <c r="B6810" i="2"/>
  <c r="B6818" i="2"/>
  <c r="B6826" i="2"/>
  <c r="B6834" i="2"/>
  <c r="B6842" i="2"/>
  <c r="B6850" i="2"/>
  <c r="B6858" i="2"/>
  <c r="B6866" i="2"/>
  <c r="B6874" i="2"/>
  <c r="B6882" i="2"/>
  <c r="B6890" i="2"/>
  <c r="B3874" i="2"/>
  <c r="B4159" i="2"/>
  <c r="B4407" i="2"/>
  <c r="B4528" i="2"/>
  <c r="B4631" i="2"/>
  <c r="B4690" i="2"/>
  <c r="B4741" i="2"/>
  <c r="B4792" i="2"/>
  <c r="B4843" i="2"/>
  <c r="B4895" i="2"/>
  <c r="B4946" i="2"/>
  <c r="B4997" i="2"/>
  <c r="B5048" i="2"/>
  <c r="B5099" i="2"/>
  <c r="B5151" i="2"/>
  <c r="B5184" i="2"/>
  <c r="B5219" i="2"/>
  <c r="B5253" i="2"/>
  <c r="B5287" i="2"/>
  <c r="B5322" i="2"/>
  <c r="B5355" i="2"/>
  <c r="B5389" i="2"/>
  <c r="B5424" i="2"/>
  <c r="B5458" i="2"/>
  <c r="B5491" i="2"/>
  <c r="B5527" i="2"/>
  <c r="B5560" i="2"/>
  <c r="B5592" i="2"/>
  <c r="B5621" i="2"/>
  <c r="B5650" i="2"/>
  <c r="B5677" i="2"/>
  <c r="B5699" i="2"/>
  <c r="B5720" i="2"/>
  <c r="B5741" i="2"/>
  <c r="B5759" i="2"/>
  <c r="B5773" i="2"/>
  <c r="B5787" i="2"/>
  <c r="B5802" i="2"/>
  <c r="B5816" i="2"/>
  <c r="B5829" i="2"/>
  <c r="B5844" i="2"/>
  <c r="B5859" i="2"/>
  <c r="B5872" i="2"/>
  <c r="B5887" i="2"/>
  <c r="B5901" i="2"/>
  <c r="B5915" i="2"/>
  <c r="B5930" i="2"/>
  <c r="B5941" i="2"/>
  <c r="B5955" i="2"/>
  <c r="B5967" i="2"/>
  <c r="B5979" i="2"/>
  <c r="B5990" i="2"/>
  <c r="B5999" i="2"/>
  <c r="B6008" i="2"/>
  <c r="B6017" i="2"/>
  <c r="B6027" i="2"/>
  <c r="B6035" i="2"/>
  <c r="B6043" i="2"/>
  <c r="B6051" i="2"/>
  <c r="B6059" i="2"/>
  <c r="B6067" i="2"/>
  <c r="B6075" i="2"/>
  <c r="B6083" i="2"/>
  <c r="B6091" i="2"/>
  <c r="B6099" i="2"/>
  <c r="B6107" i="2"/>
  <c r="B6115" i="2"/>
  <c r="B6123" i="2"/>
  <c r="B6131" i="2"/>
  <c r="B6139" i="2"/>
  <c r="B6147" i="2"/>
  <c r="B6155" i="2"/>
  <c r="B6163" i="2"/>
  <c r="B6171" i="2"/>
  <c r="B6179" i="2"/>
  <c r="B6187" i="2"/>
  <c r="B6195" i="2"/>
  <c r="B6203" i="2"/>
  <c r="B6211" i="2"/>
  <c r="B6219" i="2"/>
  <c r="B3935" i="2"/>
  <c r="B4191" i="2"/>
  <c r="B4423" i="2"/>
  <c r="B4541" i="2"/>
  <c r="B4643" i="2"/>
  <c r="B4695" i="2"/>
  <c r="B4746" i="2"/>
  <c r="B4797" i="2"/>
  <c r="B4848" i="2"/>
  <c r="B4899" i="2"/>
  <c r="B4951" i="2"/>
  <c r="B5002" i="2"/>
  <c r="B5053" i="2"/>
  <c r="B5104" i="2"/>
  <c r="B5155" i="2"/>
  <c r="B5189" i="2"/>
  <c r="B5223" i="2"/>
  <c r="B5258" i="2"/>
  <c r="B5291" i="2"/>
  <c r="B5325" i="2"/>
  <c r="B5360" i="2"/>
  <c r="B5394" i="2"/>
  <c r="B5427" i="2"/>
  <c r="B5463" i="2"/>
  <c r="B5496" i="2"/>
  <c r="B5530" i="2"/>
  <c r="B5565" i="2"/>
  <c r="B5596" i="2"/>
  <c r="B5624" i="2"/>
  <c r="B5653" i="2"/>
  <c r="B5679" i="2"/>
  <c r="B5700" i="2"/>
  <c r="B5722" i="2"/>
  <c r="B5743" i="2"/>
  <c r="B5760" i="2"/>
  <c r="B5775" i="2"/>
  <c r="B5788" i="2"/>
  <c r="B5803" i="2"/>
  <c r="B5818" i="2"/>
  <c r="B5831" i="2"/>
  <c r="B5845" i="2"/>
  <c r="B5860" i="2"/>
  <c r="B5874" i="2"/>
  <c r="B5888" i="2"/>
  <c r="B5903" i="2"/>
  <c r="B5916" i="2"/>
  <c r="B5931" i="2"/>
  <c r="B5944" i="2"/>
  <c r="B5956" i="2"/>
  <c r="B5968" i="2"/>
  <c r="B5980" i="2"/>
  <c r="B5991" i="2"/>
  <c r="B6000" i="2"/>
  <c r="B6009" i="2"/>
  <c r="B6019" i="2"/>
  <c r="B6028" i="2"/>
  <c r="B6036" i="2"/>
  <c r="B6044" i="2"/>
  <c r="B6052" i="2"/>
  <c r="B6060" i="2"/>
  <c r="B6068" i="2"/>
  <c r="B6076" i="2"/>
  <c r="B6084" i="2"/>
  <c r="B6092" i="2"/>
  <c r="B6100" i="2"/>
  <c r="B6108" i="2"/>
  <c r="B6116" i="2"/>
  <c r="B6124" i="2"/>
  <c r="B6132" i="2"/>
  <c r="B6140" i="2"/>
  <c r="B6148" i="2"/>
  <c r="B6156" i="2"/>
  <c r="B6164" i="2"/>
  <c r="B6172" i="2"/>
  <c r="B6180" i="2"/>
  <c r="B6188" i="2"/>
  <c r="B6196" i="2"/>
  <c r="B6204" i="2"/>
  <c r="B6212" i="2"/>
  <c r="B6220" i="2"/>
  <c r="B6228" i="2"/>
  <c r="B6236" i="2"/>
  <c r="B6244" i="2"/>
  <c r="B6252" i="2"/>
  <c r="B6260" i="2"/>
  <c r="B6268" i="2"/>
  <c r="B6276" i="2"/>
  <c r="B6284" i="2"/>
  <c r="B6292" i="2"/>
  <c r="B6300" i="2"/>
  <c r="B6308" i="2"/>
  <c r="B6316" i="2"/>
  <c r="B6324" i="2"/>
  <c r="B6332" i="2"/>
  <c r="B6340" i="2"/>
  <c r="B6348" i="2"/>
  <c r="B6356" i="2"/>
  <c r="B6364" i="2"/>
  <c r="B6372" i="2"/>
  <c r="B6380" i="2"/>
  <c r="B6388" i="2"/>
  <c r="B6396" i="2"/>
  <c r="B6404" i="2"/>
  <c r="B6412" i="2"/>
  <c r="B6420" i="2"/>
  <c r="B6428" i="2"/>
  <c r="B6436" i="2"/>
  <c r="B6444" i="2"/>
  <c r="B6452" i="2"/>
  <c r="B6460" i="2"/>
  <c r="B6468" i="2"/>
  <c r="B6476" i="2"/>
  <c r="B6484" i="2"/>
  <c r="B6492" i="2"/>
  <c r="B6500" i="2"/>
  <c r="B6508" i="2"/>
  <c r="B6516" i="2"/>
  <c r="B6524" i="2"/>
  <c r="B6532" i="2"/>
  <c r="B6540" i="2"/>
  <c r="B6548" i="2"/>
  <c r="B6556" i="2"/>
  <c r="B6564" i="2"/>
  <c r="B6572" i="2"/>
  <c r="B6580" i="2"/>
  <c r="B6588" i="2"/>
  <c r="B6596" i="2"/>
  <c r="B6604" i="2"/>
  <c r="B6612" i="2"/>
  <c r="B6620" i="2"/>
  <c r="B6628" i="2"/>
  <c r="B6636" i="2"/>
  <c r="B6644" i="2"/>
  <c r="B6652" i="2"/>
  <c r="B6660" i="2"/>
  <c r="B6668" i="2"/>
  <c r="B6676" i="2"/>
  <c r="B6684" i="2"/>
  <c r="B6692" i="2"/>
  <c r="B6700" i="2"/>
  <c r="B6708" i="2"/>
  <c r="B6716" i="2"/>
  <c r="B6724" i="2"/>
  <c r="B6732" i="2"/>
  <c r="B6740" i="2"/>
  <c r="B6748" i="2"/>
  <c r="B6756" i="2"/>
  <c r="B6764" i="2"/>
  <c r="B6772" i="2"/>
  <c r="B6780" i="2"/>
  <c r="B6788" i="2"/>
  <c r="B6796" i="2"/>
  <c r="B6804" i="2"/>
  <c r="B6812" i="2"/>
  <c r="B6820" i="2"/>
  <c r="B6828" i="2"/>
  <c r="B6836" i="2"/>
  <c r="B6844" i="2"/>
  <c r="B6852" i="2"/>
  <c r="B6860" i="2"/>
  <c r="B6868" i="2"/>
  <c r="B6876" i="2"/>
  <c r="B6884" i="2"/>
  <c r="B6892" i="2"/>
  <c r="B6900" i="2"/>
  <c r="B6908" i="2"/>
  <c r="B6916" i="2"/>
  <c r="B6924" i="2"/>
  <c r="B6932" i="2"/>
  <c r="B6940" i="2"/>
  <c r="B6948" i="2"/>
  <c r="B6956" i="2"/>
  <c r="B6964" i="2"/>
  <c r="B6972" i="2"/>
  <c r="B6980" i="2"/>
  <c r="B6988" i="2"/>
  <c r="B6996" i="2"/>
  <c r="B7004" i="2"/>
  <c r="B7012" i="2"/>
  <c r="B7020" i="2"/>
  <c r="B7028" i="2"/>
  <c r="B7036" i="2"/>
  <c r="B7044" i="2"/>
  <c r="B7052" i="2"/>
  <c r="B7060" i="2"/>
  <c r="B7068" i="2"/>
  <c r="B7076" i="2"/>
  <c r="B7084" i="2"/>
  <c r="B7092" i="2"/>
  <c r="B7100" i="2"/>
  <c r="B7108" i="2"/>
  <c r="B7116" i="2"/>
  <c r="B7124" i="2"/>
  <c r="B7132" i="2"/>
  <c r="B7140" i="2"/>
  <c r="B7148" i="2"/>
  <c r="B7156" i="2"/>
  <c r="B7164" i="2"/>
  <c r="B7172" i="2"/>
  <c r="B7180" i="2"/>
  <c r="B7188" i="2"/>
  <c r="B7196" i="2"/>
  <c r="B7204" i="2"/>
  <c r="B7212" i="2"/>
  <c r="B7220" i="2"/>
  <c r="B7228" i="2"/>
  <c r="B7236" i="2"/>
  <c r="B7244" i="2"/>
  <c r="B7252" i="2"/>
  <c r="B7260" i="2"/>
  <c r="B7268" i="2"/>
  <c r="B7276" i="2"/>
  <c r="B7284" i="2"/>
  <c r="B7292" i="2"/>
  <c r="B7300" i="2"/>
  <c r="B7308" i="2"/>
  <c r="B7316" i="2"/>
  <c r="B7324" i="2"/>
  <c r="B7332" i="2"/>
  <c r="B7340" i="2"/>
  <c r="B7348" i="2"/>
  <c r="B7356" i="2"/>
  <c r="B7364" i="2"/>
  <c r="B7372" i="2"/>
  <c r="B7380" i="2"/>
  <c r="B7388" i="2"/>
  <c r="B7396" i="2"/>
  <c r="B7404" i="2"/>
  <c r="B7412" i="2"/>
  <c r="B7420" i="2"/>
  <c r="B7428" i="2"/>
  <c r="B7436" i="2"/>
  <c r="B7444" i="2"/>
  <c r="B7452" i="2"/>
  <c r="B7460" i="2"/>
  <c r="B7468" i="2"/>
  <c r="B7476" i="2"/>
  <c r="B7484" i="2"/>
  <c r="B7492" i="2"/>
  <c r="B7500" i="2"/>
  <c r="B7508" i="2"/>
  <c r="B7516" i="2"/>
  <c r="B7524" i="2"/>
  <c r="B7532" i="2"/>
  <c r="B7540" i="2"/>
  <c r="B7548" i="2"/>
  <c r="B7556" i="2"/>
  <c r="B7564" i="2"/>
  <c r="B7572" i="2"/>
  <c r="B7580" i="2"/>
  <c r="B7588" i="2"/>
  <c r="B7596" i="2"/>
  <c r="B7604" i="2"/>
  <c r="B7612" i="2"/>
  <c r="B7620" i="2"/>
  <c r="B3967" i="2"/>
  <c r="B4223" i="2"/>
  <c r="B4439" i="2"/>
  <c r="B4554" i="2"/>
  <c r="B4651" i="2"/>
  <c r="B4703" i="2"/>
  <c r="B4754" i="2"/>
  <c r="B4805" i="2"/>
  <c r="B4856" i="2"/>
  <c r="B4907" i="2"/>
  <c r="B4959" i="2"/>
  <c r="B5010" i="2"/>
  <c r="B5061" i="2"/>
  <c r="B5112" i="2"/>
  <c r="B5159" i="2"/>
  <c r="B5194" i="2"/>
  <c r="B5227" i="2"/>
  <c r="B5261" i="2"/>
  <c r="B5296" i="2"/>
  <c r="B5330" i="2"/>
  <c r="B5363" i="2"/>
  <c r="B5399" i="2"/>
  <c r="B5432" i="2"/>
  <c r="B5466" i="2"/>
  <c r="B5501" i="2"/>
  <c r="B5535" i="2"/>
  <c r="B5568" i="2"/>
  <c r="B5600" i="2"/>
  <c r="B5628" i="2"/>
  <c r="B5656" i="2"/>
  <c r="B5682" i="2"/>
  <c r="B5703" i="2"/>
  <c r="B5724" i="2"/>
  <c r="B5746" i="2"/>
  <c r="B5763" i="2"/>
  <c r="B5776" i="2"/>
  <c r="B5791" i="2"/>
  <c r="B5805" i="2"/>
  <c r="B5819" i="2"/>
  <c r="B5834" i="2"/>
  <c r="B5848" i="2"/>
  <c r="B5861" i="2"/>
  <c r="B5876" i="2"/>
  <c r="B5891" i="2"/>
  <c r="B5904" i="2"/>
  <c r="B5919" i="2"/>
  <c r="B5933" i="2"/>
  <c r="B5946" i="2"/>
  <c r="B5957" i="2"/>
  <c r="B5970" i="2"/>
  <c r="B5981" i="2"/>
  <c r="B5992" i="2"/>
  <c r="B6001" i="2"/>
  <c r="B6011" i="2"/>
  <c r="B6020" i="2"/>
  <c r="B6029" i="2"/>
  <c r="B6037" i="2"/>
  <c r="B6045" i="2"/>
  <c r="B6053" i="2"/>
  <c r="B6061" i="2"/>
  <c r="B6069" i="2"/>
  <c r="B6077" i="2"/>
  <c r="B6085" i="2"/>
  <c r="B6093" i="2"/>
  <c r="B6101" i="2"/>
  <c r="B6109" i="2"/>
  <c r="B6117" i="2"/>
  <c r="B6125" i="2"/>
  <c r="B6133" i="2"/>
  <c r="B6141" i="2"/>
  <c r="B6149" i="2"/>
  <c r="B6157" i="2"/>
  <c r="B6165" i="2"/>
  <c r="B6173" i="2"/>
  <c r="B6181" i="2"/>
  <c r="B6189" i="2"/>
  <c r="B6197" i="2"/>
  <c r="B6205" i="2"/>
  <c r="B6213" i="2"/>
  <c r="B6221" i="2"/>
  <c r="B6229" i="2"/>
  <c r="B6237" i="2"/>
  <c r="B6245" i="2"/>
  <c r="B6253" i="2"/>
  <c r="B6261" i="2"/>
  <c r="B6269" i="2"/>
  <c r="B6277" i="2"/>
  <c r="B6285" i="2"/>
  <c r="B6293" i="2"/>
  <c r="B6301" i="2"/>
  <c r="B6309" i="2"/>
  <c r="B6317" i="2"/>
  <c r="B6325" i="2"/>
  <c r="B6333" i="2"/>
  <c r="B6341" i="2"/>
  <c r="B6349" i="2"/>
  <c r="B6357" i="2"/>
  <c r="B6365" i="2"/>
  <c r="B6373" i="2"/>
  <c r="B6381" i="2"/>
  <c r="B6389" i="2"/>
  <c r="B6397" i="2"/>
  <c r="B6405" i="2"/>
  <c r="B6413" i="2"/>
  <c r="B6421" i="2"/>
  <c r="B6429" i="2"/>
  <c r="B6437" i="2"/>
  <c r="B6445" i="2"/>
  <c r="B6453" i="2"/>
  <c r="B6461" i="2"/>
  <c r="B6469" i="2"/>
  <c r="B6477" i="2"/>
  <c r="B6485" i="2"/>
  <c r="B6493" i="2"/>
  <c r="B6501" i="2"/>
  <c r="B6509" i="2"/>
  <c r="B6517" i="2"/>
  <c r="B6525" i="2"/>
  <c r="B6533" i="2"/>
  <c r="B6541" i="2"/>
  <c r="B6549" i="2"/>
  <c r="B6557" i="2"/>
  <c r="B6565" i="2"/>
  <c r="B6573" i="2"/>
  <c r="B6581" i="2"/>
  <c r="B6589" i="2"/>
  <c r="B6597" i="2"/>
  <c r="B6605" i="2"/>
  <c r="B6613" i="2"/>
  <c r="B6621" i="2"/>
  <c r="B6629" i="2"/>
  <c r="B6637" i="2"/>
  <c r="B6645" i="2"/>
  <c r="B6653" i="2"/>
  <c r="B6661" i="2"/>
  <c r="B6669" i="2"/>
  <c r="B6677" i="2"/>
  <c r="B6685" i="2"/>
  <c r="B6693" i="2"/>
  <c r="B6701" i="2"/>
  <c r="B6709" i="2"/>
  <c r="B6717" i="2"/>
  <c r="B6725" i="2"/>
  <c r="B6733" i="2"/>
  <c r="B6741" i="2"/>
  <c r="B6749" i="2"/>
  <c r="B6757" i="2"/>
  <c r="B6765" i="2"/>
  <c r="B6773" i="2"/>
  <c r="B6781" i="2"/>
  <c r="B6789" i="2"/>
  <c r="B6797" i="2"/>
  <c r="B6805" i="2"/>
  <c r="B6813" i="2"/>
  <c r="B6821" i="2"/>
  <c r="B6829" i="2"/>
  <c r="B6837" i="2"/>
  <c r="B6845" i="2"/>
  <c r="B6853" i="2"/>
  <c r="B6861" i="2"/>
  <c r="B6869" i="2"/>
  <c r="B6877" i="2"/>
  <c r="B6885" i="2"/>
  <c r="B6893" i="2"/>
  <c r="B6901" i="2"/>
  <c r="B6909" i="2"/>
  <c r="B6917" i="2"/>
  <c r="B6925" i="2"/>
  <c r="B6933" i="2"/>
  <c r="B6941" i="2"/>
  <c r="B6949" i="2"/>
  <c r="B6957" i="2"/>
  <c r="B6965" i="2"/>
  <c r="B6973" i="2"/>
  <c r="B6981" i="2"/>
  <c r="B6989" i="2"/>
  <c r="B6997" i="2"/>
  <c r="B7005" i="2"/>
  <c r="B7013" i="2"/>
  <c r="B7021" i="2"/>
  <c r="B7029" i="2"/>
  <c r="B7037" i="2"/>
  <c r="B7045" i="2"/>
  <c r="B7053" i="2"/>
  <c r="B7061" i="2"/>
  <c r="B7069" i="2"/>
  <c r="B7077" i="2"/>
  <c r="B7085" i="2"/>
  <c r="B7093" i="2"/>
  <c r="B7101" i="2"/>
  <c r="B7109" i="2"/>
  <c r="B7117" i="2"/>
  <c r="B7125" i="2"/>
  <c r="B7133" i="2"/>
  <c r="B7141" i="2"/>
  <c r="B7149" i="2"/>
  <c r="B7157" i="2"/>
  <c r="B7165" i="2"/>
  <c r="B7173" i="2"/>
  <c r="B7181" i="2"/>
  <c r="B7189" i="2"/>
  <c r="B7197" i="2"/>
  <c r="B7205" i="2"/>
  <c r="B7213" i="2"/>
  <c r="B7221" i="2"/>
  <c r="B7229" i="2"/>
  <c r="B7237" i="2"/>
  <c r="B7245" i="2"/>
  <c r="B7253" i="2"/>
  <c r="B7261" i="2"/>
  <c r="B7269" i="2"/>
  <c r="B7277" i="2"/>
  <c r="B7285" i="2"/>
  <c r="B7293" i="2"/>
  <c r="B7301" i="2"/>
  <c r="B7309" i="2"/>
  <c r="B7317" i="2"/>
  <c r="B7325" i="2"/>
  <c r="B7333" i="2"/>
  <c r="B7341" i="2"/>
  <c r="B7349" i="2"/>
  <c r="B7357" i="2"/>
  <c r="B7365" i="2"/>
  <c r="B7373" i="2"/>
  <c r="B3999" i="2"/>
  <c r="B4861" i="2"/>
  <c r="B5232" i="2"/>
  <c r="B5504" i="2"/>
  <c r="B5728" i="2"/>
  <c r="B5850" i="2"/>
  <c r="B5959" i="2"/>
  <c r="B6038" i="2"/>
  <c r="B6102" i="2"/>
  <c r="B6166" i="2"/>
  <c r="B6227" i="2"/>
  <c r="B6259" i="2"/>
  <c r="B6291" i="2"/>
  <c r="B6323" i="2"/>
  <c r="B6355" i="2"/>
  <c r="B6387" i="2"/>
  <c r="B6419" i="2"/>
  <c r="B6451" i="2"/>
  <c r="B6483" i="2"/>
  <c r="B6515" i="2"/>
  <c r="B6547" i="2"/>
  <c r="B6579" i="2"/>
  <c r="B6611" i="2"/>
  <c r="B6643" i="2"/>
  <c r="B6675" i="2"/>
  <c r="B6707" i="2"/>
  <c r="B6739" i="2"/>
  <c r="B6771" i="2"/>
  <c r="B6803" i="2"/>
  <c r="B6835" i="2"/>
  <c r="B6867" i="2"/>
  <c r="B6898" i="2"/>
  <c r="B6918" i="2"/>
  <c r="B6939" i="2"/>
  <c r="B6962" i="2"/>
  <c r="B6982" i="2"/>
  <c r="B7003" i="2"/>
  <c r="B7026" i="2"/>
  <c r="B7046" i="2"/>
  <c r="B7067" i="2"/>
  <c r="B7090" i="2"/>
  <c r="B7110" i="2"/>
  <c r="B7131" i="2"/>
  <c r="B7154" i="2"/>
  <c r="B7174" i="2"/>
  <c r="B7195" i="2"/>
  <c r="B7218" i="2"/>
  <c r="B7238" i="2"/>
  <c r="B7259" i="2"/>
  <c r="B7275" i="2"/>
  <c r="B7291" i="2"/>
  <c r="B7307" i="2"/>
  <c r="B7323" i="2"/>
  <c r="B7339" i="2"/>
  <c r="B7354" i="2"/>
  <c r="B7367" i="2"/>
  <c r="B7379" i="2"/>
  <c r="B7390" i="2"/>
  <c r="B7401" i="2"/>
  <c r="B7411" i="2"/>
  <c r="B7422" i="2"/>
  <c r="B7433" i="2"/>
  <c r="B7443" i="2"/>
  <c r="B7454" i="2"/>
  <c r="B7465" i="2"/>
  <c r="B7475" i="2"/>
  <c r="B7486" i="2"/>
  <c r="B7496" i="2"/>
  <c r="B7505" i="2"/>
  <c r="B7514" i="2"/>
  <c r="B7523" i="2"/>
  <c r="B7533" i="2"/>
  <c r="B7542" i="2"/>
  <c r="B7551" i="2"/>
  <c r="B7560" i="2"/>
  <c r="B7569" i="2"/>
  <c r="B7578" i="2"/>
  <c r="B7587" i="2"/>
  <c r="B7597" i="2"/>
  <c r="B7606" i="2"/>
  <c r="B7615" i="2"/>
  <c r="B7624" i="2"/>
  <c r="B7632" i="2"/>
  <c r="B7640" i="2"/>
  <c r="B7648" i="2"/>
  <c r="B7656" i="2"/>
  <c r="B7664" i="2"/>
  <c r="B7672" i="2"/>
  <c r="B7680" i="2"/>
  <c r="B7688" i="2"/>
  <c r="B7696" i="2"/>
  <c r="B7704" i="2"/>
  <c r="B7712" i="2"/>
  <c r="B7720" i="2"/>
  <c r="B7728" i="2"/>
  <c r="B7736" i="2"/>
  <c r="B7744" i="2"/>
  <c r="B7752" i="2"/>
  <c r="B7760" i="2"/>
  <c r="B7768" i="2"/>
  <c r="B7776" i="2"/>
  <c r="B7784" i="2"/>
  <c r="B7792" i="2"/>
  <c r="B7800" i="2"/>
  <c r="B7808" i="2"/>
  <c r="B7816" i="2"/>
  <c r="B7824" i="2"/>
  <c r="B7832" i="2"/>
  <c r="B7840" i="2"/>
  <c r="B7848" i="2"/>
  <c r="B7856" i="2"/>
  <c r="B7864" i="2"/>
  <c r="B7872" i="2"/>
  <c r="B7880" i="2"/>
  <c r="B7888" i="2"/>
  <c r="B7896" i="2"/>
  <c r="B7904" i="2"/>
  <c r="B7912" i="2"/>
  <c r="B7920" i="2"/>
  <c r="B7928" i="2"/>
  <c r="B7936" i="2"/>
  <c r="B7944" i="2"/>
  <c r="B7952" i="2"/>
  <c r="B7960" i="2"/>
  <c r="B7968" i="2"/>
  <c r="B7976" i="2"/>
  <c r="B7984" i="2"/>
  <c r="B7992" i="2"/>
  <c r="B8000" i="2"/>
  <c r="B8008" i="2"/>
  <c r="B8016" i="2"/>
  <c r="B8024" i="2"/>
  <c r="B8032" i="2"/>
  <c r="B8040" i="2"/>
  <c r="B8048" i="2"/>
  <c r="B8056" i="2"/>
  <c r="B8064" i="2"/>
  <c r="B8072" i="2"/>
  <c r="B8080" i="2"/>
  <c r="B8088" i="2"/>
  <c r="B8096" i="2"/>
  <c r="B8104" i="2"/>
  <c r="B8112" i="2"/>
  <c r="B8120" i="2"/>
  <c r="B8128" i="2"/>
  <c r="B8136" i="2"/>
  <c r="B8144" i="2"/>
  <c r="B8152" i="2"/>
  <c r="B8160" i="2"/>
  <c r="B8168" i="2"/>
  <c r="B8176" i="2"/>
  <c r="B8184" i="2"/>
  <c r="B8192" i="2"/>
  <c r="B8200" i="2"/>
  <c r="B8208" i="2"/>
  <c r="B8216" i="2"/>
  <c r="B8224" i="2"/>
  <c r="B8232" i="2"/>
  <c r="B8240" i="2"/>
  <c r="B8248" i="2"/>
  <c r="B8256" i="2"/>
  <c r="B8264" i="2"/>
  <c r="B8272" i="2"/>
  <c r="B8280" i="2"/>
  <c r="B8288" i="2"/>
  <c r="B8296" i="2"/>
  <c r="B8304" i="2"/>
  <c r="B8312" i="2"/>
  <c r="B8320" i="2"/>
  <c r="B8328" i="2"/>
  <c r="B8336" i="2"/>
  <c r="B8344" i="2"/>
  <c r="B8352" i="2"/>
  <c r="B8360" i="2"/>
  <c r="B8368" i="2"/>
  <c r="B8376" i="2"/>
  <c r="B8384" i="2"/>
  <c r="B8392" i="2"/>
  <c r="B8400" i="2"/>
  <c r="B8408" i="2"/>
  <c r="B8416" i="2"/>
  <c r="B8424" i="2"/>
  <c r="B8432" i="2"/>
  <c r="B8440" i="2"/>
  <c r="B8448" i="2"/>
  <c r="B8456" i="2"/>
  <c r="B8464" i="2"/>
  <c r="B8472" i="2"/>
  <c r="B8480" i="2"/>
  <c r="B8488" i="2"/>
  <c r="B8496" i="2"/>
  <c r="B8504" i="2"/>
  <c r="B8512" i="2"/>
  <c r="B8520" i="2"/>
  <c r="B8528" i="2"/>
  <c r="B8536" i="2"/>
  <c r="B8544" i="2"/>
  <c r="B8552" i="2"/>
  <c r="B8560" i="2"/>
  <c r="B8568" i="2"/>
  <c r="B8576" i="2"/>
  <c r="B8584" i="2"/>
  <c r="B8592" i="2"/>
  <c r="B8600" i="2"/>
  <c r="B8608" i="2"/>
  <c r="B8616" i="2"/>
  <c r="B8624" i="2"/>
  <c r="B8632" i="2"/>
  <c r="B8640" i="2"/>
  <c r="B8648" i="2"/>
  <c r="B8656" i="2"/>
  <c r="B8664" i="2"/>
  <c r="B8672" i="2"/>
  <c r="B8680" i="2"/>
  <c r="B8688" i="2"/>
  <c r="B8696" i="2"/>
  <c r="B8704" i="2"/>
  <c r="B8712" i="2"/>
  <c r="B8720" i="2"/>
  <c r="B8728" i="2"/>
  <c r="B8736" i="2"/>
  <c r="B8744" i="2"/>
  <c r="B8752" i="2"/>
  <c r="B8760" i="2"/>
  <c r="B8768" i="2"/>
  <c r="B8776" i="2"/>
  <c r="B8784" i="2"/>
  <c r="B8792" i="2"/>
  <c r="B8800" i="2"/>
  <c r="B8808" i="2"/>
  <c r="B8816" i="2"/>
  <c r="B8824" i="2"/>
  <c r="B8832" i="2"/>
  <c r="B8840" i="2"/>
  <c r="B8848" i="2"/>
  <c r="B8856" i="2"/>
  <c r="B8864" i="2"/>
  <c r="B8872" i="2"/>
  <c r="B8880" i="2"/>
  <c r="B8888" i="2"/>
  <c r="B8896" i="2"/>
  <c r="B8904" i="2"/>
  <c r="B8912" i="2"/>
  <c r="B8920" i="2"/>
  <c r="B8928" i="2"/>
  <c r="B8936" i="2"/>
  <c r="B8944" i="2"/>
  <c r="B8952" i="2"/>
  <c r="B8960" i="2"/>
  <c r="B8968" i="2"/>
  <c r="B8976" i="2"/>
  <c r="B8984" i="2"/>
  <c r="B8992" i="2"/>
  <c r="B9000" i="2"/>
  <c r="B9008" i="2"/>
  <c r="B4255" i="2"/>
  <c r="B4912" i="2"/>
  <c r="B5266" i="2"/>
  <c r="B5539" i="2"/>
  <c r="B5749" i="2"/>
  <c r="B5863" i="2"/>
  <c r="B5971" i="2"/>
  <c r="B6046" i="2"/>
  <c r="B6110" i="2"/>
  <c r="B6174" i="2"/>
  <c r="B6230" i="2"/>
  <c r="B6262" i="2"/>
  <c r="B6294" i="2"/>
  <c r="B6326" i="2"/>
  <c r="B6358" i="2"/>
  <c r="B6390" i="2"/>
  <c r="B6422" i="2"/>
  <c r="B6454" i="2"/>
  <c r="B6486" i="2"/>
  <c r="B6518" i="2"/>
  <c r="B6550" i="2"/>
  <c r="B6582" i="2"/>
  <c r="B6614" i="2"/>
  <c r="B6646" i="2"/>
  <c r="B6678" i="2"/>
  <c r="B6710" i="2"/>
  <c r="B6742" i="2"/>
  <c r="B6774" i="2"/>
  <c r="B6806" i="2"/>
  <c r="B6838" i="2"/>
  <c r="B6870" i="2"/>
  <c r="B6899" i="2"/>
  <c r="B6922" i="2"/>
  <c r="B6942" i="2"/>
  <c r="B6963" i="2"/>
  <c r="B6986" i="2"/>
  <c r="B7006" i="2"/>
  <c r="B7027" i="2"/>
  <c r="B7050" i="2"/>
  <c r="B7070" i="2"/>
  <c r="B7091" i="2"/>
  <c r="B7114" i="2"/>
  <c r="B7134" i="2"/>
  <c r="B7155" i="2"/>
  <c r="B7178" i="2"/>
  <c r="B7198" i="2"/>
  <c r="B7219" i="2"/>
  <c r="B7242" i="2"/>
  <c r="B7262" i="2"/>
  <c r="B7278" i="2"/>
  <c r="B7294" i="2"/>
  <c r="B7310" i="2"/>
  <c r="B7326" i="2"/>
  <c r="B7342" i="2"/>
  <c r="B7355" i="2"/>
  <c r="B7369" i="2"/>
  <c r="B7381" i="2"/>
  <c r="B7391" i="2"/>
  <c r="B7402" i="2"/>
  <c r="B7413" i="2"/>
  <c r="B7423" i="2"/>
  <c r="B7434" i="2"/>
  <c r="B7445" i="2"/>
  <c r="B7455" i="2"/>
  <c r="B7466" i="2"/>
  <c r="B7477" i="2"/>
  <c r="B7487" i="2"/>
  <c r="B7497" i="2"/>
  <c r="B7506" i="2"/>
  <c r="B7515" i="2"/>
  <c r="B7525" i="2"/>
  <c r="B7534" i="2"/>
  <c r="B7543" i="2"/>
  <c r="B7552" i="2"/>
  <c r="B7561" i="2"/>
  <c r="B7570" i="2"/>
  <c r="B7579" i="2"/>
  <c r="B7589" i="2"/>
  <c r="B7598" i="2"/>
  <c r="B7607" i="2"/>
  <c r="B7616" i="2"/>
  <c r="B7625" i="2"/>
  <c r="B7633" i="2"/>
  <c r="B7641" i="2"/>
  <c r="B7649" i="2"/>
  <c r="B7657" i="2"/>
  <c r="B7665" i="2"/>
  <c r="B7673" i="2"/>
  <c r="B7681" i="2"/>
  <c r="B7689" i="2"/>
  <c r="B7697" i="2"/>
  <c r="B7705" i="2"/>
  <c r="B7713" i="2"/>
  <c r="B7721" i="2"/>
  <c r="B7729" i="2"/>
  <c r="B7737" i="2"/>
  <c r="B7745" i="2"/>
  <c r="B7753" i="2"/>
  <c r="B7761" i="2"/>
  <c r="B7769" i="2"/>
  <c r="B7777" i="2"/>
  <c r="B7785" i="2"/>
  <c r="B7793" i="2"/>
  <c r="B7801" i="2"/>
  <c r="B7809" i="2"/>
  <c r="B7817" i="2"/>
  <c r="B7825" i="2"/>
  <c r="B7833" i="2"/>
  <c r="B7841" i="2"/>
  <c r="B7849" i="2"/>
  <c r="B7857" i="2"/>
  <c r="B7865" i="2"/>
  <c r="B7873" i="2"/>
  <c r="B7881" i="2"/>
  <c r="B7889" i="2"/>
  <c r="B7897" i="2"/>
  <c r="B7905" i="2"/>
  <c r="B7913" i="2"/>
  <c r="B7921" i="2"/>
  <c r="B7929" i="2"/>
  <c r="B7937" i="2"/>
  <c r="B7945" i="2"/>
  <c r="B7953" i="2"/>
  <c r="B7961" i="2"/>
  <c r="B7969" i="2"/>
  <c r="B7977" i="2"/>
  <c r="B7985" i="2"/>
  <c r="B7993" i="2"/>
  <c r="B8001" i="2"/>
  <c r="B8009" i="2"/>
  <c r="B8017" i="2"/>
  <c r="B8025" i="2"/>
  <c r="B8033" i="2"/>
  <c r="B8041" i="2"/>
  <c r="B8049" i="2"/>
  <c r="B8057" i="2"/>
  <c r="B8065" i="2"/>
  <c r="B8073" i="2"/>
  <c r="B8081" i="2"/>
  <c r="B8089" i="2"/>
  <c r="B8097" i="2"/>
  <c r="B8105" i="2"/>
  <c r="B8113" i="2"/>
  <c r="B8121" i="2"/>
  <c r="B8129" i="2"/>
  <c r="B8137" i="2"/>
  <c r="B8145" i="2"/>
  <c r="B8153" i="2"/>
  <c r="B8161" i="2"/>
  <c r="B8169" i="2"/>
  <c r="B8177" i="2"/>
  <c r="B8185" i="2"/>
  <c r="B8193" i="2"/>
  <c r="B8201" i="2"/>
  <c r="B8209" i="2"/>
  <c r="B8217" i="2"/>
  <c r="B8225" i="2"/>
  <c r="B8233" i="2"/>
  <c r="B8241" i="2"/>
  <c r="B8249" i="2"/>
  <c r="B8257" i="2"/>
  <c r="B8265" i="2"/>
  <c r="B8273" i="2"/>
  <c r="B8281" i="2"/>
  <c r="B8289" i="2"/>
  <c r="B8297" i="2"/>
  <c r="B8305" i="2"/>
  <c r="B8313" i="2"/>
  <c r="B8321" i="2"/>
  <c r="B8329" i="2"/>
  <c r="B8337" i="2"/>
  <c r="B8345" i="2"/>
  <c r="B8353" i="2"/>
  <c r="B8361" i="2"/>
  <c r="B8369" i="2"/>
  <c r="B8377" i="2"/>
  <c r="B8385" i="2"/>
  <c r="B8393" i="2"/>
  <c r="B8401" i="2"/>
  <c r="B8409" i="2"/>
  <c r="B8417" i="2"/>
  <c r="B8425" i="2"/>
  <c r="B8433" i="2"/>
  <c r="B8441" i="2"/>
  <c r="B8449" i="2"/>
  <c r="B8457" i="2"/>
  <c r="B8465" i="2"/>
  <c r="B8473" i="2"/>
  <c r="B8481" i="2"/>
  <c r="B8489" i="2"/>
  <c r="B8497" i="2"/>
  <c r="B8505" i="2"/>
  <c r="B8513" i="2"/>
  <c r="B8521" i="2"/>
  <c r="B8529" i="2"/>
  <c r="B8537" i="2"/>
  <c r="B8545" i="2"/>
  <c r="B8553" i="2"/>
  <c r="B8561" i="2"/>
  <c r="B4455" i="2"/>
  <c r="B4963" i="2"/>
  <c r="B5299" i="2"/>
  <c r="B5573" i="2"/>
  <c r="B5764" i="2"/>
  <c r="B5877" i="2"/>
  <c r="B5983" i="2"/>
  <c r="B6054" i="2"/>
  <c r="B6118" i="2"/>
  <c r="B6182" i="2"/>
  <c r="B6235" i="2"/>
  <c r="B6267" i="2"/>
  <c r="B6299" i="2"/>
  <c r="B6331" i="2"/>
  <c r="B6363" i="2"/>
  <c r="B6395" i="2"/>
  <c r="B6427" i="2"/>
  <c r="B6459" i="2"/>
  <c r="B6491" i="2"/>
  <c r="B6523" i="2"/>
  <c r="B6555" i="2"/>
  <c r="B6587" i="2"/>
  <c r="B6619" i="2"/>
  <c r="B6651" i="2"/>
  <c r="B6683" i="2"/>
  <c r="B6715" i="2"/>
  <c r="B6747" i="2"/>
  <c r="B6779" i="2"/>
  <c r="B6811" i="2"/>
  <c r="B6843" i="2"/>
  <c r="B6875" i="2"/>
  <c r="B6902" i="2"/>
  <c r="B6923" i="2"/>
  <c r="B6946" i="2"/>
  <c r="B6966" i="2"/>
  <c r="B6987" i="2"/>
  <c r="B7010" i="2"/>
  <c r="B7030" i="2"/>
  <c r="B7051" i="2"/>
  <c r="B7074" i="2"/>
  <c r="B7094" i="2"/>
  <c r="B7115" i="2"/>
  <c r="B7138" i="2"/>
  <c r="B7158" i="2"/>
  <c r="B7179" i="2"/>
  <c r="B7202" i="2"/>
  <c r="B7222" i="2"/>
  <c r="B7243" i="2"/>
  <c r="B7265" i="2"/>
  <c r="B7281" i="2"/>
  <c r="B7297" i="2"/>
  <c r="B7313" i="2"/>
  <c r="B7329" i="2"/>
  <c r="B7345" i="2"/>
  <c r="B7358" i="2"/>
  <c r="B7370" i="2"/>
  <c r="B7382" i="2"/>
  <c r="B7393" i="2"/>
  <c r="B7403" i="2"/>
  <c r="B7414" i="2"/>
  <c r="B7425" i="2"/>
  <c r="B7435" i="2"/>
  <c r="B7446" i="2"/>
  <c r="B7457" i="2"/>
  <c r="B7467" i="2"/>
  <c r="B7478" i="2"/>
  <c r="B7489" i="2"/>
  <c r="B7498" i="2"/>
  <c r="B7507" i="2"/>
  <c r="B7517" i="2"/>
  <c r="B7526" i="2"/>
  <c r="B7535" i="2"/>
  <c r="B7544" i="2"/>
  <c r="B7553" i="2"/>
  <c r="B7562" i="2"/>
  <c r="B7571" i="2"/>
  <c r="B7581" i="2"/>
  <c r="B7590" i="2"/>
  <c r="B7599" i="2"/>
  <c r="B7608" i="2"/>
  <c r="B7617" i="2"/>
  <c r="B7626" i="2"/>
  <c r="B7634" i="2"/>
  <c r="B7642" i="2"/>
  <c r="B7650" i="2"/>
  <c r="B7658" i="2"/>
  <c r="B7666" i="2"/>
  <c r="B7674" i="2"/>
  <c r="B7682" i="2"/>
  <c r="B7690" i="2"/>
  <c r="B7698" i="2"/>
  <c r="B7706" i="2"/>
  <c r="B7714" i="2"/>
  <c r="B7722" i="2"/>
  <c r="B7730" i="2"/>
  <c r="B7738" i="2"/>
  <c r="B7746" i="2"/>
  <c r="B7754" i="2"/>
  <c r="B7762" i="2"/>
  <c r="B7770" i="2"/>
  <c r="B7778" i="2"/>
  <c r="B7786" i="2"/>
  <c r="B7794" i="2"/>
  <c r="B7802" i="2"/>
  <c r="B7810" i="2"/>
  <c r="B7818" i="2"/>
  <c r="B7826" i="2"/>
  <c r="B7834" i="2"/>
  <c r="B7842" i="2"/>
  <c r="B7850" i="2"/>
  <c r="B7858" i="2"/>
  <c r="B7866" i="2"/>
  <c r="B7874" i="2"/>
  <c r="B7882" i="2"/>
  <c r="B7890" i="2"/>
  <c r="B7898" i="2"/>
  <c r="B7906" i="2"/>
  <c r="B7914" i="2"/>
  <c r="B7922" i="2"/>
  <c r="B7930" i="2"/>
  <c r="B7938" i="2"/>
  <c r="B7946" i="2"/>
  <c r="B7954" i="2"/>
  <c r="B7962" i="2"/>
  <c r="B7970" i="2"/>
  <c r="B7978" i="2"/>
  <c r="B7986" i="2"/>
  <c r="B7994" i="2"/>
  <c r="B8002" i="2"/>
  <c r="B8010" i="2"/>
  <c r="B8018" i="2"/>
  <c r="B8026" i="2"/>
  <c r="B8034" i="2"/>
  <c r="B8042" i="2"/>
  <c r="B8050" i="2"/>
  <c r="B8058" i="2"/>
  <c r="B8066" i="2"/>
  <c r="B8074" i="2"/>
  <c r="B8082" i="2"/>
  <c r="B8090" i="2"/>
  <c r="B8098" i="2"/>
  <c r="B8106" i="2"/>
  <c r="B8114" i="2"/>
  <c r="B8122" i="2"/>
  <c r="B8130" i="2"/>
  <c r="B8138" i="2"/>
  <c r="B8146" i="2"/>
  <c r="B8154" i="2"/>
  <c r="B8162" i="2"/>
  <c r="B8170" i="2"/>
  <c r="B8178" i="2"/>
  <c r="B8186" i="2"/>
  <c r="B8194" i="2"/>
  <c r="B8202" i="2"/>
  <c r="B8210" i="2"/>
  <c r="B8218" i="2"/>
  <c r="B8226" i="2"/>
  <c r="B8234" i="2"/>
  <c r="B8242" i="2"/>
  <c r="B8250" i="2"/>
  <c r="B8258" i="2"/>
  <c r="B8266" i="2"/>
  <c r="B8274" i="2"/>
  <c r="B8282" i="2"/>
  <c r="B8290" i="2"/>
  <c r="B8298" i="2"/>
  <c r="B8306" i="2"/>
  <c r="B8314" i="2"/>
  <c r="B8322" i="2"/>
  <c r="B8330" i="2"/>
  <c r="B8338" i="2"/>
  <c r="B8346" i="2"/>
  <c r="B8354" i="2"/>
  <c r="B8362" i="2"/>
  <c r="B8370" i="2"/>
  <c r="B8378" i="2"/>
  <c r="B8386" i="2"/>
  <c r="B8394" i="2"/>
  <c r="B8402" i="2"/>
  <c r="B8410" i="2"/>
  <c r="B8418" i="2"/>
  <c r="B8426" i="2"/>
  <c r="B8434" i="2"/>
  <c r="B8442" i="2"/>
  <c r="B8450" i="2"/>
  <c r="B8458" i="2"/>
  <c r="B8466" i="2"/>
  <c r="B8474" i="2"/>
  <c r="B8482" i="2"/>
  <c r="B8490" i="2"/>
  <c r="B8498" i="2"/>
  <c r="B8506" i="2"/>
  <c r="B8514" i="2"/>
  <c r="B8522" i="2"/>
  <c r="B8530" i="2"/>
  <c r="B8538" i="2"/>
  <c r="B8546" i="2"/>
  <c r="B8554" i="2"/>
  <c r="B8562" i="2"/>
  <c r="B8570" i="2"/>
  <c r="B8578" i="2"/>
  <c r="B8586" i="2"/>
  <c r="B8594" i="2"/>
  <c r="B8602" i="2"/>
  <c r="B8610" i="2"/>
  <c r="B8618" i="2"/>
  <c r="B8626" i="2"/>
  <c r="B8634" i="2"/>
  <c r="B8642" i="2"/>
  <c r="B8650" i="2"/>
  <c r="B8658" i="2"/>
  <c r="B8666" i="2"/>
  <c r="B8674" i="2"/>
  <c r="B8682" i="2"/>
  <c r="B8690" i="2"/>
  <c r="B8698" i="2"/>
  <c r="B8706" i="2"/>
  <c r="B8714" i="2"/>
  <c r="B8722" i="2"/>
  <c r="B8730" i="2"/>
  <c r="B8738" i="2"/>
  <c r="B8746" i="2"/>
  <c r="B8754" i="2"/>
  <c r="B8762" i="2"/>
  <c r="B8770" i="2"/>
  <c r="B8778" i="2"/>
  <c r="B8786" i="2"/>
  <c r="B8794" i="2"/>
  <c r="B8802" i="2"/>
  <c r="B8810" i="2"/>
  <c r="B8818" i="2"/>
  <c r="B8826" i="2"/>
  <c r="B8834" i="2"/>
  <c r="B8842" i="2"/>
  <c r="B8850" i="2"/>
  <c r="B8858" i="2"/>
  <c r="B8866" i="2"/>
  <c r="B8874" i="2"/>
  <c r="B8882" i="2"/>
  <c r="B8890" i="2"/>
  <c r="B8898" i="2"/>
  <c r="B8906" i="2"/>
  <c r="B8914" i="2"/>
  <c r="B8922" i="2"/>
  <c r="B8930" i="2"/>
  <c r="B8938" i="2"/>
  <c r="B8946" i="2"/>
  <c r="B8954" i="2"/>
  <c r="B8962" i="2"/>
  <c r="B8970" i="2"/>
  <c r="B8978" i="2"/>
  <c r="B8986" i="2"/>
  <c r="B8994" i="2"/>
  <c r="B9002" i="2"/>
  <c r="B9010" i="2"/>
  <c r="B9018" i="2"/>
  <c r="B9026" i="2"/>
  <c r="B4567" i="2"/>
  <c r="B5015" i="2"/>
  <c r="B5335" i="2"/>
  <c r="B5603" i="2"/>
  <c r="B5778" i="2"/>
  <c r="B5892" i="2"/>
  <c r="B5993" i="2"/>
  <c r="B6062" i="2"/>
  <c r="B6126" i="2"/>
  <c r="B6190" i="2"/>
  <c r="B6238" i="2"/>
  <c r="B6270" i="2"/>
  <c r="B6302" i="2"/>
  <c r="B6334" i="2"/>
  <c r="B6366" i="2"/>
  <c r="B6398" i="2"/>
  <c r="B6430" i="2"/>
  <c r="B6462" i="2"/>
  <c r="B6494" i="2"/>
  <c r="B6526" i="2"/>
  <c r="B6558" i="2"/>
  <c r="B6590" i="2"/>
  <c r="B6622" i="2"/>
  <c r="B6654" i="2"/>
  <c r="B6686" i="2"/>
  <c r="B6718" i="2"/>
  <c r="B6750" i="2"/>
  <c r="B6782" i="2"/>
  <c r="B6814" i="2"/>
  <c r="B6846" i="2"/>
  <c r="B6878" i="2"/>
  <c r="B6906" i="2"/>
  <c r="B6926" i="2"/>
  <c r="B6947" i="2"/>
  <c r="B6970" i="2"/>
  <c r="B6990" i="2"/>
  <c r="B7011" i="2"/>
  <c r="B7034" i="2"/>
  <c r="B7054" i="2"/>
  <c r="B7075" i="2"/>
  <c r="B7098" i="2"/>
  <c r="B7118" i="2"/>
  <c r="B7139" i="2"/>
  <c r="B7162" i="2"/>
  <c r="B7182" i="2"/>
  <c r="B7203" i="2"/>
  <c r="B7226" i="2"/>
  <c r="B7246" i="2"/>
  <c r="B7266" i="2"/>
  <c r="B7282" i="2"/>
  <c r="B7298" i="2"/>
  <c r="B7314" i="2"/>
  <c r="B7330" i="2"/>
  <c r="B7346" i="2"/>
  <c r="B7359" i="2"/>
  <c r="B4707" i="2"/>
  <c r="B5117" i="2"/>
  <c r="B5402" i="2"/>
  <c r="B5660" i="2"/>
  <c r="B5807" i="2"/>
  <c r="B5920" i="2"/>
  <c r="B6012" i="2"/>
  <c r="B6078" i="2"/>
  <c r="B6142" i="2"/>
  <c r="B6206" i="2"/>
  <c r="B6246" i="2"/>
  <c r="B6278" i="2"/>
  <c r="B6310" i="2"/>
  <c r="B6342" i="2"/>
  <c r="B6374" i="2"/>
  <c r="B6406" i="2"/>
  <c r="B6438" i="2"/>
  <c r="B6470" i="2"/>
  <c r="B6502" i="2"/>
  <c r="B6534" i="2"/>
  <c r="B6566" i="2"/>
  <c r="B6598" i="2"/>
  <c r="B6630" i="2"/>
  <c r="B6662" i="2"/>
  <c r="B6694" i="2"/>
  <c r="B6726" i="2"/>
  <c r="B6758" i="2"/>
  <c r="B6790" i="2"/>
  <c r="B6822" i="2"/>
  <c r="B6854" i="2"/>
  <c r="B6886" i="2"/>
  <c r="B6910" i="2"/>
  <c r="B6931" i="2"/>
  <c r="B6954" i="2"/>
  <c r="B6974" i="2"/>
  <c r="B6995" i="2"/>
  <c r="B7018" i="2"/>
  <c r="B7038" i="2"/>
  <c r="B7059" i="2"/>
  <c r="B7082" i="2"/>
  <c r="B7102" i="2"/>
  <c r="B7123" i="2"/>
  <c r="B7146" i="2"/>
  <c r="B7166" i="2"/>
  <c r="B7187" i="2"/>
  <c r="B7210" i="2"/>
  <c r="B7230" i="2"/>
  <c r="B7251" i="2"/>
  <c r="B7270" i="2"/>
  <c r="B7286" i="2"/>
  <c r="B7302" i="2"/>
  <c r="B7318" i="2"/>
  <c r="B7334" i="2"/>
  <c r="B7350" i="2"/>
  <c r="B7362" i="2"/>
  <c r="B7375" i="2"/>
  <c r="B7386" i="2"/>
  <c r="B7397" i="2"/>
  <c r="B7407" i="2"/>
  <c r="B7418" i="2"/>
  <c r="B7429" i="2"/>
  <c r="B7439" i="2"/>
  <c r="B7450" i="2"/>
  <c r="B7461" i="2"/>
  <c r="B7471" i="2"/>
  <c r="B7482" i="2"/>
  <c r="B7493" i="2"/>
  <c r="B7502" i="2"/>
  <c r="B7511" i="2"/>
  <c r="B7520" i="2"/>
  <c r="B7529" i="2"/>
  <c r="B7538" i="2"/>
  <c r="B7547" i="2"/>
  <c r="B7557" i="2"/>
  <c r="B7566" i="2"/>
  <c r="B7575" i="2"/>
  <c r="B7584" i="2"/>
  <c r="B7593" i="2"/>
  <c r="B7602" i="2"/>
  <c r="B7611" i="2"/>
  <c r="B7621" i="2"/>
  <c r="B7629" i="2"/>
  <c r="B7637" i="2"/>
  <c r="B7645" i="2"/>
  <c r="B7653" i="2"/>
  <c r="B7661" i="2"/>
  <c r="B7669" i="2"/>
  <c r="B7677" i="2"/>
  <c r="B7685" i="2"/>
  <c r="B7693" i="2"/>
  <c r="B7701" i="2"/>
  <c r="B7709" i="2"/>
  <c r="B7717" i="2"/>
  <c r="B7725" i="2"/>
  <c r="B7733" i="2"/>
  <c r="B7741" i="2"/>
  <c r="B7749" i="2"/>
  <c r="B7757" i="2"/>
  <c r="B7765" i="2"/>
  <c r="B7773" i="2"/>
  <c r="B7781" i="2"/>
  <c r="B7789" i="2"/>
  <c r="B7797" i="2"/>
  <c r="B7805" i="2"/>
  <c r="B7813" i="2"/>
  <c r="B7821" i="2"/>
  <c r="B7829" i="2"/>
  <c r="B7837" i="2"/>
  <c r="B7845" i="2"/>
  <c r="B7853" i="2"/>
  <c r="B7861" i="2"/>
  <c r="B7869" i="2"/>
  <c r="B7877" i="2"/>
  <c r="B7885" i="2"/>
  <c r="B7893" i="2"/>
  <c r="B7901" i="2"/>
  <c r="B7909" i="2"/>
  <c r="B7917" i="2"/>
  <c r="B7925" i="2"/>
  <c r="B7933" i="2"/>
  <c r="B7941" i="2"/>
  <c r="B7949" i="2"/>
  <c r="B7957" i="2"/>
  <c r="B7965" i="2"/>
  <c r="B7973" i="2"/>
  <c r="B7981" i="2"/>
  <c r="B7989" i="2"/>
  <c r="B7997" i="2"/>
  <c r="B8005" i="2"/>
  <c r="B8013" i="2"/>
  <c r="B8021" i="2"/>
  <c r="B8029" i="2"/>
  <c r="B8037" i="2"/>
  <c r="B8045" i="2"/>
  <c r="B8053" i="2"/>
  <c r="B8061" i="2"/>
  <c r="B8069" i="2"/>
  <c r="B8077" i="2"/>
  <c r="B8085" i="2"/>
  <c r="B8093" i="2"/>
  <c r="B8101" i="2"/>
  <c r="B8109" i="2"/>
  <c r="B8117" i="2"/>
  <c r="B8125" i="2"/>
  <c r="B8133" i="2"/>
  <c r="B8141" i="2"/>
  <c r="B8149" i="2"/>
  <c r="B8157" i="2"/>
  <c r="B8165" i="2"/>
  <c r="B8173" i="2"/>
  <c r="B8181" i="2"/>
  <c r="B8189" i="2"/>
  <c r="B8197" i="2"/>
  <c r="B8205" i="2"/>
  <c r="B8213" i="2"/>
  <c r="B8221" i="2"/>
  <c r="B8229" i="2"/>
  <c r="B8237" i="2"/>
  <c r="B8245" i="2"/>
  <c r="B8253" i="2"/>
  <c r="B8261" i="2"/>
  <c r="B8269" i="2"/>
  <c r="B8277" i="2"/>
  <c r="B8285" i="2"/>
  <c r="B8293" i="2"/>
  <c r="B8301" i="2"/>
  <c r="B8309" i="2"/>
  <c r="B8317" i="2"/>
  <c r="B8325" i="2"/>
  <c r="B8333" i="2"/>
  <c r="B8341" i="2"/>
  <c r="B8349" i="2"/>
  <c r="B8357" i="2"/>
  <c r="B8365" i="2"/>
  <c r="B8373" i="2"/>
  <c r="B8381" i="2"/>
  <c r="B8389" i="2"/>
  <c r="B8397" i="2"/>
  <c r="B8405" i="2"/>
  <c r="B8413" i="2"/>
  <c r="B8421" i="2"/>
  <c r="B8429" i="2"/>
  <c r="B8437" i="2"/>
  <c r="B8445" i="2"/>
  <c r="B8453" i="2"/>
  <c r="B8461" i="2"/>
  <c r="B8469" i="2"/>
  <c r="B8477" i="2"/>
  <c r="B8485" i="2"/>
  <c r="B8493" i="2"/>
  <c r="B8501" i="2"/>
  <c r="B8509" i="2"/>
  <c r="B8517" i="2"/>
  <c r="B8525" i="2"/>
  <c r="B8533" i="2"/>
  <c r="B8541" i="2"/>
  <c r="B8549" i="2"/>
  <c r="B8557" i="2"/>
  <c r="B8565" i="2"/>
  <c r="B8573" i="2"/>
  <c r="B8581" i="2"/>
  <c r="B8589" i="2"/>
  <c r="B8597" i="2"/>
  <c r="B8605" i="2"/>
  <c r="B8613" i="2"/>
  <c r="B8621" i="2"/>
  <c r="B8629" i="2"/>
  <c r="B8637" i="2"/>
  <c r="B8645" i="2"/>
  <c r="B8653" i="2"/>
  <c r="B8661" i="2"/>
  <c r="B8669" i="2"/>
  <c r="B8677" i="2"/>
  <c r="B8685" i="2"/>
  <c r="B8693" i="2"/>
  <c r="B8701" i="2"/>
  <c r="B8709" i="2"/>
  <c r="B8717" i="2"/>
  <c r="B8725" i="2"/>
  <c r="B8733" i="2"/>
  <c r="B8741" i="2"/>
  <c r="B8749" i="2"/>
  <c r="B8757" i="2"/>
  <c r="B8765" i="2"/>
  <c r="B8773" i="2"/>
  <c r="B8781" i="2"/>
  <c r="B8789" i="2"/>
  <c r="B8797" i="2"/>
  <c r="B8805" i="2"/>
  <c r="B8813" i="2"/>
  <c r="B8821" i="2"/>
  <c r="B8829" i="2"/>
  <c r="B8837" i="2"/>
  <c r="B8845" i="2"/>
  <c r="B8853" i="2"/>
  <c r="B8861" i="2"/>
  <c r="B8869" i="2"/>
  <c r="B8877" i="2"/>
  <c r="B8885" i="2"/>
  <c r="B8893" i="2"/>
  <c r="B8901" i="2"/>
  <c r="B8909" i="2"/>
  <c r="B8917" i="2"/>
  <c r="B8925" i="2"/>
  <c r="B8933" i="2"/>
  <c r="B8941" i="2"/>
  <c r="B8949" i="2"/>
  <c r="B8957" i="2"/>
  <c r="B8965" i="2"/>
  <c r="B8973" i="2"/>
  <c r="B8981" i="2"/>
  <c r="B8989" i="2"/>
  <c r="B8997" i="2"/>
  <c r="B9005" i="2"/>
  <c r="B9013" i="2"/>
  <c r="B4759" i="2"/>
  <c r="B5163" i="2"/>
  <c r="B5437" i="2"/>
  <c r="B5685" i="2"/>
  <c r="B5820" i="2"/>
  <c r="B5935" i="2"/>
  <c r="B6021" i="2"/>
  <c r="B6086" i="2"/>
  <c r="B6150" i="2"/>
  <c r="B6214" i="2"/>
  <c r="B6251" i="2"/>
  <c r="B6283" i="2"/>
  <c r="B6315" i="2"/>
  <c r="B6347" i="2"/>
  <c r="B6379" i="2"/>
  <c r="B6411" i="2"/>
  <c r="B6443" i="2"/>
  <c r="B6475" i="2"/>
  <c r="B6507" i="2"/>
  <c r="B6539" i="2"/>
  <c r="B6571" i="2"/>
  <c r="B6603" i="2"/>
  <c r="B6635" i="2"/>
  <c r="B6667" i="2"/>
  <c r="B6699" i="2"/>
  <c r="B6731" i="2"/>
  <c r="B6763" i="2"/>
  <c r="B6795" i="2"/>
  <c r="B6827" i="2"/>
  <c r="B6859" i="2"/>
  <c r="B6891" i="2"/>
  <c r="B6914" i="2"/>
  <c r="B6934" i="2"/>
  <c r="B6955" i="2"/>
  <c r="B6978" i="2"/>
  <c r="B6998" i="2"/>
  <c r="B7019" i="2"/>
  <c r="B7042" i="2"/>
  <c r="B7062" i="2"/>
  <c r="B7083" i="2"/>
  <c r="B7106" i="2"/>
  <c r="B7126" i="2"/>
  <c r="B7147" i="2"/>
  <c r="B7170" i="2"/>
  <c r="B7190" i="2"/>
  <c r="B7211" i="2"/>
  <c r="B7234" i="2"/>
  <c r="B7254" i="2"/>
  <c r="B7273" i="2"/>
  <c r="B7289" i="2"/>
  <c r="B7305" i="2"/>
  <c r="B7321" i="2"/>
  <c r="B7337" i="2"/>
  <c r="B7351" i="2"/>
  <c r="B7363" i="2"/>
  <c r="B7377" i="2"/>
  <c r="B7387" i="2"/>
  <c r="B7398" i="2"/>
  <c r="B7409" i="2"/>
  <c r="B7419" i="2"/>
  <c r="B7430" i="2"/>
  <c r="B7441" i="2"/>
  <c r="B7451" i="2"/>
  <c r="B7462" i="2"/>
  <c r="B7473" i="2"/>
  <c r="B7483" i="2"/>
  <c r="B7494" i="2"/>
  <c r="B7503" i="2"/>
  <c r="B7512" i="2"/>
  <c r="B7521" i="2"/>
  <c r="B7530" i="2"/>
  <c r="B7539" i="2"/>
  <c r="B7549" i="2"/>
  <c r="B7558" i="2"/>
  <c r="B7567" i="2"/>
  <c r="B7576" i="2"/>
  <c r="B7585" i="2"/>
  <c r="B7594" i="2"/>
  <c r="B7603" i="2"/>
  <c r="B7613" i="2"/>
  <c r="B7622" i="2"/>
  <c r="B7630" i="2"/>
  <c r="B7638" i="2"/>
  <c r="B7646" i="2"/>
  <c r="B7654" i="2"/>
  <c r="B7662" i="2"/>
  <c r="B7670" i="2"/>
  <c r="B7678" i="2"/>
  <c r="B7686" i="2"/>
  <c r="B7694" i="2"/>
  <c r="B7702" i="2"/>
  <c r="B7710" i="2"/>
  <c r="B7718" i="2"/>
  <c r="B7726" i="2"/>
  <c r="B7734" i="2"/>
  <c r="B7742" i="2"/>
  <c r="B7750" i="2"/>
  <c r="B7758" i="2"/>
  <c r="B7766" i="2"/>
  <c r="B7774" i="2"/>
  <c r="B7782" i="2"/>
  <c r="B7790" i="2"/>
  <c r="B7798" i="2"/>
  <c r="B7806" i="2"/>
  <c r="B7814" i="2"/>
  <c r="B7822" i="2"/>
  <c r="B7830" i="2"/>
  <c r="B7838" i="2"/>
  <c r="B7846" i="2"/>
  <c r="B7854" i="2"/>
  <c r="B7862" i="2"/>
  <c r="B7870" i="2"/>
  <c r="B7878" i="2"/>
  <c r="B7886" i="2"/>
  <c r="B7894" i="2"/>
  <c r="B7902" i="2"/>
  <c r="B7910" i="2"/>
  <c r="B7918" i="2"/>
  <c r="B7926" i="2"/>
  <c r="B7934" i="2"/>
  <c r="B7942" i="2"/>
  <c r="B7950" i="2"/>
  <c r="B7958" i="2"/>
  <c r="B7966" i="2"/>
  <c r="B7974" i="2"/>
  <c r="B7982" i="2"/>
  <c r="B7990" i="2"/>
  <c r="B7998" i="2"/>
  <c r="B8006" i="2"/>
  <c r="B8014" i="2"/>
  <c r="B8022" i="2"/>
  <c r="B8030" i="2"/>
  <c r="B8038" i="2"/>
  <c r="B8046" i="2"/>
  <c r="B8054" i="2"/>
  <c r="B8062" i="2"/>
  <c r="B8070" i="2"/>
  <c r="B8078" i="2"/>
  <c r="B8086" i="2"/>
  <c r="B8094" i="2"/>
  <c r="B8102" i="2"/>
  <c r="B8110" i="2"/>
  <c r="B8118" i="2"/>
  <c r="B8126" i="2"/>
  <c r="B8134" i="2"/>
  <c r="B8142" i="2"/>
  <c r="B8150" i="2"/>
  <c r="B8158" i="2"/>
  <c r="B8166" i="2"/>
  <c r="B8174" i="2"/>
  <c r="B8182" i="2"/>
  <c r="B8190" i="2"/>
  <c r="B8198" i="2"/>
  <c r="B8206" i="2"/>
  <c r="B8214" i="2"/>
  <c r="B8222" i="2"/>
  <c r="B8230" i="2"/>
  <c r="B8238" i="2"/>
  <c r="B8246" i="2"/>
  <c r="B8254" i="2"/>
  <c r="B8262" i="2"/>
  <c r="B8270" i="2"/>
  <c r="B8278" i="2"/>
  <c r="B8286" i="2"/>
  <c r="B8294" i="2"/>
  <c r="B8302" i="2"/>
  <c r="B8310" i="2"/>
  <c r="B8318" i="2"/>
  <c r="B8326" i="2"/>
  <c r="B8334" i="2"/>
  <c r="B8342" i="2"/>
  <c r="B8350" i="2"/>
  <c r="B8358" i="2"/>
  <c r="B8366" i="2"/>
  <c r="B8374" i="2"/>
  <c r="B8382" i="2"/>
  <c r="B8390" i="2"/>
  <c r="B8398" i="2"/>
  <c r="B8406" i="2"/>
  <c r="B8414" i="2"/>
  <c r="B8422" i="2"/>
  <c r="B8430" i="2"/>
  <c r="B8438" i="2"/>
  <c r="B8446" i="2"/>
  <c r="B8454" i="2"/>
  <c r="B8462" i="2"/>
  <c r="B8470" i="2"/>
  <c r="B8478" i="2"/>
  <c r="B8486" i="2"/>
  <c r="B8494" i="2"/>
  <c r="B8502" i="2"/>
  <c r="B8510" i="2"/>
  <c r="B8518" i="2"/>
  <c r="B8526" i="2"/>
  <c r="B8534" i="2"/>
  <c r="B8542" i="2"/>
  <c r="B8550" i="2"/>
  <c r="B8558" i="2"/>
  <c r="B8566" i="2"/>
  <c r="B8574" i="2"/>
  <c r="B8582" i="2"/>
  <c r="B8590" i="2"/>
  <c r="B8598" i="2"/>
  <c r="B8606" i="2"/>
  <c r="B8614" i="2"/>
  <c r="B8622" i="2"/>
  <c r="B8630" i="2"/>
  <c r="B8638" i="2"/>
  <c r="B8646" i="2"/>
  <c r="B8654" i="2"/>
  <c r="B8662" i="2"/>
  <c r="B8670" i="2"/>
  <c r="B8678" i="2"/>
  <c r="B8686" i="2"/>
  <c r="B8694" i="2"/>
  <c r="B8702" i="2"/>
  <c r="B8710" i="2"/>
  <c r="B8718" i="2"/>
  <c r="B8726" i="2"/>
  <c r="B8734" i="2"/>
  <c r="B8742" i="2"/>
  <c r="B8750" i="2"/>
  <c r="B8758" i="2"/>
  <c r="B8766" i="2"/>
  <c r="B8774" i="2"/>
  <c r="B8782" i="2"/>
  <c r="B8790" i="2"/>
  <c r="B8798" i="2"/>
  <c r="B8806" i="2"/>
  <c r="B8814" i="2"/>
  <c r="B8822" i="2"/>
  <c r="B8830" i="2"/>
  <c r="B8838" i="2"/>
  <c r="B8846" i="2"/>
  <c r="B8854" i="2"/>
  <c r="B8862" i="2"/>
  <c r="B8870" i="2"/>
  <c r="B8878" i="2"/>
  <c r="B8886" i="2"/>
  <c r="B8894" i="2"/>
  <c r="B8902" i="2"/>
  <c r="B8910" i="2"/>
  <c r="B8918" i="2"/>
  <c r="B8926" i="2"/>
  <c r="B8934" i="2"/>
  <c r="B8942" i="2"/>
  <c r="B8950" i="2"/>
  <c r="B8958" i="2"/>
  <c r="B8966" i="2"/>
  <c r="B8974" i="2"/>
  <c r="B8982" i="2"/>
  <c r="B8990" i="2"/>
  <c r="B8998" i="2"/>
  <c r="B9006" i="2"/>
  <c r="B4656" i="2"/>
  <c r="B5792" i="2"/>
  <c r="B6134" i="2"/>
  <c r="B6307" i="2"/>
  <c r="B6435" i="2"/>
  <c r="B6563" i="2"/>
  <c r="B6691" i="2"/>
  <c r="B6819" i="2"/>
  <c r="B6930" i="2"/>
  <c r="B7014" i="2"/>
  <c r="B7099" i="2"/>
  <c r="B7186" i="2"/>
  <c r="B7267" i="2"/>
  <c r="B7331" i="2"/>
  <c r="B7378" i="2"/>
  <c r="B7406" i="2"/>
  <c r="B7437" i="2"/>
  <c r="B7463" i="2"/>
  <c r="B7491" i="2"/>
  <c r="B7518" i="2"/>
  <c r="B7541" i="2"/>
  <c r="B7565" i="2"/>
  <c r="B7591" i="2"/>
  <c r="B7614" i="2"/>
  <c r="B7636" i="2"/>
  <c r="B7659" i="2"/>
  <c r="B7679" i="2"/>
  <c r="B7700" i="2"/>
  <c r="B7723" i="2"/>
  <c r="B7743" i="2"/>
  <c r="B7764" i="2"/>
  <c r="B7787" i="2"/>
  <c r="B7807" i="2"/>
  <c r="B7828" i="2"/>
  <c r="B7851" i="2"/>
  <c r="B7871" i="2"/>
  <c r="B7892" i="2"/>
  <c r="B7915" i="2"/>
  <c r="B7935" i="2"/>
  <c r="B7956" i="2"/>
  <c r="B7979" i="2"/>
  <c r="B7999" i="2"/>
  <c r="B8020" i="2"/>
  <c r="B8043" i="2"/>
  <c r="B8063" i="2"/>
  <c r="B8084" i="2"/>
  <c r="B8107" i="2"/>
  <c r="B8127" i="2"/>
  <c r="B8148" i="2"/>
  <c r="B8171" i="2"/>
  <c r="B8191" i="2"/>
  <c r="B8212" i="2"/>
  <c r="B8235" i="2"/>
  <c r="B8255" i="2"/>
  <c r="B8276" i="2"/>
  <c r="B8299" i="2"/>
  <c r="B8319" i="2"/>
  <c r="B8340" i="2"/>
  <c r="B8363" i="2"/>
  <c r="B8383" i="2"/>
  <c r="B8404" i="2"/>
  <c r="B8427" i="2"/>
  <c r="B8447" i="2"/>
  <c r="B8468" i="2"/>
  <c r="B8491" i="2"/>
  <c r="B8511" i="2"/>
  <c r="B8532" i="2"/>
  <c r="B8555" i="2"/>
  <c r="B8572" i="2"/>
  <c r="B8588" i="2"/>
  <c r="B8604" i="2"/>
  <c r="B8620" i="2"/>
  <c r="B8636" i="2"/>
  <c r="B8652" i="2"/>
  <c r="B8668" i="2"/>
  <c r="B8684" i="2"/>
  <c r="B8700" i="2"/>
  <c r="B8716" i="2"/>
  <c r="B8732" i="2"/>
  <c r="B8748" i="2"/>
  <c r="B8764" i="2"/>
  <c r="B8780" i="2"/>
  <c r="B8796" i="2"/>
  <c r="B8812" i="2"/>
  <c r="B8828" i="2"/>
  <c r="B8844" i="2"/>
  <c r="B8860" i="2"/>
  <c r="B8876" i="2"/>
  <c r="B8892" i="2"/>
  <c r="B8908" i="2"/>
  <c r="B8924" i="2"/>
  <c r="B8940" i="2"/>
  <c r="B8956" i="2"/>
  <c r="B8972" i="2"/>
  <c r="B8988" i="2"/>
  <c r="B9004" i="2"/>
  <c r="B9017" i="2"/>
  <c r="B9027" i="2"/>
  <c r="B9035" i="2"/>
  <c r="B9043" i="2"/>
  <c r="B9051" i="2"/>
  <c r="B9059" i="2"/>
  <c r="B9067" i="2"/>
  <c r="B9075" i="2"/>
  <c r="B9083" i="2"/>
  <c r="B9091" i="2"/>
  <c r="B9099" i="2"/>
  <c r="B9107" i="2"/>
  <c r="B9115" i="2"/>
  <c r="B9123" i="2"/>
  <c r="B9131" i="2"/>
  <c r="B9139" i="2"/>
  <c r="B9147" i="2"/>
  <c r="B9155" i="2"/>
  <c r="B9163" i="2"/>
  <c r="B9171" i="2"/>
  <c r="B9179" i="2"/>
  <c r="B9187" i="2"/>
  <c r="B9195" i="2"/>
  <c r="B9203" i="2"/>
  <c r="B9211" i="2"/>
  <c r="C346" i="2"/>
  <c r="C354" i="2"/>
  <c r="C362" i="2"/>
  <c r="C370" i="2"/>
  <c r="C378" i="2"/>
  <c r="C386" i="2"/>
  <c r="C394" i="2"/>
  <c r="C402" i="2"/>
  <c r="C410" i="2"/>
  <c r="C418" i="2"/>
  <c r="C426" i="2"/>
  <c r="C434" i="2"/>
  <c r="C442" i="2"/>
  <c r="C450" i="2"/>
  <c r="C458" i="2"/>
  <c r="C466" i="2"/>
  <c r="C474" i="2"/>
  <c r="C482" i="2"/>
  <c r="C490" i="2"/>
  <c r="C498" i="2"/>
  <c r="C506" i="2"/>
  <c r="C514" i="2"/>
  <c r="C522" i="2"/>
  <c r="C530" i="2"/>
  <c r="C538" i="2"/>
  <c r="C546" i="2"/>
  <c r="C554" i="2"/>
  <c r="C562" i="2"/>
  <c r="C570" i="2"/>
  <c r="C578" i="2"/>
  <c r="C586" i="2"/>
  <c r="C594" i="2"/>
  <c r="C602" i="2"/>
  <c r="C610" i="2"/>
  <c r="C618" i="2"/>
  <c r="C626" i="2"/>
  <c r="C634" i="2"/>
  <c r="C642" i="2"/>
  <c r="C650" i="2"/>
  <c r="C658" i="2"/>
  <c r="C666" i="2"/>
  <c r="C674" i="2"/>
  <c r="C682" i="2"/>
  <c r="C690" i="2"/>
  <c r="C698" i="2"/>
  <c r="C706" i="2"/>
  <c r="C714" i="2"/>
  <c r="C722" i="2"/>
  <c r="C730" i="2"/>
  <c r="C738" i="2"/>
  <c r="C746" i="2"/>
  <c r="C754" i="2"/>
  <c r="C762" i="2"/>
  <c r="C770" i="2"/>
  <c r="C778" i="2"/>
  <c r="C786" i="2"/>
  <c r="C794" i="2"/>
  <c r="C802" i="2"/>
  <c r="C810" i="2"/>
  <c r="C818" i="2"/>
  <c r="C826" i="2"/>
  <c r="C834" i="2"/>
  <c r="C842" i="2"/>
  <c r="C850" i="2"/>
  <c r="C858" i="2"/>
  <c r="C866" i="2"/>
  <c r="C874" i="2"/>
  <c r="C882" i="2"/>
  <c r="C890" i="2"/>
  <c r="C898" i="2"/>
  <c r="C906" i="2"/>
  <c r="C914" i="2"/>
  <c r="C922" i="2"/>
  <c r="C930" i="2"/>
  <c r="C938" i="2"/>
  <c r="C946" i="2"/>
  <c r="C954" i="2"/>
  <c r="C962" i="2"/>
  <c r="C970" i="2"/>
  <c r="C978" i="2"/>
  <c r="C986" i="2"/>
  <c r="C994" i="2"/>
  <c r="C1002" i="2"/>
  <c r="C1010" i="2"/>
  <c r="B4810" i="2"/>
  <c r="B5835" i="2"/>
  <c r="B6158" i="2"/>
  <c r="B6318" i="2"/>
  <c r="B6446" i="2"/>
  <c r="B6574" i="2"/>
  <c r="B6702" i="2"/>
  <c r="B6830" i="2"/>
  <c r="B6938" i="2"/>
  <c r="B7022" i="2"/>
  <c r="B7107" i="2"/>
  <c r="B7194" i="2"/>
  <c r="B7274" i="2"/>
  <c r="B7338" i="2"/>
  <c r="B7383" i="2"/>
  <c r="B7410" i="2"/>
  <c r="B7438" i="2"/>
  <c r="B7469" i="2"/>
  <c r="B7495" i="2"/>
  <c r="B7519" i="2"/>
  <c r="B7545" i="2"/>
  <c r="B7568" i="2"/>
  <c r="B7592" i="2"/>
  <c r="B7618" i="2"/>
  <c r="B7639" i="2"/>
  <c r="B7660" i="2"/>
  <c r="B7683" i="2"/>
  <c r="B7703" i="2"/>
  <c r="B7724" i="2"/>
  <c r="B7747" i="2"/>
  <c r="B7767" i="2"/>
  <c r="B7788" i="2"/>
  <c r="B7811" i="2"/>
  <c r="B7831" i="2"/>
  <c r="B7852" i="2"/>
  <c r="B7875" i="2"/>
  <c r="B7895" i="2"/>
  <c r="B7916" i="2"/>
  <c r="B7939" i="2"/>
  <c r="B7959" i="2"/>
  <c r="B7980" i="2"/>
  <c r="B8003" i="2"/>
  <c r="B8023" i="2"/>
  <c r="B8044" i="2"/>
  <c r="B8067" i="2"/>
  <c r="B8087" i="2"/>
  <c r="B8108" i="2"/>
  <c r="B8131" i="2"/>
  <c r="B8151" i="2"/>
  <c r="B8172" i="2"/>
  <c r="B8195" i="2"/>
  <c r="B8215" i="2"/>
  <c r="B8236" i="2"/>
  <c r="B8259" i="2"/>
  <c r="B8279" i="2"/>
  <c r="B8300" i="2"/>
  <c r="B8323" i="2"/>
  <c r="B8343" i="2"/>
  <c r="B8364" i="2"/>
  <c r="B8387" i="2"/>
  <c r="B8407" i="2"/>
  <c r="B8428" i="2"/>
  <c r="B8451" i="2"/>
  <c r="B8471" i="2"/>
  <c r="B8492" i="2"/>
  <c r="B8515" i="2"/>
  <c r="B8535" i="2"/>
  <c r="B8556" i="2"/>
  <c r="B8575" i="2"/>
  <c r="B8591" i="2"/>
  <c r="B8607" i="2"/>
  <c r="B8623" i="2"/>
  <c r="B8639" i="2"/>
  <c r="B8655" i="2"/>
  <c r="B8671" i="2"/>
  <c r="B8687" i="2"/>
  <c r="B8703" i="2"/>
  <c r="B8719" i="2"/>
  <c r="B8735" i="2"/>
  <c r="B8751" i="2"/>
  <c r="B8767" i="2"/>
  <c r="B8783" i="2"/>
  <c r="B8799" i="2"/>
  <c r="B8815" i="2"/>
  <c r="B8831" i="2"/>
  <c r="B8847" i="2"/>
  <c r="B8863" i="2"/>
  <c r="B8879" i="2"/>
  <c r="B8895" i="2"/>
  <c r="B8911" i="2"/>
  <c r="B8927" i="2"/>
  <c r="B8943" i="2"/>
  <c r="B8959" i="2"/>
  <c r="B8975" i="2"/>
  <c r="B8991" i="2"/>
  <c r="B9007" i="2"/>
  <c r="B9019" i="2"/>
  <c r="B9028" i="2"/>
  <c r="B9036" i="2"/>
  <c r="B9044" i="2"/>
  <c r="B9052" i="2"/>
  <c r="B9060" i="2"/>
  <c r="B9068" i="2"/>
  <c r="B9076" i="2"/>
  <c r="B9084" i="2"/>
  <c r="B9092" i="2"/>
  <c r="B9100" i="2"/>
  <c r="B9108" i="2"/>
  <c r="B9116" i="2"/>
  <c r="B9124" i="2"/>
  <c r="B9132" i="2"/>
  <c r="B9140" i="2"/>
  <c r="B9148" i="2"/>
  <c r="B9156" i="2"/>
  <c r="B9164" i="2"/>
  <c r="B9172" i="2"/>
  <c r="B9180" i="2"/>
  <c r="B9188" i="2"/>
  <c r="B9196" i="2"/>
  <c r="B9204" i="2"/>
  <c r="B9212" i="2"/>
  <c r="C347" i="2"/>
  <c r="C355" i="2"/>
  <c r="C363" i="2"/>
  <c r="C371" i="2"/>
  <c r="C379" i="2"/>
  <c r="C387" i="2"/>
  <c r="C395" i="2"/>
  <c r="C403" i="2"/>
  <c r="C411" i="2"/>
  <c r="C419" i="2"/>
  <c r="C427" i="2"/>
  <c r="C435" i="2"/>
  <c r="C443" i="2"/>
  <c r="C451" i="2"/>
  <c r="C459" i="2"/>
  <c r="C467" i="2"/>
  <c r="C475" i="2"/>
  <c r="C483" i="2"/>
  <c r="C491" i="2"/>
  <c r="C499" i="2"/>
  <c r="C507" i="2"/>
  <c r="C515" i="2"/>
  <c r="C523" i="2"/>
  <c r="C531" i="2"/>
  <c r="C539" i="2"/>
  <c r="C547" i="2"/>
  <c r="C555" i="2"/>
  <c r="C563" i="2"/>
  <c r="C571" i="2"/>
  <c r="C579" i="2"/>
  <c r="C587" i="2"/>
  <c r="C595" i="2"/>
  <c r="C603" i="2"/>
  <c r="C611" i="2"/>
  <c r="C619" i="2"/>
  <c r="C627" i="2"/>
  <c r="C635" i="2"/>
  <c r="C643" i="2"/>
  <c r="C651" i="2"/>
  <c r="C659" i="2"/>
  <c r="C667" i="2"/>
  <c r="C675" i="2"/>
  <c r="C683" i="2"/>
  <c r="C691" i="2"/>
  <c r="C699" i="2"/>
  <c r="C707" i="2"/>
  <c r="C715" i="2"/>
  <c r="C723" i="2"/>
  <c r="C731" i="2"/>
  <c r="C739" i="2"/>
  <c r="C747" i="2"/>
  <c r="C755" i="2"/>
  <c r="C763" i="2"/>
  <c r="C771" i="2"/>
  <c r="C779" i="2"/>
  <c r="C787" i="2"/>
  <c r="C795" i="2"/>
  <c r="C803" i="2"/>
  <c r="C811" i="2"/>
  <c r="C819" i="2"/>
  <c r="C827" i="2"/>
  <c r="C835" i="2"/>
  <c r="C843" i="2"/>
  <c r="C851" i="2"/>
  <c r="C859" i="2"/>
  <c r="C867" i="2"/>
  <c r="C875" i="2"/>
  <c r="C883" i="2"/>
  <c r="C891" i="2"/>
  <c r="C899" i="2"/>
  <c r="C907" i="2"/>
  <c r="C915" i="2"/>
  <c r="C923" i="2"/>
  <c r="C931" i="2"/>
  <c r="C939" i="2"/>
  <c r="C947" i="2"/>
  <c r="C955" i="2"/>
  <c r="C963" i="2"/>
  <c r="C971" i="2"/>
  <c r="C979" i="2"/>
  <c r="C987" i="2"/>
  <c r="B5066" i="2"/>
  <c r="B5906" i="2"/>
  <c r="B6198" i="2"/>
  <c r="B6339" i="2"/>
  <c r="B6467" i="2"/>
  <c r="B6595" i="2"/>
  <c r="B6723" i="2"/>
  <c r="B6851" i="2"/>
  <c r="B6950" i="2"/>
  <c r="B7035" i="2"/>
  <c r="B7122" i="2"/>
  <c r="B7206" i="2"/>
  <c r="B7283" i="2"/>
  <c r="B7347" i="2"/>
  <c r="B7385" i="2"/>
  <c r="B7415" i="2"/>
  <c r="B7442" i="2"/>
  <c r="B7470" i="2"/>
  <c r="B7499" i="2"/>
  <c r="B7522" i="2"/>
  <c r="B7546" i="2"/>
  <c r="B7573" i="2"/>
  <c r="B7595" i="2"/>
  <c r="B7619" i="2"/>
  <c r="B7643" i="2"/>
  <c r="B7663" i="2"/>
  <c r="B7684" i="2"/>
  <c r="B7707" i="2"/>
  <c r="B7727" i="2"/>
  <c r="B7748" i="2"/>
  <c r="B7771" i="2"/>
  <c r="B7791" i="2"/>
  <c r="B7812" i="2"/>
  <c r="B7835" i="2"/>
  <c r="B7855" i="2"/>
  <c r="B7876" i="2"/>
  <c r="B7899" i="2"/>
  <c r="B7919" i="2"/>
  <c r="B7940" i="2"/>
  <c r="B7963" i="2"/>
  <c r="B7983" i="2"/>
  <c r="B8004" i="2"/>
  <c r="B8027" i="2"/>
  <c r="B8047" i="2"/>
  <c r="B8068" i="2"/>
  <c r="B8091" i="2"/>
  <c r="B8111" i="2"/>
  <c r="B8132" i="2"/>
  <c r="B8155" i="2"/>
  <c r="B8175" i="2"/>
  <c r="B8196" i="2"/>
  <c r="B8219" i="2"/>
  <c r="B8239" i="2"/>
  <c r="B8260" i="2"/>
  <c r="B8283" i="2"/>
  <c r="B8303" i="2"/>
  <c r="B8324" i="2"/>
  <c r="B8347" i="2"/>
  <c r="B8367" i="2"/>
  <c r="B8388" i="2"/>
  <c r="B8411" i="2"/>
  <c r="B8431" i="2"/>
  <c r="B8452" i="2"/>
  <c r="B8475" i="2"/>
  <c r="B8495" i="2"/>
  <c r="B8516" i="2"/>
  <c r="B8539" i="2"/>
  <c r="B8559" i="2"/>
  <c r="B8577" i="2"/>
  <c r="B8593" i="2"/>
  <c r="B8609" i="2"/>
  <c r="B8625" i="2"/>
  <c r="B8641" i="2"/>
  <c r="B8657" i="2"/>
  <c r="B8673" i="2"/>
  <c r="B8689" i="2"/>
  <c r="B8705" i="2"/>
  <c r="B8721" i="2"/>
  <c r="B8737" i="2"/>
  <c r="B8753" i="2"/>
  <c r="B8769" i="2"/>
  <c r="B8785" i="2"/>
  <c r="B8801" i="2"/>
  <c r="B8817" i="2"/>
  <c r="B8833" i="2"/>
  <c r="B8849" i="2"/>
  <c r="B8865" i="2"/>
  <c r="B8881" i="2"/>
  <c r="B8897" i="2"/>
  <c r="B8913" i="2"/>
  <c r="B8929" i="2"/>
  <c r="B8945" i="2"/>
  <c r="B8961" i="2"/>
  <c r="B8977" i="2"/>
  <c r="B8993" i="2"/>
  <c r="B9009" i="2"/>
  <c r="B9020" i="2"/>
  <c r="B9029" i="2"/>
  <c r="B9037" i="2"/>
  <c r="B9045" i="2"/>
  <c r="B9053" i="2"/>
  <c r="B9061" i="2"/>
  <c r="B9069" i="2"/>
  <c r="B9077" i="2"/>
  <c r="B9085" i="2"/>
  <c r="B9093" i="2"/>
  <c r="B9101" i="2"/>
  <c r="B9109" i="2"/>
  <c r="B9117" i="2"/>
  <c r="B9125" i="2"/>
  <c r="B9133" i="2"/>
  <c r="B9141" i="2"/>
  <c r="B9149" i="2"/>
  <c r="B9157" i="2"/>
  <c r="B9165" i="2"/>
  <c r="B9173" i="2"/>
  <c r="B9181" i="2"/>
  <c r="B9189" i="2"/>
  <c r="B9197" i="2"/>
  <c r="B9205" i="2"/>
  <c r="B9213" i="2"/>
  <c r="C348" i="2"/>
  <c r="C356" i="2"/>
  <c r="C364" i="2"/>
  <c r="C372" i="2"/>
  <c r="C380" i="2"/>
  <c r="C388" i="2"/>
  <c r="C396" i="2"/>
  <c r="C404" i="2"/>
  <c r="C412" i="2"/>
  <c r="C420" i="2"/>
  <c r="C428" i="2"/>
  <c r="C436" i="2"/>
  <c r="C444" i="2"/>
  <c r="C452" i="2"/>
  <c r="C460" i="2"/>
  <c r="C468" i="2"/>
  <c r="C476" i="2"/>
  <c r="C484" i="2"/>
  <c r="C492" i="2"/>
  <c r="C500" i="2"/>
  <c r="C508" i="2"/>
  <c r="C516" i="2"/>
  <c r="C524" i="2"/>
  <c r="C532" i="2"/>
  <c r="C540" i="2"/>
  <c r="C548" i="2"/>
  <c r="C556" i="2"/>
  <c r="C564" i="2"/>
  <c r="C572" i="2"/>
  <c r="C580" i="2"/>
  <c r="C588" i="2"/>
  <c r="C596" i="2"/>
  <c r="C604" i="2"/>
  <c r="C612" i="2"/>
  <c r="C620" i="2"/>
  <c r="C628" i="2"/>
  <c r="C636" i="2"/>
  <c r="C644" i="2"/>
  <c r="C652" i="2"/>
  <c r="C660" i="2"/>
  <c r="C668" i="2"/>
  <c r="C676" i="2"/>
  <c r="C684" i="2"/>
  <c r="C692" i="2"/>
  <c r="C700" i="2"/>
  <c r="C708" i="2"/>
  <c r="C716" i="2"/>
  <c r="C724" i="2"/>
  <c r="C732" i="2"/>
  <c r="C740" i="2"/>
  <c r="C748" i="2"/>
  <c r="C756" i="2"/>
  <c r="C764" i="2"/>
  <c r="C772" i="2"/>
  <c r="C780" i="2"/>
  <c r="C788" i="2"/>
  <c r="C796" i="2"/>
  <c r="C804" i="2"/>
  <c r="C812" i="2"/>
  <c r="C820" i="2"/>
  <c r="C828" i="2"/>
  <c r="C836" i="2"/>
  <c r="C844" i="2"/>
  <c r="C852" i="2"/>
  <c r="C860" i="2"/>
  <c r="C868" i="2"/>
  <c r="C876" i="2"/>
  <c r="C884" i="2"/>
  <c r="C892" i="2"/>
  <c r="C900" i="2"/>
  <c r="C908" i="2"/>
  <c r="C916" i="2"/>
  <c r="C924" i="2"/>
  <c r="C932" i="2"/>
  <c r="C940" i="2"/>
  <c r="C948" i="2"/>
  <c r="C956" i="2"/>
  <c r="C964" i="2"/>
  <c r="C972" i="2"/>
  <c r="C980" i="2"/>
  <c r="C988" i="2"/>
  <c r="B5197" i="2"/>
  <c r="B5947" i="2"/>
  <c r="B6222" i="2"/>
  <c r="B6350" i="2"/>
  <c r="B6478" i="2"/>
  <c r="B6606" i="2"/>
  <c r="B6734" i="2"/>
  <c r="B6862" i="2"/>
  <c r="B6958" i="2"/>
  <c r="B7043" i="2"/>
  <c r="B7130" i="2"/>
  <c r="B7214" i="2"/>
  <c r="B7290" i="2"/>
  <c r="B7353" i="2"/>
  <c r="B7389" i="2"/>
  <c r="B7417" i="2"/>
  <c r="B7447" i="2"/>
  <c r="B7474" i="2"/>
  <c r="B7501" i="2"/>
  <c r="B7527" i="2"/>
  <c r="B7550" i="2"/>
  <c r="B7574" i="2"/>
  <c r="B7600" i="2"/>
  <c r="B7623" i="2"/>
  <c r="B7644" i="2"/>
  <c r="B7667" i="2"/>
  <c r="B7687" i="2"/>
  <c r="B7708" i="2"/>
  <c r="B7731" i="2"/>
  <c r="B7751" i="2"/>
  <c r="B7772" i="2"/>
  <c r="B7795" i="2"/>
  <c r="B7815" i="2"/>
  <c r="B7836" i="2"/>
  <c r="B7859" i="2"/>
  <c r="B7879" i="2"/>
  <c r="B7900" i="2"/>
  <c r="B7923" i="2"/>
  <c r="B7943" i="2"/>
  <c r="B7964" i="2"/>
  <c r="B7987" i="2"/>
  <c r="B8007" i="2"/>
  <c r="B8028" i="2"/>
  <c r="B8051" i="2"/>
  <c r="B8071" i="2"/>
  <c r="B8092" i="2"/>
  <c r="B8115" i="2"/>
  <c r="B8135" i="2"/>
  <c r="B8156" i="2"/>
  <c r="B8179" i="2"/>
  <c r="B8199" i="2"/>
  <c r="B8220" i="2"/>
  <c r="B8243" i="2"/>
  <c r="B8263" i="2"/>
  <c r="B8284" i="2"/>
  <c r="B8307" i="2"/>
  <c r="B8327" i="2"/>
  <c r="B8348" i="2"/>
  <c r="B8371" i="2"/>
  <c r="B8391" i="2"/>
  <c r="B8412" i="2"/>
  <c r="B8435" i="2"/>
  <c r="B8455" i="2"/>
  <c r="B8476" i="2"/>
  <c r="B8499" i="2"/>
  <c r="B8519" i="2"/>
  <c r="B8540" i="2"/>
  <c r="B8563" i="2"/>
  <c r="B8579" i="2"/>
  <c r="B8595" i="2"/>
  <c r="B8611" i="2"/>
  <c r="B8627" i="2"/>
  <c r="B8643" i="2"/>
  <c r="B8659" i="2"/>
  <c r="B8675" i="2"/>
  <c r="B8691" i="2"/>
  <c r="B8707" i="2"/>
  <c r="B8723" i="2"/>
  <c r="B8739" i="2"/>
  <c r="B8755" i="2"/>
  <c r="B8771" i="2"/>
  <c r="B8787" i="2"/>
  <c r="B8803" i="2"/>
  <c r="B8819" i="2"/>
  <c r="B8835" i="2"/>
  <c r="B8851" i="2"/>
  <c r="B8867" i="2"/>
  <c r="B8883" i="2"/>
  <c r="B8899" i="2"/>
  <c r="B8915" i="2"/>
  <c r="B8931" i="2"/>
  <c r="B8947" i="2"/>
  <c r="B8963" i="2"/>
  <c r="B8979" i="2"/>
  <c r="B8995" i="2"/>
  <c r="B9011" i="2"/>
  <c r="B9021" i="2"/>
  <c r="B9030" i="2"/>
  <c r="B9038" i="2"/>
  <c r="B9046" i="2"/>
  <c r="B9054" i="2"/>
  <c r="B9062" i="2"/>
  <c r="B9070" i="2"/>
  <c r="B9078" i="2"/>
  <c r="B9086" i="2"/>
  <c r="B9094" i="2"/>
  <c r="B9102" i="2"/>
  <c r="B9110" i="2"/>
  <c r="B9118" i="2"/>
  <c r="B9126" i="2"/>
  <c r="B9134" i="2"/>
  <c r="B9142" i="2"/>
  <c r="B9150" i="2"/>
  <c r="B9158" i="2"/>
  <c r="B9166" i="2"/>
  <c r="B9174" i="2"/>
  <c r="B9182" i="2"/>
  <c r="B9190" i="2"/>
  <c r="B9198" i="2"/>
  <c r="B9206" i="2"/>
  <c r="B9214" i="2"/>
  <c r="C349" i="2"/>
  <c r="C357" i="2"/>
  <c r="C365" i="2"/>
  <c r="C373" i="2"/>
  <c r="C381" i="2"/>
  <c r="C389" i="2"/>
  <c r="C397" i="2"/>
  <c r="C405" i="2"/>
  <c r="C413" i="2"/>
  <c r="C421" i="2"/>
  <c r="C429" i="2"/>
  <c r="C437" i="2"/>
  <c r="C445" i="2"/>
  <c r="C453" i="2"/>
  <c r="C461" i="2"/>
  <c r="C469" i="2"/>
  <c r="C477" i="2"/>
  <c r="C485" i="2"/>
  <c r="C493" i="2"/>
  <c r="C501" i="2"/>
  <c r="C509" i="2"/>
  <c r="C517" i="2"/>
  <c r="C525" i="2"/>
  <c r="C533" i="2"/>
  <c r="B5368" i="2"/>
  <c r="B6003" i="2"/>
  <c r="B6243" i="2"/>
  <c r="B6371" i="2"/>
  <c r="B6499" i="2"/>
  <c r="B5471" i="2"/>
  <c r="B6030" i="2"/>
  <c r="B6254" i="2"/>
  <c r="B6382" i="2"/>
  <c r="B6510" i="2"/>
  <c r="B6638" i="2"/>
  <c r="B6766" i="2"/>
  <c r="B6894" i="2"/>
  <c r="B6979" i="2"/>
  <c r="B7066" i="2"/>
  <c r="B7150" i="2"/>
  <c r="B7235" i="2"/>
  <c r="B7306" i="2"/>
  <c r="B7366" i="2"/>
  <c r="B7395" i="2"/>
  <c r="B7426" i="2"/>
  <c r="B7453" i="2"/>
  <c r="B7481" i="2"/>
  <c r="B7509" i="2"/>
  <c r="B7531" i="2"/>
  <c r="B7555" i="2"/>
  <c r="B7582" i="2"/>
  <c r="B7605" i="2"/>
  <c r="B7628" i="2"/>
  <c r="B7651" i="2"/>
  <c r="B7671" i="2"/>
  <c r="B7692" i="2"/>
  <c r="B7715" i="2"/>
  <c r="B7735" i="2"/>
  <c r="B7756" i="2"/>
  <c r="B7779" i="2"/>
  <c r="B7799" i="2"/>
  <c r="B7820" i="2"/>
  <c r="B7843" i="2"/>
  <c r="B7863" i="2"/>
  <c r="B7884" i="2"/>
  <c r="B7907" i="2"/>
  <c r="B7927" i="2"/>
  <c r="B7948" i="2"/>
  <c r="B7971" i="2"/>
  <c r="B7991" i="2"/>
  <c r="B8012" i="2"/>
  <c r="B8035" i="2"/>
  <c r="B8055" i="2"/>
  <c r="B8076" i="2"/>
  <c r="B8099" i="2"/>
  <c r="B8119" i="2"/>
  <c r="B8140" i="2"/>
  <c r="B8163" i="2"/>
  <c r="B8183" i="2"/>
  <c r="B8204" i="2"/>
  <c r="B8227" i="2"/>
  <c r="B8247" i="2"/>
  <c r="B8268" i="2"/>
  <c r="B8291" i="2"/>
  <c r="B8311" i="2"/>
  <c r="B8332" i="2"/>
  <c r="B8355" i="2"/>
  <c r="B8375" i="2"/>
  <c r="B8396" i="2"/>
  <c r="B8419" i="2"/>
  <c r="B8439" i="2"/>
  <c r="B8460" i="2"/>
  <c r="B8483" i="2"/>
  <c r="B8503" i="2"/>
  <c r="B8524" i="2"/>
  <c r="B8547" i="2"/>
  <c r="B8567" i="2"/>
  <c r="B8583" i="2"/>
  <c r="B8599" i="2"/>
  <c r="B8615" i="2"/>
  <c r="B8631" i="2"/>
  <c r="B8647" i="2"/>
  <c r="B8663" i="2"/>
  <c r="B8679" i="2"/>
  <c r="B8695" i="2"/>
  <c r="B8711" i="2"/>
  <c r="B8727" i="2"/>
  <c r="B8743" i="2"/>
  <c r="B8759" i="2"/>
  <c r="B8775" i="2"/>
  <c r="B8791" i="2"/>
  <c r="B8807" i="2"/>
  <c r="B8823" i="2"/>
  <c r="B8839" i="2"/>
  <c r="B8855" i="2"/>
  <c r="B8871" i="2"/>
  <c r="B8887" i="2"/>
  <c r="B8903" i="2"/>
  <c r="B8919" i="2"/>
  <c r="B8935" i="2"/>
  <c r="B8951" i="2"/>
  <c r="B8967" i="2"/>
  <c r="B8983" i="2"/>
  <c r="B8999" i="2"/>
  <c r="B9014" i="2"/>
  <c r="B9023" i="2"/>
  <c r="B9032" i="2"/>
  <c r="B9040" i="2"/>
  <c r="B9048" i="2"/>
  <c r="B9056" i="2"/>
  <c r="B9064" i="2"/>
  <c r="B9072" i="2"/>
  <c r="B9080" i="2"/>
  <c r="B9088" i="2"/>
  <c r="B9096" i="2"/>
  <c r="B9104" i="2"/>
  <c r="B9112" i="2"/>
  <c r="B9120" i="2"/>
  <c r="B9128" i="2"/>
  <c r="B9136" i="2"/>
  <c r="B9144" i="2"/>
  <c r="B9152" i="2"/>
  <c r="B9160" i="2"/>
  <c r="B9168" i="2"/>
  <c r="B9176" i="2"/>
  <c r="B9184" i="2"/>
  <c r="B9192" i="2"/>
  <c r="B9200" i="2"/>
  <c r="B9208" i="2"/>
  <c r="B9216" i="2"/>
  <c r="C351" i="2"/>
  <c r="C359" i="2"/>
  <c r="C367" i="2"/>
  <c r="C375" i="2"/>
  <c r="C383" i="2"/>
  <c r="C391" i="2"/>
  <c r="C399" i="2"/>
  <c r="C407" i="2"/>
  <c r="C415" i="2"/>
  <c r="C423" i="2"/>
  <c r="C431" i="2"/>
  <c r="C439" i="2"/>
  <c r="C447" i="2"/>
  <c r="C455" i="2"/>
  <c r="C463" i="2"/>
  <c r="C471" i="2"/>
  <c r="C479" i="2"/>
  <c r="C487" i="2"/>
  <c r="C495" i="2"/>
  <c r="C503" i="2"/>
  <c r="C511" i="2"/>
  <c r="C519" i="2"/>
  <c r="C527" i="2"/>
  <c r="C535" i="2"/>
  <c r="C543" i="2"/>
  <c r="C551" i="2"/>
  <c r="C559" i="2"/>
  <c r="C567" i="2"/>
  <c r="C575" i="2"/>
  <c r="C583" i="2"/>
  <c r="C591" i="2"/>
  <c r="C599" i="2"/>
  <c r="C607" i="2"/>
  <c r="C615" i="2"/>
  <c r="C623" i="2"/>
  <c r="C631" i="2"/>
  <c r="C639" i="2"/>
  <c r="C647" i="2"/>
  <c r="C655" i="2"/>
  <c r="C663" i="2"/>
  <c r="C671" i="2"/>
  <c r="C679" i="2"/>
  <c r="C687" i="2"/>
  <c r="C695" i="2"/>
  <c r="C703" i="2"/>
  <c r="C711" i="2"/>
  <c r="C719" i="2"/>
  <c r="C727" i="2"/>
  <c r="C735" i="2"/>
  <c r="C743" i="2"/>
  <c r="C751" i="2"/>
  <c r="C759" i="2"/>
  <c r="C767" i="2"/>
  <c r="C775" i="2"/>
  <c r="C783" i="2"/>
  <c r="C791" i="2"/>
  <c r="C799" i="2"/>
  <c r="C807" i="2"/>
  <c r="C815" i="2"/>
  <c r="C823" i="2"/>
  <c r="C831" i="2"/>
  <c r="C839" i="2"/>
  <c r="C847" i="2"/>
  <c r="C855" i="2"/>
  <c r="C863" i="2"/>
  <c r="C871" i="2"/>
  <c r="C879" i="2"/>
  <c r="C887" i="2"/>
  <c r="C895" i="2"/>
  <c r="C903" i="2"/>
  <c r="C911" i="2"/>
  <c r="C919" i="2"/>
  <c r="C927" i="2"/>
  <c r="C935" i="2"/>
  <c r="C943" i="2"/>
  <c r="C951" i="2"/>
  <c r="C959" i="2"/>
  <c r="C967" i="2"/>
  <c r="B5707" i="2"/>
  <c r="B6094" i="2"/>
  <c r="B6286" i="2"/>
  <c r="B6414" i="2"/>
  <c r="B6542" i="2"/>
  <c r="B6670" i="2"/>
  <c r="B6798" i="2"/>
  <c r="B6915" i="2"/>
  <c r="B7002" i="2"/>
  <c r="B7086" i="2"/>
  <c r="B7171" i="2"/>
  <c r="B7258" i="2"/>
  <c r="B7322" i="2"/>
  <c r="B7374" i="2"/>
  <c r="B7405" i="2"/>
  <c r="B7431" i="2"/>
  <c r="B7459" i="2"/>
  <c r="B7490" i="2"/>
  <c r="B7513" i="2"/>
  <c r="B7537" i="2"/>
  <c r="B7563" i="2"/>
  <c r="B7586" i="2"/>
  <c r="B7610" i="2"/>
  <c r="B7635" i="2"/>
  <c r="B7655" i="2"/>
  <c r="B7676" i="2"/>
  <c r="B7699" i="2"/>
  <c r="B7719" i="2"/>
  <c r="B7740" i="2"/>
  <c r="B7763" i="2"/>
  <c r="B7783" i="2"/>
  <c r="B7804" i="2"/>
  <c r="B7827" i="2"/>
  <c r="B7847" i="2"/>
  <c r="B7868" i="2"/>
  <c r="B7891" i="2"/>
  <c r="B7911" i="2"/>
  <c r="B7932" i="2"/>
  <c r="B7955" i="2"/>
  <c r="B7975" i="2"/>
  <c r="B7996" i="2"/>
  <c r="B8019" i="2"/>
  <c r="B8039" i="2"/>
  <c r="B8060" i="2"/>
  <c r="B8083" i="2"/>
  <c r="B8103" i="2"/>
  <c r="B8124" i="2"/>
  <c r="B8147" i="2"/>
  <c r="B8167" i="2"/>
  <c r="B8188" i="2"/>
  <c r="B8211" i="2"/>
  <c r="B8231" i="2"/>
  <c r="B8252" i="2"/>
  <c r="B8275" i="2"/>
  <c r="B8295" i="2"/>
  <c r="B8316" i="2"/>
  <c r="B8339" i="2"/>
  <c r="B8359" i="2"/>
  <c r="B8380" i="2"/>
  <c r="B8403" i="2"/>
  <c r="B8423" i="2"/>
  <c r="B8444" i="2"/>
  <c r="B8467" i="2"/>
  <c r="B8487" i="2"/>
  <c r="B8508" i="2"/>
  <c r="B8531" i="2"/>
  <c r="B8551" i="2"/>
  <c r="B8571" i="2"/>
  <c r="B8587" i="2"/>
  <c r="B8603" i="2"/>
  <c r="B8619" i="2"/>
  <c r="B8635" i="2"/>
  <c r="B8651" i="2"/>
  <c r="B8667" i="2"/>
  <c r="B8683" i="2"/>
  <c r="B8699" i="2"/>
  <c r="B8715" i="2"/>
  <c r="B8731" i="2"/>
  <c r="B8747" i="2"/>
  <c r="B8763" i="2"/>
  <c r="B8779" i="2"/>
  <c r="B8795" i="2"/>
  <c r="B8811" i="2"/>
  <c r="B8827" i="2"/>
  <c r="B8843" i="2"/>
  <c r="B8859" i="2"/>
  <c r="B8875" i="2"/>
  <c r="B8891" i="2"/>
  <c r="B8907" i="2"/>
  <c r="B8923" i="2"/>
  <c r="B8939" i="2"/>
  <c r="B8955" i="2"/>
  <c r="B8971" i="2"/>
  <c r="B8987" i="2"/>
  <c r="B9003" i="2"/>
  <c r="B9016" i="2"/>
  <c r="B9025" i="2"/>
  <c r="B9034" i="2"/>
  <c r="B9042" i="2"/>
  <c r="B9050" i="2"/>
  <c r="B9058" i="2"/>
  <c r="B9066" i="2"/>
  <c r="B9074" i="2"/>
  <c r="B9082" i="2"/>
  <c r="B9090" i="2"/>
  <c r="B9098" i="2"/>
  <c r="B9106" i="2"/>
  <c r="B9114" i="2"/>
  <c r="B9122" i="2"/>
  <c r="B9130" i="2"/>
  <c r="B9138" i="2"/>
  <c r="B9146" i="2"/>
  <c r="B9154" i="2"/>
  <c r="B9162" i="2"/>
  <c r="B9170" i="2"/>
  <c r="B9178" i="2"/>
  <c r="B9186" i="2"/>
  <c r="B9194" i="2"/>
  <c r="B9202" i="2"/>
  <c r="B9210" i="2"/>
  <c r="B9218" i="2"/>
  <c r="C353" i="2"/>
  <c r="C361" i="2"/>
  <c r="C369" i="2"/>
  <c r="C377" i="2"/>
  <c r="C385" i="2"/>
  <c r="C393" i="2"/>
  <c r="B5632" i="2"/>
  <c r="B6787" i="2"/>
  <c r="B7163" i="2"/>
  <c r="B7399" i="2"/>
  <c r="B7510" i="2"/>
  <c r="B7609" i="2"/>
  <c r="B7695" i="2"/>
  <c r="B7780" i="2"/>
  <c r="B7867" i="2"/>
  <c r="B7951" i="2"/>
  <c r="B8036" i="2"/>
  <c r="B8123" i="2"/>
  <c r="B8207" i="2"/>
  <c r="B8292" i="2"/>
  <c r="B8379" i="2"/>
  <c r="B8463" i="2"/>
  <c r="B8548" i="2"/>
  <c r="B8617" i="2"/>
  <c r="B8681" i="2"/>
  <c r="B8745" i="2"/>
  <c r="B8809" i="2"/>
  <c r="B8873" i="2"/>
  <c r="B8937" i="2"/>
  <c r="B9001" i="2"/>
  <c r="B9041" i="2"/>
  <c r="B9073" i="2"/>
  <c r="B9105" i="2"/>
  <c r="B9137" i="2"/>
  <c r="B9169" i="2"/>
  <c r="B9201" i="2"/>
  <c r="C360" i="2"/>
  <c r="C392" i="2"/>
  <c r="C416" i="2"/>
  <c r="C438" i="2"/>
  <c r="C457" i="2"/>
  <c r="C480" i="2"/>
  <c r="C502" i="2"/>
  <c r="C521" i="2"/>
  <c r="C542" i="2"/>
  <c r="C558" i="2"/>
  <c r="C574" i="2"/>
  <c r="C590" i="2"/>
  <c r="C606" i="2"/>
  <c r="C622" i="2"/>
  <c r="C638" i="2"/>
  <c r="C654" i="2"/>
  <c r="C670" i="2"/>
  <c r="C686" i="2"/>
  <c r="C702" i="2"/>
  <c r="C718" i="2"/>
  <c r="C734" i="2"/>
  <c r="C750" i="2"/>
  <c r="C766" i="2"/>
  <c r="C782" i="2"/>
  <c r="C798" i="2"/>
  <c r="C814" i="2"/>
  <c r="C830" i="2"/>
  <c r="C846" i="2"/>
  <c r="C862" i="2"/>
  <c r="C878" i="2"/>
  <c r="C894" i="2"/>
  <c r="C910" i="2"/>
  <c r="C926" i="2"/>
  <c r="C942" i="2"/>
  <c r="C958" i="2"/>
  <c r="C974" i="2"/>
  <c r="C985" i="2"/>
  <c r="C997" i="2"/>
  <c r="C1006" i="2"/>
  <c r="C1015" i="2"/>
  <c r="C1023" i="2"/>
  <c r="C1031" i="2"/>
  <c r="C1039" i="2"/>
  <c r="C1047" i="2"/>
  <c r="C1055" i="2"/>
  <c r="C1063" i="2"/>
  <c r="C1071" i="2"/>
  <c r="C1079" i="2"/>
  <c r="C1087" i="2"/>
  <c r="C1095" i="2"/>
  <c r="C1103" i="2"/>
  <c r="C1111" i="2"/>
  <c r="C1119" i="2"/>
  <c r="C1127" i="2"/>
  <c r="C1135" i="2"/>
  <c r="C1143" i="2"/>
  <c r="C1151" i="2"/>
  <c r="C1159" i="2"/>
  <c r="C1167" i="2"/>
  <c r="C1175" i="2"/>
  <c r="C1183" i="2"/>
  <c r="C1191" i="2"/>
  <c r="C1199" i="2"/>
  <c r="C1207" i="2"/>
  <c r="C1215" i="2"/>
  <c r="C1223" i="2"/>
  <c r="C1231" i="2"/>
  <c r="C1239" i="2"/>
  <c r="C1247" i="2"/>
  <c r="C1255" i="2"/>
  <c r="C1263" i="2"/>
  <c r="C1271" i="2"/>
  <c r="C1279" i="2"/>
  <c r="C1287" i="2"/>
  <c r="C1295" i="2"/>
  <c r="C1303" i="2"/>
  <c r="C1311" i="2"/>
  <c r="C1319" i="2"/>
  <c r="C1327" i="2"/>
  <c r="C1335" i="2"/>
  <c r="C1343" i="2"/>
  <c r="C1351" i="2"/>
  <c r="C1359" i="2"/>
  <c r="C1367" i="2"/>
  <c r="C1375" i="2"/>
  <c r="C1383" i="2"/>
  <c r="C1391" i="2"/>
  <c r="C1399" i="2"/>
  <c r="C1407" i="2"/>
  <c r="C1415" i="2"/>
  <c r="C1423" i="2"/>
  <c r="C1431" i="2"/>
  <c r="C1439" i="2"/>
  <c r="C1447" i="2"/>
  <c r="C1455" i="2"/>
  <c r="C1463" i="2"/>
  <c r="C1471" i="2"/>
  <c r="C1479" i="2"/>
  <c r="C1487" i="2"/>
  <c r="C1495" i="2"/>
  <c r="C1503" i="2"/>
  <c r="C1511" i="2"/>
  <c r="C1519" i="2"/>
  <c r="C1527" i="2"/>
  <c r="C1535" i="2"/>
  <c r="C1543" i="2"/>
  <c r="C1551" i="2"/>
  <c r="C1559" i="2"/>
  <c r="C1567" i="2"/>
  <c r="C1575" i="2"/>
  <c r="C1583" i="2"/>
  <c r="C1591" i="2"/>
  <c r="C1599" i="2"/>
  <c r="C1607" i="2"/>
  <c r="C1615" i="2"/>
  <c r="C1623" i="2"/>
  <c r="C1631" i="2"/>
  <c r="C1639" i="2"/>
  <c r="C1647" i="2"/>
  <c r="C1655" i="2"/>
  <c r="C1663" i="2"/>
  <c r="C1671" i="2"/>
  <c r="C1679" i="2"/>
  <c r="C1687" i="2"/>
  <c r="C1695" i="2"/>
  <c r="C1703" i="2"/>
  <c r="C1711" i="2"/>
  <c r="C1719" i="2"/>
  <c r="C1727" i="2"/>
  <c r="C1735" i="2"/>
  <c r="C1743" i="2"/>
  <c r="C1751" i="2"/>
  <c r="C1759" i="2"/>
  <c r="C1767" i="2"/>
  <c r="C1775" i="2"/>
  <c r="C1783" i="2"/>
  <c r="C1791" i="2"/>
  <c r="C1799" i="2"/>
  <c r="C1807" i="2"/>
  <c r="C1815" i="2"/>
  <c r="C1823" i="2"/>
  <c r="C1831" i="2"/>
  <c r="C1839" i="2"/>
  <c r="C1847" i="2"/>
  <c r="C1855" i="2"/>
  <c r="C1863" i="2"/>
  <c r="C1871" i="2"/>
  <c r="C1879" i="2"/>
  <c r="C1887" i="2"/>
  <c r="C1895" i="2"/>
  <c r="C1903" i="2"/>
  <c r="C1911" i="2"/>
  <c r="C1919" i="2"/>
  <c r="C1927" i="2"/>
  <c r="C1935" i="2"/>
  <c r="C1943" i="2"/>
  <c r="C1951" i="2"/>
  <c r="C1959" i="2"/>
  <c r="C1967" i="2"/>
  <c r="C1975" i="2"/>
  <c r="C1983" i="2"/>
  <c r="C1991" i="2"/>
  <c r="C1999" i="2"/>
  <c r="C2007" i="2"/>
  <c r="C2015" i="2"/>
  <c r="C2023" i="2"/>
  <c r="C2031" i="2"/>
  <c r="C2039" i="2"/>
  <c r="C2047" i="2"/>
  <c r="C2055" i="2"/>
  <c r="C2063" i="2"/>
  <c r="C2071" i="2"/>
  <c r="C2079" i="2"/>
  <c r="C2087" i="2"/>
  <c r="C2095" i="2"/>
  <c r="C2103" i="2"/>
  <c r="C2111" i="2"/>
  <c r="C2119" i="2"/>
  <c r="C2127" i="2"/>
  <c r="C2135" i="2"/>
  <c r="C2143" i="2"/>
  <c r="C2151" i="2"/>
  <c r="C2159" i="2"/>
  <c r="C2167" i="2"/>
  <c r="C2175" i="2"/>
  <c r="C2183" i="2"/>
  <c r="C2191" i="2"/>
  <c r="C2199" i="2"/>
  <c r="C2207" i="2"/>
  <c r="C2215" i="2"/>
  <c r="C2223" i="2"/>
  <c r="C2231" i="2"/>
  <c r="C2239" i="2"/>
  <c r="C2247" i="2"/>
  <c r="C2255" i="2"/>
  <c r="C2263" i="2"/>
  <c r="C2271" i="2"/>
  <c r="C2279" i="2"/>
  <c r="C2287" i="2"/>
  <c r="C2295" i="2"/>
  <c r="C2303" i="2"/>
  <c r="C2311" i="2"/>
  <c r="C2319" i="2"/>
  <c r="C2327" i="2"/>
  <c r="C2335" i="2"/>
  <c r="C2343" i="2"/>
  <c r="C2351" i="2"/>
  <c r="C2359" i="2"/>
  <c r="C2367" i="2"/>
  <c r="C2375" i="2"/>
  <c r="C2383" i="2"/>
  <c r="C2391" i="2"/>
  <c r="C2399" i="2"/>
  <c r="C2407" i="2"/>
  <c r="C2415" i="2"/>
  <c r="C2423" i="2"/>
  <c r="C2431" i="2"/>
  <c r="C2439" i="2"/>
  <c r="C2447" i="2"/>
  <c r="C2455" i="2"/>
  <c r="C2463" i="2"/>
  <c r="C2471" i="2"/>
  <c r="C2479" i="2"/>
  <c r="C2487" i="2"/>
  <c r="C2495" i="2"/>
  <c r="C2503" i="2"/>
  <c r="C2511" i="2"/>
  <c r="C2519" i="2"/>
  <c r="C2527" i="2"/>
  <c r="C2535" i="2"/>
  <c r="C2543" i="2"/>
  <c r="C2551" i="2"/>
  <c r="C2559" i="2"/>
  <c r="C2567" i="2"/>
  <c r="C2575" i="2"/>
  <c r="C2583" i="2"/>
  <c r="C2591" i="2"/>
  <c r="B6070" i="2"/>
  <c r="B6883" i="2"/>
  <c r="B7227" i="2"/>
  <c r="B7421" i="2"/>
  <c r="B7528" i="2"/>
  <c r="B7627" i="2"/>
  <c r="B7711" i="2"/>
  <c r="B7796" i="2"/>
  <c r="B7883" i="2"/>
  <c r="B7967" i="2"/>
  <c r="B8052" i="2"/>
  <c r="B8139" i="2"/>
  <c r="B8223" i="2"/>
  <c r="B8308" i="2"/>
  <c r="B8395" i="2"/>
  <c r="B8479" i="2"/>
  <c r="B8564" i="2"/>
  <c r="B8628" i="2"/>
  <c r="B8692" i="2"/>
  <c r="B8756" i="2"/>
  <c r="B8820" i="2"/>
  <c r="B8884" i="2"/>
  <c r="B8948" i="2"/>
  <c r="B9012" i="2"/>
  <c r="B9047" i="2"/>
  <c r="B9079" i="2"/>
  <c r="B9111" i="2"/>
  <c r="B9143" i="2"/>
  <c r="B9175" i="2"/>
  <c r="B9207" i="2"/>
  <c r="C366" i="2"/>
  <c r="C398" i="2"/>
  <c r="C417" i="2"/>
  <c r="C440" i="2"/>
  <c r="C462" i="2"/>
  <c r="C481" i="2"/>
  <c r="C504" i="2"/>
  <c r="C526" i="2"/>
  <c r="C544" i="2"/>
  <c r="C560" i="2"/>
  <c r="C576" i="2"/>
  <c r="C592" i="2"/>
  <c r="C608" i="2"/>
  <c r="C624" i="2"/>
  <c r="C640" i="2"/>
  <c r="C656" i="2"/>
  <c r="C672" i="2"/>
  <c r="C688" i="2"/>
  <c r="C704" i="2"/>
  <c r="C720" i="2"/>
  <c r="C736" i="2"/>
  <c r="C752" i="2"/>
  <c r="C768" i="2"/>
  <c r="C784" i="2"/>
  <c r="C800" i="2"/>
  <c r="C816" i="2"/>
  <c r="C832" i="2"/>
  <c r="C848" i="2"/>
  <c r="C864" i="2"/>
  <c r="C880" i="2"/>
  <c r="C896" i="2"/>
  <c r="C912" i="2"/>
  <c r="C928" i="2"/>
  <c r="C944" i="2"/>
  <c r="C960" i="2"/>
  <c r="C975" i="2"/>
  <c r="C989" i="2"/>
  <c r="C998" i="2"/>
  <c r="C1007" i="2"/>
  <c r="C1016" i="2"/>
  <c r="C1024" i="2"/>
  <c r="C1032" i="2"/>
  <c r="C1040" i="2"/>
  <c r="C1048" i="2"/>
  <c r="C1056" i="2"/>
  <c r="C1064" i="2"/>
  <c r="C1072" i="2"/>
  <c r="C1080" i="2"/>
  <c r="C1088" i="2"/>
  <c r="C1096" i="2"/>
  <c r="C1104" i="2"/>
  <c r="C1112" i="2"/>
  <c r="C1120" i="2"/>
  <c r="C1128" i="2"/>
  <c r="C1136" i="2"/>
  <c r="C1144" i="2"/>
  <c r="C1152" i="2"/>
  <c r="C1160" i="2"/>
  <c r="C1168" i="2"/>
  <c r="C1176" i="2"/>
  <c r="C1184" i="2"/>
  <c r="C1192" i="2"/>
  <c r="C1200" i="2"/>
  <c r="C1208" i="2"/>
  <c r="C1216" i="2"/>
  <c r="C1224" i="2"/>
  <c r="C1232" i="2"/>
  <c r="C1240" i="2"/>
  <c r="C1248" i="2"/>
  <c r="C1256" i="2"/>
  <c r="C1264" i="2"/>
  <c r="C1272" i="2"/>
  <c r="C1280" i="2"/>
  <c r="C1288" i="2"/>
  <c r="C1296" i="2"/>
  <c r="C1304" i="2"/>
  <c r="C1312" i="2"/>
  <c r="C1320" i="2"/>
  <c r="C1328" i="2"/>
  <c r="C1336" i="2"/>
  <c r="C1344" i="2"/>
  <c r="C1352" i="2"/>
  <c r="C1360" i="2"/>
  <c r="C1368" i="2"/>
  <c r="C1376" i="2"/>
  <c r="C1384" i="2"/>
  <c r="C1392" i="2"/>
  <c r="C1400" i="2"/>
  <c r="C1408" i="2"/>
  <c r="C1416" i="2"/>
  <c r="C1424" i="2"/>
  <c r="C1432" i="2"/>
  <c r="C1440" i="2"/>
  <c r="C1448" i="2"/>
  <c r="C1456" i="2"/>
  <c r="C1464" i="2"/>
  <c r="C1472" i="2"/>
  <c r="C1480" i="2"/>
  <c r="C1488" i="2"/>
  <c r="C1496" i="2"/>
  <c r="C1504" i="2"/>
  <c r="C1512" i="2"/>
  <c r="C1520" i="2"/>
  <c r="C1528" i="2"/>
  <c r="C1536" i="2"/>
  <c r="C1544" i="2"/>
  <c r="C1552" i="2"/>
  <c r="C1560" i="2"/>
  <c r="C1568" i="2"/>
  <c r="C1576" i="2"/>
  <c r="C1584" i="2"/>
  <c r="C1592" i="2"/>
  <c r="C1600" i="2"/>
  <c r="C1608" i="2"/>
  <c r="C1616" i="2"/>
  <c r="C1624" i="2"/>
  <c r="C1632" i="2"/>
  <c r="C1640" i="2"/>
  <c r="C1648" i="2"/>
  <c r="C1656" i="2"/>
  <c r="C1664" i="2"/>
  <c r="C1672" i="2"/>
  <c r="C1680" i="2"/>
  <c r="C1688" i="2"/>
  <c r="C1696" i="2"/>
  <c r="C1704" i="2"/>
  <c r="C1712" i="2"/>
  <c r="C1720" i="2"/>
  <c r="C1728" i="2"/>
  <c r="C1736" i="2"/>
  <c r="C1744" i="2"/>
  <c r="C1752" i="2"/>
  <c r="C1760" i="2"/>
  <c r="C1768" i="2"/>
  <c r="C1776" i="2"/>
  <c r="C1784" i="2"/>
  <c r="C1792" i="2"/>
  <c r="C1800" i="2"/>
  <c r="C1808" i="2"/>
  <c r="C1816" i="2"/>
  <c r="C1824" i="2"/>
  <c r="C1832" i="2"/>
  <c r="C1840" i="2"/>
  <c r="C1848" i="2"/>
  <c r="C1856" i="2"/>
  <c r="C1864" i="2"/>
  <c r="C1872" i="2"/>
  <c r="C1880" i="2"/>
  <c r="C1888" i="2"/>
  <c r="C1896" i="2"/>
  <c r="C1904" i="2"/>
  <c r="C1912" i="2"/>
  <c r="C1920" i="2"/>
  <c r="C1928" i="2"/>
  <c r="C1936" i="2"/>
  <c r="C1944" i="2"/>
  <c r="C1952" i="2"/>
  <c r="C1960" i="2"/>
  <c r="C1968" i="2"/>
  <c r="C1976" i="2"/>
  <c r="C1984" i="2"/>
  <c r="C1992" i="2"/>
  <c r="C2000" i="2"/>
  <c r="C2008" i="2"/>
  <c r="C2016" i="2"/>
  <c r="C2024" i="2"/>
  <c r="C2032" i="2"/>
  <c r="C2040" i="2"/>
  <c r="C2048" i="2"/>
  <c r="C2056" i="2"/>
  <c r="C2064" i="2"/>
  <c r="C2072" i="2"/>
  <c r="C2080" i="2"/>
  <c r="C2088" i="2"/>
  <c r="C2096" i="2"/>
  <c r="C2104" i="2"/>
  <c r="C2112" i="2"/>
  <c r="C2120" i="2"/>
  <c r="C2128" i="2"/>
  <c r="C2136" i="2"/>
  <c r="C2144" i="2"/>
  <c r="C2152" i="2"/>
  <c r="C2160" i="2"/>
  <c r="C2168" i="2"/>
  <c r="C2176" i="2"/>
  <c r="C2184" i="2"/>
  <c r="C2192" i="2"/>
  <c r="C2200" i="2"/>
  <c r="C2208" i="2"/>
  <c r="C2216" i="2"/>
  <c r="C2224" i="2"/>
  <c r="C2232" i="2"/>
  <c r="C2240" i="2"/>
  <c r="C2248" i="2"/>
  <c r="C2256" i="2"/>
  <c r="C2264" i="2"/>
  <c r="C2272" i="2"/>
  <c r="C2280" i="2"/>
  <c r="C2288" i="2"/>
  <c r="C2296" i="2"/>
  <c r="C2304" i="2"/>
  <c r="C2312" i="2"/>
  <c r="C2320" i="2"/>
  <c r="C2328" i="2"/>
  <c r="C2336" i="2"/>
  <c r="C2344" i="2"/>
  <c r="C2352" i="2"/>
  <c r="C2360" i="2"/>
  <c r="C2368" i="2"/>
  <c r="C2376" i="2"/>
  <c r="C2384" i="2"/>
  <c r="C2392" i="2"/>
  <c r="C2400" i="2"/>
  <c r="C2408" i="2"/>
  <c r="C2416" i="2"/>
  <c r="C2424" i="2"/>
  <c r="C2432" i="2"/>
  <c r="C2440" i="2"/>
  <c r="C2448" i="2"/>
  <c r="B6275" i="2"/>
  <c r="B6907" i="2"/>
  <c r="B7250" i="2"/>
  <c r="B7427" i="2"/>
  <c r="B7536" i="2"/>
  <c r="B7631" i="2"/>
  <c r="B7716" i="2"/>
  <c r="B7803" i="2"/>
  <c r="B7887" i="2"/>
  <c r="B7972" i="2"/>
  <c r="B8059" i="2"/>
  <c r="B8143" i="2"/>
  <c r="B8228" i="2"/>
  <c r="B8315" i="2"/>
  <c r="B8399" i="2"/>
  <c r="B8484" i="2"/>
  <c r="B8569" i="2"/>
  <c r="B8633" i="2"/>
  <c r="B8697" i="2"/>
  <c r="B8761" i="2"/>
  <c r="B8825" i="2"/>
  <c r="B8889" i="2"/>
  <c r="B8953" i="2"/>
  <c r="B9015" i="2"/>
  <c r="B9049" i="2"/>
  <c r="B9081" i="2"/>
  <c r="B9113" i="2"/>
  <c r="B9145" i="2"/>
  <c r="B9177" i="2"/>
  <c r="B9209" i="2"/>
  <c r="C368" i="2"/>
  <c r="C400" i="2"/>
  <c r="C422" i="2"/>
  <c r="C441" i="2"/>
  <c r="C464" i="2"/>
  <c r="C486" i="2"/>
  <c r="C505" i="2"/>
  <c r="C528" i="2"/>
  <c r="C545" i="2"/>
  <c r="C561" i="2"/>
  <c r="C577" i="2"/>
  <c r="C593" i="2"/>
  <c r="C609" i="2"/>
  <c r="C625" i="2"/>
  <c r="C641" i="2"/>
  <c r="C657" i="2"/>
  <c r="C673" i="2"/>
  <c r="C689" i="2"/>
  <c r="C705" i="2"/>
  <c r="C721" i="2"/>
  <c r="C737" i="2"/>
  <c r="C753" i="2"/>
  <c r="C769" i="2"/>
  <c r="C785" i="2"/>
  <c r="C801" i="2"/>
  <c r="C817" i="2"/>
  <c r="C833" i="2"/>
  <c r="C849" i="2"/>
  <c r="C865" i="2"/>
  <c r="C881" i="2"/>
  <c r="C897" i="2"/>
  <c r="C913" i="2"/>
  <c r="C929" i="2"/>
  <c r="C945" i="2"/>
  <c r="C961" i="2"/>
  <c r="C976" i="2"/>
  <c r="C990" i="2"/>
  <c r="C999" i="2"/>
  <c r="C1008" i="2"/>
  <c r="C1017" i="2"/>
  <c r="C1025" i="2"/>
  <c r="C1033" i="2"/>
  <c r="C1041" i="2"/>
  <c r="C1049" i="2"/>
  <c r="C1057" i="2"/>
  <c r="C1065" i="2"/>
  <c r="C1073" i="2"/>
  <c r="C1081" i="2"/>
  <c r="C1089" i="2"/>
  <c r="C1097" i="2"/>
  <c r="C1105" i="2"/>
  <c r="C1113" i="2"/>
  <c r="C1121" i="2"/>
  <c r="C1129" i="2"/>
  <c r="C1137" i="2"/>
  <c r="C1145" i="2"/>
  <c r="C1153" i="2"/>
  <c r="C1161" i="2"/>
  <c r="C1169" i="2"/>
  <c r="C1177" i="2"/>
  <c r="C1185" i="2"/>
  <c r="C1193" i="2"/>
  <c r="C1201" i="2"/>
  <c r="C1209" i="2"/>
  <c r="C1217" i="2"/>
  <c r="C1225" i="2"/>
  <c r="C1233" i="2"/>
  <c r="C1241" i="2"/>
  <c r="C1249" i="2"/>
  <c r="C1257" i="2"/>
  <c r="C1265" i="2"/>
  <c r="C1273" i="2"/>
  <c r="C1281" i="2"/>
  <c r="C1289" i="2"/>
  <c r="C1297" i="2"/>
  <c r="C1305" i="2"/>
  <c r="C1313" i="2"/>
  <c r="C1321" i="2"/>
  <c r="C1329" i="2"/>
  <c r="C1337" i="2"/>
  <c r="C1345" i="2"/>
  <c r="C1353" i="2"/>
  <c r="C1361" i="2"/>
  <c r="C1369" i="2"/>
  <c r="C1377" i="2"/>
  <c r="C1385" i="2"/>
  <c r="C1393" i="2"/>
  <c r="C1401" i="2"/>
  <c r="C1409" i="2"/>
  <c r="C1417" i="2"/>
  <c r="C1425" i="2"/>
  <c r="C1433" i="2"/>
  <c r="C1441" i="2"/>
  <c r="C1449" i="2"/>
  <c r="C1457" i="2"/>
  <c r="C1465" i="2"/>
  <c r="C1473" i="2"/>
  <c r="C1481" i="2"/>
  <c r="C1489" i="2"/>
  <c r="C1497" i="2"/>
  <c r="C1505" i="2"/>
  <c r="C1513" i="2"/>
  <c r="C1521" i="2"/>
  <c r="C1529" i="2"/>
  <c r="C1537" i="2"/>
  <c r="C1545" i="2"/>
  <c r="C1553" i="2"/>
  <c r="C1561" i="2"/>
  <c r="C1569" i="2"/>
  <c r="C1577" i="2"/>
  <c r="C1585" i="2"/>
  <c r="C1593" i="2"/>
  <c r="C1601" i="2"/>
  <c r="C1609" i="2"/>
  <c r="C1617" i="2"/>
  <c r="C1625" i="2"/>
  <c r="C1633" i="2"/>
  <c r="C1641" i="2"/>
  <c r="C1649" i="2"/>
  <c r="C1657" i="2"/>
  <c r="C1665" i="2"/>
  <c r="C1673" i="2"/>
  <c r="C1681" i="2"/>
  <c r="C1689" i="2"/>
  <c r="C1697" i="2"/>
  <c r="C1705" i="2"/>
  <c r="C1713" i="2"/>
  <c r="C1721" i="2"/>
  <c r="C1729" i="2"/>
  <c r="C1737" i="2"/>
  <c r="C1745" i="2"/>
  <c r="C1753" i="2"/>
  <c r="C1761" i="2"/>
  <c r="C1769" i="2"/>
  <c r="C1777" i="2"/>
  <c r="C1785" i="2"/>
  <c r="C1793" i="2"/>
  <c r="C1801" i="2"/>
  <c r="C1809" i="2"/>
  <c r="C1817" i="2"/>
  <c r="C1825" i="2"/>
  <c r="C1833" i="2"/>
  <c r="C1841" i="2"/>
  <c r="C1849" i="2"/>
  <c r="C1857" i="2"/>
  <c r="C1865" i="2"/>
  <c r="C1873" i="2"/>
  <c r="C1881" i="2"/>
  <c r="C1889" i="2"/>
  <c r="C1897" i="2"/>
  <c r="C1905" i="2"/>
  <c r="C1913" i="2"/>
  <c r="C1921" i="2"/>
  <c r="C1929" i="2"/>
  <c r="C1937" i="2"/>
  <c r="C1945" i="2"/>
  <c r="C1953" i="2"/>
  <c r="C1961" i="2"/>
  <c r="C1969" i="2"/>
  <c r="C1977" i="2"/>
  <c r="C1985" i="2"/>
  <c r="C1993" i="2"/>
  <c r="C2001" i="2"/>
  <c r="C2009" i="2"/>
  <c r="C2017" i="2"/>
  <c r="C2025" i="2"/>
  <c r="C2033" i="2"/>
  <c r="C2041" i="2"/>
  <c r="C2049" i="2"/>
  <c r="C2057" i="2"/>
  <c r="C2065" i="2"/>
  <c r="C2073" i="2"/>
  <c r="C2081" i="2"/>
  <c r="C2089" i="2"/>
  <c r="C2097" i="2"/>
  <c r="C2105" i="2"/>
  <c r="C2113" i="2"/>
  <c r="C2121" i="2"/>
  <c r="C2129" i="2"/>
  <c r="C2137" i="2"/>
  <c r="C2145" i="2"/>
  <c r="C2153" i="2"/>
  <c r="C2161" i="2"/>
  <c r="C2169" i="2"/>
  <c r="C2177" i="2"/>
  <c r="C2185" i="2"/>
  <c r="C2193" i="2"/>
  <c r="C2201" i="2"/>
  <c r="C2209" i="2"/>
  <c r="C2217" i="2"/>
  <c r="C2225" i="2"/>
  <c r="C2233" i="2"/>
  <c r="C2241" i="2"/>
  <c r="C2249" i="2"/>
  <c r="C2257" i="2"/>
  <c r="C2265" i="2"/>
  <c r="C2273" i="2"/>
  <c r="C2281" i="2"/>
  <c r="C2289" i="2"/>
  <c r="C2297" i="2"/>
  <c r="C2305" i="2"/>
  <c r="C2313" i="2"/>
  <c r="C2321" i="2"/>
  <c r="C2329" i="2"/>
  <c r="C2337" i="2"/>
  <c r="C2345" i="2"/>
  <c r="C2353" i="2"/>
  <c r="C2361" i="2"/>
  <c r="C2369" i="2"/>
  <c r="C2377" i="2"/>
  <c r="C2385" i="2"/>
  <c r="C2393" i="2"/>
  <c r="C2401" i="2"/>
  <c r="C2409" i="2"/>
  <c r="C2417" i="2"/>
  <c r="C2425" i="2"/>
  <c r="C2433" i="2"/>
  <c r="C2441" i="2"/>
  <c r="C2449" i="2"/>
  <c r="C2457" i="2"/>
  <c r="C2465" i="2"/>
  <c r="C2473" i="2"/>
  <c r="C2481" i="2"/>
  <c r="C2489" i="2"/>
  <c r="C2497" i="2"/>
  <c r="C2505" i="2"/>
  <c r="C2513" i="2"/>
  <c r="C2521" i="2"/>
  <c r="C2529" i="2"/>
  <c r="C2537" i="2"/>
  <c r="C2545" i="2"/>
  <c r="B6403" i="2"/>
  <c r="B6971" i="2"/>
  <c r="B7299" i="2"/>
  <c r="B7449" i="2"/>
  <c r="B7554" i="2"/>
  <c r="B7647" i="2"/>
  <c r="B7732" i="2"/>
  <c r="B7819" i="2"/>
  <c r="B7903" i="2"/>
  <c r="B7988" i="2"/>
  <c r="B8075" i="2"/>
  <c r="B8159" i="2"/>
  <c r="B8244" i="2"/>
  <c r="B8331" i="2"/>
  <c r="B8415" i="2"/>
  <c r="B8500" i="2"/>
  <c r="B8580" i="2"/>
  <c r="B8644" i="2"/>
  <c r="B8708" i="2"/>
  <c r="B8772" i="2"/>
  <c r="B8836" i="2"/>
  <c r="B8900" i="2"/>
  <c r="B8964" i="2"/>
  <c r="B9022" i="2"/>
  <c r="B9055" i="2"/>
  <c r="B9087" i="2"/>
  <c r="B9119" i="2"/>
  <c r="B9151" i="2"/>
  <c r="B9183" i="2"/>
  <c r="B9215" i="2"/>
  <c r="C374" i="2"/>
  <c r="C401" i="2"/>
  <c r="C424" i="2"/>
  <c r="C446" i="2"/>
  <c r="C465" i="2"/>
  <c r="C488" i="2"/>
  <c r="C510" i="2"/>
  <c r="C529" i="2"/>
  <c r="C549" i="2"/>
  <c r="C565" i="2"/>
  <c r="C581" i="2"/>
  <c r="C597" i="2"/>
  <c r="C613" i="2"/>
  <c r="C629" i="2"/>
  <c r="C645" i="2"/>
  <c r="C661" i="2"/>
  <c r="C677" i="2"/>
  <c r="C693" i="2"/>
  <c r="C709" i="2"/>
  <c r="C725" i="2"/>
  <c r="C741" i="2"/>
  <c r="C757" i="2"/>
  <c r="C773" i="2"/>
  <c r="C789" i="2"/>
  <c r="C805" i="2"/>
  <c r="C821" i="2"/>
  <c r="C837" i="2"/>
  <c r="C853" i="2"/>
  <c r="C869" i="2"/>
  <c r="C885" i="2"/>
  <c r="C901" i="2"/>
  <c r="C917" i="2"/>
  <c r="C933" i="2"/>
  <c r="C949" i="2"/>
  <c r="C965" i="2"/>
  <c r="C977" i="2"/>
  <c r="C991" i="2"/>
  <c r="C1000" i="2"/>
  <c r="C1009" i="2"/>
  <c r="C1018" i="2"/>
  <c r="C1026" i="2"/>
  <c r="C1034" i="2"/>
  <c r="C1042" i="2"/>
  <c r="C1050" i="2"/>
  <c r="C1058" i="2"/>
  <c r="C1066" i="2"/>
  <c r="C1074" i="2"/>
  <c r="C1082" i="2"/>
  <c r="C1090" i="2"/>
  <c r="C1098" i="2"/>
  <c r="C1106" i="2"/>
  <c r="C1114" i="2"/>
  <c r="C1122" i="2"/>
  <c r="C1130" i="2"/>
  <c r="C1138" i="2"/>
  <c r="C1146" i="2"/>
  <c r="C1154" i="2"/>
  <c r="C1162" i="2"/>
  <c r="C1170" i="2"/>
  <c r="C1178" i="2"/>
  <c r="C1186" i="2"/>
  <c r="C1194" i="2"/>
  <c r="C1202" i="2"/>
  <c r="C1210" i="2"/>
  <c r="C1218" i="2"/>
  <c r="C1226" i="2"/>
  <c r="C1234" i="2"/>
  <c r="C1242" i="2"/>
  <c r="C1250" i="2"/>
  <c r="C1258" i="2"/>
  <c r="C1266" i="2"/>
  <c r="C1274" i="2"/>
  <c r="C1282" i="2"/>
  <c r="C1290" i="2"/>
  <c r="C1298" i="2"/>
  <c r="C1306" i="2"/>
  <c r="C1314" i="2"/>
  <c r="C1322" i="2"/>
  <c r="C1330" i="2"/>
  <c r="C1338" i="2"/>
  <c r="C1346" i="2"/>
  <c r="C1354" i="2"/>
  <c r="C1362" i="2"/>
  <c r="C1370" i="2"/>
  <c r="C1378" i="2"/>
  <c r="C1386" i="2"/>
  <c r="C1394" i="2"/>
  <c r="C1402" i="2"/>
  <c r="C1410" i="2"/>
  <c r="C1418" i="2"/>
  <c r="C1426" i="2"/>
  <c r="C1434" i="2"/>
  <c r="C1442" i="2"/>
  <c r="C1450" i="2"/>
  <c r="C1458" i="2"/>
  <c r="C1466" i="2"/>
  <c r="C1474" i="2"/>
  <c r="C1482" i="2"/>
  <c r="C1490" i="2"/>
  <c r="C1498" i="2"/>
  <c r="C1506" i="2"/>
  <c r="C1514" i="2"/>
  <c r="C1522" i="2"/>
  <c r="C1530" i="2"/>
  <c r="C1538" i="2"/>
  <c r="C1546" i="2"/>
  <c r="C1554" i="2"/>
  <c r="C1562" i="2"/>
  <c r="C1570" i="2"/>
  <c r="C1578" i="2"/>
  <c r="C1586" i="2"/>
  <c r="C1594" i="2"/>
  <c r="C1602" i="2"/>
  <c r="C1610" i="2"/>
  <c r="C1618" i="2"/>
  <c r="C1626" i="2"/>
  <c r="C1634" i="2"/>
  <c r="C1642" i="2"/>
  <c r="C1650" i="2"/>
  <c r="C1658" i="2"/>
  <c r="C1666" i="2"/>
  <c r="C1674" i="2"/>
  <c r="C1682" i="2"/>
  <c r="C1690" i="2"/>
  <c r="C1698" i="2"/>
  <c r="C1706" i="2"/>
  <c r="C1714" i="2"/>
  <c r="C1722" i="2"/>
  <c r="C1730" i="2"/>
  <c r="C1738" i="2"/>
  <c r="C1746" i="2"/>
  <c r="C1754" i="2"/>
  <c r="C1762" i="2"/>
  <c r="C1770" i="2"/>
  <c r="C1778" i="2"/>
  <c r="C1786" i="2"/>
  <c r="C1794" i="2"/>
  <c r="C1802" i="2"/>
  <c r="C1810" i="2"/>
  <c r="C1818" i="2"/>
  <c r="C1826" i="2"/>
  <c r="C1834" i="2"/>
  <c r="C1842" i="2"/>
  <c r="C1850" i="2"/>
  <c r="C1858" i="2"/>
  <c r="C1866" i="2"/>
  <c r="C1874" i="2"/>
  <c r="C1882" i="2"/>
  <c r="C1890" i="2"/>
  <c r="C1898" i="2"/>
  <c r="C1906" i="2"/>
  <c r="C1914" i="2"/>
  <c r="C1922" i="2"/>
  <c r="C1930" i="2"/>
  <c r="C1938" i="2"/>
  <c r="C1946" i="2"/>
  <c r="C1954" i="2"/>
  <c r="C1962" i="2"/>
  <c r="C1970" i="2"/>
  <c r="C1978" i="2"/>
  <c r="C1986" i="2"/>
  <c r="C1994" i="2"/>
  <c r="C2002" i="2"/>
  <c r="C2010" i="2"/>
  <c r="C2018" i="2"/>
  <c r="C2026" i="2"/>
  <c r="C2034" i="2"/>
  <c r="C2042" i="2"/>
  <c r="C2050" i="2"/>
  <c r="C2058" i="2"/>
  <c r="C2066" i="2"/>
  <c r="C2074" i="2"/>
  <c r="C2082" i="2"/>
  <c r="C2090" i="2"/>
  <c r="C2098" i="2"/>
  <c r="C2106" i="2"/>
  <c r="C2114" i="2"/>
  <c r="C2122" i="2"/>
  <c r="C2130" i="2"/>
  <c r="C2138" i="2"/>
  <c r="C2146" i="2"/>
  <c r="C2154" i="2"/>
  <c r="C2162" i="2"/>
  <c r="C2170" i="2"/>
  <c r="C2178" i="2"/>
  <c r="C2186" i="2"/>
  <c r="C2194" i="2"/>
  <c r="C2202" i="2"/>
  <c r="C2210" i="2"/>
  <c r="C2218" i="2"/>
  <c r="C2226" i="2"/>
  <c r="C2234" i="2"/>
  <c r="C2242" i="2"/>
  <c r="C2250" i="2"/>
  <c r="C2258" i="2"/>
  <c r="C2266" i="2"/>
  <c r="C2274" i="2"/>
  <c r="C2282" i="2"/>
  <c r="C2290" i="2"/>
  <c r="C2298" i="2"/>
  <c r="C2306" i="2"/>
  <c r="C2314" i="2"/>
  <c r="C2322" i="2"/>
  <c r="C2330" i="2"/>
  <c r="C2338" i="2"/>
  <c r="C2346" i="2"/>
  <c r="C2354" i="2"/>
  <c r="C2362" i="2"/>
  <c r="C2370" i="2"/>
  <c r="C2378" i="2"/>
  <c r="C2386" i="2"/>
  <c r="C2394" i="2"/>
  <c r="C2402" i="2"/>
  <c r="C2410" i="2"/>
  <c r="C2418" i="2"/>
  <c r="C2426" i="2"/>
  <c r="C2434" i="2"/>
  <c r="C2442" i="2"/>
  <c r="C2450" i="2"/>
  <c r="C2458" i="2"/>
  <c r="C2466" i="2"/>
  <c r="C2474" i="2"/>
  <c r="C2482" i="2"/>
  <c r="C2490" i="2"/>
  <c r="C2498" i="2"/>
  <c r="B6531" i="2"/>
  <c r="B6994" i="2"/>
  <c r="B7315" i="2"/>
  <c r="B7458" i="2"/>
  <c r="B7559" i="2"/>
  <c r="B7652" i="2"/>
  <c r="B7739" i="2"/>
  <c r="B7823" i="2"/>
  <c r="B7908" i="2"/>
  <c r="B7995" i="2"/>
  <c r="B8079" i="2"/>
  <c r="B8164" i="2"/>
  <c r="B8251" i="2"/>
  <c r="B8335" i="2"/>
  <c r="B8420" i="2"/>
  <c r="B8507" i="2"/>
  <c r="B8585" i="2"/>
  <c r="B8649" i="2"/>
  <c r="B8713" i="2"/>
  <c r="B8777" i="2"/>
  <c r="B8841" i="2"/>
  <c r="B8905" i="2"/>
  <c r="B8969" i="2"/>
  <c r="B9024" i="2"/>
  <c r="B9057" i="2"/>
  <c r="B9089" i="2"/>
  <c r="B9121" i="2"/>
  <c r="B9153" i="2"/>
  <c r="B9185" i="2"/>
  <c r="B9217" i="2"/>
  <c r="C376" i="2"/>
  <c r="C406" i="2"/>
  <c r="C425" i="2"/>
  <c r="C448" i="2"/>
  <c r="C470" i="2"/>
  <c r="C489" i="2"/>
  <c r="C512" i="2"/>
  <c r="C534" i="2"/>
  <c r="C550" i="2"/>
  <c r="C566" i="2"/>
  <c r="C582" i="2"/>
  <c r="C598" i="2"/>
  <c r="C614" i="2"/>
  <c r="C630" i="2"/>
  <c r="C646" i="2"/>
  <c r="C662" i="2"/>
  <c r="C678" i="2"/>
  <c r="C694" i="2"/>
  <c r="C710" i="2"/>
  <c r="C726" i="2"/>
  <c r="C742" i="2"/>
  <c r="C758" i="2"/>
  <c r="C774" i="2"/>
  <c r="C790" i="2"/>
  <c r="C806" i="2"/>
  <c r="C822" i="2"/>
  <c r="C838" i="2"/>
  <c r="C854" i="2"/>
  <c r="C870" i="2"/>
  <c r="C886" i="2"/>
  <c r="C902" i="2"/>
  <c r="C918" i="2"/>
  <c r="C934" i="2"/>
  <c r="C950" i="2"/>
  <c r="C966" i="2"/>
  <c r="C981" i="2"/>
  <c r="C992" i="2"/>
  <c r="C1001" i="2"/>
  <c r="C1011" i="2"/>
  <c r="C1019" i="2"/>
  <c r="C1027" i="2"/>
  <c r="C1035" i="2"/>
  <c r="C1043" i="2"/>
  <c r="C1051" i="2"/>
  <c r="C1059" i="2"/>
  <c r="C1067" i="2"/>
  <c r="C1075" i="2"/>
  <c r="C1083" i="2"/>
  <c r="C1091" i="2"/>
  <c r="C1099" i="2"/>
  <c r="C1107" i="2"/>
  <c r="C1115" i="2"/>
  <c r="C1123" i="2"/>
  <c r="C1131" i="2"/>
  <c r="C1139" i="2"/>
  <c r="C1147" i="2"/>
  <c r="C1155" i="2"/>
  <c r="C1163" i="2"/>
  <c r="C1171" i="2"/>
  <c r="C1179" i="2"/>
  <c r="C1187" i="2"/>
  <c r="C1195" i="2"/>
  <c r="C1203" i="2"/>
  <c r="C1211" i="2"/>
  <c r="C1219" i="2"/>
  <c r="C1227" i="2"/>
  <c r="C1235" i="2"/>
  <c r="C1243" i="2"/>
  <c r="C1251" i="2"/>
  <c r="C1259" i="2"/>
  <c r="C1267" i="2"/>
  <c r="C1275" i="2"/>
  <c r="C1283" i="2"/>
  <c r="C1291" i="2"/>
  <c r="C1299" i="2"/>
  <c r="C1307" i="2"/>
  <c r="C1315" i="2"/>
  <c r="C1323" i="2"/>
  <c r="C1331" i="2"/>
  <c r="C1339" i="2"/>
  <c r="C1347" i="2"/>
  <c r="C1355" i="2"/>
  <c r="C1363" i="2"/>
  <c r="C1371" i="2"/>
  <c r="C1379" i="2"/>
  <c r="C1387" i="2"/>
  <c r="C1395" i="2"/>
  <c r="C1403" i="2"/>
  <c r="C1411" i="2"/>
  <c r="C1419" i="2"/>
  <c r="C1427" i="2"/>
  <c r="C1435" i="2"/>
  <c r="C1443" i="2"/>
  <c r="C1451" i="2"/>
  <c r="C1459" i="2"/>
  <c r="C1467" i="2"/>
  <c r="C1475" i="2"/>
  <c r="C1483" i="2"/>
  <c r="C1491" i="2"/>
  <c r="C1499" i="2"/>
  <c r="C1507" i="2"/>
  <c r="C1515" i="2"/>
  <c r="C1523" i="2"/>
  <c r="C1531" i="2"/>
  <c r="C1539" i="2"/>
  <c r="C1547" i="2"/>
  <c r="C1555" i="2"/>
  <c r="C1563" i="2"/>
  <c r="C1571" i="2"/>
  <c r="C1579" i="2"/>
  <c r="C1587" i="2"/>
  <c r="C1595" i="2"/>
  <c r="C1603" i="2"/>
  <c r="C1611" i="2"/>
  <c r="C1619" i="2"/>
  <c r="C1627" i="2"/>
  <c r="C1635" i="2"/>
  <c r="C1643" i="2"/>
  <c r="C1651" i="2"/>
  <c r="C1659" i="2"/>
  <c r="C1667" i="2"/>
  <c r="C1675" i="2"/>
  <c r="C1683" i="2"/>
  <c r="C1691" i="2"/>
  <c r="C1699" i="2"/>
  <c r="C1707" i="2"/>
  <c r="C1715" i="2"/>
  <c r="B6627" i="2"/>
  <c r="B7058" i="2"/>
  <c r="B7361" i="2"/>
  <c r="B7479" i="2"/>
  <c r="B7577" i="2"/>
  <c r="B7668" i="2"/>
  <c r="B7755" i="2"/>
  <c r="B7839" i="2"/>
  <c r="B7924" i="2"/>
  <c r="B8011" i="2"/>
  <c r="B8095" i="2"/>
  <c r="B8180" i="2"/>
  <c r="B8267" i="2"/>
  <c r="B8351" i="2"/>
  <c r="B8436" i="2"/>
  <c r="B8523" i="2"/>
  <c r="B8596" i="2"/>
  <c r="B8660" i="2"/>
  <c r="B8724" i="2"/>
  <c r="B8788" i="2"/>
  <c r="B8852" i="2"/>
  <c r="B8916" i="2"/>
  <c r="B8980" i="2"/>
  <c r="B9031" i="2"/>
  <c r="B9063" i="2"/>
  <c r="B9095" i="2"/>
  <c r="B9127" i="2"/>
  <c r="B9159" i="2"/>
  <c r="B9191" i="2"/>
  <c r="C350" i="2"/>
  <c r="C382" i="2"/>
  <c r="C408" i="2"/>
  <c r="C430" i="2"/>
  <c r="C449" i="2"/>
  <c r="C472" i="2"/>
  <c r="C494" i="2"/>
  <c r="C513" i="2"/>
  <c r="C536" i="2"/>
  <c r="C552" i="2"/>
  <c r="C568" i="2"/>
  <c r="C584" i="2"/>
  <c r="C600" i="2"/>
  <c r="C616" i="2"/>
  <c r="C632" i="2"/>
  <c r="C648" i="2"/>
  <c r="C664" i="2"/>
  <c r="C680" i="2"/>
  <c r="C696" i="2"/>
  <c r="C712" i="2"/>
  <c r="C728" i="2"/>
  <c r="C744" i="2"/>
  <c r="C760" i="2"/>
  <c r="C776" i="2"/>
  <c r="C792" i="2"/>
  <c r="C808" i="2"/>
  <c r="C824" i="2"/>
  <c r="C840" i="2"/>
  <c r="C856" i="2"/>
  <c r="C872" i="2"/>
  <c r="C888" i="2"/>
  <c r="C904" i="2"/>
  <c r="C920" i="2"/>
  <c r="C936" i="2"/>
  <c r="C952" i="2"/>
  <c r="C968" i="2"/>
  <c r="C982" i="2"/>
  <c r="C993" i="2"/>
  <c r="C1003" i="2"/>
  <c r="C1012" i="2"/>
  <c r="C1020" i="2"/>
  <c r="C1028" i="2"/>
  <c r="C1036" i="2"/>
  <c r="C1044" i="2"/>
  <c r="C1052" i="2"/>
  <c r="C1060" i="2"/>
  <c r="C1068" i="2"/>
  <c r="C1076" i="2"/>
  <c r="C1084" i="2"/>
  <c r="C1092" i="2"/>
  <c r="C1100" i="2"/>
  <c r="C1108" i="2"/>
  <c r="C1116" i="2"/>
  <c r="C1124" i="2"/>
  <c r="C1132" i="2"/>
  <c r="C1140" i="2"/>
  <c r="C1148" i="2"/>
  <c r="C1156" i="2"/>
  <c r="C1164" i="2"/>
  <c r="C1172" i="2"/>
  <c r="C1180" i="2"/>
  <c r="C1188" i="2"/>
  <c r="C1196" i="2"/>
  <c r="C1204" i="2"/>
  <c r="C1212" i="2"/>
  <c r="C1220" i="2"/>
  <c r="C1228" i="2"/>
  <c r="C1236" i="2"/>
  <c r="C1244" i="2"/>
  <c r="C1252" i="2"/>
  <c r="C1260" i="2"/>
  <c r="C1268" i="2"/>
  <c r="C1276" i="2"/>
  <c r="C1284" i="2"/>
  <c r="C1292" i="2"/>
  <c r="C1300" i="2"/>
  <c r="C1308" i="2"/>
  <c r="C1316" i="2"/>
  <c r="C1324" i="2"/>
  <c r="C1332" i="2"/>
  <c r="C1340" i="2"/>
  <c r="C1348" i="2"/>
  <c r="C1356" i="2"/>
  <c r="C1364" i="2"/>
  <c r="C1372" i="2"/>
  <c r="C1380" i="2"/>
  <c r="C1388" i="2"/>
  <c r="C1396" i="2"/>
  <c r="C1404" i="2"/>
  <c r="C1412" i="2"/>
  <c r="C1420" i="2"/>
  <c r="C1428" i="2"/>
  <c r="C1436" i="2"/>
  <c r="C1444" i="2"/>
  <c r="C1452" i="2"/>
  <c r="C1460" i="2"/>
  <c r="C1468" i="2"/>
  <c r="C1476" i="2"/>
  <c r="C1484" i="2"/>
  <c r="C1492" i="2"/>
  <c r="C1500" i="2"/>
  <c r="C1508" i="2"/>
  <c r="C1516" i="2"/>
  <c r="C1524" i="2"/>
  <c r="C1532" i="2"/>
  <c r="C1540" i="2"/>
  <c r="C1548" i="2"/>
  <c r="C1556" i="2"/>
  <c r="C1564" i="2"/>
  <c r="C1572" i="2"/>
  <c r="C1580" i="2"/>
  <c r="C1588" i="2"/>
  <c r="C1596" i="2"/>
  <c r="C1604" i="2"/>
  <c r="C1612" i="2"/>
  <c r="C1620" i="2"/>
  <c r="C1628" i="2"/>
  <c r="C1636" i="2"/>
  <c r="C1644" i="2"/>
  <c r="C1652" i="2"/>
  <c r="C1660" i="2"/>
  <c r="C1668" i="2"/>
  <c r="C1676" i="2"/>
  <c r="C1684" i="2"/>
  <c r="C1692" i="2"/>
  <c r="C1700" i="2"/>
  <c r="C1708" i="2"/>
  <c r="C1716" i="2"/>
  <c r="C1724" i="2"/>
  <c r="C1732" i="2"/>
  <c r="C1740" i="2"/>
  <c r="C1748" i="2"/>
  <c r="C1756" i="2"/>
  <c r="C1764" i="2"/>
  <c r="C1772" i="2"/>
  <c r="C1780" i="2"/>
  <c r="C1788" i="2"/>
  <c r="C1796" i="2"/>
  <c r="C1804" i="2"/>
  <c r="C1812" i="2"/>
  <c r="C1820" i="2"/>
  <c r="C1828" i="2"/>
  <c r="C1836" i="2"/>
  <c r="C1844" i="2"/>
  <c r="C1852" i="2"/>
  <c r="C1860" i="2"/>
  <c r="C1868" i="2"/>
  <c r="C1876" i="2"/>
  <c r="C1884" i="2"/>
  <c r="C1892" i="2"/>
  <c r="C1900" i="2"/>
  <c r="C1908" i="2"/>
  <c r="C1916" i="2"/>
  <c r="C1924" i="2"/>
  <c r="C1932" i="2"/>
  <c r="C1940" i="2"/>
  <c r="C1948" i="2"/>
  <c r="C1956" i="2"/>
  <c r="C1964" i="2"/>
  <c r="C1972" i="2"/>
  <c r="C1980" i="2"/>
  <c r="C1988" i="2"/>
  <c r="C1996" i="2"/>
  <c r="C2004" i="2"/>
  <c r="C2012" i="2"/>
  <c r="C2020" i="2"/>
  <c r="C2028" i="2"/>
  <c r="C2036" i="2"/>
  <c r="C2044" i="2"/>
  <c r="C2052" i="2"/>
  <c r="C2060" i="2"/>
  <c r="C2068" i="2"/>
  <c r="C2076" i="2"/>
  <c r="C2084" i="2"/>
  <c r="C2092" i="2"/>
  <c r="C2100" i="2"/>
  <c r="C2108" i="2"/>
  <c r="C2116" i="2"/>
  <c r="C2124" i="2"/>
  <c r="C2132" i="2"/>
  <c r="C2140" i="2"/>
  <c r="C2148" i="2"/>
  <c r="C2156" i="2"/>
  <c r="C2164" i="2"/>
  <c r="C2172" i="2"/>
  <c r="C2180" i="2"/>
  <c r="C2188" i="2"/>
  <c r="C2196" i="2"/>
  <c r="C2204" i="2"/>
  <c r="C2212" i="2"/>
  <c r="C2220" i="2"/>
  <c r="C2228" i="2"/>
  <c r="C2236" i="2"/>
  <c r="C2244" i="2"/>
  <c r="C2252" i="2"/>
  <c r="C2260" i="2"/>
  <c r="C2268" i="2"/>
  <c r="C2276" i="2"/>
  <c r="C2284" i="2"/>
  <c r="C2292" i="2"/>
  <c r="C2300" i="2"/>
  <c r="C2308" i="2"/>
  <c r="C2316" i="2"/>
  <c r="C2324" i="2"/>
  <c r="C2332" i="2"/>
  <c r="C2340" i="2"/>
  <c r="C2348" i="2"/>
  <c r="C2356" i="2"/>
  <c r="C2364" i="2"/>
  <c r="C2372" i="2"/>
  <c r="C2380" i="2"/>
  <c r="C2388" i="2"/>
  <c r="C2396" i="2"/>
  <c r="C2404" i="2"/>
  <c r="C2412" i="2"/>
  <c r="C2420" i="2"/>
  <c r="C2428" i="2"/>
  <c r="C2436" i="2"/>
  <c r="C2444" i="2"/>
  <c r="C2452" i="2"/>
  <c r="C2460" i="2"/>
  <c r="C2468" i="2"/>
  <c r="C2476" i="2"/>
  <c r="C2484" i="2"/>
  <c r="C2492" i="2"/>
  <c r="C2500" i="2"/>
  <c r="C2508" i="2"/>
  <c r="C2516" i="2"/>
  <c r="C2524" i="2"/>
  <c r="C2532" i="2"/>
  <c r="C2540" i="2"/>
  <c r="C2548" i="2"/>
  <c r="C2556" i="2"/>
  <c r="C2564" i="2"/>
  <c r="C2572" i="2"/>
  <c r="C2580" i="2"/>
  <c r="C2588" i="2"/>
  <c r="C2596" i="2"/>
  <c r="B6659" i="2"/>
  <c r="B7583" i="2"/>
  <c r="B7931" i="2"/>
  <c r="B8271" i="2"/>
  <c r="B8601" i="2"/>
  <c r="B8857" i="2"/>
  <c r="B9065" i="2"/>
  <c r="B9193" i="2"/>
  <c r="C432" i="2"/>
  <c r="C518" i="2"/>
  <c r="C585" i="2"/>
  <c r="C649" i="2"/>
  <c r="C713" i="2"/>
  <c r="C777" i="2"/>
  <c r="C841" i="2"/>
  <c r="C905" i="2"/>
  <c r="C969" i="2"/>
  <c r="C1013" i="2"/>
  <c r="C1045" i="2"/>
  <c r="C1077" i="2"/>
  <c r="C1109" i="2"/>
  <c r="C1141" i="2"/>
  <c r="C1173" i="2"/>
  <c r="C1205" i="2"/>
  <c r="C1237" i="2"/>
  <c r="C1269" i="2"/>
  <c r="C1301" i="2"/>
  <c r="C1333" i="2"/>
  <c r="C1365" i="2"/>
  <c r="C1397" i="2"/>
  <c r="C1429" i="2"/>
  <c r="C1461" i="2"/>
  <c r="C1493" i="2"/>
  <c r="C1525" i="2"/>
  <c r="C1557" i="2"/>
  <c r="C1589" i="2"/>
  <c r="C1621" i="2"/>
  <c r="C1653" i="2"/>
  <c r="C1685" i="2"/>
  <c r="C1717" i="2"/>
  <c r="C1739" i="2"/>
  <c r="C1758" i="2"/>
  <c r="C1781" i="2"/>
  <c r="C1803" i="2"/>
  <c r="C1822" i="2"/>
  <c r="C1845" i="2"/>
  <c r="C1867" i="2"/>
  <c r="C1886" i="2"/>
  <c r="C1909" i="2"/>
  <c r="C1931" i="2"/>
  <c r="C1950" i="2"/>
  <c r="C1973" i="2"/>
  <c r="C1995" i="2"/>
  <c r="C2014" i="2"/>
  <c r="C2037" i="2"/>
  <c r="C2059" i="2"/>
  <c r="C2078" i="2"/>
  <c r="C2101" i="2"/>
  <c r="C2123" i="2"/>
  <c r="C2142" i="2"/>
  <c r="C2165" i="2"/>
  <c r="C2187" i="2"/>
  <c r="C2206" i="2"/>
  <c r="C2229" i="2"/>
  <c r="C2251" i="2"/>
  <c r="C2270" i="2"/>
  <c r="C2293" i="2"/>
  <c r="C2315" i="2"/>
  <c r="C2334" i="2"/>
  <c r="C2357" i="2"/>
  <c r="C2379" i="2"/>
  <c r="C2398" i="2"/>
  <c r="C2421" i="2"/>
  <c r="C2443" i="2"/>
  <c r="C2461" i="2"/>
  <c r="C2477" i="2"/>
  <c r="C2493" i="2"/>
  <c r="C2507" i="2"/>
  <c r="C2520" i="2"/>
  <c r="C2533" i="2"/>
  <c r="C2546" i="2"/>
  <c r="C2557" i="2"/>
  <c r="C2568" i="2"/>
  <c r="C2578" i="2"/>
  <c r="C2589" i="2"/>
  <c r="C2599" i="2"/>
  <c r="C2607" i="2"/>
  <c r="C2615" i="2"/>
  <c r="C2623" i="2"/>
  <c r="C2631" i="2"/>
  <c r="C2639" i="2"/>
  <c r="C2647" i="2"/>
  <c r="C2655" i="2"/>
  <c r="C2663" i="2"/>
  <c r="C2671" i="2"/>
  <c r="C2679" i="2"/>
  <c r="C2687" i="2"/>
  <c r="C2695" i="2"/>
  <c r="C2703" i="2"/>
  <c r="C2711" i="2"/>
  <c r="C2719" i="2"/>
  <c r="C2727" i="2"/>
  <c r="C2735" i="2"/>
  <c r="C2743" i="2"/>
  <c r="C2751" i="2"/>
  <c r="C2759" i="2"/>
  <c r="C2767" i="2"/>
  <c r="C2775" i="2"/>
  <c r="C2783" i="2"/>
  <c r="C2791" i="2"/>
  <c r="C2799" i="2"/>
  <c r="C2807" i="2"/>
  <c r="C2815" i="2"/>
  <c r="C2823" i="2"/>
  <c r="C2831" i="2"/>
  <c r="C2839" i="2"/>
  <c r="C2847" i="2"/>
  <c r="C2855" i="2"/>
  <c r="C2863" i="2"/>
  <c r="C2871" i="2"/>
  <c r="C2879" i="2"/>
  <c r="C2887" i="2"/>
  <c r="C2895" i="2"/>
  <c r="C2903" i="2"/>
  <c r="C2911" i="2"/>
  <c r="C2919" i="2"/>
  <c r="C2927" i="2"/>
  <c r="C2935" i="2"/>
  <c r="C2943" i="2"/>
  <c r="C2951" i="2"/>
  <c r="C2959" i="2"/>
  <c r="C2967" i="2"/>
  <c r="C2975" i="2"/>
  <c r="C2983" i="2"/>
  <c r="C2991" i="2"/>
  <c r="C2999" i="2"/>
  <c r="C3007" i="2"/>
  <c r="C3015" i="2"/>
  <c r="C3023" i="2"/>
  <c r="C3031" i="2"/>
  <c r="C3039" i="2"/>
  <c r="C3047" i="2"/>
  <c r="C3055" i="2"/>
  <c r="C3063" i="2"/>
  <c r="C3071" i="2"/>
  <c r="C3079" i="2"/>
  <c r="C3087" i="2"/>
  <c r="C3095" i="2"/>
  <c r="C3103" i="2"/>
  <c r="C3111" i="2"/>
  <c r="C3119" i="2"/>
  <c r="C3127" i="2"/>
  <c r="C3135" i="2"/>
  <c r="C3143" i="2"/>
  <c r="C3151" i="2"/>
  <c r="C3159" i="2"/>
  <c r="C3167" i="2"/>
  <c r="C3175" i="2"/>
  <c r="C3183" i="2"/>
  <c r="C3191" i="2"/>
  <c r="C3199" i="2"/>
  <c r="C3207" i="2"/>
  <c r="C3215" i="2"/>
  <c r="C3223" i="2"/>
  <c r="C3231" i="2"/>
  <c r="C3239" i="2"/>
  <c r="C3247" i="2"/>
  <c r="C3255" i="2"/>
  <c r="C3263" i="2"/>
  <c r="C3271" i="2"/>
  <c r="C3279" i="2"/>
  <c r="C3287" i="2"/>
  <c r="C3295" i="2"/>
  <c r="C3303" i="2"/>
  <c r="C3311" i="2"/>
  <c r="C3319" i="2"/>
  <c r="C3327" i="2"/>
  <c r="C3335" i="2"/>
  <c r="C3343" i="2"/>
  <c r="C3351" i="2"/>
  <c r="C3359" i="2"/>
  <c r="C3367" i="2"/>
  <c r="C3375" i="2"/>
  <c r="C3383" i="2"/>
  <c r="C3391" i="2"/>
  <c r="C3399" i="2"/>
  <c r="C3407" i="2"/>
  <c r="C3415" i="2"/>
  <c r="C3423" i="2"/>
  <c r="C3431" i="2"/>
  <c r="C3439" i="2"/>
  <c r="C3447" i="2"/>
  <c r="C3455" i="2"/>
  <c r="C3463" i="2"/>
  <c r="C3471" i="2"/>
  <c r="C3479" i="2"/>
  <c r="C3487" i="2"/>
  <c r="C3495" i="2"/>
  <c r="C3503" i="2"/>
  <c r="C3511" i="2"/>
  <c r="C3519" i="2"/>
  <c r="C3527" i="2"/>
  <c r="C3535" i="2"/>
  <c r="C3543" i="2"/>
  <c r="C3551" i="2"/>
  <c r="C3559" i="2"/>
  <c r="C3567" i="2"/>
  <c r="C3575" i="2"/>
  <c r="C3583" i="2"/>
  <c r="C3591" i="2"/>
  <c r="C3599" i="2"/>
  <c r="C3607" i="2"/>
  <c r="C3615" i="2"/>
  <c r="C3623" i="2"/>
  <c r="C3631" i="2"/>
  <c r="C3639" i="2"/>
  <c r="C3647" i="2"/>
  <c r="C3655" i="2"/>
  <c r="C3663" i="2"/>
  <c r="C3671" i="2"/>
  <c r="C3679" i="2"/>
  <c r="C3687" i="2"/>
  <c r="C3695" i="2"/>
  <c r="C3703" i="2"/>
  <c r="C3711" i="2"/>
  <c r="C3719" i="2"/>
  <c r="C3727" i="2"/>
  <c r="C3735" i="2"/>
  <c r="B6755" i="2"/>
  <c r="B7601" i="2"/>
  <c r="B7947" i="2"/>
  <c r="B8287" i="2"/>
  <c r="B8612" i="2"/>
  <c r="B8868" i="2"/>
  <c r="B9071" i="2"/>
  <c r="B9199" i="2"/>
  <c r="C433" i="2"/>
  <c r="C520" i="2"/>
  <c r="C589" i="2"/>
  <c r="C653" i="2"/>
  <c r="C717" i="2"/>
  <c r="C781" i="2"/>
  <c r="C845" i="2"/>
  <c r="C909" i="2"/>
  <c r="C973" i="2"/>
  <c r="C1014" i="2"/>
  <c r="C1046" i="2"/>
  <c r="C1078" i="2"/>
  <c r="C1110" i="2"/>
  <c r="C1142" i="2"/>
  <c r="C1174" i="2"/>
  <c r="C1206" i="2"/>
  <c r="C1238" i="2"/>
  <c r="C1270" i="2"/>
  <c r="C1302" i="2"/>
  <c r="C1334" i="2"/>
  <c r="C1366" i="2"/>
  <c r="C1398" i="2"/>
  <c r="C1430" i="2"/>
  <c r="C1462" i="2"/>
  <c r="C1494" i="2"/>
  <c r="C1526" i="2"/>
  <c r="C1558" i="2"/>
  <c r="C1590" i="2"/>
  <c r="C1622" i="2"/>
  <c r="C1654" i="2"/>
  <c r="C1686" i="2"/>
  <c r="C1718" i="2"/>
  <c r="C1741" i="2"/>
  <c r="C1763" i="2"/>
  <c r="C1782" i="2"/>
  <c r="C1805" i="2"/>
  <c r="C1827" i="2"/>
  <c r="C1846" i="2"/>
  <c r="C1869" i="2"/>
  <c r="C1891" i="2"/>
  <c r="C1910" i="2"/>
  <c r="C1933" i="2"/>
  <c r="C1955" i="2"/>
  <c r="C1974" i="2"/>
  <c r="C1997" i="2"/>
  <c r="C2019" i="2"/>
  <c r="C2038" i="2"/>
  <c r="C2061" i="2"/>
  <c r="C2083" i="2"/>
  <c r="C2102" i="2"/>
  <c r="C2125" i="2"/>
  <c r="C2147" i="2"/>
  <c r="C2166" i="2"/>
  <c r="C2189" i="2"/>
  <c r="C2211" i="2"/>
  <c r="C2230" i="2"/>
  <c r="C2253" i="2"/>
  <c r="C2275" i="2"/>
  <c r="C2294" i="2"/>
  <c r="C2317" i="2"/>
  <c r="C2339" i="2"/>
  <c r="C2358" i="2"/>
  <c r="C2381" i="2"/>
  <c r="C2403" i="2"/>
  <c r="C2422" i="2"/>
  <c r="C2445" i="2"/>
  <c r="C2462" i="2"/>
  <c r="C2478" i="2"/>
  <c r="C2494" i="2"/>
  <c r="C2509" i="2"/>
  <c r="C2522" i="2"/>
  <c r="C2534" i="2"/>
  <c r="C2547" i="2"/>
  <c r="C2558" i="2"/>
  <c r="C2569" i="2"/>
  <c r="C2579" i="2"/>
  <c r="C2590" i="2"/>
  <c r="C2600" i="2"/>
  <c r="C2608" i="2"/>
  <c r="C2616" i="2"/>
  <c r="C2624" i="2"/>
  <c r="C2632" i="2"/>
  <c r="C2640" i="2"/>
  <c r="C2648" i="2"/>
  <c r="C2656" i="2"/>
  <c r="C2664" i="2"/>
  <c r="C2672" i="2"/>
  <c r="C2680" i="2"/>
  <c r="C2688" i="2"/>
  <c r="C2696" i="2"/>
  <c r="C2704" i="2"/>
  <c r="C2712" i="2"/>
  <c r="C2720" i="2"/>
  <c r="C2728" i="2"/>
  <c r="C2736" i="2"/>
  <c r="C2744" i="2"/>
  <c r="C2752" i="2"/>
  <c r="C2760" i="2"/>
  <c r="C2768" i="2"/>
  <c r="C2776" i="2"/>
  <c r="C2784" i="2"/>
  <c r="C2792" i="2"/>
  <c r="C2800" i="2"/>
  <c r="C2808" i="2"/>
  <c r="C2816" i="2"/>
  <c r="C2824" i="2"/>
  <c r="C2832" i="2"/>
  <c r="C2840" i="2"/>
  <c r="C2848" i="2"/>
  <c r="C2856" i="2"/>
  <c r="C2864" i="2"/>
  <c r="C2872" i="2"/>
  <c r="C2880" i="2"/>
  <c r="C2888" i="2"/>
  <c r="C2896" i="2"/>
  <c r="C2904" i="2"/>
  <c r="C2912" i="2"/>
  <c r="C2920" i="2"/>
  <c r="C2928" i="2"/>
  <c r="C2936" i="2"/>
  <c r="C2944" i="2"/>
  <c r="C2952" i="2"/>
  <c r="C2960" i="2"/>
  <c r="C2968" i="2"/>
  <c r="C2976" i="2"/>
  <c r="C2984" i="2"/>
  <c r="C2992" i="2"/>
  <c r="C3000" i="2"/>
  <c r="C3008" i="2"/>
  <c r="C3016" i="2"/>
  <c r="C3024" i="2"/>
  <c r="C3032" i="2"/>
  <c r="C3040" i="2"/>
  <c r="C3048" i="2"/>
  <c r="C3056" i="2"/>
  <c r="C3064" i="2"/>
  <c r="C3072" i="2"/>
  <c r="C3080" i="2"/>
  <c r="C3088" i="2"/>
  <c r="C3096" i="2"/>
  <c r="C3104" i="2"/>
  <c r="C3112" i="2"/>
  <c r="C3120" i="2"/>
  <c r="C3128" i="2"/>
  <c r="C3136" i="2"/>
  <c r="C3144" i="2"/>
  <c r="C3152" i="2"/>
  <c r="C3160" i="2"/>
  <c r="C3168" i="2"/>
  <c r="C3176" i="2"/>
  <c r="C3184" i="2"/>
  <c r="C3192" i="2"/>
  <c r="C3200" i="2"/>
  <c r="C3208" i="2"/>
  <c r="C3216" i="2"/>
  <c r="C3224" i="2"/>
  <c r="C3232" i="2"/>
  <c r="C3240" i="2"/>
  <c r="C3248" i="2"/>
  <c r="C3256" i="2"/>
  <c r="C3264" i="2"/>
  <c r="C3272" i="2"/>
  <c r="C3280" i="2"/>
  <c r="C3288" i="2"/>
  <c r="C3296" i="2"/>
  <c r="C3304" i="2"/>
  <c r="C3312" i="2"/>
  <c r="C3320" i="2"/>
  <c r="C3328" i="2"/>
  <c r="C3336" i="2"/>
  <c r="C3344" i="2"/>
  <c r="C3352" i="2"/>
  <c r="C3360" i="2"/>
  <c r="C3368" i="2"/>
  <c r="C3376" i="2"/>
  <c r="C3384" i="2"/>
  <c r="C3392" i="2"/>
  <c r="C3400" i="2"/>
  <c r="C3408" i="2"/>
  <c r="C3416" i="2"/>
  <c r="C3424" i="2"/>
  <c r="C3432" i="2"/>
  <c r="C3440" i="2"/>
  <c r="C3448" i="2"/>
  <c r="C3456" i="2"/>
  <c r="C3464" i="2"/>
  <c r="C3472" i="2"/>
  <c r="C3480" i="2"/>
  <c r="C3488" i="2"/>
  <c r="C3496" i="2"/>
  <c r="C3504" i="2"/>
  <c r="C3512" i="2"/>
  <c r="C3520" i="2"/>
  <c r="C3528" i="2"/>
  <c r="C3536" i="2"/>
  <c r="C3544" i="2"/>
  <c r="C3552" i="2"/>
  <c r="C3560" i="2"/>
  <c r="C3568" i="2"/>
  <c r="C3576" i="2"/>
  <c r="C3584" i="2"/>
  <c r="C3592" i="2"/>
  <c r="C3600" i="2"/>
  <c r="C3608" i="2"/>
  <c r="C3616" i="2"/>
  <c r="C3624" i="2"/>
  <c r="C3632" i="2"/>
  <c r="C3640" i="2"/>
  <c r="C3648" i="2"/>
  <c r="C3656" i="2"/>
  <c r="C3664" i="2"/>
  <c r="C3672" i="2"/>
  <c r="C3680" i="2"/>
  <c r="C3688" i="2"/>
  <c r="C3696" i="2"/>
  <c r="C3704" i="2"/>
  <c r="C3712" i="2"/>
  <c r="C3720" i="2"/>
  <c r="C3728" i="2"/>
  <c r="C3736" i="2"/>
  <c r="C3744" i="2"/>
  <c r="C3752" i="2"/>
  <c r="C3760" i="2"/>
  <c r="C3768" i="2"/>
  <c r="C3776" i="2"/>
  <c r="C3784" i="2"/>
  <c r="C3792" i="2"/>
  <c r="B7078" i="2"/>
  <c r="B7675" i="2"/>
  <c r="B8015" i="2"/>
  <c r="B8356" i="2"/>
  <c r="B8665" i="2"/>
  <c r="B8921" i="2"/>
  <c r="B9097" i="2"/>
  <c r="C352" i="2"/>
  <c r="C454" i="2"/>
  <c r="C537" i="2"/>
  <c r="C601" i="2"/>
  <c r="C665" i="2"/>
  <c r="C729" i="2"/>
  <c r="C793" i="2"/>
  <c r="C857" i="2"/>
  <c r="C921" i="2"/>
  <c r="C983" i="2"/>
  <c r="C1021" i="2"/>
  <c r="C1053" i="2"/>
  <c r="C1085" i="2"/>
  <c r="C1117" i="2"/>
  <c r="C1149" i="2"/>
  <c r="C1181" i="2"/>
  <c r="C1213" i="2"/>
  <c r="C1245" i="2"/>
  <c r="C1277" i="2"/>
  <c r="C1309" i="2"/>
  <c r="C1341" i="2"/>
  <c r="C1373" i="2"/>
  <c r="C1405" i="2"/>
  <c r="C1437" i="2"/>
  <c r="C1469" i="2"/>
  <c r="C1501" i="2"/>
  <c r="C1533" i="2"/>
  <c r="C1565" i="2"/>
  <c r="C1597" i="2"/>
  <c r="C1629" i="2"/>
  <c r="C1661" i="2"/>
  <c r="C1693" i="2"/>
  <c r="C1723" i="2"/>
  <c r="C1742" i="2"/>
  <c r="C1765" i="2"/>
  <c r="C1787" i="2"/>
  <c r="C1806" i="2"/>
  <c r="C1829" i="2"/>
  <c r="C1851" i="2"/>
  <c r="C1870" i="2"/>
  <c r="C1893" i="2"/>
  <c r="C1915" i="2"/>
  <c r="C1934" i="2"/>
  <c r="C1957" i="2"/>
  <c r="C1979" i="2"/>
  <c r="C1998" i="2"/>
  <c r="C2021" i="2"/>
  <c r="C2043" i="2"/>
  <c r="C2062" i="2"/>
  <c r="C2085" i="2"/>
  <c r="C2107" i="2"/>
  <c r="C2126" i="2"/>
  <c r="C2149" i="2"/>
  <c r="C2171" i="2"/>
  <c r="C2190" i="2"/>
  <c r="C2213" i="2"/>
  <c r="C2235" i="2"/>
  <c r="C2254" i="2"/>
  <c r="C2277" i="2"/>
  <c r="C2299" i="2"/>
  <c r="C2318" i="2"/>
  <c r="C2341" i="2"/>
  <c r="C2363" i="2"/>
  <c r="C2382" i="2"/>
  <c r="C2405" i="2"/>
  <c r="C2427" i="2"/>
  <c r="C2446" i="2"/>
  <c r="C2464" i="2"/>
  <c r="C2480" i="2"/>
  <c r="C2496" i="2"/>
  <c r="C2510" i="2"/>
  <c r="C2523" i="2"/>
  <c r="C2536" i="2"/>
  <c r="C2549" i="2"/>
  <c r="C2560" i="2"/>
  <c r="C2570" i="2"/>
  <c r="C2581" i="2"/>
  <c r="C2592" i="2"/>
  <c r="C2601" i="2"/>
  <c r="C2609" i="2"/>
  <c r="C2617" i="2"/>
  <c r="C2625" i="2"/>
  <c r="C2633" i="2"/>
  <c r="C2641" i="2"/>
  <c r="C2649" i="2"/>
  <c r="C2657" i="2"/>
  <c r="C2665" i="2"/>
  <c r="C2673" i="2"/>
  <c r="C2681" i="2"/>
  <c r="C2689" i="2"/>
  <c r="C2697" i="2"/>
  <c r="C2705" i="2"/>
  <c r="C2713" i="2"/>
  <c r="C2721" i="2"/>
  <c r="C2729" i="2"/>
  <c r="C2737" i="2"/>
  <c r="C2745" i="2"/>
  <c r="C2753" i="2"/>
  <c r="C2761" i="2"/>
  <c r="C2769" i="2"/>
  <c r="C2777" i="2"/>
  <c r="C2785" i="2"/>
  <c r="C2793" i="2"/>
  <c r="C2801" i="2"/>
  <c r="C2809" i="2"/>
  <c r="C2817" i="2"/>
  <c r="C2825" i="2"/>
  <c r="C2833" i="2"/>
  <c r="C2841" i="2"/>
  <c r="C2849" i="2"/>
  <c r="C2857" i="2"/>
  <c r="C2865" i="2"/>
  <c r="C2873" i="2"/>
  <c r="C2881" i="2"/>
  <c r="C2889" i="2"/>
  <c r="C2897" i="2"/>
  <c r="C2905" i="2"/>
  <c r="C2913" i="2"/>
  <c r="C2921" i="2"/>
  <c r="C2929" i="2"/>
  <c r="C2937" i="2"/>
  <c r="C2945" i="2"/>
  <c r="C2953" i="2"/>
  <c r="C2961" i="2"/>
  <c r="C2969" i="2"/>
  <c r="C2977" i="2"/>
  <c r="C2985" i="2"/>
  <c r="C2993" i="2"/>
  <c r="C3001" i="2"/>
  <c r="C3009" i="2"/>
  <c r="C3017" i="2"/>
  <c r="C3025" i="2"/>
  <c r="C3033" i="2"/>
  <c r="C3041" i="2"/>
  <c r="C3049" i="2"/>
  <c r="C3057" i="2"/>
  <c r="C3065" i="2"/>
  <c r="C3073" i="2"/>
  <c r="C3081" i="2"/>
  <c r="C3089" i="2"/>
  <c r="C3097" i="2"/>
  <c r="C3105" i="2"/>
  <c r="C3113" i="2"/>
  <c r="C3121" i="2"/>
  <c r="C3129" i="2"/>
  <c r="C3137" i="2"/>
  <c r="C3145" i="2"/>
  <c r="C3153" i="2"/>
  <c r="C3161" i="2"/>
  <c r="C3169" i="2"/>
  <c r="C3177" i="2"/>
  <c r="C3185" i="2"/>
  <c r="C3193" i="2"/>
  <c r="C3201" i="2"/>
  <c r="C3209" i="2"/>
  <c r="C3217" i="2"/>
  <c r="C3225" i="2"/>
  <c r="C3233" i="2"/>
  <c r="C3241" i="2"/>
  <c r="C3249" i="2"/>
  <c r="C3257" i="2"/>
  <c r="C3265" i="2"/>
  <c r="C3273" i="2"/>
  <c r="C3281" i="2"/>
  <c r="C3289" i="2"/>
  <c r="C3297" i="2"/>
  <c r="C3305" i="2"/>
  <c r="C3313" i="2"/>
  <c r="C3321" i="2"/>
  <c r="C3329" i="2"/>
  <c r="C3337" i="2"/>
  <c r="C3345" i="2"/>
  <c r="C3353" i="2"/>
  <c r="C3361" i="2"/>
  <c r="C3369" i="2"/>
  <c r="C3377" i="2"/>
  <c r="C3385" i="2"/>
  <c r="C3393" i="2"/>
  <c r="C3401" i="2"/>
  <c r="C3409" i="2"/>
  <c r="C3417" i="2"/>
  <c r="C3425" i="2"/>
  <c r="C3433" i="2"/>
  <c r="C3441" i="2"/>
  <c r="C3449" i="2"/>
  <c r="C3457" i="2"/>
  <c r="C3465" i="2"/>
  <c r="C3473" i="2"/>
  <c r="C3481" i="2"/>
  <c r="C3489" i="2"/>
  <c r="C3497" i="2"/>
  <c r="C3505" i="2"/>
  <c r="C3513" i="2"/>
  <c r="C3521" i="2"/>
  <c r="C3529" i="2"/>
  <c r="C3537" i="2"/>
  <c r="C3545" i="2"/>
  <c r="C3553" i="2"/>
  <c r="C3561" i="2"/>
  <c r="C3569" i="2"/>
  <c r="C3577" i="2"/>
  <c r="C3585" i="2"/>
  <c r="C3593" i="2"/>
  <c r="C3601" i="2"/>
  <c r="C3609" i="2"/>
  <c r="C3617" i="2"/>
  <c r="C3625" i="2"/>
  <c r="C3633" i="2"/>
  <c r="C3641" i="2"/>
  <c r="C3649" i="2"/>
  <c r="C3657" i="2"/>
  <c r="C3665" i="2"/>
  <c r="C3673" i="2"/>
  <c r="C3681" i="2"/>
  <c r="C3689" i="2"/>
  <c r="C3697" i="2"/>
  <c r="C3705" i="2"/>
  <c r="C3713" i="2"/>
  <c r="C3721" i="2"/>
  <c r="C3729" i="2"/>
  <c r="C3737" i="2"/>
  <c r="C3745" i="2"/>
  <c r="C3753" i="2"/>
  <c r="C3761" i="2"/>
  <c r="C3769" i="2"/>
  <c r="C3777" i="2"/>
  <c r="C3785" i="2"/>
  <c r="C3793" i="2"/>
  <c r="C3801" i="2"/>
  <c r="C3809" i="2"/>
  <c r="C3817" i="2"/>
  <c r="C3825" i="2"/>
  <c r="C3833" i="2"/>
  <c r="C3841" i="2"/>
  <c r="C3849" i="2"/>
  <c r="C3857" i="2"/>
  <c r="C3865" i="2"/>
  <c r="C3873" i="2"/>
  <c r="C3881" i="2"/>
  <c r="C3889" i="2"/>
  <c r="C3897" i="2"/>
  <c r="C3905" i="2"/>
  <c r="C3913" i="2"/>
  <c r="C3921" i="2"/>
  <c r="C3929" i="2"/>
  <c r="C3937" i="2"/>
  <c r="C3945" i="2"/>
  <c r="C3953" i="2"/>
  <c r="C3961" i="2"/>
  <c r="B7394" i="2"/>
  <c r="B7775" i="2"/>
  <c r="B8116" i="2"/>
  <c r="B8459" i="2"/>
  <c r="B8740" i="2"/>
  <c r="B8996" i="2"/>
  <c r="B9135" i="2"/>
  <c r="C390" i="2"/>
  <c r="C478" i="2"/>
  <c r="C557" i="2"/>
  <c r="C621" i="2"/>
  <c r="C685" i="2"/>
  <c r="C749" i="2"/>
  <c r="C813" i="2"/>
  <c r="C877" i="2"/>
  <c r="C941" i="2"/>
  <c r="C996" i="2"/>
  <c r="C1030" i="2"/>
  <c r="C1062" i="2"/>
  <c r="C1094" i="2"/>
  <c r="C1126" i="2"/>
  <c r="C1158" i="2"/>
  <c r="C1190" i="2"/>
  <c r="C1222" i="2"/>
  <c r="C1254" i="2"/>
  <c r="C1286" i="2"/>
  <c r="C1318" i="2"/>
  <c r="C1350" i="2"/>
  <c r="C1382" i="2"/>
  <c r="C1414" i="2"/>
  <c r="C1446" i="2"/>
  <c r="C1478" i="2"/>
  <c r="C1510" i="2"/>
  <c r="C1542" i="2"/>
  <c r="C1574" i="2"/>
  <c r="C1606" i="2"/>
  <c r="C1638" i="2"/>
  <c r="C1670" i="2"/>
  <c r="C1702" i="2"/>
  <c r="C1731" i="2"/>
  <c r="C1750" i="2"/>
  <c r="C1773" i="2"/>
  <c r="C1795" i="2"/>
  <c r="C1814" i="2"/>
  <c r="C1837" i="2"/>
  <c r="C1859" i="2"/>
  <c r="C1878" i="2"/>
  <c r="C1901" i="2"/>
  <c r="C1923" i="2"/>
  <c r="C1942" i="2"/>
  <c r="C1965" i="2"/>
  <c r="C1987" i="2"/>
  <c r="C2006" i="2"/>
  <c r="C2029" i="2"/>
  <c r="C2051" i="2"/>
  <c r="C2070" i="2"/>
  <c r="C2093" i="2"/>
  <c r="C2115" i="2"/>
  <c r="C2134" i="2"/>
  <c r="C2157" i="2"/>
  <c r="C2179" i="2"/>
  <c r="C2198" i="2"/>
  <c r="C2221" i="2"/>
  <c r="C2243" i="2"/>
  <c r="C2262" i="2"/>
  <c r="C2285" i="2"/>
  <c r="C2307" i="2"/>
  <c r="C2326" i="2"/>
  <c r="C2349" i="2"/>
  <c r="C2371" i="2"/>
  <c r="C2390" i="2"/>
  <c r="C2413" i="2"/>
  <c r="C2435" i="2"/>
  <c r="C2454" i="2"/>
  <c r="C2470" i="2"/>
  <c r="C2486" i="2"/>
  <c r="C2502" i="2"/>
  <c r="C2515" i="2"/>
  <c r="C2528" i="2"/>
  <c r="C2541" i="2"/>
  <c r="C2553" i="2"/>
  <c r="C2563" i="2"/>
  <c r="C2574" i="2"/>
  <c r="C2585" i="2"/>
  <c r="C2595" i="2"/>
  <c r="C2604" i="2"/>
  <c r="C2612" i="2"/>
  <c r="C2620" i="2"/>
  <c r="C2628" i="2"/>
  <c r="C2636" i="2"/>
  <c r="C2644" i="2"/>
  <c r="C2652" i="2"/>
  <c r="C2660" i="2"/>
  <c r="C2668" i="2"/>
  <c r="C2676" i="2"/>
  <c r="C2684" i="2"/>
  <c r="C2692" i="2"/>
  <c r="C2700" i="2"/>
  <c r="C2708" i="2"/>
  <c r="C2716" i="2"/>
  <c r="C2724" i="2"/>
  <c r="C2732" i="2"/>
  <c r="C2740" i="2"/>
  <c r="C2748" i="2"/>
  <c r="C2756" i="2"/>
  <c r="C2764" i="2"/>
  <c r="C2772" i="2"/>
  <c r="C2780" i="2"/>
  <c r="C2788" i="2"/>
  <c r="C2796" i="2"/>
  <c r="C2804" i="2"/>
  <c r="C2812" i="2"/>
  <c r="C2820" i="2"/>
  <c r="C2828" i="2"/>
  <c r="C2836" i="2"/>
  <c r="C2844" i="2"/>
  <c r="C2852" i="2"/>
  <c r="C2860" i="2"/>
  <c r="C2868" i="2"/>
  <c r="C2876" i="2"/>
  <c r="C2884" i="2"/>
  <c r="C2892" i="2"/>
  <c r="C2900" i="2"/>
  <c r="C2908" i="2"/>
  <c r="C2916" i="2"/>
  <c r="C2924" i="2"/>
  <c r="C2932" i="2"/>
  <c r="C2940" i="2"/>
  <c r="C2948" i="2"/>
  <c r="C2956" i="2"/>
  <c r="C2964" i="2"/>
  <c r="C2972" i="2"/>
  <c r="C2980" i="2"/>
  <c r="C2988" i="2"/>
  <c r="C2996" i="2"/>
  <c r="C3004" i="2"/>
  <c r="C3012" i="2"/>
  <c r="C3020" i="2"/>
  <c r="C3028" i="2"/>
  <c r="C3036" i="2"/>
  <c r="C3044" i="2"/>
  <c r="C3052" i="2"/>
  <c r="C3060" i="2"/>
  <c r="C3068" i="2"/>
  <c r="C3076" i="2"/>
  <c r="C3084" i="2"/>
  <c r="C3092" i="2"/>
  <c r="C3100" i="2"/>
  <c r="C3108" i="2"/>
  <c r="C3116" i="2"/>
  <c r="C3124" i="2"/>
  <c r="C3132" i="2"/>
  <c r="C3140" i="2"/>
  <c r="C3148" i="2"/>
  <c r="C3156" i="2"/>
  <c r="C3164" i="2"/>
  <c r="C3172" i="2"/>
  <c r="C3180" i="2"/>
  <c r="C3188" i="2"/>
  <c r="C3196" i="2"/>
  <c r="C3204" i="2"/>
  <c r="C3212" i="2"/>
  <c r="C3220" i="2"/>
  <c r="C3228" i="2"/>
  <c r="C3236" i="2"/>
  <c r="C3244" i="2"/>
  <c r="C3252" i="2"/>
  <c r="C3260" i="2"/>
  <c r="C3268" i="2"/>
  <c r="C3276" i="2"/>
  <c r="C3284" i="2"/>
  <c r="C3292" i="2"/>
  <c r="C3300" i="2"/>
  <c r="C3308" i="2"/>
  <c r="C3316" i="2"/>
  <c r="C3324" i="2"/>
  <c r="C3332" i="2"/>
  <c r="C3340" i="2"/>
  <c r="C3348" i="2"/>
  <c r="C3356" i="2"/>
  <c r="C3364" i="2"/>
  <c r="C3372" i="2"/>
  <c r="C3380" i="2"/>
  <c r="C3388" i="2"/>
  <c r="C3396" i="2"/>
  <c r="C3404" i="2"/>
  <c r="C3412" i="2"/>
  <c r="C3420" i="2"/>
  <c r="C3428" i="2"/>
  <c r="C3436" i="2"/>
  <c r="C3444" i="2"/>
  <c r="C3452" i="2"/>
  <c r="C3460" i="2"/>
  <c r="C3468" i="2"/>
  <c r="C3476" i="2"/>
  <c r="C3484" i="2"/>
  <c r="C3492" i="2"/>
  <c r="C3500" i="2"/>
  <c r="C3508" i="2"/>
  <c r="C3516" i="2"/>
  <c r="C3524" i="2"/>
  <c r="C3532" i="2"/>
  <c r="C3540" i="2"/>
  <c r="C3548" i="2"/>
  <c r="C3556" i="2"/>
  <c r="C3564" i="2"/>
  <c r="C3572" i="2"/>
  <c r="C3580" i="2"/>
  <c r="C3588" i="2"/>
  <c r="C3596" i="2"/>
  <c r="C3604" i="2"/>
  <c r="C3612" i="2"/>
  <c r="C3620" i="2"/>
  <c r="C3628" i="2"/>
  <c r="C3636" i="2"/>
  <c r="C3644" i="2"/>
  <c r="C3652" i="2"/>
  <c r="C3660" i="2"/>
  <c r="C3668" i="2"/>
  <c r="C3676" i="2"/>
  <c r="C3684" i="2"/>
  <c r="C3692" i="2"/>
  <c r="C3700" i="2"/>
  <c r="C3708" i="2"/>
  <c r="C3716" i="2"/>
  <c r="C3724" i="2"/>
  <c r="C3732" i="2"/>
  <c r="C3740" i="2"/>
  <c r="C3748" i="2"/>
  <c r="C3756" i="2"/>
  <c r="C3764" i="2"/>
  <c r="C3772" i="2"/>
  <c r="C3780" i="2"/>
  <c r="C3788" i="2"/>
  <c r="B7485" i="2"/>
  <c r="B7844" i="2"/>
  <c r="B8187" i="2"/>
  <c r="B8527" i="2"/>
  <c r="B8793" i="2"/>
  <c r="B9033" i="2"/>
  <c r="B9161" i="2"/>
  <c r="C409" i="2"/>
  <c r="C496" i="2"/>
  <c r="C569" i="2"/>
  <c r="C633" i="2"/>
  <c r="C697" i="2"/>
  <c r="C761" i="2"/>
  <c r="C825" i="2"/>
  <c r="C889" i="2"/>
  <c r="C953" i="2"/>
  <c r="C1004" i="2"/>
  <c r="C1037" i="2"/>
  <c r="C1069" i="2"/>
  <c r="C1101" i="2"/>
  <c r="C1133" i="2"/>
  <c r="C1165" i="2"/>
  <c r="C1197" i="2"/>
  <c r="C1229" i="2"/>
  <c r="C1261" i="2"/>
  <c r="C1293" i="2"/>
  <c r="C1325" i="2"/>
  <c r="C1357" i="2"/>
  <c r="C1389" i="2"/>
  <c r="C1421" i="2"/>
  <c r="C1453" i="2"/>
  <c r="C1485" i="2"/>
  <c r="C1517" i="2"/>
  <c r="C1549" i="2"/>
  <c r="C1581" i="2"/>
  <c r="C1613" i="2"/>
  <c r="C1645" i="2"/>
  <c r="C1677" i="2"/>
  <c r="C1709" i="2"/>
  <c r="C1733" i="2"/>
  <c r="C1755" i="2"/>
  <c r="C1774" i="2"/>
  <c r="C1797" i="2"/>
  <c r="C1819" i="2"/>
  <c r="C1838" i="2"/>
  <c r="C1861" i="2"/>
  <c r="C1883" i="2"/>
  <c r="C1902" i="2"/>
  <c r="C1925" i="2"/>
  <c r="C1947" i="2"/>
  <c r="C1966" i="2"/>
  <c r="C1989" i="2"/>
  <c r="C2011" i="2"/>
  <c r="C2030" i="2"/>
  <c r="C2053" i="2"/>
  <c r="C2075" i="2"/>
  <c r="C2094" i="2"/>
  <c r="C2117" i="2"/>
  <c r="C2139" i="2"/>
  <c r="C2158" i="2"/>
  <c r="C2181" i="2"/>
  <c r="C2203" i="2"/>
  <c r="C2222" i="2"/>
  <c r="C2245" i="2"/>
  <c r="C2267" i="2"/>
  <c r="C2286" i="2"/>
  <c r="C2309" i="2"/>
  <c r="C2331" i="2"/>
  <c r="C2350" i="2"/>
  <c r="C2373" i="2"/>
  <c r="C2395" i="2"/>
  <c r="C2414" i="2"/>
  <c r="C2437" i="2"/>
  <c r="C2456" i="2"/>
  <c r="C2472" i="2"/>
  <c r="C2488" i="2"/>
  <c r="C2504" i="2"/>
  <c r="C2517" i="2"/>
  <c r="C2530" i="2"/>
  <c r="C2542" i="2"/>
  <c r="C2554" i="2"/>
  <c r="C2565" i="2"/>
  <c r="C2576" i="2"/>
  <c r="C2586" i="2"/>
  <c r="C2597" i="2"/>
  <c r="C2605" i="2"/>
  <c r="C2613" i="2"/>
  <c r="C2621" i="2"/>
  <c r="C2629" i="2"/>
  <c r="C2637" i="2"/>
  <c r="C2645" i="2"/>
  <c r="C2653" i="2"/>
  <c r="C2661" i="2"/>
  <c r="C2669" i="2"/>
  <c r="C2677" i="2"/>
  <c r="C2685" i="2"/>
  <c r="C2693" i="2"/>
  <c r="C2701" i="2"/>
  <c r="C2709" i="2"/>
  <c r="C2717" i="2"/>
  <c r="C2725" i="2"/>
  <c r="C2733" i="2"/>
  <c r="C2741" i="2"/>
  <c r="C2749" i="2"/>
  <c r="C2757" i="2"/>
  <c r="C2765" i="2"/>
  <c r="C2773" i="2"/>
  <c r="C2781" i="2"/>
  <c r="C2789" i="2"/>
  <c r="C2797" i="2"/>
  <c r="C2805" i="2"/>
  <c r="C2813" i="2"/>
  <c r="C2821" i="2"/>
  <c r="C2829" i="2"/>
  <c r="C2837" i="2"/>
  <c r="C2845" i="2"/>
  <c r="C2853" i="2"/>
  <c r="C2861" i="2"/>
  <c r="C2869" i="2"/>
  <c r="C2877" i="2"/>
  <c r="C2885" i="2"/>
  <c r="C2893" i="2"/>
  <c r="C2901" i="2"/>
  <c r="C2909" i="2"/>
  <c r="C2917" i="2"/>
  <c r="C2925" i="2"/>
  <c r="C2933" i="2"/>
  <c r="C2941" i="2"/>
  <c r="C2949" i="2"/>
  <c r="C2957" i="2"/>
  <c r="C2965" i="2"/>
  <c r="C2973" i="2"/>
  <c r="C2981" i="2"/>
  <c r="C2989" i="2"/>
  <c r="C2997" i="2"/>
  <c r="C3005" i="2"/>
  <c r="C3013" i="2"/>
  <c r="C3021" i="2"/>
  <c r="C3029" i="2"/>
  <c r="C3037" i="2"/>
  <c r="C3045" i="2"/>
  <c r="C3053" i="2"/>
  <c r="C3061" i="2"/>
  <c r="C3069" i="2"/>
  <c r="C3077" i="2"/>
  <c r="C3085" i="2"/>
  <c r="C3093" i="2"/>
  <c r="C3101" i="2"/>
  <c r="C3109" i="2"/>
  <c r="C3117" i="2"/>
  <c r="C3125" i="2"/>
  <c r="C3133" i="2"/>
  <c r="C3141" i="2"/>
  <c r="C3149" i="2"/>
  <c r="C3157" i="2"/>
  <c r="C3165" i="2"/>
  <c r="C3173" i="2"/>
  <c r="C3181" i="2"/>
  <c r="C3189" i="2"/>
  <c r="C3197" i="2"/>
  <c r="C3205" i="2"/>
  <c r="C3213" i="2"/>
  <c r="C3221" i="2"/>
  <c r="C3229" i="2"/>
  <c r="C3237" i="2"/>
  <c r="C3245" i="2"/>
  <c r="C3253" i="2"/>
  <c r="C3261" i="2"/>
  <c r="C3269" i="2"/>
  <c r="C3277" i="2"/>
  <c r="C3285" i="2"/>
  <c r="C3293" i="2"/>
  <c r="C3301" i="2"/>
  <c r="C3309" i="2"/>
  <c r="C3317" i="2"/>
  <c r="C3325" i="2"/>
  <c r="C3333" i="2"/>
  <c r="C3341" i="2"/>
  <c r="C3349" i="2"/>
  <c r="C3357" i="2"/>
  <c r="C3365" i="2"/>
  <c r="C3373" i="2"/>
  <c r="C3381" i="2"/>
  <c r="C3389" i="2"/>
  <c r="C3397" i="2"/>
  <c r="C3405" i="2"/>
  <c r="C3413" i="2"/>
  <c r="C3421" i="2"/>
  <c r="C3429" i="2"/>
  <c r="C3437" i="2"/>
  <c r="C3445" i="2"/>
  <c r="C3453" i="2"/>
  <c r="C3461" i="2"/>
  <c r="C3469" i="2"/>
  <c r="C3477" i="2"/>
  <c r="C3485" i="2"/>
  <c r="C3493" i="2"/>
  <c r="C3501" i="2"/>
  <c r="C3509" i="2"/>
  <c r="C3517" i="2"/>
  <c r="C3525" i="2"/>
  <c r="C3533" i="2"/>
  <c r="C3541" i="2"/>
  <c r="C3549" i="2"/>
  <c r="C3557" i="2"/>
  <c r="C3565" i="2"/>
  <c r="C3573" i="2"/>
  <c r="C3581" i="2"/>
  <c r="C3589" i="2"/>
  <c r="C3597" i="2"/>
  <c r="C3605" i="2"/>
  <c r="C3613" i="2"/>
  <c r="C3621" i="2"/>
  <c r="C3629" i="2"/>
  <c r="C3637" i="2"/>
  <c r="C3645" i="2"/>
  <c r="C3653" i="2"/>
  <c r="C3661" i="2"/>
  <c r="C3669" i="2"/>
  <c r="C3677" i="2"/>
  <c r="C3685" i="2"/>
  <c r="C3693" i="2"/>
  <c r="C3701" i="2"/>
  <c r="C3709" i="2"/>
  <c r="C3717" i="2"/>
  <c r="C3725" i="2"/>
  <c r="C3733" i="2"/>
  <c r="C3741" i="2"/>
  <c r="C3749" i="2"/>
  <c r="C3757" i="2"/>
  <c r="C3765" i="2"/>
  <c r="C3773" i="2"/>
  <c r="C3781" i="2"/>
  <c r="C3789" i="2"/>
  <c r="C3797" i="2"/>
  <c r="C3805" i="2"/>
  <c r="C3813" i="2"/>
  <c r="C3821" i="2"/>
  <c r="C3829" i="2"/>
  <c r="C3837" i="2"/>
  <c r="C3845" i="2"/>
  <c r="C3853" i="2"/>
  <c r="C3861" i="2"/>
  <c r="C3869" i="2"/>
  <c r="C3877" i="2"/>
  <c r="C3885" i="2"/>
  <c r="C3893" i="2"/>
  <c r="C3901" i="2"/>
  <c r="C3909" i="2"/>
  <c r="C3917" i="2"/>
  <c r="C3925" i="2"/>
  <c r="C3933" i="2"/>
  <c r="C3941" i="2"/>
  <c r="C3949" i="2"/>
  <c r="C3957" i="2"/>
  <c r="B7142" i="2"/>
  <c r="B8203" i="2"/>
  <c r="B8985" i="2"/>
  <c r="C456" i="2"/>
  <c r="C637" i="2"/>
  <c r="C809" i="2"/>
  <c r="C984" i="2"/>
  <c r="C1070" i="2"/>
  <c r="C1157" i="2"/>
  <c r="C1246" i="2"/>
  <c r="C1326" i="2"/>
  <c r="C1413" i="2"/>
  <c r="C1502" i="2"/>
  <c r="C1582" i="2"/>
  <c r="C1669" i="2"/>
  <c r="C1747" i="2"/>
  <c r="C1798" i="2"/>
  <c r="C1854" i="2"/>
  <c r="C1917" i="2"/>
  <c r="C1971" i="2"/>
  <c r="C2027" i="2"/>
  <c r="C2086" i="2"/>
  <c r="C2141" i="2"/>
  <c r="C2197" i="2"/>
  <c r="C2259" i="2"/>
  <c r="C2310" i="2"/>
  <c r="C2366" i="2"/>
  <c r="C2429" i="2"/>
  <c r="C2475" i="2"/>
  <c r="C2514" i="2"/>
  <c r="C2550" i="2"/>
  <c r="C2577" i="2"/>
  <c r="C2603" i="2"/>
  <c r="C2626" i="2"/>
  <c r="C2646" i="2"/>
  <c r="C2667" i="2"/>
  <c r="C2690" i="2"/>
  <c r="C2710" i="2"/>
  <c r="C2731" i="2"/>
  <c r="C2754" i="2"/>
  <c r="C2774" i="2"/>
  <c r="C2795" i="2"/>
  <c r="C2818" i="2"/>
  <c r="C2838" i="2"/>
  <c r="C2859" i="2"/>
  <c r="C2882" i="2"/>
  <c r="C2902" i="2"/>
  <c r="C2923" i="2"/>
  <c r="C2946" i="2"/>
  <c r="C2966" i="2"/>
  <c r="C2987" i="2"/>
  <c r="C3010" i="2"/>
  <c r="C3030" i="2"/>
  <c r="C3051" i="2"/>
  <c r="C3074" i="2"/>
  <c r="C3094" i="2"/>
  <c r="C3115" i="2"/>
  <c r="C3138" i="2"/>
  <c r="C3158" i="2"/>
  <c r="C3179" i="2"/>
  <c r="C3202" i="2"/>
  <c r="C3222" i="2"/>
  <c r="C3243" i="2"/>
  <c r="C3266" i="2"/>
  <c r="C3286" i="2"/>
  <c r="C3307" i="2"/>
  <c r="C3330" i="2"/>
  <c r="C3350" i="2"/>
  <c r="C3371" i="2"/>
  <c r="C3394" i="2"/>
  <c r="C3414" i="2"/>
  <c r="C3435" i="2"/>
  <c r="C3458" i="2"/>
  <c r="C3478" i="2"/>
  <c r="C3499" i="2"/>
  <c r="C3522" i="2"/>
  <c r="C3542" i="2"/>
  <c r="C3563" i="2"/>
  <c r="C3586" i="2"/>
  <c r="C3606" i="2"/>
  <c r="C3627" i="2"/>
  <c r="C3650" i="2"/>
  <c r="C3670" i="2"/>
  <c r="C3691" i="2"/>
  <c r="C3714" i="2"/>
  <c r="C3734" i="2"/>
  <c r="C3751" i="2"/>
  <c r="C3767" i="2"/>
  <c r="C3783" i="2"/>
  <c r="C3798" i="2"/>
  <c r="C3808" i="2"/>
  <c r="C3819" i="2"/>
  <c r="C3830" i="2"/>
  <c r="C3840" i="2"/>
  <c r="C3851" i="2"/>
  <c r="C3862" i="2"/>
  <c r="C3872" i="2"/>
  <c r="C3883" i="2"/>
  <c r="C3894" i="2"/>
  <c r="C3904" i="2"/>
  <c r="C3915" i="2"/>
  <c r="C3926" i="2"/>
  <c r="C3936" i="2"/>
  <c r="C3947" i="2"/>
  <c r="C3958" i="2"/>
  <c r="C3967" i="2"/>
  <c r="C3975" i="2"/>
  <c r="C3983" i="2"/>
  <c r="C3991" i="2"/>
  <c r="C3999" i="2"/>
  <c r="C4007" i="2"/>
  <c r="C4015" i="2"/>
  <c r="C4023" i="2"/>
  <c r="C4031" i="2"/>
  <c r="C4039" i="2"/>
  <c r="C4047" i="2"/>
  <c r="C4055" i="2"/>
  <c r="C4063" i="2"/>
  <c r="C4071" i="2"/>
  <c r="C4079" i="2"/>
  <c r="C4087" i="2"/>
  <c r="C4095" i="2"/>
  <c r="C4103" i="2"/>
  <c r="C4111" i="2"/>
  <c r="C4119" i="2"/>
  <c r="C4127" i="2"/>
  <c r="C4135" i="2"/>
  <c r="C4143" i="2"/>
  <c r="C4151" i="2"/>
  <c r="C4159" i="2"/>
  <c r="C4167" i="2"/>
  <c r="C4175" i="2"/>
  <c r="C4183" i="2"/>
  <c r="C4191" i="2"/>
  <c r="C4199" i="2"/>
  <c r="C4207" i="2"/>
  <c r="C4215" i="2"/>
  <c r="C4223" i="2"/>
  <c r="C4231" i="2"/>
  <c r="C4239" i="2"/>
  <c r="C4247" i="2"/>
  <c r="C4255" i="2"/>
  <c r="C4263" i="2"/>
  <c r="C4271" i="2"/>
  <c r="C4279" i="2"/>
  <c r="C4287" i="2"/>
  <c r="C4295" i="2"/>
  <c r="C4303" i="2"/>
  <c r="C4311" i="2"/>
  <c r="C4319" i="2"/>
  <c r="C4327" i="2"/>
  <c r="C4335" i="2"/>
  <c r="C4343" i="2"/>
  <c r="C4351" i="2"/>
  <c r="C4359" i="2"/>
  <c r="C4367" i="2"/>
  <c r="C4375" i="2"/>
  <c r="C4383" i="2"/>
  <c r="C4391" i="2"/>
  <c r="C4399" i="2"/>
  <c r="C4407" i="2"/>
  <c r="C4415" i="2"/>
  <c r="C4423" i="2"/>
  <c r="C4431" i="2"/>
  <c r="C4439" i="2"/>
  <c r="C4447" i="2"/>
  <c r="C4455" i="2"/>
  <c r="C4463" i="2"/>
  <c r="C4471" i="2"/>
  <c r="C4479" i="2"/>
  <c r="C4487" i="2"/>
  <c r="C4495" i="2"/>
  <c r="C4503" i="2"/>
  <c r="C4511" i="2"/>
  <c r="C4519" i="2"/>
  <c r="C4527" i="2"/>
  <c r="C4535" i="2"/>
  <c r="C4543" i="2"/>
  <c r="C4551" i="2"/>
  <c r="C4559" i="2"/>
  <c r="C4567" i="2"/>
  <c r="C4575" i="2"/>
  <c r="C4583" i="2"/>
  <c r="C4591" i="2"/>
  <c r="C4599" i="2"/>
  <c r="C4607" i="2"/>
  <c r="C4615" i="2"/>
  <c r="C4623" i="2"/>
  <c r="C4631" i="2"/>
  <c r="C4639" i="2"/>
  <c r="C4647" i="2"/>
  <c r="C4655" i="2"/>
  <c r="C4663" i="2"/>
  <c r="C4671" i="2"/>
  <c r="C4679" i="2"/>
  <c r="C4687" i="2"/>
  <c r="C4695" i="2"/>
  <c r="C4703" i="2"/>
  <c r="C4711" i="2"/>
  <c r="C4719" i="2"/>
  <c r="C4727" i="2"/>
  <c r="C4735" i="2"/>
  <c r="C4743" i="2"/>
  <c r="C4751" i="2"/>
  <c r="C4759" i="2"/>
  <c r="C4767" i="2"/>
  <c r="C4775" i="2"/>
  <c r="C4783" i="2"/>
  <c r="C4791" i="2"/>
  <c r="C4799" i="2"/>
  <c r="C4807" i="2"/>
  <c r="C4815" i="2"/>
  <c r="C4823" i="2"/>
  <c r="C4831" i="2"/>
  <c r="C4839" i="2"/>
  <c r="C4847" i="2"/>
  <c r="C4855" i="2"/>
  <c r="C4863" i="2"/>
  <c r="C4871" i="2"/>
  <c r="C4879" i="2"/>
  <c r="C4887" i="2"/>
  <c r="C4895" i="2"/>
  <c r="C4903" i="2"/>
  <c r="C4911" i="2"/>
  <c r="C4919" i="2"/>
  <c r="C4927" i="2"/>
  <c r="C4935" i="2"/>
  <c r="C4943" i="2"/>
  <c r="C4951" i="2"/>
  <c r="C4959" i="2"/>
  <c r="C4967" i="2"/>
  <c r="C4975" i="2"/>
  <c r="C4983" i="2"/>
  <c r="C4991" i="2"/>
  <c r="C4999" i="2"/>
  <c r="C5007" i="2"/>
  <c r="C5015" i="2"/>
  <c r="C5023" i="2"/>
  <c r="C5031" i="2"/>
  <c r="C5039" i="2"/>
  <c r="C5047" i="2"/>
  <c r="C5055" i="2"/>
  <c r="C5063" i="2"/>
  <c r="C5071" i="2"/>
  <c r="C5079" i="2"/>
  <c r="C5087" i="2"/>
  <c r="C5095" i="2"/>
  <c r="C5103" i="2"/>
  <c r="C5111" i="2"/>
  <c r="C5119" i="2"/>
  <c r="C5127" i="2"/>
  <c r="C5135" i="2"/>
  <c r="C5143" i="2"/>
  <c r="C5151" i="2"/>
  <c r="C5159" i="2"/>
  <c r="C5167" i="2"/>
  <c r="C5175" i="2"/>
  <c r="C5183" i="2"/>
  <c r="C5191" i="2"/>
  <c r="C5199" i="2"/>
  <c r="C5207" i="2"/>
  <c r="C5215" i="2"/>
  <c r="C5223" i="2"/>
  <c r="C5231" i="2"/>
  <c r="C5239" i="2"/>
  <c r="C5247" i="2"/>
  <c r="C5255" i="2"/>
  <c r="C5263" i="2"/>
  <c r="C5271" i="2"/>
  <c r="B7371" i="2"/>
  <c r="B8372" i="2"/>
  <c r="B9039" i="2"/>
  <c r="C473" i="2"/>
  <c r="C669" i="2"/>
  <c r="C829" i="2"/>
  <c r="C995" i="2"/>
  <c r="C1086" i="2"/>
  <c r="C1166" i="2"/>
  <c r="C1253" i="2"/>
  <c r="C1342" i="2"/>
  <c r="C1422" i="2"/>
  <c r="C1509" i="2"/>
  <c r="C1598" i="2"/>
  <c r="C1678" i="2"/>
  <c r="C1749" i="2"/>
  <c r="C1811" i="2"/>
  <c r="C1862" i="2"/>
  <c r="C1918" i="2"/>
  <c r="C1981" i="2"/>
  <c r="C2035" i="2"/>
  <c r="C2091" i="2"/>
  <c r="C2150" i="2"/>
  <c r="C2205" i="2"/>
  <c r="C2261" i="2"/>
  <c r="C2323" i="2"/>
  <c r="C2374" i="2"/>
  <c r="C2430" i="2"/>
  <c r="C2483" i="2"/>
  <c r="C2518" i="2"/>
  <c r="C2552" i="2"/>
  <c r="C2582" i="2"/>
  <c r="C2606" i="2"/>
  <c r="C2627" i="2"/>
  <c r="C2650" i="2"/>
  <c r="C2670" i="2"/>
  <c r="C2691" i="2"/>
  <c r="C2714" i="2"/>
  <c r="C2734" i="2"/>
  <c r="C2755" i="2"/>
  <c r="C2778" i="2"/>
  <c r="C2798" i="2"/>
  <c r="C2819" i="2"/>
  <c r="C2842" i="2"/>
  <c r="C2862" i="2"/>
  <c r="C2883" i="2"/>
  <c r="C2906" i="2"/>
  <c r="C2926" i="2"/>
  <c r="C2947" i="2"/>
  <c r="C2970" i="2"/>
  <c r="C2990" i="2"/>
  <c r="C3011" i="2"/>
  <c r="C3034" i="2"/>
  <c r="C3054" i="2"/>
  <c r="C3075" i="2"/>
  <c r="C3098" i="2"/>
  <c r="C3118" i="2"/>
  <c r="C3139" i="2"/>
  <c r="C3162" i="2"/>
  <c r="C3182" i="2"/>
  <c r="C3203" i="2"/>
  <c r="C3226" i="2"/>
  <c r="C3246" i="2"/>
  <c r="C3267" i="2"/>
  <c r="C3290" i="2"/>
  <c r="C3310" i="2"/>
  <c r="C3331" i="2"/>
  <c r="C3354" i="2"/>
  <c r="C3374" i="2"/>
  <c r="C3395" i="2"/>
  <c r="C3418" i="2"/>
  <c r="C3438" i="2"/>
  <c r="C3459" i="2"/>
  <c r="C3482" i="2"/>
  <c r="C3502" i="2"/>
  <c r="C3523" i="2"/>
  <c r="C3546" i="2"/>
  <c r="C3566" i="2"/>
  <c r="C3587" i="2"/>
  <c r="C3610" i="2"/>
  <c r="C3630" i="2"/>
  <c r="C3651" i="2"/>
  <c r="C3674" i="2"/>
  <c r="C3694" i="2"/>
  <c r="C3715" i="2"/>
  <c r="C3738" i="2"/>
  <c r="C3754" i="2"/>
  <c r="C3770" i="2"/>
  <c r="C3786" i="2"/>
  <c r="C3799" i="2"/>
  <c r="C3810" i="2"/>
  <c r="C3820" i="2"/>
  <c r="C3831" i="2"/>
  <c r="C3842" i="2"/>
  <c r="C3852" i="2"/>
  <c r="C3863" i="2"/>
  <c r="C3874" i="2"/>
  <c r="C3884" i="2"/>
  <c r="C3895" i="2"/>
  <c r="C3906" i="2"/>
  <c r="C3916" i="2"/>
  <c r="C3927" i="2"/>
  <c r="C3938" i="2"/>
  <c r="C3948" i="2"/>
  <c r="C3959" i="2"/>
  <c r="C3968" i="2"/>
  <c r="C3976" i="2"/>
  <c r="C3984" i="2"/>
  <c r="C3992" i="2"/>
  <c r="C4000" i="2"/>
  <c r="C4008" i="2"/>
  <c r="C4016" i="2"/>
  <c r="C4024" i="2"/>
  <c r="C4032" i="2"/>
  <c r="C4040" i="2"/>
  <c r="C4048" i="2"/>
  <c r="C4056" i="2"/>
  <c r="C4064" i="2"/>
  <c r="C4072" i="2"/>
  <c r="C4080" i="2"/>
  <c r="C4088" i="2"/>
  <c r="C4096" i="2"/>
  <c r="C4104" i="2"/>
  <c r="C4112" i="2"/>
  <c r="C4120" i="2"/>
  <c r="C4128" i="2"/>
  <c r="C4136" i="2"/>
  <c r="C4144" i="2"/>
  <c r="C4152" i="2"/>
  <c r="C4160" i="2"/>
  <c r="C4168" i="2"/>
  <c r="C4176" i="2"/>
  <c r="C4184" i="2"/>
  <c r="C4192" i="2"/>
  <c r="C4200" i="2"/>
  <c r="C4208" i="2"/>
  <c r="C4216" i="2"/>
  <c r="C4224" i="2"/>
  <c r="C4232" i="2"/>
  <c r="C4240" i="2"/>
  <c r="C4248" i="2"/>
  <c r="C4256" i="2"/>
  <c r="C4264" i="2"/>
  <c r="C4272" i="2"/>
  <c r="C4280" i="2"/>
  <c r="C4288" i="2"/>
  <c r="C4296" i="2"/>
  <c r="C4304" i="2"/>
  <c r="C4312" i="2"/>
  <c r="C4320" i="2"/>
  <c r="C4328" i="2"/>
  <c r="C4336" i="2"/>
  <c r="C4344" i="2"/>
  <c r="C4352" i="2"/>
  <c r="C4360" i="2"/>
  <c r="C4368" i="2"/>
  <c r="C4376" i="2"/>
  <c r="C4384" i="2"/>
  <c r="C4392" i="2"/>
  <c r="C4400" i="2"/>
  <c r="C4408" i="2"/>
  <c r="C4416" i="2"/>
  <c r="C4424" i="2"/>
  <c r="C4432" i="2"/>
  <c r="C4440" i="2"/>
  <c r="C4448" i="2"/>
  <c r="C4456" i="2"/>
  <c r="C4464" i="2"/>
  <c r="C4472" i="2"/>
  <c r="C4480" i="2"/>
  <c r="C4488" i="2"/>
  <c r="C4496" i="2"/>
  <c r="C4504" i="2"/>
  <c r="C4512" i="2"/>
  <c r="C4520" i="2"/>
  <c r="C4528" i="2"/>
  <c r="C4536" i="2"/>
  <c r="C4544" i="2"/>
  <c r="C4552" i="2"/>
  <c r="C4560" i="2"/>
  <c r="C4568" i="2"/>
  <c r="C4576" i="2"/>
  <c r="C4584" i="2"/>
  <c r="C4592" i="2"/>
  <c r="C4600" i="2"/>
  <c r="C4608" i="2"/>
  <c r="C4616" i="2"/>
  <c r="C4624" i="2"/>
  <c r="C4632" i="2"/>
  <c r="C4640" i="2"/>
  <c r="C4648" i="2"/>
  <c r="C4656" i="2"/>
  <c r="C4664" i="2"/>
  <c r="C4672" i="2"/>
  <c r="C4680" i="2"/>
  <c r="C4688" i="2"/>
  <c r="C4696" i="2"/>
  <c r="C4704" i="2"/>
  <c r="C4712" i="2"/>
  <c r="C4720" i="2"/>
  <c r="C4728" i="2"/>
  <c r="C4736" i="2"/>
  <c r="C4744" i="2"/>
  <c r="C4752" i="2"/>
  <c r="C4760" i="2"/>
  <c r="C4768" i="2"/>
  <c r="C4776" i="2"/>
  <c r="C4784" i="2"/>
  <c r="C4792" i="2"/>
  <c r="C4800" i="2"/>
  <c r="C4808" i="2"/>
  <c r="C4816" i="2"/>
  <c r="C4824" i="2"/>
  <c r="C4832" i="2"/>
  <c r="C4840" i="2"/>
  <c r="C4848" i="2"/>
  <c r="C4856" i="2"/>
  <c r="C4864" i="2"/>
  <c r="C4872" i="2"/>
  <c r="C4880" i="2"/>
  <c r="C4888" i="2"/>
  <c r="C4896" i="2"/>
  <c r="C4904" i="2"/>
  <c r="C4912" i="2"/>
  <c r="C4920" i="2"/>
  <c r="C4928" i="2"/>
  <c r="C4936" i="2"/>
  <c r="C4944" i="2"/>
  <c r="C4952" i="2"/>
  <c r="C4960" i="2"/>
  <c r="C4968" i="2"/>
  <c r="C4976" i="2"/>
  <c r="C4984" i="2"/>
  <c r="C4992" i="2"/>
  <c r="C5000" i="2"/>
  <c r="C5008" i="2"/>
  <c r="C5016" i="2"/>
  <c r="C5024" i="2"/>
  <c r="C5032" i="2"/>
  <c r="C5040" i="2"/>
  <c r="C5048" i="2"/>
  <c r="C5056" i="2"/>
  <c r="C5064" i="2"/>
  <c r="C5072" i="2"/>
  <c r="C5080" i="2"/>
  <c r="C5088" i="2"/>
  <c r="C5096" i="2"/>
  <c r="C5104" i="2"/>
  <c r="C5112" i="2"/>
  <c r="C5120" i="2"/>
  <c r="C5128" i="2"/>
  <c r="C5136" i="2"/>
  <c r="C5144" i="2"/>
  <c r="C5152" i="2"/>
  <c r="C5160" i="2"/>
  <c r="B7504" i="2"/>
  <c r="B8443" i="2"/>
  <c r="B9103" i="2"/>
  <c r="C497" i="2"/>
  <c r="C681" i="2"/>
  <c r="C861" i="2"/>
  <c r="C1005" i="2"/>
  <c r="C1093" i="2"/>
  <c r="C1182" i="2"/>
  <c r="C1262" i="2"/>
  <c r="C1349" i="2"/>
  <c r="C1438" i="2"/>
  <c r="C1518" i="2"/>
  <c r="C1605" i="2"/>
  <c r="C1694" i="2"/>
  <c r="C1757" i="2"/>
  <c r="C1813" i="2"/>
  <c r="C1875" i="2"/>
  <c r="C1926" i="2"/>
  <c r="C1982" i="2"/>
  <c r="C2045" i="2"/>
  <c r="C2099" i="2"/>
  <c r="C2155" i="2"/>
  <c r="C2214" i="2"/>
  <c r="C2269" i="2"/>
  <c r="C2325" i="2"/>
  <c r="C2387" i="2"/>
  <c r="C2438" i="2"/>
  <c r="C2485" i="2"/>
  <c r="C2525" i="2"/>
  <c r="C2555" i="2"/>
  <c r="C2584" i="2"/>
  <c r="C2610" i="2"/>
  <c r="C2630" i="2"/>
  <c r="C2651" i="2"/>
  <c r="C2674" i="2"/>
  <c r="C2694" i="2"/>
  <c r="C2715" i="2"/>
  <c r="C2738" i="2"/>
  <c r="C2758" i="2"/>
  <c r="C2779" i="2"/>
  <c r="C2802" i="2"/>
  <c r="C2822" i="2"/>
  <c r="C2843" i="2"/>
  <c r="C2866" i="2"/>
  <c r="C2886" i="2"/>
  <c r="C2907" i="2"/>
  <c r="C2930" i="2"/>
  <c r="C2950" i="2"/>
  <c r="C2971" i="2"/>
  <c r="C2994" i="2"/>
  <c r="C3014" i="2"/>
  <c r="C3035" i="2"/>
  <c r="C3058" i="2"/>
  <c r="C3078" i="2"/>
  <c r="C3099" i="2"/>
  <c r="C3122" i="2"/>
  <c r="C3142" i="2"/>
  <c r="C3163" i="2"/>
  <c r="C3186" i="2"/>
  <c r="C3206" i="2"/>
  <c r="C3227" i="2"/>
  <c r="C3250" i="2"/>
  <c r="C3270" i="2"/>
  <c r="C3291" i="2"/>
  <c r="C3314" i="2"/>
  <c r="C3334" i="2"/>
  <c r="C3355" i="2"/>
  <c r="C3378" i="2"/>
  <c r="C3398" i="2"/>
  <c r="C3419" i="2"/>
  <c r="C3442" i="2"/>
  <c r="C3462" i="2"/>
  <c r="C3483" i="2"/>
  <c r="C3506" i="2"/>
  <c r="C3526" i="2"/>
  <c r="C3547" i="2"/>
  <c r="C3570" i="2"/>
  <c r="C3590" i="2"/>
  <c r="C3611" i="2"/>
  <c r="C3634" i="2"/>
  <c r="C3654" i="2"/>
  <c r="C3675" i="2"/>
  <c r="C3698" i="2"/>
  <c r="C3718" i="2"/>
  <c r="C3739" i="2"/>
  <c r="C3755" i="2"/>
  <c r="C3771" i="2"/>
  <c r="C3787" i="2"/>
  <c r="C3800" i="2"/>
  <c r="C3811" i="2"/>
  <c r="C3822" i="2"/>
  <c r="C3832" i="2"/>
  <c r="C3843" i="2"/>
  <c r="C3854" i="2"/>
  <c r="C3864" i="2"/>
  <c r="C3875" i="2"/>
  <c r="C3886" i="2"/>
  <c r="C3896" i="2"/>
  <c r="C3907" i="2"/>
  <c r="C3918" i="2"/>
  <c r="C3928" i="2"/>
  <c r="C3939" i="2"/>
  <c r="C3950" i="2"/>
  <c r="C3960" i="2"/>
  <c r="C3969" i="2"/>
  <c r="C3977" i="2"/>
  <c r="C3985" i="2"/>
  <c r="C3993" i="2"/>
  <c r="C4001" i="2"/>
  <c r="C4009" i="2"/>
  <c r="C4017" i="2"/>
  <c r="C4025" i="2"/>
  <c r="C4033" i="2"/>
  <c r="C4041" i="2"/>
  <c r="C4049" i="2"/>
  <c r="C4057" i="2"/>
  <c r="C4065" i="2"/>
  <c r="C4073" i="2"/>
  <c r="C4081" i="2"/>
  <c r="C4089" i="2"/>
  <c r="C4097" i="2"/>
  <c r="C4105" i="2"/>
  <c r="C4113" i="2"/>
  <c r="C4121" i="2"/>
  <c r="C4129" i="2"/>
  <c r="C4137" i="2"/>
  <c r="C4145" i="2"/>
  <c r="C4153" i="2"/>
  <c r="C4161" i="2"/>
  <c r="C4169" i="2"/>
  <c r="C4177" i="2"/>
  <c r="C4185" i="2"/>
  <c r="C4193" i="2"/>
  <c r="C4201" i="2"/>
  <c r="C4209" i="2"/>
  <c r="C4217" i="2"/>
  <c r="C4225" i="2"/>
  <c r="C4233" i="2"/>
  <c r="C4241" i="2"/>
  <c r="C4249" i="2"/>
  <c r="C4257" i="2"/>
  <c r="C4265" i="2"/>
  <c r="C4273" i="2"/>
  <c r="C4281" i="2"/>
  <c r="C4289" i="2"/>
  <c r="C4297" i="2"/>
  <c r="C4305" i="2"/>
  <c r="C4313" i="2"/>
  <c r="C4321" i="2"/>
  <c r="C4329" i="2"/>
  <c r="C4337" i="2"/>
  <c r="C4345" i="2"/>
  <c r="C4353" i="2"/>
  <c r="C4361" i="2"/>
  <c r="C4369" i="2"/>
  <c r="C4377" i="2"/>
  <c r="C4385" i="2"/>
  <c r="C4393" i="2"/>
  <c r="C4401" i="2"/>
  <c r="C4409" i="2"/>
  <c r="C4417" i="2"/>
  <c r="C4425" i="2"/>
  <c r="C4433" i="2"/>
  <c r="C4441" i="2"/>
  <c r="C4449" i="2"/>
  <c r="C4457" i="2"/>
  <c r="C4465" i="2"/>
  <c r="C4473" i="2"/>
  <c r="C4481" i="2"/>
  <c r="C4489" i="2"/>
  <c r="C4497" i="2"/>
  <c r="C4505" i="2"/>
  <c r="C4513" i="2"/>
  <c r="C4521" i="2"/>
  <c r="C4529" i="2"/>
  <c r="C4537" i="2"/>
  <c r="C4545" i="2"/>
  <c r="C4553" i="2"/>
  <c r="C4561" i="2"/>
  <c r="C4569" i="2"/>
  <c r="C4577" i="2"/>
  <c r="C4585" i="2"/>
  <c r="C4593" i="2"/>
  <c r="C4601" i="2"/>
  <c r="C4609" i="2"/>
  <c r="C4617" i="2"/>
  <c r="C4625" i="2"/>
  <c r="C4633" i="2"/>
  <c r="C4641" i="2"/>
  <c r="C4649" i="2"/>
  <c r="C4657" i="2"/>
  <c r="C4665" i="2"/>
  <c r="C4673" i="2"/>
  <c r="C4681" i="2"/>
  <c r="C4689" i="2"/>
  <c r="C4697" i="2"/>
  <c r="C4705" i="2"/>
  <c r="C4713" i="2"/>
  <c r="C4721" i="2"/>
  <c r="C4729" i="2"/>
  <c r="C4737" i="2"/>
  <c r="C4745" i="2"/>
  <c r="C4753" i="2"/>
  <c r="C4761" i="2"/>
  <c r="C4769" i="2"/>
  <c r="C4777" i="2"/>
  <c r="C4785" i="2"/>
  <c r="C4793" i="2"/>
  <c r="C4801" i="2"/>
  <c r="C4809" i="2"/>
  <c r="C4817" i="2"/>
  <c r="C4825" i="2"/>
  <c r="C4833" i="2"/>
  <c r="C4841" i="2"/>
  <c r="C4849" i="2"/>
  <c r="C4857" i="2"/>
  <c r="C4865" i="2"/>
  <c r="C4873" i="2"/>
  <c r="C4881" i="2"/>
  <c r="C4889" i="2"/>
  <c r="C4897" i="2"/>
  <c r="C4905" i="2"/>
  <c r="C4913" i="2"/>
  <c r="C4921" i="2"/>
  <c r="C4929" i="2"/>
  <c r="C4937" i="2"/>
  <c r="C4945" i="2"/>
  <c r="C4953" i="2"/>
  <c r="C4961" i="2"/>
  <c r="C4969" i="2"/>
  <c r="C4977" i="2"/>
  <c r="C4985" i="2"/>
  <c r="C4993" i="2"/>
  <c r="C5001" i="2"/>
  <c r="C5009" i="2"/>
  <c r="C5017" i="2"/>
  <c r="C5025" i="2"/>
  <c r="C5033" i="2"/>
  <c r="C5041" i="2"/>
  <c r="C5049" i="2"/>
  <c r="C5057" i="2"/>
  <c r="C5065" i="2"/>
  <c r="C5073" i="2"/>
  <c r="C5081" i="2"/>
  <c r="C5089" i="2"/>
  <c r="C5097" i="2"/>
  <c r="C5105" i="2"/>
  <c r="C5113" i="2"/>
  <c r="C5121" i="2"/>
  <c r="C5129" i="2"/>
  <c r="C5137" i="2"/>
  <c r="C5145" i="2"/>
  <c r="C5153" i="2"/>
  <c r="C5161" i="2"/>
  <c r="C5169" i="2"/>
  <c r="C5177" i="2"/>
  <c r="C5185" i="2"/>
  <c r="C5193" i="2"/>
  <c r="C5201" i="2"/>
  <c r="C5209" i="2"/>
  <c r="C5217" i="2"/>
  <c r="C5225" i="2"/>
  <c r="C5233" i="2"/>
  <c r="C5241" i="2"/>
  <c r="C5249" i="2"/>
  <c r="C5257" i="2"/>
  <c r="C5265" i="2"/>
  <c r="B7860" i="2"/>
  <c r="B8729" i="2"/>
  <c r="C358" i="2"/>
  <c r="C573" i="2"/>
  <c r="C745" i="2"/>
  <c r="C925" i="2"/>
  <c r="C1038" i="2"/>
  <c r="C1125" i="2"/>
  <c r="C1214" i="2"/>
  <c r="C1294" i="2"/>
  <c r="C1381" i="2"/>
  <c r="C1470" i="2"/>
  <c r="C1550" i="2"/>
  <c r="C1637" i="2"/>
  <c r="C1725" i="2"/>
  <c r="C1779" i="2"/>
  <c r="C1835" i="2"/>
  <c r="C1894" i="2"/>
  <c r="C1949" i="2"/>
  <c r="C2005" i="2"/>
  <c r="C2067" i="2"/>
  <c r="C2118" i="2"/>
  <c r="C2174" i="2"/>
  <c r="C2237" i="2"/>
  <c r="C2291" i="2"/>
  <c r="C2347" i="2"/>
  <c r="C2406" i="2"/>
  <c r="C2459" i="2"/>
  <c r="C2501" i="2"/>
  <c r="C2538" i="2"/>
  <c r="C2566" i="2"/>
  <c r="C2594" i="2"/>
  <c r="C2618" i="2"/>
  <c r="C2638" i="2"/>
  <c r="C2659" i="2"/>
  <c r="C2682" i="2"/>
  <c r="C2702" i="2"/>
  <c r="C2723" i="2"/>
  <c r="C2746" i="2"/>
  <c r="C2766" i="2"/>
  <c r="C2787" i="2"/>
  <c r="C2810" i="2"/>
  <c r="C2830" i="2"/>
  <c r="C2851" i="2"/>
  <c r="C2874" i="2"/>
  <c r="C2894" i="2"/>
  <c r="C2915" i="2"/>
  <c r="C2938" i="2"/>
  <c r="C2958" i="2"/>
  <c r="C2979" i="2"/>
  <c r="C3002" i="2"/>
  <c r="C3022" i="2"/>
  <c r="C3043" i="2"/>
  <c r="C3066" i="2"/>
  <c r="C3086" i="2"/>
  <c r="C3107" i="2"/>
  <c r="C3130" i="2"/>
  <c r="C3150" i="2"/>
  <c r="C3171" i="2"/>
  <c r="C3194" i="2"/>
  <c r="C3214" i="2"/>
  <c r="C3235" i="2"/>
  <c r="C3258" i="2"/>
  <c r="C3278" i="2"/>
  <c r="C3299" i="2"/>
  <c r="C3322" i="2"/>
  <c r="C3342" i="2"/>
  <c r="C3363" i="2"/>
  <c r="C3386" i="2"/>
  <c r="C3406" i="2"/>
  <c r="C3427" i="2"/>
  <c r="C3450" i="2"/>
  <c r="C3470" i="2"/>
  <c r="C3491" i="2"/>
  <c r="C3514" i="2"/>
  <c r="C3534" i="2"/>
  <c r="C3555" i="2"/>
  <c r="C3578" i="2"/>
  <c r="C3598" i="2"/>
  <c r="C3619" i="2"/>
  <c r="C3642" i="2"/>
  <c r="C3662" i="2"/>
  <c r="C3683" i="2"/>
  <c r="C3706" i="2"/>
  <c r="C3726" i="2"/>
  <c r="C3746" i="2"/>
  <c r="C3762" i="2"/>
  <c r="C3778" i="2"/>
  <c r="C3794" i="2"/>
  <c r="C3804" i="2"/>
  <c r="C3815" i="2"/>
  <c r="C3826" i="2"/>
  <c r="C3836" i="2"/>
  <c r="C3847" i="2"/>
  <c r="C3858" i="2"/>
  <c r="C3868" i="2"/>
  <c r="C3879" i="2"/>
  <c r="C3890" i="2"/>
  <c r="C3900" i="2"/>
  <c r="C3911" i="2"/>
  <c r="C3922" i="2"/>
  <c r="C3932" i="2"/>
  <c r="C3943" i="2"/>
  <c r="C3954" i="2"/>
  <c r="C3964" i="2"/>
  <c r="C3972" i="2"/>
  <c r="C3980" i="2"/>
  <c r="C3988" i="2"/>
  <c r="C3996" i="2"/>
  <c r="C4004" i="2"/>
  <c r="C4012" i="2"/>
  <c r="C4020" i="2"/>
  <c r="C4028" i="2"/>
  <c r="C4036" i="2"/>
  <c r="C4044" i="2"/>
  <c r="C4052" i="2"/>
  <c r="C4060" i="2"/>
  <c r="C4068" i="2"/>
  <c r="C4076" i="2"/>
  <c r="C4084" i="2"/>
  <c r="C4092" i="2"/>
  <c r="C4100" i="2"/>
  <c r="C4108" i="2"/>
  <c r="C4116" i="2"/>
  <c r="C4124" i="2"/>
  <c r="C4132" i="2"/>
  <c r="C4140" i="2"/>
  <c r="C4148" i="2"/>
  <c r="C4156" i="2"/>
  <c r="C4164" i="2"/>
  <c r="C4172" i="2"/>
  <c r="C4180" i="2"/>
  <c r="C4188" i="2"/>
  <c r="C4196" i="2"/>
  <c r="C4204" i="2"/>
  <c r="C4212" i="2"/>
  <c r="C4220" i="2"/>
  <c r="C4228" i="2"/>
  <c r="C4236" i="2"/>
  <c r="C4244" i="2"/>
  <c r="C4252" i="2"/>
  <c r="C4260" i="2"/>
  <c r="C4268" i="2"/>
  <c r="C4276" i="2"/>
  <c r="C4284" i="2"/>
  <c r="C4292" i="2"/>
  <c r="C4300" i="2"/>
  <c r="C4308" i="2"/>
  <c r="C4316" i="2"/>
  <c r="C4324" i="2"/>
  <c r="C4332" i="2"/>
  <c r="C4340" i="2"/>
  <c r="C4348" i="2"/>
  <c r="C4356" i="2"/>
  <c r="C4364" i="2"/>
  <c r="C4372" i="2"/>
  <c r="C4380" i="2"/>
  <c r="C4388" i="2"/>
  <c r="C4396" i="2"/>
  <c r="C4404" i="2"/>
  <c r="C4412" i="2"/>
  <c r="C4420" i="2"/>
  <c r="C4428" i="2"/>
  <c r="C4436" i="2"/>
  <c r="C4444" i="2"/>
  <c r="C4452" i="2"/>
  <c r="C4460" i="2"/>
  <c r="C4468" i="2"/>
  <c r="C4476" i="2"/>
  <c r="C4484" i="2"/>
  <c r="C4492" i="2"/>
  <c r="C4500" i="2"/>
  <c r="C4508" i="2"/>
  <c r="C4516" i="2"/>
  <c r="C4524" i="2"/>
  <c r="C4532" i="2"/>
  <c r="C4540" i="2"/>
  <c r="C4548" i="2"/>
  <c r="C4556" i="2"/>
  <c r="C4564" i="2"/>
  <c r="C4572" i="2"/>
  <c r="C4580" i="2"/>
  <c r="C4588" i="2"/>
  <c r="C4596" i="2"/>
  <c r="C4604" i="2"/>
  <c r="C4612" i="2"/>
  <c r="C4620" i="2"/>
  <c r="C4628" i="2"/>
  <c r="C4636" i="2"/>
  <c r="C4644" i="2"/>
  <c r="C4652" i="2"/>
  <c r="C4660" i="2"/>
  <c r="C4668" i="2"/>
  <c r="C4676" i="2"/>
  <c r="C4684" i="2"/>
  <c r="C4692" i="2"/>
  <c r="C4700" i="2"/>
  <c r="C4708" i="2"/>
  <c r="C4716" i="2"/>
  <c r="C4724" i="2"/>
  <c r="C4732" i="2"/>
  <c r="C4740" i="2"/>
  <c r="C4748" i="2"/>
  <c r="C4756" i="2"/>
  <c r="C4764" i="2"/>
  <c r="C4772" i="2"/>
  <c r="C4780" i="2"/>
  <c r="C4788" i="2"/>
  <c r="C4796" i="2"/>
  <c r="C4804" i="2"/>
  <c r="C4812" i="2"/>
  <c r="C4820" i="2"/>
  <c r="C4828" i="2"/>
  <c r="C4836" i="2"/>
  <c r="C4844" i="2"/>
  <c r="C4852" i="2"/>
  <c r="C4860" i="2"/>
  <c r="C4868" i="2"/>
  <c r="C4876" i="2"/>
  <c r="C4884" i="2"/>
  <c r="C4892" i="2"/>
  <c r="C4900" i="2"/>
  <c r="C4908" i="2"/>
  <c r="C4916" i="2"/>
  <c r="C4924" i="2"/>
  <c r="C4932" i="2"/>
  <c r="C4940" i="2"/>
  <c r="C4948" i="2"/>
  <c r="C4956" i="2"/>
  <c r="C4964" i="2"/>
  <c r="C4972" i="2"/>
  <c r="C4980" i="2"/>
  <c r="C4988" i="2"/>
  <c r="C4996" i="2"/>
  <c r="C5004" i="2"/>
  <c r="C5012" i="2"/>
  <c r="C5020" i="2"/>
  <c r="C5028" i="2"/>
  <c r="C5036" i="2"/>
  <c r="C5044" i="2"/>
  <c r="C5052" i="2"/>
  <c r="C5060" i="2"/>
  <c r="C5068" i="2"/>
  <c r="C5076" i="2"/>
  <c r="C5084" i="2"/>
  <c r="C5092" i="2"/>
  <c r="C5100" i="2"/>
  <c r="C5108" i="2"/>
  <c r="C5116" i="2"/>
  <c r="C5124" i="2"/>
  <c r="C5132" i="2"/>
  <c r="C5140" i="2"/>
  <c r="C5148" i="2"/>
  <c r="C5156" i="2"/>
  <c r="C5164" i="2"/>
  <c r="C5172" i="2"/>
  <c r="C5180" i="2"/>
  <c r="C5188" i="2"/>
  <c r="C5196" i="2"/>
  <c r="C5204" i="2"/>
  <c r="C5212" i="2"/>
  <c r="C5220" i="2"/>
  <c r="C5228" i="2"/>
  <c r="C5236" i="2"/>
  <c r="C5244" i="2"/>
  <c r="C5252" i="2"/>
  <c r="C5260" i="2"/>
  <c r="B8031" i="2"/>
  <c r="B8804" i="2"/>
  <c r="C384" i="2"/>
  <c r="C605" i="2"/>
  <c r="C765" i="2"/>
  <c r="C937" i="2"/>
  <c r="C1054" i="2"/>
  <c r="C1134" i="2"/>
  <c r="C1221" i="2"/>
  <c r="C1310" i="2"/>
  <c r="C1390" i="2"/>
  <c r="C1477" i="2"/>
  <c r="C1566" i="2"/>
  <c r="C1646" i="2"/>
  <c r="C1726" i="2"/>
  <c r="C1789" i="2"/>
  <c r="C1843" i="2"/>
  <c r="C1899" i="2"/>
  <c r="C1958" i="2"/>
  <c r="C2013" i="2"/>
  <c r="C2069" i="2"/>
  <c r="C2131" i="2"/>
  <c r="C2182" i="2"/>
  <c r="C2238" i="2"/>
  <c r="C2301" i="2"/>
  <c r="C2355" i="2"/>
  <c r="C2411" i="2"/>
  <c r="C2467" i="2"/>
  <c r="C2506" i="2"/>
  <c r="C2539" i="2"/>
  <c r="C2571" i="2"/>
  <c r="C2598" i="2"/>
  <c r="C2619" i="2"/>
  <c r="C2642" i="2"/>
  <c r="C2662" i="2"/>
  <c r="C2683" i="2"/>
  <c r="C2706" i="2"/>
  <c r="C2726" i="2"/>
  <c r="C2747" i="2"/>
  <c r="C2770" i="2"/>
  <c r="C2790" i="2"/>
  <c r="C2811" i="2"/>
  <c r="C2834" i="2"/>
  <c r="C2854" i="2"/>
  <c r="C2875" i="2"/>
  <c r="C2898" i="2"/>
  <c r="C2918" i="2"/>
  <c r="C2939" i="2"/>
  <c r="C2962" i="2"/>
  <c r="C2982" i="2"/>
  <c r="C3003" i="2"/>
  <c r="C3026" i="2"/>
  <c r="C3046" i="2"/>
  <c r="C3067" i="2"/>
  <c r="C3090" i="2"/>
  <c r="C3110" i="2"/>
  <c r="C3131" i="2"/>
  <c r="C3154" i="2"/>
  <c r="C3174" i="2"/>
  <c r="C3195" i="2"/>
  <c r="C3218" i="2"/>
  <c r="C3238" i="2"/>
  <c r="C3259" i="2"/>
  <c r="C3282" i="2"/>
  <c r="C3302" i="2"/>
  <c r="C3323" i="2"/>
  <c r="C3346" i="2"/>
  <c r="C3366" i="2"/>
  <c r="C3387" i="2"/>
  <c r="C3410" i="2"/>
  <c r="C3430" i="2"/>
  <c r="C3451" i="2"/>
  <c r="C3474" i="2"/>
  <c r="C3494" i="2"/>
  <c r="C3515" i="2"/>
  <c r="C3538" i="2"/>
  <c r="C3558" i="2"/>
  <c r="C3579" i="2"/>
  <c r="C3602" i="2"/>
  <c r="C3622" i="2"/>
  <c r="C3643" i="2"/>
  <c r="C3666" i="2"/>
  <c r="C3686" i="2"/>
  <c r="C3707" i="2"/>
  <c r="C3730" i="2"/>
  <c r="C3747" i="2"/>
  <c r="C3763" i="2"/>
  <c r="C3779" i="2"/>
  <c r="C3795" i="2"/>
  <c r="C3806" i="2"/>
  <c r="C3816" i="2"/>
  <c r="C3827" i="2"/>
  <c r="C3838" i="2"/>
  <c r="C3848" i="2"/>
  <c r="C3859" i="2"/>
  <c r="C3870" i="2"/>
  <c r="C3880" i="2"/>
  <c r="C3891" i="2"/>
  <c r="C3902" i="2"/>
  <c r="C3912" i="2"/>
  <c r="C3923" i="2"/>
  <c r="C3934" i="2"/>
  <c r="C3944" i="2"/>
  <c r="C3955" i="2"/>
  <c r="C3965" i="2"/>
  <c r="C3973" i="2"/>
  <c r="C3981" i="2"/>
  <c r="C3989" i="2"/>
  <c r="C3997" i="2"/>
  <c r="C4005" i="2"/>
  <c r="C4013" i="2"/>
  <c r="C4021" i="2"/>
  <c r="C4029" i="2"/>
  <c r="C4037" i="2"/>
  <c r="C4045" i="2"/>
  <c r="C4053" i="2"/>
  <c r="C4061" i="2"/>
  <c r="C4069" i="2"/>
  <c r="C4077" i="2"/>
  <c r="C4085" i="2"/>
  <c r="C4093" i="2"/>
  <c r="C4101" i="2"/>
  <c r="C4109" i="2"/>
  <c r="C4117" i="2"/>
  <c r="C4125" i="2"/>
  <c r="C4133" i="2"/>
  <c r="C4141" i="2"/>
  <c r="C4149" i="2"/>
  <c r="C4157" i="2"/>
  <c r="C4165" i="2"/>
  <c r="C4173" i="2"/>
  <c r="C4181" i="2"/>
  <c r="C4189" i="2"/>
  <c r="C4197" i="2"/>
  <c r="C4205" i="2"/>
  <c r="C4213" i="2"/>
  <c r="C4221" i="2"/>
  <c r="C4229" i="2"/>
  <c r="C4237" i="2"/>
  <c r="C4245" i="2"/>
  <c r="C4253" i="2"/>
  <c r="C4261" i="2"/>
  <c r="C4269" i="2"/>
  <c r="C4277" i="2"/>
  <c r="C4285" i="2"/>
  <c r="C4293" i="2"/>
  <c r="C4301" i="2"/>
  <c r="C4309" i="2"/>
  <c r="C4317" i="2"/>
  <c r="C4325" i="2"/>
  <c r="C4333" i="2"/>
  <c r="C4341" i="2"/>
  <c r="C4349" i="2"/>
  <c r="C4357" i="2"/>
  <c r="C4365" i="2"/>
  <c r="C4373" i="2"/>
  <c r="C4381" i="2"/>
  <c r="C4389" i="2"/>
  <c r="C4397" i="2"/>
  <c r="C4405" i="2"/>
  <c r="C4413" i="2"/>
  <c r="C4421" i="2"/>
  <c r="C4429" i="2"/>
  <c r="C4437" i="2"/>
  <c r="C4445" i="2"/>
  <c r="C4453" i="2"/>
  <c r="C4461" i="2"/>
  <c r="C4469" i="2"/>
  <c r="C4477" i="2"/>
  <c r="C4485" i="2"/>
  <c r="C4493" i="2"/>
  <c r="C4501" i="2"/>
  <c r="C4509" i="2"/>
  <c r="C4517" i="2"/>
  <c r="C4525" i="2"/>
  <c r="C4533" i="2"/>
  <c r="C4541" i="2"/>
  <c r="C4549" i="2"/>
  <c r="C4557" i="2"/>
  <c r="C4565" i="2"/>
  <c r="C4573" i="2"/>
  <c r="C4581" i="2"/>
  <c r="C4589" i="2"/>
  <c r="C4597" i="2"/>
  <c r="C4605" i="2"/>
  <c r="C4613" i="2"/>
  <c r="C4621" i="2"/>
  <c r="C4629" i="2"/>
  <c r="C4637" i="2"/>
  <c r="C4645" i="2"/>
  <c r="C4653" i="2"/>
  <c r="C4661" i="2"/>
  <c r="C4669" i="2"/>
  <c r="C4677" i="2"/>
  <c r="C4685" i="2"/>
  <c r="C4693" i="2"/>
  <c r="C4701" i="2"/>
  <c r="C4709" i="2"/>
  <c r="C4717" i="2"/>
  <c r="C4725" i="2"/>
  <c r="C4733" i="2"/>
  <c r="C4741" i="2"/>
  <c r="C4749" i="2"/>
  <c r="C4757" i="2"/>
  <c r="C4765" i="2"/>
  <c r="C4773" i="2"/>
  <c r="C4781" i="2"/>
  <c r="C4789" i="2"/>
  <c r="C4797" i="2"/>
  <c r="C4805" i="2"/>
  <c r="C4813" i="2"/>
  <c r="C4821" i="2"/>
  <c r="C4829" i="2"/>
  <c r="C4837" i="2"/>
  <c r="C4845" i="2"/>
  <c r="C4853" i="2"/>
  <c r="C4861" i="2"/>
  <c r="C4869" i="2"/>
  <c r="C4877" i="2"/>
  <c r="C4885" i="2"/>
  <c r="C4893" i="2"/>
  <c r="C4901" i="2"/>
  <c r="C4909" i="2"/>
  <c r="C4917" i="2"/>
  <c r="C4925" i="2"/>
  <c r="C4933" i="2"/>
  <c r="C4941" i="2"/>
  <c r="C4949" i="2"/>
  <c r="C4957" i="2"/>
  <c r="C4965" i="2"/>
  <c r="C4973" i="2"/>
  <c r="C4981" i="2"/>
  <c r="C4989" i="2"/>
  <c r="C4997" i="2"/>
  <c r="C5005" i="2"/>
  <c r="C5013" i="2"/>
  <c r="C5021" i="2"/>
  <c r="C5029" i="2"/>
  <c r="C5037" i="2"/>
  <c r="C5045" i="2"/>
  <c r="C5053" i="2"/>
  <c r="C5061" i="2"/>
  <c r="C5069" i="2"/>
  <c r="C5077" i="2"/>
  <c r="C5085" i="2"/>
  <c r="C5093" i="2"/>
  <c r="C5101" i="2"/>
  <c r="C5109" i="2"/>
  <c r="C5117" i="2"/>
  <c r="C5125" i="2"/>
  <c r="C5133" i="2"/>
  <c r="C5141" i="2"/>
  <c r="C5149" i="2"/>
  <c r="C5157" i="2"/>
  <c r="C5165" i="2"/>
  <c r="C5173" i="2"/>
  <c r="C5181" i="2"/>
  <c r="C5189" i="2"/>
  <c r="C5197" i="2"/>
  <c r="C5205" i="2"/>
  <c r="C5213" i="2"/>
  <c r="C5221" i="2"/>
  <c r="C5229" i="2"/>
  <c r="C5237" i="2"/>
  <c r="B7691" i="2"/>
  <c r="C414" i="2"/>
  <c r="C893" i="2"/>
  <c r="C1189" i="2"/>
  <c r="C1406" i="2"/>
  <c r="C1630" i="2"/>
  <c r="C1821" i="2"/>
  <c r="C1963" i="2"/>
  <c r="C2110" i="2"/>
  <c r="C2278" i="2"/>
  <c r="C2419" i="2"/>
  <c r="C2531" i="2"/>
  <c r="C2611" i="2"/>
  <c r="C2666" i="2"/>
  <c r="C2722" i="2"/>
  <c r="C2782" i="2"/>
  <c r="C2835" i="2"/>
  <c r="C2891" i="2"/>
  <c r="C2954" i="2"/>
  <c r="C3006" i="2"/>
  <c r="C3062" i="2"/>
  <c r="C3123" i="2"/>
  <c r="C3178" i="2"/>
  <c r="C3234" i="2"/>
  <c r="C3294" i="2"/>
  <c r="C3347" i="2"/>
  <c r="C3403" i="2"/>
  <c r="C3466" i="2"/>
  <c r="C3518" i="2"/>
  <c r="C3574" i="2"/>
  <c r="C3635" i="2"/>
  <c r="C3690" i="2"/>
  <c r="C3743" i="2"/>
  <c r="C3790" i="2"/>
  <c r="C3818" i="2"/>
  <c r="C3846" i="2"/>
  <c r="C3876" i="2"/>
  <c r="C3903" i="2"/>
  <c r="C3931" i="2"/>
  <c r="C3962" i="2"/>
  <c r="C3982" i="2"/>
  <c r="C4003" i="2"/>
  <c r="C4026" i="2"/>
  <c r="C4046" i="2"/>
  <c r="C4067" i="2"/>
  <c r="C4090" i="2"/>
  <c r="C4110" i="2"/>
  <c r="C4131" i="2"/>
  <c r="C4154" i="2"/>
  <c r="C4174" i="2"/>
  <c r="C4195" i="2"/>
  <c r="C4218" i="2"/>
  <c r="C4238" i="2"/>
  <c r="C4259" i="2"/>
  <c r="C4282" i="2"/>
  <c r="C4302" i="2"/>
  <c r="C4323" i="2"/>
  <c r="C4346" i="2"/>
  <c r="C4366" i="2"/>
  <c r="C4387" i="2"/>
  <c r="C4410" i="2"/>
  <c r="C4430" i="2"/>
  <c r="C4451" i="2"/>
  <c r="C4474" i="2"/>
  <c r="C4494" i="2"/>
  <c r="C4515" i="2"/>
  <c r="C4538" i="2"/>
  <c r="C4558" i="2"/>
  <c r="C4579" i="2"/>
  <c r="C4602" i="2"/>
  <c r="C4622" i="2"/>
  <c r="C4643" i="2"/>
  <c r="C4666" i="2"/>
  <c r="C4686" i="2"/>
  <c r="C4707" i="2"/>
  <c r="C4730" i="2"/>
  <c r="C4750" i="2"/>
  <c r="C4771" i="2"/>
  <c r="C4794" i="2"/>
  <c r="C4814" i="2"/>
  <c r="C4835" i="2"/>
  <c r="C4858" i="2"/>
  <c r="C4878" i="2"/>
  <c r="C4899" i="2"/>
  <c r="C4922" i="2"/>
  <c r="C4942" i="2"/>
  <c r="C4963" i="2"/>
  <c r="C4986" i="2"/>
  <c r="C5006" i="2"/>
  <c r="C5027" i="2"/>
  <c r="C5050" i="2"/>
  <c r="C5070" i="2"/>
  <c r="C5091" i="2"/>
  <c r="C5114" i="2"/>
  <c r="C5134" i="2"/>
  <c r="C5155" i="2"/>
  <c r="C5174" i="2"/>
  <c r="C5190" i="2"/>
  <c r="C5206" i="2"/>
  <c r="C5222" i="2"/>
  <c r="C5238" i="2"/>
  <c r="C5251" i="2"/>
  <c r="C5264" i="2"/>
  <c r="C5274" i="2"/>
  <c r="C5282" i="2"/>
  <c r="C5290" i="2"/>
  <c r="C5298" i="2"/>
  <c r="C5306" i="2"/>
  <c r="C5314" i="2"/>
  <c r="C5322" i="2"/>
  <c r="C5330" i="2"/>
  <c r="C5338" i="2"/>
  <c r="C5346" i="2"/>
  <c r="C5354" i="2"/>
  <c r="C5362" i="2"/>
  <c r="C5370" i="2"/>
  <c r="C5378" i="2"/>
  <c r="C5386" i="2"/>
  <c r="C5394" i="2"/>
  <c r="C5402" i="2"/>
  <c r="C5410" i="2"/>
  <c r="C5418" i="2"/>
  <c r="C5426" i="2"/>
  <c r="C5434" i="2"/>
  <c r="C5442" i="2"/>
  <c r="C5450" i="2"/>
  <c r="C5458" i="2"/>
  <c r="C5466" i="2"/>
  <c r="C5474" i="2"/>
  <c r="C5482" i="2"/>
  <c r="C5490" i="2"/>
  <c r="C5498" i="2"/>
  <c r="C5506" i="2"/>
  <c r="C5514" i="2"/>
  <c r="C5522" i="2"/>
  <c r="C5530" i="2"/>
  <c r="C5538" i="2"/>
  <c r="C5546" i="2"/>
  <c r="C5554" i="2"/>
  <c r="C5562" i="2"/>
  <c r="C5570" i="2"/>
  <c r="C5578" i="2"/>
  <c r="C5586" i="2"/>
  <c r="C5594" i="2"/>
  <c r="C5602" i="2"/>
  <c r="C5610" i="2"/>
  <c r="C5618" i="2"/>
  <c r="C5626" i="2"/>
  <c r="C5634" i="2"/>
  <c r="C5642" i="2"/>
  <c r="C5650" i="2"/>
  <c r="C5658" i="2"/>
  <c r="C5666" i="2"/>
  <c r="C5674" i="2"/>
  <c r="C5682" i="2"/>
  <c r="C5690" i="2"/>
  <c r="C5698" i="2"/>
  <c r="C5706" i="2"/>
  <c r="C5714" i="2"/>
  <c r="C5722" i="2"/>
  <c r="C5730" i="2"/>
  <c r="C5738" i="2"/>
  <c r="C5746" i="2"/>
  <c r="C5754" i="2"/>
  <c r="C5762" i="2"/>
  <c r="C5770" i="2"/>
  <c r="C5778" i="2"/>
  <c r="C5786" i="2"/>
  <c r="C5794" i="2"/>
  <c r="C5802" i="2"/>
  <c r="C5810" i="2"/>
  <c r="C5818" i="2"/>
  <c r="C5826" i="2"/>
  <c r="C5834" i="2"/>
  <c r="C5842" i="2"/>
  <c r="C5850" i="2"/>
  <c r="C5858" i="2"/>
  <c r="C5866" i="2"/>
  <c r="C5874" i="2"/>
  <c r="C5882" i="2"/>
  <c r="C5890" i="2"/>
  <c r="C5898" i="2"/>
  <c r="C5906" i="2"/>
  <c r="C5914" i="2"/>
  <c r="C5922" i="2"/>
  <c r="C5930" i="2"/>
  <c r="C5938" i="2"/>
  <c r="C5946" i="2"/>
  <c r="C5954" i="2"/>
  <c r="C5962" i="2"/>
  <c r="C5970" i="2"/>
  <c r="C5978" i="2"/>
  <c r="C5986" i="2"/>
  <c r="C5994" i="2"/>
  <c r="C6002" i="2"/>
  <c r="C6010" i="2"/>
  <c r="C6018" i="2"/>
  <c r="C6026" i="2"/>
  <c r="C6034" i="2"/>
  <c r="C6042" i="2"/>
  <c r="C6050" i="2"/>
  <c r="C6058" i="2"/>
  <c r="C6066" i="2"/>
  <c r="C6074" i="2"/>
  <c r="C6082" i="2"/>
  <c r="C6090" i="2"/>
  <c r="C6098" i="2"/>
  <c r="C6106" i="2"/>
  <c r="C6114" i="2"/>
  <c r="C6122" i="2"/>
  <c r="C6130" i="2"/>
  <c r="C6138" i="2"/>
  <c r="C6146" i="2"/>
  <c r="C6154" i="2"/>
  <c r="C6162" i="2"/>
  <c r="C6170" i="2"/>
  <c r="C6178" i="2"/>
  <c r="C6186" i="2"/>
  <c r="C6194" i="2"/>
  <c r="C6202" i="2"/>
  <c r="C6210" i="2"/>
  <c r="C6218" i="2"/>
  <c r="C6226" i="2"/>
  <c r="C6234" i="2"/>
  <c r="C6242" i="2"/>
  <c r="C6250" i="2"/>
  <c r="C6258" i="2"/>
  <c r="C6266" i="2"/>
  <c r="C6274" i="2"/>
  <c r="C6282" i="2"/>
  <c r="C6290" i="2"/>
  <c r="C6298" i="2"/>
  <c r="C6306" i="2"/>
  <c r="C6314" i="2"/>
  <c r="C6322" i="2"/>
  <c r="C6330" i="2"/>
  <c r="C6338" i="2"/>
  <c r="C6346" i="2"/>
  <c r="C6354" i="2"/>
  <c r="C6362" i="2"/>
  <c r="C6370" i="2"/>
  <c r="C6378" i="2"/>
  <c r="C6386" i="2"/>
  <c r="C6394" i="2"/>
  <c r="C6402" i="2"/>
  <c r="C6410" i="2"/>
  <c r="C6418" i="2"/>
  <c r="C6426" i="2"/>
  <c r="C6434" i="2"/>
  <c r="C6442" i="2"/>
  <c r="C6450" i="2"/>
  <c r="C6458" i="2"/>
  <c r="C6466" i="2"/>
  <c r="C6474" i="2"/>
  <c r="C6482" i="2"/>
  <c r="C6490" i="2"/>
  <c r="C6498" i="2"/>
  <c r="C6506" i="2"/>
  <c r="C6514" i="2"/>
  <c r="C6522" i="2"/>
  <c r="C6530" i="2"/>
  <c r="C6538" i="2"/>
  <c r="C6546" i="2"/>
  <c r="C6554" i="2"/>
  <c r="C6562" i="2"/>
  <c r="C6570" i="2"/>
  <c r="C6578" i="2"/>
  <c r="C6586" i="2"/>
  <c r="C6594" i="2"/>
  <c r="C6602" i="2"/>
  <c r="C6610" i="2"/>
  <c r="C6618" i="2"/>
  <c r="C6626" i="2"/>
  <c r="C6634" i="2"/>
  <c r="C6642" i="2"/>
  <c r="C6650" i="2"/>
  <c r="C6658" i="2"/>
  <c r="C6666" i="2"/>
  <c r="C6674" i="2"/>
  <c r="C6682" i="2"/>
  <c r="C6690" i="2"/>
  <c r="C6698" i="2"/>
  <c r="C6706" i="2"/>
  <c r="C6714" i="2"/>
  <c r="C6722" i="2"/>
  <c r="C6730" i="2"/>
  <c r="C6738" i="2"/>
  <c r="C6746" i="2"/>
  <c r="C6754" i="2"/>
  <c r="C6762" i="2"/>
  <c r="C6770" i="2"/>
  <c r="C6778" i="2"/>
  <c r="C6786" i="2"/>
  <c r="C6794" i="2"/>
  <c r="C6802" i="2"/>
  <c r="C6810" i="2"/>
  <c r="C6818" i="2"/>
  <c r="C6826" i="2"/>
  <c r="C6834" i="2"/>
  <c r="C6842" i="2"/>
  <c r="C6850" i="2"/>
  <c r="C6858" i="2"/>
  <c r="C6866" i="2"/>
  <c r="C6874" i="2"/>
  <c r="C6882" i="2"/>
  <c r="C6890" i="2"/>
  <c r="C6898" i="2"/>
  <c r="C6906" i="2"/>
  <c r="C6914" i="2"/>
  <c r="C6922" i="2"/>
  <c r="C6930" i="2"/>
  <c r="C6938" i="2"/>
  <c r="C6946" i="2"/>
  <c r="C6954" i="2"/>
  <c r="C6962" i="2"/>
  <c r="C6970" i="2"/>
  <c r="C6978" i="2"/>
  <c r="C6986" i="2"/>
  <c r="C6994" i="2"/>
  <c r="C7002" i="2"/>
  <c r="C7010" i="2"/>
  <c r="C7018" i="2"/>
  <c r="C7026" i="2"/>
  <c r="C7034" i="2"/>
  <c r="C7042" i="2"/>
  <c r="C7050" i="2"/>
  <c r="C7058" i="2"/>
  <c r="C7066" i="2"/>
  <c r="C7074" i="2"/>
  <c r="C7082" i="2"/>
  <c r="C7090" i="2"/>
  <c r="C7098" i="2"/>
  <c r="C7106" i="2"/>
  <c r="C7114" i="2"/>
  <c r="C7122" i="2"/>
  <c r="C7130" i="2"/>
  <c r="C7138" i="2"/>
  <c r="C7146" i="2"/>
  <c r="C7154" i="2"/>
  <c r="C7162" i="2"/>
  <c r="C7170" i="2"/>
  <c r="C7178" i="2"/>
  <c r="C7186" i="2"/>
  <c r="C7194" i="2"/>
  <c r="C7202" i="2"/>
  <c r="C7210" i="2"/>
  <c r="C7218" i="2"/>
  <c r="C7226" i="2"/>
  <c r="C7234" i="2"/>
  <c r="C7242" i="2"/>
  <c r="C7250" i="2"/>
  <c r="C7258" i="2"/>
  <c r="C7266" i="2"/>
  <c r="C7274" i="2"/>
  <c r="C7282" i="2"/>
  <c r="C7290" i="2"/>
  <c r="C7298" i="2"/>
  <c r="C7306" i="2"/>
  <c r="C7314" i="2"/>
  <c r="C7322" i="2"/>
  <c r="C7330" i="2"/>
  <c r="C7338" i="2"/>
  <c r="C7346" i="2"/>
  <c r="C7354" i="2"/>
  <c r="C7362" i="2"/>
  <c r="C7370" i="2"/>
  <c r="C7378" i="2"/>
  <c r="C7386" i="2"/>
  <c r="C7394" i="2"/>
  <c r="C7402" i="2"/>
  <c r="C7410" i="2"/>
  <c r="C7418" i="2"/>
  <c r="C7426" i="2"/>
  <c r="C7434" i="2"/>
  <c r="C7442" i="2"/>
  <c r="C7450" i="2"/>
  <c r="C7458" i="2"/>
  <c r="C7466" i="2"/>
  <c r="C7474" i="2"/>
  <c r="C7482" i="2"/>
  <c r="C7490" i="2"/>
  <c r="C7498" i="2"/>
  <c r="C7506" i="2"/>
  <c r="C7514" i="2"/>
  <c r="C7522" i="2"/>
  <c r="C7530" i="2"/>
  <c r="C7538" i="2"/>
  <c r="C7546" i="2"/>
  <c r="C7554" i="2"/>
  <c r="C7562" i="2"/>
  <c r="C7570" i="2"/>
  <c r="C7578" i="2"/>
  <c r="C7586" i="2"/>
  <c r="C7594" i="2"/>
  <c r="C7602" i="2"/>
  <c r="C7610" i="2"/>
  <c r="C7618" i="2"/>
  <c r="C7626" i="2"/>
  <c r="C7634" i="2"/>
  <c r="C7642" i="2"/>
  <c r="C7650" i="2"/>
  <c r="C7658" i="2"/>
  <c r="C7666" i="2"/>
  <c r="C7674" i="2"/>
  <c r="C7682" i="2"/>
  <c r="C7690" i="2"/>
  <c r="C7698" i="2"/>
  <c r="C7706" i="2"/>
  <c r="C7714" i="2"/>
  <c r="C7722" i="2"/>
  <c r="C7730" i="2"/>
  <c r="C7738" i="2"/>
  <c r="C7746" i="2"/>
  <c r="C7754" i="2"/>
  <c r="C7762" i="2"/>
  <c r="C7770" i="2"/>
  <c r="C7778" i="2"/>
  <c r="C7786" i="2"/>
  <c r="C7794" i="2"/>
  <c r="C7802" i="2"/>
  <c r="C7810" i="2"/>
  <c r="C7818" i="2"/>
  <c r="C7826" i="2"/>
  <c r="C7834" i="2"/>
  <c r="C7842" i="2"/>
  <c r="C7850" i="2"/>
  <c r="C7858" i="2"/>
  <c r="C7866" i="2"/>
  <c r="C7874" i="2"/>
  <c r="C7882" i="2"/>
  <c r="C7890" i="2"/>
  <c r="C7898" i="2"/>
  <c r="C7906" i="2"/>
  <c r="C7914" i="2"/>
  <c r="C7922" i="2"/>
  <c r="C7930" i="2"/>
  <c r="C7938" i="2"/>
  <c r="C7946" i="2"/>
  <c r="C7954" i="2"/>
  <c r="C7962" i="2"/>
  <c r="C7970" i="2"/>
  <c r="C7978" i="2"/>
  <c r="C7986" i="2"/>
  <c r="C7994" i="2"/>
  <c r="C8002" i="2"/>
  <c r="C8010" i="2"/>
  <c r="C8018" i="2"/>
  <c r="C8026" i="2"/>
  <c r="C8034" i="2"/>
  <c r="C8042" i="2"/>
  <c r="C8050" i="2"/>
  <c r="C8058" i="2"/>
  <c r="C8066" i="2"/>
  <c r="C8074" i="2"/>
  <c r="C8082" i="2"/>
  <c r="C8090" i="2"/>
  <c r="C8098" i="2"/>
  <c r="C8106" i="2"/>
  <c r="C8114" i="2"/>
  <c r="C8122" i="2"/>
  <c r="C8130" i="2"/>
  <c r="C8138" i="2"/>
  <c r="C8146" i="2"/>
  <c r="C8154" i="2"/>
  <c r="C8162" i="2"/>
  <c r="C8170" i="2"/>
  <c r="C8178" i="2"/>
  <c r="C8186" i="2"/>
  <c r="C8194" i="2"/>
  <c r="C8202" i="2"/>
  <c r="C8210" i="2"/>
  <c r="C8218" i="2"/>
  <c r="C8226" i="2"/>
  <c r="C8234" i="2"/>
  <c r="C8242" i="2"/>
  <c r="C8250" i="2"/>
  <c r="C8258" i="2"/>
  <c r="C8266" i="2"/>
  <c r="C8274" i="2"/>
  <c r="C8282" i="2"/>
  <c r="C8290" i="2"/>
  <c r="C8298" i="2"/>
  <c r="C8306" i="2"/>
  <c r="C8314" i="2"/>
  <c r="C8322" i="2"/>
  <c r="C8330" i="2"/>
  <c r="C8338" i="2"/>
  <c r="C8346" i="2"/>
  <c r="C8354" i="2"/>
  <c r="C8362" i="2"/>
  <c r="C8370" i="2"/>
  <c r="C8378" i="2"/>
  <c r="C8386" i="2"/>
  <c r="C8394" i="2"/>
  <c r="C8402" i="2"/>
  <c r="C8410" i="2"/>
  <c r="C8418" i="2"/>
  <c r="C8426" i="2"/>
  <c r="C8434" i="2"/>
  <c r="C8442" i="2"/>
  <c r="C8450" i="2"/>
  <c r="C8458" i="2"/>
  <c r="C8466" i="2"/>
  <c r="C8474" i="2"/>
  <c r="C8482" i="2"/>
  <c r="C8490" i="2"/>
  <c r="C8498" i="2"/>
  <c r="C8506" i="2"/>
  <c r="C8514" i="2"/>
  <c r="C8522" i="2"/>
  <c r="C8530" i="2"/>
  <c r="B7759" i="2"/>
  <c r="C541" i="2"/>
  <c r="C957" i="2"/>
  <c r="C1198" i="2"/>
  <c r="C1445" i="2"/>
  <c r="C1662" i="2"/>
  <c r="C1830" i="2"/>
  <c r="C1990" i="2"/>
  <c r="C2133" i="2"/>
  <c r="C2283" i="2"/>
  <c r="C2451" i="2"/>
  <c r="C2544" i="2"/>
  <c r="C2614" i="2"/>
  <c r="C2675" i="2"/>
  <c r="C2730" i="2"/>
  <c r="C2786" i="2"/>
  <c r="C2846" i="2"/>
  <c r="C2899" i="2"/>
  <c r="C2955" i="2"/>
  <c r="C3018" i="2"/>
  <c r="C3070" i="2"/>
  <c r="C3126" i="2"/>
  <c r="C3187" i="2"/>
  <c r="C3242" i="2"/>
  <c r="C3298" i="2"/>
  <c r="C3358" i="2"/>
  <c r="C3411" i="2"/>
  <c r="C3467" i="2"/>
  <c r="C3530" i="2"/>
  <c r="C3582" i="2"/>
  <c r="C3638" i="2"/>
  <c r="C3699" i="2"/>
  <c r="C3750" i="2"/>
  <c r="C3791" i="2"/>
  <c r="C3823" i="2"/>
  <c r="C3850" i="2"/>
  <c r="C3878" i="2"/>
  <c r="C3908" i="2"/>
  <c r="C3935" i="2"/>
  <c r="C3963" i="2"/>
  <c r="C3986" i="2"/>
  <c r="C4006" i="2"/>
  <c r="C4027" i="2"/>
  <c r="C4050" i="2"/>
  <c r="C4070" i="2"/>
  <c r="C4091" i="2"/>
  <c r="C4114" i="2"/>
  <c r="C4134" i="2"/>
  <c r="C4155" i="2"/>
  <c r="C4178" i="2"/>
  <c r="C4198" i="2"/>
  <c r="C4219" i="2"/>
  <c r="C4242" i="2"/>
  <c r="C4262" i="2"/>
  <c r="C4283" i="2"/>
  <c r="C4306" i="2"/>
  <c r="C4326" i="2"/>
  <c r="C4347" i="2"/>
  <c r="C4370" i="2"/>
  <c r="C4390" i="2"/>
  <c r="C4411" i="2"/>
  <c r="C4434" i="2"/>
  <c r="C4454" i="2"/>
  <c r="C4475" i="2"/>
  <c r="C4498" i="2"/>
  <c r="C4518" i="2"/>
  <c r="C4539" i="2"/>
  <c r="C4562" i="2"/>
  <c r="C4582" i="2"/>
  <c r="C4603" i="2"/>
  <c r="C4626" i="2"/>
  <c r="C4646" i="2"/>
  <c r="C4667" i="2"/>
  <c r="C4690" i="2"/>
  <c r="C4710" i="2"/>
  <c r="C4731" i="2"/>
  <c r="C4754" i="2"/>
  <c r="C4774" i="2"/>
  <c r="C4795" i="2"/>
  <c r="C4818" i="2"/>
  <c r="C4838" i="2"/>
  <c r="C4859" i="2"/>
  <c r="C4882" i="2"/>
  <c r="C4902" i="2"/>
  <c r="C4923" i="2"/>
  <c r="C4946" i="2"/>
  <c r="C4966" i="2"/>
  <c r="C4987" i="2"/>
  <c r="C5010" i="2"/>
  <c r="C5030" i="2"/>
  <c r="C5051" i="2"/>
  <c r="C5074" i="2"/>
  <c r="C5094" i="2"/>
  <c r="C5115" i="2"/>
  <c r="C5138" i="2"/>
  <c r="C5158" i="2"/>
  <c r="C5176" i="2"/>
  <c r="C5192" i="2"/>
  <c r="C5208" i="2"/>
  <c r="C5224" i="2"/>
  <c r="C5240" i="2"/>
  <c r="C5253" i="2"/>
  <c r="C5266" i="2"/>
  <c r="C5275" i="2"/>
  <c r="C5283" i="2"/>
  <c r="C5291" i="2"/>
  <c r="C5299" i="2"/>
  <c r="C5307" i="2"/>
  <c r="C5315" i="2"/>
  <c r="C5323" i="2"/>
  <c r="C5331" i="2"/>
  <c r="C5339" i="2"/>
  <c r="C5347" i="2"/>
  <c r="C5355" i="2"/>
  <c r="C5363" i="2"/>
  <c r="C5371" i="2"/>
  <c r="C5379" i="2"/>
  <c r="C5387" i="2"/>
  <c r="C5395" i="2"/>
  <c r="C5403" i="2"/>
  <c r="C5411" i="2"/>
  <c r="C5419" i="2"/>
  <c r="C5427" i="2"/>
  <c r="C5435" i="2"/>
  <c r="C5443" i="2"/>
  <c r="C5451" i="2"/>
  <c r="C5459" i="2"/>
  <c r="C5467" i="2"/>
  <c r="C5475" i="2"/>
  <c r="C5483" i="2"/>
  <c r="C5491" i="2"/>
  <c r="C5499" i="2"/>
  <c r="C5507" i="2"/>
  <c r="C5515" i="2"/>
  <c r="C5523" i="2"/>
  <c r="C5531" i="2"/>
  <c r="C5539" i="2"/>
  <c r="C5547" i="2"/>
  <c r="C5555" i="2"/>
  <c r="C5563" i="2"/>
  <c r="C5571" i="2"/>
  <c r="C5579" i="2"/>
  <c r="C5587" i="2"/>
  <c r="C5595" i="2"/>
  <c r="C5603" i="2"/>
  <c r="C5611" i="2"/>
  <c r="C5619" i="2"/>
  <c r="C5627" i="2"/>
  <c r="C5635" i="2"/>
  <c r="C5643" i="2"/>
  <c r="C5651" i="2"/>
  <c r="C5659" i="2"/>
  <c r="C5667" i="2"/>
  <c r="C5675" i="2"/>
  <c r="C5683" i="2"/>
  <c r="C5691" i="2"/>
  <c r="C5699" i="2"/>
  <c r="C5707" i="2"/>
  <c r="C5715" i="2"/>
  <c r="C5723" i="2"/>
  <c r="C5731" i="2"/>
  <c r="C5739" i="2"/>
  <c r="C5747" i="2"/>
  <c r="C5755" i="2"/>
  <c r="C5763" i="2"/>
  <c r="C5771" i="2"/>
  <c r="C5779" i="2"/>
  <c r="C5787" i="2"/>
  <c r="C5795" i="2"/>
  <c r="C5803" i="2"/>
  <c r="C5811" i="2"/>
  <c r="C5819" i="2"/>
  <c r="C5827" i="2"/>
  <c r="C5835" i="2"/>
  <c r="C5843" i="2"/>
  <c r="C5851" i="2"/>
  <c r="C5859" i="2"/>
  <c r="C5867" i="2"/>
  <c r="C5875" i="2"/>
  <c r="C5883" i="2"/>
  <c r="C5891" i="2"/>
  <c r="C5899" i="2"/>
  <c r="C5907" i="2"/>
  <c r="C5915" i="2"/>
  <c r="C5923" i="2"/>
  <c r="C5931" i="2"/>
  <c r="C5939" i="2"/>
  <c r="C5947" i="2"/>
  <c r="C5955" i="2"/>
  <c r="C5963" i="2"/>
  <c r="C5971" i="2"/>
  <c r="C5979" i="2"/>
  <c r="C5987" i="2"/>
  <c r="C5995" i="2"/>
  <c r="C6003" i="2"/>
  <c r="C6011" i="2"/>
  <c r="C6019" i="2"/>
  <c r="C6027" i="2"/>
  <c r="C6035" i="2"/>
  <c r="C6043" i="2"/>
  <c r="C6051" i="2"/>
  <c r="C6059" i="2"/>
  <c r="C6067" i="2"/>
  <c r="C6075" i="2"/>
  <c r="C6083" i="2"/>
  <c r="C6091" i="2"/>
  <c r="C6099" i="2"/>
  <c r="C6107" i="2"/>
  <c r="C6115" i="2"/>
  <c r="C6123" i="2"/>
  <c r="C6131" i="2"/>
  <c r="C6139" i="2"/>
  <c r="C6147" i="2"/>
  <c r="C6155" i="2"/>
  <c r="C6163" i="2"/>
  <c r="C6171" i="2"/>
  <c r="C6179" i="2"/>
  <c r="C6187" i="2"/>
  <c r="C6195" i="2"/>
  <c r="C6203" i="2"/>
  <c r="C6211" i="2"/>
  <c r="C6219" i="2"/>
  <c r="C6227" i="2"/>
  <c r="C6235" i="2"/>
  <c r="C6243" i="2"/>
  <c r="C6251" i="2"/>
  <c r="C6259" i="2"/>
  <c r="C6267" i="2"/>
  <c r="C6275" i="2"/>
  <c r="C6283" i="2"/>
  <c r="C6291" i="2"/>
  <c r="C6299" i="2"/>
  <c r="C6307" i="2"/>
  <c r="C6315" i="2"/>
  <c r="C6323" i="2"/>
  <c r="C6331" i="2"/>
  <c r="C6339" i="2"/>
  <c r="C6347" i="2"/>
  <c r="C6355" i="2"/>
  <c r="C6363" i="2"/>
  <c r="C6371" i="2"/>
  <c r="C6379" i="2"/>
  <c r="C6387" i="2"/>
  <c r="C6395" i="2"/>
  <c r="C6403" i="2"/>
  <c r="C6411" i="2"/>
  <c r="C6419" i="2"/>
  <c r="C6427" i="2"/>
  <c r="C6435" i="2"/>
  <c r="C6443" i="2"/>
  <c r="C6451" i="2"/>
  <c r="C6459" i="2"/>
  <c r="C6467" i="2"/>
  <c r="C6475" i="2"/>
  <c r="C6483" i="2"/>
  <c r="C6491" i="2"/>
  <c r="C6499" i="2"/>
  <c r="C6507" i="2"/>
  <c r="C6515" i="2"/>
  <c r="C6523" i="2"/>
  <c r="C6531" i="2"/>
  <c r="C6539" i="2"/>
  <c r="C6547" i="2"/>
  <c r="C6555" i="2"/>
  <c r="C6563" i="2"/>
  <c r="C6571" i="2"/>
  <c r="C6579" i="2"/>
  <c r="C6587" i="2"/>
  <c r="C6595" i="2"/>
  <c r="C6603" i="2"/>
  <c r="C6611" i="2"/>
  <c r="C6619" i="2"/>
  <c r="C6627" i="2"/>
  <c r="C6635" i="2"/>
  <c r="C6643" i="2"/>
  <c r="C6651" i="2"/>
  <c r="C6659" i="2"/>
  <c r="C6667" i="2"/>
  <c r="C6675" i="2"/>
  <c r="C6683" i="2"/>
  <c r="C6691" i="2"/>
  <c r="C6699" i="2"/>
  <c r="C6707" i="2"/>
  <c r="C6715" i="2"/>
  <c r="C6723" i="2"/>
  <c r="C6731" i="2"/>
  <c r="C6739" i="2"/>
  <c r="C6747" i="2"/>
  <c r="C6755" i="2"/>
  <c r="C6763" i="2"/>
  <c r="C6771" i="2"/>
  <c r="C6779" i="2"/>
  <c r="C6787" i="2"/>
  <c r="C6795" i="2"/>
  <c r="C6803" i="2"/>
  <c r="C6811" i="2"/>
  <c r="C6819" i="2"/>
  <c r="C6827" i="2"/>
  <c r="C6835" i="2"/>
  <c r="C6843" i="2"/>
  <c r="C6851" i="2"/>
  <c r="C6859" i="2"/>
  <c r="C6867" i="2"/>
  <c r="C6875" i="2"/>
  <c r="C6883" i="2"/>
  <c r="C6891" i="2"/>
  <c r="C6899" i="2"/>
  <c r="C6907" i="2"/>
  <c r="C6915" i="2"/>
  <c r="C6923" i="2"/>
  <c r="C6931" i="2"/>
  <c r="C6939" i="2"/>
  <c r="C6947" i="2"/>
  <c r="C6955" i="2"/>
  <c r="C6963" i="2"/>
  <c r="C6971" i="2"/>
  <c r="C6979" i="2"/>
  <c r="C6987" i="2"/>
  <c r="C6995" i="2"/>
  <c r="C7003" i="2"/>
  <c r="C7011" i="2"/>
  <c r="C7019" i="2"/>
  <c r="C7027" i="2"/>
  <c r="C7035" i="2"/>
  <c r="C7043" i="2"/>
  <c r="C7051" i="2"/>
  <c r="C7059" i="2"/>
  <c r="C7067" i="2"/>
  <c r="C7075" i="2"/>
  <c r="C7083" i="2"/>
  <c r="C7091" i="2"/>
  <c r="C7099" i="2"/>
  <c r="C7107" i="2"/>
  <c r="C7115" i="2"/>
  <c r="C7123" i="2"/>
  <c r="C7131" i="2"/>
  <c r="C7139" i="2"/>
  <c r="C7147" i="2"/>
  <c r="C7155" i="2"/>
  <c r="C7163" i="2"/>
  <c r="C7171" i="2"/>
  <c r="C7179" i="2"/>
  <c r="C7187" i="2"/>
  <c r="C7195" i="2"/>
  <c r="C7203" i="2"/>
  <c r="C7211" i="2"/>
  <c r="C7219" i="2"/>
  <c r="C7227" i="2"/>
  <c r="C7235" i="2"/>
  <c r="C7243" i="2"/>
  <c r="C7251" i="2"/>
  <c r="C7259" i="2"/>
  <c r="C7267" i="2"/>
  <c r="C7275" i="2"/>
  <c r="C7283" i="2"/>
  <c r="C7291" i="2"/>
  <c r="C7299" i="2"/>
  <c r="C7307" i="2"/>
  <c r="C7315" i="2"/>
  <c r="C7323" i="2"/>
  <c r="C7331" i="2"/>
  <c r="C7339" i="2"/>
  <c r="C7347" i="2"/>
  <c r="C7355" i="2"/>
  <c r="C7363" i="2"/>
  <c r="C7371" i="2"/>
  <c r="C7379" i="2"/>
  <c r="C7387" i="2"/>
  <c r="C7395" i="2"/>
  <c r="C7403" i="2"/>
  <c r="C7411" i="2"/>
  <c r="C7419" i="2"/>
  <c r="C7427" i="2"/>
  <c r="C7435" i="2"/>
  <c r="C7443" i="2"/>
  <c r="C7451" i="2"/>
  <c r="C7459" i="2"/>
  <c r="C7467" i="2"/>
  <c r="C7475" i="2"/>
  <c r="C7483" i="2"/>
  <c r="C7491" i="2"/>
  <c r="C7499" i="2"/>
  <c r="C7507" i="2"/>
  <c r="C7515" i="2"/>
  <c r="C7523" i="2"/>
  <c r="C7531" i="2"/>
  <c r="C7539" i="2"/>
  <c r="C7547" i="2"/>
  <c r="C7555" i="2"/>
  <c r="C7563" i="2"/>
  <c r="C7571" i="2"/>
  <c r="C7579" i="2"/>
  <c r="C7587" i="2"/>
  <c r="C7595" i="2"/>
  <c r="C7603" i="2"/>
  <c r="C7611" i="2"/>
  <c r="C7619" i="2"/>
  <c r="C7627" i="2"/>
  <c r="C7635" i="2"/>
  <c r="C7643" i="2"/>
  <c r="C7651" i="2"/>
  <c r="C7659" i="2"/>
  <c r="C7667" i="2"/>
  <c r="C7675" i="2"/>
  <c r="C7683" i="2"/>
  <c r="C7691" i="2"/>
  <c r="C7699" i="2"/>
  <c r="C7707" i="2"/>
  <c r="C7715" i="2"/>
  <c r="C7723" i="2"/>
  <c r="C7731" i="2"/>
  <c r="C7739" i="2"/>
  <c r="C7747" i="2"/>
  <c r="C7755" i="2"/>
  <c r="C7763" i="2"/>
  <c r="C7771" i="2"/>
  <c r="C7779" i="2"/>
  <c r="C7787" i="2"/>
  <c r="C7795" i="2"/>
  <c r="C7803" i="2"/>
  <c r="C7811" i="2"/>
  <c r="C7819" i="2"/>
  <c r="C7827" i="2"/>
  <c r="C7835" i="2"/>
  <c r="C7843" i="2"/>
  <c r="C7851" i="2"/>
  <c r="C7859" i="2"/>
  <c r="C7867" i="2"/>
  <c r="C7875" i="2"/>
  <c r="C7883" i="2"/>
  <c r="C7891" i="2"/>
  <c r="C7899" i="2"/>
  <c r="C7907" i="2"/>
  <c r="C7915" i="2"/>
  <c r="C7923" i="2"/>
  <c r="C7931" i="2"/>
  <c r="C7939" i="2"/>
  <c r="C7947" i="2"/>
  <c r="C7955" i="2"/>
  <c r="C7963" i="2"/>
  <c r="C7971" i="2"/>
  <c r="C7979" i="2"/>
  <c r="C7987" i="2"/>
  <c r="C7995" i="2"/>
  <c r="C8003" i="2"/>
  <c r="C8011" i="2"/>
  <c r="C8019" i="2"/>
  <c r="C8027" i="2"/>
  <c r="C8035" i="2"/>
  <c r="C8043" i="2"/>
  <c r="C8051" i="2"/>
  <c r="C8059" i="2"/>
  <c r="C8067" i="2"/>
  <c r="C8075" i="2"/>
  <c r="B8100" i="2"/>
  <c r="C553" i="2"/>
  <c r="C1022" i="2"/>
  <c r="C1230" i="2"/>
  <c r="C1454" i="2"/>
  <c r="C1701" i="2"/>
  <c r="C1853" i="2"/>
  <c r="C2003" i="2"/>
  <c r="C2163" i="2"/>
  <c r="C2302" i="2"/>
  <c r="C2453" i="2"/>
  <c r="C2561" i="2"/>
  <c r="C2622" i="2"/>
  <c r="C2678" i="2"/>
  <c r="C2739" i="2"/>
  <c r="C2794" i="2"/>
  <c r="C2850" i="2"/>
  <c r="C2910" i="2"/>
  <c r="C2963" i="2"/>
  <c r="C3019" i="2"/>
  <c r="C3082" i="2"/>
  <c r="C3134" i="2"/>
  <c r="C3190" i="2"/>
  <c r="C3251" i="2"/>
  <c r="C3306" i="2"/>
  <c r="C3362" i="2"/>
  <c r="C3422" i="2"/>
  <c r="C3475" i="2"/>
  <c r="C3531" i="2"/>
  <c r="C3594" i="2"/>
  <c r="C3646" i="2"/>
  <c r="C3702" i="2"/>
  <c r="C3758" i="2"/>
  <c r="C3796" i="2"/>
  <c r="C3824" i="2"/>
  <c r="C3855" i="2"/>
  <c r="C3882" i="2"/>
  <c r="C3910" i="2"/>
  <c r="C3940" i="2"/>
  <c r="C3966" i="2"/>
  <c r="C3987" i="2"/>
  <c r="C4010" i="2"/>
  <c r="C4030" i="2"/>
  <c r="C4051" i="2"/>
  <c r="C4074" i="2"/>
  <c r="C4094" i="2"/>
  <c r="C4115" i="2"/>
  <c r="C4138" i="2"/>
  <c r="C4158" i="2"/>
  <c r="C4179" i="2"/>
  <c r="C4202" i="2"/>
  <c r="C4222" i="2"/>
  <c r="C4243" i="2"/>
  <c r="C4266" i="2"/>
  <c r="C4286" i="2"/>
  <c r="C4307" i="2"/>
  <c r="C4330" i="2"/>
  <c r="C4350" i="2"/>
  <c r="C4371" i="2"/>
  <c r="C4394" i="2"/>
  <c r="C4414" i="2"/>
  <c r="C4435" i="2"/>
  <c r="C4458" i="2"/>
  <c r="C4478" i="2"/>
  <c r="C4499" i="2"/>
  <c r="C4522" i="2"/>
  <c r="C4542" i="2"/>
  <c r="C4563" i="2"/>
  <c r="C4586" i="2"/>
  <c r="C4606" i="2"/>
  <c r="C4627" i="2"/>
  <c r="C4650" i="2"/>
  <c r="C4670" i="2"/>
  <c r="C4691" i="2"/>
  <c r="C4714" i="2"/>
  <c r="C4734" i="2"/>
  <c r="C4755" i="2"/>
  <c r="C4778" i="2"/>
  <c r="C4798" i="2"/>
  <c r="C4819" i="2"/>
  <c r="C4842" i="2"/>
  <c r="C4862" i="2"/>
  <c r="C4883" i="2"/>
  <c r="C4906" i="2"/>
  <c r="C4926" i="2"/>
  <c r="C4947" i="2"/>
  <c r="C4970" i="2"/>
  <c r="C4990" i="2"/>
  <c r="C5011" i="2"/>
  <c r="C5034" i="2"/>
  <c r="C5054" i="2"/>
  <c r="C5075" i="2"/>
  <c r="C5098" i="2"/>
  <c r="C5118" i="2"/>
  <c r="C5139" i="2"/>
  <c r="C5162" i="2"/>
  <c r="C5178" i="2"/>
  <c r="C5194" i="2"/>
  <c r="C5210" i="2"/>
  <c r="C5226" i="2"/>
  <c r="C5242" i="2"/>
  <c r="C5254" i="2"/>
  <c r="C5267" i="2"/>
  <c r="C5276" i="2"/>
  <c r="C5284" i="2"/>
  <c r="C5292" i="2"/>
  <c r="C5300" i="2"/>
  <c r="C5308" i="2"/>
  <c r="C5316" i="2"/>
  <c r="C5324" i="2"/>
  <c r="C5332" i="2"/>
  <c r="C5340" i="2"/>
  <c r="C5348" i="2"/>
  <c r="C5356" i="2"/>
  <c r="C5364" i="2"/>
  <c r="C5372" i="2"/>
  <c r="C5380" i="2"/>
  <c r="C5388" i="2"/>
  <c r="C5396" i="2"/>
  <c r="C5404" i="2"/>
  <c r="C5412" i="2"/>
  <c r="C5420" i="2"/>
  <c r="C5428" i="2"/>
  <c r="C5436" i="2"/>
  <c r="C5444" i="2"/>
  <c r="C5452" i="2"/>
  <c r="C5460" i="2"/>
  <c r="C5468" i="2"/>
  <c r="C5476" i="2"/>
  <c r="C5484" i="2"/>
  <c r="C5492" i="2"/>
  <c r="C5500" i="2"/>
  <c r="C5508" i="2"/>
  <c r="C5516" i="2"/>
  <c r="C5524" i="2"/>
  <c r="C5532" i="2"/>
  <c r="C5540" i="2"/>
  <c r="C5548" i="2"/>
  <c r="C5556" i="2"/>
  <c r="C5564" i="2"/>
  <c r="C5572" i="2"/>
  <c r="C5580" i="2"/>
  <c r="C5588" i="2"/>
  <c r="C5596" i="2"/>
  <c r="C5604" i="2"/>
  <c r="C5612" i="2"/>
  <c r="C5620" i="2"/>
  <c r="C5628" i="2"/>
  <c r="C5636" i="2"/>
  <c r="C5644" i="2"/>
  <c r="C5652" i="2"/>
  <c r="C5660" i="2"/>
  <c r="C5668" i="2"/>
  <c r="C5676" i="2"/>
  <c r="C5684" i="2"/>
  <c r="C5692" i="2"/>
  <c r="C5700" i="2"/>
  <c r="C5708" i="2"/>
  <c r="C5716" i="2"/>
  <c r="C5724" i="2"/>
  <c r="C5732" i="2"/>
  <c r="C5740" i="2"/>
  <c r="C5748" i="2"/>
  <c r="C5756" i="2"/>
  <c r="C5764" i="2"/>
  <c r="C5772" i="2"/>
  <c r="C5780" i="2"/>
  <c r="C5788" i="2"/>
  <c r="C5796" i="2"/>
  <c r="C5804" i="2"/>
  <c r="C5812" i="2"/>
  <c r="C5820" i="2"/>
  <c r="C5828" i="2"/>
  <c r="C5836" i="2"/>
  <c r="C5844" i="2"/>
  <c r="C5852" i="2"/>
  <c r="C5860" i="2"/>
  <c r="C5868" i="2"/>
  <c r="C5876" i="2"/>
  <c r="C5884" i="2"/>
  <c r="C5892" i="2"/>
  <c r="C5900" i="2"/>
  <c r="C5908" i="2"/>
  <c r="C5916" i="2"/>
  <c r="C5924" i="2"/>
  <c r="C5932" i="2"/>
  <c r="C5940" i="2"/>
  <c r="C5948" i="2"/>
  <c r="C5956" i="2"/>
  <c r="C5964" i="2"/>
  <c r="C5972" i="2"/>
  <c r="C5980" i="2"/>
  <c r="C5988" i="2"/>
  <c r="C5996" i="2"/>
  <c r="C6004" i="2"/>
  <c r="C6012" i="2"/>
  <c r="C6020" i="2"/>
  <c r="C6028" i="2"/>
  <c r="C6036" i="2"/>
  <c r="C6044" i="2"/>
  <c r="C6052" i="2"/>
  <c r="C6060" i="2"/>
  <c r="C6068" i="2"/>
  <c r="C6076" i="2"/>
  <c r="C6084" i="2"/>
  <c r="C6092" i="2"/>
  <c r="C6100" i="2"/>
  <c r="C6108" i="2"/>
  <c r="C6116" i="2"/>
  <c r="C6124" i="2"/>
  <c r="C6132" i="2"/>
  <c r="C6140" i="2"/>
  <c r="C6148" i="2"/>
  <c r="C6156" i="2"/>
  <c r="C6164" i="2"/>
  <c r="C6172" i="2"/>
  <c r="C6180" i="2"/>
  <c r="C6188" i="2"/>
  <c r="C6196" i="2"/>
  <c r="C6204" i="2"/>
  <c r="C6212" i="2"/>
  <c r="C6220" i="2"/>
  <c r="C6228" i="2"/>
  <c r="C6236" i="2"/>
  <c r="C6244" i="2"/>
  <c r="C6252" i="2"/>
  <c r="C6260" i="2"/>
  <c r="C6268" i="2"/>
  <c r="C6276" i="2"/>
  <c r="C6284" i="2"/>
  <c r="C6292" i="2"/>
  <c r="C6300" i="2"/>
  <c r="C6308" i="2"/>
  <c r="C6316" i="2"/>
  <c r="C6324" i="2"/>
  <c r="C6332" i="2"/>
  <c r="C6340" i="2"/>
  <c r="C6348" i="2"/>
  <c r="C6356" i="2"/>
  <c r="C6364" i="2"/>
  <c r="C6372" i="2"/>
  <c r="C6380" i="2"/>
  <c r="C6388" i="2"/>
  <c r="C6396" i="2"/>
  <c r="C6404" i="2"/>
  <c r="C6412" i="2"/>
  <c r="C6420" i="2"/>
  <c r="C6428" i="2"/>
  <c r="C6436" i="2"/>
  <c r="C6444" i="2"/>
  <c r="C6452" i="2"/>
  <c r="C6460" i="2"/>
  <c r="C6468" i="2"/>
  <c r="C6476" i="2"/>
  <c r="C6484" i="2"/>
  <c r="C6492" i="2"/>
  <c r="C6500" i="2"/>
  <c r="C6508" i="2"/>
  <c r="C6516" i="2"/>
  <c r="C6524" i="2"/>
  <c r="C6532" i="2"/>
  <c r="C6540" i="2"/>
  <c r="C6548" i="2"/>
  <c r="C6556" i="2"/>
  <c r="C6564" i="2"/>
  <c r="C6572" i="2"/>
  <c r="C6580" i="2"/>
  <c r="C6588" i="2"/>
  <c r="C6596" i="2"/>
  <c r="C6604" i="2"/>
  <c r="C6612" i="2"/>
  <c r="C6620" i="2"/>
  <c r="C6628" i="2"/>
  <c r="C6636" i="2"/>
  <c r="C6644" i="2"/>
  <c r="C6652" i="2"/>
  <c r="C6660" i="2"/>
  <c r="C6668" i="2"/>
  <c r="C6676" i="2"/>
  <c r="C6684" i="2"/>
  <c r="C6692" i="2"/>
  <c r="C6700" i="2"/>
  <c r="C6708" i="2"/>
  <c r="C6716" i="2"/>
  <c r="C6724" i="2"/>
  <c r="C6732" i="2"/>
  <c r="C6740" i="2"/>
  <c r="C6748" i="2"/>
  <c r="C6756" i="2"/>
  <c r="C6764" i="2"/>
  <c r="C6772" i="2"/>
  <c r="C6780" i="2"/>
  <c r="C6788" i="2"/>
  <c r="C6796" i="2"/>
  <c r="C6804" i="2"/>
  <c r="C6812" i="2"/>
  <c r="C6820" i="2"/>
  <c r="C6828" i="2"/>
  <c r="C6836" i="2"/>
  <c r="C6844" i="2"/>
  <c r="C6852" i="2"/>
  <c r="C6860" i="2"/>
  <c r="C6868" i="2"/>
  <c r="C6876" i="2"/>
  <c r="C6884" i="2"/>
  <c r="C6892" i="2"/>
  <c r="C6900" i="2"/>
  <c r="C6908" i="2"/>
  <c r="C6916" i="2"/>
  <c r="C6924" i="2"/>
  <c r="C6932" i="2"/>
  <c r="C6940" i="2"/>
  <c r="C6948" i="2"/>
  <c r="C6956" i="2"/>
  <c r="C6964" i="2"/>
  <c r="C6972" i="2"/>
  <c r="C6980" i="2"/>
  <c r="C6988" i="2"/>
  <c r="C6996" i="2"/>
  <c r="C7004" i="2"/>
  <c r="C7012" i="2"/>
  <c r="C7020" i="2"/>
  <c r="C7028" i="2"/>
  <c r="C7036" i="2"/>
  <c r="C7044" i="2"/>
  <c r="C7052" i="2"/>
  <c r="C7060" i="2"/>
  <c r="C7068" i="2"/>
  <c r="C7076" i="2"/>
  <c r="C7084" i="2"/>
  <c r="C7092" i="2"/>
  <c r="C7100" i="2"/>
  <c r="C7108" i="2"/>
  <c r="C7116" i="2"/>
  <c r="C7124" i="2"/>
  <c r="C7132" i="2"/>
  <c r="C7140" i="2"/>
  <c r="C7148" i="2"/>
  <c r="C7156" i="2"/>
  <c r="C7164" i="2"/>
  <c r="C7172" i="2"/>
  <c r="C7180" i="2"/>
  <c r="C7188" i="2"/>
  <c r="C7196" i="2"/>
  <c r="C7204" i="2"/>
  <c r="C7212" i="2"/>
  <c r="C7220" i="2"/>
  <c r="C7228" i="2"/>
  <c r="C7236" i="2"/>
  <c r="C7244" i="2"/>
  <c r="C7252" i="2"/>
  <c r="C7260" i="2"/>
  <c r="C7268" i="2"/>
  <c r="C7276" i="2"/>
  <c r="C7284" i="2"/>
  <c r="C7292" i="2"/>
  <c r="C7300" i="2"/>
  <c r="C7308" i="2"/>
  <c r="C7316" i="2"/>
  <c r="C7324" i="2"/>
  <c r="C7332" i="2"/>
  <c r="C7340" i="2"/>
  <c r="C7348" i="2"/>
  <c r="C7356" i="2"/>
  <c r="C7364" i="2"/>
  <c r="C7372" i="2"/>
  <c r="C7380" i="2"/>
  <c r="C7388" i="2"/>
  <c r="C7396" i="2"/>
  <c r="C7404" i="2"/>
  <c r="C7412" i="2"/>
  <c r="C7420" i="2"/>
  <c r="C7428" i="2"/>
  <c r="C7436" i="2"/>
  <c r="C7444" i="2"/>
  <c r="C7452" i="2"/>
  <c r="C7460" i="2"/>
  <c r="C7468" i="2"/>
  <c r="C7476" i="2"/>
  <c r="C7484" i="2"/>
  <c r="C7492" i="2"/>
  <c r="C7500" i="2"/>
  <c r="C7508" i="2"/>
  <c r="C7516" i="2"/>
  <c r="C7524" i="2"/>
  <c r="C7532" i="2"/>
  <c r="C7540" i="2"/>
  <c r="C7548" i="2"/>
  <c r="C7556" i="2"/>
  <c r="C7564" i="2"/>
  <c r="C7572" i="2"/>
  <c r="C7580" i="2"/>
  <c r="C7588" i="2"/>
  <c r="C7596" i="2"/>
  <c r="C7604" i="2"/>
  <c r="C7612" i="2"/>
  <c r="C7620" i="2"/>
  <c r="C7628" i="2"/>
  <c r="C7636" i="2"/>
  <c r="C7644" i="2"/>
  <c r="C7652" i="2"/>
  <c r="C7660" i="2"/>
  <c r="C7668" i="2"/>
  <c r="C7676" i="2"/>
  <c r="C7684" i="2"/>
  <c r="C7692" i="2"/>
  <c r="C7700" i="2"/>
  <c r="C7708" i="2"/>
  <c r="C7716" i="2"/>
  <c r="C7724" i="2"/>
  <c r="C7732" i="2"/>
  <c r="C7740" i="2"/>
  <c r="C7748" i="2"/>
  <c r="C7756" i="2"/>
  <c r="C7764" i="2"/>
  <c r="C7772" i="2"/>
  <c r="C7780" i="2"/>
  <c r="C7788" i="2"/>
  <c r="C7796" i="2"/>
  <c r="C7804" i="2"/>
  <c r="C7812" i="2"/>
  <c r="C7820" i="2"/>
  <c r="C7828" i="2"/>
  <c r="C7836" i="2"/>
  <c r="C7844" i="2"/>
  <c r="C7852" i="2"/>
  <c r="C7860" i="2"/>
  <c r="C7868" i="2"/>
  <c r="C7876" i="2"/>
  <c r="C7884" i="2"/>
  <c r="C7892" i="2"/>
  <c r="C7900" i="2"/>
  <c r="C7908" i="2"/>
  <c r="C7916" i="2"/>
  <c r="C7924" i="2"/>
  <c r="C7932" i="2"/>
  <c r="C7940" i="2"/>
  <c r="C7948" i="2"/>
  <c r="C7956" i="2"/>
  <c r="C7964" i="2"/>
  <c r="C7972" i="2"/>
  <c r="C7980" i="2"/>
  <c r="C7988" i="2"/>
  <c r="C7996" i="2"/>
  <c r="C8004" i="2"/>
  <c r="C8012" i="2"/>
  <c r="C8020" i="2"/>
  <c r="C8028" i="2"/>
  <c r="C8036" i="2"/>
  <c r="C8044" i="2"/>
  <c r="C8052" i="2"/>
  <c r="C8060" i="2"/>
  <c r="C8068" i="2"/>
  <c r="C8076" i="2"/>
  <c r="C8084" i="2"/>
  <c r="C8092" i="2"/>
  <c r="C8100" i="2"/>
  <c r="C8108" i="2"/>
  <c r="C8116" i="2"/>
  <c r="C8124" i="2"/>
  <c r="C8132" i="2"/>
  <c r="C8140" i="2"/>
  <c r="C8148" i="2"/>
  <c r="C8156" i="2"/>
  <c r="C8164" i="2"/>
  <c r="C8172" i="2"/>
  <c r="C8180" i="2"/>
  <c r="C8188" i="2"/>
  <c r="C8196" i="2"/>
  <c r="C8204" i="2"/>
  <c r="C8212" i="2"/>
  <c r="C8220" i="2"/>
  <c r="C8228" i="2"/>
  <c r="C8236" i="2"/>
  <c r="C8244" i="2"/>
  <c r="C8252" i="2"/>
  <c r="C8260" i="2"/>
  <c r="C8268" i="2"/>
  <c r="C8276" i="2"/>
  <c r="C8284" i="2"/>
  <c r="C8292" i="2"/>
  <c r="C8300" i="2"/>
  <c r="C8308" i="2"/>
  <c r="C8316" i="2"/>
  <c r="C8324" i="2"/>
  <c r="C8332" i="2"/>
  <c r="C8340" i="2"/>
  <c r="C8348" i="2"/>
  <c r="C8356" i="2"/>
  <c r="C8364" i="2"/>
  <c r="C8372" i="2"/>
  <c r="C8380" i="2"/>
  <c r="C8388" i="2"/>
  <c r="C8396" i="2"/>
  <c r="C8404" i="2"/>
  <c r="C8412" i="2"/>
  <c r="C8420" i="2"/>
  <c r="C8428" i="2"/>
  <c r="C8436" i="2"/>
  <c r="C8444" i="2"/>
  <c r="C8452" i="2"/>
  <c r="C8460" i="2"/>
  <c r="C8468" i="2"/>
  <c r="C8476" i="2"/>
  <c r="C8484" i="2"/>
  <c r="C8492" i="2"/>
  <c r="C8500" i="2"/>
  <c r="C8508" i="2"/>
  <c r="C8516" i="2"/>
  <c r="C8524" i="2"/>
  <c r="C8532" i="2"/>
  <c r="B8543" i="2"/>
  <c r="C617" i="2"/>
  <c r="C1029" i="2"/>
  <c r="C1278" i="2"/>
  <c r="C1486" i="2"/>
  <c r="C1710" i="2"/>
  <c r="C1877" i="2"/>
  <c r="C2022" i="2"/>
  <c r="C2173" i="2"/>
  <c r="C2333" i="2"/>
  <c r="C2469" i="2"/>
  <c r="C2562" i="2"/>
  <c r="C2634" i="2"/>
  <c r="C2686" i="2"/>
  <c r="C2742" i="2"/>
  <c r="C2803" i="2"/>
  <c r="C2858" i="2"/>
  <c r="C2914" i="2"/>
  <c r="C2974" i="2"/>
  <c r="C3027" i="2"/>
  <c r="C3083" i="2"/>
  <c r="C3146" i="2"/>
  <c r="C3198" i="2"/>
  <c r="C3254" i="2"/>
  <c r="C3315" i="2"/>
  <c r="C3370" i="2"/>
  <c r="C3426" i="2"/>
  <c r="C3486" i="2"/>
  <c r="C3539" i="2"/>
  <c r="C3595" i="2"/>
  <c r="C3658" i="2"/>
  <c r="C3710" i="2"/>
  <c r="C3759" i="2"/>
  <c r="C3802" i="2"/>
  <c r="C3828" i="2"/>
  <c r="C3856" i="2"/>
  <c r="C3887" i="2"/>
  <c r="C3914" i="2"/>
  <c r="C3942" i="2"/>
  <c r="C3970" i="2"/>
  <c r="C3990" i="2"/>
  <c r="C4011" i="2"/>
  <c r="C4034" i="2"/>
  <c r="C4054" i="2"/>
  <c r="C4075" i="2"/>
  <c r="C4098" i="2"/>
  <c r="C4118" i="2"/>
  <c r="C4139" i="2"/>
  <c r="C4162" i="2"/>
  <c r="C4182" i="2"/>
  <c r="C4203" i="2"/>
  <c r="C4226" i="2"/>
  <c r="C4246" i="2"/>
  <c r="C4267" i="2"/>
  <c r="C4290" i="2"/>
  <c r="C4310" i="2"/>
  <c r="C4331" i="2"/>
  <c r="C4354" i="2"/>
  <c r="C4374" i="2"/>
  <c r="C4395" i="2"/>
  <c r="C4418" i="2"/>
  <c r="C4438" i="2"/>
  <c r="C4459" i="2"/>
  <c r="C4482" i="2"/>
  <c r="C4502" i="2"/>
  <c r="C4523" i="2"/>
  <c r="C4546" i="2"/>
  <c r="C4566" i="2"/>
  <c r="C4587" i="2"/>
  <c r="C4610" i="2"/>
  <c r="C4630" i="2"/>
  <c r="C4651" i="2"/>
  <c r="C4674" i="2"/>
  <c r="C4694" i="2"/>
  <c r="C4715" i="2"/>
  <c r="C4738" i="2"/>
  <c r="C4758" i="2"/>
  <c r="C4779" i="2"/>
  <c r="C4802" i="2"/>
  <c r="C4822" i="2"/>
  <c r="C4843" i="2"/>
  <c r="C4866" i="2"/>
  <c r="C4886" i="2"/>
  <c r="C4907" i="2"/>
  <c r="C4930" i="2"/>
  <c r="C4950" i="2"/>
  <c r="C4971" i="2"/>
  <c r="C4994" i="2"/>
  <c r="C5014" i="2"/>
  <c r="C5035" i="2"/>
  <c r="C5058" i="2"/>
  <c r="C5078" i="2"/>
  <c r="C5099" i="2"/>
  <c r="C5122" i="2"/>
  <c r="C5142" i="2"/>
  <c r="C5163" i="2"/>
  <c r="C5179" i="2"/>
  <c r="C5195" i="2"/>
  <c r="C5211" i="2"/>
  <c r="C5227" i="2"/>
  <c r="C5243" i="2"/>
  <c r="C5256" i="2"/>
  <c r="C5268" i="2"/>
  <c r="C5277" i="2"/>
  <c r="C5285" i="2"/>
  <c r="C5293" i="2"/>
  <c r="C5301" i="2"/>
  <c r="C5309" i="2"/>
  <c r="C5317" i="2"/>
  <c r="C5325" i="2"/>
  <c r="C5333" i="2"/>
  <c r="C5341" i="2"/>
  <c r="C5349" i="2"/>
  <c r="C5357" i="2"/>
  <c r="C5365" i="2"/>
  <c r="C5373" i="2"/>
  <c r="C5381" i="2"/>
  <c r="C5389" i="2"/>
  <c r="C5397" i="2"/>
  <c r="C5405" i="2"/>
  <c r="C5413" i="2"/>
  <c r="C5421" i="2"/>
  <c r="C5429" i="2"/>
  <c r="C5437" i="2"/>
  <c r="C5445" i="2"/>
  <c r="C5453" i="2"/>
  <c r="C5461" i="2"/>
  <c r="C5469" i="2"/>
  <c r="C5477" i="2"/>
  <c r="C5485" i="2"/>
  <c r="C5493" i="2"/>
  <c r="C5501" i="2"/>
  <c r="C5509" i="2"/>
  <c r="C5517" i="2"/>
  <c r="C5525" i="2"/>
  <c r="C5533" i="2"/>
  <c r="C5541" i="2"/>
  <c r="C5549" i="2"/>
  <c r="C5557" i="2"/>
  <c r="C5565" i="2"/>
  <c r="C5573" i="2"/>
  <c r="C5581" i="2"/>
  <c r="C5589" i="2"/>
  <c r="C5597" i="2"/>
  <c r="C5605" i="2"/>
  <c r="C5613" i="2"/>
  <c r="C5621" i="2"/>
  <c r="C5629" i="2"/>
  <c r="C5637" i="2"/>
  <c r="C5645" i="2"/>
  <c r="C5653" i="2"/>
  <c r="C5661" i="2"/>
  <c r="C5669" i="2"/>
  <c r="C5677" i="2"/>
  <c r="C5685" i="2"/>
  <c r="C5693" i="2"/>
  <c r="C5701" i="2"/>
  <c r="C5709" i="2"/>
  <c r="C5717" i="2"/>
  <c r="C5725" i="2"/>
  <c r="C5733" i="2"/>
  <c r="C5741" i="2"/>
  <c r="C5749" i="2"/>
  <c r="C5757" i="2"/>
  <c r="C5765" i="2"/>
  <c r="C5773" i="2"/>
  <c r="C5781" i="2"/>
  <c r="C5789" i="2"/>
  <c r="C5797" i="2"/>
  <c r="C5805" i="2"/>
  <c r="C5813" i="2"/>
  <c r="C5821" i="2"/>
  <c r="C5829" i="2"/>
  <c r="C5837" i="2"/>
  <c r="C5845" i="2"/>
  <c r="C5853" i="2"/>
  <c r="C5861" i="2"/>
  <c r="C5869" i="2"/>
  <c r="C5877" i="2"/>
  <c r="C5885" i="2"/>
  <c r="C5893" i="2"/>
  <c r="C5901" i="2"/>
  <c r="C5909" i="2"/>
  <c r="C5917" i="2"/>
  <c r="C5925" i="2"/>
  <c r="C5933" i="2"/>
  <c r="C5941" i="2"/>
  <c r="C5949" i="2"/>
  <c r="C5957" i="2"/>
  <c r="C5965" i="2"/>
  <c r="C5973" i="2"/>
  <c r="C5981" i="2"/>
  <c r="C5989" i="2"/>
  <c r="C5997" i="2"/>
  <c r="C6005" i="2"/>
  <c r="C6013" i="2"/>
  <c r="C6021" i="2"/>
  <c r="C6029" i="2"/>
  <c r="C6037" i="2"/>
  <c r="C6045" i="2"/>
  <c r="C6053" i="2"/>
  <c r="C6061" i="2"/>
  <c r="C6069" i="2"/>
  <c r="C6077" i="2"/>
  <c r="C6085" i="2"/>
  <c r="C6093" i="2"/>
  <c r="C6101" i="2"/>
  <c r="C6109" i="2"/>
  <c r="C6117" i="2"/>
  <c r="C6125" i="2"/>
  <c r="C6133" i="2"/>
  <c r="C6141" i="2"/>
  <c r="C6149" i="2"/>
  <c r="C6157" i="2"/>
  <c r="C6165" i="2"/>
  <c r="C6173" i="2"/>
  <c r="C6181" i="2"/>
  <c r="C6189" i="2"/>
  <c r="C6197" i="2"/>
  <c r="C6205" i="2"/>
  <c r="C6213" i="2"/>
  <c r="C6221" i="2"/>
  <c r="C6229" i="2"/>
  <c r="C6237" i="2"/>
  <c r="C6245" i="2"/>
  <c r="C6253" i="2"/>
  <c r="C6261" i="2"/>
  <c r="C6269" i="2"/>
  <c r="C6277" i="2"/>
  <c r="C6285" i="2"/>
  <c r="C6293" i="2"/>
  <c r="C6301" i="2"/>
  <c r="C6309" i="2"/>
  <c r="C6317" i="2"/>
  <c r="C6325" i="2"/>
  <c r="C6333" i="2"/>
  <c r="C6341" i="2"/>
  <c r="C6349" i="2"/>
  <c r="C6357" i="2"/>
  <c r="C6365" i="2"/>
  <c r="C6373" i="2"/>
  <c r="C6381" i="2"/>
  <c r="C6389" i="2"/>
  <c r="C6397" i="2"/>
  <c r="C6405" i="2"/>
  <c r="C6413" i="2"/>
  <c r="C6421" i="2"/>
  <c r="C6429" i="2"/>
  <c r="C6437" i="2"/>
  <c r="C6445" i="2"/>
  <c r="C6453" i="2"/>
  <c r="C6461" i="2"/>
  <c r="C6469" i="2"/>
  <c r="C6477" i="2"/>
  <c r="C6485" i="2"/>
  <c r="C6493" i="2"/>
  <c r="C6501" i="2"/>
  <c r="C6509" i="2"/>
  <c r="C6517" i="2"/>
  <c r="C6525" i="2"/>
  <c r="C6533" i="2"/>
  <c r="C6541" i="2"/>
  <c r="C6549" i="2"/>
  <c r="C6557" i="2"/>
  <c r="C6565" i="2"/>
  <c r="C6573" i="2"/>
  <c r="C6581" i="2"/>
  <c r="C6589" i="2"/>
  <c r="C6597" i="2"/>
  <c r="C6605" i="2"/>
  <c r="C6613" i="2"/>
  <c r="C6621" i="2"/>
  <c r="C6629" i="2"/>
  <c r="C6637" i="2"/>
  <c r="C6645" i="2"/>
  <c r="C6653" i="2"/>
  <c r="C6661" i="2"/>
  <c r="C6669" i="2"/>
  <c r="C6677" i="2"/>
  <c r="C6685" i="2"/>
  <c r="C6693" i="2"/>
  <c r="C6701" i="2"/>
  <c r="C6709" i="2"/>
  <c r="C6717" i="2"/>
  <c r="C6725" i="2"/>
  <c r="C6733" i="2"/>
  <c r="C6741" i="2"/>
  <c r="C6749" i="2"/>
  <c r="C6757" i="2"/>
  <c r="C6765" i="2"/>
  <c r="C6773" i="2"/>
  <c r="C6781" i="2"/>
  <c r="C6789" i="2"/>
  <c r="C6797" i="2"/>
  <c r="C6805" i="2"/>
  <c r="C6813" i="2"/>
  <c r="C6821" i="2"/>
  <c r="C6829" i="2"/>
  <c r="C6837" i="2"/>
  <c r="C6845" i="2"/>
  <c r="C6853" i="2"/>
  <c r="C6861" i="2"/>
  <c r="C6869" i="2"/>
  <c r="C6877" i="2"/>
  <c r="C6885" i="2"/>
  <c r="C6893" i="2"/>
  <c r="C6901" i="2"/>
  <c r="C6909" i="2"/>
  <c r="C6917" i="2"/>
  <c r="C6925" i="2"/>
  <c r="C6933" i="2"/>
  <c r="C6941" i="2"/>
  <c r="C6949" i="2"/>
  <c r="C6957" i="2"/>
  <c r="C6965" i="2"/>
  <c r="C6973" i="2"/>
  <c r="C6981" i="2"/>
  <c r="C6989" i="2"/>
  <c r="C6997" i="2"/>
  <c r="C7005" i="2"/>
  <c r="C7013" i="2"/>
  <c r="C7021" i="2"/>
  <c r="C7029" i="2"/>
  <c r="C7037" i="2"/>
  <c r="C7045" i="2"/>
  <c r="C7053" i="2"/>
  <c r="C7061" i="2"/>
  <c r="C7069" i="2"/>
  <c r="C7077" i="2"/>
  <c r="C7085" i="2"/>
  <c r="C7093" i="2"/>
  <c r="C7101" i="2"/>
  <c r="C7109" i="2"/>
  <c r="C7117" i="2"/>
  <c r="C7125" i="2"/>
  <c r="C7133" i="2"/>
  <c r="C7141" i="2"/>
  <c r="C7149" i="2"/>
  <c r="C7157" i="2"/>
  <c r="C7165" i="2"/>
  <c r="C7173" i="2"/>
  <c r="C7181" i="2"/>
  <c r="C7189" i="2"/>
  <c r="C7197" i="2"/>
  <c r="C7205" i="2"/>
  <c r="C7213" i="2"/>
  <c r="C7221" i="2"/>
  <c r="C7229" i="2"/>
  <c r="C7237" i="2"/>
  <c r="B8676" i="2"/>
  <c r="C701" i="2"/>
  <c r="C1061" i="2"/>
  <c r="C1285" i="2"/>
  <c r="C1534" i="2"/>
  <c r="C1734" i="2"/>
  <c r="C1885" i="2"/>
  <c r="C2046" i="2"/>
  <c r="C2195" i="2"/>
  <c r="C2342" i="2"/>
  <c r="C2491" i="2"/>
  <c r="C2573" i="2"/>
  <c r="C2635" i="2"/>
  <c r="C2698" i="2"/>
  <c r="C2750" i="2"/>
  <c r="C2806" i="2"/>
  <c r="C2867" i="2"/>
  <c r="C2922" i="2"/>
  <c r="C2978" i="2"/>
  <c r="C3038" i="2"/>
  <c r="C3091" i="2"/>
  <c r="C3147" i="2"/>
  <c r="C3210" i="2"/>
  <c r="C3262" i="2"/>
  <c r="C3318" i="2"/>
  <c r="C3379" i="2"/>
  <c r="C3434" i="2"/>
  <c r="C3490" i="2"/>
  <c r="C3550" i="2"/>
  <c r="C3603" i="2"/>
  <c r="C3659" i="2"/>
  <c r="C3722" i="2"/>
  <c r="C3766" i="2"/>
  <c r="C3803" i="2"/>
  <c r="C3834" i="2"/>
  <c r="C3860" i="2"/>
  <c r="C3888" i="2"/>
  <c r="C3919" i="2"/>
  <c r="C3946" i="2"/>
  <c r="C3971" i="2"/>
  <c r="C3994" i="2"/>
  <c r="C4014" i="2"/>
  <c r="C4035" i="2"/>
  <c r="C4058" i="2"/>
  <c r="C4078" i="2"/>
  <c r="C4099" i="2"/>
  <c r="C4122" i="2"/>
  <c r="C4142" i="2"/>
  <c r="C4163" i="2"/>
  <c r="C4186" i="2"/>
  <c r="C4206" i="2"/>
  <c r="C4227" i="2"/>
  <c r="C4250" i="2"/>
  <c r="C4270" i="2"/>
  <c r="C4291" i="2"/>
  <c r="C4314" i="2"/>
  <c r="C4334" i="2"/>
  <c r="C4355" i="2"/>
  <c r="C4378" i="2"/>
  <c r="C4398" i="2"/>
  <c r="C4419" i="2"/>
  <c r="C4442" i="2"/>
  <c r="C4462" i="2"/>
  <c r="C4483" i="2"/>
  <c r="C4506" i="2"/>
  <c r="C4526" i="2"/>
  <c r="C4547" i="2"/>
  <c r="C4570" i="2"/>
  <c r="C4590" i="2"/>
  <c r="C4611" i="2"/>
  <c r="C4634" i="2"/>
  <c r="C4654" i="2"/>
  <c r="C4675" i="2"/>
  <c r="C4698" i="2"/>
  <c r="C4718" i="2"/>
  <c r="C4739" i="2"/>
  <c r="C4762" i="2"/>
  <c r="C4782" i="2"/>
  <c r="C4803" i="2"/>
  <c r="C4826" i="2"/>
  <c r="C4846" i="2"/>
  <c r="C4867" i="2"/>
  <c r="C4890" i="2"/>
  <c r="C4910" i="2"/>
  <c r="C4931" i="2"/>
  <c r="C4954" i="2"/>
  <c r="C4974" i="2"/>
  <c r="C4995" i="2"/>
  <c r="C5018" i="2"/>
  <c r="C5038" i="2"/>
  <c r="C5059" i="2"/>
  <c r="C5082" i="2"/>
  <c r="C5102" i="2"/>
  <c r="C5123" i="2"/>
  <c r="C5146" i="2"/>
  <c r="C5166" i="2"/>
  <c r="C5182" i="2"/>
  <c r="C5198" i="2"/>
  <c r="C5214" i="2"/>
  <c r="C5230" i="2"/>
  <c r="C5245" i="2"/>
  <c r="C5258" i="2"/>
  <c r="C5269" i="2"/>
  <c r="C5278" i="2"/>
  <c r="C5286" i="2"/>
  <c r="C5294" i="2"/>
  <c r="C5302" i="2"/>
  <c r="C5310" i="2"/>
  <c r="C5318" i="2"/>
  <c r="C5326" i="2"/>
  <c r="C5334" i="2"/>
  <c r="C5342" i="2"/>
  <c r="C5350" i="2"/>
  <c r="C5358" i="2"/>
  <c r="C5366" i="2"/>
  <c r="C5374" i="2"/>
  <c r="C5382" i="2"/>
  <c r="C5390" i="2"/>
  <c r="C5398" i="2"/>
  <c r="C5406" i="2"/>
  <c r="C5414" i="2"/>
  <c r="C5422" i="2"/>
  <c r="C5430" i="2"/>
  <c r="C5438" i="2"/>
  <c r="C5446" i="2"/>
  <c r="C5454" i="2"/>
  <c r="C5462" i="2"/>
  <c r="C5470" i="2"/>
  <c r="C5478" i="2"/>
  <c r="C5486" i="2"/>
  <c r="C5494" i="2"/>
  <c r="C5502" i="2"/>
  <c r="C5510" i="2"/>
  <c r="C5518" i="2"/>
  <c r="C5526" i="2"/>
  <c r="C5534" i="2"/>
  <c r="C5542" i="2"/>
  <c r="C5550" i="2"/>
  <c r="C5558" i="2"/>
  <c r="C5566" i="2"/>
  <c r="C5574" i="2"/>
  <c r="C5582" i="2"/>
  <c r="C5590" i="2"/>
  <c r="C5598" i="2"/>
  <c r="C5606" i="2"/>
  <c r="C5614" i="2"/>
  <c r="C5622" i="2"/>
  <c r="C5630" i="2"/>
  <c r="C5638" i="2"/>
  <c r="C5646" i="2"/>
  <c r="C5654" i="2"/>
  <c r="C5662" i="2"/>
  <c r="C5670" i="2"/>
  <c r="C5678" i="2"/>
  <c r="C5686" i="2"/>
  <c r="C5694" i="2"/>
  <c r="C5702" i="2"/>
  <c r="C5710" i="2"/>
  <c r="C5718" i="2"/>
  <c r="C5726" i="2"/>
  <c r="C5734" i="2"/>
  <c r="C5742" i="2"/>
  <c r="C5750" i="2"/>
  <c r="C5758" i="2"/>
  <c r="C5766" i="2"/>
  <c r="C5774" i="2"/>
  <c r="C5782" i="2"/>
  <c r="C5790" i="2"/>
  <c r="C5798" i="2"/>
  <c r="C5806" i="2"/>
  <c r="C5814" i="2"/>
  <c r="C5822" i="2"/>
  <c r="C5830" i="2"/>
  <c r="C5838" i="2"/>
  <c r="C5846" i="2"/>
  <c r="C5854" i="2"/>
  <c r="C5862" i="2"/>
  <c r="C5870" i="2"/>
  <c r="C5878" i="2"/>
  <c r="C5886" i="2"/>
  <c r="C5894" i="2"/>
  <c r="C5902" i="2"/>
  <c r="C5910" i="2"/>
  <c r="C5918" i="2"/>
  <c r="C5926" i="2"/>
  <c r="C5934" i="2"/>
  <c r="C5942" i="2"/>
  <c r="C5950" i="2"/>
  <c r="C5958" i="2"/>
  <c r="C5966" i="2"/>
  <c r="C5974" i="2"/>
  <c r="C5982" i="2"/>
  <c r="C5990" i="2"/>
  <c r="C5998" i="2"/>
  <c r="C6006" i="2"/>
  <c r="C6014" i="2"/>
  <c r="C6022" i="2"/>
  <c r="C6030" i="2"/>
  <c r="C6038" i="2"/>
  <c r="C6046" i="2"/>
  <c r="C6054" i="2"/>
  <c r="C6062" i="2"/>
  <c r="C6070" i="2"/>
  <c r="C6078" i="2"/>
  <c r="C6086" i="2"/>
  <c r="C6094" i="2"/>
  <c r="C6102" i="2"/>
  <c r="C6110" i="2"/>
  <c r="C6118" i="2"/>
  <c r="C6126" i="2"/>
  <c r="C6134" i="2"/>
  <c r="C6142" i="2"/>
  <c r="C6150" i="2"/>
  <c r="C6158" i="2"/>
  <c r="C6166" i="2"/>
  <c r="C6174" i="2"/>
  <c r="C6182" i="2"/>
  <c r="C6190" i="2"/>
  <c r="C6198" i="2"/>
  <c r="C6206" i="2"/>
  <c r="C6214" i="2"/>
  <c r="C6222" i="2"/>
  <c r="C6230" i="2"/>
  <c r="C6238" i="2"/>
  <c r="C6246" i="2"/>
  <c r="C6254" i="2"/>
  <c r="C6262" i="2"/>
  <c r="C6270" i="2"/>
  <c r="C6278" i="2"/>
  <c r="C6286" i="2"/>
  <c r="C6294" i="2"/>
  <c r="C6302" i="2"/>
  <c r="C6310" i="2"/>
  <c r="C6318" i="2"/>
  <c r="C6326" i="2"/>
  <c r="C6334" i="2"/>
  <c r="C6342" i="2"/>
  <c r="C6350" i="2"/>
  <c r="C6358" i="2"/>
  <c r="C6366" i="2"/>
  <c r="C6374" i="2"/>
  <c r="C6382" i="2"/>
  <c r="C6390" i="2"/>
  <c r="C6398" i="2"/>
  <c r="C6406" i="2"/>
  <c r="C6414" i="2"/>
  <c r="C6422" i="2"/>
  <c r="C6430" i="2"/>
  <c r="C6438" i="2"/>
  <c r="C6446" i="2"/>
  <c r="B8932" i="2"/>
  <c r="C733" i="2"/>
  <c r="C1102" i="2"/>
  <c r="C1317" i="2"/>
  <c r="C1541" i="2"/>
  <c r="C1766" i="2"/>
  <c r="C1907" i="2"/>
  <c r="C2054" i="2"/>
  <c r="C2219" i="2"/>
  <c r="C2365" i="2"/>
  <c r="C2499" i="2"/>
  <c r="C2587" i="2"/>
  <c r="C2643" i="2"/>
  <c r="C2699" i="2"/>
  <c r="C2762" i="2"/>
  <c r="C2814" i="2"/>
  <c r="C2870" i="2"/>
  <c r="C2931" i="2"/>
  <c r="C2986" i="2"/>
  <c r="C3042" i="2"/>
  <c r="C3102" i="2"/>
  <c r="C3155" i="2"/>
  <c r="C3211" i="2"/>
  <c r="C3274" i="2"/>
  <c r="C3326" i="2"/>
  <c r="C3382" i="2"/>
  <c r="C3443" i="2"/>
  <c r="C3498" i="2"/>
  <c r="C3554" i="2"/>
  <c r="C3614" i="2"/>
  <c r="C3667" i="2"/>
  <c r="C3723" i="2"/>
  <c r="C3774" i="2"/>
  <c r="C3807" i="2"/>
  <c r="C3835" i="2"/>
  <c r="C3866" i="2"/>
  <c r="C3892" i="2"/>
  <c r="C3920" i="2"/>
  <c r="C3951" i="2"/>
  <c r="C3974" i="2"/>
  <c r="C3995" i="2"/>
  <c r="C4018" i="2"/>
  <c r="C4038" i="2"/>
  <c r="C4059" i="2"/>
  <c r="C4082" i="2"/>
  <c r="C4102" i="2"/>
  <c r="C4123" i="2"/>
  <c r="C4146" i="2"/>
  <c r="C4166" i="2"/>
  <c r="C4187" i="2"/>
  <c r="C4210" i="2"/>
  <c r="C4230" i="2"/>
  <c r="C4251" i="2"/>
  <c r="C4274" i="2"/>
  <c r="C4294" i="2"/>
  <c r="C4315" i="2"/>
  <c r="C4338" i="2"/>
  <c r="C4358" i="2"/>
  <c r="C4379" i="2"/>
  <c r="C4402" i="2"/>
  <c r="C4422" i="2"/>
  <c r="C4443" i="2"/>
  <c r="C4466" i="2"/>
  <c r="C4486" i="2"/>
  <c r="C4507" i="2"/>
  <c r="C4530" i="2"/>
  <c r="C4550" i="2"/>
  <c r="C4571" i="2"/>
  <c r="C4594" i="2"/>
  <c r="C4614" i="2"/>
  <c r="C4635" i="2"/>
  <c r="C4658" i="2"/>
  <c r="C4678" i="2"/>
  <c r="C4699" i="2"/>
  <c r="C4722" i="2"/>
  <c r="C4742" i="2"/>
  <c r="C4763" i="2"/>
  <c r="C4786" i="2"/>
  <c r="C4806" i="2"/>
  <c r="C4827" i="2"/>
  <c r="C4850" i="2"/>
  <c r="C4870" i="2"/>
  <c r="C4891" i="2"/>
  <c r="C4914" i="2"/>
  <c r="C4934" i="2"/>
  <c r="C4955" i="2"/>
  <c r="C4978" i="2"/>
  <c r="C4998" i="2"/>
  <c r="C5019" i="2"/>
  <c r="C5042" i="2"/>
  <c r="C5062" i="2"/>
  <c r="C5083" i="2"/>
  <c r="C5106" i="2"/>
  <c r="C5126" i="2"/>
  <c r="C5147" i="2"/>
  <c r="C5168" i="2"/>
  <c r="C5184" i="2"/>
  <c r="C5200" i="2"/>
  <c r="C5216" i="2"/>
  <c r="C5232" i="2"/>
  <c r="C5246" i="2"/>
  <c r="C5259" i="2"/>
  <c r="C5270" i="2"/>
  <c r="C5279" i="2"/>
  <c r="C5287" i="2"/>
  <c r="C5295" i="2"/>
  <c r="C5303" i="2"/>
  <c r="C5311" i="2"/>
  <c r="C5319" i="2"/>
  <c r="C5327" i="2"/>
  <c r="C5335" i="2"/>
  <c r="C5343" i="2"/>
  <c r="C5351" i="2"/>
  <c r="C5359" i="2"/>
  <c r="C5367" i="2"/>
  <c r="C5375" i="2"/>
  <c r="C5383" i="2"/>
  <c r="C5391" i="2"/>
  <c r="C5399" i="2"/>
  <c r="C5407" i="2"/>
  <c r="C5415" i="2"/>
  <c r="C5423" i="2"/>
  <c r="C5431" i="2"/>
  <c r="C5439" i="2"/>
  <c r="C5447" i="2"/>
  <c r="C5455" i="2"/>
  <c r="C5463" i="2"/>
  <c r="C5471" i="2"/>
  <c r="C5479" i="2"/>
  <c r="C5487" i="2"/>
  <c r="C5495" i="2"/>
  <c r="C5503" i="2"/>
  <c r="C5511" i="2"/>
  <c r="C5519" i="2"/>
  <c r="C5527" i="2"/>
  <c r="C5535" i="2"/>
  <c r="C5543" i="2"/>
  <c r="C5551" i="2"/>
  <c r="C5559" i="2"/>
  <c r="C5567" i="2"/>
  <c r="C5575" i="2"/>
  <c r="C5583" i="2"/>
  <c r="C5591" i="2"/>
  <c r="C5599" i="2"/>
  <c r="C5607" i="2"/>
  <c r="C5615" i="2"/>
  <c r="C5623" i="2"/>
  <c r="C5631" i="2"/>
  <c r="C5639" i="2"/>
  <c r="C5647" i="2"/>
  <c r="C5655" i="2"/>
  <c r="C5663" i="2"/>
  <c r="C5671" i="2"/>
  <c r="C5679" i="2"/>
  <c r="C5687" i="2"/>
  <c r="C5695" i="2"/>
  <c r="C5703" i="2"/>
  <c r="C5711" i="2"/>
  <c r="C5719" i="2"/>
  <c r="C5727" i="2"/>
  <c r="C5735" i="2"/>
  <c r="C5743" i="2"/>
  <c r="C5751" i="2"/>
  <c r="C5759" i="2"/>
  <c r="C5767" i="2"/>
  <c r="C5775" i="2"/>
  <c r="C5783" i="2"/>
  <c r="C5791" i="2"/>
  <c r="C5799" i="2"/>
  <c r="C5807" i="2"/>
  <c r="C5815" i="2"/>
  <c r="C5823" i="2"/>
  <c r="C5831" i="2"/>
  <c r="C5839" i="2"/>
  <c r="C5847" i="2"/>
  <c r="C5855" i="2"/>
  <c r="C5863" i="2"/>
  <c r="C5871" i="2"/>
  <c r="C5879" i="2"/>
  <c r="C5887" i="2"/>
  <c r="C5895" i="2"/>
  <c r="C5903" i="2"/>
  <c r="C5911" i="2"/>
  <c r="C5919" i="2"/>
  <c r="C5927" i="2"/>
  <c r="C5935" i="2"/>
  <c r="C5943" i="2"/>
  <c r="C5951" i="2"/>
  <c r="C5959" i="2"/>
  <c r="C5967" i="2"/>
  <c r="C5975" i="2"/>
  <c r="C5983" i="2"/>
  <c r="C5991" i="2"/>
  <c r="C5999" i="2"/>
  <c r="C6007" i="2"/>
  <c r="C6015" i="2"/>
  <c r="C6023" i="2"/>
  <c r="C6031" i="2"/>
  <c r="C6039" i="2"/>
  <c r="C6047" i="2"/>
  <c r="C6055" i="2"/>
  <c r="C6063" i="2"/>
  <c r="C6071" i="2"/>
  <c r="C6079" i="2"/>
  <c r="C6087" i="2"/>
  <c r="C6095" i="2"/>
  <c r="C6103" i="2"/>
  <c r="C6111" i="2"/>
  <c r="C6119" i="2"/>
  <c r="C6127" i="2"/>
  <c r="C6135" i="2"/>
  <c r="C6143" i="2"/>
  <c r="C6151" i="2"/>
  <c r="C6159" i="2"/>
  <c r="C6167" i="2"/>
  <c r="C6175" i="2"/>
  <c r="C6183" i="2"/>
  <c r="C6191" i="2"/>
  <c r="C6199" i="2"/>
  <c r="C6207" i="2"/>
  <c r="C6215" i="2"/>
  <c r="C6223" i="2"/>
  <c r="C6231" i="2"/>
  <c r="C6239" i="2"/>
  <c r="C6247" i="2"/>
  <c r="C6255" i="2"/>
  <c r="C6263" i="2"/>
  <c r="C6271" i="2"/>
  <c r="C6279" i="2"/>
  <c r="C6287" i="2"/>
  <c r="C6295" i="2"/>
  <c r="C6303" i="2"/>
  <c r="C6311" i="2"/>
  <c r="C6319" i="2"/>
  <c r="C6327" i="2"/>
  <c r="C6335" i="2"/>
  <c r="C6343" i="2"/>
  <c r="C6351" i="2"/>
  <c r="C6359" i="2"/>
  <c r="C6367" i="2"/>
  <c r="C6375" i="2"/>
  <c r="C6383" i="2"/>
  <c r="C6391" i="2"/>
  <c r="C6399" i="2"/>
  <c r="C6407" i="2"/>
  <c r="C6415" i="2"/>
  <c r="C6423" i="2"/>
  <c r="C6431" i="2"/>
  <c r="C6439" i="2"/>
  <c r="C6447" i="2"/>
  <c r="C6455" i="2"/>
  <c r="C6463" i="2"/>
  <c r="C6471" i="2"/>
  <c r="C6479" i="2"/>
  <c r="C6487" i="2"/>
  <c r="C6495" i="2"/>
  <c r="C6503" i="2"/>
  <c r="C6511" i="2"/>
  <c r="C6519" i="2"/>
  <c r="C6527" i="2"/>
  <c r="C6535" i="2"/>
  <c r="C6543" i="2"/>
  <c r="C6551" i="2"/>
  <c r="C6559" i="2"/>
  <c r="C6567" i="2"/>
  <c r="C6575" i="2"/>
  <c r="C6583" i="2"/>
  <c r="C6591" i="2"/>
  <c r="C6599" i="2"/>
  <c r="C6607" i="2"/>
  <c r="C6615" i="2"/>
  <c r="C6623" i="2"/>
  <c r="C6631" i="2"/>
  <c r="C6639" i="2"/>
  <c r="C6647" i="2"/>
  <c r="C6655" i="2"/>
  <c r="C6663" i="2"/>
  <c r="C6671" i="2"/>
  <c r="C6679" i="2"/>
  <c r="C6687" i="2"/>
  <c r="C6695" i="2"/>
  <c r="C6703" i="2"/>
  <c r="C6711" i="2"/>
  <c r="C6719" i="2"/>
  <c r="C6727" i="2"/>
  <c r="C6735" i="2"/>
  <c r="C6743" i="2"/>
  <c r="C6751" i="2"/>
  <c r="C6759" i="2"/>
  <c r="C6767" i="2"/>
  <c r="C6775" i="2"/>
  <c r="C6783" i="2"/>
  <c r="C6791" i="2"/>
  <c r="C6799" i="2"/>
  <c r="C6807" i="2"/>
  <c r="C6815" i="2"/>
  <c r="C6823" i="2"/>
  <c r="C6831" i="2"/>
  <c r="C6839" i="2"/>
  <c r="C6847" i="2"/>
  <c r="C6855" i="2"/>
  <c r="C6863" i="2"/>
  <c r="C6871" i="2"/>
  <c r="C6879" i="2"/>
  <c r="C6887" i="2"/>
  <c r="C6895" i="2"/>
  <c r="C6903" i="2"/>
  <c r="C6911" i="2"/>
  <c r="C6919" i="2"/>
  <c r="C6927" i="2"/>
  <c r="C6935" i="2"/>
  <c r="C6943" i="2"/>
  <c r="C6951" i="2"/>
  <c r="C6959" i="2"/>
  <c r="C6967" i="2"/>
  <c r="C6975" i="2"/>
  <c r="C6983" i="2"/>
  <c r="C6991" i="2"/>
  <c r="C6999" i="2"/>
  <c r="C7007" i="2"/>
  <c r="C7015" i="2"/>
  <c r="C7023" i="2"/>
  <c r="C7031" i="2"/>
  <c r="C7039" i="2"/>
  <c r="C7047" i="2"/>
  <c r="C7055" i="2"/>
  <c r="C7063" i="2"/>
  <c r="C7071" i="2"/>
  <c r="C7079" i="2"/>
  <c r="C7087" i="2"/>
  <c r="C7095" i="2"/>
  <c r="C7103" i="2"/>
  <c r="C7111" i="2"/>
  <c r="C7119" i="2"/>
  <c r="C7127" i="2"/>
  <c r="C7135" i="2"/>
  <c r="C7143" i="2"/>
  <c r="C7151" i="2"/>
  <c r="C7159" i="2"/>
  <c r="C7167" i="2"/>
  <c r="C7175" i="2"/>
  <c r="C7183" i="2"/>
  <c r="C7191" i="2"/>
  <c r="C7199" i="2"/>
  <c r="C7207" i="2"/>
  <c r="C7215" i="2"/>
  <c r="C7223" i="2"/>
  <c r="C7231" i="2"/>
  <c r="C7239" i="2"/>
  <c r="C7247" i="2"/>
  <c r="C7255" i="2"/>
  <c r="C7263" i="2"/>
  <c r="C7271" i="2"/>
  <c r="C7279" i="2"/>
  <c r="C7287" i="2"/>
  <c r="C7295" i="2"/>
  <c r="C7303" i="2"/>
  <c r="C7311" i="2"/>
  <c r="C7319" i="2"/>
  <c r="C7327" i="2"/>
  <c r="C7335" i="2"/>
  <c r="C7343" i="2"/>
  <c r="C7351" i="2"/>
  <c r="C7359" i="2"/>
  <c r="C7367" i="2"/>
  <c r="C7375" i="2"/>
  <c r="C7383" i="2"/>
  <c r="C7391" i="2"/>
  <c r="C7399" i="2"/>
  <c r="C7407" i="2"/>
  <c r="C7415" i="2"/>
  <c r="C7423" i="2"/>
  <c r="C7431" i="2"/>
  <c r="C7439" i="2"/>
  <c r="C7447" i="2"/>
  <c r="C7455" i="2"/>
  <c r="C7463" i="2"/>
  <c r="C7471" i="2"/>
  <c r="C7479" i="2"/>
  <c r="C7487" i="2"/>
  <c r="C7495" i="2"/>
  <c r="C7503" i="2"/>
  <c r="C7511" i="2"/>
  <c r="C7519" i="2"/>
  <c r="C7527" i="2"/>
  <c r="C7535" i="2"/>
  <c r="C7543" i="2"/>
  <c r="C7551" i="2"/>
  <c r="C7559" i="2"/>
  <c r="C7567" i="2"/>
  <c r="C7575" i="2"/>
  <c r="C7583" i="2"/>
  <c r="C7591" i="2"/>
  <c r="C7599" i="2"/>
  <c r="C7607" i="2"/>
  <c r="C7615" i="2"/>
  <c r="C7623" i="2"/>
  <c r="C7631" i="2"/>
  <c r="C7639" i="2"/>
  <c r="C7647" i="2"/>
  <c r="C7655" i="2"/>
  <c r="C7663" i="2"/>
  <c r="C7671" i="2"/>
  <c r="C7679" i="2"/>
  <c r="C7687" i="2"/>
  <c r="C7695" i="2"/>
  <c r="C7703" i="2"/>
  <c r="C7711" i="2"/>
  <c r="C7719" i="2"/>
  <c r="C7727" i="2"/>
  <c r="C7735" i="2"/>
  <c r="C7743" i="2"/>
  <c r="C7751" i="2"/>
  <c r="C7759" i="2"/>
  <c r="C7767" i="2"/>
  <c r="C7775" i="2"/>
  <c r="C7783" i="2"/>
  <c r="C7791" i="2"/>
  <c r="C7799" i="2"/>
  <c r="C7807" i="2"/>
  <c r="C7815" i="2"/>
  <c r="C7823" i="2"/>
  <c r="C7831" i="2"/>
  <c r="C7839" i="2"/>
  <c r="C7847" i="2"/>
  <c r="C7855" i="2"/>
  <c r="C7863" i="2"/>
  <c r="C7871" i="2"/>
  <c r="C7879" i="2"/>
  <c r="C7887" i="2"/>
  <c r="C7895" i="2"/>
  <c r="C7903" i="2"/>
  <c r="C7911" i="2"/>
  <c r="C7919" i="2"/>
  <c r="C7927" i="2"/>
  <c r="C7935" i="2"/>
  <c r="C7943" i="2"/>
  <c r="C7951" i="2"/>
  <c r="C7959" i="2"/>
  <c r="C7967" i="2"/>
  <c r="C7975" i="2"/>
  <c r="C7983" i="2"/>
  <c r="C7991" i="2"/>
  <c r="C7999" i="2"/>
  <c r="C8007" i="2"/>
  <c r="C8015" i="2"/>
  <c r="C8023" i="2"/>
  <c r="C8031" i="2"/>
  <c r="C8039" i="2"/>
  <c r="C8047" i="2"/>
  <c r="C8055" i="2"/>
  <c r="C8063" i="2"/>
  <c r="C8071" i="2"/>
  <c r="C8079" i="2"/>
  <c r="C8087" i="2"/>
  <c r="C8095" i="2"/>
  <c r="C8103" i="2"/>
  <c r="C8111" i="2"/>
  <c r="C8119" i="2"/>
  <c r="C8127" i="2"/>
  <c r="C8135" i="2"/>
  <c r="C8143" i="2"/>
  <c r="C8151" i="2"/>
  <c r="C8159" i="2"/>
  <c r="C8167" i="2"/>
  <c r="C8175" i="2"/>
  <c r="C8183" i="2"/>
  <c r="C8191" i="2"/>
  <c r="C8199" i="2"/>
  <c r="C8207" i="2"/>
  <c r="C8215" i="2"/>
  <c r="C8223" i="2"/>
  <c r="C8231" i="2"/>
  <c r="C8239" i="2"/>
  <c r="C8247" i="2"/>
  <c r="C8255" i="2"/>
  <c r="C8263" i="2"/>
  <c r="C8271" i="2"/>
  <c r="C8279" i="2"/>
  <c r="C8287" i="2"/>
  <c r="C8295" i="2"/>
  <c r="C8303" i="2"/>
  <c r="C8311" i="2"/>
  <c r="C8319" i="2"/>
  <c r="C8327" i="2"/>
  <c r="C8335" i="2"/>
  <c r="B9129" i="2"/>
  <c r="C1573" i="2"/>
  <c r="C2227" i="2"/>
  <c r="C2654" i="2"/>
  <c r="C2878" i="2"/>
  <c r="C3106" i="2"/>
  <c r="C3338" i="2"/>
  <c r="C3562" i="2"/>
  <c r="C3775" i="2"/>
  <c r="C3898" i="2"/>
  <c r="C3998" i="2"/>
  <c r="C4083" i="2"/>
  <c r="C4170" i="2"/>
  <c r="C4254" i="2"/>
  <c r="C4339" i="2"/>
  <c r="C4426" i="2"/>
  <c r="C4510" i="2"/>
  <c r="C4595" i="2"/>
  <c r="C4682" i="2"/>
  <c r="C4766" i="2"/>
  <c r="C4851" i="2"/>
  <c r="C4938" i="2"/>
  <c r="C5022" i="2"/>
  <c r="C5107" i="2"/>
  <c r="C5186" i="2"/>
  <c r="C5248" i="2"/>
  <c r="C5288" i="2"/>
  <c r="C5320" i="2"/>
  <c r="C5352" i="2"/>
  <c r="C5384" i="2"/>
  <c r="C5416" i="2"/>
  <c r="C5448" i="2"/>
  <c r="C5480" i="2"/>
  <c r="C5512" i="2"/>
  <c r="C5544" i="2"/>
  <c r="C5576" i="2"/>
  <c r="C5608" i="2"/>
  <c r="C5640" i="2"/>
  <c r="C5672" i="2"/>
  <c r="C5704" i="2"/>
  <c r="C5736" i="2"/>
  <c r="C5768" i="2"/>
  <c r="C5800" i="2"/>
  <c r="C5832" i="2"/>
  <c r="C5864" i="2"/>
  <c r="C5896" i="2"/>
  <c r="C5928" i="2"/>
  <c r="C5960" i="2"/>
  <c r="C5992" i="2"/>
  <c r="C6024" i="2"/>
  <c r="C6056" i="2"/>
  <c r="C6088" i="2"/>
  <c r="C6120" i="2"/>
  <c r="C6152" i="2"/>
  <c r="C6184" i="2"/>
  <c r="C6216" i="2"/>
  <c r="C6248" i="2"/>
  <c r="C6280" i="2"/>
  <c r="C6312" i="2"/>
  <c r="C6344" i="2"/>
  <c r="C6376" i="2"/>
  <c r="C6408" i="2"/>
  <c r="C6440" i="2"/>
  <c r="C6464" i="2"/>
  <c r="C6486" i="2"/>
  <c r="C6505" i="2"/>
  <c r="C6528" i="2"/>
  <c r="C6550" i="2"/>
  <c r="C6569" i="2"/>
  <c r="C6592" i="2"/>
  <c r="C6614" i="2"/>
  <c r="C6633" i="2"/>
  <c r="C6656" i="2"/>
  <c r="C6678" i="2"/>
  <c r="C6697" i="2"/>
  <c r="C6720" i="2"/>
  <c r="C6742" i="2"/>
  <c r="C6761" i="2"/>
  <c r="C6784" i="2"/>
  <c r="C6806" i="2"/>
  <c r="C6825" i="2"/>
  <c r="C6848" i="2"/>
  <c r="C6870" i="2"/>
  <c r="C6889" i="2"/>
  <c r="C6912" i="2"/>
  <c r="C6934" i="2"/>
  <c r="C6953" i="2"/>
  <c r="C6976" i="2"/>
  <c r="C6998" i="2"/>
  <c r="C7017" i="2"/>
  <c r="C7040" i="2"/>
  <c r="C7062" i="2"/>
  <c r="C7081" i="2"/>
  <c r="C7104" i="2"/>
  <c r="C7126" i="2"/>
  <c r="C7145" i="2"/>
  <c r="C7168" i="2"/>
  <c r="C7190" i="2"/>
  <c r="C7209" i="2"/>
  <c r="C7232" i="2"/>
  <c r="C7249" i="2"/>
  <c r="C7265" i="2"/>
  <c r="C7281" i="2"/>
  <c r="C7297" i="2"/>
  <c r="C7313" i="2"/>
  <c r="C7329" i="2"/>
  <c r="C7345" i="2"/>
  <c r="C7361" i="2"/>
  <c r="C7377" i="2"/>
  <c r="C7393" i="2"/>
  <c r="C7409" i="2"/>
  <c r="C7425" i="2"/>
  <c r="C7441" i="2"/>
  <c r="C7457" i="2"/>
  <c r="C7473" i="2"/>
  <c r="C7489" i="2"/>
  <c r="C7505" i="2"/>
  <c r="C7521" i="2"/>
  <c r="C7537" i="2"/>
  <c r="C7553" i="2"/>
  <c r="C7569" i="2"/>
  <c r="C7585" i="2"/>
  <c r="C7601" i="2"/>
  <c r="C7617" i="2"/>
  <c r="C7633" i="2"/>
  <c r="C7649" i="2"/>
  <c r="C7665" i="2"/>
  <c r="C7681" i="2"/>
  <c r="C7697" i="2"/>
  <c r="C7713" i="2"/>
  <c r="C7729" i="2"/>
  <c r="C7745" i="2"/>
  <c r="C7761" i="2"/>
  <c r="C7777" i="2"/>
  <c r="C7793" i="2"/>
  <c r="C7809" i="2"/>
  <c r="C7825" i="2"/>
  <c r="C7841" i="2"/>
  <c r="C7857" i="2"/>
  <c r="C7873" i="2"/>
  <c r="C7889" i="2"/>
  <c r="C7905" i="2"/>
  <c r="C7921" i="2"/>
  <c r="C7937" i="2"/>
  <c r="C7953" i="2"/>
  <c r="C7969" i="2"/>
  <c r="C7985" i="2"/>
  <c r="C8001" i="2"/>
  <c r="C8017" i="2"/>
  <c r="C8033" i="2"/>
  <c r="C8049" i="2"/>
  <c r="C8065" i="2"/>
  <c r="C8081" i="2"/>
  <c r="C8094" i="2"/>
  <c r="C8107" i="2"/>
  <c r="C8120" i="2"/>
  <c r="C8133" i="2"/>
  <c r="C8145" i="2"/>
  <c r="C8158" i="2"/>
  <c r="C8171" i="2"/>
  <c r="C8184" i="2"/>
  <c r="C8197" i="2"/>
  <c r="C8209" i="2"/>
  <c r="C8222" i="2"/>
  <c r="C8235" i="2"/>
  <c r="C8248" i="2"/>
  <c r="C8261" i="2"/>
  <c r="C8273" i="2"/>
  <c r="C8286" i="2"/>
  <c r="C8299" i="2"/>
  <c r="C8312" i="2"/>
  <c r="C8325" i="2"/>
  <c r="C8337" i="2"/>
  <c r="C8349" i="2"/>
  <c r="C8359" i="2"/>
  <c r="C8369" i="2"/>
  <c r="C8381" i="2"/>
  <c r="C8391" i="2"/>
  <c r="C8401" i="2"/>
  <c r="C8413" i="2"/>
  <c r="C8423" i="2"/>
  <c r="C8433" i="2"/>
  <c r="C8445" i="2"/>
  <c r="C8455" i="2"/>
  <c r="C8465" i="2"/>
  <c r="C8477" i="2"/>
  <c r="C8487" i="2"/>
  <c r="C8497" i="2"/>
  <c r="C8509" i="2"/>
  <c r="C8519" i="2"/>
  <c r="C8529" i="2"/>
  <c r="C8539" i="2"/>
  <c r="C8547" i="2"/>
  <c r="C8555" i="2"/>
  <c r="C8563" i="2"/>
  <c r="C8571" i="2"/>
  <c r="C8579" i="2"/>
  <c r="C8587" i="2"/>
  <c r="C8595" i="2"/>
  <c r="C8603" i="2"/>
  <c r="C8611" i="2"/>
  <c r="C8619" i="2"/>
  <c r="C8627" i="2"/>
  <c r="C8635" i="2"/>
  <c r="C8643" i="2"/>
  <c r="C8651" i="2"/>
  <c r="C8659" i="2"/>
  <c r="C8667" i="2"/>
  <c r="C8675" i="2"/>
  <c r="C8683" i="2"/>
  <c r="C8691" i="2"/>
  <c r="C8699" i="2"/>
  <c r="C8707" i="2"/>
  <c r="C8715" i="2"/>
  <c r="C8723" i="2"/>
  <c r="C8731" i="2"/>
  <c r="C8739" i="2"/>
  <c r="C8747" i="2"/>
  <c r="C8755" i="2"/>
  <c r="C8763" i="2"/>
  <c r="C8771" i="2"/>
  <c r="C8779" i="2"/>
  <c r="C8787" i="2"/>
  <c r="C8795" i="2"/>
  <c r="C8803" i="2"/>
  <c r="C8811" i="2"/>
  <c r="C8819" i="2"/>
  <c r="C8827" i="2"/>
  <c r="C8835" i="2"/>
  <c r="C8843" i="2"/>
  <c r="C8851" i="2"/>
  <c r="C8859" i="2"/>
  <c r="C8867" i="2"/>
  <c r="C8875" i="2"/>
  <c r="C8883" i="2"/>
  <c r="C8891" i="2"/>
  <c r="C8899" i="2"/>
  <c r="C8907" i="2"/>
  <c r="C8915" i="2"/>
  <c r="C8923" i="2"/>
  <c r="C8931" i="2"/>
  <c r="C8939" i="2"/>
  <c r="C8947" i="2"/>
  <c r="C8955" i="2"/>
  <c r="C8963" i="2"/>
  <c r="C8971" i="2"/>
  <c r="C8979" i="2"/>
  <c r="C8987" i="2"/>
  <c r="C8995" i="2"/>
  <c r="C9003" i="2"/>
  <c r="C9011" i="2"/>
  <c r="C9019" i="2"/>
  <c r="C9027" i="2"/>
  <c r="C9035" i="2"/>
  <c r="C9043" i="2"/>
  <c r="C9051" i="2"/>
  <c r="C9059" i="2"/>
  <c r="C9067" i="2"/>
  <c r="C9075" i="2"/>
  <c r="C9083" i="2"/>
  <c r="C9091" i="2"/>
  <c r="C9099" i="2"/>
  <c r="C9107" i="2"/>
  <c r="C9115" i="2"/>
  <c r="C9123" i="2"/>
  <c r="C9131" i="2"/>
  <c r="C9139" i="2"/>
  <c r="C9147" i="2"/>
  <c r="C9155" i="2"/>
  <c r="C9163" i="2"/>
  <c r="C9171" i="2"/>
  <c r="C9179" i="2"/>
  <c r="C9187" i="2"/>
  <c r="C9195" i="2"/>
  <c r="C9203" i="2"/>
  <c r="C9211" i="2"/>
  <c r="D346" i="2"/>
  <c r="D354" i="2"/>
  <c r="D362" i="2"/>
  <c r="D370" i="2"/>
  <c r="D378" i="2"/>
  <c r="D386" i="2"/>
  <c r="D394" i="2"/>
  <c r="D402" i="2"/>
  <c r="D410" i="2"/>
  <c r="D418" i="2"/>
  <c r="D426" i="2"/>
  <c r="D434" i="2"/>
  <c r="D442" i="2"/>
  <c r="D450" i="2"/>
  <c r="D458" i="2"/>
  <c r="D466" i="2"/>
  <c r="D474" i="2"/>
  <c r="D482" i="2"/>
  <c r="D490" i="2"/>
  <c r="D498" i="2"/>
  <c r="D506" i="2"/>
  <c r="D514" i="2"/>
  <c r="D522" i="2"/>
  <c r="D530" i="2"/>
  <c r="D538" i="2"/>
  <c r="D546" i="2"/>
  <c r="D554" i="2"/>
  <c r="D562" i="2"/>
  <c r="D570" i="2"/>
  <c r="D578" i="2"/>
  <c r="D586" i="2"/>
  <c r="D594" i="2"/>
  <c r="D602" i="2"/>
  <c r="D610" i="2"/>
  <c r="D618" i="2"/>
  <c r="D626" i="2"/>
  <c r="D634" i="2"/>
  <c r="D642" i="2"/>
  <c r="D650" i="2"/>
  <c r="D658" i="2"/>
  <c r="D666" i="2"/>
  <c r="D674" i="2"/>
  <c r="D682" i="2"/>
  <c r="D690" i="2"/>
  <c r="D698" i="2"/>
  <c r="D706" i="2"/>
  <c r="D714" i="2"/>
  <c r="D722" i="2"/>
  <c r="D730" i="2"/>
  <c r="D738" i="2"/>
  <c r="D746" i="2"/>
  <c r="D754" i="2"/>
  <c r="D762" i="2"/>
  <c r="D770" i="2"/>
  <c r="D778" i="2"/>
  <c r="D786" i="2"/>
  <c r="D794" i="2"/>
  <c r="D802" i="2"/>
  <c r="D810" i="2"/>
  <c r="D818" i="2"/>
  <c r="D826" i="2"/>
  <c r="D834" i="2"/>
  <c r="D842" i="2"/>
  <c r="D850" i="2"/>
  <c r="D858" i="2"/>
  <c r="D866" i="2"/>
  <c r="D874" i="2"/>
  <c r="D882" i="2"/>
  <c r="D890" i="2"/>
  <c r="D898" i="2"/>
  <c r="D906" i="2"/>
  <c r="D914" i="2"/>
  <c r="D922" i="2"/>
  <c r="D930" i="2"/>
  <c r="D938" i="2"/>
  <c r="D946" i="2"/>
  <c r="D954" i="2"/>
  <c r="D962" i="2"/>
  <c r="D970" i="2"/>
  <c r="D978" i="2"/>
  <c r="D986" i="2"/>
  <c r="D994" i="2"/>
  <c r="D1002" i="2"/>
  <c r="D1010" i="2"/>
  <c r="D1018" i="2"/>
  <c r="D1026" i="2"/>
  <c r="D1034" i="2"/>
  <c r="D1042" i="2"/>
  <c r="D1050" i="2"/>
  <c r="B9167" i="2"/>
  <c r="C1614" i="2"/>
  <c r="C2246" i="2"/>
  <c r="C2658" i="2"/>
  <c r="C2890" i="2"/>
  <c r="C3114" i="2"/>
  <c r="C3339" i="2"/>
  <c r="C3571" i="2"/>
  <c r="C3782" i="2"/>
  <c r="C3899" i="2"/>
  <c r="C4002" i="2"/>
  <c r="C4086" i="2"/>
  <c r="C4171" i="2"/>
  <c r="C4258" i="2"/>
  <c r="C4342" i="2"/>
  <c r="C4427" i="2"/>
  <c r="C4514" i="2"/>
  <c r="C4598" i="2"/>
  <c r="C4683" i="2"/>
  <c r="C4770" i="2"/>
  <c r="C4854" i="2"/>
  <c r="C4939" i="2"/>
  <c r="C5026" i="2"/>
  <c r="C5110" i="2"/>
  <c r="C5187" i="2"/>
  <c r="C5250" i="2"/>
  <c r="C5289" i="2"/>
  <c r="C5321" i="2"/>
  <c r="C5353" i="2"/>
  <c r="C5385" i="2"/>
  <c r="C5417" i="2"/>
  <c r="C5449" i="2"/>
  <c r="C5481" i="2"/>
  <c r="C5513" i="2"/>
  <c r="C5545" i="2"/>
  <c r="C5577" i="2"/>
  <c r="C5609" i="2"/>
  <c r="C5641" i="2"/>
  <c r="C5673" i="2"/>
  <c r="C5705" i="2"/>
  <c r="C5737" i="2"/>
  <c r="C5769" i="2"/>
  <c r="C5801" i="2"/>
  <c r="C5833" i="2"/>
  <c r="C5865" i="2"/>
  <c r="C5897" i="2"/>
  <c r="C5929" i="2"/>
  <c r="C5961" i="2"/>
  <c r="C5993" i="2"/>
  <c r="C6025" i="2"/>
  <c r="C6057" i="2"/>
  <c r="C6089" i="2"/>
  <c r="C6121" i="2"/>
  <c r="C6153" i="2"/>
  <c r="C6185" i="2"/>
  <c r="C6217" i="2"/>
  <c r="C6249" i="2"/>
  <c r="C6281" i="2"/>
  <c r="C6313" i="2"/>
  <c r="C6345" i="2"/>
  <c r="C6377" i="2"/>
  <c r="C6409" i="2"/>
  <c r="C6441" i="2"/>
  <c r="C6465" i="2"/>
  <c r="C6488" i="2"/>
  <c r="C6510" i="2"/>
  <c r="C6529" i="2"/>
  <c r="C6552" i="2"/>
  <c r="C6574" i="2"/>
  <c r="C6593" i="2"/>
  <c r="C6616" i="2"/>
  <c r="C6638" i="2"/>
  <c r="C6657" i="2"/>
  <c r="C6680" i="2"/>
  <c r="C6702" i="2"/>
  <c r="C6721" i="2"/>
  <c r="C6744" i="2"/>
  <c r="C6766" i="2"/>
  <c r="C6785" i="2"/>
  <c r="C6808" i="2"/>
  <c r="C6830" i="2"/>
  <c r="C6849" i="2"/>
  <c r="C6872" i="2"/>
  <c r="C6894" i="2"/>
  <c r="C6913" i="2"/>
  <c r="C6936" i="2"/>
  <c r="C6958" i="2"/>
  <c r="C6977" i="2"/>
  <c r="C7000" i="2"/>
  <c r="C7022" i="2"/>
  <c r="C7041" i="2"/>
  <c r="C7064" i="2"/>
  <c r="C7086" i="2"/>
  <c r="C7105" i="2"/>
  <c r="C7128" i="2"/>
  <c r="C7150" i="2"/>
  <c r="C7169" i="2"/>
  <c r="C7192" i="2"/>
  <c r="C7214" i="2"/>
  <c r="C7233" i="2"/>
  <c r="C7253" i="2"/>
  <c r="C7269" i="2"/>
  <c r="C7285" i="2"/>
  <c r="C7301" i="2"/>
  <c r="C7317" i="2"/>
  <c r="C7333" i="2"/>
  <c r="C7349" i="2"/>
  <c r="C7365" i="2"/>
  <c r="C7381" i="2"/>
  <c r="C7397" i="2"/>
  <c r="C7413" i="2"/>
  <c r="C7429" i="2"/>
  <c r="C7445" i="2"/>
  <c r="C7461" i="2"/>
  <c r="C7477" i="2"/>
  <c r="C7493" i="2"/>
  <c r="C7509" i="2"/>
  <c r="C7525" i="2"/>
  <c r="C7541" i="2"/>
  <c r="C7557" i="2"/>
  <c r="C7573" i="2"/>
  <c r="C7589" i="2"/>
  <c r="C7605" i="2"/>
  <c r="C7621" i="2"/>
  <c r="C7637" i="2"/>
  <c r="C7653" i="2"/>
  <c r="C7669" i="2"/>
  <c r="C7685" i="2"/>
  <c r="C7701" i="2"/>
  <c r="C7717" i="2"/>
  <c r="C7733" i="2"/>
  <c r="C7749" i="2"/>
  <c r="C7765" i="2"/>
  <c r="C7781" i="2"/>
  <c r="C7797" i="2"/>
  <c r="C7813" i="2"/>
  <c r="C7829" i="2"/>
  <c r="C7845" i="2"/>
  <c r="C7861" i="2"/>
  <c r="C7877" i="2"/>
  <c r="C7893" i="2"/>
  <c r="C7909" i="2"/>
  <c r="C7925" i="2"/>
  <c r="C7941" i="2"/>
  <c r="C7957" i="2"/>
  <c r="C7973" i="2"/>
  <c r="C7989" i="2"/>
  <c r="C8005" i="2"/>
  <c r="C8021" i="2"/>
  <c r="C8037" i="2"/>
  <c r="C8053" i="2"/>
  <c r="C8069" i="2"/>
  <c r="C8083" i="2"/>
  <c r="C8096" i="2"/>
  <c r="C8109" i="2"/>
  <c r="C8121" i="2"/>
  <c r="C8134" i="2"/>
  <c r="C8147" i="2"/>
  <c r="C8160" i="2"/>
  <c r="C8173" i="2"/>
  <c r="C8185" i="2"/>
  <c r="C8198" i="2"/>
  <c r="C8211" i="2"/>
  <c r="C8224" i="2"/>
  <c r="C8237" i="2"/>
  <c r="C8249" i="2"/>
  <c r="C8262" i="2"/>
  <c r="C8275" i="2"/>
  <c r="C8288" i="2"/>
  <c r="C8301" i="2"/>
  <c r="C8313" i="2"/>
  <c r="C8326" i="2"/>
  <c r="C8339" i="2"/>
  <c r="C8350" i="2"/>
  <c r="C8360" i="2"/>
  <c r="C8371" i="2"/>
  <c r="C8382" i="2"/>
  <c r="C8392" i="2"/>
  <c r="C8403" i="2"/>
  <c r="C8414" i="2"/>
  <c r="C8424" i="2"/>
  <c r="C8435" i="2"/>
  <c r="C8446" i="2"/>
  <c r="C8456" i="2"/>
  <c r="C8467" i="2"/>
  <c r="C8478" i="2"/>
  <c r="C8488" i="2"/>
  <c r="C8499" i="2"/>
  <c r="C8510" i="2"/>
  <c r="C8520" i="2"/>
  <c r="C8531" i="2"/>
  <c r="C8540" i="2"/>
  <c r="C8548" i="2"/>
  <c r="C8556" i="2"/>
  <c r="C8564" i="2"/>
  <c r="C8572" i="2"/>
  <c r="C8580" i="2"/>
  <c r="C8588" i="2"/>
  <c r="C8596" i="2"/>
  <c r="C8604" i="2"/>
  <c r="C8612" i="2"/>
  <c r="C8620" i="2"/>
  <c r="C8628" i="2"/>
  <c r="C8636" i="2"/>
  <c r="C8644" i="2"/>
  <c r="C8652" i="2"/>
  <c r="C8660" i="2"/>
  <c r="C8668" i="2"/>
  <c r="C8676" i="2"/>
  <c r="C8684" i="2"/>
  <c r="C8692" i="2"/>
  <c r="C8700" i="2"/>
  <c r="C8708" i="2"/>
  <c r="C8716" i="2"/>
  <c r="C8724" i="2"/>
  <c r="C8732" i="2"/>
  <c r="C8740" i="2"/>
  <c r="C8748" i="2"/>
  <c r="C8756" i="2"/>
  <c r="C8764" i="2"/>
  <c r="C8772" i="2"/>
  <c r="C8780" i="2"/>
  <c r="C8788" i="2"/>
  <c r="C8796" i="2"/>
  <c r="C8804" i="2"/>
  <c r="C8812" i="2"/>
  <c r="C8820" i="2"/>
  <c r="C8828" i="2"/>
  <c r="C8836" i="2"/>
  <c r="C8844" i="2"/>
  <c r="C8852" i="2"/>
  <c r="C8860" i="2"/>
  <c r="C8868" i="2"/>
  <c r="C8876" i="2"/>
  <c r="C8884" i="2"/>
  <c r="C8892" i="2"/>
  <c r="C8900" i="2"/>
  <c r="C8908" i="2"/>
  <c r="C8916" i="2"/>
  <c r="C8924" i="2"/>
  <c r="C8932" i="2"/>
  <c r="C8940" i="2"/>
  <c r="C8948" i="2"/>
  <c r="C8956" i="2"/>
  <c r="C8964" i="2"/>
  <c r="C8972" i="2"/>
  <c r="C8980" i="2"/>
  <c r="C8988" i="2"/>
  <c r="C8996" i="2"/>
  <c r="C9004" i="2"/>
  <c r="C9012" i="2"/>
  <c r="C9020" i="2"/>
  <c r="C9028" i="2"/>
  <c r="C9036" i="2"/>
  <c r="C9044" i="2"/>
  <c r="C9052" i="2"/>
  <c r="C9060" i="2"/>
  <c r="C9068" i="2"/>
  <c r="C9076" i="2"/>
  <c r="C9084" i="2"/>
  <c r="C9092" i="2"/>
  <c r="C9100" i="2"/>
  <c r="C9108" i="2"/>
  <c r="C9116" i="2"/>
  <c r="C9124" i="2"/>
  <c r="C9132" i="2"/>
  <c r="C9140" i="2"/>
  <c r="C9148" i="2"/>
  <c r="C9156" i="2"/>
  <c r="C9164" i="2"/>
  <c r="C9172" i="2"/>
  <c r="C9180" i="2"/>
  <c r="C9188" i="2"/>
  <c r="C9196" i="2"/>
  <c r="C9204" i="2"/>
  <c r="C9212" i="2"/>
  <c r="D347" i="2"/>
  <c r="D355" i="2"/>
  <c r="D363" i="2"/>
  <c r="D371" i="2"/>
  <c r="D379" i="2"/>
  <c r="D387" i="2"/>
  <c r="D395" i="2"/>
  <c r="D403" i="2"/>
  <c r="D411" i="2"/>
  <c r="D419" i="2"/>
  <c r="D427" i="2"/>
  <c r="D435" i="2"/>
  <c r="D443" i="2"/>
  <c r="D451" i="2"/>
  <c r="D459" i="2"/>
  <c r="D467" i="2"/>
  <c r="D475" i="2"/>
  <c r="D483" i="2"/>
  <c r="D491" i="2"/>
  <c r="D499" i="2"/>
  <c r="D507" i="2"/>
  <c r="D515" i="2"/>
  <c r="D523" i="2"/>
  <c r="D531" i="2"/>
  <c r="D539" i="2"/>
  <c r="D547" i="2"/>
  <c r="D555" i="2"/>
  <c r="D563" i="2"/>
  <c r="D571" i="2"/>
  <c r="D579" i="2"/>
  <c r="D587" i="2"/>
  <c r="D595" i="2"/>
  <c r="D603" i="2"/>
  <c r="D611" i="2"/>
  <c r="D619" i="2"/>
  <c r="D627" i="2"/>
  <c r="D635" i="2"/>
  <c r="D643" i="2"/>
  <c r="D651" i="2"/>
  <c r="D659" i="2"/>
  <c r="D667" i="2"/>
  <c r="D675" i="2"/>
  <c r="D683" i="2"/>
  <c r="D691" i="2"/>
  <c r="D699" i="2"/>
  <c r="D707" i="2"/>
  <c r="D715" i="2"/>
  <c r="D723" i="2"/>
  <c r="D731" i="2"/>
  <c r="D739" i="2"/>
  <c r="D747" i="2"/>
  <c r="D755" i="2"/>
  <c r="D763" i="2"/>
  <c r="D771" i="2"/>
  <c r="D779" i="2"/>
  <c r="D787" i="2"/>
  <c r="D795" i="2"/>
  <c r="D803" i="2"/>
  <c r="D811" i="2"/>
  <c r="D819" i="2"/>
  <c r="D827" i="2"/>
  <c r="D835" i="2"/>
  <c r="D843" i="2"/>
  <c r="D851" i="2"/>
  <c r="C797" i="2"/>
  <c r="C1771" i="2"/>
  <c r="C2389" i="2"/>
  <c r="C2707" i="2"/>
  <c r="C2934" i="2"/>
  <c r="C3166" i="2"/>
  <c r="C3390" i="2"/>
  <c r="C3618" i="2"/>
  <c r="C3812" i="2"/>
  <c r="C3924" i="2"/>
  <c r="C4019" i="2"/>
  <c r="C4106" i="2"/>
  <c r="C4190" i="2"/>
  <c r="C4275" i="2"/>
  <c r="C4362" i="2"/>
  <c r="C4446" i="2"/>
  <c r="C4531" i="2"/>
  <c r="C4618" i="2"/>
  <c r="C4702" i="2"/>
  <c r="C4787" i="2"/>
  <c r="C4874" i="2"/>
  <c r="C4958" i="2"/>
  <c r="C5043" i="2"/>
  <c r="C5130" i="2"/>
  <c r="C5202" i="2"/>
  <c r="C5261" i="2"/>
  <c r="C5296" i="2"/>
  <c r="C5328" i="2"/>
  <c r="C5360" i="2"/>
  <c r="C5392" i="2"/>
  <c r="C5424" i="2"/>
  <c r="C5456" i="2"/>
  <c r="C5488" i="2"/>
  <c r="C5520" i="2"/>
  <c r="C5552" i="2"/>
  <c r="C5584" i="2"/>
  <c r="C5616" i="2"/>
  <c r="C5648" i="2"/>
  <c r="C5680" i="2"/>
  <c r="C5712" i="2"/>
  <c r="C5744" i="2"/>
  <c r="C5776" i="2"/>
  <c r="C5808" i="2"/>
  <c r="C5840" i="2"/>
  <c r="C5872" i="2"/>
  <c r="C5904" i="2"/>
  <c r="C5936" i="2"/>
  <c r="C5968" i="2"/>
  <c r="C6000" i="2"/>
  <c r="C6032" i="2"/>
  <c r="C6064" i="2"/>
  <c r="C6096" i="2"/>
  <c r="C6128" i="2"/>
  <c r="C6160" i="2"/>
  <c r="C6192" i="2"/>
  <c r="C6224" i="2"/>
  <c r="C6256" i="2"/>
  <c r="C6288" i="2"/>
  <c r="C6320" i="2"/>
  <c r="C6352" i="2"/>
  <c r="C6384" i="2"/>
  <c r="C6416" i="2"/>
  <c r="C6448" i="2"/>
  <c r="C6470" i="2"/>
  <c r="C6489" i="2"/>
  <c r="C6512" i="2"/>
  <c r="C6534" i="2"/>
  <c r="C6553" i="2"/>
  <c r="C6576" i="2"/>
  <c r="C6598" i="2"/>
  <c r="C6617" i="2"/>
  <c r="C6640" i="2"/>
  <c r="C6662" i="2"/>
  <c r="C6681" i="2"/>
  <c r="C6704" i="2"/>
  <c r="C6726" i="2"/>
  <c r="C6745" i="2"/>
  <c r="C6768" i="2"/>
  <c r="C6790" i="2"/>
  <c r="C6809" i="2"/>
  <c r="C6832" i="2"/>
  <c r="C6854" i="2"/>
  <c r="C6873" i="2"/>
  <c r="C6896" i="2"/>
  <c r="C6918" i="2"/>
  <c r="C6937" i="2"/>
  <c r="C6960" i="2"/>
  <c r="C6982" i="2"/>
  <c r="C7001" i="2"/>
  <c r="C7024" i="2"/>
  <c r="C7046" i="2"/>
  <c r="C7065" i="2"/>
  <c r="C7088" i="2"/>
  <c r="C7110" i="2"/>
  <c r="C7129" i="2"/>
  <c r="C7152" i="2"/>
  <c r="C7174" i="2"/>
  <c r="C7193" i="2"/>
  <c r="C7216" i="2"/>
  <c r="C7238" i="2"/>
  <c r="C7254" i="2"/>
  <c r="C7270" i="2"/>
  <c r="C7286" i="2"/>
  <c r="C7302" i="2"/>
  <c r="C7318" i="2"/>
  <c r="C7334" i="2"/>
  <c r="C7350" i="2"/>
  <c r="C7366" i="2"/>
  <c r="C7382" i="2"/>
  <c r="C7398" i="2"/>
  <c r="C7414" i="2"/>
  <c r="C7430" i="2"/>
  <c r="C7446" i="2"/>
  <c r="C7462" i="2"/>
  <c r="C7478" i="2"/>
  <c r="C7494" i="2"/>
  <c r="C7510" i="2"/>
  <c r="C7526" i="2"/>
  <c r="C7542" i="2"/>
  <c r="C7558" i="2"/>
  <c r="C7574" i="2"/>
  <c r="C7590" i="2"/>
  <c r="C7606" i="2"/>
  <c r="C7622" i="2"/>
  <c r="C7638" i="2"/>
  <c r="C7654" i="2"/>
  <c r="C7670" i="2"/>
  <c r="C7686" i="2"/>
  <c r="C7702" i="2"/>
  <c r="C7718" i="2"/>
  <c r="C7734" i="2"/>
  <c r="C7750" i="2"/>
  <c r="C7766" i="2"/>
  <c r="C7782" i="2"/>
  <c r="C7798" i="2"/>
  <c r="C7814" i="2"/>
  <c r="C7830" i="2"/>
  <c r="C7846" i="2"/>
  <c r="C7862" i="2"/>
  <c r="C7878" i="2"/>
  <c r="C7894" i="2"/>
  <c r="C7910" i="2"/>
  <c r="C7926" i="2"/>
  <c r="C7942" i="2"/>
  <c r="C7958" i="2"/>
  <c r="C7974" i="2"/>
  <c r="C7990" i="2"/>
  <c r="C8006" i="2"/>
  <c r="C8022" i="2"/>
  <c r="C8038" i="2"/>
  <c r="C8054" i="2"/>
  <c r="C8070" i="2"/>
  <c r="C8085" i="2"/>
  <c r="C8097" i="2"/>
  <c r="C8110" i="2"/>
  <c r="C8123" i="2"/>
  <c r="C8136" i="2"/>
  <c r="C8149" i="2"/>
  <c r="C8161" i="2"/>
  <c r="C8174" i="2"/>
  <c r="C8187" i="2"/>
  <c r="C8200" i="2"/>
  <c r="C8213" i="2"/>
  <c r="C8225" i="2"/>
  <c r="C8238" i="2"/>
  <c r="C8251" i="2"/>
  <c r="C8264" i="2"/>
  <c r="C8277" i="2"/>
  <c r="C8289" i="2"/>
  <c r="C8302" i="2"/>
  <c r="C8315" i="2"/>
  <c r="C8328" i="2"/>
  <c r="C8341" i="2"/>
  <c r="C8351" i="2"/>
  <c r="C8361" i="2"/>
  <c r="C8373" i="2"/>
  <c r="C8383" i="2"/>
  <c r="C8393" i="2"/>
  <c r="C8405" i="2"/>
  <c r="C8415" i="2"/>
  <c r="C8425" i="2"/>
  <c r="C8437" i="2"/>
  <c r="C8447" i="2"/>
  <c r="C8457" i="2"/>
  <c r="C8469" i="2"/>
  <c r="C8479" i="2"/>
  <c r="C8489" i="2"/>
  <c r="C8501" i="2"/>
  <c r="C8511" i="2"/>
  <c r="C8521" i="2"/>
  <c r="C8533" i="2"/>
  <c r="C8541" i="2"/>
  <c r="C8549" i="2"/>
  <c r="C8557" i="2"/>
  <c r="C8565" i="2"/>
  <c r="C8573" i="2"/>
  <c r="C8581" i="2"/>
  <c r="C8589" i="2"/>
  <c r="C8597" i="2"/>
  <c r="C8605" i="2"/>
  <c r="C8613" i="2"/>
  <c r="C8621" i="2"/>
  <c r="C8629" i="2"/>
  <c r="C8637" i="2"/>
  <c r="C8645" i="2"/>
  <c r="C8653" i="2"/>
  <c r="C8661" i="2"/>
  <c r="C8669" i="2"/>
  <c r="C8677" i="2"/>
  <c r="C8685" i="2"/>
  <c r="C8693" i="2"/>
  <c r="C8701" i="2"/>
  <c r="C8709" i="2"/>
  <c r="C8717" i="2"/>
  <c r="C8725" i="2"/>
  <c r="C8733" i="2"/>
  <c r="C8741" i="2"/>
  <c r="C8749" i="2"/>
  <c r="C8757" i="2"/>
  <c r="C8765" i="2"/>
  <c r="C8773" i="2"/>
  <c r="C8781" i="2"/>
  <c r="C8789" i="2"/>
  <c r="C8797" i="2"/>
  <c r="C8805" i="2"/>
  <c r="C8813" i="2"/>
  <c r="C8821" i="2"/>
  <c r="C8829" i="2"/>
  <c r="C8837" i="2"/>
  <c r="C8845" i="2"/>
  <c r="C8853" i="2"/>
  <c r="C8861" i="2"/>
  <c r="C8869" i="2"/>
  <c r="C8877" i="2"/>
  <c r="C8885" i="2"/>
  <c r="C8893" i="2"/>
  <c r="C8901" i="2"/>
  <c r="C8909" i="2"/>
  <c r="C8917" i="2"/>
  <c r="C8925" i="2"/>
  <c r="C8933" i="2"/>
  <c r="C8941" i="2"/>
  <c r="C8949" i="2"/>
  <c r="C8957" i="2"/>
  <c r="C8965" i="2"/>
  <c r="C8973" i="2"/>
  <c r="C8981" i="2"/>
  <c r="C8989" i="2"/>
  <c r="C8997" i="2"/>
  <c r="C9005" i="2"/>
  <c r="C9013" i="2"/>
  <c r="C9021" i="2"/>
  <c r="C9029" i="2"/>
  <c r="C9037" i="2"/>
  <c r="C9045" i="2"/>
  <c r="C9053" i="2"/>
  <c r="C9061" i="2"/>
  <c r="C9069" i="2"/>
  <c r="C9077" i="2"/>
  <c r="C9085" i="2"/>
  <c r="C9093" i="2"/>
  <c r="C9101" i="2"/>
  <c r="C9109" i="2"/>
  <c r="C9117" i="2"/>
  <c r="C9125" i="2"/>
  <c r="C9133" i="2"/>
  <c r="C9141" i="2"/>
  <c r="C9149" i="2"/>
  <c r="C9157" i="2"/>
  <c r="C9165" i="2"/>
  <c r="C9173" i="2"/>
  <c r="C9181" i="2"/>
  <c r="C9189" i="2"/>
  <c r="C9197" i="2"/>
  <c r="C9205" i="2"/>
  <c r="C9213" i="2"/>
  <c r="D348" i="2"/>
  <c r="D356" i="2"/>
  <c r="D364" i="2"/>
  <c r="D372" i="2"/>
  <c r="D380" i="2"/>
  <c r="D388" i="2"/>
  <c r="D396" i="2"/>
  <c r="D404" i="2"/>
  <c r="D412" i="2"/>
  <c r="D420" i="2"/>
  <c r="D428" i="2"/>
  <c r="D436" i="2"/>
  <c r="D444" i="2"/>
  <c r="D452" i="2"/>
  <c r="D460" i="2"/>
  <c r="D468" i="2"/>
  <c r="D476" i="2"/>
  <c r="D484" i="2"/>
  <c r="D492" i="2"/>
  <c r="D500" i="2"/>
  <c r="D508" i="2"/>
  <c r="D516" i="2"/>
  <c r="D524" i="2"/>
  <c r="D532" i="2"/>
  <c r="D540" i="2"/>
  <c r="D548" i="2"/>
  <c r="D556" i="2"/>
  <c r="D564" i="2"/>
  <c r="D572" i="2"/>
  <c r="D580" i="2"/>
  <c r="D588" i="2"/>
  <c r="D596" i="2"/>
  <c r="D604" i="2"/>
  <c r="D612" i="2"/>
  <c r="D620" i="2"/>
  <c r="D628" i="2"/>
  <c r="D636" i="2"/>
  <c r="D644" i="2"/>
  <c r="D652" i="2"/>
  <c r="D660" i="2"/>
  <c r="D668" i="2"/>
  <c r="D676" i="2"/>
  <c r="D684" i="2"/>
  <c r="D692" i="2"/>
  <c r="D700" i="2"/>
  <c r="D708" i="2"/>
  <c r="D716" i="2"/>
  <c r="D724" i="2"/>
  <c r="D732" i="2"/>
  <c r="D740" i="2"/>
  <c r="D748" i="2"/>
  <c r="D756" i="2"/>
  <c r="D764" i="2"/>
  <c r="D772" i="2"/>
  <c r="D780" i="2"/>
  <c r="D788" i="2"/>
  <c r="D796" i="2"/>
  <c r="D804" i="2"/>
  <c r="D812" i="2"/>
  <c r="D820" i="2"/>
  <c r="D828" i="2"/>
  <c r="D836" i="2"/>
  <c r="D844" i="2"/>
  <c r="D852" i="2"/>
  <c r="D860" i="2"/>
  <c r="D868" i="2"/>
  <c r="D876" i="2"/>
  <c r="D884" i="2"/>
  <c r="D892" i="2"/>
  <c r="D900" i="2"/>
  <c r="D908" i="2"/>
  <c r="D916" i="2"/>
  <c r="D924" i="2"/>
  <c r="D932" i="2"/>
  <c r="D940" i="2"/>
  <c r="D948" i="2"/>
  <c r="D956" i="2"/>
  <c r="D964" i="2"/>
  <c r="D972" i="2"/>
  <c r="D980" i="2"/>
  <c r="D988" i="2"/>
  <c r="D996" i="2"/>
  <c r="D1004" i="2"/>
  <c r="D1012" i="2"/>
  <c r="D1020" i="2"/>
  <c r="D1028" i="2"/>
  <c r="D1036" i="2"/>
  <c r="D1044" i="2"/>
  <c r="D1052" i="2"/>
  <c r="D1060" i="2"/>
  <c r="D1068" i="2"/>
  <c r="D1076" i="2"/>
  <c r="D1084" i="2"/>
  <c r="D1092" i="2"/>
  <c r="D1100" i="2"/>
  <c r="D1108" i="2"/>
  <c r="D1116" i="2"/>
  <c r="D1124" i="2"/>
  <c r="D1132" i="2"/>
  <c r="D1140" i="2"/>
  <c r="D1148" i="2"/>
  <c r="D1156" i="2"/>
  <c r="D1164" i="2"/>
  <c r="D1172" i="2"/>
  <c r="D1180" i="2"/>
  <c r="D1188" i="2"/>
  <c r="D1196" i="2"/>
  <c r="D1204" i="2"/>
  <c r="D1212" i="2"/>
  <c r="D1220" i="2"/>
  <c r="D1228" i="2"/>
  <c r="D1236" i="2"/>
  <c r="D1244" i="2"/>
  <c r="D1252" i="2"/>
  <c r="D1260" i="2"/>
  <c r="D1268" i="2"/>
  <c r="D1276" i="2"/>
  <c r="D1284" i="2"/>
  <c r="D1292" i="2"/>
  <c r="D1300" i="2"/>
  <c r="D1308" i="2"/>
  <c r="D1316" i="2"/>
  <c r="D1324" i="2"/>
  <c r="D1332" i="2"/>
  <c r="D1340" i="2"/>
  <c r="D1348" i="2"/>
  <c r="D1356" i="2"/>
  <c r="D1364" i="2"/>
  <c r="D1372" i="2"/>
  <c r="D1380" i="2"/>
  <c r="D1388" i="2"/>
  <c r="D1396" i="2"/>
  <c r="D1404" i="2"/>
  <c r="D1412" i="2"/>
  <c r="D1420" i="2"/>
  <c r="D1428" i="2"/>
  <c r="D1436" i="2"/>
  <c r="D1444" i="2"/>
  <c r="D1452" i="2"/>
  <c r="D1460" i="2"/>
  <c r="D1468" i="2"/>
  <c r="D1476" i="2"/>
  <c r="D1484" i="2"/>
  <c r="D1492" i="2"/>
  <c r="D1500" i="2"/>
  <c r="D1508" i="2"/>
  <c r="D1516" i="2"/>
  <c r="D1524" i="2"/>
  <c r="D1532" i="2"/>
  <c r="D1540" i="2"/>
  <c r="D1548" i="2"/>
  <c r="D1556" i="2"/>
  <c r="D1564" i="2"/>
  <c r="D1572" i="2"/>
  <c r="D1580" i="2"/>
  <c r="D1588" i="2"/>
  <c r="D1596" i="2"/>
  <c r="D1604" i="2"/>
  <c r="D1612" i="2"/>
  <c r="D1620" i="2"/>
  <c r="D1628" i="2"/>
  <c r="D1636" i="2"/>
  <c r="D1644" i="2"/>
  <c r="D1652" i="2"/>
  <c r="D1660" i="2"/>
  <c r="D1668" i="2"/>
  <c r="D1676" i="2"/>
  <c r="D1684" i="2"/>
  <c r="D1692" i="2"/>
  <c r="D1700" i="2"/>
  <c r="D1708" i="2"/>
  <c r="D1716" i="2"/>
  <c r="D1724" i="2"/>
  <c r="D1732" i="2"/>
  <c r="D1740" i="2"/>
  <c r="D1748" i="2"/>
  <c r="D1756" i="2"/>
  <c r="D1764" i="2"/>
  <c r="D1772" i="2"/>
  <c r="D1780" i="2"/>
  <c r="D1788" i="2"/>
  <c r="D1796" i="2"/>
  <c r="D1804" i="2"/>
  <c r="D1812" i="2"/>
  <c r="D1820" i="2"/>
  <c r="D1828" i="2"/>
  <c r="D1836" i="2"/>
  <c r="D1844" i="2"/>
  <c r="D1852" i="2"/>
  <c r="D1860" i="2"/>
  <c r="D1868" i="2"/>
  <c r="D1876" i="2"/>
  <c r="D1884" i="2"/>
  <c r="D1892" i="2"/>
  <c r="D1900" i="2"/>
  <c r="D1908" i="2"/>
  <c r="D1916" i="2"/>
  <c r="D1924" i="2"/>
  <c r="D1932" i="2"/>
  <c r="D1940" i="2"/>
  <c r="D1948" i="2"/>
  <c r="D1956" i="2"/>
  <c r="D1964" i="2"/>
  <c r="D1972" i="2"/>
  <c r="D1980" i="2"/>
  <c r="D1988" i="2"/>
  <c r="D1996" i="2"/>
  <c r="D2004" i="2"/>
  <c r="D2012" i="2"/>
  <c r="D2020" i="2"/>
  <c r="D2028" i="2"/>
  <c r="D2036" i="2"/>
  <c r="D2044" i="2"/>
  <c r="D2052" i="2"/>
  <c r="D2060" i="2"/>
  <c r="D2068" i="2"/>
  <c r="D2076" i="2"/>
  <c r="D2084" i="2"/>
  <c r="D2092" i="2"/>
  <c r="D2100" i="2"/>
  <c r="D2108" i="2"/>
  <c r="D2116" i="2"/>
  <c r="D2124" i="2"/>
  <c r="D2132" i="2"/>
  <c r="D2140" i="2"/>
  <c r="D2148" i="2"/>
  <c r="D2156" i="2"/>
  <c r="D2164" i="2"/>
  <c r="D2172" i="2"/>
  <c r="D2180" i="2"/>
  <c r="D2188" i="2"/>
  <c r="D2196" i="2"/>
  <c r="D2204" i="2"/>
  <c r="D2212" i="2"/>
  <c r="D2220" i="2"/>
  <c r="C873" i="2"/>
  <c r="C1790" i="2"/>
  <c r="C2397" i="2"/>
  <c r="C2718" i="2"/>
  <c r="C2942" i="2"/>
  <c r="C3170" i="2"/>
  <c r="C3402" i="2"/>
  <c r="C3626" i="2"/>
  <c r="C3814" i="2"/>
  <c r="C3930" i="2"/>
  <c r="C4022" i="2"/>
  <c r="C4107" i="2"/>
  <c r="C4194" i="2"/>
  <c r="C4278" i="2"/>
  <c r="C4363" i="2"/>
  <c r="C4450" i="2"/>
  <c r="C4534" i="2"/>
  <c r="C4619" i="2"/>
  <c r="C4706" i="2"/>
  <c r="C4790" i="2"/>
  <c r="C4875" i="2"/>
  <c r="C4962" i="2"/>
  <c r="C5046" i="2"/>
  <c r="C5131" i="2"/>
  <c r="C5203" i="2"/>
  <c r="C5262" i="2"/>
  <c r="C5297" i="2"/>
  <c r="C5329" i="2"/>
  <c r="C5361" i="2"/>
  <c r="C5393" i="2"/>
  <c r="C5425" i="2"/>
  <c r="C5457" i="2"/>
  <c r="C5489" i="2"/>
  <c r="C5521" i="2"/>
  <c r="C5553" i="2"/>
  <c r="C5585" i="2"/>
  <c r="C5617" i="2"/>
  <c r="C5649" i="2"/>
  <c r="C5681" i="2"/>
  <c r="C5713" i="2"/>
  <c r="C5745" i="2"/>
  <c r="C5777" i="2"/>
  <c r="C5809" i="2"/>
  <c r="C5841" i="2"/>
  <c r="C5873" i="2"/>
  <c r="C5905" i="2"/>
  <c r="C5937" i="2"/>
  <c r="C5969" i="2"/>
  <c r="C6001" i="2"/>
  <c r="C6033" i="2"/>
  <c r="C6065" i="2"/>
  <c r="C6097" i="2"/>
  <c r="C6129" i="2"/>
  <c r="C6161" i="2"/>
  <c r="C6193" i="2"/>
  <c r="C6225" i="2"/>
  <c r="C6257" i="2"/>
  <c r="C6289" i="2"/>
  <c r="C6321" i="2"/>
  <c r="C6353" i="2"/>
  <c r="C6385" i="2"/>
  <c r="C6417" i="2"/>
  <c r="C6449" i="2"/>
  <c r="C6472" i="2"/>
  <c r="C6494" i="2"/>
  <c r="C6513" i="2"/>
  <c r="C6536" i="2"/>
  <c r="C6558" i="2"/>
  <c r="C6577" i="2"/>
  <c r="C6600" i="2"/>
  <c r="C6622" i="2"/>
  <c r="C6641" i="2"/>
  <c r="C6664" i="2"/>
  <c r="C6686" i="2"/>
  <c r="C6705" i="2"/>
  <c r="C6728" i="2"/>
  <c r="C6750" i="2"/>
  <c r="C6769" i="2"/>
  <c r="C6792" i="2"/>
  <c r="C6814" i="2"/>
  <c r="C6833" i="2"/>
  <c r="C6856" i="2"/>
  <c r="C6878" i="2"/>
  <c r="C6897" i="2"/>
  <c r="C6920" i="2"/>
  <c r="C6942" i="2"/>
  <c r="C6961" i="2"/>
  <c r="C6984" i="2"/>
  <c r="C7006" i="2"/>
  <c r="C7025" i="2"/>
  <c r="C7048" i="2"/>
  <c r="C7070" i="2"/>
  <c r="C7089" i="2"/>
  <c r="C7112" i="2"/>
  <c r="C7134" i="2"/>
  <c r="C7153" i="2"/>
  <c r="C7176" i="2"/>
  <c r="C7198" i="2"/>
  <c r="C7217" i="2"/>
  <c r="C7240" i="2"/>
  <c r="C7256" i="2"/>
  <c r="C7272" i="2"/>
  <c r="C7288" i="2"/>
  <c r="C7304" i="2"/>
  <c r="C7320" i="2"/>
  <c r="C7336" i="2"/>
  <c r="C7352" i="2"/>
  <c r="C7368" i="2"/>
  <c r="C7384" i="2"/>
  <c r="C7400" i="2"/>
  <c r="C7416" i="2"/>
  <c r="C7432" i="2"/>
  <c r="C7448" i="2"/>
  <c r="C7464" i="2"/>
  <c r="C7480" i="2"/>
  <c r="C7496" i="2"/>
  <c r="C7512" i="2"/>
  <c r="C7528" i="2"/>
  <c r="C7544" i="2"/>
  <c r="C7560" i="2"/>
  <c r="C7576" i="2"/>
  <c r="C7592" i="2"/>
  <c r="C7608" i="2"/>
  <c r="C7624" i="2"/>
  <c r="C7640" i="2"/>
  <c r="C7656" i="2"/>
  <c r="C7672" i="2"/>
  <c r="C7688" i="2"/>
  <c r="C7704" i="2"/>
  <c r="C7720" i="2"/>
  <c r="C7736" i="2"/>
  <c r="C7752" i="2"/>
  <c r="C7768" i="2"/>
  <c r="C7784" i="2"/>
  <c r="C7800" i="2"/>
  <c r="C7816" i="2"/>
  <c r="C7832" i="2"/>
  <c r="C7848" i="2"/>
  <c r="C7864" i="2"/>
  <c r="C7880" i="2"/>
  <c r="C7896" i="2"/>
  <c r="C7912" i="2"/>
  <c r="C7928" i="2"/>
  <c r="C7944" i="2"/>
  <c r="C7960" i="2"/>
  <c r="C7976" i="2"/>
  <c r="C7992" i="2"/>
  <c r="C8008" i="2"/>
  <c r="C8024" i="2"/>
  <c r="C8040" i="2"/>
  <c r="C8056" i="2"/>
  <c r="C8072" i="2"/>
  <c r="C8086" i="2"/>
  <c r="C8099" i="2"/>
  <c r="C8112" i="2"/>
  <c r="C8125" i="2"/>
  <c r="C8137" i="2"/>
  <c r="C8150" i="2"/>
  <c r="C8163" i="2"/>
  <c r="C8176" i="2"/>
  <c r="C8189" i="2"/>
  <c r="C8201" i="2"/>
  <c r="C8214" i="2"/>
  <c r="C8227" i="2"/>
  <c r="C8240" i="2"/>
  <c r="C8253" i="2"/>
  <c r="C8265" i="2"/>
  <c r="C8278" i="2"/>
  <c r="C8291" i="2"/>
  <c r="C8304" i="2"/>
  <c r="C8317" i="2"/>
  <c r="C8329" i="2"/>
  <c r="C8342" i="2"/>
  <c r="C8352" i="2"/>
  <c r="C8363" i="2"/>
  <c r="C8374" i="2"/>
  <c r="C8384" i="2"/>
  <c r="C8395" i="2"/>
  <c r="C8406" i="2"/>
  <c r="C8416" i="2"/>
  <c r="C8427" i="2"/>
  <c r="C8438" i="2"/>
  <c r="C8448" i="2"/>
  <c r="C8459" i="2"/>
  <c r="C8470" i="2"/>
  <c r="C8480" i="2"/>
  <c r="C8491" i="2"/>
  <c r="C8502" i="2"/>
  <c r="C8512" i="2"/>
  <c r="C8523" i="2"/>
  <c r="C8534" i="2"/>
  <c r="C8542" i="2"/>
  <c r="C8550" i="2"/>
  <c r="C8558" i="2"/>
  <c r="C8566" i="2"/>
  <c r="C8574" i="2"/>
  <c r="C8582" i="2"/>
  <c r="C8590" i="2"/>
  <c r="C8598" i="2"/>
  <c r="C8606" i="2"/>
  <c r="C8614" i="2"/>
  <c r="C8622" i="2"/>
  <c r="C8630" i="2"/>
  <c r="C8638" i="2"/>
  <c r="C8646" i="2"/>
  <c r="C8654" i="2"/>
  <c r="C8662" i="2"/>
  <c r="C8670" i="2"/>
  <c r="C8678" i="2"/>
  <c r="C8686" i="2"/>
  <c r="C8694" i="2"/>
  <c r="C8702" i="2"/>
  <c r="C8710" i="2"/>
  <c r="C8718" i="2"/>
  <c r="C8726" i="2"/>
  <c r="C8734" i="2"/>
  <c r="C8742" i="2"/>
  <c r="C8750" i="2"/>
  <c r="C8758" i="2"/>
  <c r="C8766" i="2"/>
  <c r="C8774" i="2"/>
  <c r="C8782" i="2"/>
  <c r="C8790" i="2"/>
  <c r="C8798" i="2"/>
  <c r="C8806" i="2"/>
  <c r="C8814" i="2"/>
  <c r="C8822" i="2"/>
  <c r="C8830" i="2"/>
  <c r="C8838" i="2"/>
  <c r="C8846" i="2"/>
  <c r="C8854" i="2"/>
  <c r="C8862" i="2"/>
  <c r="C8870" i="2"/>
  <c r="C8878" i="2"/>
  <c r="C8886" i="2"/>
  <c r="C8894" i="2"/>
  <c r="C1118" i="2"/>
  <c r="C2512" i="2"/>
  <c r="C2995" i="2"/>
  <c r="C3446" i="2"/>
  <c r="C3839" i="2"/>
  <c r="C4042" i="2"/>
  <c r="C4211" i="2"/>
  <c r="C4382" i="2"/>
  <c r="C4554" i="2"/>
  <c r="C4723" i="2"/>
  <c r="C4894" i="2"/>
  <c r="C5066" i="2"/>
  <c r="C5218" i="2"/>
  <c r="C5304" i="2"/>
  <c r="C5368" i="2"/>
  <c r="C5432" i="2"/>
  <c r="C5496" i="2"/>
  <c r="C5560" i="2"/>
  <c r="C5624" i="2"/>
  <c r="C5688" i="2"/>
  <c r="C5752" i="2"/>
  <c r="C5816" i="2"/>
  <c r="C5880" i="2"/>
  <c r="C5944" i="2"/>
  <c r="C6008" i="2"/>
  <c r="C6072" i="2"/>
  <c r="C6136" i="2"/>
  <c r="C6200" i="2"/>
  <c r="C6264" i="2"/>
  <c r="C6328" i="2"/>
  <c r="C6392" i="2"/>
  <c r="C6454" i="2"/>
  <c r="C6496" i="2"/>
  <c r="C6537" i="2"/>
  <c r="C6582" i="2"/>
  <c r="C6624" i="2"/>
  <c r="C6665" i="2"/>
  <c r="C6710" i="2"/>
  <c r="C6752" i="2"/>
  <c r="C6793" i="2"/>
  <c r="C6838" i="2"/>
  <c r="C6880" i="2"/>
  <c r="C6921" i="2"/>
  <c r="C6966" i="2"/>
  <c r="C7008" i="2"/>
  <c r="C7049" i="2"/>
  <c r="C7094" i="2"/>
  <c r="C7136" i="2"/>
  <c r="C7177" i="2"/>
  <c r="C7222" i="2"/>
  <c r="C7257" i="2"/>
  <c r="C7289" i="2"/>
  <c r="C7321" i="2"/>
  <c r="C7353" i="2"/>
  <c r="C7385" i="2"/>
  <c r="C7417" i="2"/>
  <c r="C7449" i="2"/>
  <c r="C7481" i="2"/>
  <c r="C7513" i="2"/>
  <c r="C7545" i="2"/>
  <c r="C7577" i="2"/>
  <c r="C7609" i="2"/>
  <c r="C7641" i="2"/>
  <c r="C7673" i="2"/>
  <c r="C7705" i="2"/>
  <c r="C7737" i="2"/>
  <c r="C7769" i="2"/>
  <c r="C7801" i="2"/>
  <c r="C7833" i="2"/>
  <c r="C7865" i="2"/>
  <c r="C7897" i="2"/>
  <c r="C7929" i="2"/>
  <c r="C7961" i="2"/>
  <c r="C7993" i="2"/>
  <c r="C8025" i="2"/>
  <c r="C8057" i="2"/>
  <c r="C8088" i="2"/>
  <c r="C8113" i="2"/>
  <c r="C8139" i="2"/>
  <c r="C8165" i="2"/>
  <c r="C8190" i="2"/>
  <c r="C8216" i="2"/>
  <c r="C8241" i="2"/>
  <c r="C8267" i="2"/>
  <c r="C8293" i="2"/>
  <c r="C8318" i="2"/>
  <c r="C8343" i="2"/>
  <c r="C8365" i="2"/>
  <c r="C8385" i="2"/>
  <c r="C8407" i="2"/>
  <c r="C8429" i="2"/>
  <c r="C8449" i="2"/>
  <c r="C8471" i="2"/>
  <c r="C8493" i="2"/>
  <c r="C8513" i="2"/>
  <c r="C8535" i="2"/>
  <c r="C8551" i="2"/>
  <c r="C8567" i="2"/>
  <c r="C8583" i="2"/>
  <c r="C8599" i="2"/>
  <c r="C8615" i="2"/>
  <c r="C8631" i="2"/>
  <c r="C8647" i="2"/>
  <c r="C8663" i="2"/>
  <c r="C8679" i="2"/>
  <c r="C8695" i="2"/>
  <c r="C8711" i="2"/>
  <c r="C8727" i="2"/>
  <c r="C8743" i="2"/>
  <c r="C8759" i="2"/>
  <c r="C8775" i="2"/>
  <c r="C8791" i="2"/>
  <c r="C8807" i="2"/>
  <c r="C8823" i="2"/>
  <c r="C8839" i="2"/>
  <c r="C8855" i="2"/>
  <c r="C8871" i="2"/>
  <c r="C8887" i="2"/>
  <c r="C8902" i="2"/>
  <c r="C8913" i="2"/>
  <c r="C8927" i="2"/>
  <c r="C8938" i="2"/>
  <c r="C8952" i="2"/>
  <c r="C8966" i="2"/>
  <c r="C8977" i="2"/>
  <c r="C8991" i="2"/>
  <c r="C9002" i="2"/>
  <c r="C9016" i="2"/>
  <c r="C9030" i="2"/>
  <c r="C9041" i="2"/>
  <c r="C9055" i="2"/>
  <c r="C9066" i="2"/>
  <c r="C9080" i="2"/>
  <c r="C9094" i="2"/>
  <c r="C9105" i="2"/>
  <c r="C9119" i="2"/>
  <c r="C9130" i="2"/>
  <c r="C9144" i="2"/>
  <c r="C9158" i="2"/>
  <c r="C9169" i="2"/>
  <c r="C9183" i="2"/>
  <c r="C9194" i="2"/>
  <c r="C9208" i="2"/>
  <c r="D349" i="2"/>
  <c r="D360" i="2"/>
  <c r="D374" i="2"/>
  <c r="D385" i="2"/>
  <c r="D399" i="2"/>
  <c r="D413" i="2"/>
  <c r="D424" i="2"/>
  <c r="D438" i="2"/>
  <c r="D449" i="2"/>
  <c r="D463" i="2"/>
  <c r="D477" i="2"/>
  <c r="D488" i="2"/>
  <c r="D502" i="2"/>
  <c r="D513" i="2"/>
  <c r="D527" i="2"/>
  <c r="D541" i="2"/>
  <c r="D552" i="2"/>
  <c r="D566" i="2"/>
  <c r="D577" i="2"/>
  <c r="D591" i="2"/>
  <c r="D605" i="2"/>
  <c r="D616" i="2"/>
  <c r="D630" i="2"/>
  <c r="D641" i="2"/>
  <c r="D655" i="2"/>
  <c r="D669" i="2"/>
  <c r="D680" i="2"/>
  <c r="D694" i="2"/>
  <c r="D705" i="2"/>
  <c r="D719" i="2"/>
  <c r="D733" i="2"/>
  <c r="D744" i="2"/>
  <c r="D758" i="2"/>
  <c r="D769" i="2"/>
  <c r="D783" i="2"/>
  <c r="D797" i="2"/>
  <c r="D808" i="2"/>
  <c r="D822" i="2"/>
  <c r="D833" i="2"/>
  <c r="D847" i="2"/>
  <c r="D859" i="2"/>
  <c r="D870" i="2"/>
  <c r="D880" i="2"/>
  <c r="D891" i="2"/>
  <c r="D902" i="2"/>
  <c r="D912" i="2"/>
  <c r="D923" i="2"/>
  <c r="D934" i="2"/>
  <c r="D944" i="2"/>
  <c r="D955" i="2"/>
  <c r="D966" i="2"/>
  <c r="D976" i="2"/>
  <c r="D987" i="2"/>
  <c r="D998" i="2"/>
  <c r="D1008" i="2"/>
  <c r="D1019" i="2"/>
  <c r="D1030" i="2"/>
  <c r="D1040" i="2"/>
  <c r="D1051" i="2"/>
  <c r="D1061" i="2"/>
  <c r="D1070" i="2"/>
  <c r="D1079" i="2"/>
  <c r="D1088" i="2"/>
  <c r="D1097" i="2"/>
  <c r="D1106" i="2"/>
  <c r="D1115" i="2"/>
  <c r="D1125" i="2"/>
  <c r="D1134" i="2"/>
  <c r="D1143" i="2"/>
  <c r="D1152" i="2"/>
  <c r="D1161" i="2"/>
  <c r="D1170" i="2"/>
  <c r="D1179" i="2"/>
  <c r="D1189" i="2"/>
  <c r="D1198" i="2"/>
  <c r="D1207" i="2"/>
  <c r="D1216" i="2"/>
  <c r="D1225" i="2"/>
  <c r="D1234" i="2"/>
  <c r="D1243" i="2"/>
  <c r="D1253" i="2"/>
  <c r="D1262" i="2"/>
  <c r="D1271" i="2"/>
  <c r="D1280" i="2"/>
  <c r="D1289" i="2"/>
  <c r="D1298" i="2"/>
  <c r="D1307" i="2"/>
  <c r="D1317" i="2"/>
  <c r="D1326" i="2"/>
  <c r="D1335" i="2"/>
  <c r="D1344" i="2"/>
  <c r="D1353" i="2"/>
  <c r="D1362" i="2"/>
  <c r="D1371" i="2"/>
  <c r="D1381" i="2"/>
  <c r="D1390" i="2"/>
  <c r="D1399" i="2"/>
  <c r="D1408" i="2"/>
  <c r="D1417" i="2"/>
  <c r="D1426" i="2"/>
  <c r="D1435" i="2"/>
  <c r="D1445" i="2"/>
  <c r="D1454" i="2"/>
  <c r="D1463" i="2"/>
  <c r="D1472" i="2"/>
  <c r="D1481" i="2"/>
  <c r="D1490" i="2"/>
  <c r="D1499" i="2"/>
  <c r="D1509" i="2"/>
  <c r="D1518" i="2"/>
  <c r="D1527" i="2"/>
  <c r="D1536" i="2"/>
  <c r="D1545" i="2"/>
  <c r="D1554" i="2"/>
  <c r="D1563" i="2"/>
  <c r="D1573" i="2"/>
  <c r="D1582" i="2"/>
  <c r="D1591" i="2"/>
  <c r="D1600" i="2"/>
  <c r="D1609" i="2"/>
  <c r="D1618" i="2"/>
  <c r="D1627" i="2"/>
  <c r="D1637" i="2"/>
  <c r="D1646" i="2"/>
  <c r="D1655" i="2"/>
  <c r="D1664" i="2"/>
  <c r="D1673" i="2"/>
  <c r="D1682" i="2"/>
  <c r="D1691" i="2"/>
  <c r="D1701" i="2"/>
  <c r="D1710" i="2"/>
  <c r="D1719" i="2"/>
  <c r="D1728" i="2"/>
  <c r="D1737" i="2"/>
  <c r="D1746" i="2"/>
  <c r="D1755" i="2"/>
  <c r="D1765" i="2"/>
  <c r="D1774" i="2"/>
  <c r="D1783" i="2"/>
  <c r="D1792" i="2"/>
  <c r="D1801" i="2"/>
  <c r="D1810" i="2"/>
  <c r="D1819" i="2"/>
  <c r="D1829" i="2"/>
  <c r="D1838" i="2"/>
  <c r="D1847" i="2"/>
  <c r="D1856" i="2"/>
  <c r="D1865" i="2"/>
  <c r="D1874" i="2"/>
  <c r="D1883" i="2"/>
  <c r="D1893" i="2"/>
  <c r="D1902" i="2"/>
  <c r="D1911" i="2"/>
  <c r="D1920" i="2"/>
  <c r="D1929" i="2"/>
  <c r="D1938" i="2"/>
  <c r="D1947" i="2"/>
  <c r="D1957" i="2"/>
  <c r="D1966" i="2"/>
  <c r="D1975" i="2"/>
  <c r="D1984" i="2"/>
  <c r="D1993" i="2"/>
  <c r="D2002" i="2"/>
  <c r="D2011" i="2"/>
  <c r="D2021" i="2"/>
  <c r="D2030" i="2"/>
  <c r="D2039" i="2"/>
  <c r="D2048" i="2"/>
  <c r="D2057" i="2"/>
  <c r="D2066" i="2"/>
  <c r="D2075" i="2"/>
  <c r="D2085" i="2"/>
  <c r="D2094" i="2"/>
  <c r="D2103" i="2"/>
  <c r="D2112" i="2"/>
  <c r="D2121" i="2"/>
  <c r="D2130" i="2"/>
  <c r="D2139" i="2"/>
  <c r="D2149" i="2"/>
  <c r="D2158" i="2"/>
  <c r="D2167" i="2"/>
  <c r="D2176" i="2"/>
  <c r="D2185" i="2"/>
  <c r="D2194" i="2"/>
  <c r="D2203" i="2"/>
  <c r="D2213" i="2"/>
  <c r="D2222" i="2"/>
  <c r="D2230" i="2"/>
  <c r="D2238" i="2"/>
  <c r="D2246" i="2"/>
  <c r="D2254" i="2"/>
  <c r="D2262" i="2"/>
  <c r="D2270" i="2"/>
  <c r="D2278" i="2"/>
  <c r="D2286" i="2"/>
  <c r="D2294" i="2"/>
  <c r="D2302" i="2"/>
  <c r="D2310" i="2"/>
  <c r="D2318" i="2"/>
  <c r="D2326" i="2"/>
  <c r="D2334" i="2"/>
  <c r="D2342" i="2"/>
  <c r="D2350" i="2"/>
  <c r="D2358" i="2"/>
  <c r="D2366" i="2"/>
  <c r="D2374" i="2"/>
  <c r="D2382" i="2"/>
  <c r="D2390" i="2"/>
  <c r="D2398" i="2"/>
  <c r="D2406" i="2"/>
  <c r="D2414" i="2"/>
  <c r="D2422" i="2"/>
  <c r="D2430" i="2"/>
  <c r="D2438" i="2"/>
  <c r="D2446" i="2"/>
  <c r="D2454" i="2"/>
  <c r="D2462" i="2"/>
  <c r="D2470" i="2"/>
  <c r="D2478" i="2"/>
  <c r="D2486" i="2"/>
  <c r="D2494" i="2"/>
  <c r="D2502" i="2"/>
  <c r="D2510" i="2"/>
  <c r="D2518" i="2"/>
  <c r="D2526" i="2"/>
  <c r="D2534" i="2"/>
  <c r="D2542" i="2"/>
  <c r="D2550" i="2"/>
  <c r="D2558" i="2"/>
  <c r="C1150" i="2"/>
  <c r="C2526" i="2"/>
  <c r="C2998" i="2"/>
  <c r="C3454" i="2"/>
  <c r="C3844" i="2"/>
  <c r="C4043" i="2"/>
  <c r="C4214" i="2"/>
  <c r="C4386" i="2"/>
  <c r="C4555" i="2"/>
  <c r="C4726" i="2"/>
  <c r="C4898" i="2"/>
  <c r="C5067" i="2"/>
  <c r="C5219" i="2"/>
  <c r="C5305" i="2"/>
  <c r="C5369" i="2"/>
  <c r="C5433" i="2"/>
  <c r="C5497" i="2"/>
  <c r="C5561" i="2"/>
  <c r="C5625" i="2"/>
  <c r="C5689" i="2"/>
  <c r="C5753" i="2"/>
  <c r="C5817" i="2"/>
  <c r="C5881" i="2"/>
  <c r="C5945" i="2"/>
  <c r="C6009" i="2"/>
  <c r="C6073" i="2"/>
  <c r="C6137" i="2"/>
  <c r="C6201" i="2"/>
  <c r="C6265" i="2"/>
  <c r="C6329" i="2"/>
  <c r="C6393" i="2"/>
  <c r="C6456" i="2"/>
  <c r="C6497" i="2"/>
  <c r="C6542" i="2"/>
  <c r="C6584" i="2"/>
  <c r="C6625" i="2"/>
  <c r="C6670" i="2"/>
  <c r="C6712" i="2"/>
  <c r="C6753" i="2"/>
  <c r="C6798" i="2"/>
  <c r="C6840" i="2"/>
  <c r="C6881" i="2"/>
  <c r="C6926" i="2"/>
  <c r="C6968" i="2"/>
  <c r="C7009" i="2"/>
  <c r="C7054" i="2"/>
  <c r="C7096" i="2"/>
  <c r="C7137" i="2"/>
  <c r="C7182" i="2"/>
  <c r="C7224" i="2"/>
  <c r="C7261" i="2"/>
  <c r="C7293" i="2"/>
  <c r="C7325" i="2"/>
  <c r="C7357" i="2"/>
  <c r="C7389" i="2"/>
  <c r="C7421" i="2"/>
  <c r="C7453" i="2"/>
  <c r="C7485" i="2"/>
  <c r="C7517" i="2"/>
  <c r="C7549" i="2"/>
  <c r="C7581" i="2"/>
  <c r="C7613" i="2"/>
  <c r="C7645" i="2"/>
  <c r="C7677" i="2"/>
  <c r="C7709" i="2"/>
  <c r="C7741" i="2"/>
  <c r="C7773" i="2"/>
  <c r="C7805" i="2"/>
  <c r="C7837" i="2"/>
  <c r="C7869" i="2"/>
  <c r="C7901" i="2"/>
  <c r="C7933" i="2"/>
  <c r="C7965" i="2"/>
  <c r="C7997" i="2"/>
  <c r="C8029" i="2"/>
  <c r="C8061" i="2"/>
  <c r="C8089" i="2"/>
  <c r="C8115" i="2"/>
  <c r="C8141" i="2"/>
  <c r="C8166" i="2"/>
  <c r="C8192" i="2"/>
  <c r="C8217" i="2"/>
  <c r="C8243" i="2"/>
  <c r="C8269" i="2"/>
  <c r="C8294" i="2"/>
  <c r="C8320" i="2"/>
  <c r="C8344" i="2"/>
  <c r="C8366" i="2"/>
  <c r="C8387" i="2"/>
  <c r="C8408" i="2"/>
  <c r="C8430" i="2"/>
  <c r="C8451" i="2"/>
  <c r="C8472" i="2"/>
  <c r="C8494" i="2"/>
  <c r="C8515" i="2"/>
  <c r="C8536" i="2"/>
  <c r="C8552" i="2"/>
  <c r="C8568" i="2"/>
  <c r="C8584" i="2"/>
  <c r="C8600" i="2"/>
  <c r="C8616" i="2"/>
  <c r="C8632" i="2"/>
  <c r="C8648" i="2"/>
  <c r="C8664" i="2"/>
  <c r="C8680" i="2"/>
  <c r="C8696" i="2"/>
  <c r="C8712" i="2"/>
  <c r="C8728" i="2"/>
  <c r="C8744" i="2"/>
  <c r="C8760" i="2"/>
  <c r="C8776" i="2"/>
  <c r="C8792" i="2"/>
  <c r="C8808" i="2"/>
  <c r="C8824" i="2"/>
  <c r="C8840" i="2"/>
  <c r="C8856" i="2"/>
  <c r="C8872" i="2"/>
  <c r="C8888" i="2"/>
  <c r="C8903" i="2"/>
  <c r="C8914" i="2"/>
  <c r="C8928" i="2"/>
  <c r="C8942" i="2"/>
  <c r="C8953" i="2"/>
  <c r="C8967" i="2"/>
  <c r="C8978" i="2"/>
  <c r="C8992" i="2"/>
  <c r="C9006" i="2"/>
  <c r="C9017" i="2"/>
  <c r="C9031" i="2"/>
  <c r="C9042" i="2"/>
  <c r="C9056" i="2"/>
  <c r="C9070" i="2"/>
  <c r="C9081" i="2"/>
  <c r="C9095" i="2"/>
  <c r="C9106" i="2"/>
  <c r="C9120" i="2"/>
  <c r="C9134" i="2"/>
  <c r="C9145" i="2"/>
  <c r="C9159" i="2"/>
  <c r="C9170" i="2"/>
  <c r="C9184" i="2"/>
  <c r="C9198" i="2"/>
  <c r="C9209" i="2"/>
  <c r="D350" i="2"/>
  <c r="D361" i="2"/>
  <c r="D375" i="2"/>
  <c r="D389" i="2"/>
  <c r="D400" i="2"/>
  <c r="D414" i="2"/>
  <c r="D425" i="2"/>
  <c r="D439" i="2"/>
  <c r="D453" i="2"/>
  <c r="D464" i="2"/>
  <c r="D478" i="2"/>
  <c r="D489" i="2"/>
  <c r="D503" i="2"/>
  <c r="D517" i="2"/>
  <c r="D528" i="2"/>
  <c r="D542" i="2"/>
  <c r="D553" i="2"/>
  <c r="D567" i="2"/>
  <c r="D581" i="2"/>
  <c r="D592" i="2"/>
  <c r="D606" i="2"/>
  <c r="D617" i="2"/>
  <c r="D631" i="2"/>
  <c r="D645" i="2"/>
  <c r="D656" i="2"/>
  <c r="D670" i="2"/>
  <c r="D681" i="2"/>
  <c r="D695" i="2"/>
  <c r="D709" i="2"/>
  <c r="D720" i="2"/>
  <c r="D734" i="2"/>
  <c r="D745" i="2"/>
  <c r="D759" i="2"/>
  <c r="D773" i="2"/>
  <c r="D784" i="2"/>
  <c r="D798" i="2"/>
  <c r="D809" i="2"/>
  <c r="D823" i="2"/>
  <c r="D837" i="2"/>
  <c r="D848" i="2"/>
  <c r="D861" i="2"/>
  <c r="D871" i="2"/>
  <c r="D881" i="2"/>
  <c r="D893" i="2"/>
  <c r="D903" i="2"/>
  <c r="D913" i="2"/>
  <c r="D925" i="2"/>
  <c r="D935" i="2"/>
  <c r="D945" i="2"/>
  <c r="D957" i="2"/>
  <c r="D967" i="2"/>
  <c r="D977" i="2"/>
  <c r="D989" i="2"/>
  <c r="D999" i="2"/>
  <c r="D1009" i="2"/>
  <c r="D1021" i="2"/>
  <c r="D1031" i="2"/>
  <c r="D1041" i="2"/>
  <c r="D1053" i="2"/>
  <c r="D1062" i="2"/>
  <c r="D1071" i="2"/>
  <c r="D1080" i="2"/>
  <c r="D1089" i="2"/>
  <c r="D1098" i="2"/>
  <c r="D1107" i="2"/>
  <c r="D1117" i="2"/>
  <c r="D1126" i="2"/>
  <c r="D1135" i="2"/>
  <c r="D1144" i="2"/>
  <c r="D1153" i="2"/>
  <c r="D1162" i="2"/>
  <c r="D1171" i="2"/>
  <c r="D1181" i="2"/>
  <c r="D1190" i="2"/>
  <c r="D1199" i="2"/>
  <c r="D1208" i="2"/>
  <c r="D1217" i="2"/>
  <c r="D1226" i="2"/>
  <c r="D1235" i="2"/>
  <c r="D1245" i="2"/>
  <c r="D1254" i="2"/>
  <c r="D1263" i="2"/>
  <c r="D1272" i="2"/>
  <c r="D1281" i="2"/>
  <c r="D1290" i="2"/>
  <c r="D1299" i="2"/>
  <c r="D1309" i="2"/>
  <c r="D1318" i="2"/>
  <c r="D1327" i="2"/>
  <c r="D1336" i="2"/>
  <c r="D1345" i="2"/>
  <c r="D1354" i="2"/>
  <c r="D1363" i="2"/>
  <c r="D1373" i="2"/>
  <c r="D1382" i="2"/>
  <c r="D1391" i="2"/>
  <c r="D1400" i="2"/>
  <c r="D1409" i="2"/>
  <c r="D1418" i="2"/>
  <c r="D1427" i="2"/>
  <c r="D1437" i="2"/>
  <c r="D1446" i="2"/>
  <c r="D1455" i="2"/>
  <c r="D1464" i="2"/>
  <c r="D1473" i="2"/>
  <c r="D1482" i="2"/>
  <c r="D1491" i="2"/>
  <c r="D1501" i="2"/>
  <c r="D1510" i="2"/>
  <c r="D1519" i="2"/>
  <c r="D1528" i="2"/>
  <c r="D1537" i="2"/>
  <c r="D1546" i="2"/>
  <c r="D1555" i="2"/>
  <c r="D1565" i="2"/>
  <c r="D1574" i="2"/>
  <c r="D1583" i="2"/>
  <c r="D1592" i="2"/>
  <c r="D1601" i="2"/>
  <c r="D1610" i="2"/>
  <c r="D1619" i="2"/>
  <c r="D1629" i="2"/>
  <c r="D1638" i="2"/>
  <c r="D1647" i="2"/>
  <c r="D1656" i="2"/>
  <c r="D1665" i="2"/>
  <c r="D1674" i="2"/>
  <c r="D1683" i="2"/>
  <c r="D1693" i="2"/>
  <c r="D1702" i="2"/>
  <c r="D1711" i="2"/>
  <c r="D1720" i="2"/>
  <c r="D1729" i="2"/>
  <c r="D1738" i="2"/>
  <c r="D1747" i="2"/>
  <c r="D1757" i="2"/>
  <c r="D1766" i="2"/>
  <c r="D1775" i="2"/>
  <c r="D1784" i="2"/>
  <c r="D1793" i="2"/>
  <c r="D1802" i="2"/>
  <c r="D1811" i="2"/>
  <c r="D1821" i="2"/>
  <c r="D1830" i="2"/>
  <c r="D1839" i="2"/>
  <c r="D1848" i="2"/>
  <c r="D1857" i="2"/>
  <c r="D1866" i="2"/>
  <c r="D1875" i="2"/>
  <c r="D1885" i="2"/>
  <c r="D1894" i="2"/>
  <c r="D1903" i="2"/>
  <c r="D1912" i="2"/>
  <c r="D1921" i="2"/>
  <c r="D1930" i="2"/>
  <c r="D1939" i="2"/>
  <c r="D1949" i="2"/>
  <c r="D1958" i="2"/>
  <c r="D1967" i="2"/>
  <c r="D1976" i="2"/>
  <c r="D1985" i="2"/>
  <c r="D1994" i="2"/>
  <c r="D2003" i="2"/>
  <c r="D2013" i="2"/>
  <c r="D2022" i="2"/>
  <c r="D2031" i="2"/>
  <c r="D2040" i="2"/>
  <c r="D2049" i="2"/>
  <c r="D2058" i="2"/>
  <c r="D2067" i="2"/>
  <c r="D2077" i="2"/>
  <c r="D2086" i="2"/>
  <c r="D2095" i="2"/>
  <c r="D2104" i="2"/>
  <c r="D2113" i="2"/>
  <c r="D2122" i="2"/>
  <c r="D2131" i="2"/>
  <c r="D2141" i="2"/>
  <c r="D2150" i="2"/>
  <c r="D2159" i="2"/>
  <c r="D2168" i="2"/>
  <c r="D2177" i="2"/>
  <c r="D2186" i="2"/>
  <c r="D2195" i="2"/>
  <c r="D2205" i="2"/>
  <c r="D2214" i="2"/>
  <c r="D2223" i="2"/>
  <c r="D2231" i="2"/>
  <c r="D2239" i="2"/>
  <c r="D2247" i="2"/>
  <c r="D2255" i="2"/>
  <c r="D2263" i="2"/>
  <c r="D2271" i="2"/>
  <c r="D2279" i="2"/>
  <c r="D2287" i="2"/>
  <c r="D2295" i="2"/>
  <c r="D2303" i="2"/>
  <c r="D2311" i="2"/>
  <c r="D2319" i="2"/>
  <c r="D2327" i="2"/>
  <c r="D2335" i="2"/>
  <c r="D2343" i="2"/>
  <c r="D2351" i="2"/>
  <c r="D2359" i="2"/>
  <c r="D2367" i="2"/>
  <c r="D2375" i="2"/>
  <c r="D2383" i="2"/>
  <c r="D2391" i="2"/>
  <c r="D2399" i="2"/>
  <c r="D2407" i="2"/>
  <c r="D2415" i="2"/>
  <c r="D2423" i="2"/>
  <c r="D2431" i="2"/>
  <c r="D2439" i="2"/>
  <c r="D2447" i="2"/>
  <c r="D2455" i="2"/>
  <c r="D2463" i="2"/>
  <c r="D2471" i="2"/>
  <c r="D2479" i="2"/>
  <c r="D2487" i="2"/>
  <c r="D2495" i="2"/>
  <c r="D2503" i="2"/>
  <c r="D2511" i="2"/>
  <c r="D2519" i="2"/>
  <c r="D2527" i="2"/>
  <c r="D2535" i="2"/>
  <c r="D2543" i="2"/>
  <c r="D2551" i="2"/>
  <c r="D2559" i="2"/>
  <c r="D2567" i="2"/>
  <c r="D2575" i="2"/>
  <c r="D2583" i="2"/>
  <c r="D2591" i="2"/>
  <c r="D2599" i="2"/>
  <c r="D2607" i="2"/>
  <c r="D2615" i="2"/>
  <c r="D2623" i="2"/>
  <c r="D2631" i="2"/>
  <c r="D2639" i="2"/>
  <c r="D2647" i="2"/>
  <c r="D2655" i="2"/>
  <c r="D2663" i="2"/>
  <c r="D2671" i="2"/>
  <c r="D2679" i="2"/>
  <c r="D2687" i="2"/>
  <c r="D2695" i="2"/>
  <c r="D2703" i="2"/>
  <c r="D2711" i="2"/>
  <c r="D2719" i="2"/>
  <c r="D2727" i="2"/>
  <c r="D2735" i="2"/>
  <c r="D2743" i="2"/>
  <c r="D2751" i="2"/>
  <c r="D2759" i="2"/>
  <c r="D2767" i="2"/>
  <c r="D2775" i="2"/>
  <c r="D2783" i="2"/>
  <c r="D2791" i="2"/>
  <c r="D2799" i="2"/>
  <c r="D2807" i="2"/>
  <c r="D2815" i="2"/>
  <c r="D2823" i="2"/>
  <c r="D2831" i="2"/>
  <c r="D2839" i="2"/>
  <c r="D2847" i="2"/>
  <c r="D2855" i="2"/>
  <c r="C1358" i="2"/>
  <c r="C2593" i="2"/>
  <c r="C3050" i="2"/>
  <c r="C3507" i="2"/>
  <c r="C3867" i="2"/>
  <c r="C4062" i="2"/>
  <c r="C4234" i="2"/>
  <c r="C4403" i="2"/>
  <c r="C4574" i="2"/>
  <c r="C4746" i="2"/>
  <c r="C4915" i="2"/>
  <c r="C5086" i="2"/>
  <c r="C5234" i="2"/>
  <c r="C5312" i="2"/>
  <c r="C5376" i="2"/>
  <c r="C5440" i="2"/>
  <c r="C5504" i="2"/>
  <c r="C5568" i="2"/>
  <c r="C5632" i="2"/>
  <c r="C5696" i="2"/>
  <c r="C5760" i="2"/>
  <c r="C5824" i="2"/>
  <c r="C5888" i="2"/>
  <c r="C5952" i="2"/>
  <c r="C6016" i="2"/>
  <c r="C6080" i="2"/>
  <c r="C6144" i="2"/>
  <c r="C6208" i="2"/>
  <c r="C6272" i="2"/>
  <c r="C6336" i="2"/>
  <c r="C6400" i="2"/>
  <c r="C6457" i="2"/>
  <c r="C6502" i="2"/>
  <c r="C6544" i="2"/>
  <c r="C6585" i="2"/>
  <c r="C6630" i="2"/>
  <c r="C6672" i="2"/>
  <c r="C6713" i="2"/>
  <c r="C6758" i="2"/>
  <c r="C6800" i="2"/>
  <c r="C6841" i="2"/>
  <c r="C6886" i="2"/>
  <c r="C6928" i="2"/>
  <c r="C6969" i="2"/>
  <c r="C7014" i="2"/>
  <c r="C7056" i="2"/>
  <c r="C7097" i="2"/>
  <c r="C7142" i="2"/>
  <c r="C7184" i="2"/>
  <c r="C7225" i="2"/>
  <c r="C7262" i="2"/>
  <c r="C7294" i="2"/>
  <c r="C7326" i="2"/>
  <c r="C7358" i="2"/>
  <c r="C7390" i="2"/>
  <c r="C7422" i="2"/>
  <c r="C7454" i="2"/>
  <c r="C7486" i="2"/>
  <c r="C7518" i="2"/>
  <c r="C7550" i="2"/>
  <c r="C7582" i="2"/>
  <c r="C7614" i="2"/>
  <c r="C7646" i="2"/>
  <c r="C7678" i="2"/>
  <c r="C7710" i="2"/>
  <c r="C7742" i="2"/>
  <c r="C7774" i="2"/>
  <c r="C7806" i="2"/>
  <c r="C7838" i="2"/>
  <c r="C7870" i="2"/>
  <c r="C7902" i="2"/>
  <c r="C7934" i="2"/>
  <c r="C7966" i="2"/>
  <c r="C7998" i="2"/>
  <c r="C8030" i="2"/>
  <c r="C8062" i="2"/>
  <c r="C8091" i="2"/>
  <c r="C8117" i="2"/>
  <c r="C8142" i="2"/>
  <c r="C8168" i="2"/>
  <c r="C8193" i="2"/>
  <c r="C8219" i="2"/>
  <c r="C8245" i="2"/>
  <c r="C8270" i="2"/>
  <c r="C8296" i="2"/>
  <c r="C8321" i="2"/>
  <c r="C8345" i="2"/>
  <c r="C8367" i="2"/>
  <c r="C8389" i="2"/>
  <c r="C8409" i="2"/>
  <c r="C8431" i="2"/>
  <c r="C8453" i="2"/>
  <c r="C8473" i="2"/>
  <c r="C8495" i="2"/>
  <c r="C8517" i="2"/>
  <c r="C8537" i="2"/>
  <c r="C8553" i="2"/>
  <c r="C8569" i="2"/>
  <c r="C8585" i="2"/>
  <c r="C8601" i="2"/>
  <c r="C8617" i="2"/>
  <c r="C8633" i="2"/>
  <c r="C8649" i="2"/>
  <c r="C8665" i="2"/>
  <c r="C8681" i="2"/>
  <c r="C8697" i="2"/>
  <c r="C8713" i="2"/>
  <c r="C8729" i="2"/>
  <c r="C8745" i="2"/>
  <c r="C8761" i="2"/>
  <c r="C8777" i="2"/>
  <c r="C8793" i="2"/>
  <c r="C8809" i="2"/>
  <c r="C8825" i="2"/>
  <c r="C8841" i="2"/>
  <c r="C8857" i="2"/>
  <c r="C8873" i="2"/>
  <c r="C8889" i="2"/>
  <c r="C8904" i="2"/>
  <c r="C8918" i="2"/>
  <c r="C8929" i="2"/>
  <c r="C8943" i="2"/>
  <c r="C8954" i="2"/>
  <c r="C8968" i="2"/>
  <c r="C8982" i="2"/>
  <c r="C8993" i="2"/>
  <c r="C9007" i="2"/>
  <c r="C9018" i="2"/>
  <c r="C9032" i="2"/>
  <c r="C9046" i="2"/>
  <c r="C9057" i="2"/>
  <c r="C9071" i="2"/>
  <c r="C9082" i="2"/>
  <c r="C9096" i="2"/>
  <c r="C9110" i="2"/>
  <c r="C9121" i="2"/>
  <c r="C9135" i="2"/>
  <c r="C9146" i="2"/>
  <c r="C9160" i="2"/>
  <c r="C9174" i="2"/>
  <c r="C9185" i="2"/>
  <c r="C9199" i="2"/>
  <c r="C9210" i="2"/>
  <c r="D351" i="2"/>
  <c r="D365" i="2"/>
  <c r="D376" i="2"/>
  <c r="D390" i="2"/>
  <c r="D401" i="2"/>
  <c r="D415" i="2"/>
  <c r="D429" i="2"/>
  <c r="D440" i="2"/>
  <c r="D454" i="2"/>
  <c r="D465" i="2"/>
  <c r="D479" i="2"/>
  <c r="D493" i="2"/>
  <c r="D504" i="2"/>
  <c r="D518" i="2"/>
  <c r="D529" i="2"/>
  <c r="D543" i="2"/>
  <c r="D557" i="2"/>
  <c r="D568" i="2"/>
  <c r="D582" i="2"/>
  <c r="D593" i="2"/>
  <c r="D607" i="2"/>
  <c r="D621" i="2"/>
  <c r="D632" i="2"/>
  <c r="D646" i="2"/>
  <c r="D657" i="2"/>
  <c r="D671" i="2"/>
  <c r="D685" i="2"/>
  <c r="D696" i="2"/>
  <c r="D710" i="2"/>
  <c r="D721" i="2"/>
  <c r="D735" i="2"/>
  <c r="D749" i="2"/>
  <c r="D760" i="2"/>
  <c r="D774" i="2"/>
  <c r="D785" i="2"/>
  <c r="D799" i="2"/>
  <c r="D813" i="2"/>
  <c r="D824" i="2"/>
  <c r="D838" i="2"/>
  <c r="D849" i="2"/>
  <c r="D862" i="2"/>
  <c r="D872" i="2"/>
  <c r="D883" i="2"/>
  <c r="D894" i="2"/>
  <c r="D904" i="2"/>
  <c r="D915" i="2"/>
  <c r="D926" i="2"/>
  <c r="D936" i="2"/>
  <c r="D947" i="2"/>
  <c r="D958" i="2"/>
  <c r="D968" i="2"/>
  <c r="D979" i="2"/>
  <c r="D990" i="2"/>
  <c r="D1000" i="2"/>
  <c r="D1011" i="2"/>
  <c r="D1022" i="2"/>
  <c r="D1032" i="2"/>
  <c r="D1043" i="2"/>
  <c r="D1054" i="2"/>
  <c r="D1063" i="2"/>
  <c r="D1072" i="2"/>
  <c r="D1081" i="2"/>
  <c r="D1090" i="2"/>
  <c r="D1099" i="2"/>
  <c r="D1109" i="2"/>
  <c r="D1118" i="2"/>
  <c r="D1127" i="2"/>
  <c r="D1136" i="2"/>
  <c r="D1145" i="2"/>
  <c r="D1154" i="2"/>
  <c r="D1163" i="2"/>
  <c r="D1173" i="2"/>
  <c r="D1182" i="2"/>
  <c r="D1191" i="2"/>
  <c r="D1200" i="2"/>
  <c r="D1209" i="2"/>
  <c r="D1218" i="2"/>
  <c r="D1227" i="2"/>
  <c r="D1237" i="2"/>
  <c r="D1246" i="2"/>
  <c r="D1255" i="2"/>
  <c r="D1264" i="2"/>
  <c r="D1273" i="2"/>
  <c r="D1282" i="2"/>
  <c r="D1291" i="2"/>
  <c r="D1301" i="2"/>
  <c r="D1310" i="2"/>
  <c r="D1319" i="2"/>
  <c r="D1328" i="2"/>
  <c r="D1337" i="2"/>
  <c r="D1346" i="2"/>
  <c r="D1355" i="2"/>
  <c r="D1365" i="2"/>
  <c r="D1374" i="2"/>
  <c r="D1383" i="2"/>
  <c r="D1392" i="2"/>
  <c r="D1401" i="2"/>
  <c r="D1410" i="2"/>
  <c r="D1419" i="2"/>
  <c r="D1429" i="2"/>
  <c r="D1438" i="2"/>
  <c r="D1447" i="2"/>
  <c r="D1456" i="2"/>
  <c r="D1465" i="2"/>
  <c r="D1474" i="2"/>
  <c r="D1483" i="2"/>
  <c r="D1493" i="2"/>
  <c r="D1502" i="2"/>
  <c r="D1511" i="2"/>
  <c r="D1520" i="2"/>
  <c r="D1529" i="2"/>
  <c r="D1538" i="2"/>
  <c r="D1547" i="2"/>
  <c r="D1557" i="2"/>
  <c r="D1566" i="2"/>
  <c r="D1575" i="2"/>
  <c r="D1584" i="2"/>
  <c r="D1593" i="2"/>
  <c r="D1602" i="2"/>
  <c r="D1611" i="2"/>
  <c r="D1621" i="2"/>
  <c r="D1630" i="2"/>
  <c r="D1639" i="2"/>
  <c r="D1648" i="2"/>
  <c r="D1657" i="2"/>
  <c r="D1666" i="2"/>
  <c r="D1675" i="2"/>
  <c r="D1685" i="2"/>
  <c r="D1694" i="2"/>
  <c r="D1703" i="2"/>
  <c r="D1712" i="2"/>
  <c r="D1721" i="2"/>
  <c r="D1730" i="2"/>
  <c r="D1739" i="2"/>
  <c r="D1749" i="2"/>
  <c r="D1758" i="2"/>
  <c r="D1767" i="2"/>
  <c r="D1776" i="2"/>
  <c r="D1785" i="2"/>
  <c r="D1794" i="2"/>
  <c r="D1803" i="2"/>
  <c r="D1813" i="2"/>
  <c r="D1822" i="2"/>
  <c r="D1831" i="2"/>
  <c r="D1840" i="2"/>
  <c r="D1849" i="2"/>
  <c r="D1858" i="2"/>
  <c r="D1867" i="2"/>
  <c r="D1877" i="2"/>
  <c r="D1886" i="2"/>
  <c r="D1895" i="2"/>
  <c r="D1904" i="2"/>
  <c r="D1913" i="2"/>
  <c r="D1922" i="2"/>
  <c r="D1931" i="2"/>
  <c r="D1941" i="2"/>
  <c r="D1950" i="2"/>
  <c r="D1959" i="2"/>
  <c r="D1968" i="2"/>
  <c r="D1977" i="2"/>
  <c r="D1986" i="2"/>
  <c r="D1995" i="2"/>
  <c r="D2005" i="2"/>
  <c r="D2014" i="2"/>
  <c r="D2023" i="2"/>
  <c r="D2032" i="2"/>
  <c r="D2041" i="2"/>
  <c r="D2050" i="2"/>
  <c r="D2059" i="2"/>
  <c r="D2069" i="2"/>
  <c r="D2078" i="2"/>
  <c r="D2087" i="2"/>
  <c r="D2096" i="2"/>
  <c r="D2105" i="2"/>
  <c r="D2114" i="2"/>
  <c r="D2123" i="2"/>
  <c r="D2133" i="2"/>
  <c r="D2142" i="2"/>
  <c r="D2151" i="2"/>
  <c r="D2160" i="2"/>
  <c r="D2169" i="2"/>
  <c r="D2178" i="2"/>
  <c r="D2187" i="2"/>
  <c r="D2197" i="2"/>
  <c r="D2206" i="2"/>
  <c r="D2215" i="2"/>
  <c r="D2224" i="2"/>
  <c r="D2232" i="2"/>
  <c r="D2240" i="2"/>
  <c r="D2248" i="2"/>
  <c r="D2256" i="2"/>
  <c r="D2264" i="2"/>
  <c r="D2272" i="2"/>
  <c r="D2280" i="2"/>
  <c r="D2288" i="2"/>
  <c r="D2296" i="2"/>
  <c r="D2304" i="2"/>
  <c r="D2312" i="2"/>
  <c r="D2320" i="2"/>
  <c r="D2328" i="2"/>
  <c r="D2336" i="2"/>
  <c r="D2344" i="2"/>
  <c r="D2352" i="2"/>
  <c r="D2360" i="2"/>
  <c r="D2368" i="2"/>
  <c r="D2376" i="2"/>
  <c r="D2384" i="2"/>
  <c r="D2392" i="2"/>
  <c r="D2400" i="2"/>
  <c r="D2408" i="2"/>
  <c r="D2416" i="2"/>
  <c r="D2424" i="2"/>
  <c r="D2432" i="2"/>
  <c r="D2440" i="2"/>
  <c r="D2448" i="2"/>
  <c r="D2456" i="2"/>
  <c r="D2464" i="2"/>
  <c r="D2472" i="2"/>
  <c r="D2480" i="2"/>
  <c r="D2488" i="2"/>
  <c r="D2496" i="2"/>
  <c r="D2504" i="2"/>
  <c r="D2512" i="2"/>
  <c r="D2520" i="2"/>
  <c r="D2528" i="2"/>
  <c r="D2536" i="2"/>
  <c r="D2544" i="2"/>
  <c r="D2552" i="2"/>
  <c r="D2560" i="2"/>
  <c r="D2568" i="2"/>
  <c r="D2576" i="2"/>
  <c r="D2584" i="2"/>
  <c r="D2592" i="2"/>
  <c r="D2600" i="2"/>
  <c r="D2608" i="2"/>
  <c r="D2616" i="2"/>
  <c r="D2624" i="2"/>
  <c r="D2632" i="2"/>
  <c r="D2640" i="2"/>
  <c r="D2648" i="2"/>
  <c r="D2656" i="2"/>
  <c r="D2664" i="2"/>
  <c r="D2672" i="2"/>
  <c r="D2680" i="2"/>
  <c r="D2688" i="2"/>
  <c r="D2696" i="2"/>
  <c r="D2704" i="2"/>
  <c r="D2712" i="2"/>
  <c r="D2720" i="2"/>
  <c r="D2728" i="2"/>
  <c r="D2736" i="2"/>
  <c r="D2744" i="2"/>
  <c r="D2752" i="2"/>
  <c r="D2760" i="2"/>
  <c r="D2768" i="2"/>
  <c r="D2776" i="2"/>
  <c r="D2784" i="2"/>
  <c r="D2792" i="2"/>
  <c r="D2800" i="2"/>
  <c r="D2808" i="2"/>
  <c r="D2816" i="2"/>
  <c r="D2824" i="2"/>
  <c r="D2832" i="2"/>
  <c r="D2840" i="2"/>
  <c r="D2848" i="2"/>
  <c r="D2856" i="2"/>
  <c r="D2864" i="2"/>
  <c r="C1374" i="2"/>
  <c r="C2602" i="2"/>
  <c r="C3059" i="2"/>
  <c r="C3510" i="2"/>
  <c r="C3871" i="2"/>
  <c r="C4066" i="2"/>
  <c r="C4235" i="2"/>
  <c r="C4406" i="2"/>
  <c r="C4578" i="2"/>
  <c r="C4747" i="2"/>
  <c r="C4918" i="2"/>
  <c r="C5090" i="2"/>
  <c r="C5235" i="2"/>
  <c r="C5313" i="2"/>
  <c r="C5377" i="2"/>
  <c r="C5441" i="2"/>
  <c r="C5505" i="2"/>
  <c r="C5569" i="2"/>
  <c r="C5633" i="2"/>
  <c r="C5697" i="2"/>
  <c r="C5761" i="2"/>
  <c r="C5825" i="2"/>
  <c r="C5889" i="2"/>
  <c r="C5953" i="2"/>
  <c r="C6017" i="2"/>
  <c r="C6081" i="2"/>
  <c r="C6145" i="2"/>
  <c r="C6209" i="2"/>
  <c r="C6273" i="2"/>
  <c r="C6337" i="2"/>
  <c r="C6401" i="2"/>
  <c r="C6462" i="2"/>
  <c r="C6504" i="2"/>
  <c r="C6545" i="2"/>
  <c r="C6590" i="2"/>
  <c r="C6632" i="2"/>
  <c r="C6673" i="2"/>
  <c r="C6718" i="2"/>
  <c r="C6760" i="2"/>
  <c r="C6801" i="2"/>
  <c r="C6846" i="2"/>
  <c r="C6888" i="2"/>
  <c r="C6929" i="2"/>
  <c r="C6974" i="2"/>
  <c r="C7016" i="2"/>
  <c r="C7057" i="2"/>
  <c r="C7102" i="2"/>
  <c r="C7144" i="2"/>
  <c r="C7185" i="2"/>
  <c r="C7230" i="2"/>
  <c r="C7264" i="2"/>
  <c r="C7296" i="2"/>
  <c r="C7328" i="2"/>
  <c r="C7360" i="2"/>
  <c r="C7392" i="2"/>
  <c r="C7424" i="2"/>
  <c r="C7456" i="2"/>
  <c r="C7488" i="2"/>
  <c r="C7520" i="2"/>
  <c r="C7552" i="2"/>
  <c r="C7584" i="2"/>
  <c r="C7616" i="2"/>
  <c r="C7648" i="2"/>
  <c r="C7680" i="2"/>
  <c r="C7712" i="2"/>
  <c r="C7744" i="2"/>
  <c r="C7776" i="2"/>
  <c r="C7808" i="2"/>
  <c r="C7840" i="2"/>
  <c r="C7872" i="2"/>
  <c r="C7904" i="2"/>
  <c r="C7936" i="2"/>
  <c r="C7968" i="2"/>
  <c r="C8000" i="2"/>
  <c r="C8032" i="2"/>
  <c r="C8064" i="2"/>
  <c r="C8093" i="2"/>
  <c r="C8118" i="2"/>
  <c r="C8144" i="2"/>
  <c r="C8169" i="2"/>
  <c r="C8195" i="2"/>
  <c r="C8221" i="2"/>
  <c r="C8246" i="2"/>
  <c r="C8272" i="2"/>
  <c r="C8297" i="2"/>
  <c r="C8323" i="2"/>
  <c r="C8347" i="2"/>
  <c r="C8368" i="2"/>
  <c r="C8390" i="2"/>
  <c r="C8411" i="2"/>
  <c r="C8432" i="2"/>
  <c r="C8454" i="2"/>
  <c r="C8475" i="2"/>
  <c r="C8496" i="2"/>
  <c r="C8518" i="2"/>
  <c r="C8538" i="2"/>
  <c r="C8554" i="2"/>
  <c r="C8570" i="2"/>
  <c r="C8586" i="2"/>
  <c r="C8602" i="2"/>
  <c r="C8618" i="2"/>
  <c r="C8634" i="2"/>
  <c r="C8650" i="2"/>
  <c r="C8666" i="2"/>
  <c r="C8682" i="2"/>
  <c r="C8698" i="2"/>
  <c r="C8714" i="2"/>
  <c r="C8730" i="2"/>
  <c r="C8746" i="2"/>
  <c r="C8762" i="2"/>
  <c r="C8778" i="2"/>
  <c r="C8794" i="2"/>
  <c r="C8810" i="2"/>
  <c r="C8826" i="2"/>
  <c r="C8842" i="2"/>
  <c r="C8858" i="2"/>
  <c r="C8874" i="2"/>
  <c r="C8890" i="2"/>
  <c r="C8905" i="2"/>
  <c r="C8919" i="2"/>
  <c r="C8930" i="2"/>
  <c r="C8944" i="2"/>
  <c r="C8958" i="2"/>
  <c r="C8969" i="2"/>
  <c r="C8983" i="2"/>
  <c r="C8994" i="2"/>
  <c r="C9008" i="2"/>
  <c r="C9022" i="2"/>
  <c r="C9033" i="2"/>
  <c r="C9047" i="2"/>
  <c r="C9058" i="2"/>
  <c r="C9072" i="2"/>
  <c r="C9086" i="2"/>
  <c r="C9097" i="2"/>
  <c r="C9111" i="2"/>
  <c r="C9122" i="2"/>
  <c r="C9136" i="2"/>
  <c r="C9150" i="2"/>
  <c r="C9161" i="2"/>
  <c r="C9175" i="2"/>
  <c r="C9186" i="2"/>
  <c r="C9200" i="2"/>
  <c r="C9214" i="2"/>
  <c r="D352" i="2"/>
  <c r="D366" i="2"/>
  <c r="D377" i="2"/>
  <c r="D391" i="2"/>
  <c r="D405" i="2"/>
  <c r="D416" i="2"/>
  <c r="D430" i="2"/>
  <c r="D441" i="2"/>
  <c r="D455" i="2"/>
  <c r="D469" i="2"/>
  <c r="D480" i="2"/>
  <c r="D494" i="2"/>
  <c r="D505" i="2"/>
  <c r="D519" i="2"/>
  <c r="D533" i="2"/>
  <c r="D544" i="2"/>
  <c r="D558" i="2"/>
  <c r="D569" i="2"/>
  <c r="D583" i="2"/>
  <c r="D597" i="2"/>
  <c r="D608" i="2"/>
  <c r="D622" i="2"/>
  <c r="D633" i="2"/>
  <c r="D647" i="2"/>
  <c r="D661" i="2"/>
  <c r="D672" i="2"/>
  <c r="D686" i="2"/>
  <c r="D697" i="2"/>
  <c r="D711" i="2"/>
  <c r="D725" i="2"/>
  <c r="D736" i="2"/>
  <c r="D750" i="2"/>
  <c r="D761" i="2"/>
  <c r="D775" i="2"/>
  <c r="D789" i="2"/>
  <c r="D800" i="2"/>
  <c r="D814" i="2"/>
  <c r="D825" i="2"/>
  <c r="D839" i="2"/>
  <c r="D853" i="2"/>
  <c r="D863" i="2"/>
  <c r="D873" i="2"/>
  <c r="D885" i="2"/>
  <c r="D895" i="2"/>
  <c r="D905" i="2"/>
  <c r="D917" i="2"/>
  <c r="D927" i="2"/>
  <c r="D937" i="2"/>
  <c r="D949" i="2"/>
  <c r="D959" i="2"/>
  <c r="D969" i="2"/>
  <c r="D981" i="2"/>
  <c r="D991" i="2"/>
  <c r="D1001" i="2"/>
  <c r="D1013" i="2"/>
  <c r="D1023" i="2"/>
  <c r="D1033" i="2"/>
  <c r="D1045" i="2"/>
  <c r="D1055" i="2"/>
  <c r="D1064" i="2"/>
  <c r="D1073" i="2"/>
  <c r="D1082" i="2"/>
  <c r="D1091" i="2"/>
  <c r="D1101" i="2"/>
  <c r="D1110" i="2"/>
  <c r="D1119" i="2"/>
  <c r="D1128" i="2"/>
  <c r="D1137" i="2"/>
  <c r="D1146" i="2"/>
  <c r="D1155" i="2"/>
  <c r="D1165" i="2"/>
  <c r="D1174" i="2"/>
  <c r="D1183" i="2"/>
  <c r="D1192" i="2"/>
  <c r="D1201" i="2"/>
  <c r="D1210" i="2"/>
  <c r="D1219" i="2"/>
  <c r="D1229" i="2"/>
  <c r="D1238" i="2"/>
  <c r="D1247" i="2"/>
  <c r="D1256" i="2"/>
  <c r="D1265" i="2"/>
  <c r="D1274" i="2"/>
  <c r="D1283" i="2"/>
  <c r="D1293" i="2"/>
  <c r="D1302" i="2"/>
  <c r="D1311" i="2"/>
  <c r="D1320" i="2"/>
  <c r="D1329" i="2"/>
  <c r="D1338" i="2"/>
  <c r="D1347" i="2"/>
  <c r="D1357" i="2"/>
  <c r="D1366" i="2"/>
  <c r="D1375" i="2"/>
  <c r="D1384" i="2"/>
  <c r="D1393" i="2"/>
  <c r="D1402" i="2"/>
  <c r="D1411" i="2"/>
  <c r="D1421" i="2"/>
  <c r="D1430" i="2"/>
  <c r="D1439" i="2"/>
  <c r="D1448" i="2"/>
  <c r="D1457" i="2"/>
  <c r="D1466" i="2"/>
  <c r="D1475" i="2"/>
  <c r="D1485" i="2"/>
  <c r="D1494" i="2"/>
  <c r="D1503" i="2"/>
  <c r="D1512" i="2"/>
  <c r="D1521" i="2"/>
  <c r="D1530" i="2"/>
  <c r="D1539" i="2"/>
  <c r="D1549" i="2"/>
  <c r="D1558" i="2"/>
  <c r="D1567" i="2"/>
  <c r="D1576" i="2"/>
  <c r="D1585" i="2"/>
  <c r="D1594" i="2"/>
  <c r="D1603" i="2"/>
  <c r="D1613" i="2"/>
  <c r="D1622" i="2"/>
  <c r="D1631" i="2"/>
  <c r="D1640" i="2"/>
  <c r="D1649" i="2"/>
  <c r="D1658" i="2"/>
  <c r="D1667" i="2"/>
  <c r="D1677" i="2"/>
  <c r="D1686" i="2"/>
  <c r="D1695" i="2"/>
  <c r="D1704" i="2"/>
  <c r="D1713" i="2"/>
  <c r="D1722" i="2"/>
  <c r="D1731" i="2"/>
  <c r="D1741" i="2"/>
  <c r="D1750" i="2"/>
  <c r="D1759" i="2"/>
  <c r="D1768" i="2"/>
  <c r="D1777" i="2"/>
  <c r="D1786" i="2"/>
  <c r="D1795" i="2"/>
  <c r="D1805" i="2"/>
  <c r="D1814" i="2"/>
  <c r="D1823" i="2"/>
  <c r="D1832" i="2"/>
  <c r="D1841" i="2"/>
  <c r="D1850" i="2"/>
  <c r="D1859" i="2"/>
  <c r="D1869" i="2"/>
  <c r="D1878" i="2"/>
  <c r="D1887" i="2"/>
  <c r="D1896" i="2"/>
  <c r="D1905" i="2"/>
  <c r="D1914" i="2"/>
  <c r="D1923" i="2"/>
  <c r="D1933" i="2"/>
  <c r="D1942" i="2"/>
  <c r="D1951" i="2"/>
  <c r="D1960" i="2"/>
  <c r="D1969" i="2"/>
  <c r="D1978" i="2"/>
  <c r="D1987" i="2"/>
  <c r="D1997" i="2"/>
  <c r="D2006" i="2"/>
  <c r="D2015" i="2"/>
  <c r="D2024" i="2"/>
  <c r="D2033" i="2"/>
  <c r="D2042" i="2"/>
  <c r="D2051" i="2"/>
  <c r="D2061" i="2"/>
  <c r="D2070" i="2"/>
  <c r="D2079" i="2"/>
  <c r="D2088" i="2"/>
  <c r="D2097" i="2"/>
  <c r="D2106" i="2"/>
  <c r="D2115" i="2"/>
  <c r="D2125" i="2"/>
  <c r="D2134" i="2"/>
  <c r="D2143" i="2"/>
  <c r="D2152" i="2"/>
  <c r="D2161" i="2"/>
  <c r="D2170" i="2"/>
  <c r="D2179" i="2"/>
  <c r="D2189" i="2"/>
  <c r="D2198" i="2"/>
  <c r="D2207" i="2"/>
  <c r="D2216" i="2"/>
  <c r="D2225" i="2"/>
  <c r="D2233" i="2"/>
  <c r="D2241" i="2"/>
  <c r="D2249" i="2"/>
  <c r="D2257" i="2"/>
  <c r="D2265" i="2"/>
  <c r="D2273" i="2"/>
  <c r="D2281" i="2"/>
  <c r="D2289" i="2"/>
  <c r="D2297" i="2"/>
  <c r="D2305" i="2"/>
  <c r="D2313" i="2"/>
  <c r="D2321" i="2"/>
  <c r="D2329" i="2"/>
  <c r="D2337" i="2"/>
  <c r="D2345" i="2"/>
  <c r="D2353" i="2"/>
  <c r="D2361" i="2"/>
  <c r="D2369" i="2"/>
  <c r="D2377" i="2"/>
  <c r="D2385" i="2"/>
  <c r="D2393" i="2"/>
  <c r="D2401" i="2"/>
  <c r="D2409" i="2"/>
  <c r="D2417" i="2"/>
  <c r="D2425" i="2"/>
  <c r="D2433" i="2"/>
  <c r="D2441" i="2"/>
  <c r="D2449" i="2"/>
  <c r="D2457" i="2"/>
  <c r="D2465" i="2"/>
  <c r="D2473" i="2"/>
  <c r="D2481" i="2"/>
  <c r="D2489" i="2"/>
  <c r="D2497" i="2"/>
  <c r="D2505" i="2"/>
  <c r="D2513" i="2"/>
  <c r="D2521" i="2"/>
  <c r="D2529" i="2"/>
  <c r="D2537" i="2"/>
  <c r="D2545" i="2"/>
  <c r="D2553" i="2"/>
  <c r="D2561" i="2"/>
  <c r="D2569" i="2"/>
  <c r="C1939" i="2"/>
  <c r="C2763" i="2"/>
  <c r="C3219" i="2"/>
  <c r="C3678" i="2"/>
  <c r="C3952" i="2"/>
  <c r="C4126" i="2"/>
  <c r="C4298" i="2"/>
  <c r="C4467" i="2"/>
  <c r="C4638" i="2"/>
  <c r="C4810" i="2"/>
  <c r="C4979" i="2"/>
  <c r="C5150" i="2"/>
  <c r="C5272" i="2"/>
  <c r="C5336" i="2"/>
  <c r="C5400" i="2"/>
  <c r="C5464" i="2"/>
  <c r="C5528" i="2"/>
  <c r="C5592" i="2"/>
  <c r="C5656" i="2"/>
  <c r="C5720" i="2"/>
  <c r="C5784" i="2"/>
  <c r="C5848" i="2"/>
  <c r="C5912" i="2"/>
  <c r="C5976" i="2"/>
  <c r="C6040" i="2"/>
  <c r="C6104" i="2"/>
  <c r="C6168" i="2"/>
  <c r="C6232" i="2"/>
  <c r="C6296" i="2"/>
  <c r="C6360" i="2"/>
  <c r="C6424" i="2"/>
  <c r="C6473" i="2"/>
  <c r="C6518" i="2"/>
  <c r="C6560" i="2"/>
  <c r="C6601" i="2"/>
  <c r="C6646" i="2"/>
  <c r="C6688" i="2"/>
  <c r="C6729" i="2"/>
  <c r="C6774" i="2"/>
  <c r="C6816" i="2"/>
  <c r="C6857" i="2"/>
  <c r="C6902" i="2"/>
  <c r="C6944" i="2"/>
  <c r="C6985" i="2"/>
  <c r="C7030" i="2"/>
  <c r="C7072" i="2"/>
  <c r="C7113" i="2"/>
  <c r="C7158" i="2"/>
  <c r="C7200" i="2"/>
  <c r="C7241" i="2"/>
  <c r="C7273" i="2"/>
  <c r="C7305" i="2"/>
  <c r="C7337" i="2"/>
  <c r="C7369" i="2"/>
  <c r="C7401" i="2"/>
  <c r="C7433" i="2"/>
  <c r="C7465" i="2"/>
  <c r="C7497" i="2"/>
  <c r="C7529" i="2"/>
  <c r="C7561" i="2"/>
  <c r="C7593" i="2"/>
  <c r="C7625" i="2"/>
  <c r="C7657" i="2"/>
  <c r="C7689" i="2"/>
  <c r="C7721" i="2"/>
  <c r="C7753" i="2"/>
  <c r="C7785" i="2"/>
  <c r="C7817" i="2"/>
  <c r="C7849" i="2"/>
  <c r="C7881" i="2"/>
  <c r="C7913" i="2"/>
  <c r="C7945" i="2"/>
  <c r="C7977" i="2"/>
  <c r="C8009" i="2"/>
  <c r="C8041" i="2"/>
  <c r="C8073" i="2"/>
  <c r="C8101" i="2"/>
  <c r="C8126" i="2"/>
  <c r="C8152" i="2"/>
  <c r="C8177" i="2"/>
  <c r="C8203" i="2"/>
  <c r="C8229" i="2"/>
  <c r="C8254" i="2"/>
  <c r="C8280" i="2"/>
  <c r="C8305" i="2"/>
  <c r="C8331" i="2"/>
  <c r="C8353" i="2"/>
  <c r="C8375" i="2"/>
  <c r="C8397" i="2"/>
  <c r="C8417" i="2"/>
  <c r="C8439" i="2"/>
  <c r="C8461" i="2"/>
  <c r="C8481" i="2"/>
  <c r="C8503" i="2"/>
  <c r="C8525" i="2"/>
  <c r="C8543" i="2"/>
  <c r="C8559" i="2"/>
  <c r="C8575" i="2"/>
  <c r="C8591" i="2"/>
  <c r="C8607" i="2"/>
  <c r="C8623" i="2"/>
  <c r="C8639" i="2"/>
  <c r="C8655" i="2"/>
  <c r="C8671" i="2"/>
  <c r="C8687" i="2"/>
  <c r="C8703" i="2"/>
  <c r="C8719" i="2"/>
  <c r="C8735" i="2"/>
  <c r="C8751" i="2"/>
  <c r="C8767" i="2"/>
  <c r="C8783" i="2"/>
  <c r="C8799" i="2"/>
  <c r="C8815" i="2"/>
  <c r="C8831" i="2"/>
  <c r="C8847" i="2"/>
  <c r="C8863" i="2"/>
  <c r="C8879" i="2"/>
  <c r="C8895" i="2"/>
  <c r="C8906" i="2"/>
  <c r="C8920" i="2"/>
  <c r="C8934" i="2"/>
  <c r="C8945" i="2"/>
  <c r="C8959" i="2"/>
  <c r="C8970" i="2"/>
  <c r="C8984" i="2"/>
  <c r="C8998" i="2"/>
  <c r="C9009" i="2"/>
  <c r="C9023" i="2"/>
  <c r="C9034" i="2"/>
  <c r="C9048" i="2"/>
  <c r="C9062" i="2"/>
  <c r="C9073" i="2"/>
  <c r="C9087" i="2"/>
  <c r="C9098" i="2"/>
  <c r="C9112" i="2"/>
  <c r="C9126" i="2"/>
  <c r="C9137" i="2"/>
  <c r="C9151" i="2"/>
  <c r="C9162" i="2"/>
  <c r="C9176" i="2"/>
  <c r="C9190" i="2"/>
  <c r="C9201" i="2"/>
  <c r="C9215" i="2"/>
  <c r="D353" i="2"/>
  <c r="D367" i="2"/>
  <c r="D381" i="2"/>
  <c r="D392" i="2"/>
  <c r="D406" i="2"/>
  <c r="D417" i="2"/>
  <c r="D431" i="2"/>
  <c r="D445" i="2"/>
  <c r="D456" i="2"/>
  <c r="D470" i="2"/>
  <c r="D481" i="2"/>
  <c r="D495" i="2"/>
  <c r="D509" i="2"/>
  <c r="D520" i="2"/>
  <c r="D534" i="2"/>
  <c r="D545" i="2"/>
  <c r="D559" i="2"/>
  <c r="D573" i="2"/>
  <c r="D584" i="2"/>
  <c r="D598" i="2"/>
  <c r="D609" i="2"/>
  <c r="D623" i="2"/>
  <c r="D637" i="2"/>
  <c r="D648" i="2"/>
  <c r="D662" i="2"/>
  <c r="D673" i="2"/>
  <c r="D687" i="2"/>
  <c r="D701" i="2"/>
  <c r="D712" i="2"/>
  <c r="D726" i="2"/>
  <c r="D737" i="2"/>
  <c r="D751" i="2"/>
  <c r="D765" i="2"/>
  <c r="D776" i="2"/>
  <c r="D790" i="2"/>
  <c r="D801" i="2"/>
  <c r="D815" i="2"/>
  <c r="D829" i="2"/>
  <c r="D840" i="2"/>
  <c r="D854" i="2"/>
  <c r="D864" i="2"/>
  <c r="D875" i="2"/>
  <c r="D886" i="2"/>
  <c r="D896" i="2"/>
  <c r="D907" i="2"/>
  <c r="D918" i="2"/>
  <c r="D928" i="2"/>
  <c r="D939" i="2"/>
  <c r="D950" i="2"/>
  <c r="D960" i="2"/>
  <c r="D971" i="2"/>
  <c r="D982" i="2"/>
  <c r="D992" i="2"/>
  <c r="D1003" i="2"/>
  <c r="D1014" i="2"/>
  <c r="D1024" i="2"/>
  <c r="D1035" i="2"/>
  <c r="D1046" i="2"/>
  <c r="D1056" i="2"/>
  <c r="D1065" i="2"/>
  <c r="D1074" i="2"/>
  <c r="D1083" i="2"/>
  <c r="D1093" i="2"/>
  <c r="D1102" i="2"/>
  <c r="D1111" i="2"/>
  <c r="D1120" i="2"/>
  <c r="D1129" i="2"/>
  <c r="D1138" i="2"/>
  <c r="D1147" i="2"/>
  <c r="D1157" i="2"/>
  <c r="D1166" i="2"/>
  <c r="D1175" i="2"/>
  <c r="D1184" i="2"/>
  <c r="D1193" i="2"/>
  <c r="D1202" i="2"/>
  <c r="D1211" i="2"/>
  <c r="D1221" i="2"/>
  <c r="D1230" i="2"/>
  <c r="D1239" i="2"/>
  <c r="D1248" i="2"/>
  <c r="D1257" i="2"/>
  <c r="D1266" i="2"/>
  <c r="D1275" i="2"/>
  <c r="D1285" i="2"/>
  <c r="D1294" i="2"/>
  <c r="D1303" i="2"/>
  <c r="D1312" i="2"/>
  <c r="D1321" i="2"/>
  <c r="D1330" i="2"/>
  <c r="D1339" i="2"/>
  <c r="D1349" i="2"/>
  <c r="D1358" i="2"/>
  <c r="D1367" i="2"/>
  <c r="D1376" i="2"/>
  <c r="D1385" i="2"/>
  <c r="D1394" i="2"/>
  <c r="D1403" i="2"/>
  <c r="D1413" i="2"/>
  <c r="D1422" i="2"/>
  <c r="D1431" i="2"/>
  <c r="D1440" i="2"/>
  <c r="D1449" i="2"/>
  <c r="D1458" i="2"/>
  <c r="D1467" i="2"/>
  <c r="D1477" i="2"/>
  <c r="D1486" i="2"/>
  <c r="D1495" i="2"/>
  <c r="D1504" i="2"/>
  <c r="D1513" i="2"/>
  <c r="D1522" i="2"/>
  <c r="D1531" i="2"/>
  <c r="D1541" i="2"/>
  <c r="C1941" i="2"/>
  <c r="C2771" i="2"/>
  <c r="C3230" i="2"/>
  <c r="C3682" i="2"/>
  <c r="C3956" i="2"/>
  <c r="C4130" i="2"/>
  <c r="C4299" i="2"/>
  <c r="C4470" i="2"/>
  <c r="C4642" i="2"/>
  <c r="C4811" i="2"/>
  <c r="C4982" i="2"/>
  <c r="C5154" i="2"/>
  <c r="C5273" i="2"/>
  <c r="C5337" i="2"/>
  <c r="C5401" i="2"/>
  <c r="C5465" i="2"/>
  <c r="C5529" i="2"/>
  <c r="C5593" i="2"/>
  <c r="C5657" i="2"/>
  <c r="C5721" i="2"/>
  <c r="C5785" i="2"/>
  <c r="C5849" i="2"/>
  <c r="C5913" i="2"/>
  <c r="C5977" i="2"/>
  <c r="C6041" i="2"/>
  <c r="C6105" i="2"/>
  <c r="C6169" i="2"/>
  <c r="C6233" i="2"/>
  <c r="C6297" i="2"/>
  <c r="C6361" i="2"/>
  <c r="C6425" i="2"/>
  <c r="C6478" i="2"/>
  <c r="C6520" i="2"/>
  <c r="C6561" i="2"/>
  <c r="C6606" i="2"/>
  <c r="C6648" i="2"/>
  <c r="C6689" i="2"/>
  <c r="C6734" i="2"/>
  <c r="C6776" i="2"/>
  <c r="C6817" i="2"/>
  <c r="C6862" i="2"/>
  <c r="C6904" i="2"/>
  <c r="C6945" i="2"/>
  <c r="C6990" i="2"/>
  <c r="C7032" i="2"/>
  <c r="C7073" i="2"/>
  <c r="C7118" i="2"/>
  <c r="C7160" i="2"/>
  <c r="C7201" i="2"/>
  <c r="C7245" i="2"/>
  <c r="C7277" i="2"/>
  <c r="C7309" i="2"/>
  <c r="C7341" i="2"/>
  <c r="C7373" i="2"/>
  <c r="C7405" i="2"/>
  <c r="C7437" i="2"/>
  <c r="C7469" i="2"/>
  <c r="C7501" i="2"/>
  <c r="C7533" i="2"/>
  <c r="C7565" i="2"/>
  <c r="C7597" i="2"/>
  <c r="C7629" i="2"/>
  <c r="C7661" i="2"/>
  <c r="C7693" i="2"/>
  <c r="C7725" i="2"/>
  <c r="C7757" i="2"/>
  <c r="C7789" i="2"/>
  <c r="C7821" i="2"/>
  <c r="C7853" i="2"/>
  <c r="C7885" i="2"/>
  <c r="C7917" i="2"/>
  <c r="C7949" i="2"/>
  <c r="C7981" i="2"/>
  <c r="C8013" i="2"/>
  <c r="C8045" i="2"/>
  <c r="C8077" i="2"/>
  <c r="C8102" i="2"/>
  <c r="C8128" i="2"/>
  <c r="C8153" i="2"/>
  <c r="C8179" i="2"/>
  <c r="C8205" i="2"/>
  <c r="C8230" i="2"/>
  <c r="C8256" i="2"/>
  <c r="C8281" i="2"/>
  <c r="C8307" i="2"/>
  <c r="C8333" i="2"/>
  <c r="C8355" i="2"/>
  <c r="C8376" i="2"/>
  <c r="C8398" i="2"/>
  <c r="C8419" i="2"/>
  <c r="C8440" i="2"/>
  <c r="C8462" i="2"/>
  <c r="C8483" i="2"/>
  <c r="C8504" i="2"/>
  <c r="C8526" i="2"/>
  <c r="C8544" i="2"/>
  <c r="C8560" i="2"/>
  <c r="C8576" i="2"/>
  <c r="C8592" i="2"/>
  <c r="C8608" i="2"/>
  <c r="C8624" i="2"/>
  <c r="C8640" i="2"/>
  <c r="C8656" i="2"/>
  <c r="C8672" i="2"/>
  <c r="C8688" i="2"/>
  <c r="C8704" i="2"/>
  <c r="C8720" i="2"/>
  <c r="C8736" i="2"/>
  <c r="C8752" i="2"/>
  <c r="C8768" i="2"/>
  <c r="C8784" i="2"/>
  <c r="C8800" i="2"/>
  <c r="C8816" i="2"/>
  <c r="C8832" i="2"/>
  <c r="C8848" i="2"/>
  <c r="C8864" i="2"/>
  <c r="C8880" i="2"/>
  <c r="C8896" i="2"/>
  <c r="C8910" i="2"/>
  <c r="C8921" i="2"/>
  <c r="C8935" i="2"/>
  <c r="C8946" i="2"/>
  <c r="C8960" i="2"/>
  <c r="C8974" i="2"/>
  <c r="C8985" i="2"/>
  <c r="C8999" i="2"/>
  <c r="C9010" i="2"/>
  <c r="C9024" i="2"/>
  <c r="C9038" i="2"/>
  <c r="C9049" i="2"/>
  <c r="C9063" i="2"/>
  <c r="C9074" i="2"/>
  <c r="C9088" i="2"/>
  <c r="C9102" i="2"/>
  <c r="C9113" i="2"/>
  <c r="C9127" i="2"/>
  <c r="C9138" i="2"/>
  <c r="C9152" i="2"/>
  <c r="C9166" i="2"/>
  <c r="C9177" i="2"/>
  <c r="C9191" i="2"/>
  <c r="C9202" i="2"/>
  <c r="C9216" i="2"/>
  <c r="D357" i="2"/>
  <c r="D368" i="2"/>
  <c r="D382" i="2"/>
  <c r="D393" i="2"/>
  <c r="D407" i="2"/>
  <c r="D421" i="2"/>
  <c r="D432" i="2"/>
  <c r="D446" i="2"/>
  <c r="D457" i="2"/>
  <c r="D471" i="2"/>
  <c r="D485" i="2"/>
  <c r="D496" i="2"/>
  <c r="D510" i="2"/>
  <c r="D521" i="2"/>
  <c r="D535" i="2"/>
  <c r="D549" i="2"/>
  <c r="D560" i="2"/>
  <c r="D574" i="2"/>
  <c r="D585" i="2"/>
  <c r="D599" i="2"/>
  <c r="D613" i="2"/>
  <c r="D624" i="2"/>
  <c r="D638" i="2"/>
  <c r="D649" i="2"/>
  <c r="D663" i="2"/>
  <c r="D677" i="2"/>
  <c r="D688" i="2"/>
  <c r="D702" i="2"/>
  <c r="D713" i="2"/>
  <c r="D727" i="2"/>
  <c r="D741" i="2"/>
  <c r="D752" i="2"/>
  <c r="D766" i="2"/>
  <c r="D777" i="2"/>
  <c r="D791" i="2"/>
  <c r="D805" i="2"/>
  <c r="D816" i="2"/>
  <c r="D830" i="2"/>
  <c r="D841" i="2"/>
  <c r="D855" i="2"/>
  <c r="D865" i="2"/>
  <c r="D877" i="2"/>
  <c r="D887" i="2"/>
  <c r="D897" i="2"/>
  <c r="D909" i="2"/>
  <c r="D919" i="2"/>
  <c r="D929" i="2"/>
  <c r="D941" i="2"/>
  <c r="D951" i="2"/>
  <c r="D961" i="2"/>
  <c r="D973" i="2"/>
  <c r="D983" i="2"/>
  <c r="D993" i="2"/>
  <c r="D1005" i="2"/>
  <c r="D1015" i="2"/>
  <c r="D1025" i="2"/>
  <c r="D1037" i="2"/>
  <c r="D1047" i="2"/>
  <c r="D1057" i="2"/>
  <c r="D1066" i="2"/>
  <c r="D1075" i="2"/>
  <c r="D1085" i="2"/>
  <c r="D1094" i="2"/>
  <c r="D1103" i="2"/>
  <c r="D1112" i="2"/>
  <c r="D1121" i="2"/>
  <c r="D1130" i="2"/>
  <c r="D1139" i="2"/>
  <c r="D1149" i="2"/>
  <c r="D1158" i="2"/>
  <c r="D1167" i="2"/>
  <c r="D1176" i="2"/>
  <c r="D1185" i="2"/>
  <c r="D1194" i="2"/>
  <c r="D1203" i="2"/>
  <c r="D1213" i="2"/>
  <c r="D1222" i="2"/>
  <c r="D1231" i="2"/>
  <c r="D1240" i="2"/>
  <c r="D1249" i="2"/>
  <c r="D1258" i="2"/>
  <c r="D1267" i="2"/>
  <c r="D1277" i="2"/>
  <c r="D1286" i="2"/>
  <c r="D1295" i="2"/>
  <c r="D1304" i="2"/>
  <c r="D1313" i="2"/>
  <c r="D1322" i="2"/>
  <c r="D1331" i="2"/>
  <c r="D1341" i="2"/>
  <c r="D1350" i="2"/>
  <c r="D1359" i="2"/>
  <c r="D1368" i="2"/>
  <c r="D1377" i="2"/>
  <c r="D1386" i="2"/>
  <c r="D1395" i="2"/>
  <c r="D1405" i="2"/>
  <c r="D1414" i="2"/>
  <c r="D1423" i="2"/>
  <c r="D1432" i="2"/>
  <c r="D1441" i="2"/>
  <c r="D1450" i="2"/>
  <c r="D1459" i="2"/>
  <c r="D1469" i="2"/>
  <c r="D1478" i="2"/>
  <c r="D1487" i="2"/>
  <c r="D1496" i="2"/>
  <c r="D1505" i="2"/>
  <c r="D1514" i="2"/>
  <c r="D1523" i="2"/>
  <c r="D1533" i="2"/>
  <c r="D1542" i="2"/>
  <c r="D1551" i="2"/>
  <c r="D1560" i="2"/>
  <c r="D1569" i="2"/>
  <c r="D1578" i="2"/>
  <c r="D1587" i="2"/>
  <c r="D1597" i="2"/>
  <c r="D1606" i="2"/>
  <c r="D1615" i="2"/>
  <c r="D1624" i="2"/>
  <c r="D1633" i="2"/>
  <c r="D1642" i="2"/>
  <c r="D1651" i="2"/>
  <c r="D1661" i="2"/>
  <c r="D1670" i="2"/>
  <c r="D1679" i="2"/>
  <c r="D1688" i="2"/>
  <c r="D1697" i="2"/>
  <c r="D1706" i="2"/>
  <c r="D1715" i="2"/>
  <c r="D1725" i="2"/>
  <c r="D1734" i="2"/>
  <c r="D1743" i="2"/>
  <c r="D1752" i="2"/>
  <c r="D1761" i="2"/>
  <c r="D1770" i="2"/>
  <c r="D1779" i="2"/>
  <c r="D1789" i="2"/>
  <c r="D1798" i="2"/>
  <c r="D1807" i="2"/>
  <c r="D1816" i="2"/>
  <c r="D1825" i="2"/>
  <c r="D1834" i="2"/>
  <c r="D1843" i="2"/>
  <c r="D1853" i="2"/>
  <c r="D1862" i="2"/>
  <c r="D1871" i="2"/>
  <c r="D1880" i="2"/>
  <c r="D1889" i="2"/>
  <c r="D1898" i="2"/>
  <c r="D1907" i="2"/>
  <c r="D1917" i="2"/>
  <c r="D1926" i="2"/>
  <c r="D1935" i="2"/>
  <c r="D1944" i="2"/>
  <c r="D1953" i="2"/>
  <c r="D1962" i="2"/>
  <c r="D1971" i="2"/>
  <c r="D1981" i="2"/>
  <c r="D1990" i="2"/>
  <c r="D1999" i="2"/>
  <c r="D2008" i="2"/>
  <c r="D2017" i="2"/>
  <c r="D2026" i="2"/>
  <c r="D2035" i="2"/>
  <c r="D2045" i="2"/>
  <c r="D2054" i="2"/>
  <c r="D2063" i="2"/>
  <c r="D2072" i="2"/>
  <c r="D2081" i="2"/>
  <c r="D2090" i="2"/>
  <c r="D2099" i="2"/>
  <c r="D2109" i="2"/>
  <c r="D2118" i="2"/>
  <c r="D2127" i="2"/>
  <c r="D2136" i="2"/>
  <c r="D2145" i="2"/>
  <c r="D2154" i="2"/>
  <c r="D2163" i="2"/>
  <c r="D2173" i="2"/>
  <c r="D2182" i="2"/>
  <c r="D2191" i="2"/>
  <c r="D2200" i="2"/>
  <c r="D2209" i="2"/>
  <c r="D2218" i="2"/>
  <c r="D2227" i="2"/>
  <c r="D2235" i="2"/>
  <c r="D2243" i="2"/>
  <c r="D2251" i="2"/>
  <c r="D2259" i="2"/>
  <c r="D2267" i="2"/>
  <c r="D2275" i="2"/>
  <c r="D2283" i="2"/>
  <c r="D2291" i="2"/>
  <c r="D2299" i="2"/>
  <c r="D2307" i="2"/>
  <c r="D2315" i="2"/>
  <c r="D2323" i="2"/>
  <c r="D2331" i="2"/>
  <c r="D2339" i="2"/>
  <c r="D2347" i="2"/>
  <c r="D2355" i="2"/>
  <c r="D2363" i="2"/>
  <c r="D2371" i="2"/>
  <c r="D2379" i="2"/>
  <c r="D2387" i="2"/>
  <c r="D2395" i="2"/>
  <c r="D2403" i="2"/>
  <c r="D2411" i="2"/>
  <c r="D2419" i="2"/>
  <c r="D2427" i="2"/>
  <c r="D2435" i="2"/>
  <c r="D2443" i="2"/>
  <c r="D2451" i="2"/>
  <c r="D2459" i="2"/>
  <c r="D2467" i="2"/>
  <c r="D2475" i="2"/>
  <c r="D2483" i="2"/>
  <c r="D2491" i="2"/>
  <c r="D2499" i="2"/>
  <c r="D2507" i="2"/>
  <c r="D2515" i="2"/>
  <c r="D2523" i="2"/>
  <c r="D2531" i="2"/>
  <c r="D2539" i="2"/>
  <c r="D2547" i="2"/>
  <c r="D2555" i="2"/>
  <c r="D2563" i="2"/>
  <c r="D2571" i="2"/>
  <c r="D2579" i="2"/>
  <c r="D2587" i="2"/>
  <c r="D2595" i="2"/>
  <c r="D2603" i="2"/>
  <c r="D2611" i="2"/>
  <c r="D2619" i="2"/>
  <c r="D2627" i="2"/>
  <c r="D2635" i="2"/>
  <c r="D2643" i="2"/>
  <c r="D2651" i="2"/>
  <c r="D2659" i="2"/>
  <c r="D2667" i="2"/>
  <c r="D2675" i="2"/>
  <c r="D2683" i="2"/>
  <c r="D2691" i="2"/>
  <c r="D2699" i="2"/>
  <c r="D2707" i="2"/>
  <c r="D2715" i="2"/>
  <c r="D2723" i="2"/>
  <c r="D2731" i="2"/>
  <c r="D2739" i="2"/>
  <c r="D2747" i="2"/>
  <c r="D2755" i="2"/>
  <c r="D2763" i="2"/>
  <c r="D2771" i="2"/>
  <c r="D2779" i="2"/>
  <c r="D2787" i="2"/>
  <c r="D2795" i="2"/>
  <c r="D2803" i="2"/>
  <c r="D2811" i="2"/>
  <c r="D2819" i="2"/>
  <c r="D2827" i="2"/>
  <c r="D2835" i="2"/>
  <c r="D2843" i="2"/>
  <c r="D2851" i="2"/>
  <c r="D2859" i="2"/>
  <c r="D2867" i="2"/>
  <c r="C2077" i="2"/>
  <c r="C2826" i="2"/>
  <c r="C3275" i="2"/>
  <c r="C3731" i="2"/>
  <c r="C3978" i="2"/>
  <c r="C4147" i="2"/>
  <c r="C4318" i="2"/>
  <c r="C4490" i="2"/>
  <c r="C4659" i="2"/>
  <c r="C4830" i="2"/>
  <c r="C5002" i="2"/>
  <c r="C5170" i="2"/>
  <c r="C5280" i="2"/>
  <c r="C5344" i="2"/>
  <c r="C5408" i="2"/>
  <c r="C5472" i="2"/>
  <c r="C5536" i="2"/>
  <c r="C5600" i="2"/>
  <c r="C5664" i="2"/>
  <c r="C5728" i="2"/>
  <c r="C5792" i="2"/>
  <c r="C5856" i="2"/>
  <c r="C5920" i="2"/>
  <c r="C5984" i="2"/>
  <c r="C6048" i="2"/>
  <c r="C6112" i="2"/>
  <c r="C6176" i="2"/>
  <c r="C6240" i="2"/>
  <c r="C6304" i="2"/>
  <c r="C6368" i="2"/>
  <c r="C6432" i="2"/>
  <c r="C6480" i="2"/>
  <c r="C6521" i="2"/>
  <c r="C6566" i="2"/>
  <c r="C6608" i="2"/>
  <c r="C6649" i="2"/>
  <c r="C6694" i="2"/>
  <c r="C6736" i="2"/>
  <c r="C6777" i="2"/>
  <c r="C6822" i="2"/>
  <c r="C6864" i="2"/>
  <c r="C6905" i="2"/>
  <c r="C6950" i="2"/>
  <c r="C6992" i="2"/>
  <c r="C7033" i="2"/>
  <c r="C7078" i="2"/>
  <c r="C7120" i="2"/>
  <c r="C7161" i="2"/>
  <c r="C7206" i="2"/>
  <c r="C7246" i="2"/>
  <c r="C7278" i="2"/>
  <c r="C7310" i="2"/>
  <c r="C7342" i="2"/>
  <c r="C7374" i="2"/>
  <c r="C7406" i="2"/>
  <c r="C7438" i="2"/>
  <c r="C7470" i="2"/>
  <c r="C7502" i="2"/>
  <c r="C7534" i="2"/>
  <c r="C7566" i="2"/>
  <c r="C7598" i="2"/>
  <c r="C7630" i="2"/>
  <c r="C7662" i="2"/>
  <c r="C7694" i="2"/>
  <c r="C7726" i="2"/>
  <c r="C7758" i="2"/>
  <c r="C7790" i="2"/>
  <c r="C7822" i="2"/>
  <c r="C7854" i="2"/>
  <c r="C7886" i="2"/>
  <c r="C7918" i="2"/>
  <c r="C7950" i="2"/>
  <c r="C7982" i="2"/>
  <c r="C8014" i="2"/>
  <c r="C8046" i="2"/>
  <c r="C8078" i="2"/>
  <c r="C8104" i="2"/>
  <c r="C8129" i="2"/>
  <c r="C8155" i="2"/>
  <c r="C8181" i="2"/>
  <c r="C8206" i="2"/>
  <c r="C8232" i="2"/>
  <c r="C8257" i="2"/>
  <c r="C8283" i="2"/>
  <c r="C8309" i="2"/>
  <c r="C8334" i="2"/>
  <c r="C8357" i="2"/>
  <c r="C8377" i="2"/>
  <c r="C8399" i="2"/>
  <c r="C8421" i="2"/>
  <c r="C8441" i="2"/>
  <c r="C8463" i="2"/>
  <c r="C8485" i="2"/>
  <c r="C8505" i="2"/>
  <c r="C8527" i="2"/>
  <c r="C8545" i="2"/>
  <c r="C8561" i="2"/>
  <c r="C8577" i="2"/>
  <c r="C8593" i="2"/>
  <c r="C8609" i="2"/>
  <c r="C8625" i="2"/>
  <c r="C8641" i="2"/>
  <c r="C8657" i="2"/>
  <c r="C8673" i="2"/>
  <c r="C8689" i="2"/>
  <c r="C8705" i="2"/>
  <c r="C8721" i="2"/>
  <c r="C8737" i="2"/>
  <c r="C8753" i="2"/>
  <c r="C8769" i="2"/>
  <c r="C8785" i="2"/>
  <c r="C8801" i="2"/>
  <c r="C8817" i="2"/>
  <c r="C8833" i="2"/>
  <c r="C8849" i="2"/>
  <c r="C8865" i="2"/>
  <c r="C8881" i="2"/>
  <c r="C8897" i="2"/>
  <c r="C8911" i="2"/>
  <c r="C8922" i="2"/>
  <c r="C8936" i="2"/>
  <c r="C8950" i="2"/>
  <c r="C8961" i="2"/>
  <c r="C8975" i="2"/>
  <c r="C8986" i="2"/>
  <c r="C9000" i="2"/>
  <c r="C9014" i="2"/>
  <c r="C9025" i="2"/>
  <c r="C9039" i="2"/>
  <c r="C9050" i="2"/>
  <c r="C9064" i="2"/>
  <c r="C9078" i="2"/>
  <c r="C9089" i="2"/>
  <c r="C9103" i="2"/>
  <c r="C9114" i="2"/>
  <c r="C9128" i="2"/>
  <c r="C9142" i="2"/>
  <c r="C9153" i="2"/>
  <c r="C9167" i="2"/>
  <c r="C9178" i="2"/>
  <c r="C9192" i="2"/>
  <c r="C9206" i="2"/>
  <c r="C9217" i="2"/>
  <c r="D358" i="2"/>
  <c r="D369" i="2"/>
  <c r="D383" i="2"/>
  <c r="D397" i="2"/>
  <c r="D408" i="2"/>
  <c r="D422" i="2"/>
  <c r="D433" i="2"/>
  <c r="D447" i="2"/>
  <c r="D461" i="2"/>
  <c r="D472" i="2"/>
  <c r="D486" i="2"/>
  <c r="D497" i="2"/>
  <c r="D511" i="2"/>
  <c r="D525" i="2"/>
  <c r="D536" i="2"/>
  <c r="D550" i="2"/>
  <c r="D561" i="2"/>
  <c r="D575" i="2"/>
  <c r="D589" i="2"/>
  <c r="D600" i="2"/>
  <c r="D614" i="2"/>
  <c r="D625" i="2"/>
  <c r="D639" i="2"/>
  <c r="D653" i="2"/>
  <c r="D664" i="2"/>
  <c r="D678" i="2"/>
  <c r="D689" i="2"/>
  <c r="D703" i="2"/>
  <c r="D717" i="2"/>
  <c r="D728" i="2"/>
  <c r="D742" i="2"/>
  <c r="D753" i="2"/>
  <c r="D767" i="2"/>
  <c r="D781" i="2"/>
  <c r="D792" i="2"/>
  <c r="D806" i="2"/>
  <c r="D817" i="2"/>
  <c r="D831" i="2"/>
  <c r="D845" i="2"/>
  <c r="D856" i="2"/>
  <c r="D867" i="2"/>
  <c r="D878" i="2"/>
  <c r="D888" i="2"/>
  <c r="D899" i="2"/>
  <c r="D910" i="2"/>
  <c r="D920" i="2"/>
  <c r="D931" i="2"/>
  <c r="D942" i="2"/>
  <c r="D952" i="2"/>
  <c r="D963" i="2"/>
  <c r="D974" i="2"/>
  <c r="D984" i="2"/>
  <c r="D995" i="2"/>
  <c r="D1006" i="2"/>
  <c r="D1016" i="2"/>
  <c r="D1027" i="2"/>
  <c r="D1038" i="2"/>
  <c r="D1048" i="2"/>
  <c r="D1058" i="2"/>
  <c r="D1067" i="2"/>
  <c r="D1077" i="2"/>
  <c r="D1086" i="2"/>
  <c r="D1095" i="2"/>
  <c r="D1104" i="2"/>
  <c r="D1113" i="2"/>
  <c r="D1122" i="2"/>
  <c r="D1131" i="2"/>
  <c r="D1141" i="2"/>
  <c r="D1150" i="2"/>
  <c r="D1159" i="2"/>
  <c r="D1168" i="2"/>
  <c r="D1177" i="2"/>
  <c r="D1186" i="2"/>
  <c r="D1195" i="2"/>
  <c r="D1205" i="2"/>
  <c r="D1214" i="2"/>
  <c r="D1223" i="2"/>
  <c r="D1232" i="2"/>
  <c r="D1241" i="2"/>
  <c r="D1250" i="2"/>
  <c r="D1259" i="2"/>
  <c r="D1269" i="2"/>
  <c r="D1278" i="2"/>
  <c r="D1287" i="2"/>
  <c r="D1296" i="2"/>
  <c r="D1305" i="2"/>
  <c r="D1314" i="2"/>
  <c r="D1323" i="2"/>
  <c r="D1333" i="2"/>
  <c r="D1342" i="2"/>
  <c r="D1351" i="2"/>
  <c r="D1360" i="2"/>
  <c r="D1369" i="2"/>
  <c r="D1378" i="2"/>
  <c r="D1387" i="2"/>
  <c r="D1397" i="2"/>
  <c r="D1406" i="2"/>
  <c r="D1415" i="2"/>
  <c r="D1424" i="2"/>
  <c r="D1433" i="2"/>
  <c r="D1442" i="2"/>
  <c r="D1451" i="2"/>
  <c r="D1461" i="2"/>
  <c r="D1470" i="2"/>
  <c r="D1479" i="2"/>
  <c r="D1488" i="2"/>
  <c r="D1497" i="2"/>
  <c r="D1506" i="2"/>
  <c r="D1515" i="2"/>
  <c r="D1525" i="2"/>
  <c r="D1534" i="2"/>
  <c r="D1543" i="2"/>
  <c r="D1552" i="2"/>
  <c r="D1561" i="2"/>
  <c r="D1570" i="2"/>
  <c r="D1579" i="2"/>
  <c r="D1589" i="2"/>
  <c r="D1598" i="2"/>
  <c r="D1607" i="2"/>
  <c r="D1616" i="2"/>
  <c r="D1625" i="2"/>
  <c r="D1634" i="2"/>
  <c r="D1643" i="2"/>
  <c r="D1653" i="2"/>
  <c r="D1662" i="2"/>
  <c r="D1671" i="2"/>
  <c r="D1680" i="2"/>
  <c r="D1689" i="2"/>
  <c r="D1698" i="2"/>
  <c r="D1707" i="2"/>
  <c r="D1717" i="2"/>
  <c r="D1726" i="2"/>
  <c r="D1735" i="2"/>
  <c r="D1744" i="2"/>
  <c r="D1753" i="2"/>
  <c r="D1762" i="2"/>
  <c r="D1771" i="2"/>
  <c r="D1781" i="2"/>
  <c r="D1790" i="2"/>
  <c r="D1799" i="2"/>
  <c r="D1808" i="2"/>
  <c r="D1817" i="2"/>
  <c r="D1826" i="2"/>
  <c r="D1835" i="2"/>
  <c r="D1845" i="2"/>
  <c r="D1854" i="2"/>
  <c r="D1863" i="2"/>
  <c r="D1872" i="2"/>
  <c r="D1881" i="2"/>
  <c r="D1890" i="2"/>
  <c r="D1899" i="2"/>
  <c r="D1909" i="2"/>
  <c r="D1918" i="2"/>
  <c r="D1927" i="2"/>
  <c r="D1936" i="2"/>
  <c r="D1945" i="2"/>
  <c r="D1954" i="2"/>
  <c r="D1963" i="2"/>
  <c r="D1973" i="2"/>
  <c r="D1982" i="2"/>
  <c r="D1991" i="2"/>
  <c r="D2000" i="2"/>
  <c r="D2009" i="2"/>
  <c r="D2018" i="2"/>
  <c r="D2027" i="2"/>
  <c r="D2037" i="2"/>
  <c r="D2046" i="2"/>
  <c r="D2055" i="2"/>
  <c r="D2064" i="2"/>
  <c r="D2073" i="2"/>
  <c r="D2082" i="2"/>
  <c r="D2091" i="2"/>
  <c r="D2101" i="2"/>
  <c r="D2110" i="2"/>
  <c r="D2119" i="2"/>
  <c r="D2128" i="2"/>
  <c r="D2137" i="2"/>
  <c r="D2146" i="2"/>
  <c r="D2155" i="2"/>
  <c r="D2165" i="2"/>
  <c r="D2174" i="2"/>
  <c r="D2183" i="2"/>
  <c r="D2192" i="2"/>
  <c r="D2201" i="2"/>
  <c r="D2210" i="2"/>
  <c r="D2219" i="2"/>
  <c r="D2228" i="2"/>
  <c r="D2236" i="2"/>
  <c r="D2244" i="2"/>
  <c r="D2252" i="2"/>
  <c r="D2260" i="2"/>
  <c r="D2268" i="2"/>
  <c r="D2276" i="2"/>
  <c r="D2284" i="2"/>
  <c r="D2292" i="2"/>
  <c r="D2300" i="2"/>
  <c r="D2308" i="2"/>
  <c r="D2316" i="2"/>
  <c r="D2324" i="2"/>
  <c r="D2332" i="2"/>
  <c r="D2340" i="2"/>
  <c r="D2348" i="2"/>
  <c r="D2356" i="2"/>
  <c r="D2364" i="2"/>
  <c r="D2372" i="2"/>
  <c r="D2380" i="2"/>
  <c r="D2388" i="2"/>
  <c r="D2396" i="2"/>
  <c r="D2404" i="2"/>
  <c r="D2412" i="2"/>
  <c r="D2420" i="2"/>
  <c r="D2428" i="2"/>
  <c r="D2436" i="2"/>
  <c r="D2444" i="2"/>
  <c r="D2452" i="2"/>
  <c r="D2460" i="2"/>
  <c r="D2468" i="2"/>
  <c r="D2476" i="2"/>
  <c r="D2484" i="2"/>
  <c r="C2109" i="2"/>
  <c r="C4662" i="2"/>
  <c r="C5537" i="2"/>
  <c r="C6049" i="2"/>
  <c r="C6526" i="2"/>
  <c r="C6865" i="2"/>
  <c r="C7208" i="2"/>
  <c r="C7472" i="2"/>
  <c r="C7728" i="2"/>
  <c r="C7984" i="2"/>
  <c r="C8208" i="2"/>
  <c r="C8400" i="2"/>
  <c r="C8562" i="2"/>
  <c r="C8690" i="2"/>
  <c r="C8818" i="2"/>
  <c r="C8937" i="2"/>
  <c r="C9040" i="2"/>
  <c r="C9143" i="2"/>
  <c r="D373" i="2"/>
  <c r="D473" i="2"/>
  <c r="D576" i="2"/>
  <c r="D679" i="2"/>
  <c r="D782" i="2"/>
  <c r="D879" i="2"/>
  <c r="D965" i="2"/>
  <c r="D1049" i="2"/>
  <c r="D1123" i="2"/>
  <c r="D1197" i="2"/>
  <c r="D1270" i="2"/>
  <c r="D1343" i="2"/>
  <c r="D1416" i="2"/>
  <c r="D1489" i="2"/>
  <c r="D1553" i="2"/>
  <c r="D1590" i="2"/>
  <c r="D1626" i="2"/>
  <c r="D1663" i="2"/>
  <c r="D1699" i="2"/>
  <c r="D1736" i="2"/>
  <c r="D1773" i="2"/>
  <c r="D1809" i="2"/>
  <c r="D1846" i="2"/>
  <c r="D1882" i="2"/>
  <c r="D1919" i="2"/>
  <c r="D1955" i="2"/>
  <c r="D1992" i="2"/>
  <c r="D2029" i="2"/>
  <c r="D2065" i="2"/>
  <c r="D2102" i="2"/>
  <c r="D2138" i="2"/>
  <c r="D2175" i="2"/>
  <c r="D2211" i="2"/>
  <c r="D2245" i="2"/>
  <c r="D2277" i="2"/>
  <c r="D2309" i="2"/>
  <c r="D2341" i="2"/>
  <c r="D2373" i="2"/>
  <c r="D2405" i="2"/>
  <c r="D2437" i="2"/>
  <c r="D2469" i="2"/>
  <c r="D2498" i="2"/>
  <c r="D2517" i="2"/>
  <c r="D2540" i="2"/>
  <c r="D2562" i="2"/>
  <c r="D2577" i="2"/>
  <c r="D2589" i="2"/>
  <c r="D2602" i="2"/>
  <c r="D2614" i="2"/>
  <c r="D2628" i="2"/>
  <c r="D2641" i="2"/>
  <c r="D2653" i="2"/>
  <c r="D2666" i="2"/>
  <c r="D2678" i="2"/>
  <c r="D2692" i="2"/>
  <c r="D2705" i="2"/>
  <c r="D2717" i="2"/>
  <c r="D2730" i="2"/>
  <c r="D2742" i="2"/>
  <c r="D2756" i="2"/>
  <c r="D2769" i="2"/>
  <c r="D2781" i="2"/>
  <c r="D2794" i="2"/>
  <c r="D2806" i="2"/>
  <c r="D2820" i="2"/>
  <c r="D2833" i="2"/>
  <c r="D2845" i="2"/>
  <c r="D2858" i="2"/>
  <c r="D2869" i="2"/>
  <c r="D2877" i="2"/>
  <c r="D2885" i="2"/>
  <c r="D2893" i="2"/>
  <c r="D2901" i="2"/>
  <c r="D2909" i="2"/>
  <c r="D2917" i="2"/>
  <c r="D2925" i="2"/>
  <c r="D2933" i="2"/>
  <c r="D2941" i="2"/>
  <c r="D2949" i="2"/>
  <c r="D2957" i="2"/>
  <c r="D2965" i="2"/>
  <c r="D2973" i="2"/>
  <c r="D2981" i="2"/>
  <c r="D2989" i="2"/>
  <c r="D2997" i="2"/>
  <c r="D3005" i="2"/>
  <c r="D3013" i="2"/>
  <c r="D3021" i="2"/>
  <c r="D3029" i="2"/>
  <c r="D3037" i="2"/>
  <c r="D3045" i="2"/>
  <c r="D3053" i="2"/>
  <c r="D3061" i="2"/>
  <c r="D3069" i="2"/>
  <c r="D3077" i="2"/>
  <c r="D3085" i="2"/>
  <c r="D3093" i="2"/>
  <c r="D3101" i="2"/>
  <c r="D3109" i="2"/>
  <c r="D3117" i="2"/>
  <c r="D3125" i="2"/>
  <c r="D3133" i="2"/>
  <c r="D3141" i="2"/>
  <c r="D3149" i="2"/>
  <c r="D3157" i="2"/>
  <c r="D3165" i="2"/>
  <c r="D3173" i="2"/>
  <c r="D3181" i="2"/>
  <c r="D3189" i="2"/>
  <c r="D3197" i="2"/>
  <c r="D3205" i="2"/>
  <c r="D3213" i="2"/>
  <c r="D3221" i="2"/>
  <c r="D3229" i="2"/>
  <c r="D3237" i="2"/>
  <c r="D3245" i="2"/>
  <c r="D3253" i="2"/>
  <c r="D3261" i="2"/>
  <c r="D3269" i="2"/>
  <c r="D3277" i="2"/>
  <c r="D3285" i="2"/>
  <c r="D3293" i="2"/>
  <c r="D3301" i="2"/>
  <c r="D3309" i="2"/>
  <c r="D3317" i="2"/>
  <c r="D3325" i="2"/>
  <c r="D3333" i="2"/>
  <c r="D3341" i="2"/>
  <c r="D3349" i="2"/>
  <c r="D3357" i="2"/>
  <c r="D3365" i="2"/>
  <c r="D3373" i="2"/>
  <c r="D3381" i="2"/>
  <c r="D3389" i="2"/>
  <c r="D3397" i="2"/>
  <c r="D3405" i="2"/>
  <c r="D3413" i="2"/>
  <c r="D3421" i="2"/>
  <c r="D3429" i="2"/>
  <c r="D3437" i="2"/>
  <c r="D3445" i="2"/>
  <c r="D3453" i="2"/>
  <c r="D3461" i="2"/>
  <c r="D3469" i="2"/>
  <c r="D3477" i="2"/>
  <c r="D3485" i="2"/>
  <c r="D3493" i="2"/>
  <c r="D3501" i="2"/>
  <c r="D3509" i="2"/>
  <c r="D3517" i="2"/>
  <c r="D3525" i="2"/>
  <c r="D3533" i="2"/>
  <c r="D3541" i="2"/>
  <c r="D3549" i="2"/>
  <c r="D3557" i="2"/>
  <c r="D3565" i="2"/>
  <c r="D3573" i="2"/>
  <c r="D3581" i="2"/>
  <c r="D3589" i="2"/>
  <c r="D3597" i="2"/>
  <c r="D3605" i="2"/>
  <c r="D3613" i="2"/>
  <c r="D3621" i="2"/>
  <c r="D3629" i="2"/>
  <c r="D3637" i="2"/>
  <c r="D3645" i="2"/>
  <c r="D3653" i="2"/>
  <c r="D3661" i="2"/>
  <c r="D3669" i="2"/>
  <c r="D3677" i="2"/>
  <c r="D3685" i="2"/>
  <c r="D3693" i="2"/>
  <c r="D3701" i="2"/>
  <c r="D3709" i="2"/>
  <c r="D3717" i="2"/>
  <c r="D3725" i="2"/>
  <c r="D3733" i="2"/>
  <c r="D3741" i="2"/>
  <c r="D3749" i="2"/>
  <c r="D3757" i="2"/>
  <c r="D3765" i="2"/>
  <c r="D3773" i="2"/>
  <c r="D3781" i="2"/>
  <c r="D3789" i="2"/>
  <c r="D3797" i="2"/>
  <c r="D3805" i="2"/>
  <c r="D3813" i="2"/>
  <c r="D3821" i="2"/>
  <c r="D3829" i="2"/>
  <c r="D3837" i="2"/>
  <c r="D3845" i="2"/>
  <c r="D3853" i="2"/>
  <c r="D3861" i="2"/>
  <c r="D3869" i="2"/>
  <c r="D3877" i="2"/>
  <c r="D3885" i="2"/>
  <c r="D3893" i="2"/>
  <c r="D3901" i="2"/>
  <c r="D3909" i="2"/>
  <c r="D3917" i="2"/>
  <c r="D3925" i="2"/>
  <c r="D3933" i="2"/>
  <c r="D3941" i="2"/>
  <c r="D3949" i="2"/>
  <c r="D3957" i="2"/>
  <c r="D3965" i="2"/>
  <c r="D3973" i="2"/>
  <c r="D3981" i="2"/>
  <c r="D3989" i="2"/>
  <c r="D3997" i="2"/>
  <c r="D4005" i="2"/>
  <c r="D4013" i="2"/>
  <c r="D4021" i="2"/>
  <c r="D4029" i="2"/>
  <c r="D4037" i="2"/>
  <c r="D4045" i="2"/>
  <c r="D4053" i="2"/>
  <c r="D4061" i="2"/>
  <c r="D4069" i="2"/>
  <c r="D4077" i="2"/>
  <c r="D4085" i="2"/>
  <c r="D4093" i="2"/>
  <c r="D4101" i="2"/>
  <c r="D4109" i="2"/>
  <c r="D4117" i="2"/>
  <c r="D4125" i="2"/>
  <c r="D4133" i="2"/>
  <c r="D4141" i="2"/>
  <c r="D4149" i="2"/>
  <c r="D4157" i="2"/>
  <c r="D4165" i="2"/>
  <c r="D4173" i="2"/>
  <c r="D4181" i="2"/>
  <c r="D4189" i="2"/>
  <c r="D4197" i="2"/>
  <c r="D4205" i="2"/>
  <c r="D4213" i="2"/>
  <c r="D4221" i="2"/>
  <c r="D4229" i="2"/>
  <c r="D4237" i="2"/>
  <c r="D4245" i="2"/>
  <c r="D4253" i="2"/>
  <c r="D4261" i="2"/>
  <c r="D4269" i="2"/>
  <c r="D4277" i="2"/>
  <c r="D4285" i="2"/>
  <c r="D4293" i="2"/>
  <c r="D4301" i="2"/>
  <c r="D4309" i="2"/>
  <c r="D4317" i="2"/>
  <c r="D4325" i="2"/>
  <c r="D4333" i="2"/>
  <c r="D4341" i="2"/>
  <c r="D4349" i="2"/>
  <c r="D4357" i="2"/>
  <c r="D4365" i="2"/>
  <c r="D4373" i="2"/>
  <c r="D4381" i="2"/>
  <c r="D4389" i="2"/>
  <c r="D4397" i="2"/>
  <c r="D4405" i="2"/>
  <c r="D4413" i="2"/>
  <c r="D4421" i="2"/>
  <c r="D4429" i="2"/>
  <c r="D4437" i="2"/>
  <c r="D4445" i="2"/>
  <c r="D4453" i="2"/>
  <c r="D4461" i="2"/>
  <c r="D4469" i="2"/>
  <c r="D4477" i="2"/>
  <c r="D4485" i="2"/>
  <c r="D4493" i="2"/>
  <c r="D4501" i="2"/>
  <c r="D4509" i="2"/>
  <c r="D4517" i="2"/>
  <c r="D4525" i="2"/>
  <c r="D4533" i="2"/>
  <c r="D4541" i="2"/>
  <c r="D4549" i="2"/>
  <c r="D4557" i="2"/>
  <c r="D4565" i="2"/>
  <c r="D4573" i="2"/>
  <c r="D4581" i="2"/>
  <c r="D4589" i="2"/>
  <c r="D4597" i="2"/>
  <c r="D4605" i="2"/>
  <c r="D4613" i="2"/>
  <c r="D4621" i="2"/>
  <c r="D4629" i="2"/>
  <c r="D4637" i="2"/>
  <c r="D4645" i="2"/>
  <c r="D4653" i="2"/>
  <c r="D4661" i="2"/>
  <c r="D4669" i="2"/>
  <c r="D4677" i="2"/>
  <c r="D4685" i="2"/>
  <c r="D4693" i="2"/>
  <c r="D4701" i="2"/>
  <c r="D4709" i="2"/>
  <c r="D4717" i="2"/>
  <c r="D4725" i="2"/>
  <c r="D4733" i="2"/>
  <c r="D4741" i="2"/>
  <c r="D4749" i="2"/>
  <c r="D4757" i="2"/>
  <c r="D4765" i="2"/>
  <c r="D4773" i="2"/>
  <c r="D4781" i="2"/>
  <c r="D4789" i="2"/>
  <c r="D4797" i="2"/>
  <c r="D4805" i="2"/>
  <c r="D4813" i="2"/>
  <c r="D4821" i="2"/>
  <c r="D4829" i="2"/>
  <c r="D4837" i="2"/>
  <c r="D4845" i="2"/>
  <c r="D4853" i="2"/>
  <c r="D4861" i="2"/>
  <c r="D4869" i="2"/>
  <c r="D4877" i="2"/>
  <c r="D4885" i="2"/>
  <c r="D4893" i="2"/>
  <c r="D4901" i="2"/>
  <c r="D4909" i="2"/>
  <c r="D4917" i="2"/>
  <c r="D4925" i="2"/>
  <c r="D4933" i="2"/>
  <c r="D4941" i="2"/>
  <c r="D4949" i="2"/>
  <c r="D4957" i="2"/>
  <c r="D4965" i="2"/>
  <c r="D4973" i="2"/>
  <c r="D4981" i="2"/>
  <c r="D4989" i="2"/>
  <c r="D4997" i="2"/>
  <c r="D5005" i="2"/>
  <c r="D5013" i="2"/>
  <c r="D5021" i="2"/>
  <c r="D5029" i="2"/>
  <c r="D5037" i="2"/>
  <c r="D5045" i="2"/>
  <c r="D5053" i="2"/>
  <c r="D5061" i="2"/>
  <c r="D5069" i="2"/>
  <c r="D5077" i="2"/>
  <c r="D5085" i="2"/>
  <c r="D5093" i="2"/>
  <c r="D5101" i="2"/>
  <c r="D5109" i="2"/>
  <c r="D5117" i="2"/>
  <c r="D5125" i="2"/>
  <c r="D5133" i="2"/>
  <c r="D5141" i="2"/>
  <c r="D5149" i="2"/>
  <c r="D5157" i="2"/>
  <c r="D5165" i="2"/>
  <c r="D5173" i="2"/>
  <c r="D5181" i="2"/>
  <c r="D5189" i="2"/>
  <c r="D5197" i="2"/>
  <c r="D5205" i="2"/>
  <c r="D5213" i="2"/>
  <c r="D5221" i="2"/>
  <c r="D5229" i="2"/>
  <c r="D5237" i="2"/>
  <c r="D5245" i="2"/>
  <c r="D5253" i="2"/>
  <c r="D5261" i="2"/>
  <c r="D5269" i="2"/>
  <c r="D5277" i="2"/>
  <c r="D5285" i="2"/>
  <c r="D5293" i="2"/>
  <c r="D5301" i="2"/>
  <c r="D5309" i="2"/>
  <c r="D5317" i="2"/>
  <c r="D5325" i="2"/>
  <c r="D5333" i="2"/>
  <c r="D5341" i="2"/>
  <c r="D5349" i="2"/>
  <c r="D5357" i="2"/>
  <c r="D5365" i="2"/>
  <c r="D5373" i="2"/>
  <c r="D5381" i="2"/>
  <c r="D5389" i="2"/>
  <c r="D5397" i="2"/>
  <c r="D5405" i="2"/>
  <c r="D5413" i="2"/>
  <c r="D5421" i="2"/>
  <c r="D5429" i="2"/>
  <c r="D5437" i="2"/>
  <c r="D5445" i="2"/>
  <c r="D5453" i="2"/>
  <c r="D5461" i="2"/>
  <c r="D5469" i="2"/>
  <c r="D5477" i="2"/>
  <c r="D5485" i="2"/>
  <c r="D5493" i="2"/>
  <c r="D5501" i="2"/>
  <c r="D5509" i="2"/>
  <c r="D5517" i="2"/>
  <c r="D5525" i="2"/>
  <c r="D5533" i="2"/>
  <c r="D5541" i="2"/>
  <c r="D5549" i="2"/>
  <c r="D5557" i="2"/>
  <c r="D5565" i="2"/>
  <c r="D5573" i="2"/>
  <c r="D5581" i="2"/>
  <c r="D5589" i="2"/>
  <c r="D5597" i="2"/>
  <c r="D5605" i="2"/>
  <c r="D5613" i="2"/>
  <c r="D5621" i="2"/>
  <c r="D5629" i="2"/>
  <c r="D5637" i="2"/>
  <c r="D5645" i="2"/>
  <c r="D5653" i="2"/>
  <c r="D5661" i="2"/>
  <c r="D5669" i="2"/>
  <c r="D5677" i="2"/>
  <c r="D5685" i="2"/>
  <c r="D5693" i="2"/>
  <c r="D5701" i="2"/>
  <c r="D5709" i="2"/>
  <c r="D5717" i="2"/>
  <c r="D5725" i="2"/>
  <c r="D5733" i="2"/>
  <c r="D5741" i="2"/>
  <c r="D5749" i="2"/>
  <c r="D5757" i="2"/>
  <c r="D5765" i="2"/>
  <c r="D5773" i="2"/>
  <c r="D5781" i="2"/>
  <c r="D5789" i="2"/>
  <c r="D5797" i="2"/>
  <c r="D5805" i="2"/>
  <c r="D5813" i="2"/>
  <c r="D5821" i="2"/>
  <c r="D5829" i="2"/>
  <c r="D5837" i="2"/>
  <c r="D5845" i="2"/>
  <c r="D5853" i="2"/>
  <c r="D5861" i="2"/>
  <c r="D5869" i="2"/>
  <c r="D5877" i="2"/>
  <c r="D5885" i="2"/>
  <c r="D5893" i="2"/>
  <c r="D5901" i="2"/>
  <c r="D5909" i="2"/>
  <c r="D5917" i="2"/>
  <c r="D5925" i="2"/>
  <c r="D5933" i="2"/>
  <c r="D5941" i="2"/>
  <c r="D5949" i="2"/>
  <c r="D5957" i="2"/>
  <c r="D5965" i="2"/>
  <c r="D5973" i="2"/>
  <c r="D5981" i="2"/>
  <c r="D5989" i="2"/>
  <c r="D5997" i="2"/>
  <c r="D6005" i="2"/>
  <c r="D6013" i="2"/>
  <c r="D6021" i="2"/>
  <c r="D6029" i="2"/>
  <c r="D6037" i="2"/>
  <c r="D6045" i="2"/>
  <c r="D6053" i="2"/>
  <c r="D6061" i="2"/>
  <c r="D6069" i="2"/>
  <c r="D6077" i="2"/>
  <c r="D6085" i="2"/>
  <c r="D6093" i="2"/>
  <c r="D6101" i="2"/>
  <c r="D6109" i="2"/>
  <c r="D6117" i="2"/>
  <c r="D6125" i="2"/>
  <c r="D6133" i="2"/>
  <c r="D6141" i="2"/>
  <c r="D6149" i="2"/>
  <c r="D6157" i="2"/>
  <c r="D6165" i="2"/>
  <c r="D6173" i="2"/>
  <c r="D6181" i="2"/>
  <c r="D6189" i="2"/>
  <c r="D6197" i="2"/>
  <c r="D6205" i="2"/>
  <c r="D6213" i="2"/>
  <c r="D6221" i="2"/>
  <c r="C2827" i="2"/>
  <c r="C4834" i="2"/>
  <c r="C5601" i="2"/>
  <c r="C6113" i="2"/>
  <c r="C6568" i="2"/>
  <c r="C6910" i="2"/>
  <c r="C7248" i="2"/>
  <c r="C7504" i="2"/>
  <c r="C7760" i="2"/>
  <c r="C8016" i="2"/>
  <c r="C8233" i="2"/>
  <c r="C8422" i="2"/>
  <c r="C8578" i="2"/>
  <c r="C8706" i="2"/>
  <c r="C8834" i="2"/>
  <c r="C8951" i="2"/>
  <c r="C9054" i="2"/>
  <c r="C9154" i="2"/>
  <c r="D384" i="2"/>
  <c r="D487" i="2"/>
  <c r="D590" i="2"/>
  <c r="D693" i="2"/>
  <c r="D793" i="2"/>
  <c r="D889" i="2"/>
  <c r="D975" i="2"/>
  <c r="D1059" i="2"/>
  <c r="D1133" i="2"/>
  <c r="D1206" i="2"/>
  <c r="D1279" i="2"/>
  <c r="D1352" i="2"/>
  <c r="D1425" i="2"/>
  <c r="D1498" i="2"/>
  <c r="D1559" i="2"/>
  <c r="D1595" i="2"/>
  <c r="D1632" i="2"/>
  <c r="D1669" i="2"/>
  <c r="D1705" i="2"/>
  <c r="D1742" i="2"/>
  <c r="D1778" i="2"/>
  <c r="D1815" i="2"/>
  <c r="D1851" i="2"/>
  <c r="D1888" i="2"/>
  <c r="D1925" i="2"/>
  <c r="D1961" i="2"/>
  <c r="D1998" i="2"/>
  <c r="D2034" i="2"/>
  <c r="D2071" i="2"/>
  <c r="D2107" i="2"/>
  <c r="D2144" i="2"/>
  <c r="D2181" i="2"/>
  <c r="D2217" i="2"/>
  <c r="D2250" i="2"/>
  <c r="D2282" i="2"/>
  <c r="D2314" i="2"/>
  <c r="D2346" i="2"/>
  <c r="D2378" i="2"/>
  <c r="D2410" i="2"/>
  <c r="D2442" i="2"/>
  <c r="D2474" i="2"/>
  <c r="D2500" i="2"/>
  <c r="D2522" i="2"/>
  <c r="D2541" i="2"/>
  <c r="D2564" i="2"/>
  <c r="D2578" i="2"/>
  <c r="D2590" i="2"/>
  <c r="D2604" i="2"/>
  <c r="D2617" i="2"/>
  <c r="D2629" i="2"/>
  <c r="D2642" i="2"/>
  <c r="D2654" i="2"/>
  <c r="D2668" i="2"/>
  <c r="D2681" i="2"/>
  <c r="D2693" i="2"/>
  <c r="D2706" i="2"/>
  <c r="D2718" i="2"/>
  <c r="D2732" i="2"/>
  <c r="D2745" i="2"/>
  <c r="D2757" i="2"/>
  <c r="D2770" i="2"/>
  <c r="D2782" i="2"/>
  <c r="D2796" i="2"/>
  <c r="D2809" i="2"/>
  <c r="D2821" i="2"/>
  <c r="D2834" i="2"/>
  <c r="D2846" i="2"/>
  <c r="D2860" i="2"/>
  <c r="D2870" i="2"/>
  <c r="D2878" i="2"/>
  <c r="D2886" i="2"/>
  <c r="D2894" i="2"/>
  <c r="D2902" i="2"/>
  <c r="D2910" i="2"/>
  <c r="D2918" i="2"/>
  <c r="D2926" i="2"/>
  <c r="D2934" i="2"/>
  <c r="D2942" i="2"/>
  <c r="D2950" i="2"/>
  <c r="D2958" i="2"/>
  <c r="D2966" i="2"/>
  <c r="D2974" i="2"/>
  <c r="D2982" i="2"/>
  <c r="D2990" i="2"/>
  <c r="D2998" i="2"/>
  <c r="D3006" i="2"/>
  <c r="D3014" i="2"/>
  <c r="D3022" i="2"/>
  <c r="D3030" i="2"/>
  <c r="D3038" i="2"/>
  <c r="D3046" i="2"/>
  <c r="D3054" i="2"/>
  <c r="D3062" i="2"/>
  <c r="D3070" i="2"/>
  <c r="D3078" i="2"/>
  <c r="D3086" i="2"/>
  <c r="D3094" i="2"/>
  <c r="D3102" i="2"/>
  <c r="D3110" i="2"/>
  <c r="D3118" i="2"/>
  <c r="D3126" i="2"/>
  <c r="D3134" i="2"/>
  <c r="D3142" i="2"/>
  <c r="D3150" i="2"/>
  <c r="D3158" i="2"/>
  <c r="D3166" i="2"/>
  <c r="D3174" i="2"/>
  <c r="D3182" i="2"/>
  <c r="D3190" i="2"/>
  <c r="D3198" i="2"/>
  <c r="D3206" i="2"/>
  <c r="D3214" i="2"/>
  <c r="D3222" i="2"/>
  <c r="D3230" i="2"/>
  <c r="D3238" i="2"/>
  <c r="D3246" i="2"/>
  <c r="D3254" i="2"/>
  <c r="D3262" i="2"/>
  <c r="D3270" i="2"/>
  <c r="D3278" i="2"/>
  <c r="D3286" i="2"/>
  <c r="D3294" i="2"/>
  <c r="D3302" i="2"/>
  <c r="D3310" i="2"/>
  <c r="D3318" i="2"/>
  <c r="D3326" i="2"/>
  <c r="D3334" i="2"/>
  <c r="D3342" i="2"/>
  <c r="D3350" i="2"/>
  <c r="D3358" i="2"/>
  <c r="D3366" i="2"/>
  <c r="D3374" i="2"/>
  <c r="D3382" i="2"/>
  <c r="D3390" i="2"/>
  <c r="D3398" i="2"/>
  <c r="D3406" i="2"/>
  <c r="D3414" i="2"/>
  <c r="D3422" i="2"/>
  <c r="D3430" i="2"/>
  <c r="D3438" i="2"/>
  <c r="D3446" i="2"/>
  <c r="D3454" i="2"/>
  <c r="D3462" i="2"/>
  <c r="D3470" i="2"/>
  <c r="D3478" i="2"/>
  <c r="D3486" i="2"/>
  <c r="D3494" i="2"/>
  <c r="D3502" i="2"/>
  <c r="D3510" i="2"/>
  <c r="D3518" i="2"/>
  <c r="D3526" i="2"/>
  <c r="D3534" i="2"/>
  <c r="D3542" i="2"/>
  <c r="D3550" i="2"/>
  <c r="D3558" i="2"/>
  <c r="D3566" i="2"/>
  <c r="D3574" i="2"/>
  <c r="D3582" i="2"/>
  <c r="D3590" i="2"/>
  <c r="D3598" i="2"/>
  <c r="D3606" i="2"/>
  <c r="D3614" i="2"/>
  <c r="D3622" i="2"/>
  <c r="D3630" i="2"/>
  <c r="D3638" i="2"/>
  <c r="D3646" i="2"/>
  <c r="D3654" i="2"/>
  <c r="D3662" i="2"/>
  <c r="D3670" i="2"/>
  <c r="D3678" i="2"/>
  <c r="D3686" i="2"/>
  <c r="D3694" i="2"/>
  <c r="D3702" i="2"/>
  <c r="D3710" i="2"/>
  <c r="D3718" i="2"/>
  <c r="D3726" i="2"/>
  <c r="D3734" i="2"/>
  <c r="D3742" i="2"/>
  <c r="D3750" i="2"/>
  <c r="D3758" i="2"/>
  <c r="D3766" i="2"/>
  <c r="D3774" i="2"/>
  <c r="D3782" i="2"/>
  <c r="D3790" i="2"/>
  <c r="D3798" i="2"/>
  <c r="D3806" i="2"/>
  <c r="D3814" i="2"/>
  <c r="D3822" i="2"/>
  <c r="D3830" i="2"/>
  <c r="D3838" i="2"/>
  <c r="D3846" i="2"/>
  <c r="D3854" i="2"/>
  <c r="D3862" i="2"/>
  <c r="D3870" i="2"/>
  <c r="D3878" i="2"/>
  <c r="D3886" i="2"/>
  <c r="D3894" i="2"/>
  <c r="D3902" i="2"/>
  <c r="D3910" i="2"/>
  <c r="D3918" i="2"/>
  <c r="D3926" i="2"/>
  <c r="D3934" i="2"/>
  <c r="D3942" i="2"/>
  <c r="D3950" i="2"/>
  <c r="D3958" i="2"/>
  <c r="D3966" i="2"/>
  <c r="D3974" i="2"/>
  <c r="D3982" i="2"/>
  <c r="D3990" i="2"/>
  <c r="D3998" i="2"/>
  <c r="D4006" i="2"/>
  <c r="D4014" i="2"/>
  <c r="D4022" i="2"/>
  <c r="D4030" i="2"/>
  <c r="D4038" i="2"/>
  <c r="D4046" i="2"/>
  <c r="D4054" i="2"/>
  <c r="D4062" i="2"/>
  <c r="D4070" i="2"/>
  <c r="D4078" i="2"/>
  <c r="D4086" i="2"/>
  <c r="D4094" i="2"/>
  <c r="D4102" i="2"/>
  <c r="D4110" i="2"/>
  <c r="D4118" i="2"/>
  <c r="D4126" i="2"/>
  <c r="D4134" i="2"/>
  <c r="D4142" i="2"/>
  <c r="D4150" i="2"/>
  <c r="D4158" i="2"/>
  <c r="D4166" i="2"/>
  <c r="D4174" i="2"/>
  <c r="D4182" i="2"/>
  <c r="D4190" i="2"/>
  <c r="D4198" i="2"/>
  <c r="D4206" i="2"/>
  <c r="D4214" i="2"/>
  <c r="D4222" i="2"/>
  <c r="D4230" i="2"/>
  <c r="D4238" i="2"/>
  <c r="D4246" i="2"/>
  <c r="D4254" i="2"/>
  <c r="D4262" i="2"/>
  <c r="D4270" i="2"/>
  <c r="D4278" i="2"/>
  <c r="D4286" i="2"/>
  <c r="D4294" i="2"/>
  <c r="D4302" i="2"/>
  <c r="D4310" i="2"/>
  <c r="D4318" i="2"/>
  <c r="D4326" i="2"/>
  <c r="D4334" i="2"/>
  <c r="D4342" i="2"/>
  <c r="D4350" i="2"/>
  <c r="D4358" i="2"/>
  <c r="D4366" i="2"/>
  <c r="D4374" i="2"/>
  <c r="D4382" i="2"/>
  <c r="D4390" i="2"/>
  <c r="D4398" i="2"/>
  <c r="D4406" i="2"/>
  <c r="D4414" i="2"/>
  <c r="D4422" i="2"/>
  <c r="D4430" i="2"/>
  <c r="D4438" i="2"/>
  <c r="D4446" i="2"/>
  <c r="D4454" i="2"/>
  <c r="D4462" i="2"/>
  <c r="D4470" i="2"/>
  <c r="D4478" i="2"/>
  <c r="D4486" i="2"/>
  <c r="D4494" i="2"/>
  <c r="D4502" i="2"/>
  <c r="D4510" i="2"/>
  <c r="D4518" i="2"/>
  <c r="D4526" i="2"/>
  <c r="D4534" i="2"/>
  <c r="D4542" i="2"/>
  <c r="D4550" i="2"/>
  <c r="D4558" i="2"/>
  <c r="D4566" i="2"/>
  <c r="D4574" i="2"/>
  <c r="D4582" i="2"/>
  <c r="D4590" i="2"/>
  <c r="D4598" i="2"/>
  <c r="D4606" i="2"/>
  <c r="D4614" i="2"/>
  <c r="D4622" i="2"/>
  <c r="D4630" i="2"/>
  <c r="D4638" i="2"/>
  <c r="D4646" i="2"/>
  <c r="D4654" i="2"/>
  <c r="D4662" i="2"/>
  <c r="D4670" i="2"/>
  <c r="D4678" i="2"/>
  <c r="D4686" i="2"/>
  <c r="D4694" i="2"/>
  <c r="D4702" i="2"/>
  <c r="D4710" i="2"/>
  <c r="D4718" i="2"/>
  <c r="D4726" i="2"/>
  <c r="D4734" i="2"/>
  <c r="D4742" i="2"/>
  <c r="D4750" i="2"/>
  <c r="D4758" i="2"/>
  <c r="D4766" i="2"/>
  <c r="D4774" i="2"/>
  <c r="D4782" i="2"/>
  <c r="D4790" i="2"/>
  <c r="D4798" i="2"/>
  <c r="D4806" i="2"/>
  <c r="D4814" i="2"/>
  <c r="D4822" i="2"/>
  <c r="D4830" i="2"/>
  <c r="D4838" i="2"/>
  <c r="D4846" i="2"/>
  <c r="D4854" i="2"/>
  <c r="D4862" i="2"/>
  <c r="D4870" i="2"/>
  <c r="D4878" i="2"/>
  <c r="D4886" i="2"/>
  <c r="D4894" i="2"/>
  <c r="D4902" i="2"/>
  <c r="D4910" i="2"/>
  <c r="D4918" i="2"/>
  <c r="D4926" i="2"/>
  <c r="D4934" i="2"/>
  <c r="D4942" i="2"/>
  <c r="D4950" i="2"/>
  <c r="D4958" i="2"/>
  <c r="D4966" i="2"/>
  <c r="D4974" i="2"/>
  <c r="D4982" i="2"/>
  <c r="D4990" i="2"/>
  <c r="D4998" i="2"/>
  <c r="D5006" i="2"/>
  <c r="D5014" i="2"/>
  <c r="D5022" i="2"/>
  <c r="D5030" i="2"/>
  <c r="D5038" i="2"/>
  <c r="D5046" i="2"/>
  <c r="D5054" i="2"/>
  <c r="D5062" i="2"/>
  <c r="D5070" i="2"/>
  <c r="D5078" i="2"/>
  <c r="D5086" i="2"/>
  <c r="D5094" i="2"/>
  <c r="D5102" i="2"/>
  <c r="D5110" i="2"/>
  <c r="D5118" i="2"/>
  <c r="D5126" i="2"/>
  <c r="D5134" i="2"/>
  <c r="D5142" i="2"/>
  <c r="D5150" i="2"/>
  <c r="D5158" i="2"/>
  <c r="D5166" i="2"/>
  <c r="D5174" i="2"/>
  <c r="D5182" i="2"/>
  <c r="D5190" i="2"/>
  <c r="D5198" i="2"/>
  <c r="D5206" i="2"/>
  <c r="D5214" i="2"/>
  <c r="D5222" i="2"/>
  <c r="D5230" i="2"/>
  <c r="D5238" i="2"/>
  <c r="D5246" i="2"/>
  <c r="D5254" i="2"/>
  <c r="D5262" i="2"/>
  <c r="D5270" i="2"/>
  <c r="D5278" i="2"/>
  <c r="D5286" i="2"/>
  <c r="D5294" i="2"/>
  <c r="D5302" i="2"/>
  <c r="D5310" i="2"/>
  <c r="D5318" i="2"/>
  <c r="D5326" i="2"/>
  <c r="D5334" i="2"/>
  <c r="D5342" i="2"/>
  <c r="D5350" i="2"/>
  <c r="D5358" i="2"/>
  <c r="D5366" i="2"/>
  <c r="D5374" i="2"/>
  <c r="D5382" i="2"/>
  <c r="D5390" i="2"/>
  <c r="D5398" i="2"/>
  <c r="D5406" i="2"/>
  <c r="D5414" i="2"/>
  <c r="D5422" i="2"/>
  <c r="D5430" i="2"/>
  <c r="D5438" i="2"/>
  <c r="D5446" i="2"/>
  <c r="D5454" i="2"/>
  <c r="D5462" i="2"/>
  <c r="D5470" i="2"/>
  <c r="D5478" i="2"/>
  <c r="C3283" i="2"/>
  <c r="C5003" i="2"/>
  <c r="C5665" i="2"/>
  <c r="C6177" i="2"/>
  <c r="C6609" i="2"/>
  <c r="C6952" i="2"/>
  <c r="C7280" i="2"/>
  <c r="C7536" i="2"/>
  <c r="C7792" i="2"/>
  <c r="C8048" i="2"/>
  <c r="C8259" i="2"/>
  <c r="C8443" i="2"/>
  <c r="C8594" i="2"/>
  <c r="C8722" i="2"/>
  <c r="C8850" i="2"/>
  <c r="C8962" i="2"/>
  <c r="C9065" i="2"/>
  <c r="C9168" i="2"/>
  <c r="D398" i="2"/>
  <c r="D501" i="2"/>
  <c r="D601" i="2"/>
  <c r="D704" i="2"/>
  <c r="D807" i="2"/>
  <c r="D901" i="2"/>
  <c r="D985" i="2"/>
  <c r="D1069" i="2"/>
  <c r="D1142" i="2"/>
  <c r="D1215" i="2"/>
  <c r="D1288" i="2"/>
  <c r="D1361" i="2"/>
  <c r="D1434" i="2"/>
  <c r="D1507" i="2"/>
  <c r="D1562" i="2"/>
  <c r="D1599" i="2"/>
  <c r="D1635" i="2"/>
  <c r="D1672" i="2"/>
  <c r="D1709" i="2"/>
  <c r="D1745" i="2"/>
  <c r="D1782" i="2"/>
  <c r="D1818" i="2"/>
  <c r="D1855" i="2"/>
  <c r="D1891" i="2"/>
  <c r="D1928" i="2"/>
  <c r="D1965" i="2"/>
  <c r="D2001" i="2"/>
  <c r="D2038" i="2"/>
  <c r="D2074" i="2"/>
  <c r="D2111" i="2"/>
  <c r="D2147" i="2"/>
  <c r="D2184" i="2"/>
  <c r="D2221" i="2"/>
  <c r="D2253" i="2"/>
  <c r="D2285" i="2"/>
  <c r="D2317" i="2"/>
  <c r="D2349" i="2"/>
  <c r="D2381" i="2"/>
  <c r="D2413" i="2"/>
  <c r="D2445" i="2"/>
  <c r="D2477" i="2"/>
  <c r="D2501" i="2"/>
  <c r="D2524" i="2"/>
  <c r="D2546" i="2"/>
  <c r="D2565" i="2"/>
  <c r="D2580" i="2"/>
  <c r="D2593" i="2"/>
  <c r="D2605" i="2"/>
  <c r="D2618" i="2"/>
  <c r="D2630" i="2"/>
  <c r="D2644" i="2"/>
  <c r="D2657" i="2"/>
  <c r="D2669" i="2"/>
  <c r="D2682" i="2"/>
  <c r="D2694" i="2"/>
  <c r="D2708" i="2"/>
  <c r="D2721" i="2"/>
  <c r="D2733" i="2"/>
  <c r="D2746" i="2"/>
  <c r="D2758" i="2"/>
  <c r="D2772" i="2"/>
  <c r="D2785" i="2"/>
  <c r="D2797" i="2"/>
  <c r="D2810" i="2"/>
  <c r="D2822" i="2"/>
  <c r="D2836" i="2"/>
  <c r="D2849" i="2"/>
  <c r="D2861" i="2"/>
  <c r="D2871" i="2"/>
  <c r="D2879" i="2"/>
  <c r="D2887" i="2"/>
  <c r="D2895" i="2"/>
  <c r="D2903" i="2"/>
  <c r="D2911" i="2"/>
  <c r="D2919" i="2"/>
  <c r="D2927" i="2"/>
  <c r="D2935" i="2"/>
  <c r="D2943" i="2"/>
  <c r="D2951" i="2"/>
  <c r="D2959" i="2"/>
  <c r="D2967" i="2"/>
  <c r="D2975" i="2"/>
  <c r="D2983" i="2"/>
  <c r="D2991" i="2"/>
  <c r="D2999" i="2"/>
  <c r="D3007" i="2"/>
  <c r="D3015" i="2"/>
  <c r="D3023" i="2"/>
  <c r="D3031" i="2"/>
  <c r="D3039" i="2"/>
  <c r="D3047" i="2"/>
  <c r="D3055" i="2"/>
  <c r="D3063" i="2"/>
  <c r="D3071" i="2"/>
  <c r="D3079" i="2"/>
  <c r="D3087" i="2"/>
  <c r="D3095" i="2"/>
  <c r="D3103" i="2"/>
  <c r="D3111" i="2"/>
  <c r="D3119" i="2"/>
  <c r="D3127" i="2"/>
  <c r="D3135" i="2"/>
  <c r="D3143" i="2"/>
  <c r="D3151" i="2"/>
  <c r="D3159" i="2"/>
  <c r="D3167" i="2"/>
  <c r="D3175" i="2"/>
  <c r="D3183" i="2"/>
  <c r="D3191" i="2"/>
  <c r="D3199" i="2"/>
  <c r="D3207" i="2"/>
  <c r="D3215" i="2"/>
  <c r="D3223" i="2"/>
  <c r="D3231" i="2"/>
  <c r="D3239" i="2"/>
  <c r="D3247" i="2"/>
  <c r="D3255" i="2"/>
  <c r="D3263" i="2"/>
  <c r="D3271" i="2"/>
  <c r="D3279" i="2"/>
  <c r="D3287" i="2"/>
  <c r="D3295" i="2"/>
  <c r="D3303" i="2"/>
  <c r="D3311" i="2"/>
  <c r="D3319" i="2"/>
  <c r="D3327" i="2"/>
  <c r="D3335" i="2"/>
  <c r="D3343" i="2"/>
  <c r="D3351" i="2"/>
  <c r="D3359" i="2"/>
  <c r="D3367" i="2"/>
  <c r="D3375" i="2"/>
  <c r="D3383" i="2"/>
  <c r="D3391" i="2"/>
  <c r="D3399" i="2"/>
  <c r="D3407" i="2"/>
  <c r="D3415" i="2"/>
  <c r="D3423" i="2"/>
  <c r="D3431" i="2"/>
  <c r="D3439" i="2"/>
  <c r="D3447" i="2"/>
  <c r="D3455" i="2"/>
  <c r="D3463" i="2"/>
  <c r="D3471" i="2"/>
  <c r="D3479" i="2"/>
  <c r="D3487" i="2"/>
  <c r="D3495" i="2"/>
  <c r="D3503" i="2"/>
  <c r="D3511" i="2"/>
  <c r="D3519" i="2"/>
  <c r="D3527" i="2"/>
  <c r="D3535" i="2"/>
  <c r="D3543" i="2"/>
  <c r="D3551" i="2"/>
  <c r="D3559" i="2"/>
  <c r="D3567" i="2"/>
  <c r="D3575" i="2"/>
  <c r="D3583" i="2"/>
  <c r="D3591" i="2"/>
  <c r="D3599" i="2"/>
  <c r="D3607" i="2"/>
  <c r="D3615" i="2"/>
  <c r="D3623" i="2"/>
  <c r="D3631" i="2"/>
  <c r="D3639" i="2"/>
  <c r="D3647" i="2"/>
  <c r="D3655" i="2"/>
  <c r="D3663" i="2"/>
  <c r="D3671" i="2"/>
  <c r="D3679" i="2"/>
  <c r="D3687" i="2"/>
  <c r="D3695" i="2"/>
  <c r="D3703" i="2"/>
  <c r="D3711" i="2"/>
  <c r="D3719" i="2"/>
  <c r="D3727" i="2"/>
  <c r="D3735" i="2"/>
  <c r="D3743" i="2"/>
  <c r="D3751" i="2"/>
  <c r="D3759" i="2"/>
  <c r="D3767" i="2"/>
  <c r="D3775" i="2"/>
  <c r="D3783" i="2"/>
  <c r="D3791" i="2"/>
  <c r="D3799" i="2"/>
  <c r="D3807" i="2"/>
  <c r="D3815" i="2"/>
  <c r="D3823" i="2"/>
  <c r="D3831" i="2"/>
  <c r="D3839" i="2"/>
  <c r="D3847" i="2"/>
  <c r="D3855" i="2"/>
  <c r="D3863" i="2"/>
  <c r="D3871" i="2"/>
  <c r="D3879" i="2"/>
  <c r="D3887" i="2"/>
  <c r="D3895" i="2"/>
  <c r="D3903" i="2"/>
  <c r="D3911" i="2"/>
  <c r="D3919" i="2"/>
  <c r="D3927" i="2"/>
  <c r="D3935" i="2"/>
  <c r="D3943" i="2"/>
  <c r="D3951" i="2"/>
  <c r="D3959" i="2"/>
  <c r="D3967" i="2"/>
  <c r="D3975" i="2"/>
  <c r="D3983" i="2"/>
  <c r="D3991" i="2"/>
  <c r="D3999" i="2"/>
  <c r="D4007" i="2"/>
  <c r="D4015" i="2"/>
  <c r="D4023" i="2"/>
  <c r="D4031" i="2"/>
  <c r="D4039" i="2"/>
  <c r="D4047" i="2"/>
  <c r="D4055" i="2"/>
  <c r="D4063" i="2"/>
  <c r="D4071" i="2"/>
  <c r="D4079" i="2"/>
  <c r="D4087" i="2"/>
  <c r="D4095" i="2"/>
  <c r="D4103" i="2"/>
  <c r="D4111" i="2"/>
  <c r="D4119" i="2"/>
  <c r="D4127" i="2"/>
  <c r="D4135" i="2"/>
  <c r="D4143" i="2"/>
  <c r="D4151" i="2"/>
  <c r="D4159" i="2"/>
  <c r="D4167" i="2"/>
  <c r="D4175" i="2"/>
  <c r="D4183" i="2"/>
  <c r="D4191" i="2"/>
  <c r="D4199" i="2"/>
  <c r="D4207" i="2"/>
  <c r="D4215" i="2"/>
  <c r="D4223" i="2"/>
  <c r="D4231" i="2"/>
  <c r="D4239" i="2"/>
  <c r="D4247" i="2"/>
  <c r="D4255" i="2"/>
  <c r="D4263" i="2"/>
  <c r="D4271" i="2"/>
  <c r="D4279" i="2"/>
  <c r="D4287" i="2"/>
  <c r="D4295" i="2"/>
  <c r="D4303" i="2"/>
  <c r="D4311" i="2"/>
  <c r="D4319" i="2"/>
  <c r="D4327" i="2"/>
  <c r="D4335" i="2"/>
  <c r="D4343" i="2"/>
  <c r="D4351" i="2"/>
  <c r="D4359" i="2"/>
  <c r="D4367" i="2"/>
  <c r="D4375" i="2"/>
  <c r="D4383" i="2"/>
  <c r="D4391" i="2"/>
  <c r="D4399" i="2"/>
  <c r="D4407" i="2"/>
  <c r="D4415" i="2"/>
  <c r="D4423" i="2"/>
  <c r="D4431" i="2"/>
  <c r="D4439" i="2"/>
  <c r="D4447" i="2"/>
  <c r="D4455" i="2"/>
  <c r="D4463" i="2"/>
  <c r="D4471" i="2"/>
  <c r="D4479" i="2"/>
  <c r="D4487" i="2"/>
  <c r="D4495" i="2"/>
  <c r="D4503" i="2"/>
  <c r="D4511" i="2"/>
  <c r="D4519" i="2"/>
  <c r="D4527" i="2"/>
  <c r="D4535" i="2"/>
  <c r="D4543" i="2"/>
  <c r="D4551" i="2"/>
  <c r="D4559" i="2"/>
  <c r="D4567" i="2"/>
  <c r="D4575" i="2"/>
  <c r="D4583" i="2"/>
  <c r="D4591" i="2"/>
  <c r="D4599" i="2"/>
  <c r="D4607" i="2"/>
  <c r="D4615" i="2"/>
  <c r="D4623" i="2"/>
  <c r="D4631" i="2"/>
  <c r="D4639" i="2"/>
  <c r="D4647" i="2"/>
  <c r="D4655" i="2"/>
  <c r="D4663" i="2"/>
  <c r="D4671" i="2"/>
  <c r="D4679" i="2"/>
  <c r="D4687" i="2"/>
  <c r="D4695" i="2"/>
  <c r="D4703" i="2"/>
  <c r="D4711" i="2"/>
  <c r="D4719" i="2"/>
  <c r="D4727" i="2"/>
  <c r="D4735" i="2"/>
  <c r="D4743" i="2"/>
  <c r="D4751" i="2"/>
  <c r="D4759" i="2"/>
  <c r="D4767" i="2"/>
  <c r="D4775" i="2"/>
  <c r="D4783" i="2"/>
  <c r="D4791" i="2"/>
  <c r="D4799" i="2"/>
  <c r="D4807" i="2"/>
  <c r="D4815" i="2"/>
  <c r="D4823" i="2"/>
  <c r="D4831" i="2"/>
  <c r="D4839" i="2"/>
  <c r="D4847" i="2"/>
  <c r="D4855" i="2"/>
  <c r="C3742" i="2"/>
  <c r="C5171" i="2"/>
  <c r="C5729" i="2"/>
  <c r="C6241" i="2"/>
  <c r="C6654" i="2"/>
  <c r="C6993" i="2"/>
  <c r="C7312" i="2"/>
  <c r="C7568" i="2"/>
  <c r="C7824" i="2"/>
  <c r="C8080" i="2"/>
  <c r="C8285" i="2"/>
  <c r="C8464" i="2"/>
  <c r="C8610" i="2"/>
  <c r="C8738" i="2"/>
  <c r="C8866" i="2"/>
  <c r="C8976" i="2"/>
  <c r="C9079" i="2"/>
  <c r="C9182" i="2"/>
  <c r="D409" i="2"/>
  <c r="D512" i="2"/>
  <c r="D615" i="2"/>
  <c r="D718" i="2"/>
  <c r="D821" i="2"/>
  <c r="D911" i="2"/>
  <c r="D997" i="2"/>
  <c r="D1078" i="2"/>
  <c r="D1151" i="2"/>
  <c r="D1224" i="2"/>
  <c r="D1297" i="2"/>
  <c r="D1370" i="2"/>
  <c r="D1443" i="2"/>
  <c r="D1517" i="2"/>
  <c r="D1568" i="2"/>
  <c r="D1605" i="2"/>
  <c r="D1641" i="2"/>
  <c r="D1678" i="2"/>
  <c r="D1714" i="2"/>
  <c r="D1751" i="2"/>
  <c r="D1787" i="2"/>
  <c r="D1824" i="2"/>
  <c r="D1861" i="2"/>
  <c r="D1897" i="2"/>
  <c r="D1934" i="2"/>
  <c r="D1970" i="2"/>
  <c r="D2007" i="2"/>
  <c r="D2043" i="2"/>
  <c r="D2080" i="2"/>
  <c r="D2117" i="2"/>
  <c r="D2153" i="2"/>
  <c r="D2190" i="2"/>
  <c r="D2226" i="2"/>
  <c r="D2258" i="2"/>
  <c r="D2290" i="2"/>
  <c r="D2322" i="2"/>
  <c r="D2354" i="2"/>
  <c r="D2386" i="2"/>
  <c r="D2418" i="2"/>
  <c r="D2450" i="2"/>
  <c r="D2482" i="2"/>
  <c r="D2506" i="2"/>
  <c r="D2525" i="2"/>
  <c r="D2548" i="2"/>
  <c r="D2566" i="2"/>
  <c r="D2581" i="2"/>
  <c r="D2594" i="2"/>
  <c r="D2606" i="2"/>
  <c r="D2620" i="2"/>
  <c r="D2633" i="2"/>
  <c r="D2645" i="2"/>
  <c r="D2658" i="2"/>
  <c r="D2670" i="2"/>
  <c r="D2684" i="2"/>
  <c r="D2697" i="2"/>
  <c r="D2709" i="2"/>
  <c r="D2722" i="2"/>
  <c r="D2734" i="2"/>
  <c r="D2748" i="2"/>
  <c r="D2761" i="2"/>
  <c r="D2773" i="2"/>
  <c r="D2786" i="2"/>
  <c r="D2798" i="2"/>
  <c r="D2812" i="2"/>
  <c r="D2825" i="2"/>
  <c r="D2837" i="2"/>
  <c r="D2850" i="2"/>
  <c r="D2862" i="2"/>
  <c r="D2872" i="2"/>
  <c r="D2880" i="2"/>
  <c r="D2888" i="2"/>
  <c r="D2896" i="2"/>
  <c r="D2904" i="2"/>
  <c r="D2912" i="2"/>
  <c r="D2920" i="2"/>
  <c r="D2928" i="2"/>
  <c r="D2936" i="2"/>
  <c r="D2944" i="2"/>
  <c r="D2952" i="2"/>
  <c r="D2960" i="2"/>
  <c r="D2968" i="2"/>
  <c r="D2976" i="2"/>
  <c r="D2984" i="2"/>
  <c r="D2992" i="2"/>
  <c r="D3000" i="2"/>
  <c r="D3008" i="2"/>
  <c r="D3016" i="2"/>
  <c r="D3024" i="2"/>
  <c r="D3032" i="2"/>
  <c r="D3040" i="2"/>
  <c r="D3048" i="2"/>
  <c r="D3056" i="2"/>
  <c r="D3064" i="2"/>
  <c r="D3072" i="2"/>
  <c r="D3080" i="2"/>
  <c r="D3088" i="2"/>
  <c r="D3096" i="2"/>
  <c r="D3104" i="2"/>
  <c r="D3112" i="2"/>
  <c r="D3120" i="2"/>
  <c r="D3128" i="2"/>
  <c r="D3136" i="2"/>
  <c r="D3144" i="2"/>
  <c r="D3152" i="2"/>
  <c r="D3160" i="2"/>
  <c r="D3168" i="2"/>
  <c r="D3176" i="2"/>
  <c r="D3184" i="2"/>
  <c r="D3192" i="2"/>
  <c r="D3200" i="2"/>
  <c r="D3208" i="2"/>
  <c r="D3216" i="2"/>
  <c r="D3224" i="2"/>
  <c r="D3232" i="2"/>
  <c r="D3240" i="2"/>
  <c r="D3248" i="2"/>
  <c r="D3256" i="2"/>
  <c r="D3264" i="2"/>
  <c r="D3272" i="2"/>
  <c r="D3280" i="2"/>
  <c r="D3288" i="2"/>
  <c r="D3296" i="2"/>
  <c r="D3304" i="2"/>
  <c r="D3312" i="2"/>
  <c r="D3320" i="2"/>
  <c r="D3328" i="2"/>
  <c r="D3336" i="2"/>
  <c r="D3344" i="2"/>
  <c r="D3352" i="2"/>
  <c r="D3360" i="2"/>
  <c r="D3368" i="2"/>
  <c r="D3376" i="2"/>
  <c r="D3384" i="2"/>
  <c r="D3392" i="2"/>
  <c r="D3400" i="2"/>
  <c r="D3408" i="2"/>
  <c r="D3416" i="2"/>
  <c r="D3424" i="2"/>
  <c r="D3432" i="2"/>
  <c r="D3440" i="2"/>
  <c r="D3448" i="2"/>
  <c r="D3456" i="2"/>
  <c r="D3464" i="2"/>
  <c r="D3472" i="2"/>
  <c r="D3480" i="2"/>
  <c r="D3488" i="2"/>
  <c r="D3496" i="2"/>
  <c r="D3504" i="2"/>
  <c r="D3512" i="2"/>
  <c r="D3520" i="2"/>
  <c r="D3528" i="2"/>
  <c r="D3536" i="2"/>
  <c r="D3544" i="2"/>
  <c r="D3552" i="2"/>
  <c r="D3560" i="2"/>
  <c r="D3568" i="2"/>
  <c r="D3576" i="2"/>
  <c r="D3584" i="2"/>
  <c r="D3592" i="2"/>
  <c r="D3600" i="2"/>
  <c r="D3608" i="2"/>
  <c r="D3616" i="2"/>
  <c r="D3624" i="2"/>
  <c r="D3632" i="2"/>
  <c r="D3640" i="2"/>
  <c r="D3648" i="2"/>
  <c r="D3656" i="2"/>
  <c r="D3664" i="2"/>
  <c r="D3672" i="2"/>
  <c r="D3680" i="2"/>
  <c r="D3688" i="2"/>
  <c r="D3696" i="2"/>
  <c r="D3704" i="2"/>
  <c r="D3712" i="2"/>
  <c r="D3720" i="2"/>
  <c r="D3728" i="2"/>
  <c r="D3736" i="2"/>
  <c r="D3744" i="2"/>
  <c r="D3752" i="2"/>
  <c r="D3760" i="2"/>
  <c r="D3768" i="2"/>
  <c r="D3776" i="2"/>
  <c r="D3784" i="2"/>
  <c r="D3792" i="2"/>
  <c r="D3800" i="2"/>
  <c r="D3808" i="2"/>
  <c r="D3816" i="2"/>
  <c r="D3824" i="2"/>
  <c r="D3832" i="2"/>
  <c r="D3840" i="2"/>
  <c r="D3848" i="2"/>
  <c r="D3856" i="2"/>
  <c r="D3864" i="2"/>
  <c r="D3872" i="2"/>
  <c r="D3880" i="2"/>
  <c r="D3888" i="2"/>
  <c r="D3896" i="2"/>
  <c r="D3904" i="2"/>
  <c r="D3912" i="2"/>
  <c r="D3920" i="2"/>
  <c r="D3928" i="2"/>
  <c r="D3936" i="2"/>
  <c r="D3944" i="2"/>
  <c r="D3952" i="2"/>
  <c r="D3960" i="2"/>
  <c r="D3968" i="2"/>
  <c r="D3976" i="2"/>
  <c r="D3984" i="2"/>
  <c r="D3992" i="2"/>
  <c r="D4000" i="2"/>
  <c r="D4008" i="2"/>
  <c r="D4016" i="2"/>
  <c r="D4024" i="2"/>
  <c r="D4032" i="2"/>
  <c r="D4040" i="2"/>
  <c r="D4048" i="2"/>
  <c r="D4056" i="2"/>
  <c r="D4064" i="2"/>
  <c r="D4072" i="2"/>
  <c r="D4080" i="2"/>
  <c r="D4088" i="2"/>
  <c r="D4096" i="2"/>
  <c r="D4104" i="2"/>
  <c r="D4112" i="2"/>
  <c r="D4120" i="2"/>
  <c r="D4128" i="2"/>
  <c r="D4136" i="2"/>
  <c r="D4144" i="2"/>
  <c r="D4152" i="2"/>
  <c r="D4160" i="2"/>
  <c r="D4168" i="2"/>
  <c r="D4176" i="2"/>
  <c r="D4184" i="2"/>
  <c r="D4192" i="2"/>
  <c r="D4200" i="2"/>
  <c r="D4208" i="2"/>
  <c r="D4216" i="2"/>
  <c r="D4224" i="2"/>
  <c r="D4232" i="2"/>
  <c r="D4240" i="2"/>
  <c r="D4248" i="2"/>
  <c r="D4256" i="2"/>
  <c r="D4264" i="2"/>
  <c r="D4272" i="2"/>
  <c r="D4280" i="2"/>
  <c r="D4288" i="2"/>
  <c r="D4296" i="2"/>
  <c r="D4304" i="2"/>
  <c r="D4312" i="2"/>
  <c r="D4320" i="2"/>
  <c r="D4328" i="2"/>
  <c r="D4336" i="2"/>
  <c r="D4344" i="2"/>
  <c r="D4352" i="2"/>
  <c r="D4360" i="2"/>
  <c r="D4368" i="2"/>
  <c r="D4376" i="2"/>
  <c r="D4384" i="2"/>
  <c r="D4392" i="2"/>
  <c r="D4400" i="2"/>
  <c r="D4408" i="2"/>
  <c r="D4416" i="2"/>
  <c r="D4424" i="2"/>
  <c r="D4432" i="2"/>
  <c r="D4440" i="2"/>
  <c r="D4448" i="2"/>
  <c r="D4456" i="2"/>
  <c r="D4464" i="2"/>
  <c r="D4472" i="2"/>
  <c r="D4480" i="2"/>
  <c r="D4488" i="2"/>
  <c r="D4496" i="2"/>
  <c r="D4504" i="2"/>
  <c r="D4512" i="2"/>
  <c r="D4520" i="2"/>
  <c r="D4528" i="2"/>
  <c r="D4536" i="2"/>
  <c r="D4544" i="2"/>
  <c r="D4552" i="2"/>
  <c r="D4560" i="2"/>
  <c r="D4568" i="2"/>
  <c r="D4576" i="2"/>
  <c r="D4584" i="2"/>
  <c r="D4592" i="2"/>
  <c r="D4600" i="2"/>
  <c r="D4608" i="2"/>
  <c r="D4616" i="2"/>
  <c r="D4624" i="2"/>
  <c r="D4632" i="2"/>
  <c r="D4640" i="2"/>
  <c r="D4648" i="2"/>
  <c r="D4656" i="2"/>
  <c r="D4664" i="2"/>
  <c r="D4672" i="2"/>
  <c r="D4680" i="2"/>
  <c r="D4688" i="2"/>
  <c r="D4696" i="2"/>
  <c r="D4704" i="2"/>
  <c r="D4712" i="2"/>
  <c r="D4720" i="2"/>
  <c r="D4728" i="2"/>
  <c r="D4736" i="2"/>
  <c r="D4744" i="2"/>
  <c r="D4752" i="2"/>
  <c r="D4760" i="2"/>
  <c r="D4768" i="2"/>
  <c r="D4776" i="2"/>
  <c r="D4784" i="2"/>
  <c r="D4792" i="2"/>
  <c r="D4800" i="2"/>
  <c r="D4808" i="2"/>
  <c r="D4816" i="2"/>
  <c r="D4824" i="2"/>
  <c r="D4832" i="2"/>
  <c r="D4840" i="2"/>
  <c r="D4848" i="2"/>
  <c r="D4856" i="2"/>
  <c r="D4864" i="2"/>
  <c r="D4872" i="2"/>
  <c r="D4880" i="2"/>
  <c r="D4888" i="2"/>
  <c r="D4896" i="2"/>
  <c r="D4904" i="2"/>
  <c r="D4912" i="2"/>
  <c r="D4920" i="2"/>
  <c r="D4928" i="2"/>
  <c r="D4936" i="2"/>
  <c r="D4944" i="2"/>
  <c r="D4952" i="2"/>
  <c r="D4960" i="2"/>
  <c r="D4968" i="2"/>
  <c r="D4976" i="2"/>
  <c r="D4984" i="2"/>
  <c r="D4992" i="2"/>
  <c r="D5000" i="2"/>
  <c r="D5008" i="2"/>
  <c r="D5016" i="2"/>
  <c r="D5024" i="2"/>
  <c r="D5032" i="2"/>
  <c r="D5040" i="2"/>
  <c r="D5048" i="2"/>
  <c r="D5056" i="2"/>
  <c r="D5064" i="2"/>
  <c r="D5072" i="2"/>
  <c r="D5080" i="2"/>
  <c r="D5088" i="2"/>
  <c r="D5096" i="2"/>
  <c r="D5104" i="2"/>
  <c r="D5112" i="2"/>
  <c r="D5120" i="2"/>
  <c r="D5128" i="2"/>
  <c r="C4150" i="2"/>
  <c r="C5345" i="2"/>
  <c r="C5857" i="2"/>
  <c r="C6369" i="2"/>
  <c r="C6737" i="2"/>
  <c r="C7080" i="2"/>
  <c r="C7376" i="2"/>
  <c r="C7632" i="2"/>
  <c r="C7888" i="2"/>
  <c r="C8131" i="2"/>
  <c r="C8336" i="2"/>
  <c r="C8507" i="2"/>
  <c r="C8642" i="2"/>
  <c r="C8770" i="2"/>
  <c r="C8898" i="2"/>
  <c r="C9001" i="2"/>
  <c r="C9104" i="2"/>
  <c r="C9207" i="2"/>
  <c r="D437" i="2"/>
  <c r="D537" i="2"/>
  <c r="D640" i="2"/>
  <c r="D743" i="2"/>
  <c r="D846" i="2"/>
  <c r="D933" i="2"/>
  <c r="D1017" i="2"/>
  <c r="D1096" i="2"/>
  <c r="D1169" i="2"/>
  <c r="D1242" i="2"/>
  <c r="D1315" i="2"/>
  <c r="D1389" i="2"/>
  <c r="D1462" i="2"/>
  <c r="D1535" i="2"/>
  <c r="D1577" i="2"/>
  <c r="D1614" i="2"/>
  <c r="D1650" i="2"/>
  <c r="D1687" i="2"/>
  <c r="D1723" i="2"/>
  <c r="D1760" i="2"/>
  <c r="D1797" i="2"/>
  <c r="D1833" i="2"/>
  <c r="D1870" i="2"/>
  <c r="D1906" i="2"/>
  <c r="D1943" i="2"/>
  <c r="D1979" i="2"/>
  <c r="D2016" i="2"/>
  <c r="D2053" i="2"/>
  <c r="D2089" i="2"/>
  <c r="D2126" i="2"/>
  <c r="D2162" i="2"/>
  <c r="D2199" i="2"/>
  <c r="D2234" i="2"/>
  <c r="D2266" i="2"/>
  <c r="D2298" i="2"/>
  <c r="D2330" i="2"/>
  <c r="D2362" i="2"/>
  <c r="D2394" i="2"/>
  <c r="D2426" i="2"/>
  <c r="D2458" i="2"/>
  <c r="D2490" i="2"/>
  <c r="D2509" i="2"/>
  <c r="D2532" i="2"/>
  <c r="D2554" i="2"/>
  <c r="D2572" i="2"/>
  <c r="D2585" i="2"/>
  <c r="D2597" i="2"/>
  <c r="D2610" i="2"/>
  <c r="D2622" i="2"/>
  <c r="D2636" i="2"/>
  <c r="D2649" i="2"/>
  <c r="D2661" i="2"/>
  <c r="D2674" i="2"/>
  <c r="D2686" i="2"/>
  <c r="D2700" i="2"/>
  <c r="D2713" i="2"/>
  <c r="D2725" i="2"/>
  <c r="D2738" i="2"/>
  <c r="D2750" i="2"/>
  <c r="D2764" i="2"/>
  <c r="D2777" i="2"/>
  <c r="D2789" i="2"/>
  <c r="D2802" i="2"/>
  <c r="D2814" i="2"/>
  <c r="D2828" i="2"/>
  <c r="D2841" i="2"/>
  <c r="D2853" i="2"/>
  <c r="D2865" i="2"/>
  <c r="D2874" i="2"/>
  <c r="D2882" i="2"/>
  <c r="D2890" i="2"/>
  <c r="D2898" i="2"/>
  <c r="D2906" i="2"/>
  <c r="D2914" i="2"/>
  <c r="D2922" i="2"/>
  <c r="D2930" i="2"/>
  <c r="D2938" i="2"/>
  <c r="D2946" i="2"/>
  <c r="D2954" i="2"/>
  <c r="D2962" i="2"/>
  <c r="D2970" i="2"/>
  <c r="D2978" i="2"/>
  <c r="D2986" i="2"/>
  <c r="D2994" i="2"/>
  <c r="D3002" i="2"/>
  <c r="D3010" i="2"/>
  <c r="D3018" i="2"/>
  <c r="D3026" i="2"/>
  <c r="D3034" i="2"/>
  <c r="D3042" i="2"/>
  <c r="D3050" i="2"/>
  <c r="D3058" i="2"/>
  <c r="D3066" i="2"/>
  <c r="D3074" i="2"/>
  <c r="D3082" i="2"/>
  <c r="D3090" i="2"/>
  <c r="D3098" i="2"/>
  <c r="D3106" i="2"/>
  <c r="D3114" i="2"/>
  <c r="D3122" i="2"/>
  <c r="D3130" i="2"/>
  <c r="D3138" i="2"/>
  <c r="D3146" i="2"/>
  <c r="D3154" i="2"/>
  <c r="D3162" i="2"/>
  <c r="D3170" i="2"/>
  <c r="D3178" i="2"/>
  <c r="D3186" i="2"/>
  <c r="D3194" i="2"/>
  <c r="D3202" i="2"/>
  <c r="D3210" i="2"/>
  <c r="D3218" i="2"/>
  <c r="D3226" i="2"/>
  <c r="D3234" i="2"/>
  <c r="D3242" i="2"/>
  <c r="D3250" i="2"/>
  <c r="D3258" i="2"/>
  <c r="D3266" i="2"/>
  <c r="D3274" i="2"/>
  <c r="D3282" i="2"/>
  <c r="D3290" i="2"/>
  <c r="D3298" i="2"/>
  <c r="D3306" i="2"/>
  <c r="D3314" i="2"/>
  <c r="D3322" i="2"/>
  <c r="D3330" i="2"/>
  <c r="D3338" i="2"/>
  <c r="D3346" i="2"/>
  <c r="D3354" i="2"/>
  <c r="D3362" i="2"/>
  <c r="D3370" i="2"/>
  <c r="D3378" i="2"/>
  <c r="D3386" i="2"/>
  <c r="D3394" i="2"/>
  <c r="D3402" i="2"/>
  <c r="D3410" i="2"/>
  <c r="D3418" i="2"/>
  <c r="D3426" i="2"/>
  <c r="D3434" i="2"/>
  <c r="D3442" i="2"/>
  <c r="D3450" i="2"/>
  <c r="D3458" i="2"/>
  <c r="D3466" i="2"/>
  <c r="D3474" i="2"/>
  <c r="D3482" i="2"/>
  <c r="D3490" i="2"/>
  <c r="D3498" i="2"/>
  <c r="D3506" i="2"/>
  <c r="D3514" i="2"/>
  <c r="D3522" i="2"/>
  <c r="D3530" i="2"/>
  <c r="D3538" i="2"/>
  <c r="D3546" i="2"/>
  <c r="D3554" i="2"/>
  <c r="D3562" i="2"/>
  <c r="D3570" i="2"/>
  <c r="D3578" i="2"/>
  <c r="D3586" i="2"/>
  <c r="D3594" i="2"/>
  <c r="D3602" i="2"/>
  <c r="D3610" i="2"/>
  <c r="D3618" i="2"/>
  <c r="D3626" i="2"/>
  <c r="D3634" i="2"/>
  <c r="D3642" i="2"/>
  <c r="D3650" i="2"/>
  <c r="D3658" i="2"/>
  <c r="D3666" i="2"/>
  <c r="D3674" i="2"/>
  <c r="D3682" i="2"/>
  <c r="D3690" i="2"/>
  <c r="D3698" i="2"/>
  <c r="D3706" i="2"/>
  <c r="D3714" i="2"/>
  <c r="D3722" i="2"/>
  <c r="D3730" i="2"/>
  <c r="D3738" i="2"/>
  <c r="D3746" i="2"/>
  <c r="D3754" i="2"/>
  <c r="D3762" i="2"/>
  <c r="D3770" i="2"/>
  <c r="D3778" i="2"/>
  <c r="D3786" i="2"/>
  <c r="D3794" i="2"/>
  <c r="D3802" i="2"/>
  <c r="D3810" i="2"/>
  <c r="D3818" i="2"/>
  <c r="D3826" i="2"/>
  <c r="D3834" i="2"/>
  <c r="D3842" i="2"/>
  <c r="D3850" i="2"/>
  <c r="D3858" i="2"/>
  <c r="D3866" i="2"/>
  <c r="D3874" i="2"/>
  <c r="D3882" i="2"/>
  <c r="D3890" i="2"/>
  <c r="D3898" i="2"/>
  <c r="D3906" i="2"/>
  <c r="D3914" i="2"/>
  <c r="D3922" i="2"/>
  <c r="D3930" i="2"/>
  <c r="D3938" i="2"/>
  <c r="D3946" i="2"/>
  <c r="D3954" i="2"/>
  <c r="D3962" i="2"/>
  <c r="D3970" i="2"/>
  <c r="D3978" i="2"/>
  <c r="D3986" i="2"/>
  <c r="D3994" i="2"/>
  <c r="D4002" i="2"/>
  <c r="D4010" i="2"/>
  <c r="D4018" i="2"/>
  <c r="D4026" i="2"/>
  <c r="D4034" i="2"/>
  <c r="D4042" i="2"/>
  <c r="D4050" i="2"/>
  <c r="D4058" i="2"/>
  <c r="D4066" i="2"/>
  <c r="D4074" i="2"/>
  <c r="D4082" i="2"/>
  <c r="D4090" i="2"/>
  <c r="D4098" i="2"/>
  <c r="D4106" i="2"/>
  <c r="D4114" i="2"/>
  <c r="D4122" i="2"/>
  <c r="D4130" i="2"/>
  <c r="D4138" i="2"/>
  <c r="D4146" i="2"/>
  <c r="D4154" i="2"/>
  <c r="D4162" i="2"/>
  <c r="D4170" i="2"/>
  <c r="D4178" i="2"/>
  <c r="D4186" i="2"/>
  <c r="D4194" i="2"/>
  <c r="D4202" i="2"/>
  <c r="D4210" i="2"/>
  <c r="D4218" i="2"/>
  <c r="D4226" i="2"/>
  <c r="D4234" i="2"/>
  <c r="D4242" i="2"/>
  <c r="D4250" i="2"/>
  <c r="D4258" i="2"/>
  <c r="D4266" i="2"/>
  <c r="D4274" i="2"/>
  <c r="D4282" i="2"/>
  <c r="D4290" i="2"/>
  <c r="D4298" i="2"/>
  <c r="D4306" i="2"/>
  <c r="D4314" i="2"/>
  <c r="D4322" i="2"/>
  <c r="D4330" i="2"/>
  <c r="D4338" i="2"/>
  <c r="D4346" i="2"/>
  <c r="D4354" i="2"/>
  <c r="D4362" i="2"/>
  <c r="D4370" i="2"/>
  <c r="D4378" i="2"/>
  <c r="D4386" i="2"/>
  <c r="D4394" i="2"/>
  <c r="D4402" i="2"/>
  <c r="D4410" i="2"/>
  <c r="D4418" i="2"/>
  <c r="D4426" i="2"/>
  <c r="D4434" i="2"/>
  <c r="D4442" i="2"/>
  <c r="D4450" i="2"/>
  <c r="D4458" i="2"/>
  <c r="D4466" i="2"/>
  <c r="D4474" i="2"/>
  <c r="D4482" i="2"/>
  <c r="D4490" i="2"/>
  <c r="D4498" i="2"/>
  <c r="D4506" i="2"/>
  <c r="D4514" i="2"/>
  <c r="D4522" i="2"/>
  <c r="D4530" i="2"/>
  <c r="D4538" i="2"/>
  <c r="D4546" i="2"/>
  <c r="D4554" i="2"/>
  <c r="D4562" i="2"/>
  <c r="D4570" i="2"/>
  <c r="D4578" i="2"/>
  <c r="D4586" i="2"/>
  <c r="D4594" i="2"/>
  <c r="D4602" i="2"/>
  <c r="D4610" i="2"/>
  <c r="D4618" i="2"/>
  <c r="D4626" i="2"/>
  <c r="D4634" i="2"/>
  <c r="D4642" i="2"/>
  <c r="D4650" i="2"/>
  <c r="D4658" i="2"/>
  <c r="D4666" i="2"/>
  <c r="D4674" i="2"/>
  <c r="D4682" i="2"/>
  <c r="D4690" i="2"/>
  <c r="D4698" i="2"/>
  <c r="D4706" i="2"/>
  <c r="D4714" i="2"/>
  <c r="D4722" i="2"/>
  <c r="D4730" i="2"/>
  <c r="D4738" i="2"/>
  <c r="D4746" i="2"/>
  <c r="D4754" i="2"/>
  <c r="D4762" i="2"/>
  <c r="D4770" i="2"/>
  <c r="D4778" i="2"/>
  <c r="D4786" i="2"/>
  <c r="D4794" i="2"/>
  <c r="D4802" i="2"/>
  <c r="D4810" i="2"/>
  <c r="D4818" i="2"/>
  <c r="D4826" i="2"/>
  <c r="D4834" i="2"/>
  <c r="D4842" i="2"/>
  <c r="D4850" i="2"/>
  <c r="D4858" i="2"/>
  <c r="D4866" i="2"/>
  <c r="D4874" i="2"/>
  <c r="D4882" i="2"/>
  <c r="D4890" i="2"/>
  <c r="D4898" i="2"/>
  <c r="D4906" i="2"/>
  <c r="D4914" i="2"/>
  <c r="D4922" i="2"/>
  <c r="D4930" i="2"/>
  <c r="D4938" i="2"/>
  <c r="D4946" i="2"/>
  <c r="D4954" i="2"/>
  <c r="D4962" i="2"/>
  <c r="D4970" i="2"/>
  <c r="D4978" i="2"/>
  <c r="D4986" i="2"/>
  <c r="D4994" i="2"/>
  <c r="D5002" i="2"/>
  <c r="D5010" i="2"/>
  <c r="D5018" i="2"/>
  <c r="D5026" i="2"/>
  <c r="D5034" i="2"/>
  <c r="D5042" i="2"/>
  <c r="D5050" i="2"/>
  <c r="D5058" i="2"/>
  <c r="D5066" i="2"/>
  <c r="D5074" i="2"/>
  <c r="D5082" i="2"/>
  <c r="D5090" i="2"/>
  <c r="D5098" i="2"/>
  <c r="D5106" i="2"/>
  <c r="D5114" i="2"/>
  <c r="D5122" i="2"/>
  <c r="D5130" i="2"/>
  <c r="D5138" i="2"/>
  <c r="D5146" i="2"/>
  <c r="D5154" i="2"/>
  <c r="D5162" i="2"/>
  <c r="D5170" i="2"/>
  <c r="D5178" i="2"/>
  <c r="D5186" i="2"/>
  <c r="D5194" i="2"/>
  <c r="D5202" i="2"/>
  <c r="D5210" i="2"/>
  <c r="D5218" i="2"/>
  <c r="D5226" i="2"/>
  <c r="D5234" i="2"/>
  <c r="D5242" i="2"/>
  <c r="D5250" i="2"/>
  <c r="D5258" i="2"/>
  <c r="D5266" i="2"/>
  <c r="D5274" i="2"/>
  <c r="D5282" i="2"/>
  <c r="D5290" i="2"/>
  <c r="D5298" i="2"/>
  <c r="D5306" i="2"/>
  <c r="D5314" i="2"/>
  <c r="D5322" i="2"/>
  <c r="D5330" i="2"/>
  <c r="D5338" i="2"/>
  <c r="D5346" i="2"/>
  <c r="D5354" i="2"/>
  <c r="D5362" i="2"/>
  <c r="D5370" i="2"/>
  <c r="D5378" i="2"/>
  <c r="D5386" i="2"/>
  <c r="D5394" i="2"/>
  <c r="D5402" i="2"/>
  <c r="D5410" i="2"/>
  <c r="D5418" i="2"/>
  <c r="D5426" i="2"/>
  <c r="D5434" i="2"/>
  <c r="D5442" i="2"/>
  <c r="D5450" i="2"/>
  <c r="D5458" i="2"/>
  <c r="D5466" i="2"/>
  <c r="D5474" i="2"/>
  <c r="D5482" i="2"/>
  <c r="D5490" i="2"/>
  <c r="D5498" i="2"/>
  <c r="D5506" i="2"/>
  <c r="D5514" i="2"/>
  <c r="D5522" i="2"/>
  <c r="D5530" i="2"/>
  <c r="D5538" i="2"/>
  <c r="D5546" i="2"/>
  <c r="D5554" i="2"/>
  <c r="D5562" i="2"/>
  <c r="D5570" i="2"/>
  <c r="D5578" i="2"/>
  <c r="D5586" i="2"/>
  <c r="D5594" i="2"/>
  <c r="D5602" i="2"/>
  <c r="D5610" i="2"/>
  <c r="D5618" i="2"/>
  <c r="D5626" i="2"/>
  <c r="D5634" i="2"/>
  <c r="D5642" i="2"/>
  <c r="D5650" i="2"/>
  <c r="D5658" i="2"/>
  <c r="D5666" i="2"/>
  <c r="D5674" i="2"/>
  <c r="D5682" i="2"/>
  <c r="D5690" i="2"/>
  <c r="D5698" i="2"/>
  <c r="D5706" i="2"/>
  <c r="D5714" i="2"/>
  <c r="D5722" i="2"/>
  <c r="D5730" i="2"/>
  <c r="D5738" i="2"/>
  <c r="D5746" i="2"/>
  <c r="D5754" i="2"/>
  <c r="D5762" i="2"/>
  <c r="D5770" i="2"/>
  <c r="D5778" i="2"/>
  <c r="C4322" i="2"/>
  <c r="C5409" i="2"/>
  <c r="C5921" i="2"/>
  <c r="C6433" i="2"/>
  <c r="C6782" i="2"/>
  <c r="C7121" i="2"/>
  <c r="C7408" i="2"/>
  <c r="C7664" i="2"/>
  <c r="C7920" i="2"/>
  <c r="C8157" i="2"/>
  <c r="C8358" i="2"/>
  <c r="C8528" i="2"/>
  <c r="C8658" i="2"/>
  <c r="C8786" i="2"/>
  <c r="C8912" i="2"/>
  <c r="C9015" i="2"/>
  <c r="C9118" i="2"/>
  <c r="C9218" i="2"/>
  <c r="D448" i="2"/>
  <c r="D551" i="2"/>
  <c r="D654" i="2"/>
  <c r="D757" i="2"/>
  <c r="D857" i="2"/>
  <c r="D943" i="2"/>
  <c r="D1029" i="2"/>
  <c r="D1105" i="2"/>
  <c r="D1178" i="2"/>
  <c r="D1251" i="2"/>
  <c r="D1325" i="2"/>
  <c r="D1398" i="2"/>
  <c r="D1471" i="2"/>
  <c r="D1544" i="2"/>
  <c r="D1581" i="2"/>
  <c r="D1617" i="2"/>
  <c r="D1654" i="2"/>
  <c r="D1690" i="2"/>
  <c r="D1727" i="2"/>
  <c r="D1763" i="2"/>
  <c r="D1800" i="2"/>
  <c r="D1837" i="2"/>
  <c r="D1873" i="2"/>
  <c r="D1910" i="2"/>
  <c r="D1946" i="2"/>
  <c r="D1983" i="2"/>
  <c r="D2019" i="2"/>
  <c r="D2056" i="2"/>
  <c r="D2093" i="2"/>
  <c r="D2129" i="2"/>
  <c r="D2166" i="2"/>
  <c r="D2202" i="2"/>
  <c r="D2237" i="2"/>
  <c r="D2269" i="2"/>
  <c r="D2301" i="2"/>
  <c r="D2333" i="2"/>
  <c r="D2365" i="2"/>
  <c r="D2397" i="2"/>
  <c r="D2429" i="2"/>
  <c r="D2461" i="2"/>
  <c r="D2492" i="2"/>
  <c r="D2514" i="2"/>
  <c r="D2533" i="2"/>
  <c r="D2556" i="2"/>
  <c r="D2573" i="2"/>
  <c r="D2586" i="2"/>
  <c r="D2598" i="2"/>
  <c r="D2612" i="2"/>
  <c r="D2625" i="2"/>
  <c r="D2637" i="2"/>
  <c r="D2650" i="2"/>
  <c r="D2662" i="2"/>
  <c r="D2676" i="2"/>
  <c r="D2689" i="2"/>
  <c r="D2701" i="2"/>
  <c r="D2714" i="2"/>
  <c r="D2726" i="2"/>
  <c r="D2740" i="2"/>
  <c r="D2753" i="2"/>
  <c r="D2765" i="2"/>
  <c r="D2778" i="2"/>
  <c r="D2790" i="2"/>
  <c r="D2804" i="2"/>
  <c r="D2817" i="2"/>
  <c r="D2829" i="2"/>
  <c r="D2842" i="2"/>
  <c r="D2854" i="2"/>
  <c r="D2866" i="2"/>
  <c r="D2875" i="2"/>
  <c r="D2883" i="2"/>
  <c r="D2891" i="2"/>
  <c r="D2899" i="2"/>
  <c r="D2907" i="2"/>
  <c r="D2915" i="2"/>
  <c r="D2923" i="2"/>
  <c r="D2931" i="2"/>
  <c r="D2939" i="2"/>
  <c r="D2947" i="2"/>
  <c r="D2955" i="2"/>
  <c r="D2963" i="2"/>
  <c r="D2971" i="2"/>
  <c r="D2979" i="2"/>
  <c r="D2987" i="2"/>
  <c r="D2995" i="2"/>
  <c r="D3003" i="2"/>
  <c r="D3011" i="2"/>
  <c r="D3019" i="2"/>
  <c r="D3027" i="2"/>
  <c r="D3035" i="2"/>
  <c r="D3043" i="2"/>
  <c r="D3051" i="2"/>
  <c r="D3059" i="2"/>
  <c r="D3067" i="2"/>
  <c r="D3075" i="2"/>
  <c r="D3083" i="2"/>
  <c r="D3091" i="2"/>
  <c r="D3099" i="2"/>
  <c r="D3107" i="2"/>
  <c r="D3115" i="2"/>
  <c r="D3123" i="2"/>
  <c r="D3131" i="2"/>
  <c r="D3139" i="2"/>
  <c r="D3147" i="2"/>
  <c r="D3155" i="2"/>
  <c r="D3163" i="2"/>
  <c r="D3171" i="2"/>
  <c r="D3179" i="2"/>
  <c r="D3187" i="2"/>
  <c r="D3195" i="2"/>
  <c r="D3203" i="2"/>
  <c r="D3211" i="2"/>
  <c r="D3219" i="2"/>
  <c r="D3227" i="2"/>
  <c r="D3235" i="2"/>
  <c r="D3243" i="2"/>
  <c r="D3251" i="2"/>
  <c r="D3259" i="2"/>
  <c r="D3267" i="2"/>
  <c r="D3275" i="2"/>
  <c r="D3283" i="2"/>
  <c r="D3291" i="2"/>
  <c r="D3299" i="2"/>
  <c r="D3307" i="2"/>
  <c r="D3315" i="2"/>
  <c r="D3323" i="2"/>
  <c r="D3331" i="2"/>
  <c r="D3339" i="2"/>
  <c r="D3347" i="2"/>
  <c r="D3355" i="2"/>
  <c r="D3363" i="2"/>
  <c r="D3371" i="2"/>
  <c r="D3379" i="2"/>
  <c r="D3387" i="2"/>
  <c r="D3395" i="2"/>
  <c r="D3403" i="2"/>
  <c r="D3411" i="2"/>
  <c r="D3419" i="2"/>
  <c r="D3427" i="2"/>
  <c r="D3435" i="2"/>
  <c r="D3443" i="2"/>
  <c r="D3451" i="2"/>
  <c r="D3459" i="2"/>
  <c r="D3467" i="2"/>
  <c r="D3475" i="2"/>
  <c r="D3483" i="2"/>
  <c r="D3491" i="2"/>
  <c r="D3499" i="2"/>
  <c r="D3507" i="2"/>
  <c r="D3515" i="2"/>
  <c r="D3523" i="2"/>
  <c r="D3531" i="2"/>
  <c r="D3539" i="2"/>
  <c r="D3547" i="2"/>
  <c r="D3555" i="2"/>
  <c r="D3563" i="2"/>
  <c r="D3571" i="2"/>
  <c r="D3579" i="2"/>
  <c r="D3587" i="2"/>
  <c r="D3595" i="2"/>
  <c r="D3603" i="2"/>
  <c r="D3611" i="2"/>
  <c r="D3619" i="2"/>
  <c r="D3627" i="2"/>
  <c r="D3635" i="2"/>
  <c r="D3643" i="2"/>
  <c r="D3651" i="2"/>
  <c r="D3659" i="2"/>
  <c r="D3667" i="2"/>
  <c r="D3675" i="2"/>
  <c r="D3683" i="2"/>
  <c r="D3691" i="2"/>
  <c r="D3699" i="2"/>
  <c r="D3707" i="2"/>
  <c r="D3715" i="2"/>
  <c r="D3723" i="2"/>
  <c r="D3731" i="2"/>
  <c r="D3739" i="2"/>
  <c r="D3747" i="2"/>
  <c r="D3755" i="2"/>
  <c r="D3763" i="2"/>
  <c r="D3771" i="2"/>
  <c r="D3779" i="2"/>
  <c r="D3787" i="2"/>
  <c r="D3795" i="2"/>
  <c r="D3803" i="2"/>
  <c r="D3811" i="2"/>
  <c r="D3819" i="2"/>
  <c r="D3827" i="2"/>
  <c r="D3835" i="2"/>
  <c r="D3843" i="2"/>
  <c r="D3851" i="2"/>
  <c r="D3859" i="2"/>
  <c r="D3867" i="2"/>
  <c r="D3875" i="2"/>
  <c r="D3883" i="2"/>
  <c r="D3891" i="2"/>
  <c r="D3899" i="2"/>
  <c r="D3907" i="2"/>
  <c r="D3915" i="2"/>
  <c r="D3923" i="2"/>
  <c r="D3931" i="2"/>
  <c r="D3939" i="2"/>
  <c r="D3947" i="2"/>
  <c r="D3955" i="2"/>
  <c r="D3963" i="2"/>
  <c r="D3971" i="2"/>
  <c r="D3979" i="2"/>
  <c r="D3987" i="2"/>
  <c r="D3995" i="2"/>
  <c r="D4003" i="2"/>
  <c r="D4011" i="2"/>
  <c r="D4019" i="2"/>
  <c r="D4027" i="2"/>
  <c r="D4035" i="2"/>
  <c r="D4043" i="2"/>
  <c r="D4051" i="2"/>
  <c r="D4059" i="2"/>
  <c r="D4067" i="2"/>
  <c r="D4075" i="2"/>
  <c r="D4083" i="2"/>
  <c r="D4091" i="2"/>
  <c r="D4099" i="2"/>
  <c r="D4107" i="2"/>
  <c r="D4115" i="2"/>
  <c r="D4123" i="2"/>
  <c r="D4131" i="2"/>
  <c r="D4139" i="2"/>
  <c r="D4147" i="2"/>
  <c r="D4155" i="2"/>
  <c r="D4163" i="2"/>
  <c r="D4171" i="2"/>
  <c r="D4179" i="2"/>
  <c r="D4187" i="2"/>
  <c r="D4195" i="2"/>
  <c r="D4203" i="2"/>
  <c r="D4211" i="2"/>
  <c r="D4219" i="2"/>
  <c r="D4227" i="2"/>
  <c r="D4235" i="2"/>
  <c r="D4243" i="2"/>
  <c r="D4251" i="2"/>
  <c r="D4259" i="2"/>
  <c r="D4267" i="2"/>
  <c r="D4275" i="2"/>
  <c r="D4283" i="2"/>
  <c r="D4291" i="2"/>
  <c r="D4299" i="2"/>
  <c r="D4307" i="2"/>
  <c r="D4315" i="2"/>
  <c r="D4323" i="2"/>
  <c r="D4331" i="2"/>
  <c r="D4339" i="2"/>
  <c r="D4347" i="2"/>
  <c r="D4355" i="2"/>
  <c r="D4363" i="2"/>
  <c r="D4371" i="2"/>
  <c r="D4379" i="2"/>
  <c r="D4387" i="2"/>
  <c r="D4395" i="2"/>
  <c r="D4403" i="2"/>
  <c r="D4411" i="2"/>
  <c r="D4419" i="2"/>
  <c r="D4427" i="2"/>
  <c r="D4435" i="2"/>
  <c r="D4443" i="2"/>
  <c r="D4451" i="2"/>
  <c r="D4459" i="2"/>
  <c r="D4467" i="2"/>
  <c r="D4475" i="2"/>
  <c r="D4483" i="2"/>
  <c r="D4491" i="2"/>
  <c r="D4499" i="2"/>
  <c r="D4507" i="2"/>
  <c r="D4515" i="2"/>
  <c r="D4523" i="2"/>
  <c r="D4531" i="2"/>
  <c r="D4539" i="2"/>
  <c r="D4547" i="2"/>
  <c r="D4555" i="2"/>
  <c r="D4563" i="2"/>
  <c r="D4571" i="2"/>
  <c r="D4579" i="2"/>
  <c r="D4587" i="2"/>
  <c r="D4595" i="2"/>
  <c r="D4603" i="2"/>
  <c r="D4611" i="2"/>
  <c r="D4619" i="2"/>
  <c r="D4627" i="2"/>
  <c r="D4635" i="2"/>
  <c r="D4643" i="2"/>
  <c r="D4651" i="2"/>
  <c r="D4659" i="2"/>
  <c r="D4667" i="2"/>
  <c r="D4675" i="2"/>
  <c r="D4683" i="2"/>
  <c r="D4691" i="2"/>
  <c r="D4699" i="2"/>
  <c r="D4707" i="2"/>
  <c r="D4715" i="2"/>
  <c r="D4723" i="2"/>
  <c r="D4731" i="2"/>
  <c r="D4739" i="2"/>
  <c r="D4747" i="2"/>
  <c r="D4755" i="2"/>
  <c r="D4763" i="2"/>
  <c r="D4771" i="2"/>
  <c r="D4779" i="2"/>
  <c r="D4787" i="2"/>
  <c r="D4795" i="2"/>
  <c r="D4803" i="2"/>
  <c r="D4811" i="2"/>
  <c r="D4819" i="2"/>
  <c r="D4827" i="2"/>
  <c r="D4835" i="2"/>
  <c r="D4843" i="2"/>
  <c r="D4851" i="2"/>
  <c r="D4859" i="2"/>
  <c r="D4867" i="2"/>
  <c r="D4875" i="2"/>
  <c r="D4883" i="2"/>
  <c r="D4891" i="2"/>
  <c r="D4899" i="2"/>
  <c r="D4907" i="2"/>
  <c r="D4915" i="2"/>
  <c r="D4923" i="2"/>
  <c r="D4931" i="2"/>
  <c r="D4939" i="2"/>
  <c r="D4947" i="2"/>
  <c r="D4955" i="2"/>
  <c r="D4963" i="2"/>
  <c r="D4971" i="2"/>
  <c r="D4979" i="2"/>
  <c r="D4987" i="2"/>
  <c r="D4995" i="2"/>
  <c r="D5003" i="2"/>
  <c r="D5011" i="2"/>
  <c r="D5019" i="2"/>
  <c r="D5027" i="2"/>
  <c r="D5035" i="2"/>
  <c r="D5043" i="2"/>
  <c r="D5051" i="2"/>
  <c r="D5059" i="2"/>
  <c r="D5067" i="2"/>
  <c r="D5075" i="2"/>
  <c r="D5083" i="2"/>
  <c r="D5091" i="2"/>
  <c r="D5099" i="2"/>
  <c r="D5107" i="2"/>
  <c r="D5115" i="2"/>
  <c r="D5123" i="2"/>
  <c r="D5131" i="2"/>
  <c r="D5139" i="2"/>
  <c r="D5147" i="2"/>
  <c r="D5155" i="2"/>
  <c r="D5163" i="2"/>
  <c r="D5171" i="2"/>
  <c r="D5179" i="2"/>
  <c r="D5187" i="2"/>
  <c r="D5195" i="2"/>
  <c r="D5203" i="2"/>
  <c r="D5211" i="2"/>
  <c r="D5219" i="2"/>
  <c r="D5227" i="2"/>
  <c r="D5235" i="2"/>
  <c r="D5243" i="2"/>
  <c r="D5251" i="2"/>
  <c r="D5259" i="2"/>
  <c r="D5267" i="2"/>
  <c r="D5275" i="2"/>
  <c r="D5283" i="2"/>
  <c r="D5291" i="2"/>
  <c r="D5299" i="2"/>
  <c r="D5307" i="2"/>
  <c r="D5315" i="2"/>
  <c r="D5323" i="2"/>
  <c r="D5331" i="2"/>
  <c r="D5339" i="2"/>
  <c r="D5347" i="2"/>
  <c r="D5355" i="2"/>
  <c r="D5363" i="2"/>
  <c r="D5371" i="2"/>
  <c r="D5379" i="2"/>
  <c r="D5387" i="2"/>
  <c r="D5395" i="2"/>
  <c r="D5403" i="2"/>
  <c r="D5411" i="2"/>
  <c r="D5419" i="2"/>
  <c r="D5427" i="2"/>
  <c r="D5435" i="2"/>
  <c r="D5443" i="2"/>
  <c r="D5451" i="2"/>
  <c r="D5459" i="2"/>
  <c r="D5467" i="2"/>
  <c r="D5475" i="2"/>
  <c r="D5483" i="2"/>
  <c r="D5491" i="2"/>
  <c r="D5499" i="2"/>
  <c r="D5507" i="2"/>
  <c r="D5515" i="2"/>
  <c r="D5523" i="2"/>
  <c r="D5531" i="2"/>
  <c r="D5539" i="2"/>
  <c r="D5547" i="2"/>
  <c r="D5555" i="2"/>
  <c r="D5563" i="2"/>
  <c r="D5571" i="2"/>
  <c r="D5579" i="2"/>
  <c r="D5587" i="2"/>
  <c r="D5595" i="2"/>
  <c r="D5603" i="2"/>
  <c r="D5611" i="2"/>
  <c r="D5619" i="2"/>
  <c r="D5627" i="2"/>
  <c r="D5635" i="2"/>
  <c r="D5643" i="2"/>
  <c r="D5651" i="2"/>
  <c r="D5659" i="2"/>
  <c r="D5667" i="2"/>
  <c r="D5675" i="2"/>
  <c r="D5683" i="2"/>
  <c r="D5691" i="2"/>
  <c r="D5699" i="2"/>
  <c r="D5707" i="2"/>
  <c r="D5715" i="2"/>
  <c r="D5723" i="2"/>
  <c r="D5731" i="2"/>
  <c r="D5739" i="2"/>
  <c r="D5747" i="2"/>
  <c r="D5755" i="2"/>
  <c r="D5763" i="2"/>
  <c r="D5771" i="2"/>
  <c r="D5779" i="2"/>
  <c r="D5787" i="2"/>
  <c r="D5795" i="2"/>
  <c r="D5803" i="2"/>
  <c r="D5811" i="2"/>
  <c r="D5819" i="2"/>
  <c r="D5827" i="2"/>
  <c r="D5835" i="2"/>
  <c r="D5843" i="2"/>
  <c r="D5851" i="2"/>
  <c r="D5859" i="2"/>
  <c r="D5867" i="2"/>
  <c r="D5875" i="2"/>
  <c r="D5883" i="2"/>
  <c r="D5891" i="2"/>
  <c r="D5899" i="2"/>
  <c r="D5907" i="2"/>
  <c r="D5915" i="2"/>
  <c r="D5923" i="2"/>
  <c r="D5931" i="2"/>
  <c r="D5939" i="2"/>
  <c r="D5947" i="2"/>
  <c r="D5955" i="2"/>
  <c r="D5963" i="2"/>
  <c r="D5971" i="2"/>
  <c r="D5979" i="2"/>
  <c r="D5987" i="2"/>
  <c r="D5995" i="2"/>
  <c r="D6003" i="2"/>
  <c r="D6011" i="2"/>
  <c r="D6019" i="2"/>
  <c r="D6027" i="2"/>
  <c r="D6035" i="2"/>
  <c r="D6043" i="2"/>
  <c r="D6051" i="2"/>
  <c r="D6059" i="2"/>
  <c r="D6067" i="2"/>
  <c r="D6075" i="2"/>
  <c r="D6083" i="2"/>
  <c r="D6091" i="2"/>
  <c r="D6099" i="2"/>
  <c r="D6107" i="2"/>
  <c r="D6115" i="2"/>
  <c r="D6123" i="2"/>
  <c r="D6131" i="2"/>
  <c r="D6139" i="2"/>
  <c r="D6147" i="2"/>
  <c r="D6155" i="2"/>
  <c r="D6163" i="2"/>
  <c r="D6171" i="2"/>
  <c r="D6179" i="2"/>
  <c r="D6187" i="2"/>
  <c r="D6195" i="2"/>
  <c r="D6203" i="2"/>
  <c r="D6211" i="2"/>
  <c r="D6219" i="2"/>
  <c r="D6227" i="2"/>
  <c r="D6235" i="2"/>
  <c r="D6243" i="2"/>
  <c r="D6251" i="2"/>
  <c r="D6259" i="2"/>
  <c r="D6267" i="2"/>
  <c r="C3979" i="2"/>
  <c r="C6696" i="2"/>
  <c r="C7856" i="2"/>
  <c r="C8626" i="2"/>
  <c r="C9090" i="2"/>
  <c r="D629" i="2"/>
  <c r="D1007" i="2"/>
  <c r="D1306" i="2"/>
  <c r="D1571" i="2"/>
  <c r="D1718" i="2"/>
  <c r="D1864" i="2"/>
  <c r="D2010" i="2"/>
  <c r="D2157" i="2"/>
  <c r="D2293" i="2"/>
  <c r="D2421" i="2"/>
  <c r="D2530" i="2"/>
  <c r="D2596" i="2"/>
  <c r="D2646" i="2"/>
  <c r="D2698" i="2"/>
  <c r="D2749" i="2"/>
  <c r="D2801" i="2"/>
  <c r="D2852" i="2"/>
  <c r="D2889" i="2"/>
  <c r="D2921" i="2"/>
  <c r="D2953" i="2"/>
  <c r="D2985" i="2"/>
  <c r="D3017" i="2"/>
  <c r="D3049" i="2"/>
  <c r="D3081" i="2"/>
  <c r="D3113" i="2"/>
  <c r="D3145" i="2"/>
  <c r="D3177" i="2"/>
  <c r="D3209" i="2"/>
  <c r="D3241" i="2"/>
  <c r="D3273" i="2"/>
  <c r="D3305" i="2"/>
  <c r="D3337" i="2"/>
  <c r="D3369" i="2"/>
  <c r="D3401" i="2"/>
  <c r="D3433" i="2"/>
  <c r="D3465" i="2"/>
  <c r="D3497" i="2"/>
  <c r="D3529" i="2"/>
  <c r="D3561" i="2"/>
  <c r="D3593" i="2"/>
  <c r="D3625" i="2"/>
  <c r="D3657" i="2"/>
  <c r="D3689" i="2"/>
  <c r="D3721" i="2"/>
  <c r="D3753" i="2"/>
  <c r="D3785" i="2"/>
  <c r="D3817" i="2"/>
  <c r="D3849" i="2"/>
  <c r="D3881" i="2"/>
  <c r="D3913" i="2"/>
  <c r="D3945" i="2"/>
  <c r="D3977" i="2"/>
  <c r="D4009" i="2"/>
  <c r="D4041" i="2"/>
  <c r="D4073" i="2"/>
  <c r="D4105" i="2"/>
  <c r="D4137" i="2"/>
  <c r="D4169" i="2"/>
  <c r="D4201" i="2"/>
  <c r="D4233" i="2"/>
  <c r="D4265" i="2"/>
  <c r="D4297" i="2"/>
  <c r="D4329" i="2"/>
  <c r="D4361" i="2"/>
  <c r="D4393" i="2"/>
  <c r="D4425" i="2"/>
  <c r="D4457" i="2"/>
  <c r="D4489" i="2"/>
  <c r="D4521" i="2"/>
  <c r="D4553" i="2"/>
  <c r="D4585" i="2"/>
  <c r="D4617" i="2"/>
  <c r="D4649" i="2"/>
  <c r="D4681" i="2"/>
  <c r="D4713" i="2"/>
  <c r="D4745" i="2"/>
  <c r="D4777" i="2"/>
  <c r="D4809" i="2"/>
  <c r="D4841" i="2"/>
  <c r="D4868" i="2"/>
  <c r="D4889" i="2"/>
  <c r="D4911" i="2"/>
  <c r="D4932" i="2"/>
  <c r="D4953" i="2"/>
  <c r="D4975" i="2"/>
  <c r="D4996" i="2"/>
  <c r="D5017" i="2"/>
  <c r="D5039" i="2"/>
  <c r="D5060" i="2"/>
  <c r="D5081" i="2"/>
  <c r="D5103" i="2"/>
  <c r="D5124" i="2"/>
  <c r="D5143" i="2"/>
  <c r="D5159" i="2"/>
  <c r="D5175" i="2"/>
  <c r="D5191" i="2"/>
  <c r="D5207" i="2"/>
  <c r="D5223" i="2"/>
  <c r="D5239" i="2"/>
  <c r="D5255" i="2"/>
  <c r="D5271" i="2"/>
  <c r="D5287" i="2"/>
  <c r="D5303" i="2"/>
  <c r="D5319" i="2"/>
  <c r="D5335" i="2"/>
  <c r="D5351" i="2"/>
  <c r="D5367" i="2"/>
  <c r="D5383" i="2"/>
  <c r="D5399" i="2"/>
  <c r="D5415" i="2"/>
  <c r="D5431" i="2"/>
  <c r="D5447" i="2"/>
  <c r="D5463" i="2"/>
  <c r="D5479" i="2"/>
  <c r="D5492" i="2"/>
  <c r="D5504" i="2"/>
  <c r="D5518" i="2"/>
  <c r="D5529" i="2"/>
  <c r="D5543" i="2"/>
  <c r="D5556" i="2"/>
  <c r="D5568" i="2"/>
  <c r="D5582" i="2"/>
  <c r="D5593" i="2"/>
  <c r="D5607" i="2"/>
  <c r="D5620" i="2"/>
  <c r="D5632" i="2"/>
  <c r="D5646" i="2"/>
  <c r="D5657" i="2"/>
  <c r="D5671" i="2"/>
  <c r="D5684" i="2"/>
  <c r="D5696" i="2"/>
  <c r="D5710" i="2"/>
  <c r="D5721" i="2"/>
  <c r="D5735" i="2"/>
  <c r="D5748" i="2"/>
  <c r="D5760" i="2"/>
  <c r="D5774" i="2"/>
  <c r="D5785" i="2"/>
  <c r="D5796" i="2"/>
  <c r="D5807" i="2"/>
  <c r="D5817" i="2"/>
  <c r="D5828" i="2"/>
  <c r="D5839" i="2"/>
  <c r="D5849" i="2"/>
  <c r="D5860" i="2"/>
  <c r="D5871" i="2"/>
  <c r="D5881" i="2"/>
  <c r="D5892" i="2"/>
  <c r="D5903" i="2"/>
  <c r="D5913" i="2"/>
  <c r="D5924" i="2"/>
  <c r="D5935" i="2"/>
  <c r="D5945" i="2"/>
  <c r="D5956" i="2"/>
  <c r="D5967" i="2"/>
  <c r="D5977" i="2"/>
  <c r="D5988" i="2"/>
  <c r="D5999" i="2"/>
  <c r="D6009" i="2"/>
  <c r="D6020" i="2"/>
  <c r="D6031" i="2"/>
  <c r="D6041" i="2"/>
  <c r="D6052" i="2"/>
  <c r="D6063" i="2"/>
  <c r="D6073" i="2"/>
  <c r="D6084" i="2"/>
  <c r="D6095" i="2"/>
  <c r="D6105" i="2"/>
  <c r="D6116" i="2"/>
  <c r="D6127" i="2"/>
  <c r="D6137" i="2"/>
  <c r="D6148" i="2"/>
  <c r="D6159" i="2"/>
  <c r="D6169" i="2"/>
  <c r="D6180" i="2"/>
  <c r="D6191" i="2"/>
  <c r="D6201" i="2"/>
  <c r="D6212" i="2"/>
  <c r="D6223" i="2"/>
  <c r="D6232" i="2"/>
  <c r="D6241" i="2"/>
  <c r="D6250" i="2"/>
  <c r="D6260" i="2"/>
  <c r="D6269" i="2"/>
  <c r="D6277" i="2"/>
  <c r="D6285" i="2"/>
  <c r="D6293" i="2"/>
  <c r="D6301" i="2"/>
  <c r="D6309" i="2"/>
  <c r="D6317" i="2"/>
  <c r="D6325" i="2"/>
  <c r="D6333" i="2"/>
  <c r="D6341" i="2"/>
  <c r="D6349" i="2"/>
  <c r="D6357" i="2"/>
  <c r="D6365" i="2"/>
  <c r="D6373" i="2"/>
  <c r="D6381" i="2"/>
  <c r="D6389" i="2"/>
  <c r="D6397" i="2"/>
  <c r="D6405" i="2"/>
  <c r="D6413" i="2"/>
  <c r="D6421" i="2"/>
  <c r="D6429" i="2"/>
  <c r="D6437" i="2"/>
  <c r="D6445" i="2"/>
  <c r="D6453" i="2"/>
  <c r="D6461" i="2"/>
  <c r="D6469" i="2"/>
  <c r="D6477" i="2"/>
  <c r="D6485" i="2"/>
  <c r="D6493" i="2"/>
  <c r="D6501" i="2"/>
  <c r="D6509" i="2"/>
  <c r="D6517" i="2"/>
  <c r="D6525" i="2"/>
  <c r="D6533" i="2"/>
  <c r="D6541" i="2"/>
  <c r="D6549" i="2"/>
  <c r="D6557" i="2"/>
  <c r="D6565" i="2"/>
  <c r="D6573" i="2"/>
  <c r="D6581" i="2"/>
  <c r="D6589" i="2"/>
  <c r="D6597" i="2"/>
  <c r="D6605" i="2"/>
  <c r="D6613" i="2"/>
  <c r="D6621" i="2"/>
  <c r="D6629" i="2"/>
  <c r="D6637" i="2"/>
  <c r="D6645" i="2"/>
  <c r="D6653" i="2"/>
  <c r="D6661" i="2"/>
  <c r="D6669" i="2"/>
  <c r="D6677" i="2"/>
  <c r="D6685" i="2"/>
  <c r="D6693" i="2"/>
  <c r="D6701" i="2"/>
  <c r="D6709" i="2"/>
  <c r="D6717" i="2"/>
  <c r="D6725" i="2"/>
  <c r="D6733" i="2"/>
  <c r="D6741" i="2"/>
  <c r="D6749" i="2"/>
  <c r="D6757" i="2"/>
  <c r="D6765" i="2"/>
  <c r="D6773" i="2"/>
  <c r="D6781" i="2"/>
  <c r="D6789" i="2"/>
  <c r="D6797" i="2"/>
  <c r="D6805" i="2"/>
  <c r="D6813" i="2"/>
  <c r="D6821" i="2"/>
  <c r="D6829" i="2"/>
  <c r="D6837" i="2"/>
  <c r="D6845" i="2"/>
  <c r="D6853" i="2"/>
  <c r="D6861" i="2"/>
  <c r="D6869" i="2"/>
  <c r="D6877" i="2"/>
  <c r="D6885" i="2"/>
  <c r="D6893" i="2"/>
  <c r="D6901" i="2"/>
  <c r="D6909" i="2"/>
  <c r="D6917" i="2"/>
  <c r="D6925" i="2"/>
  <c r="D6933" i="2"/>
  <c r="D6941" i="2"/>
  <c r="D6949" i="2"/>
  <c r="D6957" i="2"/>
  <c r="D6965" i="2"/>
  <c r="D6973" i="2"/>
  <c r="D6981" i="2"/>
  <c r="D6989" i="2"/>
  <c r="D6997" i="2"/>
  <c r="D7005" i="2"/>
  <c r="D7013" i="2"/>
  <c r="D7021" i="2"/>
  <c r="D7029" i="2"/>
  <c r="D7037" i="2"/>
  <c r="D7045" i="2"/>
  <c r="D7053" i="2"/>
  <c r="D7061" i="2"/>
  <c r="D7069" i="2"/>
  <c r="D7077" i="2"/>
  <c r="D7085" i="2"/>
  <c r="D7093" i="2"/>
  <c r="D7101" i="2"/>
  <c r="D7109" i="2"/>
  <c r="D7117" i="2"/>
  <c r="D7125" i="2"/>
  <c r="D7133" i="2"/>
  <c r="D7141" i="2"/>
  <c r="D7149" i="2"/>
  <c r="D7157" i="2"/>
  <c r="D7165" i="2"/>
  <c r="D7173" i="2"/>
  <c r="D7181" i="2"/>
  <c r="D7189" i="2"/>
  <c r="D7197" i="2"/>
  <c r="D7205" i="2"/>
  <c r="D7213" i="2"/>
  <c r="D7221" i="2"/>
  <c r="D7229" i="2"/>
  <c r="D7237" i="2"/>
  <c r="D7245" i="2"/>
  <c r="D7253" i="2"/>
  <c r="D7261" i="2"/>
  <c r="D7269" i="2"/>
  <c r="D7277" i="2"/>
  <c r="D7285" i="2"/>
  <c r="D7293" i="2"/>
  <c r="D7301" i="2"/>
  <c r="D7309" i="2"/>
  <c r="D7317" i="2"/>
  <c r="D7325" i="2"/>
  <c r="D7333" i="2"/>
  <c r="D7341" i="2"/>
  <c r="D7349" i="2"/>
  <c r="D7357" i="2"/>
  <c r="D7365" i="2"/>
  <c r="D7373" i="2"/>
  <c r="D7381" i="2"/>
  <c r="D7389" i="2"/>
  <c r="D7397" i="2"/>
  <c r="D7405" i="2"/>
  <c r="D7413" i="2"/>
  <c r="D7421" i="2"/>
  <c r="D7429" i="2"/>
  <c r="D7437" i="2"/>
  <c r="D7445" i="2"/>
  <c r="D7453" i="2"/>
  <c r="D7461" i="2"/>
  <c r="D7469" i="2"/>
  <c r="D7477" i="2"/>
  <c r="D7485" i="2"/>
  <c r="D7493" i="2"/>
  <c r="D7501" i="2"/>
  <c r="D7509" i="2"/>
  <c r="D7517" i="2"/>
  <c r="D7525" i="2"/>
  <c r="D7533" i="2"/>
  <c r="D7541" i="2"/>
  <c r="D7549" i="2"/>
  <c r="D7557" i="2"/>
  <c r="D7565" i="2"/>
  <c r="D7573" i="2"/>
  <c r="D7581" i="2"/>
  <c r="D7589" i="2"/>
  <c r="D7597" i="2"/>
  <c r="D7605" i="2"/>
  <c r="D7613" i="2"/>
  <c r="D7621" i="2"/>
  <c r="D7629" i="2"/>
  <c r="D7637" i="2"/>
  <c r="D7645" i="2"/>
  <c r="D7653" i="2"/>
  <c r="D7661" i="2"/>
  <c r="D7669" i="2"/>
  <c r="D7677" i="2"/>
  <c r="D7685" i="2"/>
  <c r="D7693" i="2"/>
  <c r="D7701" i="2"/>
  <c r="D7709" i="2"/>
  <c r="D7717" i="2"/>
  <c r="D7725" i="2"/>
  <c r="D7733" i="2"/>
  <c r="D7741" i="2"/>
  <c r="D7749" i="2"/>
  <c r="D7757" i="2"/>
  <c r="D7765" i="2"/>
  <c r="D7773" i="2"/>
  <c r="D7781" i="2"/>
  <c r="D7789" i="2"/>
  <c r="D7797" i="2"/>
  <c r="D7805" i="2"/>
  <c r="D7813" i="2"/>
  <c r="D7821" i="2"/>
  <c r="D7829" i="2"/>
  <c r="D7837" i="2"/>
  <c r="D7845" i="2"/>
  <c r="D7853" i="2"/>
  <c r="D7861" i="2"/>
  <c r="D7869" i="2"/>
  <c r="D7877" i="2"/>
  <c r="D7885" i="2"/>
  <c r="D7893" i="2"/>
  <c r="D7901" i="2"/>
  <c r="D7909" i="2"/>
  <c r="D7917" i="2"/>
  <c r="D7925" i="2"/>
  <c r="D7933" i="2"/>
  <c r="D7941" i="2"/>
  <c r="D7949" i="2"/>
  <c r="D7957" i="2"/>
  <c r="D7965" i="2"/>
  <c r="D7973" i="2"/>
  <c r="D7981" i="2"/>
  <c r="D7989" i="2"/>
  <c r="D7997" i="2"/>
  <c r="D8005" i="2"/>
  <c r="D8013" i="2"/>
  <c r="D8021" i="2"/>
  <c r="D8029" i="2"/>
  <c r="D8037" i="2"/>
  <c r="D8045" i="2"/>
  <c r="D8053" i="2"/>
  <c r="D8061" i="2"/>
  <c r="D8069" i="2"/>
  <c r="D8077" i="2"/>
  <c r="D8085" i="2"/>
  <c r="D8093" i="2"/>
  <c r="D8101" i="2"/>
  <c r="D8109" i="2"/>
  <c r="D8117" i="2"/>
  <c r="D8125" i="2"/>
  <c r="D8133" i="2"/>
  <c r="D8141" i="2"/>
  <c r="D8149" i="2"/>
  <c r="D8157" i="2"/>
  <c r="D8165" i="2"/>
  <c r="D8173" i="2"/>
  <c r="D8181" i="2"/>
  <c r="D8189" i="2"/>
  <c r="D8197" i="2"/>
  <c r="D8205" i="2"/>
  <c r="D8213" i="2"/>
  <c r="D8221" i="2"/>
  <c r="D8229" i="2"/>
  <c r="D8237" i="2"/>
  <c r="D8245" i="2"/>
  <c r="D8253" i="2"/>
  <c r="D8261" i="2"/>
  <c r="D8269" i="2"/>
  <c r="D8277" i="2"/>
  <c r="D8285" i="2"/>
  <c r="D8293" i="2"/>
  <c r="D8301" i="2"/>
  <c r="D8309" i="2"/>
  <c r="D8317" i="2"/>
  <c r="D8325" i="2"/>
  <c r="D8333" i="2"/>
  <c r="D8341" i="2"/>
  <c r="D8349" i="2"/>
  <c r="D8357" i="2"/>
  <c r="D8365" i="2"/>
  <c r="D8373" i="2"/>
  <c r="D8381" i="2"/>
  <c r="D8389" i="2"/>
  <c r="D8397" i="2"/>
  <c r="D8405" i="2"/>
  <c r="D8413" i="2"/>
  <c r="D8421" i="2"/>
  <c r="D8429" i="2"/>
  <c r="D8437" i="2"/>
  <c r="D8445" i="2"/>
  <c r="D8453" i="2"/>
  <c r="D8461" i="2"/>
  <c r="D8469" i="2"/>
  <c r="D8477" i="2"/>
  <c r="D8485" i="2"/>
  <c r="D8493" i="2"/>
  <c r="D8501" i="2"/>
  <c r="D8509" i="2"/>
  <c r="D8517" i="2"/>
  <c r="D8525" i="2"/>
  <c r="D8533" i="2"/>
  <c r="D8541" i="2"/>
  <c r="D8549" i="2"/>
  <c r="D8557" i="2"/>
  <c r="D8565" i="2"/>
  <c r="D8573" i="2"/>
  <c r="D8581" i="2"/>
  <c r="D8589" i="2"/>
  <c r="D8597" i="2"/>
  <c r="D8605" i="2"/>
  <c r="D8613" i="2"/>
  <c r="D8621" i="2"/>
  <c r="D8629" i="2"/>
  <c r="D8637" i="2"/>
  <c r="D8645" i="2"/>
  <c r="D8653" i="2"/>
  <c r="D8661" i="2"/>
  <c r="D8669" i="2"/>
  <c r="D8677" i="2"/>
  <c r="D8685" i="2"/>
  <c r="D8693" i="2"/>
  <c r="D8701" i="2"/>
  <c r="D8709" i="2"/>
  <c r="D8717" i="2"/>
  <c r="D8725" i="2"/>
  <c r="D8733" i="2"/>
  <c r="D8741" i="2"/>
  <c r="D8749" i="2"/>
  <c r="D8757" i="2"/>
  <c r="D8765" i="2"/>
  <c r="D8773" i="2"/>
  <c r="D8781" i="2"/>
  <c r="C4491" i="2"/>
  <c r="C6824" i="2"/>
  <c r="C7952" i="2"/>
  <c r="C8674" i="2"/>
  <c r="C9129" i="2"/>
  <c r="D665" i="2"/>
  <c r="D1039" i="2"/>
  <c r="D1334" i="2"/>
  <c r="D1586" i="2"/>
  <c r="D1733" i="2"/>
  <c r="D1879" i="2"/>
  <c r="D2025" i="2"/>
  <c r="D2171" i="2"/>
  <c r="D2306" i="2"/>
  <c r="D2434" i="2"/>
  <c r="D2538" i="2"/>
  <c r="D2601" i="2"/>
  <c r="D2652" i="2"/>
  <c r="D2702" i="2"/>
  <c r="D2754" i="2"/>
  <c r="D2805" i="2"/>
  <c r="D2857" i="2"/>
  <c r="D2892" i="2"/>
  <c r="D2924" i="2"/>
  <c r="D2956" i="2"/>
  <c r="D2988" i="2"/>
  <c r="D3020" i="2"/>
  <c r="D3052" i="2"/>
  <c r="D3084" i="2"/>
  <c r="D3116" i="2"/>
  <c r="D3148" i="2"/>
  <c r="D3180" i="2"/>
  <c r="D3212" i="2"/>
  <c r="D3244" i="2"/>
  <c r="D3276" i="2"/>
  <c r="D3308" i="2"/>
  <c r="D3340" i="2"/>
  <c r="D3372" i="2"/>
  <c r="D3404" i="2"/>
  <c r="D3436" i="2"/>
  <c r="D3468" i="2"/>
  <c r="D3500" i="2"/>
  <c r="D3532" i="2"/>
  <c r="D3564" i="2"/>
  <c r="D3596" i="2"/>
  <c r="D3628" i="2"/>
  <c r="D3660" i="2"/>
  <c r="D3692" i="2"/>
  <c r="D3724" i="2"/>
  <c r="D3756" i="2"/>
  <c r="D3788" i="2"/>
  <c r="D3820" i="2"/>
  <c r="D3852" i="2"/>
  <c r="D3884" i="2"/>
  <c r="D3916" i="2"/>
  <c r="D3948" i="2"/>
  <c r="D3980" i="2"/>
  <c r="D4012" i="2"/>
  <c r="D4044" i="2"/>
  <c r="D4076" i="2"/>
  <c r="D4108" i="2"/>
  <c r="D4140" i="2"/>
  <c r="D4172" i="2"/>
  <c r="D4204" i="2"/>
  <c r="D4236" i="2"/>
  <c r="D4268" i="2"/>
  <c r="D4300" i="2"/>
  <c r="D4332" i="2"/>
  <c r="D4364" i="2"/>
  <c r="D4396" i="2"/>
  <c r="D4428" i="2"/>
  <c r="D4460" i="2"/>
  <c r="D4492" i="2"/>
  <c r="D4524" i="2"/>
  <c r="D4556" i="2"/>
  <c r="D4588" i="2"/>
  <c r="D4620" i="2"/>
  <c r="D4652" i="2"/>
  <c r="D4684" i="2"/>
  <c r="D4716" i="2"/>
  <c r="D4748" i="2"/>
  <c r="D4780" i="2"/>
  <c r="D4812" i="2"/>
  <c r="D4844" i="2"/>
  <c r="D4871" i="2"/>
  <c r="D4892" i="2"/>
  <c r="D4913" i="2"/>
  <c r="D4935" i="2"/>
  <c r="D4956" i="2"/>
  <c r="D4977" i="2"/>
  <c r="D4999" i="2"/>
  <c r="D5020" i="2"/>
  <c r="D5041" i="2"/>
  <c r="D5063" i="2"/>
  <c r="D5084" i="2"/>
  <c r="D5105" i="2"/>
  <c r="D5127" i="2"/>
  <c r="D5144" i="2"/>
  <c r="D5160" i="2"/>
  <c r="D5176" i="2"/>
  <c r="D5192" i="2"/>
  <c r="D5208" i="2"/>
  <c r="D5224" i="2"/>
  <c r="D5240" i="2"/>
  <c r="D5256" i="2"/>
  <c r="D5272" i="2"/>
  <c r="D5288" i="2"/>
  <c r="D5304" i="2"/>
  <c r="D5320" i="2"/>
  <c r="D5336" i="2"/>
  <c r="D5352" i="2"/>
  <c r="D5368" i="2"/>
  <c r="D5384" i="2"/>
  <c r="D5400" i="2"/>
  <c r="D5416" i="2"/>
  <c r="D5432" i="2"/>
  <c r="D5448" i="2"/>
  <c r="D5464" i="2"/>
  <c r="D5480" i="2"/>
  <c r="D5494" i="2"/>
  <c r="D5505" i="2"/>
  <c r="D5519" i="2"/>
  <c r="D5532" i="2"/>
  <c r="D5544" i="2"/>
  <c r="D5558" i="2"/>
  <c r="D5569" i="2"/>
  <c r="D5583" i="2"/>
  <c r="D5596" i="2"/>
  <c r="D5608" i="2"/>
  <c r="D5622" i="2"/>
  <c r="D5633" i="2"/>
  <c r="D5647" i="2"/>
  <c r="D5660" i="2"/>
  <c r="D5672" i="2"/>
  <c r="D5686" i="2"/>
  <c r="D5697" i="2"/>
  <c r="D5711" i="2"/>
  <c r="D5724" i="2"/>
  <c r="D5736" i="2"/>
  <c r="D5750" i="2"/>
  <c r="D5761" i="2"/>
  <c r="D5775" i="2"/>
  <c r="D5786" i="2"/>
  <c r="D5798" i="2"/>
  <c r="D5808" i="2"/>
  <c r="D5818" i="2"/>
  <c r="D5830" i="2"/>
  <c r="D5840" i="2"/>
  <c r="D5850" i="2"/>
  <c r="D5862" i="2"/>
  <c r="D5872" i="2"/>
  <c r="D5882" i="2"/>
  <c r="D5894" i="2"/>
  <c r="D5904" i="2"/>
  <c r="D5914" i="2"/>
  <c r="D5926" i="2"/>
  <c r="D5936" i="2"/>
  <c r="D5946" i="2"/>
  <c r="D5958" i="2"/>
  <c r="D5968" i="2"/>
  <c r="D5978" i="2"/>
  <c r="D5990" i="2"/>
  <c r="D6000" i="2"/>
  <c r="D6010" i="2"/>
  <c r="D6022" i="2"/>
  <c r="D6032" i="2"/>
  <c r="D6042" i="2"/>
  <c r="D6054" i="2"/>
  <c r="D6064" i="2"/>
  <c r="D6074" i="2"/>
  <c r="D6086" i="2"/>
  <c r="D6096" i="2"/>
  <c r="D6106" i="2"/>
  <c r="D6118" i="2"/>
  <c r="D6128" i="2"/>
  <c r="D6138" i="2"/>
  <c r="D6150" i="2"/>
  <c r="D6160" i="2"/>
  <c r="D6170" i="2"/>
  <c r="D6182" i="2"/>
  <c r="D6192" i="2"/>
  <c r="D6202" i="2"/>
  <c r="D6214" i="2"/>
  <c r="D6224" i="2"/>
  <c r="D6233" i="2"/>
  <c r="D6242" i="2"/>
  <c r="D6252" i="2"/>
  <c r="D6261" i="2"/>
  <c r="D6270" i="2"/>
  <c r="D6278" i="2"/>
  <c r="D6286" i="2"/>
  <c r="D6294" i="2"/>
  <c r="D6302" i="2"/>
  <c r="D6310" i="2"/>
  <c r="D6318" i="2"/>
  <c r="D6326" i="2"/>
  <c r="D6334" i="2"/>
  <c r="D6342" i="2"/>
  <c r="D6350" i="2"/>
  <c r="D6358" i="2"/>
  <c r="D6366" i="2"/>
  <c r="D6374" i="2"/>
  <c r="D6382" i="2"/>
  <c r="D6390" i="2"/>
  <c r="D6398" i="2"/>
  <c r="D6406" i="2"/>
  <c r="D6414" i="2"/>
  <c r="D6422" i="2"/>
  <c r="D6430" i="2"/>
  <c r="D6438" i="2"/>
  <c r="D6446" i="2"/>
  <c r="D6454" i="2"/>
  <c r="D6462" i="2"/>
  <c r="D6470" i="2"/>
  <c r="D6478" i="2"/>
  <c r="D6486" i="2"/>
  <c r="D6494" i="2"/>
  <c r="D6502" i="2"/>
  <c r="D6510" i="2"/>
  <c r="D6518" i="2"/>
  <c r="D6526" i="2"/>
  <c r="D6534" i="2"/>
  <c r="D6542" i="2"/>
  <c r="D6550" i="2"/>
  <c r="D6558" i="2"/>
  <c r="D6566" i="2"/>
  <c r="D6574" i="2"/>
  <c r="D6582" i="2"/>
  <c r="D6590" i="2"/>
  <c r="D6598" i="2"/>
  <c r="D6606" i="2"/>
  <c r="D6614" i="2"/>
  <c r="D6622" i="2"/>
  <c r="D6630" i="2"/>
  <c r="D6638" i="2"/>
  <c r="D6646" i="2"/>
  <c r="D6654" i="2"/>
  <c r="D6662" i="2"/>
  <c r="D6670" i="2"/>
  <c r="D6678" i="2"/>
  <c r="D6686" i="2"/>
  <c r="D6694" i="2"/>
  <c r="D6702" i="2"/>
  <c r="D6710" i="2"/>
  <c r="D6718" i="2"/>
  <c r="D6726" i="2"/>
  <c r="D6734" i="2"/>
  <c r="D6742" i="2"/>
  <c r="D6750" i="2"/>
  <c r="D6758" i="2"/>
  <c r="D6766" i="2"/>
  <c r="D6774" i="2"/>
  <c r="D6782" i="2"/>
  <c r="D6790" i="2"/>
  <c r="D6798" i="2"/>
  <c r="D6806" i="2"/>
  <c r="D6814" i="2"/>
  <c r="D6822" i="2"/>
  <c r="D6830" i="2"/>
  <c r="D6838" i="2"/>
  <c r="D6846" i="2"/>
  <c r="D6854" i="2"/>
  <c r="D6862" i="2"/>
  <c r="D6870" i="2"/>
  <c r="D6878" i="2"/>
  <c r="D6886" i="2"/>
  <c r="D6894" i="2"/>
  <c r="D6902" i="2"/>
  <c r="D6910" i="2"/>
  <c r="D6918" i="2"/>
  <c r="D6926" i="2"/>
  <c r="D6934" i="2"/>
  <c r="D6942" i="2"/>
  <c r="D6950" i="2"/>
  <c r="D6958" i="2"/>
  <c r="D6966" i="2"/>
  <c r="D6974" i="2"/>
  <c r="D6982" i="2"/>
  <c r="D6990" i="2"/>
  <c r="D6998" i="2"/>
  <c r="D7006" i="2"/>
  <c r="D7014" i="2"/>
  <c r="D7022" i="2"/>
  <c r="D7030" i="2"/>
  <c r="D7038" i="2"/>
  <c r="D7046" i="2"/>
  <c r="D7054" i="2"/>
  <c r="D7062" i="2"/>
  <c r="D7070" i="2"/>
  <c r="D7078" i="2"/>
  <c r="D7086" i="2"/>
  <c r="D7094" i="2"/>
  <c r="D7102" i="2"/>
  <c r="D7110" i="2"/>
  <c r="D7118" i="2"/>
  <c r="D7126" i="2"/>
  <c r="D7134" i="2"/>
  <c r="D7142" i="2"/>
  <c r="D7150" i="2"/>
  <c r="D7158" i="2"/>
  <c r="D7166" i="2"/>
  <c r="D7174" i="2"/>
  <c r="D7182" i="2"/>
  <c r="D7190" i="2"/>
  <c r="D7198" i="2"/>
  <c r="D7206" i="2"/>
  <c r="D7214" i="2"/>
  <c r="D7222" i="2"/>
  <c r="D7230" i="2"/>
  <c r="D7238" i="2"/>
  <c r="D7246" i="2"/>
  <c r="D7254" i="2"/>
  <c r="D7262" i="2"/>
  <c r="D7270" i="2"/>
  <c r="D7278" i="2"/>
  <c r="D7286" i="2"/>
  <c r="D7294" i="2"/>
  <c r="D7302" i="2"/>
  <c r="D7310" i="2"/>
  <c r="D7318" i="2"/>
  <c r="D7326" i="2"/>
  <c r="D7334" i="2"/>
  <c r="D7342" i="2"/>
  <c r="D7350" i="2"/>
  <c r="D7358" i="2"/>
  <c r="D7366" i="2"/>
  <c r="D7374" i="2"/>
  <c r="D7382" i="2"/>
  <c r="D7390" i="2"/>
  <c r="D7398" i="2"/>
  <c r="D7406" i="2"/>
  <c r="D7414" i="2"/>
  <c r="D7422" i="2"/>
  <c r="D7430" i="2"/>
  <c r="D7438" i="2"/>
  <c r="D7446" i="2"/>
  <c r="D7454" i="2"/>
  <c r="D7462" i="2"/>
  <c r="D7470" i="2"/>
  <c r="D7478" i="2"/>
  <c r="D7486" i="2"/>
  <c r="D7494" i="2"/>
  <c r="D7502" i="2"/>
  <c r="D7510" i="2"/>
  <c r="D7518" i="2"/>
  <c r="D7526" i="2"/>
  <c r="D7534" i="2"/>
  <c r="D7542" i="2"/>
  <c r="D7550" i="2"/>
  <c r="D7558" i="2"/>
  <c r="D7566" i="2"/>
  <c r="D7574" i="2"/>
  <c r="D7582" i="2"/>
  <c r="D7590" i="2"/>
  <c r="D7598" i="2"/>
  <c r="D7606" i="2"/>
  <c r="D7614" i="2"/>
  <c r="D7622" i="2"/>
  <c r="D7630" i="2"/>
  <c r="D7638" i="2"/>
  <c r="D7646" i="2"/>
  <c r="D7654" i="2"/>
  <c r="D7662" i="2"/>
  <c r="D7670" i="2"/>
  <c r="D7678" i="2"/>
  <c r="D7686" i="2"/>
  <c r="D7694" i="2"/>
  <c r="D7702" i="2"/>
  <c r="D7710" i="2"/>
  <c r="D7718" i="2"/>
  <c r="D7726" i="2"/>
  <c r="D7734" i="2"/>
  <c r="D7742" i="2"/>
  <c r="D7750" i="2"/>
  <c r="D7758" i="2"/>
  <c r="D7766" i="2"/>
  <c r="D7774" i="2"/>
  <c r="D7782" i="2"/>
  <c r="D7790" i="2"/>
  <c r="D7798" i="2"/>
  <c r="D7806" i="2"/>
  <c r="D7814" i="2"/>
  <c r="D7822" i="2"/>
  <c r="D7830" i="2"/>
  <c r="D7838" i="2"/>
  <c r="D7846" i="2"/>
  <c r="D7854" i="2"/>
  <c r="D7862" i="2"/>
  <c r="D7870" i="2"/>
  <c r="D7878" i="2"/>
  <c r="D7886" i="2"/>
  <c r="D7894" i="2"/>
  <c r="D7902" i="2"/>
  <c r="D7910" i="2"/>
  <c r="D7918" i="2"/>
  <c r="D7926" i="2"/>
  <c r="D7934" i="2"/>
  <c r="D7942" i="2"/>
  <c r="D7950" i="2"/>
  <c r="D7958" i="2"/>
  <c r="D7966" i="2"/>
  <c r="D7974" i="2"/>
  <c r="D7982" i="2"/>
  <c r="D7990" i="2"/>
  <c r="D7998" i="2"/>
  <c r="D8006" i="2"/>
  <c r="D8014" i="2"/>
  <c r="D8022" i="2"/>
  <c r="D8030" i="2"/>
  <c r="D8038" i="2"/>
  <c r="D8046" i="2"/>
  <c r="D8054" i="2"/>
  <c r="D8062" i="2"/>
  <c r="D8070" i="2"/>
  <c r="D8078" i="2"/>
  <c r="D8086" i="2"/>
  <c r="D8094" i="2"/>
  <c r="D8102" i="2"/>
  <c r="D8110" i="2"/>
  <c r="D8118" i="2"/>
  <c r="D8126" i="2"/>
  <c r="D8134" i="2"/>
  <c r="D8142" i="2"/>
  <c r="D8150" i="2"/>
  <c r="D8158" i="2"/>
  <c r="D8166" i="2"/>
  <c r="D8174" i="2"/>
  <c r="D8182" i="2"/>
  <c r="D8190" i="2"/>
  <c r="D8198" i="2"/>
  <c r="D8206" i="2"/>
  <c r="D8214" i="2"/>
  <c r="D8222" i="2"/>
  <c r="D8230" i="2"/>
  <c r="D8238" i="2"/>
  <c r="D8246" i="2"/>
  <c r="D8254" i="2"/>
  <c r="D8262" i="2"/>
  <c r="D8270" i="2"/>
  <c r="D8278" i="2"/>
  <c r="D8286" i="2"/>
  <c r="D8294" i="2"/>
  <c r="D8302" i="2"/>
  <c r="D8310" i="2"/>
  <c r="D8318" i="2"/>
  <c r="D8326" i="2"/>
  <c r="D8334" i="2"/>
  <c r="D8342" i="2"/>
  <c r="D8350" i="2"/>
  <c r="D8358" i="2"/>
  <c r="D8366" i="2"/>
  <c r="D8374" i="2"/>
  <c r="D8382" i="2"/>
  <c r="D8390" i="2"/>
  <c r="D8398" i="2"/>
  <c r="D8406" i="2"/>
  <c r="D8414" i="2"/>
  <c r="D8422" i="2"/>
  <c r="D8430" i="2"/>
  <c r="D8438" i="2"/>
  <c r="D8446" i="2"/>
  <c r="D8454" i="2"/>
  <c r="D8462" i="2"/>
  <c r="D8470" i="2"/>
  <c r="D8478" i="2"/>
  <c r="D8486" i="2"/>
  <c r="D8494" i="2"/>
  <c r="D8502" i="2"/>
  <c r="D8510" i="2"/>
  <c r="D8518" i="2"/>
  <c r="D8526" i="2"/>
  <c r="D8534" i="2"/>
  <c r="D8542" i="2"/>
  <c r="D8550" i="2"/>
  <c r="D8558" i="2"/>
  <c r="D8566" i="2"/>
  <c r="D8574" i="2"/>
  <c r="D8582" i="2"/>
  <c r="D8590" i="2"/>
  <c r="D8598" i="2"/>
  <c r="D8606" i="2"/>
  <c r="D8614" i="2"/>
  <c r="D8622" i="2"/>
  <c r="D8630" i="2"/>
  <c r="D8638" i="2"/>
  <c r="D8646" i="2"/>
  <c r="D8654" i="2"/>
  <c r="D8662" i="2"/>
  <c r="D8670" i="2"/>
  <c r="D8678" i="2"/>
  <c r="D8686" i="2"/>
  <c r="D8694" i="2"/>
  <c r="D8702" i="2"/>
  <c r="D8710" i="2"/>
  <c r="D8718" i="2"/>
  <c r="D8726" i="2"/>
  <c r="D8734" i="2"/>
  <c r="D8742" i="2"/>
  <c r="D8750" i="2"/>
  <c r="D8758" i="2"/>
  <c r="D8766" i="2"/>
  <c r="D8774" i="2"/>
  <c r="D8782" i="2"/>
  <c r="D8790" i="2"/>
  <c r="D8798" i="2"/>
  <c r="D8806" i="2"/>
  <c r="D8814" i="2"/>
  <c r="D8822" i="2"/>
  <c r="D8830" i="2"/>
  <c r="D8838" i="2"/>
  <c r="D8846" i="2"/>
  <c r="C5281" i="2"/>
  <c r="C7038" i="2"/>
  <c r="C8105" i="2"/>
  <c r="C8754" i="2"/>
  <c r="C9193" i="2"/>
  <c r="D729" i="2"/>
  <c r="D1087" i="2"/>
  <c r="D1379" i="2"/>
  <c r="D1608" i="2"/>
  <c r="D1754" i="2"/>
  <c r="D1901" i="2"/>
  <c r="D2047" i="2"/>
  <c r="D2193" i="2"/>
  <c r="D2325" i="2"/>
  <c r="D2453" i="2"/>
  <c r="D2549" i="2"/>
  <c r="D2609" i="2"/>
  <c r="D2660" i="2"/>
  <c r="D2710" i="2"/>
  <c r="D2762" i="2"/>
  <c r="D2813" i="2"/>
  <c r="D2863" i="2"/>
  <c r="D2897" i="2"/>
  <c r="D2929" i="2"/>
  <c r="D2961" i="2"/>
  <c r="D2993" i="2"/>
  <c r="D3025" i="2"/>
  <c r="D3057" i="2"/>
  <c r="D3089" i="2"/>
  <c r="D3121" i="2"/>
  <c r="D3153" i="2"/>
  <c r="D3185" i="2"/>
  <c r="D3217" i="2"/>
  <c r="D3249" i="2"/>
  <c r="D3281" i="2"/>
  <c r="D3313" i="2"/>
  <c r="D3345" i="2"/>
  <c r="D3377" i="2"/>
  <c r="D3409" i="2"/>
  <c r="D3441" i="2"/>
  <c r="D3473" i="2"/>
  <c r="D3505" i="2"/>
  <c r="D3537" i="2"/>
  <c r="D3569" i="2"/>
  <c r="D3601" i="2"/>
  <c r="D3633" i="2"/>
  <c r="D3665" i="2"/>
  <c r="D3697" i="2"/>
  <c r="D3729" i="2"/>
  <c r="D3761" i="2"/>
  <c r="D3793" i="2"/>
  <c r="D3825" i="2"/>
  <c r="D3857" i="2"/>
  <c r="D3889" i="2"/>
  <c r="D3921" i="2"/>
  <c r="D3953" i="2"/>
  <c r="D3985" i="2"/>
  <c r="D4017" i="2"/>
  <c r="D4049" i="2"/>
  <c r="D4081" i="2"/>
  <c r="D4113" i="2"/>
  <c r="D4145" i="2"/>
  <c r="D4177" i="2"/>
  <c r="D4209" i="2"/>
  <c r="D4241" i="2"/>
  <c r="D4273" i="2"/>
  <c r="D4305" i="2"/>
  <c r="D4337" i="2"/>
  <c r="D4369" i="2"/>
  <c r="D4401" i="2"/>
  <c r="D4433" i="2"/>
  <c r="D4465" i="2"/>
  <c r="D4497" i="2"/>
  <c r="D4529" i="2"/>
  <c r="D4561" i="2"/>
  <c r="D4593" i="2"/>
  <c r="D4625" i="2"/>
  <c r="D4657" i="2"/>
  <c r="D4689" i="2"/>
  <c r="D4721" i="2"/>
  <c r="D4753" i="2"/>
  <c r="D4785" i="2"/>
  <c r="D4817" i="2"/>
  <c r="D4849" i="2"/>
  <c r="D4873" i="2"/>
  <c r="D4895" i="2"/>
  <c r="D4916" i="2"/>
  <c r="D4937" i="2"/>
  <c r="D4959" i="2"/>
  <c r="D4980" i="2"/>
  <c r="D5001" i="2"/>
  <c r="D5023" i="2"/>
  <c r="D5044" i="2"/>
  <c r="D5065" i="2"/>
  <c r="D5087" i="2"/>
  <c r="D5108" i="2"/>
  <c r="D5129" i="2"/>
  <c r="D5145" i="2"/>
  <c r="D5161" i="2"/>
  <c r="D5177" i="2"/>
  <c r="D5193" i="2"/>
  <c r="D5209" i="2"/>
  <c r="D5225" i="2"/>
  <c r="D5241" i="2"/>
  <c r="D5257" i="2"/>
  <c r="D5273" i="2"/>
  <c r="D5289" i="2"/>
  <c r="D5305" i="2"/>
  <c r="D5321" i="2"/>
  <c r="D5337" i="2"/>
  <c r="D5353" i="2"/>
  <c r="D5369" i="2"/>
  <c r="D5385" i="2"/>
  <c r="D5401" i="2"/>
  <c r="D5417" i="2"/>
  <c r="D5433" i="2"/>
  <c r="D5449" i="2"/>
  <c r="D5465" i="2"/>
  <c r="D5481" i="2"/>
  <c r="D5495" i="2"/>
  <c r="D5508" i="2"/>
  <c r="D5520" i="2"/>
  <c r="D5534" i="2"/>
  <c r="D5545" i="2"/>
  <c r="D5559" i="2"/>
  <c r="D5572" i="2"/>
  <c r="D5584" i="2"/>
  <c r="D5598" i="2"/>
  <c r="D5609" i="2"/>
  <c r="D5623" i="2"/>
  <c r="D5636" i="2"/>
  <c r="D5648" i="2"/>
  <c r="D5662" i="2"/>
  <c r="D5673" i="2"/>
  <c r="D5687" i="2"/>
  <c r="D5700" i="2"/>
  <c r="D5712" i="2"/>
  <c r="D5726" i="2"/>
  <c r="D5737" i="2"/>
  <c r="D5751" i="2"/>
  <c r="D5764" i="2"/>
  <c r="D5776" i="2"/>
  <c r="D5788" i="2"/>
  <c r="D5799" i="2"/>
  <c r="D5809" i="2"/>
  <c r="D5820" i="2"/>
  <c r="D5831" i="2"/>
  <c r="D5841" i="2"/>
  <c r="D5852" i="2"/>
  <c r="D5863" i="2"/>
  <c r="D5873" i="2"/>
  <c r="D5884" i="2"/>
  <c r="D5895" i="2"/>
  <c r="D5905" i="2"/>
  <c r="D5916" i="2"/>
  <c r="D5927" i="2"/>
  <c r="D5937" i="2"/>
  <c r="D5948" i="2"/>
  <c r="D5959" i="2"/>
  <c r="D5969" i="2"/>
  <c r="D5980" i="2"/>
  <c r="D5991" i="2"/>
  <c r="D6001" i="2"/>
  <c r="D6012" i="2"/>
  <c r="D6023" i="2"/>
  <c r="D6033" i="2"/>
  <c r="D6044" i="2"/>
  <c r="D6055" i="2"/>
  <c r="D6065" i="2"/>
  <c r="D6076" i="2"/>
  <c r="D6087" i="2"/>
  <c r="D6097" i="2"/>
  <c r="D6108" i="2"/>
  <c r="D6119" i="2"/>
  <c r="D6129" i="2"/>
  <c r="D6140" i="2"/>
  <c r="D6151" i="2"/>
  <c r="D6161" i="2"/>
  <c r="D6172" i="2"/>
  <c r="D6183" i="2"/>
  <c r="D6193" i="2"/>
  <c r="D6204" i="2"/>
  <c r="D6215" i="2"/>
  <c r="D6225" i="2"/>
  <c r="D6234" i="2"/>
  <c r="D6244" i="2"/>
  <c r="D6253" i="2"/>
  <c r="D6262" i="2"/>
  <c r="D6271" i="2"/>
  <c r="D6279" i="2"/>
  <c r="D6287" i="2"/>
  <c r="D6295" i="2"/>
  <c r="D6303" i="2"/>
  <c r="D6311" i="2"/>
  <c r="D6319" i="2"/>
  <c r="D6327" i="2"/>
  <c r="D6335" i="2"/>
  <c r="D6343" i="2"/>
  <c r="D6351" i="2"/>
  <c r="D6359" i="2"/>
  <c r="D6367" i="2"/>
  <c r="D6375" i="2"/>
  <c r="D6383" i="2"/>
  <c r="D6391" i="2"/>
  <c r="D6399" i="2"/>
  <c r="D6407" i="2"/>
  <c r="D6415" i="2"/>
  <c r="D6423" i="2"/>
  <c r="D6431" i="2"/>
  <c r="D6439" i="2"/>
  <c r="D6447" i="2"/>
  <c r="D6455" i="2"/>
  <c r="D6463" i="2"/>
  <c r="D6471" i="2"/>
  <c r="D6479" i="2"/>
  <c r="D6487" i="2"/>
  <c r="D6495" i="2"/>
  <c r="D6503" i="2"/>
  <c r="D6511" i="2"/>
  <c r="D6519" i="2"/>
  <c r="D6527" i="2"/>
  <c r="D6535" i="2"/>
  <c r="D6543" i="2"/>
  <c r="D6551" i="2"/>
  <c r="D6559" i="2"/>
  <c r="D6567" i="2"/>
  <c r="D6575" i="2"/>
  <c r="D6583" i="2"/>
  <c r="D6591" i="2"/>
  <c r="D6599" i="2"/>
  <c r="D6607" i="2"/>
  <c r="D6615" i="2"/>
  <c r="D6623" i="2"/>
  <c r="D6631" i="2"/>
  <c r="D6639" i="2"/>
  <c r="D6647" i="2"/>
  <c r="D6655" i="2"/>
  <c r="D6663" i="2"/>
  <c r="D6671" i="2"/>
  <c r="D6679" i="2"/>
  <c r="D6687" i="2"/>
  <c r="D6695" i="2"/>
  <c r="D6703" i="2"/>
  <c r="D6711" i="2"/>
  <c r="D6719" i="2"/>
  <c r="D6727" i="2"/>
  <c r="D6735" i="2"/>
  <c r="D6743" i="2"/>
  <c r="D6751" i="2"/>
  <c r="D6759" i="2"/>
  <c r="D6767" i="2"/>
  <c r="D6775" i="2"/>
  <c r="D6783" i="2"/>
  <c r="D6791" i="2"/>
  <c r="D6799" i="2"/>
  <c r="D6807" i="2"/>
  <c r="D6815" i="2"/>
  <c r="D6823" i="2"/>
  <c r="D6831" i="2"/>
  <c r="D6839" i="2"/>
  <c r="D6847" i="2"/>
  <c r="D6855" i="2"/>
  <c r="D6863" i="2"/>
  <c r="D6871" i="2"/>
  <c r="D6879" i="2"/>
  <c r="D6887" i="2"/>
  <c r="D6895" i="2"/>
  <c r="D6903" i="2"/>
  <c r="D6911" i="2"/>
  <c r="D6919" i="2"/>
  <c r="D6927" i="2"/>
  <c r="D6935" i="2"/>
  <c r="D6943" i="2"/>
  <c r="D6951" i="2"/>
  <c r="D6959" i="2"/>
  <c r="D6967" i="2"/>
  <c r="D6975" i="2"/>
  <c r="D6983" i="2"/>
  <c r="D6991" i="2"/>
  <c r="D6999" i="2"/>
  <c r="D7007" i="2"/>
  <c r="D7015" i="2"/>
  <c r="D7023" i="2"/>
  <c r="D7031" i="2"/>
  <c r="D7039" i="2"/>
  <c r="D7047" i="2"/>
  <c r="D7055" i="2"/>
  <c r="D7063" i="2"/>
  <c r="D7071" i="2"/>
  <c r="D7079" i="2"/>
  <c r="D7087" i="2"/>
  <c r="D7095" i="2"/>
  <c r="D7103" i="2"/>
  <c r="D7111" i="2"/>
  <c r="D7119" i="2"/>
  <c r="D7127" i="2"/>
  <c r="D7135" i="2"/>
  <c r="D7143" i="2"/>
  <c r="D7151" i="2"/>
  <c r="D7159" i="2"/>
  <c r="D7167" i="2"/>
  <c r="D7175" i="2"/>
  <c r="D7183" i="2"/>
  <c r="D7191" i="2"/>
  <c r="D7199" i="2"/>
  <c r="D7207" i="2"/>
  <c r="D7215" i="2"/>
  <c r="D7223" i="2"/>
  <c r="D7231" i="2"/>
  <c r="D7239" i="2"/>
  <c r="D7247" i="2"/>
  <c r="D7255" i="2"/>
  <c r="D7263" i="2"/>
  <c r="D7271" i="2"/>
  <c r="D7279" i="2"/>
  <c r="D7287" i="2"/>
  <c r="D7295" i="2"/>
  <c r="D7303" i="2"/>
  <c r="D7311" i="2"/>
  <c r="D7319" i="2"/>
  <c r="D7327" i="2"/>
  <c r="D7335" i="2"/>
  <c r="D7343" i="2"/>
  <c r="D7351" i="2"/>
  <c r="D7359" i="2"/>
  <c r="D7367" i="2"/>
  <c r="D7375" i="2"/>
  <c r="D7383" i="2"/>
  <c r="D7391" i="2"/>
  <c r="D7399" i="2"/>
  <c r="D7407" i="2"/>
  <c r="D7415" i="2"/>
  <c r="D7423" i="2"/>
  <c r="D7431" i="2"/>
  <c r="D7439" i="2"/>
  <c r="D7447" i="2"/>
  <c r="D7455" i="2"/>
  <c r="D7463" i="2"/>
  <c r="D7471" i="2"/>
  <c r="D7479" i="2"/>
  <c r="D7487" i="2"/>
  <c r="D7495" i="2"/>
  <c r="D7503" i="2"/>
  <c r="D7511" i="2"/>
  <c r="D7519" i="2"/>
  <c r="D7527" i="2"/>
  <c r="D7535" i="2"/>
  <c r="D7543" i="2"/>
  <c r="D7551" i="2"/>
  <c r="D7559" i="2"/>
  <c r="D7567" i="2"/>
  <c r="D7575" i="2"/>
  <c r="D7583" i="2"/>
  <c r="D7591" i="2"/>
  <c r="D7599" i="2"/>
  <c r="D7607" i="2"/>
  <c r="D7615" i="2"/>
  <c r="D7623" i="2"/>
  <c r="D7631" i="2"/>
  <c r="D7639" i="2"/>
  <c r="D7647" i="2"/>
  <c r="D7655" i="2"/>
  <c r="D7663" i="2"/>
  <c r="D7671" i="2"/>
  <c r="D7679" i="2"/>
  <c r="D7687" i="2"/>
  <c r="D7695" i="2"/>
  <c r="D7703" i="2"/>
  <c r="D7711" i="2"/>
  <c r="D7719" i="2"/>
  <c r="D7727" i="2"/>
  <c r="D7735" i="2"/>
  <c r="D7743" i="2"/>
  <c r="D7751" i="2"/>
  <c r="D7759" i="2"/>
  <c r="D7767" i="2"/>
  <c r="D7775" i="2"/>
  <c r="D7783" i="2"/>
  <c r="D7791" i="2"/>
  <c r="D7799" i="2"/>
  <c r="D7807" i="2"/>
  <c r="D7815" i="2"/>
  <c r="D7823" i="2"/>
  <c r="D7831" i="2"/>
  <c r="D7839" i="2"/>
  <c r="D7847" i="2"/>
  <c r="D7855" i="2"/>
  <c r="D7863" i="2"/>
  <c r="D7871" i="2"/>
  <c r="D7879" i="2"/>
  <c r="D7887" i="2"/>
  <c r="D7895" i="2"/>
  <c r="D7903" i="2"/>
  <c r="D7911" i="2"/>
  <c r="D7919" i="2"/>
  <c r="D7927" i="2"/>
  <c r="D7935" i="2"/>
  <c r="D7943" i="2"/>
  <c r="D7951" i="2"/>
  <c r="D7959" i="2"/>
  <c r="D7967" i="2"/>
  <c r="D7975" i="2"/>
  <c r="D7983" i="2"/>
  <c r="D7991" i="2"/>
  <c r="D7999" i="2"/>
  <c r="D8007" i="2"/>
  <c r="D8015" i="2"/>
  <c r="D8023" i="2"/>
  <c r="D8031" i="2"/>
  <c r="D8039" i="2"/>
  <c r="D8047" i="2"/>
  <c r="D8055" i="2"/>
  <c r="D8063" i="2"/>
  <c r="D8071" i="2"/>
  <c r="D8079" i="2"/>
  <c r="D8087" i="2"/>
  <c r="D8095" i="2"/>
  <c r="C5473" i="2"/>
  <c r="C7166" i="2"/>
  <c r="C8182" i="2"/>
  <c r="C8802" i="2"/>
  <c r="D359" i="2"/>
  <c r="D768" i="2"/>
  <c r="D1114" i="2"/>
  <c r="D1407" i="2"/>
  <c r="D1623" i="2"/>
  <c r="D1769" i="2"/>
  <c r="D1915" i="2"/>
  <c r="D2062" i="2"/>
  <c r="D2208" i="2"/>
  <c r="D2338" i="2"/>
  <c r="D2466" i="2"/>
  <c r="D2557" i="2"/>
  <c r="D2613" i="2"/>
  <c r="D2665" i="2"/>
  <c r="D2716" i="2"/>
  <c r="D2766" i="2"/>
  <c r="D2818" i="2"/>
  <c r="D2868" i="2"/>
  <c r="D2900" i="2"/>
  <c r="D2932" i="2"/>
  <c r="D2964" i="2"/>
  <c r="D2996" i="2"/>
  <c r="D3028" i="2"/>
  <c r="D3060" i="2"/>
  <c r="D3092" i="2"/>
  <c r="D3124" i="2"/>
  <c r="D3156" i="2"/>
  <c r="D3188" i="2"/>
  <c r="D3220" i="2"/>
  <c r="D3252" i="2"/>
  <c r="D3284" i="2"/>
  <c r="D3316" i="2"/>
  <c r="D3348" i="2"/>
  <c r="D3380" i="2"/>
  <c r="D3412" i="2"/>
  <c r="D3444" i="2"/>
  <c r="D3476" i="2"/>
  <c r="D3508" i="2"/>
  <c r="D3540" i="2"/>
  <c r="D3572" i="2"/>
  <c r="D3604" i="2"/>
  <c r="D3636" i="2"/>
  <c r="D3668" i="2"/>
  <c r="D3700" i="2"/>
  <c r="D3732" i="2"/>
  <c r="D3764" i="2"/>
  <c r="D3796" i="2"/>
  <c r="D3828" i="2"/>
  <c r="D3860" i="2"/>
  <c r="D3892" i="2"/>
  <c r="D3924" i="2"/>
  <c r="D3956" i="2"/>
  <c r="D3988" i="2"/>
  <c r="D4020" i="2"/>
  <c r="D4052" i="2"/>
  <c r="D4084" i="2"/>
  <c r="D4116" i="2"/>
  <c r="D4148" i="2"/>
  <c r="D4180" i="2"/>
  <c r="D4212" i="2"/>
  <c r="D4244" i="2"/>
  <c r="D4276" i="2"/>
  <c r="D4308" i="2"/>
  <c r="D4340" i="2"/>
  <c r="D4372" i="2"/>
  <c r="D4404" i="2"/>
  <c r="D4436" i="2"/>
  <c r="D4468" i="2"/>
  <c r="D4500" i="2"/>
  <c r="D4532" i="2"/>
  <c r="D4564" i="2"/>
  <c r="D4596" i="2"/>
  <c r="D4628" i="2"/>
  <c r="D4660" i="2"/>
  <c r="D4692" i="2"/>
  <c r="D4724" i="2"/>
  <c r="D4756" i="2"/>
  <c r="D4788" i="2"/>
  <c r="D4820" i="2"/>
  <c r="D4852" i="2"/>
  <c r="D4876" i="2"/>
  <c r="D4897" i="2"/>
  <c r="D4919" i="2"/>
  <c r="D4940" i="2"/>
  <c r="D4961" i="2"/>
  <c r="D4983" i="2"/>
  <c r="D5004" i="2"/>
  <c r="D5025" i="2"/>
  <c r="D5047" i="2"/>
  <c r="D5068" i="2"/>
  <c r="D5089" i="2"/>
  <c r="D5111" i="2"/>
  <c r="D5132" i="2"/>
  <c r="D5148" i="2"/>
  <c r="D5164" i="2"/>
  <c r="D5180" i="2"/>
  <c r="D5196" i="2"/>
  <c r="D5212" i="2"/>
  <c r="D5228" i="2"/>
  <c r="D5244" i="2"/>
  <c r="D5260" i="2"/>
  <c r="D5276" i="2"/>
  <c r="D5292" i="2"/>
  <c r="D5308" i="2"/>
  <c r="D5324" i="2"/>
  <c r="D5340" i="2"/>
  <c r="D5356" i="2"/>
  <c r="D5372" i="2"/>
  <c r="D5388" i="2"/>
  <c r="D5404" i="2"/>
  <c r="D5420" i="2"/>
  <c r="D5436" i="2"/>
  <c r="D5452" i="2"/>
  <c r="D5468" i="2"/>
  <c r="D5484" i="2"/>
  <c r="D5496" i="2"/>
  <c r="D5510" i="2"/>
  <c r="D5521" i="2"/>
  <c r="D5535" i="2"/>
  <c r="D5548" i="2"/>
  <c r="D5560" i="2"/>
  <c r="D5574" i="2"/>
  <c r="D5585" i="2"/>
  <c r="D5599" i="2"/>
  <c r="D5612" i="2"/>
  <c r="D5624" i="2"/>
  <c r="D5638" i="2"/>
  <c r="D5649" i="2"/>
  <c r="D5663" i="2"/>
  <c r="D5676" i="2"/>
  <c r="D5688" i="2"/>
  <c r="D5702" i="2"/>
  <c r="D5713" i="2"/>
  <c r="D5727" i="2"/>
  <c r="D5740" i="2"/>
  <c r="D5752" i="2"/>
  <c r="D5766" i="2"/>
  <c r="D5777" i="2"/>
  <c r="D5790" i="2"/>
  <c r="D5800" i="2"/>
  <c r="D5810" i="2"/>
  <c r="D5822" i="2"/>
  <c r="D5832" i="2"/>
  <c r="D5842" i="2"/>
  <c r="D5854" i="2"/>
  <c r="D5864" i="2"/>
  <c r="D5874" i="2"/>
  <c r="D5886" i="2"/>
  <c r="D5896" i="2"/>
  <c r="D5906" i="2"/>
  <c r="D5918" i="2"/>
  <c r="D5928" i="2"/>
  <c r="D5938" i="2"/>
  <c r="D5950" i="2"/>
  <c r="D5960" i="2"/>
  <c r="D5970" i="2"/>
  <c r="D5982" i="2"/>
  <c r="D5992" i="2"/>
  <c r="D6002" i="2"/>
  <c r="D6014" i="2"/>
  <c r="D6024" i="2"/>
  <c r="D6034" i="2"/>
  <c r="D6046" i="2"/>
  <c r="D6056" i="2"/>
  <c r="D6066" i="2"/>
  <c r="D6078" i="2"/>
  <c r="D6088" i="2"/>
  <c r="D6098" i="2"/>
  <c r="D6110" i="2"/>
  <c r="D6120" i="2"/>
  <c r="D6130" i="2"/>
  <c r="D6142" i="2"/>
  <c r="D6152" i="2"/>
  <c r="D6162" i="2"/>
  <c r="D6174" i="2"/>
  <c r="D6184" i="2"/>
  <c r="D6194" i="2"/>
  <c r="D6206" i="2"/>
  <c r="D6216" i="2"/>
  <c r="D6226" i="2"/>
  <c r="D6236" i="2"/>
  <c r="D6245" i="2"/>
  <c r="D6254" i="2"/>
  <c r="D6263" i="2"/>
  <c r="D6272" i="2"/>
  <c r="D6280" i="2"/>
  <c r="D6288" i="2"/>
  <c r="D6296" i="2"/>
  <c r="D6304" i="2"/>
  <c r="D6312" i="2"/>
  <c r="D6320" i="2"/>
  <c r="D6328" i="2"/>
  <c r="D6336" i="2"/>
  <c r="D6344" i="2"/>
  <c r="D6352" i="2"/>
  <c r="D6360" i="2"/>
  <c r="D6368" i="2"/>
  <c r="D6376" i="2"/>
  <c r="D6384" i="2"/>
  <c r="D6392" i="2"/>
  <c r="D6400" i="2"/>
  <c r="D6408" i="2"/>
  <c r="D6416" i="2"/>
  <c r="D6424" i="2"/>
  <c r="D6432" i="2"/>
  <c r="D6440" i="2"/>
  <c r="D6448" i="2"/>
  <c r="D6456" i="2"/>
  <c r="D6464" i="2"/>
  <c r="D6472" i="2"/>
  <c r="D6480" i="2"/>
  <c r="D6488" i="2"/>
  <c r="D6496" i="2"/>
  <c r="D6504" i="2"/>
  <c r="D6512" i="2"/>
  <c r="D6520" i="2"/>
  <c r="D6528" i="2"/>
  <c r="D6536" i="2"/>
  <c r="D6544" i="2"/>
  <c r="D6552" i="2"/>
  <c r="D6560" i="2"/>
  <c r="D6568" i="2"/>
  <c r="D6576" i="2"/>
  <c r="D6584" i="2"/>
  <c r="D6592" i="2"/>
  <c r="D6600" i="2"/>
  <c r="D6608" i="2"/>
  <c r="D6616" i="2"/>
  <c r="D6624" i="2"/>
  <c r="D6632" i="2"/>
  <c r="D6640" i="2"/>
  <c r="D6648" i="2"/>
  <c r="D6656" i="2"/>
  <c r="D6664" i="2"/>
  <c r="D6672" i="2"/>
  <c r="D6680" i="2"/>
  <c r="D6688" i="2"/>
  <c r="D6696" i="2"/>
  <c r="D6704" i="2"/>
  <c r="D6712" i="2"/>
  <c r="D6720" i="2"/>
  <c r="D6728" i="2"/>
  <c r="D6736" i="2"/>
  <c r="D6744" i="2"/>
  <c r="D6752" i="2"/>
  <c r="D6760" i="2"/>
  <c r="D6768" i="2"/>
  <c r="D6776" i="2"/>
  <c r="D6784" i="2"/>
  <c r="D6792" i="2"/>
  <c r="D6800" i="2"/>
  <c r="D6808" i="2"/>
  <c r="D6816" i="2"/>
  <c r="D6824" i="2"/>
  <c r="D6832" i="2"/>
  <c r="D6840" i="2"/>
  <c r="D6848" i="2"/>
  <c r="D6856" i="2"/>
  <c r="D6864" i="2"/>
  <c r="D6872" i="2"/>
  <c r="D6880" i="2"/>
  <c r="D6888" i="2"/>
  <c r="D6896" i="2"/>
  <c r="D6904" i="2"/>
  <c r="D6912" i="2"/>
  <c r="D6920" i="2"/>
  <c r="D6928" i="2"/>
  <c r="D6936" i="2"/>
  <c r="D6944" i="2"/>
  <c r="D6952" i="2"/>
  <c r="D6960" i="2"/>
  <c r="D6968" i="2"/>
  <c r="D6976" i="2"/>
  <c r="D6984" i="2"/>
  <c r="D6992" i="2"/>
  <c r="D7000" i="2"/>
  <c r="D7008" i="2"/>
  <c r="D7016" i="2"/>
  <c r="D7024" i="2"/>
  <c r="D7032" i="2"/>
  <c r="D7040" i="2"/>
  <c r="D7048" i="2"/>
  <c r="D7056" i="2"/>
  <c r="D7064" i="2"/>
  <c r="D7072" i="2"/>
  <c r="D7080" i="2"/>
  <c r="D7088" i="2"/>
  <c r="D7096" i="2"/>
  <c r="D7104" i="2"/>
  <c r="D7112" i="2"/>
  <c r="D7120" i="2"/>
  <c r="D7128" i="2"/>
  <c r="D7136" i="2"/>
  <c r="D7144" i="2"/>
  <c r="D7152" i="2"/>
  <c r="D7160" i="2"/>
  <c r="D7168" i="2"/>
  <c r="D7176" i="2"/>
  <c r="D7184" i="2"/>
  <c r="D7192" i="2"/>
  <c r="D7200" i="2"/>
  <c r="D7208" i="2"/>
  <c r="D7216" i="2"/>
  <c r="D7224" i="2"/>
  <c r="D7232" i="2"/>
  <c r="D7240" i="2"/>
  <c r="D7248" i="2"/>
  <c r="D7256" i="2"/>
  <c r="D7264" i="2"/>
  <c r="D7272" i="2"/>
  <c r="D7280" i="2"/>
  <c r="D7288" i="2"/>
  <c r="D7296" i="2"/>
  <c r="D7304" i="2"/>
  <c r="D7312" i="2"/>
  <c r="D7320" i="2"/>
  <c r="D7328" i="2"/>
  <c r="D7336" i="2"/>
  <c r="D7344" i="2"/>
  <c r="D7352" i="2"/>
  <c r="D7360" i="2"/>
  <c r="D7368" i="2"/>
  <c r="D7376" i="2"/>
  <c r="D7384" i="2"/>
  <c r="D7392" i="2"/>
  <c r="D7400" i="2"/>
  <c r="D7408" i="2"/>
  <c r="D7416" i="2"/>
  <c r="D7424" i="2"/>
  <c r="D7432" i="2"/>
  <c r="D7440" i="2"/>
  <c r="D7448" i="2"/>
  <c r="D7456" i="2"/>
  <c r="D7464" i="2"/>
  <c r="D7472" i="2"/>
  <c r="D7480" i="2"/>
  <c r="D7488" i="2"/>
  <c r="D7496" i="2"/>
  <c r="D7504" i="2"/>
  <c r="D7512" i="2"/>
  <c r="D7520" i="2"/>
  <c r="D7528" i="2"/>
  <c r="D7536" i="2"/>
  <c r="D7544" i="2"/>
  <c r="D7552" i="2"/>
  <c r="D7560" i="2"/>
  <c r="D7568" i="2"/>
  <c r="D7576" i="2"/>
  <c r="D7584" i="2"/>
  <c r="D7592" i="2"/>
  <c r="D7600" i="2"/>
  <c r="D7608" i="2"/>
  <c r="D7616" i="2"/>
  <c r="D7624" i="2"/>
  <c r="D7632" i="2"/>
  <c r="D7640" i="2"/>
  <c r="D7648" i="2"/>
  <c r="D7656" i="2"/>
  <c r="D7664" i="2"/>
  <c r="D7672" i="2"/>
  <c r="D7680" i="2"/>
  <c r="D7688" i="2"/>
  <c r="D7696" i="2"/>
  <c r="D7704" i="2"/>
  <c r="D7712" i="2"/>
  <c r="D7720" i="2"/>
  <c r="D7728" i="2"/>
  <c r="D7736" i="2"/>
  <c r="D7744" i="2"/>
  <c r="D7752" i="2"/>
  <c r="D7760" i="2"/>
  <c r="D7768" i="2"/>
  <c r="D7776" i="2"/>
  <c r="D7784" i="2"/>
  <c r="D7792" i="2"/>
  <c r="D7800" i="2"/>
  <c r="D7808" i="2"/>
  <c r="D7816" i="2"/>
  <c r="D7824" i="2"/>
  <c r="D7832" i="2"/>
  <c r="D7840" i="2"/>
  <c r="D7848" i="2"/>
  <c r="D7856" i="2"/>
  <c r="D7864" i="2"/>
  <c r="D7872" i="2"/>
  <c r="D7880" i="2"/>
  <c r="D7888" i="2"/>
  <c r="D7896" i="2"/>
  <c r="D7904" i="2"/>
  <c r="D7912" i="2"/>
  <c r="D7920" i="2"/>
  <c r="D7928" i="2"/>
  <c r="D7936" i="2"/>
  <c r="D7944" i="2"/>
  <c r="D7952" i="2"/>
  <c r="D7960" i="2"/>
  <c r="D7968" i="2"/>
  <c r="D7976" i="2"/>
  <c r="D7984" i="2"/>
  <c r="D7992" i="2"/>
  <c r="D8000" i="2"/>
  <c r="D8008" i="2"/>
  <c r="D8016" i="2"/>
  <c r="D8024" i="2"/>
  <c r="D8032" i="2"/>
  <c r="D8040" i="2"/>
  <c r="D8048" i="2"/>
  <c r="D8056" i="2"/>
  <c r="D8064" i="2"/>
  <c r="D8072" i="2"/>
  <c r="D8080" i="2"/>
  <c r="D8088" i="2"/>
  <c r="D8096" i="2"/>
  <c r="D8104" i="2"/>
  <c r="D8112" i="2"/>
  <c r="D8120" i="2"/>
  <c r="D8128" i="2"/>
  <c r="D8136" i="2"/>
  <c r="D8144" i="2"/>
  <c r="D8152" i="2"/>
  <c r="D8160" i="2"/>
  <c r="D8168" i="2"/>
  <c r="D8176" i="2"/>
  <c r="D8184" i="2"/>
  <c r="D8192" i="2"/>
  <c r="D8200" i="2"/>
  <c r="D8208" i="2"/>
  <c r="D8216" i="2"/>
  <c r="D8224" i="2"/>
  <c r="D8232" i="2"/>
  <c r="D8240" i="2"/>
  <c r="D8248" i="2"/>
  <c r="D8256" i="2"/>
  <c r="D8264" i="2"/>
  <c r="D8272" i="2"/>
  <c r="D8280" i="2"/>
  <c r="D8288" i="2"/>
  <c r="D8296" i="2"/>
  <c r="D8304" i="2"/>
  <c r="D8312" i="2"/>
  <c r="D8320" i="2"/>
  <c r="D8328" i="2"/>
  <c r="D8336" i="2"/>
  <c r="D8344" i="2"/>
  <c r="D8352" i="2"/>
  <c r="D8360" i="2"/>
  <c r="D8368" i="2"/>
  <c r="D8376" i="2"/>
  <c r="D8384" i="2"/>
  <c r="D8392" i="2"/>
  <c r="D8400" i="2"/>
  <c r="D8408" i="2"/>
  <c r="D8416" i="2"/>
  <c r="D8424" i="2"/>
  <c r="D8432" i="2"/>
  <c r="D8440" i="2"/>
  <c r="D8448" i="2"/>
  <c r="D8456" i="2"/>
  <c r="D8464" i="2"/>
  <c r="D8472" i="2"/>
  <c r="D8480" i="2"/>
  <c r="D8488" i="2"/>
  <c r="D8496" i="2"/>
  <c r="D8504" i="2"/>
  <c r="D8512" i="2"/>
  <c r="D8520" i="2"/>
  <c r="D8528" i="2"/>
  <c r="D8536" i="2"/>
  <c r="D8544" i="2"/>
  <c r="D8552" i="2"/>
  <c r="D8560" i="2"/>
  <c r="D8568" i="2"/>
  <c r="D8576" i="2"/>
  <c r="D8584" i="2"/>
  <c r="D8592" i="2"/>
  <c r="D8600" i="2"/>
  <c r="D8608" i="2"/>
  <c r="D8616" i="2"/>
  <c r="D8624" i="2"/>
  <c r="D8632" i="2"/>
  <c r="D8640" i="2"/>
  <c r="D8648" i="2"/>
  <c r="D8656" i="2"/>
  <c r="D8664" i="2"/>
  <c r="D8672" i="2"/>
  <c r="D8680" i="2"/>
  <c r="D8688" i="2"/>
  <c r="D8696" i="2"/>
  <c r="D8704" i="2"/>
  <c r="D8712" i="2"/>
  <c r="D8720" i="2"/>
  <c r="D8728" i="2"/>
  <c r="D8736" i="2"/>
  <c r="D8744" i="2"/>
  <c r="D8752" i="2"/>
  <c r="D8760" i="2"/>
  <c r="D8768" i="2"/>
  <c r="C5985" i="2"/>
  <c r="C7440" i="2"/>
  <c r="C8379" i="2"/>
  <c r="C8926" i="2"/>
  <c r="D462" i="2"/>
  <c r="D869" i="2"/>
  <c r="D1187" i="2"/>
  <c r="D1480" i="2"/>
  <c r="D1659" i="2"/>
  <c r="D1806" i="2"/>
  <c r="D1952" i="2"/>
  <c r="D2098" i="2"/>
  <c r="D2242" i="2"/>
  <c r="D2370" i="2"/>
  <c r="D2493" i="2"/>
  <c r="D2574" i="2"/>
  <c r="D2626" i="2"/>
  <c r="D2677" i="2"/>
  <c r="D2729" i="2"/>
  <c r="D2780" i="2"/>
  <c r="D2830" i="2"/>
  <c r="D2876" i="2"/>
  <c r="D2908" i="2"/>
  <c r="D2940" i="2"/>
  <c r="D2972" i="2"/>
  <c r="D3004" i="2"/>
  <c r="D3036" i="2"/>
  <c r="D3068" i="2"/>
  <c r="D3100" i="2"/>
  <c r="D3132" i="2"/>
  <c r="D3164" i="2"/>
  <c r="D3196" i="2"/>
  <c r="D3228" i="2"/>
  <c r="D3260" i="2"/>
  <c r="D3292" i="2"/>
  <c r="D3324" i="2"/>
  <c r="D3356" i="2"/>
  <c r="D3388" i="2"/>
  <c r="D3420" i="2"/>
  <c r="D3452" i="2"/>
  <c r="D3484" i="2"/>
  <c r="D3516" i="2"/>
  <c r="D3548" i="2"/>
  <c r="D3580" i="2"/>
  <c r="D3612" i="2"/>
  <c r="D3644" i="2"/>
  <c r="D3676" i="2"/>
  <c r="D3708" i="2"/>
  <c r="D3740" i="2"/>
  <c r="D3772" i="2"/>
  <c r="D3804" i="2"/>
  <c r="D3836" i="2"/>
  <c r="D3868" i="2"/>
  <c r="D3900" i="2"/>
  <c r="D3932" i="2"/>
  <c r="D3964" i="2"/>
  <c r="D3996" i="2"/>
  <c r="D4028" i="2"/>
  <c r="D4060" i="2"/>
  <c r="D4092" i="2"/>
  <c r="D4124" i="2"/>
  <c r="D4156" i="2"/>
  <c r="D4188" i="2"/>
  <c r="D4220" i="2"/>
  <c r="D4252" i="2"/>
  <c r="D4284" i="2"/>
  <c r="D4316" i="2"/>
  <c r="D4348" i="2"/>
  <c r="D4380" i="2"/>
  <c r="D4412" i="2"/>
  <c r="D4444" i="2"/>
  <c r="D4476" i="2"/>
  <c r="D4508" i="2"/>
  <c r="D4540" i="2"/>
  <c r="D4572" i="2"/>
  <c r="D4604" i="2"/>
  <c r="D4636" i="2"/>
  <c r="D4668" i="2"/>
  <c r="D4700" i="2"/>
  <c r="D4732" i="2"/>
  <c r="D4764" i="2"/>
  <c r="D4796" i="2"/>
  <c r="D4828" i="2"/>
  <c r="D4860" i="2"/>
  <c r="D4881" i="2"/>
  <c r="D4903" i="2"/>
  <c r="D4924" i="2"/>
  <c r="D4945" i="2"/>
  <c r="D4967" i="2"/>
  <c r="D4988" i="2"/>
  <c r="D5009" i="2"/>
  <c r="D5031" i="2"/>
  <c r="D5052" i="2"/>
  <c r="D5073" i="2"/>
  <c r="D5095" i="2"/>
  <c r="D5116" i="2"/>
  <c r="D5136" i="2"/>
  <c r="D5152" i="2"/>
  <c r="D5168" i="2"/>
  <c r="D5184" i="2"/>
  <c r="D5200" i="2"/>
  <c r="D5216" i="2"/>
  <c r="D5232" i="2"/>
  <c r="D5248" i="2"/>
  <c r="D5264" i="2"/>
  <c r="D5280" i="2"/>
  <c r="D5296" i="2"/>
  <c r="D5312" i="2"/>
  <c r="D5328" i="2"/>
  <c r="D5344" i="2"/>
  <c r="D5360" i="2"/>
  <c r="D5376" i="2"/>
  <c r="D5392" i="2"/>
  <c r="D5408" i="2"/>
  <c r="D5424" i="2"/>
  <c r="D5440" i="2"/>
  <c r="D5456" i="2"/>
  <c r="D5472" i="2"/>
  <c r="D5487" i="2"/>
  <c r="D5500" i="2"/>
  <c r="D5512" i="2"/>
  <c r="D5526" i="2"/>
  <c r="D5537" i="2"/>
  <c r="D5551" i="2"/>
  <c r="D5564" i="2"/>
  <c r="D5576" i="2"/>
  <c r="D5590" i="2"/>
  <c r="D5601" i="2"/>
  <c r="D5615" i="2"/>
  <c r="D5628" i="2"/>
  <c r="D5640" i="2"/>
  <c r="D5654" i="2"/>
  <c r="D5665" i="2"/>
  <c r="D5679" i="2"/>
  <c r="D5692" i="2"/>
  <c r="D5704" i="2"/>
  <c r="D5718" i="2"/>
  <c r="D5729" i="2"/>
  <c r="D5743" i="2"/>
  <c r="D5756" i="2"/>
  <c r="D5768" i="2"/>
  <c r="D5782" i="2"/>
  <c r="D5792" i="2"/>
  <c r="D5802" i="2"/>
  <c r="D5814" i="2"/>
  <c r="D5824" i="2"/>
  <c r="D5834" i="2"/>
  <c r="D5846" i="2"/>
  <c r="D5856" i="2"/>
  <c r="D5866" i="2"/>
  <c r="D5878" i="2"/>
  <c r="D5888" i="2"/>
  <c r="D5898" i="2"/>
  <c r="D5910" i="2"/>
  <c r="D5920" i="2"/>
  <c r="D5930" i="2"/>
  <c r="D5942" i="2"/>
  <c r="D5952" i="2"/>
  <c r="D5962" i="2"/>
  <c r="D5974" i="2"/>
  <c r="D5984" i="2"/>
  <c r="D5994" i="2"/>
  <c r="D6006" i="2"/>
  <c r="D6016" i="2"/>
  <c r="D6026" i="2"/>
  <c r="D6038" i="2"/>
  <c r="D6048" i="2"/>
  <c r="D6058" i="2"/>
  <c r="D6070" i="2"/>
  <c r="D6080" i="2"/>
  <c r="D6090" i="2"/>
  <c r="D6102" i="2"/>
  <c r="D6112" i="2"/>
  <c r="D6122" i="2"/>
  <c r="D6134" i="2"/>
  <c r="D6144" i="2"/>
  <c r="D6154" i="2"/>
  <c r="D6166" i="2"/>
  <c r="D6176" i="2"/>
  <c r="D6186" i="2"/>
  <c r="D6198" i="2"/>
  <c r="D6208" i="2"/>
  <c r="D6218" i="2"/>
  <c r="D6229" i="2"/>
  <c r="D6238" i="2"/>
  <c r="D6247" i="2"/>
  <c r="D6256" i="2"/>
  <c r="D6265" i="2"/>
  <c r="D6274" i="2"/>
  <c r="D6282" i="2"/>
  <c r="D6290" i="2"/>
  <c r="D6298" i="2"/>
  <c r="D6306" i="2"/>
  <c r="D6314" i="2"/>
  <c r="D6322" i="2"/>
  <c r="D6330" i="2"/>
  <c r="D6338" i="2"/>
  <c r="D6346" i="2"/>
  <c r="D6354" i="2"/>
  <c r="D6362" i="2"/>
  <c r="D6370" i="2"/>
  <c r="D6378" i="2"/>
  <c r="D6386" i="2"/>
  <c r="D6394" i="2"/>
  <c r="D6402" i="2"/>
  <c r="D6410" i="2"/>
  <c r="D6418" i="2"/>
  <c r="D6426" i="2"/>
  <c r="D6434" i="2"/>
  <c r="D6442" i="2"/>
  <c r="D6450" i="2"/>
  <c r="D6458" i="2"/>
  <c r="D6466" i="2"/>
  <c r="D6474" i="2"/>
  <c r="D6482" i="2"/>
  <c r="D6490" i="2"/>
  <c r="D6498" i="2"/>
  <c r="D6506" i="2"/>
  <c r="D6514" i="2"/>
  <c r="D6522" i="2"/>
  <c r="D6530" i="2"/>
  <c r="D6538" i="2"/>
  <c r="D6546" i="2"/>
  <c r="D6554" i="2"/>
  <c r="D6562" i="2"/>
  <c r="D6570" i="2"/>
  <c r="D6578" i="2"/>
  <c r="D6586" i="2"/>
  <c r="D6594" i="2"/>
  <c r="D6602" i="2"/>
  <c r="D6610" i="2"/>
  <c r="D6618" i="2"/>
  <c r="D6626" i="2"/>
  <c r="D6634" i="2"/>
  <c r="D6642" i="2"/>
  <c r="D6650" i="2"/>
  <c r="D6658" i="2"/>
  <c r="D6666" i="2"/>
  <c r="D6674" i="2"/>
  <c r="D6682" i="2"/>
  <c r="D6690" i="2"/>
  <c r="D6698" i="2"/>
  <c r="D6706" i="2"/>
  <c r="D6714" i="2"/>
  <c r="D6722" i="2"/>
  <c r="D6730" i="2"/>
  <c r="D6738" i="2"/>
  <c r="D6746" i="2"/>
  <c r="D6754" i="2"/>
  <c r="D6762" i="2"/>
  <c r="D6770" i="2"/>
  <c r="D6778" i="2"/>
  <c r="D6786" i="2"/>
  <c r="D6794" i="2"/>
  <c r="D6802" i="2"/>
  <c r="D6810" i="2"/>
  <c r="D6818" i="2"/>
  <c r="D6826" i="2"/>
  <c r="D6834" i="2"/>
  <c r="D6842" i="2"/>
  <c r="D6850" i="2"/>
  <c r="D6858" i="2"/>
  <c r="D6866" i="2"/>
  <c r="D6874" i="2"/>
  <c r="D6882" i="2"/>
  <c r="D6890" i="2"/>
  <c r="D6898" i="2"/>
  <c r="D6906" i="2"/>
  <c r="D6914" i="2"/>
  <c r="D6922" i="2"/>
  <c r="D6930" i="2"/>
  <c r="D6938" i="2"/>
  <c r="D6946" i="2"/>
  <c r="D6954" i="2"/>
  <c r="D6962" i="2"/>
  <c r="D6970" i="2"/>
  <c r="D6978" i="2"/>
  <c r="D6986" i="2"/>
  <c r="D6994" i="2"/>
  <c r="D7002" i="2"/>
  <c r="D7010" i="2"/>
  <c r="D7018" i="2"/>
  <c r="D7026" i="2"/>
  <c r="D7034" i="2"/>
  <c r="D7042" i="2"/>
  <c r="D7050" i="2"/>
  <c r="D7058" i="2"/>
  <c r="D7066" i="2"/>
  <c r="D7074" i="2"/>
  <c r="D7082" i="2"/>
  <c r="D7090" i="2"/>
  <c r="D7098" i="2"/>
  <c r="D7106" i="2"/>
  <c r="D7114" i="2"/>
  <c r="D7122" i="2"/>
  <c r="D7130" i="2"/>
  <c r="D7138" i="2"/>
  <c r="D7146" i="2"/>
  <c r="D7154" i="2"/>
  <c r="D7162" i="2"/>
  <c r="D7170" i="2"/>
  <c r="D7178" i="2"/>
  <c r="D7186" i="2"/>
  <c r="D7194" i="2"/>
  <c r="D7202" i="2"/>
  <c r="D7210" i="2"/>
  <c r="D7218" i="2"/>
  <c r="D7226" i="2"/>
  <c r="D7234" i="2"/>
  <c r="D7242" i="2"/>
  <c r="D7250" i="2"/>
  <c r="D7258" i="2"/>
  <c r="D7266" i="2"/>
  <c r="D7274" i="2"/>
  <c r="D7282" i="2"/>
  <c r="D7290" i="2"/>
  <c r="D7298" i="2"/>
  <c r="D7306" i="2"/>
  <c r="D7314" i="2"/>
  <c r="D7322" i="2"/>
  <c r="D7330" i="2"/>
  <c r="D7338" i="2"/>
  <c r="D7346" i="2"/>
  <c r="D7354" i="2"/>
  <c r="D7362" i="2"/>
  <c r="D7370" i="2"/>
  <c r="D7378" i="2"/>
  <c r="D7386" i="2"/>
  <c r="D7394" i="2"/>
  <c r="D7402" i="2"/>
  <c r="D7410" i="2"/>
  <c r="D7418" i="2"/>
  <c r="D7426" i="2"/>
  <c r="D7434" i="2"/>
  <c r="D7442" i="2"/>
  <c r="D7450" i="2"/>
  <c r="D7458" i="2"/>
  <c r="D7466" i="2"/>
  <c r="D7474" i="2"/>
  <c r="D7482" i="2"/>
  <c r="D7490" i="2"/>
  <c r="D7498" i="2"/>
  <c r="D7506" i="2"/>
  <c r="D7514" i="2"/>
  <c r="D7522" i="2"/>
  <c r="D7530" i="2"/>
  <c r="D7538" i="2"/>
  <c r="D7546" i="2"/>
  <c r="D7554" i="2"/>
  <c r="D7562" i="2"/>
  <c r="D7570" i="2"/>
  <c r="D7578" i="2"/>
  <c r="D7586" i="2"/>
  <c r="D7594" i="2"/>
  <c r="D7602" i="2"/>
  <c r="D7610" i="2"/>
  <c r="D7618" i="2"/>
  <c r="D7626" i="2"/>
  <c r="D7634" i="2"/>
  <c r="D7642" i="2"/>
  <c r="D7650" i="2"/>
  <c r="D7658" i="2"/>
  <c r="D7666" i="2"/>
  <c r="D7674" i="2"/>
  <c r="D7682" i="2"/>
  <c r="D7690" i="2"/>
  <c r="D7698" i="2"/>
  <c r="D7706" i="2"/>
  <c r="D7714" i="2"/>
  <c r="D7722" i="2"/>
  <c r="D7730" i="2"/>
  <c r="D7738" i="2"/>
  <c r="D7746" i="2"/>
  <c r="D7754" i="2"/>
  <c r="D7762" i="2"/>
  <c r="D7770" i="2"/>
  <c r="D7778" i="2"/>
  <c r="D7786" i="2"/>
  <c r="D7794" i="2"/>
  <c r="D7802" i="2"/>
  <c r="D7810" i="2"/>
  <c r="D7818" i="2"/>
  <c r="D7826" i="2"/>
  <c r="D7834" i="2"/>
  <c r="D7842" i="2"/>
  <c r="D7850" i="2"/>
  <c r="D7858" i="2"/>
  <c r="D7866" i="2"/>
  <c r="D7874" i="2"/>
  <c r="D7882" i="2"/>
  <c r="D7890" i="2"/>
  <c r="D7898" i="2"/>
  <c r="D7906" i="2"/>
  <c r="D7914" i="2"/>
  <c r="D7922" i="2"/>
  <c r="D7930" i="2"/>
  <c r="D7938" i="2"/>
  <c r="D7946" i="2"/>
  <c r="D7954" i="2"/>
  <c r="D7962" i="2"/>
  <c r="D7970" i="2"/>
  <c r="D7978" i="2"/>
  <c r="D7986" i="2"/>
  <c r="D7994" i="2"/>
  <c r="D8002" i="2"/>
  <c r="D8010" i="2"/>
  <c r="D8018" i="2"/>
  <c r="D8026" i="2"/>
  <c r="D8034" i="2"/>
  <c r="D8042" i="2"/>
  <c r="D8050" i="2"/>
  <c r="D8058" i="2"/>
  <c r="D8066" i="2"/>
  <c r="D8074" i="2"/>
  <c r="D8082" i="2"/>
  <c r="D8090" i="2"/>
  <c r="D8098" i="2"/>
  <c r="D8106" i="2"/>
  <c r="D8114" i="2"/>
  <c r="D8122" i="2"/>
  <c r="D8130" i="2"/>
  <c r="D8138" i="2"/>
  <c r="D8146" i="2"/>
  <c r="D8154" i="2"/>
  <c r="D8162" i="2"/>
  <c r="D8170" i="2"/>
  <c r="D8178" i="2"/>
  <c r="D8186" i="2"/>
  <c r="D8194" i="2"/>
  <c r="D8202" i="2"/>
  <c r="D8210" i="2"/>
  <c r="D8218" i="2"/>
  <c r="D8226" i="2"/>
  <c r="D8234" i="2"/>
  <c r="D8242" i="2"/>
  <c r="D8250" i="2"/>
  <c r="D8258" i="2"/>
  <c r="D8266" i="2"/>
  <c r="D8274" i="2"/>
  <c r="D8282" i="2"/>
  <c r="D8290" i="2"/>
  <c r="D8298" i="2"/>
  <c r="D8306" i="2"/>
  <c r="D8314" i="2"/>
  <c r="D8322" i="2"/>
  <c r="D8330" i="2"/>
  <c r="D8338" i="2"/>
  <c r="D8346" i="2"/>
  <c r="D8354" i="2"/>
  <c r="D8362" i="2"/>
  <c r="D8370" i="2"/>
  <c r="D8378" i="2"/>
  <c r="D8386" i="2"/>
  <c r="D8394" i="2"/>
  <c r="D8402" i="2"/>
  <c r="D8410" i="2"/>
  <c r="D8418" i="2"/>
  <c r="D8426" i="2"/>
  <c r="D8434" i="2"/>
  <c r="D8442" i="2"/>
  <c r="D8450" i="2"/>
  <c r="D8458" i="2"/>
  <c r="D8466" i="2"/>
  <c r="D8474" i="2"/>
  <c r="D8482" i="2"/>
  <c r="D8490" i="2"/>
  <c r="D8498" i="2"/>
  <c r="D8506" i="2"/>
  <c r="D8514" i="2"/>
  <c r="D8522" i="2"/>
  <c r="D8530" i="2"/>
  <c r="D8538" i="2"/>
  <c r="D8546" i="2"/>
  <c r="D8554" i="2"/>
  <c r="D8562" i="2"/>
  <c r="D8570" i="2"/>
  <c r="D8578" i="2"/>
  <c r="D8586" i="2"/>
  <c r="D8594" i="2"/>
  <c r="D8602" i="2"/>
  <c r="D8610" i="2"/>
  <c r="D8618" i="2"/>
  <c r="D8626" i="2"/>
  <c r="D8634" i="2"/>
  <c r="D8642" i="2"/>
  <c r="D8650" i="2"/>
  <c r="D8658" i="2"/>
  <c r="D8666" i="2"/>
  <c r="D8674" i="2"/>
  <c r="D8682" i="2"/>
  <c r="D8690" i="2"/>
  <c r="D8698" i="2"/>
  <c r="D8706" i="2"/>
  <c r="D8714" i="2"/>
  <c r="D8722" i="2"/>
  <c r="D8730" i="2"/>
  <c r="D8738" i="2"/>
  <c r="D8746" i="2"/>
  <c r="D8754" i="2"/>
  <c r="D8762" i="2"/>
  <c r="D8770" i="2"/>
  <c r="D8778" i="2"/>
  <c r="D8786" i="2"/>
  <c r="D8794" i="2"/>
  <c r="D8802" i="2"/>
  <c r="D8810" i="2"/>
  <c r="D8818" i="2"/>
  <c r="D8826" i="2"/>
  <c r="D8834" i="2"/>
  <c r="D8842" i="2"/>
  <c r="D8850" i="2"/>
  <c r="C6305" i="2"/>
  <c r="C7600" i="2"/>
  <c r="C8486" i="2"/>
  <c r="C8990" i="2"/>
  <c r="D526" i="2"/>
  <c r="D921" i="2"/>
  <c r="D1233" i="2"/>
  <c r="D1526" i="2"/>
  <c r="D1681" i="2"/>
  <c r="D1827" i="2"/>
  <c r="D1974" i="2"/>
  <c r="D2120" i="2"/>
  <c r="D2261" i="2"/>
  <c r="D2389" i="2"/>
  <c r="D2508" i="2"/>
  <c r="D2582" i="2"/>
  <c r="D2634" i="2"/>
  <c r="D2685" i="2"/>
  <c r="D2737" i="2"/>
  <c r="D2788" i="2"/>
  <c r="D2838" i="2"/>
  <c r="D2881" i="2"/>
  <c r="D2913" i="2"/>
  <c r="D2945" i="2"/>
  <c r="D2977" i="2"/>
  <c r="D3009" i="2"/>
  <c r="D3041" i="2"/>
  <c r="D3073" i="2"/>
  <c r="D3105" i="2"/>
  <c r="D3137" i="2"/>
  <c r="D3169" i="2"/>
  <c r="D3201" i="2"/>
  <c r="D3233" i="2"/>
  <c r="D3265" i="2"/>
  <c r="D3297" i="2"/>
  <c r="D3329" i="2"/>
  <c r="D3361" i="2"/>
  <c r="D3393" i="2"/>
  <c r="D3425" i="2"/>
  <c r="D3457" i="2"/>
  <c r="D3489" i="2"/>
  <c r="D3521" i="2"/>
  <c r="D3553" i="2"/>
  <c r="D3585" i="2"/>
  <c r="D3617" i="2"/>
  <c r="D3649" i="2"/>
  <c r="D3681" i="2"/>
  <c r="D3713" i="2"/>
  <c r="D3745" i="2"/>
  <c r="D3777" i="2"/>
  <c r="D3809" i="2"/>
  <c r="D3841" i="2"/>
  <c r="D3873" i="2"/>
  <c r="D3905" i="2"/>
  <c r="D3937" i="2"/>
  <c r="D3969" i="2"/>
  <c r="D4001" i="2"/>
  <c r="D4033" i="2"/>
  <c r="D4065" i="2"/>
  <c r="D4097" i="2"/>
  <c r="D4129" i="2"/>
  <c r="D4161" i="2"/>
  <c r="D4193" i="2"/>
  <c r="D4225" i="2"/>
  <c r="D4257" i="2"/>
  <c r="D4289" i="2"/>
  <c r="D4321" i="2"/>
  <c r="D4353" i="2"/>
  <c r="D4385" i="2"/>
  <c r="D4417" i="2"/>
  <c r="D4449" i="2"/>
  <c r="D4481" i="2"/>
  <c r="D4513" i="2"/>
  <c r="D4545" i="2"/>
  <c r="D4577" i="2"/>
  <c r="D4609" i="2"/>
  <c r="D4641" i="2"/>
  <c r="D4673" i="2"/>
  <c r="D4705" i="2"/>
  <c r="D4737" i="2"/>
  <c r="D4769" i="2"/>
  <c r="D4801" i="2"/>
  <c r="D4833" i="2"/>
  <c r="D4863" i="2"/>
  <c r="D4884" i="2"/>
  <c r="D4905" i="2"/>
  <c r="D4927" i="2"/>
  <c r="D4948" i="2"/>
  <c r="D4969" i="2"/>
  <c r="D4991" i="2"/>
  <c r="D5012" i="2"/>
  <c r="D5033" i="2"/>
  <c r="D5055" i="2"/>
  <c r="D5076" i="2"/>
  <c r="D5097" i="2"/>
  <c r="D5119" i="2"/>
  <c r="D5137" i="2"/>
  <c r="D5153" i="2"/>
  <c r="D5169" i="2"/>
  <c r="D5185" i="2"/>
  <c r="D5201" i="2"/>
  <c r="D5217" i="2"/>
  <c r="D5233" i="2"/>
  <c r="D5249" i="2"/>
  <c r="D5265" i="2"/>
  <c r="D5281" i="2"/>
  <c r="D5297" i="2"/>
  <c r="D5313" i="2"/>
  <c r="D5329" i="2"/>
  <c r="D5345" i="2"/>
  <c r="D5361" i="2"/>
  <c r="D5377" i="2"/>
  <c r="D5393" i="2"/>
  <c r="D5409" i="2"/>
  <c r="D5425" i="2"/>
  <c r="D5441" i="2"/>
  <c r="D5457" i="2"/>
  <c r="D5473" i="2"/>
  <c r="D5488" i="2"/>
  <c r="D5502" i="2"/>
  <c r="D5513" i="2"/>
  <c r="D5527" i="2"/>
  <c r="D5540" i="2"/>
  <c r="D5552" i="2"/>
  <c r="D5566" i="2"/>
  <c r="D5577" i="2"/>
  <c r="D5591" i="2"/>
  <c r="D5604" i="2"/>
  <c r="D5616" i="2"/>
  <c r="D5630" i="2"/>
  <c r="D5641" i="2"/>
  <c r="D5655" i="2"/>
  <c r="D5668" i="2"/>
  <c r="D5680" i="2"/>
  <c r="D5694" i="2"/>
  <c r="D5705" i="2"/>
  <c r="D5719" i="2"/>
  <c r="D5732" i="2"/>
  <c r="D5744" i="2"/>
  <c r="D5758" i="2"/>
  <c r="D5769" i="2"/>
  <c r="D5783" i="2"/>
  <c r="D5793" i="2"/>
  <c r="D5804" i="2"/>
  <c r="D5815" i="2"/>
  <c r="D5825" i="2"/>
  <c r="D5836" i="2"/>
  <c r="D5847" i="2"/>
  <c r="D5857" i="2"/>
  <c r="D5868" i="2"/>
  <c r="D5879" i="2"/>
  <c r="D5889" i="2"/>
  <c r="D5900" i="2"/>
  <c r="D5911" i="2"/>
  <c r="D5921" i="2"/>
  <c r="D5932" i="2"/>
  <c r="D5943" i="2"/>
  <c r="D5953" i="2"/>
  <c r="D5964" i="2"/>
  <c r="D5975" i="2"/>
  <c r="D5985" i="2"/>
  <c r="D5996" i="2"/>
  <c r="D6007" i="2"/>
  <c r="D6017" i="2"/>
  <c r="D6028" i="2"/>
  <c r="D6039" i="2"/>
  <c r="D6049" i="2"/>
  <c r="D6060" i="2"/>
  <c r="D6071" i="2"/>
  <c r="D6081" i="2"/>
  <c r="D6092" i="2"/>
  <c r="D6103" i="2"/>
  <c r="D6113" i="2"/>
  <c r="D6124" i="2"/>
  <c r="D6135" i="2"/>
  <c r="D6145" i="2"/>
  <c r="D6156" i="2"/>
  <c r="D6167" i="2"/>
  <c r="D6177" i="2"/>
  <c r="D6188" i="2"/>
  <c r="D6199" i="2"/>
  <c r="D6209" i="2"/>
  <c r="D6220" i="2"/>
  <c r="D6230" i="2"/>
  <c r="D6239" i="2"/>
  <c r="D6248" i="2"/>
  <c r="D6257" i="2"/>
  <c r="D6266" i="2"/>
  <c r="D6275" i="2"/>
  <c r="D6283" i="2"/>
  <c r="D6291" i="2"/>
  <c r="D6299" i="2"/>
  <c r="D6307" i="2"/>
  <c r="D6315" i="2"/>
  <c r="D6323" i="2"/>
  <c r="D6331" i="2"/>
  <c r="D6339" i="2"/>
  <c r="D6347" i="2"/>
  <c r="D6355" i="2"/>
  <c r="D6363" i="2"/>
  <c r="D6371" i="2"/>
  <c r="D6379" i="2"/>
  <c r="D6387" i="2"/>
  <c r="D6395" i="2"/>
  <c r="D6403" i="2"/>
  <c r="D6411" i="2"/>
  <c r="D6419" i="2"/>
  <c r="D6427" i="2"/>
  <c r="D6435" i="2"/>
  <c r="D6443" i="2"/>
  <c r="D6451" i="2"/>
  <c r="D6459" i="2"/>
  <c r="D6467" i="2"/>
  <c r="D6475" i="2"/>
  <c r="D6483" i="2"/>
  <c r="D6491" i="2"/>
  <c r="D6499" i="2"/>
  <c r="D6507" i="2"/>
  <c r="D6515" i="2"/>
  <c r="D6523" i="2"/>
  <c r="D6531" i="2"/>
  <c r="D6539" i="2"/>
  <c r="D6547" i="2"/>
  <c r="D6555" i="2"/>
  <c r="D6563" i="2"/>
  <c r="D6571" i="2"/>
  <c r="D6579" i="2"/>
  <c r="D6587" i="2"/>
  <c r="D6595" i="2"/>
  <c r="D6603" i="2"/>
  <c r="D6611" i="2"/>
  <c r="D6619" i="2"/>
  <c r="D6627" i="2"/>
  <c r="D6635" i="2"/>
  <c r="D6643" i="2"/>
  <c r="D6651" i="2"/>
  <c r="D6659" i="2"/>
  <c r="D6667" i="2"/>
  <c r="D6675" i="2"/>
  <c r="D6683" i="2"/>
  <c r="D6691" i="2"/>
  <c r="D6699" i="2"/>
  <c r="D6707" i="2"/>
  <c r="D6715" i="2"/>
  <c r="D6723" i="2"/>
  <c r="D6731" i="2"/>
  <c r="D6739" i="2"/>
  <c r="D6747" i="2"/>
  <c r="D6755" i="2"/>
  <c r="D6763" i="2"/>
  <c r="D6771" i="2"/>
  <c r="D6779" i="2"/>
  <c r="D6787" i="2"/>
  <c r="D6795" i="2"/>
  <c r="D6803" i="2"/>
  <c r="D6811" i="2"/>
  <c r="D6819" i="2"/>
  <c r="D6827" i="2"/>
  <c r="D6835" i="2"/>
  <c r="D6843" i="2"/>
  <c r="D6851" i="2"/>
  <c r="D6859" i="2"/>
  <c r="D6867" i="2"/>
  <c r="D6875" i="2"/>
  <c r="D6883" i="2"/>
  <c r="D6891" i="2"/>
  <c r="D6899" i="2"/>
  <c r="D6907" i="2"/>
  <c r="D6915" i="2"/>
  <c r="D6923" i="2"/>
  <c r="D6931" i="2"/>
  <c r="D6939" i="2"/>
  <c r="D6947" i="2"/>
  <c r="D6955" i="2"/>
  <c r="D6963" i="2"/>
  <c r="D6971" i="2"/>
  <c r="D6979" i="2"/>
  <c r="D6987" i="2"/>
  <c r="D6995" i="2"/>
  <c r="D7003" i="2"/>
  <c r="D7011" i="2"/>
  <c r="D7019" i="2"/>
  <c r="D7027" i="2"/>
  <c r="D7035" i="2"/>
  <c r="D7043" i="2"/>
  <c r="D7051" i="2"/>
  <c r="D7059" i="2"/>
  <c r="D7067" i="2"/>
  <c r="D7075" i="2"/>
  <c r="D7083" i="2"/>
  <c r="D7091" i="2"/>
  <c r="D7099" i="2"/>
  <c r="D7107" i="2"/>
  <c r="D7115" i="2"/>
  <c r="D7123" i="2"/>
  <c r="D7131" i="2"/>
  <c r="D7139" i="2"/>
  <c r="D7147" i="2"/>
  <c r="D7155" i="2"/>
  <c r="D7163" i="2"/>
  <c r="D7171" i="2"/>
  <c r="D7179" i="2"/>
  <c r="D7187" i="2"/>
  <c r="D7195" i="2"/>
  <c r="D7203" i="2"/>
  <c r="D7211" i="2"/>
  <c r="D7219" i="2"/>
  <c r="D7227" i="2"/>
  <c r="D7235" i="2"/>
  <c r="D7243" i="2"/>
  <c r="D7251" i="2"/>
  <c r="D7259" i="2"/>
  <c r="D7267" i="2"/>
  <c r="D7275" i="2"/>
  <c r="D7283" i="2"/>
  <c r="D7291" i="2"/>
  <c r="D7299" i="2"/>
  <c r="D7307" i="2"/>
  <c r="D7315" i="2"/>
  <c r="D7323" i="2"/>
  <c r="D7331" i="2"/>
  <c r="D7339" i="2"/>
  <c r="D7347" i="2"/>
  <c r="D7355" i="2"/>
  <c r="D7363" i="2"/>
  <c r="D7371" i="2"/>
  <c r="D7379" i="2"/>
  <c r="D7387" i="2"/>
  <c r="D7395" i="2"/>
  <c r="D7403" i="2"/>
  <c r="D7411" i="2"/>
  <c r="D7419" i="2"/>
  <c r="D7427" i="2"/>
  <c r="D7435" i="2"/>
  <c r="D7443" i="2"/>
  <c r="D7451" i="2"/>
  <c r="D7459" i="2"/>
  <c r="D7467" i="2"/>
  <c r="D7475" i="2"/>
  <c r="D7483" i="2"/>
  <c r="D7491" i="2"/>
  <c r="D7499" i="2"/>
  <c r="D7507" i="2"/>
  <c r="D7515" i="2"/>
  <c r="D7523" i="2"/>
  <c r="D7531" i="2"/>
  <c r="D7539" i="2"/>
  <c r="D7547" i="2"/>
  <c r="D7555" i="2"/>
  <c r="D7563" i="2"/>
  <c r="D7571" i="2"/>
  <c r="D7579" i="2"/>
  <c r="D7587" i="2"/>
  <c r="D7595" i="2"/>
  <c r="D7603" i="2"/>
  <c r="D7611" i="2"/>
  <c r="D7619" i="2"/>
  <c r="D7627" i="2"/>
  <c r="D7635" i="2"/>
  <c r="D7643" i="2"/>
  <c r="D7651" i="2"/>
  <c r="D7659" i="2"/>
  <c r="D7667" i="2"/>
  <c r="D7675" i="2"/>
  <c r="D7683" i="2"/>
  <c r="D7691" i="2"/>
  <c r="D7699" i="2"/>
  <c r="D7707" i="2"/>
  <c r="D7715" i="2"/>
  <c r="D7723" i="2"/>
  <c r="D7731" i="2"/>
  <c r="D7739" i="2"/>
  <c r="D7747" i="2"/>
  <c r="D7755" i="2"/>
  <c r="D7763" i="2"/>
  <c r="D7771" i="2"/>
  <c r="D7779" i="2"/>
  <c r="D7787" i="2"/>
  <c r="D7795" i="2"/>
  <c r="D7803" i="2"/>
  <c r="D7811" i="2"/>
  <c r="D7819" i="2"/>
  <c r="D7827" i="2"/>
  <c r="D7835" i="2"/>
  <c r="D7843" i="2"/>
  <c r="D7851" i="2"/>
  <c r="D7859" i="2"/>
  <c r="D7867" i="2"/>
  <c r="D7875" i="2"/>
  <c r="D7883" i="2"/>
  <c r="D7891" i="2"/>
  <c r="D7899" i="2"/>
  <c r="D7907" i="2"/>
  <c r="C5793" i="2"/>
  <c r="D423" i="2"/>
  <c r="D1645" i="2"/>
  <c r="D2229" i="2"/>
  <c r="D2621" i="2"/>
  <c r="D2826" i="2"/>
  <c r="D2969" i="2"/>
  <c r="D3097" i="2"/>
  <c r="D3225" i="2"/>
  <c r="D3353" i="2"/>
  <c r="D3481" i="2"/>
  <c r="D3609" i="2"/>
  <c r="D3737" i="2"/>
  <c r="D3865" i="2"/>
  <c r="D3993" i="2"/>
  <c r="D4121" i="2"/>
  <c r="D4249" i="2"/>
  <c r="D4377" i="2"/>
  <c r="D4505" i="2"/>
  <c r="D4633" i="2"/>
  <c r="D4761" i="2"/>
  <c r="D4879" i="2"/>
  <c r="D4964" i="2"/>
  <c r="D5049" i="2"/>
  <c r="D5135" i="2"/>
  <c r="D5199" i="2"/>
  <c r="D5263" i="2"/>
  <c r="D5327" i="2"/>
  <c r="D5391" i="2"/>
  <c r="D5455" i="2"/>
  <c r="D5511" i="2"/>
  <c r="D5561" i="2"/>
  <c r="D5614" i="2"/>
  <c r="D5664" i="2"/>
  <c r="D5716" i="2"/>
  <c r="D5767" i="2"/>
  <c r="D5812" i="2"/>
  <c r="D5855" i="2"/>
  <c r="D5897" i="2"/>
  <c r="D5940" i="2"/>
  <c r="D5983" i="2"/>
  <c r="D6025" i="2"/>
  <c r="D6068" i="2"/>
  <c r="D6111" i="2"/>
  <c r="D6153" i="2"/>
  <c r="D6196" i="2"/>
  <c r="D6237" i="2"/>
  <c r="D6273" i="2"/>
  <c r="D6305" i="2"/>
  <c r="D6337" i="2"/>
  <c r="D6369" i="2"/>
  <c r="D6401" i="2"/>
  <c r="D6433" i="2"/>
  <c r="D6465" i="2"/>
  <c r="D6497" i="2"/>
  <c r="D6529" i="2"/>
  <c r="D6561" i="2"/>
  <c r="D6593" i="2"/>
  <c r="D6625" i="2"/>
  <c r="D6657" i="2"/>
  <c r="D6689" i="2"/>
  <c r="D6721" i="2"/>
  <c r="D6753" i="2"/>
  <c r="D6785" i="2"/>
  <c r="D6817" i="2"/>
  <c r="D6849" i="2"/>
  <c r="D6881" i="2"/>
  <c r="D6913" i="2"/>
  <c r="D6945" i="2"/>
  <c r="D6977" i="2"/>
  <c r="D7009" i="2"/>
  <c r="D7041" i="2"/>
  <c r="D7073" i="2"/>
  <c r="D7105" i="2"/>
  <c r="D7137" i="2"/>
  <c r="D7169" i="2"/>
  <c r="D7201" i="2"/>
  <c r="D7233" i="2"/>
  <c r="D7265" i="2"/>
  <c r="D7297" i="2"/>
  <c r="D7329" i="2"/>
  <c r="D7361" i="2"/>
  <c r="D7393" i="2"/>
  <c r="D7425" i="2"/>
  <c r="D7457" i="2"/>
  <c r="D7489" i="2"/>
  <c r="D7521" i="2"/>
  <c r="D7553" i="2"/>
  <c r="D7585" i="2"/>
  <c r="D7617" i="2"/>
  <c r="D7649" i="2"/>
  <c r="D7681" i="2"/>
  <c r="D7713" i="2"/>
  <c r="D7745" i="2"/>
  <c r="D7777" i="2"/>
  <c r="D7809" i="2"/>
  <c r="D7841" i="2"/>
  <c r="D7873" i="2"/>
  <c r="D7905" i="2"/>
  <c r="D7929" i="2"/>
  <c r="D7948" i="2"/>
  <c r="D7971" i="2"/>
  <c r="D7993" i="2"/>
  <c r="D8012" i="2"/>
  <c r="D8035" i="2"/>
  <c r="D8057" i="2"/>
  <c r="D8076" i="2"/>
  <c r="D8099" i="2"/>
  <c r="D8115" i="2"/>
  <c r="D8131" i="2"/>
  <c r="D8147" i="2"/>
  <c r="D8163" i="2"/>
  <c r="D8179" i="2"/>
  <c r="D8195" i="2"/>
  <c r="D8211" i="2"/>
  <c r="D8227" i="2"/>
  <c r="D8243" i="2"/>
  <c r="D8259" i="2"/>
  <c r="D8275" i="2"/>
  <c r="D8291" i="2"/>
  <c r="D8307" i="2"/>
  <c r="D8323" i="2"/>
  <c r="D8339" i="2"/>
  <c r="D8355" i="2"/>
  <c r="D8371" i="2"/>
  <c r="D8387" i="2"/>
  <c r="D8403" i="2"/>
  <c r="D8419" i="2"/>
  <c r="D8435" i="2"/>
  <c r="D8451" i="2"/>
  <c r="D8467" i="2"/>
  <c r="D8483" i="2"/>
  <c r="D8499" i="2"/>
  <c r="D8515" i="2"/>
  <c r="D8531" i="2"/>
  <c r="D8547" i="2"/>
  <c r="D8563" i="2"/>
  <c r="D8579" i="2"/>
  <c r="D8595" i="2"/>
  <c r="D8611" i="2"/>
  <c r="D8627" i="2"/>
  <c r="D8643" i="2"/>
  <c r="D8659" i="2"/>
  <c r="D8675" i="2"/>
  <c r="D8691" i="2"/>
  <c r="D8707" i="2"/>
  <c r="D8723" i="2"/>
  <c r="D8739" i="2"/>
  <c r="D8755" i="2"/>
  <c r="D8771" i="2"/>
  <c r="D8784" i="2"/>
  <c r="D8795" i="2"/>
  <c r="D8805" i="2"/>
  <c r="D8816" i="2"/>
  <c r="D8827" i="2"/>
  <c r="D8837" i="2"/>
  <c r="D8848" i="2"/>
  <c r="D8857" i="2"/>
  <c r="D8865" i="2"/>
  <c r="D8873" i="2"/>
  <c r="D8881" i="2"/>
  <c r="D8889" i="2"/>
  <c r="D8897" i="2"/>
  <c r="D8905" i="2"/>
  <c r="D8913" i="2"/>
  <c r="D8921" i="2"/>
  <c r="D8929" i="2"/>
  <c r="D8937" i="2"/>
  <c r="D8945" i="2"/>
  <c r="D8953" i="2"/>
  <c r="D8961" i="2"/>
  <c r="D8969" i="2"/>
  <c r="D8977" i="2"/>
  <c r="D8985" i="2"/>
  <c r="D8993" i="2"/>
  <c r="D9001" i="2"/>
  <c r="D9009" i="2"/>
  <c r="D9017" i="2"/>
  <c r="D9025" i="2"/>
  <c r="D9033" i="2"/>
  <c r="D9041" i="2"/>
  <c r="D9049" i="2"/>
  <c r="D9057" i="2"/>
  <c r="D9065" i="2"/>
  <c r="D9073" i="2"/>
  <c r="D9081" i="2"/>
  <c r="D9089" i="2"/>
  <c r="D9097" i="2"/>
  <c r="D9105" i="2"/>
  <c r="D9113" i="2"/>
  <c r="D9121" i="2"/>
  <c r="D9129" i="2"/>
  <c r="D9137" i="2"/>
  <c r="D9145" i="2"/>
  <c r="D9153" i="2"/>
  <c r="D9161" i="2"/>
  <c r="D9169" i="2"/>
  <c r="D9177" i="2"/>
  <c r="D9185" i="2"/>
  <c r="D9193" i="2"/>
  <c r="D9201" i="2"/>
  <c r="D9209" i="2"/>
  <c r="D9217" i="2"/>
  <c r="C6481" i="2"/>
  <c r="D565" i="2"/>
  <c r="D1696" i="2"/>
  <c r="D2274" i="2"/>
  <c r="D2638" i="2"/>
  <c r="D2844" i="2"/>
  <c r="D2980" i="2"/>
  <c r="D3108" i="2"/>
  <c r="D3236" i="2"/>
  <c r="D3364" i="2"/>
  <c r="D3492" i="2"/>
  <c r="D3620" i="2"/>
  <c r="D3748" i="2"/>
  <c r="D3876" i="2"/>
  <c r="D4004" i="2"/>
  <c r="D4132" i="2"/>
  <c r="D4260" i="2"/>
  <c r="D4388" i="2"/>
  <c r="D4516" i="2"/>
  <c r="D4644" i="2"/>
  <c r="D4772" i="2"/>
  <c r="D4887" i="2"/>
  <c r="D4972" i="2"/>
  <c r="D5057" i="2"/>
  <c r="D5140" i="2"/>
  <c r="D5204" i="2"/>
  <c r="D5268" i="2"/>
  <c r="D5332" i="2"/>
  <c r="D5396" i="2"/>
  <c r="D5460" i="2"/>
  <c r="D5516" i="2"/>
  <c r="D5567" i="2"/>
  <c r="D5617" i="2"/>
  <c r="D5670" i="2"/>
  <c r="D5720" i="2"/>
  <c r="D5772" i="2"/>
  <c r="D5816" i="2"/>
  <c r="D5858" i="2"/>
  <c r="D5902" i="2"/>
  <c r="D5944" i="2"/>
  <c r="D5986" i="2"/>
  <c r="D6030" i="2"/>
  <c r="D6072" i="2"/>
  <c r="D6114" i="2"/>
  <c r="D6158" i="2"/>
  <c r="D6200" i="2"/>
  <c r="D6240" i="2"/>
  <c r="D6276" i="2"/>
  <c r="D6308" i="2"/>
  <c r="D6340" i="2"/>
  <c r="D6372" i="2"/>
  <c r="D6404" i="2"/>
  <c r="D6436" i="2"/>
  <c r="D6468" i="2"/>
  <c r="D6500" i="2"/>
  <c r="D6532" i="2"/>
  <c r="D6564" i="2"/>
  <c r="D6596" i="2"/>
  <c r="D6628" i="2"/>
  <c r="D6660" i="2"/>
  <c r="D6692" i="2"/>
  <c r="D6724" i="2"/>
  <c r="D6756" i="2"/>
  <c r="D6788" i="2"/>
  <c r="D6820" i="2"/>
  <c r="D6852" i="2"/>
  <c r="D6884" i="2"/>
  <c r="D6916" i="2"/>
  <c r="D6948" i="2"/>
  <c r="D6980" i="2"/>
  <c r="D7012" i="2"/>
  <c r="D7044" i="2"/>
  <c r="D7076" i="2"/>
  <c r="D7108" i="2"/>
  <c r="D7140" i="2"/>
  <c r="D7172" i="2"/>
  <c r="D7204" i="2"/>
  <c r="D7236" i="2"/>
  <c r="D7268" i="2"/>
  <c r="D7300" i="2"/>
  <c r="D7332" i="2"/>
  <c r="D7364" i="2"/>
  <c r="D7396" i="2"/>
  <c r="D7428" i="2"/>
  <c r="D7460" i="2"/>
  <c r="D7492" i="2"/>
  <c r="D7524" i="2"/>
  <c r="D7556" i="2"/>
  <c r="D7588" i="2"/>
  <c r="D7620" i="2"/>
  <c r="D7652" i="2"/>
  <c r="D7684" i="2"/>
  <c r="D7716" i="2"/>
  <c r="D7748" i="2"/>
  <c r="D7780" i="2"/>
  <c r="D7812" i="2"/>
  <c r="D7844" i="2"/>
  <c r="D7876" i="2"/>
  <c r="D7908" i="2"/>
  <c r="D7931" i="2"/>
  <c r="D7953" i="2"/>
  <c r="D7972" i="2"/>
  <c r="D7995" i="2"/>
  <c r="D8017" i="2"/>
  <c r="D8036" i="2"/>
  <c r="D8059" i="2"/>
  <c r="D8081" i="2"/>
  <c r="D8100" i="2"/>
  <c r="D8116" i="2"/>
  <c r="D8132" i="2"/>
  <c r="D8148" i="2"/>
  <c r="D8164" i="2"/>
  <c r="D8180" i="2"/>
  <c r="D8196" i="2"/>
  <c r="D8212" i="2"/>
  <c r="D8228" i="2"/>
  <c r="D8244" i="2"/>
  <c r="D8260" i="2"/>
  <c r="D8276" i="2"/>
  <c r="D8292" i="2"/>
  <c r="D8308" i="2"/>
  <c r="D8324" i="2"/>
  <c r="D8340" i="2"/>
  <c r="D8356" i="2"/>
  <c r="D8372" i="2"/>
  <c r="D8388" i="2"/>
  <c r="D8404" i="2"/>
  <c r="D8420" i="2"/>
  <c r="D8436" i="2"/>
  <c r="D8452" i="2"/>
  <c r="D8468" i="2"/>
  <c r="D8484" i="2"/>
  <c r="D8500" i="2"/>
  <c r="D8516" i="2"/>
  <c r="D8532" i="2"/>
  <c r="D8548" i="2"/>
  <c r="D8564" i="2"/>
  <c r="D8580" i="2"/>
  <c r="D8596" i="2"/>
  <c r="D8612" i="2"/>
  <c r="D8628" i="2"/>
  <c r="D8644" i="2"/>
  <c r="D8660" i="2"/>
  <c r="D8676" i="2"/>
  <c r="D8692" i="2"/>
  <c r="D8708" i="2"/>
  <c r="D8724" i="2"/>
  <c r="D8740" i="2"/>
  <c r="D8756" i="2"/>
  <c r="D8772" i="2"/>
  <c r="D8785" i="2"/>
  <c r="D8796" i="2"/>
  <c r="D8807" i="2"/>
  <c r="D8817" i="2"/>
  <c r="D8828" i="2"/>
  <c r="D8839" i="2"/>
  <c r="D8849" i="2"/>
  <c r="D8858" i="2"/>
  <c r="D8866" i="2"/>
  <c r="D8874" i="2"/>
  <c r="D8882" i="2"/>
  <c r="D8890" i="2"/>
  <c r="D8898" i="2"/>
  <c r="D8906" i="2"/>
  <c r="D8914" i="2"/>
  <c r="D8922" i="2"/>
  <c r="D8930" i="2"/>
  <c r="D8938" i="2"/>
  <c r="D8946" i="2"/>
  <c r="D8954" i="2"/>
  <c r="D8962" i="2"/>
  <c r="D8970" i="2"/>
  <c r="D8978" i="2"/>
  <c r="D8986" i="2"/>
  <c r="D8994" i="2"/>
  <c r="D9002" i="2"/>
  <c r="D9010" i="2"/>
  <c r="D9018" i="2"/>
  <c r="D9026" i="2"/>
  <c r="D9034" i="2"/>
  <c r="D9042" i="2"/>
  <c r="D9050" i="2"/>
  <c r="D9058" i="2"/>
  <c r="D9066" i="2"/>
  <c r="D9074" i="2"/>
  <c r="D9082" i="2"/>
  <c r="D9090" i="2"/>
  <c r="D9098" i="2"/>
  <c r="D9106" i="2"/>
  <c r="D9114" i="2"/>
  <c r="D9122" i="2"/>
  <c r="D9130" i="2"/>
  <c r="D9138" i="2"/>
  <c r="D9146" i="2"/>
  <c r="D9154" i="2"/>
  <c r="D9162" i="2"/>
  <c r="D9170" i="2"/>
  <c r="D9178" i="2"/>
  <c r="D9186" i="2"/>
  <c r="D9194" i="2"/>
  <c r="D9202" i="2"/>
  <c r="D9210" i="2"/>
  <c r="D9218" i="2"/>
  <c r="C7344" i="2"/>
  <c r="D832" i="2"/>
  <c r="D1791" i="2"/>
  <c r="D2357" i="2"/>
  <c r="D2673" i="2"/>
  <c r="D2873" i="2"/>
  <c r="D3001" i="2"/>
  <c r="D3129" i="2"/>
  <c r="D3257" i="2"/>
  <c r="D3385" i="2"/>
  <c r="D3513" i="2"/>
  <c r="D3641" i="2"/>
  <c r="D3769" i="2"/>
  <c r="D3897" i="2"/>
  <c r="D4025" i="2"/>
  <c r="D4153" i="2"/>
  <c r="D4281" i="2"/>
  <c r="D4409" i="2"/>
  <c r="D4537" i="2"/>
  <c r="D4665" i="2"/>
  <c r="D4793" i="2"/>
  <c r="D4900" i="2"/>
  <c r="D4985" i="2"/>
  <c r="D5071" i="2"/>
  <c r="D5151" i="2"/>
  <c r="D5215" i="2"/>
  <c r="D5279" i="2"/>
  <c r="D5343" i="2"/>
  <c r="D5407" i="2"/>
  <c r="D5471" i="2"/>
  <c r="D5524" i="2"/>
  <c r="D5575" i="2"/>
  <c r="D5625" i="2"/>
  <c r="D5678" i="2"/>
  <c r="D5728" i="2"/>
  <c r="D5780" i="2"/>
  <c r="D5823" i="2"/>
  <c r="D5865" i="2"/>
  <c r="D5908" i="2"/>
  <c r="D5951" i="2"/>
  <c r="D5993" i="2"/>
  <c r="D6036" i="2"/>
  <c r="D6079" i="2"/>
  <c r="D6121" i="2"/>
  <c r="D6164" i="2"/>
  <c r="D6207" i="2"/>
  <c r="D6246" i="2"/>
  <c r="D6281" i="2"/>
  <c r="D6313" i="2"/>
  <c r="D6345" i="2"/>
  <c r="D6377" i="2"/>
  <c r="D6409" i="2"/>
  <c r="D6441" i="2"/>
  <c r="D6473" i="2"/>
  <c r="D6505" i="2"/>
  <c r="D6537" i="2"/>
  <c r="D6569" i="2"/>
  <c r="D6601" i="2"/>
  <c r="D6633" i="2"/>
  <c r="D6665" i="2"/>
  <c r="D6697" i="2"/>
  <c r="D6729" i="2"/>
  <c r="D6761" i="2"/>
  <c r="D6793" i="2"/>
  <c r="D6825" i="2"/>
  <c r="D6857" i="2"/>
  <c r="D6889" i="2"/>
  <c r="D6921" i="2"/>
  <c r="D6953" i="2"/>
  <c r="D6985" i="2"/>
  <c r="D7017" i="2"/>
  <c r="D7049" i="2"/>
  <c r="D7081" i="2"/>
  <c r="D7113" i="2"/>
  <c r="D7145" i="2"/>
  <c r="D7177" i="2"/>
  <c r="D7209" i="2"/>
  <c r="D7241" i="2"/>
  <c r="D7273" i="2"/>
  <c r="D7305" i="2"/>
  <c r="D7337" i="2"/>
  <c r="D7369" i="2"/>
  <c r="D7401" i="2"/>
  <c r="D7433" i="2"/>
  <c r="D7465" i="2"/>
  <c r="D7497" i="2"/>
  <c r="D7529" i="2"/>
  <c r="D7561" i="2"/>
  <c r="D7593" i="2"/>
  <c r="D7625" i="2"/>
  <c r="D7657" i="2"/>
  <c r="D7689" i="2"/>
  <c r="D7721" i="2"/>
  <c r="D7753" i="2"/>
  <c r="D7785" i="2"/>
  <c r="D7817" i="2"/>
  <c r="D7849" i="2"/>
  <c r="D7881" i="2"/>
  <c r="D7913" i="2"/>
  <c r="D7932" i="2"/>
  <c r="D7955" i="2"/>
  <c r="D7977" i="2"/>
  <c r="D7996" i="2"/>
  <c r="D8019" i="2"/>
  <c r="D8041" i="2"/>
  <c r="D8060" i="2"/>
  <c r="D8083" i="2"/>
  <c r="D8103" i="2"/>
  <c r="D8119" i="2"/>
  <c r="D8135" i="2"/>
  <c r="D8151" i="2"/>
  <c r="D8167" i="2"/>
  <c r="D8183" i="2"/>
  <c r="D8199" i="2"/>
  <c r="D8215" i="2"/>
  <c r="D8231" i="2"/>
  <c r="D8247" i="2"/>
  <c r="D8263" i="2"/>
  <c r="D8279" i="2"/>
  <c r="D8295" i="2"/>
  <c r="D8311" i="2"/>
  <c r="D8327" i="2"/>
  <c r="D8343" i="2"/>
  <c r="D8359" i="2"/>
  <c r="D8375" i="2"/>
  <c r="D8391" i="2"/>
  <c r="D8407" i="2"/>
  <c r="D8423" i="2"/>
  <c r="D8439" i="2"/>
  <c r="D8455" i="2"/>
  <c r="D8471" i="2"/>
  <c r="D8487" i="2"/>
  <c r="D8503" i="2"/>
  <c r="D8519" i="2"/>
  <c r="D8535" i="2"/>
  <c r="D8551" i="2"/>
  <c r="D8567" i="2"/>
  <c r="D8583" i="2"/>
  <c r="D8599" i="2"/>
  <c r="D8615" i="2"/>
  <c r="D8631" i="2"/>
  <c r="D8647" i="2"/>
  <c r="D8663" i="2"/>
  <c r="D8679" i="2"/>
  <c r="D8695" i="2"/>
  <c r="D8711" i="2"/>
  <c r="D8727" i="2"/>
  <c r="D8743" i="2"/>
  <c r="D8759" i="2"/>
  <c r="D8775" i="2"/>
  <c r="D8787" i="2"/>
  <c r="D8797" i="2"/>
  <c r="D8808" i="2"/>
  <c r="D8819" i="2"/>
  <c r="D8829" i="2"/>
  <c r="D8840" i="2"/>
  <c r="D8851" i="2"/>
  <c r="D8859" i="2"/>
  <c r="D8867" i="2"/>
  <c r="D8875" i="2"/>
  <c r="D8883" i="2"/>
  <c r="D8891" i="2"/>
  <c r="D8899" i="2"/>
  <c r="D8907" i="2"/>
  <c r="D8915" i="2"/>
  <c r="D8923" i="2"/>
  <c r="D8931" i="2"/>
  <c r="D8939" i="2"/>
  <c r="D8947" i="2"/>
  <c r="D8955" i="2"/>
  <c r="D8963" i="2"/>
  <c r="D8971" i="2"/>
  <c r="D8979" i="2"/>
  <c r="D8987" i="2"/>
  <c r="D8995" i="2"/>
  <c r="D9003" i="2"/>
  <c r="D9011" i="2"/>
  <c r="D9019" i="2"/>
  <c r="D9027" i="2"/>
  <c r="D9035" i="2"/>
  <c r="D9043" i="2"/>
  <c r="D9051" i="2"/>
  <c r="D9059" i="2"/>
  <c r="D9067" i="2"/>
  <c r="D9075" i="2"/>
  <c r="D9083" i="2"/>
  <c r="D9091" i="2"/>
  <c r="D9099" i="2"/>
  <c r="D9107" i="2"/>
  <c r="D9115" i="2"/>
  <c r="D9123" i="2"/>
  <c r="D9131" i="2"/>
  <c r="D9139" i="2"/>
  <c r="D9147" i="2"/>
  <c r="D9155" i="2"/>
  <c r="D9163" i="2"/>
  <c r="D9171" i="2"/>
  <c r="D9179" i="2"/>
  <c r="D9187" i="2"/>
  <c r="D9195" i="2"/>
  <c r="D9203" i="2"/>
  <c r="D9211" i="2"/>
  <c r="C7696" i="2"/>
  <c r="D953" i="2"/>
  <c r="D1842" i="2"/>
  <c r="D2402" i="2"/>
  <c r="D2690" i="2"/>
  <c r="D2884" i="2"/>
  <c r="D3012" i="2"/>
  <c r="D3140" i="2"/>
  <c r="D3268" i="2"/>
  <c r="D3396" i="2"/>
  <c r="D3524" i="2"/>
  <c r="D3652" i="2"/>
  <c r="D3780" i="2"/>
  <c r="D3908" i="2"/>
  <c r="D4036" i="2"/>
  <c r="D4164" i="2"/>
  <c r="D4292" i="2"/>
  <c r="D4420" i="2"/>
  <c r="D4548" i="2"/>
  <c r="D4676" i="2"/>
  <c r="D4804" i="2"/>
  <c r="D4908" i="2"/>
  <c r="D4993" i="2"/>
  <c r="D5079" i="2"/>
  <c r="D5156" i="2"/>
  <c r="D5220" i="2"/>
  <c r="D5284" i="2"/>
  <c r="D5348" i="2"/>
  <c r="D5412" i="2"/>
  <c r="D5476" i="2"/>
  <c r="D5528" i="2"/>
  <c r="D5580" i="2"/>
  <c r="D5631" i="2"/>
  <c r="D5681" i="2"/>
  <c r="D5734" i="2"/>
  <c r="D5784" i="2"/>
  <c r="D5826" i="2"/>
  <c r="D5870" i="2"/>
  <c r="D5912" i="2"/>
  <c r="D5954" i="2"/>
  <c r="D5998" i="2"/>
  <c r="D6040" i="2"/>
  <c r="D6082" i="2"/>
  <c r="D6126" i="2"/>
  <c r="D6168" i="2"/>
  <c r="D6210" i="2"/>
  <c r="D6249" i="2"/>
  <c r="D6284" i="2"/>
  <c r="D6316" i="2"/>
  <c r="D6348" i="2"/>
  <c r="D6380" i="2"/>
  <c r="D6412" i="2"/>
  <c r="D6444" i="2"/>
  <c r="D6476" i="2"/>
  <c r="D6508" i="2"/>
  <c r="D6540" i="2"/>
  <c r="D6572" i="2"/>
  <c r="D6604" i="2"/>
  <c r="D6636" i="2"/>
  <c r="D6668" i="2"/>
  <c r="D6700" i="2"/>
  <c r="D6732" i="2"/>
  <c r="D6764" i="2"/>
  <c r="D6796" i="2"/>
  <c r="D6828" i="2"/>
  <c r="D6860" i="2"/>
  <c r="D6892" i="2"/>
  <c r="D6924" i="2"/>
  <c r="D6956" i="2"/>
  <c r="D6988" i="2"/>
  <c r="D7020" i="2"/>
  <c r="D7052" i="2"/>
  <c r="D7084" i="2"/>
  <c r="D7116" i="2"/>
  <c r="D7148" i="2"/>
  <c r="D7180" i="2"/>
  <c r="D7212" i="2"/>
  <c r="D7244" i="2"/>
  <c r="D7276" i="2"/>
  <c r="D7308" i="2"/>
  <c r="D7340" i="2"/>
  <c r="D7372" i="2"/>
  <c r="D7404" i="2"/>
  <c r="D7436" i="2"/>
  <c r="D7468" i="2"/>
  <c r="D7500" i="2"/>
  <c r="D7532" i="2"/>
  <c r="D7564" i="2"/>
  <c r="D7596" i="2"/>
  <c r="D7628" i="2"/>
  <c r="D7660" i="2"/>
  <c r="D7692" i="2"/>
  <c r="D7724" i="2"/>
  <c r="D7756" i="2"/>
  <c r="D7788" i="2"/>
  <c r="D7820" i="2"/>
  <c r="D7852" i="2"/>
  <c r="D7884" i="2"/>
  <c r="D7915" i="2"/>
  <c r="D7937" i="2"/>
  <c r="D7956" i="2"/>
  <c r="D7979" i="2"/>
  <c r="D8001" i="2"/>
  <c r="D8020" i="2"/>
  <c r="D8043" i="2"/>
  <c r="D8065" i="2"/>
  <c r="D8084" i="2"/>
  <c r="D8105" i="2"/>
  <c r="D8121" i="2"/>
  <c r="D8137" i="2"/>
  <c r="D8153" i="2"/>
  <c r="D8169" i="2"/>
  <c r="D8185" i="2"/>
  <c r="D8201" i="2"/>
  <c r="D8217" i="2"/>
  <c r="D8233" i="2"/>
  <c r="D8249" i="2"/>
  <c r="D8265" i="2"/>
  <c r="D8281" i="2"/>
  <c r="D8297" i="2"/>
  <c r="D8313" i="2"/>
  <c r="D8329" i="2"/>
  <c r="D8345" i="2"/>
  <c r="D8361" i="2"/>
  <c r="D8377" i="2"/>
  <c r="D8393" i="2"/>
  <c r="D8409" i="2"/>
  <c r="D8425" i="2"/>
  <c r="D8441" i="2"/>
  <c r="D8457" i="2"/>
  <c r="D8473" i="2"/>
  <c r="D8489" i="2"/>
  <c r="D8505" i="2"/>
  <c r="D8521" i="2"/>
  <c r="D8537" i="2"/>
  <c r="D8553" i="2"/>
  <c r="D8569" i="2"/>
  <c r="D8585" i="2"/>
  <c r="D8601" i="2"/>
  <c r="D8617" i="2"/>
  <c r="D8633" i="2"/>
  <c r="D8649" i="2"/>
  <c r="D8665" i="2"/>
  <c r="D8681" i="2"/>
  <c r="D8697" i="2"/>
  <c r="D8713" i="2"/>
  <c r="D8729" i="2"/>
  <c r="D8745" i="2"/>
  <c r="D8761" i="2"/>
  <c r="D8776" i="2"/>
  <c r="D8788" i="2"/>
  <c r="D8799" i="2"/>
  <c r="D8809" i="2"/>
  <c r="D8820" i="2"/>
  <c r="D8831" i="2"/>
  <c r="D8841" i="2"/>
  <c r="D8852" i="2"/>
  <c r="D8860" i="2"/>
  <c r="D8868" i="2"/>
  <c r="D8876" i="2"/>
  <c r="D8884" i="2"/>
  <c r="D8892" i="2"/>
  <c r="D8900" i="2"/>
  <c r="D8908" i="2"/>
  <c r="D8916" i="2"/>
  <c r="D8924" i="2"/>
  <c r="D8932" i="2"/>
  <c r="D8940" i="2"/>
  <c r="D8948" i="2"/>
  <c r="D8956" i="2"/>
  <c r="D8964" i="2"/>
  <c r="D8972" i="2"/>
  <c r="D8980" i="2"/>
  <c r="D8988" i="2"/>
  <c r="D8996" i="2"/>
  <c r="D9004" i="2"/>
  <c r="D9012" i="2"/>
  <c r="D9020" i="2"/>
  <c r="D9028" i="2"/>
  <c r="D9036" i="2"/>
  <c r="D9044" i="2"/>
  <c r="D9052" i="2"/>
  <c r="D9060" i="2"/>
  <c r="D9068" i="2"/>
  <c r="D9076" i="2"/>
  <c r="D9084" i="2"/>
  <c r="D9092" i="2"/>
  <c r="D9100" i="2"/>
  <c r="D9108" i="2"/>
  <c r="D9116" i="2"/>
  <c r="D9124" i="2"/>
  <c r="D9132" i="2"/>
  <c r="D9140" i="2"/>
  <c r="D9148" i="2"/>
  <c r="D9156" i="2"/>
  <c r="D9164" i="2"/>
  <c r="D9172" i="2"/>
  <c r="D9180" i="2"/>
  <c r="D9188" i="2"/>
  <c r="D9196" i="2"/>
  <c r="D9204" i="2"/>
  <c r="D9212" i="2"/>
  <c r="C8546" i="2"/>
  <c r="D1261" i="2"/>
  <c r="D1989" i="2"/>
  <c r="D2516" i="2"/>
  <c r="D2741" i="2"/>
  <c r="D2916" i="2"/>
  <c r="D3044" i="2"/>
  <c r="D3172" i="2"/>
  <c r="D3300" i="2"/>
  <c r="D3428" i="2"/>
  <c r="D3556" i="2"/>
  <c r="D3684" i="2"/>
  <c r="D3812" i="2"/>
  <c r="D3940" i="2"/>
  <c r="D4068" i="2"/>
  <c r="D4196" i="2"/>
  <c r="D4324" i="2"/>
  <c r="D4452" i="2"/>
  <c r="D4580" i="2"/>
  <c r="D4708" i="2"/>
  <c r="D4836" i="2"/>
  <c r="D4929" i="2"/>
  <c r="D5015" i="2"/>
  <c r="D5100" i="2"/>
  <c r="D5172" i="2"/>
  <c r="D5236" i="2"/>
  <c r="D5300" i="2"/>
  <c r="D5364" i="2"/>
  <c r="D5428" i="2"/>
  <c r="D5489" i="2"/>
  <c r="D5542" i="2"/>
  <c r="D5592" i="2"/>
  <c r="D5644" i="2"/>
  <c r="D5695" i="2"/>
  <c r="D5745" i="2"/>
  <c r="D5794" i="2"/>
  <c r="D5838" i="2"/>
  <c r="D5880" i="2"/>
  <c r="D5922" i="2"/>
  <c r="D5966" i="2"/>
  <c r="D6008" i="2"/>
  <c r="D6050" i="2"/>
  <c r="D6094" i="2"/>
  <c r="D6136" i="2"/>
  <c r="D6178" i="2"/>
  <c r="D6222" i="2"/>
  <c r="D6258" i="2"/>
  <c r="D6292" i="2"/>
  <c r="D6324" i="2"/>
  <c r="D6356" i="2"/>
  <c r="D6388" i="2"/>
  <c r="D6420" i="2"/>
  <c r="D6452" i="2"/>
  <c r="D6484" i="2"/>
  <c r="D6516" i="2"/>
  <c r="D6548" i="2"/>
  <c r="D6580" i="2"/>
  <c r="D6612" i="2"/>
  <c r="D6644" i="2"/>
  <c r="D6676" i="2"/>
  <c r="D6708" i="2"/>
  <c r="D6740" i="2"/>
  <c r="D6772" i="2"/>
  <c r="D6804" i="2"/>
  <c r="D6836" i="2"/>
  <c r="D6868" i="2"/>
  <c r="D6900" i="2"/>
  <c r="D6932" i="2"/>
  <c r="D6964" i="2"/>
  <c r="D6996" i="2"/>
  <c r="D7028" i="2"/>
  <c r="D7060" i="2"/>
  <c r="D7092" i="2"/>
  <c r="D7124" i="2"/>
  <c r="D7156" i="2"/>
  <c r="D7188" i="2"/>
  <c r="D7220" i="2"/>
  <c r="D7252" i="2"/>
  <c r="D7284" i="2"/>
  <c r="D7316" i="2"/>
  <c r="D7348" i="2"/>
  <c r="D7380" i="2"/>
  <c r="D7412" i="2"/>
  <c r="D7444" i="2"/>
  <c r="D7476" i="2"/>
  <c r="D7508" i="2"/>
  <c r="D7540" i="2"/>
  <c r="D7572" i="2"/>
  <c r="D7604" i="2"/>
  <c r="D7636" i="2"/>
  <c r="D7668" i="2"/>
  <c r="D7700" i="2"/>
  <c r="D7732" i="2"/>
  <c r="D7764" i="2"/>
  <c r="D7796" i="2"/>
  <c r="D7828" i="2"/>
  <c r="D7860" i="2"/>
  <c r="D7892" i="2"/>
  <c r="D7921" i="2"/>
  <c r="D7940" i="2"/>
  <c r="D7963" i="2"/>
  <c r="D7985" i="2"/>
  <c r="D8004" i="2"/>
  <c r="D8027" i="2"/>
  <c r="D8049" i="2"/>
  <c r="D8068" i="2"/>
  <c r="D8091" i="2"/>
  <c r="D8108" i="2"/>
  <c r="D8124" i="2"/>
  <c r="D8140" i="2"/>
  <c r="D8156" i="2"/>
  <c r="D8172" i="2"/>
  <c r="D8188" i="2"/>
  <c r="D8204" i="2"/>
  <c r="D8220" i="2"/>
  <c r="D8236" i="2"/>
  <c r="D8252" i="2"/>
  <c r="D8268" i="2"/>
  <c r="D8284" i="2"/>
  <c r="D8300" i="2"/>
  <c r="D8316" i="2"/>
  <c r="D8332" i="2"/>
  <c r="D8348" i="2"/>
  <c r="D8364" i="2"/>
  <c r="D8380" i="2"/>
  <c r="D8396" i="2"/>
  <c r="D8412" i="2"/>
  <c r="D8428" i="2"/>
  <c r="D8444" i="2"/>
  <c r="D8460" i="2"/>
  <c r="D8476" i="2"/>
  <c r="D8492" i="2"/>
  <c r="D8508" i="2"/>
  <c r="D8524" i="2"/>
  <c r="D8540" i="2"/>
  <c r="D8556" i="2"/>
  <c r="D8572" i="2"/>
  <c r="D8588" i="2"/>
  <c r="D8604" i="2"/>
  <c r="D8620" i="2"/>
  <c r="D8636" i="2"/>
  <c r="D8652" i="2"/>
  <c r="D8668" i="2"/>
  <c r="D8684" i="2"/>
  <c r="D8700" i="2"/>
  <c r="D8716" i="2"/>
  <c r="D8732" i="2"/>
  <c r="D8748" i="2"/>
  <c r="D8764" i="2"/>
  <c r="D8779" i="2"/>
  <c r="D8791" i="2"/>
  <c r="D8801" i="2"/>
  <c r="D8812" i="2"/>
  <c r="D8823" i="2"/>
  <c r="D8833" i="2"/>
  <c r="D8844" i="2"/>
  <c r="D8854" i="2"/>
  <c r="D8862" i="2"/>
  <c r="D8870" i="2"/>
  <c r="D8878" i="2"/>
  <c r="D8886" i="2"/>
  <c r="D8894" i="2"/>
  <c r="D8902" i="2"/>
  <c r="D8910" i="2"/>
  <c r="D8918" i="2"/>
  <c r="D8926" i="2"/>
  <c r="D8934" i="2"/>
  <c r="D8942" i="2"/>
  <c r="D8950" i="2"/>
  <c r="D8958" i="2"/>
  <c r="D8966" i="2"/>
  <c r="D8974" i="2"/>
  <c r="D8982" i="2"/>
  <c r="D8990" i="2"/>
  <c r="D8998" i="2"/>
  <c r="D9006" i="2"/>
  <c r="D9014" i="2"/>
  <c r="D9022" i="2"/>
  <c r="D9030" i="2"/>
  <c r="D9038" i="2"/>
  <c r="D9046" i="2"/>
  <c r="D9054" i="2"/>
  <c r="D9062" i="2"/>
  <c r="D9070" i="2"/>
  <c r="D9078" i="2"/>
  <c r="D9086" i="2"/>
  <c r="D9094" i="2"/>
  <c r="D9102" i="2"/>
  <c r="D9110" i="2"/>
  <c r="D9118" i="2"/>
  <c r="D9126" i="2"/>
  <c r="D9134" i="2"/>
  <c r="D9142" i="2"/>
  <c r="D9150" i="2"/>
  <c r="D9158" i="2"/>
  <c r="D9166" i="2"/>
  <c r="D9174" i="2"/>
  <c r="D9182" i="2"/>
  <c r="D9190" i="2"/>
  <c r="D9198" i="2"/>
  <c r="D9206" i="2"/>
  <c r="D9214" i="2"/>
  <c r="C8882" i="2"/>
  <c r="D1453" i="2"/>
  <c r="D2083" i="2"/>
  <c r="D2570" i="2"/>
  <c r="D2774" i="2"/>
  <c r="D2937" i="2"/>
  <c r="D3065" i="2"/>
  <c r="D3193" i="2"/>
  <c r="D3321" i="2"/>
  <c r="D3449" i="2"/>
  <c r="D3577" i="2"/>
  <c r="D3705" i="2"/>
  <c r="D3833" i="2"/>
  <c r="D3961" i="2"/>
  <c r="D4089" i="2"/>
  <c r="D4217" i="2"/>
  <c r="D4345" i="2"/>
  <c r="D4473" i="2"/>
  <c r="D4601" i="2"/>
  <c r="D4729" i="2"/>
  <c r="D4857" i="2"/>
  <c r="D4943" i="2"/>
  <c r="D5028" i="2"/>
  <c r="D5113" i="2"/>
  <c r="D5183" i="2"/>
  <c r="D5247" i="2"/>
  <c r="D5311" i="2"/>
  <c r="D5375" i="2"/>
  <c r="D5439" i="2"/>
  <c r="D5497" i="2"/>
  <c r="D5550" i="2"/>
  <c r="D5600" i="2"/>
  <c r="D5652" i="2"/>
  <c r="D5703" i="2"/>
  <c r="D5753" i="2"/>
  <c r="D5801" i="2"/>
  <c r="D5844" i="2"/>
  <c r="D5887" i="2"/>
  <c r="D5929" i="2"/>
  <c r="D5972" i="2"/>
  <c r="D6015" i="2"/>
  <c r="D6057" i="2"/>
  <c r="D6100" i="2"/>
  <c r="D6143" i="2"/>
  <c r="D6185" i="2"/>
  <c r="D6228" i="2"/>
  <c r="D6264" i="2"/>
  <c r="D6297" i="2"/>
  <c r="D6329" i="2"/>
  <c r="D6361" i="2"/>
  <c r="D6393" i="2"/>
  <c r="D6425" i="2"/>
  <c r="D6457" i="2"/>
  <c r="D6489" i="2"/>
  <c r="D6521" i="2"/>
  <c r="D6553" i="2"/>
  <c r="D6585" i="2"/>
  <c r="D6617" i="2"/>
  <c r="D6649" i="2"/>
  <c r="D6681" i="2"/>
  <c r="D6713" i="2"/>
  <c r="D6745" i="2"/>
  <c r="D6777" i="2"/>
  <c r="D6809" i="2"/>
  <c r="D6841" i="2"/>
  <c r="D6873" i="2"/>
  <c r="D6905" i="2"/>
  <c r="D6937" i="2"/>
  <c r="D6969" i="2"/>
  <c r="D7001" i="2"/>
  <c r="D7033" i="2"/>
  <c r="D7065" i="2"/>
  <c r="D7097" i="2"/>
  <c r="D7129" i="2"/>
  <c r="D7161" i="2"/>
  <c r="D7193" i="2"/>
  <c r="D7225" i="2"/>
  <c r="D7257" i="2"/>
  <c r="D7289" i="2"/>
  <c r="D7321" i="2"/>
  <c r="D7353" i="2"/>
  <c r="D7385" i="2"/>
  <c r="D7417" i="2"/>
  <c r="D7449" i="2"/>
  <c r="D7481" i="2"/>
  <c r="D7513" i="2"/>
  <c r="D7545" i="2"/>
  <c r="D7577" i="2"/>
  <c r="D7609" i="2"/>
  <c r="D7641" i="2"/>
  <c r="D7673" i="2"/>
  <c r="D7705" i="2"/>
  <c r="D7737" i="2"/>
  <c r="D7769" i="2"/>
  <c r="D7801" i="2"/>
  <c r="D7833" i="2"/>
  <c r="D7865" i="2"/>
  <c r="D7897" i="2"/>
  <c r="D7923" i="2"/>
  <c r="D7945" i="2"/>
  <c r="D7964" i="2"/>
  <c r="D7987" i="2"/>
  <c r="D8009" i="2"/>
  <c r="D8028" i="2"/>
  <c r="D8051" i="2"/>
  <c r="D8073" i="2"/>
  <c r="D8092" i="2"/>
  <c r="D8111" i="2"/>
  <c r="D8127" i="2"/>
  <c r="D8143" i="2"/>
  <c r="D8159" i="2"/>
  <c r="D8175" i="2"/>
  <c r="D8191" i="2"/>
  <c r="D8207" i="2"/>
  <c r="D8223" i="2"/>
  <c r="D8239" i="2"/>
  <c r="D8255" i="2"/>
  <c r="D8271" i="2"/>
  <c r="D8287" i="2"/>
  <c r="D8303" i="2"/>
  <c r="D8319" i="2"/>
  <c r="D8335" i="2"/>
  <c r="D8351" i="2"/>
  <c r="D8367" i="2"/>
  <c r="D8383" i="2"/>
  <c r="D8399" i="2"/>
  <c r="D8415" i="2"/>
  <c r="D8431" i="2"/>
  <c r="D8447" i="2"/>
  <c r="D8463" i="2"/>
  <c r="D8479" i="2"/>
  <c r="D8495" i="2"/>
  <c r="D8511" i="2"/>
  <c r="D8527" i="2"/>
  <c r="D8543" i="2"/>
  <c r="D8559" i="2"/>
  <c r="D8575" i="2"/>
  <c r="D8591" i="2"/>
  <c r="D8607" i="2"/>
  <c r="D8623" i="2"/>
  <c r="D8639" i="2"/>
  <c r="D8655" i="2"/>
  <c r="D8671" i="2"/>
  <c r="D8687" i="2"/>
  <c r="D8703" i="2"/>
  <c r="D8719" i="2"/>
  <c r="D8735" i="2"/>
  <c r="D8751" i="2"/>
  <c r="D8767" i="2"/>
  <c r="D8780" i="2"/>
  <c r="D8792" i="2"/>
  <c r="D8803" i="2"/>
  <c r="D8813" i="2"/>
  <c r="D8824" i="2"/>
  <c r="D8835" i="2"/>
  <c r="D8845" i="2"/>
  <c r="D8855" i="2"/>
  <c r="D8863" i="2"/>
  <c r="D8871" i="2"/>
  <c r="D8879" i="2"/>
  <c r="D8887" i="2"/>
  <c r="D8895" i="2"/>
  <c r="D8903" i="2"/>
  <c r="D8911" i="2"/>
  <c r="D8919" i="2"/>
  <c r="D8927" i="2"/>
  <c r="D8935" i="2"/>
  <c r="D8943" i="2"/>
  <c r="D8951" i="2"/>
  <c r="D8959" i="2"/>
  <c r="D8967" i="2"/>
  <c r="D8975" i="2"/>
  <c r="D8983" i="2"/>
  <c r="D8991" i="2"/>
  <c r="D8999" i="2"/>
  <c r="D9007" i="2"/>
  <c r="D9015" i="2"/>
  <c r="D9023" i="2"/>
  <c r="D9031" i="2"/>
  <c r="D9039" i="2"/>
  <c r="D9047" i="2"/>
  <c r="D9055" i="2"/>
  <c r="D9063" i="2"/>
  <c r="D9071" i="2"/>
  <c r="D9079" i="2"/>
  <c r="D9087" i="2"/>
  <c r="D9095" i="2"/>
  <c r="D9103" i="2"/>
  <c r="D9111" i="2"/>
  <c r="D9119" i="2"/>
  <c r="D9127" i="2"/>
  <c r="D9135" i="2"/>
  <c r="D9143" i="2"/>
  <c r="D9151" i="2"/>
  <c r="D9159" i="2"/>
  <c r="D9167" i="2"/>
  <c r="D9175" i="2"/>
  <c r="D9183" i="2"/>
  <c r="D9191" i="2"/>
  <c r="D9199" i="2"/>
  <c r="D9207" i="2"/>
  <c r="D9215" i="2"/>
  <c r="C8310" i="2"/>
  <c r="D2724" i="2"/>
  <c r="D3289" i="2"/>
  <c r="D3801" i="2"/>
  <c r="D4313" i="2"/>
  <c r="D4825" i="2"/>
  <c r="D5167" i="2"/>
  <c r="D5423" i="2"/>
  <c r="D5639" i="2"/>
  <c r="D5833" i="2"/>
  <c r="D6004" i="2"/>
  <c r="D6175" i="2"/>
  <c r="D6321" i="2"/>
  <c r="D6449" i="2"/>
  <c r="D6577" i="2"/>
  <c r="D6705" i="2"/>
  <c r="D6833" i="2"/>
  <c r="D6961" i="2"/>
  <c r="D7089" i="2"/>
  <c r="D7217" i="2"/>
  <c r="D7345" i="2"/>
  <c r="D7473" i="2"/>
  <c r="D7601" i="2"/>
  <c r="D7729" i="2"/>
  <c r="D7857" i="2"/>
  <c r="D7961" i="2"/>
  <c r="D8044" i="2"/>
  <c r="D8123" i="2"/>
  <c r="D8187" i="2"/>
  <c r="D8251" i="2"/>
  <c r="D8315" i="2"/>
  <c r="D8379" i="2"/>
  <c r="D8443" i="2"/>
  <c r="D8507" i="2"/>
  <c r="D8571" i="2"/>
  <c r="D8635" i="2"/>
  <c r="D8699" i="2"/>
  <c r="D8763" i="2"/>
  <c r="D8811" i="2"/>
  <c r="D8853" i="2"/>
  <c r="D8885" i="2"/>
  <c r="D8917" i="2"/>
  <c r="D8949" i="2"/>
  <c r="D8981" i="2"/>
  <c r="D9013" i="2"/>
  <c r="D9045" i="2"/>
  <c r="D9077" i="2"/>
  <c r="D9109" i="2"/>
  <c r="D9141" i="2"/>
  <c r="D9173" i="2"/>
  <c r="D9205" i="2"/>
  <c r="C9026" i="2"/>
  <c r="D2793" i="2"/>
  <c r="D3332" i="2"/>
  <c r="D3844" i="2"/>
  <c r="D4356" i="2"/>
  <c r="D4865" i="2"/>
  <c r="D5188" i="2"/>
  <c r="D5444" i="2"/>
  <c r="D5656" i="2"/>
  <c r="D5848" i="2"/>
  <c r="D6018" i="2"/>
  <c r="D6190" i="2"/>
  <c r="D6332" i="2"/>
  <c r="D6460" i="2"/>
  <c r="D6588" i="2"/>
  <c r="D6716" i="2"/>
  <c r="D6844" i="2"/>
  <c r="D6972" i="2"/>
  <c r="D7100" i="2"/>
  <c r="D7228" i="2"/>
  <c r="D7356" i="2"/>
  <c r="D7484" i="2"/>
  <c r="D7612" i="2"/>
  <c r="D7740" i="2"/>
  <c r="D7868" i="2"/>
  <c r="D7969" i="2"/>
  <c r="D8052" i="2"/>
  <c r="D8129" i="2"/>
  <c r="D8193" i="2"/>
  <c r="D8257" i="2"/>
  <c r="D8321" i="2"/>
  <c r="D8385" i="2"/>
  <c r="D8449" i="2"/>
  <c r="D8513" i="2"/>
  <c r="D8577" i="2"/>
  <c r="D8641" i="2"/>
  <c r="D8705" i="2"/>
  <c r="D8769" i="2"/>
  <c r="D8815" i="2"/>
  <c r="D8856" i="2"/>
  <c r="D8888" i="2"/>
  <c r="D8920" i="2"/>
  <c r="D8952" i="2"/>
  <c r="D8984" i="2"/>
  <c r="D9016" i="2"/>
  <c r="D9048" i="2"/>
  <c r="D9080" i="2"/>
  <c r="D9112" i="2"/>
  <c r="D9144" i="2"/>
  <c r="D9176" i="2"/>
  <c r="D9208" i="2"/>
  <c r="D1160" i="2"/>
  <c r="D2905" i="2"/>
  <c r="D3417" i="2"/>
  <c r="D3929" i="2"/>
  <c r="D4441" i="2"/>
  <c r="D4921" i="2"/>
  <c r="D5231" i="2"/>
  <c r="D5486" i="2"/>
  <c r="D5689" i="2"/>
  <c r="D5876" i="2"/>
  <c r="D6047" i="2"/>
  <c r="D6217" i="2"/>
  <c r="D6353" i="2"/>
  <c r="D6481" i="2"/>
  <c r="D6609" i="2"/>
  <c r="D6737" i="2"/>
  <c r="D6865" i="2"/>
  <c r="D6993" i="2"/>
  <c r="D7121" i="2"/>
  <c r="D7249" i="2"/>
  <c r="D7377" i="2"/>
  <c r="D7505" i="2"/>
  <c r="D7633" i="2"/>
  <c r="D7761" i="2"/>
  <c r="D7889" i="2"/>
  <c r="D7980" i="2"/>
  <c r="D8067" i="2"/>
  <c r="D8139" i="2"/>
  <c r="D8203" i="2"/>
  <c r="D8267" i="2"/>
  <c r="D8331" i="2"/>
  <c r="D8395" i="2"/>
  <c r="D8459" i="2"/>
  <c r="D8523" i="2"/>
  <c r="D8587" i="2"/>
  <c r="D8651" i="2"/>
  <c r="D8715" i="2"/>
  <c r="D8777" i="2"/>
  <c r="D8821" i="2"/>
  <c r="D8861" i="2"/>
  <c r="D8893" i="2"/>
  <c r="D8925" i="2"/>
  <c r="D8957" i="2"/>
  <c r="D8989" i="2"/>
  <c r="D9021" i="2"/>
  <c r="D9053" i="2"/>
  <c r="D9085" i="2"/>
  <c r="D9117" i="2"/>
  <c r="D9149" i="2"/>
  <c r="D9181" i="2"/>
  <c r="D9213" i="2"/>
  <c r="D1550" i="2"/>
  <c r="D2948" i="2"/>
  <c r="D3460" i="2"/>
  <c r="D3972" i="2"/>
  <c r="D4484" i="2"/>
  <c r="D4951" i="2"/>
  <c r="D5252" i="2"/>
  <c r="D5503" i="2"/>
  <c r="D5708" i="2"/>
  <c r="D5890" i="2"/>
  <c r="D6062" i="2"/>
  <c r="D6231" i="2"/>
  <c r="D6364" i="2"/>
  <c r="D6492" i="2"/>
  <c r="D6620" i="2"/>
  <c r="D6748" i="2"/>
  <c r="D6876" i="2"/>
  <c r="D7004" i="2"/>
  <c r="D7132" i="2"/>
  <c r="D7260" i="2"/>
  <c r="D7388" i="2"/>
  <c r="D7516" i="2"/>
  <c r="D7644" i="2"/>
  <c r="D7772" i="2"/>
  <c r="D7900" i="2"/>
  <c r="D7988" i="2"/>
  <c r="D8075" i="2"/>
  <c r="D8145" i="2"/>
  <c r="D8209" i="2"/>
  <c r="D8273" i="2"/>
  <c r="D8337" i="2"/>
  <c r="D8401" i="2"/>
  <c r="D8465" i="2"/>
  <c r="D8529" i="2"/>
  <c r="D8593" i="2"/>
  <c r="D8657" i="2"/>
  <c r="D8721" i="2"/>
  <c r="D8783" i="2"/>
  <c r="D8825" i="2"/>
  <c r="D8864" i="2"/>
  <c r="D8896" i="2"/>
  <c r="D8928" i="2"/>
  <c r="D8960" i="2"/>
  <c r="D8992" i="2"/>
  <c r="D9024" i="2"/>
  <c r="D9056" i="2"/>
  <c r="D9088" i="2"/>
  <c r="D9120" i="2"/>
  <c r="D9152" i="2"/>
  <c r="D9184" i="2"/>
  <c r="D9216" i="2"/>
  <c r="D1937" i="2"/>
  <c r="D3033" i="2"/>
  <c r="D3545" i="2"/>
  <c r="D4057" i="2"/>
  <c r="D4569" i="2"/>
  <c r="D5007" i="2"/>
  <c r="D5295" i="2"/>
  <c r="D5536" i="2"/>
  <c r="D5742" i="2"/>
  <c r="D5919" i="2"/>
  <c r="D6089" i="2"/>
  <c r="D6255" i="2"/>
  <c r="D6385" i="2"/>
  <c r="D6513" i="2"/>
  <c r="D6641" i="2"/>
  <c r="D6769" i="2"/>
  <c r="D6897" i="2"/>
  <c r="D7025" i="2"/>
  <c r="D7153" i="2"/>
  <c r="D7281" i="2"/>
  <c r="D7409" i="2"/>
  <c r="D7537" i="2"/>
  <c r="D7665" i="2"/>
  <c r="D7793" i="2"/>
  <c r="D7916" i="2"/>
  <c r="D8003" i="2"/>
  <c r="D8089" i="2"/>
  <c r="D8155" i="2"/>
  <c r="D8219" i="2"/>
  <c r="D8283" i="2"/>
  <c r="D8347" i="2"/>
  <c r="D8411" i="2"/>
  <c r="D8475" i="2"/>
  <c r="D8539" i="2"/>
  <c r="D8603" i="2"/>
  <c r="D8667" i="2"/>
  <c r="D8731" i="2"/>
  <c r="D8789" i="2"/>
  <c r="D8832" i="2"/>
  <c r="D8869" i="2"/>
  <c r="D8901" i="2"/>
  <c r="D8933" i="2"/>
  <c r="D8965" i="2"/>
  <c r="D8997" i="2"/>
  <c r="D9029" i="2"/>
  <c r="D9061" i="2"/>
  <c r="D9093" i="2"/>
  <c r="D9125" i="2"/>
  <c r="D9157" i="2"/>
  <c r="D9189" i="2"/>
  <c r="D2588" i="2"/>
  <c r="D3204" i="2"/>
  <c r="D3716" i="2"/>
  <c r="D4228" i="2"/>
  <c r="D4740" i="2"/>
  <c r="D5121" i="2"/>
  <c r="D5380" i="2"/>
  <c r="D5606" i="2"/>
  <c r="D5806" i="2"/>
  <c r="D5976" i="2"/>
  <c r="D6146" i="2"/>
  <c r="D6300" i="2"/>
  <c r="D6428" i="2"/>
  <c r="D6556" i="2"/>
  <c r="D6684" i="2"/>
  <c r="D6812" i="2"/>
  <c r="D6940" i="2"/>
  <c r="D7068" i="2"/>
  <c r="D7196" i="2"/>
  <c r="D7324" i="2"/>
  <c r="D7452" i="2"/>
  <c r="D7580" i="2"/>
  <c r="D7708" i="2"/>
  <c r="D7836" i="2"/>
  <c r="D7947" i="2"/>
  <c r="D8033" i="2"/>
  <c r="D8113" i="2"/>
  <c r="D8177" i="2"/>
  <c r="D8241" i="2"/>
  <c r="D8305" i="2"/>
  <c r="D8369" i="2"/>
  <c r="D8433" i="2"/>
  <c r="D8497" i="2"/>
  <c r="D8561" i="2"/>
  <c r="D8625" i="2"/>
  <c r="D8689" i="2"/>
  <c r="D8753" i="2"/>
  <c r="D8804" i="2"/>
  <c r="D8847" i="2"/>
  <c r="D8880" i="2"/>
  <c r="D8912" i="2"/>
  <c r="D8944" i="2"/>
  <c r="D8976" i="2"/>
  <c r="D9008" i="2"/>
  <c r="D9040" i="2"/>
  <c r="D9072" i="2"/>
  <c r="D9104" i="2"/>
  <c r="D9136" i="2"/>
  <c r="D9168" i="2"/>
  <c r="D9200" i="2"/>
  <c r="D2135" i="2"/>
  <c r="D4612" i="2"/>
  <c r="D5759" i="2"/>
  <c r="D6396" i="2"/>
  <c r="D6908" i="2"/>
  <c r="D7420" i="2"/>
  <c r="D7924" i="2"/>
  <c r="D8225" i="2"/>
  <c r="D8481" i="2"/>
  <c r="D8737" i="2"/>
  <c r="D8904" i="2"/>
  <c r="D9032" i="2"/>
  <c r="D9160" i="2"/>
  <c r="D2485" i="2"/>
  <c r="D4697" i="2"/>
  <c r="D5791" i="2"/>
  <c r="D6417" i="2"/>
  <c r="D6929" i="2"/>
  <c r="D7441" i="2"/>
  <c r="D7939" i="2"/>
  <c r="D8235" i="2"/>
  <c r="D8491" i="2"/>
  <c r="D8747" i="2"/>
  <c r="D8909" i="2"/>
  <c r="D9037" i="2"/>
  <c r="D9165" i="2"/>
  <c r="D3076" i="2"/>
  <c r="D5036" i="2"/>
  <c r="D5934" i="2"/>
  <c r="D6524" i="2"/>
  <c r="D7036" i="2"/>
  <c r="D7548" i="2"/>
  <c r="D8011" i="2"/>
  <c r="D8289" i="2"/>
  <c r="D8545" i="2"/>
  <c r="D8793" i="2"/>
  <c r="D8936" i="2"/>
  <c r="D9064" i="2"/>
  <c r="D9192" i="2"/>
  <c r="D3161" i="2"/>
  <c r="D5092" i="2"/>
  <c r="D5961" i="2"/>
  <c r="D6545" i="2"/>
  <c r="D7057" i="2"/>
  <c r="D7569" i="2"/>
  <c r="D8025" i="2"/>
  <c r="D8299" i="2"/>
  <c r="D8555" i="2"/>
  <c r="D8800" i="2"/>
  <c r="D8941" i="2"/>
  <c r="D9069" i="2"/>
  <c r="D9197" i="2"/>
  <c r="D3588" i="2"/>
  <c r="D5316" i="2"/>
  <c r="D6104" i="2"/>
  <c r="D6652" i="2"/>
  <c r="D7164" i="2"/>
  <c r="D7676" i="2"/>
  <c r="D8097" i="2"/>
  <c r="D8353" i="2"/>
  <c r="D8609" i="2"/>
  <c r="D8836" i="2"/>
  <c r="D8968" i="2"/>
  <c r="D9096" i="2"/>
  <c r="D4185" i="2"/>
  <c r="D5588" i="2"/>
  <c r="D6289" i="2"/>
  <c r="D6801" i="2"/>
  <c r="D7313" i="2"/>
  <c r="D7825" i="2"/>
  <c r="D8171" i="2"/>
  <c r="D8427" i="2"/>
  <c r="D8683" i="2"/>
  <c r="D8877" i="2"/>
  <c r="D9005" i="2"/>
  <c r="D9133" i="2"/>
  <c r="D3673" i="2"/>
  <c r="D7185" i="2"/>
  <c r="D8619" i="2"/>
  <c r="D4100" i="2"/>
  <c r="D7292" i="2"/>
  <c r="D8673" i="2"/>
  <c r="D5359" i="2"/>
  <c r="D7697" i="2"/>
  <c r="D8843" i="2"/>
  <c r="D5553" i="2"/>
  <c r="D7804" i="2"/>
  <c r="D8872" i="2"/>
  <c r="D6132" i="2"/>
  <c r="D8107" i="2"/>
  <c r="D8973" i="2"/>
  <c r="D6268" i="2"/>
  <c r="D8161" i="2"/>
  <c r="D9000" i="2"/>
  <c r="D6673" i="2"/>
  <c r="D6780" i="2"/>
  <c r="D8363" i="2"/>
  <c r="D8417" i="2"/>
  <c r="D9128" i="2"/>
  <c r="D9101" i="2"/>
  <c r="B77" i="2"/>
  <c r="B85" i="2"/>
  <c r="B93" i="2"/>
  <c r="B101" i="2"/>
  <c r="B109" i="2"/>
  <c r="B117" i="2"/>
  <c r="B125" i="2"/>
  <c r="B133" i="2"/>
  <c r="B141" i="2"/>
  <c r="B149" i="2"/>
  <c r="B157" i="2"/>
  <c r="B165" i="2"/>
  <c r="B173" i="2"/>
  <c r="B181" i="2"/>
  <c r="B189" i="2"/>
  <c r="B197" i="2"/>
  <c r="B205" i="2"/>
  <c r="B213" i="2"/>
  <c r="B221" i="2"/>
  <c r="B229" i="2"/>
  <c r="B237" i="2"/>
  <c r="B245" i="2"/>
  <c r="B253" i="2"/>
  <c r="B261" i="2"/>
  <c r="B269" i="2"/>
  <c r="B277" i="2"/>
  <c r="B285" i="2"/>
  <c r="B293" i="2"/>
  <c r="B301" i="2"/>
  <c r="B309" i="2"/>
  <c r="B317" i="2"/>
  <c r="B325" i="2"/>
  <c r="B333" i="2"/>
  <c r="B341" i="2"/>
  <c r="C80" i="2"/>
  <c r="C88" i="2"/>
  <c r="C96" i="2"/>
  <c r="C104" i="2"/>
  <c r="C112" i="2"/>
  <c r="C120" i="2"/>
  <c r="C128" i="2"/>
  <c r="C136" i="2"/>
  <c r="C144" i="2"/>
  <c r="C152" i="2"/>
  <c r="C160" i="2"/>
  <c r="C168" i="2"/>
  <c r="C176" i="2"/>
  <c r="C184" i="2"/>
  <c r="C192" i="2"/>
  <c r="C200" i="2"/>
  <c r="C208" i="2"/>
  <c r="C216" i="2"/>
  <c r="C224" i="2"/>
  <c r="C232" i="2"/>
  <c r="C240" i="2"/>
  <c r="C248" i="2"/>
  <c r="C256" i="2"/>
  <c r="C264" i="2"/>
  <c r="C272" i="2"/>
  <c r="C280" i="2"/>
  <c r="C288" i="2"/>
  <c r="C296" i="2"/>
  <c r="C304" i="2"/>
  <c r="C312" i="2"/>
  <c r="C320" i="2"/>
  <c r="C328" i="2"/>
  <c r="C336" i="2"/>
  <c r="C344" i="2"/>
  <c r="D83" i="2"/>
  <c r="D91" i="2"/>
  <c r="D99" i="2"/>
  <c r="D107" i="2"/>
  <c r="D115" i="2"/>
  <c r="D123" i="2"/>
  <c r="D131" i="2"/>
  <c r="D139" i="2"/>
  <c r="D147" i="2"/>
  <c r="D155" i="2"/>
  <c r="D163" i="2"/>
  <c r="D171" i="2"/>
  <c r="D179" i="2"/>
  <c r="D187" i="2"/>
  <c r="D195" i="2"/>
  <c r="D203" i="2"/>
  <c r="D211" i="2"/>
  <c r="D219" i="2"/>
  <c r="D227" i="2"/>
  <c r="D235" i="2"/>
  <c r="D243" i="2"/>
  <c r="D251" i="2"/>
  <c r="D259" i="2"/>
  <c r="D267" i="2"/>
  <c r="D275" i="2"/>
  <c r="D283" i="2"/>
  <c r="D291" i="2"/>
  <c r="D299" i="2"/>
  <c r="D307" i="2"/>
  <c r="D315" i="2"/>
  <c r="D323" i="2"/>
  <c r="D331" i="2"/>
  <c r="D339" i="2"/>
  <c r="B78" i="2"/>
  <c r="B86" i="2"/>
  <c r="B94" i="2"/>
  <c r="B102" i="2"/>
  <c r="B110" i="2"/>
  <c r="B118" i="2"/>
  <c r="B126" i="2"/>
  <c r="B134" i="2"/>
  <c r="B142" i="2"/>
  <c r="B150" i="2"/>
  <c r="B158" i="2"/>
  <c r="B166" i="2"/>
  <c r="B174" i="2"/>
  <c r="B182" i="2"/>
  <c r="B190" i="2"/>
  <c r="B198" i="2"/>
  <c r="B206" i="2"/>
  <c r="B214" i="2"/>
  <c r="B222" i="2"/>
  <c r="B230" i="2"/>
  <c r="B238" i="2"/>
  <c r="B246" i="2"/>
  <c r="B254" i="2"/>
  <c r="B262" i="2"/>
  <c r="B270" i="2"/>
  <c r="B278" i="2"/>
  <c r="B286" i="2"/>
  <c r="B294" i="2"/>
  <c r="B302" i="2"/>
  <c r="B310" i="2"/>
  <c r="B318" i="2"/>
  <c r="B326" i="2"/>
  <c r="B334" i="2"/>
  <c r="B342" i="2"/>
  <c r="C81" i="2"/>
  <c r="C89" i="2"/>
  <c r="C97" i="2"/>
  <c r="C105" i="2"/>
  <c r="C113" i="2"/>
  <c r="C121" i="2"/>
  <c r="C129" i="2"/>
  <c r="C137" i="2"/>
  <c r="C145" i="2"/>
  <c r="C153" i="2"/>
  <c r="C161" i="2"/>
  <c r="C169" i="2"/>
  <c r="C177" i="2"/>
  <c r="C185" i="2"/>
  <c r="C193" i="2"/>
  <c r="C201" i="2"/>
  <c r="C209" i="2"/>
  <c r="C217" i="2"/>
  <c r="C225" i="2"/>
  <c r="C233" i="2"/>
  <c r="C241" i="2"/>
  <c r="C249" i="2"/>
  <c r="C257" i="2"/>
  <c r="C265" i="2"/>
  <c r="C273" i="2"/>
  <c r="C281" i="2"/>
  <c r="C289" i="2"/>
  <c r="C297" i="2"/>
  <c r="C305" i="2"/>
  <c r="C313" i="2"/>
  <c r="C321" i="2"/>
  <c r="C329" i="2"/>
  <c r="C337" i="2"/>
  <c r="C345" i="2"/>
  <c r="D84" i="2"/>
  <c r="D92" i="2"/>
  <c r="D100" i="2"/>
  <c r="D108" i="2"/>
  <c r="D116" i="2"/>
  <c r="D124" i="2"/>
  <c r="D132" i="2"/>
  <c r="D140" i="2"/>
  <c r="D148" i="2"/>
  <c r="D156" i="2"/>
  <c r="D164" i="2"/>
  <c r="D172" i="2"/>
  <c r="D180" i="2"/>
  <c r="D188" i="2"/>
  <c r="D196" i="2"/>
  <c r="D204" i="2"/>
  <c r="D212" i="2"/>
  <c r="D220" i="2"/>
  <c r="D228" i="2"/>
  <c r="D236" i="2"/>
  <c r="D244" i="2"/>
  <c r="D252" i="2"/>
  <c r="D260" i="2"/>
  <c r="D268" i="2"/>
  <c r="D276" i="2"/>
  <c r="D284" i="2"/>
  <c r="D292" i="2"/>
  <c r="D300" i="2"/>
  <c r="D308" i="2"/>
  <c r="D316" i="2"/>
  <c r="D324" i="2"/>
  <c r="D332" i="2"/>
  <c r="D340" i="2"/>
  <c r="B79" i="2"/>
  <c r="B87" i="2"/>
  <c r="B95" i="2"/>
  <c r="B103" i="2"/>
  <c r="B111" i="2"/>
  <c r="B119" i="2"/>
  <c r="B127" i="2"/>
  <c r="B135" i="2"/>
  <c r="B143" i="2"/>
  <c r="B151" i="2"/>
  <c r="B159" i="2"/>
  <c r="B167" i="2"/>
  <c r="B175" i="2"/>
  <c r="B183" i="2"/>
  <c r="B191" i="2"/>
  <c r="B199" i="2"/>
  <c r="B207" i="2"/>
  <c r="B215" i="2"/>
  <c r="B223" i="2"/>
  <c r="B231" i="2"/>
  <c r="B239" i="2"/>
  <c r="B247" i="2"/>
  <c r="B255" i="2"/>
  <c r="B263" i="2"/>
  <c r="B271" i="2"/>
  <c r="B279" i="2"/>
  <c r="B287" i="2"/>
  <c r="B295" i="2"/>
  <c r="B303" i="2"/>
  <c r="B311" i="2"/>
  <c r="B319" i="2"/>
  <c r="B327" i="2"/>
  <c r="B335" i="2"/>
  <c r="B343" i="2"/>
  <c r="C82" i="2"/>
  <c r="C90" i="2"/>
  <c r="C98" i="2"/>
  <c r="C106" i="2"/>
  <c r="C114" i="2"/>
  <c r="C122" i="2"/>
  <c r="C130" i="2"/>
  <c r="C138" i="2"/>
  <c r="C146" i="2"/>
  <c r="C154" i="2"/>
  <c r="C162" i="2"/>
  <c r="C170" i="2"/>
  <c r="C178" i="2"/>
  <c r="C186" i="2"/>
  <c r="C194" i="2"/>
  <c r="C202" i="2"/>
  <c r="C210" i="2"/>
  <c r="C218" i="2"/>
  <c r="C226" i="2"/>
  <c r="C234" i="2"/>
  <c r="C242" i="2"/>
  <c r="C250" i="2"/>
  <c r="C258" i="2"/>
  <c r="C266" i="2"/>
  <c r="C274" i="2"/>
  <c r="C282" i="2"/>
  <c r="C290" i="2"/>
  <c r="C298" i="2"/>
  <c r="C306" i="2"/>
  <c r="C314" i="2"/>
  <c r="C322" i="2"/>
  <c r="C330" i="2"/>
  <c r="C338" i="2"/>
  <c r="D77" i="2"/>
  <c r="D85" i="2"/>
  <c r="D93" i="2"/>
  <c r="D101" i="2"/>
  <c r="D109" i="2"/>
  <c r="D117" i="2"/>
  <c r="D125" i="2"/>
  <c r="D133" i="2"/>
  <c r="D141" i="2"/>
  <c r="D149" i="2"/>
  <c r="D157" i="2"/>
  <c r="D165" i="2"/>
  <c r="D173" i="2"/>
  <c r="D181" i="2"/>
  <c r="D189" i="2"/>
  <c r="D197" i="2"/>
  <c r="D205" i="2"/>
  <c r="D213" i="2"/>
  <c r="D221" i="2"/>
  <c r="D229" i="2"/>
  <c r="D237" i="2"/>
  <c r="D245" i="2"/>
  <c r="D253" i="2"/>
  <c r="D261" i="2"/>
  <c r="D269" i="2"/>
  <c r="D277" i="2"/>
  <c r="D285" i="2"/>
  <c r="D293" i="2"/>
  <c r="D301" i="2"/>
  <c r="D309" i="2"/>
  <c r="D317" i="2"/>
  <c r="D325" i="2"/>
  <c r="D333" i="2"/>
  <c r="D341" i="2"/>
  <c r="B80" i="2"/>
  <c r="B88" i="2"/>
  <c r="B96" i="2"/>
  <c r="B104" i="2"/>
  <c r="B112" i="2"/>
  <c r="B120" i="2"/>
  <c r="B128" i="2"/>
  <c r="B136" i="2"/>
  <c r="B144" i="2"/>
  <c r="B152" i="2"/>
  <c r="B160" i="2"/>
  <c r="B168" i="2"/>
  <c r="B176" i="2"/>
  <c r="B184" i="2"/>
  <c r="B192" i="2"/>
  <c r="B200" i="2"/>
  <c r="B208" i="2"/>
  <c r="B216" i="2"/>
  <c r="B224" i="2"/>
  <c r="B232" i="2"/>
  <c r="B240" i="2"/>
  <c r="B248" i="2"/>
  <c r="B256" i="2"/>
  <c r="B264" i="2"/>
  <c r="B272" i="2"/>
  <c r="B280" i="2"/>
  <c r="B288" i="2"/>
  <c r="B296" i="2"/>
  <c r="B304" i="2"/>
  <c r="B312" i="2"/>
  <c r="B320" i="2"/>
  <c r="B328" i="2"/>
  <c r="B336" i="2"/>
  <c r="B344" i="2"/>
  <c r="C83" i="2"/>
  <c r="C91" i="2"/>
  <c r="C99" i="2"/>
  <c r="C107" i="2"/>
  <c r="C115" i="2"/>
  <c r="C123" i="2"/>
  <c r="C131" i="2"/>
  <c r="C139" i="2"/>
  <c r="C147" i="2"/>
  <c r="C155" i="2"/>
  <c r="C163" i="2"/>
  <c r="C171" i="2"/>
  <c r="C179" i="2"/>
  <c r="C187" i="2"/>
  <c r="C195" i="2"/>
  <c r="C203" i="2"/>
  <c r="C211" i="2"/>
  <c r="C219" i="2"/>
  <c r="C227" i="2"/>
  <c r="C235" i="2"/>
  <c r="C243" i="2"/>
  <c r="C251" i="2"/>
  <c r="C259" i="2"/>
  <c r="C267" i="2"/>
  <c r="C275" i="2"/>
  <c r="C283" i="2"/>
  <c r="C291" i="2"/>
  <c r="C299" i="2"/>
  <c r="C307" i="2"/>
  <c r="C315" i="2"/>
  <c r="C323" i="2"/>
  <c r="C331" i="2"/>
  <c r="C339" i="2"/>
  <c r="D78" i="2"/>
  <c r="D86" i="2"/>
  <c r="D94" i="2"/>
  <c r="D102" i="2"/>
  <c r="D110" i="2"/>
  <c r="D118" i="2"/>
  <c r="D126" i="2"/>
  <c r="D134" i="2"/>
  <c r="D142" i="2"/>
  <c r="D150" i="2"/>
  <c r="D158" i="2"/>
  <c r="D166" i="2"/>
  <c r="D174" i="2"/>
  <c r="D182" i="2"/>
  <c r="D190" i="2"/>
  <c r="D198" i="2"/>
  <c r="D206" i="2"/>
  <c r="D214" i="2"/>
  <c r="D222" i="2"/>
  <c r="D230" i="2"/>
  <c r="D238" i="2"/>
  <c r="D246" i="2"/>
  <c r="D254" i="2"/>
  <c r="D262" i="2"/>
  <c r="D270" i="2"/>
  <c r="D278" i="2"/>
  <c r="D286" i="2"/>
  <c r="D294" i="2"/>
  <c r="D302" i="2"/>
  <c r="D310" i="2"/>
  <c r="D318" i="2"/>
  <c r="D326" i="2"/>
  <c r="D334" i="2"/>
  <c r="D342" i="2"/>
  <c r="B81" i="2"/>
  <c r="B89" i="2"/>
  <c r="B97" i="2"/>
  <c r="B105" i="2"/>
  <c r="B113" i="2"/>
  <c r="B121" i="2"/>
  <c r="B129" i="2"/>
  <c r="B137" i="2"/>
  <c r="B145" i="2"/>
  <c r="B153" i="2"/>
  <c r="B161" i="2"/>
  <c r="B169" i="2"/>
  <c r="B177" i="2"/>
  <c r="B185" i="2"/>
  <c r="B193" i="2"/>
  <c r="B201" i="2"/>
  <c r="B209" i="2"/>
  <c r="B217" i="2"/>
  <c r="B225" i="2"/>
  <c r="B233" i="2"/>
  <c r="B241" i="2"/>
  <c r="B249" i="2"/>
  <c r="B257" i="2"/>
  <c r="B265" i="2"/>
  <c r="B273" i="2"/>
  <c r="B281" i="2"/>
  <c r="B289" i="2"/>
  <c r="B297" i="2"/>
  <c r="B305" i="2"/>
  <c r="B313" i="2"/>
  <c r="B321" i="2"/>
  <c r="B329" i="2"/>
  <c r="B337" i="2"/>
  <c r="B345" i="2"/>
  <c r="C84" i="2"/>
  <c r="C92" i="2"/>
  <c r="C100" i="2"/>
  <c r="C108" i="2"/>
  <c r="C116" i="2"/>
  <c r="C124" i="2"/>
  <c r="C132" i="2"/>
  <c r="C140" i="2"/>
  <c r="C148" i="2"/>
  <c r="C156" i="2"/>
  <c r="C164" i="2"/>
  <c r="C172" i="2"/>
  <c r="C180" i="2"/>
  <c r="C188" i="2"/>
  <c r="C196" i="2"/>
  <c r="C204" i="2"/>
  <c r="C212" i="2"/>
  <c r="C220" i="2"/>
  <c r="C228" i="2"/>
  <c r="C236" i="2"/>
  <c r="C244" i="2"/>
  <c r="C252" i="2"/>
  <c r="C260" i="2"/>
  <c r="C268" i="2"/>
  <c r="C276" i="2"/>
  <c r="C284" i="2"/>
  <c r="C292" i="2"/>
  <c r="C300" i="2"/>
  <c r="C308" i="2"/>
  <c r="C316" i="2"/>
  <c r="C324" i="2"/>
  <c r="C332" i="2"/>
  <c r="C340" i="2"/>
  <c r="D79" i="2"/>
  <c r="D87" i="2"/>
  <c r="D95" i="2"/>
  <c r="D103" i="2"/>
  <c r="D111" i="2"/>
  <c r="D119" i="2"/>
  <c r="D127" i="2"/>
  <c r="D135" i="2"/>
  <c r="D143" i="2"/>
  <c r="D151" i="2"/>
  <c r="D159" i="2"/>
  <c r="D167" i="2"/>
  <c r="D175" i="2"/>
  <c r="D183" i="2"/>
  <c r="D191" i="2"/>
  <c r="D199" i="2"/>
  <c r="D207" i="2"/>
  <c r="D215" i="2"/>
  <c r="D223" i="2"/>
  <c r="D231" i="2"/>
  <c r="D239" i="2"/>
  <c r="D247" i="2"/>
  <c r="D255" i="2"/>
  <c r="D263" i="2"/>
  <c r="D271" i="2"/>
  <c r="D279" i="2"/>
  <c r="D287" i="2"/>
  <c r="D295" i="2"/>
  <c r="D303" i="2"/>
  <c r="D311" i="2"/>
  <c r="D319" i="2"/>
  <c r="D327" i="2"/>
  <c r="D335" i="2"/>
  <c r="D343" i="2"/>
  <c r="B84" i="2"/>
  <c r="B92" i="2"/>
  <c r="B100" i="2"/>
  <c r="B108" i="2"/>
  <c r="B116" i="2"/>
  <c r="B124" i="2"/>
  <c r="B132" i="2"/>
  <c r="B140" i="2"/>
  <c r="B148" i="2"/>
  <c r="B156" i="2"/>
  <c r="B164" i="2"/>
  <c r="B172" i="2"/>
  <c r="B180" i="2"/>
  <c r="B188" i="2"/>
  <c r="B196" i="2"/>
  <c r="B204" i="2"/>
  <c r="B212" i="2"/>
  <c r="B220" i="2"/>
  <c r="B228" i="2"/>
  <c r="B236" i="2"/>
  <c r="B244" i="2"/>
  <c r="B252" i="2"/>
  <c r="B260" i="2"/>
  <c r="B268" i="2"/>
  <c r="B276" i="2"/>
  <c r="B284" i="2"/>
  <c r="B292" i="2"/>
  <c r="B300" i="2"/>
  <c r="B308" i="2"/>
  <c r="B316" i="2"/>
  <c r="B324" i="2"/>
  <c r="B332" i="2"/>
  <c r="B340" i="2"/>
  <c r="C79" i="2"/>
  <c r="C87" i="2"/>
  <c r="C95" i="2"/>
  <c r="C103" i="2"/>
  <c r="C111" i="2"/>
  <c r="C119" i="2"/>
  <c r="C127" i="2"/>
  <c r="C135" i="2"/>
  <c r="C143" i="2"/>
  <c r="C151" i="2"/>
  <c r="C159" i="2"/>
  <c r="C167" i="2"/>
  <c r="C175" i="2"/>
  <c r="C183" i="2"/>
  <c r="C191" i="2"/>
  <c r="C199" i="2"/>
  <c r="C207" i="2"/>
  <c r="C215" i="2"/>
  <c r="C223" i="2"/>
  <c r="C231" i="2"/>
  <c r="C239" i="2"/>
  <c r="C247" i="2"/>
  <c r="C255" i="2"/>
  <c r="C263" i="2"/>
  <c r="C271" i="2"/>
  <c r="C279" i="2"/>
  <c r="C287" i="2"/>
  <c r="C295" i="2"/>
  <c r="C303" i="2"/>
  <c r="C311" i="2"/>
  <c r="C319" i="2"/>
  <c r="C327" i="2"/>
  <c r="C335" i="2"/>
  <c r="C343" i="2"/>
  <c r="D82" i="2"/>
  <c r="D90" i="2"/>
  <c r="D98" i="2"/>
  <c r="D106" i="2"/>
  <c r="D114" i="2"/>
  <c r="D122" i="2"/>
  <c r="D130" i="2"/>
  <c r="D138" i="2"/>
  <c r="D146" i="2"/>
  <c r="D154" i="2"/>
  <c r="D162" i="2"/>
  <c r="D170" i="2"/>
  <c r="D178" i="2"/>
  <c r="D186" i="2"/>
  <c r="D194" i="2"/>
  <c r="D202" i="2"/>
  <c r="D210" i="2"/>
  <c r="D218" i="2"/>
  <c r="D226" i="2"/>
  <c r="D234" i="2"/>
  <c r="D242" i="2"/>
  <c r="D250" i="2"/>
  <c r="D258" i="2"/>
  <c r="D266" i="2"/>
  <c r="D274" i="2"/>
  <c r="D282" i="2"/>
  <c r="D290" i="2"/>
  <c r="D298" i="2"/>
  <c r="D306" i="2"/>
  <c r="D314" i="2"/>
  <c r="D322" i="2"/>
  <c r="D330" i="2"/>
  <c r="D338" i="2"/>
  <c r="B82" i="2"/>
  <c r="B114" i="2"/>
  <c r="B146" i="2"/>
  <c r="B178" i="2"/>
  <c r="B210" i="2"/>
  <c r="B242" i="2"/>
  <c r="B274" i="2"/>
  <c r="B306" i="2"/>
  <c r="B338" i="2"/>
  <c r="C101" i="2"/>
  <c r="C133" i="2"/>
  <c r="C165" i="2"/>
  <c r="C197" i="2"/>
  <c r="C229" i="2"/>
  <c r="C261" i="2"/>
  <c r="C293" i="2"/>
  <c r="C325" i="2"/>
  <c r="D88" i="2"/>
  <c r="D120" i="2"/>
  <c r="D152" i="2"/>
  <c r="D184" i="2"/>
  <c r="D216" i="2"/>
  <c r="D248" i="2"/>
  <c r="D280" i="2"/>
  <c r="D312" i="2"/>
  <c r="D344" i="2"/>
  <c r="B83" i="2"/>
  <c r="B115" i="2"/>
  <c r="B147" i="2"/>
  <c r="B179" i="2"/>
  <c r="B211" i="2"/>
  <c r="B243" i="2"/>
  <c r="B275" i="2"/>
  <c r="B307" i="2"/>
  <c r="B339" i="2"/>
  <c r="C102" i="2"/>
  <c r="C134" i="2"/>
  <c r="C166" i="2"/>
  <c r="C198" i="2"/>
  <c r="C230" i="2"/>
  <c r="C262" i="2"/>
  <c r="C294" i="2"/>
  <c r="C326" i="2"/>
  <c r="D89" i="2"/>
  <c r="D121" i="2"/>
  <c r="D153" i="2"/>
  <c r="D185" i="2"/>
  <c r="D217" i="2"/>
  <c r="D249" i="2"/>
  <c r="D281" i="2"/>
  <c r="D313" i="2"/>
  <c r="D345" i="2"/>
  <c r="B90" i="2"/>
  <c r="B122" i="2"/>
  <c r="B154" i="2"/>
  <c r="B186" i="2"/>
  <c r="B218" i="2"/>
  <c r="B250" i="2"/>
  <c r="B282" i="2"/>
  <c r="B314" i="2"/>
  <c r="C77" i="2"/>
  <c r="C109" i="2"/>
  <c r="C141" i="2"/>
  <c r="C173" i="2"/>
  <c r="C205" i="2"/>
  <c r="C237" i="2"/>
  <c r="C269" i="2"/>
  <c r="C301" i="2"/>
  <c r="C333" i="2"/>
  <c r="D96" i="2"/>
  <c r="D128" i="2"/>
  <c r="D160" i="2"/>
  <c r="D192" i="2"/>
  <c r="D224" i="2"/>
  <c r="D256" i="2"/>
  <c r="D288" i="2"/>
  <c r="D320" i="2"/>
  <c r="B91" i="2"/>
  <c r="B123" i="2"/>
  <c r="B155" i="2"/>
  <c r="B187" i="2"/>
  <c r="B219" i="2"/>
  <c r="B251" i="2"/>
  <c r="B283" i="2"/>
  <c r="B315" i="2"/>
  <c r="C78" i="2"/>
  <c r="C110" i="2"/>
  <c r="C142" i="2"/>
  <c r="C174" i="2"/>
  <c r="C206" i="2"/>
  <c r="C238" i="2"/>
  <c r="C270" i="2"/>
  <c r="C302" i="2"/>
  <c r="C334" i="2"/>
  <c r="D97" i="2"/>
  <c r="D129" i="2"/>
  <c r="D161" i="2"/>
  <c r="D193" i="2"/>
  <c r="D225" i="2"/>
  <c r="D257" i="2"/>
  <c r="D289" i="2"/>
  <c r="D321" i="2"/>
  <c r="B98" i="2"/>
  <c r="B130" i="2"/>
  <c r="B162" i="2"/>
  <c r="B194" i="2"/>
  <c r="B226" i="2"/>
  <c r="B258" i="2"/>
  <c r="B290" i="2"/>
  <c r="B322" i="2"/>
  <c r="C85" i="2"/>
  <c r="C117" i="2"/>
  <c r="C149" i="2"/>
  <c r="C181" i="2"/>
  <c r="C213" i="2"/>
  <c r="C245" i="2"/>
  <c r="C277" i="2"/>
  <c r="C309" i="2"/>
  <c r="C341" i="2"/>
  <c r="D104" i="2"/>
  <c r="D136" i="2"/>
  <c r="D168" i="2"/>
  <c r="D200" i="2"/>
  <c r="D232" i="2"/>
  <c r="D264" i="2"/>
  <c r="D296" i="2"/>
  <c r="D328" i="2"/>
  <c r="B99" i="2"/>
  <c r="B131" i="2"/>
  <c r="B163" i="2"/>
  <c r="B195" i="2"/>
  <c r="B227" i="2"/>
  <c r="B259" i="2"/>
  <c r="B291" i="2"/>
  <c r="B323" i="2"/>
  <c r="C86" i="2"/>
  <c r="C118" i="2"/>
  <c r="C150" i="2"/>
  <c r="C182" i="2"/>
  <c r="C214" i="2"/>
  <c r="C246" i="2"/>
  <c r="C278" i="2"/>
  <c r="C310" i="2"/>
  <c r="C342" i="2"/>
  <c r="D105" i="2"/>
  <c r="D137" i="2"/>
  <c r="D169" i="2"/>
  <c r="D201" i="2"/>
  <c r="D233" i="2"/>
  <c r="D265" i="2"/>
  <c r="D297" i="2"/>
  <c r="D329" i="2"/>
  <c r="B106" i="2"/>
  <c r="B234" i="2"/>
  <c r="C93" i="2"/>
  <c r="C221" i="2"/>
  <c r="D80" i="2"/>
  <c r="D208" i="2"/>
  <c r="D336" i="2"/>
  <c r="B107" i="2"/>
  <c r="B235" i="2"/>
  <c r="C94" i="2"/>
  <c r="C222" i="2"/>
  <c r="D81" i="2"/>
  <c r="D209" i="2"/>
  <c r="D337" i="2"/>
  <c r="B138" i="2"/>
  <c r="B266" i="2"/>
  <c r="C125" i="2"/>
  <c r="C253" i="2"/>
  <c r="D112" i="2"/>
  <c r="D240" i="2"/>
  <c r="B139" i="2"/>
  <c r="B267" i="2"/>
  <c r="C126" i="2"/>
  <c r="C254" i="2"/>
  <c r="D113" i="2"/>
  <c r="D241" i="2"/>
  <c r="B170" i="2"/>
  <c r="B298" i="2"/>
  <c r="C157" i="2"/>
  <c r="C285" i="2"/>
  <c r="D144" i="2"/>
  <c r="D272" i="2"/>
  <c r="B171" i="2"/>
  <c r="B299" i="2"/>
  <c r="C158" i="2"/>
  <c r="C286" i="2"/>
  <c r="D145" i="2"/>
  <c r="D273" i="2"/>
  <c r="B202" i="2"/>
  <c r="D176" i="2"/>
  <c r="B203" i="2"/>
  <c r="D177" i="2"/>
  <c r="B330" i="2"/>
  <c r="D304" i="2"/>
  <c r="C318" i="2"/>
  <c r="B331" i="2"/>
  <c r="D305" i="2"/>
  <c r="C189" i="2"/>
  <c r="C190" i="2"/>
  <c r="C317" i="2"/>
  <c r="D3" i="2"/>
  <c r="D11" i="2"/>
  <c r="D19" i="2"/>
  <c r="D27" i="2"/>
  <c r="D35" i="2"/>
  <c r="D43" i="2"/>
  <c r="D51" i="2"/>
  <c r="D59" i="2"/>
  <c r="D67" i="2"/>
  <c r="D75" i="2"/>
  <c r="D4" i="2"/>
  <c r="D12" i="2"/>
  <c r="D20" i="2"/>
  <c r="D28" i="2"/>
  <c r="D36" i="2"/>
  <c r="D44" i="2"/>
  <c r="D52" i="2"/>
  <c r="D60" i="2"/>
  <c r="D68" i="2"/>
  <c r="D76" i="2"/>
  <c r="D7" i="2"/>
  <c r="D23" i="2"/>
  <c r="D39" i="2"/>
  <c r="D55" i="2"/>
  <c r="D71" i="2"/>
  <c r="D5" i="2"/>
  <c r="D13" i="2"/>
  <c r="D21" i="2"/>
  <c r="D29" i="2"/>
  <c r="D37" i="2"/>
  <c r="D45" i="2"/>
  <c r="D53" i="2"/>
  <c r="D61" i="2"/>
  <c r="D69" i="2"/>
  <c r="D6" i="2"/>
  <c r="D14" i="2"/>
  <c r="D22" i="2"/>
  <c r="D30" i="2"/>
  <c r="D38" i="2"/>
  <c r="D46" i="2"/>
  <c r="D54" i="2"/>
  <c r="D62" i="2"/>
  <c r="D70" i="2"/>
  <c r="D15" i="2"/>
  <c r="D31" i="2"/>
  <c r="D47" i="2"/>
  <c r="D63" i="2"/>
  <c r="D74" i="2"/>
  <c r="D8" i="2"/>
  <c r="D16" i="2"/>
  <c r="D24" i="2"/>
  <c r="D32" i="2"/>
  <c r="D40" i="2"/>
  <c r="D48" i="2"/>
  <c r="D56" i="2"/>
  <c r="D64" i="2"/>
  <c r="D72" i="2"/>
  <c r="D9" i="2"/>
  <c r="D17" i="2"/>
  <c r="D25" i="2"/>
  <c r="D33" i="2"/>
  <c r="D41" i="2"/>
  <c r="D49" i="2"/>
  <c r="D57" i="2"/>
  <c r="D65" i="2"/>
  <c r="D73" i="2"/>
  <c r="D10" i="2"/>
  <c r="D18" i="2"/>
  <c r="D26" i="2"/>
  <c r="D34" i="2"/>
  <c r="D42" i="2"/>
  <c r="D50" i="2"/>
  <c r="D58" i="2"/>
  <c r="D66" i="2"/>
  <c r="B3" i="2"/>
  <c r="D2" i="2"/>
  <c r="E9167" i="2" l="1"/>
  <c r="E9129" i="2"/>
  <c r="E8932" i="2"/>
  <c r="E8676" i="2"/>
  <c r="E8543" i="2"/>
  <c r="E8100" i="2"/>
  <c r="E7759" i="2"/>
  <c r="E7691" i="2"/>
  <c r="E8804" i="2"/>
  <c r="E8031" i="2"/>
  <c r="E8729" i="2"/>
  <c r="E7860" i="2"/>
  <c r="E9103" i="2"/>
  <c r="E8443" i="2"/>
  <c r="E7504" i="2"/>
  <c r="E9039" i="2"/>
  <c r="E8372" i="2"/>
  <c r="E7371" i="2"/>
  <c r="E8985" i="2"/>
  <c r="E8203" i="2"/>
  <c r="E7142" i="2"/>
  <c r="E9161" i="2"/>
  <c r="E9033" i="2"/>
  <c r="E8793" i="2"/>
  <c r="E8527" i="2"/>
  <c r="E8187" i="2"/>
  <c r="E7844" i="2"/>
  <c r="E7485" i="2"/>
  <c r="E9135" i="2"/>
  <c r="E8996" i="2"/>
  <c r="E8740" i="2"/>
  <c r="E8459" i="2"/>
  <c r="E8116" i="2"/>
  <c r="E7775" i="2"/>
  <c r="E7394" i="2"/>
  <c r="E9097" i="2"/>
  <c r="E8921" i="2"/>
  <c r="E8665" i="2"/>
  <c r="E8356" i="2"/>
  <c r="E8015" i="2"/>
  <c r="E7675" i="2"/>
  <c r="E7078" i="2"/>
  <c r="E9199" i="2"/>
  <c r="E9071" i="2"/>
  <c r="E8868" i="2"/>
  <c r="E8612" i="2"/>
  <c r="E8287" i="2"/>
  <c r="E7947" i="2"/>
  <c r="E7601" i="2"/>
  <c r="E6755" i="2"/>
  <c r="E9193" i="2"/>
  <c r="E9065" i="2"/>
  <c r="E8857" i="2"/>
  <c r="E8601" i="2"/>
  <c r="E8271" i="2"/>
  <c r="E7931" i="2"/>
  <c r="E7583" i="2"/>
  <c r="E6659" i="2"/>
  <c r="E9191" i="2"/>
  <c r="E9159" i="2"/>
  <c r="E9127" i="2"/>
  <c r="E9095" i="2"/>
  <c r="E9063" i="2"/>
  <c r="E9031" i="2"/>
  <c r="E8980" i="2"/>
  <c r="E8916" i="2"/>
  <c r="E8852" i="2"/>
  <c r="E8788" i="2"/>
  <c r="E8724" i="2"/>
  <c r="E8660" i="2"/>
  <c r="E8596" i="2"/>
  <c r="E8523" i="2"/>
  <c r="E8436" i="2"/>
  <c r="E8351" i="2"/>
  <c r="E8267" i="2"/>
  <c r="E8180" i="2"/>
  <c r="E8095" i="2"/>
  <c r="E8011" i="2"/>
  <c r="E7924" i="2"/>
  <c r="E7839" i="2"/>
  <c r="E7755" i="2"/>
  <c r="E7668" i="2"/>
  <c r="E7577" i="2"/>
  <c r="E7479" i="2"/>
  <c r="E7361" i="2"/>
  <c r="E7058" i="2"/>
  <c r="E6627" i="2"/>
  <c r="E9217" i="2"/>
  <c r="E9185" i="2"/>
  <c r="E9153" i="2"/>
  <c r="E9121" i="2"/>
  <c r="E9089" i="2"/>
  <c r="E9057" i="2"/>
  <c r="E9024" i="2"/>
  <c r="E8969" i="2"/>
  <c r="E8905" i="2"/>
  <c r="E8841" i="2"/>
  <c r="E8777" i="2"/>
  <c r="E8713" i="2"/>
  <c r="E8649" i="2"/>
  <c r="E8585" i="2"/>
  <c r="E8507" i="2"/>
  <c r="E8420" i="2"/>
  <c r="E8335" i="2"/>
  <c r="E8251" i="2"/>
  <c r="E8164" i="2"/>
  <c r="E8079" i="2"/>
  <c r="E7995" i="2"/>
  <c r="E7908" i="2"/>
  <c r="E7823" i="2"/>
  <c r="E7739" i="2"/>
  <c r="E7652" i="2"/>
  <c r="E7559" i="2"/>
  <c r="E7458" i="2"/>
  <c r="E7315" i="2"/>
  <c r="E6994" i="2"/>
  <c r="E6531" i="2"/>
  <c r="E9215" i="2"/>
  <c r="E9183" i="2"/>
  <c r="E9151" i="2"/>
  <c r="E9119" i="2"/>
  <c r="E9087" i="2"/>
  <c r="E9055" i="2"/>
  <c r="E9022" i="2"/>
  <c r="E8964" i="2"/>
  <c r="E8900" i="2"/>
  <c r="E8836" i="2"/>
  <c r="E8772" i="2"/>
  <c r="E8708" i="2"/>
  <c r="E8644" i="2"/>
  <c r="E8580" i="2"/>
  <c r="E8500" i="2"/>
  <c r="E8415" i="2"/>
  <c r="E8331" i="2"/>
  <c r="E8244" i="2"/>
  <c r="E8159" i="2"/>
  <c r="E8075" i="2"/>
  <c r="E7988" i="2"/>
  <c r="E7903" i="2"/>
  <c r="E7819" i="2"/>
  <c r="E7732" i="2"/>
  <c r="E7647" i="2"/>
  <c r="E7554" i="2"/>
  <c r="E7449" i="2"/>
  <c r="E7299" i="2"/>
  <c r="E6971" i="2"/>
  <c r="E6403" i="2"/>
  <c r="E9209" i="2"/>
  <c r="E9177" i="2"/>
  <c r="E9145" i="2"/>
  <c r="E9113" i="2"/>
  <c r="E9081" i="2"/>
  <c r="E9049" i="2"/>
  <c r="E9015" i="2"/>
  <c r="E8953" i="2"/>
  <c r="E8889" i="2"/>
  <c r="E8825" i="2"/>
  <c r="E8761" i="2"/>
  <c r="E8697" i="2"/>
  <c r="E8633" i="2"/>
  <c r="E8569" i="2"/>
  <c r="E8484" i="2"/>
  <c r="E8399" i="2"/>
  <c r="E8315" i="2"/>
  <c r="E8228" i="2"/>
  <c r="E8143" i="2"/>
  <c r="E8059" i="2"/>
  <c r="E7972" i="2"/>
  <c r="E7887" i="2"/>
  <c r="E7803" i="2"/>
  <c r="E7716" i="2"/>
  <c r="E7631" i="2"/>
  <c r="E7536" i="2"/>
  <c r="E7427" i="2"/>
  <c r="E7250" i="2"/>
  <c r="E6907" i="2"/>
  <c r="E6275" i="2"/>
  <c r="E9207" i="2"/>
  <c r="E9175" i="2"/>
  <c r="E9143" i="2"/>
  <c r="E9111" i="2"/>
  <c r="E9079" i="2"/>
  <c r="E9047" i="2"/>
  <c r="E9012" i="2"/>
  <c r="E8948" i="2"/>
  <c r="E8884" i="2"/>
  <c r="E8820" i="2"/>
  <c r="E8756" i="2"/>
  <c r="E8692" i="2"/>
  <c r="E8628" i="2"/>
  <c r="E8564" i="2"/>
  <c r="E8479" i="2"/>
  <c r="E8395" i="2"/>
  <c r="E8308" i="2"/>
  <c r="E8223" i="2"/>
  <c r="E8139" i="2"/>
  <c r="E8052" i="2"/>
  <c r="E7967" i="2"/>
  <c r="E7883" i="2"/>
  <c r="E7796" i="2"/>
  <c r="E7711" i="2"/>
  <c r="E7627" i="2"/>
  <c r="E7528" i="2"/>
  <c r="E7421" i="2"/>
  <c r="E7227" i="2"/>
  <c r="E6883" i="2"/>
  <c r="E6070" i="2"/>
  <c r="E9201" i="2"/>
  <c r="E9169" i="2"/>
  <c r="E9137" i="2"/>
  <c r="E9105" i="2"/>
  <c r="E9073" i="2"/>
  <c r="E9041" i="2"/>
  <c r="E9001" i="2"/>
  <c r="E8937" i="2"/>
  <c r="E8873" i="2"/>
  <c r="E8809" i="2"/>
  <c r="E8745" i="2"/>
  <c r="E8681" i="2"/>
  <c r="E8617" i="2"/>
  <c r="E8548" i="2"/>
  <c r="E8463" i="2"/>
  <c r="E8379" i="2"/>
  <c r="E8292" i="2"/>
  <c r="E8207" i="2"/>
  <c r="E8123" i="2"/>
  <c r="E8036" i="2"/>
  <c r="E7951" i="2"/>
  <c r="E7867" i="2"/>
  <c r="E7780" i="2"/>
  <c r="E7695" i="2"/>
  <c r="E7609" i="2"/>
  <c r="E7510" i="2"/>
  <c r="E7399" i="2"/>
  <c r="E7163" i="2"/>
  <c r="E6787" i="2"/>
  <c r="E5632" i="2"/>
  <c r="E9218" i="2"/>
  <c r="F9218" i="2" s="1"/>
  <c r="E9210" i="2"/>
  <c r="E9202" i="2"/>
  <c r="E9194" i="2"/>
  <c r="E9186" i="2"/>
  <c r="E9178" i="2"/>
  <c r="E9170" i="2"/>
  <c r="E9162" i="2"/>
  <c r="E9154" i="2"/>
  <c r="E9146" i="2"/>
  <c r="E9138" i="2"/>
  <c r="E9130" i="2"/>
  <c r="E9122" i="2"/>
  <c r="E9114" i="2"/>
  <c r="E9106" i="2"/>
  <c r="E9098" i="2"/>
  <c r="E9090" i="2"/>
  <c r="E9082" i="2"/>
  <c r="E9074" i="2"/>
  <c r="E9066" i="2"/>
  <c r="E9058" i="2"/>
  <c r="E9050" i="2"/>
  <c r="E9042" i="2"/>
  <c r="E9034" i="2"/>
  <c r="E9025" i="2"/>
  <c r="E9016" i="2"/>
  <c r="E9003" i="2"/>
  <c r="E8987" i="2"/>
  <c r="E8971" i="2"/>
  <c r="E8955" i="2"/>
  <c r="E8939" i="2"/>
  <c r="E8923" i="2"/>
  <c r="E8907" i="2"/>
  <c r="E8891" i="2"/>
  <c r="E8875" i="2"/>
  <c r="E8859" i="2"/>
  <c r="E8843" i="2"/>
  <c r="E8827" i="2"/>
  <c r="E8811" i="2"/>
  <c r="E8795" i="2"/>
  <c r="E8779" i="2"/>
  <c r="E8763" i="2"/>
  <c r="E8747" i="2"/>
  <c r="E8731" i="2"/>
  <c r="E8715" i="2"/>
  <c r="E8699" i="2"/>
  <c r="E8683" i="2"/>
  <c r="E8667" i="2"/>
  <c r="E8651" i="2"/>
  <c r="E8635" i="2"/>
  <c r="E8619" i="2"/>
  <c r="E8603" i="2"/>
  <c r="E8587" i="2"/>
  <c r="E8571" i="2"/>
  <c r="E8551" i="2"/>
  <c r="E8531" i="2"/>
  <c r="E8508" i="2"/>
  <c r="E8487" i="2"/>
  <c r="E8467" i="2"/>
  <c r="E8444" i="2"/>
  <c r="E8423" i="2"/>
  <c r="E8403" i="2"/>
  <c r="E8380" i="2"/>
  <c r="E8359" i="2"/>
  <c r="E8339" i="2"/>
  <c r="E8316" i="2"/>
  <c r="E8295" i="2"/>
  <c r="E8275" i="2"/>
  <c r="E8252" i="2"/>
  <c r="E8231" i="2"/>
  <c r="E8211" i="2"/>
  <c r="E8188" i="2"/>
  <c r="E8167" i="2"/>
  <c r="E8147" i="2"/>
  <c r="E8124" i="2"/>
  <c r="E8103" i="2"/>
  <c r="E8083" i="2"/>
  <c r="E8060" i="2"/>
  <c r="E8039" i="2"/>
  <c r="E8019" i="2"/>
  <c r="E7996" i="2"/>
  <c r="E7975" i="2"/>
  <c r="E7955" i="2"/>
  <c r="E7932" i="2"/>
  <c r="E7911" i="2"/>
  <c r="E7891" i="2"/>
  <c r="E7868" i="2"/>
  <c r="E7847" i="2"/>
  <c r="E7827" i="2"/>
  <c r="E7804" i="2"/>
  <c r="E7783" i="2"/>
  <c r="E7763" i="2"/>
  <c r="E7740" i="2"/>
  <c r="E7719" i="2"/>
  <c r="E7699" i="2"/>
  <c r="E7676" i="2"/>
  <c r="E7655" i="2"/>
  <c r="E7635" i="2"/>
  <c r="E7610" i="2"/>
  <c r="E7586" i="2"/>
  <c r="E7563" i="2"/>
  <c r="E7537" i="2"/>
  <c r="E7513" i="2"/>
  <c r="E7490" i="2"/>
  <c r="E7459" i="2"/>
  <c r="E7431" i="2"/>
  <c r="E7405" i="2"/>
  <c r="E7374" i="2"/>
  <c r="E7322" i="2"/>
  <c r="E7258" i="2"/>
  <c r="E7171" i="2"/>
  <c r="E7086" i="2"/>
  <c r="E7002" i="2"/>
  <c r="E6915" i="2"/>
  <c r="E6798" i="2"/>
  <c r="E6670" i="2"/>
  <c r="E6542" i="2"/>
  <c r="E6414" i="2"/>
  <c r="E6286" i="2"/>
  <c r="E6094" i="2"/>
  <c r="E5707" i="2"/>
  <c r="E9216" i="2"/>
  <c r="E9208" i="2"/>
  <c r="E9200" i="2"/>
  <c r="E9192" i="2"/>
  <c r="E9184" i="2"/>
  <c r="E9176" i="2"/>
  <c r="E9168" i="2"/>
  <c r="E9160" i="2"/>
  <c r="E9152" i="2"/>
  <c r="E9144" i="2"/>
  <c r="E9136" i="2"/>
  <c r="E9128" i="2"/>
  <c r="E9120" i="2"/>
  <c r="E9112" i="2"/>
  <c r="E9104" i="2"/>
  <c r="E9096" i="2"/>
  <c r="E9088" i="2"/>
  <c r="E9080" i="2"/>
  <c r="E9072" i="2"/>
  <c r="E9064" i="2"/>
  <c r="E9056" i="2"/>
  <c r="E9048" i="2"/>
  <c r="E9040" i="2"/>
  <c r="E9032" i="2"/>
  <c r="E9023" i="2"/>
  <c r="E9014" i="2"/>
  <c r="E8999" i="2"/>
  <c r="E8983" i="2"/>
  <c r="E8967" i="2"/>
  <c r="E8951" i="2"/>
  <c r="E8935" i="2"/>
  <c r="E8919" i="2"/>
  <c r="E8903" i="2"/>
  <c r="E8887" i="2"/>
  <c r="E8871" i="2"/>
  <c r="E8855" i="2"/>
  <c r="E8839" i="2"/>
  <c r="E8823" i="2"/>
  <c r="E8807" i="2"/>
  <c r="E8791" i="2"/>
  <c r="E8775" i="2"/>
  <c r="E8759" i="2"/>
  <c r="E8743" i="2"/>
  <c r="E8727" i="2"/>
  <c r="E8711" i="2"/>
  <c r="E8695" i="2"/>
  <c r="E8679" i="2"/>
  <c r="E8663" i="2"/>
  <c r="E8647" i="2"/>
  <c r="E8631" i="2"/>
  <c r="E8615" i="2"/>
  <c r="E8599" i="2"/>
  <c r="E8583" i="2"/>
  <c r="E8567" i="2"/>
  <c r="E8547" i="2"/>
  <c r="E8524" i="2"/>
  <c r="E8503" i="2"/>
  <c r="E8483" i="2"/>
  <c r="E8460" i="2"/>
  <c r="E8439" i="2"/>
  <c r="E8419" i="2"/>
  <c r="E8396" i="2"/>
  <c r="E8375" i="2"/>
  <c r="E8355" i="2"/>
  <c r="E8332" i="2"/>
  <c r="E8311" i="2"/>
  <c r="E8291" i="2"/>
  <c r="E8268" i="2"/>
  <c r="E8247" i="2"/>
  <c r="E8227" i="2"/>
  <c r="E8204" i="2"/>
  <c r="E8183" i="2"/>
  <c r="E8163" i="2"/>
  <c r="E8140" i="2"/>
  <c r="E8119" i="2"/>
  <c r="E8099" i="2"/>
  <c r="E8076" i="2"/>
  <c r="E8055" i="2"/>
  <c r="E8035" i="2"/>
  <c r="E8012" i="2"/>
  <c r="E7991" i="2"/>
  <c r="E7971" i="2"/>
  <c r="E7948" i="2"/>
  <c r="E7927" i="2"/>
  <c r="E7907" i="2"/>
  <c r="E7884" i="2"/>
  <c r="E7863" i="2"/>
  <c r="E7843" i="2"/>
  <c r="E7820" i="2"/>
  <c r="E7799" i="2"/>
  <c r="E7779" i="2"/>
  <c r="E7756" i="2"/>
  <c r="E7735" i="2"/>
  <c r="E7715" i="2"/>
  <c r="E7692" i="2"/>
  <c r="E7671" i="2"/>
  <c r="E7651" i="2"/>
  <c r="E7628" i="2"/>
  <c r="E7605" i="2"/>
  <c r="E7582" i="2"/>
  <c r="E7555" i="2"/>
  <c r="E7531" i="2"/>
  <c r="E7509" i="2"/>
  <c r="E7481" i="2"/>
  <c r="E7453" i="2"/>
  <c r="E7426" i="2"/>
  <c r="E7395" i="2"/>
  <c r="E7366" i="2"/>
  <c r="E7306" i="2"/>
  <c r="E7235" i="2"/>
  <c r="E7150" i="2"/>
  <c r="E7066" i="2"/>
  <c r="E6979" i="2"/>
  <c r="E6894" i="2"/>
  <c r="E6766" i="2"/>
  <c r="E6638" i="2"/>
  <c r="E6510" i="2"/>
  <c r="E6382" i="2"/>
  <c r="E6254" i="2"/>
  <c r="E6030" i="2"/>
  <c r="E5471" i="2"/>
  <c r="E6499" i="2"/>
  <c r="E6371" i="2"/>
  <c r="E6243" i="2"/>
  <c r="E6003" i="2"/>
  <c r="E5368" i="2"/>
  <c r="E9214" i="2"/>
  <c r="E9206" i="2"/>
  <c r="E9198" i="2"/>
  <c r="E9190" i="2"/>
  <c r="E9182" i="2"/>
  <c r="E9174" i="2"/>
  <c r="E9166" i="2"/>
  <c r="E9158" i="2"/>
  <c r="E9150" i="2"/>
  <c r="E9142" i="2"/>
  <c r="E9134" i="2"/>
  <c r="E9126" i="2"/>
  <c r="E9118" i="2"/>
  <c r="E9110" i="2"/>
  <c r="E9102" i="2"/>
  <c r="E9094" i="2"/>
  <c r="E9086" i="2"/>
  <c r="E9078" i="2"/>
  <c r="E9070" i="2"/>
  <c r="E9062" i="2"/>
  <c r="E9054" i="2"/>
  <c r="E9046" i="2"/>
  <c r="E9038" i="2"/>
  <c r="E9030" i="2"/>
  <c r="E9021" i="2"/>
  <c r="E9011" i="2"/>
  <c r="E8995" i="2"/>
  <c r="E8979" i="2"/>
  <c r="E8963" i="2"/>
  <c r="E8947" i="2"/>
  <c r="E8931" i="2"/>
  <c r="E8915" i="2"/>
  <c r="E8899" i="2"/>
  <c r="E8883" i="2"/>
  <c r="E8867" i="2"/>
  <c r="E8851" i="2"/>
  <c r="E8835" i="2"/>
  <c r="E8819" i="2"/>
  <c r="E8803" i="2"/>
  <c r="E8787" i="2"/>
  <c r="E8771" i="2"/>
  <c r="E8755" i="2"/>
  <c r="E8739" i="2"/>
  <c r="E8723" i="2"/>
  <c r="E8707" i="2"/>
  <c r="E8691" i="2"/>
  <c r="E8675" i="2"/>
  <c r="E8659" i="2"/>
  <c r="E8643" i="2"/>
  <c r="E8627" i="2"/>
  <c r="E8611" i="2"/>
  <c r="E8595" i="2"/>
  <c r="E8579" i="2"/>
  <c r="E8563" i="2"/>
  <c r="E8540" i="2"/>
  <c r="E8519" i="2"/>
  <c r="E8499" i="2"/>
  <c r="E8476" i="2"/>
  <c r="E8455" i="2"/>
  <c r="E8435" i="2"/>
  <c r="E8412" i="2"/>
  <c r="E8391" i="2"/>
  <c r="E8371" i="2"/>
  <c r="E8348" i="2"/>
  <c r="E8327" i="2"/>
  <c r="E8307" i="2"/>
  <c r="E8284" i="2"/>
  <c r="E8263" i="2"/>
  <c r="E8243" i="2"/>
  <c r="E8220" i="2"/>
  <c r="E8199" i="2"/>
  <c r="E8179" i="2"/>
  <c r="E8156" i="2"/>
  <c r="E8135" i="2"/>
  <c r="E8115" i="2"/>
  <c r="E8092" i="2"/>
  <c r="E8071" i="2"/>
  <c r="E8051" i="2"/>
  <c r="E8028" i="2"/>
  <c r="E8007" i="2"/>
  <c r="E7987" i="2"/>
  <c r="E7964" i="2"/>
  <c r="E7943" i="2"/>
  <c r="E7923" i="2"/>
  <c r="E7900" i="2"/>
  <c r="E7879" i="2"/>
  <c r="E7859" i="2"/>
  <c r="E7836" i="2"/>
  <c r="E7815" i="2"/>
  <c r="E7795" i="2"/>
  <c r="E7772" i="2"/>
  <c r="E7751" i="2"/>
  <c r="E7731" i="2"/>
  <c r="E7708" i="2"/>
  <c r="E7687" i="2"/>
  <c r="E7667" i="2"/>
  <c r="E7644" i="2"/>
  <c r="E7623" i="2"/>
  <c r="E7600" i="2"/>
  <c r="E7574" i="2"/>
  <c r="E7550" i="2"/>
  <c r="E7527" i="2"/>
  <c r="E7501" i="2"/>
  <c r="E7474" i="2"/>
  <c r="E7447" i="2"/>
  <c r="E7417" i="2"/>
  <c r="E7389" i="2"/>
  <c r="E7353" i="2"/>
  <c r="E7290" i="2"/>
  <c r="E7214" i="2"/>
  <c r="E7130" i="2"/>
  <c r="E7043" i="2"/>
  <c r="E6958" i="2"/>
  <c r="E6862" i="2"/>
  <c r="E6734" i="2"/>
  <c r="E6606" i="2"/>
  <c r="E6478" i="2"/>
  <c r="E6350" i="2"/>
  <c r="E6222" i="2"/>
  <c r="E5947" i="2"/>
  <c r="E5197" i="2"/>
  <c r="E9213" i="2"/>
  <c r="E9205" i="2"/>
  <c r="E9197" i="2"/>
  <c r="E9189" i="2"/>
  <c r="E9181" i="2"/>
  <c r="E9173" i="2"/>
  <c r="E9165" i="2"/>
  <c r="E9157" i="2"/>
  <c r="E9149" i="2"/>
  <c r="E9141" i="2"/>
  <c r="E9133" i="2"/>
  <c r="E9125" i="2"/>
  <c r="E9117" i="2"/>
  <c r="E9109" i="2"/>
  <c r="E9101" i="2"/>
  <c r="E9093" i="2"/>
  <c r="E9085" i="2"/>
  <c r="E9077" i="2"/>
  <c r="E9069" i="2"/>
  <c r="E9061" i="2"/>
  <c r="E9053" i="2"/>
  <c r="E9045" i="2"/>
  <c r="E9037" i="2"/>
  <c r="E9029" i="2"/>
  <c r="E9020" i="2"/>
  <c r="E9009" i="2"/>
  <c r="E8993" i="2"/>
  <c r="E8977" i="2"/>
  <c r="E8961" i="2"/>
  <c r="E8945" i="2"/>
  <c r="E8929" i="2"/>
  <c r="E8913" i="2"/>
  <c r="E8897" i="2"/>
  <c r="E8881" i="2"/>
  <c r="E8865" i="2"/>
  <c r="E8849" i="2"/>
  <c r="E8833" i="2"/>
  <c r="E8817" i="2"/>
  <c r="E8801" i="2"/>
  <c r="E8785" i="2"/>
  <c r="E8769" i="2"/>
  <c r="E8753" i="2"/>
  <c r="E8737" i="2"/>
  <c r="E8721" i="2"/>
  <c r="E8705" i="2"/>
  <c r="E8689" i="2"/>
  <c r="E8673" i="2"/>
  <c r="E8657" i="2"/>
  <c r="E8641" i="2"/>
  <c r="E8625" i="2"/>
  <c r="E8609" i="2"/>
  <c r="E8593" i="2"/>
  <c r="E8577" i="2"/>
  <c r="E8559" i="2"/>
  <c r="E8539" i="2"/>
  <c r="E8516" i="2"/>
  <c r="E8495" i="2"/>
  <c r="E8475" i="2"/>
  <c r="E8452" i="2"/>
  <c r="E8431" i="2"/>
  <c r="E8411" i="2"/>
  <c r="E8388" i="2"/>
  <c r="E8367" i="2"/>
  <c r="E8347" i="2"/>
  <c r="E8324" i="2"/>
  <c r="E8303" i="2"/>
  <c r="E8283" i="2"/>
  <c r="E8260" i="2"/>
  <c r="E8239" i="2"/>
  <c r="E8219" i="2"/>
  <c r="E8196" i="2"/>
  <c r="E8175" i="2"/>
  <c r="E8155" i="2"/>
  <c r="E8132" i="2"/>
  <c r="E8111" i="2"/>
  <c r="E8091" i="2"/>
  <c r="E8068" i="2"/>
  <c r="E8047" i="2"/>
  <c r="E8027" i="2"/>
  <c r="E8004" i="2"/>
  <c r="E7983" i="2"/>
  <c r="E7963" i="2"/>
  <c r="E7940" i="2"/>
  <c r="E7919" i="2"/>
  <c r="E7899" i="2"/>
  <c r="E7876" i="2"/>
  <c r="E7855" i="2"/>
  <c r="E7835" i="2"/>
  <c r="E7812" i="2"/>
  <c r="E7791" i="2"/>
  <c r="E7771" i="2"/>
  <c r="E7748" i="2"/>
  <c r="E7727" i="2"/>
  <c r="E7707" i="2"/>
  <c r="E7684" i="2"/>
  <c r="E7663" i="2"/>
  <c r="E7643" i="2"/>
  <c r="E7619" i="2"/>
  <c r="E7595" i="2"/>
  <c r="E7573" i="2"/>
  <c r="E7546" i="2"/>
  <c r="E7522" i="2"/>
  <c r="E7499" i="2"/>
  <c r="E7470" i="2"/>
  <c r="E7442" i="2"/>
  <c r="E7415" i="2"/>
  <c r="E7385" i="2"/>
  <c r="E7347" i="2"/>
  <c r="E7283" i="2"/>
  <c r="E7206" i="2"/>
  <c r="E7122" i="2"/>
  <c r="E7035" i="2"/>
  <c r="E6950" i="2"/>
  <c r="E6851" i="2"/>
  <c r="E6723" i="2"/>
  <c r="E6595" i="2"/>
  <c r="E6467" i="2"/>
  <c r="E6339" i="2"/>
  <c r="E6198" i="2"/>
  <c r="E5906" i="2"/>
  <c r="E5066" i="2"/>
  <c r="E9212" i="2"/>
  <c r="E9204" i="2"/>
  <c r="E9196" i="2"/>
  <c r="E9188" i="2"/>
  <c r="E9180" i="2"/>
  <c r="E9172" i="2"/>
  <c r="E9164" i="2"/>
  <c r="E9156" i="2"/>
  <c r="E9148" i="2"/>
  <c r="E9140" i="2"/>
  <c r="E9132" i="2"/>
  <c r="E9124" i="2"/>
  <c r="E9116" i="2"/>
  <c r="E9108" i="2"/>
  <c r="E9100" i="2"/>
  <c r="E9092" i="2"/>
  <c r="E9084" i="2"/>
  <c r="E9076" i="2"/>
  <c r="E9068" i="2"/>
  <c r="E9060" i="2"/>
  <c r="E9052" i="2"/>
  <c r="E9044" i="2"/>
  <c r="E9036" i="2"/>
  <c r="E9028" i="2"/>
  <c r="E9019" i="2"/>
  <c r="E9007" i="2"/>
  <c r="E8991" i="2"/>
  <c r="E8975" i="2"/>
  <c r="E8959" i="2"/>
  <c r="E8943" i="2"/>
  <c r="E8927" i="2"/>
  <c r="E8911" i="2"/>
  <c r="E8895" i="2"/>
  <c r="E8879" i="2"/>
  <c r="E8863" i="2"/>
  <c r="E8847" i="2"/>
  <c r="E8831" i="2"/>
  <c r="E8815" i="2"/>
  <c r="E8799" i="2"/>
  <c r="E8783" i="2"/>
  <c r="E8767" i="2"/>
  <c r="E8751" i="2"/>
  <c r="E8735" i="2"/>
  <c r="E8719" i="2"/>
  <c r="E8703" i="2"/>
  <c r="E8687" i="2"/>
  <c r="E8671" i="2"/>
  <c r="E8655" i="2"/>
  <c r="E8639" i="2"/>
  <c r="E8623" i="2"/>
  <c r="E8607" i="2"/>
  <c r="E8591" i="2"/>
  <c r="E8575" i="2"/>
  <c r="E8556" i="2"/>
  <c r="E8535" i="2"/>
  <c r="E8515" i="2"/>
  <c r="E8492" i="2"/>
  <c r="E8471" i="2"/>
  <c r="E8451" i="2"/>
  <c r="E8428" i="2"/>
  <c r="E8407" i="2"/>
  <c r="E8387" i="2"/>
  <c r="E8364" i="2"/>
  <c r="E8343" i="2"/>
  <c r="E8323" i="2"/>
  <c r="E8300" i="2"/>
  <c r="E8279" i="2"/>
  <c r="E8259" i="2"/>
  <c r="E8236" i="2"/>
  <c r="E8215" i="2"/>
  <c r="E8195" i="2"/>
  <c r="E8172" i="2"/>
  <c r="E8151" i="2"/>
  <c r="E8131" i="2"/>
  <c r="E8108" i="2"/>
  <c r="E8087" i="2"/>
  <c r="E8067" i="2"/>
  <c r="E8044" i="2"/>
  <c r="E8023" i="2"/>
  <c r="E8003" i="2"/>
  <c r="E7980" i="2"/>
  <c r="E7959" i="2"/>
  <c r="E7939" i="2"/>
  <c r="E7916" i="2"/>
  <c r="E7895" i="2"/>
  <c r="E7875" i="2"/>
  <c r="E7852" i="2"/>
  <c r="E7831" i="2"/>
  <c r="E7811" i="2"/>
  <c r="E7788" i="2"/>
  <c r="E7767" i="2"/>
  <c r="E7747" i="2"/>
  <c r="E7724" i="2"/>
  <c r="E7703" i="2"/>
  <c r="E7683" i="2"/>
  <c r="E7660" i="2"/>
  <c r="E7639" i="2"/>
  <c r="E7618" i="2"/>
  <c r="E7592" i="2"/>
  <c r="E7568" i="2"/>
  <c r="E7545" i="2"/>
  <c r="E7519" i="2"/>
  <c r="E7495" i="2"/>
  <c r="E7469" i="2"/>
  <c r="E7438" i="2"/>
  <c r="E7410" i="2"/>
  <c r="E7383" i="2"/>
  <c r="E7338" i="2"/>
  <c r="E7274" i="2"/>
  <c r="E7194" i="2"/>
  <c r="E7107" i="2"/>
  <c r="E7022" i="2"/>
  <c r="E6938" i="2"/>
  <c r="E6830" i="2"/>
  <c r="E6702" i="2"/>
  <c r="E6574" i="2"/>
  <c r="E6446" i="2"/>
  <c r="E6318" i="2"/>
  <c r="E6158" i="2"/>
  <c r="E5835" i="2"/>
  <c r="E4810" i="2"/>
  <c r="E9211" i="2"/>
  <c r="E9203" i="2"/>
  <c r="E9195" i="2"/>
  <c r="E9187" i="2"/>
  <c r="E9179" i="2"/>
  <c r="E9171" i="2"/>
  <c r="E9163" i="2"/>
  <c r="E9155" i="2"/>
  <c r="E9147" i="2"/>
  <c r="E9139" i="2"/>
  <c r="E9131" i="2"/>
  <c r="E9123" i="2"/>
  <c r="E9115" i="2"/>
  <c r="E9107" i="2"/>
  <c r="E9099" i="2"/>
  <c r="E9091" i="2"/>
  <c r="E9083" i="2"/>
  <c r="E9075" i="2"/>
  <c r="E9067" i="2"/>
  <c r="E9059" i="2"/>
  <c r="E9051" i="2"/>
  <c r="E9043" i="2"/>
  <c r="E9035" i="2"/>
  <c r="E9027" i="2"/>
  <c r="E9017" i="2"/>
  <c r="E9004" i="2"/>
  <c r="E8988" i="2"/>
  <c r="E8972" i="2"/>
  <c r="E8956" i="2"/>
  <c r="E8940" i="2"/>
  <c r="E8924" i="2"/>
  <c r="E8908" i="2"/>
  <c r="E8892" i="2"/>
  <c r="E8876" i="2"/>
  <c r="E8860" i="2"/>
  <c r="E8844" i="2"/>
  <c r="E8828" i="2"/>
  <c r="E8812" i="2"/>
  <c r="E8796" i="2"/>
  <c r="E8780" i="2"/>
  <c r="E8764" i="2"/>
  <c r="E8748" i="2"/>
  <c r="E8732" i="2"/>
  <c r="E8716" i="2"/>
  <c r="E8700" i="2"/>
  <c r="E8684" i="2"/>
  <c r="E8668" i="2"/>
  <c r="E8652" i="2"/>
  <c r="E8636" i="2"/>
  <c r="E8620" i="2"/>
  <c r="E8604" i="2"/>
  <c r="E8588" i="2"/>
  <c r="E8572" i="2"/>
  <c r="E8555" i="2"/>
  <c r="E8532" i="2"/>
  <c r="E8511" i="2"/>
  <c r="E8491" i="2"/>
  <c r="E8468" i="2"/>
  <c r="E8447" i="2"/>
  <c r="E8427" i="2"/>
  <c r="E8404" i="2"/>
  <c r="E8383" i="2"/>
  <c r="E8363" i="2"/>
  <c r="E8340" i="2"/>
  <c r="E8319" i="2"/>
  <c r="E8299" i="2"/>
  <c r="E8276" i="2"/>
  <c r="E8255" i="2"/>
  <c r="E8235" i="2"/>
  <c r="E8212" i="2"/>
  <c r="E8191" i="2"/>
  <c r="E8171" i="2"/>
  <c r="E8148" i="2"/>
  <c r="E8127" i="2"/>
  <c r="E8107" i="2"/>
  <c r="E8084" i="2"/>
  <c r="E8063" i="2"/>
  <c r="E8043" i="2"/>
  <c r="E8020" i="2"/>
  <c r="E7999" i="2"/>
  <c r="E7979" i="2"/>
  <c r="E7956" i="2"/>
  <c r="E7935" i="2"/>
  <c r="E7915" i="2"/>
  <c r="E7892" i="2"/>
  <c r="E7871" i="2"/>
  <c r="E7851" i="2"/>
  <c r="E7828" i="2"/>
  <c r="E7807" i="2"/>
  <c r="E7787" i="2"/>
  <c r="E7764" i="2"/>
  <c r="E7743" i="2"/>
  <c r="E7723" i="2"/>
  <c r="E7700" i="2"/>
  <c r="E7679" i="2"/>
  <c r="E7659" i="2"/>
  <c r="E7636" i="2"/>
  <c r="E7614" i="2"/>
  <c r="E7591" i="2"/>
  <c r="E7565" i="2"/>
  <c r="E7541" i="2"/>
  <c r="E7518" i="2"/>
  <c r="E7491" i="2"/>
  <c r="E7463" i="2"/>
  <c r="E7437" i="2"/>
  <c r="E7406" i="2"/>
  <c r="E7378" i="2"/>
  <c r="E7331" i="2"/>
  <c r="E7267" i="2"/>
  <c r="E7186" i="2"/>
  <c r="E7099" i="2"/>
  <c r="E7014" i="2"/>
  <c r="E6930" i="2"/>
  <c r="E6819" i="2"/>
  <c r="E6691" i="2"/>
  <c r="E6563" i="2"/>
  <c r="E6435" i="2"/>
  <c r="E6307" i="2"/>
  <c r="E6134" i="2"/>
  <c r="E5792" i="2"/>
  <c r="E4656" i="2"/>
  <c r="E9006" i="2"/>
  <c r="E8998" i="2"/>
  <c r="E8990" i="2"/>
  <c r="E8982" i="2"/>
  <c r="E8974" i="2"/>
  <c r="E8966" i="2"/>
  <c r="E8958" i="2"/>
  <c r="E8950" i="2"/>
  <c r="E8942" i="2"/>
  <c r="E8934" i="2"/>
  <c r="E8926" i="2"/>
  <c r="E8918" i="2"/>
  <c r="E8910" i="2"/>
  <c r="E8902" i="2"/>
  <c r="E8894" i="2"/>
  <c r="E8886" i="2"/>
  <c r="E8878" i="2"/>
  <c r="E8870" i="2"/>
  <c r="E8862" i="2"/>
  <c r="E8854" i="2"/>
  <c r="E8846" i="2"/>
  <c r="E8838" i="2"/>
  <c r="E8830" i="2"/>
  <c r="E8822" i="2"/>
  <c r="E8814" i="2"/>
  <c r="E8806" i="2"/>
  <c r="E8798" i="2"/>
  <c r="E8790" i="2"/>
  <c r="E8782" i="2"/>
  <c r="E8774" i="2"/>
  <c r="E8766" i="2"/>
  <c r="E8758" i="2"/>
  <c r="E8750" i="2"/>
  <c r="E8742" i="2"/>
  <c r="E8734" i="2"/>
  <c r="E8726" i="2"/>
  <c r="E8718" i="2"/>
  <c r="E8710" i="2"/>
  <c r="E8702" i="2"/>
  <c r="E8694" i="2"/>
  <c r="E8686" i="2"/>
  <c r="E8678" i="2"/>
  <c r="E8670" i="2"/>
  <c r="E8662" i="2"/>
  <c r="E8654" i="2"/>
  <c r="E8646" i="2"/>
  <c r="E8638" i="2"/>
  <c r="E8630" i="2"/>
  <c r="E8622" i="2"/>
  <c r="E8614" i="2"/>
  <c r="E8606" i="2"/>
  <c r="E8598" i="2"/>
  <c r="E8590" i="2"/>
  <c r="E8582" i="2"/>
  <c r="E8574" i="2"/>
  <c r="E8566" i="2"/>
  <c r="E8558" i="2"/>
  <c r="E8550" i="2"/>
  <c r="E8542" i="2"/>
  <c r="E8534" i="2"/>
  <c r="E8526" i="2"/>
  <c r="E8518" i="2"/>
  <c r="E8510" i="2"/>
  <c r="E8502" i="2"/>
  <c r="E8494" i="2"/>
  <c r="E8486" i="2"/>
  <c r="E8478" i="2"/>
  <c r="E8470" i="2"/>
  <c r="E8462" i="2"/>
  <c r="E8454" i="2"/>
  <c r="E8446" i="2"/>
  <c r="E8438" i="2"/>
  <c r="E8430" i="2"/>
  <c r="E8422" i="2"/>
  <c r="E8414" i="2"/>
  <c r="E8406" i="2"/>
  <c r="E8398" i="2"/>
  <c r="E8390" i="2"/>
  <c r="E8382" i="2"/>
  <c r="E8374" i="2"/>
  <c r="E8366" i="2"/>
  <c r="E8358" i="2"/>
  <c r="E8350" i="2"/>
  <c r="E8342" i="2"/>
  <c r="E8334" i="2"/>
  <c r="E8326" i="2"/>
  <c r="E8318" i="2"/>
  <c r="E8310" i="2"/>
  <c r="E8302" i="2"/>
  <c r="E8294" i="2"/>
  <c r="E8286" i="2"/>
  <c r="E8278" i="2"/>
  <c r="E8270" i="2"/>
  <c r="E8262" i="2"/>
  <c r="E8254" i="2"/>
  <c r="E8246" i="2"/>
  <c r="E8238" i="2"/>
  <c r="E8230" i="2"/>
  <c r="E8222" i="2"/>
  <c r="E8214" i="2"/>
  <c r="E8206" i="2"/>
  <c r="E8198" i="2"/>
  <c r="E8190" i="2"/>
  <c r="E8182" i="2"/>
  <c r="E8174" i="2"/>
  <c r="E8166" i="2"/>
  <c r="E8158" i="2"/>
  <c r="E8150" i="2"/>
  <c r="E8142" i="2"/>
  <c r="E8134" i="2"/>
  <c r="E8126" i="2"/>
  <c r="E8118" i="2"/>
  <c r="E8110" i="2"/>
  <c r="E8102" i="2"/>
  <c r="E8094" i="2"/>
  <c r="E8086" i="2"/>
  <c r="E8078" i="2"/>
  <c r="E8070" i="2"/>
  <c r="E8062" i="2"/>
  <c r="E8054" i="2"/>
  <c r="E8046" i="2"/>
  <c r="E8038" i="2"/>
  <c r="E8030" i="2"/>
  <c r="E8022" i="2"/>
  <c r="E8014" i="2"/>
  <c r="E8006" i="2"/>
  <c r="E7998" i="2"/>
  <c r="E7990" i="2"/>
  <c r="E7982" i="2"/>
  <c r="E7974" i="2"/>
  <c r="E7966" i="2"/>
  <c r="E7958" i="2"/>
  <c r="E7950" i="2"/>
  <c r="E7942" i="2"/>
  <c r="E7934" i="2"/>
  <c r="E7926" i="2"/>
  <c r="E7918" i="2"/>
  <c r="E7910" i="2"/>
  <c r="E7902" i="2"/>
  <c r="E7894" i="2"/>
  <c r="E7886" i="2"/>
  <c r="E7878" i="2"/>
  <c r="E7870" i="2"/>
  <c r="E7862" i="2"/>
  <c r="E7854" i="2"/>
  <c r="E7846" i="2"/>
  <c r="E7838" i="2"/>
  <c r="E7830" i="2"/>
  <c r="E7822" i="2"/>
  <c r="E7814" i="2"/>
  <c r="E7806" i="2"/>
  <c r="E7798" i="2"/>
  <c r="E7790" i="2"/>
  <c r="E7782" i="2"/>
  <c r="E7774" i="2"/>
  <c r="E7766" i="2"/>
  <c r="E7758" i="2"/>
  <c r="E7750" i="2"/>
  <c r="E7742" i="2"/>
  <c r="E7734" i="2"/>
  <c r="E7726" i="2"/>
  <c r="E7718" i="2"/>
  <c r="E7710" i="2"/>
  <c r="E7702" i="2"/>
  <c r="E7694" i="2"/>
  <c r="E7686" i="2"/>
  <c r="E7678" i="2"/>
  <c r="E7670" i="2"/>
  <c r="E7662" i="2"/>
  <c r="E7654" i="2"/>
  <c r="E7646" i="2"/>
  <c r="E7638" i="2"/>
  <c r="E7630" i="2"/>
  <c r="E7622" i="2"/>
  <c r="E7613" i="2"/>
  <c r="E7603" i="2"/>
  <c r="E7594" i="2"/>
  <c r="E7585" i="2"/>
  <c r="E7576" i="2"/>
  <c r="E7567" i="2"/>
  <c r="E7558" i="2"/>
  <c r="E7549" i="2"/>
  <c r="E7539" i="2"/>
  <c r="E7530" i="2"/>
  <c r="E7521" i="2"/>
  <c r="E7512" i="2"/>
  <c r="E7503" i="2"/>
  <c r="E7494" i="2"/>
  <c r="E7483" i="2"/>
  <c r="E7473" i="2"/>
  <c r="E7462" i="2"/>
  <c r="E7451" i="2"/>
  <c r="E7441" i="2"/>
  <c r="E7430" i="2"/>
  <c r="E7419" i="2"/>
  <c r="E7409" i="2"/>
  <c r="E7398" i="2"/>
  <c r="E7387" i="2"/>
  <c r="E7377" i="2"/>
  <c r="E7363" i="2"/>
  <c r="E7351" i="2"/>
  <c r="E7337" i="2"/>
  <c r="E7321" i="2"/>
  <c r="E7305" i="2"/>
  <c r="E7289" i="2"/>
  <c r="E7273" i="2"/>
  <c r="E7254" i="2"/>
  <c r="E7234" i="2"/>
  <c r="E7211" i="2"/>
  <c r="E7190" i="2"/>
  <c r="E7170" i="2"/>
  <c r="E7147" i="2"/>
  <c r="E7126" i="2"/>
  <c r="E7106" i="2"/>
  <c r="E7083" i="2"/>
  <c r="E7062" i="2"/>
  <c r="E7042" i="2"/>
  <c r="E7019" i="2"/>
  <c r="E6998" i="2"/>
  <c r="E6978" i="2"/>
  <c r="E6955" i="2"/>
  <c r="E6934" i="2"/>
  <c r="E6914" i="2"/>
  <c r="E6891" i="2"/>
  <c r="E6859" i="2"/>
  <c r="E6827" i="2"/>
  <c r="E6795" i="2"/>
  <c r="E6763" i="2"/>
  <c r="E6731" i="2"/>
  <c r="E6699" i="2"/>
  <c r="E6667" i="2"/>
  <c r="E6635" i="2"/>
  <c r="E6603" i="2"/>
  <c r="E6571" i="2"/>
  <c r="E6539" i="2"/>
  <c r="E6507" i="2"/>
  <c r="E6475" i="2"/>
  <c r="E6443" i="2"/>
  <c r="E6411" i="2"/>
  <c r="E6379" i="2"/>
  <c r="E6347" i="2"/>
  <c r="E6315" i="2"/>
  <c r="E6283" i="2"/>
  <c r="E6251" i="2"/>
  <c r="E6214" i="2"/>
  <c r="E6150" i="2"/>
  <c r="E6086" i="2"/>
  <c r="E6021" i="2"/>
  <c r="E5935" i="2"/>
  <c r="E5820" i="2"/>
  <c r="E5685" i="2"/>
  <c r="E5437" i="2"/>
  <c r="E5163" i="2"/>
  <c r="E4759" i="2"/>
  <c r="E9013" i="2"/>
  <c r="E9005" i="2"/>
  <c r="E8997" i="2"/>
  <c r="E8989" i="2"/>
  <c r="E8981" i="2"/>
  <c r="E8973" i="2"/>
  <c r="E8965" i="2"/>
  <c r="E8957" i="2"/>
  <c r="E8949" i="2"/>
  <c r="E8941" i="2"/>
  <c r="E8933" i="2"/>
  <c r="E8925" i="2"/>
  <c r="E8917" i="2"/>
  <c r="E8909" i="2"/>
  <c r="E8901" i="2"/>
  <c r="E8893" i="2"/>
  <c r="E8885" i="2"/>
  <c r="E8877" i="2"/>
  <c r="E8869" i="2"/>
  <c r="E8861" i="2"/>
  <c r="E8853" i="2"/>
  <c r="E8845" i="2"/>
  <c r="E8837" i="2"/>
  <c r="E8829" i="2"/>
  <c r="E8821" i="2"/>
  <c r="E8813" i="2"/>
  <c r="E8805" i="2"/>
  <c r="E8797" i="2"/>
  <c r="E8789" i="2"/>
  <c r="E8781" i="2"/>
  <c r="E8773" i="2"/>
  <c r="E8765" i="2"/>
  <c r="E8757" i="2"/>
  <c r="E8749" i="2"/>
  <c r="E8741" i="2"/>
  <c r="E8733" i="2"/>
  <c r="E8725" i="2"/>
  <c r="E8717" i="2"/>
  <c r="E8709" i="2"/>
  <c r="E8701" i="2"/>
  <c r="E8693" i="2"/>
  <c r="E8685" i="2"/>
  <c r="E8677" i="2"/>
  <c r="E8669" i="2"/>
  <c r="E8661" i="2"/>
  <c r="E8653" i="2"/>
  <c r="E8645" i="2"/>
  <c r="E8637" i="2"/>
  <c r="E8629" i="2"/>
  <c r="E8621" i="2"/>
  <c r="E8613" i="2"/>
  <c r="E8605" i="2"/>
  <c r="E8597" i="2"/>
  <c r="E8589" i="2"/>
  <c r="E8581" i="2"/>
  <c r="E8573" i="2"/>
  <c r="E8565" i="2"/>
  <c r="E8557" i="2"/>
  <c r="E8549" i="2"/>
  <c r="E8541" i="2"/>
  <c r="E8533" i="2"/>
  <c r="E8525" i="2"/>
  <c r="E8517" i="2"/>
  <c r="E8509" i="2"/>
  <c r="E8501" i="2"/>
  <c r="E8493" i="2"/>
  <c r="E8485" i="2"/>
  <c r="E8477" i="2"/>
  <c r="E8469" i="2"/>
  <c r="E8461" i="2"/>
  <c r="E8453" i="2"/>
  <c r="E8445" i="2"/>
  <c r="E8437" i="2"/>
  <c r="E8429" i="2"/>
  <c r="E8421" i="2"/>
  <c r="E8413" i="2"/>
  <c r="E8405" i="2"/>
  <c r="E8397" i="2"/>
  <c r="E8389" i="2"/>
  <c r="E8381" i="2"/>
  <c r="E8373" i="2"/>
  <c r="E8365" i="2"/>
  <c r="E8357" i="2"/>
  <c r="E8349" i="2"/>
  <c r="E8341" i="2"/>
  <c r="E8333" i="2"/>
  <c r="E8325" i="2"/>
  <c r="E8317" i="2"/>
  <c r="E8309" i="2"/>
  <c r="E8301" i="2"/>
  <c r="E8293" i="2"/>
  <c r="E8285" i="2"/>
  <c r="E8277" i="2"/>
  <c r="E8269" i="2"/>
  <c r="E8261" i="2"/>
  <c r="E8253" i="2"/>
  <c r="E8245" i="2"/>
  <c r="E8237" i="2"/>
  <c r="E8229" i="2"/>
  <c r="E8221" i="2"/>
  <c r="E8213" i="2"/>
  <c r="E8205" i="2"/>
  <c r="E8197" i="2"/>
  <c r="E8189" i="2"/>
  <c r="E8181" i="2"/>
  <c r="E8173" i="2"/>
  <c r="E8165" i="2"/>
  <c r="E8157" i="2"/>
  <c r="E8149" i="2"/>
  <c r="E8141" i="2"/>
  <c r="E8133" i="2"/>
  <c r="E8125" i="2"/>
  <c r="E8117" i="2"/>
  <c r="E8109" i="2"/>
  <c r="E8101" i="2"/>
  <c r="E8093" i="2"/>
  <c r="E8085" i="2"/>
  <c r="E8077" i="2"/>
  <c r="E8069" i="2"/>
  <c r="E8061" i="2"/>
  <c r="E8053" i="2"/>
  <c r="E8045" i="2"/>
  <c r="E8037" i="2"/>
  <c r="E8029" i="2"/>
  <c r="E8021" i="2"/>
  <c r="E8013" i="2"/>
  <c r="E8005" i="2"/>
  <c r="E7997" i="2"/>
  <c r="E7989" i="2"/>
  <c r="E7981" i="2"/>
  <c r="E7973" i="2"/>
  <c r="E7965" i="2"/>
  <c r="E7957" i="2"/>
  <c r="E7949" i="2"/>
  <c r="E7941" i="2"/>
  <c r="E7933" i="2"/>
  <c r="E7925" i="2"/>
  <c r="E7917" i="2"/>
  <c r="E7909" i="2"/>
  <c r="E7901" i="2"/>
  <c r="E7893" i="2"/>
  <c r="E7885" i="2"/>
  <c r="E7877" i="2"/>
  <c r="E7869" i="2"/>
  <c r="E7861" i="2"/>
  <c r="E7853" i="2"/>
  <c r="E7845" i="2"/>
  <c r="E7837" i="2"/>
  <c r="E7829" i="2"/>
  <c r="E7821" i="2"/>
  <c r="E7813" i="2"/>
  <c r="E7805" i="2"/>
  <c r="E7797" i="2"/>
  <c r="E7789" i="2"/>
  <c r="E7781" i="2"/>
  <c r="E7773" i="2"/>
  <c r="E7765" i="2"/>
  <c r="E7757" i="2"/>
  <c r="E7749" i="2"/>
  <c r="E7741" i="2"/>
  <c r="E7733" i="2"/>
  <c r="E7725" i="2"/>
  <c r="E7717" i="2"/>
  <c r="E7709" i="2"/>
  <c r="E7701" i="2"/>
  <c r="E7693" i="2"/>
  <c r="E7685" i="2"/>
  <c r="E7677" i="2"/>
  <c r="E7669" i="2"/>
  <c r="E7661" i="2"/>
  <c r="E7653" i="2"/>
  <c r="E7645" i="2"/>
  <c r="E7637" i="2"/>
  <c r="E7629" i="2"/>
  <c r="E7621" i="2"/>
  <c r="E7611" i="2"/>
  <c r="E7602" i="2"/>
  <c r="E7593" i="2"/>
  <c r="E7584" i="2"/>
  <c r="E7575" i="2"/>
  <c r="E7566" i="2"/>
  <c r="E7557" i="2"/>
  <c r="E7547" i="2"/>
  <c r="E7538" i="2"/>
  <c r="E7529" i="2"/>
  <c r="E7520" i="2"/>
  <c r="E7511" i="2"/>
  <c r="E7502" i="2"/>
  <c r="E7493" i="2"/>
  <c r="E7482" i="2"/>
  <c r="E7471" i="2"/>
  <c r="E7461" i="2"/>
  <c r="E7450" i="2"/>
  <c r="E7439" i="2"/>
  <c r="E7429" i="2"/>
  <c r="E7418" i="2"/>
  <c r="E7407" i="2"/>
  <c r="E7397" i="2"/>
  <c r="E7386" i="2"/>
  <c r="E7375" i="2"/>
  <c r="E7362" i="2"/>
  <c r="E7350" i="2"/>
  <c r="E7334" i="2"/>
  <c r="E7318" i="2"/>
  <c r="E7302" i="2"/>
  <c r="E7286" i="2"/>
  <c r="E7270" i="2"/>
  <c r="E7251" i="2"/>
  <c r="E7230" i="2"/>
  <c r="E7210" i="2"/>
  <c r="E7187" i="2"/>
  <c r="E7166" i="2"/>
  <c r="E7146" i="2"/>
  <c r="E7123" i="2"/>
  <c r="E7102" i="2"/>
  <c r="E7082" i="2"/>
  <c r="E7059" i="2"/>
  <c r="E7038" i="2"/>
  <c r="E7018" i="2"/>
  <c r="E6995" i="2"/>
  <c r="E6974" i="2"/>
  <c r="E6954" i="2"/>
  <c r="E6931" i="2"/>
  <c r="E6910" i="2"/>
  <c r="E6886" i="2"/>
  <c r="E6854" i="2"/>
  <c r="E6822" i="2"/>
  <c r="E6790" i="2"/>
  <c r="E6758" i="2"/>
  <c r="E6726" i="2"/>
  <c r="E6694" i="2"/>
  <c r="E6662" i="2"/>
  <c r="E6630" i="2"/>
  <c r="E6598" i="2"/>
  <c r="E6566" i="2"/>
  <c r="E6534" i="2"/>
  <c r="E6502" i="2"/>
  <c r="E6470" i="2"/>
  <c r="E6438" i="2"/>
  <c r="E6406" i="2"/>
  <c r="E6374" i="2"/>
  <c r="E6342" i="2"/>
  <c r="E6310" i="2"/>
  <c r="E6278" i="2"/>
  <c r="E6246" i="2"/>
  <c r="E6206" i="2"/>
  <c r="E6142" i="2"/>
  <c r="E6078" i="2"/>
  <c r="E6012" i="2"/>
  <c r="E5920" i="2"/>
  <c r="E5807" i="2"/>
  <c r="E5660" i="2"/>
  <c r="E5402" i="2"/>
  <c r="E5117" i="2"/>
  <c r="E4707" i="2"/>
  <c r="E7359" i="2"/>
  <c r="E7346" i="2"/>
  <c r="E7330" i="2"/>
  <c r="E7314" i="2"/>
  <c r="E7298" i="2"/>
  <c r="E7282" i="2"/>
  <c r="E7266" i="2"/>
  <c r="E7246" i="2"/>
  <c r="E7226" i="2"/>
  <c r="E7203" i="2"/>
  <c r="E7182" i="2"/>
  <c r="E7162" i="2"/>
  <c r="E7139" i="2"/>
  <c r="E7118" i="2"/>
  <c r="E7098" i="2"/>
  <c r="E7075" i="2"/>
  <c r="E7054" i="2"/>
  <c r="E7034" i="2"/>
  <c r="E7011" i="2"/>
  <c r="E6990" i="2"/>
  <c r="E6970" i="2"/>
  <c r="E6947" i="2"/>
  <c r="E6926" i="2"/>
  <c r="E6906" i="2"/>
  <c r="E6878" i="2"/>
  <c r="E6846" i="2"/>
  <c r="E6814" i="2"/>
  <c r="E6782" i="2"/>
  <c r="E6750" i="2"/>
  <c r="E6718" i="2"/>
  <c r="E6686" i="2"/>
  <c r="E6654" i="2"/>
  <c r="E6622" i="2"/>
  <c r="E6590" i="2"/>
  <c r="E6558" i="2"/>
  <c r="E6526" i="2"/>
  <c r="E6494" i="2"/>
  <c r="E6462" i="2"/>
  <c r="E6430" i="2"/>
  <c r="E6398" i="2"/>
  <c r="E6366" i="2"/>
  <c r="E6334" i="2"/>
  <c r="E6302" i="2"/>
  <c r="E6270" i="2"/>
  <c r="E6238" i="2"/>
  <c r="E6190" i="2"/>
  <c r="E6126" i="2"/>
  <c r="E6062" i="2"/>
  <c r="E5993" i="2"/>
  <c r="E5892" i="2"/>
  <c r="E5778" i="2"/>
  <c r="E5603" i="2"/>
  <c r="E5335" i="2"/>
  <c r="E5015" i="2"/>
  <c r="E4567" i="2"/>
  <c r="E9026" i="2"/>
  <c r="E9018" i="2"/>
  <c r="E9010" i="2"/>
  <c r="E9002" i="2"/>
  <c r="E8994" i="2"/>
  <c r="E8986" i="2"/>
  <c r="E8978" i="2"/>
  <c r="E8970" i="2"/>
  <c r="E8962" i="2"/>
  <c r="E8954" i="2"/>
  <c r="E8946" i="2"/>
  <c r="E8938" i="2"/>
  <c r="E8930" i="2"/>
  <c r="E8922" i="2"/>
  <c r="E8914" i="2"/>
  <c r="E8906" i="2"/>
  <c r="E8898" i="2"/>
  <c r="E8890" i="2"/>
  <c r="E8882" i="2"/>
  <c r="E8874" i="2"/>
  <c r="E8866" i="2"/>
  <c r="E8858" i="2"/>
  <c r="E8850" i="2"/>
  <c r="E8842" i="2"/>
  <c r="E8834" i="2"/>
  <c r="E8826" i="2"/>
  <c r="E8818" i="2"/>
  <c r="E8810" i="2"/>
  <c r="E8802" i="2"/>
  <c r="E8794" i="2"/>
  <c r="E8786" i="2"/>
  <c r="E8778" i="2"/>
  <c r="E8770" i="2"/>
  <c r="E8762" i="2"/>
  <c r="E8754" i="2"/>
  <c r="E8746" i="2"/>
  <c r="E8738" i="2"/>
  <c r="E8730" i="2"/>
  <c r="E8722" i="2"/>
  <c r="E8714" i="2"/>
  <c r="E8706" i="2"/>
  <c r="E8698" i="2"/>
  <c r="E8690" i="2"/>
  <c r="E8682" i="2"/>
  <c r="E8674" i="2"/>
  <c r="E8666" i="2"/>
  <c r="E8658" i="2"/>
  <c r="E8650" i="2"/>
  <c r="E8642" i="2"/>
  <c r="E8634" i="2"/>
  <c r="E8626" i="2"/>
  <c r="E8618" i="2"/>
  <c r="E8610" i="2"/>
  <c r="E8602" i="2"/>
  <c r="E8594" i="2"/>
  <c r="E8586" i="2"/>
  <c r="E8578" i="2"/>
  <c r="E8570" i="2"/>
  <c r="E8562" i="2"/>
  <c r="E8554" i="2"/>
  <c r="E8546" i="2"/>
  <c r="E8538" i="2"/>
  <c r="E8530" i="2"/>
  <c r="E8522" i="2"/>
  <c r="E8514" i="2"/>
  <c r="E8506" i="2"/>
  <c r="E8498" i="2"/>
  <c r="E8490" i="2"/>
  <c r="E8482" i="2"/>
  <c r="E8474" i="2"/>
  <c r="E8466" i="2"/>
  <c r="E8458" i="2"/>
  <c r="E8450" i="2"/>
  <c r="E8442" i="2"/>
  <c r="E8434" i="2"/>
  <c r="E8426" i="2"/>
  <c r="E8418" i="2"/>
  <c r="E8410" i="2"/>
  <c r="E8402" i="2"/>
  <c r="E8394" i="2"/>
  <c r="E8386" i="2"/>
  <c r="E8378" i="2"/>
  <c r="E8370" i="2"/>
  <c r="E8362" i="2"/>
  <c r="E8354" i="2"/>
  <c r="E8346" i="2"/>
  <c r="E8338" i="2"/>
  <c r="E8330" i="2"/>
  <c r="E8322" i="2"/>
  <c r="E8314" i="2"/>
  <c r="E8306" i="2"/>
  <c r="E8298" i="2"/>
  <c r="E8290" i="2"/>
  <c r="E8282" i="2"/>
  <c r="E8274" i="2"/>
  <c r="E8266" i="2"/>
  <c r="E8258" i="2"/>
  <c r="E8250" i="2"/>
  <c r="E8242" i="2"/>
  <c r="E8234" i="2"/>
  <c r="E8226" i="2"/>
  <c r="E8218" i="2"/>
  <c r="E8210" i="2"/>
  <c r="E8202" i="2"/>
  <c r="E8194" i="2"/>
  <c r="E8186" i="2"/>
  <c r="E8178" i="2"/>
  <c r="E8170" i="2"/>
  <c r="E8162" i="2"/>
  <c r="E8154" i="2"/>
  <c r="E8146" i="2"/>
  <c r="E8138" i="2"/>
  <c r="E8130" i="2"/>
  <c r="E8122" i="2"/>
  <c r="E8114" i="2"/>
  <c r="E8106" i="2"/>
  <c r="E8098" i="2"/>
  <c r="E8090" i="2"/>
  <c r="E8082" i="2"/>
  <c r="E8074" i="2"/>
  <c r="E8066" i="2"/>
  <c r="E8058" i="2"/>
  <c r="E8050" i="2"/>
  <c r="E8042" i="2"/>
  <c r="E8034" i="2"/>
  <c r="E8026" i="2"/>
  <c r="E8018" i="2"/>
  <c r="E8010" i="2"/>
  <c r="E8002" i="2"/>
  <c r="E7994" i="2"/>
  <c r="E7986" i="2"/>
  <c r="E7978" i="2"/>
  <c r="E7970" i="2"/>
  <c r="E7962" i="2"/>
  <c r="E7954" i="2"/>
  <c r="E7946" i="2"/>
  <c r="E7938" i="2"/>
  <c r="E7930" i="2"/>
  <c r="E7922" i="2"/>
  <c r="E7914" i="2"/>
  <c r="E7906" i="2"/>
  <c r="E7898" i="2"/>
  <c r="E7890" i="2"/>
  <c r="E7882" i="2"/>
  <c r="E7874" i="2"/>
  <c r="E7866" i="2"/>
  <c r="E7858" i="2"/>
  <c r="E7850" i="2"/>
  <c r="E7842" i="2"/>
  <c r="E7834" i="2"/>
  <c r="E7826" i="2"/>
  <c r="E7818" i="2"/>
  <c r="E7810" i="2"/>
  <c r="E7802" i="2"/>
  <c r="E7794" i="2"/>
  <c r="E7786" i="2"/>
  <c r="E7778" i="2"/>
  <c r="E7770" i="2"/>
  <c r="E7762" i="2"/>
  <c r="E7754" i="2"/>
  <c r="E7746" i="2"/>
  <c r="E7738" i="2"/>
  <c r="E7730" i="2"/>
  <c r="E7722" i="2"/>
  <c r="E7714" i="2"/>
  <c r="E7706" i="2"/>
  <c r="E7698" i="2"/>
  <c r="E7690" i="2"/>
  <c r="E7682" i="2"/>
  <c r="E7674" i="2"/>
  <c r="E7666" i="2"/>
  <c r="E7658" i="2"/>
  <c r="E7650" i="2"/>
  <c r="E7642" i="2"/>
  <c r="E7634" i="2"/>
  <c r="E7626" i="2"/>
  <c r="E7617" i="2"/>
  <c r="E7608" i="2"/>
  <c r="E7599" i="2"/>
  <c r="E7590" i="2"/>
  <c r="E7581" i="2"/>
  <c r="E7571" i="2"/>
  <c r="E7562" i="2"/>
  <c r="E7553" i="2"/>
  <c r="E7544" i="2"/>
  <c r="E7535" i="2"/>
  <c r="E7526" i="2"/>
  <c r="E7517" i="2"/>
  <c r="E7507" i="2"/>
  <c r="E7498" i="2"/>
  <c r="E7489" i="2"/>
  <c r="E7478" i="2"/>
  <c r="E7467" i="2"/>
  <c r="E7457" i="2"/>
  <c r="E7446" i="2"/>
  <c r="E7435" i="2"/>
  <c r="E7425" i="2"/>
  <c r="E7414" i="2"/>
  <c r="E7403" i="2"/>
  <c r="E7393" i="2"/>
  <c r="E7382" i="2"/>
  <c r="E7370" i="2"/>
  <c r="E7358" i="2"/>
  <c r="E7345" i="2"/>
  <c r="E7329" i="2"/>
  <c r="E7313" i="2"/>
  <c r="E7297" i="2"/>
  <c r="E7281" i="2"/>
  <c r="E7265" i="2"/>
  <c r="E7243" i="2"/>
  <c r="E7222" i="2"/>
  <c r="E7202" i="2"/>
  <c r="E7179" i="2"/>
  <c r="E7158" i="2"/>
  <c r="E7138" i="2"/>
  <c r="E7115" i="2"/>
  <c r="E7094" i="2"/>
  <c r="E7074" i="2"/>
  <c r="E7051" i="2"/>
  <c r="E7030" i="2"/>
  <c r="E7010" i="2"/>
  <c r="E6987" i="2"/>
  <c r="E6966" i="2"/>
  <c r="E6946" i="2"/>
  <c r="E6923" i="2"/>
  <c r="E6902" i="2"/>
  <c r="E6875" i="2"/>
  <c r="E6843" i="2"/>
  <c r="E6811" i="2"/>
  <c r="E6779" i="2"/>
  <c r="E6747" i="2"/>
  <c r="E6715" i="2"/>
  <c r="E6683" i="2"/>
  <c r="E6651" i="2"/>
  <c r="E6619" i="2"/>
  <c r="E6587" i="2"/>
  <c r="E6555" i="2"/>
  <c r="E6523" i="2"/>
  <c r="E6491" i="2"/>
  <c r="E6459" i="2"/>
  <c r="E6427" i="2"/>
  <c r="E6395" i="2"/>
  <c r="E6363" i="2"/>
  <c r="E6331" i="2"/>
  <c r="E6299" i="2"/>
  <c r="E6267" i="2"/>
  <c r="E6235" i="2"/>
  <c r="E6182" i="2"/>
  <c r="E6118" i="2"/>
  <c r="E6054" i="2"/>
  <c r="E5983" i="2"/>
  <c r="E5877" i="2"/>
  <c r="E5764" i="2"/>
  <c r="E5573" i="2"/>
  <c r="E5299" i="2"/>
  <c r="E4963" i="2"/>
  <c r="E4455" i="2"/>
  <c r="E8561" i="2"/>
  <c r="E8553" i="2"/>
  <c r="E8545" i="2"/>
  <c r="E8537" i="2"/>
  <c r="E8529" i="2"/>
  <c r="E8521" i="2"/>
  <c r="E8513" i="2"/>
  <c r="E8505" i="2"/>
  <c r="E8497" i="2"/>
  <c r="E8489" i="2"/>
  <c r="E8481" i="2"/>
  <c r="E8473" i="2"/>
  <c r="E8465" i="2"/>
  <c r="E8457" i="2"/>
  <c r="E8449" i="2"/>
  <c r="E8441" i="2"/>
  <c r="E8433" i="2"/>
  <c r="E8425" i="2"/>
  <c r="E8417" i="2"/>
  <c r="E8409" i="2"/>
  <c r="E8401" i="2"/>
  <c r="E8393" i="2"/>
  <c r="E8385" i="2"/>
  <c r="E8377" i="2"/>
  <c r="E8369" i="2"/>
  <c r="E8361" i="2"/>
  <c r="E8353" i="2"/>
  <c r="E8345" i="2"/>
  <c r="E8337" i="2"/>
  <c r="E8329" i="2"/>
  <c r="E8321" i="2"/>
  <c r="E8313" i="2"/>
  <c r="E8305" i="2"/>
  <c r="E8297" i="2"/>
  <c r="E8289" i="2"/>
  <c r="E8281" i="2"/>
  <c r="E8273" i="2"/>
  <c r="E8265" i="2"/>
  <c r="E8257" i="2"/>
  <c r="E8249" i="2"/>
  <c r="E8241" i="2"/>
  <c r="E8233" i="2"/>
  <c r="E8225" i="2"/>
  <c r="E8217" i="2"/>
  <c r="E8209" i="2"/>
  <c r="E8201" i="2"/>
  <c r="E8193" i="2"/>
  <c r="E8185" i="2"/>
  <c r="E8177" i="2"/>
  <c r="E8169" i="2"/>
  <c r="E8161" i="2"/>
  <c r="E8153" i="2"/>
  <c r="E8145" i="2"/>
  <c r="E8137" i="2"/>
  <c r="E8129" i="2"/>
  <c r="E8121" i="2"/>
  <c r="E8113" i="2"/>
  <c r="E8105" i="2"/>
  <c r="E8097" i="2"/>
  <c r="E8089" i="2"/>
  <c r="E8081" i="2"/>
  <c r="E8073" i="2"/>
  <c r="E8065" i="2"/>
  <c r="E8057" i="2"/>
  <c r="E8049" i="2"/>
  <c r="E8041" i="2"/>
  <c r="E8033" i="2"/>
  <c r="E8025" i="2"/>
  <c r="E8017" i="2"/>
  <c r="E8009" i="2"/>
  <c r="E8001" i="2"/>
  <c r="E7993" i="2"/>
  <c r="E7985" i="2"/>
  <c r="E7977" i="2"/>
  <c r="E7969" i="2"/>
  <c r="E7961" i="2"/>
  <c r="E7953" i="2"/>
  <c r="E7945" i="2"/>
  <c r="E7937" i="2"/>
  <c r="E7929" i="2"/>
  <c r="E7921" i="2"/>
  <c r="E7913" i="2"/>
  <c r="E7905" i="2"/>
  <c r="E7897" i="2"/>
  <c r="E7889" i="2"/>
  <c r="E7881" i="2"/>
  <c r="E7873" i="2"/>
  <c r="E7865" i="2"/>
  <c r="E7857" i="2"/>
  <c r="E7849" i="2"/>
  <c r="E7841" i="2"/>
  <c r="E7833" i="2"/>
  <c r="E7825" i="2"/>
  <c r="E7817" i="2"/>
  <c r="E7809" i="2"/>
  <c r="E7801" i="2"/>
  <c r="E7793" i="2"/>
  <c r="E7785" i="2"/>
  <c r="E7777" i="2"/>
  <c r="E7769" i="2"/>
  <c r="E7761" i="2"/>
  <c r="E7753" i="2"/>
  <c r="E7745" i="2"/>
  <c r="E7737" i="2"/>
  <c r="E7729" i="2"/>
  <c r="E7721" i="2"/>
  <c r="E7713" i="2"/>
  <c r="E7705" i="2"/>
  <c r="E7697" i="2"/>
  <c r="E7689" i="2"/>
  <c r="E7681" i="2"/>
  <c r="E7673" i="2"/>
  <c r="E7665" i="2"/>
  <c r="E7657" i="2"/>
  <c r="E7649" i="2"/>
  <c r="E7641" i="2"/>
  <c r="E7633" i="2"/>
  <c r="E7625" i="2"/>
  <c r="E7616" i="2"/>
  <c r="E7607" i="2"/>
  <c r="E7598" i="2"/>
  <c r="E7589" i="2"/>
  <c r="E7579" i="2"/>
  <c r="E7570" i="2"/>
  <c r="E7561" i="2"/>
  <c r="E7552" i="2"/>
  <c r="E7543" i="2"/>
  <c r="E7534" i="2"/>
  <c r="E7525" i="2"/>
  <c r="E7515" i="2"/>
  <c r="E7506" i="2"/>
  <c r="E7497" i="2"/>
  <c r="E7487" i="2"/>
  <c r="E7477" i="2"/>
  <c r="E7466" i="2"/>
  <c r="E7455" i="2"/>
  <c r="E7445" i="2"/>
  <c r="E7434" i="2"/>
  <c r="E7423" i="2"/>
  <c r="E7413" i="2"/>
  <c r="E7402" i="2"/>
  <c r="E7391" i="2"/>
  <c r="E7381" i="2"/>
  <c r="E7369" i="2"/>
  <c r="E7355" i="2"/>
  <c r="E7342" i="2"/>
  <c r="E7326" i="2"/>
  <c r="E7310" i="2"/>
  <c r="E7294" i="2"/>
  <c r="E7278" i="2"/>
  <c r="E7262" i="2"/>
  <c r="E7242" i="2"/>
  <c r="E7219" i="2"/>
  <c r="E7198" i="2"/>
  <c r="E7178" i="2"/>
  <c r="E7155" i="2"/>
  <c r="E7134" i="2"/>
  <c r="E7114" i="2"/>
  <c r="E7091" i="2"/>
  <c r="E7070" i="2"/>
  <c r="E7050" i="2"/>
  <c r="E7027" i="2"/>
  <c r="E7006" i="2"/>
  <c r="E6986" i="2"/>
  <c r="E6963" i="2"/>
  <c r="E6942" i="2"/>
  <c r="E6922" i="2"/>
  <c r="E6899" i="2"/>
  <c r="E6870" i="2"/>
  <c r="E6838" i="2"/>
  <c r="E6806" i="2"/>
  <c r="E6774" i="2"/>
  <c r="E6742" i="2"/>
  <c r="E6710" i="2"/>
  <c r="E6678" i="2"/>
  <c r="E6646" i="2"/>
  <c r="E6614" i="2"/>
  <c r="E6582" i="2"/>
  <c r="E6550" i="2"/>
  <c r="E6518" i="2"/>
  <c r="E6486" i="2"/>
  <c r="E6454" i="2"/>
  <c r="E6422" i="2"/>
  <c r="E6390" i="2"/>
  <c r="E6358" i="2"/>
  <c r="E6326" i="2"/>
  <c r="E6294" i="2"/>
  <c r="E6262" i="2"/>
  <c r="E6230" i="2"/>
  <c r="E6174" i="2"/>
  <c r="E6110" i="2"/>
  <c r="E6046" i="2"/>
  <c r="E5971" i="2"/>
  <c r="E5863" i="2"/>
  <c r="E5749" i="2"/>
  <c r="E5539" i="2"/>
  <c r="E5266" i="2"/>
  <c r="E4912" i="2"/>
  <c r="E4255" i="2"/>
  <c r="E9008" i="2"/>
  <c r="E9000" i="2"/>
  <c r="E8992" i="2"/>
  <c r="E8984" i="2"/>
  <c r="E8976" i="2"/>
  <c r="E8968" i="2"/>
  <c r="E8960" i="2"/>
  <c r="E8952" i="2"/>
  <c r="E8944" i="2"/>
  <c r="E8936" i="2"/>
  <c r="E8928" i="2"/>
  <c r="E8920" i="2"/>
  <c r="E8912" i="2"/>
  <c r="E8904" i="2"/>
  <c r="E8896" i="2"/>
  <c r="E8888" i="2"/>
  <c r="E8880" i="2"/>
  <c r="E8872" i="2"/>
  <c r="E8864" i="2"/>
  <c r="E8856" i="2"/>
  <c r="E8848" i="2"/>
  <c r="E8840" i="2"/>
  <c r="E8832" i="2"/>
  <c r="E8824" i="2"/>
  <c r="E8816" i="2"/>
  <c r="E8808" i="2"/>
  <c r="E8800" i="2"/>
  <c r="E8792" i="2"/>
  <c r="E8784" i="2"/>
  <c r="E8776" i="2"/>
  <c r="E8768" i="2"/>
  <c r="E8760" i="2"/>
  <c r="E8752" i="2"/>
  <c r="E8744" i="2"/>
  <c r="E8736" i="2"/>
  <c r="E8728" i="2"/>
  <c r="E8720" i="2"/>
  <c r="E8712" i="2"/>
  <c r="E8704" i="2"/>
  <c r="E8696" i="2"/>
  <c r="E8688" i="2"/>
  <c r="E8680" i="2"/>
  <c r="E8672" i="2"/>
  <c r="E8664" i="2"/>
  <c r="E8656" i="2"/>
  <c r="E8648" i="2"/>
  <c r="E8640" i="2"/>
  <c r="E8632" i="2"/>
  <c r="E8624" i="2"/>
  <c r="E8616" i="2"/>
  <c r="E8608" i="2"/>
  <c r="E8600" i="2"/>
  <c r="E8592" i="2"/>
  <c r="E8584" i="2"/>
  <c r="E8576" i="2"/>
  <c r="E8568" i="2"/>
  <c r="E8560" i="2"/>
  <c r="E8552" i="2"/>
  <c r="E8544" i="2"/>
  <c r="E8536" i="2"/>
  <c r="E8528" i="2"/>
  <c r="E8520" i="2"/>
  <c r="E8512" i="2"/>
  <c r="E8504" i="2"/>
  <c r="E8496" i="2"/>
  <c r="E8488" i="2"/>
  <c r="E8480" i="2"/>
  <c r="E8472" i="2"/>
  <c r="E8464" i="2"/>
  <c r="E8456" i="2"/>
  <c r="E8448" i="2"/>
  <c r="E8440" i="2"/>
  <c r="E8432" i="2"/>
  <c r="E8424" i="2"/>
  <c r="E8416" i="2"/>
  <c r="E8408" i="2"/>
  <c r="E8400" i="2"/>
  <c r="E8392" i="2"/>
  <c r="E8384" i="2"/>
  <c r="E8376" i="2"/>
  <c r="E8368" i="2"/>
  <c r="E8360" i="2"/>
  <c r="E8352" i="2"/>
  <c r="E8344" i="2"/>
  <c r="E8336" i="2"/>
  <c r="E8328" i="2"/>
  <c r="E8320" i="2"/>
  <c r="E8312" i="2"/>
  <c r="E8304" i="2"/>
  <c r="E8296" i="2"/>
  <c r="E8288" i="2"/>
  <c r="E8280" i="2"/>
  <c r="E8272" i="2"/>
  <c r="E8264" i="2"/>
  <c r="E8256" i="2"/>
  <c r="E8248" i="2"/>
  <c r="E8240" i="2"/>
  <c r="E8232" i="2"/>
  <c r="E8224" i="2"/>
  <c r="E8216" i="2"/>
  <c r="E8208" i="2"/>
  <c r="E8200" i="2"/>
  <c r="E8192" i="2"/>
  <c r="E8184" i="2"/>
  <c r="E8176" i="2"/>
  <c r="E8168" i="2"/>
  <c r="E8160" i="2"/>
  <c r="E8152" i="2"/>
  <c r="E8144" i="2"/>
  <c r="E8136" i="2"/>
  <c r="E8128" i="2"/>
  <c r="E8120" i="2"/>
  <c r="E8112" i="2"/>
  <c r="E8104" i="2"/>
  <c r="E8096" i="2"/>
  <c r="E8088" i="2"/>
  <c r="E8080" i="2"/>
  <c r="E8072" i="2"/>
  <c r="E8064" i="2"/>
  <c r="E8056" i="2"/>
  <c r="E8048" i="2"/>
  <c r="E8040" i="2"/>
  <c r="E8032" i="2"/>
  <c r="E8024" i="2"/>
  <c r="E8016" i="2"/>
  <c r="E8008" i="2"/>
  <c r="E8000" i="2"/>
  <c r="E7992" i="2"/>
  <c r="E7984" i="2"/>
  <c r="E7976" i="2"/>
  <c r="E7968" i="2"/>
  <c r="E7960" i="2"/>
  <c r="E7952" i="2"/>
  <c r="E7944" i="2"/>
  <c r="E7936" i="2"/>
  <c r="E7928" i="2"/>
  <c r="E7920" i="2"/>
  <c r="E7912" i="2"/>
  <c r="E7904" i="2"/>
  <c r="E7896" i="2"/>
  <c r="E7888" i="2"/>
  <c r="E7880" i="2"/>
  <c r="E7872" i="2"/>
  <c r="E7864" i="2"/>
  <c r="E7856" i="2"/>
  <c r="E7848" i="2"/>
  <c r="E7840" i="2"/>
  <c r="E7832" i="2"/>
  <c r="E7824" i="2"/>
  <c r="E7816" i="2"/>
  <c r="E7808" i="2"/>
  <c r="E7800" i="2"/>
  <c r="E7792" i="2"/>
  <c r="E7784" i="2"/>
  <c r="E7776" i="2"/>
  <c r="E7768" i="2"/>
  <c r="E7760" i="2"/>
  <c r="E7752" i="2"/>
  <c r="E7744" i="2"/>
  <c r="E7736" i="2"/>
  <c r="E7728" i="2"/>
  <c r="E7720" i="2"/>
  <c r="E7712" i="2"/>
  <c r="E7704" i="2"/>
  <c r="E7696" i="2"/>
  <c r="E7688" i="2"/>
  <c r="E7680" i="2"/>
  <c r="E7672" i="2"/>
  <c r="E7664" i="2"/>
  <c r="E7656" i="2"/>
  <c r="E7648" i="2"/>
  <c r="E7640" i="2"/>
  <c r="E7632" i="2"/>
  <c r="E7624" i="2"/>
  <c r="E7615" i="2"/>
  <c r="E7606" i="2"/>
  <c r="E7597" i="2"/>
  <c r="E7587" i="2"/>
  <c r="E7578" i="2"/>
  <c r="E7569" i="2"/>
  <c r="E7560" i="2"/>
  <c r="E7551" i="2"/>
  <c r="E7542" i="2"/>
  <c r="E7533" i="2"/>
  <c r="E7523" i="2"/>
  <c r="E7514" i="2"/>
  <c r="E7505" i="2"/>
  <c r="E7496" i="2"/>
  <c r="E7486" i="2"/>
  <c r="E7475" i="2"/>
  <c r="E7465" i="2"/>
  <c r="E7454" i="2"/>
  <c r="E7443" i="2"/>
  <c r="E7433" i="2"/>
  <c r="E7422" i="2"/>
  <c r="E7411" i="2"/>
  <c r="E7401" i="2"/>
  <c r="E7390" i="2"/>
  <c r="E7379" i="2"/>
  <c r="E7367" i="2"/>
  <c r="E7354" i="2"/>
  <c r="E7339" i="2"/>
  <c r="E7323" i="2"/>
  <c r="E7307" i="2"/>
  <c r="E7291" i="2"/>
  <c r="E7275" i="2"/>
  <c r="E7259" i="2"/>
  <c r="E7238" i="2"/>
  <c r="E7218" i="2"/>
  <c r="E7195" i="2"/>
  <c r="E7174" i="2"/>
  <c r="E7154" i="2"/>
  <c r="E7131" i="2"/>
  <c r="E7110" i="2"/>
  <c r="E7090" i="2"/>
  <c r="E7067" i="2"/>
  <c r="E7046" i="2"/>
  <c r="E7026" i="2"/>
  <c r="E7003" i="2"/>
  <c r="E6982" i="2"/>
  <c r="E6962" i="2"/>
  <c r="E6939" i="2"/>
  <c r="E6918" i="2"/>
  <c r="E6898" i="2"/>
  <c r="E6867" i="2"/>
  <c r="E6835" i="2"/>
  <c r="E6803" i="2"/>
  <c r="E6771" i="2"/>
  <c r="E6739" i="2"/>
  <c r="E6707" i="2"/>
  <c r="E6675" i="2"/>
  <c r="E6643" i="2"/>
  <c r="E6611" i="2"/>
  <c r="E6579" i="2"/>
  <c r="E6547" i="2"/>
  <c r="E6515" i="2"/>
  <c r="E6483" i="2"/>
  <c r="E6451" i="2"/>
  <c r="E6419" i="2"/>
  <c r="E6387" i="2"/>
  <c r="E6355" i="2"/>
  <c r="E6323" i="2"/>
  <c r="E6291" i="2"/>
  <c r="E6259" i="2"/>
  <c r="E6227" i="2"/>
  <c r="E6166" i="2"/>
  <c r="E6102" i="2"/>
  <c r="E6038" i="2"/>
  <c r="E5959" i="2"/>
  <c r="E5850" i="2"/>
  <c r="E5728" i="2"/>
  <c r="E5504" i="2"/>
  <c r="E5232" i="2"/>
  <c r="E4861" i="2"/>
  <c r="E3999" i="2"/>
  <c r="E7373" i="2"/>
  <c r="E7365" i="2"/>
  <c r="E7357" i="2"/>
  <c r="E7349" i="2"/>
  <c r="E7341" i="2"/>
  <c r="E7333" i="2"/>
  <c r="E7325" i="2"/>
  <c r="E7317" i="2"/>
  <c r="E7309" i="2"/>
  <c r="E7301" i="2"/>
  <c r="E7293" i="2"/>
  <c r="E7285" i="2"/>
  <c r="E7277" i="2"/>
  <c r="E7269" i="2"/>
  <c r="E7261" i="2"/>
  <c r="E7253" i="2"/>
  <c r="E7245" i="2"/>
  <c r="E7237" i="2"/>
  <c r="E7229" i="2"/>
  <c r="E7221" i="2"/>
  <c r="E7213" i="2"/>
  <c r="E7205" i="2"/>
  <c r="E7197" i="2"/>
  <c r="E7189" i="2"/>
  <c r="E7181" i="2"/>
  <c r="E7173" i="2"/>
  <c r="E7165" i="2"/>
  <c r="E7157" i="2"/>
  <c r="E7149" i="2"/>
  <c r="E7141" i="2"/>
  <c r="E7133" i="2"/>
  <c r="E7125" i="2"/>
  <c r="E7117" i="2"/>
  <c r="E7109" i="2"/>
  <c r="E7101" i="2"/>
  <c r="E7093" i="2"/>
  <c r="E7085" i="2"/>
  <c r="E7077" i="2"/>
  <c r="E7069" i="2"/>
  <c r="E7061" i="2"/>
  <c r="E7053" i="2"/>
  <c r="E7045" i="2"/>
  <c r="E7037" i="2"/>
  <c r="E7029" i="2"/>
  <c r="E7021" i="2"/>
  <c r="E7013" i="2"/>
  <c r="E7005" i="2"/>
  <c r="E6997" i="2"/>
  <c r="E6989" i="2"/>
  <c r="E6981" i="2"/>
  <c r="E6973" i="2"/>
  <c r="E6965" i="2"/>
  <c r="E6957" i="2"/>
  <c r="E6949" i="2"/>
  <c r="E6941" i="2"/>
  <c r="E6933" i="2"/>
  <c r="E6925" i="2"/>
  <c r="E6917" i="2"/>
  <c r="E6909" i="2"/>
  <c r="E6901" i="2"/>
  <c r="E6893" i="2"/>
  <c r="E6885" i="2"/>
  <c r="E6877" i="2"/>
  <c r="E6869" i="2"/>
  <c r="E6861" i="2"/>
  <c r="E6853" i="2"/>
  <c r="E6845" i="2"/>
  <c r="E6837" i="2"/>
  <c r="E6829" i="2"/>
  <c r="E6821" i="2"/>
  <c r="E6813" i="2"/>
  <c r="E6805" i="2"/>
  <c r="E6797" i="2"/>
  <c r="E6789" i="2"/>
  <c r="E6781" i="2"/>
  <c r="E6773" i="2"/>
  <c r="E6765" i="2"/>
  <c r="E6757" i="2"/>
  <c r="E6749" i="2"/>
  <c r="E6741" i="2"/>
  <c r="E6733" i="2"/>
  <c r="E6725" i="2"/>
  <c r="E6717" i="2"/>
  <c r="E6709" i="2"/>
  <c r="E6701" i="2"/>
  <c r="E6693" i="2"/>
  <c r="E6685" i="2"/>
  <c r="E6677" i="2"/>
  <c r="E6669" i="2"/>
  <c r="E6661" i="2"/>
  <c r="E6653" i="2"/>
  <c r="E6645" i="2"/>
  <c r="E6637" i="2"/>
  <c r="E6629" i="2"/>
  <c r="E6621" i="2"/>
  <c r="E6613" i="2"/>
  <c r="E6605" i="2"/>
  <c r="E6597" i="2"/>
  <c r="E6589" i="2"/>
  <c r="E6581" i="2"/>
  <c r="E6573" i="2"/>
  <c r="E6565" i="2"/>
  <c r="E6557" i="2"/>
  <c r="E6549" i="2"/>
  <c r="E6541" i="2"/>
  <c r="E6533" i="2"/>
  <c r="E6525" i="2"/>
  <c r="E6517" i="2"/>
  <c r="E6509" i="2"/>
  <c r="E6501" i="2"/>
  <c r="E6493" i="2"/>
  <c r="E6485" i="2"/>
  <c r="E6477" i="2"/>
  <c r="E6469" i="2"/>
  <c r="E6461" i="2"/>
  <c r="E6453" i="2"/>
  <c r="E6445" i="2"/>
  <c r="E6437" i="2"/>
  <c r="E6429" i="2"/>
  <c r="E6421" i="2"/>
  <c r="E6413" i="2"/>
  <c r="E6405" i="2"/>
  <c r="E6397" i="2"/>
  <c r="E6389" i="2"/>
  <c r="E6381" i="2"/>
  <c r="E6373" i="2"/>
  <c r="E6365" i="2"/>
  <c r="E6357" i="2"/>
  <c r="E6349" i="2"/>
  <c r="E6341" i="2"/>
  <c r="E6333" i="2"/>
  <c r="E6325" i="2"/>
  <c r="E6317" i="2"/>
  <c r="E6309" i="2"/>
  <c r="E6301" i="2"/>
  <c r="E6293" i="2"/>
  <c r="E6285" i="2"/>
  <c r="E6277" i="2"/>
  <c r="E6269" i="2"/>
  <c r="E6261" i="2"/>
  <c r="E6253" i="2"/>
  <c r="E6245" i="2"/>
  <c r="E6237" i="2"/>
  <c r="E6229" i="2"/>
  <c r="E6221" i="2"/>
  <c r="E6213" i="2"/>
  <c r="E6205" i="2"/>
  <c r="E6197" i="2"/>
  <c r="E6189" i="2"/>
  <c r="E6181" i="2"/>
  <c r="E6173" i="2"/>
  <c r="E6165" i="2"/>
  <c r="E6157" i="2"/>
  <c r="E6149" i="2"/>
  <c r="E6141" i="2"/>
  <c r="E6133" i="2"/>
  <c r="E6125" i="2"/>
  <c r="E6117" i="2"/>
  <c r="E6109" i="2"/>
  <c r="E6101" i="2"/>
  <c r="E6093" i="2"/>
  <c r="E6085" i="2"/>
  <c r="E6077" i="2"/>
  <c r="E6069" i="2"/>
  <c r="E6061" i="2"/>
  <c r="E6053" i="2"/>
  <c r="E6045" i="2"/>
  <c r="E6037" i="2"/>
  <c r="E6029" i="2"/>
  <c r="E6020" i="2"/>
  <c r="E6011" i="2"/>
  <c r="E6001" i="2"/>
  <c r="E5992" i="2"/>
  <c r="E5981" i="2"/>
  <c r="E5970" i="2"/>
  <c r="E5957" i="2"/>
  <c r="E5946" i="2"/>
  <c r="E5933" i="2"/>
  <c r="E5919" i="2"/>
  <c r="E5904" i="2"/>
  <c r="E5891" i="2"/>
  <c r="E5876" i="2"/>
  <c r="E5861" i="2"/>
  <c r="E5848" i="2"/>
  <c r="E5834" i="2"/>
  <c r="E5819" i="2"/>
  <c r="E5805" i="2"/>
  <c r="E5791" i="2"/>
  <c r="E5776" i="2"/>
  <c r="E5763" i="2"/>
  <c r="E5746" i="2"/>
  <c r="E5724" i="2"/>
  <c r="E5703" i="2"/>
  <c r="E5682" i="2"/>
  <c r="E5656" i="2"/>
  <c r="E5628" i="2"/>
  <c r="E5600" i="2"/>
  <c r="E5568" i="2"/>
  <c r="E5535" i="2"/>
  <c r="E5501" i="2"/>
  <c r="E5466" i="2"/>
  <c r="E5432" i="2"/>
  <c r="E5399" i="2"/>
  <c r="E5363" i="2"/>
  <c r="E5330" i="2"/>
  <c r="E5296" i="2"/>
  <c r="E5261" i="2"/>
  <c r="E5227" i="2"/>
  <c r="E5194" i="2"/>
  <c r="E5159" i="2"/>
  <c r="E5112" i="2"/>
  <c r="E5061" i="2"/>
  <c r="E5010" i="2"/>
  <c r="E4959" i="2"/>
  <c r="E4907" i="2"/>
  <c r="E4856" i="2"/>
  <c r="E4805" i="2"/>
  <c r="E4754" i="2"/>
  <c r="E4703" i="2"/>
  <c r="E4651" i="2"/>
  <c r="E4554" i="2"/>
  <c r="E4439" i="2"/>
  <c r="E4223" i="2"/>
  <c r="E3967" i="2"/>
  <c r="E7620" i="2"/>
  <c r="E7612" i="2"/>
  <c r="E7604" i="2"/>
  <c r="E7596" i="2"/>
  <c r="E7588" i="2"/>
  <c r="E7580" i="2"/>
  <c r="E7572" i="2"/>
  <c r="E7564" i="2"/>
  <c r="E7556" i="2"/>
  <c r="E7548" i="2"/>
  <c r="E7540" i="2"/>
  <c r="E7532" i="2"/>
  <c r="E7524" i="2"/>
  <c r="E7516" i="2"/>
  <c r="E7508" i="2"/>
  <c r="E7500" i="2"/>
  <c r="E7492" i="2"/>
  <c r="E7484" i="2"/>
  <c r="E7476" i="2"/>
  <c r="E7468" i="2"/>
  <c r="E7460" i="2"/>
  <c r="E7452" i="2"/>
  <c r="E7444" i="2"/>
  <c r="E7436" i="2"/>
  <c r="E7428" i="2"/>
  <c r="E7420" i="2"/>
  <c r="E7412" i="2"/>
  <c r="E7404" i="2"/>
  <c r="E7396" i="2"/>
  <c r="E7388" i="2"/>
  <c r="E7380" i="2"/>
  <c r="E7372" i="2"/>
  <c r="E7364" i="2"/>
  <c r="E7356" i="2"/>
  <c r="E7348" i="2"/>
  <c r="E7340" i="2"/>
  <c r="E7332" i="2"/>
  <c r="E7324" i="2"/>
  <c r="E7316" i="2"/>
  <c r="E7308" i="2"/>
  <c r="E7300" i="2"/>
  <c r="E7292" i="2"/>
  <c r="E7284" i="2"/>
  <c r="E7276" i="2"/>
  <c r="E7268" i="2"/>
  <c r="E7260" i="2"/>
  <c r="E7252" i="2"/>
  <c r="E7244" i="2"/>
  <c r="E7236" i="2"/>
  <c r="E7228" i="2"/>
  <c r="E7220" i="2"/>
  <c r="E7212" i="2"/>
  <c r="E7204" i="2"/>
  <c r="E7196" i="2"/>
  <c r="E7188" i="2"/>
  <c r="E7180" i="2"/>
  <c r="E7172" i="2"/>
  <c r="E7164" i="2"/>
  <c r="E7156" i="2"/>
  <c r="E7148" i="2"/>
  <c r="E7140" i="2"/>
  <c r="E7132" i="2"/>
  <c r="E7124" i="2"/>
  <c r="E7116" i="2"/>
  <c r="E7108" i="2"/>
  <c r="E7100" i="2"/>
  <c r="E7092" i="2"/>
  <c r="E7084" i="2"/>
  <c r="E7076" i="2"/>
  <c r="E7068" i="2"/>
  <c r="E7060" i="2"/>
  <c r="E7052" i="2"/>
  <c r="E7044" i="2"/>
  <c r="E7036" i="2"/>
  <c r="E7028" i="2"/>
  <c r="E7020" i="2"/>
  <c r="E7012" i="2"/>
  <c r="E7004" i="2"/>
  <c r="E6996" i="2"/>
  <c r="E6988" i="2"/>
  <c r="E6980" i="2"/>
  <c r="E6972" i="2"/>
  <c r="E6964" i="2"/>
  <c r="E6956" i="2"/>
  <c r="E6948" i="2"/>
  <c r="E6940" i="2"/>
  <c r="E6932" i="2"/>
  <c r="E6924" i="2"/>
  <c r="E6916" i="2"/>
  <c r="E6908" i="2"/>
  <c r="E6900" i="2"/>
  <c r="E6892" i="2"/>
  <c r="E6884" i="2"/>
  <c r="E6876" i="2"/>
  <c r="E6868" i="2"/>
  <c r="E6860" i="2"/>
  <c r="E6852" i="2"/>
  <c r="E6844" i="2"/>
  <c r="E6836" i="2"/>
  <c r="E6828" i="2"/>
  <c r="E6820" i="2"/>
  <c r="E6812" i="2"/>
  <c r="E6804" i="2"/>
  <c r="E6796" i="2"/>
  <c r="E6788" i="2"/>
  <c r="E6780" i="2"/>
  <c r="E6772" i="2"/>
  <c r="E6764" i="2"/>
  <c r="E6756" i="2"/>
  <c r="E6748" i="2"/>
  <c r="E6740" i="2"/>
  <c r="E6732" i="2"/>
  <c r="E6724" i="2"/>
  <c r="E6716" i="2"/>
  <c r="E6708" i="2"/>
  <c r="E6700" i="2"/>
  <c r="E6692" i="2"/>
  <c r="E6684" i="2"/>
  <c r="E6676" i="2"/>
  <c r="E6668" i="2"/>
  <c r="E6660" i="2"/>
  <c r="E6652" i="2"/>
  <c r="E6644" i="2"/>
  <c r="E6636" i="2"/>
  <c r="E6628" i="2"/>
  <c r="E6620" i="2"/>
  <c r="E6612" i="2"/>
  <c r="E6604" i="2"/>
  <c r="E6596" i="2"/>
  <c r="E6588" i="2"/>
  <c r="E6580" i="2"/>
  <c r="E6572" i="2"/>
  <c r="E6564" i="2"/>
  <c r="E6556" i="2"/>
  <c r="E6548" i="2"/>
  <c r="E6540" i="2"/>
  <c r="E6532" i="2"/>
  <c r="E6524" i="2"/>
  <c r="E6516" i="2"/>
  <c r="E6508" i="2"/>
  <c r="E6500" i="2"/>
  <c r="E6492" i="2"/>
  <c r="E6484" i="2"/>
  <c r="E6476" i="2"/>
  <c r="E6468" i="2"/>
  <c r="E6460" i="2"/>
  <c r="E6452" i="2"/>
  <c r="E6444" i="2"/>
  <c r="E6436" i="2"/>
  <c r="E6428" i="2"/>
  <c r="E6420" i="2"/>
  <c r="E6412" i="2"/>
  <c r="E6404" i="2"/>
  <c r="E6396" i="2"/>
  <c r="E6388" i="2"/>
  <c r="E6380" i="2"/>
  <c r="E6372" i="2"/>
  <c r="E6364" i="2"/>
  <c r="E6356" i="2"/>
  <c r="E6348" i="2"/>
  <c r="E6340" i="2"/>
  <c r="E6332" i="2"/>
  <c r="E6324" i="2"/>
  <c r="E6316" i="2"/>
  <c r="E6308" i="2"/>
  <c r="E6300" i="2"/>
  <c r="E6292" i="2"/>
  <c r="E6284" i="2"/>
  <c r="E6276" i="2"/>
  <c r="E6268" i="2"/>
  <c r="E6260" i="2"/>
  <c r="E6252" i="2"/>
  <c r="E6244" i="2"/>
  <c r="E6236" i="2"/>
  <c r="E6228" i="2"/>
  <c r="E6220" i="2"/>
  <c r="E6212" i="2"/>
  <c r="E6204" i="2"/>
  <c r="E6196" i="2"/>
  <c r="E6188" i="2"/>
  <c r="E6180" i="2"/>
  <c r="E6172" i="2"/>
  <c r="E6164" i="2"/>
  <c r="E6156" i="2"/>
  <c r="E6148" i="2"/>
  <c r="E6140" i="2"/>
  <c r="E6132" i="2"/>
  <c r="E6124" i="2"/>
  <c r="E6116" i="2"/>
  <c r="E6108" i="2"/>
  <c r="E6100" i="2"/>
  <c r="E6092" i="2"/>
  <c r="E6084" i="2"/>
  <c r="E6076" i="2"/>
  <c r="E6068" i="2"/>
  <c r="E6060" i="2"/>
  <c r="E6052" i="2"/>
  <c r="E6044" i="2"/>
  <c r="E6036" i="2"/>
  <c r="E6028" i="2"/>
  <c r="E6019" i="2"/>
  <c r="E6009" i="2"/>
  <c r="E6000" i="2"/>
  <c r="E5991" i="2"/>
  <c r="E5980" i="2"/>
  <c r="E5968" i="2"/>
  <c r="E5956" i="2"/>
  <c r="E5944" i="2"/>
  <c r="E5931" i="2"/>
  <c r="E5916" i="2"/>
  <c r="E5903" i="2"/>
  <c r="E5888" i="2"/>
  <c r="E5874" i="2"/>
  <c r="E5860" i="2"/>
  <c r="E5845" i="2"/>
  <c r="E5831" i="2"/>
  <c r="E5818" i="2"/>
  <c r="E5803" i="2"/>
  <c r="E5788" i="2"/>
  <c r="E5775" i="2"/>
  <c r="E5760" i="2"/>
  <c r="E5743" i="2"/>
  <c r="E5722" i="2"/>
  <c r="E5700" i="2"/>
  <c r="E5679" i="2"/>
  <c r="E5653" i="2"/>
  <c r="E5624" i="2"/>
  <c r="E5596" i="2"/>
  <c r="E5565" i="2"/>
  <c r="E5530" i="2"/>
  <c r="E5496" i="2"/>
  <c r="E5463" i="2"/>
  <c r="E5427" i="2"/>
  <c r="E5394" i="2"/>
  <c r="E5360" i="2"/>
  <c r="E5325" i="2"/>
  <c r="E5291" i="2"/>
  <c r="E5258" i="2"/>
  <c r="E5223" i="2"/>
  <c r="E5189" i="2"/>
  <c r="E5155" i="2"/>
  <c r="E5104" i="2"/>
  <c r="E5053" i="2"/>
  <c r="E5002" i="2"/>
  <c r="E4951" i="2"/>
  <c r="E4899" i="2"/>
  <c r="E4848" i="2"/>
  <c r="E4797" i="2"/>
  <c r="E4746" i="2"/>
  <c r="E4695" i="2"/>
  <c r="E4643" i="2"/>
  <c r="E4541" i="2"/>
  <c r="E4423" i="2"/>
  <c r="E4191" i="2"/>
  <c r="E3935" i="2"/>
  <c r="E6219" i="2"/>
  <c r="E6211" i="2"/>
  <c r="E6203" i="2"/>
  <c r="E6195" i="2"/>
  <c r="E6187" i="2"/>
  <c r="E6179" i="2"/>
  <c r="E6171" i="2"/>
  <c r="E6163" i="2"/>
  <c r="E6155" i="2"/>
  <c r="E6147" i="2"/>
  <c r="E6139" i="2"/>
  <c r="E6131" i="2"/>
  <c r="E6123" i="2"/>
  <c r="E6115" i="2"/>
  <c r="E6107" i="2"/>
  <c r="E6099" i="2"/>
  <c r="E6091" i="2"/>
  <c r="E6083" i="2"/>
  <c r="E6075" i="2"/>
  <c r="E6067" i="2"/>
  <c r="E6059" i="2"/>
  <c r="E6051" i="2"/>
  <c r="E6043" i="2"/>
  <c r="E6035" i="2"/>
  <c r="E6027" i="2"/>
  <c r="E6017" i="2"/>
  <c r="E6008" i="2"/>
  <c r="E5999" i="2"/>
  <c r="E5990" i="2"/>
  <c r="E5979" i="2"/>
  <c r="E5967" i="2"/>
  <c r="E5955" i="2"/>
  <c r="E5941" i="2"/>
  <c r="E5930" i="2"/>
  <c r="E5915" i="2"/>
  <c r="E5901" i="2"/>
  <c r="E5887" i="2"/>
  <c r="E5872" i="2"/>
  <c r="E5859" i="2"/>
  <c r="E5844" i="2"/>
  <c r="E5829" i="2"/>
  <c r="E5816" i="2"/>
  <c r="E5802" i="2"/>
  <c r="E5787" i="2"/>
  <c r="E5773" i="2"/>
  <c r="E5759" i="2"/>
  <c r="E5741" i="2"/>
  <c r="E5720" i="2"/>
  <c r="E5699" i="2"/>
  <c r="E5677" i="2"/>
  <c r="E5650" i="2"/>
  <c r="E5621" i="2"/>
  <c r="E5592" i="2"/>
  <c r="E5560" i="2"/>
  <c r="E5527" i="2"/>
  <c r="E5491" i="2"/>
  <c r="E5458" i="2"/>
  <c r="E5424" i="2"/>
  <c r="E5389" i="2"/>
  <c r="E5355" i="2"/>
  <c r="E5322" i="2"/>
  <c r="E5287" i="2"/>
  <c r="E5253" i="2"/>
  <c r="E5219" i="2"/>
  <c r="E5184" i="2"/>
  <c r="E5151" i="2"/>
  <c r="E5099" i="2"/>
  <c r="E5048" i="2"/>
  <c r="E4997" i="2"/>
  <c r="E4946" i="2"/>
  <c r="E4895" i="2"/>
  <c r="E4843" i="2"/>
  <c r="E4792" i="2"/>
  <c r="E4741" i="2"/>
  <c r="E4690" i="2"/>
  <c r="E4631" i="2"/>
  <c r="E4528" i="2"/>
  <c r="E4407" i="2"/>
  <c r="E4159" i="2"/>
  <c r="E3874" i="2"/>
  <c r="E6890" i="2"/>
  <c r="E6882" i="2"/>
  <c r="E6874" i="2"/>
  <c r="E6866" i="2"/>
  <c r="E6858" i="2"/>
  <c r="E6850" i="2"/>
  <c r="E6842" i="2"/>
  <c r="E6834" i="2"/>
  <c r="E6826" i="2"/>
  <c r="E6818" i="2"/>
  <c r="E6810" i="2"/>
  <c r="E6802" i="2"/>
  <c r="E6794" i="2"/>
  <c r="E6786" i="2"/>
  <c r="E6778" i="2"/>
  <c r="E6770" i="2"/>
  <c r="E6762" i="2"/>
  <c r="E6754" i="2"/>
  <c r="E6746" i="2"/>
  <c r="E6738" i="2"/>
  <c r="E6730" i="2"/>
  <c r="E6722" i="2"/>
  <c r="E6714" i="2"/>
  <c r="E6706" i="2"/>
  <c r="E6698" i="2"/>
  <c r="E6690" i="2"/>
  <c r="E6682" i="2"/>
  <c r="E6674" i="2"/>
  <c r="E6666" i="2"/>
  <c r="E6658" i="2"/>
  <c r="E6650" i="2"/>
  <c r="E6642" i="2"/>
  <c r="E6634" i="2"/>
  <c r="E6626" i="2"/>
  <c r="E6618" i="2"/>
  <c r="E6610" i="2"/>
  <c r="E6602" i="2"/>
  <c r="E6594" i="2"/>
  <c r="E6586" i="2"/>
  <c r="E6578" i="2"/>
  <c r="E6570" i="2"/>
  <c r="E6562" i="2"/>
  <c r="E6554" i="2"/>
  <c r="E6546" i="2"/>
  <c r="E6538" i="2"/>
  <c r="E6530" i="2"/>
  <c r="E6522" i="2"/>
  <c r="E6514" i="2"/>
  <c r="E6506" i="2"/>
  <c r="E6498" i="2"/>
  <c r="E6490" i="2"/>
  <c r="E6482" i="2"/>
  <c r="E6474" i="2"/>
  <c r="E6466" i="2"/>
  <c r="E6458" i="2"/>
  <c r="E6450" i="2"/>
  <c r="E6442" i="2"/>
  <c r="E6434" i="2"/>
  <c r="E6426" i="2"/>
  <c r="E6418" i="2"/>
  <c r="E6410" i="2"/>
  <c r="E6402" i="2"/>
  <c r="E6394" i="2"/>
  <c r="E6386" i="2"/>
  <c r="E6378" i="2"/>
  <c r="E6370" i="2"/>
  <c r="E6362" i="2"/>
  <c r="E6354" i="2"/>
  <c r="E6346" i="2"/>
  <c r="E6338" i="2"/>
  <c r="E6330" i="2"/>
  <c r="E6322" i="2"/>
  <c r="E6314" i="2"/>
  <c r="E6306" i="2"/>
  <c r="E6298" i="2"/>
  <c r="E6290" i="2"/>
  <c r="E6282" i="2"/>
  <c r="E6274" i="2"/>
  <c r="E6266" i="2"/>
  <c r="E6258" i="2"/>
  <c r="E6250" i="2"/>
  <c r="E6242" i="2"/>
  <c r="E6234" i="2"/>
  <c r="E6226" i="2"/>
  <c r="E6218" i="2"/>
  <c r="E6210" i="2"/>
  <c r="E6202" i="2"/>
  <c r="E6194" i="2"/>
  <c r="E6186" i="2"/>
  <c r="E6178" i="2"/>
  <c r="E6170" i="2"/>
  <c r="E6162" i="2"/>
  <c r="E6154" i="2"/>
  <c r="E6146" i="2"/>
  <c r="E6138" i="2"/>
  <c r="E6130" i="2"/>
  <c r="E6122" i="2"/>
  <c r="E6114" i="2"/>
  <c r="E6106" i="2"/>
  <c r="E6098" i="2"/>
  <c r="E6090" i="2"/>
  <c r="E6082" i="2"/>
  <c r="E6074" i="2"/>
  <c r="E6066" i="2"/>
  <c r="E6058" i="2"/>
  <c r="E6050" i="2"/>
  <c r="E6042" i="2"/>
  <c r="E6034" i="2"/>
  <c r="E6025" i="2"/>
  <c r="E6016" i="2"/>
  <c r="E6007" i="2"/>
  <c r="E5998" i="2"/>
  <c r="E5989" i="2"/>
  <c r="E5978" i="2"/>
  <c r="E5965" i="2"/>
  <c r="E5952" i="2"/>
  <c r="E5940" i="2"/>
  <c r="E5927" i="2"/>
  <c r="E5914" i="2"/>
  <c r="E5899" i="2"/>
  <c r="E5884" i="2"/>
  <c r="E5871" i="2"/>
  <c r="E5856" i="2"/>
  <c r="E5842" i="2"/>
  <c r="E5828" i="2"/>
  <c r="E5813" i="2"/>
  <c r="E5799" i="2"/>
  <c r="E5786" i="2"/>
  <c r="E5771" i="2"/>
  <c r="E5756" i="2"/>
  <c r="E5739" i="2"/>
  <c r="E5717" i="2"/>
  <c r="E5696" i="2"/>
  <c r="E5675" i="2"/>
  <c r="E5645" i="2"/>
  <c r="E5618" i="2"/>
  <c r="E5589" i="2"/>
  <c r="E5555" i="2"/>
  <c r="E5522" i="2"/>
  <c r="E5488" i="2"/>
  <c r="E5453" i="2"/>
  <c r="E5419" i="2"/>
  <c r="E5386" i="2"/>
  <c r="E5351" i="2"/>
  <c r="E5317" i="2"/>
  <c r="E5283" i="2"/>
  <c r="E5248" i="2"/>
  <c r="E5215" i="2"/>
  <c r="E5181" i="2"/>
  <c r="E5143" i="2"/>
  <c r="E5091" i="2"/>
  <c r="E5040" i="2"/>
  <c r="E4989" i="2"/>
  <c r="E4938" i="2"/>
  <c r="E4887" i="2"/>
  <c r="E4835" i="2"/>
  <c r="E4784" i="2"/>
  <c r="E4733" i="2"/>
  <c r="E4682" i="2"/>
  <c r="E4618" i="2"/>
  <c r="E4515" i="2"/>
  <c r="E4383" i="2"/>
  <c r="E4127" i="2"/>
  <c r="E3788" i="2"/>
  <c r="E7257" i="2"/>
  <c r="E7249" i="2"/>
  <c r="E7241" i="2"/>
  <c r="E7233" i="2"/>
  <c r="E7225" i="2"/>
  <c r="E7217" i="2"/>
  <c r="E7209" i="2"/>
  <c r="E7201" i="2"/>
  <c r="E7193" i="2"/>
  <c r="E7185" i="2"/>
  <c r="E7177" i="2"/>
  <c r="E7169" i="2"/>
  <c r="E7161" i="2"/>
  <c r="E7153" i="2"/>
  <c r="E7145" i="2"/>
  <c r="E7137" i="2"/>
  <c r="E7129" i="2"/>
  <c r="E7121" i="2"/>
  <c r="E7113" i="2"/>
  <c r="E7105" i="2"/>
  <c r="E7097" i="2"/>
  <c r="E7089" i="2"/>
  <c r="E7081" i="2"/>
  <c r="E7073" i="2"/>
  <c r="E7065" i="2"/>
  <c r="E7057" i="2"/>
  <c r="E7049" i="2"/>
  <c r="E7041" i="2"/>
  <c r="E7033" i="2"/>
  <c r="E7025" i="2"/>
  <c r="E7017" i="2"/>
  <c r="E7009" i="2"/>
  <c r="E7001" i="2"/>
  <c r="E6993" i="2"/>
  <c r="E6985" i="2"/>
  <c r="E6977" i="2"/>
  <c r="E6969" i="2"/>
  <c r="E6961" i="2"/>
  <c r="E6953" i="2"/>
  <c r="E6945" i="2"/>
  <c r="E6937" i="2"/>
  <c r="E6929" i="2"/>
  <c r="E6921" i="2"/>
  <c r="E6913" i="2"/>
  <c r="E6905" i="2"/>
  <c r="E6897" i="2"/>
  <c r="E6889" i="2"/>
  <c r="E6881" i="2"/>
  <c r="E6873" i="2"/>
  <c r="E6865" i="2"/>
  <c r="E6857" i="2"/>
  <c r="E6849" i="2"/>
  <c r="E6841" i="2"/>
  <c r="E6833" i="2"/>
  <c r="E6825" i="2"/>
  <c r="E6817" i="2"/>
  <c r="E6809" i="2"/>
  <c r="E6801" i="2"/>
  <c r="E6793" i="2"/>
  <c r="E6785" i="2"/>
  <c r="E6777" i="2"/>
  <c r="E6769" i="2"/>
  <c r="E6761" i="2"/>
  <c r="E6753" i="2"/>
  <c r="E6745" i="2"/>
  <c r="E6737" i="2"/>
  <c r="E6729" i="2"/>
  <c r="E6721" i="2"/>
  <c r="E6713" i="2"/>
  <c r="E6705" i="2"/>
  <c r="E6697" i="2"/>
  <c r="E6689" i="2"/>
  <c r="E6681" i="2"/>
  <c r="E6673" i="2"/>
  <c r="E6665" i="2"/>
  <c r="E6657" i="2"/>
  <c r="E6649" i="2"/>
  <c r="E6641" i="2"/>
  <c r="E6633" i="2"/>
  <c r="E6625" i="2"/>
  <c r="E6617" i="2"/>
  <c r="E6609" i="2"/>
  <c r="E6601" i="2"/>
  <c r="E6593" i="2"/>
  <c r="E6585" i="2"/>
  <c r="E6577" i="2"/>
  <c r="E6569" i="2"/>
  <c r="E6561" i="2"/>
  <c r="E6553" i="2"/>
  <c r="E6545" i="2"/>
  <c r="E6537" i="2"/>
  <c r="E6529" i="2"/>
  <c r="E6521" i="2"/>
  <c r="E6513" i="2"/>
  <c r="E6505" i="2"/>
  <c r="E6497" i="2"/>
  <c r="E6489" i="2"/>
  <c r="E6481" i="2"/>
  <c r="E6473" i="2"/>
  <c r="E6465" i="2"/>
  <c r="E6457" i="2"/>
  <c r="E6449" i="2"/>
  <c r="E6441" i="2"/>
  <c r="E6433" i="2"/>
  <c r="E6425" i="2"/>
  <c r="E6417" i="2"/>
  <c r="E6409" i="2"/>
  <c r="E6401" i="2"/>
  <c r="E6393" i="2"/>
  <c r="E6385" i="2"/>
  <c r="E6377" i="2"/>
  <c r="E6369" i="2"/>
  <c r="E6361" i="2"/>
  <c r="E6353" i="2"/>
  <c r="E6345" i="2"/>
  <c r="E6337" i="2"/>
  <c r="E6329" i="2"/>
  <c r="E6321" i="2"/>
  <c r="E6313" i="2"/>
  <c r="E6305" i="2"/>
  <c r="E6297" i="2"/>
  <c r="E6289" i="2"/>
  <c r="E6281" i="2"/>
  <c r="E6273" i="2"/>
  <c r="E6265" i="2"/>
  <c r="E6257" i="2"/>
  <c r="E6249" i="2"/>
  <c r="E6241" i="2"/>
  <c r="E6233" i="2"/>
  <c r="E6225" i="2"/>
  <c r="E6217" i="2"/>
  <c r="E6209" i="2"/>
  <c r="E6201" i="2"/>
  <c r="E6193" i="2"/>
  <c r="E6185" i="2"/>
  <c r="E6177" i="2"/>
  <c r="E6169" i="2"/>
  <c r="E6161" i="2"/>
  <c r="E6153" i="2"/>
  <c r="E6145" i="2"/>
  <c r="E6137" i="2"/>
  <c r="E6129" i="2"/>
  <c r="E6121" i="2"/>
  <c r="E6113" i="2"/>
  <c r="E6105" i="2"/>
  <c r="E6097" i="2"/>
  <c r="E6089" i="2"/>
  <c r="E6081" i="2"/>
  <c r="E6073" i="2"/>
  <c r="E6065" i="2"/>
  <c r="E6057" i="2"/>
  <c r="E6049" i="2"/>
  <c r="E6041" i="2"/>
  <c r="E6033" i="2"/>
  <c r="E6024" i="2"/>
  <c r="E6015" i="2"/>
  <c r="E6006" i="2"/>
  <c r="E5997" i="2"/>
  <c r="E5988" i="2"/>
  <c r="E5976" i="2"/>
  <c r="E5963" i="2"/>
  <c r="E5951" i="2"/>
  <c r="E5939" i="2"/>
  <c r="E5925" i="2"/>
  <c r="E5912" i="2"/>
  <c r="E5898" i="2"/>
  <c r="E5883" i="2"/>
  <c r="E5869" i="2"/>
  <c r="E5855" i="2"/>
  <c r="E5840" i="2"/>
  <c r="E5827" i="2"/>
  <c r="E5812" i="2"/>
  <c r="E5797" i="2"/>
  <c r="E5784" i="2"/>
  <c r="E5770" i="2"/>
  <c r="E5755" i="2"/>
  <c r="E5735" i="2"/>
  <c r="E5714" i="2"/>
  <c r="E5692" i="2"/>
  <c r="E5671" i="2"/>
  <c r="E5643" i="2"/>
  <c r="E5613" i="2"/>
  <c r="E5586" i="2"/>
  <c r="E5552" i="2"/>
  <c r="E5517" i="2"/>
  <c r="E5483" i="2"/>
  <c r="E5450" i="2"/>
  <c r="E5415" i="2"/>
  <c r="E5381" i="2"/>
  <c r="E5347" i="2"/>
  <c r="E5312" i="2"/>
  <c r="E5279" i="2"/>
  <c r="E5245" i="2"/>
  <c r="E5210" i="2"/>
  <c r="E5176" i="2"/>
  <c r="E5138" i="2"/>
  <c r="E5087" i="2"/>
  <c r="E5035" i="2"/>
  <c r="E4984" i="2"/>
  <c r="E4933" i="2"/>
  <c r="E4882" i="2"/>
  <c r="E4831" i="2"/>
  <c r="E4779" i="2"/>
  <c r="E4728" i="2"/>
  <c r="E4677" i="2"/>
  <c r="E4605" i="2"/>
  <c r="E4503" i="2"/>
  <c r="E4351" i="2"/>
  <c r="E4095" i="2"/>
  <c r="E3702" i="2"/>
  <c r="E7488" i="2"/>
  <c r="E7480" i="2"/>
  <c r="E7472" i="2"/>
  <c r="E7464" i="2"/>
  <c r="E7456" i="2"/>
  <c r="E7448" i="2"/>
  <c r="E7440" i="2"/>
  <c r="E7432" i="2"/>
  <c r="E7424" i="2"/>
  <c r="E7416" i="2"/>
  <c r="E7408" i="2"/>
  <c r="E7400" i="2"/>
  <c r="E7392" i="2"/>
  <c r="E7384" i="2"/>
  <c r="E7376" i="2"/>
  <c r="E7368" i="2"/>
  <c r="E7360" i="2"/>
  <c r="E7352" i="2"/>
  <c r="E7344" i="2"/>
  <c r="E7336" i="2"/>
  <c r="E7328" i="2"/>
  <c r="E7320" i="2"/>
  <c r="E7312" i="2"/>
  <c r="E7304" i="2"/>
  <c r="E7296" i="2"/>
  <c r="E7288" i="2"/>
  <c r="E7280" i="2"/>
  <c r="E7272" i="2"/>
  <c r="E7264" i="2"/>
  <c r="E7256" i="2"/>
  <c r="E7248" i="2"/>
  <c r="E7240" i="2"/>
  <c r="E7232" i="2"/>
  <c r="E7224" i="2"/>
  <c r="E7216" i="2"/>
  <c r="E7208" i="2"/>
  <c r="E7200" i="2"/>
  <c r="E7192" i="2"/>
  <c r="E7184" i="2"/>
  <c r="E7176" i="2"/>
  <c r="E7168" i="2"/>
  <c r="E7160" i="2"/>
  <c r="E7152" i="2"/>
  <c r="E7144" i="2"/>
  <c r="E7136" i="2"/>
  <c r="E7128" i="2"/>
  <c r="E7120" i="2"/>
  <c r="E7112" i="2"/>
  <c r="E7104" i="2"/>
  <c r="E7096" i="2"/>
  <c r="E7088" i="2"/>
  <c r="E7080" i="2"/>
  <c r="E7072" i="2"/>
  <c r="E7064" i="2"/>
  <c r="E7056" i="2"/>
  <c r="E7048" i="2"/>
  <c r="E7040" i="2"/>
  <c r="E7032" i="2"/>
  <c r="E7024" i="2"/>
  <c r="E7016" i="2"/>
  <c r="E7008" i="2"/>
  <c r="E7000" i="2"/>
  <c r="E6992" i="2"/>
  <c r="E6984" i="2"/>
  <c r="E6976" i="2"/>
  <c r="E6968" i="2"/>
  <c r="E6960" i="2"/>
  <c r="E6952" i="2"/>
  <c r="E6944" i="2"/>
  <c r="E6936" i="2"/>
  <c r="E6928" i="2"/>
  <c r="E6920" i="2"/>
  <c r="E6912" i="2"/>
  <c r="E6904" i="2"/>
  <c r="E6896" i="2"/>
  <c r="E6888" i="2"/>
  <c r="E6880" i="2"/>
  <c r="E6872" i="2"/>
  <c r="E6864" i="2"/>
  <c r="E6856" i="2"/>
  <c r="E6848" i="2"/>
  <c r="E6840" i="2"/>
  <c r="E6832" i="2"/>
  <c r="E6824" i="2"/>
  <c r="E6816" i="2"/>
  <c r="E6808" i="2"/>
  <c r="E6800" i="2"/>
  <c r="E6792" i="2"/>
  <c r="E6784" i="2"/>
  <c r="E6776" i="2"/>
  <c r="E6768" i="2"/>
  <c r="E6760" i="2"/>
  <c r="E6752" i="2"/>
  <c r="E6744" i="2"/>
  <c r="E6736" i="2"/>
  <c r="E6728" i="2"/>
  <c r="E6720" i="2"/>
  <c r="E6712" i="2"/>
  <c r="E6704" i="2"/>
  <c r="E6696" i="2"/>
  <c r="E6688" i="2"/>
  <c r="E6680" i="2"/>
  <c r="E6672" i="2"/>
  <c r="E6664" i="2"/>
  <c r="E6656" i="2"/>
  <c r="E6648" i="2"/>
  <c r="E6640" i="2"/>
  <c r="E6632" i="2"/>
  <c r="E6624" i="2"/>
  <c r="E6616" i="2"/>
  <c r="E6608" i="2"/>
  <c r="E6600" i="2"/>
  <c r="E6592" i="2"/>
  <c r="E6584" i="2"/>
  <c r="E6576" i="2"/>
  <c r="E6568" i="2"/>
  <c r="E6560" i="2"/>
  <c r="E6552" i="2"/>
  <c r="E6544" i="2"/>
  <c r="E6536" i="2"/>
  <c r="E6528" i="2"/>
  <c r="E6520" i="2"/>
  <c r="E6512" i="2"/>
  <c r="E6504" i="2"/>
  <c r="E6496" i="2"/>
  <c r="E6488" i="2"/>
  <c r="E6480" i="2"/>
  <c r="E6472" i="2"/>
  <c r="E6464" i="2"/>
  <c r="E6456" i="2"/>
  <c r="E6448" i="2"/>
  <c r="E6440" i="2"/>
  <c r="E6432" i="2"/>
  <c r="E6424" i="2"/>
  <c r="E6416" i="2"/>
  <c r="E6408" i="2"/>
  <c r="E6400" i="2"/>
  <c r="E6392" i="2"/>
  <c r="E6384" i="2"/>
  <c r="E6376" i="2"/>
  <c r="E6368" i="2"/>
  <c r="E6360" i="2"/>
  <c r="E6352" i="2"/>
  <c r="E6344" i="2"/>
  <c r="E6336" i="2"/>
  <c r="E6328" i="2"/>
  <c r="E6320" i="2"/>
  <c r="E6312" i="2"/>
  <c r="E6304" i="2"/>
  <c r="E6296" i="2"/>
  <c r="E6288" i="2"/>
  <c r="E6280" i="2"/>
  <c r="E6272" i="2"/>
  <c r="E6264" i="2"/>
  <c r="E6256" i="2"/>
  <c r="E6248" i="2"/>
  <c r="E6240" i="2"/>
  <c r="E6232" i="2"/>
  <c r="E6224" i="2"/>
  <c r="E6216" i="2"/>
  <c r="E6208" i="2"/>
  <c r="E6200" i="2"/>
  <c r="E6192" i="2"/>
  <c r="E6184" i="2"/>
  <c r="E6176" i="2"/>
  <c r="E6168" i="2"/>
  <c r="E6160" i="2"/>
  <c r="E6152" i="2"/>
  <c r="E6144" i="2"/>
  <c r="E6136" i="2"/>
  <c r="E6128" i="2"/>
  <c r="E6120" i="2"/>
  <c r="E6112" i="2"/>
  <c r="E6104" i="2"/>
  <c r="E6096" i="2"/>
  <c r="E6088" i="2"/>
  <c r="E6080" i="2"/>
  <c r="E6072" i="2"/>
  <c r="E6064" i="2"/>
  <c r="E6056" i="2"/>
  <c r="E6048" i="2"/>
  <c r="E6040" i="2"/>
  <c r="E6032" i="2"/>
  <c r="E6023" i="2"/>
  <c r="E6014" i="2"/>
  <c r="E6005" i="2"/>
  <c r="E5996" i="2"/>
  <c r="E5987" i="2"/>
  <c r="E5973" i="2"/>
  <c r="E5962" i="2"/>
  <c r="E5949" i="2"/>
  <c r="E5938" i="2"/>
  <c r="E5924" i="2"/>
  <c r="E5909" i="2"/>
  <c r="E5895" i="2"/>
  <c r="E5882" i="2"/>
  <c r="E5867" i="2"/>
  <c r="E5852" i="2"/>
  <c r="E5839" i="2"/>
  <c r="E5824" i="2"/>
  <c r="E5810" i="2"/>
  <c r="E5796" i="2"/>
  <c r="E5781" i="2"/>
  <c r="E5767" i="2"/>
  <c r="E5754" i="2"/>
  <c r="E5732" i="2"/>
  <c r="E5711" i="2"/>
  <c r="E5690" i="2"/>
  <c r="E5667" i="2"/>
  <c r="E5639" i="2"/>
  <c r="E5611" i="2"/>
  <c r="E5581" i="2"/>
  <c r="E5547" i="2"/>
  <c r="E5514" i="2"/>
  <c r="E5479" i="2"/>
  <c r="E5445" i="2"/>
  <c r="E5411" i="2"/>
  <c r="E5376" i="2"/>
  <c r="E5343" i="2"/>
  <c r="E5309" i="2"/>
  <c r="E5274" i="2"/>
  <c r="E5240" i="2"/>
  <c r="E5207" i="2"/>
  <c r="E5171" i="2"/>
  <c r="E5130" i="2"/>
  <c r="E5079" i="2"/>
  <c r="E5027" i="2"/>
  <c r="E4976" i="2"/>
  <c r="E4925" i="2"/>
  <c r="E4874" i="2"/>
  <c r="E4823" i="2"/>
  <c r="E4771" i="2"/>
  <c r="E4720" i="2"/>
  <c r="E4669" i="2"/>
  <c r="E4592" i="2"/>
  <c r="E4487" i="2"/>
  <c r="E4319" i="2"/>
  <c r="E4063" i="2"/>
  <c r="E3613" i="2"/>
  <c r="E7343" i="2"/>
  <c r="E7335" i="2"/>
  <c r="E7327" i="2"/>
  <c r="E7319" i="2"/>
  <c r="E7311" i="2"/>
  <c r="E7303" i="2"/>
  <c r="E7295" i="2"/>
  <c r="E7287" i="2"/>
  <c r="E7279" i="2"/>
  <c r="E7271" i="2"/>
  <c r="E7263" i="2"/>
  <c r="E7255" i="2"/>
  <c r="E7247" i="2"/>
  <c r="E7239" i="2"/>
  <c r="E7231" i="2"/>
  <c r="E7223" i="2"/>
  <c r="E7215" i="2"/>
  <c r="E7207" i="2"/>
  <c r="E7199" i="2"/>
  <c r="E7191" i="2"/>
  <c r="E7183" i="2"/>
  <c r="E7175" i="2"/>
  <c r="E7167" i="2"/>
  <c r="E7159" i="2"/>
  <c r="E7151" i="2"/>
  <c r="E7143" i="2"/>
  <c r="E7135" i="2"/>
  <c r="E7127" i="2"/>
  <c r="E7119" i="2"/>
  <c r="E7111" i="2"/>
  <c r="E7103" i="2"/>
  <c r="E7095" i="2"/>
  <c r="E7087" i="2"/>
  <c r="E7079" i="2"/>
  <c r="E7071" i="2"/>
  <c r="E7063" i="2"/>
  <c r="E7055" i="2"/>
  <c r="E7047" i="2"/>
  <c r="E7039" i="2"/>
  <c r="E7031" i="2"/>
  <c r="E7023" i="2"/>
  <c r="E7015" i="2"/>
  <c r="E7007" i="2"/>
  <c r="E6999" i="2"/>
  <c r="E6991" i="2"/>
  <c r="E6983" i="2"/>
  <c r="E6975" i="2"/>
  <c r="E6967" i="2"/>
  <c r="E6959" i="2"/>
  <c r="E6951" i="2"/>
  <c r="E6943" i="2"/>
  <c r="E6935" i="2"/>
  <c r="E6927" i="2"/>
  <c r="E6919" i="2"/>
  <c r="E6911" i="2"/>
  <c r="E6903" i="2"/>
  <c r="E6895" i="2"/>
  <c r="E6887" i="2"/>
  <c r="E6879" i="2"/>
  <c r="E6871" i="2"/>
  <c r="E6863" i="2"/>
  <c r="E6855" i="2"/>
  <c r="E6847" i="2"/>
  <c r="E6839" i="2"/>
  <c r="E6831" i="2"/>
  <c r="E6823" i="2"/>
  <c r="E6815" i="2"/>
  <c r="E6807" i="2"/>
  <c r="E6799" i="2"/>
  <c r="E6791" i="2"/>
  <c r="E6783" i="2"/>
  <c r="E6775" i="2"/>
  <c r="E6767" i="2"/>
  <c r="E6759" i="2"/>
  <c r="E6751" i="2"/>
  <c r="E6743" i="2"/>
  <c r="E6735" i="2"/>
  <c r="E6727" i="2"/>
  <c r="E6719" i="2"/>
  <c r="E6711" i="2"/>
  <c r="E6703" i="2"/>
  <c r="E6695" i="2"/>
  <c r="E6687" i="2"/>
  <c r="E6679" i="2"/>
  <c r="E6671" i="2"/>
  <c r="E6663" i="2"/>
  <c r="E6655" i="2"/>
  <c r="E6647" i="2"/>
  <c r="E6639" i="2"/>
  <c r="E6631" i="2"/>
  <c r="E6623" i="2"/>
  <c r="E6615" i="2"/>
  <c r="E6607" i="2"/>
  <c r="E6599" i="2"/>
  <c r="E6591" i="2"/>
  <c r="E6583" i="2"/>
  <c r="E6575" i="2"/>
  <c r="E6567" i="2"/>
  <c r="E6559" i="2"/>
  <c r="E6551" i="2"/>
  <c r="E6543" i="2"/>
  <c r="E6535" i="2"/>
  <c r="E6527" i="2"/>
  <c r="E6519" i="2"/>
  <c r="E6511" i="2"/>
  <c r="E6503" i="2"/>
  <c r="E6495" i="2"/>
  <c r="E6487" i="2"/>
  <c r="E6479" i="2"/>
  <c r="E6471" i="2"/>
  <c r="E6463" i="2"/>
  <c r="E6455" i="2"/>
  <c r="E6447" i="2"/>
  <c r="E6439" i="2"/>
  <c r="E6431" i="2"/>
  <c r="E6423" i="2"/>
  <c r="E6415" i="2"/>
  <c r="E6407" i="2"/>
  <c r="E6399" i="2"/>
  <c r="E6391" i="2"/>
  <c r="E6383" i="2"/>
  <c r="E6375" i="2"/>
  <c r="E6367" i="2"/>
  <c r="E6359" i="2"/>
  <c r="E6351" i="2"/>
  <c r="E6343" i="2"/>
  <c r="E6335" i="2"/>
  <c r="E6327" i="2"/>
  <c r="E6319" i="2"/>
  <c r="E6311" i="2"/>
  <c r="E6303" i="2"/>
  <c r="E6295" i="2"/>
  <c r="E6287" i="2"/>
  <c r="E6279" i="2"/>
  <c r="E6271" i="2"/>
  <c r="E6263" i="2"/>
  <c r="E6255" i="2"/>
  <c r="E6247" i="2"/>
  <c r="E6239" i="2"/>
  <c r="E6231" i="2"/>
  <c r="E6223" i="2"/>
  <c r="E6215" i="2"/>
  <c r="E6207" i="2"/>
  <c r="E6199" i="2"/>
  <c r="E6191" i="2"/>
  <c r="E6183" i="2"/>
  <c r="E6175" i="2"/>
  <c r="E6167" i="2"/>
  <c r="E6159" i="2"/>
  <c r="E6151" i="2"/>
  <c r="E6143" i="2"/>
  <c r="E6135" i="2"/>
  <c r="E6127" i="2"/>
  <c r="E6119" i="2"/>
  <c r="E6111" i="2"/>
  <c r="E6103" i="2"/>
  <c r="E6095" i="2"/>
  <c r="E6087" i="2"/>
  <c r="E6079" i="2"/>
  <c r="E6071" i="2"/>
  <c r="E6063" i="2"/>
  <c r="E6055" i="2"/>
  <c r="E6047" i="2"/>
  <c r="E6039" i="2"/>
  <c r="E6031" i="2"/>
  <c r="E6022" i="2"/>
  <c r="E6013" i="2"/>
  <c r="E6004" i="2"/>
  <c r="E5995" i="2"/>
  <c r="E5984" i="2"/>
  <c r="E5972" i="2"/>
  <c r="E5960" i="2"/>
  <c r="E5948" i="2"/>
  <c r="E5936" i="2"/>
  <c r="E5923" i="2"/>
  <c r="E5908" i="2"/>
  <c r="E5893" i="2"/>
  <c r="E5880" i="2"/>
  <c r="E5866" i="2"/>
  <c r="E5851" i="2"/>
  <c r="E5837" i="2"/>
  <c r="E5823" i="2"/>
  <c r="E5808" i="2"/>
  <c r="E5795" i="2"/>
  <c r="E5780" i="2"/>
  <c r="E5765" i="2"/>
  <c r="E5752" i="2"/>
  <c r="E5731" i="2"/>
  <c r="E5709" i="2"/>
  <c r="E5688" i="2"/>
  <c r="E5664" i="2"/>
  <c r="E5635" i="2"/>
  <c r="E5607" i="2"/>
  <c r="E5578" i="2"/>
  <c r="E5543" i="2"/>
  <c r="E5509" i="2"/>
  <c r="E5475" i="2"/>
  <c r="E5440" i="2"/>
  <c r="E5407" i="2"/>
  <c r="E5373" i="2"/>
  <c r="E5338" i="2"/>
  <c r="E5304" i="2"/>
  <c r="E5271" i="2"/>
  <c r="E5235" i="2"/>
  <c r="E5202" i="2"/>
  <c r="E5168" i="2"/>
  <c r="E5125" i="2"/>
  <c r="E5074" i="2"/>
  <c r="E5023" i="2"/>
  <c r="E4971" i="2"/>
  <c r="E4920" i="2"/>
  <c r="E4869" i="2"/>
  <c r="E4818" i="2"/>
  <c r="E4767" i="2"/>
  <c r="E4715" i="2"/>
  <c r="E4664" i="2"/>
  <c r="E4579" i="2"/>
  <c r="E4471" i="2"/>
  <c r="E4287" i="2"/>
  <c r="E4031" i="2"/>
  <c r="E3510" i="2"/>
  <c r="E5748" i="2"/>
  <c r="E5738" i="2"/>
  <c r="E5727" i="2"/>
  <c r="E5716" i="2"/>
  <c r="E5706" i="2"/>
  <c r="E5695" i="2"/>
  <c r="E5684" i="2"/>
  <c r="E5674" i="2"/>
  <c r="E5663" i="2"/>
  <c r="E5652" i="2"/>
  <c r="E5642" i="2"/>
  <c r="E5631" i="2"/>
  <c r="E5620" i="2"/>
  <c r="E5610" i="2"/>
  <c r="E5599" i="2"/>
  <c r="E5588" i="2"/>
  <c r="E5576" i="2"/>
  <c r="E5563" i="2"/>
  <c r="E5551" i="2"/>
  <c r="E5538" i="2"/>
  <c r="E5525" i="2"/>
  <c r="E5512" i="2"/>
  <c r="E5499" i="2"/>
  <c r="E5487" i="2"/>
  <c r="E5474" i="2"/>
  <c r="E5461" i="2"/>
  <c r="E5448" i="2"/>
  <c r="E5435" i="2"/>
  <c r="E5423" i="2"/>
  <c r="E5410" i="2"/>
  <c r="E5397" i="2"/>
  <c r="E5384" i="2"/>
  <c r="E5371" i="2"/>
  <c r="E5359" i="2"/>
  <c r="E5346" i="2"/>
  <c r="E5333" i="2"/>
  <c r="E5320" i="2"/>
  <c r="E5307" i="2"/>
  <c r="E5295" i="2"/>
  <c r="E5282" i="2"/>
  <c r="E5269" i="2"/>
  <c r="E5256" i="2"/>
  <c r="E5243" i="2"/>
  <c r="E5231" i="2"/>
  <c r="E5218" i="2"/>
  <c r="E5205" i="2"/>
  <c r="E5192" i="2"/>
  <c r="E5179" i="2"/>
  <c r="E5167" i="2"/>
  <c r="E5154" i="2"/>
  <c r="E5141" i="2"/>
  <c r="E5128" i="2"/>
  <c r="E5115" i="2"/>
  <c r="E5103" i="2"/>
  <c r="E5090" i="2"/>
  <c r="E5077" i="2"/>
  <c r="E5064" i="2"/>
  <c r="E5051" i="2"/>
  <c r="E5039" i="2"/>
  <c r="E5026" i="2"/>
  <c r="E5013" i="2"/>
  <c r="E5000" i="2"/>
  <c r="E4987" i="2"/>
  <c r="E4975" i="2"/>
  <c r="E4962" i="2"/>
  <c r="E4949" i="2"/>
  <c r="E4936" i="2"/>
  <c r="E4923" i="2"/>
  <c r="E4911" i="2"/>
  <c r="E4898" i="2"/>
  <c r="E4885" i="2"/>
  <c r="E4872" i="2"/>
  <c r="E4859" i="2"/>
  <c r="E4847" i="2"/>
  <c r="E4834" i="2"/>
  <c r="E4821" i="2"/>
  <c r="E4808" i="2"/>
  <c r="E4795" i="2"/>
  <c r="E4783" i="2"/>
  <c r="E4770" i="2"/>
  <c r="E4757" i="2"/>
  <c r="E4744" i="2"/>
  <c r="E4731" i="2"/>
  <c r="E4719" i="2"/>
  <c r="E4706" i="2"/>
  <c r="E4693" i="2"/>
  <c r="E4680" i="2"/>
  <c r="E4667" i="2"/>
  <c r="E4655" i="2"/>
  <c r="E4642" i="2"/>
  <c r="E4629" i="2"/>
  <c r="E4616" i="2"/>
  <c r="E4603" i="2"/>
  <c r="E4591" i="2"/>
  <c r="E4578" i="2"/>
  <c r="E4565" i="2"/>
  <c r="E4552" i="2"/>
  <c r="E4539" i="2"/>
  <c r="E4527" i="2"/>
  <c r="E4514" i="2"/>
  <c r="E4499" i="2"/>
  <c r="E4483" i="2"/>
  <c r="E4467" i="2"/>
  <c r="E4451" i="2"/>
  <c r="E4435" i="2"/>
  <c r="E4419" i="2"/>
  <c r="E4401" i="2"/>
  <c r="E4375" i="2"/>
  <c r="E4343" i="2"/>
  <c r="E4311" i="2"/>
  <c r="E4279" i="2"/>
  <c r="E4247" i="2"/>
  <c r="E4215" i="2"/>
  <c r="E4183" i="2"/>
  <c r="E4151" i="2"/>
  <c r="E4119" i="2"/>
  <c r="E4087" i="2"/>
  <c r="E4055" i="2"/>
  <c r="E4023" i="2"/>
  <c r="E3991" i="2"/>
  <c r="E3959" i="2"/>
  <c r="E3927" i="2"/>
  <c r="E3873" i="2"/>
  <c r="E3787" i="2"/>
  <c r="E3701" i="2"/>
  <c r="E3612" i="2"/>
  <c r="E3485" i="2"/>
  <c r="E5928" i="2"/>
  <c r="E5917" i="2"/>
  <c r="E5907" i="2"/>
  <c r="E5896" i="2"/>
  <c r="E5885" i="2"/>
  <c r="E5875" i="2"/>
  <c r="E5864" i="2"/>
  <c r="E5853" i="2"/>
  <c r="E5843" i="2"/>
  <c r="E5832" i="2"/>
  <c r="E5821" i="2"/>
  <c r="E5811" i="2"/>
  <c r="E5800" i="2"/>
  <c r="E5789" i="2"/>
  <c r="E5779" i="2"/>
  <c r="E5768" i="2"/>
  <c r="E5757" i="2"/>
  <c r="E5747" i="2"/>
  <c r="E5736" i="2"/>
  <c r="E5725" i="2"/>
  <c r="E5715" i="2"/>
  <c r="E5704" i="2"/>
  <c r="E5693" i="2"/>
  <c r="E5683" i="2"/>
  <c r="E5672" i="2"/>
  <c r="E5661" i="2"/>
  <c r="E5651" i="2"/>
  <c r="E5640" i="2"/>
  <c r="E5629" i="2"/>
  <c r="E5619" i="2"/>
  <c r="E5608" i="2"/>
  <c r="E5597" i="2"/>
  <c r="E5587" i="2"/>
  <c r="E5575" i="2"/>
  <c r="E5562" i="2"/>
  <c r="E5549" i="2"/>
  <c r="E5536" i="2"/>
  <c r="E5523" i="2"/>
  <c r="E5511" i="2"/>
  <c r="E5498" i="2"/>
  <c r="E5485" i="2"/>
  <c r="E5472" i="2"/>
  <c r="E5459" i="2"/>
  <c r="E5447" i="2"/>
  <c r="E5434" i="2"/>
  <c r="E5421" i="2"/>
  <c r="E5408" i="2"/>
  <c r="E5395" i="2"/>
  <c r="E5383" i="2"/>
  <c r="E5370" i="2"/>
  <c r="E5357" i="2"/>
  <c r="E5344" i="2"/>
  <c r="E5331" i="2"/>
  <c r="E5319" i="2"/>
  <c r="E5306" i="2"/>
  <c r="E5293" i="2"/>
  <c r="E5280" i="2"/>
  <c r="E5267" i="2"/>
  <c r="E5255" i="2"/>
  <c r="E5242" i="2"/>
  <c r="E5229" i="2"/>
  <c r="E5216" i="2"/>
  <c r="E5203" i="2"/>
  <c r="E5191" i="2"/>
  <c r="E5178" i="2"/>
  <c r="E5165" i="2"/>
  <c r="E5152" i="2"/>
  <c r="E5139" i="2"/>
  <c r="E5127" i="2"/>
  <c r="E5114" i="2"/>
  <c r="E5101" i="2"/>
  <c r="E5088" i="2"/>
  <c r="E5075" i="2"/>
  <c r="E5063" i="2"/>
  <c r="E5050" i="2"/>
  <c r="E5037" i="2"/>
  <c r="E5024" i="2"/>
  <c r="E5011" i="2"/>
  <c r="E4999" i="2"/>
  <c r="E4986" i="2"/>
  <c r="E4973" i="2"/>
  <c r="E4960" i="2"/>
  <c r="E4947" i="2"/>
  <c r="E4935" i="2"/>
  <c r="E4922" i="2"/>
  <c r="E4909" i="2"/>
  <c r="E4896" i="2"/>
  <c r="E4883" i="2"/>
  <c r="E4871" i="2"/>
  <c r="E4858" i="2"/>
  <c r="E4845" i="2"/>
  <c r="E4832" i="2"/>
  <c r="E4819" i="2"/>
  <c r="E4807" i="2"/>
  <c r="E4794" i="2"/>
  <c r="E4781" i="2"/>
  <c r="E4768" i="2"/>
  <c r="E4755" i="2"/>
  <c r="E4743" i="2"/>
  <c r="E4730" i="2"/>
  <c r="E4717" i="2"/>
  <c r="E4704" i="2"/>
  <c r="E4691" i="2"/>
  <c r="E4679" i="2"/>
  <c r="E4666" i="2"/>
  <c r="E4653" i="2"/>
  <c r="E4640" i="2"/>
  <c r="E4627" i="2"/>
  <c r="E4615" i="2"/>
  <c r="E4602" i="2"/>
  <c r="E4589" i="2"/>
  <c r="E4576" i="2"/>
  <c r="E4563" i="2"/>
  <c r="E4551" i="2"/>
  <c r="E4538" i="2"/>
  <c r="E4525" i="2"/>
  <c r="E4512" i="2"/>
  <c r="E4498" i="2"/>
  <c r="E4482" i="2"/>
  <c r="E4466" i="2"/>
  <c r="E4450" i="2"/>
  <c r="E4434" i="2"/>
  <c r="E4418" i="2"/>
  <c r="E4400" i="2"/>
  <c r="E4374" i="2"/>
  <c r="E4342" i="2"/>
  <c r="E4310" i="2"/>
  <c r="E4278" i="2"/>
  <c r="E4246" i="2"/>
  <c r="E4214" i="2"/>
  <c r="E4182" i="2"/>
  <c r="E4150" i="2"/>
  <c r="E4118" i="2"/>
  <c r="E4086" i="2"/>
  <c r="E4054" i="2"/>
  <c r="E4022" i="2"/>
  <c r="E3990" i="2"/>
  <c r="E3958" i="2"/>
  <c r="E3926" i="2"/>
  <c r="E3852" i="2"/>
  <c r="E3766" i="2"/>
  <c r="E3682" i="2"/>
  <c r="E3588" i="2"/>
  <c r="E3442" i="2"/>
  <c r="E4639" i="2"/>
  <c r="E4626" i="2"/>
  <c r="E4613" i="2"/>
  <c r="E4600" i="2"/>
  <c r="E4587" i="2"/>
  <c r="E4575" i="2"/>
  <c r="E4562" i="2"/>
  <c r="E4549" i="2"/>
  <c r="E4536" i="2"/>
  <c r="E4523" i="2"/>
  <c r="E4511" i="2"/>
  <c r="E4496" i="2"/>
  <c r="E4480" i="2"/>
  <c r="E4464" i="2"/>
  <c r="E4448" i="2"/>
  <c r="E4432" i="2"/>
  <c r="E4416" i="2"/>
  <c r="E4398" i="2"/>
  <c r="E4368" i="2"/>
  <c r="E4336" i="2"/>
  <c r="E4304" i="2"/>
  <c r="E4272" i="2"/>
  <c r="E4240" i="2"/>
  <c r="E4208" i="2"/>
  <c r="E4176" i="2"/>
  <c r="E4144" i="2"/>
  <c r="E4112" i="2"/>
  <c r="E4080" i="2"/>
  <c r="E4048" i="2"/>
  <c r="E4016" i="2"/>
  <c r="E3984" i="2"/>
  <c r="E3952" i="2"/>
  <c r="E3919" i="2"/>
  <c r="E3851" i="2"/>
  <c r="E3765" i="2"/>
  <c r="E3681" i="2"/>
  <c r="E3586" i="2"/>
  <c r="E3378" i="2"/>
  <c r="E5744" i="2"/>
  <c r="E5733" i="2"/>
  <c r="E5723" i="2"/>
  <c r="E5712" i="2"/>
  <c r="E5701" i="2"/>
  <c r="E5691" i="2"/>
  <c r="E5680" i="2"/>
  <c r="E5669" i="2"/>
  <c r="E5659" i="2"/>
  <c r="E5648" i="2"/>
  <c r="E5637" i="2"/>
  <c r="E5627" i="2"/>
  <c r="E5616" i="2"/>
  <c r="E5605" i="2"/>
  <c r="E5595" i="2"/>
  <c r="E5584" i="2"/>
  <c r="E5571" i="2"/>
  <c r="E5559" i="2"/>
  <c r="E5546" i="2"/>
  <c r="E5533" i="2"/>
  <c r="E5520" i="2"/>
  <c r="E5507" i="2"/>
  <c r="E5495" i="2"/>
  <c r="E5482" i="2"/>
  <c r="E5469" i="2"/>
  <c r="E5456" i="2"/>
  <c r="E5443" i="2"/>
  <c r="E5431" i="2"/>
  <c r="E5418" i="2"/>
  <c r="E5405" i="2"/>
  <c r="E5392" i="2"/>
  <c r="E5379" i="2"/>
  <c r="E5367" i="2"/>
  <c r="E5354" i="2"/>
  <c r="E5341" i="2"/>
  <c r="E5328" i="2"/>
  <c r="E5315" i="2"/>
  <c r="E5303" i="2"/>
  <c r="E5290" i="2"/>
  <c r="E5277" i="2"/>
  <c r="E5264" i="2"/>
  <c r="E5251" i="2"/>
  <c r="E5239" i="2"/>
  <c r="E5226" i="2"/>
  <c r="E5213" i="2"/>
  <c r="E5200" i="2"/>
  <c r="E5187" i="2"/>
  <c r="E5175" i="2"/>
  <c r="E5162" i="2"/>
  <c r="E5149" i="2"/>
  <c r="E5136" i="2"/>
  <c r="E5123" i="2"/>
  <c r="E5111" i="2"/>
  <c r="E5098" i="2"/>
  <c r="E5085" i="2"/>
  <c r="E5072" i="2"/>
  <c r="E5059" i="2"/>
  <c r="E5047" i="2"/>
  <c r="E5034" i="2"/>
  <c r="E5021" i="2"/>
  <c r="E5008" i="2"/>
  <c r="E4995" i="2"/>
  <c r="E4983" i="2"/>
  <c r="E4970" i="2"/>
  <c r="E4957" i="2"/>
  <c r="E4944" i="2"/>
  <c r="E4931" i="2"/>
  <c r="E4919" i="2"/>
  <c r="E4906" i="2"/>
  <c r="E4893" i="2"/>
  <c r="E4880" i="2"/>
  <c r="E4867" i="2"/>
  <c r="E4855" i="2"/>
  <c r="E4842" i="2"/>
  <c r="E4829" i="2"/>
  <c r="E4816" i="2"/>
  <c r="E4803" i="2"/>
  <c r="E4791" i="2"/>
  <c r="E4778" i="2"/>
  <c r="E4765" i="2"/>
  <c r="E4752" i="2"/>
  <c r="E4739" i="2"/>
  <c r="E4727" i="2"/>
  <c r="E4714" i="2"/>
  <c r="E4701" i="2"/>
  <c r="E4688" i="2"/>
  <c r="E4675" i="2"/>
  <c r="E4663" i="2"/>
  <c r="E4650" i="2"/>
  <c r="E4637" i="2"/>
  <c r="E4624" i="2"/>
  <c r="E4611" i="2"/>
  <c r="E4599" i="2"/>
  <c r="E4586" i="2"/>
  <c r="E4573" i="2"/>
  <c r="E4560" i="2"/>
  <c r="E4547" i="2"/>
  <c r="E4535" i="2"/>
  <c r="E4522" i="2"/>
  <c r="E4509" i="2"/>
  <c r="E4495" i="2"/>
  <c r="E4479" i="2"/>
  <c r="E4463" i="2"/>
  <c r="E4447" i="2"/>
  <c r="E4431" i="2"/>
  <c r="E4415" i="2"/>
  <c r="E4396" i="2"/>
  <c r="E4367" i="2"/>
  <c r="E4335" i="2"/>
  <c r="E4303" i="2"/>
  <c r="E4271" i="2"/>
  <c r="E4239" i="2"/>
  <c r="E4207" i="2"/>
  <c r="E4175" i="2"/>
  <c r="E4143" i="2"/>
  <c r="E4111" i="2"/>
  <c r="E4079" i="2"/>
  <c r="E4047" i="2"/>
  <c r="E4015" i="2"/>
  <c r="E3983" i="2"/>
  <c r="E3951" i="2"/>
  <c r="E3911" i="2"/>
  <c r="E3830" i="2"/>
  <c r="E3746" i="2"/>
  <c r="E3660" i="2"/>
  <c r="E3562" i="2"/>
  <c r="E3308" i="2"/>
  <c r="E5668" i="2"/>
  <c r="E5658" i="2"/>
  <c r="E5647" i="2"/>
  <c r="E5636" i="2"/>
  <c r="E5626" i="2"/>
  <c r="E5615" i="2"/>
  <c r="E5604" i="2"/>
  <c r="E5594" i="2"/>
  <c r="E5583" i="2"/>
  <c r="E5570" i="2"/>
  <c r="E5557" i="2"/>
  <c r="E5544" i="2"/>
  <c r="E5531" i="2"/>
  <c r="E5519" i="2"/>
  <c r="E5506" i="2"/>
  <c r="E5493" i="2"/>
  <c r="E5480" i="2"/>
  <c r="E5467" i="2"/>
  <c r="E5455" i="2"/>
  <c r="E5442" i="2"/>
  <c r="E5429" i="2"/>
  <c r="E5416" i="2"/>
  <c r="E5403" i="2"/>
  <c r="E5391" i="2"/>
  <c r="E5378" i="2"/>
  <c r="E5365" i="2"/>
  <c r="E5352" i="2"/>
  <c r="E5339" i="2"/>
  <c r="E5327" i="2"/>
  <c r="E5314" i="2"/>
  <c r="E5301" i="2"/>
  <c r="E5288" i="2"/>
  <c r="E5275" i="2"/>
  <c r="E5263" i="2"/>
  <c r="E5250" i="2"/>
  <c r="E5237" i="2"/>
  <c r="E5224" i="2"/>
  <c r="E5211" i="2"/>
  <c r="E5199" i="2"/>
  <c r="E5186" i="2"/>
  <c r="E5173" i="2"/>
  <c r="E5160" i="2"/>
  <c r="E5147" i="2"/>
  <c r="E5135" i="2"/>
  <c r="E5122" i="2"/>
  <c r="E5109" i="2"/>
  <c r="E5096" i="2"/>
  <c r="E5083" i="2"/>
  <c r="E5071" i="2"/>
  <c r="E5058" i="2"/>
  <c r="E5045" i="2"/>
  <c r="E5032" i="2"/>
  <c r="E5019" i="2"/>
  <c r="E5007" i="2"/>
  <c r="E4994" i="2"/>
  <c r="E4981" i="2"/>
  <c r="E4968" i="2"/>
  <c r="E4955" i="2"/>
  <c r="E4943" i="2"/>
  <c r="E4930" i="2"/>
  <c r="E4917" i="2"/>
  <c r="E4904" i="2"/>
  <c r="E4891" i="2"/>
  <c r="E4879" i="2"/>
  <c r="E4866" i="2"/>
  <c r="E4853" i="2"/>
  <c r="E4840" i="2"/>
  <c r="E4827" i="2"/>
  <c r="E4815" i="2"/>
  <c r="E4802" i="2"/>
  <c r="E4789" i="2"/>
  <c r="E4776" i="2"/>
  <c r="E4763" i="2"/>
  <c r="E4751" i="2"/>
  <c r="E4738" i="2"/>
  <c r="E4725" i="2"/>
  <c r="E4712" i="2"/>
  <c r="E4699" i="2"/>
  <c r="E4687" i="2"/>
  <c r="E4674" i="2"/>
  <c r="E4661" i="2"/>
  <c r="E4648" i="2"/>
  <c r="E4635" i="2"/>
  <c r="E4623" i="2"/>
  <c r="E4610" i="2"/>
  <c r="E4597" i="2"/>
  <c r="E4584" i="2"/>
  <c r="E4571" i="2"/>
  <c r="E4559" i="2"/>
  <c r="E4546" i="2"/>
  <c r="E4533" i="2"/>
  <c r="E4520" i="2"/>
  <c r="E4507" i="2"/>
  <c r="E4491" i="2"/>
  <c r="E4475" i="2"/>
  <c r="E4459" i="2"/>
  <c r="E4443" i="2"/>
  <c r="E4427" i="2"/>
  <c r="E4411" i="2"/>
  <c r="E4390" i="2"/>
  <c r="E4359" i="2"/>
  <c r="E4327" i="2"/>
  <c r="E4295" i="2"/>
  <c r="E4263" i="2"/>
  <c r="E4231" i="2"/>
  <c r="E4199" i="2"/>
  <c r="E4167" i="2"/>
  <c r="E4135" i="2"/>
  <c r="E4103" i="2"/>
  <c r="E4071" i="2"/>
  <c r="E4039" i="2"/>
  <c r="E4007" i="2"/>
  <c r="E3975" i="2"/>
  <c r="E3943" i="2"/>
  <c r="E3910" i="2"/>
  <c r="E3829" i="2"/>
  <c r="E3745" i="2"/>
  <c r="E3659" i="2"/>
  <c r="E3561" i="2"/>
  <c r="E3200" i="2"/>
  <c r="E5146" i="2"/>
  <c r="E5133" i="2"/>
  <c r="E5120" i="2"/>
  <c r="E5107" i="2"/>
  <c r="E5095" i="2"/>
  <c r="E5082" i="2"/>
  <c r="E5069" i="2"/>
  <c r="E5056" i="2"/>
  <c r="E5043" i="2"/>
  <c r="E5031" i="2"/>
  <c r="E5018" i="2"/>
  <c r="E5005" i="2"/>
  <c r="E4992" i="2"/>
  <c r="E4979" i="2"/>
  <c r="E4967" i="2"/>
  <c r="E4954" i="2"/>
  <c r="E4941" i="2"/>
  <c r="E4928" i="2"/>
  <c r="E4915" i="2"/>
  <c r="E4903" i="2"/>
  <c r="E4890" i="2"/>
  <c r="E4877" i="2"/>
  <c r="E4864" i="2"/>
  <c r="E4851" i="2"/>
  <c r="E4839" i="2"/>
  <c r="E4826" i="2"/>
  <c r="E4813" i="2"/>
  <c r="E4800" i="2"/>
  <c r="E4787" i="2"/>
  <c r="E4775" i="2"/>
  <c r="E4762" i="2"/>
  <c r="E4749" i="2"/>
  <c r="E4736" i="2"/>
  <c r="E4723" i="2"/>
  <c r="E4711" i="2"/>
  <c r="E4698" i="2"/>
  <c r="E4685" i="2"/>
  <c r="E4672" i="2"/>
  <c r="E4659" i="2"/>
  <c r="E4647" i="2"/>
  <c r="E4634" i="2"/>
  <c r="E4621" i="2"/>
  <c r="E4608" i="2"/>
  <c r="E4595" i="2"/>
  <c r="E4583" i="2"/>
  <c r="E4570" i="2"/>
  <c r="E4557" i="2"/>
  <c r="E4544" i="2"/>
  <c r="E4531" i="2"/>
  <c r="E4519" i="2"/>
  <c r="E4506" i="2"/>
  <c r="E4490" i="2"/>
  <c r="E4474" i="2"/>
  <c r="E4458" i="2"/>
  <c r="E4442" i="2"/>
  <c r="E4426" i="2"/>
  <c r="E4410" i="2"/>
  <c r="E4388" i="2"/>
  <c r="E4358" i="2"/>
  <c r="E4326" i="2"/>
  <c r="E4294" i="2"/>
  <c r="E4262" i="2"/>
  <c r="E4230" i="2"/>
  <c r="E4198" i="2"/>
  <c r="E4166" i="2"/>
  <c r="E4134" i="2"/>
  <c r="E4102" i="2"/>
  <c r="E4070" i="2"/>
  <c r="E4038" i="2"/>
  <c r="E4006" i="2"/>
  <c r="E3974" i="2"/>
  <c r="E3942" i="2"/>
  <c r="E3894" i="2"/>
  <c r="E3810" i="2"/>
  <c r="E3724" i="2"/>
  <c r="E3638" i="2"/>
  <c r="E3537" i="2"/>
  <c r="E3078" i="2"/>
  <c r="E6026" i="2"/>
  <c r="E6018" i="2"/>
  <c r="E6010" i="2"/>
  <c r="E6002" i="2"/>
  <c r="E5994" i="2"/>
  <c r="E5986" i="2"/>
  <c r="E5975" i="2"/>
  <c r="E5964" i="2"/>
  <c r="E5954" i="2"/>
  <c r="E5943" i="2"/>
  <c r="E5932" i="2"/>
  <c r="E5922" i="2"/>
  <c r="E5911" i="2"/>
  <c r="E5900" i="2"/>
  <c r="E5890" i="2"/>
  <c r="E5879" i="2"/>
  <c r="E5868" i="2"/>
  <c r="E5858" i="2"/>
  <c r="E5847" i="2"/>
  <c r="E5836" i="2"/>
  <c r="E5826" i="2"/>
  <c r="E5815" i="2"/>
  <c r="E5804" i="2"/>
  <c r="E5794" i="2"/>
  <c r="E5783" i="2"/>
  <c r="E5772" i="2"/>
  <c r="E5762" i="2"/>
  <c r="E5751" i="2"/>
  <c r="E5740" i="2"/>
  <c r="E5730" i="2"/>
  <c r="E5719" i="2"/>
  <c r="E5708" i="2"/>
  <c r="E5698" i="2"/>
  <c r="E5687" i="2"/>
  <c r="E5676" i="2"/>
  <c r="E5666" i="2"/>
  <c r="E5655" i="2"/>
  <c r="E5644" i="2"/>
  <c r="E5634" i="2"/>
  <c r="E5623" i="2"/>
  <c r="E5612" i="2"/>
  <c r="E5602" i="2"/>
  <c r="E5591" i="2"/>
  <c r="E5579" i="2"/>
  <c r="E5567" i="2"/>
  <c r="E5554" i="2"/>
  <c r="E5541" i="2"/>
  <c r="E5528" i="2"/>
  <c r="E5515" i="2"/>
  <c r="E5503" i="2"/>
  <c r="E5490" i="2"/>
  <c r="E5477" i="2"/>
  <c r="E5464" i="2"/>
  <c r="E5451" i="2"/>
  <c r="E5439" i="2"/>
  <c r="E5426" i="2"/>
  <c r="E5413" i="2"/>
  <c r="E5400" i="2"/>
  <c r="E5387" i="2"/>
  <c r="E5375" i="2"/>
  <c r="E5362" i="2"/>
  <c r="E5349" i="2"/>
  <c r="E5336" i="2"/>
  <c r="E5323" i="2"/>
  <c r="E5311" i="2"/>
  <c r="E5298" i="2"/>
  <c r="E5285" i="2"/>
  <c r="E5272" i="2"/>
  <c r="E5259" i="2"/>
  <c r="E5247" i="2"/>
  <c r="E5234" i="2"/>
  <c r="E5221" i="2"/>
  <c r="E5208" i="2"/>
  <c r="E5195" i="2"/>
  <c r="E5183" i="2"/>
  <c r="E5170" i="2"/>
  <c r="E5157" i="2"/>
  <c r="E5144" i="2"/>
  <c r="E5131" i="2"/>
  <c r="E5119" i="2"/>
  <c r="E5106" i="2"/>
  <c r="E5093" i="2"/>
  <c r="E5080" i="2"/>
  <c r="E5067" i="2"/>
  <c r="E5055" i="2"/>
  <c r="E5042" i="2"/>
  <c r="E5029" i="2"/>
  <c r="E5016" i="2"/>
  <c r="E5003" i="2"/>
  <c r="E4991" i="2"/>
  <c r="E4978" i="2"/>
  <c r="E4965" i="2"/>
  <c r="E4952" i="2"/>
  <c r="E4939" i="2"/>
  <c r="E4927" i="2"/>
  <c r="E4914" i="2"/>
  <c r="E4901" i="2"/>
  <c r="E4888" i="2"/>
  <c r="E4875" i="2"/>
  <c r="E4863" i="2"/>
  <c r="E4850" i="2"/>
  <c r="E4837" i="2"/>
  <c r="E4824" i="2"/>
  <c r="E4811" i="2"/>
  <c r="E4799" i="2"/>
  <c r="E4786" i="2"/>
  <c r="E4773" i="2"/>
  <c r="E4760" i="2"/>
  <c r="E4747" i="2"/>
  <c r="E4735" i="2"/>
  <c r="E4722" i="2"/>
  <c r="E4709" i="2"/>
  <c r="E4696" i="2"/>
  <c r="E4683" i="2"/>
  <c r="E4671" i="2"/>
  <c r="E4658" i="2"/>
  <c r="E4645" i="2"/>
  <c r="E4632" i="2"/>
  <c r="E4619" i="2"/>
  <c r="E4607" i="2"/>
  <c r="E4594" i="2"/>
  <c r="E4581" i="2"/>
  <c r="E4568" i="2"/>
  <c r="E4555" i="2"/>
  <c r="E4543" i="2"/>
  <c r="E4530" i="2"/>
  <c r="E4517" i="2"/>
  <c r="E4504" i="2"/>
  <c r="E4488" i="2"/>
  <c r="E4472" i="2"/>
  <c r="E4456" i="2"/>
  <c r="E4440" i="2"/>
  <c r="E4424" i="2"/>
  <c r="E4408" i="2"/>
  <c r="E4384" i="2"/>
  <c r="E4352" i="2"/>
  <c r="E4320" i="2"/>
  <c r="E4288" i="2"/>
  <c r="E4256" i="2"/>
  <c r="E4224" i="2"/>
  <c r="E4192" i="2"/>
  <c r="E4160" i="2"/>
  <c r="E4128" i="2"/>
  <c r="E4096" i="2"/>
  <c r="E4064" i="2"/>
  <c r="E4032" i="2"/>
  <c r="E4000" i="2"/>
  <c r="E3968" i="2"/>
  <c r="E3936" i="2"/>
  <c r="E3893" i="2"/>
  <c r="E3809" i="2"/>
  <c r="E3723" i="2"/>
  <c r="E3637" i="2"/>
  <c r="E3534" i="2"/>
  <c r="E2760" i="2"/>
  <c r="E3509" i="2"/>
  <c r="E3484" i="2"/>
  <c r="E3436" i="2"/>
  <c r="E3372" i="2"/>
  <c r="E3300" i="2"/>
  <c r="E3190" i="2"/>
  <c r="E3053" i="2"/>
  <c r="E2706" i="2"/>
  <c r="E5985" i="2"/>
  <c r="E5977" i="2"/>
  <c r="E5969" i="2"/>
  <c r="E5961" i="2"/>
  <c r="E5953" i="2"/>
  <c r="E5945" i="2"/>
  <c r="E5937" i="2"/>
  <c r="E5929" i="2"/>
  <c r="E5921" i="2"/>
  <c r="E5913" i="2"/>
  <c r="E5905" i="2"/>
  <c r="E5897" i="2"/>
  <c r="E5889" i="2"/>
  <c r="E5881" i="2"/>
  <c r="E5873" i="2"/>
  <c r="E5865" i="2"/>
  <c r="E5857" i="2"/>
  <c r="E5849" i="2"/>
  <c r="E5841" i="2"/>
  <c r="E5833" i="2"/>
  <c r="E5825" i="2"/>
  <c r="E5817" i="2"/>
  <c r="E5809" i="2"/>
  <c r="E5801" i="2"/>
  <c r="E5793" i="2"/>
  <c r="E5785" i="2"/>
  <c r="E5777" i="2"/>
  <c r="E5769" i="2"/>
  <c r="E5761" i="2"/>
  <c r="E5753" i="2"/>
  <c r="E5745" i="2"/>
  <c r="E5737" i="2"/>
  <c r="E5729" i="2"/>
  <c r="E5721" i="2"/>
  <c r="E5713" i="2"/>
  <c r="E5705" i="2"/>
  <c r="E5697" i="2"/>
  <c r="E5689" i="2"/>
  <c r="E5681" i="2"/>
  <c r="E5673" i="2"/>
  <c r="E5665" i="2"/>
  <c r="E5657" i="2"/>
  <c r="E5649" i="2"/>
  <c r="E5641" i="2"/>
  <c r="E5633" i="2"/>
  <c r="E5625" i="2"/>
  <c r="E5617" i="2"/>
  <c r="E5609" i="2"/>
  <c r="E5601" i="2"/>
  <c r="E5593" i="2"/>
  <c r="E5585" i="2"/>
  <c r="E5577" i="2"/>
  <c r="E5569" i="2"/>
  <c r="E5561" i="2"/>
  <c r="E5553" i="2"/>
  <c r="E5545" i="2"/>
  <c r="E5537" i="2"/>
  <c r="E5529" i="2"/>
  <c r="E5521" i="2"/>
  <c r="E5513" i="2"/>
  <c r="E5505" i="2"/>
  <c r="E5497" i="2"/>
  <c r="E5489" i="2"/>
  <c r="E5481" i="2"/>
  <c r="E5473" i="2"/>
  <c r="E5465" i="2"/>
  <c r="E5457" i="2"/>
  <c r="E5449" i="2"/>
  <c r="E5441" i="2"/>
  <c r="E5433" i="2"/>
  <c r="E5425" i="2"/>
  <c r="E5417" i="2"/>
  <c r="E5409" i="2"/>
  <c r="E5401" i="2"/>
  <c r="E5393" i="2"/>
  <c r="E5385" i="2"/>
  <c r="E5377" i="2"/>
  <c r="E5369" i="2"/>
  <c r="E5361" i="2"/>
  <c r="E5353" i="2"/>
  <c r="E5345" i="2"/>
  <c r="E5337" i="2"/>
  <c r="E5329" i="2"/>
  <c r="E5321" i="2"/>
  <c r="E5313" i="2"/>
  <c r="E5305" i="2"/>
  <c r="E5297" i="2"/>
  <c r="E5289" i="2"/>
  <c r="E5281" i="2"/>
  <c r="E5273" i="2"/>
  <c r="E5265" i="2"/>
  <c r="E5257" i="2"/>
  <c r="E5249" i="2"/>
  <c r="E5241" i="2"/>
  <c r="E5233" i="2"/>
  <c r="E5225" i="2"/>
  <c r="E5217" i="2"/>
  <c r="E5209" i="2"/>
  <c r="E5201" i="2"/>
  <c r="E5193" i="2"/>
  <c r="E5185" i="2"/>
  <c r="E5177" i="2"/>
  <c r="E5169" i="2"/>
  <c r="E5161" i="2"/>
  <c r="E5153" i="2"/>
  <c r="E5145" i="2"/>
  <c r="E5137" i="2"/>
  <c r="E5129" i="2"/>
  <c r="E5121" i="2"/>
  <c r="E5113" i="2"/>
  <c r="E5105" i="2"/>
  <c r="E5097" i="2"/>
  <c r="E5089" i="2"/>
  <c r="E5081" i="2"/>
  <c r="E5073" i="2"/>
  <c r="E5065" i="2"/>
  <c r="E5057" i="2"/>
  <c r="E5049" i="2"/>
  <c r="E5041" i="2"/>
  <c r="E5033" i="2"/>
  <c r="E5025" i="2"/>
  <c r="E5017" i="2"/>
  <c r="E5009" i="2"/>
  <c r="E5001" i="2"/>
  <c r="E4993" i="2"/>
  <c r="E4985" i="2"/>
  <c r="E4977" i="2"/>
  <c r="E4969" i="2"/>
  <c r="E4961" i="2"/>
  <c r="E4953" i="2"/>
  <c r="E4945" i="2"/>
  <c r="E4937" i="2"/>
  <c r="E4929" i="2"/>
  <c r="E4921" i="2"/>
  <c r="E4913" i="2"/>
  <c r="E4905" i="2"/>
  <c r="E4897" i="2"/>
  <c r="E4889" i="2"/>
  <c r="E4881" i="2"/>
  <c r="E4873" i="2"/>
  <c r="E4865" i="2"/>
  <c r="E4857" i="2"/>
  <c r="E4849" i="2"/>
  <c r="E4841" i="2"/>
  <c r="E4833" i="2"/>
  <c r="E4825" i="2"/>
  <c r="E4817" i="2"/>
  <c r="E4809" i="2"/>
  <c r="E4801" i="2"/>
  <c r="E4793" i="2"/>
  <c r="E4785" i="2"/>
  <c r="E4777" i="2"/>
  <c r="E4769" i="2"/>
  <c r="E4761" i="2"/>
  <c r="E4753" i="2"/>
  <c r="E4745" i="2"/>
  <c r="E4737" i="2"/>
  <c r="E4729" i="2"/>
  <c r="E4721" i="2"/>
  <c r="E4713" i="2"/>
  <c r="E4705" i="2"/>
  <c r="E4697" i="2"/>
  <c r="E4689" i="2"/>
  <c r="E4681" i="2"/>
  <c r="E4673" i="2"/>
  <c r="E4665" i="2"/>
  <c r="E4657" i="2"/>
  <c r="E4649" i="2"/>
  <c r="E4641" i="2"/>
  <c r="E4633" i="2"/>
  <c r="E4625" i="2"/>
  <c r="E4617" i="2"/>
  <c r="E4609" i="2"/>
  <c r="E4601" i="2"/>
  <c r="E4593" i="2"/>
  <c r="E4585" i="2"/>
  <c r="E4577" i="2"/>
  <c r="E4569" i="2"/>
  <c r="E4561" i="2"/>
  <c r="E4553" i="2"/>
  <c r="E4545" i="2"/>
  <c r="E4537" i="2"/>
  <c r="E4529" i="2"/>
  <c r="E4521" i="2"/>
  <c r="E4513" i="2"/>
  <c r="E4505" i="2"/>
  <c r="E4497" i="2"/>
  <c r="E4489" i="2"/>
  <c r="E4481" i="2"/>
  <c r="E4473" i="2"/>
  <c r="E4465" i="2"/>
  <c r="E4457" i="2"/>
  <c r="E4449" i="2"/>
  <c r="E4441" i="2"/>
  <c r="E4433" i="2"/>
  <c r="E4425" i="2"/>
  <c r="E4417" i="2"/>
  <c r="E4409" i="2"/>
  <c r="E4399" i="2"/>
  <c r="E4385" i="2"/>
  <c r="E4369" i="2"/>
  <c r="E4353" i="2"/>
  <c r="E4337" i="2"/>
  <c r="E4321" i="2"/>
  <c r="E4305" i="2"/>
  <c r="E4289" i="2"/>
  <c r="E4273" i="2"/>
  <c r="E4257" i="2"/>
  <c r="E4241" i="2"/>
  <c r="E4225" i="2"/>
  <c r="E4209" i="2"/>
  <c r="E4193" i="2"/>
  <c r="E4177" i="2"/>
  <c r="E4161" i="2"/>
  <c r="E4145" i="2"/>
  <c r="E4129" i="2"/>
  <c r="E4113" i="2"/>
  <c r="E4097" i="2"/>
  <c r="E4081" i="2"/>
  <c r="E4065" i="2"/>
  <c r="E4049" i="2"/>
  <c r="E4033" i="2"/>
  <c r="E4017" i="2"/>
  <c r="E4001" i="2"/>
  <c r="E3985" i="2"/>
  <c r="E3969" i="2"/>
  <c r="E3953" i="2"/>
  <c r="E3937" i="2"/>
  <c r="E3921" i="2"/>
  <c r="E3905" i="2"/>
  <c r="E3886" i="2"/>
  <c r="E3866" i="2"/>
  <c r="E3844" i="2"/>
  <c r="E3822" i="2"/>
  <c r="E3802" i="2"/>
  <c r="E3780" i="2"/>
  <c r="E3758" i="2"/>
  <c r="E3738" i="2"/>
  <c r="E3716" i="2"/>
  <c r="E3694" i="2"/>
  <c r="E3674" i="2"/>
  <c r="E3652" i="2"/>
  <c r="E3629" i="2"/>
  <c r="E3604" i="2"/>
  <c r="E3578" i="2"/>
  <c r="E3553" i="2"/>
  <c r="E3526" i="2"/>
  <c r="E3501" i="2"/>
  <c r="E3474" i="2"/>
  <c r="E3426" i="2"/>
  <c r="E3362" i="2"/>
  <c r="E3285" i="2"/>
  <c r="E3175" i="2"/>
  <c r="E3016" i="2"/>
  <c r="E2645" i="2"/>
  <c r="E3920" i="2"/>
  <c r="E3904" i="2"/>
  <c r="E3885" i="2"/>
  <c r="E3865" i="2"/>
  <c r="E3843" i="2"/>
  <c r="E3821" i="2"/>
  <c r="E3801" i="2"/>
  <c r="E3779" i="2"/>
  <c r="E3757" i="2"/>
  <c r="E3737" i="2"/>
  <c r="E3715" i="2"/>
  <c r="E3693" i="2"/>
  <c r="E3673" i="2"/>
  <c r="E3651" i="2"/>
  <c r="E3628" i="2"/>
  <c r="E3602" i="2"/>
  <c r="E3577" i="2"/>
  <c r="E3550" i="2"/>
  <c r="E3525" i="2"/>
  <c r="E3500" i="2"/>
  <c r="E3470" i="2"/>
  <c r="E3420" i="2"/>
  <c r="E3356" i="2"/>
  <c r="E3275" i="2"/>
  <c r="E3165" i="2"/>
  <c r="E2976" i="2"/>
  <c r="E2589" i="2"/>
  <c r="E3903" i="2"/>
  <c r="E3884" i="2"/>
  <c r="E3862" i="2"/>
  <c r="E3842" i="2"/>
  <c r="E3820" i="2"/>
  <c r="E3798" i="2"/>
  <c r="E3778" i="2"/>
  <c r="E3756" i="2"/>
  <c r="E3734" i="2"/>
  <c r="E3714" i="2"/>
  <c r="E3692" i="2"/>
  <c r="E3670" i="2"/>
  <c r="E3650" i="2"/>
  <c r="E3626" i="2"/>
  <c r="E3601" i="2"/>
  <c r="E3574" i="2"/>
  <c r="E3549" i="2"/>
  <c r="E3524" i="2"/>
  <c r="E3498" i="2"/>
  <c r="E3468" i="2"/>
  <c r="E3410" i="2"/>
  <c r="E3346" i="2"/>
  <c r="E3261" i="2"/>
  <c r="E3146" i="2"/>
  <c r="E2930" i="2"/>
  <c r="E2489" i="2"/>
  <c r="E5982" i="2"/>
  <c r="E5974" i="2"/>
  <c r="E5966" i="2"/>
  <c r="E5958" i="2"/>
  <c r="E5950" i="2"/>
  <c r="E5942" i="2"/>
  <c r="E5934" i="2"/>
  <c r="E5926" i="2"/>
  <c r="E5918" i="2"/>
  <c r="E5910" i="2"/>
  <c r="E5902" i="2"/>
  <c r="E5894" i="2"/>
  <c r="E5886" i="2"/>
  <c r="E5878" i="2"/>
  <c r="E5870" i="2"/>
  <c r="E5862" i="2"/>
  <c r="E5854" i="2"/>
  <c r="E5846" i="2"/>
  <c r="E5838" i="2"/>
  <c r="E5830" i="2"/>
  <c r="E5822" i="2"/>
  <c r="E5814" i="2"/>
  <c r="E5806" i="2"/>
  <c r="E5798" i="2"/>
  <c r="E5790" i="2"/>
  <c r="E5782" i="2"/>
  <c r="E5774" i="2"/>
  <c r="E5766" i="2"/>
  <c r="E5758" i="2"/>
  <c r="E5750" i="2"/>
  <c r="E5742" i="2"/>
  <c r="E5734" i="2"/>
  <c r="E5726" i="2"/>
  <c r="E5718" i="2"/>
  <c r="E5710" i="2"/>
  <c r="E5702" i="2"/>
  <c r="E5694" i="2"/>
  <c r="E5686" i="2"/>
  <c r="E5678" i="2"/>
  <c r="E5670" i="2"/>
  <c r="E5662" i="2"/>
  <c r="E5654" i="2"/>
  <c r="E5646" i="2"/>
  <c r="E5638" i="2"/>
  <c r="E5630" i="2"/>
  <c r="E5622" i="2"/>
  <c r="E5614" i="2"/>
  <c r="E5606" i="2"/>
  <c r="E5598" i="2"/>
  <c r="E5590" i="2"/>
  <c r="E5582" i="2"/>
  <c r="E5574" i="2"/>
  <c r="E5566" i="2"/>
  <c r="E5558" i="2"/>
  <c r="E5550" i="2"/>
  <c r="E5542" i="2"/>
  <c r="E5534" i="2"/>
  <c r="E5526" i="2"/>
  <c r="E5518" i="2"/>
  <c r="E5510" i="2"/>
  <c r="E5502" i="2"/>
  <c r="E5494" i="2"/>
  <c r="E5486" i="2"/>
  <c r="E5478" i="2"/>
  <c r="E5470" i="2"/>
  <c r="E5462" i="2"/>
  <c r="E5454" i="2"/>
  <c r="E5446" i="2"/>
  <c r="E5438" i="2"/>
  <c r="E5430" i="2"/>
  <c r="E5422" i="2"/>
  <c r="E5414" i="2"/>
  <c r="E5406" i="2"/>
  <c r="E5398" i="2"/>
  <c r="E5390" i="2"/>
  <c r="E5382" i="2"/>
  <c r="E5374" i="2"/>
  <c r="E5366" i="2"/>
  <c r="E5358" i="2"/>
  <c r="E5350" i="2"/>
  <c r="E5342" i="2"/>
  <c r="E5334" i="2"/>
  <c r="E5326" i="2"/>
  <c r="E5318" i="2"/>
  <c r="E5310" i="2"/>
  <c r="E5302" i="2"/>
  <c r="E5294" i="2"/>
  <c r="E5286" i="2"/>
  <c r="E5278" i="2"/>
  <c r="E5270" i="2"/>
  <c r="E5262" i="2"/>
  <c r="E5254" i="2"/>
  <c r="E5246" i="2"/>
  <c r="E5238" i="2"/>
  <c r="E5230" i="2"/>
  <c r="E5222" i="2"/>
  <c r="E5214" i="2"/>
  <c r="E5206" i="2"/>
  <c r="E5198" i="2"/>
  <c r="E5190" i="2"/>
  <c r="E5182" i="2"/>
  <c r="E5174" i="2"/>
  <c r="E5166" i="2"/>
  <c r="E5158" i="2"/>
  <c r="E5150" i="2"/>
  <c r="E5142" i="2"/>
  <c r="E5134" i="2"/>
  <c r="E5126" i="2"/>
  <c r="E5118" i="2"/>
  <c r="E5110" i="2"/>
  <c r="E5102" i="2"/>
  <c r="E5094" i="2"/>
  <c r="E5086" i="2"/>
  <c r="E5078" i="2"/>
  <c r="E5070" i="2"/>
  <c r="E5062" i="2"/>
  <c r="E5054" i="2"/>
  <c r="E5046" i="2"/>
  <c r="E5038" i="2"/>
  <c r="E5030" i="2"/>
  <c r="E5022" i="2"/>
  <c r="E5014" i="2"/>
  <c r="E5006" i="2"/>
  <c r="E4998" i="2"/>
  <c r="E4990" i="2"/>
  <c r="E4982" i="2"/>
  <c r="E4974" i="2"/>
  <c r="E4966" i="2"/>
  <c r="E4958" i="2"/>
  <c r="E4950" i="2"/>
  <c r="E4942" i="2"/>
  <c r="E4934" i="2"/>
  <c r="E4926" i="2"/>
  <c r="E4918" i="2"/>
  <c r="E4910" i="2"/>
  <c r="E4902" i="2"/>
  <c r="E4894" i="2"/>
  <c r="E4886" i="2"/>
  <c r="E4878" i="2"/>
  <c r="E4870" i="2"/>
  <c r="E4862" i="2"/>
  <c r="E4854" i="2"/>
  <c r="E4846" i="2"/>
  <c r="E4838" i="2"/>
  <c r="E4830" i="2"/>
  <c r="E4822" i="2"/>
  <c r="E4814" i="2"/>
  <c r="E4806" i="2"/>
  <c r="E4798" i="2"/>
  <c r="E4790" i="2"/>
  <c r="E4782" i="2"/>
  <c r="E4774" i="2"/>
  <c r="E4766" i="2"/>
  <c r="E4758" i="2"/>
  <c r="E4750" i="2"/>
  <c r="E4742" i="2"/>
  <c r="E4734" i="2"/>
  <c r="E4726" i="2"/>
  <c r="E4718" i="2"/>
  <c r="E4710" i="2"/>
  <c r="E4702" i="2"/>
  <c r="E4694" i="2"/>
  <c r="E4686" i="2"/>
  <c r="E4678" i="2"/>
  <c r="E4670" i="2"/>
  <c r="E4662" i="2"/>
  <c r="E4654" i="2"/>
  <c r="E4646" i="2"/>
  <c r="E4638" i="2"/>
  <c r="E4630" i="2"/>
  <c r="E4622" i="2"/>
  <c r="E4614" i="2"/>
  <c r="E4606" i="2"/>
  <c r="E4598" i="2"/>
  <c r="E4590" i="2"/>
  <c r="E4582" i="2"/>
  <c r="E4574" i="2"/>
  <c r="E4566" i="2"/>
  <c r="E4558" i="2"/>
  <c r="E4550" i="2"/>
  <c r="E4542" i="2"/>
  <c r="E4534" i="2"/>
  <c r="E4526" i="2"/>
  <c r="E4518" i="2"/>
  <c r="E4510" i="2"/>
  <c r="E4502" i="2"/>
  <c r="E4494" i="2"/>
  <c r="E4486" i="2"/>
  <c r="E4478" i="2"/>
  <c r="E4470" i="2"/>
  <c r="E4462" i="2"/>
  <c r="E4454" i="2"/>
  <c r="E4446" i="2"/>
  <c r="E4438" i="2"/>
  <c r="E4430" i="2"/>
  <c r="E4422" i="2"/>
  <c r="E4414" i="2"/>
  <c r="E4406" i="2"/>
  <c r="E4393" i="2"/>
  <c r="E4382" i="2"/>
  <c r="E4366" i="2"/>
  <c r="E4350" i="2"/>
  <c r="E4334" i="2"/>
  <c r="E4318" i="2"/>
  <c r="E4302" i="2"/>
  <c r="E4286" i="2"/>
  <c r="E4270" i="2"/>
  <c r="E4254" i="2"/>
  <c r="E4238" i="2"/>
  <c r="E4222" i="2"/>
  <c r="E4206" i="2"/>
  <c r="E4190" i="2"/>
  <c r="E4174" i="2"/>
  <c r="E4158" i="2"/>
  <c r="E4142" i="2"/>
  <c r="E4126" i="2"/>
  <c r="E4110" i="2"/>
  <c r="E4094" i="2"/>
  <c r="E4078" i="2"/>
  <c r="E4062" i="2"/>
  <c r="E4046" i="2"/>
  <c r="E4030" i="2"/>
  <c r="E4014" i="2"/>
  <c r="E3998" i="2"/>
  <c r="E3982" i="2"/>
  <c r="E3966" i="2"/>
  <c r="E3950" i="2"/>
  <c r="E3934" i="2"/>
  <c r="E3918" i="2"/>
  <c r="E3902" i="2"/>
  <c r="E3883" i="2"/>
  <c r="E3861" i="2"/>
  <c r="E3841" i="2"/>
  <c r="E3819" i="2"/>
  <c r="E3797" i="2"/>
  <c r="E3777" i="2"/>
  <c r="E3755" i="2"/>
  <c r="E3733" i="2"/>
  <c r="E3713" i="2"/>
  <c r="E3691" i="2"/>
  <c r="E3669" i="2"/>
  <c r="E3649" i="2"/>
  <c r="E3625" i="2"/>
  <c r="E3598" i="2"/>
  <c r="E3573" i="2"/>
  <c r="E3548" i="2"/>
  <c r="E3522" i="2"/>
  <c r="E3497" i="2"/>
  <c r="E3458" i="2"/>
  <c r="E3404" i="2"/>
  <c r="E3340" i="2"/>
  <c r="E3250" i="2"/>
  <c r="E3135" i="2"/>
  <c r="E2890" i="2"/>
  <c r="E2378" i="2"/>
  <c r="E4501" i="2"/>
  <c r="E4493" i="2"/>
  <c r="E4485" i="2"/>
  <c r="E4477" i="2"/>
  <c r="E4469" i="2"/>
  <c r="E4461" i="2"/>
  <c r="E4453" i="2"/>
  <c r="E4445" i="2"/>
  <c r="E4437" i="2"/>
  <c r="E4429" i="2"/>
  <c r="E4421" i="2"/>
  <c r="E4413" i="2"/>
  <c r="E4404" i="2"/>
  <c r="E4392" i="2"/>
  <c r="E4377" i="2"/>
  <c r="E4361" i="2"/>
  <c r="E4345" i="2"/>
  <c r="E4329" i="2"/>
  <c r="E4313" i="2"/>
  <c r="E4297" i="2"/>
  <c r="E4281" i="2"/>
  <c r="E4265" i="2"/>
  <c r="E4249" i="2"/>
  <c r="E4233" i="2"/>
  <c r="E4217" i="2"/>
  <c r="E4201" i="2"/>
  <c r="E4185" i="2"/>
  <c r="E4169" i="2"/>
  <c r="E4153" i="2"/>
  <c r="E4137" i="2"/>
  <c r="E4121" i="2"/>
  <c r="E4105" i="2"/>
  <c r="E4089" i="2"/>
  <c r="E4073" i="2"/>
  <c r="E4057" i="2"/>
  <c r="E4041" i="2"/>
  <c r="E4025" i="2"/>
  <c r="E4009" i="2"/>
  <c r="E3993" i="2"/>
  <c r="E3977" i="2"/>
  <c r="E3961" i="2"/>
  <c r="E3945" i="2"/>
  <c r="E3929" i="2"/>
  <c r="E3913" i="2"/>
  <c r="E3897" i="2"/>
  <c r="E3876" i="2"/>
  <c r="E3854" i="2"/>
  <c r="E3834" i="2"/>
  <c r="E3812" i="2"/>
  <c r="E3790" i="2"/>
  <c r="E3770" i="2"/>
  <c r="E3748" i="2"/>
  <c r="E3726" i="2"/>
  <c r="E3706" i="2"/>
  <c r="E3684" i="2"/>
  <c r="E3662" i="2"/>
  <c r="E3642" i="2"/>
  <c r="E3617" i="2"/>
  <c r="E3590" i="2"/>
  <c r="E3565" i="2"/>
  <c r="E3540" i="2"/>
  <c r="E3514" i="2"/>
  <c r="E3489" i="2"/>
  <c r="E3454" i="2"/>
  <c r="E3394" i="2"/>
  <c r="E3330" i="2"/>
  <c r="E3231" i="2"/>
  <c r="E3111" i="2"/>
  <c r="E2845" i="2"/>
  <c r="E2221" i="2"/>
  <c r="E5580" i="2"/>
  <c r="E5572" i="2"/>
  <c r="E5564" i="2"/>
  <c r="E5556" i="2"/>
  <c r="E5548" i="2"/>
  <c r="E5540" i="2"/>
  <c r="E5532" i="2"/>
  <c r="E5524" i="2"/>
  <c r="E5516" i="2"/>
  <c r="E5508" i="2"/>
  <c r="E5500" i="2"/>
  <c r="E5492" i="2"/>
  <c r="E5484" i="2"/>
  <c r="E5476" i="2"/>
  <c r="E5468" i="2"/>
  <c r="E5460" i="2"/>
  <c r="E5452" i="2"/>
  <c r="E5444" i="2"/>
  <c r="E5436" i="2"/>
  <c r="E5428" i="2"/>
  <c r="E5420" i="2"/>
  <c r="E5412" i="2"/>
  <c r="E5404" i="2"/>
  <c r="E5396" i="2"/>
  <c r="E5388" i="2"/>
  <c r="E5380" i="2"/>
  <c r="E5372" i="2"/>
  <c r="E5364" i="2"/>
  <c r="E5356" i="2"/>
  <c r="E5348" i="2"/>
  <c r="E5340" i="2"/>
  <c r="E5332" i="2"/>
  <c r="E5324" i="2"/>
  <c r="E5316" i="2"/>
  <c r="E5308" i="2"/>
  <c r="E5300" i="2"/>
  <c r="E5292" i="2"/>
  <c r="E5284" i="2"/>
  <c r="E5276" i="2"/>
  <c r="E5268" i="2"/>
  <c r="E5260" i="2"/>
  <c r="E5252" i="2"/>
  <c r="E5244" i="2"/>
  <c r="E5236" i="2"/>
  <c r="E5228" i="2"/>
  <c r="E5220" i="2"/>
  <c r="E5212" i="2"/>
  <c r="E5204" i="2"/>
  <c r="E5196" i="2"/>
  <c r="E5188" i="2"/>
  <c r="E5180" i="2"/>
  <c r="E5172" i="2"/>
  <c r="E5164" i="2"/>
  <c r="E5156" i="2"/>
  <c r="E5148" i="2"/>
  <c r="E5140" i="2"/>
  <c r="E5132" i="2"/>
  <c r="E5124" i="2"/>
  <c r="E5116" i="2"/>
  <c r="E5108" i="2"/>
  <c r="E5100" i="2"/>
  <c r="E5092" i="2"/>
  <c r="E5084" i="2"/>
  <c r="E5076" i="2"/>
  <c r="E5068" i="2"/>
  <c r="E5060" i="2"/>
  <c r="E5052" i="2"/>
  <c r="E5044" i="2"/>
  <c r="E5036" i="2"/>
  <c r="E5028" i="2"/>
  <c r="E5020" i="2"/>
  <c r="E5012" i="2"/>
  <c r="E5004" i="2"/>
  <c r="E4996" i="2"/>
  <c r="E4988" i="2"/>
  <c r="E4980" i="2"/>
  <c r="E4972" i="2"/>
  <c r="E4964" i="2"/>
  <c r="E4956" i="2"/>
  <c r="E4948" i="2"/>
  <c r="E4940" i="2"/>
  <c r="E4932" i="2"/>
  <c r="E4924" i="2"/>
  <c r="E4916" i="2"/>
  <c r="E4908" i="2"/>
  <c r="E4900" i="2"/>
  <c r="E4892" i="2"/>
  <c r="E4884" i="2"/>
  <c r="E4876" i="2"/>
  <c r="E4868" i="2"/>
  <c r="E4860" i="2"/>
  <c r="E4852" i="2"/>
  <c r="E4844" i="2"/>
  <c r="E4836" i="2"/>
  <c r="E4828" i="2"/>
  <c r="E4820" i="2"/>
  <c r="E4812" i="2"/>
  <c r="E4804" i="2"/>
  <c r="E4796" i="2"/>
  <c r="E4788" i="2"/>
  <c r="E4780" i="2"/>
  <c r="E4772" i="2"/>
  <c r="E4764" i="2"/>
  <c r="E4756" i="2"/>
  <c r="E4748" i="2"/>
  <c r="E4740" i="2"/>
  <c r="E4732" i="2"/>
  <c r="E4724" i="2"/>
  <c r="E4716" i="2"/>
  <c r="E4708" i="2"/>
  <c r="E4700" i="2"/>
  <c r="E4692" i="2"/>
  <c r="E4684" i="2"/>
  <c r="E4676" i="2"/>
  <c r="E4668" i="2"/>
  <c r="E4660" i="2"/>
  <c r="E4652" i="2"/>
  <c r="E4644" i="2"/>
  <c r="E4636" i="2"/>
  <c r="E4628" i="2"/>
  <c r="E4620" i="2"/>
  <c r="E4612" i="2"/>
  <c r="E4604" i="2"/>
  <c r="E4596" i="2"/>
  <c r="E4588" i="2"/>
  <c r="E4580" i="2"/>
  <c r="E4572" i="2"/>
  <c r="E4564" i="2"/>
  <c r="E4556" i="2"/>
  <c r="E4548" i="2"/>
  <c r="E4540" i="2"/>
  <c r="E4532" i="2"/>
  <c r="E4524" i="2"/>
  <c r="E4516" i="2"/>
  <c r="E4508" i="2"/>
  <c r="E4500" i="2"/>
  <c r="E4492" i="2"/>
  <c r="E4484" i="2"/>
  <c r="E4476" i="2"/>
  <c r="E4468" i="2"/>
  <c r="E4460" i="2"/>
  <c r="E4452" i="2"/>
  <c r="E4444" i="2"/>
  <c r="E4436" i="2"/>
  <c r="E4428" i="2"/>
  <c r="E4420" i="2"/>
  <c r="E4412" i="2"/>
  <c r="E4402" i="2"/>
  <c r="E4391" i="2"/>
  <c r="E4376" i="2"/>
  <c r="E4360" i="2"/>
  <c r="E4344" i="2"/>
  <c r="E4328" i="2"/>
  <c r="E4312" i="2"/>
  <c r="E4296" i="2"/>
  <c r="E4280" i="2"/>
  <c r="E4264" i="2"/>
  <c r="E4248" i="2"/>
  <c r="E4232" i="2"/>
  <c r="E4216" i="2"/>
  <c r="E4200" i="2"/>
  <c r="E4184" i="2"/>
  <c r="E4168" i="2"/>
  <c r="E4152" i="2"/>
  <c r="E4136" i="2"/>
  <c r="E4120" i="2"/>
  <c r="E4104" i="2"/>
  <c r="E4088" i="2"/>
  <c r="E4072" i="2"/>
  <c r="E4056" i="2"/>
  <c r="E4040" i="2"/>
  <c r="E4024" i="2"/>
  <c r="E4008" i="2"/>
  <c r="E3992" i="2"/>
  <c r="E3976" i="2"/>
  <c r="E3960" i="2"/>
  <c r="E3944" i="2"/>
  <c r="E3928" i="2"/>
  <c r="E3912" i="2"/>
  <c r="E3896" i="2"/>
  <c r="E3875" i="2"/>
  <c r="E3853" i="2"/>
  <c r="E3833" i="2"/>
  <c r="E3811" i="2"/>
  <c r="E3789" i="2"/>
  <c r="E3769" i="2"/>
  <c r="E3747" i="2"/>
  <c r="E3725" i="2"/>
  <c r="E3705" i="2"/>
  <c r="E3683" i="2"/>
  <c r="E3661" i="2"/>
  <c r="E3641" i="2"/>
  <c r="E3614" i="2"/>
  <c r="E3589" i="2"/>
  <c r="E3564" i="2"/>
  <c r="E3538" i="2"/>
  <c r="E3513" i="2"/>
  <c r="E3486" i="2"/>
  <c r="E3452" i="2"/>
  <c r="E3388" i="2"/>
  <c r="E3322" i="2"/>
  <c r="E3221" i="2"/>
  <c r="E3098" i="2"/>
  <c r="E2805" i="2"/>
  <c r="E2066" i="2"/>
  <c r="E3438" i="2"/>
  <c r="E3422" i="2"/>
  <c r="E3406" i="2"/>
  <c r="E3390" i="2"/>
  <c r="E3374" i="2"/>
  <c r="E3358" i="2"/>
  <c r="E3342" i="2"/>
  <c r="E3325" i="2"/>
  <c r="E3306" i="2"/>
  <c r="E3284" i="2"/>
  <c r="E3254" i="2"/>
  <c r="E3229" i="2"/>
  <c r="E3199" i="2"/>
  <c r="E3168" i="2"/>
  <c r="E3143" i="2"/>
  <c r="E3110" i="2"/>
  <c r="E3069" i="2"/>
  <c r="E2997" i="2"/>
  <c r="E2912" i="2"/>
  <c r="E2826" i="2"/>
  <c r="E2735" i="2"/>
  <c r="E2621" i="2"/>
  <c r="E2442" i="2"/>
  <c r="E2151" i="2"/>
  <c r="E3469" i="2"/>
  <c r="E3453" i="2"/>
  <c r="E3437" i="2"/>
  <c r="E3421" i="2"/>
  <c r="E3405" i="2"/>
  <c r="E3389" i="2"/>
  <c r="E3373" i="2"/>
  <c r="E3357" i="2"/>
  <c r="E3341" i="2"/>
  <c r="E3324" i="2"/>
  <c r="E3301" i="2"/>
  <c r="E3282" i="2"/>
  <c r="E3253" i="2"/>
  <c r="E3222" i="2"/>
  <c r="E3197" i="2"/>
  <c r="E3167" i="2"/>
  <c r="E3136" i="2"/>
  <c r="E3106" i="2"/>
  <c r="E3066" i="2"/>
  <c r="E2994" i="2"/>
  <c r="E2909" i="2"/>
  <c r="E2824" i="2"/>
  <c r="E2730" i="2"/>
  <c r="E2617" i="2"/>
  <c r="E2431" i="2"/>
  <c r="E2135" i="2"/>
  <c r="E4405" i="2"/>
  <c r="E4397" i="2"/>
  <c r="E4389" i="2"/>
  <c r="E4381" i="2"/>
  <c r="E4373" i="2"/>
  <c r="E4365" i="2"/>
  <c r="E4357" i="2"/>
  <c r="E4349" i="2"/>
  <c r="E4341" i="2"/>
  <c r="E4333" i="2"/>
  <c r="E4325" i="2"/>
  <c r="E4317" i="2"/>
  <c r="E4309" i="2"/>
  <c r="E4301" i="2"/>
  <c r="E4293" i="2"/>
  <c r="E4285" i="2"/>
  <c r="E4277" i="2"/>
  <c r="E4269" i="2"/>
  <c r="E4261" i="2"/>
  <c r="E4253" i="2"/>
  <c r="E4245" i="2"/>
  <c r="E4237" i="2"/>
  <c r="E4229" i="2"/>
  <c r="E4221" i="2"/>
  <c r="E4213" i="2"/>
  <c r="E4205" i="2"/>
  <c r="E4197" i="2"/>
  <c r="E4189" i="2"/>
  <c r="E4181" i="2"/>
  <c r="E4173" i="2"/>
  <c r="E4165" i="2"/>
  <c r="E4157" i="2"/>
  <c r="E4149" i="2"/>
  <c r="E4141" i="2"/>
  <c r="E4133" i="2"/>
  <c r="E4125" i="2"/>
  <c r="E4117" i="2"/>
  <c r="E4109" i="2"/>
  <c r="E4101" i="2"/>
  <c r="E4093" i="2"/>
  <c r="E4085" i="2"/>
  <c r="E4077" i="2"/>
  <c r="E4069" i="2"/>
  <c r="E4061" i="2"/>
  <c r="E4053" i="2"/>
  <c r="E4045" i="2"/>
  <c r="E4037" i="2"/>
  <c r="E4029" i="2"/>
  <c r="E4021" i="2"/>
  <c r="E4013" i="2"/>
  <c r="E4005" i="2"/>
  <c r="E3997" i="2"/>
  <c r="E3989" i="2"/>
  <c r="E3981" i="2"/>
  <c r="E3973" i="2"/>
  <c r="E3965" i="2"/>
  <c r="E3957" i="2"/>
  <c r="E3949" i="2"/>
  <c r="E3941" i="2"/>
  <c r="E3933" i="2"/>
  <c r="E3925" i="2"/>
  <c r="E3917" i="2"/>
  <c r="E3909" i="2"/>
  <c r="E3901" i="2"/>
  <c r="E3892" i="2"/>
  <c r="E3882" i="2"/>
  <c r="E3870" i="2"/>
  <c r="E3860" i="2"/>
  <c r="E3850" i="2"/>
  <c r="E3838" i="2"/>
  <c r="E3828" i="2"/>
  <c r="E3818" i="2"/>
  <c r="E3806" i="2"/>
  <c r="E3796" i="2"/>
  <c r="E3786" i="2"/>
  <c r="E3774" i="2"/>
  <c r="E3764" i="2"/>
  <c r="E3754" i="2"/>
  <c r="E3742" i="2"/>
  <c r="E3732" i="2"/>
  <c r="E3722" i="2"/>
  <c r="E3710" i="2"/>
  <c r="E3700" i="2"/>
  <c r="E3690" i="2"/>
  <c r="E3678" i="2"/>
  <c r="E3668" i="2"/>
  <c r="E3658" i="2"/>
  <c r="E3646" i="2"/>
  <c r="E3636" i="2"/>
  <c r="E3622" i="2"/>
  <c r="E3610" i="2"/>
  <c r="E3597" i="2"/>
  <c r="E3585" i="2"/>
  <c r="E3572" i="2"/>
  <c r="E3558" i="2"/>
  <c r="E3546" i="2"/>
  <c r="E3533" i="2"/>
  <c r="E3521" i="2"/>
  <c r="E3508" i="2"/>
  <c r="E3494" i="2"/>
  <c r="E3482" i="2"/>
  <c r="E3466" i="2"/>
  <c r="E3450" i="2"/>
  <c r="E3434" i="2"/>
  <c r="E3418" i="2"/>
  <c r="E3402" i="2"/>
  <c r="E3386" i="2"/>
  <c r="E3370" i="2"/>
  <c r="E3354" i="2"/>
  <c r="E3338" i="2"/>
  <c r="E3317" i="2"/>
  <c r="E3298" i="2"/>
  <c r="E3274" i="2"/>
  <c r="E3243" i="2"/>
  <c r="E3218" i="2"/>
  <c r="E3189" i="2"/>
  <c r="E3158" i="2"/>
  <c r="E3133" i="2"/>
  <c r="E3096" i="2"/>
  <c r="E3050" i="2"/>
  <c r="E2973" i="2"/>
  <c r="E2888" i="2"/>
  <c r="E2802" i="2"/>
  <c r="E2703" i="2"/>
  <c r="E2581" i="2"/>
  <c r="E2367" i="2"/>
  <c r="E2042" i="2"/>
  <c r="E4380" i="2"/>
  <c r="E4372" i="2"/>
  <c r="E4364" i="2"/>
  <c r="E4356" i="2"/>
  <c r="E4348" i="2"/>
  <c r="E4340" i="2"/>
  <c r="E4332" i="2"/>
  <c r="E4324" i="2"/>
  <c r="E4316" i="2"/>
  <c r="E4308" i="2"/>
  <c r="E4300" i="2"/>
  <c r="E4292" i="2"/>
  <c r="E4284" i="2"/>
  <c r="E4276" i="2"/>
  <c r="E4268" i="2"/>
  <c r="E4260" i="2"/>
  <c r="E4252" i="2"/>
  <c r="E4244" i="2"/>
  <c r="E4236" i="2"/>
  <c r="E4228" i="2"/>
  <c r="E4220" i="2"/>
  <c r="E4212" i="2"/>
  <c r="E4204" i="2"/>
  <c r="E4196" i="2"/>
  <c r="E4188" i="2"/>
  <c r="E4180" i="2"/>
  <c r="E4172" i="2"/>
  <c r="E4164" i="2"/>
  <c r="E4156" i="2"/>
  <c r="E4148" i="2"/>
  <c r="E4140" i="2"/>
  <c r="E4132" i="2"/>
  <c r="E4124" i="2"/>
  <c r="E4116" i="2"/>
  <c r="E4108" i="2"/>
  <c r="E4100" i="2"/>
  <c r="E4092" i="2"/>
  <c r="E4084" i="2"/>
  <c r="E4076" i="2"/>
  <c r="E4068" i="2"/>
  <c r="E4060" i="2"/>
  <c r="E4052" i="2"/>
  <c r="E4044" i="2"/>
  <c r="E4036" i="2"/>
  <c r="E4028" i="2"/>
  <c r="E4020" i="2"/>
  <c r="E4012" i="2"/>
  <c r="E4004" i="2"/>
  <c r="E3996" i="2"/>
  <c r="E3988" i="2"/>
  <c r="E3980" i="2"/>
  <c r="E3972" i="2"/>
  <c r="E3964" i="2"/>
  <c r="E3956" i="2"/>
  <c r="E3948" i="2"/>
  <c r="E3940" i="2"/>
  <c r="E3932" i="2"/>
  <c r="E3924" i="2"/>
  <c r="E3916" i="2"/>
  <c r="E3908" i="2"/>
  <c r="E3900" i="2"/>
  <c r="E3891" i="2"/>
  <c r="E3881" i="2"/>
  <c r="E3869" i="2"/>
  <c r="E3859" i="2"/>
  <c r="E3849" i="2"/>
  <c r="E3837" i="2"/>
  <c r="E3827" i="2"/>
  <c r="E3817" i="2"/>
  <c r="E3805" i="2"/>
  <c r="E3795" i="2"/>
  <c r="E3785" i="2"/>
  <c r="E3773" i="2"/>
  <c r="E3763" i="2"/>
  <c r="E3753" i="2"/>
  <c r="E3741" i="2"/>
  <c r="E3731" i="2"/>
  <c r="E3721" i="2"/>
  <c r="E3709" i="2"/>
  <c r="E3699" i="2"/>
  <c r="E3689" i="2"/>
  <c r="E3677" i="2"/>
  <c r="E3667" i="2"/>
  <c r="E3657" i="2"/>
  <c r="E3645" i="2"/>
  <c r="E3634" i="2"/>
  <c r="E3621" i="2"/>
  <c r="E3609" i="2"/>
  <c r="E3596" i="2"/>
  <c r="E3582" i="2"/>
  <c r="E3570" i="2"/>
  <c r="E3557" i="2"/>
  <c r="E3545" i="2"/>
  <c r="E3532" i="2"/>
  <c r="E3518" i="2"/>
  <c r="E3506" i="2"/>
  <c r="E3493" i="2"/>
  <c r="E3478" i="2"/>
  <c r="E3462" i="2"/>
  <c r="E3446" i="2"/>
  <c r="E3430" i="2"/>
  <c r="E3414" i="2"/>
  <c r="E3398" i="2"/>
  <c r="E3382" i="2"/>
  <c r="E3366" i="2"/>
  <c r="E3350" i="2"/>
  <c r="E3334" i="2"/>
  <c r="E3316" i="2"/>
  <c r="E3293" i="2"/>
  <c r="E3271" i="2"/>
  <c r="E3242" i="2"/>
  <c r="E3211" i="2"/>
  <c r="E3186" i="2"/>
  <c r="E3157" i="2"/>
  <c r="E3125" i="2"/>
  <c r="E3094" i="2"/>
  <c r="E3037" i="2"/>
  <c r="E2954" i="2"/>
  <c r="E2869" i="2"/>
  <c r="E2784" i="2"/>
  <c r="E2677" i="2"/>
  <c r="E2546" i="2"/>
  <c r="E2314" i="2"/>
  <c r="E1929" i="2"/>
  <c r="E4403" i="2"/>
  <c r="E4395" i="2"/>
  <c r="E4387" i="2"/>
  <c r="E4379" i="2"/>
  <c r="E4371" i="2"/>
  <c r="E4363" i="2"/>
  <c r="E4355" i="2"/>
  <c r="E4347" i="2"/>
  <c r="E4339" i="2"/>
  <c r="E4331" i="2"/>
  <c r="E4323" i="2"/>
  <c r="E4315" i="2"/>
  <c r="E4307" i="2"/>
  <c r="E4299" i="2"/>
  <c r="E4291" i="2"/>
  <c r="E4283" i="2"/>
  <c r="E4275" i="2"/>
  <c r="E4267" i="2"/>
  <c r="E4259" i="2"/>
  <c r="E4251" i="2"/>
  <c r="E4243" i="2"/>
  <c r="E4235" i="2"/>
  <c r="E4227" i="2"/>
  <c r="E4219" i="2"/>
  <c r="E4211" i="2"/>
  <c r="E4203" i="2"/>
  <c r="E4195" i="2"/>
  <c r="E4187" i="2"/>
  <c r="E4179" i="2"/>
  <c r="E4171" i="2"/>
  <c r="E4163" i="2"/>
  <c r="E4155" i="2"/>
  <c r="E4147" i="2"/>
  <c r="E4139" i="2"/>
  <c r="E4131" i="2"/>
  <c r="E4123" i="2"/>
  <c r="E4115" i="2"/>
  <c r="E4107" i="2"/>
  <c r="E4099" i="2"/>
  <c r="E4091" i="2"/>
  <c r="E4083" i="2"/>
  <c r="E4075" i="2"/>
  <c r="E4067" i="2"/>
  <c r="E4059" i="2"/>
  <c r="E4051" i="2"/>
  <c r="E4043" i="2"/>
  <c r="E4035" i="2"/>
  <c r="E4027" i="2"/>
  <c r="E4019" i="2"/>
  <c r="E4011" i="2"/>
  <c r="E4003" i="2"/>
  <c r="E3995" i="2"/>
  <c r="E3987" i="2"/>
  <c r="E3979" i="2"/>
  <c r="E3971" i="2"/>
  <c r="E3963" i="2"/>
  <c r="E3955" i="2"/>
  <c r="E3947" i="2"/>
  <c r="E3939" i="2"/>
  <c r="E3931" i="2"/>
  <c r="E3923" i="2"/>
  <c r="E3915" i="2"/>
  <c r="E3907" i="2"/>
  <c r="E3899" i="2"/>
  <c r="E3890" i="2"/>
  <c r="E3878" i="2"/>
  <c r="E3868" i="2"/>
  <c r="E3858" i="2"/>
  <c r="E3846" i="2"/>
  <c r="E3836" i="2"/>
  <c r="E3826" i="2"/>
  <c r="E3814" i="2"/>
  <c r="E3804" i="2"/>
  <c r="E3794" i="2"/>
  <c r="E3782" i="2"/>
  <c r="E3772" i="2"/>
  <c r="E3762" i="2"/>
  <c r="E3750" i="2"/>
  <c r="E3740" i="2"/>
  <c r="E3730" i="2"/>
  <c r="E3718" i="2"/>
  <c r="E3708" i="2"/>
  <c r="E3698" i="2"/>
  <c r="E3686" i="2"/>
  <c r="E3676" i="2"/>
  <c r="E3666" i="2"/>
  <c r="E3654" i="2"/>
  <c r="E3644" i="2"/>
  <c r="E3633" i="2"/>
  <c r="E3620" i="2"/>
  <c r="E3606" i="2"/>
  <c r="E3594" i="2"/>
  <c r="E3581" i="2"/>
  <c r="E3569" i="2"/>
  <c r="E3556" i="2"/>
  <c r="E3542" i="2"/>
  <c r="E3530" i="2"/>
  <c r="E3517" i="2"/>
  <c r="E3505" i="2"/>
  <c r="E3492" i="2"/>
  <c r="E3477" i="2"/>
  <c r="E3461" i="2"/>
  <c r="E3445" i="2"/>
  <c r="E3429" i="2"/>
  <c r="E3413" i="2"/>
  <c r="E3397" i="2"/>
  <c r="E3381" i="2"/>
  <c r="E3365" i="2"/>
  <c r="E3349" i="2"/>
  <c r="E3333" i="2"/>
  <c r="E3314" i="2"/>
  <c r="E3292" i="2"/>
  <c r="E3264" i="2"/>
  <c r="E3239" i="2"/>
  <c r="E3210" i="2"/>
  <c r="E3179" i="2"/>
  <c r="E3154" i="2"/>
  <c r="E3122" i="2"/>
  <c r="E3085" i="2"/>
  <c r="E3034" i="2"/>
  <c r="E2952" i="2"/>
  <c r="E2866" i="2"/>
  <c r="E2781" i="2"/>
  <c r="E2674" i="2"/>
  <c r="E2538" i="2"/>
  <c r="E2303" i="2"/>
  <c r="E1885" i="2"/>
  <c r="E4394" i="2"/>
  <c r="E4386" i="2"/>
  <c r="E4378" i="2"/>
  <c r="E4370" i="2"/>
  <c r="E4362" i="2"/>
  <c r="E4354" i="2"/>
  <c r="E4346" i="2"/>
  <c r="E4338" i="2"/>
  <c r="E4330" i="2"/>
  <c r="E4322" i="2"/>
  <c r="E4314" i="2"/>
  <c r="E4306" i="2"/>
  <c r="E4298" i="2"/>
  <c r="E4290" i="2"/>
  <c r="E4282" i="2"/>
  <c r="E4274" i="2"/>
  <c r="E4266" i="2"/>
  <c r="E4258" i="2"/>
  <c r="E4250" i="2"/>
  <c r="E4242" i="2"/>
  <c r="E4234" i="2"/>
  <c r="E4226" i="2"/>
  <c r="E4218" i="2"/>
  <c r="E4210" i="2"/>
  <c r="E4202" i="2"/>
  <c r="E4194" i="2"/>
  <c r="E4186" i="2"/>
  <c r="E4178" i="2"/>
  <c r="E4170" i="2"/>
  <c r="E4162" i="2"/>
  <c r="E4154" i="2"/>
  <c r="E4146" i="2"/>
  <c r="E4138" i="2"/>
  <c r="E4130" i="2"/>
  <c r="E4122" i="2"/>
  <c r="E4114" i="2"/>
  <c r="E4106" i="2"/>
  <c r="E4098" i="2"/>
  <c r="E4090" i="2"/>
  <c r="E4082" i="2"/>
  <c r="E4074" i="2"/>
  <c r="E4066" i="2"/>
  <c r="E4058" i="2"/>
  <c r="E4050" i="2"/>
  <c r="E4042" i="2"/>
  <c r="E4034" i="2"/>
  <c r="E4026" i="2"/>
  <c r="E4018" i="2"/>
  <c r="E4010" i="2"/>
  <c r="E4002" i="2"/>
  <c r="E3994" i="2"/>
  <c r="E3986" i="2"/>
  <c r="E3978" i="2"/>
  <c r="E3970" i="2"/>
  <c r="E3962" i="2"/>
  <c r="E3954" i="2"/>
  <c r="E3946" i="2"/>
  <c r="E3938" i="2"/>
  <c r="E3930" i="2"/>
  <c r="E3922" i="2"/>
  <c r="E3914" i="2"/>
  <c r="E3906" i="2"/>
  <c r="E3898" i="2"/>
  <c r="E3889" i="2"/>
  <c r="E3877" i="2"/>
  <c r="E3867" i="2"/>
  <c r="E3857" i="2"/>
  <c r="E3845" i="2"/>
  <c r="E3835" i="2"/>
  <c r="E3825" i="2"/>
  <c r="E3813" i="2"/>
  <c r="E3803" i="2"/>
  <c r="E3793" i="2"/>
  <c r="E3781" i="2"/>
  <c r="E3771" i="2"/>
  <c r="E3761" i="2"/>
  <c r="E3749" i="2"/>
  <c r="E3739" i="2"/>
  <c r="E3729" i="2"/>
  <c r="E3717" i="2"/>
  <c r="E3707" i="2"/>
  <c r="E3697" i="2"/>
  <c r="E3685" i="2"/>
  <c r="E3675" i="2"/>
  <c r="E3665" i="2"/>
  <c r="E3653" i="2"/>
  <c r="E3643" i="2"/>
  <c r="E3630" i="2"/>
  <c r="E3618" i="2"/>
  <c r="E3605" i="2"/>
  <c r="E3593" i="2"/>
  <c r="E3580" i="2"/>
  <c r="E3566" i="2"/>
  <c r="E3554" i="2"/>
  <c r="E3541" i="2"/>
  <c r="E3529" i="2"/>
  <c r="E3516" i="2"/>
  <c r="E3502" i="2"/>
  <c r="E3490" i="2"/>
  <c r="E3476" i="2"/>
  <c r="E3460" i="2"/>
  <c r="E3444" i="2"/>
  <c r="E3428" i="2"/>
  <c r="E3412" i="2"/>
  <c r="E3396" i="2"/>
  <c r="E3380" i="2"/>
  <c r="E3364" i="2"/>
  <c r="E3348" i="2"/>
  <c r="E3332" i="2"/>
  <c r="E3309" i="2"/>
  <c r="E3290" i="2"/>
  <c r="E3263" i="2"/>
  <c r="E3232" i="2"/>
  <c r="E3207" i="2"/>
  <c r="E3178" i="2"/>
  <c r="E3147" i="2"/>
  <c r="E3119" i="2"/>
  <c r="E3082" i="2"/>
  <c r="E3018" i="2"/>
  <c r="E2933" i="2"/>
  <c r="E2848" i="2"/>
  <c r="E2762" i="2"/>
  <c r="E2649" i="2"/>
  <c r="E2498" i="2"/>
  <c r="E2237" i="2"/>
  <c r="E1602" i="2"/>
  <c r="E1666" i="2"/>
  <c r="E3635" i="2"/>
  <c r="E3627" i="2"/>
  <c r="E3619" i="2"/>
  <c r="E3611" i="2"/>
  <c r="E3603" i="2"/>
  <c r="E3595" i="2"/>
  <c r="E3587" i="2"/>
  <c r="E3579" i="2"/>
  <c r="E3571" i="2"/>
  <c r="E3563" i="2"/>
  <c r="E3555" i="2"/>
  <c r="E3547" i="2"/>
  <c r="E3539" i="2"/>
  <c r="E3531" i="2"/>
  <c r="E3523" i="2"/>
  <c r="E3515" i="2"/>
  <c r="E3507" i="2"/>
  <c r="E3499" i="2"/>
  <c r="E3491" i="2"/>
  <c r="E3483" i="2"/>
  <c r="E3475" i="2"/>
  <c r="E3467" i="2"/>
  <c r="E3459" i="2"/>
  <c r="E3451" i="2"/>
  <c r="E3443" i="2"/>
  <c r="E3435" i="2"/>
  <c r="E3427" i="2"/>
  <c r="E3419" i="2"/>
  <c r="E3411" i="2"/>
  <c r="E3403" i="2"/>
  <c r="E3395" i="2"/>
  <c r="E3387" i="2"/>
  <c r="E3379" i="2"/>
  <c r="E3371" i="2"/>
  <c r="E3363" i="2"/>
  <c r="E3355" i="2"/>
  <c r="E3347" i="2"/>
  <c r="E3339" i="2"/>
  <c r="E3331" i="2"/>
  <c r="E3323" i="2"/>
  <c r="E3315" i="2"/>
  <c r="E3307" i="2"/>
  <c r="E3299" i="2"/>
  <c r="E3291" i="2"/>
  <c r="E3283" i="2"/>
  <c r="E3272" i="2"/>
  <c r="E3262" i="2"/>
  <c r="E3251" i="2"/>
  <c r="E3240" i="2"/>
  <c r="E3230" i="2"/>
  <c r="E3219" i="2"/>
  <c r="E3208" i="2"/>
  <c r="E3198" i="2"/>
  <c r="E3187" i="2"/>
  <c r="E3176" i="2"/>
  <c r="E3166" i="2"/>
  <c r="E3155" i="2"/>
  <c r="E3144" i="2"/>
  <c r="E3134" i="2"/>
  <c r="E3120" i="2"/>
  <c r="E3109" i="2"/>
  <c r="E3095" i="2"/>
  <c r="E3080" i="2"/>
  <c r="E3064" i="2"/>
  <c r="E3048" i="2"/>
  <c r="E3032" i="2"/>
  <c r="E3013" i="2"/>
  <c r="E2992" i="2"/>
  <c r="E2970" i="2"/>
  <c r="E2949" i="2"/>
  <c r="E2928" i="2"/>
  <c r="E2906" i="2"/>
  <c r="E2885" i="2"/>
  <c r="E2864" i="2"/>
  <c r="E2842" i="2"/>
  <c r="E2821" i="2"/>
  <c r="E2800" i="2"/>
  <c r="E2778" i="2"/>
  <c r="E2756" i="2"/>
  <c r="E2728" i="2"/>
  <c r="E2698" i="2"/>
  <c r="E2671" i="2"/>
  <c r="E2642" i="2"/>
  <c r="E2613" i="2"/>
  <c r="E2578" i="2"/>
  <c r="E2536" i="2"/>
  <c r="E2485" i="2"/>
  <c r="E2426" i="2"/>
  <c r="E2362" i="2"/>
  <c r="E2298" i="2"/>
  <c r="E2215" i="2"/>
  <c r="E2130" i="2"/>
  <c r="E2034" i="2"/>
  <c r="E1869" i="2"/>
  <c r="E1585" i="2"/>
  <c r="E3062" i="2"/>
  <c r="E3046" i="2"/>
  <c r="E3030" i="2"/>
  <c r="E3010" i="2"/>
  <c r="E2989" i="2"/>
  <c r="E2968" i="2"/>
  <c r="E2946" i="2"/>
  <c r="E2925" i="2"/>
  <c r="E2904" i="2"/>
  <c r="E2882" i="2"/>
  <c r="E2861" i="2"/>
  <c r="E2840" i="2"/>
  <c r="E2818" i="2"/>
  <c r="E2797" i="2"/>
  <c r="E2776" i="2"/>
  <c r="E2752" i="2"/>
  <c r="E2724" i="2"/>
  <c r="E2696" i="2"/>
  <c r="E2666" i="2"/>
  <c r="E2639" i="2"/>
  <c r="E2610" i="2"/>
  <c r="E2570" i="2"/>
  <c r="E2527" i="2"/>
  <c r="E2476" i="2"/>
  <c r="E2415" i="2"/>
  <c r="E2351" i="2"/>
  <c r="E2285" i="2"/>
  <c r="E2199" i="2"/>
  <c r="E2114" i="2"/>
  <c r="E2009" i="2"/>
  <c r="E1826" i="2"/>
  <c r="E1521" i="2"/>
  <c r="E3481" i="2"/>
  <c r="E3473" i="2"/>
  <c r="E3465" i="2"/>
  <c r="E3457" i="2"/>
  <c r="E3449" i="2"/>
  <c r="E3441" i="2"/>
  <c r="E3433" i="2"/>
  <c r="E3425" i="2"/>
  <c r="E3417" i="2"/>
  <c r="E3409" i="2"/>
  <c r="E3401" i="2"/>
  <c r="E3393" i="2"/>
  <c r="E3385" i="2"/>
  <c r="E3377" i="2"/>
  <c r="E3369" i="2"/>
  <c r="E3361" i="2"/>
  <c r="E3353" i="2"/>
  <c r="E3345" i="2"/>
  <c r="E3337" i="2"/>
  <c r="E3329" i="2"/>
  <c r="E3321" i="2"/>
  <c r="E3313" i="2"/>
  <c r="E3305" i="2"/>
  <c r="E3297" i="2"/>
  <c r="E3289" i="2"/>
  <c r="E3280" i="2"/>
  <c r="E3270" i="2"/>
  <c r="E3259" i="2"/>
  <c r="E3248" i="2"/>
  <c r="E3238" i="2"/>
  <c r="E3227" i="2"/>
  <c r="E3216" i="2"/>
  <c r="E3206" i="2"/>
  <c r="E3195" i="2"/>
  <c r="E3184" i="2"/>
  <c r="E3174" i="2"/>
  <c r="E3163" i="2"/>
  <c r="E3152" i="2"/>
  <c r="E3142" i="2"/>
  <c r="E3130" i="2"/>
  <c r="E3118" i="2"/>
  <c r="E3104" i="2"/>
  <c r="E3093" i="2"/>
  <c r="E3077" i="2"/>
  <c r="E3061" i="2"/>
  <c r="E3045" i="2"/>
  <c r="E3029" i="2"/>
  <c r="E3008" i="2"/>
  <c r="E2986" i="2"/>
  <c r="E2965" i="2"/>
  <c r="E2944" i="2"/>
  <c r="E2922" i="2"/>
  <c r="E2901" i="2"/>
  <c r="E2880" i="2"/>
  <c r="E2858" i="2"/>
  <c r="E2837" i="2"/>
  <c r="E2816" i="2"/>
  <c r="E2794" i="2"/>
  <c r="E2773" i="2"/>
  <c r="E2749" i="2"/>
  <c r="E2720" i="2"/>
  <c r="E2692" i="2"/>
  <c r="E2664" i="2"/>
  <c r="E2634" i="2"/>
  <c r="E2607" i="2"/>
  <c r="E2568" i="2"/>
  <c r="E2524" i="2"/>
  <c r="E2473" i="2"/>
  <c r="E2410" i="2"/>
  <c r="E2346" i="2"/>
  <c r="E2279" i="2"/>
  <c r="E2194" i="2"/>
  <c r="E2109" i="2"/>
  <c r="E1999" i="2"/>
  <c r="E1813" i="2"/>
  <c r="E1498" i="2"/>
  <c r="E3888" i="2"/>
  <c r="E3880" i="2"/>
  <c r="E3872" i="2"/>
  <c r="E3864" i="2"/>
  <c r="E3856" i="2"/>
  <c r="E3848" i="2"/>
  <c r="E3840" i="2"/>
  <c r="E3832" i="2"/>
  <c r="E3824" i="2"/>
  <c r="E3816" i="2"/>
  <c r="E3808" i="2"/>
  <c r="E3800" i="2"/>
  <c r="E3792" i="2"/>
  <c r="E3784" i="2"/>
  <c r="E3776" i="2"/>
  <c r="E3768" i="2"/>
  <c r="E3760" i="2"/>
  <c r="E3752" i="2"/>
  <c r="E3744" i="2"/>
  <c r="E3736" i="2"/>
  <c r="E3728" i="2"/>
  <c r="E3720" i="2"/>
  <c r="E3712" i="2"/>
  <c r="E3704" i="2"/>
  <c r="E3696" i="2"/>
  <c r="E3688" i="2"/>
  <c r="E3680" i="2"/>
  <c r="E3672" i="2"/>
  <c r="E3664" i="2"/>
  <c r="E3656" i="2"/>
  <c r="E3648" i="2"/>
  <c r="E3640" i="2"/>
  <c r="E3632" i="2"/>
  <c r="E3624" i="2"/>
  <c r="E3616" i="2"/>
  <c r="E3608" i="2"/>
  <c r="E3600" i="2"/>
  <c r="E3592" i="2"/>
  <c r="E3584" i="2"/>
  <c r="E3576" i="2"/>
  <c r="E3568" i="2"/>
  <c r="E3560" i="2"/>
  <c r="E3552" i="2"/>
  <c r="E3544" i="2"/>
  <c r="E3536" i="2"/>
  <c r="E3528" i="2"/>
  <c r="E3520" i="2"/>
  <c r="E3512" i="2"/>
  <c r="E3504" i="2"/>
  <c r="E3496" i="2"/>
  <c r="E3488" i="2"/>
  <c r="E3480" i="2"/>
  <c r="E3472" i="2"/>
  <c r="E3464" i="2"/>
  <c r="E3456" i="2"/>
  <c r="E3448" i="2"/>
  <c r="E3440" i="2"/>
  <c r="E3432" i="2"/>
  <c r="E3424" i="2"/>
  <c r="E3416" i="2"/>
  <c r="E3408" i="2"/>
  <c r="E3400" i="2"/>
  <c r="E3392" i="2"/>
  <c r="E3384" i="2"/>
  <c r="E3376" i="2"/>
  <c r="E3368" i="2"/>
  <c r="E3360" i="2"/>
  <c r="E3352" i="2"/>
  <c r="E3344" i="2"/>
  <c r="E3336" i="2"/>
  <c r="E3328" i="2"/>
  <c r="E3320" i="2"/>
  <c r="E3312" i="2"/>
  <c r="E3304" i="2"/>
  <c r="E3296" i="2"/>
  <c r="E3288" i="2"/>
  <c r="E3279" i="2"/>
  <c r="E3269" i="2"/>
  <c r="E3258" i="2"/>
  <c r="E3247" i="2"/>
  <c r="E3237" i="2"/>
  <c r="E3226" i="2"/>
  <c r="E3215" i="2"/>
  <c r="E3205" i="2"/>
  <c r="E3194" i="2"/>
  <c r="E3183" i="2"/>
  <c r="E3173" i="2"/>
  <c r="E3162" i="2"/>
  <c r="E3151" i="2"/>
  <c r="E3141" i="2"/>
  <c r="E3128" i="2"/>
  <c r="E3117" i="2"/>
  <c r="E3103" i="2"/>
  <c r="E3090" i="2"/>
  <c r="E3074" i="2"/>
  <c r="E3058" i="2"/>
  <c r="E3042" i="2"/>
  <c r="E3026" i="2"/>
  <c r="E3005" i="2"/>
  <c r="E2984" i="2"/>
  <c r="E2962" i="2"/>
  <c r="E2941" i="2"/>
  <c r="E2920" i="2"/>
  <c r="E2898" i="2"/>
  <c r="E2877" i="2"/>
  <c r="E2856" i="2"/>
  <c r="E2834" i="2"/>
  <c r="E2813" i="2"/>
  <c r="E2792" i="2"/>
  <c r="E2770" i="2"/>
  <c r="E2745" i="2"/>
  <c r="E2717" i="2"/>
  <c r="E2688" i="2"/>
  <c r="E2660" i="2"/>
  <c r="E2632" i="2"/>
  <c r="E2602" i="2"/>
  <c r="E2560" i="2"/>
  <c r="E2514" i="2"/>
  <c r="E2463" i="2"/>
  <c r="E2399" i="2"/>
  <c r="E2335" i="2"/>
  <c r="E2263" i="2"/>
  <c r="E2178" i="2"/>
  <c r="E2093" i="2"/>
  <c r="E1974" i="2"/>
  <c r="E1770" i="2"/>
  <c r="E1434" i="2"/>
  <c r="E3895" i="2"/>
  <c r="E3887" i="2"/>
  <c r="E3879" i="2"/>
  <c r="E3871" i="2"/>
  <c r="E3863" i="2"/>
  <c r="E3855" i="2"/>
  <c r="E3847" i="2"/>
  <c r="E3839" i="2"/>
  <c r="E3831" i="2"/>
  <c r="E3823" i="2"/>
  <c r="E3815" i="2"/>
  <c r="E3807" i="2"/>
  <c r="E3799" i="2"/>
  <c r="E3791" i="2"/>
  <c r="E3783" i="2"/>
  <c r="E3775" i="2"/>
  <c r="E3767" i="2"/>
  <c r="E3759" i="2"/>
  <c r="E3751" i="2"/>
  <c r="E3743" i="2"/>
  <c r="E3735" i="2"/>
  <c r="E3727" i="2"/>
  <c r="E3719" i="2"/>
  <c r="E3711" i="2"/>
  <c r="E3703" i="2"/>
  <c r="E3695" i="2"/>
  <c r="E3687" i="2"/>
  <c r="E3679" i="2"/>
  <c r="E3671" i="2"/>
  <c r="E3663" i="2"/>
  <c r="E3655" i="2"/>
  <c r="E3647" i="2"/>
  <c r="E3639" i="2"/>
  <c r="E3631" i="2"/>
  <c r="E3623" i="2"/>
  <c r="E3615" i="2"/>
  <c r="E3607" i="2"/>
  <c r="E3599" i="2"/>
  <c r="E3591" i="2"/>
  <c r="E3583" i="2"/>
  <c r="E3575" i="2"/>
  <c r="E3567" i="2"/>
  <c r="E3559" i="2"/>
  <c r="E3551" i="2"/>
  <c r="E3543" i="2"/>
  <c r="E3535" i="2"/>
  <c r="E3527" i="2"/>
  <c r="E3519" i="2"/>
  <c r="E3511" i="2"/>
  <c r="E3503" i="2"/>
  <c r="E3495" i="2"/>
  <c r="E3487" i="2"/>
  <c r="E3479" i="2"/>
  <c r="E3471" i="2"/>
  <c r="E3463" i="2"/>
  <c r="E3455" i="2"/>
  <c r="E3447" i="2"/>
  <c r="E3439" i="2"/>
  <c r="E3431" i="2"/>
  <c r="E3423" i="2"/>
  <c r="E3415" i="2"/>
  <c r="E3407" i="2"/>
  <c r="E3399" i="2"/>
  <c r="E3391" i="2"/>
  <c r="E3383" i="2"/>
  <c r="E3375" i="2"/>
  <c r="E3367" i="2"/>
  <c r="E3359" i="2"/>
  <c r="E3351" i="2"/>
  <c r="E3343" i="2"/>
  <c r="E3335" i="2"/>
  <c r="E3327" i="2"/>
  <c r="E3319" i="2"/>
  <c r="E3311" i="2"/>
  <c r="E3303" i="2"/>
  <c r="E3295" i="2"/>
  <c r="E3287" i="2"/>
  <c r="E3278" i="2"/>
  <c r="E3267" i="2"/>
  <c r="E3256" i="2"/>
  <c r="E3246" i="2"/>
  <c r="E3235" i="2"/>
  <c r="E3224" i="2"/>
  <c r="E3214" i="2"/>
  <c r="E3203" i="2"/>
  <c r="E3192" i="2"/>
  <c r="E3182" i="2"/>
  <c r="E3171" i="2"/>
  <c r="E3160" i="2"/>
  <c r="E3150" i="2"/>
  <c r="E3139" i="2"/>
  <c r="E3127" i="2"/>
  <c r="E3114" i="2"/>
  <c r="E3102" i="2"/>
  <c r="E3088" i="2"/>
  <c r="E3072" i="2"/>
  <c r="E3056" i="2"/>
  <c r="E3040" i="2"/>
  <c r="E3024" i="2"/>
  <c r="E3002" i="2"/>
  <c r="E2981" i="2"/>
  <c r="E2960" i="2"/>
  <c r="E2938" i="2"/>
  <c r="E2917" i="2"/>
  <c r="E2896" i="2"/>
  <c r="E2874" i="2"/>
  <c r="E2853" i="2"/>
  <c r="E2832" i="2"/>
  <c r="E2810" i="2"/>
  <c r="E2789" i="2"/>
  <c r="E2768" i="2"/>
  <c r="E2741" i="2"/>
  <c r="E2713" i="2"/>
  <c r="E2685" i="2"/>
  <c r="E2656" i="2"/>
  <c r="E2628" i="2"/>
  <c r="E2600" i="2"/>
  <c r="E2557" i="2"/>
  <c r="E2511" i="2"/>
  <c r="E2458" i="2"/>
  <c r="E2394" i="2"/>
  <c r="E2330" i="2"/>
  <c r="E2258" i="2"/>
  <c r="E2173" i="2"/>
  <c r="E2087" i="2"/>
  <c r="E1966" i="2"/>
  <c r="E1754" i="2"/>
  <c r="E1272" i="2"/>
  <c r="E3326" i="2"/>
  <c r="E3318" i="2"/>
  <c r="E3310" i="2"/>
  <c r="E3302" i="2"/>
  <c r="E3294" i="2"/>
  <c r="E3286" i="2"/>
  <c r="E3277" i="2"/>
  <c r="E3266" i="2"/>
  <c r="E3255" i="2"/>
  <c r="E3245" i="2"/>
  <c r="E3234" i="2"/>
  <c r="E3223" i="2"/>
  <c r="E3213" i="2"/>
  <c r="E3202" i="2"/>
  <c r="E3191" i="2"/>
  <c r="E3181" i="2"/>
  <c r="E3170" i="2"/>
  <c r="E3159" i="2"/>
  <c r="E3149" i="2"/>
  <c r="E3138" i="2"/>
  <c r="E3126" i="2"/>
  <c r="E3112" i="2"/>
  <c r="E3101" i="2"/>
  <c r="E3086" i="2"/>
  <c r="E3070" i="2"/>
  <c r="E3054" i="2"/>
  <c r="E3038" i="2"/>
  <c r="E3021" i="2"/>
  <c r="E3000" i="2"/>
  <c r="E2978" i="2"/>
  <c r="E2957" i="2"/>
  <c r="E2936" i="2"/>
  <c r="E2914" i="2"/>
  <c r="E2893" i="2"/>
  <c r="E2872" i="2"/>
  <c r="E2850" i="2"/>
  <c r="E2829" i="2"/>
  <c r="E2808" i="2"/>
  <c r="E2786" i="2"/>
  <c r="E2765" i="2"/>
  <c r="E2738" i="2"/>
  <c r="E2709" i="2"/>
  <c r="E2681" i="2"/>
  <c r="E2653" i="2"/>
  <c r="E2624" i="2"/>
  <c r="E2592" i="2"/>
  <c r="E2549" i="2"/>
  <c r="E2501" i="2"/>
  <c r="E2447" i="2"/>
  <c r="E2383" i="2"/>
  <c r="E2319" i="2"/>
  <c r="E2242" i="2"/>
  <c r="E2157" i="2"/>
  <c r="E2071" i="2"/>
  <c r="E1941" i="2"/>
  <c r="E1690" i="2"/>
  <c r="E1007" i="2"/>
  <c r="E3281" i="2"/>
  <c r="E3273" i="2"/>
  <c r="E3265" i="2"/>
  <c r="E3257" i="2"/>
  <c r="E3249" i="2"/>
  <c r="E3241" i="2"/>
  <c r="E3233" i="2"/>
  <c r="E3225" i="2"/>
  <c r="E3217" i="2"/>
  <c r="E3209" i="2"/>
  <c r="E3201" i="2"/>
  <c r="E3193" i="2"/>
  <c r="E3185" i="2"/>
  <c r="E3177" i="2"/>
  <c r="E3169" i="2"/>
  <c r="E3161" i="2"/>
  <c r="E3153" i="2"/>
  <c r="E3145" i="2"/>
  <c r="E3137" i="2"/>
  <c r="E3129" i="2"/>
  <c r="E3121" i="2"/>
  <c r="E3113" i="2"/>
  <c r="E3105" i="2"/>
  <c r="E3097" i="2"/>
  <c r="E3089" i="2"/>
  <c r="E3081" i="2"/>
  <c r="E3073" i="2"/>
  <c r="E3065" i="2"/>
  <c r="E3057" i="2"/>
  <c r="E3049" i="2"/>
  <c r="E3041" i="2"/>
  <c r="E3033" i="2"/>
  <c r="E3025" i="2"/>
  <c r="E3017" i="2"/>
  <c r="E3009" i="2"/>
  <c r="E3001" i="2"/>
  <c r="E2993" i="2"/>
  <c r="E2985" i="2"/>
  <c r="E2977" i="2"/>
  <c r="E2969" i="2"/>
  <c r="E2961" i="2"/>
  <c r="E2953" i="2"/>
  <c r="E2945" i="2"/>
  <c r="E2937" i="2"/>
  <c r="E2929" i="2"/>
  <c r="E2921" i="2"/>
  <c r="E2913" i="2"/>
  <c r="E2905" i="2"/>
  <c r="E2897" i="2"/>
  <c r="E2889" i="2"/>
  <c r="E2881" i="2"/>
  <c r="E2873" i="2"/>
  <c r="E2865" i="2"/>
  <c r="E2857" i="2"/>
  <c r="E2849" i="2"/>
  <c r="E2841" i="2"/>
  <c r="E2833" i="2"/>
  <c r="E2825" i="2"/>
  <c r="E2817" i="2"/>
  <c r="E2809" i="2"/>
  <c r="E2801" i="2"/>
  <c r="E2793" i="2"/>
  <c r="E2785" i="2"/>
  <c r="E2777" i="2"/>
  <c r="E2769" i="2"/>
  <c r="E2761" i="2"/>
  <c r="E2751" i="2"/>
  <c r="E2740" i="2"/>
  <c r="E2729" i="2"/>
  <c r="E2719" i="2"/>
  <c r="E2708" i="2"/>
  <c r="E2697" i="2"/>
  <c r="E2687" i="2"/>
  <c r="E2676" i="2"/>
  <c r="E2665" i="2"/>
  <c r="E2655" i="2"/>
  <c r="E2644" i="2"/>
  <c r="E2633" i="2"/>
  <c r="E2623" i="2"/>
  <c r="E2612" i="2"/>
  <c r="E2601" i="2"/>
  <c r="E2591" i="2"/>
  <c r="E2580" i="2"/>
  <c r="E2569" i="2"/>
  <c r="E2559" i="2"/>
  <c r="E2548" i="2"/>
  <c r="E2537" i="2"/>
  <c r="E2525" i="2"/>
  <c r="E2513" i="2"/>
  <c r="E2500" i="2"/>
  <c r="E2487" i="2"/>
  <c r="E2474" i="2"/>
  <c r="E2461" i="2"/>
  <c r="E2445" i="2"/>
  <c r="E2429" i="2"/>
  <c r="E2413" i="2"/>
  <c r="E2397" i="2"/>
  <c r="E2381" i="2"/>
  <c r="E2365" i="2"/>
  <c r="E2349" i="2"/>
  <c r="E2333" i="2"/>
  <c r="E2317" i="2"/>
  <c r="E2301" i="2"/>
  <c r="E2282" i="2"/>
  <c r="E2261" i="2"/>
  <c r="E2239" i="2"/>
  <c r="E2218" i="2"/>
  <c r="E2197" i="2"/>
  <c r="E2175" i="2"/>
  <c r="E2154" i="2"/>
  <c r="E2133" i="2"/>
  <c r="E2111" i="2"/>
  <c r="E2090" i="2"/>
  <c r="E2069" i="2"/>
  <c r="E2038" i="2"/>
  <c r="E2005" i="2"/>
  <c r="E1970" i="2"/>
  <c r="E1933" i="2"/>
  <c r="E1877" i="2"/>
  <c r="E1821" i="2"/>
  <c r="E1762" i="2"/>
  <c r="E1681" i="2"/>
  <c r="E1594" i="2"/>
  <c r="E1506" i="2"/>
  <c r="E1425" i="2"/>
  <c r="E1258" i="2"/>
  <c r="E976" i="2"/>
  <c r="E1402" i="2"/>
  <c r="E1221" i="2"/>
  <c r="E882" i="2"/>
  <c r="E3087" i="2"/>
  <c r="E3079" i="2"/>
  <c r="E3071" i="2"/>
  <c r="E3063" i="2"/>
  <c r="E3055" i="2"/>
  <c r="E3047" i="2"/>
  <c r="E3039" i="2"/>
  <c r="E3031" i="2"/>
  <c r="E3023" i="2"/>
  <c r="E3015" i="2"/>
  <c r="E3007" i="2"/>
  <c r="E2999" i="2"/>
  <c r="E2991" i="2"/>
  <c r="E2983" i="2"/>
  <c r="E2975" i="2"/>
  <c r="E2967" i="2"/>
  <c r="E2959" i="2"/>
  <c r="E2951" i="2"/>
  <c r="E2943" i="2"/>
  <c r="E2935" i="2"/>
  <c r="E2927" i="2"/>
  <c r="E2919" i="2"/>
  <c r="E2911" i="2"/>
  <c r="E2903" i="2"/>
  <c r="E2895" i="2"/>
  <c r="E2887" i="2"/>
  <c r="E2879" i="2"/>
  <c r="E2871" i="2"/>
  <c r="E2863" i="2"/>
  <c r="E2855" i="2"/>
  <c r="E2847" i="2"/>
  <c r="E2839" i="2"/>
  <c r="E2831" i="2"/>
  <c r="E2823" i="2"/>
  <c r="E2815" i="2"/>
  <c r="E2807" i="2"/>
  <c r="E2799" i="2"/>
  <c r="E2791" i="2"/>
  <c r="E2783" i="2"/>
  <c r="E2775" i="2"/>
  <c r="E2767" i="2"/>
  <c r="E2759" i="2"/>
  <c r="E2748" i="2"/>
  <c r="E2737" i="2"/>
  <c r="E2727" i="2"/>
  <c r="E2716" i="2"/>
  <c r="E2705" i="2"/>
  <c r="E2695" i="2"/>
  <c r="E2684" i="2"/>
  <c r="E2673" i="2"/>
  <c r="E2663" i="2"/>
  <c r="E2652" i="2"/>
  <c r="E2641" i="2"/>
  <c r="E2631" i="2"/>
  <c r="E2620" i="2"/>
  <c r="E2609" i="2"/>
  <c r="E2599" i="2"/>
  <c r="E2588" i="2"/>
  <c r="E2577" i="2"/>
  <c r="E2567" i="2"/>
  <c r="E2556" i="2"/>
  <c r="E2545" i="2"/>
  <c r="E2535" i="2"/>
  <c r="E2522" i="2"/>
  <c r="E2509" i="2"/>
  <c r="E2497" i="2"/>
  <c r="E2484" i="2"/>
  <c r="E2471" i="2"/>
  <c r="E2457" i="2"/>
  <c r="E2441" i="2"/>
  <c r="E2425" i="2"/>
  <c r="E2409" i="2"/>
  <c r="E2393" i="2"/>
  <c r="E2377" i="2"/>
  <c r="E2361" i="2"/>
  <c r="E2345" i="2"/>
  <c r="E2329" i="2"/>
  <c r="E2313" i="2"/>
  <c r="E2297" i="2"/>
  <c r="E2277" i="2"/>
  <c r="E2255" i="2"/>
  <c r="E2234" i="2"/>
  <c r="E2213" i="2"/>
  <c r="E2191" i="2"/>
  <c r="E2170" i="2"/>
  <c r="E2149" i="2"/>
  <c r="E2127" i="2"/>
  <c r="E2106" i="2"/>
  <c r="E2085" i="2"/>
  <c r="E2062" i="2"/>
  <c r="E2030" i="2"/>
  <c r="E1997" i="2"/>
  <c r="E1961" i="2"/>
  <c r="E1921" i="2"/>
  <c r="E1865" i="2"/>
  <c r="E1805" i="2"/>
  <c r="E1745" i="2"/>
  <c r="E1658" i="2"/>
  <c r="E1570" i="2"/>
  <c r="E1489" i="2"/>
  <c r="E1393" i="2"/>
  <c r="E1207" i="2"/>
  <c r="E848" i="2"/>
  <c r="E3022" i="2"/>
  <c r="E3014" i="2"/>
  <c r="E3006" i="2"/>
  <c r="E2998" i="2"/>
  <c r="E2990" i="2"/>
  <c r="E2982" i="2"/>
  <c r="E2974" i="2"/>
  <c r="E2966" i="2"/>
  <c r="E2958" i="2"/>
  <c r="E2950" i="2"/>
  <c r="E2942" i="2"/>
  <c r="E2934" i="2"/>
  <c r="E2926" i="2"/>
  <c r="E2918" i="2"/>
  <c r="E2910" i="2"/>
  <c r="E2902" i="2"/>
  <c r="E2894" i="2"/>
  <c r="E2886" i="2"/>
  <c r="E2878" i="2"/>
  <c r="E2870" i="2"/>
  <c r="E2862" i="2"/>
  <c r="E2854" i="2"/>
  <c r="E2846" i="2"/>
  <c r="E2838" i="2"/>
  <c r="E2830" i="2"/>
  <c r="E2822" i="2"/>
  <c r="E2814" i="2"/>
  <c r="E2806" i="2"/>
  <c r="E2798" i="2"/>
  <c r="E2790" i="2"/>
  <c r="E2782" i="2"/>
  <c r="E2774" i="2"/>
  <c r="E2766" i="2"/>
  <c r="E2757" i="2"/>
  <c r="E2746" i="2"/>
  <c r="E2736" i="2"/>
  <c r="E2725" i="2"/>
  <c r="E2714" i="2"/>
  <c r="E2704" i="2"/>
  <c r="E2693" i="2"/>
  <c r="E2682" i="2"/>
  <c r="E2672" i="2"/>
  <c r="E2661" i="2"/>
  <c r="E2650" i="2"/>
  <c r="E2640" i="2"/>
  <c r="E2629" i="2"/>
  <c r="E2618" i="2"/>
  <c r="E2608" i="2"/>
  <c r="E2597" i="2"/>
  <c r="E2586" i="2"/>
  <c r="E2576" i="2"/>
  <c r="E2565" i="2"/>
  <c r="E2554" i="2"/>
  <c r="E2544" i="2"/>
  <c r="E2533" i="2"/>
  <c r="E2521" i="2"/>
  <c r="E2508" i="2"/>
  <c r="E2495" i="2"/>
  <c r="E2482" i="2"/>
  <c r="E2469" i="2"/>
  <c r="E2455" i="2"/>
  <c r="E2439" i="2"/>
  <c r="E2423" i="2"/>
  <c r="E2407" i="2"/>
  <c r="E2391" i="2"/>
  <c r="E2375" i="2"/>
  <c r="E2359" i="2"/>
  <c r="E2343" i="2"/>
  <c r="E2327" i="2"/>
  <c r="E2311" i="2"/>
  <c r="E2295" i="2"/>
  <c r="E2274" i="2"/>
  <c r="E2253" i="2"/>
  <c r="E2231" i="2"/>
  <c r="E2210" i="2"/>
  <c r="E2189" i="2"/>
  <c r="E2167" i="2"/>
  <c r="E2146" i="2"/>
  <c r="E2125" i="2"/>
  <c r="E2103" i="2"/>
  <c r="E2082" i="2"/>
  <c r="E2060" i="2"/>
  <c r="E2025" i="2"/>
  <c r="E1991" i="2"/>
  <c r="E1958" i="2"/>
  <c r="E1913" i="2"/>
  <c r="E1857" i="2"/>
  <c r="E1801" i="2"/>
  <c r="E1730" i="2"/>
  <c r="E1649" i="2"/>
  <c r="E1562" i="2"/>
  <c r="E1474" i="2"/>
  <c r="E1370" i="2"/>
  <c r="E1165" i="2"/>
  <c r="E754" i="2"/>
  <c r="E2596" i="2"/>
  <c r="E2585" i="2"/>
  <c r="E2575" i="2"/>
  <c r="E2564" i="2"/>
  <c r="E2553" i="2"/>
  <c r="E2543" i="2"/>
  <c r="E2532" i="2"/>
  <c r="E2519" i="2"/>
  <c r="E2506" i="2"/>
  <c r="E2493" i="2"/>
  <c r="E2481" i="2"/>
  <c r="E2468" i="2"/>
  <c r="E2453" i="2"/>
  <c r="E2437" i="2"/>
  <c r="E2421" i="2"/>
  <c r="E2405" i="2"/>
  <c r="E2389" i="2"/>
  <c r="E2373" i="2"/>
  <c r="E2357" i="2"/>
  <c r="E2341" i="2"/>
  <c r="E2325" i="2"/>
  <c r="E2309" i="2"/>
  <c r="E2293" i="2"/>
  <c r="E2271" i="2"/>
  <c r="E2250" i="2"/>
  <c r="E2229" i="2"/>
  <c r="E2207" i="2"/>
  <c r="E2186" i="2"/>
  <c r="E2165" i="2"/>
  <c r="E2143" i="2"/>
  <c r="E2122" i="2"/>
  <c r="E2101" i="2"/>
  <c r="E2079" i="2"/>
  <c r="E2055" i="2"/>
  <c r="E2022" i="2"/>
  <c r="E1986" i="2"/>
  <c r="E1953" i="2"/>
  <c r="E1906" i="2"/>
  <c r="E1849" i="2"/>
  <c r="E1793" i="2"/>
  <c r="E1722" i="2"/>
  <c r="E1634" i="2"/>
  <c r="E1553" i="2"/>
  <c r="E1466" i="2"/>
  <c r="E1360" i="2"/>
  <c r="E1146" i="2"/>
  <c r="E720" i="2"/>
  <c r="E3276" i="2"/>
  <c r="E3268" i="2"/>
  <c r="E3260" i="2"/>
  <c r="E3252" i="2"/>
  <c r="E3244" i="2"/>
  <c r="E3236" i="2"/>
  <c r="E3228" i="2"/>
  <c r="E3220" i="2"/>
  <c r="E3212" i="2"/>
  <c r="E3204" i="2"/>
  <c r="E3196" i="2"/>
  <c r="E3188" i="2"/>
  <c r="E3180" i="2"/>
  <c r="E3172" i="2"/>
  <c r="E3164" i="2"/>
  <c r="E3156" i="2"/>
  <c r="E3148" i="2"/>
  <c r="E3140" i="2"/>
  <c r="E3132" i="2"/>
  <c r="E3124" i="2"/>
  <c r="E3116" i="2"/>
  <c r="E3108" i="2"/>
  <c r="E3100" i="2"/>
  <c r="E3092" i="2"/>
  <c r="E3084" i="2"/>
  <c r="E3076" i="2"/>
  <c r="E3068" i="2"/>
  <c r="E3060" i="2"/>
  <c r="E3052" i="2"/>
  <c r="E3044" i="2"/>
  <c r="E3036" i="2"/>
  <c r="E3028" i="2"/>
  <c r="E3020" i="2"/>
  <c r="E3012" i="2"/>
  <c r="E3004" i="2"/>
  <c r="E2996" i="2"/>
  <c r="E2988" i="2"/>
  <c r="E2980" i="2"/>
  <c r="E2972" i="2"/>
  <c r="E2964" i="2"/>
  <c r="E2956" i="2"/>
  <c r="E2948" i="2"/>
  <c r="E2940" i="2"/>
  <c r="E2932" i="2"/>
  <c r="E2924" i="2"/>
  <c r="E2916" i="2"/>
  <c r="E2908" i="2"/>
  <c r="E2900" i="2"/>
  <c r="E2892" i="2"/>
  <c r="E2884" i="2"/>
  <c r="E2876" i="2"/>
  <c r="E2868" i="2"/>
  <c r="E2860" i="2"/>
  <c r="E2852" i="2"/>
  <c r="E2844" i="2"/>
  <c r="E2836" i="2"/>
  <c r="E2828" i="2"/>
  <c r="E2820" i="2"/>
  <c r="E2812" i="2"/>
  <c r="E2804" i="2"/>
  <c r="E2796" i="2"/>
  <c r="E2788" i="2"/>
  <c r="E2780" i="2"/>
  <c r="E2772" i="2"/>
  <c r="E2764" i="2"/>
  <c r="E2754" i="2"/>
  <c r="E2744" i="2"/>
  <c r="E2733" i="2"/>
  <c r="E2722" i="2"/>
  <c r="E2712" i="2"/>
  <c r="E2701" i="2"/>
  <c r="E2690" i="2"/>
  <c r="E2680" i="2"/>
  <c r="E2669" i="2"/>
  <c r="E2658" i="2"/>
  <c r="E2648" i="2"/>
  <c r="E2637" i="2"/>
  <c r="E2626" i="2"/>
  <c r="E2616" i="2"/>
  <c r="E2605" i="2"/>
  <c r="E2594" i="2"/>
  <c r="E2584" i="2"/>
  <c r="E2573" i="2"/>
  <c r="E2562" i="2"/>
  <c r="E2552" i="2"/>
  <c r="E2541" i="2"/>
  <c r="E2530" i="2"/>
  <c r="E2517" i="2"/>
  <c r="E2505" i="2"/>
  <c r="E2492" i="2"/>
  <c r="E2479" i="2"/>
  <c r="E2466" i="2"/>
  <c r="E2450" i="2"/>
  <c r="E2434" i="2"/>
  <c r="E2418" i="2"/>
  <c r="E2402" i="2"/>
  <c r="E2386" i="2"/>
  <c r="E2370" i="2"/>
  <c r="E2354" i="2"/>
  <c r="E2338" i="2"/>
  <c r="E2322" i="2"/>
  <c r="E2306" i="2"/>
  <c r="E2290" i="2"/>
  <c r="E2269" i="2"/>
  <c r="E2247" i="2"/>
  <c r="E2226" i="2"/>
  <c r="E2205" i="2"/>
  <c r="E2183" i="2"/>
  <c r="E2162" i="2"/>
  <c r="E2141" i="2"/>
  <c r="E2119" i="2"/>
  <c r="E2098" i="2"/>
  <c r="E2077" i="2"/>
  <c r="E2050" i="2"/>
  <c r="E2017" i="2"/>
  <c r="E1983" i="2"/>
  <c r="E1949" i="2"/>
  <c r="E1898" i="2"/>
  <c r="E1842" i="2"/>
  <c r="E1785" i="2"/>
  <c r="E1713" i="2"/>
  <c r="E1626" i="2"/>
  <c r="E1538" i="2"/>
  <c r="E1457" i="2"/>
  <c r="E1323" i="2"/>
  <c r="E1090" i="2"/>
  <c r="E600" i="2"/>
  <c r="E3131" i="2"/>
  <c r="E3123" i="2"/>
  <c r="E3115" i="2"/>
  <c r="E3107" i="2"/>
  <c r="E3099" i="2"/>
  <c r="E3091" i="2"/>
  <c r="E3083" i="2"/>
  <c r="E3075" i="2"/>
  <c r="E3067" i="2"/>
  <c r="E3059" i="2"/>
  <c r="E3051" i="2"/>
  <c r="E3043" i="2"/>
  <c r="E3035" i="2"/>
  <c r="E3027" i="2"/>
  <c r="E3019" i="2"/>
  <c r="E3011" i="2"/>
  <c r="E3003" i="2"/>
  <c r="E2995" i="2"/>
  <c r="E2987" i="2"/>
  <c r="E2979" i="2"/>
  <c r="E2971" i="2"/>
  <c r="E2963" i="2"/>
  <c r="E2955" i="2"/>
  <c r="E2947" i="2"/>
  <c r="E2939" i="2"/>
  <c r="E2931" i="2"/>
  <c r="E2923" i="2"/>
  <c r="E2915" i="2"/>
  <c r="E2907" i="2"/>
  <c r="E2899" i="2"/>
  <c r="E2891" i="2"/>
  <c r="E2883" i="2"/>
  <c r="E2875" i="2"/>
  <c r="E2867" i="2"/>
  <c r="E2859" i="2"/>
  <c r="E2851" i="2"/>
  <c r="E2843" i="2"/>
  <c r="E2835" i="2"/>
  <c r="E2827" i="2"/>
  <c r="E2819" i="2"/>
  <c r="E2811" i="2"/>
  <c r="E2803" i="2"/>
  <c r="E2795" i="2"/>
  <c r="E2787" i="2"/>
  <c r="E2779" i="2"/>
  <c r="E2771" i="2"/>
  <c r="E2763" i="2"/>
  <c r="E2753" i="2"/>
  <c r="E2743" i="2"/>
  <c r="E2732" i="2"/>
  <c r="E2721" i="2"/>
  <c r="E2711" i="2"/>
  <c r="E2700" i="2"/>
  <c r="E2689" i="2"/>
  <c r="E2679" i="2"/>
  <c r="E2668" i="2"/>
  <c r="E2657" i="2"/>
  <c r="E2647" i="2"/>
  <c r="E2636" i="2"/>
  <c r="E2625" i="2"/>
  <c r="E2615" i="2"/>
  <c r="E2604" i="2"/>
  <c r="E2593" i="2"/>
  <c r="E2583" i="2"/>
  <c r="E2572" i="2"/>
  <c r="E2561" i="2"/>
  <c r="E2551" i="2"/>
  <c r="E2540" i="2"/>
  <c r="E2529" i="2"/>
  <c r="E2516" i="2"/>
  <c r="E2503" i="2"/>
  <c r="E2490" i="2"/>
  <c r="E2477" i="2"/>
  <c r="E2465" i="2"/>
  <c r="E2449" i="2"/>
  <c r="E2433" i="2"/>
  <c r="E2417" i="2"/>
  <c r="E2401" i="2"/>
  <c r="E2385" i="2"/>
  <c r="E2369" i="2"/>
  <c r="E2353" i="2"/>
  <c r="E2337" i="2"/>
  <c r="E2321" i="2"/>
  <c r="E2305" i="2"/>
  <c r="E2287" i="2"/>
  <c r="E2266" i="2"/>
  <c r="E2245" i="2"/>
  <c r="E2223" i="2"/>
  <c r="E2202" i="2"/>
  <c r="E2181" i="2"/>
  <c r="E2159" i="2"/>
  <c r="E2138" i="2"/>
  <c r="E2117" i="2"/>
  <c r="E2095" i="2"/>
  <c r="E2074" i="2"/>
  <c r="E2047" i="2"/>
  <c r="E2013" i="2"/>
  <c r="E1978" i="2"/>
  <c r="E1945" i="2"/>
  <c r="E1890" i="2"/>
  <c r="E1834" i="2"/>
  <c r="E1778" i="2"/>
  <c r="E1698" i="2"/>
  <c r="E1617" i="2"/>
  <c r="E1530" i="2"/>
  <c r="E1442" i="2"/>
  <c r="E1309" i="2"/>
  <c r="E1066" i="2"/>
  <c r="E528" i="2"/>
  <c r="E2460" i="2"/>
  <c r="E2452" i="2"/>
  <c r="E2444" i="2"/>
  <c r="E2436" i="2"/>
  <c r="E2428" i="2"/>
  <c r="E2420" i="2"/>
  <c r="E2412" i="2"/>
  <c r="E2404" i="2"/>
  <c r="E2396" i="2"/>
  <c r="E2388" i="2"/>
  <c r="E2380" i="2"/>
  <c r="E2372" i="2"/>
  <c r="E2364" i="2"/>
  <c r="E2356" i="2"/>
  <c r="E2348" i="2"/>
  <c r="E2340" i="2"/>
  <c r="E2332" i="2"/>
  <c r="E2324" i="2"/>
  <c r="E2316" i="2"/>
  <c r="E2308" i="2"/>
  <c r="E2300" i="2"/>
  <c r="E2292" i="2"/>
  <c r="E2284" i="2"/>
  <c r="E2276" i="2"/>
  <c r="E2268" i="2"/>
  <c r="E2260" i="2"/>
  <c r="E2252" i="2"/>
  <c r="E2244" i="2"/>
  <c r="E2236" i="2"/>
  <c r="E2228" i="2"/>
  <c r="E2220" i="2"/>
  <c r="E2212" i="2"/>
  <c r="E2204" i="2"/>
  <c r="E2196" i="2"/>
  <c r="E2188" i="2"/>
  <c r="E2180" i="2"/>
  <c r="E2172" i="2"/>
  <c r="E2164" i="2"/>
  <c r="E2156" i="2"/>
  <c r="E2148" i="2"/>
  <c r="E2140" i="2"/>
  <c r="E2132" i="2"/>
  <c r="E2124" i="2"/>
  <c r="E2116" i="2"/>
  <c r="E2108" i="2"/>
  <c r="E2100" i="2"/>
  <c r="E2092" i="2"/>
  <c r="E2084" i="2"/>
  <c r="E2076" i="2"/>
  <c r="E2068" i="2"/>
  <c r="E2058" i="2"/>
  <c r="E2046" i="2"/>
  <c r="E2033" i="2"/>
  <c r="E2021" i="2"/>
  <c r="E2007" i="2"/>
  <c r="E1994" i="2"/>
  <c r="E1982" i="2"/>
  <c r="E1969" i="2"/>
  <c r="E1957" i="2"/>
  <c r="E1943" i="2"/>
  <c r="E1925" i="2"/>
  <c r="E1905" i="2"/>
  <c r="E1882" i="2"/>
  <c r="E1861" i="2"/>
  <c r="E1841" i="2"/>
  <c r="E1818" i="2"/>
  <c r="E1797" i="2"/>
  <c r="E1777" i="2"/>
  <c r="E1753" i="2"/>
  <c r="E1721" i="2"/>
  <c r="E1689" i="2"/>
  <c r="E1657" i="2"/>
  <c r="E1625" i="2"/>
  <c r="E1593" i="2"/>
  <c r="E1561" i="2"/>
  <c r="E1529" i="2"/>
  <c r="E1497" i="2"/>
  <c r="E1465" i="2"/>
  <c r="E1433" i="2"/>
  <c r="E1401" i="2"/>
  <c r="E1369" i="2"/>
  <c r="E1322" i="2"/>
  <c r="E1271" i="2"/>
  <c r="E1219" i="2"/>
  <c r="E1162" i="2"/>
  <c r="E1088" i="2"/>
  <c r="E1002" i="2"/>
  <c r="E880" i="2"/>
  <c r="E752" i="2"/>
  <c r="E592" i="2"/>
  <c r="E2755" i="2"/>
  <c r="E2747" i="2"/>
  <c r="E2739" i="2"/>
  <c r="E2731" i="2"/>
  <c r="E2723" i="2"/>
  <c r="E2715" i="2"/>
  <c r="E2707" i="2"/>
  <c r="E2699" i="2"/>
  <c r="E2691" i="2"/>
  <c r="E2683" i="2"/>
  <c r="E2675" i="2"/>
  <c r="E2667" i="2"/>
  <c r="E2659" i="2"/>
  <c r="E2651" i="2"/>
  <c r="E2643" i="2"/>
  <c r="E2635" i="2"/>
  <c r="E2627" i="2"/>
  <c r="E2619" i="2"/>
  <c r="E2611" i="2"/>
  <c r="E2603" i="2"/>
  <c r="E2595" i="2"/>
  <c r="E2587" i="2"/>
  <c r="E2579" i="2"/>
  <c r="E2571" i="2"/>
  <c r="E2563" i="2"/>
  <c r="E2555" i="2"/>
  <c r="E2547" i="2"/>
  <c r="E2539" i="2"/>
  <c r="E2531" i="2"/>
  <c r="E2523" i="2"/>
  <c r="E2515" i="2"/>
  <c r="E2507" i="2"/>
  <c r="E2499" i="2"/>
  <c r="E2491" i="2"/>
  <c r="E2483" i="2"/>
  <c r="E2475" i="2"/>
  <c r="E2467" i="2"/>
  <c r="E2459" i="2"/>
  <c r="E2451" i="2"/>
  <c r="E2443" i="2"/>
  <c r="E2435" i="2"/>
  <c r="E2427" i="2"/>
  <c r="E2419" i="2"/>
  <c r="E2411" i="2"/>
  <c r="E2403" i="2"/>
  <c r="E2395" i="2"/>
  <c r="E2387" i="2"/>
  <c r="E2379" i="2"/>
  <c r="E2371" i="2"/>
  <c r="E2363" i="2"/>
  <c r="E2355" i="2"/>
  <c r="E2347" i="2"/>
  <c r="E2339" i="2"/>
  <c r="E2331" i="2"/>
  <c r="E2323" i="2"/>
  <c r="E2315" i="2"/>
  <c r="E2307" i="2"/>
  <c r="E2299" i="2"/>
  <c r="E2291" i="2"/>
  <c r="E2283" i="2"/>
  <c r="E2275" i="2"/>
  <c r="E2267" i="2"/>
  <c r="E2259" i="2"/>
  <c r="E2251" i="2"/>
  <c r="E2243" i="2"/>
  <c r="E2235" i="2"/>
  <c r="E2227" i="2"/>
  <c r="E2219" i="2"/>
  <c r="E2211" i="2"/>
  <c r="E2203" i="2"/>
  <c r="E2195" i="2"/>
  <c r="E2187" i="2"/>
  <c r="E2179" i="2"/>
  <c r="E2171" i="2"/>
  <c r="E2163" i="2"/>
  <c r="E2155" i="2"/>
  <c r="E2147" i="2"/>
  <c r="E2139" i="2"/>
  <c r="E2131" i="2"/>
  <c r="E2123" i="2"/>
  <c r="E2115" i="2"/>
  <c r="E2107" i="2"/>
  <c r="E2099" i="2"/>
  <c r="E2091" i="2"/>
  <c r="E2083" i="2"/>
  <c r="E2075" i="2"/>
  <c r="E2067" i="2"/>
  <c r="E2057" i="2"/>
  <c r="E2045" i="2"/>
  <c r="E2031" i="2"/>
  <c r="E2018" i="2"/>
  <c r="E2006" i="2"/>
  <c r="E1993" i="2"/>
  <c r="E1981" i="2"/>
  <c r="E1967" i="2"/>
  <c r="E1954" i="2"/>
  <c r="E1942" i="2"/>
  <c r="E1922" i="2"/>
  <c r="E1901" i="2"/>
  <c r="E1881" i="2"/>
  <c r="E1858" i="2"/>
  <c r="E1837" i="2"/>
  <c r="E1817" i="2"/>
  <c r="E1794" i="2"/>
  <c r="E1773" i="2"/>
  <c r="E1746" i="2"/>
  <c r="E1714" i="2"/>
  <c r="E1682" i="2"/>
  <c r="E1650" i="2"/>
  <c r="E1618" i="2"/>
  <c r="E1586" i="2"/>
  <c r="E1554" i="2"/>
  <c r="E1522" i="2"/>
  <c r="E1490" i="2"/>
  <c r="E1458" i="2"/>
  <c r="E1426" i="2"/>
  <c r="E1394" i="2"/>
  <c r="E1362" i="2"/>
  <c r="E1311" i="2"/>
  <c r="E1259" i="2"/>
  <c r="E1208" i="2"/>
  <c r="E1149" i="2"/>
  <c r="E1071" i="2"/>
  <c r="E978" i="2"/>
  <c r="E850" i="2"/>
  <c r="E722" i="2"/>
  <c r="E536" i="2"/>
  <c r="E2289" i="2"/>
  <c r="E2281" i="2"/>
  <c r="E2273" i="2"/>
  <c r="E2265" i="2"/>
  <c r="E2257" i="2"/>
  <c r="E2249" i="2"/>
  <c r="E2241" i="2"/>
  <c r="E2233" i="2"/>
  <c r="E2225" i="2"/>
  <c r="E2217" i="2"/>
  <c r="E2209" i="2"/>
  <c r="E2201" i="2"/>
  <c r="E2193" i="2"/>
  <c r="E2185" i="2"/>
  <c r="E2177" i="2"/>
  <c r="E2169" i="2"/>
  <c r="E2161" i="2"/>
  <c r="E2153" i="2"/>
  <c r="E2145" i="2"/>
  <c r="E2137" i="2"/>
  <c r="E2129" i="2"/>
  <c r="E2121" i="2"/>
  <c r="E2113" i="2"/>
  <c r="E2105" i="2"/>
  <c r="E2097" i="2"/>
  <c r="E2089" i="2"/>
  <c r="E2081" i="2"/>
  <c r="E2073" i="2"/>
  <c r="E2065" i="2"/>
  <c r="E2054" i="2"/>
  <c r="E2041" i="2"/>
  <c r="E2029" i="2"/>
  <c r="E2015" i="2"/>
  <c r="E2002" i="2"/>
  <c r="E1990" i="2"/>
  <c r="E1977" i="2"/>
  <c r="E1965" i="2"/>
  <c r="E1951" i="2"/>
  <c r="E1938" i="2"/>
  <c r="E1917" i="2"/>
  <c r="E1897" i="2"/>
  <c r="E1874" i="2"/>
  <c r="E1853" i="2"/>
  <c r="E1833" i="2"/>
  <c r="E1810" i="2"/>
  <c r="E1789" i="2"/>
  <c r="E1769" i="2"/>
  <c r="E1738" i="2"/>
  <c r="E1706" i="2"/>
  <c r="E1674" i="2"/>
  <c r="E1642" i="2"/>
  <c r="E1610" i="2"/>
  <c r="E1578" i="2"/>
  <c r="E1546" i="2"/>
  <c r="E1514" i="2"/>
  <c r="E1482" i="2"/>
  <c r="E1450" i="2"/>
  <c r="E1418" i="2"/>
  <c r="E1386" i="2"/>
  <c r="E1349" i="2"/>
  <c r="E1298" i="2"/>
  <c r="E1247" i="2"/>
  <c r="E1195" i="2"/>
  <c r="E1133" i="2"/>
  <c r="E1048" i="2"/>
  <c r="E946" i="2"/>
  <c r="E818" i="2"/>
  <c r="E690" i="2"/>
  <c r="E472" i="2"/>
  <c r="E2528" i="2"/>
  <c r="E2520" i="2"/>
  <c r="E2512" i="2"/>
  <c r="E2504" i="2"/>
  <c r="E2496" i="2"/>
  <c r="E2488" i="2"/>
  <c r="E2480" i="2"/>
  <c r="E2472" i="2"/>
  <c r="E2464" i="2"/>
  <c r="E2456" i="2"/>
  <c r="E2448" i="2"/>
  <c r="E2440" i="2"/>
  <c r="E2432" i="2"/>
  <c r="E2424" i="2"/>
  <c r="E2416" i="2"/>
  <c r="E2408" i="2"/>
  <c r="E2400" i="2"/>
  <c r="E2392" i="2"/>
  <c r="E2384" i="2"/>
  <c r="E2376" i="2"/>
  <c r="E2368" i="2"/>
  <c r="E2360" i="2"/>
  <c r="E2352" i="2"/>
  <c r="E2344" i="2"/>
  <c r="E2336" i="2"/>
  <c r="E2328" i="2"/>
  <c r="E2320" i="2"/>
  <c r="E2312" i="2"/>
  <c r="E2304" i="2"/>
  <c r="E2296" i="2"/>
  <c r="E2288" i="2"/>
  <c r="E2280" i="2"/>
  <c r="E2272" i="2"/>
  <c r="E2264" i="2"/>
  <c r="E2256" i="2"/>
  <c r="E2248" i="2"/>
  <c r="E2240" i="2"/>
  <c r="E2232" i="2"/>
  <c r="E2224" i="2"/>
  <c r="E2216" i="2"/>
  <c r="E2208" i="2"/>
  <c r="E2200" i="2"/>
  <c r="E2192" i="2"/>
  <c r="E2184" i="2"/>
  <c r="E2176" i="2"/>
  <c r="E2168" i="2"/>
  <c r="E2160" i="2"/>
  <c r="E2152" i="2"/>
  <c r="E2144" i="2"/>
  <c r="E2136" i="2"/>
  <c r="E2128" i="2"/>
  <c r="E2120" i="2"/>
  <c r="E2112" i="2"/>
  <c r="E2104" i="2"/>
  <c r="E2096" i="2"/>
  <c r="E2088" i="2"/>
  <c r="E2080" i="2"/>
  <c r="E2072" i="2"/>
  <c r="E2063" i="2"/>
  <c r="E2053" i="2"/>
  <c r="E2039" i="2"/>
  <c r="E2026" i="2"/>
  <c r="E2014" i="2"/>
  <c r="E2001" i="2"/>
  <c r="E1989" i="2"/>
  <c r="E1975" i="2"/>
  <c r="E1962" i="2"/>
  <c r="E1950" i="2"/>
  <c r="E1937" i="2"/>
  <c r="E1914" i="2"/>
  <c r="E1893" i="2"/>
  <c r="E1873" i="2"/>
  <c r="E1850" i="2"/>
  <c r="E1829" i="2"/>
  <c r="E1809" i="2"/>
  <c r="E1786" i="2"/>
  <c r="E1765" i="2"/>
  <c r="E1737" i="2"/>
  <c r="E1705" i="2"/>
  <c r="E1673" i="2"/>
  <c r="E1641" i="2"/>
  <c r="E1609" i="2"/>
  <c r="E1577" i="2"/>
  <c r="E1545" i="2"/>
  <c r="E1513" i="2"/>
  <c r="E1481" i="2"/>
  <c r="E1449" i="2"/>
  <c r="E1417" i="2"/>
  <c r="E1385" i="2"/>
  <c r="E1347" i="2"/>
  <c r="E1296" i="2"/>
  <c r="E1245" i="2"/>
  <c r="E1194" i="2"/>
  <c r="E1130" i="2"/>
  <c r="E1047" i="2"/>
  <c r="E944" i="2"/>
  <c r="E816" i="2"/>
  <c r="E688" i="2"/>
  <c r="E464" i="2"/>
  <c r="E1410" i="2"/>
  <c r="E1378" i="2"/>
  <c r="E1336" i="2"/>
  <c r="E1285" i="2"/>
  <c r="E1234" i="2"/>
  <c r="E1181" i="2"/>
  <c r="E1112" i="2"/>
  <c r="E1026" i="2"/>
  <c r="E914" i="2"/>
  <c r="E786" i="2"/>
  <c r="E658" i="2"/>
  <c r="E408" i="2"/>
  <c r="E2758" i="2"/>
  <c r="E2750" i="2"/>
  <c r="E2742" i="2"/>
  <c r="E2734" i="2"/>
  <c r="E2726" i="2"/>
  <c r="E2718" i="2"/>
  <c r="E2710" i="2"/>
  <c r="E2702" i="2"/>
  <c r="E2694" i="2"/>
  <c r="E2686" i="2"/>
  <c r="E2678" i="2"/>
  <c r="E2670" i="2"/>
  <c r="E2662" i="2"/>
  <c r="E2654" i="2"/>
  <c r="E2646" i="2"/>
  <c r="E2638" i="2"/>
  <c r="E2630" i="2"/>
  <c r="E2622" i="2"/>
  <c r="E2614" i="2"/>
  <c r="E2606" i="2"/>
  <c r="E2598" i="2"/>
  <c r="E2590" i="2"/>
  <c r="E2582" i="2"/>
  <c r="E2574" i="2"/>
  <c r="E2566" i="2"/>
  <c r="E2558" i="2"/>
  <c r="E2550" i="2"/>
  <c r="E2542" i="2"/>
  <c r="E2534" i="2"/>
  <c r="E2526" i="2"/>
  <c r="E2518" i="2"/>
  <c r="E2510" i="2"/>
  <c r="E2502" i="2"/>
  <c r="E2494" i="2"/>
  <c r="E2486" i="2"/>
  <c r="E2478" i="2"/>
  <c r="E2470" i="2"/>
  <c r="E2462" i="2"/>
  <c r="E2454" i="2"/>
  <c r="E2446" i="2"/>
  <c r="E2438" i="2"/>
  <c r="E2430" i="2"/>
  <c r="E2422" i="2"/>
  <c r="E2414" i="2"/>
  <c r="E2406" i="2"/>
  <c r="E2398" i="2"/>
  <c r="E2390" i="2"/>
  <c r="E2382" i="2"/>
  <c r="E2374" i="2"/>
  <c r="E2366" i="2"/>
  <c r="E2358" i="2"/>
  <c r="E2350" i="2"/>
  <c r="E2342" i="2"/>
  <c r="E2334" i="2"/>
  <c r="E2326" i="2"/>
  <c r="E2318" i="2"/>
  <c r="E2310" i="2"/>
  <c r="E2302" i="2"/>
  <c r="E2294" i="2"/>
  <c r="E2286" i="2"/>
  <c r="E2278" i="2"/>
  <c r="E2270" i="2"/>
  <c r="E2262" i="2"/>
  <c r="E2254" i="2"/>
  <c r="E2246" i="2"/>
  <c r="E2238" i="2"/>
  <c r="E2230" i="2"/>
  <c r="E2222" i="2"/>
  <c r="E2214" i="2"/>
  <c r="E2206" i="2"/>
  <c r="E2198" i="2"/>
  <c r="E2190" i="2"/>
  <c r="E2182" i="2"/>
  <c r="E2174" i="2"/>
  <c r="E2166" i="2"/>
  <c r="E2158" i="2"/>
  <c r="E2150" i="2"/>
  <c r="E2142" i="2"/>
  <c r="E2134" i="2"/>
  <c r="E2126" i="2"/>
  <c r="E2118" i="2"/>
  <c r="E2110" i="2"/>
  <c r="E2102" i="2"/>
  <c r="E2094" i="2"/>
  <c r="E2086" i="2"/>
  <c r="E2078" i="2"/>
  <c r="E2070" i="2"/>
  <c r="E2061" i="2"/>
  <c r="E2049" i="2"/>
  <c r="E2037" i="2"/>
  <c r="E2023" i="2"/>
  <c r="E2010" i="2"/>
  <c r="E1998" i="2"/>
  <c r="E1985" i="2"/>
  <c r="E1973" i="2"/>
  <c r="E1959" i="2"/>
  <c r="E1946" i="2"/>
  <c r="E1930" i="2"/>
  <c r="E1909" i="2"/>
  <c r="E1889" i="2"/>
  <c r="E1866" i="2"/>
  <c r="E1845" i="2"/>
  <c r="E1825" i="2"/>
  <c r="E1802" i="2"/>
  <c r="E1781" i="2"/>
  <c r="E1761" i="2"/>
  <c r="E1729" i="2"/>
  <c r="E1697" i="2"/>
  <c r="E1665" i="2"/>
  <c r="E1633" i="2"/>
  <c r="E1601" i="2"/>
  <c r="E1569" i="2"/>
  <c r="E1537" i="2"/>
  <c r="E1505" i="2"/>
  <c r="E1473" i="2"/>
  <c r="E1441" i="2"/>
  <c r="E1409" i="2"/>
  <c r="E1377" i="2"/>
  <c r="E1335" i="2"/>
  <c r="E1283" i="2"/>
  <c r="E1232" i="2"/>
  <c r="E1178" i="2"/>
  <c r="E1111" i="2"/>
  <c r="E1024" i="2"/>
  <c r="E912" i="2"/>
  <c r="E784" i="2"/>
  <c r="E656" i="2"/>
  <c r="E400" i="2"/>
  <c r="E2064" i="2"/>
  <c r="E2056" i="2"/>
  <c r="E2048" i="2"/>
  <c r="E2040" i="2"/>
  <c r="E2032" i="2"/>
  <c r="E2024" i="2"/>
  <c r="E2016" i="2"/>
  <c r="E2008" i="2"/>
  <c r="E2000" i="2"/>
  <c r="E1992" i="2"/>
  <c r="E1984" i="2"/>
  <c r="E1976" i="2"/>
  <c r="E1968" i="2"/>
  <c r="E1960" i="2"/>
  <c r="E1952" i="2"/>
  <c r="E1944" i="2"/>
  <c r="E1936" i="2"/>
  <c r="E1928" i="2"/>
  <c r="E1920" i="2"/>
  <c r="E1912" i="2"/>
  <c r="E1904" i="2"/>
  <c r="E1896" i="2"/>
  <c r="E1888" i="2"/>
  <c r="E1880" i="2"/>
  <c r="E1872" i="2"/>
  <c r="E1864" i="2"/>
  <c r="E1856" i="2"/>
  <c r="E1848" i="2"/>
  <c r="E1840" i="2"/>
  <c r="E1832" i="2"/>
  <c r="E1824" i="2"/>
  <c r="E1816" i="2"/>
  <c r="E1808" i="2"/>
  <c r="E1800" i="2"/>
  <c r="E1792" i="2"/>
  <c r="E1784" i="2"/>
  <c r="E1776" i="2"/>
  <c r="E1768" i="2"/>
  <c r="E1760" i="2"/>
  <c r="E1752" i="2"/>
  <c r="E1744" i="2"/>
  <c r="E1736" i="2"/>
  <c r="E1728" i="2"/>
  <c r="E1720" i="2"/>
  <c r="E1712" i="2"/>
  <c r="E1704" i="2"/>
  <c r="E1696" i="2"/>
  <c r="E1688" i="2"/>
  <c r="E1680" i="2"/>
  <c r="E1672" i="2"/>
  <c r="E1664" i="2"/>
  <c r="E1656" i="2"/>
  <c r="E1648" i="2"/>
  <c r="E1640" i="2"/>
  <c r="E1632" i="2"/>
  <c r="E1624" i="2"/>
  <c r="E1616" i="2"/>
  <c r="E1608" i="2"/>
  <c r="E1600" i="2"/>
  <c r="E1592" i="2"/>
  <c r="E1584" i="2"/>
  <c r="E1576" i="2"/>
  <c r="E1568" i="2"/>
  <c r="E1560" i="2"/>
  <c r="E1552" i="2"/>
  <c r="E1544" i="2"/>
  <c r="E1536" i="2"/>
  <c r="E1528" i="2"/>
  <c r="E1520" i="2"/>
  <c r="E1512" i="2"/>
  <c r="E1504" i="2"/>
  <c r="E1496" i="2"/>
  <c r="E1488" i="2"/>
  <c r="E1480" i="2"/>
  <c r="E1472" i="2"/>
  <c r="E1464" i="2"/>
  <c r="E1456" i="2"/>
  <c r="E1448" i="2"/>
  <c r="E1440" i="2"/>
  <c r="E1432" i="2"/>
  <c r="E1424" i="2"/>
  <c r="E1416" i="2"/>
  <c r="E1408" i="2"/>
  <c r="E1400" i="2"/>
  <c r="E1392" i="2"/>
  <c r="E1384" i="2"/>
  <c r="E1376" i="2"/>
  <c r="E1368" i="2"/>
  <c r="E1359" i="2"/>
  <c r="E1346" i="2"/>
  <c r="E1333" i="2"/>
  <c r="E1320" i="2"/>
  <c r="E1307" i="2"/>
  <c r="E1295" i="2"/>
  <c r="E1282" i="2"/>
  <c r="E1269" i="2"/>
  <c r="E1256" i="2"/>
  <c r="E1243" i="2"/>
  <c r="E1231" i="2"/>
  <c r="E1218" i="2"/>
  <c r="E1205" i="2"/>
  <c r="E1192" i="2"/>
  <c r="E1176" i="2"/>
  <c r="E1160" i="2"/>
  <c r="E1144" i="2"/>
  <c r="E1128" i="2"/>
  <c r="E1106" i="2"/>
  <c r="E1087" i="2"/>
  <c r="E1064" i="2"/>
  <c r="E1042" i="2"/>
  <c r="E1023" i="2"/>
  <c r="E1000" i="2"/>
  <c r="E970" i="2"/>
  <c r="E938" i="2"/>
  <c r="E906" i="2"/>
  <c r="E874" i="2"/>
  <c r="E842" i="2"/>
  <c r="E810" i="2"/>
  <c r="E778" i="2"/>
  <c r="E746" i="2"/>
  <c r="E714" i="2"/>
  <c r="E682" i="2"/>
  <c r="E648" i="2"/>
  <c r="E584" i="2"/>
  <c r="E520" i="2"/>
  <c r="E456" i="2"/>
  <c r="E392" i="2"/>
  <c r="E1935" i="2"/>
  <c r="E1927" i="2"/>
  <c r="E1919" i="2"/>
  <c r="E1911" i="2"/>
  <c r="E1903" i="2"/>
  <c r="E1895" i="2"/>
  <c r="E1887" i="2"/>
  <c r="E1879" i="2"/>
  <c r="E1871" i="2"/>
  <c r="E1863" i="2"/>
  <c r="E1855" i="2"/>
  <c r="E1847" i="2"/>
  <c r="E1839" i="2"/>
  <c r="E1831" i="2"/>
  <c r="E1823" i="2"/>
  <c r="E1815" i="2"/>
  <c r="E1807" i="2"/>
  <c r="E1799" i="2"/>
  <c r="E1791" i="2"/>
  <c r="E1783" i="2"/>
  <c r="E1775" i="2"/>
  <c r="E1767" i="2"/>
  <c r="E1759" i="2"/>
  <c r="E1751" i="2"/>
  <c r="E1743" i="2"/>
  <c r="E1735" i="2"/>
  <c r="E1727" i="2"/>
  <c r="E1719" i="2"/>
  <c r="E1711" i="2"/>
  <c r="E1703" i="2"/>
  <c r="E1695" i="2"/>
  <c r="E1687" i="2"/>
  <c r="E1679" i="2"/>
  <c r="E1671" i="2"/>
  <c r="E1663" i="2"/>
  <c r="E1655" i="2"/>
  <c r="E1647" i="2"/>
  <c r="E1639" i="2"/>
  <c r="E1631" i="2"/>
  <c r="E1623" i="2"/>
  <c r="E1615" i="2"/>
  <c r="E1607" i="2"/>
  <c r="E1599" i="2"/>
  <c r="E1591" i="2"/>
  <c r="E1583" i="2"/>
  <c r="E1575" i="2"/>
  <c r="E1567" i="2"/>
  <c r="E1559" i="2"/>
  <c r="E1551" i="2"/>
  <c r="E1543" i="2"/>
  <c r="E1535" i="2"/>
  <c r="E1527" i="2"/>
  <c r="E1519" i="2"/>
  <c r="E1511" i="2"/>
  <c r="E1503" i="2"/>
  <c r="E1495" i="2"/>
  <c r="E1487" i="2"/>
  <c r="E1479" i="2"/>
  <c r="E1471" i="2"/>
  <c r="E1463" i="2"/>
  <c r="E1455" i="2"/>
  <c r="E1447" i="2"/>
  <c r="E1439" i="2"/>
  <c r="E1431" i="2"/>
  <c r="E1423" i="2"/>
  <c r="E1415" i="2"/>
  <c r="E1407" i="2"/>
  <c r="E1399" i="2"/>
  <c r="E1391" i="2"/>
  <c r="E1383" i="2"/>
  <c r="E1375" i="2"/>
  <c r="E1367" i="2"/>
  <c r="E1357" i="2"/>
  <c r="E1344" i="2"/>
  <c r="E1331" i="2"/>
  <c r="E1319" i="2"/>
  <c r="E1306" i="2"/>
  <c r="E1293" i="2"/>
  <c r="E1280" i="2"/>
  <c r="E1267" i="2"/>
  <c r="E1255" i="2"/>
  <c r="E1242" i="2"/>
  <c r="E1229" i="2"/>
  <c r="E1216" i="2"/>
  <c r="E1203" i="2"/>
  <c r="E1191" i="2"/>
  <c r="E1175" i="2"/>
  <c r="E1159" i="2"/>
  <c r="E1143" i="2"/>
  <c r="E1127" i="2"/>
  <c r="E1104" i="2"/>
  <c r="E1082" i="2"/>
  <c r="E1063" i="2"/>
  <c r="E1040" i="2"/>
  <c r="E1018" i="2"/>
  <c r="E999" i="2"/>
  <c r="E968" i="2"/>
  <c r="E936" i="2"/>
  <c r="E904" i="2"/>
  <c r="E872" i="2"/>
  <c r="E840" i="2"/>
  <c r="E808" i="2"/>
  <c r="E776" i="2"/>
  <c r="E744" i="2"/>
  <c r="E712" i="2"/>
  <c r="E680" i="2"/>
  <c r="E640" i="2"/>
  <c r="E576" i="2"/>
  <c r="E512" i="2"/>
  <c r="E448" i="2"/>
  <c r="E384" i="2"/>
  <c r="E1934" i="2"/>
  <c r="E1926" i="2"/>
  <c r="E1918" i="2"/>
  <c r="E1910" i="2"/>
  <c r="E1902" i="2"/>
  <c r="E1894" i="2"/>
  <c r="E1886" i="2"/>
  <c r="E1878" i="2"/>
  <c r="E1870" i="2"/>
  <c r="E1862" i="2"/>
  <c r="E1854" i="2"/>
  <c r="E1846" i="2"/>
  <c r="E1838" i="2"/>
  <c r="E1830" i="2"/>
  <c r="E1822" i="2"/>
  <c r="E1814" i="2"/>
  <c r="E1806" i="2"/>
  <c r="E1798" i="2"/>
  <c r="E1790" i="2"/>
  <c r="E1782" i="2"/>
  <c r="E1774" i="2"/>
  <c r="E1766" i="2"/>
  <c r="E1758" i="2"/>
  <c r="E1750" i="2"/>
  <c r="E1742" i="2"/>
  <c r="E1734" i="2"/>
  <c r="E1726" i="2"/>
  <c r="E1718" i="2"/>
  <c r="E1710" i="2"/>
  <c r="E1702" i="2"/>
  <c r="E1694" i="2"/>
  <c r="E1686" i="2"/>
  <c r="E1678" i="2"/>
  <c r="E1670" i="2"/>
  <c r="E1662" i="2"/>
  <c r="E1654" i="2"/>
  <c r="E1646" i="2"/>
  <c r="E1638" i="2"/>
  <c r="E1630" i="2"/>
  <c r="E1622" i="2"/>
  <c r="E1614" i="2"/>
  <c r="E1606" i="2"/>
  <c r="E1598" i="2"/>
  <c r="E1590" i="2"/>
  <c r="E1582" i="2"/>
  <c r="E1574" i="2"/>
  <c r="E1566" i="2"/>
  <c r="E1558" i="2"/>
  <c r="E1550" i="2"/>
  <c r="E1542" i="2"/>
  <c r="E1534" i="2"/>
  <c r="E1526" i="2"/>
  <c r="E1518" i="2"/>
  <c r="E1510" i="2"/>
  <c r="E1502" i="2"/>
  <c r="E1494" i="2"/>
  <c r="E1486" i="2"/>
  <c r="E1478" i="2"/>
  <c r="E1470" i="2"/>
  <c r="E1462" i="2"/>
  <c r="E1454" i="2"/>
  <c r="E1446" i="2"/>
  <c r="E1438" i="2"/>
  <c r="E1430" i="2"/>
  <c r="E1422" i="2"/>
  <c r="E1414" i="2"/>
  <c r="E1406" i="2"/>
  <c r="E1398" i="2"/>
  <c r="E1390" i="2"/>
  <c r="E1382" i="2"/>
  <c r="E1374" i="2"/>
  <c r="E1366" i="2"/>
  <c r="E1355" i="2"/>
  <c r="E1343" i="2"/>
  <c r="E1330" i="2"/>
  <c r="E1317" i="2"/>
  <c r="E1304" i="2"/>
  <c r="E1291" i="2"/>
  <c r="E1279" i="2"/>
  <c r="E1266" i="2"/>
  <c r="E1253" i="2"/>
  <c r="E1240" i="2"/>
  <c r="E1227" i="2"/>
  <c r="E1215" i="2"/>
  <c r="E1202" i="2"/>
  <c r="E1189" i="2"/>
  <c r="E1173" i="2"/>
  <c r="E1157" i="2"/>
  <c r="E1141" i="2"/>
  <c r="E1122" i="2"/>
  <c r="E1103" i="2"/>
  <c r="E1080" i="2"/>
  <c r="E1058" i="2"/>
  <c r="E1039" i="2"/>
  <c r="E1016" i="2"/>
  <c r="E994" i="2"/>
  <c r="E962" i="2"/>
  <c r="E930" i="2"/>
  <c r="E898" i="2"/>
  <c r="E866" i="2"/>
  <c r="E834" i="2"/>
  <c r="E802" i="2"/>
  <c r="E770" i="2"/>
  <c r="E738" i="2"/>
  <c r="E706" i="2"/>
  <c r="E674" i="2"/>
  <c r="E632" i="2"/>
  <c r="E568" i="2"/>
  <c r="E504" i="2"/>
  <c r="E440" i="2"/>
  <c r="E376" i="2"/>
  <c r="E1757" i="2"/>
  <c r="E1749" i="2"/>
  <c r="E1741" i="2"/>
  <c r="E1733" i="2"/>
  <c r="E1725" i="2"/>
  <c r="E1717" i="2"/>
  <c r="E1709" i="2"/>
  <c r="E1701" i="2"/>
  <c r="E1693" i="2"/>
  <c r="E1685" i="2"/>
  <c r="E1677" i="2"/>
  <c r="E1669" i="2"/>
  <c r="E1661" i="2"/>
  <c r="E1653" i="2"/>
  <c r="E1645" i="2"/>
  <c r="E1637" i="2"/>
  <c r="E1629" i="2"/>
  <c r="E1621" i="2"/>
  <c r="E1613" i="2"/>
  <c r="E1605" i="2"/>
  <c r="E1597" i="2"/>
  <c r="E1589" i="2"/>
  <c r="E1581" i="2"/>
  <c r="E1573" i="2"/>
  <c r="E1565" i="2"/>
  <c r="E1557" i="2"/>
  <c r="E1549" i="2"/>
  <c r="E1541" i="2"/>
  <c r="E1533" i="2"/>
  <c r="E1525" i="2"/>
  <c r="E1517" i="2"/>
  <c r="E1509" i="2"/>
  <c r="E1501" i="2"/>
  <c r="E1493" i="2"/>
  <c r="E1485" i="2"/>
  <c r="E1477" i="2"/>
  <c r="E1469" i="2"/>
  <c r="E1461" i="2"/>
  <c r="E1453" i="2"/>
  <c r="E1445" i="2"/>
  <c r="E1437" i="2"/>
  <c r="E1429" i="2"/>
  <c r="E1421" i="2"/>
  <c r="E1413" i="2"/>
  <c r="E1405" i="2"/>
  <c r="E1397" i="2"/>
  <c r="E1389" i="2"/>
  <c r="E1381" i="2"/>
  <c r="E1373" i="2"/>
  <c r="E1365" i="2"/>
  <c r="E1354" i="2"/>
  <c r="E1341" i="2"/>
  <c r="E1328" i="2"/>
  <c r="E1315" i="2"/>
  <c r="E1303" i="2"/>
  <c r="E1290" i="2"/>
  <c r="E1277" i="2"/>
  <c r="E1264" i="2"/>
  <c r="E1251" i="2"/>
  <c r="E1239" i="2"/>
  <c r="E1226" i="2"/>
  <c r="E1213" i="2"/>
  <c r="E1200" i="2"/>
  <c r="E1186" i="2"/>
  <c r="E1170" i="2"/>
  <c r="E1154" i="2"/>
  <c r="E1138" i="2"/>
  <c r="E1120" i="2"/>
  <c r="E1098" i="2"/>
  <c r="E1079" i="2"/>
  <c r="E1056" i="2"/>
  <c r="E1034" i="2"/>
  <c r="E1015" i="2"/>
  <c r="E992" i="2"/>
  <c r="E960" i="2"/>
  <c r="E928" i="2"/>
  <c r="E896" i="2"/>
  <c r="E864" i="2"/>
  <c r="E832" i="2"/>
  <c r="E800" i="2"/>
  <c r="E768" i="2"/>
  <c r="E736" i="2"/>
  <c r="E704" i="2"/>
  <c r="E672" i="2"/>
  <c r="E624" i="2"/>
  <c r="E560" i="2"/>
  <c r="E496" i="2"/>
  <c r="E432" i="2"/>
  <c r="E368" i="2"/>
  <c r="E2052" i="2"/>
  <c r="E2044" i="2"/>
  <c r="E2036" i="2"/>
  <c r="E2028" i="2"/>
  <c r="E2020" i="2"/>
  <c r="E2012" i="2"/>
  <c r="E2004" i="2"/>
  <c r="E1996" i="2"/>
  <c r="E1988" i="2"/>
  <c r="E1980" i="2"/>
  <c r="E1972" i="2"/>
  <c r="E1964" i="2"/>
  <c r="E1956" i="2"/>
  <c r="E1948" i="2"/>
  <c r="E1940" i="2"/>
  <c r="E1932" i="2"/>
  <c r="E1924" i="2"/>
  <c r="E1916" i="2"/>
  <c r="E1908" i="2"/>
  <c r="E1900" i="2"/>
  <c r="E1892" i="2"/>
  <c r="E1884" i="2"/>
  <c r="E1876" i="2"/>
  <c r="E1868" i="2"/>
  <c r="E1860" i="2"/>
  <c r="E1852" i="2"/>
  <c r="E1844" i="2"/>
  <c r="E1836" i="2"/>
  <c r="E1828" i="2"/>
  <c r="E1820" i="2"/>
  <c r="E1812" i="2"/>
  <c r="E1804" i="2"/>
  <c r="E1796" i="2"/>
  <c r="E1788" i="2"/>
  <c r="E1780" i="2"/>
  <c r="E1772" i="2"/>
  <c r="E1764" i="2"/>
  <c r="E1756" i="2"/>
  <c r="E1748" i="2"/>
  <c r="E1740" i="2"/>
  <c r="E1732" i="2"/>
  <c r="E1724" i="2"/>
  <c r="E1716" i="2"/>
  <c r="E1708" i="2"/>
  <c r="E1700" i="2"/>
  <c r="E1692" i="2"/>
  <c r="E1684" i="2"/>
  <c r="E1676" i="2"/>
  <c r="E1668" i="2"/>
  <c r="E1660" i="2"/>
  <c r="E1652" i="2"/>
  <c r="E1644" i="2"/>
  <c r="E1636" i="2"/>
  <c r="E1628" i="2"/>
  <c r="E1620" i="2"/>
  <c r="E1612" i="2"/>
  <c r="E1604" i="2"/>
  <c r="E1596" i="2"/>
  <c r="E1588" i="2"/>
  <c r="E1580" i="2"/>
  <c r="E1572" i="2"/>
  <c r="E1564" i="2"/>
  <c r="E1556" i="2"/>
  <c r="E1548" i="2"/>
  <c r="E1540" i="2"/>
  <c r="E1532" i="2"/>
  <c r="E1524" i="2"/>
  <c r="E1516" i="2"/>
  <c r="E1508" i="2"/>
  <c r="E1500" i="2"/>
  <c r="E1492" i="2"/>
  <c r="E1484" i="2"/>
  <c r="E1476" i="2"/>
  <c r="E1468" i="2"/>
  <c r="E1460" i="2"/>
  <c r="E1452" i="2"/>
  <c r="E1444" i="2"/>
  <c r="E1436" i="2"/>
  <c r="E1428" i="2"/>
  <c r="E1420" i="2"/>
  <c r="E1412" i="2"/>
  <c r="E1404" i="2"/>
  <c r="E1396" i="2"/>
  <c r="E1388" i="2"/>
  <c r="E1380" i="2"/>
  <c r="E1372" i="2"/>
  <c r="E1364" i="2"/>
  <c r="E1352" i="2"/>
  <c r="E1339" i="2"/>
  <c r="E1327" i="2"/>
  <c r="E1314" i="2"/>
  <c r="E1301" i="2"/>
  <c r="E1288" i="2"/>
  <c r="E1275" i="2"/>
  <c r="E1263" i="2"/>
  <c r="E1250" i="2"/>
  <c r="E1237" i="2"/>
  <c r="E1224" i="2"/>
  <c r="E1211" i="2"/>
  <c r="E1199" i="2"/>
  <c r="E1184" i="2"/>
  <c r="E1168" i="2"/>
  <c r="E1152" i="2"/>
  <c r="E1136" i="2"/>
  <c r="E1119" i="2"/>
  <c r="E1096" i="2"/>
  <c r="E1074" i="2"/>
  <c r="E1055" i="2"/>
  <c r="E1032" i="2"/>
  <c r="E1010" i="2"/>
  <c r="E986" i="2"/>
  <c r="E954" i="2"/>
  <c r="E922" i="2"/>
  <c r="E890" i="2"/>
  <c r="E858" i="2"/>
  <c r="E826" i="2"/>
  <c r="E794" i="2"/>
  <c r="E762" i="2"/>
  <c r="E730" i="2"/>
  <c r="E698" i="2"/>
  <c r="E666" i="2"/>
  <c r="E616" i="2"/>
  <c r="E552" i="2"/>
  <c r="E488" i="2"/>
  <c r="E424" i="2"/>
  <c r="E360" i="2"/>
  <c r="E2059" i="2"/>
  <c r="E2051" i="2"/>
  <c r="E2043" i="2"/>
  <c r="E2035" i="2"/>
  <c r="E2027" i="2"/>
  <c r="E2019" i="2"/>
  <c r="E2011" i="2"/>
  <c r="E2003" i="2"/>
  <c r="E1995" i="2"/>
  <c r="E1987" i="2"/>
  <c r="E1979" i="2"/>
  <c r="E1971" i="2"/>
  <c r="E1963" i="2"/>
  <c r="E1955" i="2"/>
  <c r="E1947" i="2"/>
  <c r="E1939" i="2"/>
  <c r="E1931" i="2"/>
  <c r="E1923" i="2"/>
  <c r="E1915" i="2"/>
  <c r="E1907" i="2"/>
  <c r="E1899" i="2"/>
  <c r="E1891" i="2"/>
  <c r="E1883" i="2"/>
  <c r="E1875" i="2"/>
  <c r="E1867" i="2"/>
  <c r="E1859" i="2"/>
  <c r="E1851" i="2"/>
  <c r="E1843" i="2"/>
  <c r="E1835" i="2"/>
  <c r="E1827" i="2"/>
  <c r="E1819" i="2"/>
  <c r="E1811" i="2"/>
  <c r="E1803" i="2"/>
  <c r="E1795" i="2"/>
  <c r="E1787" i="2"/>
  <c r="E1779" i="2"/>
  <c r="E1771" i="2"/>
  <c r="E1763" i="2"/>
  <c r="E1755" i="2"/>
  <c r="E1747" i="2"/>
  <c r="E1739" i="2"/>
  <c r="E1731" i="2"/>
  <c r="E1723" i="2"/>
  <c r="E1715" i="2"/>
  <c r="E1707" i="2"/>
  <c r="E1699" i="2"/>
  <c r="E1691" i="2"/>
  <c r="E1683" i="2"/>
  <c r="E1675" i="2"/>
  <c r="E1667" i="2"/>
  <c r="E1659" i="2"/>
  <c r="E1651" i="2"/>
  <c r="E1643" i="2"/>
  <c r="E1635" i="2"/>
  <c r="E1627" i="2"/>
  <c r="E1619" i="2"/>
  <c r="E1611" i="2"/>
  <c r="E1603" i="2"/>
  <c r="E1595" i="2"/>
  <c r="E1587" i="2"/>
  <c r="E1579" i="2"/>
  <c r="E1571" i="2"/>
  <c r="E1563" i="2"/>
  <c r="E1555" i="2"/>
  <c r="E1547" i="2"/>
  <c r="E1539" i="2"/>
  <c r="E1531" i="2"/>
  <c r="E1523" i="2"/>
  <c r="E1515" i="2"/>
  <c r="E1507" i="2"/>
  <c r="E1499" i="2"/>
  <c r="E1491" i="2"/>
  <c r="E1483" i="2"/>
  <c r="E1475" i="2"/>
  <c r="E1467" i="2"/>
  <c r="E1459" i="2"/>
  <c r="E1451" i="2"/>
  <c r="E1443" i="2"/>
  <c r="E1435" i="2"/>
  <c r="E1427" i="2"/>
  <c r="E1419" i="2"/>
  <c r="E1411" i="2"/>
  <c r="E1403" i="2"/>
  <c r="E1395" i="2"/>
  <c r="E1387" i="2"/>
  <c r="E1379" i="2"/>
  <c r="E1371" i="2"/>
  <c r="E1363" i="2"/>
  <c r="E1351" i="2"/>
  <c r="E1338" i="2"/>
  <c r="E1325" i="2"/>
  <c r="E1312" i="2"/>
  <c r="E1299" i="2"/>
  <c r="E1287" i="2"/>
  <c r="E1274" i="2"/>
  <c r="E1261" i="2"/>
  <c r="E1248" i="2"/>
  <c r="E1235" i="2"/>
  <c r="E1223" i="2"/>
  <c r="E1210" i="2"/>
  <c r="E1197" i="2"/>
  <c r="E1183" i="2"/>
  <c r="E1167" i="2"/>
  <c r="E1151" i="2"/>
  <c r="E1135" i="2"/>
  <c r="E1114" i="2"/>
  <c r="E1095" i="2"/>
  <c r="E1072" i="2"/>
  <c r="E1050" i="2"/>
  <c r="E1031" i="2"/>
  <c r="E1008" i="2"/>
  <c r="E984" i="2"/>
  <c r="E952" i="2"/>
  <c r="E920" i="2"/>
  <c r="E888" i="2"/>
  <c r="E856" i="2"/>
  <c r="E824" i="2"/>
  <c r="E792" i="2"/>
  <c r="E760" i="2"/>
  <c r="E728" i="2"/>
  <c r="E696" i="2"/>
  <c r="E664" i="2"/>
  <c r="E608" i="2"/>
  <c r="E544" i="2"/>
  <c r="E480" i="2"/>
  <c r="E416" i="2"/>
  <c r="E352" i="2"/>
  <c r="E1361" i="2"/>
  <c r="E1353" i="2"/>
  <c r="E1345" i="2"/>
  <c r="E1337" i="2"/>
  <c r="E1329" i="2"/>
  <c r="E1321" i="2"/>
  <c r="E1313" i="2"/>
  <c r="E1305" i="2"/>
  <c r="E1297" i="2"/>
  <c r="E1289" i="2"/>
  <c r="E1281" i="2"/>
  <c r="E1273" i="2"/>
  <c r="E1265" i="2"/>
  <c r="E1257" i="2"/>
  <c r="E1249" i="2"/>
  <c r="E1241" i="2"/>
  <c r="E1233" i="2"/>
  <c r="E1225" i="2"/>
  <c r="E1217" i="2"/>
  <c r="E1209" i="2"/>
  <c r="E1201" i="2"/>
  <c r="E1193" i="2"/>
  <c r="E1185" i="2"/>
  <c r="E1177" i="2"/>
  <c r="E1169" i="2"/>
  <c r="E1161" i="2"/>
  <c r="E1153" i="2"/>
  <c r="E1145" i="2"/>
  <c r="E1137" i="2"/>
  <c r="E1129" i="2"/>
  <c r="E1121" i="2"/>
  <c r="E1113" i="2"/>
  <c r="E1105" i="2"/>
  <c r="E1097" i="2"/>
  <c r="E1089" i="2"/>
  <c r="E1081" i="2"/>
  <c r="E1073" i="2"/>
  <c r="E1065" i="2"/>
  <c r="E1057" i="2"/>
  <c r="E1049" i="2"/>
  <c r="E1041" i="2"/>
  <c r="E1033" i="2"/>
  <c r="E1025" i="2"/>
  <c r="E1017" i="2"/>
  <c r="E1009" i="2"/>
  <c r="E1001" i="2"/>
  <c r="E993" i="2"/>
  <c r="E985" i="2"/>
  <c r="E977" i="2"/>
  <c r="E969" i="2"/>
  <c r="E961" i="2"/>
  <c r="E953" i="2"/>
  <c r="E945" i="2"/>
  <c r="E937" i="2"/>
  <c r="E929" i="2"/>
  <c r="E921" i="2"/>
  <c r="E913" i="2"/>
  <c r="E905" i="2"/>
  <c r="E897" i="2"/>
  <c r="E889" i="2"/>
  <c r="E881" i="2"/>
  <c r="E873" i="2"/>
  <c r="E865" i="2"/>
  <c r="E857" i="2"/>
  <c r="E849" i="2"/>
  <c r="E841" i="2"/>
  <c r="E833" i="2"/>
  <c r="E825" i="2"/>
  <c r="E817" i="2"/>
  <c r="E809" i="2"/>
  <c r="E801" i="2"/>
  <c r="E793" i="2"/>
  <c r="E785" i="2"/>
  <c r="E777" i="2"/>
  <c r="E769" i="2"/>
  <c r="E761" i="2"/>
  <c r="E753" i="2"/>
  <c r="E745" i="2"/>
  <c r="E737" i="2"/>
  <c r="E729" i="2"/>
  <c r="E721" i="2"/>
  <c r="E713" i="2"/>
  <c r="E705" i="2"/>
  <c r="E697" i="2"/>
  <c r="E689" i="2"/>
  <c r="E681" i="2"/>
  <c r="E673" i="2"/>
  <c r="E665" i="2"/>
  <c r="E657" i="2"/>
  <c r="E649" i="2"/>
  <c r="E641" i="2"/>
  <c r="E633" i="2"/>
  <c r="E625" i="2"/>
  <c r="E617" i="2"/>
  <c r="E609" i="2"/>
  <c r="E601" i="2"/>
  <c r="E593" i="2"/>
  <c r="E585" i="2"/>
  <c r="E577" i="2"/>
  <c r="E569" i="2"/>
  <c r="E561" i="2"/>
  <c r="E553" i="2"/>
  <c r="E545" i="2"/>
  <c r="E537" i="2"/>
  <c r="E529" i="2"/>
  <c r="E521" i="2"/>
  <c r="E513" i="2"/>
  <c r="E505" i="2"/>
  <c r="E497" i="2"/>
  <c r="E489" i="2"/>
  <c r="E481" i="2"/>
  <c r="E473" i="2"/>
  <c r="E465" i="2"/>
  <c r="E457" i="2"/>
  <c r="E449" i="2"/>
  <c r="E441" i="2"/>
  <c r="E433" i="2"/>
  <c r="E425" i="2"/>
  <c r="E417" i="2"/>
  <c r="E409" i="2"/>
  <c r="E401" i="2"/>
  <c r="E393" i="2"/>
  <c r="E385" i="2"/>
  <c r="E377" i="2"/>
  <c r="E369" i="2"/>
  <c r="E361" i="2"/>
  <c r="E353" i="2"/>
  <c r="E991" i="2"/>
  <c r="E983" i="2"/>
  <c r="E975" i="2"/>
  <c r="E967" i="2"/>
  <c r="E959" i="2"/>
  <c r="E951" i="2"/>
  <c r="E943" i="2"/>
  <c r="E935" i="2"/>
  <c r="E927" i="2"/>
  <c r="E919" i="2"/>
  <c r="E911" i="2"/>
  <c r="E903" i="2"/>
  <c r="E895" i="2"/>
  <c r="E887" i="2"/>
  <c r="E879" i="2"/>
  <c r="E871" i="2"/>
  <c r="E863" i="2"/>
  <c r="E855" i="2"/>
  <c r="E847" i="2"/>
  <c r="E839" i="2"/>
  <c r="E831" i="2"/>
  <c r="E823" i="2"/>
  <c r="E815" i="2"/>
  <c r="E807" i="2"/>
  <c r="E799" i="2"/>
  <c r="E791" i="2"/>
  <c r="E783" i="2"/>
  <c r="E775" i="2"/>
  <c r="E767" i="2"/>
  <c r="E759" i="2"/>
  <c r="E751" i="2"/>
  <c r="E743" i="2"/>
  <c r="E735" i="2"/>
  <c r="E727" i="2"/>
  <c r="E719" i="2"/>
  <c r="E711" i="2"/>
  <c r="E703" i="2"/>
  <c r="E695" i="2"/>
  <c r="E687" i="2"/>
  <c r="E679" i="2"/>
  <c r="E671" i="2"/>
  <c r="E663" i="2"/>
  <c r="E655" i="2"/>
  <c r="E647" i="2"/>
  <c r="E639" i="2"/>
  <c r="E631" i="2"/>
  <c r="E623" i="2"/>
  <c r="E615" i="2"/>
  <c r="E607" i="2"/>
  <c r="E599" i="2"/>
  <c r="E591" i="2"/>
  <c r="E583" i="2"/>
  <c r="E575" i="2"/>
  <c r="E567" i="2"/>
  <c r="E559" i="2"/>
  <c r="E551" i="2"/>
  <c r="E543" i="2"/>
  <c r="E535" i="2"/>
  <c r="E527" i="2"/>
  <c r="E519" i="2"/>
  <c r="E511" i="2"/>
  <c r="E503" i="2"/>
  <c r="E495" i="2"/>
  <c r="E487" i="2"/>
  <c r="E479" i="2"/>
  <c r="E471" i="2"/>
  <c r="E463" i="2"/>
  <c r="E455" i="2"/>
  <c r="E447" i="2"/>
  <c r="E439" i="2"/>
  <c r="E431" i="2"/>
  <c r="E423" i="2"/>
  <c r="E415" i="2"/>
  <c r="E407" i="2"/>
  <c r="E399" i="2"/>
  <c r="E391" i="2"/>
  <c r="E383" i="2"/>
  <c r="E375" i="2"/>
  <c r="E367" i="2"/>
  <c r="E359" i="2"/>
  <c r="E351" i="2"/>
  <c r="E1358" i="2"/>
  <c r="E1350" i="2"/>
  <c r="E1342" i="2"/>
  <c r="E1334" i="2"/>
  <c r="E1326" i="2"/>
  <c r="E1318" i="2"/>
  <c r="E1310" i="2"/>
  <c r="E1302" i="2"/>
  <c r="E1294" i="2"/>
  <c r="E1286" i="2"/>
  <c r="E1278" i="2"/>
  <c r="E1270" i="2"/>
  <c r="E1262" i="2"/>
  <c r="E1254" i="2"/>
  <c r="E1246" i="2"/>
  <c r="E1238" i="2"/>
  <c r="E1230" i="2"/>
  <c r="E1222" i="2"/>
  <c r="E1214" i="2"/>
  <c r="E1206" i="2"/>
  <c r="E1198" i="2"/>
  <c r="E1190" i="2"/>
  <c r="E1182" i="2"/>
  <c r="E1174" i="2"/>
  <c r="E1166" i="2"/>
  <c r="E1158" i="2"/>
  <c r="E1150" i="2"/>
  <c r="E1142" i="2"/>
  <c r="E1134" i="2"/>
  <c r="E1126" i="2"/>
  <c r="E1118" i="2"/>
  <c r="E1110" i="2"/>
  <c r="E1102" i="2"/>
  <c r="E1094" i="2"/>
  <c r="E1086" i="2"/>
  <c r="E1078" i="2"/>
  <c r="E1070" i="2"/>
  <c r="E1062" i="2"/>
  <c r="E1054" i="2"/>
  <c r="E1046" i="2"/>
  <c r="E1038" i="2"/>
  <c r="E1030" i="2"/>
  <c r="E1022" i="2"/>
  <c r="E1014" i="2"/>
  <c r="E1006" i="2"/>
  <c r="E998" i="2"/>
  <c r="E990" i="2"/>
  <c r="E982" i="2"/>
  <c r="E974" i="2"/>
  <c r="E966" i="2"/>
  <c r="E958" i="2"/>
  <c r="E950" i="2"/>
  <c r="E942" i="2"/>
  <c r="E934" i="2"/>
  <c r="E926" i="2"/>
  <c r="E918" i="2"/>
  <c r="E910" i="2"/>
  <c r="E902" i="2"/>
  <c r="E894" i="2"/>
  <c r="E886" i="2"/>
  <c r="E878" i="2"/>
  <c r="E870" i="2"/>
  <c r="E862" i="2"/>
  <c r="E854" i="2"/>
  <c r="E846" i="2"/>
  <c r="E838" i="2"/>
  <c r="E830" i="2"/>
  <c r="E822" i="2"/>
  <c r="E814" i="2"/>
  <c r="E806" i="2"/>
  <c r="E798" i="2"/>
  <c r="E790" i="2"/>
  <c r="E782" i="2"/>
  <c r="E774" i="2"/>
  <c r="E766" i="2"/>
  <c r="E758" i="2"/>
  <c r="E750" i="2"/>
  <c r="E742" i="2"/>
  <c r="E734" i="2"/>
  <c r="E726" i="2"/>
  <c r="E718" i="2"/>
  <c r="E710" i="2"/>
  <c r="E702" i="2"/>
  <c r="E694" i="2"/>
  <c r="E686" i="2"/>
  <c r="E678" i="2"/>
  <c r="E670" i="2"/>
  <c r="E662" i="2"/>
  <c r="E654" i="2"/>
  <c r="E646" i="2"/>
  <c r="E638" i="2"/>
  <c r="E630" i="2"/>
  <c r="E622" i="2"/>
  <c r="E614" i="2"/>
  <c r="E606" i="2"/>
  <c r="E598" i="2"/>
  <c r="E590" i="2"/>
  <c r="E582" i="2"/>
  <c r="E574" i="2"/>
  <c r="E566" i="2"/>
  <c r="E558" i="2"/>
  <c r="E550" i="2"/>
  <c r="E542" i="2"/>
  <c r="E534" i="2"/>
  <c r="E526" i="2"/>
  <c r="E518" i="2"/>
  <c r="E510" i="2"/>
  <c r="E502" i="2"/>
  <c r="E494" i="2"/>
  <c r="E486" i="2"/>
  <c r="E478" i="2"/>
  <c r="E470" i="2"/>
  <c r="E462" i="2"/>
  <c r="E454" i="2"/>
  <c r="E446" i="2"/>
  <c r="E438" i="2"/>
  <c r="E430" i="2"/>
  <c r="E422" i="2"/>
  <c r="E414" i="2"/>
  <c r="E406" i="2"/>
  <c r="E398" i="2"/>
  <c r="E390" i="2"/>
  <c r="E382" i="2"/>
  <c r="E374" i="2"/>
  <c r="E366" i="2"/>
  <c r="E358" i="2"/>
  <c r="E350" i="2"/>
  <c r="E1125" i="2"/>
  <c r="E1117" i="2"/>
  <c r="E1109" i="2"/>
  <c r="E1101" i="2"/>
  <c r="E1093" i="2"/>
  <c r="E1085" i="2"/>
  <c r="E1077" i="2"/>
  <c r="E1069" i="2"/>
  <c r="E1061" i="2"/>
  <c r="E1053" i="2"/>
  <c r="E1045" i="2"/>
  <c r="E1037" i="2"/>
  <c r="E1029" i="2"/>
  <c r="E1021" i="2"/>
  <c r="E1013" i="2"/>
  <c r="E1005" i="2"/>
  <c r="E997" i="2"/>
  <c r="E989" i="2"/>
  <c r="E981" i="2"/>
  <c r="E973" i="2"/>
  <c r="E965" i="2"/>
  <c r="E957" i="2"/>
  <c r="E949" i="2"/>
  <c r="E941" i="2"/>
  <c r="E933" i="2"/>
  <c r="E925" i="2"/>
  <c r="E917" i="2"/>
  <c r="E909" i="2"/>
  <c r="E901" i="2"/>
  <c r="E893" i="2"/>
  <c r="E885" i="2"/>
  <c r="E877" i="2"/>
  <c r="E869" i="2"/>
  <c r="E861" i="2"/>
  <c r="E853" i="2"/>
  <c r="E845" i="2"/>
  <c r="E837" i="2"/>
  <c r="E829" i="2"/>
  <c r="E821" i="2"/>
  <c r="E813" i="2"/>
  <c r="E805" i="2"/>
  <c r="E797" i="2"/>
  <c r="E789" i="2"/>
  <c r="E781" i="2"/>
  <c r="E773" i="2"/>
  <c r="E765" i="2"/>
  <c r="E757" i="2"/>
  <c r="E749" i="2"/>
  <c r="E741" i="2"/>
  <c r="E733" i="2"/>
  <c r="E725" i="2"/>
  <c r="E717" i="2"/>
  <c r="E709" i="2"/>
  <c r="E701" i="2"/>
  <c r="E693" i="2"/>
  <c r="E685" i="2"/>
  <c r="E677" i="2"/>
  <c r="E669" i="2"/>
  <c r="E661" i="2"/>
  <c r="E653" i="2"/>
  <c r="E645" i="2"/>
  <c r="E637" i="2"/>
  <c r="E629" i="2"/>
  <c r="E621" i="2"/>
  <c r="E613" i="2"/>
  <c r="E605" i="2"/>
  <c r="E597" i="2"/>
  <c r="E589" i="2"/>
  <c r="E581" i="2"/>
  <c r="E573" i="2"/>
  <c r="E565" i="2"/>
  <c r="E557" i="2"/>
  <c r="E549" i="2"/>
  <c r="E541" i="2"/>
  <c r="E533" i="2"/>
  <c r="E525" i="2"/>
  <c r="E517" i="2"/>
  <c r="E509" i="2"/>
  <c r="E501" i="2"/>
  <c r="E493" i="2"/>
  <c r="E485" i="2"/>
  <c r="E477" i="2"/>
  <c r="E469" i="2"/>
  <c r="E461" i="2"/>
  <c r="E453" i="2"/>
  <c r="E445" i="2"/>
  <c r="E437" i="2"/>
  <c r="E429" i="2"/>
  <c r="E421" i="2"/>
  <c r="E413" i="2"/>
  <c r="E405" i="2"/>
  <c r="E397" i="2"/>
  <c r="E389" i="2"/>
  <c r="E381" i="2"/>
  <c r="E373" i="2"/>
  <c r="E365" i="2"/>
  <c r="E357" i="2"/>
  <c r="E349" i="2"/>
  <c r="E1356" i="2"/>
  <c r="E1348" i="2"/>
  <c r="E1340" i="2"/>
  <c r="E1332" i="2"/>
  <c r="E1324" i="2"/>
  <c r="E1316" i="2"/>
  <c r="E1308" i="2"/>
  <c r="E1300" i="2"/>
  <c r="E1292" i="2"/>
  <c r="E1284" i="2"/>
  <c r="E1276" i="2"/>
  <c r="E1268" i="2"/>
  <c r="E1260" i="2"/>
  <c r="E1252" i="2"/>
  <c r="E1244" i="2"/>
  <c r="E1236" i="2"/>
  <c r="E1228" i="2"/>
  <c r="E1220" i="2"/>
  <c r="E1212" i="2"/>
  <c r="E1204" i="2"/>
  <c r="E1196" i="2"/>
  <c r="E1188" i="2"/>
  <c r="E1180" i="2"/>
  <c r="E1172" i="2"/>
  <c r="E1164" i="2"/>
  <c r="E1156" i="2"/>
  <c r="E1148" i="2"/>
  <c r="E1140" i="2"/>
  <c r="E1132" i="2"/>
  <c r="E1124" i="2"/>
  <c r="E1116" i="2"/>
  <c r="E1108" i="2"/>
  <c r="E1100" i="2"/>
  <c r="E1092" i="2"/>
  <c r="E1084" i="2"/>
  <c r="E1076" i="2"/>
  <c r="E1068" i="2"/>
  <c r="E1060" i="2"/>
  <c r="E1052" i="2"/>
  <c r="E1044" i="2"/>
  <c r="E1036" i="2"/>
  <c r="E1028" i="2"/>
  <c r="E1020" i="2"/>
  <c r="E1012" i="2"/>
  <c r="E1004" i="2"/>
  <c r="E996" i="2"/>
  <c r="E988" i="2"/>
  <c r="E980" i="2"/>
  <c r="E972" i="2"/>
  <c r="E964" i="2"/>
  <c r="E956" i="2"/>
  <c r="E948" i="2"/>
  <c r="E940" i="2"/>
  <c r="E932" i="2"/>
  <c r="E924" i="2"/>
  <c r="E916" i="2"/>
  <c r="E908" i="2"/>
  <c r="E900" i="2"/>
  <c r="E892" i="2"/>
  <c r="E884" i="2"/>
  <c r="E876" i="2"/>
  <c r="E868" i="2"/>
  <c r="E860" i="2"/>
  <c r="E852" i="2"/>
  <c r="E844" i="2"/>
  <c r="E836" i="2"/>
  <c r="E828" i="2"/>
  <c r="E820" i="2"/>
  <c r="E812" i="2"/>
  <c r="E804" i="2"/>
  <c r="E796" i="2"/>
  <c r="E788" i="2"/>
  <c r="E780" i="2"/>
  <c r="E772" i="2"/>
  <c r="E764" i="2"/>
  <c r="E756" i="2"/>
  <c r="E748" i="2"/>
  <c r="E740" i="2"/>
  <c r="E732" i="2"/>
  <c r="E724" i="2"/>
  <c r="E716" i="2"/>
  <c r="E708" i="2"/>
  <c r="E700" i="2"/>
  <c r="E692" i="2"/>
  <c r="E684" i="2"/>
  <c r="E676" i="2"/>
  <c r="E668" i="2"/>
  <c r="E660" i="2"/>
  <c r="E652" i="2"/>
  <c r="E644" i="2"/>
  <c r="E636" i="2"/>
  <c r="E628" i="2"/>
  <c r="E620" i="2"/>
  <c r="E612" i="2"/>
  <c r="E604" i="2"/>
  <c r="E596" i="2"/>
  <c r="E588" i="2"/>
  <c r="E580" i="2"/>
  <c r="E572" i="2"/>
  <c r="E564" i="2"/>
  <c r="E556" i="2"/>
  <c r="E548" i="2"/>
  <c r="E540" i="2"/>
  <c r="E532" i="2"/>
  <c r="E524" i="2"/>
  <c r="E516" i="2"/>
  <c r="E508" i="2"/>
  <c r="E500" i="2"/>
  <c r="E492" i="2"/>
  <c r="E484" i="2"/>
  <c r="E476" i="2"/>
  <c r="E468" i="2"/>
  <c r="E460" i="2"/>
  <c r="E452" i="2"/>
  <c r="E444" i="2"/>
  <c r="E436" i="2"/>
  <c r="E428" i="2"/>
  <c r="E420" i="2"/>
  <c r="E412" i="2"/>
  <c r="E404" i="2"/>
  <c r="E396" i="2"/>
  <c r="E388" i="2"/>
  <c r="E380" i="2"/>
  <c r="E372" i="2"/>
  <c r="E364" i="2"/>
  <c r="E356" i="2"/>
  <c r="E348" i="2"/>
  <c r="E1187" i="2"/>
  <c r="E1179" i="2"/>
  <c r="E1171" i="2"/>
  <c r="E1163" i="2"/>
  <c r="E1155" i="2"/>
  <c r="E1147" i="2"/>
  <c r="E1139" i="2"/>
  <c r="E1131" i="2"/>
  <c r="E1123" i="2"/>
  <c r="E1115" i="2"/>
  <c r="E1107" i="2"/>
  <c r="E1099" i="2"/>
  <c r="E1091" i="2"/>
  <c r="E1083" i="2"/>
  <c r="E1075" i="2"/>
  <c r="E1067" i="2"/>
  <c r="E1059" i="2"/>
  <c r="E1051" i="2"/>
  <c r="E1043" i="2"/>
  <c r="E1035" i="2"/>
  <c r="E1027" i="2"/>
  <c r="E1019" i="2"/>
  <c r="E1011" i="2"/>
  <c r="E1003" i="2"/>
  <c r="E995" i="2"/>
  <c r="E987" i="2"/>
  <c r="E979" i="2"/>
  <c r="E971" i="2"/>
  <c r="E963" i="2"/>
  <c r="E955" i="2"/>
  <c r="E947" i="2"/>
  <c r="E939" i="2"/>
  <c r="E931" i="2"/>
  <c r="E923" i="2"/>
  <c r="E915" i="2"/>
  <c r="E907" i="2"/>
  <c r="E899" i="2"/>
  <c r="E891" i="2"/>
  <c r="E883" i="2"/>
  <c r="E875" i="2"/>
  <c r="E867" i="2"/>
  <c r="E859" i="2"/>
  <c r="E851" i="2"/>
  <c r="E843" i="2"/>
  <c r="E835" i="2"/>
  <c r="E827" i="2"/>
  <c r="E819" i="2"/>
  <c r="E811" i="2"/>
  <c r="E803" i="2"/>
  <c r="E795" i="2"/>
  <c r="E787" i="2"/>
  <c r="E779" i="2"/>
  <c r="E771" i="2"/>
  <c r="E763" i="2"/>
  <c r="E755" i="2"/>
  <c r="E747" i="2"/>
  <c r="E739" i="2"/>
  <c r="E731" i="2"/>
  <c r="E723" i="2"/>
  <c r="E715" i="2"/>
  <c r="E707" i="2"/>
  <c r="E699" i="2"/>
  <c r="E691" i="2"/>
  <c r="E683" i="2"/>
  <c r="E675" i="2"/>
  <c r="E667" i="2"/>
  <c r="E659" i="2"/>
  <c r="E651" i="2"/>
  <c r="E643" i="2"/>
  <c r="E635" i="2"/>
  <c r="E627" i="2"/>
  <c r="E619" i="2"/>
  <c r="E611" i="2"/>
  <c r="E603" i="2"/>
  <c r="E595" i="2"/>
  <c r="E587" i="2"/>
  <c r="E579" i="2"/>
  <c r="E571" i="2"/>
  <c r="E563" i="2"/>
  <c r="E555" i="2"/>
  <c r="E547" i="2"/>
  <c r="E539" i="2"/>
  <c r="E531" i="2"/>
  <c r="E523" i="2"/>
  <c r="E515" i="2"/>
  <c r="E507" i="2"/>
  <c r="E499" i="2"/>
  <c r="E491" i="2"/>
  <c r="E483" i="2"/>
  <c r="E475" i="2"/>
  <c r="E467" i="2"/>
  <c r="E459" i="2"/>
  <c r="E451" i="2"/>
  <c r="E443" i="2"/>
  <c r="E435" i="2"/>
  <c r="E427" i="2"/>
  <c r="E419" i="2"/>
  <c r="E411" i="2"/>
  <c r="E403" i="2"/>
  <c r="E395" i="2"/>
  <c r="E387" i="2"/>
  <c r="E379" i="2"/>
  <c r="E371" i="2"/>
  <c r="E363" i="2"/>
  <c r="E355" i="2"/>
  <c r="E347" i="2"/>
  <c r="E650" i="2"/>
  <c r="E642" i="2"/>
  <c r="E634" i="2"/>
  <c r="E626" i="2"/>
  <c r="E618" i="2"/>
  <c r="E610" i="2"/>
  <c r="E602" i="2"/>
  <c r="E594" i="2"/>
  <c r="E586" i="2"/>
  <c r="E578" i="2"/>
  <c r="E570" i="2"/>
  <c r="E562" i="2"/>
  <c r="E554" i="2"/>
  <c r="E546" i="2"/>
  <c r="E538" i="2"/>
  <c r="E530" i="2"/>
  <c r="E522" i="2"/>
  <c r="E514" i="2"/>
  <c r="E506" i="2"/>
  <c r="E498" i="2"/>
  <c r="E490" i="2"/>
  <c r="E482" i="2"/>
  <c r="E474" i="2"/>
  <c r="E466" i="2"/>
  <c r="E458" i="2"/>
  <c r="E450" i="2"/>
  <c r="E442" i="2"/>
  <c r="E434" i="2"/>
  <c r="E426" i="2"/>
  <c r="E418" i="2"/>
  <c r="E410" i="2"/>
  <c r="E402" i="2"/>
  <c r="E394" i="2"/>
  <c r="E386" i="2"/>
  <c r="E378" i="2"/>
  <c r="E370" i="2"/>
  <c r="E362" i="2"/>
  <c r="E354" i="2"/>
  <c r="E346" i="2"/>
  <c r="E331" i="2"/>
  <c r="E330" i="2"/>
  <c r="E203" i="2"/>
  <c r="E202" i="2"/>
  <c r="E299" i="2"/>
  <c r="E171" i="2"/>
  <c r="E298" i="2"/>
  <c r="E170" i="2"/>
  <c r="E267" i="2"/>
  <c r="E139" i="2"/>
  <c r="E266" i="2"/>
  <c r="E138" i="2"/>
  <c r="E235" i="2"/>
  <c r="E107" i="2"/>
  <c r="E234" i="2"/>
  <c r="E106" i="2"/>
  <c r="E323" i="2"/>
  <c r="E291" i="2"/>
  <c r="E259" i="2"/>
  <c r="E227" i="2"/>
  <c r="E195" i="2"/>
  <c r="E163" i="2"/>
  <c r="E131" i="2"/>
  <c r="E99" i="2"/>
  <c r="E322" i="2"/>
  <c r="E290" i="2"/>
  <c r="E258" i="2"/>
  <c r="E226" i="2"/>
  <c r="E194" i="2"/>
  <c r="E162" i="2"/>
  <c r="E130" i="2"/>
  <c r="E98" i="2"/>
  <c r="E315" i="2"/>
  <c r="E283" i="2"/>
  <c r="E251" i="2"/>
  <c r="E219" i="2"/>
  <c r="E187" i="2"/>
  <c r="E155" i="2"/>
  <c r="E123" i="2"/>
  <c r="E91" i="2"/>
  <c r="E314" i="2"/>
  <c r="E282" i="2"/>
  <c r="E250" i="2"/>
  <c r="E218" i="2"/>
  <c r="E186" i="2"/>
  <c r="E154" i="2"/>
  <c r="E122" i="2"/>
  <c r="E90" i="2"/>
  <c r="E339" i="2"/>
  <c r="E307" i="2"/>
  <c r="E275" i="2"/>
  <c r="E243" i="2"/>
  <c r="E211" i="2"/>
  <c r="E179" i="2"/>
  <c r="E147" i="2"/>
  <c r="E115" i="2"/>
  <c r="E83" i="2"/>
  <c r="E338" i="2"/>
  <c r="E306" i="2"/>
  <c r="E274" i="2"/>
  <c r="E242" i="2"/>
  <c r="E210" i="2"/>
  <c r="E178" i="2"/>
  <c r="E146" i="2"/>
  <c r="E114" i="2"/>
  <c r="E82" i="2"/>
  <c r="E340" i="2"/>
  <c r="E332" i="2"/>
  <c r="E324" i="2"/>
  <c r="E316" i="2"/>
  <c r="E308" i="2"/>
  <c r="E300" i="2"/>
  <c r="E292" i="2"/>
  <c r="E284" i="2"/>
  <c r="E276" i="2"/>
  <c r="E268" i="2"/>
  <c r="E260" i="2"/>
  <c r="E252" i="2"/>
  <c r="E244" i="2"/>
  <c r="E236" i="2"/>
  <c r="E228" i="2"/>
  <c r="E220" i="2"/>
  <c r="E212" i="2"/>
  <c r="E204" i="2"/>
  <c r="E196" i="2"/>
  <c r="E188" i="2"/>
  <c r="E180" i="2"/>
  <c r="E172" i="2"/>
  <c r="E164" i="2"/>
  <c r="E156" i="2"/>
  <c r="E148" i="2"/>
  <c r="E140" i="2"/>
  <c r="E132" i="2"/>
  <c r="E124" i="2"/>
  <c r="E116" i="2"/>
  <c r="E108" i="2"/>
  <c r="E100" i="2"/>
  <c r="E92" i="2"/>
  <c r="E84" i="2"/>
  <c r="E345" i="2"/>
  <c r="E337" i="2"/>
  <c r="E329" i="2"/>
  <c r="E321" i="2"/>
  <c r="E313" i="2"/>
  <c r="E305" i="2"/>
  <c r="E297" i="2"/>
  <c r="E289" i="2"/>
  <c r="E281" i="2"/>
  <c r="E273" i="2"/>
  <c r="E265" i="2"/>
  <c r="E257" i="2"/>
  <c r="E249" i="2"/>
  <c r="E241" i="2"/>
  <c r="E233" i="2"/>
  <c r="E225" i="2"/>
  <c r="E217" i="2"/>
  <c r="E209" i="2"/>
  <c r="E201" i="2"/>
  <c r="E193" i="2"/>
  <c r="E185" i="2"/>
  <c r="E177" i="2"/>
  <c r="E169" i="2"/>
  <c r="E161" i="2"/>
  <c r="E153" i="2"/>
  <c r="E145" i="2"/>
  <c r="E137" i="2"/>
  <c r="E129" i="2"/>
  <c r="E121" i="2"/>
  <c r="E113" i="2"/>
  <c r="E105" i="2"/>
  <c r="E97" i="2"/>
  <c r="E89" i="2"/>
  <c r="E81" i="2"/>
  <c r="E344" i="2"/>
  <c r="E336" i="2"/>
  <c r="E328" i="2"/>
  <c r="E320" i="2"/>
  <c r="E312" i="2"/>
  <c r="E304" i="2"/>
  <c r="E296" i="2"/>
  <c r="E288" i="2"/>
  <c r="E280" i="2"/>
  <c r="E272" i="2"/>
  <c r="E264" i="2"/>
  <c r="E256" i="2"/>
  <c r="E248" i="2"/>
  <c r="E240" i="2"/>
  <c r="E232" i="2"/>
  <c r="E224" i="2"/>
  <c r="E216" i="2"/>
  <c r="E208" i="2"/>
  <c r="E200" i="2"/>
  <c r="E192" i="2"/>
  <c r="E184" i="2"/>
  <c r="E176" i="2"/>
  <c r="E168" i="2"/>
  <c r="E160" i="2"/>
  <c r="E152" i="2"/>
  <c r="E144" i="2"/>
  <c r="E136" i="2"/>
  <c r="E128" i="2"/>
  <c r="E120" i="2"/>
  <c r="E112" i="2"/>
  <c r="E104" i="2"/>
  <c r="E96" i="2"/>
  <c r="E88" i="2"/>
  <c r="E80" i="2"/>
  <c r="E343" i="2"/>
  <c r="E335" i="2"/>
  <c r="E327" i="2"/>
  <c r="E319" i="2"/>
  <c r="E311" i="2"/>
  <c r="E303" i="2"/>
  <c r="E295" i="2"/>
  <c r="E287" i="2"/>
  <c r="E279" i="2"/>
  <c r="E271" i="2"/>
  <c r="E263" i="2"/>
  <c r="E255" i="2"/>
  <c r="E247" i="2"/>
  <c r="E239" i="2"/>
  <c r="E231" i="2"/>
  <c r="E223" i="2"/>
  <c r="E215" i="2"/>
  <c r="E207" i="2"/>
  <c r="E199" i="2"/>
  <c r="E191" i="2"/>
  <c r="E183" i="2"/>
  <c r="E175" i="2"/>
  <c r="E167" i="2"/>
  <c r="E159" i="2"/>
  <c r="E151" i="2"/>
  <c r="E143" i="2"/>
  <c r="E135" i="2"/>
  <c r="E127" i="2"/>
  <c r="E119" i="2"/>
  <c r="E111" i="2"/>
  <c r="E103" i="2"/>
  <c r="E95" i="2"/>
  <c r="E87" i="2"/>
  <c r="E79" i="2"/>
  <c r="E342" i="2"/>
  <c r="E334" i="2"/>
  <c r="E326" i="2"/>
  <c r="E318" i="2"/>
  <c r="E310" i="2"/>
  <c r="E302" i="2"/>
  <c r="E294" i="2"/>
  <c r="E286" i="2"/>
  <c r="E278" i="2"/>
  <c r="E270" i="2"/>
  <c r="E262" i="2"/>
  <c r="E254" i="2"/>
  <c r="E246" i="2"/>
  <c r="E238" i="2"/>
  <c r="E230" i="2"/>
  <c r="E222" i="2"/>
  <c r="E214" i="2"/>
  <c r="E206" i="2"/>
  <c r="E198" i="2"/>
  <c r="E190" i="2"/>
  <c r="E182" i="2"/>
  <c r="E174" i="2"/>
  <c r="E166" i="2"/>
  <c r="E158" i="2"/>
  <c r="E150" i="2"/>
  <c r="E142" i="2"/>
  <c r="E134" i="2"/>
  <c r="E126" i="2"/>
  <c r="E118" i="2"/>
  <c r="E110" i="2"/>
  <c r="E102" i="2"/>
  <c r="E94" i="2"/>
  <c r="E86" i="2"/>
  <c r="E78" i="2"/>
  <c r="E341" i="2"/>
  <c r="E333" i="2"/>
  <c r="E325" i="2"/>
  <c r="E317" i="2"/>
  <c r="E309" i="2"/>
  <c r="E301" i="2"/>
  <c r="E293" i="2"/>
  <c r="E285" i="2"/>
  <c r="E277" i="2"/>
  <c r="E269" i="2"/>
  <c r="E261" i="2"/>
  <c r="E253" i="2"/>
  <c r="E245" i="2"/>
  <c r="E237" i="2"/>
  <c r="E229" i="2"/>
  <c r="E221" i="2"/>
  <c r="E213" i="2"/>
  <c r="E205" i="2"/>
  <c r="E197" i="2"/>
  <c r="E189" i="2"/>
  <c r="E181" i="2"/>
  <c r="E173" i="2"/>
  <c r="E165" i="2"/>
  <c r="E157" i="2"/>
  <c r="E149" i="2"/>
  <c r="E141" i="2"/>
  <c r="E133" i="2"/>
  <c r="E125" i="2"/>
  <c r="E117" i="2"/>
  <c r="E109" i="2"/>
  <c r="E101" i="2"/>
  <c r="E93" i="2"/>
  <c r="E85" i="2"/>
  <c r="E77" i="2"/>
  <c r="I7" i="3"/>
  <c r="H7" i="3"/>
  <c r="G7" i="3"/>
  <c r="B5" i="3"/>
  <c r="C5" i="3"/>
  <c r="D5" i="3"/>
  <c r="H9168" i="2"/>
  <c r="H8805" i="2"/>
  <c r="H8373" i="2"/>
  <c r="H8528" i="2"/>
  <c r="H8117" i="2"/>
  <c r="H7676" i="2"/>
  <c r="H7602" i="2"/>
  <c r="H7584" i="2"/>
  <c r="H8981" i="2"/>
  <c r="H8437" i="2"/>
  <c r="H7756" i="2"/>
  <c r="H9186" i="2"/>
  <c r="H8842" i="2"/>
  <c r="H8252" i="2"/>
  <c r="H7560" i="2"/>
  <c r="H9120" i="2"/>
  <c r="H8709" i="2"/>
  <c r="H8076" i="2"/>
  <c r="H7300" i="2"/>
  <c r="H9050" i="2"/>
  <c r="H8570" i="2"/>
  <c r="H7888" i="2"/>
  <c r="H6276" i="2"/>
  <c r="H8949" i="2"/>
  <c r="H8396" i="2"/>
  <c r="H7712" i="2"/>
  <c r="H9170" i="2"/>
  <c r="H8810" i="2"/>
  <c r="H8208" i="2"/>
  <c r="H7511" i="2"/>
  <c r="H9195" i="2"/>
  <c r="H9131" i="2"/>
  <c r="H9067" i="2"/>
  <c r="H8988" i="2"/>
  <c r="H8860" i="2"/>
  <c r="H8732" i="2"/>
  <c r="H8604" i="2"/>
  <c r="H8445" i="2"/>
  <c r="H8276" i="2"/>
  <c r="H8104" i="2"/>
  <c r="H7933" i="2"/>
  <c r="H7764" i="2"/>
  <c r="H7587" i="2"/>
  <c r="H7375" i="2"/>
  <c r="H6671" i="2"/>
  <c r="H9201" i="2"/>
  <c r="H9137" i="2"/>
  <c r="H9073" i="2"/>
  <c r="H9000" i="2"/>
  <c r="H8872" i="2"/>
  <c r="H8744" i="2"/>
  <c r="H8616" i="2"/>
  <c r="H8461" i="2"/>
  <c r="H8292" i="2"/>
  <c r="H8120" i="2"/>
  <c r="H7949" i="2"/>
  <c r="H7780" i="2"/>
  <c r="H7606" i="2"/>
  <c r="H7396" i="2"/>
  <c r="H6767" i="2"/>
  <c r="H6372" i="2"/>
  <c r="H9183" i="2"/>
  <c r="H9119" i="2"/>
  <c r="H9055" i="2"/>
  <c r="H8964" i="2"/>
  <c r="H8836" i="2"/>
  <c r="H8708" i="2"/>
  <c r="H8580" i="2"/>
  <c r="H8413" i="2"/>
  <c r="H8244" i="2"/>
  <c r="H8072" i="2"/>
  <c r="H7901" i="2"/>
  <c r="H7732" i="2"/>
  <c r="H7551" i="2"/>
  <c r="H7291" i="2"/>
  <c r="H6479" i="2"/>
  <c r="H9190" i="2"/>
  <c r="H9126" i="2"/>
  <c r="H9062" i="2"/>
  <c r="H8978" i="2"/>
  <c r="H8850" i="2"/>
  <c r="H8722" i="2"/>
  <c r="H8594" i="2"/>
  <c r="H8432" i="2"/>
  <c r="H8261" i="2"/>
  <c r="H8092" i="2"/>
  <c r="H7920" i="2"/>
  <c r="H7749" i="2"/>
  <c r="H7574" i="2"/>
  <c r="H7348" i="2"/>
  <c r="H6596" i="2"/>
  <c r="H9197" i="2"/>
  <c r="H9133" i="2"/>
  <c r="H9069" i="2"/>
  <c r="H8992" i="2"/>
  <c r="H8864" i="2"/>
  <c r="H8736" i="2"/>
  <c r="H8608" i="2"/>
  <c r="H8452" i="2"/>
  <c r="H8280" i="2"/>
  <c r="H8109" i="2"/>
  <c r="H7940" i="2"/>
  <c r="H7768" i="2"/>
  <c r="H7593" i="2"/>
  <c r="H7384" i="2"/>
  <c r="H6703" i="2"/>
  <c r="H9204" i="2"/>
  <c r="H9140" i="2"/>
  <c r="H9076" i="2"/>
  <c r="H9005" i="2"/>
  <c r="H8877" i="2"/>
  <c r="H8749" i="2"/>
  <c r="H8621" i="2"/>
  <c r="H8469" i="2"/>
  <c r="H8300" i="2"/>
  <c r="H8128" i="2"/>
  <c r="H7957" i="2"/>
  <c r="H7788" i="2"/>
  <c r="H7615" i="2"/>
  <c r="H7407" i="2"/>
  <c r="H6820" i="2"/>
  <c r="H9007" i="2"/>
  <c r="H8943" i="2"/>
  <c r="H8879" i="2"/>
  <c r="H8815" i="2"/>
  <c r="H8751" i="2"/>
  <c r="H8687" i="2"/>
  <c r="H8623" i="2"/>
  <c r="H8559" i="2"/>
  <c r="H8495" i="2"/>
  <c r="H8431" i="2"/>
  <c r="H8367" i="2"/>
  <c r="H8303" i="2"/>
  <c r="H8239" i="2"/>
  <c r="H8175" i="2"/>
  <c r="H8111" i="2"/>
  <c r="H8047" i="2"/>
  <c r="H7983" i="2"/>
  <c r="H7919" i="2"/>
  <c r="H7855" i="2"/>
  <c r="H7791" i="2"/>
  <c r="H7727" i="2"/>
  <c r="H7663" i="2"/>
  <c r="H7595" i="2"/>
  <c r="H7522" i="2"/>
  <c r="H7442" i="2"/>
  <c r="H7352" i="2"/>
  <c r="H7212" i="2"/>
  <c r="H7043" i="2"/>
  <c r="H6860" i="2"/>
  <c r="H6604" i="2"/>
  <c r="H6348" i="2"/>
  <c r="H5936" i="2"/>
  <c r="H8998" i="2"/>
  <c r="H8934" i="2"/>
  <c r="H8870" i="2"/>
  <c r="H8806" i="2"/>
  <c r="H8742" i="2"/>
  <c r="H8678" i="2"/>
  <c r="H8614" i="2"/>
  <c r="H8550" i="2"/>
  <c r="H8486" i="2"/>
  <c r="H8422" i="2"/>
  <c r="H8358" i="2"/>
  <c r="H8294" i="2"/>
  <c r="H8230" i="2"/>
  <c r="H8166" i="2"/>
  <c r="H8102" i="2"/>
  <c r="H8038" i="2"/>
  <c r="H7974" i="2"/>
  <c r="H7910" i="2"/>
  <c r="H7846" i="2"/>
  <c r="H7782" i="2"/>
  <c r="H7718" i="2"/>
  <c r="H7654" i="2"/>
  <c r="H7585" i="2"/>
  <c r="H7512" i="2"/>
  <c r="H7430" i="2"/>
  <c r="H7335" i="2"/>
  <c r="H7188" i="2"/>
  <c r="H7019" i="2"/>
  <c r="H6823" i="2"/>
  <c r="H6567" i="2"/>
  <c r="H6311" i="2"/>
  <c r="H5808" i="2"/>
  <c r="H7315" i="2"/>
  <c r="H7163" i="2"/>
  <c r="H6991" i="2"/>
  <c r="H6783" i="2"/>
  <c r="H6527" i="2"/>
  <c r="H6271" i="2"/>
  <c r="H5604" i="2"/>
  <c r="H8995" i="2"/>
  <c r="H8931" i="2"/>
  <c r="H8867" i="2"/>
  <c r="H8803" i="2"/>
  <c r="H8739" i="2"/>
  <c r="H8675" i="2"/>
  <c r="H8611" i="2"/>
  <c r="H8547" i="2"/>
  <c r="H8483" i="2"/>
  <c r="H8419" i="2"/>
  <c r="H8355" i="2"/>
  <c r="H8291" i="2"/>
  <c r="H8227" i="2"/>
  <c r="H8163" i="2"/>
  <c r="H8099" i="2"/>
  <c r="H8035" i="2"/>
  <c r="H7971" i="2"/>
  <c r="H7907" i="2"/>
  <c r="H7843" i="2"/>
  <c r="H7779" i="2"/>
  <c r="H7715" i="2"/>
  <c r="H7651" i="2"/>
  <c r="H7582" i="2"/>
  <c r="H7508" i="2"/>
  <c r="H7426" i="2"/>
  <c r="H7330" i="2"/>
  <c r="H7180" i="2"/>
  <c r="H7011" i="2"/>
  <c r="H6812" i="2"/>
  <c r="H6556" i="2"/>
  <c r="H6300" i="2"/>
  <c r="H5765" i="2"/>
  <c r="H8538" i="2"/>
  <c r="H8474" i="2"/>
  <c r="H8410" i="2"/>
  <c r="H8346" i="2"/>
  <c r="H8282" i="2"/>
  <c r="H8218" i="2"/>
  <c r="H8154" i="2"/>
  <c r="H8090" i="2"/>
  <c r="H8026" i="2"/>
  <c r="H7962" i="2"/>
  <c r="H7898" i="2"/>
  <c r="H7834" i="2"/>
  <c r="H7770" i="2"/>
  <c r="H7706" i="2"/>
  <c r="H7642" i="2"/>
  <c r="H7571" i="2"/>
  <c r="H7498" i="2"/>
  <c r="H7414" i="2"/>
  <c r="H7311" i="2"/>
  <c r="H7156" i="2"/>
  <c r="H6987" i="2"/>
  <c r="H6775" i="2"/>
  <c r="H6519" i="2"/>
  <c r="H6263" i="2"/>
  <c r="H5540" i="2"/>
  <c r="H8977" i="2"/>
  <c r="H8913" i="2"/>
  <c r="H8849" i="2"/>
  <c r="H8785" i="2"/>
  <c r="H8721" i="2"/>
  <c r="H8657" i="2"/>
  <c r="H8593" i="2"/>
  <c r="H8529" i="2"/>
  <c r="H8465" i="2"/>
  <c r="H8401" i="2"/>
  <c r="H8337" i="2"/>
  <c r="H8273" i="2"/>
  <c r="H8209" i="2"/>
  <c r="H8145" i="2"/>
  <c r="H8081" i="2"/>
  <c r="H8017" i="2"/>
  <c r="H7953" i="2"/>
  <c r="H7889" i="2"/>
  <c r="H7825" i="2"/>
  <c r="H7761" i="2"/>
  <c r="H7697" i="2"/>
  <c r="H7633" i="2"/>
  <c r="H7561" i="2"/>
  <c r="H7487" i="2"/>
  <c r="H7402" i="2"/>
  <c r="H7292" i="2"/>
  <c r="H7132" i="2"/>
  <c r="H6963" i="2"/>
  <c r="H6740" i="2"/>
  <c r="H6484" i="2"/>
  <c r="H6228" i="2"/>
  <c r="H5233" i="2"/>
  <c r="H7334" i="2"/>
  <c r="H7270" i="2"/>
  <c r="H7206" i="2"/>
  <c r="H7142" i="2"/>
  <c r="H7078" i="2"/>
  <c r="H7014" i="2"/>
  <c r="H6950" i="2"/>
  <c r="H6886" i="2"/>
  <c r="H6822" i="2"/>
  <c r="H6758" i="2"/>
  <c r="H6694" i="2"/>
  <c r="H6630" i="2"/>
  <c r="H6566" i="2"/>
  <c r="H6502" i="2"/>
  <c r="H6438" i="2"/>
  <c r="H6374" i="2"/>
  <c r="H6310" i="2"/>
  <c r="H6246" i="2"/>
  <c r="H6182" i="2"/>
  <c r="H6118" i="2"/>
  <c r="H6054" i="2"/>
  <c r="H5982" i="2"/>
  <c r="H5877" i="2"/>
  <c r="H5764" i="2"/>
  <c r="H5569" i="2"/>
  <c r="H5297" i="2"/>
  <c r="H4960" i="2"/>
  <c r="H4440" i="2"/>
  <c r="H7581" i="2"/>
  <c r="H7517" i="2"/>
  <c r="H7453" i="2"/>
  <c r="H7389" i="2"/>
  <c r="H7325" i="2"/>
  <c r="H7261" i="2"/>
  <c r="H7197" i="2"/>
  <c r="H7133" i="2"/>
  <c r="H7069" i="2"/>
  <c r="H7005" i="2"/>
  <c r="H6941" i="2"/>
  <c r="H6877" i="2"/>
  <c r="H6813" i="2"/>
  <c r="H6749" i="2"/>
  <c r="H6685" i="2"/>
  <c r="H6621" i="2"/>
  <c r="H6557" i="2"/>
  <c r="H6493" i="2"/>
  <c r="H6429" i="2"/>
  <c r="H6365" i="2"/>
  <c r="H6301" i="2"/>
  <c r="H6237" i="2"/>
  <c r="H6173" i="2"/>
  <c r="H6109" i="2"/>
  <c r="H6045" i="2"/>
  <c r="H5969" i="2"/>
  <c r="H5861" i="2"/>
  <c r="H5744" i="2"/>
  <c r="H5531" i="2"/>
  <c r="H5259" i="2"/>
  <c r="H4900" i="2"/>
  <c r="H4192" i="2"/>
  <c r="H6172" i="2"/>
  <c r="H6108" i="2"/>
  <c r="H6044" i="2"/>
  <c r="H5968" i="2"/>
  <c r="H5860" i="2"/>
  <c r="H5742" i="2"/>
  <c r="H5528" i="2"/>
  <c r="H5254" i="2"/>
  <c r="H4896" i="2"/>
  <c r="H4160" i="2"/>
  <c r="H6843" i="2"/>
  <c r="H6779" i="2"/>
  <c r="H6715" i="2"/>
  <c r="H6651" i="2"/>
  <c r="H6587" i="2"/>
  <c r="H6523" i="2"/>
  <c r="H6459" i="2"/>
  <c r="H6395" i="2"/>
  <c r="H6331" i="2"/>
  <c r="H6267" i="2"/>
  <c r="H6203" i="2"/>
  <c r="H6139" i="2"/>
  <c r="H6075" i="2"/>
  <c r="H6008" i="2"/>
  <c r="H5915" i="2"/>
  <c r="H5800" i="2"/>
  <c r="H5646" i="2"/>
  <c r="H5387" i="2"/>
  <c r="H5092" i="2"/>
  <c r="H4683" i="2"/>
  <c r="H7242" i="2"/>
  <c r="H7178" i="2"/>
  <c r="H7114" i="2"/>
  <c r="H7050" i="2"/>
  <c r="H6986" i="2"/>
  <c r="H6922" i="2"/>
  <c r="H6858" i="2"/>
  <c r="H6794" i="2"/>
  <c r="H6730" i="2"/>
  <c r="H6666" i="2"/>
  <c r="H6602" i="2"/>
  <c r="H6538" i="2"/>
  <c r="H6474" i="2"/>
  <c r="H6410" i="2"/>
  <c r="H6346" i="2"/>
  <c r="H6282" i="2"/>
  <c r="H6218" i="2"/>
  <c r="H6154" i="2"/>
  <c r="H6090" i="2"/>
  <c r="H6025" i="2"/>
  <c r="H5940" i="2"/>
  <c r="H5828" i="2"/>
  <c r="H5693" i="2"/>
  <c r="H5451" i="2"/>
  <c r="H5177" i="2"/>
  <c r="H4780" i="2"/>
  <c r="H7489" i="2"/>
  <c r="H7425" i="2"/>
  <c r="H7361" i="2"/>
  <c r="H7297" i="2"/>
  <c r="H7233" i="2"/>
  <c r="H7169" i="2"/>
  <c r="H7105" i="2"/>
  <c r="H7041" i="2"/>
  <c r="H6977" i="2"/>
  <c r="H6913" i="2"/>
  <c r="H6849" i="2"/>
  <c r="H6785" i="2"/>
  <c r="H6721" i="2"/>
  <c r="H6657" i="2"/>
  <c r="H6593" i="2"/>
  <c r="H6529" i="2"/>
  <c r="H6465" i="2"/>
  <c r="H6401" i="2"/>
  <c r="H6337" i="2"/>
  <c r="H6273" i="2"/>
  <c r="H6209" i="2"/>
  <c r="H6145" i="2"/>
  <c r="H6081" i="2"/>
  <c r="H6015" i="2"/>
  <c r="H5925" i="2"/>
  <c r="H5811" i="2"/>
  <c r="H5668" i="2"/>
  <c r="H5412" i="2"/>
  <c r="H5131" i="2"/>
  <c r="H4721" i="2"/>
  <c r="H7336" i="2"/>
  <c r="H7272" i="2"/>
  <c r="H7208" i="2"/>
  <c r="H7144" i="2"/>
  <c r="H7080" i="2"/>
  <c r="H7016" i="2"/>
  <c r="H6952" i="2"/>
  <c r="H6888" i="2"/>
  <c r="H6824" i="2"/>
  <c r="H6760" i="2"/>
  <c r="H6696" i="2"/>
  <c r="H6632" i="2"/>
  <c r="H6568" i="2"/>
  <c r="H6504" i="2"/>
  <c r="H6440" i="2"/>
  <c r="H6376" i="2"/>
  <c r="H6312" i="2"/>
  <c r="H6248" i="2"/>
  <c r="H6184" i="2"/>
  <c r="H6120" i="2"/>
  <c r="H6056" i="2"/>
  <c r="H5985" i="2"/>
  <c r="H5881" i="2"/>
  <c r="H5766" i="2"/>
  <c r="H5579" i="2"/>
  <c r="H5305" i="2"/>
  <c r="H4972" i="2"/>
  <c r="H4472" i="2"/>
  <c r="H5707" i="2"/>
  <c r="H5621" i="2"/>
  <c r="H5526" i="2"/>
  <c r="H5424" i="2"/>
  <c r="H5321" i="2"/>
  <c r="H5219" i="2"/>
  <c r="H5116" i="2"/>
  <c r="H5014" i="2"/>
  <c r="H4912" i="2"/>
  <c r="H4809" i="2"/>
  <c r="H4707" i="2"/>
  <c r="H4604" i="2"/>
  <c r="H4500" i="2"/>
  <c r="H4344" i="2"/>
  <c r="H4088" i="2"/>
  <c r="H3702" i="2"/>
  <c r="H5876" i="2"/>
  <c r="H5790" i="2"/>
  <c r="H5705" i="2"/>
  <c r="H5620" i="2"/>
  <c r="H5524" i="2"/>
  <c r="H5422" i="2"/>
  <c r="H5320" i="2"/>
  <c r="H5217" i="2"/>
  <c r="H5115" i="2"/>
  <c r="H5012" i="2"/>
  <c r="H4910" i="2"/>
  <c r="H4808" i="2"/>
  <c r="H4705" i="2"/>
  <c r="H4603" i="2"/>
  <c r="H4499" i="2"/>
  <c r="H4343" i="2"/>
  <c r="H4087" i="2"/>
  <c r="H3683" i="2"/>
  <c r="H4576" i="2"/>
  <c r="H4465" i="2"/>
  <c r="H4273" i="2"/>
  <c r="H4017" i="2"/>
  <c r="H3379" i="2"/>
  <c r="H5670" i="2"/>
  <c r="H5585" i="2"/>
  <c r="H5483" i="2"/>
  <c r="H5380" i="2"/>
  <c r="H5278" i="2"/>
  <c r="H5176" i="2"/>
  <c r="H5073" i="2"/>
  <c r="H4971" i="2"/>
  <c r="H4868" i="2"/>
  <c r="H4766" i="2"/>
  <c r="H4664" i="2"/>
  <c r="H4561" i="2"/>
  <c r="H4448" i="2"/>
  <c r="H4240" i="2"/>
  <c r="H3984" i="2"/>
  <c r="H5669" i="2"/>
  <c r="H5584" i="2"/>
  <c r="H5481" i="2"/>
  <c r="H5379" i="2"/>
  <c r="H5276" i="2"/>
  <c r="H5174" i="2"/>
  <c r="H5072" i="2"/>
  <c r="H4969" i="2"/>
  <c r="H4867" i="2"/>
  <c r="H4764" i="2"/>
  <c r="H4662" i="2"/>
  <c r="H4560" i="2"/>
  <c r="H4444" i="2"/>
  <c r="H4232" i="2"/>
  <c r="H3976" i="2"/>
  <c r="H5147" i="2"/>
  <c r="H5044" i="2"/>
  <c r="H4942" i="2"/>
  <c r="H4840" i="2"/>
  <c r="H4737" i="2"/>
  <c r="H4635" i="2"/>
  <c r="H4532" i="2"/>
  <c r="H4411" i="2"/>
  <c r="H4167" i="2"/>
  <c r="H3895" i="2"/>
  <c r="H6011" i="2"/>
  <c r="H5933" i="2"/>
  <c r="H5848" i="2"/>
  <c r="H5763" i="2"/>
  <c r="H5677" i="2"/>
  <c r="H5592" i="2"/>
  <c r="H5491" i="2"/>
  <c r="H5388" i="2"/>
  <c r="H5286" i="2"/>
  <c r="H5184" i="2"/>
  <c r="H5081" i="2"/>
  <c r="H4979" i="2"/>
  <c r="H4876" i="2"/>
  <c r="H4774" i="2"/>
  <c r="H4672" i="2"/>
  <c r="H4569" i="2"/>
  <c r="H4457" i="2"/>
  <c r="H4257" i="2"/>
  <c r="H4001" i="2"/>
  <c r="H2761" i="2"/>
  <c r="H2707" i="2"/>
  <c r="H5930" i="2"/>
  <c r="H5866" i="2"/>
  <c r="H5802" i="2"/>
  <c r="H5738" i="2"/>
  <c r="H5674" i="2"/>
  <c r="H5610" i="2"/>
  <c r="H5546" i="2"/>
  <c r="H5482" i="2"/>
  <c r="H5418" i="2"/>
  <c r="H5354" i="2"/>
  <c r="H5290" i="2"/>
  <c r="H5226" i="2"/>
  <c r="H5162" i="2"/>
  <c r="H5098" i="2"/>
  <c r="H5034" i="2"/>
  <c r="H4970" i="2"/>
  <c r="H4906" i="2"/>
  <c r="H4842" i="2"/>
  <c r="H4778" i="2"/>
  <c r="H4714" i="2"/>
  <c r="H4650" i="2"/>
  <c r="H4586" i="2"/>
  <c r="H4522" i="2"/>
  <c r="H4458" i="2"/>
  <c r="H4386" i="2"/>
  <c r="H4258" i="2"/>
  <c r="H4130" i="2"/>
  <c r="H4002" i="2"/>
  <c r="H3867" i="2"/>
  <c r="H3695" i="2"/>
  <c r="H3502" i="2"/>
  <c r="H3921" i="2"/>
  <c r="H3758" i="2"/>
  <c r="H3578" i="2"/>
  <c r="H3166" i="2"/>
  <c r="H3799" i="2"/>
  <c r="H3627" i="2"/>
  <c r="H3347" i="2"/>
  <c r="H5959" i="2"/>
  <c r="H5895" i="2"/>
  <c r="H5831" i="2"/>
  <c r="H5767" i="2"/>
  <c r="H5703" i="2"/>
  <c r="H5639" i="2"/>
  <c r="H5575" i="2"/>
  <c r="H5511" i="2"/>
  <c r="H5447" i="2"/>
  <c r="H5383" i="2"/>
  <c r="H5319" i="2"/>
  <c r="H5255" i="2"/>
  <c r="H5191" i="2"/>
  <c r="H5127" i="2"/>
  <c r="H5063" i="2"/>
  <c r="H4999" i="2"/>
  <c r="H4935" i="2"/>
  <c r="H4871" i="2"/>
  <c r="H4807" i="2"/>
  <c r="H4743" i="2"/>
  <c r="H4679" i="2"/>
  <c r="H4615" i="2"/>
  <c r="H4551" i="2"/>
  <c r="H4487" i="2"/>
  <c r="H4423" i="2"/>
  <c r="H4319" i="2"/>
  <c r="H4191" i="2"/>
  <c r="H4063" i="2"/>
  <c r="H3935" i="2"/>
  <c r="H3778" i="2"/>
  <c r="H3599" i="2"/>
  <c r="H3251" i="2"/>
  <c r="H4470" i="2"/>
  <c r="H4405" i="2"/>
  <c r="H4282" i="2"/>
  <c r="H4154" i="2"/>
  <c r="H4026" i="2"/>
  <c r="H3898" i="2"/>
  <c r="H3727" i="2"/>
  <c r="H3541" i="2"/>
  <c r="H2846" i="2"/>
  <c r="H5533" i="2"/>
  <c r="H5469" i="2"/>
  <c r="H5405" i="2"/>
  <c r="H5341" i="2"/>
  <c r="H5277" i="2"/>
  <c r="H5213" i="2"/>
  <c r="H5149" i="2"/>
  <c r="H5085" i="2"/>
  <c r="H5021" i="2"/>
  <c r="H4957" i="2"/>
  <c r="H4893" i="2"/>
  <c r="H4829" i="2"/>
  <c r="H4765" i="2"/>
  <c r="H4701" i="2"/>
  <c r="H4637" i="2"/>
  <c r="H4573" i="2"/>
  <c r="H4509" i="2"/>
  <c r="H4445" i="2"/>
  <c r="H4361" i="2"/>
  <c r="H4233" i="2"/>
  <c r="H4105" i="2"/>
  <c r="H3977" i="2"/>
  <c r="H3834" i="2"/>
  <c r="H3662" i="2"/>
  <c r="H3453" i="2"/>
  <c r="H3423" i="2"/>
  <c r="H3285" i="2"/>
  <c r="H2998" i="2"/>
  <c r="H3454" i="2"/>
  <c r="H3325" i="2"/>
  <c r="H3107" i="2"/>
  <c r="H2136" i="2"/>
  <c r="H4350" i="2"/>
  <c r="H4286" i="2"/>
  <c r="H4222" i="2"/>
  <c r="H4158" i="2"/>
  <c r="H4094" i="2"/>
  <c r="H4030" i="2"/>
  <c r="H3966" i="2"/>
  <c r="H3902" i="2"/>
  <c r="H3819" i="2"/>
  <c r="H3733" i="2"/>
  <c r="H3647" i="2"/>
  <c r="H3547" i="2"/>
  <c r="H3435" i="2"/>
  <c r="H3299" i="2"/>
  <c r="H3051" i="2"/>
  <c r="H4381" i="2"/>
  <c r="H4317" i="2"/>
  <c r="H4253" i="2"/>
  <c r="H4189" i="2"/>
  <c r="H4125" i="2"/>
  <c r="H4061" i="2"/>
  <c r="H3997" i="2"/>
  <c r="H3933" i="2"/>
  <c r="H3860" i="2"/>
  <c r="H3774" i="2"/>
  <c r="H3690" i="2"/>
  <c r="H3597" i="2"/>
  <c r="H3494" i="2"/>
  <c r="H3367" i="2"/>
  <c r="H3187" i="2"/>
  <c r="H2678" i="2"/>
  <c r="H4372" i="2"/>
  <c r="H4308" i="2"/>
  <c r="H4244" i="2"/>
  <c r="H4180" i="2"/>
  <c r="H4116" i="2"/>
  <c r="H4052" i="2"/>
  <c r="H3988" i="2"/>
  <c r="H3924" i="2"/>
  <c r="H3847" i="2"/>
  <c r="H3763" i="2"/>
  <c r="H3677" i="2"/>
  <c r="H3582" i="2"/>
  <c r="H3478" i="2"/>
  <c r="H3350" i="2"/>
  <c r="H3155" i="2"/>
  <c r="H2539" i="2"/>
  <c r="H4355" i="2"/>
  <c r="H4291" i="2"/>
  <c r="H4227" i="2"/>
  <c r="H4163" i="2"/>
  <c r="H4099" i="2"/>
  <c r="H4035" i="2"/>
  <c r="H3971" i="2"/>
  <c r="H3907" i="2"/>
  <c r="H3826" i="2"/>
  <c r="H3740" i="2"/>
  <c r="H3654" i="2"/>
  <c r="H3555" i="2"/>
  <c r="H3445" i="2"/>
  <c r="H3310" i="2"/>
  <c r="H3083" i="2"/>
  <c r="H1603" i="2"/>
  <c r="H3588" i="2"/>
  <c r="H3524" i="2"/>
  <c r="H3460" i="2"/>
  <c r="H3396" i="2"/>
  <c r="H3332" i="2"/>
  <c r="H3263" i="2"/>
  <c r="H3177" i="2"/>
  <c r="H3081" i="2"/>
  <c r="H2929" i="2"/>
  <c r="H2757" i="2"/>
  <c r="H2486" i="2"/>
  <c r="H1586" i="2"/>
  <c r="H2926" i="2"/>
  <c r="H2753" i="2"/>
  <c r="H2477" i="2"/>
  <c r="H1522" i="2"/>
  <c r="H3426" i="2"/>
  <c r="H3362" i="2"/>
  <c r="H3298" i="2"/>
  <c r="H3217" i="2"/>
  <c r="H3131" i="2"/>
  <c r="H3009" i="2"/>
  <c r="H2838" i="2"/>
  <c r="H2635" i="2"/>
  <c r="H2195" i="2"/>
  <c r="H3865" i="2"/>
  <c r="H3801" i="2"/>
  <c r="H3737" i="2"/>
  <c r="H3673" i="2"/>
  <c r="H3609" i="2"/>
  <c r="H3545" i="2"/>
  <c r="H3481" i="2"/>
  <c r="H3417" i="2"/>
  <c r="H3353" i="2"/>
  <c r="H3289" i="2"/>
  <c r="H3206" i="2"/>
  <c r="H3118" i="2"/>
  <c r="H2985" i="2"/>
  <c r="H2814" i="2"/>
  <c r="H2603" i="2"/>
  <c r="H2094" i="2"/>
  <c r="H3864" i="2"/>
  <c r="H3800" i="2"/>
  <c r="H3736" i="2"/>
  <c r="H3672" i="2"/>
  <c r="H3608" i="2"/>
  <c r="H3544" i="2"/>
  <c r="H3480" i="2"/>
  <c r="H3416" i="2"/>
  <c r="H3352" i="2"/>
  <c r="H3288" i="2"/>
  <c r="H3204" i="2"/>
  <c r="H3115" i="2"/>
  <c r="H2982" i="2"/>
  <c r="H2811" i="2"/>
  <c r="H2601" i="2"/>
  <c r="H2088" i="2"/>
  <c r="H3295" i="2"/>
  <c r="H3214" i="2"/>
  <c r="H3127" i="2"/>
  <c r="H3001" i="2"/>
  <c r="H2830" i="2"/>
  <c r="H2625" i="2"/>
  <c r="H2158" i="2"/>
  <c r="H3258" i="2"/>
  <c r="H3194" i="2"/>
  <c r="H3130" i="2"/>
  <c r="H3066" i="2"/>
  <c r="H3002" i="2"/>
  <c r="H2938" i="2"/>
  <c r="H2874" i="2"/>
  <c r="H2810" i="2"/>
  <c r="H2741" i="2"/>
  <c r="H2656" i="2"/>
  <c r="H2570" i="2"/>
  <c r="H2475" i="2"/>
  <c r="H2350" i="2"/>
  <c r="H2198" i="2"/>
  <c r="H2006" i="2"/>
  <c r="H1507" i="2"/>
  <c r="H3080" i="2"/>
  <c r="H3016" i="2"/>
  <c r="H2952" i="2"/>
  <c r="H2888" i="2"/>
  <c r="H2824" i="2"/>
  <c r="H2760" i="2"/>
  <c r="H2674" i="2"/>
  <c r="H2589" i="2"/>
  <c r="H2498" i="2"/>
  <c r="H2378" i="2"/>
  <c r="H2235" i="2"/>
  <c r="H2063" i="2"/>
  <c r="H1659" i="2"/>
  <c r="H3007" i="2"/>
  <c r="H2943" i="2"/>
  <c r="H2879" i="2"/>
  <c r="H2815" i="2"/>
  <c r="H2747" i="2"/>
  <c r="H2662" i="2"/>
  <c r="H2577" i="2"/>
  <c r="H2483" i="2"/>
  <c r="H2360" i="2"/>
  <c r="H2211" i="2"/>
  <c r="H2026" i="2"/>
  <c r="H1563" i="2"/>
  <c r="H2565" i="2"/>
  <c r="H2469" i="2"/>
  <c r="H2342" i="2"/>
  <c r="H2187" i="2"/>
  <c r="H1987" i="2"/>
  <c r="H1467" i="2"/>
  <c r="H3245" i="2"/>
  <c r="H3181" i="2"/>
  <c r="H3117" i="2"/>
  <c r="H3053" i="2"/>
  <c r="H2989" i="2"/>
  <c r="H2925" i="2"/>
  <c r="H2861" i="2"/>
  <c r="H2797" i="2"/>
  <c r="H2723" i="2"/>
  <c r="H2638" i="2"/>
  <c r="H2553" i="2"/>
  <c r="H2451" i="2"/>
  <c r="H2323" i="2"/>
  <c r="H2163" i="2"/>
  <c r="H1950" i="2"/>
  <c r="H1324" i="2"/>
  <c r="H3092" i="2"/>
  <c r="H3028" i="2"/>
  <c r="H2964" i="2"/>
  <c r="H2900" i="2"/>
  <c r="H2836" i="2"/>
  <c r="H2772" i="2"/>
  <c r="H2690" i="2"/>
  <c r="H2605" i="2"/>
  <c r="H2517" i="2"/>
  <c r="H2402" i="2"/>
  <c r="H2267" i="2"/>
  <c r="H2096" i="2"/>
  <c r="H1779" i="2"/>
  <c r="H2461" i="2"/>
  <c r="H2397" i="2"/>
  <c r="H2333" i="2"/>
  <c r="H2269" i="2"/>
  <c r="H2205" i="2"/>
  <c r="H2141" i="2"/>
  <c r="H2077" i="2"/>
  <c r="H1983" i="2"/>
  <c r="H1842" i="2"/>
  <c r="H1626" i="2"/>
  <c r="H1370" i="2"/>
  <c r="H753" i="2"/>
  <c r="H2708" i="2"/>
  <c r="H2644" i="2"/>
  <c r="H2580" i="2"/>
  <c r="H2516" i="2"/>
  <c r="H2452" i="2"/>
  <c r="H2388" i="2"/>
  <c r="H2324" i="2"/>
  <c r="H2260" i="2"/>
  <c r="H2196" i="2"/>
  <c r="H2132" i="2"/>
  <c r="H2068" i="2"/>
  <c r="H1968" i="2"/>
  <c r="H1818" i="2"/>
  <c r="H1587" i="2"/>
  <c r="H1312" i="2"/>
  <c r="H537" i="2"/>
  <c r="H2234" i="2"/>
  <c r="H2170" i="2"/>
  <c r="H2106" i="2"/>
  <c r="H2030" i="2"/>
  <c r="H1918" i="2"/>
  <c r="H1739" i="2"/>
  <c r="H1483" i="2"/>
  <c r="H1134" i="2"/>
  <c r="H2513" i="2"/>
  <c r="H2449" i="2"/>
  <c r="H2385" i="2"/>
  <c r="H2321" i="2"/>
  <c r="H2257" i="2"/>
  <c r="H2193" i="2"/>
  <c r="H2129" i="2"/>
  <c r="H2064" i="2"/>
  <c r="H1963" i="2"/>
  <c r="H1810" i="2"/>
  <c r="H1578" i="2"/>
  <c r="H1297" i="2"/>
  <c r="H465" i="2"/>
  <c r="H1027" i="2"/>
  <c r="H2735" i="2"/>
  <c r="H2671" i="2"/>
  <c r="H2607" i="2"/>
  <c r="H2543" i="2"/>
  <c r="H2479" i="2"/>
  <c r="H2415" i="2"/>
  <c r="H2351" i="2"/>
  <c r="H2287" i="2"/>
  <c r="H2223" i="2"/>
  <c r="H2159" i="2"/>
  <c r="H2095" i="2"/>
  <c r="H2011" i="2"/>
  <c r="H1890" i="2"/>
  <c r="H1698" i="2"/>
  <c r="H1442" i="2"/>
  <c r="H1025" i="2"/>
  <c r="H2041" i="2"/>
  <c r="H1977" i="2"/>
  <c r="H1913" i="2"/>
  <c r="H1849" i="2"/>
  <c r="H1785" i="2"/>
  <c r="H1721" i="2"/>
  <c r="H1657" i="2"/>
  <c r="H1593" i="2"/>
  <c r="H1529" i="2"/>
  <c r="H1465" i="2"/>
  <c r="H1401" i="2"/>
  <c r="H1321" i="2"/>
  <c r="H1219" i="2"/>
  <c r="H1088" i="2"/>
  <c r="H875" i="2"/>
  <c r="H585" i="2"/>
  <c r="H1904" i="2"/>
  <c r="H1840" i="2"/>
  <c r="H1776" i="2"/>
  <c r="H1712" i="2"/>
  <c r="H1648" i="2"/>
  <c r="H1584" i="2"/>
  <c r="H1520" i="2"/>
  <c r="H1456" i="2"/>
  <c r="H1392" i="2"/>
  <c r="H1307" i="2"/>
  <c r="H1204" i="2"/>
  <c r="H1064" i="2"/>
  <c r="H841" i="2"/>
  <c r="H513" i="2"/>
  <c r="H1895" i="2"/>
  <c r="H1831" i="2"/>
  <c r="H1767" i="2"/>
  <c r="H1703" i="2"/>
  <c r="H1639" i="2"/>
  <c r="H1575" i="2"/>
  <c r="H1511" i="2"/>
  <c r="H1447" i="2"/>
  <c r="H1383" i="2"/>
  <c r="H1292" i="2"/>
  <c r="H1190" i="2"/>
  <c r="H1040" i="2"/>
  <c r="H803" i="2"/>
  <c r="H441" i="2"/>
  <c r="H1710" i="2"/>
  <c r="H1646" i="2"/>
  <c r="H1582" i="2"/>
  <c r="H1518" i="2"/>
  <c r="H1454" i="2"/>
  <c r="H1390" i="2"/>
  <c r="H1304" i="2"/>
  <c r="H1201" i="2"/>
  <c r="H1057" i="2"/>
  <c r="H833" i="2"/>
  <c r="H497" i="2"/>
  <c r="H2013" i="2"/>
  <c r="H1949" i="2"/>
  <c r="H1885" i="2"/>
  <c r="H1821" i="2"/>
  <c r="H1757" i="2"/>
  <c r="H1693" i="2"/>
  <c r="H1629" i="2"/>
  <c r="H1565" i="2"/>
  <c r="H1501" i="2"/>
  <c r="H1437" i="2"/>
  <c r="H1373" i="2"/>
  <c r="H1276" i="2"/>
  <c r="H1169" i="2"/>
  <c r="H1011" i="2"/>
  <c r="H763" i="2"/>
  <c r="H361" i="2"/>
  <c r="H2004" i="2"/>
  <c r="H1940" i="2"/>
  <c r="H1876" i="2"/>
  <c r="H1812" i="2"/>
  <c r="H1748" i="2"/>
  <c r="H1684" i="2"/>
  <c r="H1620" i="2"/>
  <c r="H1556" i="2"/>
  <c r="H1492" i="2"/>
  <c r="H1428" i="2"/>
  <c r="H1364" i="2"/>
  <c r="H1262" i="2"/>
  <c r="H1152" i="2"/>
  <c r="H985" i="2"/>
  <c r="H729" i="2"/>
  <c r="H1362" i="2"/>
  <c r="H1298" i="2"/>
  <c r="H1234" i="2"/>
  <c r="H1170" i="2"/>
  <c r="H1106" i="2"/>
  <c r="H1042" i="2"/>
  <c r="H978" i="2"/>
  <c r="H914" i="2"/>
  <c r="H850" i="2"/>
  <c r="H786" i="2"/>
  <c r="H722" i="2"/>
  <c r="H658" i="2"/>
  <c r="H594" i="2"/>
  <c r="H530" i="2"/>
  <c r="H466" i="2"/>
  <c r="H402" i="2"/>
  <c r="H984" i="2"/>
  <c r="H920" i="2"/>
  <c r="H856" i="2"/>
  <c r="H792" i="2"/>
  <c r="H728" i="2"/>
  <c r="H664" i="2"/>
  <c r="H600" i="2"/>
  <c r="H536" i="2"/>
  <c r="H472" i="2"/>
  <c r="H408" i="2"/>
  <c r="H1359" i="2"/>
  <c r="H1295" i="2"/>
  <c r="H1231" i="2"/>
  <c r="H1167" i="2"/>
  <c r="H1103" i="2"/>
  <c r="H1039" i="2"/>
  <c r="H975" i="2"/>
  <c r="H911" i="2"/>
  <c r="H847" i="2"/>
  <c r="H783" i="2"/>
  <c r="H719" i="2"/>
  <c r="H655" i="2"/>
  <c r="H591" i="2"/>
  <c r="H527" i="2"/>
  <c r="H463" i="2"/>
  <c r="H399" i="2"/>
  <c r="H1118" i="2"/>
  <c r="H1054" i="2"/>
  <c r="H990" i="2"/>
  <c r="H926" i="2"/>
  <c r="H862" i="2"/>
  <c r="H798" i="2"/>
  <c r="H734" i="2"/>
  <c r="H670" i="2"/>
  <c r="H606" i="2"/>
  <c r="H542" i="2"/>
  <c r="H478" i="2"/>
  <c r="H414" i="2"/>
  <c r="H350" i="2"/>
  <c r="H1301" i="2"/>
  <c r="H1237" i="2"/>
  <c r="H1173" i="2"/>
  <c r="H1109" i="2"/>
  <c r="H1045" i="2"/>
  <c r="H981" i="2"/>
  <c r="H917" i="2"/>
  <c r="H853" i="2"/>
  <c r="H789" i="2"/>
  <c r="H725" i="2"/>
  <c r="H661" i="2"/>
  <c r="H597" i="2"/>
  <c r="H533" i="2"/>
  <c r="H469" i="2"/>
  <c r="H405" i="2"/>
  <c r="H1188" i="2"/>
  <c r="H1124" i="2"/>
  <c r="H1060" i="2"/>
  <c r="H996" i="2"/>
  <c r="H932" i="2"/>
  <c r="H868" i="2"/>
  <c r="H804" i="2"/>
  <c r="H740" i="2"/>
  <c r="H676" i="2"/>
  <c r="H612" i="2"/>
  <c r="H548" i="2"/>
  <c r="H484" i="2"/>
  <c r="H420" i="2"/>
  <c r="H356" i="2"/>
  <c r="H603" i="2"/>
  <c r="H539" i="2"/>
  <c r="H475" i="2"/>
  <c r="H411" i="2"/>
  <c r="H347" i="2"/>
  <c r="H1110" i="2"/>
  <c r="H726" i="2"/>
  <c r="H598" i="2"/>
  <c r="H470" i="2"/>
  <c r="H1293" i="2"/>
  <c r="H1165" i="2"/>
  <c r="H1037" i="2"/>
  <c r="H781" i="2"/>
  <c r="H653" i="2"/>
  <c r="H461" i="2"/>
  <c r="H1116" i="2"/>
  <c r="H924" i="2"/>
  <c r="H732" i="2"/>
  <c r="H540" i="2"/>
  <c r="H348" i="2"/>
  <c r="H467" i="2"/>
  <c r="H9178" i="2"/>
  <c r="H8328" i="2"/>
  <c r="H5198" i="2"/>
  <c r="H8658" i="2"/>
  <c r="H8176" i="2"/>
  <c r="H7471" i="2"/>
  <c r="H9165" i="2"/>
  <c r="H8672" i="2"/>
  <c r="H8196" i="2"/>
  <c r="H7108" i="2"/>
  <c r="H9044" i="2"/>
  <c r="H8384" i="2"/>
  <c r="H7519" i="2"/>
  <c r="H8975" i="2"/>
  <c r="H8591" i="2"/>
  <c r="H8335" i="2"/>
  <c r="H8015" i="2"/>
  <c r="H7695" i="2"/>
  <c r="H7399" i="2"/>
  <c r="H6476" i="2"/>
  <c r="H8902" i="2"/>
  <c r="H8646" i="2"/>
  <c r="H8326" i="2"/>
  <c r="H8134" i="2"/>
  <c r="H7878" i="2"/>
  <c r="H7622" i="2"/>
  <c r="H7271" i="2"/>
  <c r="H6439" i="2"/>
  <c r="H7076" i="2"/>
  <c r="H6399" i="2"/>
  <c r="H8899" i="2"/>
  <c r="H8643" i="2"/>
  <c r="H8387" i="2"/>
  <c r="H8195" i="2"/>
  <c r="H7939" i="2"/>
  <c r="H7683" i="2"/>
  <c r="H7383" i="2"/>
  <c r="H6684" i="2"/>
  <c r="H8506" i="2"/>
  <c r="H8250" i="2"/>
  <c r="H8058" i="2"/>
  <c r="H7802" i="2"/>
  <c r="H7608" i="2"/>
  <c r="H6900" i="2"/>
  <c r="H9009" i="2"/>
  <c r="H8753" i="2"/>
  <c r="H8497" i="2"/>
  <c r="H8241" i="2"/>
  <c r="H8049" i="2"/>
  <c r="H7857" i="2"/>
  <c r="H7524" i="2"/>
  <c r="H6868" i="2"/>
  <c r="H7366" i="2"/>
  <c r="H7174" i="2"/>
  <c r="H7046" i="2"/>
  <c r="H6790" i="2"/>
  <c r="H6534" i="2"/>
  <c r="H6278" i="2"/>
  <c r="H6021" i="2"/>
  <c r="H5160" i="2"/>
  <c r="H7421" i="2"/>
  <c r="H7165" i="2"/>
  <c r="H6845" i="2"/>
  <c r="H6589" i="2"/>
  <c r="H6397" i="2"/>
  <c r="H6077" i="2"/>
  <c r="H5654" i="2"/>
  <c r="H6076" i="2"/>
  <c r="H5803" i="2"/>
  <c r="H6811" i="2"/>
  <c r="H6555" i="2"/>
  <c r="H6235" i="2"/>
  <c r="H5966" i="2"/>
  <c r="H5249" i="2"/>
  <c r="H7082" i="2"/>
  <c r="H6698" i="2"/>
  <c r="H6442" i="2"/>
  <c r="H6122" i="2"/>
  <c r="H5587" i="2"/>
  <c r="H4985" i="2"/>
  <c r="H7265" i="2"/>
  <c r="H7009" i="2"/>
  <c r="H6689" i="2"/>
  <c r="H6369" i="2"/>
  <c r="H6049" i="2"/>
  <c r="H5275" i="2"/>
  <c r="H7176" i="2"/>
  <c r="H6920" i="2"/>
  <c r="H6600" i="2"/>
  <c r="H6280" i="2"/>
  <c r="H6023" i="2"/>
  <c r="H4768" i="2"/>
  <c r="H5372" i="2"/>
  <c r="H4758" i="2"/>
  <c r="H4216" i="2"/>
  <c r="H5748" i="2"/>
  <c r="H5268" i="2"/>
  <c r="H4859" i="2"/>
  <c r="H4215" i="2"/>
  <c r="H4145" i="2"/>
  <c r="H5628" i="2"/>
  <c r="H5124" i="2"/>
  <c r="H4510" i="2"/>
  <c r="H5627" i="2"/>
  <c r="H5123" i="2"/>
  <c r="H4611" i="2"/>
  <c r="H4993" i="2"/>
  <c r="H4475" i="2"/>
  <c r="H3538" i="2"/>
  <c r="H5635" i="2"/>
  <c r="H5030" i="2"/>
  <c r="H4518" i="2"/>
  <c r="H5962" i="2"/>
  <c r="H5514" i="2"/>
  <c r="H5194" i="2"/>
  <c r="H4938" i="2"/>
  <c r="H4618" i="2"/>
  <c r="H4322" i="2"/>
  <c r="H3605" i="2"/>
  <c r="H3471" i="2"/>
  <c r="H5927" i="2"/>
  <c r="H5671" i="2"/>
  <c r="H5351" i="2"/>
  <c r="H5031" i="2"/>
  <c r="H4775" i="2"/>
  <c r="H4455" i="2"/>
  <c r="H3862" i="2"/>
  <c r="H4438" i="2"/>
  <c r="H3813" i="2"/>
  <c r="H5437" i="2"/>
  <c r="H5181" i="2"/>
  <c r="H4925" i="2"/>
  <c r="H4605" i="2"/>
  <c r="H4169" i="2"/>
  <c r="H3099" i="2"/>
  <c r="H3223" i="2"/>
  <c r="H4190" i="2"/>
  <c r="H3861" i="2"/>
  <c r="H3371" i="2"/>
  <c r="H4221" i="2"/>
  <c r="H3901" i="2"/>
  <c r="H3431" i="2"/>
  <c r="H4340" i="2"/>
  <c r="H4020" i="2"/>
  <c r="H3634" i="2"/>
  <c r="H4387" i="2"/>
  <c r="H4003" i="2"/>
  <c r="H3606" i="2"/>
  <c r="H2763" i="2"/>
  <c r="H3364" i="2"/>
  <c r="H2643" i="2"/>
  <c r="H2200" i="2"/>
  <c r="H3175" i="2"/>
  <c r="H2474" i="2"/>
  <c r="H3641" i="2"/>
  <c r="H3385" i="2"/>
  <c r="H3059" i="2"/>
  <c r="H3768" i="2"/>
  <c r="H3512" i="2"/>
  <c r="H3161" i="2"/>
  <c r="H3327" i="2"/>
  <c r="H2915" i="2"/>
  <c r="H1008" i="2"/>
  <c r="H2906" i="2"/>
  <c r="H2526" i="2"/>
  <c r="H2112" i="2"/>
  <c r="H2856" i="2"/>
  <c r="H2314" i="2"/>
  <c r="H2911" i="2"/>
  <c r="H2619" i="2"/>
  <c r="H2126" i="2"/>
  <c r="H2102" i="2"/>
  <c r="H3085" i="2"/>
  <c r="H2829" i="2"/>
  <c r="H2506" i="2"/>
  <c r="H3124" i="2"/>
  <c r="H2733" i="2"/>
  <c r="H2182" i="2"/>
  <c r="H2301" i="2"/>
  <c r="H1926" i="2"/>
  <c r="H2740" i="2"/>
  <c r="H2548" i="2"/>
  <c r="H2164" i="2"/>
  <c r="H1902" i="2"/>
  <c r="H2202" i="2"/>
  <c r="H1834" i="2"/>
  <c r="H2481" i="2"/>
  <c r="H2161" i="2"/>
  <c r="H1450" i="2"/>
  <c r="H2639" i="2"/>
  <c r="H2383" i="2"/>
  <c r="H2062" i="2"/>
  <c r="H401" i="2"/>
  <c r="H1881" i="2"/>
  <c r="H1625" i="2"/>
  <c r="H1270" i="2"/>
  <c r="H1872" i="2"/>
  <c r="H1552" i="2"/>
  <c r="H1358" i="2"/>
  <c r="H1927" i="2"/>
  <c r="H1607" i="2"/>
  <c r="H1344" i="2"/>
  <c r="H675" i="2"/>
  <c r="H1486" i="2"/>
  <c r="H961" i="2"/>
  <c r="H1917" i="2"/>
  <c r="H1597" i="2"/>
  <c r="H1097" i="2"/>
  <c r="H1972" i="2"/>
  <c r="H1652" i="2"/>
  <c r="H1313" i="2"/>
  <c r="H545" i="2"/>
  <c r="H1074" i="2"/>
  <c r="H754" i="2"/>
  <c r="H498" i="2"/>
  <c r="H824" i="2"/>
  <c r="H440" i="2"/>
  <c r="H1199" i="2"/>
  <c r="H815" i="2"/>
  <c r="H495" i="2"/>
  <c r="H1022" i="2"/>
  <c r="H766" i="2"/>
  <c r="H510" i="2"/>
  <c r="H1205" i="2"/>
  <c r="H1013" i="2"/>
  <c r="H693" i="2"/>
  <c r="H373" i="2"/>
  <c r="H900" i="2"/>
  <c r="H580" i="2"/>
  <c r="H571" i="2"/>
  <c r="H2465" i="2"/>
  <c r="H2431" i="2"/>
  <c r="H1506" i="2"/>
  <c r="H1865" i="2"/>
  <c r="H1481" i="2"/>
  <c r="H1856" i="2"/>
  <c r="H1472" i="2"/>
  <c r="H905" i="2"/>
  <c r="H1591" i="2"/>
  <c r="H867" i="2"/>
  <c r="H1470" i="2"/>
  <c r="H2029" i="2"/>
  <c r="H1453" i="2"/>
  <c r="H827" i="2"/>
  <c r="H1700" i="2"/>
  <c r="H1380" i="2"/>
  <c r="H1250" i="2"/>
  <c r="H802" i="2"/>
  <c r="H354" i="2"/>
  <c r="H552" i="2"/>
  <c r="H1119" i="2"/>
  <c r="H671" i="2"/>
  <c r="H878" i="2"/>
  <c r="H430" i="2"/>
  <c r="H933" i="2"/>
  <c r="H485" i="2"/>
  <c r="H1012" i="2"/>
  <c r="H692" i="2"/>
  <c r="H555" i="2"/>
  <c r="H9130" i="2"/>
  <c r="H8032" i="2"/>
  <c r="H7372" i="2"/>
  <c r="H8188" i="2"/>
  <c r="H7776" i="2"/>
  <c r="H7079" i="2"/>
  <c r="H6756" i="2"/>
  <c r="H6660" i="2"/>
  <c r="H8917" i="2"/>
  <c r="H8352" i="2"/>
  <c r="H7669" i="2"/>
  <c r="H9154" i="2"/>
  <c r="H8778" i="2"/>
  <c r="H8165" i="2"/>
  <c r="H7459" i="2"/>
  <c r="H9088" i="2"/>
  <c r="H8645" i="2"/>
  <c r="H7989" i="2"/>
  <c r="H6972" i="2"/>
  <c r="H9016" i="2"/>
  <c r="H8485" i="2"/>
  <c r="H7804" i="2"/>
  <c r="H9208" i="2"/>
  <c r="H8885" i="2"/>
  <c r="H8309" i="2"/>
  <c r="H7628" i="2"/>
  <c r="H9138" i="2"/>
  <c r="H8746" i="2"/>
  <c r="H8124" i="2"/>
  <c r="H7400" i="2"/>
  <c r="H9187" i="2"/>
  <c r="H9123" i="2"/>
  <c r="H9059" i="2"/>
  <c r="H8972" i="2"/>
  <c r="H8844" i="2"/>
  <c r="H8716" i="2"/>
  <c r="H8588" i="2"/>
  <c r="H8424" i="2"/>
  <c r="H8253" i="2"/>
  <c r="H8084" i="2"/>
  <c r="H7912" i="2"/>
  <c r="H7741" i="2"/>
  <c r="H7564" i="2"/>
  <c r="H7323" i="2"/>
  <c r="H6543" i="2"/>
  <c r="H9193" i="2"/>
  <c r="H9129" i="2"/>
  <c r="H9065" i="2"/>
  <c r="H8984" i="2"/>
  <c r="H8856" i="2"/>
  <c r="H8728" i="2"/>
  <c r="H8600" i="2"/>
  <c r="H8440" i="2"/>
  <c r="H8269" i="2"/>
  <c r="H8100" i="2"/>
  <c r="H7928" i="2"/>
  <c r="H7757" i="2"/>
  <c r="H7583" i="2"/>
  <c r="H7367" i="2"/>
  <c r="H6639" i="2"/>
  <c r="H6244" i="2"/>
  <c r="H9175" i="2"/>
  <c r="H9111" i="2"/>
  <c r="H9047" i="2"/>
  <c r="H8948" i="2"/>
  <c r="H8820" i="2"/>
  <c r="H8692" i="2"/>
  <c r="H8564" i="2"/>
  <c r="H8392" i="2"/>
  <c r="H8221" i="2"/>
  <c r="H8052" i="2"/>
  <c r="H7880" i="2"/>
  <c r="H7709" i="2"/>
  <c r="H7528" i="2"/>
  <c r="H7215" i="2"/>
  <c r="H6351" i="2"/>
  <c r="H9182" i="2"/>
  <c r="H9118" i="2"/>
  <c r="H9054" i="2"/>
  <c r="H8962" i="2"/>
  <c r="H8834" i="2"/>
  <c r="H8706" i="2"/>
  <c r="H8578" i="2"/>
  <c r="H8412" i="2"/>
  <c r="H8240" i="2"/>
  <c r="H8069" i="2"/>
  <c r="H7900" i="2"/>
  <c r="H7728" i="2"/>
  <c r="H7547" i="2"/>
  <c r="H7284" i="2"/>
  <c r="H6468" i="2"/>
  <c r="H9189" i="2"/>
  <c r="H9125" i="2"/>
  <c r="H9061" i="2"/>
  <c r="H8976" i="2"/>
  <c r="H8848" i="2"/>
  <c r="H8720" i="2"/>
  <c r="H8592" i="2"/>
  <c r="H8429" i="2"/>
  <c r="H8260" i="2"/>
  <c r="H8088" i="2"/>
  <c r="H7917" i="2"/>
  <c r="H7748" i="2"/>
  <c r="H7569" i="2"/>
  <c r="H7339" i="2"/>
  <c r="H6575" i="2"/>
  <c r="H9196" i="2"/>
  <c r="H9132" i="2"/>
  <c r="H9068" i="2"/>
  <c r="H8989" i="2"/>
  <c r="H8861" i="2"/>
  <c r="H8733" i="2"/>
  <c r="H8605" i="2"/>
  <c r="H8448" i="2"/>
  <c r="H8277" i="2"/>
  <c r="H8108" i="2"/>
  <c r="H7936" i="2"/>
  <c r="H7765" i="2"/>
  <c r="H7592" i="2"/>
  <c r="H7379" i="2"/>
  <c r="H6692" i="2"/>
  <c r="H8999" i="2"/>
  <c r="H8935" i="2"/>
  <c r="H8871" i="2"/>
  <c r="H8807" i="2"/>
  <c r="H8743" i="2"/>
  <c r="H8679" i="2"/>
  <c r="H8615" i="2"/>
  <c r="H8551" i="2"/>
  <c r="H8487" i="2"/>
  <c r="H8423" i="2"/>
  <c r="H8359" i="2"/>
  <c r="H8295" i="2"/>
  <c r="H8231" i="2"/>
  <c r="H8167" i="2"/>
  <c r="H8103" i="2"/>
  <c r="H8039" i="2"/>
  <c r="H7975" i="2"/>
  <c r="H7911" i="2"/>
  <c r="H7847" i="2"/>
  <c r="H7783" i="2"/>
  <c r="H7719" i="2"/>
  <c r="H7655" i="2"/>
  <c r="H7586" i="2"/>
  <c r="H7513" i="2"/>
  <c r="H7431" i="2"/>
  <c r="H7338" i="2"/>
  <c r="H7191" i="2"/>
  <c r="H7020" i="2"/>
  <c r="H6828" i="2"/>
  <c r="H6572" i="2"/>
  <c r="H6316" i="2"/>
  <c r="H5821" i="2"/>
  <c r="H8990" i="2"/>
  <c r="H8926" i="2"/>
  <c r="H8862" i="2"/>
  <c r="H8798" i="2"/>
  <c r="H8734" i="2"/>
  <c r="H8670" i="2"/>
  <c r="H8606" i="2"/>
  <c r="H8542" i="2"/>
  <c r="H8478" i="2"/>
  <c r="H8414" i="2"/>
  <c r="H8350" i="2"/>
  <c r="H8286" i="2"/>
  <c r="H8222" i="2"/>
  <c r="H8158" i="2"/>
  <c r="H8094" i="2"/>
  <c r="H8030" i="2"/>
  <c r="H7966" i="2"/>
  <c r="H7902" i="2"/>
  <c r="H7838" i="2"/>
  <c r="H7774" i="2"/>
  <c r="H7710" i="2"/>
  <c r="H7646" i="2"/>
  <c r="H7576" i="2"/>
  <c r="H7503" i="2"/>
  <c r="H7419" i="2"/>
  <c r="H7319" i="2"/>
  <c r="H7167" i="2"/>
  <c r="H6996" i="2"/>
  <c r="H6791" i="2"/>
  <c r="H6535" i="2"/>
  <c r="H6279" i="2"/>
  <c r="H5661" i="2"/>
  <c r="H7299" i="2"/>
  <c r="H7140" i="2"/>
  <c r="H6971" i="2"/>
  <c r="H6751" i="2"/>
  <c r="H6495" i="2"/>
  <c r="H6239" i="2"/>
  <c r="H5336" i="2"/>
  <c r="H8987" i="2"/>
  <c r="H8923" i="2"/>
  <c r="H8859" i="2"/>
  <c r="H8795" i="2"/>
  <c r="H8731" i="2"/>
  <c r="H8667" i="2"/>
  <c r="H8603" i="2"/>
  <c r="H8539" i="2"/>
  <c r="H8475" i="2"/>
  <c r="H8411" i="2"/>
  <c r="H8347" i="2"/>
  <c r="H8283" i="2"/>
  <c r="H8219" i="2"/>
  <c r="H8155" i="2"/>
  <c r="H8091" i="2"/>
  <c r="H8027" i="2"/>
  <c r="H7963" i="2"/>
  <c r="H7899" i="2"/>
  <c r="H7835" i="2"/>
  <c r="H7771" i="2"/>
  <c r="H7707" i="2"/>
  <c r="H7643" i="2"/>
  <c r="H7572" i="2"/>
  <c r="H7499" i="2"/>
  <c r="H7415" i="2"/>
  <c r="H7314" i="2"/>
  <c r="H7159" i="2"/>
  <c r="H6988" i="2"/>
  <c r="H6780" i="2"/>
  <c r="H6524" i="2"/>
  <c r="H6268" i="2"/>
  <c r="H5574" i="2"/>
  <c r="H8530" i="2"/>
  <c r="H8466" i="2"/>
  <c r="H8402" i="2"/>
  <c r="H8338" i="2"/>
  <c r="H8274" i="2"/>
  <c r="H8210" i="2"/>
  <c r="H8146" i="2"/>
  <c r="H8082" i="2"/>
  <c r="H8018" i="2"/>
  <c r="H7954" i="2"/>
  <c r="H7890" i="2"/>
  <c r="H7826" i="2"/>
  <c r="H7762" i="2"/>
  <c r="H7698" i="2"/>
  <c r="H7634" i="2"/>
  <c r="H7562" i="2"/>
  <c r="H7488" i="2"/>
  <c r="H7403" i="2"/>
  <c r="H7295" i="2"/>
  <c r="H7135" i="2"/>
  <c r="H6964" i="2"/>
  <c r="H6743" i="2"/>
  <c r="H6487" i="2"/>
  <c r="H6231" i="2"/>
  <c r="H5267" i="2"/>
  <c r="H8969" i="2"/>
  <c r="H8905" i="2"/>
  <c r="H8841" i="2"/>
  <c r="H8777" i="2"/>
  <c r="H8713" i="2"/>
  <c r="H8649" i="2"/>
  <c r="H8585" i="2"/>
  <c r="H8521" i="2"/>
  <c r="H8457" i="2"/>
  <c r="H8393" i="2"/>
  <c r="H8329" i="2"/>
  <c r="H8265" i="2"/>
  <c r="H8201" i="2"/>
  <c r="H8137" i="2"/>
  <c r="H8073" i="2"/>
  <c r="H8009" i="2"/>
  <c r="H7945" i="2"/>
  <c r="H7881" i="2"/>
  <c r="H7817" i="2"/>
  <c r="H7753" i="2"/>
  <c r="H7689" i="2"/>
  <c r="H7625" i="2"/>
  <c r="H7552" i="2"/>
  <c r="H7476" i="2"/>
  <c r="H7391" i="2"/>
  <c r="H7276" i="2"/>
  <c r="H7111" i="2"/>
  <c r="H6940" i="2"/>
  <c r="H6708" i="2"/>
  <c r="H6452" i="2"/>
  <c r="H6167" i="2"/>
  <c r="H4862" i="2"/>
  <c r="H7326" i="2"/>
  <c r="H7262" i="2"/>
  <c r="H7198" i="2"/>
  <c r="H7134" i="2"/>
  <c r="H7070" i="2"/>
  <c r="H7006" i="2"/>
  <c r="H6942" i="2"/>
  <c r="H6878" i="2"/>
  <c r="H6814" i="2"/>
  <c r="H6750" i="2"/>
  <c r="H6686" i="2"/>
  <c r="H6622" i="2"/>
  <c r="H6558" i="2"/>
  <c r="H6494" i="2"/>
  <c r="H6430" i="2"/>
  <c r="H6366" i="2"/>
  <c r="H6302" i="2"/>
  <c r="H6238" i="2"/>
  <c r="H6174" i="2"/>
  <c r="H6110" i="2"/>
  <c r="H6046" i="2"/>
  <c r="H5971" i="2"/>
  <c r="H5862" i="2"/>
  <c r="H5747" i="2"/>
  <c r="H5536" i="2"/>
  <c r="H5262" i="2"/>
  <c r="H4908" i="2"/>
  <c r="H4224" i="2"/>
  <c r="H7573" i="2"/>
  <c r="H7509" i="2"/>
  <c r="H7445" i="2"/>
  <c r="H7381" i="2"/>
  <c r="H7317" i="2"/>
  <c r="H7253" i="2"/>
  <c r="H7189" i="2"/>
  <c r="H7125" i="2"/>
  <c r="H7061" i="2"/>
  <c r="H6997" i="2"/>
  <c r="H6933" i="2"/>
  <c r="H6869" i="2"/>
  <c r="H6805" i="2"/>
  <c r="H6741" i="2"/>
  <c r="H6677" i="2"/>
  <c r="H6613" i="2"/>
  <c r="H6549" i="2"/>
  <c r="H6485" i="2"/>
  <c r="H6421" i="2"/>
  <c r="H6357" i="2"/>
  <c r="H6293" i="2"/>
  <c r="H6229" i="2"/>
  <c r="H6165" i="2"/>
  <c r="H6101" i="2"/>
  <c r="H6037" i="2"/>
  <c r="H5957" i="2"/>
  <c r="H5846" i="2"/>
  <c r="H5723" i="2"/>
  <c r="H5497" i="2"/>
  <c r="H5224" i="2"/>
  <c r="H4849" i="2"/>
  <c r="H3936" i="2"/>
  <c r="H6164" i="2"/>
  <c r="H6100" i="2"/>
  <c r="H6036" i="2"/>
  <c r="H5956" i="2"/>
  <c r="H5845" i="2"/>
  <c r="H5721" i="2"/>
  <c r="H5492" i="2"/>
  <c r="H5220" i="2"/>
  <c r="H4844" i="2"/>
  <c r="H3875" i="2"/>
  <c r="H6835" i="2"/>
  <c r="H6771" i="2"/>
  <c r="H6707" i="2"/>
  <c r="H6643" i="2"/>
  <c r="H6579" i="2"/>
  <c r="H6515" i="2"/>
  <c r="H6451" i="2"/>
  <c r="H6387" i="2"/>
  <c r="H6323" i="2"/>
  <c r="H6259" i="2"/>
  <c r="H6195" i="2"/>
  <c r="H6131" i="2"/>
  <c r="H6067" i="2"/>
  <c r="H5999" i="2"/>
  <c r="H5900" i="2"/>
  <c r="H5787" i="2"/>
  <c r="H5619" i="2"/>
  <c r="H5352" i="2"/>
  <c r="H5041" i="2"/>
  <c r="H4619" i="2"/>
  <c r="H7234" i="2"/>
  <c r="H7170" i="2"/>
  <c r="H7106" i="2"/>
  <c r="H7042" i="2"/>
  <c r="H6978" i="2"/>
  <c r="H6914" i="2"/>
  <c r="H6850" i="2"/>
  <c r="H6786" i="2"/>
  <c r="H6722" i="2"/>
  <c r="H6658" i="2"/>
  <c r="H6594" i="2"/>
  <c r="H6530" i="2"/>
  <c r="H6466" i="2"/>
  <c r="H6402" i="2"/>
  <c r="H6338" i="2"/>
  <c r="H6274" i="2"/>
  <c r="H6210" i="2"/>
  <c r="H6146" i="2"/>
  <c r="H6082" i="2"/>
  <c r="H6016" i="2"/>
  <c r="H5926" i="2"/>
  <c r="H5813" i="2"/>
  <c r="H5672" i="2"/>
  <c r="H5416" i="2"/>
  <c r="H5139" i="2"/>
  <c r="H4729" i="2"/>
  <c r="H7481" i="2"/>
  <c r="H7417" i="2"/>
  <c r="H7353" i="2"/>
  <c r="H7289" i="2"/>
  <c r="H7225" i="2"/>
  <c r="H7161" i="2"/>
  <c r="H7097" i="2"/>
  <c r="H7033" i="2"/>
  <c r="H6969" i="2"/>
  <c r="H6905" i="2"/>
  <c r="H6841" i="2"/>
  <c r="H6777" i="2"/>
  <c r="H6713" i="2"/>
  <c r="H6649" i="2"/>
  <c r="H6585" i="2"/>
  <c r="H6521" i="2"/>
  <c r="H6457" i="2"/>
  <c r="H6393" i="2"/>
  <c r="H6329" i="2"/>
  <c r="H6265" i="2"/>
  <c r="H6201" i="2"/>
  <c r="H6137" i="2"/>
  <c r="H6073" i="2"/>
  <c r="H6006" i="2"/>
  <c r="H5910" i="2"/>
  <c r="H5797" i="2"/>
  <c r="H5640" i="2"/>
  <c r="H5377" i="2"/>
  <c r="H5080" i="2"/>
  <c r="H4670" i="2"/>
  <c r="H7328" i="2"/>
  <c r="H7264" i="2"/>
  <c r="H7200" i="2"/>
  <c r="H7136" i="2"/>
  <c r="H7072" i="2"/>
  <c r="H7008" i="2"/>
  <c r="H6944" i="2"/>
  <c r="H6880" i="2"/>
  <c r="H6816" i="2"/>
  <c r="H6752" i="2"/>
  <c r="H6688" i="2"/>
  <c r="H6624" i="2"/>
  <c r="H6560" i="2"/>
  <c r="H6496" i="2"/>
  <c r="H6432" i="2"/>
  <c r="H6368" i="2"/>
  <c r="H6304" i="2"/>
  <c r="H6240" i="2"/>
  <c r="H6176" i="2"/>
  <c r="H6112" i="2"/>
  <c r="H6048" i="2"/>
  <c r="H5973" i="2"/>
  <c r="H5867" i="2"/>
  <c r="H5753" i="2"/>
  <c r="H5544" i="2"/>
  <c r="H5272" i="2"/>
  <c r="H4921" i="2"/>
  <c r="H4288" i="2"/>
  <c r="H5696" i="2"/>
  <c r="H5611" i="2"/>
  <c r="H5513" i="2"/>
  <c r="H5411" i="2"/>
  <c r="H5308" i="2"/>
  <c r="H5206" i="2"/>
  <c r="H5104" i="2"/>
  <c r="H5001" i="2"/>
  <c r="H4899" i="2"/>
  <c r="H4796" i="2"/>
  <c r="H4694" i="2"/>
  <c r="H4592" i="2"/>
  <c r="H4484" i="2"/>
  <c r="H4312" i="2"/>
  <c r="H4056" i="2"/>
  <c r="H3613" i="2"/>
  <c r="H5865" i="2"/>
  <c r="H5780" i="2"/>
  <c r="H5694" i="2"/>
  <c r="H5609" i="2"/>
  <c r="H5512" i="2"/>
  <c r="H5409" i="2"/>
  <c r="H5307" i="2"/>
  <c r="H5204" i="2"/>
  <c r="H5102" i="2"/>
  <c r="H5000" i="2"/>
  <c r="H4897" i="2"/>
  <c r="H4795" i="2"/>
  <c r="H4692" i="2"/>
  <c r="H4590" i="2"/>
  <c r="H4483" i="2"/>
  <c r="H4311" i="2"/>
  <c r="H4055" i="2"/>
  <c r="H3589" i="2"/>
  <c r="H4563" i="2"/>
  <c r="H4449" i="2"/>
  <c r="H4241" i="2"/>
  <c r="H3985" i="2"/>
  <c r="H5745" i="2"/>
  <c r="H5660" i="2"/>
  <c r="H5572" i="2"/>
  <c r="H5470" i="2"/>
  <c r="H5368" i="2"/>
  <c r="H5265" i="2"/>
  <c r="H5163" i="2"/>
  <c r="H5060" i="2"/>
  <c r="H4958" i="2"/>
  <c r="H4856" i="2"/>
  <c r="H4753" i="2"/>
  <c r="H4651" i="2"/>
  <c r="H4548" i="2"/>
  <c r="H4432" i="2"/>
  <c r="H4208" i="2"/>
  <c r="H3952" i="2"/>
  <c r="H5659" i="2"/>
  <c r="H5571" i="2"/>
  <c r="H5468" i="2"/>
  <c r="H5366" i="2"/>
  <c r="H5264" i="2"/>
  <c r="H5161" i="2"/>
  <c r="H5059" i="2"/>
  <c r="H4956" i="2"/>
  <c r="H4854" i="2"/>
  <c r="H4752" i="2"/>
  <c r="H4649" i="2"/>
  <c r="H4547" i="2"/>
  <c r="H4428" i="2"/>
  <c r="H4200" i="2"/>
  <c r="H3944" i="2"/>
  <c r="H5134" i="2"/>
  <c r="H5032" i="2"/>
  <c r="H4929" i="2"/>
  <c r="H4827" i="2"/>
  <c r="H4724" i="2"/>
  <c r="H4622" i="2"/>
  <c r="H4520" i="2"/>
  <c r="H4389" i="2"/>
  <c r="H4135" i="2"/>
  <c r="H3811" i="2"/>
  <c r="H6003" i="2"/>
  <c r="H5923" i="2"/>
  <c r="H5837" i="2"/>
  <c r="H5752" i="2"/>
  <c r="H5667" i="2"/>
  <c r="H5580" i="2"/>
  <c r="H5478" i="2"/>
  <c r="H5376" i="2"/>
  <c r="H5273" i="2"/>
  <c r="H5171" i="2"/>
  <c r="H5068" i="2"/>
  <c r="H4966" i="2"/>
  <c r="H4864" i="2"/>
  <c r="H4761" i="2"/>
  <c r="H4659" i="2"/>
  <c r="H4556" i="2"/>
  <c r="H4441" i="2"/>
  <c r="H4225" i="2"/>
  <c r="H3969" i="2"/>
  <c r="H3510" i="2"/>
  <c r="H5986" i="2"/>
  <c r="H5922" i="2"/>
  <c r="H5858" i="2"/>
  <c r="H5794" i="2"/>
  <c r="H5730" i="2"/>
  <c r="H5666" i="2"/>
  <c r="H5602" i="2"/>
  <c r="H5538" i="2"/>
  <c r="H5474" i="2"/>
  <c r="H5410" i="2"/>
  <c r="H5346" i="2"/>
  <c r="H5282" i="2"/>
  <c r="H5218" i="2"/>
  <c r="H5154" i="2"/>
  <c r="H5090" i="2"/>
  <c r="H5026" i="2"/>
  <c r="H4962" i="2"/>
  <c r="H4898" i="2"/>
  <c r="H4834" i="2"/>
  <c r="H4770" i="2"/>
  <c r="H4706" i="2"/>
  <c r="H4642" i="2"/>
  <c r="H4578" i="2"/>
  <c r="H4514" i="2"/>
  <c r="H4450" i="2"/>
  <c r="H4370" i="2"/>
  <c r="H4242" i="2"/>
  <c r="H4114" i="2"/>
  <c r="H3986" i="2"/>
  <c r="H3845" i="2"/>
  <c r="H3675" i="2"/>
  <c r="H3475" i="2"/>
  <c r="H3905" i="2"/>
  <c r="H3738" i="2"/>
  <c r="H3551" i="2"/>
  <c r="H2977" i="2"/>
  <c r="H3779" i="2"/>
  <c r="H3602" i="2"/>
  <c r="H3262" i="2"/>
  <c r="H5951" i="2"/>
  <c r="H5887" i="2"/>
  <c r="H5823" i="2"/>
  <c r="H5759" i="2"/>
  <c r="H5695" i="2"/>
  <c r="H5631" i="2"/>
  <c r="H5567" i="2"/>
  <c r="H5503" i="2"/>
  <c r="H5439" i="2"/>
  <c r="H5375" i="2"/>
  <c r="H5311" i="2"/>
  <c r="H5247" i="2"/>
  <c r="H5183" i="2"/>
  <c r="H5119" i="2"/>
  <c r="H5055" i="2"/>
  <c r="H4991" i="2"/>
  <c r="H4927" i="2"/>
  <c r="H4863" i="2"/>
  <c r="H4799" i="2"/>
  <c r="H4735" i="2"/>
  <c r="H4671" i="2"/>
  <c r="H4607" i="2"/>
  <c r="H4543" i="2"/>
  <c r="H4479" i="2"/>
  <c r="H4415" i="2"/>
  <c r="H4303" i="2"/>
  <c r="H4175" i="2"/>
  <c r="H4047" i="2"/>
  <c r="H3919" i="2"/>
  <c r="H3756" i="2"/>
  <c r="H3574" i="2"/>
  <c r="H3136" i="2"/>
  <c r="H4462" i="2"/>
  <c r="H4393" i="2"/>
  <c r="H4266" i="2"/>
  <c r="H4138" i="2"/>
  <c r="H4010" i="2"/>
  <c r="H3877" i="2"/>
  <c r="H3707" i="2"/>
  <c r="H3515" i="2"/>
  <c r="H2222" i="2"/>
  <c r="H5525" i="2"/>
  <c r="H5461" i="2"/>
  <c r="H5397" i="2"/>
  <c r="H5333" i="2"/>
  <c r="H5269" i="2"/>
  <c r="H5205" i="2"/>
  <c r="H5141" i="2"/>
  <c r="H5077" i="2"/>
  <c r="H5013" i="2"/>
  <c r="H4949" i="2"/>
  <c r="H4885" i="2"/>
  <c r="H4821" i="2"/>
  <c r="H4757" i="2"/>
  <c r="H4693" i="2"/>
  <c r="H4629" i="2"/>
  <c r="H4565" i="2"/>
  <c r="H4501" i="2"/>
  <c r="H4437" i="2"/>
  <c r="H4345" i="2"/>
  <c r="H4217" i="2"/>
  <c r="H4089" i="2"/>
  <c r="H3961" i="2"/>
  <c r="H3812" i="2"/>
  <c r="H3642" i="2"/>
  <c r="H3389" i="2"/>
  <c r="H3407" i="2"/>
  <c r="H3255" i="2"/>
  <c r="H2913" i="2"/>
  <c r="H3438" i="2"/>
  <c r="H3302" i="2"/>
  <c r="H3067" i="2"/>
  <c r="H4406" i="2"/>
  <c r="H4342" i="2"/>
  <c r="H4278" i="2"/>
  <c r="H4214" i="2"/>
  <c r="H4150" i="2"/>
  <c r="H4086" i="2"/>
  <c r="H4022" i="2"/>
  <c r="H3958" i="2"/>
  <c r="H3893" i="2"/>
  <c r="H3807" i="2"/>
  <c r="H3723" i="2"/>
  <c r="H3637" i="2"/>
  <c r="H3534" i="2"/>
  <c r="H3419" i="2"/>
  <c r="H3275" i="2"/>
  <c r="H2974" i="2"/>
  <c r="H4373" i="2"/>
  <c r="H4309" i="2"/>
  <c r="H4245" i="2"/>
  <c r="H4181" i="2"/>
  <c r="H4117" i="2"/>
  <c r="H4053" i="2"/>
  <c r="H3989" i="2"/>
  <c r="H3925" i="2"/>
  <c r="H3850" i="2"/>
  <c r="H3764" i="2"/>
  <c r="H3678" i="2"/>
  <c r="H3583" i="2"/>
  <c r="H3479" i="2"/>
  <c r="H3351" i="2"/>
  <c r="H3158" i="2"/>
  <c r="H2547" i="2"/>
  <c r="H4364" i="2"/>
  <c r="H4300" i="2"/>
  <c r="H4236" i="2"/>
  <c r="H4172" i="2"/>
  <c r="H4108" i="2"/>
  <c r="H4044" i="2"/>
  <c r="H3980" i="2"/>
  <c r="H3916" i="2"/>
  <c r="H3837" i="2"/>
  <c r="H3751" i="2"/>
  <c r="H3667" i="2"/>
  <c r="H3570" i="2"/>
  <c r="H3462" i="2"/>
  <c r="H3334" i="2"/>
  <c r="H3123" i="2"/>
  <c r="H2304" i="2"/>
  <c r="H4347" i="2"/>
  <c r="H4283" i="2"/>
  <c r="H4219" i="2"/>
  <c r="H4155" i="2"/>
  <c r="H4091" i="2"/>
  <c r="H4027" i="2"/>
  <c r="H3963" i="2"/>
  <c r="H3899" i="2"/>
  <c r="H3814" i="2"/>
  <c r="H3730" i="2"/>
  <c r="H3644" i="2"/>
  <c r="H3542" i="2"/>
  <c r="H3429" i="2"/>
  <c r="H3291" i="2"/>
  <c r="H3019" i="2"/>
  <c r="H1667" i="2"/>
  <c r="H3580" i="2"/>
  <c r="H3516" i="2"/>
  <c r="H3452" i="2"/>
  <c r="H3388" i="2"/>
  <c r="H3324" i="2"/>
  <c r="H3252" i="2"/>
  <c r="H3167" i="2"/>
  <c r="H3065" i="2"/>
  <c r="H2907" i="2"/>
  <c r="H2729" i="2"/>
  <c r="H2427" i="2"/>
  <c r="H3063" i="2"/>
  <c r="H2905" i="2"/>
  <c r="H2725" i="2"/>
  <c r="H2416" i="2"/>
  <c r="H3482" i="2"/>
  <c r="H3418" i="2"/>
  <c r="H3354" i="2"/>
  <c r="H3290" i="2"/>
  <c r="H3207" i="2"/>
  <c r="H3119" i="2"/>
  <c r="H2987" i="2"/>
  <c r="H2817" i="2"/>
  <c r="H2608" i="2"/>
  <c r="H2110" i="2"/>
  <c r="H3857" i="2"/>
  <c r="H3793" i="2"/>
  <c r="H3729" i="2"/>
  <c r="H3665" i="2"/>
  <c r="H3601" i="2"/>
  <c r="H3537" i="2"/>
  <c r="H3473" i="2"/>
  <c r="H3409" i="2"/>
  <c r="H3345" i="2"/>
  <c r="H3280" i="2"/>
  <c r="H3195" i="2"/>
  <c r="H3104" i="2"/>
  <c r="H2963" i="2"/>
  <c r="H2793" i="2"/>
  <c r="H2561" i="2"/>
  <c r="H1975" i="2"/>
  <c r="H3856" i="2"/>
  <c r="H3792" i="2"/>
  <c r="H3728" i="2"/>
  <c r="H3664" i="2"/>
  <c r="H3600" i="2"/>
  <c r="H3536" i="2"/>
  <c r="H3472" i="2"/>
  <c r="H3408" i="2"/>
  <c r="H3344" i="2"/>
  <c r="H3279" i="2"/>
  <c r="H3193" i="2"/>
  <c r="H3103" i="2"/>
  <c r="H2961" i="2"/>
  <c r="H2790" i="2"/>
  <c r="H2558" i="2"/>
  <c r="H1967" i="2"/>
  <c r="H3287" i="2"/>
  <c r="H3203" i="2"/>
  <c r="H3113" i="2"/>
  <c r="H2979" i="2"/>
  <c r="H2809" i="2"/>
  <c r="H2593" i="2"/>
  <c r="H2072" i="2"/>
  <c r="H3250" i="2"/>
  <c r="H3186" i="2"/>
  <c r="H3122" i="2"/>
  <c r="H3058" i="2"/>
  <c r="H2994" i="2"/>
  <c r="H2930" i="2"/>
  <c r="H2866" i="2"/>
  <c r="H2802" i="2"/>
  <c r="H2730" i="2"/>
  <c r="H2645" i="2"/>
  <c r="H2560" i="2"/>
  <c r="H2462" i="2"/>
  <c r="H2334" i="2"/>
  <c r="H2176" i="2"/>
  <c r="H1971" i="2"/>
  <c r="H1426" i="2"/>
  <c r="H3072" i="2"/>
  <c r="H3008" i="2"/>
  <c r="H2944" i="2"/>
  <c r="H2880" i="2"/>
  <c r="H2816" i="2"/>
  <c r="H2749" i="2"/>
  <c r="H2664" i="2"/>
  <c r="H2578" i="2"/>
  <c r="H2485" i="2"/>
  <c r="H2362" i="2"/>
  <c r="H2214" i="2"/>
  <c r="H2031" i="2"/>
  <c r="H1571" i="2"/>
  <c r="H2999" i="2"/>
  <c r="H2935" i="2"/>
  <c r="H2871" i="2"/>
  <c r="H2807" i="2"/>
  <c r="H2737" i="2"/>
  <c r="H2651" i="2"/>
  <c r="H2566" i="2"/>
  <c r="H2470" i="2"/>
  <c r="H2344" i="2"/>
  <c r="H2190" i="2"/>
  <c r="H1992" i="2"/>
  <c r="H1475" i="2"/>
  <c r="H2554" i="2"/>
  <c r="H2454" i="2"/>
  <c r="H2326" i="2"/>
  <c r="H2166" i="2"/>
  <c r="H1954" i="2"/>
  <c r="H1361" i="2"/>
  <c r="H3237" i="2"/>
  <c r="H3173" i="2"/>
  <c r="H3109" i="2"/>
  <c r="H3045" i="2"/>
  <c r="H2981" i="2"/>
  <c r="H2917" i="2"/>
  <c r="H2853" i="2"/>
  <c r="H2789" i="2"/>
  <c r="H2713" i="2"/>
  <c r="H2627" i="2"/>
  <c r="H2542" i="2"/>
  <c r="H2435" i="2"/>
  <c r="H2307" i="2"/>
  <c r="H2142" i="2"/>
  <c r="H1899" i="2"/>
  <c r="H1091" i="2"/>
  <c r="H3084" i="2"/>
  <c r="H3020" i="2"/>
  <c r="H2956" i="2"/>
  <c r="H2892" i="2"/>
  <c r="H2828" i="2"/>
  <c r="H2764" i="2"/>
  <c r="H2680" i="2"/>
  <c r="H2594" i="2"/>
  <c r="H2504" i="2"/>
  <c r="H2386" i="2"/>
  <c r="H2246" i="2"/>
  <c r="H2075" i="2"/>
  <c r="H1699" i="2"/>
  <c r="H2453" i="2"/>
  <c r="H2389" i="2"/>
  <c r="H2325" i="2"/>
  <c r="H2261" i="2"/>
  <c r="H2197" i="2"/>
  <c r="H2133" i="2"/>
  <c r="H2069" i="2"/>
  <c r="H1970" i="2"/>
  <c r="H1819" i="2"/>
  <c r="H1594" i="2"/>
  <c r="H1323" i="2"/>
  <c r="H593" i="2"/>
  <c r="H2700" i="2"/>
  <c r="H2636" i="2"/>
  <c r="H2572" i="2"/>
  <c r="H2508" i="2"/>
  <c r="H2444" i="2"/>
  <c r="H2380" i="2"/>
  <c r="H2316" i="2"/>
  <c r="H2252" i="2"/>
  <c r="H2188" i="2"/>
  <c r="H2124" i="2"/>
  <c r="H2058" i="2"/>
  <c r="H1955" i="2"/>
  <c r="H1795" i="2"/>
  <c r="H1555" i="2"/>
  <c r="H1260" i="2"/>
  <c r="H2290" i="2"/>
  <c r="H2226" i="2"/>
  <c r="H2162" i="2"/>
  <c r="H2098" i="2"/>
  <c r="H2016" i="2"/>
  <c r="H1898" i="2"/>
  <c r="H1707" i="2"/>
  <c r="H1451" i="2"/>
  <c r="H1049" i="2"/>
  <c r="H2505" i="2"/>
  <c r="H2441" i="2"/>
  <c r="H2377" i="2"/>
  <c r="H2313" i="2"/>
  <c r="H2249" i="2"/>
  <c r="H2185" i="2"/>
  <c r="H2121" i="2"/>
  <c r="H2054" i="2"/>
  <c r="H1951" i="2"/>
  <c r="H1787" i="2"/>
  <c r="H1546" i="2"/>
  <c r="H1246" i="2"/>
  <c r="H1411" i="2"/>
  <c r="H915" i="2"/>
  <c r="H2727" i="2"/>
  <c r="H2663" i="2"/>
  <c r="H2599" i="2"/>
  <c r="H2535" i="2"/>
  <c r="H2471" i="2"/>
  <c r="H2407" i="2"/>
  <c r="H2343" i="2"/>
  <c r="H2279" i="2"/>
  <c r="H2215" i="2"/>
  <c r="H2151" i="2"/>
  <c r="H2087" i="2"/>
  <c r="H1999" i="2"/>
  <c r="H1867" i="2"/>
  <c r="H1666" i="2"/>
  <c r="H1410" i="2"/>
  <c r="H913" i="2"/>
  <c r="H2033" i="2"/>
  <c r="H1969" i="2"/>
  <c r="H1905" i="2"/>
  <c r="H1841" i="2"/>
  <c r="H1777" i="2"/>
  <c r="H1713" i="2"/>
  <c r="H1649" i="2"/>
  <c r="H1585" i="2"/>
  <c r="H1521" i="2"/>
  <c r="H1457" i="2"/>
  <c r="H1393" i="2"/>
  <c r="H1308" i="2"/>
  <c r="H1206" i="2"/>
  <c r="H1065" i="2"/>
  <c r="H843" i="2"/>
  <c r="H521" i="2"/>
  <c r="H1896" i="2"/>
  <c r="H1832" i="2"/>
  <c r="H1768" i="2"/>
  <c r="H1704" i="2"/>
  <c r="H1640" i="2"/>
  <c r="H1576" i="2"/>
  <c r="H1512" i="2"/>
  <c r="H1448" i="2"/>
  <c r="H1384" i="2"/>
  <c r="H1294" i="2"/>
  <c r="H1192" i="2"/>
  <c r="H1041" i="2"/>
  <c r="H809" i="2"/>
  <c r="H449" i="2"/>
  <c r="H1887" i="2"/>
  <c r="H1823" i="2"/>
  <c r="H1759" i="2"/>
  <c r="H1695" i="2"/>
  <c r="H1631" i="2"/>
  <c r="H1567" i="2"/>
  <c r="H1503" i="2"/>
  <c r="H1439" i="2"/>
  <c r="H1375" i="2"/>
  <c r="H1280" i="2"/>
  <c r="H1174" i="2"/>
  <c r="H1017" i="2"/>
  <c r="H771" i="2"/>
  <c r="H377" i="2"/>
  <c r="H1702" i="2"/>
  <c r="H1638" i="2"/>
  <c r="H1574" i="2"/>
  <c r="H1510" i="2"/>
  <c r="H1446" i="2"/>
  <c r="H1382" i="2"/>
  <c r="H1291" i="2"/>
  <c r="H1187" i="2"/>
  <c r="H1035" i="2"/>
  <c r="H801" i="2"/>
  <c r="H433" i="2"/>
  <c r="H2005" i="2"/>
  <c r="H1941" i="2"/>
  <c r="H1877" i="2"/>
  <c r="H1813" i="2"/>
  <c r="H1749" i="2"/>
  <c r="H1685" i="2"/>
  <c r="H1621" i="2"/>
  <c r="H1557" i="2"/>
  <c r="H1493" i="2"/>
  <c r="H1429" i="2"/>
  <c r="H1365" i="2"/>
  <c r="H1264" i="2"/>
  <c r="H1153" i="2"/>
  <c r="H987" i="2"/>
  <c r="H731" i="2"/>
  <c r="H2060" i="2"/>
  <c r="H1996" i="2"/>
  <c r="H1932" i="2"/>
  <c r="H1868" i="2"/>
  <c r="H1804" i="2"/>
  <c r="H1740" i="2"/>
  <c r="H1676" i="2"/>
  <c r="H1612" i="2"/>
  <c r="H1548" i="2"/>
  <c r="H1484" i="2"/>
  <c r="H1420" i="2"/>
  <c r="H1352" i="2"/>
  <c r="H1249" i="2"/>
  <c r="H1136" i="2"/>
  <c r="H953" i="2"/>
  <c r="H697" i="2"/>
  <c r="H1354" i="2"/>
  <c r="H1290" i="2"/>
  <c r="H1226" i="2"/>
  <c r="H1162" i="2"/>
  <c r="H1098" i="2"/>
  <c r="H1034" i="2"/>
  <c r="H970" i="2"/>
  <c r="H906" i="2"/>
  <c r="H842" i="2"/>
  <c r="H778" i="2"/>
  <c r="H714" i="2"/>
  <c r="H650" i="2"/>
  <c r="H586" i="2"/>
  <c r="H522" i="2"/>
  <c r="H458" i="2"/>
  <c r="H394" i="2"/>
  <c r="H976" i="2"/>
  <c r="H912" i="2"/>
  <c r="H848" i="2"/>
  <c r="H784" i="2"/>
  <c r="H720" i="2"/>
  <c r="H656" i="2"/>
  <c r="H592" i="2"/>
  <c r="H528" i="2"/>
  <c r="H464" i="2"/>
  <c r="H400" i="2"/>
  <c r="H1351" i="2"/>
  <c r="H1287" i="2"/>
  <c r="H1223" i="2"/>
  <c r="H1159" i="2"/>
  <c r="H1095" i="2"/>
  <c r="H1031" i="2"/>
  <c r="H967" i="2"/>
  <c r="H903" i="2"/>
  <c r="H839" i="2"/>
  <c r="H775" i="2"/>
  <c r="H711" i="2"/>
  <c r="H647" i="2"/>
  <c r="H583" i="2"/>
  <c r="H519" i="2"/>
  <c r="H455" i="2"/>
  <c r="H391" i="2"/>
  <c r="H1046" i="2"/>
  <c r="H982" i="2"/>
  <c r="H918" i="2"/>
  <c r="H790" i="2"/>
  <c r="H662" i="2"/>
  <c r="H534" i="2"/>
  <c r="H1357" i="2"/>
  <c r="H1101" i="2"/>
  <c r="H909" i="2"/>
  <c r="H717" i="2"/>
  <c r="H589" i="2"/>
  <c r="H397" i="2"/>
  <c r="H1052" i="2"/>
  <c r="H796" i="2"/>
  <c r="H604" i="2"/>
  <c r="H412" i="2"/>
  <c r="H531" i="2"/>
  <c r="H7733" i="2"/>
  <c r="H9022" i="2"/>
  <c r="H8157" i="2"/>
  <c r="H7645" i="2"/>
  <c r="H9030" i="2"/>
  <c r="H8928" i="2"/>
  <c r="H7496" i="2"/>
  <c r="H8941" i="2"/>
  <c r="H8213" i="2"/>
  <c r="H7187" i="2"/>
  <c r="H8783" i="2"/>
  <c r="H8463" i="2"/>
  <c r="H8143" i="2"/>
  <c r="H7823" i="2"/>
  <c r="H7484" i="2"/>
  <c r="H6732" i="2"/>
  <c r="H7243" i="2"/>
  <c r="H7729" i="2"/>
  <c r="H6342" i="2"/>
  <c r="H7549" i="2"/>
  <c r="H7101" i="2"/>
  <c r="H6717" i="2"/>
  <c r="H6333" i="2"/>
  <c r="H5917" i="2"/>
  <c r="H4696" i="2"/>
  <c r="H5916" i="2"/>
  <c r="H4691" i="2"/>
  <c r="H6619" i="2"/>
  <c r="H6299" i="2"/>
  <c r="H5740" i="2"/>
  <c r="H7210" i="2"/>
  <c r="H6954" i="2"/>
  <c r="H6634" i="2"/>
  <c r="H6314" i="2"/>
  <c r="H5884" i="2"/>
  <c r="H4504" i="2"/>
  <c r="H7073" i="2"/>
  <c r="H6753" i="2"/>
  <c r="H6497" i="2"/>
  <c r="H6241" i="2"/>
  <c r="H5868" i="2"/>
  <c r="H4320" i="2"/>
  <c r="H7048" i="2"/>
  <c r="H6728" i="2"/>
  <c r="H6408" i="2"/>
  <c r="H6152" i="2"/>
  <c r="H5689" i="2"/>
  <c r="H5664" i="2"/>
  <c r="H5168" i="2"/>
  <c r="H4656" i="2"/>
  <c r="H5918" i="2"/>
  <c r="H5576" i="2"/>
  <c r="H5064" i="2"/>
  <c r="H4552" i="2"/>
  <c r="H3959" i="2"/>
  <c r="H3852" i="2"/>
  <c r="H5329" i="2"/>
  <c r="H4817" i="2"/>
  <c r="H4368" i="2"/>
  <c r="H5430" i="2"/>
  <c r="H4918" i="2"/>
  <c r="H4360" i="2"/>
  <c r="H4891" i="2"/>
  <c r="H4295" i="2"/>
  <c r="H5891" i="2"/>
  <c r="H5542" i="2"/>
  <c r="H5132" i="2"/>
  <c r="H4620" i="2"/>
  <c r="H3373" i="2"/>
  <c r="H5706" i="2"/>
  <c r="H5258" i="2"/>
  <c r="H4874" i="2"/>
  <c r="H4554" i="2"/>
  <c r="H4194" i="2"/>
  <c r="H3781" i="2"/>
  <c r="H3674" i="2"/>
  <c r="H2490" i="2"/>
  <c r="H5735" i="2"/>
  <c r="H5415" i="2"/>
  <c r="H5095" i="2"/>
  <c r="H4839" i="2"/>
  <c r="H4519" i="2"/>
  <c r="H3999" i="2"/>
  <c r="H3498" i="2"/>
  <c r="H3962" i="2"/>
  <c r="H5565" i="2"/>
  <c r="H5309" i="2"/>
  <c r="H5053" i="2"/>
  <c r="H4733" i="2"/>
  <c r="H4413" i="2"/>
  <c r="H3913" i="2"/>
  <c r="H3169" i="2"/>
  <c r="H4382" i="2"/>
  <c r="H4126" i="2"/>
  <c r="H3775" i="2"/>
  <c r="H3190" i="2"/>
  <c r="H4157" i="2"/>
  <c r="H3965" i="2"/>
  <c r="H3646" i="2"/>
  <c r="H4404" i="2"/>
  <c r="H4084" i="2"/>
  <c r="H3891" i="2"/>
  <c r="H3414" i="2"/>
  <c r="H4323" i="2"/>
  <c r="H4067" i="2"/>
  <c r="H3782" i="2"/>
  <c r="H3208" i="2"/>
  <c r="H3428" i="2"/>
  <c r="H3014" i="2"/>
  <c r="H2640" i="2"/>
  <c r="H3078" i="2"/>
  <c r="H3833" i="2"/>
  <c r="H3577" i="2"/>
  <c r="H3248" i="2"/>
  <c r="H2400" i="2"/>
  <c r="H3640" i="2"/>
  <c r="H3320" i="2"/>
  <c r="H2897" i="2"/>
  <c r="H3171" i="2"/>
  <c r="H3226" i="2"/>
  <c r="H2842" i="2"/>
  <c r="H2414" i="2"/>
  <c r="H2984" i="2"/>
  <c r="H2717" i="2"/>
  <c r="H2150" i="2"/>
  <c r="H2847" i="2"/>
  <c r="H2424" i="2"/>
  <c r="H2406" i="2"/>
  <c r="H3213" i="2"/>
  <c r="H2957" i="2"/>
  <c r="H2595" i="2"/>
  <c r="H1714" i="2"/>
  <c r="H2868" i="2"/>
  <c r="H2338" i="2"/>
  <c r="H2429" i="2"/>
  <c r="H2034" i="2"/>
  <c r="H2676" i="2"/>
  <c r="H2356" i="2"/>
  <c r="H1715" i="2"/>
  <c r="H2138" i="2"/>
  <c r="H691" i="2"/>
  <c r="H2225" i="2"/>
  <c r="H1894" i="2"/>
  <c r="H409" i="2"/>
  <c r="H2447" i="2"/>
  <c r="H2127" i="2"/>
  <c r="H1284" i="2"/>
  <c r="H1945" i="2"/>
  <c r="H1561" i="2"/>
  <c r="H1161" i="2"/>
  <c r="H1808" i="2"/>
  <c r="H1424" i="2"/>
  <c r="H713" i="2"/>
  <c r="H1671" i="2"/>
  <c r="H1241" i="2"/>
  <c r="H1678" i="2"/>
  <c r="H1355" i="2"/>
  <c r="H705" i="2"/>
  <c r="H1789" i="2"/>
  <c r="H1469" i="2"/>
  <c r="H891" i="2"/>
  <c r="H1844" i="2"/>
  <c r="H1524" i="2"/>
  <c r="H1073" i="2"/>
  <c r="H1202" i="2"/>
  <c r="H882" i="2"/>
  <c r="H626" i="2"/>
  <c r="H952" i="2"/>
  <c r="H632" i="2"/>
  <c r="H1327" i="2"/>
  <c r="H1007" i="2"/>
  <c r="H623" i="2"/>
  <c r="H1086" i="2"/>
  <c r="H702" i="2"/>
  <c r="H382" i="2"/>
  <c r="H1077" i="2"/>
  <c r="H757" i="2"/>
  <c r="H437" i="2"/>
  <c r="H964" i="2"/>
  <c r="H644" i="2"/>
  <c r="H635" i="2"/>
  <c r="H2273" i="2"/>
  <c r="H2175" i="2"/>
  <c r="H2057" i="2"/>
  <c r="H1673" i="2"/>
  <c r="H1129" i="2"/>
  <c r="H1600" i="2"/>
  <c r="H641" i="2"/>
  <c r="H1527" i="2"/>
  <c r="H569" i="2"/>
  <c r="H1227" i="2"/>
  <c r="H1901" i="2"/>
  <c r="H1581" i="2"/>
  <c r="H1056" i="2"/>
  <c r="H1636" i="2"/>
  <c r="H1184" i="2"/>
  <c r="H994" i="2"/>
  <c r="H546" i="2"/>
  <c r="H744" i="2"/>
  <c r="H360" i="2"/>
  <c r="H927" i="2"/>
  <c r="H543" i="2"/>
  <c r="H942" i="2"/>
  <c r="H622" i="2"/>
  <c r="H1189" i="2"/>
  <c r="H741" i="2"/>
  <c r="H357" i="2"/>
  <c r="H820" i="2"/>
  <c r="H436" i="2"/>
  <c r="H8933" i="2"/>
  <c r="H8730" i="2"/>
  <c r="H8986" i="2"/>
  <c r="H7845" i="2"/>
  <c r="H7395" i="2"/>
  <c r="H9200" i="2"/>
  <c r="H9194" i="2"/>
  <c r="H9192" i="2"/>
  <c r="H8853" i="2"/>
  <c r="H8268" i="2"/>
  <c r="H7578" i="2"/>
  <c r="H9122" i="2"/>
  <c r="H8714" i="2"/>
  <c r="H8080" i="2"/>
  <c r="H7316" i="2"/>
  <c r="H9056" i="2"/>
  <c r="H8581" i="2"/>
  <c r="H7904" i="2"/>
  <c r="H6404" i="2"/>
  <c r="H8954" i="2"/>
  <c r="H8400" i="2"/>
  <c r="H7717" i="2"/>
  <c r="H9176" i="2"/>
  <c r="H8821" i="2"/>
  <c r="H8224" i="2"/>
  <c r="H7529" i="2"/>
  <c r="H9106" i="2"/>
  <c r="H8682" i="2"/>
  <c r="H8037" i="2"/>
  <c r="H7164" i="2"/>
  <c r="H9179" i="2"/>
  <c r="H9115" i="2"/>
  <c r="H9051" i="2"/>
  <c r="H8956" i="2"/>
  <c r="H8828" i="2"/>
  <c r="H8700" i="2"/>
  <c r="H8572" i="2"/>
  <c r="H8404" i="2"/>
  <c r="H8232" i="2"/>
  <c r="H8061" i="2"/>
  <c r="H7892" i="2"/>
  <c r="H7720" i="2"/>
  <c r="H7538" i="2"/>
  <c r="H7259" i="2"/>
  <c r="H6415" i="2"/>
  <c r="H9185" i="2"/>
  <c r="H9121" i="2"/>
  <c r="H9057" i="2"/>
  <c r="H8968" i="2"/>
  <c r="H8840" i="2"/>
  <c r="H8712" i="2"/>
  <c r="H8584" i="2"/>
  <c r="H8420" i="2"/>
  <c r="H8248" i="2"/>
  <c r="H8077" i="2"/>
  <c r="H7908" i="2"/>
  <c r="H7736" i="2"/>
  <c r="H7556" i="2"/>
  <c r="H7307" i="2"/>
  <c r="H6511" i="2"/>
  <c r="H6004" i="2"/>
  <c r="H9167" i="2"/>
  <c r="H9103" i="2"/>
  <c r="H9039" i="2"/>
  <c r="H8932" i="2"/>
  <c r="H8804" i="2"/>
  <c r="H8676" i="2"/>
  <c r="H8541" i="2"/>
  <c r="H8372" i="2"/>
  <c r="H8200" i="2"/>
  <c r="H8029" i="2"/>
  <c r="H7860" i="2"/>
  <c r="H7688" i="2"/>
  <c r="H7502" i="2"/>
  <c r="H7131" i="2"/>
  <c r="H6223" i="2"/>
  <c r="H9174" i="2"/>
  <c r="H9110" i="2"/>
  <c r="H9046" i="2"/>
  <c r="H8946" i="2"/>
  <c r="H8818" i="2"/>
  <c r="H8690" i="2"/>
  <c r="H8560" i="2"/>
  <c r="H8389" i="2"/>
  <c r="H8220" i="2"/>
  <c r="H8048" i="2"/>
  <c r="H7877" i="2"/>
  <c r="H7708" i="2"/>
  <c r="H7523" i="2"/>
  <c r="H7207" i="2"/>
  <c r="H6340" i="2"/>
  <c r="H9181" i="2"/>
  <c r="H9117" i="2"/>
  <c r="H9053" i="2"/>
  <c r="H8960" i="2"/>
  <c r="H8832" i="2"/>
  <c r="H8704" i="2"/>
  <c r="H8576" i="2"/>
  <c r="H8408" i="2"/>
  <c r="H8237" i="2"/>
  <c r="H8068" i="2"/>
  <c r="H7896" i="2"/>
  <c r="H7725" i="2"/>
  <c r="H7546" i="2"/>
  <c r="H7275" i="2"/>
  <c r="H6447" i="2"/>
  <c r="H9188" i="2"/>
  <c r="H9124" i="2"/>
  <c r="H9060" i="2"/>
  <c r="H8973" i="2"/>
  <c r="H8845" i="2"/>
  <c r="H8717" i="2"/>
  <c r="H8589" i="2"/>
  <c r="H8428" i="2"/>
  <c r="H8256" i="2"/>
  <c r="H8085" i="2"/>
  <c r="H7916" i="2"/>
  <c r="H7744" i="2"/>
  <c r="H7566" i="2"/>
  <c r="H7332" i="2"/>
  <c r="H6564" i="2"/>
  <c r="H8991" i="2"/>
  <c r="H8927" i="2"/>
  <c r="H8863" i="2"/>
  <c r="H8799" i="2"/>
  <c r="H8735" i="2"/>
  <c r="H8671" i="2"/>
  <c r="H8607" i="2"/>
  <c r="H8543" i="2"/>
  <c r="H8479" i="2"/>
  <c r="H8415" i="2"/>
  <c r="H8351" i="2"/>
  <c r="H8287" i="2"/>
  <c r="H8223" i="2"/>
  <c r="H8159" i="2"/>
  <c r="H8095" i="2"/>
  <c r="H8031" i="2"/>
  <c r="H7967" i="2"/>
  <c r="H7903" i="2"/>
  <c r="H7839" i="2"/>
  <c r="H7775" i="2"/>
  <c r="H7711" i="2"/>
  <c r="H7647" i="2"/>
  <c r="H7577" i="2"/>
  <c r="H7504" i="2"/>
  <c r="H7420" i="2"/>
  <c r="H7322" i="2"/>
  <c r="H7171" i="2"/>
  <c r="H6999" i="2"/>
  <c r="H6796" i="2"/>
  <c r="H6540" i="2"/>
  <c r="H6284" i="2"/>
  <c r="H5686" i="2"/>
  <c r="H8982" i="2"/>
  <c r="H8918" i="2"/>
  <c r="H8854" i="2"/>
  <c r="H8790" i="2"/>
  <c r="H8726" i="2"/>
  <c r="H8662" i="2"/>
  <c r="H8598" i="2"/>
  <c r="H8534" i="2"/>
  <c r="H8470" i="2"/>
  <c r="H8406" i="2"/>
  <c r="H8342" i="2"/>
  <c r="H8278" i="2"/>
  <c r="H8214" i="2"/>
  <c r="H8150" i="2"/>
  <c r="H8086" i="2"/>
  <c r="H8022" i="2"/>
  <c r="H7958" i="2"/>
  <c r="H7894" i="2"/>
  <c r="H7830" i="2"/>
  <c r="H7766" i="2"/>
  <c r="H7702" i="2"/>
  <c r="H7638" i="2"/>
  <c r="H7567" i="2"/>
  <c r="H7494" i="2"/>
  <c r="H7408" i="2"/>
  <c r="H7303" i="2"/>
  <c r="H7147" i="2"/>
  <c r="H6975" i="2"/>
  <c r="H6759" i="2"/>
  <c r="H6503" i="2"/>
  <c r="H6247" i="2"/>
  <c r="H5403" i="2"/>
  <c r="H7283" i="2"/>
  <c r="H7119" i="2"/>
  <c r="H6948" i="2"/>
  <c r="H6719" i="2"/>
  <c r="H6463" i="2"/>
  <c r="H6191" i="2"/>
  <c r="H5016" i="2"/>
  <c r="H8979" i="2"/>
  <c r="H8915" i="2"/>
  <c r="H8851" i="2"/>
  <c r="H8787" i="2"/>
  <c r="H8723" i="2"/>
  <c r="H8659" i="2"/>
  <c r="H8595" i="2"/>
  <c r="H8531" i="2"/>
  <c r="H8467" i="2"/>
  <c r="H8403" i="2"/>
  <c r="H8339" i="2"/>
  <c r="H8275" i="2"/>
  <c r="H8211" i="2"/>
  <c r="H8147" i="2"/>
  <c r="H8083" i="2"/>
  <c r="H8019" i="2"/>
  <c r="H7955" i="2"/>
  <c r="H7891" i="2"/>
  <c r="H7827" i="2"/>
  <c r="H7763" i="2"/>
  <c r="H7699" i="2"/>
  <c r="H7635" i="2"/>
  <c r="H7563" i="2"/>
  <c r="H7490" i="2"/>
  <c r="H7404" i="2"/>
  <c r="H7298" i="2"/>
  <c r="H7139" i="2"/>
  <c r="H6967" i="2"/>
  <c r="H6748" i="2"/>
  <c r="H6492" i="2"/>
  <c r="H6236" i="2"/>
  <c r="H5300" i="2"/>
  <c r="H8522" i="2"/>
  <c r="H8458" i="2"/>
  <c r="H8394" i="2"/>
  <c r="H8330" i="2"/>
  <c r="H8266" i="2"/>
  <c r="H8202" i="2"/>
  <c r="H8138" i="2"/>
  <c r="H8074" i="2"/>
  <c r="H8010" i="2"/>
  <c r="H7946" i="2"/>
  <c r="H7882" i="2"/>
  <c r="H7818" i="2"/>
  <c r="H7754" i="2"/>
  <c r="H7690" i="2"/>
  <c r="H7626" i="2"/>
  <c r="H7553" i="2"/>
  <c r="H7478" i="2"/>
  <c r="H7392" i="2"/>
  <c r="H7279" i="2"/>
  <c r="H7115" i="2"/>
  <c r="H6943" i="2"/>
  <c r="H6711" i="2"/>
  <c r="H6455" i="2"/>
  <c r="H6175" i="2"/>
  <c r="H4913" i="2"/>
  <c r="H8961" i="2"/>
  <c r="H8897" i="2"/>
  <c r="H8833" i="2"/>
  <c r="H8769" i="2"/>
  <c r="H8705" i="2"/>
  <c r="H8641" i="2"/>
  <c r="H8577" i="2"/>
  <c r="H8513" i="2"/>
  <c r="H8449" i="2"/>
  <c r="H8385" i="2"/>
  <c r="H8321" i="2"/>
  <c r="H8257" i="2"/>
  <c r="H8193" i="2"/>
  <c r="H8129" i="2"/>
  <c r="H8065" i="2"/>
  <c r="H8001" i="2"/>
  <c r="H7937" i="2"/>
  <c r="H7873" i="2"/>
  <c r="H7809" i="2"/>
  <c r="H7745" i="2"/>
  <c r="H7681" i="2"/>
  <c r="H7616" i="2"/>
  <c r="H7543" i="2"/>
  <c r="H7466" i="2"/>
  <c r="H7380" i="2"/>
  <c r="H7260" i="2"/>
  <c r="H7091" i="2"/>
  <c r="H6919" i="2"/>
  <c r="H6676" i="2"/>
  <c r="H6420" i="2"/>
  <c r="H6103" i="2"/>
  <c r="H4000" i="2"/>
  <c r="H7318" i="2"/>
  <c r="H7254" i="2"/>
  <c r="H7190" i="2"/>
  <c r="H7126" i="2"/>
  <c r="H7062" i="2"/>
  <c r="H6998" i="2"/>
  <c r="H6934" i="2"/>
  <c r="H6870" i="2"/>
  <c r="H6806" i="2"/>
  <c r="H6742" i="2"/>
  <c r="H6678" i="2"/>
  <c r="H6614" i="2"/>
  <c r="H6550" i="2"/>
  <c r="H6486" i="2"/>
  <c r="H6422" i="2"/>
  <c r="H6358" i="2"/>
  <c r="H6294" i="2"/>
  <c r="H6230" i="2"/>
  <c r="H6166" i="2"/>
  <c r="H6102" i="2"/>
  <c r="H6038" i="2"/>
  <c r="H5958" i="2"/>
  <c r="H5849" i="2"/>
  <c r="H5725" i="2"/>
  <c r="H5502" i="2"/>
  <c r="H5228" i="2"/>
  <c r="H4857" i="2"/>
  <c r="H3968" i="2"/>
  <c r="H7565" i="2"/>
  <c r="H7501" i="2"/>
  <c r="H7437" i="2"/>
  <c r="H7373" i="2"/>
  <c r="H7309" i="2"/>
  <c r="H7245" i="2"/>
  <c r="H7181" i="2"/>
  <c r="H7117" i="2"/>
  <c r="H7053" i="2"/>
  <c r="H6989" i="2"/>
  <c r="H6925" i="2"/>
  <c r="H6861" i="2"/>
  <c r="H6797" i="2"/>
  <c r="H6733" i="2"/>
  <c r="H6669" i="2"/>
  <c r="H6605" i="2"/>
  <c r="H6541" i="2"/>
  <c r="H6477" i="2"/>
  <c r="H6413" i="2"/>
  <c r="H6349" i="2"/>
  <c r="H6285" i="2"/>
  <c r="H6221" i="2"/>
  <c r="H6157" i="2"/>
  <c r="H6093" i="2"/>
  <c r="H6029" i="2"/>
  <c r="H5945" i="2"/>
  <c r="H5832" i="2"/>
  <c r="H5701" i="2"/>
  <c r="H5464" i="2"/>
  <c r="H5190" i="2"/>
  <c r="H4798" i="2"/>
  <c r="H6220" i="2"/>
  <c r="H6156" i="2"/>
  <c r="H6092" i="2"/>
  <c r="H6028" i="2"/>
  <c r="H5942" i="2"/>
  <c r="H5830" i="2"/>
  <c r="H5700" i="2"/>
  <c r="H5459" i="2"/>
  <c r="H5185" i="2"/>
  <c r="H4793" i="2"/>
  <c r="H6891" i="2"/>
  <c r="H6827" i="2"/>
  <c r="H6763" i="2"/>
  <c r="H6699" i="2"/>
  <c r="H6635" i="2"/>
  <c r="H6571" i="2"/>
  <c r="H6507" i="2"/>
  <c r="H6443" i="2"/>
  <c r="H6379" i="2"/>
  <c r="H6315" i="2"/>
  <c r="H6251" i="2"/>
  <c r="H6187" i="2"/>
  <c r="H6123" i="2"/>
  <c r="H6059" i="2"/>
  <c r="H5990" i="2"/>
  <c r="H5885" i="2"/>
  <c r="H5772" i="2"/>
  <c r="H5590" i="2"/>
  <c r="H5318" i="2"/>
  <c r="H4990" i="2"/>
  <c r="H4516" i="2"/>
  <c r="H7226" i="2"/>
  <c r="H7162" i="2"/>
  <c r="H7098" i="2"/>
  <c r="H7034" i="2"/>
  <c r="H6970" i="2"/>
  <c r="H6906" i="2"/>
  <c r="H6842" i="2"/>
  <c r="H6778" i="2"/>
  <c r="H6714" i="2"/>
  <c r="H6650" i="2"/>
  <c r="H6586" i="2"/>
  <c r="H6522" i="2"/>
  <c r="H6458" i="2"/>
  <c r="H6394" i="2"/>
  <c r="H6330" i="2"/>
  <c r="H6266" i="2"/>
  <c r="H6202" i="2"/>
  <c r="H6138" i="2"/>
  <c r="H6074" i="2"/>
  <c r="H6007" i="2"/>
  <c r="H5913" i="2"/>
  <c r="H5798" i="2"/>
  <c r="H5644" i="2"/>
  <c r="H5382" i="2"/>
  <c r="H5088" i="2"/>
  <c r="H4678" i="2"/>
  <c r="H7473" i="2"/>
  <c r="H7409" i="2"/>
  <c r="H7345" i="2"/>
  <c r="H7281" i="2"/>
  <c r="H7217" i="2"/>
  <c r="H7153" i="2"/>
  <c r="H7089" i="2"/>
  <c r="H7025" i="2"/>
  <c r="H6961" i="2"/>
  <c r="H6897" i="2"/>
  <c r="H6833" i="2"/>
  <c r="H6769" i="2"/>
  <c r="H6705" i="2"/>
  <c r="H6641" i="2"/>
  <c r="H6577" i="2"/>
  <c r="H6513" i="2"/>
  <c r="H6449" i="2"/>
  <c r="H6385" i="2"/>
  <c r="H6321" i="2"/>
  <c r="H6257" i="2"/>
  <c r="H6193" i="2"/>
  <c r="H6129" i="2"/>
  <c r="H6065" i="2"/>
  <c r="H5997" i="2"/>
  <c r="H5896" i="2"/>
  <c r="H5782" i="2"/>
  <c r="H5612" i="2"/>
  <c r="H5344" i="2"/>
  <c r="H5028" i="2"/>
  <c r="H4593" i="2"/>
  <c r="H7320" i="2"/>
  <c r="H7256" i="2"/>
  <c r="H7192" i="2"/>
  <c r="H7128" i="2"/>
  <c r="H7064" i="2"/>
  <c r="H7000" i="2"/>
  <c r="H6936" i="2"/>
  <c r="H6872" i="2"/>
  <c r="H6808" i="2"/>
  <c r="H6744" i="2"/>
  <c r="H6680" i="2"/>
  <c r="H6616" i="2"/>
  <c r="H6552" i="2"/>
  <c r="H6488" i="2"/>
  <c r="H6424" i="2"/>
  <c r="H6360" i="2"/>
  <c r="H6296" i="2"/>
  <c r="H6232" i="2"/>
  <c r="H6168" i="2"/>
  <c r="H6104" i="2"/>
  <c r="H6040" i="2"/>
  <c r="H5961" i="2"/>
  <c r="H5852" i="2"/>
  <c r="H5732" i="2"/>
  <c r="H5510" i="2"/>
  <c r="H5236" i="2"/>
  <c r="H4870" i="2"/>
  <c r="H4032" i="2"/>
  <c r="H5685" i="2"/>
  <c r="H5600" i="2"/>
  <c r="H5500" i="2"/>
  <c r="H5398" i="2"/>
  <c r="H5296" i="2"/>
  <c r="H5193" i="2"/>
  <c r="H5091" i="2"/>
  <c r="H4988" i="2"/>
  <c r="H4886" i="2"/>
  <c r="H4784" i="2"/>
  <c r="H4681" i="2"/>
  <c r="H4579" i="2"/>
  <c r="H4468" i="2"/>
  <c r="H4280" i="2"/>
  <c r="H4024" i="2"/>
  <c r="H3486" i="2"/>
  <c r="H5854" i="2"/>
  <c r="H5769" i="2"/>
  <c r="H5684" i="2"/>
  <c r="H5598" i="2"/>
  <c r="H5499" i="2"/>
  <c r="H5396" i="2"/>
  <c r="H5294" i="2"/>
  <c r="H5192" i="2"/>
  <c r="H5089" i="2"/>
  <c r="H4987" i="2"/>
  <c r="H4884" i="2"/>
  <c r="H4782" i="2"/>
  <c r="H4680" i="2"/>
  <c r="H4577" i="2"/>
  <c r="H4467" i="2"/>
  <c r="H4279" i="2"/>
  <c r="H4023" i="2"/>
  <c r="H3443" i="2"/>
  <c r="H4550" i="2"/>
  <c r="H4433" i="2"/>
  <c r="H4209" i="2"/>
  <c r="H3953" i="2"/>
  <c r="H5734" i="2"/>
  <c r="H5649" i="2"/>
  <c r="H5560" i="2"/>
  <c r="H5457" i="2"/>
  <c r="H5355" i="2"/>
  <c r="H5252" i="2"/>
  <c r="H5150" i="2"/>
  <c r="H5048" i="2"/>
  <c r="H4945" i="2"/>
  <c r="H4843" i="2"/>
  <c r="H4740" i="2"/>
  <c r="H4638" i="2"/>
  <c r="H4536" i="2"/>
  <c r="H4416" i="2"/>
  <c r="H4176" i="2"/>
  <c r="H3912" i="2"/>
  <c r="H5648" i="2"/>
  <c r="H5558" i="2"/>
  <c r="H5456" i="2"/>
  <c r="H5353" i="2"/>
  <c r="H5251" i="2"/>
  <c r="H5148" i="2"/>
  <c r="H5046" i="2"/>
  <c r="H4944" i="2"/>
  <c r="H4841" i="2"/>
  <c r="H4739" i="2"/>
  <c r="H4636" i="2"/>
  <c r="H4534" i="2"/>
  <c r="H4412" i="2"/>
  <c r="H4168" i="2"/>
  <c r="H3911" i="2"/>
  <c r="H5121" i="2"/>
  <c r="H5019" i="2"/>
  <c r="H4916" i="2"/>
  <c r="H4814" i="2"/>
  <c r="H4712" i="2"/>
  <c r="H4609" i="2"/>
  <c r="H4507" i="2"/>
  <c r="H4359" i="2"/>
  <c r="H4103" i="2"/>
  <c r="H3725" i="2"/>
  <c r="H5995" i="2"/>
  <c r="H5912" i="2"/>
  <c r="H5827" i="2"/>
  <c r="H5741" i="2"/>
  <c r="H5656" i="2"/>
  <c r="H5568" i="2"/>
  <c r="H5465" i="2"/>
  <c r="H5363" i="2"/>
  <c r="H5260" i="2"/>
  <c r="H5158" i="2"/>
  <c r="H5056" i="2"/>
  <c r="H4953" i="2"/>
  <c r="H4851" i="2"/>
  <c r="H4748" i="2"/>
  <c r="H4646" i="2"/>
  <c r="H4544" i="2"/>
  <c r="H4425" i="2"/>
  <c r="H4193" i="2"/>
  <c r="H3937" i="2"/>
  <c r="H3485" i="2"/>
  <c r="H5978" i="2"/>
  <c r="H5914" i="2"/>
  <c r="H5850" i="2"/>
  <c r="H5786" i="2"/>
  <c r="H5722" i="2"/>
  <c r="H5658" i="2"/>
  <c r="H5594" i="2"/>
  <c r="H5530" i="2"/>
  <c r="H5466" i="2"/>
  <c r="H5402" i="2"/>
  <c r="H5338" i="2"/>
  <c r="H5274" i="2"/>
  <c r="H5210" i="2"/>
  <c r="H5146" i="2"/>
  <c r="H5082" i="2"/>
  <c r="H5018" i="2"/>
  <c r="H4954" i="2"/>
  <c r="H4890" i="2"/>
  <c r="H4826" i="2"/>
  <c r="H4762" i="2"/>
  <c r="H4698" i="2"/>
  <c r="H4634" i="2"/>
  <c r="H4570" i="2"/>
  <c r="H4506" i="2"/>
  <c r="H4442" i="2"/>
  <c r="H4354" i="2"/>
  <c r="H4226" i="2"/>
  <c r="H4098" i="2"/>
  <c r="H3970" i="2"/>
  <c r="H3823" i="2"/>
  <c r="H3653" i="2"/>
  <c r="H3427" i="2"/>
  <c r="H3886" i="2"/>
  <c r="H3716" i="2"/>
  <c r="H3526" i="2"/>
  <c r="H2590" i="2"/>
  <c r="H3757" i="2"/>
  <c r="H3575" i="2"/>
  <c r="H3147" i="2"/>
  <c r="H5943" i="2"/>
  <c r="H5879" i="2"/>
  <c r="H5815" i="2"/>
  <c r="H5751" i="2"/>
  <c r="H5687" i="2"/>
  <c r="H5623" i="2"/>
  <c r="H5559" i="2"/>
  <c r="H5495" i="2"/>
  <c r="H5431" i="2"/>
  <c r="H5367" i="2"/>
  <c r="H5303" i="2"/>
  <c r="H5239" i="2"/>
  <c r="H5175" i="2"/>
  <c r="H5111" i="2"/>
  <c r="H5047" i="2"/>
  <c r="H4983" i="2"/>
  <c r="H4919" i="2"/>
  <c r="H4855" i="2"/>
  <c r="H4791" i="2"/>
  <c r="H4727" i="2"/>
  <c r="H4663" i="2"/>
  <c r="H4599" i="2"/>
  <c r="H4535" i="2"/>
  <c r="H4471" i="2"/>
  <c r="H4407" i="2"/>
  <c r="H4287" i="2"/>
  <c r="H4159" i="2"/>
  <c r="H4031" i="2"/>
  <c r="H3903" i="2"/>
  <c r="H3734" i="2"/>
  <c r="H3549" i="2"/>
  <c r="H2891" i="2"/>
  <c r="H4454" i="2"/>
  <c r="H4378" i="2"/>
  <c r="H4250" i="2"/>
  <c r="H4122" i="2"/>
  <c r="H3994" i="2"/>
  <c r="H3855" i="2"/>
  <c r="H3685" i="2"/>
  <c r="H3490" i="2"/>
  <c r="H5581" i="2"/>
  <c r="H5517" i="2"/>
  <c r="H5453" i="2"/>
  <c r="H5389" i="2"/>
  <c r="H5325" i="2"/>
  <c r="H5261" i="2"/>
  <c r="H5197" i="2"/>
  <c r="H5133" i="2"/>
  <c r="H5069" i="2"/>
  <c r="H5005" i="2"/>
  <c r="H4941" i="2"/>
  <c r="H4877" i="2"/>
  <c r="H4813" i="2"/>
  <c r="H4749" i="2"/>
  <c r="H4685" i="2"/>
  <c r="H4621" i="2"/>
  <c r="H4557" i="2"/>
  <c r="H4493" i="2"/>
  <c r="H4429" i="2"/>
  <c r="H4329" i="2"/>
  <c r="H4201" i="2"/>
  <c r="H4073" i="2"/>
  <c r="H3945" i="2"/>
  <c r="H3790" i="2"/>
  <c r="H3615" i="2"/>
  <c r="H3323" i="2"/>
  <c r="H3391" i="2"/>
  <c r="H3230" i="2"/>
  <c r="H2827" i="2"/>
  <c r="H3422" i="2"/>
  <c r="H3283" i="2"/>
  <c r="H2995" i="2"/>
  <c r="H4398" i="2"/>
  <c r="H4334" i="2"/>
  <c r="H4270" i="2"/>
  <c r="H4206" i="2"/>
  <c r="H4142" i="2"/>
  <c r="H4078" i="2"/>
  <c r="H4014" i="2"/>
  <c r="H3950" i="2"/>
  <c r="H3883" i="2"/>
  <c r="H3797" i="2"/>
  <c r="H3711" i="2"/>
  <c r="H3623" i="2"/>
  <c r="H3522" i="2"/>
  <c r="H3403" i="2"/>
  <c r="H3244" i="2"/>
  <c r="H2889" i="2"/>
  <c r="H4365" i="2"/>
  <c r="H4301" i="2"/>
  <c r="H4237" i="2"/>
  <c r="H4173" i="2"/>
  <c r="H4109" i="2"/>
  <c r="H4045" i="2"/>
  <c r="H3981" i="2"/>
  <c r="H3917" i="2"/>
  <c r="H3838" i="2"/>
  <c r="H3754" i="2"/>
  <c r="H3668" i="2"/>
  <c r="H3571" i="2"/>
  <c r="H3463" i="2"/>
  <c r="H3335" i="2"/>
  <c r="H3126" i="2"/>
  <c r="H2315" i="2"/>
  <c r="H4356" i="2"/>
  <c r="H4292" i="2"/>
  <c r="H4228" i="2"/>
  <c r="H4164" i="2"/>
  <c r="H4100" i="2"/>
  <c r="H4036" i="2"/>
  <c r="H3972" i="2"/>
  <c r="H3908" i="2"/>
  <c r="H3827" i="2"/>
  <c r="H3741" i="2"/>
  <c r="H3655" i="2"/>
  <c r="H3557" i="2"/>
  <c r="H3446" i="2"/>
  <c r="H3315" i="2"/>
  <c r="H3086" i="2"/>
  <c r="H1886" i="2"/>
  <c r="H4339" i="2"/>
  <c r="H4275" i="2"/>
  <c r="H4211" i="2"/>
  <c r="H4147" i="2"/>
  <c r="H4083" i="2"/>
  <c r="H4019" i="2"/>
  <c r="H3955" i="2"/>
  <c r="H3890" i="2"/>
  <c r="H3804" i="2"/>
  <c r="H3718" i="2"/>
  <c r="H3631" i="2"/>
  <c r="H3530" i="2"/>
  <c r="H3413" i="2"/>
  <c r="H3264" i="2"/>
  <c r="H2934" i="2"/>
  <c r="H3636" i="2"/>
  <c r="H3572" i="2"/>
  <c r="H3508" i="2"/>
  <c r="H3444" i="2"/>
  <c r="H3380" i="2"/>
  <c r="H3316" i="2"/>
  <c r="H3241" i="2"/>
  <c r="H3156" i="2"/>
  <c r="H3049" i="2"/>
  <c r="H2886" i="2"/>
  <c r="H2699" i="2"/>
  <c r="H2363" i="2"/>
  <c r="H3047" i="2"/>
  <c r="H2883" i="2"/>
  <c r="H2697" i="2"/>
  <c r="H2352" i="2"/>
  <c r="H3474" i="2"/>
  <c r="H3410" i="2"/>
  <c r="H3346" i="2"/>
  <c r="H3281" i="2"/>
  <c r="H3196" i="2"/>
  <c r="H3105" i="2"/>
  <c r="H2966" i="2"/>
  <c r="H2795" i="2"/>
  <c r="H2569" i="2"/>
  <c r="H2000" i="2"/>
  <c r="H3849" i="2"/>
  <c r="H3785" i="2"/>
  <c r="H3721" i="2"/>
  <c r="H3657" i="2"/>
  <c r="H3593" i="2"/>
  <c r="H3529" i="2"/>
  <c r="H3465" i="2"/>
  <c r="H3401" i="2"/>
  <c r="H3337" i="2"/>
  <c r="H3270" i="2"/>
  <c r="H3184" i="2"/>
  <c r="H3091" i="2"/>
  <c r="H2942" i="2"/>
  <c r="H2771" i="2"/>
  <c r="H2515" i="2"/>
  <c r="H1771" i="2"/>
  <c r="H3848" i="2"/>
  <c r="H3784" i="2"/>
  <c r="H3720" i="2"/>
  <c r="H3656" i="2"/>
  <c r="H3592" i="2"/>
  <c r="H3528" i="2"/>
  <c r="H3464" i="2"/>
  <c r="H3400" i="2"/>
  <c r="H3336" i="2"/>
  <c r="H3268" i="2"/>
  <c r="H3183" i="2"/>
  <c r="H3089" i="2"/>
  <c r="H2939" i="2"/>
  <c r="H2769" i="2"/>
  <c r="H2512" i="2"/>
  <c r="H1755" i="2"/>
  <c r="H3278" i="2"/>
  <c r="H3192" i="2"/>
  <c r="H3102" i="2"/>
  <c r="H2958" i="2"/>
  <c r="H2787" i="2"/>
  <c r="H2550" i="2"/>
  <c r="H1942" i="2"/>
  <c r="H3242" i="2"/>
  <c r="H3178" i="2"/>
  <c r="H3114" i="2"/>
  <c r="H3050" i="2"/>
  <c r="H2986" i="2"/>
  <c r="H2922" i="2"/>
  <c r="H2858" i="2"/>
  <c r="H2794" i="2"/>
  <c r="H2720" i="2"/>
  <c r="H2634" i="2"/>
  <c r="H2549" i="2"/>
  <c r="H2446" i="2"/>
  <c r="H2318" i="2"/>
  <c r="H2155" i="2"/>
  <c r="H1934" i="2"/>
  <c r="H1259" i="2"/>
  <c r="H3064" i="2"/>
  <c r="H3000" i="2"/>
  <c r="H2936" i="2"/>
  <c r="H2872" i="2"/>
  <c r="H2808" i="2"/>
  <c r="H2738" i="2"/>
  <c r="H2653" i="2"/>
  <c r="H2568" i="2"/>
  <c r="H2472" i="2"/>
  <c r="H2346" i="2"/>
  <c r="H2192" i="2"/>
  <c r="H1998" i="2"/>
  <c r="H1490" i="2"/>
  <c r="H2991" i="2"/>
  <c r="H2927" i="2"/>
  <c r="H2863" i="2"/>
  <c r="H2799" i="2"/>
  <c r="H2726" i="2"/>
  <c r="H2641" i="2"/>
  <c r="H2555" i="2"/>
  <c r="H2456" i="2"/>
  <c r="H2328" i="2"/>
  <c r="H2168" i="2"/>
  <c r="H1959" i="2"/>
  <c r="H1371" i="2"/>
  <c r="H2544" i="2"/>
  <c r="H2438" i="2"/>
  <c r="H2310" i="2"/>
  <c r="H2144" i="2"/>
  <c r="H1907" i="2"/>
  <c r="H1147" i="2"/>
  <c r="H3229" i="2"/>
  <c r="H3165" i="2"/>
  <c r="H3101" i="2"/>
  <c r="H3037" i="2"/>
  <c r="H2973" i="2"/>
  <c r="H2909" i="2"/>
  <c r="H2845" i="2"/>
  <c r="H2781" i="2"/>
  <c r="H2702" i="2"/>
  <c r="H2617" i="2"/>
  <c r="H2531" i="2"/>
  <c r="H2419" i="2"/>
  <c r="H2291" i="2"/>
  <c r="H2120" i="2"/>
  <c r="H1843" i="2"/>
  <c r="H601" i="2"/>
  <c r="H3076" i="2"/>
  <c r="H3012" i="2"/>
  <c r="H2948" i="2"/>
  <c r="H2884" i="2"/>
  <c r="H2820" i="2"/>
  <c r="H2754" i="2"/>
  <c r="H2669" i="2"/>
  <c r="H2584" i="2"/>
  <c r="H2491" i="2"/>
  <c r="H2370" i="2"/>
  <c r="H2224" i="2"/>
  <c r="H2048" i="2"/>
  <c r="H1618" i="2"/>
  <c r="H2445" i="2"/>
  <c r="H2381" i="2"/>
  <c r="H2317" i="2"/>
  <c r="H2253" i="2"/>
  <c r="H2189" i="2"/>
  <c r="H2125" i="2"/>
  <c r="H2059" i="2"/>
  <c r="H1958" i="2"/>
  <c r="H1798" i="2"/>
  <c r="H1562" i="2"/>
  <c r="H1272" i="2"/>
  <c r="H2756" i="2"/>
  <c r="H2692" i="2"/>
  <c r="H2628" i="2"/>
  <c r="H2564" i="2"/>
  <c r="H2500" i="2"/>
  <c r="H2436" i="2"/>
  <c r="H2372" i="2"/>
  <c r="H2308" i="2"/>
  <c r="H2244" i="2"/>
  <c r="H2180" i="2"/>
  <c r="H2116" i="2"/>
  <c r="H2046" i="2"/>
  <c r="H1943" i="2"/>
  <c r="H1774" i="2"/>
  <c r="H1523" i="2"/>
  <c r="H1209" i="2"/>
  <c r="H2282" i="2"/>
  <c r="H2218" i="2"/>
  <c r="H2154" i="2"/>
  <c r="H2090" i="2"/>
  <c r="H2003" i="2"/>
  <c r="H1875" i="2"/>
  <c r="H1675" i="2"/>
  <c r="H1419" i="2"/>
  <c r="H947" i="2"/>
  <c r="H2497" i="2"/>
  <c r="H2433" i="2"/>
  <c r="H2369" i="2"/>
  <c r="H2305" i="2"/>
  <c r="H2241" i="2"/>
  <c r="H2177" i="2"/>
  <c r="H2113" i="2"/>
  <c r="H2040" i="2"/>
  <c r="H1938" i="2"/>
  <c r="H1766" i="2"/>
  <c r="H1514" i="2"/>
  <c r="H1195" i="2"/>
  <c r="H1379" i="2"/>
  <c r="H787" i="2"/>
  <c r="H2719" i="2"/>
  <c r="H2655" i="2"/>
  <c r="H2591" i="2"/>
  <c r="H2527" i="2"/>
  <c r="H2463" i="2"/>
  <c r="H2399" i="2"/>
  <c r="H2335" i="2"/>
  <c r="H2271" i="2"/>
  <c r="H2207" i="2"/>
  <c r="H2143" i="2"/>
  <c r="H2079" i="2"/>
  <c r="H1986" i="2"/>
  <c r="H1846" i="2"/>
  <c r="H1634" i="2"/>
  <c r="H1378" i="2"/>
  <c r="H785" i="2"/>
  <c r="H2025" i="2"/>
  <c r="H1961" i="2"/>
  <c r="H1897" i="2"/>
  <c r="H1833" i="2"/>
  <c r="H1769" i="2"/>
  <c r="H1705" i="2"/>
  <c r="H1641" i="2"/>
  <c r="H1577" i="2"/>
  <c r="H1513" i="2"/>
  <c r="H1449" i="2"/>
  <c r="H1385" i="2"/>
  <c r="H1296" i="2"/>
  <c r="H1193" i="2"/>
  <c r="H1043" i="2"/>
  <c r="H811" i="2"/>
  <c r="H457" i="2"/>
  <c r="H1888" i="2"/>
  <c r="H1824" i="2"/>
  <c r="H1760" i="2"/>
  <c r="H1696" i="2"/>
  <c r="H1632" i="2"/>
  <c r="H1568" i="2"/>
  <c r="H1504" i="2"/>
  <c r="H1440" i="2"/>
  <c r="H1376" i="2"/>
  <c r="H1281" i="2"/>
  <c r="H1176" i="2"/>
  <c r="H1019" i="2"/>
  <c r="H777" i="2"/>
  <c r="H385" i="2"/>
  <c r="H1879" i="2"/>
  <c r="H1815" i="2"/>
  <c r="H1751" i="2"/>
  <c r="H1687" i="2"/>
  <c r="H1623" i="2"/>
  <c r="H1559" i="2"/>
  <c r="H1495" i="2"/>
  <c r="H1431" i="2"/>
  <c r="H1367" i="2"/>
  <c r="H1267" i="2"/>
  <c r="H1158" i="2"/>
  <c r="H995" i="2"/>
  <c r="H739" i="2"/>
  <c r="H1758" i="2"/>
  <c r="H1694" i="2"/>
  <c r="H1630" i="2"/>
  <c r="H1566" i="2"/>
  <c r="H1502" i="2"/>
  <c r="H1438" i="2"/>
  <c r="H1374" i="2"/>
  <c r="H1278" i="2"/>
  <c r="H1171" i="2"/>
  <c r="H1016" i="2"/>
  <c r="H769" i="2"/>
  <c r="H369" i="2"/>
  <c r="H1997" i="2"/>
  <c r="H1933" i="2"/>
  <c r="H1869" i="2"/>
  <c r="H1805" i="2"/>
  <c r="H1741" i="2"/>
  <c r="H1677" i="2"/>
  <c r="H1613" i="2"/>
  <c r="H1549" i="2"/>
  <c r="H1485" i="2"/>
  <c r="H1421" i="2"/>
  <c r="H1353" i="2"/>
  <c r="H1251" i="2"/>
  <c r="H1137" i="2"/>
  <c r="H955" i="2"/>
  <c r="H699" i="2"/>
  <c r="H2052" i="2"/>
  <c r="H1988" i="2"/>
  <c r="H1924" i="2"/>
  <c r="H1860" i="2"/>
  <c r="H1796" i="2"/>
  <c r="H1732" i="2"/>
  <c r="H1668" i="2"/>
  <c r="H1604" i="2"/>
  <c r="H1540" i="2"/>
  <c r="H1476" i="2"/>
  <c r="H1412" i="2"/>
  <c r="H1339" i="2"/>
  <c r="H1236" i="2"/>
  <c r="H1115" i="2"/>
  <c r="H921" i="2"/>
  <c r="H665" i="2"/>
  <c r="H1346" i="2"/>
  <c r="H1282" i="2"/>
  <c r="H1218" i="2"/>
  <c r="H1154" i="2"/>
  <c r="H1090" i="2"/>
  <c r="H1026" i="2"/>
  <c r="H962" i="2"/>
  <c r="H898" i="2"/>
  <c r="H834" i="2"/>
  <c r="H770" i="2"/>
  <c r="H706" i="2"/>
  <c r="H642" i="2"/>
  <c r="H578" i="2"/>
  <c r="H514" i="2"/>
  <c r="H450" i="2"/>
  <c r="H386" i="2"/>
  <c r="H968" i="2"/>
  <c r="H904" i="2"/>
  <c r="H840" i="2"/>
  <c r="H776" i="2"/>
  <c r="H712" i="2"/>
  <c r="H648" i="2"/>
  <c r="H584" i="2"/>
  <c r="H520" i="2"/>
  <c r="H456" i="2"/>
  <c r="H392" i="2"/>
  <c r="H1343" i="2"/>
  <c r="H1279" i="2"/>
  <c r="H1215" i="2"/>
  <c r="H1151" i="2"/>
  <c r="H1087" i="2"/>
  <c r="H1023" i="2"/>
  <c r="H959" i="2"/>
  <c r="H895" i="2"/>
  <c r="H831" i="2"/>
  <c r="H767" i="2"/>
  <c r="H703" i="2"/>
  <c r="H639" i="2"/>
  <c r="H575" i="2"/>
  <c r="H511" i="2"/>
  <c r="H447" i="2"/>
  <c r="H383" i="2"/>
  <c r="H1102" i="2"/>
  <c r="H1038" i="2"/>
  <c r="H974" i="2"/>
  <c r="H910" i="2"/>
  <c r="H846" i="2"/>
  <c r="H782" i="2"/>
  <c r="H718" i="2"/>
  <c r="H654" i="2"/>
  <c r="H590" i="2"/>
  <c r="H526" i="2"/>
  <c r="H462" i="2"/>
  <c r="H398" i="2"/>
  <c r="H1349" i="2"/>
  <c r="H1285" i="2"/>
  <c r="H1221" i="2"/>
  <c r="H1157" i="2"/>
  <c r="H1093" i="2"/>
  <c r="H1029" i="2"/>
  <c r="H965" i="2"/>
  <c r="H901" i="2"/>
  <c r="H837" i="2"/>
  <c r="H773" i="2"/>
  <c r="H709" i="2"/>
  <c r="H645" i="2"/>
  <c r="H581" i="2"/>
  <c r="H517" i="2"/>
  <c r="H453" i="2"/>
  <c r="H389" i="2"/>
  <c r="H1172" i="2"/>
  <c r="H1108" i="2"/>
  <c r="H1044" i="2"/>
  <c r="H980" i="2"/>
  <c r="H916" i="2"/>
  <c r="H852" i="2"/>
  <c r="H788" i="2"/>
  <c r="H724" i="2"/>
  <c r="H660" i="2"/>
  <c r="H596" i="2"/>
  <c r="H532" i="2"/>
  <c r="H468" i="2"/>
  <c r="H404" i="2"/>
  <c r="H651" i="2"/>
  <c r="H587" i="2"/>
  <c r="H523" i="2"/>
  <c r="H459" i="2"/>
  <c r="H395" i="2"/>
  <c r="H8416" i="2"/>
  <c r="H8229" i="2"/>
  <c r="H7537" i="2"/>
  <c r="H9112" i="2"/>
  <c r="H8693" i="2"/>
  <c r="H8053" i="2"/>
  <c r="H7228" i="2"/>
  <c r="H9042" i="2"/>
  <c r="H8549" i="2"/>
  <c r="H7868" i="2"/>
  <c r="H5633" i="2"/>
  <c r="H9163" i="2"/>
  <c r="H9099" i="2"/>
  <c r="H8924" i="2"/>
  <c r="H8796" i="2"/>
  <c r="H8532" i="2"/>
  <c r="H8189" i="2"/>
  <c r="H7848" i="2"/>
  <c r="H7491" i="2"/>
  <c r="H6095" i="2"/>
  <c r="H9105" i="2"/>
  <c r="H8936" i="2"/>
  <c r="H8680" i="2"/>
  <c r="H8376" i="2"/>
  <c r="H8036" i="2"/>
  <c r="H7693" i="2"/>
  <c r="H7151" i="2"/>
  <c r="H9215" i="2"/>
  <c r="H9087" i="2"/>
  <c r="H8772" i="2"/>
  <c r="H8500" i="2"/>
  <c r="H7988" i="2"/>
  <c r="H7448" i="2"/>
  <c r="H9094" i="2"/>
  <c r="H8786" i="2"/>
  <c r="H8348" i="2"/>
  <c r="H7664" i="2"/>
  <c r="H5907" i="2"/>
  <c r="H8800" i="2"/>
  <c r="H8024" i="2"/>
  <c r="H6159" i="2"/>
  <c r="H8813" i="2"/>
  <c r="H8044" i="2"/>
  <c r="H6308" i="2"/>
  <c r="H8655" i="2"/>
  <c r="H8271" i="2"/>
  <c r="H7951" i="2"/>
  <c r="H7559" i="2"/>
  <c r="H6956" i="2"/>
  <c r="H8966" i="2"/>
  <c r="H8774" i="2"/>
  <c r="H8518" i="2"/>
  <c r="H8262" i="2"/>
  <c r="H8006" i="2"/>
  <c r="H7750" i="2"/>
  <c r="H7548" i="2"/>
  <c r="H7103" i="2"/>
  <c r="H4708" i="2"/>
  <c r="H6655" i="2"/>
  <c r="H8963" i="2"/>
  <c r="H8707" i="2"/>
  <c r="H8515" i="2"/>
  <c r="H8259" i="2"/>
  <c r="H7875" i="2"/>
  <c r="H7618" i="2"/>
  <c r="H7266" i="2"/>
  <c r="H6428" i="2"/>
  <c r="H8442" i="2"/>
  <c r="H8186" i="2"/>
  <c r="H7930" i="2"/>
  <c r="H7674" i="2"/>
  <c r="H7370" i="2"/>
  <c r="H6391" i="2"/>
  <c r="H8881" i="2"/>
  <c r="H8561" i="2"/>
  <c r="H8305" i="2"/>
  <c r="H8177" i="2"/>
  <c r="H7921" i="2"/>
  <c r="H7598" i="2"/>
  <c r="H7219" i="2"/>
  <c r="H6612" i="2"/>
  <c r="H7302" i="2"/>
  <c r="H6918" i="2"/>
  <c r="H6662" i="2"/>
  <c r="H6406" i="2"/>
  <c r="H6086" i="2"/>
  <c r="H5820" i="2"/>
  <c r="H4755" i="2"/>
  <c r="H7357" i="2"/>
  <c r="H7037" i="2"/>
  <c r="H6781" i="2"/>
  <c r="H6461" i="2"/>
  <c r="H6141" i="2"/>
  <c r="H5395" i="2"/>
  <c r="H6009" i="2"/>
  <c r="H5100" i="2"/>
  <c r="H6747" i="2"/>
  <c r="H6427" i="2"/>
  <c r="H6107" i="2"/>
  <c r="H5523" i="2"/>
  <c r="H7146" i="2"/>
  <c r="H6890" i="2"/>
  <c r="H6570" i="2"/>
  <c r="H6250" i="2"/>
  <c r="H5989" i="2"/>
  <c r="H7457" i="2"/>
  <c r="H7137" i="2"/>
  <c r="H6817" i="2"/>
  <c r="H6433" i="2"/>
  <c r="H6177" i="2"/>
  <c r="H5755" i="2"/>
  <c r="H7304" i="2"/>
  <c r="H6984" i="2"/>
  <c r="H6664" i="2"/>
  <c r="H6344" i="2"/>
  <c r="H5937" i="2"/>
  <c r="H5169" i="2"/>
  <c r="H5475" i="2"/>
  <c r="H5065" i="2"/>
  <c r="H4436" i="2"/>
  <c r="H5662" i="2"/>
  <c r="H5166" i="2"/>
  <c r="H4654" i="2"/>
  <c r="H4627" i="2"/>
  <c r="H5713" i="2"/>
  <c r="H5227" i="2"/>
  <c r="H4715" i="2"/>
  <c r="H3747" i="2"/>
  <c r="H5225" i="2"/>
  <c r="H4816" i="2"/>
  <c r="H4104" i="2"/>
  <c r="H4788" i="2"/>
  <c r="H4039" i="2"/>
  <c r="H5720" i="2"/>
  <c r="H5235" i="2"/>
  <c r="H4723" i="2"/>
  <c r="H4129" i="2"/>
  <c r="H5834" i="2"/>
  <c r="H5578" i="2"/>
  <c r="H5386" i="2"/>
  <c r="H5002" i="2"/>
  <c r="H4682" i="2"/>
  <c r="H4490" i="2"/>
  <c r="H3938" i="2"/>
  <c r="H3844" i="2"/>
  <c r="H3525" i="2"/>
  <c r="H5799" i="2"/>
  <c r="H5543" i="2"/>
  <c r="H5287" i="2"/>
  <c r="H4967" i="2"/>
  <c r="H4647" i="2"/>
  <c r="H4383" i="2"/>
  <c r="H3692" i="2"/>
  <c r="H4218" i="2"/>
  <c r="H3395" i="2"/>
  <c r="H5245" i="2"/>
  <c r="H4989" i="2"/>
  <c r="H4669" i="2"/>
  <c r="H4297" i="2"/>
  <c r="H3748" i="2"/>
  <c r="H2622" i="2"/>
  <c r="H4318" i="2"/>
  <c r="H3998" i="2"/>
  <c r="H3598" i="2"/>
  <c r="H2704" i="2"/>
  <c r="H4093" i="2"/>
  <c r="H3732" i="2"/>
  <c r="H3038" i="2"/>
  <c r="H4148" i="2"/>
  <c r="H3719" i="2"/>
  <c r="H3265" i="2"/>
  <c r="H4195" i="2"/>
  <c r="H3868" i="2"/>
  <c r="H3381" i="2"/>
  <c r="H3620" i="2"/>
  <c r="H3300" i="2"/>
  <c r="H2843" i="2"/>
  <c r="H2841" i="2"/>
  <c r="H3394" i="2"/>
  <c r="H2750" i="2"/>
  <c r="H3705" i="2"/>
  <c r="H3321" i="2"/>
  <c r="H2718" i="2"/>
  <c r="H3704" i="2"/>
  <c r="H3448" i="2"/>
  <c r="H3057" i="2"/>
  <c r="H3256" i="2"/>
  <c r="H2448" i="2"/>
  <c r="H2970" i="2"/>
  <c r="H2613" i="2"/>
  <c r="H1822" i="2"/>
  <c r="H2920" i="2"/>
  <c r="H2546" i="2"/>
  <c r="H1208" i="2"/>
  <c r="H2783" i="2"/>
  <c r="H2296" i="2"/>
  <c r="H2520" i="2"/>
  <c r="H1794" i="2"/>
  <c r="H3021" i="2"/>
  <c r="H2681" i="2"/>
  <c r="H2078" i="2"/>
  <c r="H2932" i="2"/>
  <c r="H2648" i="2"/>
  <c r="H1979" i="2"/>
  <c r="H2237" i="2"/>
  <c r="H1754" i="2"/>
  <c r="H2612" i="2"/>
  <c r="H2228" i="2"/>
  <c r="H1459" i="2"/>
  <c r="H2074" i="2"/>
  <c r="H1350" i="2"/>
  <c r="H2353" i="2"/>
  <c r="H2015" i="2"/>
  <c r="H1286" i="2"/>
  <c r="H2511" i="2"/>
  <c r="H2191" i="2"/>
  <c r="H1570" i="2"/>
  <c r="H1817" i="2"/>
  <c r="H1497" i="2"/>
  <c r="H747" i="2"/>
  <c r="H1680" i="2"/>
  <c r="H1256" i="2"/>
  <c r="H1863" i="2"/>
  <c r="H1543" i="2"/>
  <c r="H1123" i="2"/>
  <c r="H1614" i="2"/>
  <c r="H1252" i="2"/>
  <c r="H1981" i="2"/>
  <c r="H1725" i="2"/>
  <c r="H1405" i="2"/>
  <c r="H617" i="2"/>
  <c r="H1716" i="2"/>
  <c r="H1396" i="2"/>
  <c r="H1330" i="2"/>
  <c r="H1010" i="2"/>
  <c r="H690" i="2"/>
  <c r="H370" i="2"/>
  <c r="H696" i="2"/>
  <c r="H376" i="2"/>
  <c r="H1071" i="2"/>
  <c r="H751" i="2"/>
  <c r="H431" i="2"/>
  <c r="H894" i="2"/>
  <c r="H574" i="2"/>
  <c r="H1269" i="2"/>
  <c r="H949" i="2"/>
  <c r="H629" i="2"/>
  <c r="H1156" i="2"/>
  <c r="H836" i="2"/>
  <c r="H452" i="2"/>
  <c r="H443" i="2"/>
  <c r="H2145" i="2"/>
  <c r="H2111" i="2"/>
  <c r="H1993" i="2"/>
  <c r="H1545" i="2"/>
  <c r="H1920" i="2"/>
  <c r="H1664" i="2"/>
  <c r="H1105" i="2"/>
  <c r="H1655" i="2"/>
  <c r="H1318" i="2"/>
  <c r="H1598" i="2"/>
  <c r="H897" i="2"/>
  <c r="H1645" i="2"/>
  <c r="H1200" i="2"/>
  <c r="H1828" i="2"/>
  <c r="H1288" i="2"/>
  <c r="H1314" i="2"/>
  <c r="H930" i="2"/>
  <c r="H418" i="2"/>
  <c r="H616" i="2"/>
  <c r="H1183" i="2"/>
  <c r="H799" i="2"/>
  <c r="H415" i="2"/>
  <c r="H750" i="2"/>
  <c r="H1317" i="2"/>
  <c r="H997" i="2"/>
  <c r="H549" i="2"/>
  <c r="H948" i="2"/>
  <c r="H500" i="2"/>
  <c r="H427" i="2"/>
  <c r="H8677" i="2"/>
  <c r="H7861" i="2"/>
  <c r="H8204" i="2"/>
  <c r="H7486" i="2"/>
  <c r="H9098" i="2"/>
  <c r="H9072" i="2"/>
  <c r="H9066" i="2"/>
  <c r="H9160" i="2"/>
  <c r="H8789" i="2"/>
  <c r="H8181" i="2"/>
  <c r="H7480" i="2"/>
  <c r="H9090" i="2"/>
  <c r="H8650" i="2"/>
  <c r="H7996" i="2"/>
  <c r="H6995" i="2"/>
  <c r="H9023" i="2"/>
  <c r="H8501" i="2"/>
  <c r="H7820" i="2"/>
  <c r="H9210" i="2"/>
  <c r="H8890" i="2"/>
  <c r="H8316" i="2"/>
  <c r="H7632" i="2"/>
  <c r="H9144" i="2"/>
  <c r="H8757" i="2"/>
  <c r="H8140" i="2"/>
  <c r="H7422" i="2"/>
  <c r="H9074" i="2"/>
  <c r="H8618" i="2"/>
  <c r="H7952" i="2"/>
  <c r="H6788" i="2"/>
  <c r="H9171" i="2"/>
  <c r="H9107" i="2"/>
  <c r="H9043" i="2"/>
  <c r="H8940" i="2"/>
  <c r="H8812" i="2"/>
  <c r="H8684" i="2"/>
  <c r="H8552" i="2"/>
  <c r="H8381" i="2"/>
  <c r="H8212" i="2"/>
  <c r="H8040" i="2"/>
  <c r="H7869" i="2"/>
  <c r="H7700" i="2"/>
  <c r="H7514" i="2"/>
  <c r="H7172" i="2"/>
  <c r="H6287" i="2"/>
  <c r="H9177" i="2"/>
  <c r="H9113" i="2"/>
  <c r="H9049" i="2"/>
  <c r="H8952" i="2"/>
  <c r="H8824" i="2"/>
  <c r="H8696" i="2"/>
  <c r="H8568" i="2"/>
  <c r="H8397" i="2"/>
  <c r="H8228" i="2"/>
  <c r="H8056" i="2"/>
  <c r="H7885" i="2"/>
  <c r="H7716" i="2"/>
  <c r="H7532" i="2"/>
  <c r="H7236" i="2"/>
  <c r="H6383" i="2"/>
  <c r="H5369" i="2"/>
  <c r="H9159" i="2"/>
  <c r="H9095" i="2"/>
  <c r="H9031" i="2"/>
  <c r="H8916" i="2"/>
  <c r="H8788" i="2"/>
  <c r="H8660" i="2"/>
  <c r="H8520" i="2"/>
  <c r="H8349" i="2"/>
  <c r="H8180" i="2"/>
  <c r="H8008" i="2"/>
  <c r="H7837" i="2"/>
  <c r="H7668" i="2"/>
  <c r="H7475" i="2"/>
  <c r="H7044" i="2"/>
  <c r="H5948" i="2"/>
  <c r="H9166" i="2"/>
  <c r="H9102" i="2"/>
  <c r="H9038" i="2"/>
  <c r="H8930" i="2"/>
  <c r="H8802" i="2"/>
  <c r="H8674" i="2"/>
  <c r="H8540" i="2"/>
  <c r="H8368" i="2"/>
  <c r="H8197" i="2"/>
  <c r="H8028" i="2"/>
  <c r="H7856" i="2"/>
  <c r="H7685" i="2"/>
  <c r="H7500" i="2"/>
  <c r="H7123" i="2"/>
  <c r="H6199" i="2"/>
  <c r="H9173" i="2"/>
  <c r="H9109" i="2"/>
  <c r="H9045" i="2"/>
  <c r="H8944" i="2"/>
  <c r="H8816" i="2"/>
  <c r="H8688" i="2"/>
  <c r="H8557" i="2"/>
  <c r="H8388" i="2"/>
  <c r="H8216" i="2"/>
  <c r="H8045" i="2"/>
  <c r="H7876" i="2"/>
  <c r="H7704" i="2"/>
  <c r="H7520" i="2"/>
  <c r="H7195" i="2"/>
  <c r="H6319" i="2"/>
  <c r="H9180" i="2"/>
  <c r="H9116" i="2"/>
  <c r="H9052" i="2"/>
  <c r="H8957" i="2"/>
  <c r="H8829" i="2"/>
  <c r="H8701" i="2"/>
  <c r="H8573" i="2"/>
  <c r="H8405" i="2"/>
  <c r="H8236" i="2"/>
  <c r="H8064" i="2"/>
  <c r="H7893" i="2"/>
  <c r="H7724" i="2"/>
  <c r="H7542" i="2"/>
  <c r="H7268" i="2"/>
  <c r="H6436" i="2"/>
  <c r="H8983" i="2"/>
  <c r="H8919" i="2"/>
  <c r="H8855" i="2"/>
  <c r="H8791" i="2"/>
  <c r="H8727" i="2"/>
  <c r="H8663" i="2"/>
  <c r="H8599" i="2"/>
  <c r="H8535" i="2"/>
  <c r="H8471" i="2"/>
  <c r="H8407" i="2"/>
  <c r="H8343" i="2"/>
  <c r="H8279" i="2"/>
  <c r="H8215" i="2"/>
  <c r="H8151" i="2"/>
  <c r="H8087" i="2"/>
  <c r="H8023" i="2"/>
  <c r="H7959" i="2"/>
  <c r="H7895" i="2"/>
  <c r="H7831" i="2"/>
  <c r="H7767" i="2"/>
  <c r="H7703" i="2"/>
  <c r="H7639" i="2"/>
  <c r="H7568" i="2"/>
  <c r="H7495" i="2"/>
  <c r="H7410" i="2"/>
  <c r="H7306" i="2"/>
  <c r="H7148" i="2"/>
  <c r="H6979" i="2"/>
  <c r="H6764" i="2"/>
  <c r="H6508" i="2"/>
  <c r="H6252" i="2"/>
  <c r="H5438" i="2"/>
  <c r="H8974" i="2"/>
  <c r="H8910" i="2"/>
  <c r="H8846" i="2"/>
  <c r="H8782" i="2"/>
  <c r="H8718" i="2"/>
  <c r="H8654" i="2"/>
  <c r="H8590" i="2"/>
  <c r="H8526" i="2"/>
  <c r="H8462" i="2"/>
  <c r="H8398" i="2"/>
  <c r="H8334" i="2"/>
  <c r="H8270" i="2"/>
  <c r="H8206" i="2"/>
  <c r="H8142" i="2"/>
  <c r="H8078" i="2"/>
  <c r="H8014" i="2"/>
  <c r="H7950" i="2"/>
  <c r="H7886" i="2"/>
  <c r="H7822" i="2"/>
  <c r="H7758" i="2"/>
  <c r="H7694" i="2"/>
  <c r="H7630" i="2"/>
  <c r="H7558" i="2"/>
  <c r="H7483" i="2"/>
  <c r="H7398" i="2"/>
  <c r="H7287" i="2"/>
  <c r="H7124" i="2"/>
  <c r="H6955" i="2"/>
  <c r="H6727" i="2"/>
  <c r="H6471" i="2"/>
  <c r="H6207" i="2"/>
  <c r="H5118" i="2"/>
  <c r="H7267" i="2"/>
  <c r="H7099" i="2"/>
  <c r="H6927" i="2"/>
  <c r="H6687" i="2"/>
  <c r="H6431" i="2"/>
  <c r="H6127" i="2"/>
  <c r="H4568" i="2"/>
  <c r="H8971" i="2"/>
  <c r="H8907" i="2"/>
  <c r="H8843" i="2"/>
  <c r="H8779" i="2"/>
  <c r="H8715" i="2"/>
  <c r="H8651" i="2"/>
  <c r="H8587" i="2"/>
  <c r="H8523" i="2"/>
  <c r="H8459" i="2"/>
  <c r="H8395" i="2"/>
  <c r="H8331" i="2"/>
  <c r="H8267" i="2"/>
  <c r="H8203" i="2"/>
  <c r="H8139" i="2"/>
  <c r="H8075" i="2"/>
  <c r="H8011" i="2"/>
  <c r="H7947" i="2"/>
  <c r="H7883" i="2"/>
  <c r="H7819" i="2"/>
  <c r="H7755" i="2"/>
  <c r="H7691" i="2"/>
  <c r="H7627" i="2"/>
  <c r="H7554" i="2"/>
  <c r="H7479" i="2"/>
  <c r="H7394" i="2"/>
  <c r="H7282" i="2"/>
  <c r="H7116" i="2"/>
  <c r="H6947" i="2"/>
  <c r="H6716" i="2"/>
  <c r="H6460" i="2"/>
  <c r="H6183" i="2"/>
  <c r="H4964" i="2"/>
  <c r="H8514" i="2"/>
  <c r="H8450" i="2"/>
  <c r="H8386" i="2"/>
  <c r="H8322" i="2"/>
  <c r="H8258" i="2"/>
  <c r="H8194" i="2"/>
  <c r="H8130" i="2"/>
  <c r="H8066" i="2"/>
  <c r="H8002" i="2"/>
  <c r="H7938" i="2"/>
  <c r="H7874" i="2"/>
  <c r="H7810" i="2"/>
  <c r="H7746" i="2"/>
  <c r="H7682" i="2"/>
  <c r="H7617" i="2"/>
  <c r="H7544" i="2"/>
  <c r="H7467" i="2"/>
  <c r="H7382" i="2"/>
  <c r="H7263" i="2"/>
  <c r="H7092" i="2"/>
  <c r="H6923" i="2"/>
  <c r="H6679" i="2"/>
  <c r="H6423" i="2"/>
  <c r="H6111" i="2"/>
  <c r="H4256" i="2"/>
  <c r="H8953" i="2"/>
  <c r="H8889" i="2"/>
  <c r="H8825" i="2"/>
  <c r="H8761" i="2"/>
  <c r="H8697" i="2"/>
  <c r="H8633" i="2"/>
  <c r="H8569" i="2"/>
  <c r="H8505" i="2"/>
  <c r="H8441" i="2"/>
  <c r="H8377" i="2"/>
  <c r="H8313" i="2"/>
  <c r="H8249" i="2"/>
  <c r="H8185" i="2"/>
  <c r="H8121" i="2"/>
  <c r="H8057" i="2"/>
  <c r="H7993" i="2"/>
  <c r="H7929" i="2"/>
  <c r="H7865" i="2"/>
  <c r="H7801" i="2"/>
  <c r="H7737" i="2"/>
  <c r="H7673" i="2"/>
  <c r="H7607" i="2"/>
  <c r="H7534" i="2"/>
  <c r="H7455" i="2"/>
  <c r="H7368" i="2"/>
  <c r="H7239" i="2"/>
  <c r="H7068" i="2"/>
  <c r="H6899" i="2"/>
  <c r="H6644" i="2"/>
  <c r="H6388" i="2"/>
  <c r="H6039" i="2"/>
  <c r="H7374" i="2"/>
  <c r="H7310" i="2"/>
  <c r="H7246" i="2"/>
  <c r="H7182" i="2"/>
  <c r="H7118" i="2"/>
  <c r="H7054" i="2"/>
  <c r="H6990" i="2"/>
  <c r="H6926" i="2"/>
  <c r="H6862" i="2"/>
  <c r="H6798" i="2"/>
  <c r="H6734" i="2"/>
  <c r="H6670" i="2"/>
  <c r="H6606" i="2"/>
  <c r="H6542" i="2"/>
  <c r="H6478" i="2"/>
  <c r="H6414" i="2"/>
  <c r="H6350" i="2"/>
  <c r="H6286" i="2"/>
  <c r="H6222" i="2"/>
  <c r="H6158" i="2"/>
  <c r="H6094" i="2"/>
  <c r="H6030" i="2"/>
  <c r="H5947" i="2"/>
  <c r="H5835" i="2"/>
  <c r="H5704" i="2"/>
  <c r="H5467" i="2"/>
  <c r="H5195" i="2"/>
  <c r="H4806" i="2"/>
  <c r="H7621" i="2"/>
  <c r="H7557" i="2"/>
  <c r="H7493" i="2"/>
  <c r="H7429" i="2"/>
  <c r="H7365" i="2"/>
  <c r="H7301" i="2"/>
  <c r="H7237" i="2"/>
  <c r="H7173" i="2"/>
  <c r="H7109" i="2"/>
  <c r="H7045" i="2"/>
  <c r="H6981" i="2"/>
  <c r="H6917" i="2"/>
  <c r="H6853" i="2"/>
  <c r="H6789" i="2"/>
  <c r="H6725" i="2"/>
  <c r="H6661" i="2"/>
  <c r="H6597" i="2"/>
  <c r="H6533" i="2"/>
  <c r="H6469" i="2"/>
  <c r="H6405" i="2"/>
  <c r="H6341" i="2"/>
  <c r="H6277" i="2"/>
  <c r="H6213" i="2"/>
  <c r="H6149" i="2"/>
  <c r="H6085" i="2"/>
  <c r="H6020" i="2"/>
  <c r="H5932" i="2"/>
  <c r="H5819" i="2"/>
  <c r="H5680" i="2"/>
  <c r="H5428" i="2"/>
  <c r="H5156" i="2"/>
  <c r="H4747" i="2"/>
  <c r="H6212" i="2"/>
  <c r="H6148" i="2"/>
  <c r="H6084" i="2"/>
  <c r="H6018" i="2"/>
  <c r="H5931" i="2"/>
  <c r="H5817" i="2"/>
  <c r="H5678" i="2"/>
  <c r="H5425" i="2"/>
  <c r="H5152" i="2"/>
  <c r="H4742" i="2"/>
  <c r="H6883" i="2"/>
  <c r="H6819" i="2"/>
  <c r="H6755" i="2"/>
  <c r="H6691" i="2"/>
  <c r="H6627" i="2"/>
  <c r="H6563" i="2"/>
  <c r="H6499" i="2"/>
  <c r="H6435" i="2"/>
  <c r="H6371" i="2"/>
  <c r="H6307" i="2"/>
  <c r="H6243" i="2"/>
  <c r="H6179" i="2"/>
  <c r="H6115" i="2"/>
  <c r="H6051" i="2"/>
  <c r="H5979" i="2"/>
  <c r="H5872" i="2"/>
  <c r="H5757" i="2"/>
  <c r="H5556" i="2"/>
  <c r="H5284" i="2"/>
  <c r="H4939" i="2"/>
  <c r="H4384" i="2"/>
  <c r="H7218" i="2"/>
  <c r="H7154" i="2"/>
  <c r="H7090" i="2"/>
  <c r="H7026" i="2"/>
  <c r="H6962" i="2"/>
  <c r="H6898" i="2"/>
  <c r="H6834" i="2"/>
  <c r="H6770" i="2"/>
  <c r="H6706" i="2"/>
  <c r="H6642" i="2"/>
  <c r="H6578" i="2"/>
  <c r="H6514" i="2"/>
  <c r="H6450" i="2"/>
  <c r="H6386" i="2"/>
  <c r="H6322" i="2"/>
  <c r="H6258" i="2"/>
  <c r="H6194" i="2"/>
  <c r="H6130" i="2"/>
  <c r="H6066" i="2"/>
  <c r="H5998" i="2"/>
  <c r="H5899" i="2"/>
  <c r="H5785" i="2"/>
  <c r="H5614" i="2"/>
  <c r="H5348" i="2"/>
  <c r="H5036" i="2"/>
  <c r="H4606" i="2"/>
  <c r="H7465" i="2"/>
  <c r="H7401" i="2"/>
  <c r="H7337" i="2"/>
  <c r="H7273" i="2"/>
  <c r="H7209" i="2"/>
  <c r="H7145" i="2"/>
  <c r="H7081" i="2"/>
  <c r="H7017" i="2"/>
  <c r="H6953" i="2"/>
  <c r="H6889" i="2"/>
  <c r="H6825" i="2"/>
  <c r="H6761" i="2"/>
  <c r="H6697" i="2"/>
  <c r="H6633" i="2"/>
  <c r="H6569" i="2"/>
  <c r="H6505" i="2"/>
  <c r="H6441" i="2"/>
  <c r="H6377" i="2"/>
  <c r="H6313" i="2"/>
  <c r="H6249" i="2"/>
  <c r="H6185" i="2"/>
  <c r="H6121" i="2"/>
  <c r="H6057" i="2"/>
  <c r="H5988" i="2"/>
  <c r="H5883" i="2"/>
  <c r="H5768" i="2"/>
  <c r="H5582" i="2"/>
  <c r="H5310" i="2"/>
  <c r="H4977" i="2"/>
  <c r="H4488" i="2"/>
  <c r="H7312" i="2"/>
  <c r="H7248" i="2"/>
  <c r="H7184" i="2"/>
  <c r="H7120" i="2"/>
  <c r="H7056" i="2"/>
  <c r="H6992" i="2"/>
  <c r="H6928" i="2"/>
  <c r="H6864" i="2"/>
  <c r="H6800" i="2"/>
  <c r="H6736" i="2"/>
  <c r="H6672" i="2"/>
  <c r="H6608" i="2"/>
  <c r="H6544" i="2"/>
  <c r="H6480" i="2"/>
  <c r="H6416" i="2"/>
  <c r="H6352" i="2"/>
  <c r="H6288" i="2"/>
  <c r="H6224" i="2"/>
  <c r="H6160" i="2"/>
  <c r="H6096" i="2"/>
  <c r="H6032" i="2"/>
  <c r="H5949" i="2"/>
  <c r="H5838" i="2"/>
  <c r="H5710" i="2"/>
  <c r="H5476" i="2"/>
  <c r="H5203" i="2"/>
  <c r="H4819" i="2"/>
  <c r="H3511" i="2"/>
  <c r="H5675" i="2"/>
  <c r="H5589" i="2"/>
  <c r="H5488" i="2"/>
  <c r="H5385" i="2"/>
  <c r="H5283" i="2"/>
  <c r="H5180" i="2"/>
  <c r="H5078" i="2"/>
  <c r="H4976" i="2"/>
  <c r="H4873" i="2"/>
  <c r="H4771" i="2"/>
  <c r="H4668" i="2"/>
  <c r="H4566" i="2"/>
  <c r="H4452" i="2"/>
  <c r="H4248" i="2"/>
  <c r="H3992" i="2"/>
  <c r="H5929" i="2"/>
  <c r="H5844" i="2"/>
  <c r="H5758" i="2"/>
  <c r="H5673" i="2"/>
  <c r="H5588" i="2"/>
  <c r="H5486" i="2"/>
  <c r="H5384" i="2"/>
  <c r="H5281" i="2"/>
  <c r="H5179" i="2"/>
  <c r="H5076" i="2"/>
  <c r="H4974" i="2"/>
  <c r="H4872" i="2"/>
  <c r="H4769" i="2"/>
  <c r="H4667" i="2"/>
  <c r="H4564" i="2"/>
  <c r="H4451" i="2"/>
  <c r="H4247" i="2"/>
  <c r="H3991" i="2"/>
  <c r="H4640" i="2"/>
  <c r="H4537" i="2"/>
  <c r="H4417" i="2"/>
  <c r="H4177" i="2"/>
  <c r="H3920" i="2"/>
  <c r="H5724" i="2"/>
  <c r="H5638" i="2"/>
  <c r="H5547" i="2"/>
  <c r="H5444" i="2"/>
  <c r="H5342" i="2"/>
  <c r="H5240" i="2"/>
  <c r="H5137" i="2"/>
  <c r="H5035" i="2"/>
  <c r="H4932" i="2"/>
  <c r="H4830" i="2"/>
  <c r="H4728" i="2"/>
  <c r="H4625" i="2"/>
  <c r="H4523" i="2"/>
  <c r="H4397" i="2"/>
  <c r="H4144" i="2"/>
  <c r="H3831" i="2"/>
  <c r="H5637" i="2"/>
  <c r="H5545" i="2"/>
  <c r="H5443" i="2"/>
  <c r="H5340" i="2"/>
  <c r="H5238" i="2"/>
  <c r="H5136" i="2"/>
  <c r="H5033" i="2"/>
  <c r="H4931" i="2"/>
  <c r="H4828" i="2"/>
  <c r="H4726" i="2"/>
  <c r="H4624" i="2"/>
  <c r="H4521" i="2"/>
  <c r="H4391" i="2"/>
  <c r="H4136" i="2"/>
  <c r="H3830" i="2"/>
  <c r="H5108" i="2"/>
  <c r="H5006" i="2"/>
  <c r="H4904" i="2"/>
  <c r="H4801" i="2"/>
  <c r="H4699" i="2"/>
  <c r="H4596" i="2"/>
  <c r="H4491" i="2"/>
  <c r="H4327" i="2"/>
  <c r="H4071" i="2"/>
  <c r="H3639" i="2"/>
  <c r="H5987" i="2"/>
  <c r="H5901" i="2"/>
  <c r="H5816" i="2"/>
  <c r="H5731" i="2"/>
  <c r="H5645" i="2"/>
  <c r="H5555" i="2"/>
  <c r="H5452" i="2"/>
  <c r="H5350" i="2"/>
  <c r="H5248" i="2"/>
  <c r="H5145" i="2"/>
  <c r="H5043" i="2"/>
  <c r="H4940" i="2"/>
  <c r="H4838" i="2"/>
  <c r="H4736" i="2"/>
  <c r="H4633" i="2"/>
  <c r="H4531" i="2"/>
  <c r="H4409" i="2"/>
  <c r="H4161" i="2"/>
  <c r="H3894" i="2"/>
  <c r="H3437" i="2"/>
  <c r="H5970" i="2"/>
  <c r="H5906" i="2"/>
  <c r="H5842" i="2"/>
  <c r="H5778" i="2"/>
  <c r="H5714" i="2"/>
  <c r="H5650" i="2"/>
  <c r="H5586" i="2"/>
  <c r="H5522" i="2"/>
  <c r="H5458" i="2"/>
  <c r="H5394" i="2"/>
  <c r="H5330" i="2"/>
  <c r="H5266" i="2"/>
  <c r="H5202" i="2"/>
  <c r="H5138" i="2"/>
  <c r="H5074" i="2"/>
  <c r="H5010" i="2"/>
  <c r="H4946" i="2"/>
  <c r="H4882" i="2"/>
  <c r="H4818" i="2"/>
  <c r="H4754" i="2"/>
  <c r="H4690" i="2"/>
  <c r="H4626" i="2"/>
  <c r="H4562" i="2"/>
  <c r="H4498" i="2"/>
  <c r="H4434" i="2"/>
  <c r="H4338" i="2"/>
  <c r="H4210" i="2"/>
  <c r="H4082" i="2"/>
  <c r="H3954" i="2"/>
  <c r="H3803" i="2"/>
  <c r="H3630" i="2"/>
  <c r="H3363" i="2"/>
  <c r="H3866" i="2"/>
  <c r="H3694" i="2"/>
  <c r="H3501" i="2"/>
  <c r="H3904" i="2"/>
  <c r="H3735" i="2"/>
  <c r="H3550" i="2"/>
  <c r="H2931" i="2"/>
  <c r="H5935" i="2"/>
  <c r="H5871" i="2"/>
  <c r="H5807" i="2"/>
  <c r="H5743" i="2"/>
  <c r="H5679" i="2"/>
  <c r="H5615" i="2"/>
  <c r="H5551" i="2"/>
  <c r="H5487" i="2"/>
  <c r="H5423" i="2"/>
  <c r="H5359" i="2"/>
  <c r="H5295" i="2"/>
  <c r="H5231" i="2"/>
  <c r="H5167" i="2"/>
  <c r="H5103" i="2"/>
  <c r="H5039" i="2"/>
  <c r="H4975" i="2"/>
  <c r="H4911" i="2"/>
  <c r="H4847" i="2"/>
  <c r="H4783" i="2"/>
  <c r="H4719" i="2"/>
  <c r="H4655" i="2"/>
  <c r="H4591" i="2"/>
  <c r="H4527" i="2"/>
  <c r="H4463" i="2"/>
  <c r="H4394" i="2"/>
  <c r="H4271" i="2"/>
  <c r="H4143" i="2"/>
  <c r="H4015" i="2"/>
  <c r="H3884" i="2"/>
  <c r="H3714" i="2"/>
  <c r="H3523" i="2"/>
  <c r="H2379" i="2"/>
  <c r="H4446" i="2"/>
  <c r="H4362" i="2"/>
  <c r="H4234" i="2"/>
  <c r="H4106" i="2"/>
  <c r="H3978" i="2"/>
  <c r="H3835" i="2"/>
  <c r="H3663" i="2"/>
  <c r="H3455" i="2"/>
  <c r="H5573" i="2"/>
  <c r="H5509" i="2"/>
  <c r="H5445" i="2"/>
  <c r="H5381" i="2"/>
  <c r="H5317" i="2"/>
  <c r="H5253" i="2"/>
  <c r="H5189" i="2"/>
  <c r="H5125" i="2"/>
  <c r="H5061" i="2"/>
  <c r="H4997" i="2"/>
  <c r="H4933" i="2"/>
  <c r="H4869" i="2"/>
  <c r="H4805" i="2"/>
  <c r="H4741" i="2"/>
  <c r="H4677" i="2"/>
  <c r="H4613" i="2"/>
  <c r="H4549" i="2"/>
  <c r="H4485" i="2"/>
  <c r="H4421" i="2"/>
  <c r="H4313" i="2"/>
  <c r="H4185" i="2"/>
  <c r="H4057" i="2"/>
  <c r="H3929" i="2"/>
  <c r="H3770" i="2"/>
  <c r="H3590" i="2"/>
  <c r="H3222" i="2"/>
  <c r="H3375" i="2"/>
  <c r="H3200" i="2"/>
  <c r="H2736" i="2"/>
  <c r="H3406" i="2"/>
  <c r="H3254" i="2"/>
  <c r="H2910" i="2"/>
  <c r="H4390" i="2"/>
  <c r="H4326" i="2"/>
  <c r="H4262" i="2"/>
  <c r="H4198" i="2"/>
  <c r="H4134" i="2"/>
  <c r="H4070" i="2"/>
  <c r="H4006" i="2"/>
  <c r="H3942" i="2"/>
  <c r="H3871" i="2"/>
  <c r="H3787" i="2"/>
  <c r="H3701" i="2"/>
  <c r="H3611" i="2"/>
  <c r="H3509" i="2"/>
  <c r="H3387" i="2"/>
  <c r="H3219" i="2"/>
  <c r="H2803" i="2"/>
  <c r="H4357" i="2"/>
  <c r="H4293" i="2"/>
  <c r="H4229" i="2"/>
  <c r="H4165" i="2"/>
  <c r="H4101" i="2"/>
  <c r="H4037" i="2"/>
  <c r="H3973" i="2"/>
  <c r="H3909" i="2"/>
  <c r="H3828" i="2"/>
  <c r="H3742" i="2"/>
  <c r="H3658" i="2"/>
  <c r="H3558" i="2"/>
  <c r="H3447" i="2"/>
  <c r="H3317" i="2"/>
  <c r="H3095" i="2"/>
  <c r="H1930" i="2"/>
  <c r="H4348" i="2"/>
  <c r="H4284" i="2"/>
  <c r="H4220" i="2"/>
  <c r="H4156" i="2"/>
  <c r="H4092" i="2"/>
  <c r="H4028" i="2"/>
  <c r="H3964" i="2"/>
  <c r="H3900" i="2"/>
  <c r="H3815" i="2"/>
  <c r="H3731" i="2"/>
  <c r="H3645" i="2"/>
  <c r="H3543" i="2"/>
  <c r="H3430" i="2"/>
  <c r="H3293" i="2"/>
  <c r="H3035" i="2"/>
  <c r="H4395" i="2"/>
  <c r="H4331" i="2"/>
  <c r="H4267" i="2"/>
  <c r="H4203" i="2"/>
  <c r="H4139" i="2"/>
  <c r="H4075" i="2"/>
  <c r="H4011" i="2"/>
  <c r="H3947" i="2"/>
  <c r="H3878" i="2"/>
  <c r="H3794" i="2"/>
  <c r="H3708" i="2"/>
  <c r="H3619" i="2"/>
  <c r="H3517" i="2"/>
  <c r="H3397" i="2"/>
  <c r="H3233" i="2"/>
  <c r="H2849" i="2"/>
  <c r="H3628" i="2"/>
  <c r="H3564" i="2"/>
  <c r="H3500" i="2"/>
  <c r="H3436" i="2"/>
  <c r="H3372" i="2"/>
  <c r="H3308" i="2"/>
  <c r="H3231" i="2"/>
  <c r="H3145" i="2"/>
  <c r="H3033" i="2"/>
  <c r="H2865" i="2"/>
  <c r="H2672" i="2"/>
  <c r="H2299" i="2"/>
  <c r="H3031" i="2"/>
  <c r="H2862" i="2"/>
  <c r="H2667" i="2"/>
  <c r="H2286" i="2"/>
  <c r="H3466" i="2"/>
  <c r="H3402" i="2"/>
  <c r="H3338" i="2"/>
  <c r="H3271" i="2"/>
  <c r="H3185" i="2"/>
  <c r="H3094" i="2"/>
  <c r="H2945" i="2"/>
  <c r="H2774" i="2"/>
  <c r="H2525" i="2"/>
  <c r="H1814" i="2"/>
  <c r="H3841" i="2"/>
  <c r="H3777" i="2"/>
  <c r="H3713" i="2"/>
  <c r="H3649" i="2"/>
  <c r="H3585" i="2"/>
  <c r="H3521" i="2"/>
  <c r="H3457" i="2"/>
  <c r="H3393" i="2"/>
  <c r="H3329" i="2"/>
  <c r="H3259" i="2"/>
  <c r="H3174" i="2"/>
  <c r="H3075" i="2"/>
  <c r="H2921" i="2"/>
  <c r="H2746" i="2"/>
  <c r="H2464" i="2"/>
  <c r="H1435" i="2"/>
  <c r="H3840" i="2"/>
  <c r="H3776" i="2"/>
  <c r="H3712" i="2"/>
  <c r="H3648" i="2"/>
  <c r="H3584" i="2"/>
  <c r="H3520" i="2"/>
  <c r="H3456" i="2"/>
  <c r="H3392" i="2"/>
  <c r="H3328" i="2"/>
  <c r="H3257" i="2"/>
  <c r="H3172" i="2"/>
  <c r="H3073" i="2"/>
  <c r="H2918" i="2"/>
  <c r="H2742" i="2"/>
  <c r="H2459" i="2"/>
  <c r="H1273" i="2"/>
  <c r="H3267" i="2"/>
  <c r="H3182" i="2"/>
  <c r="H3087" i="2"/>
  <c r="H2937" i="2"/>
  <c r="H2766" i="2"/>
  <c r="H2502" i="2"/>
  <c r="H1691" i="2"/>
  <c r="H3234" i="2"/>
  <c r="H3170" i="2"/>
  <c r="H3106" i="2"/>
  <c r="H3042" i="2"/>
  <c r="H2978" i="2"/>
  <c r="H2914" i="2"/>
  <c r="H2850" i="2"/>
  <c r="H2786" i="2"/>
  <c r="H2709" i="2"/>
  <c r="H2624" i="2"/>
  <c r="H2538" i="2"/>
  <c r="H2430" i="2"/>
  <c r="H2302" i="2"/>
  <c r="H2134" i="2"/>
  <c r="H1878" i="2"/>
  <c r="H977" i="2"/>
  <c r="H3056" i="2"/>
  <c r="H2992" i="2"/>
  <c r="H2928" i="2"/>
  <c r="H2864" i="2"/>
  <c r="H2800" i="2"/>
  <c r="H2728" i="2"/>
  <c r="H2642" i="2"/>
  <c r="H2557" i="2"/>
  <c r="H2458" i="2"/>
  <c r="H2330" i="2"/>
  <c r="H2171" i="2"/>
  <c r="H1962" i="2"/>
  <c r="H1394" i="2"/>
  <c r="H2983" i="2"/>
  <c r="H2919" i="2"/>
  <c r="H2855" i="2"/>
  <c r="H2791" i="2"/>
  <c r="H2715" i="2"/>
  <c r="H2630" i="2"/>
  <c r="H2545" i="2"/>
  <c r="H2440" i="2"/>
  <c r="H2312" i="2"/>
  <c r="H2147" i="2"/>
  <c r="H1914" i="2"/>
  <c r="H1166" i="2"/>
  <c r="H2533" i="2"/>
  <c r="H2422" i="2"/>
  <c r="H2294" i="2"/>
  <c r="H2123" i="2"/>
  <c r="H1850" i="2"/>
  <c r="H721" i="2"/>
  <c r="H3221" i="2"/>
  <c r="H3157" i="2"/>
  <c r="H3093" i="2"/>
  <c r="H3029" i="2"/>
  <c r="H2965" i="2"/>
  <c r="H2901" i="2"/>
  <c r="H2837" i="2"/>
  <c r="H2773" i="2"/>
  <c r="H2691" i="2"/>
  <c r="H2606" i="2"/>
  <c r="H2518" i="2"/>
  <c r="H2403" i="2"/>
  <c r="H2270" i="2"/>
  <c r="H2099" i="2"/>
  <c r="H1786" i="2"/>
  <c r="H3132" i="2"/>
  <c r="H3068" i="2"/>
  <c r="H3004" i="2"/>
  <c r="H2940" i="2"/>
  <c r="H2876" i="2"/>
  <c r="H2812" i="2"/>
  <c r="H2744" i="2"/>
  <c r="H2658" i="2"/>
  <c r="H2573" i="2"/>
  <c r="H2478" i="2"/>
  <c r="H2354" i="2"/>
  <c r="H2203" i="2"/>
  <c r="H2014" i="2"/>
  <c r="H1531" i="2"/>
  <c r="H2437" i="2"/>
  <c r="H2373" i="2"/>
  <c r="H2309" i="2"/>
  <c r="H2245" i="2"/>
  <c r="H2181" i="2"/>
  <c r="H2117" i="2"/>
  <c r="H2047" i="2"/>
  <c r="H1944" i="2"/>
  <c r="H1778" i="2"/>
  <c r="H1530" i="2"/>
  <c r="H1220" i="2"/>
  <c r="H2748" i="2"/>
  <c r="H2684" i="2"/>
  <c r="H2620" i="2"/>
  <c r="H2556" i="2"/>
  <c r="H2492" i="2"/>
  <c r="H2428" i="2"/>
  <c r="H2364" i="2"/>
  <c r="H2300" i="2"/>
  <c r="H2236" i="2"/>
  <c r="H2172" i="2"/>
  <c r="H2108" i="2"/>
  <c r="H2032" i="2"/>
  <c r="H1923" i="2"/>
  <c r="H1747" i="2"/>
  <c r="H1491" i="2"/>
  <c r="H1150" i="2"/>
  <c r="H2274" i="2"/>
  <c r="H2210" i="2"/>
  <c r="H2146" i="2"/>
  <c r="H2082" i="2"/>
  <c r="H1991" i="2"/>
  <c r="H1854" i="2"/>
  <c r="H1643" i="2"/>
  <c r="H1387" i="2"/>
  <c r="H819" i="2"/>
  <c r="H2489" i="2"/>
  <c r="H2425" i="2"/>
  <c r="H2361" i="2"/>
  <c r="H2297" i="2"/>
  <c r="H2233" i="2"/>
  <c r="H2169" i="2"/>
  <c r="H2105" i="2"/>
  <c r="H2027" i="2"/>
  <c r="H1915" i="2"/>
  <c r="H1738" i="2"/>
  <c r="H1482" i="2"/>
  <c r="H1131" i="2"/>
  <c r="H1337" i="2"/>
  <c r="H659" i="2"/>
  <c r="H2711" i="2"/>
  <c r="H2647" i="2"/>
  <c r="H2583" i="2"/>
  <c r="H2519" i="2"/>
  <c r="H2455" i="2"/>
  <c r="H2391" i="2"/>
  <c r="H2327" i="2"/>
  <c r="H2263" i="2"/>
  <c r="H2199" i="2"/>
  <c r="H2135" i="2"/>
  <c r="H2071" i="2"/>
  <c r="H1974" i="2"/>
  <c r="H1826" i="2"/>
  <c r="H1602" i="2"/>
  <c r="H1336" i="2"/>
  <c r="H657" i="2"/>
  <c r="H2017" i="2"/>
  <c r="H1953" i="2"/>
  <c r="H1889" i="2"/>
  <c r="H1825" i="2"/>
  <c r="H1761" i="2"/>
  <c r="H1697" i="2"/>
  <c r="H1633" i="2"/>
  <c r="H1569" i="2"/>
  <c r="H1505" i="2"/>
  <c r="H1441" i="2"/>
  <c r="H1377" i="2"/>
  <c r="H1283" i="2"/>
  <c r="H1177" i="2"/>
  <c r="H1024" i="2"/>
  <c r="H779" i="2"/>
  <c r="H393" i="2"/>
  <c r="H1880" i="2"/>
  <c r="H1816" i="2"/>
  <c r="H1752" i="2"/>
  <c r="H1688" i="2"/>
  <c r="H1624" i="2"/>
  <c r="H1560" i="2"/>
  <c r="H1496" i="2"/>
  <c r="H1432" i="2"/>
  <c r="H1368" i="2"/>
  <c r="H1268" i="2"/>
  <c r="H1160" i="2"/>
  <c r="H1000" i="2"/>
  <c r="H745" i="2"/>
  <c r="H1935" i="2"/>
  <c r="H1871" i="2"/>
  <c r="H1807" i="2"/>
  <c r="H1743" i="2"/>
  <c r="H1679" i="2"/>
  <c r="H1615" i="2"/>
  <c r="H1551" i="2"/>
  <c r="H1487" i="2"/>
  <c r="H1423" i="2"/>
  <c r="H1356" i="2"/>
  <c r="H1254" i="2"/>
  <c r="H1142" i="2"/>
  <c r="H963" i="2"/>
  <c r="H707" i="2"/>
  <c r="H1750" i="2"/>
  <c r="H1686" i="2"/>
  <c r="H1622" i="2"/>
  <c r="H1558" i="2"/>
  <c r="H1494" i="2"/>
  <c r="H1430" i="2"/>
  <c r="H1366" i="2"/>
  <c r="H1265" i="2"/>
  <c r="H1155" i="2"/>
  <c r="H993" i="2"/>
  <c r="H737" i="2"/>
  <c r="H2053" i="2"/>
  <c r="H1989" i="2"/>
  <c r="H1925" i="2"/>
  <c r="H1861" i="2"/>
  <c r="H1797" i="2"/>
  <c r="H1733" i="2"/>
  <c r="H1669" i="2"/>
  <c r="H1605" i="2"/>
  <c r="H1541" i="2"/>
  <c r="H1477" i="2"/>
  <c r="H1413" i="2"/>
  <c r="H1340" i="2"/>
  <c r="H1238" i="2"/>
  <c r="H1120" i="2"/>
  <c r="H923" i="2"/>
  <c r="H667" i="2"/>
  <c r="H2044" i="2"/>
  <c r="H1980" i="2"/>
  <c r="H1916" i="2"/>
  <c r="H1852" i="2"/>
  <c r="H1788" i="2"/>
  <c r="H1724" i="2"/>
  <c r="H1660" i="2"/>
  <c r="H1596" i="2"/>
  <c r="H1532" i="2"/>
  <c r="H1468" i="2"/>
  <c r="H1404" i="2"/>
  <c r="H1326" i="2"/>
  <c r="H1224" i="2"/>
  <c r="H1096" i="2"/>
  <c r="H889" i="2"/>
  <c r="H609" i="2"/>
  <c r="H1338" i="2"/>
  <c r="H1274" i="2"/>
  <c r="H1210" i="2"/>
  <c r="H1146" i="2"/>
  <c r="H1082" i="2"/>
  <c r="H1018" i="2"/>
  <c r="H954" i="2"/>
  <c r="H890" i="2"/>
  <c r="H826" i="2"/>
  <c r="H762" i="2"/>
  <c r="H698" i="2"/>
  <c r="H634" i="2"/>
  <c r="H570" i="2"/>
  <c r="H506" i="2"/>
  <c r="H442" i="2"/>
  <c r="H378" i="2"/>
  <c r="H960" i="2"/>
  <c r="H896" i="2"/>
  <c r="H832" i="2"/>
  <c r="H768" i="2"/>
  <c r="H704" i="2"/>
  <c r="H640" i="2"/>
  <c r="H576" i="2"/>
  <c r="H512" i="2"/>
  <c r="H448" i="2"/>
  <c r="H384" i="2"/>
  <c r="H1335" i="2"/>
  <c r="H1271" i="2"/>
  <c r="H1207" i="2"/>
  <c r="H1143" i="2"/>
  <c r="H1079" i="2"/>
  <c r="H1015" i="2"/>
  <c r="H951" i="2"/>
  <c r="H887" i="2"/>
  <c r="H823" i="2"/>
  <c r="H759" i="2"/>
  <c r="H695" i="2"/>
  <c r="H631" i="2"/>
  <c r="H567" i="2"/>
  <c r="H503" i="2"/>
  <c r="H439" i="2"/>
  <c r="H375" i="2"/>
  <c r="H1094" i="2"/>
  <c r="H1030" i="2"/>
  <c r="H966" i="2"/>
  <c r="H902" i="2"/>
  <c r="H838" i="2"/>
  <c r="H774" i="2"/>
  <c r="H710" i="2"/>
  <c r="H646" i="2"/>
  <c r="H582" i="2"/>
  <c r="H518" i="2"/>
  <c r="H454" i="2"/>
  <c r="H390" i="2"/>
  <c r="H1341" i="2"/>
  <c r="H1277" i="2"/>
  <c r="H1213" i="2"/>
  <c r="H1149" i="2"/>
  <c r="H1085" i="2"/>
  <c r="H1021" i="2"/>
  <c r="H957" i="2"/>
  <c r="H893" i="2"/>
  <c r="H829" i="2"/>
  <c r="H765" i="2"/>
  <c r="H701" i="2"/>
  <c r="H637" i="2"/>
  <c r="H573" i="2"/>
  <c r="H509" i="2"/>
  <c r="H445" i="2"/>
  <c r="H381" i="2"/>
  <c r="H1164" i="2"/>
  <c r="H1100" i="2"/>
  <c r="H1036" i="2"/>
  <c r="H972" i="2"/>
  <c r="H908" i="2"/>
  <c r="H844" i="2"/>
  <c r="H780" i="2"/>
  <c r="H716" i="2"/>
  <c r="H652" i="2"/>
  <c r="H588" i="2"/>
  <c r="H524" i="2"/>
  <c r="H460" i="2"/>
  <c r="H396" i="2"/>
  <c r="H643" i="2"/>
  <c r="H579" i="2"/>
  <c r="H515" i="2"/>
  <c r="H451" i="2"/>
  <c r="H387" i="2"/>
  <c r="H8965" i="2"/>
  <c r="H9035" i="2"/>
  <c r="H8668" i="2"/>
  <c r="H8360" i="2"/>
  <c r="H8020" i="2"/>
  <c r="H7677" i="2"/>
  <c r="H7087" i="2"/>
  <c r="H9169" i="2"/>
  <c r="H9041" i="2"/>
  <c r="H8808" i="2"/>
  <c r="H8548" i="2"/>
  <c r="H8205" i="2"/>
  <c r="H7864" i="2"/>
  <c r="H7510" i="2"/>
  <c r="H6255" i="2"/>
  <c r="H9151" i="2"/>
  <c r="H8900" i="2"/>
  <c r="H8644" i="2"/>
  <c r="H7816" i="2"/>
  <c r="H6959" i="2"/>
  <c r="H8914" i="2"/>
  <c r="H8517" i="2"/>
  <c r="H8005" i="2"/>
  <c r="H7036" i="2"/>
  <c r="H9037" i="2"/>
  <c r="H8365" i="2"/>
  <c r="H7684" i="2"/>
  <c r="H9108" i="2"/>
  <c r="H8556" i="2"/>
  <c r="H7701" i="2"/>
  <c r="H8847" i="2"/>
  <c r="H8719" i="2"/>
  <c r="H8399" i="2"/>
  <c r="H8079" i="2"/>
  <c r="H7759" i="2"/>
  <c r="H7290" i="2"/>
  <c r="H6215" i="2"/>
  <c r="H8838" i="2"/>
  <c r="H8582" i="2"/>
  <c r="H8454" i="2"/>
  <c r="H8198" i="2"/>
  <c r="H7942" i="2"/>
  <c r="H7686" i="2"/>
  <c r="H7387" i="2"/>
  <c r="H6932" i="2"/>
  <c r="H6143" i="2"/>
  <c r="H6907" i="2"/>
  <c r="H9027" i="2"/>
  <c r="H8835" i="2"/>
  <c r="H8579" i="2"/>
  <c r="H8323" i="2"/>
  <c r="H8067" i="2"/>
  <c r="H8003" i="2"/>
  <c r="H7747" i="2"/>
  <c r="H7468" i="2"/>
  <c r="H6924" i="2"/>
  <c r="H4456" i="2"/>
  <c r="H8378" i="2"/>
  <c r="H8122" i="2"/>
  <c r="H7866" i="2"/>
  <c r="H7535" i="2"/>
  <c r="H7071" i="2"/>
  <c r="H6047" i="2"/>
  <c r="H8817" i="2"/>
  <c r="H8625" i="2"/>
  <c r="H8369" i="2"/>
  <c r="H8113" i="2"/>
  <c r="H7793" i="2"/>
  <c r="H7444" i="2"/>
  <c r="H7047" i="2"/>
  <c r="H6356" i="2"/>
  <c r="H7238" i="2"/>
  <c r="H6982" i="2"/>
  <c r="H6726" i="2"/>
  <c r="H6470" i="2"/>
  <c r="H6214" i="2"/>
  <c r="H5934" i="2"/>
  <c r="H5433" i="2"/>
  <c r="H7485" i="2"/>
  <c r="H7229" i="2"/>
  <c r="H6909" i="2"/>
  <c r="H6653" i="2"/>
  <c r="H6269" i="2"/>
  <c r="H6010" i="2"/>
  <c r="H5105" i="2"/>
  <c r="H6140" i="2"/>
  <c r="H5651" i="2"/>
  <c r="H6875" i="2"/>
  <c r="H6491" i="2"/>
  <c r="H6171" i="2"/>
  <c r="H5857" i="2"/>
  <c r="H4888" i="2"/>
  <c r="H7018" i="2"/>
  <c r="H6762" i="2"/>
  <c r="H6506" i="2"/>
  <c r="H6186" i="2"/>
  <c r="H5771" i="2"/>
  <c r="H7393" i="2"/>
  <c r="H7201" i="2"/>
  <c r="H6945" i="2"/>
  <c r="H6625" i="2"/>
  <c r="H6305" i="2"/>
  <c r="H5974" i="2"/>
  <c r="H4926" i="2"/>
  <c r="H7112" i="2"/>
  <c r="H6856" i="2"/>
  <c r="H6536" i="2"/>
  <c r="H6216" i="2"/>
  <c r="H5824" i="2"/>
  <c r="H5749" i="2"/>
  <c r="H5270" i="2"/>
  <c r="H4963" i="2"/>
  <c r="H4553" i="2"/>
  <c r="H5833" i="2"/>
  <c r="H5371" i="2"/>
  <c r="H4961" i="2"/>
  <c r="H4435" i="2"/>
  <c r="H4399" i="2"/>
  <c r="H5432" i="2"/>
  <c r="H5022" i="2"/>
  <c r="H4612" i="2"/>
  <c r="H5532" i="2"/>
  <c r="H5020" i="2"/>
  <c r="H4508" i="2"/>
  <c r="H5096" i="2"/>
  <c r="H4584" i="2"/>
  <c r="H5805" i="2"/>
  <c r="H5337" i="2"/>
  <c r="H4928" i="2"/>
  <c r="H4385" i="2"/>
  <c r="H5898" i="2"/>
  <c r="H5642" i="2"/>
  <c r="H5322" i="2"/>
  <c r="H5066" i="2"/>
  <c r="H4746" i="2"/>
  <c r="H4426" i="2"/>
  <c r="H3286" i="2"/>
  <c r="H3715" i="2"/>
  <c r="H5863" i="2"/>
  <c r="H5479" i="2"/>
  <c r="H5223" i="2"/>
  <c r="H4903" i="2"/>
  <c r="H4583" i="2"/>
  <c r="H4127" i="2"/>
  <c r="H4502" i="2"/>
  <c r="H4090" i="2"/>
  <c r="H5501" i="2"/>
  <c r="H5117" i="2"/>
  <c r="H4861" i="2"/>
  <c r="H4541" i="2"/>
  <c r="H4041" i="2"/>
  <c r="H3359" i="2"/>
  <c r="H3390" i="2"/>
  <c r="H4254" i="2"/>
  <c r="H3934" i="2"/>
  <c r="H3495" i="2"/>
  <c r="H4285" i="2"/>
  <c r="H4029" i="2"/>
  <c r="H3546" i="2"/>
  <c r="H4276" i="2"/>
  <c r="H3956" i="2"/>
  <c r="H3531" i="2"/>
  <c r="H4259" i="2"/>
  <c r="H3939" i="2"/>
  <c r="H3503" i="2"/>
  <c r="H3492" i="2"/>
  <c r="H3220" i="2"/>
  <c r="H2216" i="2"/>
  <c r="H3458" i="2"/>
  <c r="H3260" i="2"/>
  <c r="H2923" i="2"/>
  <c r="H3769" i="2"/>
  <c r="H3449" i="2"/>
  <c r="H3163" i="2"/>
  <c r="H3896" i="2"/>
  <c r="H3576" i="2"/>
  <c r="H3247" i="2"/>
  <c r="H2714" i="2"/>
  <c r="H3071" i="2"/>
  <c r="H3162" i="2"/>
  <c r="H3034" i="2"/>
  <c r="H2778" i="2"/>
  <c r="H2283" i="2"/>
  <c r="H3048" i="2"/>
  <c r="H2792" i="2"/>
  <c r="H2442" i="2"/>
  <c r="H2975" i="2"/>
  <c r="H2534" i="2"/>
  <c r="H1858" i="2"/>
  <c r="H2272" i="2"/>
  <c r="H3149" i="2"/>
  <c r="H2765" i="2"/>
  <c r="H2387" i="2"/>
  <c r="H3060" i="2"/>
  <c r="H2804" i="2"/>
  <c r="H2466" i="2"/>
  <c r="H2365" i="2"/>
  <c r="H2109" i="2"/>
  <c r="H1163" i="2"/>
  <c r="H2484" i="2"/>
  <c r="H2292" i="2"/>
  <c r="H2019" i="2"/>
  <c r="H1072" i="2"/>
  <c r="H1978" i="2"/>
  <c r="H2417" i="2"/>
  <c r="H2097" i="2"/>
  <c r="H1048" i="2"/>
  <c r="H2575" i="2"/>
  <c r="H2255" i="2"/>
  <c r="H1960" i="2"/>
  <c r="H2009" i="2"/>
  <c r="H1689" i="2"/>
  <c r="H1433" i="2"/>
  <c r="H1001" i="2"/>
  <c r="H1744" i="2"/>
  <c r="H1488" i="2"/>
  <c r="H969" i="2"/>
  <c r="H1735" i="2"/>
  <c r="H1415" i="2"/>
  <c r="H1742" i="2"/>
  <c r="H1550" i="2"/>
  <c r="H1139" i="2"/>
  <c r="H1853" i="2"/>
  <c r="H1533" i="2"/>
  <c r="H1225" i="2"/>
  <c r="H2036" i="2"/>
  <c r="H1780" i="2"/>
  <c r="H1460" i="2"/>
  <c r="H857" i="2"/>
  <c r="H1138" i="2"/>
  <c r="H818" i="2"/>
  <c r="H434" i="2"/>
  <c r="H760" i="2"/>
  <c r="H568" i="2"/>
  <c r="H1263" i="2"/>
  <c r="H943" i="2"/>
  <c r="H687" i="2"/>
  <c r="H367" i="2"/>
  <c r="H830" i="2"/>
  <c r="H446" i="2"/>
  <c r="H1141" i="2"/>
  <c r="H821" i="2"/>
  <c r="H565" i="2"/>
  <c r="H1092" i="2"/>
  <c r="H772" i="2"/>
  <c r="H516" i="2"/>
  <c r="H507" i="2"/>
  <c r="H2209" i="2"/>
  <c r="H2367" i="2"/>
  <c r="H1931" i="2"/>
  <c r="H1737" i="2"/>
  <c r="H1347" i="2"/>
  <c r="H683" i="2"/>
  <c r="H1408" i="2"/>
  <c r="H1847" i="2"/>
  <c r="H1463" i="2"/>
  <c r="H1726" i="2"/>
  <c r="H1406" i="2"/>
  <c r="H1965" i="2"/>
  <c r="H1517" i="2"/>
  <c r="H2020" i="2"/>
  <c r="H1764" i="2"/>
  <c r="H1032" i="2"/>
  <c r="H1122" i="2"/>
  <c r="H674" i="2"/>
  <c r="H872" i="2"/>
  <c r="H424" i="2"/>
  <c r="H1055" i="2"/>
  <c r="H607" i="2"/>
  <c r="H1006" i="2"/>
  <c r="H558" i="2"/>
  <c r="H1125" i="2"/>
  <c r="H677" i="2"/>
  <c r="H1076" i="2"/>
  <c r="H564" i="2"/>
  <c r="H491" i="2"/>
  <c r="H8544" i="2"/>
  <c r="H9104" i="2"/>
  <c r="H7143" i="2"/>
  <c r="H9136" i="2"/>
  <c r="H8922" i="2"/>
  <c r="H8869" i="2"/>
  <c r="H8858" i="2"/>
  <c r="H9128" i="2"/>
  <c r="H8725" i="2"/>
  <c r="H8096" i="2"/>
  <c r="H7362" i="2"/>
  <c r="H9058" i="2"/>
  <c r="H8586" i="2"/>
  <c r="H7909" i="2"/>
  <c r="H6532" i="2"/>
  <c r="H8101" i="2"/>
  <c r="H8444" i="2"/>
  <c r="H9162" i="2"/>
  <c r="H8997" i="2"/>
  <c r="H8666" i="2"/>
  <c r="H8613" i="2"/>
  <c r="H8602" i="2"/>
  <c r="H9096" i="2"/>
  <c r="H8661" i="2"/>
  <c r="H8012" i="2"/>
  <c r="H7059" i="2"/>
  <c r="H9025" i="2"/>
  <c r="H8508" i="2"/>
  <c r="H7824" i="2"/>
  <c r="H9216" i="2"/>
  <c r="H8901" i="2"/>
  <c r="H8332" i="2"/>
  <c r="H7648" i="2"/>
  <c r="H9146" i="2"/>
  <c r="H8762" i="2"/>
  <c r="H8144" i="2"/>
  <c r="H7428" i="2"/>
  <c r="H9080" i="2"/>
  <c r="H8629" i="2"/>
  <c r="H7968" i="2"/>
  <c r="H6884" i="2"/>
  <c r="H9002" i="2"/>
  <c r="H8464" i="2"/>
  <c r="H7781" i="2"/>
  <c r="H9155" i="2"/>
  <c r="H9091" i="2"/>
  <c r="H9026" i="2"/>
  <c r="H8908" i="2"/>
  <c r="H8780" i="2"/>
  <c r="H8652" i="2"/>
  <c r="H8509" i="2"/>
  <c r="H8340" i="2"/>
  <c r="H8168" i="2"/>
  <c r="H7997" i="2"/>
  <c r="H7828" i="2"/>
  <c r="H7656" i="2"/>
  <c r="H7460" i="2"/>
  <c r="H7003" i="2"/>
  <c r="H5708" i="2"/>
  <c r="H9161" i="2"/>
  <c r="H9097" i="2"/>
  <c r="H9033" i="2"/>
  <c r="H8920" i="2"/>
  <c r="H8792" i="2"/>
  <c r="H8664" i="2"/>
  <c r="H8525" i="2"/>
  <c r="H8356" i="2"/>
  <c r="H8184" i="2"/>
  <c r="H8013" i="2"/>
  <c r="H7844" i="2"/>
  <c r="H7672" i="2"/>
  <c r="H7482" i="2"/>
  <c r="H7067" i="2"/>
  <c r="H6031" i="2"/>
  <c r="H9207" i="2"/>
  <c r="H9143" i="2"/>
  <c r="H9079" i="2"/>
  <c r="H9012" i="2"/>
  <c r="H8884" i="2"/>
  <c r="H8756" i="2"/>
  <c r="H8628" i="2"/>
  <c r="H8477" i="2"/>
  <c r="H8308" i="2"/>
  <c r="H8136" i="2"/>
  <c r="H7965" i="2"/>
  <c r="H7796" i="2"/>
  <c r="H7624" i="2"/>
  <c r="H7418" i="2"/>
  <c r="H6863" i="2"/>
  <c r="H9214" i="2"/>
  <c r="H9150" i="2"/>
  <c r="H9086" i="2"/>
  <c r="H9021" i="2"/>
  <c r="H8898" i="2"/>
  <c r="H8770" i="2"/>
  <c r="H8642" i="2"/>
  <c r="H8496" i="2"/>
  <c r="H8325" i="2"/>
  <c r="H8156" i="2"/>
  <c r="H7984" i="2"/>
  <c r="H7813" i="2"/>
  <c r="H7644" i="2"/>
  <c r="H7443" i="2"/>
  <c r="H6951" i="2"/>
  <c r="H5067" i="2"/>
  <c r="H9157" i="2"/>
  <c r="H9093" i="2"/>
  <c r="H9029" i="2"/>
  <c r="H8912" i="2"/>
  <c r="H8784" i="2"/>
  <c r="H8656" i="2"/>
  <c r="H8516" i="2"/>
  <c r="H8344" i="2"/>
  <c r="H8173" i="2"/>
  <c r="H8004" i="2"/>
  <c r="H7832" i="2"/>
  <c r="H7661" i="2"/>
  <c r="H7470" i="2"/>
  <c r="H7023" i="2"/>
  <c r="H5836" i="2"/>
  <c r="H9164" i="2"/>
  <c r="H9100" i="2"/>
  <c r="H9036" i="2"/>
  <c r="H8925" i="2"/>
  <c r="H8797" i="2"/>
  <c r="H8669" i="2"/>
  <c r="H8533" i="2"/>
  <c r="H8364" i="2"/>
  <c r="H8192" i="2"/>
  <c r="H8021" i="2"/>
  <c r="H7852" i="2"/>
  <c r="H7680" i="2"/>
  <c r="H7492" i="2"/>
  <c r="H7100" i="2"/>
  <c r="H6135" i="2"/>
  <c r="H8967" i="2"/>
  <c r="H8903" i="2"/>
  <c r="H8839" i="2"/>
  <c r="H8775" i="2"/>
  <c r="H8711" i="2"/>
  <c r="H8647" i="2"/>
  <c r="H8583" i="2"/>
  <c r="H8519" i="2"/>
  <c r="H8455" i="2"/>
  <c r="H8391" i="2"/>
  <c r="H8327" i="2"/>
  <c r="H8263" i="2"/>
  <c r="H8199" i="2"/>
  <c r="H8135" i="2"/>
  <c r="H8071" i="2"/>
  <c r="H8007" i="2"/>
  <c r="H7943" i="2"/>
  <c r="H7879" i="2"/>
  <c r="H7815" i="2"/>
  <c r="H7751" i="2"/>
  <c r="H7687" i="2"/>
  <c r="H7623" i="2"/>
  <c r="H7550" i="2"/>
  <c r="H7474" i="2"/>
  <c r="H7388" i="2"/>
  <c r="H7274" i="2"/>
  <c r="H7107" i="2"/>
  <c r="H6935" i="2"/>
  <c r="H6700" i="2"/>
  <c r="H6444" i="2"/>
  <c r="H6151" i="2"/>
  <c r="H4760" i="2"/>
  <c r="H8958" i="2"/>
  <c r="H8894" i="2"/>
  <c r="H8830" i="2"/>
  <c r="H8766" i="2"/>
  <c r="H8702" i="2"/>
  <c r="H8638" i="2"/>
  <c r="H8574" i="2"/>
  <c r="H8510" i="2"/>
  <c r="H8446" i="2"/>
  <c r="H8382" i="2"/>
  <c r="H8318" i="2"/>
  <c r="H8254" i="2"/>
  <c r="H8190" i="2"/>
  <c r="H8126" i="2"/>
  <c r="H8062" i="2"/>
  <c r="H7998" i="2"/>
  <c r="H7934" i="2"/>
  <c r="H7870" i="2"/>
  <c r="H7806" i="2"/>
  <c r="H7742" i="2"/>
  <c r="H7678" i="2"/>
  <c r="H7612" i="2"/>
  <c r="H7539" i="2"/>
  <c r="H7462" i="2"/>
  <c r="H7376" i="2"/>
  <c r="H7252" i="2"/>
  <c r="H7083" i="2"/>
  <c r="H6911" i="2"/>
  <c r="H6663" i="2"/>
  <c r="H6407" i="2"/>
  <c r="H6079" i="2"/>
  <c r="H7360" i="2"/>
  <c r="H7227" i="2"/>
  <c r="H7055" i="2"/>
  <c r="H6879" i="2"/>
  <c r="H6623" i="2"/>
  <c r="H6367" i="2"/>
  <c r="H5994" i="2"/>
  <c r="H9019" i="2"/>
  <c r="H8955" i="2"/>
  <c r="H8891" i="2"/>
  <c r="H8827" i="2"/>
  <c r="H8763" i="2"/>
  <c r="H8699" i="2"/>
  <c r="H8635" i="2"/>
  <c r="H8571" i="2"/>
  <c r="H8507" i="2"/>
  <c r="H8443" i="2"/>
  <c r="H8379" i="2"/>
  <c r="H8315" i="2"/>
  <c r="H8251" i="2"/>
  <c r="H8187" i="2"/>
  <c r="H8123" i="2"/>
  <c r="H8059" i="2"/>
  <c r="H7995" i="2"/>
  <c r="H7931" i="2"/>
  <c r="H7867" i="2"/>
  <c r="H7803" i="2"/>
  <c r="H7739" i="2"/>
  <c r="H7675" i="2"/>
  <c r="H7609" i="2"/>
  <c r="H7536" i="2"/>
  <c r="H7458" i="2"/>
  <c r="H7371" i="2"/>
  <c r="H7244" i="2"/>
  <c r="H7075" i="2"/>
  <c r="H6903" i="2"/>
  <c r="H6652" i="2"/>
  <c r="H6396" i="2"/>
  <c r="H6055" i="2"/>
  <c r="H8562" i="2"/>
  <c r="H8498" i="2"/>
  <c r="H8434" i="2"/>
  <c r="H8370" i="2"/>
  <c r="H8306" i="2"/>
  <c r="H8242" i="2"/>
  <c r="H8178" i="2"/>
  <c r="H8114" i="2"/>
  <c r="H8050" i="2"/>
  <c r="H7986" i="2"/>
  <c r="H7922" i="2"/>
  <c r="H7858" i="2"/>
  <c r="H7794" i="2"/>
  <c r="H7730" i="2"/>
  <c r="H7666" i="2"/>
  <c r="H7599" i="2"/>
  <c r="H7526" i="2"/>
  <c r="H7446" i="2"/>
  <c r="H7356" i="2"/>
  <c r="H7220" i="2"/>
  <c r="H7051" i="2"/>
  <c r="H6871" i="2"/>
  <c r="H6615" i="2"/>
  <c r="H6359" i="2"/>
  <c r="H5972" i="2"/>
  <c r="H9001" i="2"/>
  <c r="H8937" i="2"/>
  <c r="H8873" i="2"/>
  <c r="H8809" i="2"/>
  <c r="H8745" i="2"/>
  <c r="H8681" i="2"/>
  <c r="H8617" i="2"/>
  <c r="H8553" i="2"/>
  <c r="H8489" i="2"/>
  <c r="H8425" i="2"/>
  <c r="H8361" i="2"/>
  <c r="H8297" i="2"/>
  <c r="H8233" i="2"/>
  <c r="H8169" i="2"/>
  <c r="H8105" i="2"/>
  <c r="H8041" i="2"/>
  <c r="H7977" i="2"/>
  <c r="H7913" i="2"/>
  <c r="H7849" i="2"/>
  <c r="H7785" i="2"/>
  <c r="H7721" i="2"/>
  <c r="H7657" i="2"/>
  <c r="H7588" i="2"/>
  <c r="H7515" i="2"/>
  <c r="H7434" i="2"/>
  <c r="H7340" i="2"/>
  <c r="H7196" i="2"/>
  <c r="H7027" i="2"/>
  <c r="H6836" i="2"/>
  <c r="H6580" i="2"/>
  <c r="H6324" i="2"/>
  <c r="H5851" i="2"/>
  <c r="H7358" i="2"/>
  <c r="H7294" i="2"/>
  <c r="H7230" i="2"/>
  <c r="H7166" i="2"/>
  <c r="H7102" i="2"/>
  <c r="H7038" i="2"/>
  <c r="H6974" i="2"/>
  <c r="H6910" i="2"/>
  <c r="H6846" i="2"/>
  <c r="H6782" i="2"/>
  <c r="H6718" i="2"/>
  <c r="H6654" i="2"/>
  <c r="H6590" i="2"/>
  <c r="H6526" i="2"/>
  <c r="H6462" i="2"/>
  <c r="H6398" i="2"/>
  <c r="H6334" i="2"/>
  <c r="H6270" i="2"/>
  <c r="H6206" i="2"/>
  <c r="H6142" i="2"/>
  <c r="H6078" i="2"/>
  <c r="H6012" i="2"/>
  <c r="H5920" i="2"/>
  <c r="H5806" i="2"/>
  <c r="H5657" i="2"/>
  <c r="H5400" i="2"/>
  <c r="H5113" i="2"/>
  <c r="H4704" i="2"/>
  <c r="H7605" i="2"/>
  <c r="H7541" i="2"/>
  <c r="H7477" i="2"/>
  <c r="H7413" i="2"/>
  <c r="H7349" i="2"/>
  <c r="H7285" i="2"/>
  <c r="H7221" i="2"/>
  <c r="H7157" i="2"/>
  <c r="H7093" i="2"/>
  <c r="H7029" i="2"/>
  <c r="H6965" i="2"/>
  <c r="H6901" i="2"/>
  <c r="H6837" i="2"/>
  <c r="H6773" i="2"/>
  <c r="H6709" i="2"/>
  <c r="H6645" i="2"/>
  <c r="H6581" i="2"/>
  <c r="H6517" i="2"/>
  <c r="H6453" i="2"/>
  <c r="H6389" i="2"/>
  <c r="H6325" i="2"/>
  <c r="H6261" i="2"/>
  <c r="H6197" i="2"/>
  <c r="H6133" i="2"/>
  <c r="H6069" i="2"/>
  <c r="H6001" i="2"/>
  <c r="H5904" i="2"/>
  <c r="H5789" i="2"/>
  <c r="H5625" i="2"/>
  <c r="H5361" i="2"/>
  <c r="H5054" i="2"/>
  <c r="H4644" i="2"/>
  <c r="H6196" i="2"/>
  <c r="H6132" i="2"/>
  <c r="H6068" i="2"/>
  <c r="H6000" i="2"/>
  <c r="H5902" i="2"/>
  <c r="H5788" i="2"/>
  <c r="H5622" i="2"/>
  <c r="H5356" i="2"/>
  <c r="H5049" i="2"/>
  <c r="H4632" i="2"/>
  <c r="H6867" i="2"/>
  <c r="H6803" i="2"/>
  <c r="H6739" i="2"/>
  <c r="H6675" i="2"/>
  <c r="H6611" i="2"/>
  <c r="H6547" i="2"/>
  <c r="H6483" i="2"/>
  <c r="H6419" i="2"/>
  <c r="H6355" i="2"/>
  <c r="H6291" i="2"/>
  <c r="H6227" i="2"/>
  <c r="H6163" i="2"/>
  <c r="H6099" i="2"/>
  <c r="H6035" i="2"/>
  <c r="H5953" i="2"/>
  <c r="H5843" i="2"/>
  <c r="H5718" i="2"/>
  <c r="H5489" i="2"/>
  <c r="H5216" i="2"/>
  <c r="H4836" i="2"/>
  <c r="H3789" i="2"/>
  <c r="H7202" i="2"/>
  <c r="H7138" i="2"/>
  <c r="H7074" i="2"/>
  <c r="H7010" i="2"/>
  <c r="H6946" i="2"/>
  <c r="H6882" i="2"/>
  <c r="H6818" i="2"/>
  <c r="H6754" i="2"/>
  <c r="H6690" i="2"/>
  <c r="H6626" i="2"/>
  <c r="H6562" i="2"/>
  <c r="H6498" i="2"/>
  <c r="H6434" i="2"/>
  <c r="H6370" i="2"/>
  <c r="H6306" i="2"/>
  <c r="H6242" i="2"/>
  <c r="H6178" i="2"/>
  <c r="H6114" i="2"/>
  <c r="H6050" i="2"/>
  <c r="H5977" i="2"/>
  <c r="H5870" i="2"/>
  <c r="H5756" i="2"/>
  <c r="H5553" i="2"/>
  <c r="H5280" i="2"/>
  <c r="H4934" i="2"/>
  <c r="H4352" i="2"/>
  <c r="H7449" i="2"/>
  <c r="H7385" i="2"/>
  <c r="H7321" i="2"/>
  <c r="H7257" i="2"/>
  <c r="H7193" i="2"/>
  <c r="H7129" i="2"/>
  <c r="H7065" i="2"/>
  <c r="H7001" i="2"/>
  <c r="H6937" i="2"/>
  <c r="H6873" i="2"/>
  <c r="H6809" i="2"/>
  <c r="H6745" i="2"/>
  <c r="H6681" i="2"/>
  <c r="H6617" i="2"/>
  <c r="H6553" i="2"/>
  <c r="H6489" i="2"/>
  <c r="H6425" i="2"/>
  <c r="H6361" i="2"/>
  <c r="H6297" i="2"/>
  <c r="H6233" i="2"/>
  <c r="H6169" i="2"/>
  <c r="H6105" i="2"/>
  <c r="H6041" i="2"/>
  <c r="H5963" i="2"/>
  <c r="H5853" i="2"/>
  <c r="H5733" i="2"/>
  <c r="H5515" i="2"/>
  <c r="H5241" i="2"/>
  <c r="H4875" i="2"/>
  <c r="H4064" i="2"/>
  <c r="H7296" i="2"/>
  <c r="H7232" i="2"/>
  <c r="H7168" i="2"/>
  <c r="H7104" i="2"/>
  <c r="H7040" i="2"/>
  <c r="H6976" i="2"/>
  <c r="H6912" i="2"/>
  <c r="H6848" i="2"/>
  <c r="H6784" i="2"/>
  <c r="H6720" i="2"/>
  <c r="H6656" i="2"/>
  <c r="H6592" i="2"/>
  <c r="H6528" i="2"/>
  <c r="H6464" i="2"/>
  <c r="H6400" i="2"/>
  <c r="H6336" i="2"/>
  <c r="H6272" i="2"/>
  <c r="H6208" i="2"/>
  <c r="H6144" i="2"/>
  <c r="H6080" i="2"/>
  <c r="H6014" i="2"/>
  <c r="H5924" i="2"/>
  <c r="H5809" i="2"/>
  <c r="H5665" i="2"/>
  <c r="H5408" i="2"/>
  <c r="H5126" i="2"/>
  <c r="H4716" i="2"/>
  <c r="H5739" i="2"/>
  <c r="H5653" i="2"/>
  <c r="H5564" i="2"/>
  <c r="H5462" i="2"/>
  <c r="H5360" i="2"/>
  <c r="H5257" i="2"/>
  <c r="H5155" i="2"/>
  <c r="H5052" i="2"/>
  <c r="H4950" i="2"/>
  <c r="H4848" i="2"/>
  <c r="H4745" i="2"/>
  <c r="H4643" i="2"/>
  <c r="H4540" i="2"/>
  <c r="H4420" i="2"/>
  <c r="H4184" i="2"/>
  <c r="H3928" i="2"/>
  <c r="H5908" i="2"/>
  <c r="H5822" i="2"/>
  <c r="H5737" i="2"/>
  <c r="H5652" i="2"/>
  <c r="H5563" i="2"/>
  <c r="H5460" i="2"/>
  <c r="H5358" i="2"/>
  <c r="H5256" i="2"/>
  <c r="H5153" i="2"/>
  <c r="H5051" i="2"/>
  <c r="H4948" i="2"/>
  <c r="H4846" i="2"/>
  <c r="H4744" i="2"/>
  <c r="H4641" i="2"/>
  <c r="H4539" i="2"/>
  <c r="H4419" i="2"/>
  <c r="H4183" i="2"/>
  <c r="H3927" i="2"/>
  <c r="H4614" i="2"/>
  <c r="H4512" i="2"/>
  <c r="H4369" i="2"/>
  <c r="H4113" i="2"/>
  <c r="H3766" i="2"/>
  <c r="H5702" i="2"/>
  <c r="H5617" i="2"/>
  <c r="H5521" i="2"/>
  <c r="H5419" i="2"/>
  <c r="H5316" i="2"/>
  <c r="H5214" i="2"/>
  <c r="H5112" i="2"/>
  <c r="H5009" i="2"/>
  <c r="H4907" i="2"/>
  <c r="H4804" i="2"/>
  <c r="H4702" i="2"/>
  <c r="H4600" i="2"/>
  <c r="H4496" i="2"/>
  <c r="H4336" i="2"/>
  <c r="H4080" i="2"/>
  <c r="H3661" i="2"/>
  <c r="H5616" i="2"/>
  <c r="H5520" i="2"/>
  <c r="H5417" i="2"/>
  <c r="H5315" i="2"/>
  <c r="H5212" i="2"/>
  <c r="H5110" i="2"/>
  <c r="H5008" i="2"/>
  <c r="H4905" i="2"/>
  <c r="H4803" i="2"/>
  <c r="H4700" i="2"/>
  <c r="H4598" i="2"/>
  <c r="H4492" i="2"/>
  <c r="H4328" i="2"/>
  <c r="H4072" i="2"/>
  <c r="H3660" i="2"/>
  <c r="H5083" i="2"/>
  <c r="H4980" i="2"/>
  <c r="H4878" i="2"/>
  <c r="H4776" i="2"/>
  <c r="H4673" i="2"/>
  <c r="H4571" i="2"/>
  <c r="H4459" i="2"/>
  <c r="H4263" i="2"/>
  <c r="H4007" i="2"/>
  <c r="H3079" i="2"/>
  <c r="H5965" i="2"/>
  <c r="H5880" i="2"/>
  <c r="H5795" i="2"/>
  <c r="H5709" i="2"/>
  <c r="H5624" i="2"/>
  <c r="H5529" i="2"/>
  <c r="H5427" i="2"/>
  <c r="H5324" i="2"/>
  <c r="H5222" i="2"/>
  <c r="H5120" i="2"/>
  <c r="H5017" i="2"/>
  <c r="H4915" i="2"/>
  <c r="H4812" i="2"/>
  <c r="H4710" i="2"/>
  <c r="H4608" i="2"/>
  <c r="H4505" i="2"/>
  <c r="H4353" i="2"/>
  <c r="H4097" i="2"/>
  <c r="H3724" i="2"/>
  <c r="H3301" i="2"/>
  <c r="H5954" i="2"/>
  <c r="H5890" i="2"/>
  <c r="H5826" i="2"/>
  <c r="H5762" i="2"/>
  <c r="H5698" i="2"/>
  <c r="H5634" i="2"/>
  <c r="H5570" i="2"/>
  <c r="H5506" i="2"/>
  <c r="H5442" i="2"/>
  <c r="H5378" i="2"/>
  <c r="H5314" i="2"/>
  <c r="H5250" i="2"/>
  <c r="H5186" i="2"/>
  <c r="H5122" i="2"/>
  <c r="H5058" i="2"/>
  <c r="H4994" i="2"/>
  <c r="H4930" i="2"/>
  <c r="H4866" i="2"/>
  <c r="H4802" i="2"/>
  <c r="H4738" i="2"/>
  <c r="H4674" i="2"/>
  <c r="H4610" i="2"/>
  <c r="H4546" i="2"/>
  <c r="H4482" i="2"/>
  <c r="H4418" i="2"/>
  <c r="H4306" i="2"/>
  <c r="H4178" i="2"/>
  <c r="H4050" i="2"/>
  <c r="H3922" i="2"/>
  <c r="H3759" i="2"/>
  <c r="H3579" i="2"/>
  <c r="H3176" i="2"/>
  <c r="H3822" i="2"/>
  <c r="H3652" i="2"/>
  <c r="H3421" i="2"/>
  <c r="H3863" i="2"/>
  <c r="H3693" i="2"/>
  <c r="H3499" i="2"/>
  <c r="H5983" i="2"/>
  <c r="H5919" i="2"/>
  <c r="H5855" i="2"/>
  <c r="H5791" i="2"/>
  <c r="H5727" i="2"/>
  <c r="H5663" i="2"/>
  <c r="H5599" i="2"/>
  <c r="H5535" i="2"/>
  <c r="H5471" i="2"/>
  <c r="H5407" i="2"/>
  <c r="H5343" i="2"/>
  <c r="H5279" i="2"/>
  <c r="H5215" i="2"/>
  <c r="H5151" i="2"/>
  <c r="H5087" i="2"/>
  <c r="H5023" i="2"/>
  <c r="H4959" i="2"/>
  <c r="H4895" i="2"/>
  <c r="H4831" i="2"/>
  <c r="H4767" i="2"/>
  <c r="H4703" i="2"/>
  <c r="H4639" i="2"/>
  <c r="H4575" i="2"/>
  <c r="H4511" i="2"/>
  <c r="H4447" i="2"/>
  <c r="H4367" i="2"/>
  <c r="H4239" i="2"/>
  <c r="H4111" i="2"/>
  <c r="H3983" i="2"/>
  <c r="H3842" i="2"/>
  <c r="H3670" i="2"/>
  <c r="H3459" i="2"/>
  <c r="H4494" i="2"/>
  <c r="H4430" i="2"/>
  <c r="H4330" i="2"/>
  <c r="H4202" i="2"/>
  <c r="H4074" i="2"/>
  <c r="H3946" i="2"/>
  <c r="H3791" i="2"/>
  <c r="H3618" i="2"/>
  <c r="H3331" i="2"/>
  <c r="H5557" i="2"/>
  <c r="H5493" i="2"/>
  <c r="H5429" i="2"/>
  <c r="H5365" i="2"/>
  <c r="H5301" i="2"/>
  <c r="H5237" i="2"/>
  <c r="H5173" i="2"/>
  <c r="H5109" i="2"/>
  <c r="H5045" i="2"/>
  <c r="H4981" i="2"/>
  <c r="H4917" i="2"/>
  <c r="H4853" i="2"/>
  <c r="H4789" i="2"/>
  <c r="H4725" i="2"/>
  <c r="H4661" i="2"/>
  <c r="H4597" i="2"/>
  <c r="H4533" i="2"/>
  <c r="H4469" i="2"/>
  <c r="H4403" i="2"/>
  <c r="H4281" i="2"/>
  <c r="H4153" i="2"/>
  <c r="H4025" i="2"/>
  <c r="H3897" i="2"/>
  <c r="H3726" i="2"/>
  <c r="H3539" i="2"/>
  <c r="H2806" i="2"/>
  <c r="H3343" i="2"/>
  <c r="H3144" i="2"/>
  <c r="H2443" i="2"/>
  <c r="H3374" i="2"/>
  <c r="H3198" i="2"/>
  <c r="H2731" i="2"/>
  <c r="H4374" i="2"/>
  <c r="H4310" i="2"/>
  <c r="H4246" i="2"/>
  <c r="H4182" i="2"/>
  <c r="H4118" i="2"/>
  <c r="H4054" i="2"/>
  <c r="H3990" i="2"/>
  <c r="H3926" i="2"/>
  <c r="H3851" i="2"/>
  <c r="H3765" i="2"/>
  <c r="H3679" i="2"/>
  <c r="H3586" i="2"/>
  <c r="H3483" i="2"/>
  <c r="H3355" i="2"/>
  <c r="H3159" i="2"/>
  <c r="H2582" i="2"/>
  <c r="H4341" i="2"/>
  <c r="H4277" i="2"/>
  <c r="H4213" i="2"/>
  <c r="H4149" i="2"/>
  <c r="H4085" i="2"/>
  <c r="H4021" i="2"/>
  <c r="H3957" i="2"/>
  <c r="H3892" i="2"/>
  <c r="H3806" i="2"/>
  <c r="H3722" i="2"/>
  <c r="H3635" i="2"/>
  <c r="H3533" i="2"/>
  <c r="H3415" i="2"/>
  <c r="H3272" i="2"/>
  <c r="H2955" i="2"/>
  <c r="H4396" i="2"/>
  <c r="H4332" i="2"/>
  <c r="H4268" i="2"/>
  <c r="H4204" i="2"/>
  <c r="H4140" i="2"/>
  <c r="H4076" i="2"/>
  <c r="H4012" i="2"/>
  <c r="H3948" i="2"/>
  <c r="H3879" i="2"/>
  <c r="H3795" i="2"/>
  <c r="H3709" i="2"/>
  <c r="H3621" i="2"/>
  <c r="H3518" i="2"/>
  <c r="H3398" i="2"/>
  <c r="H3240" i="2"/>
  <c r="H2867" i="2"/>
  <c r="H4379" i="2"/>
  <c r="H4315" i="2"/>
  <c r="H4251" i="2"/>
  <c r="H4187" i="2"/>
  <c r="H4123" i="2"/>
  <c r="H4059" i="2"/>
  <c r="H3995" i="2"/>
  <c r="H3931" i="2"/>
  <c r="H3858" i="2"/>
  <c r="H3772" i="2"/>
  <c r="H3686" i="2"/>
  <c r="H3594" i="2"/>
  <c r="H3491" i="2"/>
  <c r="H3365" i="2"/>
  <c r="H3179" i="2"/>
  <c r="H2650" i="2"/>
  <c r="H3612" i="2"/>
  <c r="H3548" i="2"/>
  <c r="H3484" i="2"/>
  <c r="H3420" i="2"/>
  <c r="H3356" i="2"/>
  <c r="H3292" i="2"/>
  <c r="H3209" i="2"/>
  <c r="H3121" i="2"/>
  <c r="H2993" i="2"/>
  <c r="H2822" i="2"/>
  <c r="H2614" i="2"/>
  <c r="H2131" i="2"/>
  <c r="H2990" i="2"/>
  <c r="H2819" i="2"/>
  <c r="H2611" i="2"/>
  <c r="H2115" i="2"/>
  <c r="H3450" i="2"/>
  <c r="H3386" i="2"/>
  <c r="H3322" i="2"/>
  <c r="H3249" i="2"/>
  <c r="H3164" i="2"/>
  <c r="H3062" i="2"/>
  <c r="H2902" i="2"/>
  <c r="H2721" i="2"/>
  <c r="H2411" i="2"/>
  <c r="H3889" i="2"/>
  <c r="H3825" i="2"/>
  <c r="H3761" i="2"/>
  <c r="H3697" i="2"/>
  <c r="H3633" i="2"/>
  <c r="H3569" i="2"/>
  <c r="H3505" i="2"/>
  <c r="H3441" i="2"/>
  <c r="H3377" i="2"/>
  <c r="H3313" i="2"/>
  <c r="H3238" i="2"/>
  <c r="H3152" i="2"/>
  <c r="H3043" i="2"/>
  <c r="H2878" i="2"/>
  <c r="H2689" i="2"/>
  <c r="H2336" i="2"/>
  <c r="H3888" i="2"/>
  <c r="H3824" i="2"/>
  <c r="H3760" i="2"/>
  <c r="H3696" i="2"/>
  <c r="H3632" i="2"/>
  <c r="H3568" i="2"/>
  <c r="H3504" i="2"/>
  <c r="H3440" i="2"/>
  <c r="H3376" i="2"/>
  <c r="H3312" i="2"/>
  <c r="H3236" i="2"/>
  <c r="H3151" i="2"/>
  <c r="H3041" i="2"/>
  <c r="H2875" i="2"/>
  <c r="H2686" i="2"/>
  <c r="H2331" i="2"/>
  <c r="H3319" i="2"/>
  <c r="H3246" i="2"/>
  <c r="H3160" i="2"/>
  <c r="H3055" i="2"/>
  <c r="H2894" i="2"/>
  <c r="H2710" i="2"/>
  <c r="H2384" i="2"/>
  <c r="H3282" i="2"/>
  <c r="H3218" i="2"/>
  <c r="H3154" i="2"/>
  <c r="H3090" i="2"/>
  <c r="H3026" i="2"/>
  <c r="H2962" i="2"/>
  <c r="H2898" i="2"/>
  <c r="H2834" i="2"/>
  <c r="H2770" i="2"/>
  <c r="H2688" i="2"/>
  <c r="H2602" i="2"/>
  <c r="H2514" i="2"/>
  <c r="H2398" i="2"/>
  <c r="H2262" i="2"/>
  <c r="H2091" i="2"/>
  <c r="H1763" i="2"/>
  <c r="H1222" i="2"/>
  <c r="H3040" i="2"/>
  <c r="H2976" i="2"/>
  <c r="H2912" i="2"/>
  <c r="H2848" i="2"/>
  <c r="H2784" i="2"/>
  <c r="H2706" i="2"/>
  <c r="H2621" i="2"/>
  <c r="H2536" i="2"/>
  <c r="H2426" i="2"/>
  <c r="H2298" i="2"/>
  <c r="H2128" i="2"/>
  <c r="H1866" i="2"/>
  <c r="H849" i="2"/>
  <c r="H2967" i="2"/>
  <c r="H2903" i="2"/>
  <c r="H2839" i="2"/>
  <c r="H2775" i="2"/>
  <c r="H2694" i="2"/>
  <c r="H2609" i="2"/>
  <c r="H2522" i="2"/>
  <c r="H2408" i="2"/>
  <c r="H2275" i="2"/>
  <c r="H2104" i="2"/>
  <c r="H1802" i="2"/>
  <c r="H2597" i="2"/>
  <c r="H2507" i="2"/>
  <c r="H2390" i="2"/>
  <c r="H2251" i="2"/>
  <c r="H2080" i="2"/>
  <c r="H1723" i="2"/>
  <c r="H3269" i="2"/>
  <c r="H3205" i="2"/>
  <c r="H3141" i="2"/>
  <c r="H3077" i="2"/>
  <c r="H3013" i="2"/>
  <c r="H2949" i="2"/>
  <c r="H2885" i="2"/>
  <c r="H2821" i="2"/>
  <c r="H2755" i="2"/>
  <c r="H2670" i="2"/>
  <c r="H2585" i="2"/>
  <c r="H2493" i="2"/>
  <c r="H2371" i="2"/>
  <c r="H2227" i="2"/>
  <c r="H2051" i="2"/>
  <c r="H1627" i="2"/>
  <c r="H3116" i="2"/>
  <c r="H3052" i="2"/>
  <c r="H2988" i="2"/>
  <c r="H2924" i="2"/>
  <c r="H2860" i="2"/>
  <c r="H2796" i="2"/>
  <c r="H2722" i="2"/>
  <c r="H2637" i="2"/>
  <c r="H2552" i="2"/>
  <c r="H2450" i="2"/>
  <c r="H2322" i="2"/>
  <c r="H2160" i="2"/>
  <c r="H1946" i="2"/>
  <c r="H1310" i="2"/>
  <c r="H2421" i="2"/>
  <c r="H2357" i="2"/>
  <c r="H2293" i="2"/>
  <c r="H2229" i="2"/>
  <c r="H2165" i="2"/>
  <c r="H2101" i="2"/>
  <c r="H2022" i="2"/>
  <c r="H1906" i="2"/>
  <c r="H1722" i="2"/>
  <c r="H1466" i="2"/>
  <c r="H1089" i="2"/>
  <c r="H2732" i="2"/>
  <c r="H2668" i="2"/>
  <c r="H2604" i="2"/>
  <c r="H2540" i="2"/>
  <c r="H2476" i="2"/>
  <c r="H2412" i="2"/>
  <c r="H2348" i="2"/>
  <c r="H2284" i="2"/>
  <c r="H2220" i="2"/>
  <c r="H2156" i="2"/>
  <c r="H2092" i="2"/>
  <c r="H2007" i="2"/>
  <c r="H1882" i="2"/>
  <c r="H1683" i="2"/>
  <c r="H1427" i="2"/>
  <c r="H979" i="2"/>
  <c r="H2258" i="2"/>
  <c r="H2194" i="2"/>
  <c r="H2130" i="2"/>
  <c r="H2066" i="2"/>
  <c r="H1966" i="2"/>
  <c r="H1811" i="2"/>
  <c r="H1579" i="2"/>
  <c r="H1299" i="2"/>
  <c r="H473" i="2"/>
  <c r="H2473" i="2"/>
  <c r="H2409" i="2"/>
  <c r="H2345" i="2"/>
  <c r="H2281" i="2"/>
  <c r="H2217" i="2"/>
  <c r="H2153" i="2"/>
  <c r="H2089" i="2"/>
  <c r="H2002" i="2"/>
  <c r="H1874" i="2"/>
  <c r="H1674" i="2"/>
  <c r="H1418" i="2"/>
  <c r="H945" i="2"/>
  <c r="H1235" i="2"/>
  <c r="H2759" i="2"/>
  <c r="H2695" i="2"/>
  <c r="H2631" i="2"/>
  <c r="H2567" i="2"/>
  <c r="H2503" i="2"/>
  <c r="H2439" i="2"/>
  <c r="H2375" i="2"/>
  <c r="H2311" i="2"/>
  <c r="H2247" i="2"/>
  <c r="H2183" i="2"/>
  <c r="H2119" i="2"/>
  <c r="H2050" i="2"/>
  <c r="H1947" i="2"/>
  <c r="H1782" i="2"/>
  <c r="H1538" i="2"/>
  <c r="H1233" i="2"/>
  <c r="H2065" i="2"/>
  <c r="H2001" i="2"/>
  <c r="H1937" i="2"/>
  <c r="H1873" i="2"/>
  <c r="H1809" i="2"/>
  <c r="H1745" i="2"/>
  <c r="H1681" i="2"/>
  <c r="H1617" i="2"/>
  <c r="H1553" i="2"/>
  <c r="H1489" i="2"/>
  <c r="H1425" i="2"/>
  <c r="H1360" i="2"/>
  <c r="H1257" i="2"/>
  <c r="H1145" i="2"/>
  <c r="H971" i="2"/>
  <c r="H715" i="2"/>
  <c r="H1928" i="2"/>
  <c r="H1864" i="2"/>
  <c r="H1800" i="2"/>
  <c r="H1736" i="2"/>
  <c r="H1672" i="2"/>
  <c r="H1608" i="2"/>
  <c r="H1544" i="2"/>
  <c r="H1480" i="2"/>
  <c r="H1416" i="2"/>
  <c r="H1345" i="2"/>
  <c r="H1243" i="2"/>
  <c r="H1128" i="2"/>
  <c r="H937" i="2"/>
  <c r="H681" i="2"/>
  <c r="H1919" i="2"/>
  <c r="H1855" i="2"/>
  <c r="H1791" i="2"/>
  <c r="H1727" i="2"/>
  <c r="H1663" i="2"/>
  <c r="H1599" i="2"/>
  <c r="H1535" i="2"/>
  <c r="H1471" i="2"/>
  <c r="H1407" i="2"/>
  <c r="H1331" i="2"/>
  <c r="H1228" i="2"/>
  <c r="H1104" i="2"/>
  <c r="H899" i="2"/>
  <c r="H633" i="2"/>
  <c r="H1734" i="2"/>
  <c r="H1670" i="2"/>
  <c r="H1606" i="2"/>
  <c r="H1542" i="2"/>
  <c r="H1478" i="2"/>
  <c r="H1414" i="2"/>
  <c r="H1342" i="2"/>
  <c r="H1240" i="2"/>
  <c r="H1121" i="2"/>
  <c r="H929" i="2"/>
  <c r="H673" i="2"/>
  <c r="H2037" i="2"/>
  <c r="H1973" i="2"/>
  <c r="H1909" i="2"/>
  <c r="H1845" i="2"/>
  <c r="H1781" i="2"/>
  <c r="H1717" i="2"/>
  <c r="H1653" i="2"/>
  <c r="H1589" i="2"/>
  <c r="H1525" i="2"/>
  <c r="H1461" i="2"/>
  <c r="H1397" i="2"/>
  <c r="H1315" i="2"/>
  <c r="H1212" i="2"/>
  <c r="H1075" i="2"/>
  <c r="H859" i="2"/>
  <c r="H553" i="2"/>
  <c r="H2028" i="2"/>
  <c r="H1964" i="2"/>
  <c r="H1900" i="2"/>
  <c r="H1836" i="2"/>
  <c r="H1772" i="2"/>
  <c r="H1708" i="2"/>
  <c r="H1644" i="2"/>
  <c r="H1580" i="2"/>
  <c r="H1516" i="2"/>
  <c r="H1452" i="2"/>
  <c r="H1388" i="2"/>
  <c r="H1300" i="2"/>
  <c r="H1198" i="2"/>
  <c r="H1051" i="2"/>
  <c r="H825" i="2"/>
  <c r="H481" i="2"/>
  <c r="H1322" i="2"/>
  <c r="H1258" i="2"/>
  <c r="H1194" i="2"/>
  <c r="H1130" i="2"/>
  <c r="H1066" i="2"/>
  <c r="H1002" i="2"/>
  <c r="H938" i="2"/>
  <c r="H874" i="2"/>
  <c r="H810" i="2"/>
  <c r="H746" i="2"/>
  <c r="H682" i="2"/>
  <c r="H618" i="2"/>
  <c r="H554" i="2"/>
  <c r="H490" i="2"/>
  <c r="H426" i="2"/>
  <c r="H362" i="2"/>
  <c r="H944" i="2"/>
  <c r="H880" i="2"/>
  <c r="H816" i="2"/>
  <c r="H752" i="2"/>
  <c r="H688" i="2"/>
  <c r="H624" i="2"/>
  <c r="H560" i="2"/>
  <c r="H496" i="2"/>
  <c r="H432" i="2"/>
  <c r="H368" i="2"/>
  <c r="H1319" i="2"/>
  <c r="H1255" i="2"/>
  <c r="H1191" i="2"/>
  <c r="H1127" i="2"/>
  <c r="H1063" i="2"/>
  <c r="H999" i="2"/>
  <c r="H935" i="2"/>
  <c r="H871" i="2"/>
  <c r="H807" i="2"/>
  <c r="H743" i="2"/>
  <c r="H679" i="2"/>
  <c r="H615" i="2"/>
  <c r="H551" i="2"/>
  <c r="H487" i="2"/>
  <c r="H423" i="2"/>
  <c r="H359" i="2"/>
  <c r="H1078" i="2"/>
  <c r="H1014" i="2"/>
  <c r="H950" i="2"/>
  <c r="H886" i="2"/>
  <c r="H822" i="2"/>
  <c r="H758" i="2"/>
  <c r="H694" i="2"/>
  <c r="H630" i="2"/>
  <c r="H566" i="2"/>
  <c r="H502" i="2"/>
  <c r="H438" i="2"/>
  <c r="H374" i="2"/>
  <c r="H1325" i="2"/>
  <c r="H1261" i="2"/>
  <c r="H1197" i="2"/>
  <c r="H1133" i="2"/>
  <c r="H1069" i="2"/>
  <c r="H1005" i="2"/>
  <c r="H941" i="2"/>
  <c r="H877" i="2"/>
  <c r="H813" i="2"/>
  <c r="H749" i="2"/>
  <c r="H685" i="2"/>
  <c r="H621" i="2"/>
  <c r="H557" i="2"/>
  <c r="H493" i="2"/>
  <c r="H429" i="2"/>
  <c r="H365" i="2"/>
  <c r="H1148" i="2"/>
  <c r="H1084" i="2"/>
  <c r="H1020" i="2"/>
  <c r="H956" i="2"/>
  <c r="H892" i="2"/>
  <c r="H828" i="2"/>
  <c r="H764" i="2"/>
  <c r="H700" i="2"/>
  <c r="H636" i="2"/>
  <c r="H572" i="2"/>
  <c r="H508" i="2"/>
  <c r="H444" i="2"/>
  <c r="H380" i="2"/>
  <c r="H627" i="2"/>
  <c r="H563" i="2"/>
  <c r="H499" i="2"/>
  <c r="H435" i="2"/>
  <c r="H371" i="2"/>
  <c r="H346" i="2"/>
  <c r="H6548" i="2"/>
  <c r="H7533" i="2"/>
  <c r="H7341" i="2"/>
  <c r="H7213" i="2"/>
  <c r="H7085" i="2"/>
  <c r="H6957" i="2"/>
  <c r="H6829" i="2"/>
  <c r="H6701" i="2"/>
  <c r="H6573" i="2"/>
  <c r="H6445" i="2"/>
  <c r="H6317" i="2"/>
  <c r="H6189" i="2"/>
  <c r="H6061" i="2"/>
  <c r="H5889" i="2"/>
  <c r="H5597" i="2"/>
  <c r="H5003" i="2"/>
  <c r="H6188" i="2"/>
  <c r="H6060" i="2"/>
  <c r="H5888" i="2"/>
  <c r="H5593" i="2"/>
  <c r="H4998" i="2"/>
  <c r="H6859" i="2"/>
  <c r="H6795" i="2"/>
  <c r="H6667" i="2"/>
  <c r="H6539" i="2"/>
  <c r="H6411" i="2"/>
  <c r="H6283" i="2"/>
  <c r="H6155" i="2"/>
  <c r="H6026" i="2"/>
  <c r="H5829" i="2"/>
  <c r="H5454" i="2"/>
  <c r="H4785" i="2"/>
  <c r="H7194" i="2"/>
  <c r="H7130" i="2"/>
  <c r="H7002" i="2"/>
  <c r="H6874" i="2"/>
  <c r="H6746" i="2"/>
  <c r="H6618" i="2"/>
  <c r="H6490" i="2"/>
  <c r="H6362" i="2"/>
  <c r="H6234" i="2"/>
  <c r="H6106" i="2"/>
  <c r="H5856" i="2"/>
  <c r="H5518" i="2"/>
  <c r="H4883" i="2"/>
  <c r="H4096" i="2"/>
  <c r="H7313" i="2"/>
  <c r="H7185" i="2"/>
  <c r="H7057" i="2"/>
  <c r="H6929" i="2"/>
  <c r="H6801" i="2"/>
  <c r="H6737" i="2"/>
  <c r="H6609" i="2"/>
  <c r="H6481" i="2"/>
  <c r="H6353" i="2"/>
  <c r="H6225" i="2"/>
  <c r="H6097" i="2"/>
  <c r="H5950" i="2"/>
  <c r="H5712" i="2"/>
  <c r="H5208" i="2"/>
  <c r="H3614" i="2"/>
  <c r="H7224" i="2"/>
  <c r="H7096" i="2"/>
  <c r="H7032" i="2"/>
  <c r="H6840" i="2"/>
  <c r="H6776" i="2"/>
  <c r="H6648" i="2"/>
  <c r="H6520" i="2"/>
  <c r="H6392" i="2"/>
  <c r="H6200" i="2"/>
  <c r="H6072" i="2"/>
  <c r="H5909" i="2"/>
  <c r="H5636" i="2"/>
  <c r="H5075" i="2"/>
  <c r="H5728" i="2"/>
  <c r="H5552" i="2"/>
  <c r="H5347" i="2"/>
  <c r="H5244" i="2"/>
  <c r="H5040" i="2"/>
  <c r="H4835" i="2"/>
  <c r="H4630" i="2"/>
  <c r="H4402" i="2"/>
  <c r="H3874" i="2"/>
  <c r="H5812" i="2"/>
  <c r="H5550" i="2"/>
  <c r="H5345" i="2"/>
  <c r="H5140" i="2"/>
  <c r="H4936" i="2"/>
  <c r="H4731" i="2"/>
  <c r="H4526" i="2"/>
  <c r="H4401" i="2"/>
  <c r="H3853" i="2"/>
  <c r="H4497" i="2"/>
  <c r="H4081" i="2"/>
  <c r="H5692" i="2"/>
  <c r="H5508" i="2"/>
  <c r="H5304" i="2"/>
  <c r="H5099" i="2"/>
  <c r="H4894" i="2"/>
  <c r="H4792" i="2"/>
  <c r="H4587" i="2"/>
  <c r="H4304" i="2"/>
  <c r="H3563" i="2"/>
  <c r="H5507" i="2"/>
  <c r="H5302" i="2"/>
  <c r="H5097" i="2"/>
  <c r="H4892" i="2"/>
  <c r="H4790" i="2"/>
  <c r="H4585" i="2"/>
  <c r="H4296" i="2"/>
  <c r="H3562" i="2"/>
  <c r="H4968" i="2"/>
  <c r="H4763" i="2"/>
  <c r="H4558" i="2"/>
  <c r="H4231" i="2"/>
  <c r="H6027" i="2"/>
  <c r="H5869" i="2"/>
  <c r="H5784" i="2"/>
  <c r="H5613" i="2"/>
  <c r="H5414" i="2"/>
  <c r="H5209" i="2"/>
  <c r="H5004" i="2"/>
  <c r="H4800" i="2"/>
  <c r="H4489" i="2"/>
  <c r="H4065" i="2"/>
  <c r="H3191" i="2"/>
  <c r="H5882" i="2"/>
  <c r="H5754" i="2"/>
  <c r="H5626" i="2"/>
  <c r="H5498" i="2"/>
  <c r="H5370" i="2"/>
  <c r="H5242" i="2"/>
  <c r="H5114" i="2"/>
  <c r="H4986" i="2"/>
  <c r="H4858" i="2"/>
  <c r="H4794" i="2"/>
  <c r="H4666" i="2"/>
  <c r="H4538" i="2"/>
  <c r="H4290" i="2"/>
  <c r="H4034" i="2"/>
  <c r="H3739" i="2"/>
  <c r="H3017" i="2"/>
  <c r="H3629" i="2"/>
  <c r="H3843" i="2"/>
  <c r="H3671" i="2"/>
  <c r="H5975" i="2"/>
  <c r="H5847" i="2"/>
  <c r="H5719" i="2"/>
  <c r="H5591" i="2"/>
  <c r="H5463" i="2"/>
  <c r="H5335" i="2"/>
  <c r="H5207" i="2"/>
  <c r="H5079" i="2"/>
  <c r="H4951" i="2"/>
  <c r="H4759" i="2"/>
  <c r="H4631" i="2"/>
  <c r="H4503" i="2"/>
  <c r="H4351" i="2"/>
  <c r="H4095" i="2"/>
  <c r="H3820" i="2"/>
  <c r="H3405" i="2"/>
  <c r="H4422" i="2"/>
  <c r="H4186" i="2"/>
  <c r="H3930" i="2"/>
  <c r="H3591" i="2"/>
  <c r="H5549" i="2"/>
  <c r="H5421" i="2"/>
  <c r="H5293" i="2"/>
  <c r="H5165" i="2"/>
  <c r="H5037" i="2"/>
  <c r="H4909" i="2"/>
  <c r="H4781" i="2"/>
  <c r="H4653" i="2"/>
  <c r="H4525" i="2"/>
  <c r="H4392" i="2"/>
  <c r="H4137" i="2"/>
  <c r="H3876" i="2"/>
  <c r="H3514" i="2"/>
  <c r="H3326" i="2"/>
  <c r="H2152" i="2"/>
  <c r="H3168" i="2"/>
  <c r="H4366" i="2"/>
  <c r="H4302" i="2"/>
  <c r="H4174" i="2"/>
  <c r="H4046" i="2"/>
  <c r="H3918" i="2"/>
  <c r="H3755" i="2"/>
  <c r="H3573" i="2"/>
  <c r="H3339" i="2"/>
  <c r="H2368" i="2"/>
  <c r="H4269" i="2"/>
  <c r="H4141" i="2"/>
  <c r="H4013" i="2"/>
  <c r="H3882" i="2"/>
  <c r="H3710" i="2"/>
  <c r="H3519" i="2"/>
  <c r="H3243" i="2"/>
  <c r="H2870" i="2"/>
  <c r="H4324" i="2"/>
  <c r="H4196" i="2"/>
  <c r="H4068" i="2"/>
  <c r="H3940" i="2"/>
  <c r="H3783" i="2"/>
  <c r="H3607" i="2"/>
  <c r="H3382" i="2"/>
  <c r="H2782" i="2"/>
  <c r="H4307" i="2"/>
  <c r="H4179" i="2"/>
  <c r="H4051" i="2"/>
  <c r="H3923" i="2"/>
  <c r="H3762" i="2"/>
  <c r="H3581" i="2"/>
  <c r="H3349" i="2"/>
  <c r="H2499" i="2"/>
  <c r="H3540" i="2"/>
  <c r="H3412" i="2"/>
  <c r="H3284" i="2"/>
  <c r="H3110" i="2"/>
  <c r="H2801" i="2"/>
  <c r="H2035" i="2"/>
  <c r="H2798" i="2"/>
  <c r="H2571" i="2"/>
  <c r="H3442" i="2"/>
  <c r="H3314" i="2"/>
  <c r="H3153" i="2"/>
  <c r="H2881" i="2"/>
  <c r="H2347" i="2"/>
  <c r="H3817" i="2"/>
  <c r="H3689" i="2"/>
  <c r="H3561" i="2"/>
  <c r="H3433" i="2"/>
  <c r="H3305" i="2"/>
  <c r="H3142" i="2"/>
  <c r="H2857" i="2"/>
  <c r="H2264" i="2"/>
  <c r="H3816" i="2"/>
  <c r="H3688" i="2"/>
  <c r="H3624" i="2"/>
  <c r="H3496" i="2"/>
  <c r="H3368" i="2"/>
  <c r="H3225" i="2"/>
  <c r="H3025" i="2"/>
  <c r="H2657" i="2"/>
  <c r="H3311" i="2"/>
  <c r="H3150" i="2"/>
  <c r="H2873" i="2"/>
  <c r="H2320" i="2"/>
  <c r="H3210" i="2"/>
  <c r="H3082" i="2"/>
  <c r="H2954" i="2"/>
  <c r="H2826" i="2"/>
  <c r="H2677" i="2"/>
  <c r="H2592" i="2"/>
  <c r="H2382" i="2"/>
  <c r="H2070" i="2"/>
  <c r="H883" i="2"/>
  <c r="H2968" i="2"/>
  <c r="H2840" i="2"/>
  <c r="H2696" i="2"/>
  <c r="H2523" i="2"/>
  <c r="H2278" i="2"/>
  <c r="H1806" i="2"/>
  <c r="H2895" i="2"/>
  <c r="H2767" i="2"/>
  <c r="H2598" i="2"/>
  <c r="H2392" i="2"/>
  <c r="H2083" i="2"/>
  <c r="H2586" i="2"/>
  <c r="H2374" i="2"/>
  <c r="H2056" i="2"/>
  <c r="H3261" i="2"/>
  <c r="H3133" i="2"/>
  <c r="H3005" i="2"/>
  <c r="H2877" i="2"/>
  <c r="H2745" i="2"/>
  <c r="H2574" i="2"/>
  <c r="H2355" i="2"/>
  <c r="H2018" i="2"/>
  <c r="H3108" i="2"/>
  <c r="H2980" i="2"/>
  <c r="H2788" i="2"/>
  <c r="H2626" i="2"/>
  <c r="H2541" i="2"/>
  <c r="H2306" i="2"/>
  <c r="H1067" i="2"/>
  <c r="H2349" i="2"/>
  <c r="H2221" i="2"/>
  <c r="H2093" i="2"/>
  <c r="H2008" i="2"/>
  <c r="H1690" i="2"/>
  <c r="H1003" i="2"/>
  <c r="H2660" i="2"/>
  <c r="H2532" i="2"/>
  <c r="H2404" i="2"/>
  <c r="H2276" i="2"/>
  <c r="H2148" i="2"/>
  <c r="H1994" i="2"/>
  <c r="H1651" i="2"/>
  <c r="H851" i="2"/>
  <c r="H2186" i="2"/>
  <c r="H2055" i="2"/>
  <c r="H1790" i="2"/>
  <c r="H1248" i="2"/>
  <c r="H2337" i="2"/>
  <c r="H1990" i="2"/>
  <c r="H1642" i="2"/>
  <c r="H817" i="2"/>
  <c r="H2751" i="2"/>
  <c r="H2623" i="2"/>
  <c r="H2559" i="2"/>
  <c r="H2303" i="2"/>
  <c r="H2038" i="2"/>
  <c r="H1801" i="2"/>
  <c r="H1244" i="2"/>
  <c r="H1728" i="2"/>
  <c r="H1230" i="2"/>
  <c r="H1783" i="2"/>
  <c r="H1216" i="2"/>
  <c r="H1534" i="2"/>
  <c r="H625" i="2"/>
  <c r="H1709" i="2"/>
  <c r="H489" i="2"/>
  <c r="H1572" i="2"/>
  <c r="H793" i="2"/>
  <c r="H1058" i="2"/>
  <c r="H738" i="2"/>
  <c r="H482" i="2"/>
  <c r="H680" i="2"/>
  <c r="H1247" i="2"/>
  <c r="H863" i="2"/>
  <c r="H351" i="2"/>
  <c r="H686" i="2"/>
  <c r="H1253" i="2"/>
  <c r="H1061" i="2"/>
  <c r="H613" i="2"/>
  <c r="H884" i="2"/>
  <c r="H372" i="2"/>
  <c r="H7760" i="2"/>
  <c r="H7505" i="2"/>
  <c r="H9034" i="2"/>
  <c r="H8741" i="2"/>
  <c r="H8357" i="2"/>
  <c r="H8288" i="2"/>
  <c r="H8272" i="2"/>
  <c r="H9064" i="2"/>
  <c r="H8597" i="2"/>
  <c r="H7925" i="2"/>
  <c r="H6628" i="2"/>
  <c r="H8970" i="2"/>
  <c r="H8421" i="2"/>
  <c r="H7740" i="2"/>
  <c r="H9184" i="2"/>
  <c r="H8837" i="2"/>
  <c r="H8245" i="2"/>
  <c r="H7555" i="2"/>
  <c r="H9114" i="2"/>
  <c r="H8698" i="2"/>
  <c r="H8060" i="2"/>
  <c r="H7251" i="2"/>
  <c r="H9048" i="2"/>
  <c r="H8565" i="2"/>
  <c r="H7884" i="2"/>
  <c r="H6071" i="2"/>
  <c r="H8938" i="2"/>
  <c r="H8380" i="2"/>
  <c r="H7696" i="2"/>
  <c r="H9211" i="2"/>
  <c r="H9147" i="2"/>
  <c r="H9083" i="2"/>
  <c r="H9017" i="2"/>
  <c r="H8892" i="2"/>
  <c r="H8764" i="2"/>
  <c r="H8636" i="2"/>
  <c r="H8488" i="2"/>
  <c r="H8317" i="2"/>
  <c r="H8148" i="2"/>
  <c r="H7976" i="2"/>
  <c r="H7805" i="2"/>
  <c r="H7636" i="2"/>
  <c r="H7432" i="2"/>
  <c r="H6916" i="2"/>
  <c r="H9217" i="2"/>
  <c r="H9153" i="2"/>
  <c r="H9089" i="2"/>
  <c r="H9024" i="2"/>
  <c r="H8904" i="2"/>
  <c r="H8776" i="2"/>
  <c r="H8648" i="2"/>
  <c r="H8504" i="2"/>
  <c r="H8333" i="2"/>
  <c r="H8164" i="2"/>
  <c r="H7992" i="2"/>
  <c r="H7821" i="2"/>
  <c r="H7652" i="2"/>
  <c r="H7454" i="2"/>
  <c r="H6980" i="2"/>
  <c r="H5472" i="2"/>
  <c r="H9199" i="2"/>
  <c r="H9135" i="2"/>
  <c r="H9071" i="2"/>
  <c r="H8996" i="2"/>
  <c r="H8868" i="2"/>
  <c r="H8740" i="2"/>
  <c r="H8612" i="2"/>
  <c r="H8456" i="2"/>
  <c r="H8285" i="2"/>
  <c r="H8116" i="2"/>
  <c r="H7944" i="2"/>
  <c r="H7773" i="2"/>
  <c r="H7601" i="2"/>
  <c r="H7390" i="2"/>
  <c r="H6735" i="2"/>
  <c r="H9206" i="2"/>
  <c r="H9142" i="2"/>
  <c r="H9078" i="2"/>
  <c r="H9010" i="2"/>
  <c r="H8882" i="2"/>
  <c r="H8754" i="2"/>
  <c r="H8626" i="2"/>
  <c r="H8476" i="2"/>
  <c r="H8304" i="2"/>
  <c r="H8133" i="2"/>
  <c r="H7964" i="2"/>
  <c r="H7792" i="2"/>
  <c r="H7620" i="2"/>
  <c r="H7416" i="2"/>
  <c r="H6852" i="2"/>
  <c r="H9213" i="2"/>
  <c r="H9149" i="2"/>
  <c r="H9085" i="2"/>
  <c r="H9020" i="2"/>
  <c r="H8896" i="2"/>
  <c r="H8768" i="2"/>
  <c r="H8640" i="2"/>
  <c r="H8493" i="2"/>
  <c r="H8324" i="2"/>
  <c r="H8152" i="2"/>
  <c r="H7981" i="2"/>
  <c r="H7812" i="2"/>
  <c r="H7640" i="2"/>
  <c r="H7439" i="2"/>
  <c r="H6939" i="2"/>
  <c r="H4811" i="2"/>
  <c r="H9156" i="2"/>
  <c r="H9092" i="2"/>
  <c r="H9028" i="2"/>
  <c r="H8909" i="2"/>
  <c r="H8781" i="2"/>
  <c r="H8653" i="2"/>
  <c r="H8512" i="2"/>
  <c r="H8341" i="2"/>
  <c r="H8172" i="2"/>
  <c r="H8000" i="2"/>
  <c r="H7829" i="2"/>
  <c r="H7660" i="2"/>
  <c r="H7464" i="2"/>
  <c r="H7015" i="2"/>
  <c r="H5793" i="2"/>
  <c r="H8959" i="2"/>
  <c r="H8895" i="2"/>
  <c r="H8831" i="2"/>
  <c r="H8767" i="2"/>
  <c r="H8703" i="2"/>
  <c r="H8639" i="2"/>
  <c r="H8575" i="2"/>
  <c r="H8511" i="2"/>
  <c r="H8447" i="2"/>
  <c r="H8383" i="2"/>
  <c r="H8319" i="2"/>
  <c r="H8255" i="2"/>
  <c r="H8191" i="2"/>
  <c r="H8127" i="2"/>
  <c r="H8063" i="2"/>
  <c r="H7999" i="2"/>
  <c r="H7935" i="2"/>
  <c r="H7871" i="2"/>
  <c r="H7807" i="2"/>
  <c r="H7743" i="2"/>
  <c r="H7679" i="2"/>
  <c r="H7614" i="2"/>
  <c r="H7540" i="2"/>
  <c r="H7463" i="2"/>
  <c r="H7378" i="2"/>
  <c r="H7255" i="2"/>
  <c r="H7084" i="2"/>
  <c r="H6915" i="2"/>
  <c r="H6668" i="2"/>
  <c r="H6412" i="2"/>
  <c r="H6087" i="2"/>
  <c r="H9014" i="2"/>
  <c r="H8950" i="2"/>
  <c r="H8886" i="2"/>
  <c r="H8822" i="2"/>
  <c r="H8758" i="2"/>
  <c r="H8694" i="2"/>
  <c r="H8630" i="2"/>
  <c r="H8566" i="2"/>
  <c r="H8502" i="2"/>
  <c r="H8438" i="2"/>
  <c r="H8374" i="2"/>
  <c r="H8310" i="2"/>
  <c r="H8246" i="2"/>
  <c r="H8182" i="2"/>
  <c r="H8118" i="2"/>
  <c r="H8054" i="2"/>
  <c r="H7990" i="2"/>
  <c r="H7926" i="2"/>
  <c r="H7862" i="2"/>
  <c r="H7798" i="2"/>
  <c r="H7734" i="2"/>
  <c r="H7670" i="2"/>
  <c r="H7603" i="2"/>
  <c r="H7530" i="2"/>
  <c r="H7451" i="2"/>
  <c r="H7363" i="2"/>
  <c r="H7231" i="2"/>
  <c r="H7060" i="2"/>
  <c r="H6887" i="2"/>
  <c r="H6631" i="2"/>
  <c r="H6375" i="2"/>
  <c r="H6013" i="2"/>
  <c r="H7347" i="2"/>
  <c r="H7204" i="2"/>
  <c r="H7035" i="2"/>
  <c r="H6847" i="2"/>
  <c r="H6591" i="2"/>
  <c r="H6335" i="2"/>
  <c r="H5893" i="2"/>
  <c r="H9011" i="2"/>
  <c r="H8947" i="2"/>
  <c r="H8883" i="2"/>
  <c r="H8819" i="2"/>
  <c r="H8755" i="2"/>
  <c r="H8691" i="2"/>
  <c r="H8627" i="2"/>
  <c r="H8563" i="2"/>
  <c r="H8499" i="2"/>
  <c r="H8435" i="2"/>
  <c r="H8371" i="2"/>
  <c r="H8307" i="2"/>
  <c r="H8243" i="2"/>
  <c r="H8179" i="2"/>
  <c r="H8115" i="2"/>
  <c r="H8051" i="2"/>
  <c r="H7987" i="2"/>
  <c r="H7923" i="2"/>
  <c r="H7859" i="2"/>
  <c r="H7795" i="2"/>
  <c r="H7731" i="2"/>
  <c r="H7667" i="2"/>
  <c r="H7600" i="2"/>
  <c r="H7527" i="2"/>
  <c r="H7447" i="2"/>
  <c r="H7359" i="2"/>
  <c r="H7223" i="2"/>
  <c r="H7052" i="2"/>
  <c r="H6876" i="2"/>
  <c r="H6620" i="2"/>
  <c r="H6364" i="2"/>
  <c r="H5984" i="2"/>
  <c r="H8554" i="2"/>
  <c r="H8490" i="2"/>
  <c r="H8426" i="2"/>
  <c r="H8362" i="2"/>
  <c r="H8298" i="2"/>
  <c r="H8234" i="2"/>
  <c r="H8170" i="2"/>
  <c r="H8106" i="2"/>
  <c r="H8042" i="2"/>
  <c r="H7978" i="2"/>
  <c r="H7914" i="2"/>
  <c r="H7850" i="2"/>
  <c r="H7786" i="2"/>
  <c r="H7722" i="2"/>
  <c r="H7658" i="2"/>
  <c r="H7590" i="2"/>
  <c r="H7516" i="2"/>
  <c r="H7435" i="2"/>
  <c r="H7343" i="2"/>
  <c r="H7199" i="2"/>
  <c r="H7028" i="2"/>
  <c r="H6839" i="2"/>
  <c r="H6583" i="2"/>
  <c r="H6327" i="2"/>
  <c r="H5864" i="2"/>
  <c r="H8993" i="2"/>
  <c r="H8929" i="2"/>
  <c r="H8865" i="2"/>
  <c r="H8801" i="2"/>
  <c r="H8737" i="2"/>
  <c r="H8673" i="2"/>
  <c r="H8609" i="2"/>
  <c r="H8545" i="2"/>
  <c r="H8481" i="2"/>
  <c r="H8417" i="2"/>
  <c r="H8353" i="2"/>
  <c r="H8289" i="2"/>
  <c r="H8225" i="2"/>
  <c r="H8161" i="2"/>
  <c r="H8097" i="2"/>
  <c r="H8033" i="2"/>
  <c r="H7969" i="2"/>
  <c r="H7905" i="2"/>
  <c r="H7841" i="2"/>
  <c r="H7777" i="2"/>
  <c r="H7713" i="2"/>
  <c r="H7649" i="2"/>
  <c r="H7579" i="2"/>
  <c r="H7506" i="2"/>
  <c r="H7423" i="2"/>
  <c r="H7324" i="2"/>
  <c r="H7175" i="2"/>
  <c r="H7004" i="2"/>
  <c r="H6804" i="2"/>
  <c r="H6292" i="2"/>
  <c r="H5729" i="2"/>
  <c r="H7350" i="2"/>
  <c r="H7286" i="2"/>
  <c r="H7222" i="2"/>
  <c r="H7158" i="2"/>
  <c r="H7094" i="2"/>
  <c r="H7030" i="2"/>
  <c r="H6966" i="2"/>
  <c r="H6902" i="2"/>
  <c r="H6838" i="2"/>
  <c r="H6774" i="2"/>
  <c r="H6710" i="2"/>
  <c r="H6646" i="2"/>
  <c r="H6582" i="2"/>
  <c r="H6518" i="2"/>
  <c r="H6454" i="2"/>
  <c r="H6390" i="2"/>
  <c r="H6326" i="2"/>
  <c r="H6262" i="2"/>
  <c r="H6198" i="2"/>
  <c r="H6134" i="2"/>
  <c r="H6070" i="2"/>
  <c r="H6002" i="2"/>
  <c r="H5905" i="2"/>
  <c r="H5792" i="2"/>
  <c r="H5629" i="2"/>
  <c r="H5364" i="2"/>
  <c r="H5062" i="2"/>
  <c r="H4652" i="2"/>
  <c r="H7597" i="2"/>
  <c r="H7469" i="2"/>
  <c r="H7405" i="2"/>
  <c r="H7277" i="2"/>
  <c r="H7149" i="2"/>
  <c r="H7021" i="2"/>
  <c r="H6893" i="2"/>
  <c r="H6765" i="2"/>
  <c r="H6637" i="2"/>
  <c r="H6509" i="2"/>
  <c r="H6381" i="2"/>
  <c r="H6253" i="2"/>
  <c r="H6125" i="2"/>
  <c r="H5992" i="2"/>
  <c r="H5776" i="2"/>
  <c r="H5326" i="2"/>
  <c r="H4542" i="2"/>
  <c r="H6124" i="2"/>
  <c r="H5991" i="2"/>
  <c r="H5774" i="2"/>
  <c r="H5323" i="2"/>
  <c r="H4529" i="2"/>
  <c r="H6731" i="2"/>
  <c r="H6603" i="2"/>
  <c r="H6475" i="2"/>
  <c r="H6347" i="2"/>
  <c r="H6219" i="2"/>
  <c r="H6091" i="2"/>
  <c r="H5941" i="2"/>
  <c r="H5697" i="2"/>
  <c r="H5182" i="2"/>
  <c r="H7258" i="2"/>
  <c r="H7066" i="2"/>
  <c r="H6938" i="2"/>
  <c r="H6810" i="2"/>
  <c r="H6682" i="2"/>
  <c r="H6554" i="2"/>
  <c r="H6426" i="2"/>
  <c r="H6298" i="2"/>
  <c r="H6170" i="2"/>
  <c r="H6042" i="2"/>
  <c r="H5964" i="2"/>
  <c r="H5736" i="2"/>
  <c r="H5246" i="2"/>
  <c r="H7441" i="2"/>
  <c r="H7377" i="2"/>
  <c r="H7249" i="2"/>
  <c r="H7121" i="2"/>
  <c r="H6993" i="2"/>
  <c r="H6865" i="2"/>
  <c r="H6673" i="2"/>
  <c r="H6545" i="2"/>
  <c r="H6417" i="2"/>
  <c r="H6289" i="2"/>
  <c r="H6161" i="2"/>
  <c r="H6033" i="2"/>
  <c r="H5840" i="2"/>
  <c r="H5480" i="2"/>
  <c r="H4824" i="2"/>
  <c r="H7288" i="2"/>
  <c r="H7160" i="2"/>
  <c r="H6968" i="2"/>
  <c r="H6904" i="2"/>
  <c r="H6712" i="2"/>
  <c r="H6584" i="2"/>
  <c r="H6456" i="2"/>
  <c r="H6328" i="2"/>
  <c r="H6264" i="2"/>
  <c r="H6136" i="2"/>
  <c r="H6005" i="2"/>
  <c r="H5796" i="2"/>
  <c r="H5374" i="2"/>
  <c r="H4665" i="2"/>
  <c r="H5643" i="2"/>
  <c r="H5449" i="2"/>
  <c r="H5142" i="2"/>
  <c r="H4937" i="2"/>
  <c r="H4732" i="2"/>
  <c r="H4528" i="2"/>
  <c r="H4152" i="2"/>
  <c r="H5897" i="2"/>
  <c r="H5726" i="2"/>
  <c r="H5641" i="2"/>
  <c r="H5448" i="2"/>
  <c r="H5243" i="2"/>
  <c r="H5038" i="2"/>
  <c r="H4833" i="2"/>
  <c r="H4628" i="2"/>
  <c r="H4151" i="2"/>
  <c r="H4601" i="2"/>
  <c r="H4337" i="2"/>
  <c r="H3682" i="2"/>
  <c r="H5606" i="2"/>
  <c r="H5406" i="2"/>
  <c r="H5201" i="2"/>
  <c r="H4996" i="2"/>
  <c r="H4689" i="2"/>
  <c r="H4480" i="2"/>
  <c r="H4048" i="2"/>
  <c r="H5605" i="2"/>
  <c r="H5404" i="2"/>
  <c r="H5200" i="2"/>
  <c r="H4995" i="2"/>
  <c r="H4688" i="2"/>
  <c r="H4476" i="2"/>
  <c r="H4040" i="2"/>
  <c r="H5070" i="2"/>
  <c r="H4865" i="2"/>
  <c r="H4660" i="2"/>
  <c r="H4443" i="2"/>
  <c r="H3975" i="2"/>
  <c r="H5955" i="2"/>
  <c r="H5699" i="2"/>
  <c r="H5516" i="2"/>
  <c r="H5312" i="2"/>
  <c r="H5107" i="2"/>
  <c r="H4902" i="2"/>
  <c r="H4697" i="2"/>
  <c r="H4595" i="2"/>
  <c r="H4321" i="2"/>
  <c r="H3638" i="2"/>
  <c r="H5946" i="2"/>
  <c r="H5818" i="2"/>
  <c r="H5690" i="2"/>
  <c r="H5562" i="2"/>
  <c r="H5434" i="2"/>
  <c r="H5306" i="2"/>
  <c r="H5178" i="2"/>
  <c r="H5050" i="2"/>
  <c r="H4922" i="2"/>
  <c r="H4730" i="2"/>
  <c r="H4602" i="2"/>
  <c r="H4474" i="2"/>
  <c r="H4410" i="2"/>
  <c r="H4162" i="2"/>
  <c r="H3906" i="2"/>
  <c r="H3554" i="2"/>
  <c r="H3802" i="2"/>
  <c r="H3357" i="2"/>
  <c r="H3469" i="2"/>
  <c r="H5911" i="2"/>
  <c r="H5783" i="2"/>
  <c r="H5655" i="2"/>
  <c r="H5527" i="2"/>
  <c r="H5399" i="2"/>
  <c r="H5271" i="2"/>
  <c r="H5143" i="2"/>
  <c r="H5015" i="2"/>
  <c r="H4887" i="2"/>
  <c r="H4823" i="2"/>
  <c r="H4695" i="2"/>
  <c r="H4567" i="2"/>
  <c r="H4439" i="2"/>
  <c r="H4223" i="2"/>
  <c r="H3967" i="2"/>
  <c r="H3650" i="2"/>
  <c r="H4486" i="2"/>
  <c r="H4314" i="2"/>
  <c r="H4058" i="2"/>
  <c r="H3771" i="2"/>
  <c r="H3232" i="2"/>
  <c r="H5485" i="2"/>
  <c r="H5357" i="2"/>
  <c r="H5229" i="2"/>
  <c r="H5101" i="2"/>
  <c r="H4973" i="2"/>
  <c r="H4845" i="2"/>
  <c r="H4717" i="2"/>
  <c r="H4589" i="2"/>
  <c r="H4461" i="2"/>
  <c r="H4265" i="2"/>
  <c r="H4009" i="2"/>
  <c r="H3706" i="2"/>
  <c r="H2067" i="2"/>
  <c r="H3111" i="2"/>
  <c r="H3358" i="2"/>
  <c r="H2618" i="2"/>
  <c r="H4238" i="2"/>
  <c r="H4110" i="2"/>
  <c r="H3982" i="2"/>
  <c r="H3839" i="2"/>
  <c r="H3669" i="2"/>
  <c r="H3467" i="2"/>
  <c r="H3134" i="2"/>
  <c r="H4333" i="2"/>
  <c r="H4205" i="2"/>
  <c r="H4077" i="2"/>
  <c r="H3949" i="2"/>
  <c r="H3796" i="2"/>
  <c r="H3622" i="2"/>
  <c r="H3399" i="2"/>
  <c r="H4388" i="2"/>
  <c r="H4260" i="2"/>
  <c r="H4132" i="2"/>
  <c r="H4004" i="2"/>
  <c r="H3869" i="2"/>
  <c r="H3699" i="2"/>
  <c r="H3506" i="2"/>
  <c r="H3211" i="2"/>
  <c r="H4371" i="2"/>
  <c r="H4243" i="2"/>
  <c r="H4115" i="2"/>
  <c r="H3987" i="2"/>
  <c r="H3846" i="2"/>
  <c r="H3676" i="2"/>
  <c r="H3477" i="2"/>
  <c r="H3148" i="2"/>
  <c r="H3604" i="2"/>
  <c r="H3476" i="2"/>
  <c r="H3348" i="2"/>
  <c r="H3199" i="2"/>
  <c r="H2971" i="2"/>
  <c r="H2579" i="2"/>
  <c r="H2969" i="2"/>
  <c r="H2010" i="2"/>
  <c r="H3378" i="2"/>
  <c r="H3239" i="2"/>
  <c r="H3046" i="2"/>
  <c r="H2693" i="2"/>
  <c r="H3881" i="2"/>
  <c r="H3753" i="2"/>
  <c r="H3625" i="2"/>
  <c r="H3497" i="2"/>
  <c r="H3369" i="2"/>
  <c r="H3227" i="2"/>
  <c r="H3027" i="2"/>
  <c r="H2661" i="2"/>
  <c r="H3880" i="2"/>
  <c r="H3752" i="2"/>
  <c r="H3560" i="2"/>
  <c r="H3432" i="2"/>
  <c r="H3304" i="2"/>
  <c r="H3140" i="2"/>
  <c r="H2854" i="2"/>
  <c r="H2259" i="2"/>
  <c r="H3235" i="2"/>
  <c r="H3039" i="2"/>
  <c r="H2682" i="2"/>
  <c r="H3274" i="2"/>
  <c r="H3146" i="2"/>
  <c r="H3018" i="2"/>
  <c r="H2890" i="2"/>
  <c r="H2762" i="2"/>
  <c r="H2501" i="2"/>
  <c r="H2240" i="2"/>
  <c r="H1682" i="2"/>
  <c r="H3032" i="2"/>
  <c r="H2904" i="2"/>
  <c r="H2776" i="2"/>
  <c r="H2610" i="2"/>
  <c r="H2410" i="2"/>
  <c r="H2107" i="2"/>
  <c r="H3023" i="2"/>
  <c r="H2959" i="2"/>
  <c r="H2831" i="2"/>
  <c r="H2683" i="2"/>
  <c r="H2509" i="2"/>
  <c r="H2254" i="2"/>
  <c r="H1731" i="2"/>
  <c r="H2494" i="2"/>
  <c r="H2230" i="2"/>
  <c r="H1635" i="2"/>
  <c r="H3197" i="2"/>
  <c r="H3069" i="2"/>
  <c r="H2941" i="2"/>
  <c r="H2813" i="2"/>
  <c r="H2659" i="2"/>
  <c r="H2480" i="2"/>
  <c r="H2206" i="2"/>
  <c r="H1539" i="2"/>
  <c r="H3044" i="2"/>
  <c r="H2916" i="2"/>
  <c r="H2852" i="2"/>
  <c r="H2712" i="2"/>
  <c r="H2434" i="2"/>
  <c r="H2139" i="2"/>
  <c r="H1891" i="2"/>
  <c r="H2413" i="2"/>
  <c r="H2285" i="2"/>
  <c r="H2157" i="2"/>
  <c r="H1883" i="2"/>
  <c r="H1434" i="2"/>
  <c r="H2724" i="2"/>
  <c r="H2596" i="2"/>
  <c r="H2468" i="2"/>
  <c r="H2340" i="2"/>
  <c r="H2212" i="2"/>
  <c r="H2084" i="2"/>
  <c r="H1859" i="2"/>
  <c r="H1395" i="2"/>
  <c r="H2250" i="2"/>
  <c r="H2122" i="2"/>
  <c r="H1952" i="2"/>
  <c r="H1547" i="2"/>
  <c r="H2529" i="2"/>
  <c r="H2081" i="2"/>
  <c r="H1851" i="2"/>
  <c r="H1386" i="2"/>
  <c r="H1182" i="2"/>
  <c r="H2687" i="2"/>
  <c r="H2495" i="2"/>
  <c r="H2239" i="2"/>
  <c r="H1762" i="2"/>
  <c r="H1929" i="2"/>
  <c r="H1609" i="2"/>
  <c r="H939" i="2"/>
  <c r="H1536" i="2"/>
  <c r="H1911" i="2"/>
  <c r="H1399" i="2"/>
  <c r="H1662" i="2"/>
  <c r="H1099" i="2"/>
  <c r="H1837" i="2"/>
  <c r="H1389" i="2"/>
  <c r="H1956" i="2"/>
  <c r="H1508" i="2"/>
  <c r="H417" i="2"/>
  <c r="H866" i="2"/>
  <c r="H936" i="2"/>
  <c r="H488" i="2"/>
  <c r="H991" i="2"/>
  <c r="H479" i="2"/>
  <c r="H814" i="2"/>
  <c r="H366" i="2"/>
  <c r="H805" i="2"/>
  <c r="H421" i="2"/>
  <c r="H756" i="2"/>
  <c r="H619" i="2"/>
  <c r="H7692" i="2"/>
  <c r="H9040" i="2"/>
  <c r="H8794" i="2"/>
  <c r="H8460" i="2"/>
  <c r="H8016" i="2"/>
  <c r="H7948" i="2"/>
  <c r="H7932" i="2"/>
  <c r="H9032" i="2"/>
  <c r="H8524" i="2"/>
  <c r="H7840" i="2"/>
  <c r="H9218" i="2"/>
  <c r="H8906" i="2"/>
  <c r="H8336" i="2"/>
  <c r="H7653" i="2"/>
  <c r="H9152" i="2"/>
  <c r="H8773" i="2"/>
  <c r="H8160" i="2"/>
  <c r="H7450" i="2"/>
  <c r="H9082" i="2"/>
  <c r="H8634" i="2"/>
  <c r="H7973" i="2"/>
  <c r="H6908" i="2"/>
  <c r="H9013" i="2"/>
  <c r="H8480" i="2"/>
  <c r="H7797" i="2"/>
  <c r="H9202" i="2"/>
  <c r="H8874" i="2"/>
  <c r="H8293" i="2"/>
  <c r="H7610" i="2"/>
  <c r="H9203" i="2"/>
  <c r="H9139" i="2"/>
  <c r="H9075" i="2"/>
  <c r="H9004" i="2"/>
  <c r="H8876" i="2"/>
  <c r="H8748" i="2"/>
  <c r="H8620" i="2"/>
  <c r="H8468" i="2"/>
  <c r="H8296" i="2"/>
  <c r="H8125" i="2"/>
  <c r="H7956" i="2"/>
  <c r="H7784" i="2"/>
  <c r="H7611" i="2"/>
  <c r="H7406" i="2"/>
  <c r="H6799" i="2"/>
  <c r="H9209" i="2"/>
  <c r="H9145" i="2"/>
  <c r="H9081" i="2"/>
  <c r="H9015" i="2"/>
  <c r="H8888" i="2"/>
  <c r="H8760" i="2"/>
  <c r="H8632" i="2"/>
  <c r="H8484" i="2"/>
  <c r="H8312" i="2"/>
  <c r="H8141" i="2"/>
  <c r="H7972" i="2"/>
  <c r="H7800" i="2"/>
  <c r="H7629" i="2"/>
  <c r="H7427" i="2"/>
  <c r="H6895" i="2"/>
  <c r="H6500" i="2"/>
  <c r="H9191" i="2"/>
  <c r="H9127" i="2"/>
  <c r="H9063" i="2"/>
  <c r="H8980" i="2"/>
  <c r="H8852" i="2"/>
  <c r="H8724" i="2"/>
  <c r="H8596" i="2"/>
  <c r="H8436" i="2"/>
  <c r="H8264" i="2"/>
  <c r="H8093" i="2"/>
  <c r="H7924" i="2"/>
  <c r="H7752" i="2"/>
  <c r="H7575" i="2"/>
  <c r="H7354" i="2"/>
  <c r="H6607" i="2"/>
  <c r="H9198" i="2"/>
  <c r="H9134" i="2"/>
  <c r="H9070" i="2"/>
  <c r="H8994" i="2"/>
  <c r="H8866" i="2"/>
  <c r="H8738" i="2"/>
  <c r="H8610" i="2"/>
  <c r="H8453" i="2"/>
  <c r="H8284" i="2"/>
  <c r="H8112" i="2"/>
  <c r="H7941" i="2"/>
  <c r="H7772" i="2"/>
  <c r="H7596" i="2"/>
  <c r="H7386" i="2"/>
  <c r="H6724" i="2"/>
  <c r="H9205" i="2"/>
  <c r="H9141" i="2"/>
  <c r="H9077" i="2"/>
  <c r="H9008" i="2"/>
  <c r="H8880" i="2"/>
  <c r="H8752" i="2"/>
  <c r="H8624" i="2"/>
  <c r="H8472" i="2"/>
  <c r="H8301" i="2"/>
  <c r="H8132" i="2"/>
  <c r="H7960" i="2"/>
  <c r="H7789" i="2"/>
  <c r="H7619" i="2"/>
  <c r="H7411" i="2"/>
  <c r="H6831" i="2"/>
  <c r="H9212" i="2"/>
  <c r="H9148" i="2"/>
  <c r="H9084" i="2"/>
  <c r="H9018" i="2"/>
  <c r="H8893" i="2"/>
  <c r="H8765" i="2"/>
  <c r="H8637" i="2"/>
  <c r="H8492" i="2"/>
  <c r="H8320" i="2"/>
  <c r="H8149" i="2"/>
  <c r="H7980" i="2"/>
  <c r="H7808" i="2"/>
  <c r="H7637" i="2"/>
  <c r="H7438" i="2"/>
  <c r="H6931" i="2"/>
  <c r="H4657" i="2"/>
  <c r="H8951" i="2"/>
  <c r="H8887" i="2"/>
  <c r="H8823" i="2"/>
  <c r="H8759" i="2"/>
  <c r="H8695" i="2"/>
  <c r="H8631" i="2"/>
  <c r="H8567" i="2"/>
  <c r="H8503" i="2"/>
  <c r="H8439" i="2"/>
  <c r="H8375" i="2"/>
  <c r="H8311" i="2"/>
  <c r="H8247" i="2"/>
  <c r="H8183" i="2"/>
  <c r="H8119" i="2"/>
  <c r="H8055" i="2"/>
  <c r="H7991" i="2"/>
  <c r="H7927" i="2"/>
  <c r="H7863" i="2"/>
  <c r="H7799" i="2"/>
  <c r="H7735" i="2"/>
  <c r="H7671" i="2"/>
  <c r="H7604" i="2"/>
  <c r="H7531" i="2"/>
  <c r="H7452" i="2"/>
  <c r="H7364" i="2"/>
  <c r="H7235" i="2"/>
  <c r="H7063" i="2"/>
  <c r="H6892" i="2"/>
  <c r="H6636" i="2"/>
  <c r="H6380" i="2"/>
  <c r="H6022" i="2"/>
  <c r="H9006" i="2"/>
  <c r="H8942" i="2"/>
  <c r="H8878" i="2"/>
  <c r="H8814" i="2"/>
  <c r="H8750" i="2"/>
  <c r="H8686" i="2"/>
  <c r="H8622" i="2"/>
  <c r="H8558" i="2"/>
  <c r="H8494" i="2"/>
  <c r="H8430" i="2"/>
  <c r="H8366" i="2"/>
  <c r="H8302" i="2"/>
  <c r="H8238" i="2"/>
  <c r="H8174" i="2"/>
  <c r="H8110" i="2"/>
  <c r="H8046" i="2"/>
  <c r="H7982" i="2"/>
  <c r="H7918" i="2"/>
  <c r="H7854" i="2"/>
  <c r="H7790" i="2"/>
  <c r="H7726" i="2"/>
  <c r="H7662" i="2"/>
  <c r="H7594" i="2"/>
  <c r="H7521" i="2"/>
  <c r="H7440" i="2"/>
  <c r="H7351" i="2"/>
  <c r="H7211" i="2"/>
  <c r="H7039" i="2"/>
  <c r="H6855" i="2"/>
  <c r="H6599" i="2"/>
  <c r="H6343" i="2"/>
  <c r="H5921" i="2"/>
  <c r="H7331" i="2"/>
  <c r="H7183" i="2"/>
  <c r="H7012" i="2"/>
  <c r="H6815" i="2"/>
  <c r="H6559" i="2"/>
  <c r="H6303" i="2"/>
  <c r="H5779" i="2"/>
  <c r="H9003" i="2"/>
  <c r="H8939" i="2"/>
  <c r="H8875" i="2"/>
  <c r="H8811" i="2"/>
  <c r="H8747" i="2"/>
  <c r="H8683" i="2"/>
  <c r="H8619" i="2"/>
  <c r="H8555" i="2"/>
  <c r="H8491" i="2"/>
  <c r="H8427" i="2"/>
  <c r="H8363" i="2"/>
  <c r="H8299" i="2"/>
  <c r="H8235" i="2"/>
  <c r="H8171" i="2"/>
  <c r="H8107" i="2"/>
  <c r="H8043" i="2"/>
  <c r="H7979" i="2"/>
  <c r="H7915" i="2"/>
  <c r="H7851" i="2"/>
  <c r="H7787" i="2"/>
  <c r="H7723" i="2"/>
  <c r="H7659" i="2"/>
  <c r="H7591" i="2"/>
  <c r="H7518" i="2"/>
  <c r="H7436" i="2"/>
  <c r="H7346" i="2"/>
  <c r="H7203" i="2"/>
  <c r="H7031" i="2"/>
  <c r="H6844" i="2"/>
  <c r="H6588" i="2"/>
  <c r="H6332" i="2"/>
  <c r="H5878" i="2"/>
  <c r="H8546" i="2"/>
  <c r="H8482" i="2"/>
  <c r="H8418" i="2"/>
  <c r="H8354" i="2"/>
  <c r="H8290" i="2"/>
  <c r="H8226" i="2"/>
  <c r="H8162" i="2"/>
  <c r="H8098" i="2"/>
  <c r="H8034" i="2"/>
  <c r="H7970" i="2"/>
  <c r="H7906" i="2"/>
  <c r="H7842" i="2"/>
  <c r="H7778" i="2"/>
  <c r="H7714" i="2"/>
  <c r="H7650" i="2"/>
  <c r="H7580" i="2"/>
  <c r="H7507" i="2"/>
  <c r="H7424" i="2"/>
  <c r="H7327" i="2"/>
  <c r="H7179" i="2"/>
  <c r="H7007" i="2"/>
  <c r="H6807" i="2"/>
  <c r="H6551" i="2"/>
  <c r="H6295" i="2"/>
  <c r="H5750" i="2"/>
  <c r="H8985" i="2"/>
  <c r="H8921" i="2"/>
  <c r="H8857" i="2"/>
  <c r="H8793" i="2"/>
  <c r="H8729" i="2"/>
  <c r="H8665" i="2"/>
  <c r="H8601" i="2"/>
  <c r="H8537" i="2"/>
  <c r="H8473" i="2"/>
  <c r="H8409" i="2"/>
  <c r="H8345" i="2"/>
  <c r="H8281" i="2"/>
  <c r="H8217" i="2"/>
  <c r="H8153" i="2"/>
  <c r="H8089" i="2"/>
  <c r="H8025" i="2"/>
  <c r="H7961" i="2"/>
  <c r="H7897" i="2"/>
  <c r="H7833" i="2"/>
  <c r="H7769" i="2"/>
  <c r="H7705" i="2"/>
  <c r="H7641" i="2"/>
  <c r="H7570" i="2"/>
  <c r="H7497" i="2"/>
  <c r="H7412" i="2"/>
  <c r="H7308" i="2"/>
  <c r="H7155" i="2"/>
  <c r="H6983" i="2"/>
  <c r="H6772" i="2"/>
  <c r="H6516" i="2"/>
  <c r="H6260" i="2"/>
  <c r="H5505" i="2"/>
  <c r="H7342" i="2"/>
  <c r="H7278" i="2"/>
  <c r="H7214" i="2"/>
  <c r="H7150" i="2"/>
  <c r="H7086" i="2"/>
  <c r="H7022" i="2"/>
  <c r="H6958" i="2"/>
  <c r="H6894" i="2"/>
  <c r="H6830" i="2"/>
  <c r="H6766" i="2"/>
  <c r="H6702" i="2"/>
  <c r="H6638" i="2"/>
  <c r="H6574" i="2"/>
  <c r="H6510" i="2"/>
  <c r="H6446" i="2"/>
  <c r="H6382" i="2"/>
  <c r="H6318" i="2"/>
  <c r="H6254" i="2"/>
  <c r="H6190" i="2"/>
  <c r="H6126" i="2"/>
  <c r="H6062" i="2"/>
  <c r="H5993" i="2"/>
  <c r="H5892" i="2"/>
  <c r="H5777" i="2"/>
  <c r="H5601" i="2"/>
  <c r="H5331" i="2"/>
  <c r="H5011" i="2"/>
  <c r="H4555" i="2"/>
  <c r="H7589" i="2"/>
  <c r="H7525" i="2"/>
  <c r="H7461" i="2"/>
  <c r="H7397" i="2"/>
  <c r="H7333" i="2"/>
  <c r="H7269" i="2"/>
  <c r="H7205" i="2"/>
  <c r="H7141" i="2"/>
  <c r="H7077" i="2"/>
  <c r="H7013" i="2"/>
  <c r="H6949" i="2"/>
  <c r="H6885" i="2"/>
  <c r="H6821" i="2"/>
  <c r="H6757" i="2"/>
  <c r="H6693" i="2"/>
  <c r="H6629" i="2"/>
  <c r="H6565" i="2"/>
  <c r="H6501" i="2"/>
  <c r="H6437" i="2"/>
  <c r="H6373" i="2"/>
  <c r="H6309" i="2"/>
  <c r="H6245" i="2"/>
  <c r="H6181" i="2"/>
  <c r="H6117" i="2"/>
  <c r="H6053" i="2"/>
  <c r="H5981" i="2"/>
  <c r="H5875" i="2"/>
  <c r="H5761" i="2"/>
  <c r="H5566" i="2"/>
  <c r="H5292" i="2"/>
  <c r="H4952" i="2"/>
  <c r="H4424" i="2"/>
  <c r="H6180" i="2"/>
  <c r="H6116" i="2"/>
  <c r="H6052" i="2"/>
  <c r="H5980" i="2"/>
  <c r="H5873" i="2"/>
  <c r="H5760" i="2"/>
  <c r="H5561" i="2"/>
  <c r="H5288" i="2"/>
  <c r="H4947" i="2"/>
  <c r="H4408" i="2"/>
  <c r="H6851" i="2"/>
  <c r="H6787" i="2"/>
  <c r="H6723" i="2"/>
  <c r="H6659" i="2"/>
  <c r="H6595" i="2"/>
  <c r="H6531" i="2"/>
  <c r="H6467" i="2"/>
  <c r="H6403" i="2"/>
  <c r="H6339" i="2"/>
  <c r="H6275" i="2"/>
  <c r="H6211" i="2"/>
  <c r="H6147" i="2"/>
  <c r="H6083" i="2"/>
  <c r="H6017" i="2"/>
  <c r="H5928" i="2"/>
  <c r="H5814" i="2"/>
  <c r="H5676" i="2"/>
  <c r="H5420" i="2"/>
  <c r="H5144" i="2"/>
  <c r="H4734" i="2"/>
  <c r="H7250" i="2"/>
  <c r="H7186" i="2"/>
  <c r="H7122" i="2"/>
  <c r="H7058" i="2"/>
  <c r="H6994" i="2"/>
  <c r="H6930" i="2"/>
  <c r="H6866" i="2"/>
  <c r="H6802" i="2"/>
  <c r="H6738" i="2"/>
  <c r="H6674" i="2"/>
  <c r="H6610" i="2"/>
  <c r="H6546" i="2"/>
  <c r="H6482" i="2"/>
  <c r="H6418" i="2"/>
  <c r="H6354" i="2"/>
  <c r="H6290" i="2"/>
  <c r="H6226" i="2"/>
  <c r="H6162" i="2"/>
  <c r="H6098" i="2"/>
  <c r="H6034" i="2"/>
  <c r="H5952" i="2"/>
  <c r="H5841" i="2"/>
  <c r="H5715" i="2"/>
  <c r="H5484" i="2"/>
  <c r="H5211" i="2"/>
  <c r="H4832" i="2"/>
  <c r="H3703" i="2"/>
  <c r="H7433" i="2"/>
  <c r="H7369" i="2"/>
  <c r="H7305" i="2"/>
  <c r="H7241" i="2"/>
  <c r="H7177" i="2"/>
  <c r="H7113" i="2"/>
  <c r="H7049" i="2"/>
  <c r="H6985" i="2"/>
  <c r="H6921" i="2"/>
  <c r="H6857" i="2"/>
  <c r="H6793" i="2"/>
  <c r="H6729" i="2"/>
  <c r="H6665" i="2"/>
  <c r="H6601" i="2"/>
  <c r="H6537" i="2"/>
  <c r="H6473" i="2"/>
  <c r="H6409" i="2"/>
  <c r="H6345" i="2"/>
  <c r="H6281" i="2"/>
  <c r="H6217" i="2"/>
  <c r="H6153" i="2"/>
  <c r="H6089" i="2"/>
  <c r="H6024" i="2"/>
  <c r="H5939" i="2"/>
  <c r="H5825" i="2"/>
  <c r="H5691" i="2"/>
  <c r="H5446" i="2"/>
  <c r="H5172" i="2"/>
  <c r="H4772" i="2"/>
  <c r="H7344" i="2"/>
  <c r="H7280" i="2"/>
  <c r="H7216" i="2"/>
  <c r="H7152" i="2"/>
  <c r="H7088" i="2"/>
  <c r="H7024" i="2"/>
  <c r="H6960" i="2"/>
  <c r="H6896" i="2"/>
  <c r="H6832" i="2"/>
  <c r="H6768" i="2"/>
  <c r="H6704" i="2"/>
  <c r="H6640" i="2"/>
  <c r="H6576" i="2"/>
  <c r="H6512" i="2"/>
  <c r="H6448" i="2"/>
  <c r="H6384" i="2"/>
  <c r="H6320" i="2"/>
  <c r="H6256" i="2"/>
  <c r="H6192" i="2"/>
  <c r="H6128" i="2"/>
  <c r="H6064" i="2"/>
  <c r="H5996" i="2"/>
  <c r="H5894" i="2"/>
  <c r="H5781" i="2"/>
  <c r="H5608" i="2"/>
  <c r="H5339" i="2"/>
  <c r="H5024" i="2"/>
  <c r="H4580" i="2"/>
  <c r="H5717" i="2"/>
  <c r="H5632" i="2"/>
  <c r="H5539" i="2"/>
  <c r="H5436" i="2"/>
  <c r="H5334" i="2"/>
  <c r="H5232" i="2"/>
  <c r="H5129" i="2"/>
  <c r="H5027" i="2"/>
  <c r="H4924" i="2"/>
  <c r="H4822" i="2"/>
  <c r="H4720" i="2"/>
  <c r="H4617" i="2"/>
  <c r="H4515" i="2"/>
  <c r="H4376" i="2"/>
  <c r="H4120" i="2"/>
  <c r="H3788" i="2"/>
  <c r="H5886" i="2"/>
  <c r="H5801" i="2"/>
  <c r="H5716" i="2"/>
  <c r="H5630" i="2"/>
  <c r="H5537" i="2"/>
  <c r="H5435" i="2"/>
  <c r="H5332" i="2"/>
  <c r="H5230" i="2"/>
  <c r="H5128" i="2"/>
  <c r="H5025" i="2"/>
  <c r="H4923" i="2"/>
  <c r="H4820" i="2"/>
  <c r="H4718" i="2"/>
  <c r="H4616" i="2"/>
  <c r="H4513" i="2"/>
  <c r="H4375" i="2"/>
  <c r="H4119" i="2"/>
  <c r="H3767" i="2"/>
  <c r="H4588" i="2"/>
  <c r="H4481" i="2"/>
  <c r="H4305" i="2"/>
  <c r="H4049" i="2"/>
  <c r="H3587" i="2"/>
  <c r="H5681" i="2"/>
  <c r="H5596" i="2"/>
  <c r="H5496" i="2"/>
  <c r="H5393" i="2"/>
  <c r="H5291" i="2"/>
  <c r="H5188" i="2"/>
  <c r="H5086" i="2"/>
  <c r="H4984" i="2"/>
  <c r="H4881" i="2"/>
  <c r="H4779" i="2"/>
  <c r="H4676" i="2"/>
  <c r="H4574" i="2"/>
  <c r="H4464" i="2"/>
  <c r="H4272" i="2"/>
  <c r="H4016" i="2"/>
  <c r="H3309" i="2"/>
  <c r="H5595" i="2"/>
  <c r="H5494" i="2"/>
  <c r="H5392" i="2"/>
  <c r="H5289" i="2"/>
  <c r="H5187" i="2"/>
  <c r="H5084" i="2"/>
  <c r="H4982" i="2"/>
  <c r="H4880" i="2"/>
  <c r="H4777" i="2"/>
  <c r="H4675" i="2"/>
  <c r="H4572" i="2"/>
  <c r="H4460" i="2"/>
  <c r="H4264" i="2"/>
  <c r="H4008" i="2"/>
  <c r="H3201" i="2"/>
  <c r="H5057" i="2"/>
  <c r="H4955" i="2"/>
  <c r="H4852" i="2"/>
  <c r="H4750" i="2"/>
  <c r="H4648" i="2"/>
  <c r="H4545" i="2"/>
  <c r="H4427" i="2"/>
  <c r="H4199" i="2"/>
  <c r="H3943" i="2"/>
  <c r="H6019" i="2"/>
  <c r="H5944" i="2"/>
  <c r="H5859" i="2"/>
  <c r="H5773" i="2"/>
  <c r="H5688" i="2"/>
  <c r="H5603" i="2"/>
  <c r="H5504" i="2"/>
  <c r="H5401" i="2"/>
  <c r="H5299" i="2"/>
  <c r="H5196" i="2"/>
  <c r="H5094" i="2"/>
  <c r="H4992" i="2"/>
  <c r="H4889" i="2"/>
  <c r="H4787" i="2"/>
  <c r="H4684" i="2"/>
  <c r="H4582" i="2"/>
  <c r="H4473" i="2"/>
  <c r="H4289" i="2"/>
  <c r="H4033" i="2"/>
  <c r="H3535" i="2"/>
  <c r="H3054" i="2"/>
  <c r="H5938" i="2"/>
  <c r="H5874" i="2"/>
  <c r="H5810" i="2"/>
  <c r="H5746" i="2"/>
  <c r="H5682" i="2"/>
  <c r="H5618" i="2"/>
  <c r="H5554" i="2"/>
  <c r="H5490" i="2"/>
  <c r="H5426" i="2"/>
  <c r="H5362" i="2"/>
  <c r="H5298" i="2"/>
  <c r="H5234" i="2"/>
  <c r="H5170" i="2"/>
  <c r="H5106" i="2"/>
  <c r="H5042" i="2"/>
  <c r="H4978" i="2"/>
  <c r="H4914" i="2"/>
  <c r="H4850" i="2"/>
  <c r="H4786" i="2"/>
  <c r="H4722" i="2"/>
  <c r="H4658" i="2"/>
  <c r="H4594" i="2"/>
  <c r="H4530" i="2"/>
  <c r="H4466" i="2"/>
  <c r="H4400" i="2"/>
  <c r="H4274" i="2"/>
  <c r="H4146" i="2"/>
  <c r="H4018" i="2"/>
  <c r="H3887" i="2"/>
  <c r="H3717" i="2"/>
  <c r="H3527" i="2"/>
  <c r="H2646" i="2"/>
  <c r="H3780" i="2"/>
  <c r="H3603" i="2"/>
  <c r="H3276" i="2"/>
  <c r="H3821" i="2"/>
  <c r="H3651" i="2"/>
  <c r="H3411" i="2"/>
  <c r="H5967" i="2"/>
  <c r="H5903" i="2"/>
  <c r="H5839" i="2"/>
  <c r="H5775" i="2"/>
  <c r="H5711" i="2"/>
  <c r="H5647" i="2"/>
  <c r="H5583" i="2"/>
  <c r="H5519" i="2"/>
  <c r="H5455" i="2"/>
  <c r="H5391" i="2"/>
  <c r="H5327" i="2"/>
  <c r="H5263" i="2"/>
  <c r="H5199" i="2"/>
  <c r="H5135" i="2"/>
  <c r="H5071" i="2"/>
  <c r="H5007" i="2"/>
  <c r="H4943" i="2"/>
  <c r="H4879" i="2"/>
  <c r="H4815" i="2"/>
  <c r="H4751" i="2"/>
  <c r="H4687" i="2"/>
  <c r="H4623" i="2"/>
  <c r="H4559" i="2"/>
  <c r="H4495" i="2"/>
  <c r="H4431" i="2"/>
  <c r="H4335" i="2"/>
  <c r="H4207" i="2"/>
  <c r="H4079" i="2"/>
  <c r="H3951" i="2"/>
  <c r="H3798" i="2"/>
  <c r="H3626" i="2"/>
  <c r="H3341" i="2"/>
  <c r="H4478" i="2"/>
  <c r="H4414" i="2"/>
  <c r="H4298" i="2"/>
  <c r="H4170" i="2"/>
  <c r="H4042" i="2"/>
  <c r="H3914" i="2"/>
  <c r="H3749" i="2"/>
  <c r="H3566" i="2"/>
  <c r="H3112" i="2"/>
  <c r="H5541" i="2"/>
  <c r="H5477" i="2"/>
  <c r="H5413" i="2"/>
  <c r="H5349" i="2"/>
  <c r="H5285" i="2"/>
  <c r="H5221" i="2"/>
  <c r="H5157" i="2"/>
  <c r="H5093" i="2"/>
  <c r="H5029" i="2"/>
  <c r="H4965" i="2"/>
  <c r="H4901" i="2"/>
  <c r="H4837" i="2"/>
  <c r="H4773" i="2"/>
  <c r="H4709" i="2"/>
  <c r="H4645" i="2"/>
  <c r="H4581" i="2"/>
  <c r="H4517" i="2"/>
  <c r="H4453" i="2"/>
  <c r="H4377" i="2"/>
  <c r="H4249" i="2"/>
  <c r="H4121" i="2"/>
  <c r="H3993" i="2"/>
  <c r="H3854" i="2"/>
  <c r="H3684" i="2"/>
  <c r="H3487" i="2"/>
  <c r="H3439" i="2"/>
  <c r="H3307" i="2"/>
  <c r="H3070" i="2"/>
  <c r="H3470" i="2"/>
  <c r="H3342" i="2"/>
  <c r="H3137" i="2"/>
  <c r="H2432" i="2"/>
  <c r="H4358" i="2"/>
  <c r="H4294" i="2"/>
  <c r="H4230" i="2"/>
  <c r="H4166" i="2"/>
  <c r="H4102" i="2"/>
  <c r="H4038" i="2"/>
  <c r="H3974" i="2"/>
  <c r="H3910" i="2"/>
  <c r="H3829" i="2"/>
  <c r="H3743" i="2"/>
  <c r="H3659" i="2"/>
  <c r="H3559" i="2"/>
  <c r="H3451" i="2"/>
  <c r="H3318" i="2"/>
  <c r="H3097" i="2"/>
  <c r="H2043" i="2"/>
  <c r="H4325" i="2"/>
  <c r="H4261" i="2"/>
  <c r="H4197" i="2"/>
  <c r="H4133" i="2"/>
  <c r="H4069" i="2"/>
  <c r="H4005" i="2"/>
  <c r="H3941" i="2"/>
  <c r="H3870" i="2"/>
  <c r="H3786" i="2"/>
  <c r="H3700" i="2"/>
  <c r="H3610" i="2"/>
  <c r="H3507" i="2"/>
  <c r="H3383" i="2"/>
  <c r="H3212" i="2"/>
  <c r="H2785" i="2"/>
  <c r="H4380" i="2"/>
  <c r="H4316" i="2"/>
  <c r="H4252" i="2"/>
  <c r="H4188" i="2"/>
  <c r="H4124" i="2"/>
  <c r="H4060" i="2"/>
  <c r="H3996" i="2"/>
  <c r="H3932" i="2"/>
  <c r="H3859" i="2"/>
  <c r="H3773" i="2"/>
  <c r="H3687" i="2"/>
  <c r="H3595" i="2"/>
  <c r="H3493" i="2"/>
  <c r="H3366" i="2"/>
  <c r="H3180" i="2"/>
  <c r="H2675" i="2"/>
  <c r="H4363" i="2"/>
  <c r="H4299" i="2"/>
  <c r="H4235" i="2"/>
  <c r="H4171" i="2"/>
  <c r="H4107" i="2"/>
  <c r="H4043" i="2"/>
  <c r="H3979" i="2"/>
  <c r="H3915" i="2"/>
  <c r="H3836" i="2"/>
  <c r="H3750" i="2"/>
  <c r="H3666" i="2"/>
  <c r="H3567" i="2"/>
  <c r="H3461" i="2"/>
  <c r="H3333" i="2"/>
  <c r="H3120" i="2"/>
  <c r="H2238" i="2"/>
  <c r="H3596" i="2"/>
  <c r="H3532" i="2"/>
  <c r="H3468" i="2"/>
  <c r="H3404" i="2"/>
  <c r="H3340" i="2"/>
  <c r="H3273" i="2"/>
  <c r="H3188" i="2"/>
  <c r="H3096" i="2"/>
  <c r="H2950" i="2"/>
  <c r="H2779" i="2"/>
  <c r="H2537" i="2"/>
  <c r="H1870" i="2"/>
  <c r="H2947" i="2"/>
  <c r="H2777" i="2"/>
  <c r="H2528" i="2"/>
  <c r="H1827" i="2"/>
  <c r="H3434" i="2"/>
  <c r="H3370" i="2"/>
  <c r="H3306" i="2"/>
  <c r="H3228" i="2"/>
  <c r="H3143" i="2"/>
  <c r="H3030" i="2"/>
  <c r="H2859" i="2"/>
  <c r="H2665" i="2"/>
  <c r="H2280" i="2"/>
  <c r="H3873" i="2"/>
  <c r="H3809" i="2"/>
  <c r="H3745" i="2"/>
  <c r="H3681" i="2"/>
  <c r="H3617" i="2"/>
  <c r="H3553" i="2"/>
  <c r="H3489" i="2"/>
  <c r="H3425" i="2"/>
  <c r="H3361" i="2"/>
  <c r="H3297" i="2"/>
  <c r="H3216" i="2"/>
  <c r="H3129" i="2"/>
  <c r="H3006" i="2"/>
  <c r="H2835" i="2"/>
  <c r="H2633" i="2"/>
  <c r="H2179" i="2"/>
  <c r="H3872" i="2"/>
  <c r="H3808" i="2"/>
  <c r="H3744" i="2"/>
  <c r="H3680" i="2"/>
  <c r="H3616" i="2"/>
  <c r="H3552" i="2"/>
  <c r="H3488" i="2"/>
  <c r="H3424" i="2"/>
  <c r="H3360" i="2"/>
  <c r="H3296" i="2"/>
  <c r="H3215" i="2"/>
  <c r="H3128" i="2"/>
  <c r="H3003" i="2"/>
  <c r="H2833" i="2"/>
  <c r="H2629" i="2"/>
  <c r="H2174" i="2"/>
  <c r="H3303" i="2"/>
  <c r="H3224" i="2"/>
  <c r="H3139" i="2"/>
  <c r="H3022" i="2"/>
  <c r="H2851" i="2"/>
  <c r="H2654" i="2"/>
  <c r="H2243" i="2"/>
  <c r="H3266" i="2"/>
  <c r="H3202" i="2"/>
  <c r="H3138" i="2"/>
  <c r="H3074" i="2"/>
  <c r="H3010" i="2"/>
  <c r="H2946" i="2"/>
  <c r="H2882" i="2"/>
  <c r="H2818" i="2"/>
  <c r="H2752" i="2"/>
  <c r="H2666" i="2"/>
  <c r="H2581" i="2"/>
  <c r="H2488" i="2"/>
  <c r="H2366" i="2"/>
  <c r="H2219" i="2"/>
  <c r="H2039" i="2"/>
  <c r="H1595" i="2"/>
  <c r="H3088" i="2"/>
  <c r="H3024" i="2"/>
  <c r="H2960" i="2"/>
  <c r="H2896" i="2"/>
  <c r="H2832" i="2"/>
  <c r="H2768" i="2"/>
  <c r="H2685" i="2"/>
  <c r="H2600" i="2"/>
  <c r="H2510" i="2"/>
  <c r="H2394" i="2"/>
  <c r="H2256" i="2"/>
  <c r="H2086" i="2"/>
  <c r="H1746" i="2"/>
  <c r="H3015" i="2"/>
  <c r="H2951" i="2"/>
  <c r="H2887" i="2"/>
  <c r="H2823" i="2"/>
  <c r="H2758" i="2"/>
  <c r="H2673" i="2"/>
  <c r="H2587" i="2"/>
  <c r="H2496" i="2"/>
  <c r="H2376" i="2"/>
  <c r="H2232" i="2"/>
  <c r="H2061" i="2"/>
  <c r="H1650" i="2"/>
  <c r="H2576" i="2"/>
  <c r="H2482" i="2"/>
  <c r="H2358" i="2"/>
  <c r="H2208" i="2"/>
  <c r="H2023" i="2"/>
  <c r="H1554" i="2"/>
  <c r="H3253" i="2"/>
  <c r="H3189" i="2"/>
  <c r="H3125" i="2"/>
  <c r="H3061" i="2"/>
  <c r="H2997" i="2"/>
  <c r="H2933" i="2"/>
  <c r="H2869" i="2"/>
  <c r="H2805" i="2"/>
  <c r="H2734" i="2"/>
  <c r="H2649" i="2"/>
  <c r="H2563" i="2"/>
  <c r="H2467" i="2"/>
  <c r="H2339" i="2"/>
  <c r="H2184" i="2"/>
  <c r="H1984" i="2"/>
  <c r="H1458" i="2"/>
  <c r="H3100" i="2"/>
  <c r="H3036" i="2"/>
  <c r="H2972" i="2"/>
  <c r="H2908" i="2"/>
  <c r="H2844" i="2"/>
  <c r="H2780" i="2"/>
  <c r="H2701" i="2"/>
  <c r="H2616" i="2"/>
  <c r="H2530" i="2"/>
  <c r="H2418" i="2"/>
  <c r="H2288" i="2"/>
  <c r="H2118" i="2"/>
  <c r="H1835" i="2"/>
  <c r="H529" i="2"/>
  <c r="H2405" i="2"/>
  <c r="H2341" i="2"/>
  <c r="H2277" i="2"/>
  <c r="H2213" i="2"/>
  <c r="H2149" i="2"/>
  <c r="H2085" i="2"/>
  <c r="H1995" i="2"/>
  <c r="H1862" i="2"/>
  <c r="H1658" i="2"/>
  <c r="H1402" i="2"/>
  <c r="H881" i="2"/>
  <c r="H2716" i="2"/>
  <c r="H2652" i="2"/>
  <c r="H2588" i="2"/>
  <c r="H2524" i="2"/>
  <c r="H2460" i="2"/>
  <c r="H2396" i="2"/>
  <c r="H2332" i="2"/>
  <c r="H2268" i="2"/>
  <c r="H2204" i="2"/>
  <c r="H2140" i="2"/>
  <c r="H2076" i="2"/>
  <c r="H1982" i="2"/>
  <c r="H1838" i="2"/>
  <c r="H1619" i="2"/>
  <c r="H1363" i="2"/>
  <c r="H723" i="2"/>
  <c r="H2242" i="2"/>
  <c r="H2178" i="2"/>
  <c r="H2114" i="2"/>
  <c r="H2042" i="2"/>
  <c r="H1939" i="2"/>
  <c r="H1770" i="2"/>
  <c r="H1515" i="2"/>
  <c r="H1196" i="2"/>
  <c r="H2521" i="2"/>
  <c r="H2457" i="2"/>
  <c r="H2393" i="2"/>
  <c r="H2329" i="2"/>
  <c r="H2265" i="2"/>
  <c r="H2201" i="2"/>
  <c r="H2137" i="2"/>
  <c r="H2073" i="2"/>
  <c r="H1976" i="2"/>
  <c r="H1830" i="2"/>
  <c r="H1610" i="2"/>
  <c r="H1348" i="2"/>
  <c r="H689" i="2"/>
  <c r="H1113" i="2"/>
  <c r="H2743" i="2"/>
  <c r="H2679" i="2"/>
  <c r="H2615" i="2"/>
  <c r="H2551" i="2"/>
  <c r="H2487" i="2"/>
  <c r="H2423" i="2"/>
  <c r="H2359" i="2"/>
  <c r="H2295" i="2"/>
  <c r="H2231" i="2"/>
  <c r="H2167" i="2"/>
  <c r="H2103" i="2"/>
  <c r="H2024" i="2"/>
  <c r="H1910" i="2"/>
  <c r="H1730" i="2"/>
  <c r="H1474" i="2"/>
  <c r="H1112" i="2"/>
  <c r="H2049" i="2"/>
  <c r="H1985" i="2"/>
  <c r="H1921" i="2"/>
  <c r="H1857" i="2"/>
  <c r="H1793" i="2"/>
  <c r="H1729" i="2"/>
  <c r="H1665" i="2"/>
  <c r="H1601" i="2"/>
  <c r="H1537" i="2"/>
  <c r="H1473" i="2"/>
  <c r="H1409" i="2"/>
  <c r="H1334" i="2"/>
  <c r="H1232" i="2"/>
  <c r="H1107" i="2"/>
  <c r="H907" i="2"/>
  <c r="H649" i="2"/>
  <c r="H1912" i="2"/>
  <c r="H1848" i="2"/>
  <c r="H1784" i="2"/>
  <c r="H1720" i="2"/>
  <c r="H1656" i="2"/>
  <c r="H1592" i="2"/>
  <c r="H1528" i="2"/>
  <c r="H1464" i="2"/>
  <c r="H1400" i="2"/>
  <c r="H1320" i="2"/>
  <c r="H1217" i="2"/>
  <c r="H1083" i="2"/>
  <c r="H873" i="2"/>
  <c r="H577" i="2"/>
  <c r="H1903" i="2"/>
  <c r="H1839" i="2"/>
  <c r="H1775" i="2"/>
  <c r="H1711" i="2"/>
  <c r="H1647" i="2"/>
  <c r="H1583" i="2"/>
  <c r="H1519" i="2"/>
  <c r="H1455" i="2"/>
  <c r="H1391" i="2"/>
  <c r="H1305" i="2"/>
  <c r="H1203" i="2"/>
  <c r="H1059" i="2"/>
  <c r="H835" i="2"/>
  <c r="H505" i="2"/>
  <c r="H1718" i="2"/>
  <c r="H1654" i="2"/>
  <c r="H1590" i="2"/>
  <c r="H1526" i="2"/>
  <c r="H1462" i="2"/>
  <c r="H1398" i="2"/>
  <c r="H1316" i="2"/>
  <c r="H1214" i="2"/>
  <c r="H1080" i="2"/>
  <c r="H865" i="2"/>
  <c r="H561" i="2"/>
  <c r="H2021" i="2"/>
  <c r="H1957" i="2"/>
  <c r="H1893" i="2"/>
  <c r="H1829" i="2"/>
  <c r="H1765" i="2"/>
  <c r="H1701" i="2"/>
  <c r="H1637" i="2"/>
  <c r="H1573" i="2"/>
  <c r="H1509" i="2"/>
  <c r="H1445" i="2"/>
  <c r="H1381" i="2"/>
  <c r="H1289" i="2"/>
  <c r="H1185" i="2"/>
  <c r="H1033" i="2"/>
  <c r="H795" i="2"/>
  <c r="H425" i="2"/>
  <c r="H2012" i="2"/>
  <c r="H1948" i="2"/>
  <c r="H1884" i="2"/>
  <c r="H1820" i="2"/>
  <c r="H1756" i="2"/>
  <c r="H1692" i="2"/>
  <c r="H1628" i="2"/>
  <c r="H1564" i="2"/>
  <c r="H1500" i="2"/>
  <c r="H1436" i="2"/>
  <c r="H1372" i="2"/>
  <c r="H1275" i="2"/>
  <c r="H1168" i="2"/>
  <c r="H1009" i="2"/>
  <c r="H761" i="2"/>
  <c r="H353" i="2"/>
  <c r="H1306" i="2"/>
  <c r="H1242" i="2"/>
  <c r="H1178" i="2"/>
  <c r="H1114" i="2"/>
  <c r="H1050" i="2"/>
  <c r="H986" i="2"/>
  <c r="H922" i="2"/>
  <c r="H858" i="2"/>
  <c r="H794" i="2"/>
  <c r="H730" i="2"/>
  <c r="H666" i="2"/>
  <c r="H602" i="2"/>
  <c r="H538" i="2"/>
  <c r="H474" i="2"/>
  <c r="H410" i="2"/>
  <c r="H992" i="2"/>
  <c r="H928" i="2"/>
  <c r="H864" i="2"/>
  <c r="H800" i="2"/>
  <c r="H736" i="2"/>
  <c r="H672" i="2"/>
  <c r="H608" i="2"/>
  <c r="H544" i="2"/>
  <c r="H480" i="2"/>
  <c r="H416" i="2"/>
  <c r="H352" i="2"/>
  <c r="H1303" i="2"/>
  <c r="H1239" i="2"/>
  <c r="H1175" i="2"/>
  <c r="H1111" i="2"/>
  <c r="H1047" i="2"/>
  <c r="H983" i="2"/>
  <c r="H919" i="2"/>
  <c r="H855" i="2"/>
  <c r="H791" i="2"/>
  <c r="H727" i="2"/>
  <c r="H663" i="2"/>
  <c r="H599" i="2"/>
  <c r="H535" i="2"/>
  <c r="H471" i="2"/>
  <c r="H407" i="2"/>
  <c r="H1126" i="2"/>
  <c r="H1062" i="2"/>
  <c r="H998" i="2"/>
  <c r="H934" i="2"/>
  <c r="H870" i="2"/>
  <c r="H806" i="2"/>
  <c r="H742" i="2"/>
  <c r="H678" i="2"/>
  <c r="H614" i="2"/>
  <c r="H550" i="2"/>
  <c r="H486" i="2"/>
  <c r="H422" i="2"/>
  <c r="H358" i="2"/>
  <c r="H1309" i="2"/>
  <c r="H1245" i="2"/>
  <c r="H1181" i="2"/>
  <c r="H1117" i="2"/>
  <c r="H1053" i="2"/>
  <c r="H989" i="2"/>
  <c r="H925" i="2"/>
  <c r="H861" i="2"/>
  <c r="H797" i="2"/>
  <c r="H733" i="2"/>
  <c r="H669" i="2"/>
  <c r="H605" i="2"/>
  <c r="H541" i="2"/>
  <c r="H477" i="2"/>
  <c r="H413" i="2"/>
  <c r="H349" i="2"/>
  <c r="H1132" i="2"/>
  <c r="H1068" i="2"/>
  <c r="H1004" i="2"/>
  <c r="H940" i="2"/>
  <c r="H876" i="2"/>
  <c r="H812" i="2"/>
  <c r="H748" i="2"/>
  <c r="H684" i="2"/>
  <c r="H620" i="2"/>
  <c r="H556" i="2"/>
  <c r="H492" i="2"/>
  <c r="H428" i="2"/>
  <c r="H364" i="2"/>
  <c r="H611" i="2"/>
  <c r="H547" i="2"/>
  <c r="H483" i="2"/>
  <c r="H419" i="2"/>
  <c r="H355" i="2"/>
  <c r="H854" i="2"/>
  <c r="H406" i="2"/>
  <c r="H1229" i="2"/>
  <c r="H973" i="2"/>
  <c r="H845" i="2"/>
  <c r="H525" i="2"/>
  <c r="H1180" i="2"/>
  <c r="H988" i="2"/>
  <c r="H860" i="2"/>
  <c r="H668" i="2"/>
  <c r="H476" i="2"/>
  <c r="H595" i="2"/>
  <c r="H403" i="2"/>
  <c r="H8826" i="2"/>
  <c r="H9158" i="2"/>
  <c r="H7836" i="2"/>
  <c r="H9101" i="2"/>
  <c r="H8536" i="2"/>
  <c r="H7853" i="2"/>
  <c r="H9172" i="2"/>
  <c r="H8685" i="2"/>
  <c r="H7872" i="2"/>
  <c r="H8911" i="2"/>
  <c r="H8527" i="2"/>
  <c r="H8207" i="2"/>
  <c r="H7887" i="2"/>
  <c r="H7631" i="2"/>
  <c r="H7127" i="2"/>
  <c r="H5164" i="2"/>
  <c r="H8710" i="2"/>
  <c r="H8390" i="2"/>
  <c r="H8070" i="2"/>
  <c r="H7814" i="2"/>
  <c r="H7472" i="2"/>
  <c r="H6695" i="2"/>
  <c r="H7247" i="2"/>
  <c r="H6063" i="2"/>
  <c r="H8771" i="2"/>
  <c r="H8451" i="2"/>
  <c r="H8131" i="2"/>
  <c r="H7811" i="2"/>
  <c r="H7545" i="2"/>
  <c r="H7095" i="2"/>
  <c r="H6119" i="2"/>
  <c r="H8314" i="2"/>
  <c r="H7994" i="2"/>
  <c r="H7738" i="2"/>
  <c r="H7456" i="2"/>
  <c r="H6647" i="2"/>
  <c r="H8945" i="2"/>
  <c r="H8689" i="2"/>
  <c r="H8433" i="2"/>
  <c r="H7985" i="2"/>
  <c r="H7665" i="2"/>
  <c r="H7355" i="2"/>
  <c r="H5960" i="2"/>
  <c r="H7110" i="2"/>
  <c r="H6854" i="2"/>
  <c r="H6598" i="2"/>
  <c r="H6150" i="2"/>
  <c r="H5683" i="2"/>
  <c r="H7613" i="2"/>
  <c r="H7293" i="2"/>
  <c r="H6973" i="2"/>
  <c r="H6525" i="2"/>
  <c r="H6205" i="2"/>
  <c r="H5804" i="2"/>
  <c r="H6204" i="2"/>
  <c r="H5390" i="2"/>
  <c r="H6683" i="2"/>
  <c r="H6363" i="2"/>
  <c r="H6043" i="2"/>
  <c r="H4128" i="2"/>
  <c r="H6826" i="2"/>
  <c r="H6378" i="2"/>
  <c r="H6058" i="2"/>
  <c r="H5313" i="2"/>
  <c r="H7329" i="2"/>
  <c r="H6881" i="2"/>
  <c r="H6561" i="2"/>
  <c r="H6113" i="2"/>
  <c r="H5548" i="2"/>
  <c r="H7240" i="2"/>
  <c r="H6792" i="2"/>
  <c r="H6472" i="2"/>
  <c r="H6088" i="2"/>
  <c r="H5441" i="2"/>
  <c r="H5577" i="2"/>
  <c r="H4860" i="2"/>
  <c r="H3960" i="2"/>
  <c r="H5473" i="2"/>
  <c r="H4756" i="2"/>
  <c r="H4524" i="2"/>
  <c r="H5534" i="2"/>
  <c r="H4920" i="2"/>
  <c r="H4112" i="2"/>
  <c r="H5328" i="2"/>
  <c r="H4713" i="2"/>
  <c r="H3746" i="2"/>
  <c r="H4686" i="2"/>
  <c r="H5976" i="2"/>
  <c r="H5440" i="2"/>
  <c r="H4825" i="2"/>
  <c r="H3810" i="2"/>
  <c r="H5770" i="2"/>
  <c r="H5450" i="2"/>
  <c r="H5130" i="2"/>
  <c r="H4810" i="2"/>
  <c r="H4066" i="2"/>
  <c r="H3885" i="2"/>
  <c r="H5607" i="2"/>
  <c r="H5159" i="2"/>
  <c r="H4711" i="2"/>
  <c r="H4255" i="2"/>
  <c r="H4346" i="2"/>
  <c r="H3643" i="2"/>
  <c r="H5373" i="2"/>
  <c r="H4797" i="2"/>
  <c r="H4477" i="2"/>
  <c r="H3565" i="2"/>
  <c r="H2825" i="2"/>
  <c r="H4062" i="2"/>
  <c r="H3691" i="2"/>
  <c r="H4349" i="2"/>
  <c r="H3818" i="2"/>
  <c r="H3294" i="2"/>
  <c r="H4212" i="2"/>
  <c r="H3805" i="2"/>
  <c r="H2953" i="2"/>
  <c r="H4131" i="2"/>
  <c r="H3698" i="2"/>
  <c r="H3556" i="2"/>
  <c r="H3135" i="2"/>
  <c r="H3011" i="2"/>
  <c r="H3330" i="2"/>
  <c r="H1499" i="2"/>
  <c r="H3513" i="2"/>
  <c r="H2899" i="2"/>
  <c r="H3832" i="2"/>
  <c r="H3384" i="2"/>
  <c r="H2395" i="2"/>
  <c r="H2739" i="2"/>
  <c r="H3098" i="2"/>
  <c r="H2698" i="2"/>
  <c r="H1403" i="2"/>
  <c r="H2632" i="2"/>
  <c r="H1922" i="2"/>
  <c r="H2705" i="2"/>
  <c r="H755" i="2"/>
  <c r="H3277" i="2"/>
  <c r="H2893" i="2"/>
  <c r="H2248" i="2"/>
  <c r="H2996" i="2"/>
  <c r="H2562" i="2"/>
  <c r="H1443" i="2"/>
  <c r="H2173" i="2"/>
  <c r="H1498" i="2"/>
  <c r="H2420" i="2"/>
  <c r="H2100" i="2"/>
  <c r="H2266" i="2"/>
  <c r="H1611" i="2"/>
  <c r="H2289" i="2"/>
  <c r="H1706" i="2"/>
  <c r="H2703" i="2"/>
  <c r="H2319" i="2"/>
  <c r="H1803" i="2"/>
  <c r="H1753" i="2"/>
  <c r="H1369" i="2"/>
  <c r="H1936" i="2"/>
  <c r="H1616" i="2"/>
  <c r="H1144" i="2"/>
  <c r="H1799" i="2"/>
  <c r="H1479" i="2"/>
  <c r="H931" i="2"/>
  <c r="H1422" i="2"/>
  <c r="H2045" i="2"/>
  <c r="H1661" i="2"/>
  <c r="H1328" i="2"/>
  <c r="H1908" i="2"/>
  <c r="H1588" i="2"/>
  <c r="H1211" i="2"/>
  <c r="H1266" i="2"/>
  <c r="H946" i="2"/>
  <c r="H562" i="2"/>
  <c r="H888" i="2"/>
  <c r="H504" i="2"/>
  <c r="H1135" i="2"/>
  <c r="H879" i="2"/>
  <c r="H559" i="2"/>
  <c r="H958" i="2"/>
  <c r="H638" i="2"/>
  <c r="H1333" i="2"/>
  <c r="H885" i="2"/>
  <c r="H501" i="2"/>
  <c r="H1028" i="2"/>
  <c r="H708" i="2"/>
  <c r="H388" i="2"/>
  <c r="H379" i="2"/>
  <c r="H2401" i="2"/>
  <c r="H1179" i="2"/>
  <c r="H1417" i="2"/>
  <c r="H1792" i="2"/>
  <c r="H1332" i="2"/>
  <c r="H1719" i="2"/>
  <c r="H1081" i="2"/>
  <c r="H1329" i="2"/>
  <c r="H1773" i="2"/>
  <c r="H1302" i="2"/>
  <c r="H1892" i="2"/>
  <c r="H1444" i="2"/>
  <c r="H1186" i="2"/>
  <c r="H610" i="2"/>
  <c r="H808" i="2"/>
  <c r="H1311" i="2"/>
  <c r="H735" i="2"/>
  <c r="H1070" i="2"/>
  <c r="H494" i="2"/>
  <c r="H869" i="2"/>
  <c r="H1140" i="2"/>
  <c r="H628" i="2"/>
  <c r="H363" i="2"/>
  <c r="H204" i="2"/>
  <c r="H267" i="2"/>
  <c r="H260" i="2"/>
  <c r="H259" i="2"/>
  <c r="H252" i="2"/>
  <c r="H251" i="2"/>
  <c r="H276" i="2"/>
  <c r="H307" i="2"/>
  <c r="H341" i="2"/>
  <c r="H277" i="2"/>
  <c r="H213" i="2"/>
  <c r="H149" i="2"/>
  <c r="H85" i="2"/>
  <c r="H290" i="2"/>
  <c r="H226" i="2"/>
  <c r="H162" i="2"/>
  <c r="H98" i="2"/>
  <c r="H305" i="2"/>
  <c r="H241" i="2"/>
  <c r="H177" i="2"/>
  <c r="H113" i="2"/>
  <c r="H320" i="2"/>
  <c r="H256" i="2"/>
  <c r="H192" i="2"/>
  <c r="H128" i="2"/>
  <c r="H335" i="2"/>
  <c r="H271" i="2"/>
  <c r="H207" i="2"/>
  <c r="H143" i="2"/>
  <c r="H79" i="2"/>
  <c r="H286" i="2"/>
  <c r="H222" i="2"/>
  <c r="H158" i="2"/>
  <c r="H94" i="2"/>
  <c r="H199" i="2"/>
  <c r="H342" i="2"/>
  <c r="H214" i="2"/>
  <c r="H150" i="2"/>
  <c r="H340" i="2"/>
  <c r="H101" i="2"/>
  <c r="H129" i="2"/>
  <c r="H80" i="2"/>
  <c r="H174" i="2"/>
  <c r="H203" i="2"/>
  <c r="H139" i="2"/>
  <c r="H228" i="2"/>
  <c r="H227" i="2"/>
  <c r="H220" i="2"/>
  <c r="H219" i="2"/>
  <c r="H244" i="2"/>
  <c r="H275" i="2"/>
  <c r="H333" i="2"/>
  <c r="H269" i="2"/>
  <c r="H205" i="2"/>
  <c r="H141" i="2"/>
  <c r="H282" i="2"/>
  <c r="H218" i="2"/>
  <c r="H154" i="2"/>
  <c r="H90" i="2"/>
  <c r="H297" i="2"/>
  <c r="H233" i="2"/>
  <c r="H169" i="2"/>
  <c r="H105" i="2"/>
  <c r="H312" i="2"/>
  <c r="H248" i="2"/>
  <c r="H184" i="2"/>
  <c r="H120" i="2"/>
  <c r="H327" i="2"/>
  <c r="H300" i="2"/>
  <c r="H236" i="2"/>
  <c r="H196" i="2"/>
  <c r="H195" i="2"/>
  <c r="H188" i="2"/>
  <c r="H187" i="2"/>
  <c r="H212" i="2"/>
  <c r="H243" i="2"/>
  <c r="H325" i="2"/>
  <c r="H261" i="2"/>
  <c r="H197" i="2"/>
  <c r="H133" i="2"/>
  <c r="H338" i="2"/>
  <c r="H274" i="2"/>
  <c r="H210" i="2"/>
  <c r="H146" i="2"/>
  <c r="H82" i="2"/>
  <c r="H289" i="2"/>
  <c r="H225" i="2"/>
  <c r="H161" i="2"/>
  <c r="H97" i="2"/>
  <c r="H304" i="2"/>
  <c r="H240" i="2"/>
  <c r="H176" i="2"/>
  <c r="H112" i="2"/>
  <c r="H319" i="2"/>
  <c r="H255" i="2"/>
  <c r="H191" i="2"/>
  <c r="H127" i="2"/>
  <c r="H334" i="2"/>
  <c r="H270" i="2"/>
  <c r="H206" i="2"/>
  <c r="H142" i="2"/>
  <c r="H78" i="2"/>
  <c r="H316" i="2"/>
  <c r="H229" i="2"/>
  <c r="H114" i="2"/>
  <c r="H336" i="2"/>
  <c r="H159" i="2"/>
  <c r="H172" i="2"/>
  <c r="H108" i="2"/>
  <c r="H164" i="2"/>
  <c r="H163" i="2"/>
  <c r="H156" i="2"/>
  <c r="H155" i="2"/>
  <c r="H180" i="2"/>
  <c r="H211" i="2"/>
  <c r="H317" i="2"/>
  <c r="H253" i="2"/>
  <c r="H189" i="2"/>
  <c r="H125" i="2"/>
  <c r="H330" i="2"/>
  <c r="H266" i="2"/>
  <c r="H202" i="2"/>
  <c r="H138" i="2"/>
  <c r="H345" i="2"/>
  <c r="H281" i="2"/>
  <c r="H217" i="2"/>
  <c r="H153" i="2"/>
  <c r="H89" i="2"/>
  <c r="H296" i="2"/>
  <c r="H232" i="2"/>
  <c r="H168" i="2"/>
  <c r="H104" i="2"/>
  <c r="H311" i="2"/>
  <c r="H247" i="2"/>
  <c r="H183" i="2"/>
  <c r="H119" i="2"/>
  <c r="H326" i="2"/>
  <c r="H262" i="2"/>
  <c r="H198" i="2"/>
  <c r="H134" i="2"/>
  <c r="H126" i="2"/>
  <c r="H324" i="2"/>
  <c r="H293" i="2"/>
  <c r="H321" i="2"/>
  <c r="H272" i="2"/>
  <c r="H223" i="2"/>
  <c r="H110" i="2"/>
  <c r="H299" i="2"/>
  <c r="H235" i="2"/>
  <c r="H132" i="2"/>
  <c r="H131" i="2"/>
  <c r="H124" i="2"/>
  <c r="H123" i="2"/>
  <c r="H148" i="2"/>
  <c r="H179" i="2"/>
  <c r="H309" i="2"/>
  <c r="H245" i="2"/>
  <c r="H181" i="2"/>
  <c r="H117" i="2"/>
  <c r="H322" i="2"/>
  <c r="H258" i="2"/>
  <c r="H194" i="2"/>
  <c r="H130" i="2"/>
  <c r="H337" i="2"/>
  <c r="H273" i="2"/>
  <c r="H209" i="2"/>
  <c r="H145" i="2"/>
  <c r="H81" i="2"/>
  <c r="H288" i="2"/>
  <c r="H224" i="2"/>
  <c r="H160" i="2"/>
  <c r="H96" i="2"/>
  <c r="H303" i="2"/>
  <c r="H239" i="2"/>
  <c r="H175" i="2"/>
  <c r="H111" i="2"/>
  <c r="H318" i="2"/>
  <c r="H254" i="2"/>
  <c r="H190" i="2"/>
  <c r="H332" i="2"/>
  <c r="H315" i="2"/>
  <c r="H165" i="2"/>
  <c r="H257" i="2"/>
  <c r="H144" i="2"/>
  <c r="H302" i="2"/>
  <c r="H171" i="2"/>
  <c r="H107" i="2"/>
  <c r="H100" i="2"/>
  <c r="H99" i="2"/>
  <c r="H92" i="2"/>
  <c r="H91" i="2"/>
  <c r="H116" i="2"/>
  <c r="H147" i="2"/>
  <c r="H301" i="2"/>
  <c r="H237" i="2"/>
  <c r="H173" i="2"/>
  <c r="H109" i="2"/>
  <c r="H314" i="2"/>
  <c r="H250" i="2"/>
  <c r="H186" i="2"/>
  <c r="H122" i="2"/>
  <c r="H329" i="2"/>
  <c r="H265" i="2"/>
  <c r="H201" i="2"/>
  <c r="H137" i="2"/>
  <c r="H344" i="2"/>
  <c r="H280" i="2"/>
  <c r="H216" i="2"/>
  <c r="H152" i="2"/>
  <c r="H88" i="2"/>
  <c r="H295" i="2"/>
  <c r="H231" i="2"/>
  <c r="H167" i="2"/>
  <c r="H103" i="2"/>
  <c r="H310" i="2"/>
  <c r="H246" i="2"/>
  <c r="H182" i="2"/>
  <c r="H118" i="2"/>
  <c r="H323" i="2"/>
  <c r="H115" i="2"/>
  <c r="H178" i="2"/>
  <c r="H193" i="2"/>
  <c r="H287" i="2"/>
  <c r="H238" i="2"/>
  <c r="H268" i="2"/>
  <c r="H242" i="2"/>
  <c r="H331" i="2"/>
  <c r="H140" i="2"/>
  <c r="H292" i="2"/>
  <c r="H291" i="2"/>
  <c r="H284" i="2"/>
  <c r="H283" i="2"/>
  <c r="H308" i="2"/>
  <c r="H339" i="2"/>
  <c r="H83" i="2"/>
  <c r="H285" i="2"/>
  <c r="H221" i="2"/>
  <c r="H157" i="2"/>
  <c r="H93" i="2"/>
  <c r="H298" i="2"/>
  <c r="H234" i="2"/>
  <c r="H170" i="2"/>
  <c r="H106" i="2"/>
  <c r="H313" i="2"/>
  <c r="H249" i="2"/>
  <c r="H185" i="2"/>
  <c r="H121" i="2"/>
  <c r="H328" i="2"/>
  <c r="H264" i="2"/>
  <c r="H200" i="2"/>
  <c r="H136" i="2"/>
  <c r="H343" i="2"/>
  <c r="H279" i="2"/>
  <c r="H215" i="2"/>
  <c r="H151" i="2"/>
  <c r="H87" i="2"/>
  <c r="H294" i="2"/>
  <c r="H230" i="2"/>
  <c r="H166" i="2"/>
  <c r="H102" i="2"/>
  <c r="H263" i="2"/>
  <c r="H135" i="2"/>
  <c r="H278" i="2"/>
  <c r="H86" i="2"/>
  <c r="H84" i="2"/>
  <c r="H306" i="2"/>
  <c r="H208" i="2"/>
  <c r="H95" i="2"/>
  <c r="B75" i="2"/>
  <c r="C76" i="2"/>
  <c r="B76" i="2"/>
  <c r="C75" i="2"/>
  <c r="F362" i="2" l="1"/>
  <c r="F627" i="2"/>
  <c r="F1139" i="2"/>
  <c r="F868" i="2"/>
  <c r="F493" i="2"/>
  <c r="F1069" i="2"/>
  <c r="F734" i="2"/>
  <c r="F1310" i="2"/>
  <c r="F807" i="2"/>
  <c r="F609" i="2"/>
  <c r="F1185" i="2"/>
  <c r="F1443" i="2"/>
  <c r="F1891" i="2"/>
  <c r="F1301" i="2"/>
  <c r="F1772" i="2"/>
  <c r="F1328" i="2"/>
  <c r="F1080" i="2"/>
  <c r="F1718" i="2"/>
  <c r="F1331" i="2"/>
  <c r="F1791" i="2"/>
  <c r="F1416" i="2"/>
  <c r="F1178" i="2"/>
  <c r="F2400" i="2"/>
  <c r="F378" i="2"/>
  <c r="F387" i="2"/>
  <c r="F707" i="2"/>
  <c r="F1027" i="2"/>
  <c r="F500" i="2"/>
  <c r="F884" i="2"/>
  <c r="F1332" i="2"/>
  <c r="F637" i="2"/>
  <c r="F957" i="2"/>
  <c r="F558" i="2"/>
  <c r="F878" i="2"/>
  <c r="F1134" i="2"/>
  <c r="F503" i="2"/>
  <c r="F887" i="2"/>
  <c r="F561" i="2"/>
  <c r="F945" i="2"/>
  <c r="F1265" i="2"/>
  <c r="F1210" i="2"/>
  <c r="F1587" i="2"/>
  <c r="F1907" i="2"/>
  <c r="F1327" i="2"/>
  <c r="F1660" i="2"/>
  <c r="F2044" i="2"/>
  <c r="F1421" i="2"/>
  <c r="F930" i="2"/>
  <c r="F1478" i="2"/>
  <c r="F1798" i="2"/>
  <c r="F1143" i="2"/>
  <c r="F1615" i="2"/>
  <c r="F1935" i="2"/>
  <c r="F1368" i="2"/>
  <c r="F1752" i="2"/>
  <c r="F1802" i="2"/>
  <c r="F2318" i="2"/>
  <c r="F2702" i="2"/>
  <c r="F1705" i="2"/>
  <c r="F2288" i="2"/>
  <c r="F1610" i="2"/>
  <c r="F2265" i="2"/>
  <c r="F2099" i="2"/>
  <c r="F2419" i="2"/>
  <c r="F1497" i="2"/>
  <c r="F2172" i="2"/>
  <c r="F1442" i="2"/>
  <c r="F2561" i="2"/>
  <c r="F2995" i="2"/>
  <c r="F2247" i="2"/>
  <c r="F2892" i="2"/>
  <c r="F3276" i="2"/>
  <c r="F754" i="2"/>
  <c r="F2704" i="2"/>
  <c r="F1921" i="2"/>
  <c r="F2631" i="2"/>
  <c r="F1402" i="2"/>
  <c r="F2697" i="2"/>
  <c r="F3097" i="2"/>
  <c r="F2738" i="2"/>
  <c r="F2394" i="2"/>
  <c r="F3383" i="2"/>
  <c r="F3831" i="2"/>
  <c r="F2898" i="2"/>
  <c r="F3512" i="2"/>
  <c r="F1498" i="2"/>
  <c r="F3329" i="2"/>
  <c r="F3010" i="2"/>
  <c r="F3134" i="2"/>
  <c r="F3555" i="2"/>
  <c r="F3697" i="2"/>
  <c r="F4130" i="2"/>
  <c r="F2952" i="2"/>
  <c r="F3804" i="2"/>
  <c r="F4211" i="2"/>
  <c r="F3293" i="2"/>
  <c r="F3817" i="2"/>
  <c r="F4348" i="2"/>
  <c r="F3690" i="2"/>
  <c r="F4061" i="2"/>
  <c r="F2824" i="2"/>
  <c r="F3564" i="2"/>
  <c r="F4476" i="2"/>
  <c r="F4796" i="2"/>
  <c r="F5372" i="2"/>
  <c r="F3642" i="2"/>
  <c r="F4345" i="2"/>
  <c r="F4254" i="2"/>
  <c r="F4710" i="2"/>
  <c r="F5158" i="2"/>
  <c r="F5606" i="2"/>
  <c r="F3884" i="2"/>
  <c r="F4065" i="2"/>
  <c r="F4809" i="2"/>
  <c r="F5129" i="2"/>
  <c r="F5449" i="2"/>
  <c r="F5769" i="2"/>
  <c r="F3809" i="2"/>
  <c r="F4824" i="2"/>
  <c r="F5439" i="2"/>
  <c r="F5975" i="2"/>
  <c r="F4685" i="2"/>
  <c r="F3745" i="2"/>
  <c r="F4712" i="2"/>
  <c r="F5327" i="2"/>
  <c r="F4111" i="2"/>
  <c r="F4919" i="2"/>
  <c r="F5533" i="2"/>
  <c r="F4523" i="2"/>
  <c r="F4755" i="2"/>
  <c r="F5472" i="2"/>
  <c r="F3959" i="2"/>
  <c r="F4859" i="2"/>
  <c r="F5576" i="2"/>
  <c r="F5440" i="2"/>
  <c r="F6087" i="2"/>
  <c r="F6471" i="2"/>
  <c r="F6791" i="2"/>
  <c r="F7239" i="2"/>
  <c r="F5547" i="2"/>
  <c r="F6112" i="2"/>
  <c r="F6560" i="2"/>
  <c r="F6880" i="2"/>
  <c r="F7328" i="2"/>
  <c r="F5312" i="2"/>
  <c r="F6057" i="2"/>
  <c r="F6377" i="2"/>
  <c r="F6825" i="2"/>
  <c r="F4127" i="2"/>
  <c r="F6042" i="2"/>
  <c r="F6362" i="2"/>
  <c r="F6682" i="2"/>
  <c r="F5389" i="2"/>
  <c r="F6203" i="2"/>
  <c r="F5803" i="2"/>
  <c r="F6204" i="2"/>
  <c r="F6524" i="2"/>
  <c r="F6972" i="2"/>
  <c r="F7292" i="2"/>
  <c r="F7612" i="2"/>
  <c r="F5682" i="2"/>
  <c r="F6149" i="2"/>
  <c r="F6597" i="2"/>
  <c r="F6853" i="2"/>
  <c r="F7109" i="2"/>
  <c r="F5959" i="2"/>
  <c r="F7354" i="2"/>
  <c r="F7664" i="2"/>
  <c r="F7984" i="2"/>
  <c r="F8432" i="2"/>
  <c r="F8688" i="2"/>
  <c r="F8944" i="2"/>
  <c r="F6646" i="2"/>
  <c r="F7455" i="2"/>
  <c r="F7737" i="2"/>
  <c r="F7993" i="2"/>
  <c r="F8313" i="2"/>
  <c r="F6118" i="2"/>
  <c r="F7094" i="2"/>
  <c r="F7544" i="2"/>
  <c r="F7810" i="2"/>
  <c r="F8130" i="2"/>
  <c r="F8450" i="2"/>
  <c r="F8770" i="2"/>
  <c r="F6062" i="2"/>
  <c r="F7246" i="2"/>
  <c r="F6694" i="2"/>
  <c r="F7471" i="2"/>
  <c r="F7813" i="2"/>
  <c r="F8069" i="2"/>
  <c r="F8389" i="2"/>
  <c r="F8709" i="2"/>
  <c r="F5163" i="2"/>
  <c r="F7126" i="2"/>
  <c r="F7630" i="2"/>
  <c r="F7886" i="2"/>
  <c r="F8206" i="2"/>
  <c r="F8526" i="2"/>
  <c r="F8910" i="2"/>
  <c r="F7871" i="2"/>
  <c r="F8684" i="2"/>
  <c r="F9171" i="2"/>
  <c r="F7852" i="2"/>
  <c r="F8535" i="2"/>
  <c r="F9100" i="2"/>
  <c r="F7835" i="2"/>
  <c r="F9157" i="2"/>
  <c r="F8825" i="2"/>
  <c r="F402" i="2"/>
  <c r="F594" i="2"/>
  <c r="F475" i="2"/>
  <c r="F667" i="2"/>
  <c r="F859" i="2"/>
  <c r="F987" i="2"/>
  <c r="F1179" i="2"/>
  <c r="F524" i="2"/>
  <c r="F844" i="2"/>
  <c r="F972" i="2"/>
  <c r="F1228" i="2"/>
  <c r="F405" i="2"/>
  <c r="F853" i="2"/>
  <c r="F354" i="2"/>
  <c r="F418" i="2"/>
  <c r="F482" i="2"/>
  <c r="F546" i="2"/>
  <c r="F610" i="2"/>
  <c r="F363" i="2"/>
  <c r="F427" i="2"/>
  <c r="F491" i="2"/>
  <c r="F555" i="2"/>
  <c r="F619" i="2"/>
  <c r="F683" i="2"/>
  <c r="F747" i="2"/>
  <c r="F811" i="2"/>
  <c r="F875" i="2"/>
  <c r="F939" i="2"/>
  <c r="F1003" i="2"/>
  <c r="F1067" i="2"/>
  <c r="F1131" i="2"/>
  <c r="F348" i="2"/>
  <c r="F412" i="2"/>
  <c r="F476" i="2"/>
  <c r="F540" i="2"/>
  <c r="F604" i="2"/>
  <c r="F668" i="2"/>
  <c r="F732" i="2"/>
  <c r="F796" i="2"/>
  <c r="F860" i="2"/>
  <c r="F924" i="2"/>
  <c r="F988" i="2"/>
  <c r="F1052" i="2"/>
  <c r="F1116" i="2"/>
  <c r="F1180" i="2"/>
  <c r="F1244" i="2"/>
  <c r="F1308" i="2"/>
  <c r="F357" i="2"/>
  <c r="F421" i="2"/>
  <c r="F485" i="2"/>
  <c r="F549" i="2"/>
  <c r="F613" i="2"/>
  <c r="F677" i="2"/>
  <c r="F741" i="2"/>
  <c r="F805" i="2"/>
  <c r="F869" i="2"/>
  <c r="F933" i="2"/>
  <c r="F997" i="2"/>
  <c r="F1061" i="2"/>
  <c r="F1125" i="2"/>
  <c r="F406" i="2"/>
  <c r="F470" i="2"/>
  <c r="F534" i="2"/>
  <c r="F598" i="2"/>
  <c r="F662" i="2"/>
  <c r="F726" i="2"/>
  <c r="F790" i="2"/>
  <c r="F854" i="2"/>
  <c r="F918" i="2"/>
  <c r="F982" i="2"/>
  <c r="F1046" i="2"/>
  <c r="F1110" i="2"/>
  <c r="F1174" i="2"/>
  <c r="F1238" i="2"/>
  <c r="F1302" i="2"/>
  <c r="F351" i="2"/>
  <c r="F415" i="2"/>
  <c r="F479" i="2"/>
  <c r="F543" i="2"/>
  <c r="F607" i="2"/>
  <c r="F671" i="2"/>
  <c r="F735" i="2"/>
  <c r="F799" i="2"/>
  <c r="F863" i="2"/>
  <c r="F927" i="2"/>
  <c r="F991" i="2"/>
  <c r="F409" i="2"/>
  <c r="F473" i="2"/>
  <c r="F537" i="2"/>
  <c r="F601" i="2"/>
  <c r="F665" i="2"/>
  <c r="F729" i="2"/>
  <c r="F793" i="2"/>
  <c r="F857" i="2"/>
  <c r="F921" i="2"/>
  <c r="F985" i="2"/>
  <c r="F1049" i="2"/>
  <c r="F1113" i="2"/>
  <c r="F1177" i="2"/>
  <c r="F1241" i="2"/>
  <c r="F1305" i="2"/>
  <c r="F352" i="2"/>
  <c r="F760" i="2"/>
  <c r="F1008" i="2"/>
  <c r="F1167" i="2"/>
  <c r="F1274" i="2"/>
  <c r="F1371" i="2"/>
  <c r="F1435" i="2"/>
  <c r="F1499" i="2"/>
  <c r="F1563" i="2"/>
  <c r="F1627" i="2"/>
  <c r="F1691" i="2"/>
  <c r="F1755" i="2"/>
  <c r="F1819" i="2"/>
  <c r="F1883" i="2"/>
  <c r="F1947" i="2"/>
  <c r="F2011" i="2"/>
  <c r="F424" i="2"/>
  <c r="F794" i="2"/>
  <c r="F1032" i="2"/>
  <c r="F1184" i="2"/>
  <c r="F1288" i="2"/>
  <c r="F1380" i="2"/>
  <c r="F1444" i="2"/>
  <c r="F1508" i="2"/>
  <c r="F1572" i="2"/>
  <c r="F1636" i="2"/>
  <c r="F1700" i="2"/>
  <c r="F1764" i="2"/>
  <c r="F1828" i="2"/>
  <c r="F1892" i="2"/>
  <c r="F1956" i="2"/>
  <c r="F2020" i="2"/>
  <c r="F560" i="2"/>
  <c r="F864" i="2"/>
  <c r="F1079" i="2"/>
  <c r="F1213" i="2"/>
  <c r="F1315" i="2"/>
  <c r="F1397" i="2"/>
  <c r="F1461" i="2"/>
  <c r="F1525" i="2"/>
  <c r="F1589" i="2"/>
  <c r="F1653" i="2"/>
  <c r="F1717" i="2"/>
  <c r="F504" i="2"/>
  <c r="F834" i="2"/>
  <c r="F1058" i="2"/>
  <c r="F1202" i="2"/>
  <c r="F1304" i="2"/>
  <c r="F1390" i="2"/>
  <c r="F1454" i="2"/>
  <c r="F1518" i="2"/>
  <c r="F1582" i="2"/>
  <c r="F1646" i="2"/>
  <c r="F1710" i="2"/>
  <c r="F1774" i="2"/>
  <c r="F1838" i="2"/>
  <c r="F1902" i="2"/>
  <c r="F576" i="2"/>
  <c r="F872" i="2"/>
  <c r="F1082" i="2"/>
  <c r="F1216" i="2"/>
  <c r="F1319" i="2"/>
  <c r="F1399" i="2"/>
  <c r="F1463" i="2"/>
  <c r="F1527" i="2"/>
  <c r="F1591" i="2"/>
  <c r="F1655" i="2"/>
  <c r="F1719" i="2"/>
  <c r="F1783" i="2"/>
  <c r="F1847" i="2"/>
  <c r="F1911" i="2"/>
  <c r="F648" i="2"/>
  <c r="F906" i="2"/>
  <c r="F1106" i="2"/>
  <c r="F1231" i="2"/>
  <c r="F1333" i="2"/>
  <c r="F1408" i="2"/>
  <c r="F1472" i="2"/>
  <c r="F1536" i="2"/>
  <c r="F1600" i="2"/>
  <c r="F1664" i="2"/>
  <c r="F1728" i="2"/>
  <c r="F1792" i="2"/>
  <c r="F1856" i="2"/>
  <c r="F1920" i="2"/>
  <c r="F1984" i="2"/>
  <c r="F2048" i="2"/>
  <c r="F1111" i="2"/>
  <c r="F1473" i="2"/>
  <c r="F1729" i="2"/>
  <c r="F1909" i="2"/>
  <c r="F2023" i="2"/>
  <c r="F2102" i="2"/>
  <c r="F2166" i="2"/>
  <c r="F2230" i="2"/>
  <c r="F2294" i="2"/>
  <c r="F2358" i="2"/>
  <c r="F2422" i="2"/>
  <c r="F2486" i="2"/>
  <c r="F2550" i="2"/>
  <c r="F2614" i="2"/>
  <c r="F2678" i="2"/>
  <c r="F2742" i="2"/>
  <c r="F1112" i="2"/>
  <c r="F688" i="2"/>
  <c r="F1347" i="2"/>
  <c r="F1609" i="2"/>
  <c r="F1829" i="2"/>
  <c r="F1975" i="2"/>
  <c r="F2072" i="2"/>
  <c r="F2136" i="2"/>
  <c r="F2200" i="2"/>
  <c r="F2264" i="2"/>
  <c r="F2328" i="2"/>
  <c r="F2392" i="2"/>
  <c r="F2456" i="2"/>
  <c r="F2520" i="2"/>
  <c r="F1195" i="2"/>
  <c r="F1514" i="2"/>
  <c r="F1769" i="2"/>
  <c r="F1938" i="2"/>
  <c r="F2041" i="2"/>
  <c r="F2113" i="2"/>
  <c r="F2177" i="2"/>
  <c r="F2241" i="2"/>
  <c r="F722" i="2"/>
  <c r="F1362" i="2"/>
  <c r="F1618" i="2"/>
  <c r="F1837" i="2"/>
  <c r="F1981" i="2"/>
  <c r="F2075" i="2"/>
  <c r="F2139" i="2"/>
  <c r="F2203" i="2"/>
  <c r="F2267" i="2"/>
  <c r="F2331" i="2"/>
  <c r="F2395" i="2"/>
  <c r="F2459" i="2"/>
  <c r="F2523" i="2"/>
  <c r="F2587" i="2"/>
  <c r="F2651" i="2"/>
  <c r="F2715" i="2"/>
  <c r="F880" i="2"/>
  <c r="F1401" i="2"/>
  <c r="F1657" i="2"/>
  <c r="F1861" i="2"/>
  <c r="F1994" i="2"/>
  <c r="F2084" i="2"/>
  <c r="F2148" i="2"/>
  <c r="F2212" i="2"/>
  <c r="F2276" i="2"/>
  <c r="F2340" i="2"/>
  <c r="F2404" i="2"/>
  <c r="F528" i="2"/>
  <c r="F1834" i="2"/>
  <c r="F2117" i="2"/>
  <c r="F2287" i="2"/>
  <c r="F2417" i="2"/>
  <c r="F2529" i="2"/>
  <c r="F2615" i="2"/>
  <c r="F2700" i="2"/>
  <c r="F2779" i="2"/>
  <c r="F2843" i="2"/>
  <c r="F2907" i="2"/>
  <c r="F2971" i="2"/>
  <c r="F3035" i="2"/>
  <c r="F3099" i="2"/>
  <c r="F1457" i="2"/>
  <c r="F1983" i="2"/>
  <c r="F2183" i="2"/>
  <c r="F2338" i="2"/>
  <c r="F2466" i="2"/>
  <c r="F2562" i="2"/>
  <c r="F2648" i="2"/>
  <c r="F2733" i="2"/>
  <c r="F2804" i="2"/>
  <c r="F2868" i="2"/>
  <c r="F2932" i="2"/>
  <c r="F2996" i="2"/>
  <c r="F3060" i="2"/>
  <c r="F3124" i="2"/>
  <c r="F3188" i="2"/>
  <c r="F3252" i="2"/>
  <c r="F1553" i="2"/>
  <c r="F2022" i="2"/>
  <c r="F2207" i="2"/>
  <c r="F2357" i="2"/>
  <c r="F2481" i="2"/>
  <c r="F2575" i="2"/>
  <c r="F1649" i="2"/>
  <c r="F2060" i="2"/>
  <c r="F2231" i="2"/>
  <c r="F2375" i="2"/>
  <c r="F2495" i="2"/>
  <c r="F2586" i="2"/>
  <c r="F2672" i="2"/>
  <c r="F2757" i="2"/>
  <c r="F2822" i="2"/>
  <c r="F2886" i="2"/>
  <c r="F2950" i="2"/>
  <c r="F3014" i="2"/>
  <c r="F1745" i="2"/>
  <c r="F2085" i="2"/>
  <c r="F2255" i="2"/>
  <c r="F2393" i="2"/>
  <c r="F2509" i="2"/>
  <c r="F2599" i="2"/>
  <c r="F2684" i="2"/>
  <c r="F2767" i="2"/>
  <c r="F2831" i="2"/>
  <c r="F2895" i="2"/>
  <c r="F2959" i="2"/>
  <c r="F3023" i="2"/>
  <c r="F3087" i="2"/>
  <c r="F1594" i="2"/>
  <c r="F2038" i="2"/>
  <c r="F2218" i="2"/>
  <c r="F2365" i="2"/>
  <c r="F2487" i="2"/>
  <c r="F2580" i="2"/>
  <c r="F2665" i="2"/>
  <c r="F2751" i="2"/>
  <c r="F2817" i="2"/>
  <c r="F2881" i="2"/>
  <c r="F2945" i="2"/>
  <c r="F3009" i="2"/>
  <c r="F3073" i="2"/>
  <c r="F3137" i="2"/>
  <c r="F3201" i="2"/>
  <c r="F3265" i="2"/>
  <c r="F2242" i="2"/>
  <c r="F2653" i="2"/>
  <c r="F2850" i="2"/>
  <c r="F3021" i="2"/>
  <c r="F3138" i="2"/>
  <c r="F3223" i="2"/>
  <c r="F3302" i="2"/>
  <c r="F2173" i="2"/>
  <c r="F2628" i="2"/>
  <c r="F2832" i="2"/>
  <c r="F3002" i="2"/>
  <c r="F3127" i="2"/>
  <c r="F3214" i="2"/>
  <c r="F3295" i="2"/>
  <c r="F3359" i="2"/>
  <c r="F3423" i="2"/>
  <c r="F3487" i="2"/>
  <c r="F3551" i="2"/>
  <c r="F3615" i="2"/>
  <c r="F3679" i="2"/>
  <c r="F3743" i="2"/>
  <c r="F3807" i="2"/>
  <c r="F3871" i="2"/>
  <c r="F2178" i="2"/>
  <c r="F2632" i="2"/>
  <c r="F2834" i="2"/>
  <c r="F3005" i="2"/>
  <c r="F3128" i="2"/>
  <c r="F3215" i="2"/>
  <c r="F3296" i="2"/>
  <c r="F3360" i="2"/>
  <c r="F3424" i="2"/>
  <c r="F3488" i="2"/>
  <c r="F3552" i="2"/>
  <c r="F3616" i="2"/>
  <c r="F3680" i="2"/>
  <c r="F3744" i="2"/>
  <c r="F3808" i="2"/>
  <c r="F3872" i="2"/>
  <c r="F2279" i="2"/>
  <c r="F2664" i="2"/>
  <c r="F2858" i="2"/>
  <c r="F3029" i="2"/>
  <c r="F3142" i="2"/>
  <c r="F3227" i="2"/>
  <c r="F3305" i="2"/>
  <c r="F3369" i="2"/>
  <c r="F3433" i="2"/>
  <c r="F1826" i="2"/>
  <c r="F2527" i="2"/>
  <c r="F2776" i="2"/>
  <c r="F2946" i="2"/>
  <c r="F1869" i="2"/>
  <c r="F2536" i="2"/>
  <c r="F2778" i="2"/>
  <c r="F2949" i="2"/>
  <c r="F3095" i="2"/>
  <c r="F3187" i="2"/>
  <c r="F3272" i="2"/>
  <c r="F3339" i="2"/>
  <c r="F3403" i="2"/>
  <c r="F3467" i="2"/>
  <c r="F3531" i="2"/>
  <c r="F3595" i="2"/>
  <c r="F2237" i="2"/>
  <c r="F3119" i="2"/>
  <c r="F3332" i="2"/>
  <c r="F3460" i="2"/>
  <c r="F3566" i="2"/>
  <c r="F3665" i="2"/>
  <c r="F3749" i="2"/>
  <c r="F3835" i="2"/>
  <c r="F3914" i="2"/>
  <c r="F3978" i="2"/>
  <c r="F4042" i="2"/>
  <c r="F4106" i="2"/>
  <c r="F4170" i="2"/>
  <c r="F4234" i="2"/>
  <c r="F4298" i="2"/>
  <c r="F4362" i="2"/>
  <c r="F2674" i="2"/>
  <c r="F3179" i="2"/>
  <c r="F3365" i="2"/>
  <c r="F3492" i="2"/>
  <c r="F3594" i="2"/>
  <c r="F3686" i="2"/>
  <c r="F3772" i="2"/>
  <c r="F3858" i="2"/>
  <c r="F3931" i="2"/>
  <c r="F3995" i="2"/>
  <c r="F4059" i="2"/>
  <c r="F4123" i="2"/>
  <c r="F4187" i="2"/>
  <c r="F4251" i="2"/>
  <c r="F4315" i="2"/>
  <c r="F4379" i="2"/>
  <c r="F2784" i="2"/>
  <c r="F3211" i="2"/>
  <c r="F3382" i="2"/>
  <c r="F3506" i="2"/>
  <c r="F3609" i="2"/>
  <c r="F3699" i="2"/>
  <c r="F3785" i="2"/>
  <c r="F3869" i="2"/>
  <c r="F3940" i="2"/>
  <c r="F4004" i="2"/>
  <c r="F4068" i="2"/>
  <c r="F4132" i="2"/>
  <c r="F4196" i="2"/>
  <c r="F4260" i="2"/>
  <c r="F4324" i="2"/>
  <c r="F2042" i="2"/>
  <c r="F3096" i="2"/>
  <c r="F3317" i="2"/>
  <c r="F3450" i="2"/>
  <c r="F3558" i="2"/>
  <c r="F3658" i="2"/>
  <c r="F3742" i="2"/>
  <c r="F3828" i="2"/>
  <c r="F3909" i="2"/>
  <c r="F3973" i="2"/>
  <c r="F4037" i="2"/>
  <c r="F4101" i="2"/>
  <c r="F4165" i="2"/>
  <c r="F4229" i="2"/>
  <c r="F4293" i="2"/>
  <c r="F4357" i="2"/>
  <c r="F2431" i="2"/>
  <c r="F3136" i="2"/>
  <c r="F3341" i="2"/>
  <c r="F3469" i="2"/>
  <c r="F3069" i="2"/>
  <c r="F3306" i="2"/>
  <c r="F3438" i="2"/>
  <c r="F3486" i="2"/>
  <c r="F3683" i="2"/>
  <c r="F3853" i="2"/>
  <c r="F3992" i="2"/>
  <c r="F4120" i="2"/>
  <c r="F4248" i="2"/>
  <c r="F4376" i="2"/>
  <c r="F4452" i="2"/>
  <c r="F4516" i="2"/>
  <c r="F4580" i="2"/>
  <c r="F4644" i="2"/>
  <c r="F4708" i="2"/>
  <c r="F4772" i="2"/>
  <c r="F4836" i="2"/>
  <c r="F4900" i="2"/>
  <c r="F4964" i="2"/>
  <c r="F5028" i="2"/>
  <c r="F5092" i="2"/>
  <c r="F5156" i="2"/>
  <c r="F5220" i="2"/>
  <c r="F5284" i="2"/>
  <c r="F5348" i="2"/>
  <c r="F5412" i="2"/>
  <c r="F5476" i="2"/>
  <c r="F5540" i="2"/>
  <c r="F3111" i="2"/>
  <c r="F3565" i="2"/>
  <c r="F3748" i="2"/>
  <c r="F3913" i="2"/>
  <c r="F4041" i="2"/>
  <c r="F4169" i="2"/>
  <c r="F4297" i="2"/>
  <c r="F4413" i="2"/>
  <c r="F4477" i="2"/>
  <c r="F3340" i="2"/>
  <c r="F3625" i="2"/>
  <c r="F3797" i="2"/>
  <c r="F3950" i="2"/>
  <c r="F4078" i="2"/>
  <c r="F4206" i="2"/>
  <c r="F4334" i="2"/>
  <c r="F4430" i="2"/>
  <c r="F4494" i="2"/>
  <c r="F4558" i="2"/>
  <c r="F4622" i="2"/>
  <c r="F4686" i="2"/>
  <c r="F4750" i="2"/>
  <c r="F4814" i="2"/>
  <c r="F4878" i="2"/>
  <c r="F4942" i="2"/>
  <c r="F5006" i="2"/>
  <c r="F5070" i="2"/>
  <c r="F5134" i="2"/>
  <c r="F5198" i="2"/>
  <c r="F5262" i="2"/>
  <c r="F5326" i="2"/>
  <c r="F5390" i="2"/>
  <c r="F5454" i="2"/>
  <c r="F5518" i="2"/>
  <c r="F5582" i="2"/>
  <c r="F5646" i="2"/>
  <c r="F5710" i="2"/>
  <c r="F5774" i="2"/>
  <c r="F5838" i="2"/>
  <c r="F5902" i="2"/>
  <c r="F5966" i="2"/>
  <c r="F3410" i="2"/>
  <c r="F3650" i="2"/>
  <c r="F3820" i="2"/>
  <c r="F3275" i="2"/>
  <c r="F3602" i="2"/>
  <c r="F3779" i="2"/>
  <c r="F2645" i="2"/>
  <c r="F3526" i="2"/>
  <c r="F3716" i="2"/>
  <c r="F3886" i="2"/>
  <c r="F4017" i="2"/>
  <c r="F4145" i="2"/>
  <c r="F4273" i="2"/>
  <c r="F4399" i="2"/>
  <c r="F4465" i="2"/>
  <c r="F4529" i="2"/>
  <c r="F4593" i="2"/>
  <c r="F4657" i="2"/>
  <c r="F4721" i="2"/>
  <c r="F4785" i="2"/>
  <c r="F4849" i="2"/>
  <c r="F4913" i="2"/>
  <c r="F4977" i="2"/>
  <c r="F5041" i="2"/>
  <c r="F5105" i="2"/>
  <c r="F5169" i="2"/>
  <c r="F5233" i="2"/>
  <c r="F5297" i="2"/>
  <c r="F5361" i="2"/>
  <c r="F5425" i="2"/>
  <c r="F5489" i="2"/>
  <c r="F5553" i="2"/>
  <c r="F5617" i="2"/>
  <c r="F5681" i="2"/>
  <c r="F5745" i="2"/>
  <c r="F5809" i="2"/>
  <c r="F5873" i="2"/>
  <c r="F5937" i="2"/>
  <c r="F3053" i="2"/>
  <c r="F3534" i="2"/>
  <c r="F4032" i="2"/>
  <c r="F4288" i="2"/>
  <c r="F4472" i="2"/>
  <c r="F4581" i="2"/>
  <c r="F4683" i="2"/>
  <c r="F4786" i="2"/>
  <c r="F4888" i="2"/>
  <c r="F4991" i="2"/>
  <c r="F5093" i="2"/>
  <c r="F5195" i="2"/>
  <c r="F5298" i="2"/>
  <c r="F5400" i="2"/>
  <c r="F5503" i="2"/>
  <c r="F5602" i="2"/>
  <c r="F5687" i="2"/>
  <c r="F5772" i="2"/>
  <c r="F5858" i="2"/>
  <c r="F5943" i="2"/>
  <c r="F6018" i="2"/>
  <c r="F3942" i="2"/>
  <c r="F4198" i="2"/>
  <c r="F4426" i="2"/>
  <c r="F4544" i="2"/>
  <c r="F4647" i="2"/>
  <c r="F4749" i="2"/>
  <c r="F4851" i="2"/>
  <c r="F4954" i="2"/>
  <c r="F5056" i="2"/>
  <c r="F3200" i="2"/>
  <c r="F4007" i="2"/>
  <c r="F4263" i="2"/>
  <c r="F4459" i="2"/>
  <c r="F4571" i="2"/>
  <c r="F4674" i="2"/>
  <c r="F4776" i="2"/>
  <c r="F4879" i="2"/>
  <c r="F4981" i="2"/>
  <c r="F5083" i="2"/>
  <c r="F5186" i="2"/>
  <c r="F5288" i="2"/>
  <c r="F5391" i="2"/>
  <c r="F5493" i="2"/>
  <c r="F5594" i="2"/>
  <c r="F3308" i="2"/>
  <c r="F4015" i="2"/>
  <c r="F4271" i="2"/>
  <c r="F4463" i="2"/>
  <c r="F4573" i="2"/>
  <c r="F4675" i="2"/>
  <c r="F4778" i="2"/>
  <c r="F4880" i="2"/>
  <c r="F4983" i="2"/>
  <c r="F5085" i="2"/>
  <c r="F5187" i="2"/>
  <c r="F5290" i="2"/>
  <c r="F5392" i="2"/>
  <c r="F5495" i="2"/>
  <c r="F5595" i="2"/>
  <c r="F5680" i="2"/>
  <c r="F3586" i="2"/>
  <c r="F4048" i="2"/>
  <c r="F4304" i="2"/>
  <c r="F4480" i="2"/>
  <c r="F4587" i="2"/>
  <c r="F3766" i="2"/>
  <c r="F4118" i="2"/>
  <c r="F4374" i="2"/>
  <c r="F4512" i="2"/>
  <c r="F4615" i="2"/>
  <c r="F4717" i="2"/>
  <c r="F4819" i="2"/>
  <c r="F4922" i="2"/>
  <c r="F5024" i="2"/>
  <c r="F5127" i="2"/>
  <c r="F5229" i="2"/>
  <c r="F5331" i="2"/>
  <c r="F5434" i="2"/>
  <c r="F5536" i="2"/>
  <c r="F5629" i="2"/>
  <c r="F5715" i="2"/>
  <c r="F5800" i="2"/>
  <c r="F5885" i="2"/>
  <c r="F3787" i="2"/>
  <c r="F4119" i="2"/>
  <c r="F4375" i="2"/>
  <c r="F4514" i="2"/>
  <c r="F4616" i="2"/>
  <c r="F4719" i="2"/>
  <c r="F4821" i="2"/>
  <c r="F4923" i="2"/>
  <c r="F5026" i="2"/>
  <c r="F5128" i="2"/>
  <c r="F5231" i="2"/>
  <c r="F5333" i="2"/>
  <c r="F5435" i="2"/>
  <c r="F5538" i="2"/>
  <c r="F5631" i="2"/>
  <c r="F5716" i="2"/>
  <c r="F4579" i="2"/>
  <c r="F5023" i="2"/>
  <c r="F5338" i="2"/>
  <c r="F5607" i="2"/>
  <c r="F5780" i="2"/>
  <c r="F5893" i="2"/>
  <c r="F5995" i="2"/>
  <c r="F6063" i="2"/>
  <c r="F6127" i="2"/>
  <c r="F6191" i="2"/>
  <c r="F6255" i="2"/>
  <c r="F6319" i="2"/>
  <c r="F6383" i="2"/>
  <c r="F6447" i="2"/>
  <c r="F6511" i="2"/>
  <c r="F6575" i="2"/>
  <c r="F6639" i="2"/>
  <c r="F6703" i="2"/>
  <c r="F6767" i="2"/>
  <c r="F6831" i="2"/>
  <c r="F6895" i="2"/>
  <c r="F6959" i="2"/>
  <c r="F7023" i="2"/>
  <c r="F7087" i="2"/>
  <c r="F7151" i="2"/>
  <c r="F7215" i="2"/>
  <c r="F7279" i="2"/>
  <c r="F7343" i="2"/>
  <c r="F4771" i="2"/>
  <c r="F5171" i="2"/>
  <c r="F5445" i="2"/>
  <c r="F5690" i="2"/>
  <c r="F5824" i="2"/>
  <c r="F5938" i="2"/>
  <c r="F6023" i="2"/>
  <c r="F6088" i="2"/>
  <c r="F6152" i="2"/>
  <c r="F6216" i="2"/>
  <c r="F6280" i="2"/>
  <c r="F6344" i="2"/>
  <c r="F6408" i="2"/>
  <c r="F6472" i="2"/>
  <c r="F6536" i="2"/>
  <c r="F6600" i="2"/>
  <c r="F6664" i="2"/>
  <c r="F6728" i="2"/>
  <c r="F6792" i="2"/>
  <c r="F6856" i="2"/>
  <c r="F6920" i="2"/>
  <c r="F6984" i="2"/>
  <c r="F7048" i="2"/>
  <c r="F7112" i="2"/>
  <c r="F7176" i="2"/>
  <c r="F7240" i="2"/>
  <c r="F7304" i="2"/>
  <c r="F7368" i="2"/>
  <c r="F7432" i="2"/>
  <c r="F3702" i="2"/>
  <c r="F4831" i="2"/>
  <c r="F5210" i="2"/>
  <c r="F5483" i="2"/>
  <c r="F5714" i="2"/>
  <c r="F5840" i="2"/>
  <c r="F5951" i="2"/>
  <c r="F6033" i="2"/>
  <c r="F6097" i="2"/>
  <c r="F6161" i="2"/>
  <c r="F6225" i="2"/>
  <c r="F6289" i="2"/>
  <c r="F6353" i="2"/>
  <c r="F6417" i="2"/>
  <c r="F6481" i="2"/>
  <c r="F6545" i="2"/>
  <c r="F6609" i="2"/>
  <c r="F6673" i="2"/>
  <c r="F6737" i="2"/>
  <c r="F6801" i="2"/>
  <c r="F6865" i="2"/>
  <c r="F6929" i="2"/>
  <c r="F6993" i="2"/>
  <c r="F7057" i="2"/>
  <c r="F7121" i="2"/>
  <c r="F7185" i="2"/>
  <c r="F7249" i="2"/>
  <c r="F4733" i="2"/>
  <c r="F5143" i="2"/>
  <c r="F5419" i="2"/>
  <c r="F5675" i="2"/>
  <c r="F5813" i="2"/>
  <c r="F5927" i="2"/>
  <c r="F6016" i="2"/>
  <c r="F6082" i="2"/>
  <c r="F6146" i="2"/>
  <c r="F6210" i="2"/>
  <c r="F6274" i="2"/>
  <c r="F6338" i="2"/>
  <c r="F6402" i="2"/>
  <c r="F6466" i="2"/>
  <c r="F6530" i="2"/>
  <c r="F6594" i="2"/>
  <c r="F6658" i="2"/>
  <c r="F6722" i="2"/>
  <c r="F6786" i="2"/>
  <c r="F6850" i="2"/>
  <c r="F4407" i="2"/>
  <c r="F4946" i="2"/>
  <c r="F5287" i="2"/>
  <c r="F5560" i="2"/>
  <c r="F5759" i="2"/>
  <c r="F5872" i="2"/>
  <c r="F5979" i="2"/>
  <c r="F6051" i="2"/>
  <c r="F6115" i="2"/>
  <c r="F6179" i="2"/>
  <c r="F4423" i="2"/>
  <c r="F4951" i="2"/>
  <c r="F5291" i="2"/>
  <c r="F5565" i="2"/>
  <c r="F5760" i="2"/>
  <c r="F5874" i="2"/>
  <c r="F5980" i="2"/>
  <c r="F6052" i="2"/>
  <c r="F6116" i="2"/>
  <c r="F6180" i="2"/>
  <c r="F6244" i="2"/>
  <c r="F6308" i="2"/>
  <c r="F6372" i="2"/>
  <c r="F6436" i="2"/>
  <c r="F6500" i="2"/>
  <c r="F6564" i="2"/>
  <c r="F6628" i="2"/>
  <c r="F6692" i="2"/>
  <c r="F6756" i="2"/>
  <c r="F6820" i="2"/>
  <c r="F6884" i="2"/>
  <c r="F6948" i="2"/>
  <c r="F7012" i="2"/>
  <c r="F7076" i="2"/>
  <c r="F7140" i="2"/>
  <c r="F7204" i="2"/>
  <c r="F7268" i="2"/>
  <c r="F7332" i="2"/>
  <c r="F7396" i="2"/>
  <c r="F7460" i="2"/>
  <c r="F7524" i="2"/>
  <c r="F7588" i="2"/>
  <c r="F4554" i="2"/>
  <c r="F5010" i="2"/>
  <c r="F5330" i="2"/>
  <c r="F5600" i="2"/>
  <c r="F5776" i="2"/>
  <c r="F5891" i="2"/>
  <c r="F5992" i="2"/>
  <c r="F6061" i="2"/>
  <c r="F6125" i="2"/>
  <c r="F6189" i="2"/>
  <c r="F6253" i="2"/>
  <c r="F6317" i="2"/>
  <c r="F6381" i="2"/>
  <c r="F6445" i="2"/>
  <c r="F6509" i="2"/>
  <c r="F6573" i="2"/>
  <c r="F6637" i="2"/>
  <c r="F6701" i="2"/>
  <c r="F6765" i="2"/>
  <c r="F6829" i="2"/>
  <c r="F6893" i="2"/>
  <c r="F6957" i="2"/>
  <c r="F7021" i="2"/>
  <c r="F7085" i="2"/>
  <c r="F7149" i="2"/>
  <c r="F7213" i="2"/>
  <c r="F7277" i="2"/>
  <c r="F7341" i="2"/>
  <c r="F5504" i="2"/>
  <c r="F6259" i="2"/>
  <c r="F6515" i="2"/>
  <c r="F6771" i="2"/>
  <c r="F6982" i="2"/>
  <c r="F7154" i="2"/>
  <c r="F7307" i="2"/>
  <c r="F7411" i="2"/>
  <c r="F7496" i="2"/>
  <c r="F7569" i="2"/>
  <c r="F7640" i="2"/>
  <c r="F7704" i="2"/>
  <c r="F7768" i="2"/>
  <c r="F7832" i="2"/>
  <c r="F7896" i="2"/>
  <c r="F7960" i="2"/>
  <c r="F8024" i="2"/>
  <c r="F8088" i="2"/>
  <c r="F8152" i="2"/>
  <c r="F8216" i="2"/>
  <c r="F8280" i="2"/>
  <c r="F8344" i="2"/>
  <c r="F8408" i="2"/>
  <c r="F8472" i="2"/>
  <c r="F8536" i="2"/>
  <c r="F8600" i="2"/>
  <c r="F8664" i="2"/>
  <c r="F8728" i="2"/>
  <c r="F8792" i="2"/>
  <c r="F8856" i="2"/>
  <c r="F8920" i="2"/>
  <c r="F8984" i="2"/>
  <c r="F5749" i="2"/>
  <c r="F6294" i="2"/>
  <c r="F6550" i="2"/>
  <c r="F6806" i="2"/>
  <c r="F7006" i="2"/>
  <c r="F7178" i="2"/>
  <c r="F7326" i="2"/>
  <c r="F7423" i="2"/>
  <c r="F7506" i="2"/>
  <c r="F7579" i="2"/>
  <c r="F7649" i="2"/>
  <c r="F7713" i="2"/>
  <c r="F7777" i="2"/>
  <c r="F7841" i="2"/>
  <c r="F7905" i="2"/>
  <c r="F7969" i="2"/>
  <c r="F8033" i="2"/>
  <c r="F8097" i="2"/>
  <c r="F8161" i="2"/>
  <c r="F8225" i="2"/>
  <c r="F8289" i="2"/>
  <c r="F8353" i="2"/>
  <c r="F8417" i="2"/>
  <c r="F8481" i="2"/>
  <c r="F8545" i="2"/>
  <c r="F5877" i="2"/>
  <c r="F6331" i="2"/>
  <c r="F6587" i="2"/>
  <c r="F6843" i="2"/>
  <c r="F7030" i="2"/>
  <c r="F7202" i="2"/>
  <c r="F7345" i="2"/>
  <c r="F7435" i="2"/>
  <c r="F7517" i="2"/>
  <c r="F7590" i="2"/>
  <c r="F7658" i="2"/>
  <c r="F7722" i="2"/>
  <c r="F7786" i="2"/>
  <c r="F7850" i="2"/>
  <c r="F7914" i="2"/>
  <c r="F7978" i="2"/>
  <c r="F8042" i="2"/>
  <c r="F8106" i="2"/>
  <c r="F8170" i="2"/>
  <c r="F8234" i="2"/>
  <c r="F8298" i="2"/>
  <c r="F8362" i="2"/>
  <c r="F8426" i="2"/>
  <c r="F8490" i="2"/>
  <c r="F8554" i="2"/>
  <c r="F8618" i="2"/>
  <c r="F8682" i="2"/>
  <c r="F8746" i="2"/>
  <c r="F8810" i="2"/>
  <c r="F8874" i="2"/>
  <c r="F8938" i="2"/>
  <c r="F9002" i="2"/>
  <c r="F5778" i="2"/>
  <c r="F6302" i="2"/>
  <c r="F6558" i="2"/>
  <c r="F6814" i="2"/>
  <c r="F7011" i="2"/>
  <c r="F7182" i="2"/>
  <c r="F7330" i="2"/>
  <c r="F5920" i="2"/>
  <c r="F6342" i="2"/>
  <c r="F6598" i="2"/>
  <c r="F6854" i="2"/>
  <c r="F7038" i="2"/>
  <c r="F7210" i="2"/>
  <c r="F7350" i="2"/>
  <c r="F7439" i="2"/>
  <c r="F7520" i="2"/>
  <c r="F7593" i="2"/>
  <c r="F7661" i="2"/>
  <c r="F7725" i="2"/>
  <c r="F7789" i="2"/>
  <c r="F7853" i="2"/>
  <c r="F7917" i="2"/>
  <c r="F7981" i="2"/>
  <c r="F8045" i="2"/>
  <c r="F8109" i="2"/>
  <c r="F8173" i="2"/>
  <c r="F8237" i="2"/>
  <c r="F8301" i="2"/>
  <c r="F8365" i="2"/>
  <c r="F8429" i="2"/>
  <c r="F8493" i="2"/>
  <c r="F8557" i="2"/>
  <c r="F8621" i="2"/>
  <c r="F8685" i="2"/>
  <c r="F8749" i="2"/>
  <c r="F8813" i="2"/>
  <c r="F8877" i="2"/>
  <c r="F8941" i="2"/>
  <c r="F9005" i="2"/>
  <c r="F6021" i="2"/>
  <c r="F6379" i="2"/>
  <c r="F6635" i="2"/>
  <c r="F6891" i="2"/>
  <c r="F7062" i="2"/>
  <c r="F7234" i="2"/>
  <c r="F7363" i="2"/>
  <c r="F7451" i="2"/>
  <c r="F7530" i="2"/>
  <c r="F7603" i="2"/>
  <c r="F7670" i="2"/>
  <c r="F7734" i="2"/>
  <c r="F7798" i="2"/>
  <c r="F7862" i="2"/>
  <c r="F7926" i="2"/>
  <c r="F7990" i="2"/>
  <c r="F8054" i="2"/>
  <c r="F8118" i="2"/>
  <c r="F8182" i="2"/>
  <c r="F8246" i="2"/>
  <c r="F8310" i="2"/>
  <c r="F8374" i="2"/>
  <c r="F8438" i="2"/>
  <c r="F8502" i="2"/>
  <c r="F8566" i="2"/>
  <c r="F8630" i="2"/>
  <c r="F8694" i="2"/>
  <c r="F8758" i="2"/>
  <c r="F8822" i="2"/>
  <c r="F8886" i="2"/>
  <c r="F8950" i="2"/>
  <c r="F4656" i="2"/>
  <c r="F6930" i="2"/>
  <c r="F7437" i="2"/>
  <c r="F7636" i="2"/>
  <c r="F7807" i="2"/>
  <c r="F7979" i="2"/>
  <c r="F8148" i="2"/>
  <c r="F8319" i="2"/>
  <c r="F8491" i="2"/>
  <c r="F8636" i="2"/>
  <c r="F8764" i="2"/>
  <c r="F8892" i="2"/>
  <c r="F9017" i="2"/>
  <c r="F9083" i="2"/>
  <c r="F9147" i="2"/>
  <c r="F9211" i="2"/>
  <c r="F6830" i="2"/>
  <c r="F7410" i="2"/>
  <c r="F7618" i="2"/>
  <c r="F7788" i="2"/>
  <c r="F7959" i="2"/>
  <c r="F8131" i="2"/>
  <c r="F8300" i="2"/>
  <c r="F8471" i="2"/>
  <c r="F8623" i="2"/>
  <c r="F8751" i="2"/>
  <c r="F8879" i="2"/>
  <c r="F9007" i="2"/>
  <c r="F9076" i="2"/>
  <c r="F9140" i="2"/>
  <c r="F9204" i="2"/>
  <c r="F6723" i="2"/>
  <c r="F7385" i="2"/>
  <c r="F7595" i="2"/>
  <c r="F7771" i="2"/>
  <c r="F7940" i="2"/>
  <c r="F8111" i="2"/>
  <c r="F8283" i="2"/>
  <c r="F8452" i="2"/>
  <c r="F8609" i="2"/>
  <c r="F8737" i="2"/>
  <c r="F8865" i="2"/>
  <c r="F8993" i="2"/>
  <c r="F9069" i="2"/>
  <c r="F9133" i="2"/>
  <c r="F9197" i="2"/>
  <c r="F6606" i="2"/>
  <c r="F7353" i="2"/>
  <c r="F7574" i="2"/>
  <c r="F7751" i="2"/>
  <c r="F7923" i="2"/>
  <c r="F8092" i="2"/>
  <c r="F8263" i="2"/>
  <c r="F8435" i="2"/>
  <c r="F8595" i="2"/>
  <c r="F8723" i="2"/>
  <c r="F8851" i="2"/>
  <c r="F8979" i="2"/>
  <c r="F9062" i="2"/>
  <c r="F9126" i="2"/>
  <c r="F9190" i="2"/>
  <c r="F6499" i="2"/>
  <c r="F6894" i="2"/>
  <c r="F7426" i="2"/>
  <c r="F7628" i="2"/>
  <c r="F7799" i="2"/>
  <c r="F7971" i="2"/>
  <c r="F8140" i="2"/>
  <c r="F8311" i="2"/>
  <c r="F8483" i="2"/>
  <c r="F8631" i="2"/>
  <c r="F8759" i="2"/>
  <c r="F8887" i="2"/>
  <c r="F9014" i="2"/>
  <c r="F9080" i="2"/>
  <c r="F9144" i="2"/>
  <c r="F9208" i="2"/>
  <c r="F6798" i="2"/>
  <c r="F7405" i="2"/>
  <c r="F7610" i="2"/>
  <c r="F7783" i="2"/>
  <c r="F7955" i="2"/>
  <c r="F8124" i="2"/>
  <c r="F8295" i="2"/>
  <c r="F8467" i="2"/>
  <c r="F8619" i="2"/>
  <c r="F8747" i="2"/>
  <c r="F8875" i="2"/>
  <c r="F9003" i="2"/>
  <c r="F9074" i="2"/>
  <c r="F9138" i="2"/>
  <c r="F9202" i="2"/>
  <c r="F7609" i="2"/>
  <c r="F8292" i="2"/>
  <c r="F8873" i="2"/>
  <c r="F9201" i="2"/>
  <c r="F7796" i="2"/>
  <c r="F8479" i="2"/>
  <c r="F9012" i="2"/>
  <c r="F6907" i="2"/>
  <c r="F7972" i="2"/>
  <c r="F8633" i="2"/>
  <c r="F9081" i="2"/>
  <c r="F7449" i="2"/>
  <c r="F8159" i="2"/>
  <c r="F8772" i="2"/>
  <c r="F9151" i="2"/>
  <c r="F7652" i="2"/>
  <c r="F8335" i="2"/>
  <c r="F8905" i="2"/>
  <c r="F9217" i="2"/>
  <c r="F7839" i="2"/>
  <c r="F8523" i="2"/>
  <c r="F9031" i="2"/>
  <c r="F7931" i="2"/>
  <c r="F7947" i="2"/>
  <c r="F8015" i="2"/>
  <c r="F8459" i="2"/>
  <c r="F8793" i="2"/>
  <c r="F9039" i="2"/>
  <c r="F7691" i="2"/>
  <c r="F618" i="2"/>
  <c r="F755" i="2"/>
  <c r="F420" i="2"/>
  <c r="F804" i="2"/>
  <c r="F365" i="2"/>
  <c r="F813" i="2"/>
  <c r="F478" i="2"/>
  <c r="F990" i="2"/>
  <c r="F487" i="2"/>
  <c r="F935" i="2"/>
  <c r="F865" i="2"/>
  <c r="F416" i="2"/>
  <c r="F1507" i="2"/>
  <c r="F1955" i="2"/>
  <c r="F1388" i="2"/>
  <c r="F1836" i="2"/>
  <c r="F1098" i="2"/>
  <c r="F1661" i="2"/>
  <c r="F1398" i="2"/>
  <c r="F1910" i="2"/>
  <c r="F1535" i="2"/>
  <c r="F938" i="2"/>
  <c r="F1608" i="2"/>
  <c r="F1928" i="2"/>
  <c r="F1761" i="2"/>
  <c r="F2238" i="2"/>
  <c r="F2494" i="2"/>
  <c r="F2686" i="2"/>
  <c r="F1181" i="2"/>
  <c r="F1385" i="2"/>
  <c r="F1850" i="2"/>
  <c r="F2080" i="2"/>
  <c r="F2528" i="2"/>
  <c r="F1546" i="2"/>
  <c r="F1951" i="2"/>
  <c r="F2121" i="2"/>
  <c r="F2249" i="2"/>
  <c r="F1394" i="2"/>
  <c r="F1858" i="2"/>
  <c r="F2083" i="2"/>
  <c r="F2211" i="2"/>
  <c r="F2339" i="2"/>
  <c r="F2467" i="2"/>
  <c r="F2595" i="2"/>
  <c r="F2723" i="2"/>
  <c r="F1433" i="2"/>
  <c r="F1882" i="2"/>
  <c r="F2156" i="2"/>
  <c r="F2284" i="2"/>
  <c r="F2412" i="2"/>
  <c r="F1890" i="2"/>
  <c r="F2138" i="2"/>
  <c r="F2433" i="2"/>
  <c r="F2711" i="2"/>
  <c r="F2851" i="2"/>
  <c r="F2915" i="2"/>
  <c r="F3043" i="2"/>
  <c r="F1538" i="2"/>
  <c r="F2205" i="2"/>
  <c r="F2479" i="2"/>
  <c r="F2658" i="2"/>
  <c r="F2812" i="2"/>
  <c r="F2940" i="2"/>
  <c r="F3068" i="2"/>
  <c r="F3196" i="2"/>
  <c r="F1634" i="2"/>
  <c r="F2229" i="2"/>
  <c r="F2493" i="2"/>
  <c r="F1730" i="2"/>
  <c r="F2253" i="2"/>
  <c r="F2508" i="2"/>
  <c r="F2682" i="2"/>
  <c r="F2830" i="2"/>
  <c r="F2958" i="2"/>
  <c r="F3022" i="2"/>
  <c r="F2106" i="2"/>
  <c r="F2409" i="2"/>
  <c r="F2609" i="2"/>
  <c r="F2775" i="2"/>
  <c r="F2903" i="2"/>
  <c r="F3031" i="2"/>
  <c r="F1681" i="2"/>
  <c r="F2239" i="2"/>
  <c r="F2500" i="2"/>
  <c r="F2761" i="2"/>
  <c r="F2889" i="2"/>
  <c r="F3017" i="2"/>
  <c r="F3145" i="2"/>
  <c r="F3273" i="2"/>
  <c r="F2681" i="2"/>
  <c r="F3038" i="2"/>
  <c r="F3234" i="2"/>
  <c r="F2258" i="2"/>
  <c r="F2853" i="2"/>
  <c r="F3139" i="2"/>
  <c r="F3303" i="2"/>
  <c r="F3431" i="2"/>
  <c r="F3559" i="2"/>
  <c r="F3751" i="2"/>
  <c r="F3879" i="2"/>
  <c r="F2660" i="2"/>
  <c r="F3026" i="2"/>
  <c r="F3226" i="2"/>
  <c r="F3368" i="2"/>
  <c r="F3496" i="2"/>
  <c r="F3624" i="2"/>
  <c r="F3752" i="2"/>
  <c r="F3880" i="2"/>
  <c r="F2692" i="2"/>
  <c r="F3045" i="2"/>
  <c r="F3238" i="2"/>
  <c r="F3377" i="2"/>
  <c r="F2009" i="2"/>
  <c r="F2968" i="2"/>
  <c r="F2578" i="2"/>
  <c r="F2970" i="2"/>
  <c r="F3198" i="2"/>
  <c r="F3347" i="2"/>
  <c r="F3475" i="2"/>
  <c r="F3603" i="2"/>
  <c r="F3147" i="2"/>
  <c r="F3476" i="2"/>
  <c r="F3675" i="2"/>
  <c r="F3845" i="2"/>
  <c r="F3986" i="2"/>
  <c r="F4114" i="2"/>
  <c r="F4242" i="2"/>
  <c r="F4370" i="2"/>
  <c r="F3210" i="2"/>
  <c r="F3505" i="2"/>
  <c r="F3698" i="2"/>
  <c r="F3868" i="2"/>
  <c r="F4003" i="2"/>
  <c r="F4131" i="2"/>
  <c r="F4259" i="2"/>
  <c r="F4387" i="2"/>
  <c r="F3398" i="2"/>
  <c r="F3621" i="2"/>
  <c r="F3795" i="2"/>
  <c r="F3948" i="2"/>
  <c r="F4076" i="2"/>
  <c r="F4204" i="2"/>
  <c r="F4332" i="2"/>
  <c r="F3133" i="2"/>
  <c r="F3466" i="2"/>
  <c r="F3668" i="2"/>
  <c r="F3838" i="2"/>
  <c r="F3981" i="2"/>
  <c r="F4109" i="2"/>
  <c r="F4237" i="2"/>
  <c r="F2617" i="2"/>
  <c r="F3357" i="2"/>
  <c r="F3110" i="2"/>
  <c r="F2066" i="2"/>
  <c r="F3705" i="2"/>
  <c r="F4008" i="2"/>
  <c r="F4264" i="2"/>
  <c r="F4460" i="2"/>
  <c r="F4588" i="2"/>
  <c r="F4716" i="2"/>
  <c r="F4844" i="2"/>
  <c r="F4972" i="2"/>
  <c r="F5100" i="2"/>
  <c r="F5228" i="2"/>
  <c r="F5356" i="2"/>
  <c r="F5484" i="2"/>
  <c r="F3231" i="2"/>
  <c r="F3770" i="2"/>
  <c r="F4057" i="2"/>
  <c r="F4313" i="2"/>
  <c r="F4485" i="2"/>
  <c r="F3649" i="2"/>
  <c r="F3966" i="2"/>
  <c r="F4222" i="2"/>
  <c r="F4438" i="2"/>
  <c r="F4566" i="2"/>
  <c r="F4694" i="2"/>
  <c r="F4822" i="2"/>
  <c r="F4886" i="2"/>
  <c r="F5014" i="2"/>
  <c r="F5142" i="2"/>
  <c r="F5270" i="2"/>
  <c r="F5398" i="2"/>
  <c r="F5526" i="2"/>
  <c r="F5654" i="2"/>
  <c r="F5782" i="2"/>
  <c r="F5910" i="2"/>
  <c r="F3468" i="2"/>
  <c r="F3356" i="2"/>
  <c r="F3801" i="2"/>
  <c r="F3553" i="2"/>
  <c r="F3905" i="2"/>
  <c r="F4161" i="2"/>
  <c r="F4409" i="2"/>
  <c r="F4473" i="2"/>
  <c r="F4601" i="2"/>
  <c r="F4729" i="2"/>
  <c r="F4921" i="2"/>
  <c r="F5049" i="2"/>
  <c r="F5177" i="2"/>
  <c r="F5305" i="2"/>
  <c r="F5433" i="2"/>
  <c r="F5561" i="2"/>
  <c r="F5689" i="2"/>
  <c r="F5817" i="2"/>
  <c r="F5945" i="2"/>
  <c r="F3637" i="2"/>
  <c r="F4320" i="2"/>
  <c r="F4594" i="2"/>
  <c r="F4696" i="2"/>
  <c r="F4901" i="2"/>
  <c r="F5106" i="2"/>
  <c r="F5311" i="2"/>
  <c r="F5515" i="2"/>
  <c r="F5698" i="2"/>
  <c r="F5954" i="2"/>
  <c r="F3974" i="2"/>
  <c r="F4442" i="2"/>
  <c r="F4659" i="2"/>
  <c r="F4864" i="2"/>
  <c r="F5069" i="2"/>
  <c r="F4039" i="2"/>
  <c r="F4475" i="2"/>
  <c r="F4687" i="2"/>
  <c r="F4994" i="2"/>
  <c r="F5199" i="2"/>
  <c r="F5403" i="2"/>
  <c r="F5604" i="2"/>
  <c r="F4047" i="2"/>
  <c r="F4479" i="2"/>
  <c r="F4688" i="2"/>
  <c r="F4995" i="2"/>
  <c r="F5200" i="2"/>
  <c r="F5405" i="2"/>
  <c r="F5605" i="2"/>
  <c r="F3681" i="2"/>
  <c r="F4336" i="2"/>
  <c r="F4600" i="2"/>
  <c r="F4150" i="2"/>
  <c r="F4627" i="2"/>
  <c r="F4832" i="2"/>
  <c r="F5037" i="2"/>
  <c r="F5242" i="2"/>
  <c r="F5447" i="2"/>
  <c r="F5640" i="2"/>
  <c r="F5725" i="2"/>
  <c r="F5896" i="2"/>
  <c r="F4151" i="2"/>
  <c r="F4527" i="2"/>
  <c r="F4731" i="2"/>
  <c r="F4936" i="2"/>
  <c r="F5141" i="2"/>
  <c r="F5448" i="2"/>
  <c r="F5642" i="2"/>
  <c r="F4664" i="2"/>
  <c r="F5373" i="2"/>
  <c r="F5795" i="2"/>
  <c r="F6004" i="2"/>
  <c r="F6135" i="2"/>
  <c r="F6263" i="2"/>
  <c r="F6327" i="2"/>
  <c r="F6455" i="2"/>
  <c r="F6583" i="2"/>
  <c r="F6711" i="2"/>
  <c r="F6903" i="2"/>
  <c r="F6967" i="2"/>
  <c r="F7159" i="2"/>
  <c r="F7287" i="2"/>
  <c r="F4823" i="2"/>
  <c r="F5479" i="2"/>
  <c r="F5839" i="2"/>
  <c r="F6032" i="2"/>
  <c r="F6160" i="2"/>
  <c r="F6288" i="2"/>
  <c r="F6416" i="2"/>
  <c r="F6544" i="2"/>
  <c r="F6672" i="2"/>
  <c r="F6864" i="2"/>
  <c r="F6992" i="2"/>
  <c r="F7120" i="2"/>
  <c r="F7248" i="2"/>
  <c r="F7376" i="2"/>
  <c r="F7440" i="2"/>
  <c r="F5245" i="2"/>
  <c r="F5735" i="2"/>
  <c r="F5963" i="2"/>
  <c r="F6041" i="2"/>
  <c r="F6169" i="2"/>
  <c r="F6297" i="2"/>
  <c r="F6425" i="2"/>
  <c r="F6553" i="2"/>
  <c r="F6681" i="2"/>
  <c r="F6809" i="2"/>
  <c r="F6937" i="2"/>
  <c r="F7065" i="2"/>
  <c r="F7257" i="2"/>
  <c r="F5181" i="2"/>
  <c r="F5696" i="2"/>
  <c r="F5940" i="2"/>
  <c r="F6090" i="2"/>
  <c r="F6218" i="2"/>
  <c r="F6346" i="2"/>
  <c r="F6474" i="2"/>
  <c r="F6602" i="2"/>
  <c r="F6730" i="2"/>
  <c r="F4528" i="2"/>
  <c r="F5322" i="2"/>
  <c r="F5773" i="2"/>
  <c r="F5990" i="2"/>
  <c r="F6123" i="2"/>
  <c r="F4541" i="2"/>
  <c r="F5325" i="2"/>
  <c r="F5775" i="2"/>
  <c r="F5991" i="2"/>
  <c r="F6124" i="2"/>
  <c r="F6252" i="2"/>
  <c r="F6380" i="2"/>
  <c r="F6508" i="2"/>
  <c r="F6636" i="2"/>
  <c r="F6764" i="2"/>
  <c r="F6892" i="2"/>
  <c r="F7020" i="2"/>
  <c r="F7148" i="2"/>
  <c r="F7276" i="2"/>
  <c r="F7404" i="2"/>
  <c r="F7468" i="2"/>
  <c r="F7596" i="2"/>
  <c r="F4651" i="2"/>
  <c r="F5061" i="2"/>
  <c r="F5363" i="2"/>
  <c r="F5628" i="2"/>
  <c r="F5791" i="2"/>
  <c r="F5904" i="2"/>
  <c r="F6001" i="2"/>
  <c r="F6069" i="2"/>
  <c r="F6133" i="2"/>
  <c r="F6197" i="2"/>
  <c r="F6261" i="2"/>
  <c r="F6325" i="2"/>
  <c r="F6389" i="2"/>
  <c r="F6453" i="2"/>
  <c r="F6517" i="2"/>
  <c r="F6581" i="2"/>
  <c r="F6645" i="2"/>
  <c r="F6709" i="2"/>
  <c r="F6773" i="2"/>
  <c r="F6837" i="2"/>
  <c r="F6901" i="2"/>
  <c r="F6965" i="2"/>
  <c r="F7029" i="2"/>
  <c r="F7093" i="2"/>
  <c r="F7157" i="2"/>
  <c r="F7221" i="2"/>
  <c r="F7285" i="2"/>
  <c r="F7349" i="2"/>
  <c r="F5728" i="2"/>
  <c r="F6291" i="2"/>
  <c r="F6803" i="2"/>
  <c r="F7003" i="2"/>
  <c r="F7174" i="2"/>
  <c r="F7323" i="2"/>
  <c r="F7422" i="2"/>
  <c r="F7505" i="2"/>
  <c r="F7578" i="2"/>
  <c r="F7648" i="2"/>
  <c r="F7712" i="2"/>
  <c r="F7776" i="2"/>
  <c r="F7840" i="2"/>
  <c r="F7904" i="2"/>
  <c r="F7968" i="2"/>
  <c r="F8032" i="2"/>
  <c r="F8096" i="2"/>
  <c r="F8160" i="2"/>
  <c r="F8224" i="2"/>
  <c r="F8288" i="2"/>
  <c r="F8352" i="2"/>
  <c r="F8416" i="2"/>
  <c r="F8480" i="2"/>
  <c r="F8544" i="2"/>
  <c r="F8608" i="2"/>
  <c r="F8672" i="2"/>
  <c r="F8736" i="2"/>
  <c r="F8800" i="2"/>
  <c r="F8864" i="2"/>
  <c r="F8928" i="2"/>
  <c r="F8992" i="2"/>
  <c r="F5863" i="2"/>
  <c r="F6326" i="2"/>
  <c r="F6582" i="2"/>
  <c r="F6838" i="2"/>
  <c r="F7027" i="2"/>
  <c r="F7198" i="2"/>
  <c r="F7342" i="2"/>
  <c r="F7434" i="2"/>
  <c r="F7515" i="2"/>
  <c r="F7589" i="2"/>
  <c r="F7657" i="2"/>
  <c r="F7721" i="2"/>
  <c r="F7785" i="2"/>
  <c r="F7849" i="2"/>
  <c r="F7913" i="2"/>
  <c r="F7977" i="2"/>
  <c r="F8041" i="2"/>
  <c r="F8105" i="2"/>
  <c r="F8169" i="2"/>
  <c r="F8233" i="2"/>
  <c r="F8297" i="2"/>
  <c r="F8361" i="2"/>
  <c r="F8425" i="2"/>
  <c r="F8489" i="2"/>
  <c r="F8553" i="2"/>
  <c r="F5983" i="2"/>
  <c r="F6363" i="2"/>
  <c r="F6619" i="2"/>
  <c r="F6875" i="2"/>
  <c r="F7051" i="2"/>
  <c r="F7222" i="2"/>
  <c r="F7358" i="2"/>
  <c r="F7446" i="2"/>
  <c r="F7526" i="2"/>
  <c r="F7599" i="2"/>
  <c r="F7666" i="2"/>
  <c r="F7730" i="2"/>
  <c r="F7794" i="2"/>
  <c r="F7858" i="2"/>
  <c r="F7922" i="2"/>
  <c r="F7986" i="2"/>
  <c r="F8050" i="2"/>
  <c r="F8114" i="2"/>
  <c r="F8178" i="2"/>
  <c r="F8242" i="2"/>
  <c r="F8306" i="2"/>
  <c r="F8370" i="2"/>
  <c r="F8434" i="2"/>
  <c r="F8498" i="2"/>
  <c r="F8562" i="2"/>
  <c r="F8626" i="2"/>
  <c r="F8690" i="2"/>
  <c r="F8754" i="2"/>
  <c r="F8818" i="2"/>
  <c r="F8882" i="2"/>
  <c r="F8946" i="2"/>
  <c r="F9010" i="2"/>
  <c r="F5892" i="2"/>
  <c r="F6334" i="2"/>
  <c r="F6590" i="2"/>
  <c r="F6846" i="2"/>
  <c r="F7034" i="2"/>
  <c r="F7203" i="2"/>
  <c r="F7346" i="2"/>
  <c r="F6012" i="2"/>
  <c r="F6374" i="2"/>
  <c r="F6630" i="2"/>
  <c r="F6886" i="2"/>
  <c r="F7059" i="2"/>
  <c r="F7230" i="2"/>
  <c r="F7362" i="2"/>
  <c r="F7450" i="2"/>
  <c r="F7529" i="2"/>
  <c r="F7602" i="2"/>
  <c r="F7669" i="2"/>
  <c r="F7733" i="2"/>
  <c r="F7797" i="2"/>
  <c r="F7861" i="2"/>
  <c r="F7925" i="2"/>
  <c r="F7989" i="2"/>
  <c r="F8053" i="2"/>
  <c r="F8117" i="2"/>
  <c r="F8181" i="2"/>
  <c r="F8245" i="2"/>
  <c r="F8309" i="2"/>
  <c r="F8373" i="2"/>
  <c r="F8437" i="2"/>
  <c r="F8501" i="2"/>
  <c r="F8565" i="2"/>
  <c r="F8629" i="2"/>
  <c r="F8693" i="2"/>
  <c r="F8757" i="2"/>
  <c r="F8821" i="2"/>
  <c r="F8885" i="2"/>
  <c r="F8949" i="2"/>
  <c r="F9013" i="2"/>
  <c r="F6086" i="2"/>
  <c r="F6411" i="2"/>
  <c r="F6667" i="2"/>
  <c r="F6914" i="2"/>
  <c r="F7083" i="2"/>
  <c r="F7254" i="2"/>
  <c r="F7377" i="2"/>
  <c r="F7462" i="2"/>
  <c r="F7539" i="2"/>
  <c r="F7613" i="2"/>
  <c r="F7678" i="2"/>
  <c r="F7742" i="2"/>
  <c r="F7806" i="2"/>
  <c r="F7870" i="2"/>
  <c r="F7934" i="2"/>
  <c r="F7998" i="2"/>
  <c r="F8062" i="2"/>
  <c r="F8126" i="2"/>
  <c r="F8190" i="2"/>
  <c r="F8254" i="2"/>
  <c r="F8318" i="2"/>
  <c r="F8382" i="2"/>
  <c r="F8446" i="2"/>
  <c r="F8510" i="2"/>
  <c r="F8574" i="2"/>
  <c r="F8638" i="2"/>
  <c r="F8702" i="2"/>
  <c r="F8766" i="2"/>
  <c r="F8830" i="2"/>
  <c r="F8894" i="2"/>
  <c r="F8958" i="2"/>
  <c r="F5792" i="2"/>
  <c r="F7014" i="2"/>
  <c r="F7463" i="2"/>
  <c r="F7659" i="2"/>
  <c r="F7828" i="2"/>
  <c r="F7999" i="2"/>
  <c r="F8171" i="2"/>
  <c r="F8340" i="2"/>
  <c r="F8511" i="2"/>
  <c r="F8652" i="2"/>
  <c r="F8780" i="2"/>
  <c r="F8908" i="2"/>
  <c r="F9027" i="2"/>
  <c r="F9091" i="2"/>
  <c r="F9155" i="2"/>
  <c r="F4810" i="2"/>
  <c r="F6938" i="2"/>
  <c r="F7438" i="2"/>
  <c r="F7639" i="2"/>
  <c r="F7811" i="2"/>
  <c r="F7980" i="2"/>
  <c r="F8151" i="2"/>
  <c r="F8323" i="2"/>
  <c r="F8492" i="2"/>
  <c r="F8639" i="2"/>
  <c r="F8767" i="2"/>
  <c r="F8895" i="2"/>
  <c r="F9019" i="2"/>
  <c r="F9084" i="2"/>
  <c r="F9148" i="2"/>
  <c r="F9212" i="2"/>
  <c r="F6851" i="2"/>
  <c r="F7415" i="2"/>
  <c r="F7619" i="2"/>
  <c r="F7791" i="2"/>
  <c r="F7963" i="2"/>
  <c r="F8132" i="2"/>
  <c r="F8303" i="2"/>
  <c r="F8475" i="2"/>
  <c r="F8625" i="2"/>
  <c r="F8753" i="2"/>
  <c r="F8881" i="2"/>
  <c r="F9009" i="2"/>
  <c r="F9077" i="2"/>
  <c r="F9141" i="2"/>
  <c r="F9205" i="2"/>
  <c r="F6734" i="2"/>
  <c r="F7389" i="2"/>
  <c r="F7600" i="2"/>
  <c r="F7772" i="2"/>
  <c r="F7943" i="2"/>
  <c r="F8115" i="2"/>
  <c r="F8284" i="2"/>
  <c r="F8455" i="2"/>
  <c r="F8611" i="2"/>
  <c r="F8739" i="2"/>
  <c r="F8867" i="2"/>
  <c r="F8995" i="2"/>
  <c r="F9070" i="2"/>
  <c r="F9134" i="2"/>
  <c r="F9198" i="2"/>
  <c r="F5471" i="2"/>
  <c r="F6979" i="2"/>
  <c r="F7453" i="2"/>
  <c r="F7651" i="2"/>
  <c r="F7820" i="2"/>
  <c r="F7991" i="2"/>
  <c r="F8163" i="2"/>
  <c r="F8332" i="2"/>
  <c r="F8503" i="2"/>
  <c r="F8647" i="2"/>
  <c r="F8775" i="2"/>
  <c r="F8903" i="2"/>
  <c r="F9023" i="2"/>
  <c r="F9088" i="2"/>
  <c r="F9152" i="2"/>
  <c r="F9216" i="2"/>
  <c r="F6915" i="2"/>
  <c r="F7431" i="2"/>
  <c r="F7635" i="2"/>
  <c r="F7804" i="2"/>
  <c r="F7975" i="2"/>
  <c r="F8147" i="2"/>
  <c r="F8316" i="2"/>
  <c r="F8487" i="2"/>
  <c r="F8635" i="2"/>
  <c r="F8763" i="2"/>
  <c r="F8891" i="2"/>
  <c r="F9016" i="2"/>
  <c r="F9082" i="2"/>
  <c r="F9146" i="2"/>
  <c r="F9210" i="2"/>
  <c r="F7695" i="2"/>
  <c r="F8379" i="2"/>
  <c r="F8937" i="2"/>
  <c r="F6070" i="2"/>
  <c r="F7883" i="2"/>
  <c r="F8564" i="2"/>
  <c r="F9047" i="2"/>
  <c r="F7250" i="2"/>
  <c r="F8059" i="2"/>
  <c r="F8697" i="2"/>
  <c r="F9113" i="2"/>
  <c r="F7554" i="2"/>
  <c r="F8244" i="2"/>
  <c r="F8836" i="2"/>
  <c r="F9183" i="2"/>
  <c r="F7739" i="2"/>
  <c r="F8420" i="2"/>
  <c r="F8969" i="2"/>
  <c r="F6627" i="2"/>
  <c r="F7924" i="2"/>
  <c r="F8596" i="2"/>
  <c r="F9063" i="2"/>
  <c r="F8271" i="2"/>
  <c r="F8287" i="2"/>
  <c r="F8356" i="2"/>
  <c r="F8740" i="2"/>
  <c r="F9033" i="2"/>
  <c r="F7504" i="2"/>
  <c r="F7759" i="2"/>
  <c r="F371" i="2"/>
  <c r="F883" i="2"/>
  <c r="F612" i="2"/>
  <c r="F1060" i="2"/>
  <c r="F1252" i="2"/>
  <c r="F685" i="2"/>
  <c r="F350" i="2"/>
  <c r="F862" i="2"/>
  <c r="F1246" i="2"/>
  <c r="F679" i="2"/>
  <c r="F481" i="2"/>
  <c r="F737" i="2"/>
  <c r="F1057" i="2"/>
  <c r="F792" i="2"/>
  <c r="F1571" i="2"/>
  <c r="F488" i="2"/>
  <c r="F1708" i="2"/>
  <c r="F624" i="2"/>
  <c r="F1533" i="2"/>
  <c r="F1215" i="2"/>
  <c r="F1782" i="2"/>
  <c r="F1229" i="2"/>
  <c r="F1727" i="2"/>
  <c r="F1243" i="2"/>
  <c r="F1800" i="2"/>
  <c r="F2037" i="2"/>
  <c r="F2302" i="2"/>
  <c r="F2558" i="2"/>
  <c r="F2622" i="2"/>
  <c r="F2750" i="2"/>
  <c r="F816" i="2"/>
  <c r="F1641" i="2"/>
  <c r="F1989" i="2"/>
  <c r="F2336" i="2"/>
  <c r="F1247" i="2"/>
  <c r="F1789" i="2"/>
  <c r="F2054" i="2"/>
  <c r="F2185" i="2"/>
  <c r="F850" i="2"/>
  <c r="F1650" i="2"/>
  <c r="F1993" i="2"/>
  <c r="F2147" i="2"/>
  <c r="F2275" i="2"/>
  <c r="F2403" i="2"/>
  <c r="F2531" i="2"/>
  <c r="F2659" i="2"/>
  <c r="F1002" i="2"/>
  <c r="F1689" i="2"/>
  <c r="F2007" i="2"/>
  <c r="F2092" i="2"/>
  <c r="F2220" i="2"/>
  <c r="F2348" i="2"/>
  <c r="F1066" i="2"/>
  <c r="F2305" i="2"/>
  <c r="F2540" i="2"/>
  <c r="F2625" i="2"/>
  <c r="F2787" i="2"/>
  <c r="F2979" i="2"/>
  <c r="F3107" i="2"/>
  <c r="F2017" i="2"/>
  <c r="F2354" i="2"/>
  <c r="F2573" i="2"/>
  <c r="F2744" i="2"/>
  <c r="F2876" i="2"/>
  <c r="F3004" i="2"/>
  <c r="F3132" i="2"/>
  <c r="F3260" i="2"/>
  <c r="F2055" i="2"/>
  <c r="F2373" i="2"/>
  <c r="F2585" i="2"/>
  <c r="F2082" i="2"/>
  <c r="F2391" i="2"/>
  <c r="F2597" i="2"/>
  <c r="F2766" i="2"/>
  <c r="F2894" i="2"/>
  <c r="F1805" i="2"/>
  <c r="F2277" i="2"/>
  <c r="F2522" i="2"/>
  <c r="F2695" i="2"/>
  <c r="F2839" i="2"/>
  <c r="F2967" i="2"/>
  <c r="F882" i="2"/>
  <c r="F2069" i="2"/>
  <c r="F2381" i="2"/>
  <c r="F2591" i="2"/>
  <c r="F2676" i="2"/>
  <c r="F2825" i="2"/>
  <c r="F2953" i="2"/>
  <c r="F3081" i="2"/>
  <c r="F3209" i="2"/>
  <c r="F2319" i="2"/>
  <c r="F2872" i="2"/>
  <c r="F3149" i="2"/>
  <c r="F3310" i="2"/>
  <c r="F2656" i="2"/>
  <c r="F3024" i="2"/>
  <c r="F3224" i="2"/>
  <c r="F3367" i="2"/>
  <c r="F3495" i="2"/>
  <c r="F3623" i="2"/>
  <c r="F3687" i="2"/>
  <c r="F3815" i="2"/>
  <c r="F2263" i="2"/>
  <c r="F2856" i="2"/>
  <c r="F3141" i="2"/>
  <c r="F3304" i="2"/>
  <c r="F3432" i="2"/>
  <c r="F3560" i="2"/>
  <c r="F3688" i="2"/>
  <c r="F3816" i="2"/>
  <c r="F2346" i="2"/>
  <c r="F2880" i="2"/>
  <c r="F3152" i="2"/>
  <c r="F3313" i="2"/>
  <c r="F3441" i="2"/>
  <c r="F2570" i="2"/>
  <c r="F2797" i="2"/>
  <c r="F2034" i="2"/>
  <c r="F2800" i="2"/>
  <c r="F3109" i="2"/>
  <c r="F3283" i="2"/>
  <c r="F3411" i="2"/>
  <c r="F3539" i="2"/>
  <c r="F2498" i="2"/>
  <c r="F3348" i="2"/>
  <c r="F3580" i="2"/>
  <c r="F3761" i="2"/>
  <c r="F3922" i="2"/>
  <c r="F4050" i="2"/>
  <c r="F4178" i="2"/>
  <c r="F4306" i="2"/>
  <c r="F2781" i="2"/>
  <c r="F3381" i="2"/>
  <c r="F3606" i="2"/>
  <c r="F3782" i="2"/>
  <c r="F3939" i="2"/>
  <c r="F4067" i="2"/>
  <c r="F4195" i="2"/>
  <c r="F4323" i="2"/>
  <c r="F2869" i="2"/>
  <c r="F3242" i="2"/>
  <c r="F3518" i="2"/>
  <c r="F3709" i="2"/>
  <c r="F3881" i="2"/>
  <c r="F4012" i="2"/>
  <c r="F4140" i="2"/>
  <c r="F4268" i="2"/>
  <c r="F2367" i="2"/>
  <c r="F3338" i="2"/>
  <c r="F3572" i="2"/>
  <c r="F3754" i="2"/>
  <c r="F3917" i="2"/>
  <c r="F4045" i="2"/>
  <c r="F4173" i="2"/>
  <c r="F4301" i="2"/>
  <c r="F4365" i="2"/>
  <c r="F3167" i="2"/>
  <c r="F2151" i="2"/>
  <c r="F3325" i="2"/>
  <c r="F3513" i="2"/>
  <c r="F3875" i="2"/>
  <c r="F4136" i="2"/>
  <c r="F4391" i="2"/>
  <c r="F4524" i="2"/>
  <c r="F4652" i="2"/>
  <c r="F4780" i="2"/>
  <c r="F4908" i="2"/>
  <c r="F5036" i="2"/>
  <c r="F5164" i="2"/>
  <c r="F5292" i="2"/>
  <c r="F5420" i="2"/>
  <c r="F5548" i="2"/>
  <c r="F3590" i="2"/>
  <c r="F3929" i="2"/>
  <c r="F4185" i="2"/>
  <c r="F4421" i="2"/>
  <c r="F3404" i="2"/>
  <c r="F3819" i="2"/>
  <c r="F4094" i="2"/>
  <c r="F4350" i="2"/>
  <c r="F4502" i="2"/>
  <c r="F4630" i="2"/>
  <c r="F4758" i="2"/>
  <c r="F4950" i="2"/>
  <c r="F5078" i="2"/>
  <c r="F5206" i="2"/>
  <c r="F5334" i="2"/>
  <c r="F5462" i="2"/>
  <c r="F5590" i="2"/>
  <c r="F5718" i="2"/>
  <c r="F5846" i="2"/>
  <c r="F5974" i="2"/>
  <c r="F3670" i="2"/>
  <c r="F3842" i="2"/>
  <c r="F3628" i="2"/>
  <c r="F3016" i="2"/>
  <c r="F3738" i="2"/>
  <c r="F4033" i="2"/>
  <c r="F4289" i="2"/>
  <c r="F4537" i="2"/>
  <c r="F4665" i="2"/>
  <c r="F4793" i="2"/>
  <c r="F4857" i="2"/>
  <c r="F4985" i="2"/>
  <c r="F5113" i="2"/>
  <c r="F5241" i="2"/>
  <c r="F5369" i="2"/>
  <c r="F5497" i="2"/>
  <c r="F5625" i="2"/>
  <c r="F5753" i="2"/>
  <c r="F5881" i="2"/>
  <c r="F3190" i="2"/>
  <c r="F4064" i="2"/>
  <c r="F4488" i="2"/>
  <c r="F4799" i="2"/>
  <c r="F5003" i="2"/>
  <c r="F5208" i="2"/>
  <c r="F5413" i="2"/>
  <c r="F5612" i="2"/>
  <c r="F5783" i="2"/>
  <c r="F5868" i="2"/>
  <c r="F6026" i="2"/>
  <c r="F4230" i="2"/>
  <c r="F4557" i="2"/>
  <c r="F4762" i="2"/>
  <c r="F4967" i="2"/>
  <c r="F3561" i="2"/>
  <c r="F4295" i="2"/>
  <c r="F4584" i="2"/>
  <c r="F4789" i="2"/>
  <c r="F4891" i="2"/>
  <c r="F5096" i="2"/>
  <c r="F5301" i="2"/>
  <c r="F5506" i="2"/>
  <c r="F3562" i="2"/>
  <c r="F4303" i="2"/>
  <c r="F4586" i="2"/>
  <c r="F4791" i="2"/>
  <c r="F4893" i="2"/>
  <c r="F5098" i="2"/>
  <c r="F5303" i="2"/>
  <c r="F5507" i="2"/>
  <c r="F5691" i="2"/>
  <c r="F4080" i="2"/>
  <c r="F4496" i="2"/>
  <c r="F3852" i="2"/>
  <c r="F4400" i="2"/>
  <c r="F4525" i="2"/>
  <c r="F4730" i="2"/>
  <c r="F4935" i="2"/>
  <c r="F5139" i="2"/>
  <c r="F5344" i="2"/>
  <c r="F5549" i="2"/>
  <c r="F5811" i="2"/>
  <c r="F3873" i="2"/>
  <c r="F4401" i="2"/>
  <c r="F4629" i="2"/>
  <c r="F4834" i="2"/>
  <c r="F5039" i="2"/>
  <c r="F5243" i="2"/>
  <c r="F5346" i="2"/>
  <c r="F5551" i="2"/>
  <c r="F5727" i="2"/>
  <c r="F5074" i="2"/>
  <c r="F5635" i="2"/>
  <c r="F5908" i="2"/>
  <c r="F6071" i="2"/>
  <c r="F6199" i="2"/>
  <c r="F6391" i="2"/>
  <c r="F6519" i="2"/>
  <c r="F6647" i="2"/>
  <c r="F6775" i="2"/>
  <c r="F6839" i="2"/>
  <c r="F7031" i="2"/>
  <c r="F7095" i="2"/>
  <c r="F7223" i="2"/>
  <c r="F3613" i="2"/>
  <c r="F5207" i="2"/>
  <c r="F5711" i="2"/>
  <c r="F5949" i="2"/>
  <c r="F6096" i="2"/>
  <c r="F6224" i="2"/>
  <c r="F6352" i="2"/>
  <c r="F6480" i="2"/>
  <c r="F6608" i="2"/>
  <c r="F6736" i="2"/>
  <c r="F6800" i="2"/>
  <c r="F6928" i="2"/>
  <c r="F7056" i="2"/>
  <c r="F7184" i="2"/>
  <c r="F7312" i="2"/>
  <c r="F4095" i="2"/>
  <c r="F4882" i="2"/>
  <c r="F5517" i="2"/>
  <c r="F5855" i="2"/>
  <c r="F6105" i="2"/>
  <c r="F6233" i="2"/>
  <c r="F6361" i="2"/>
  <c r="F6489" i="2"/>
  <c r="F6617" i="2"/>
  <c r="F6745" i="2"/>
  <c r="F6873" i="2"/>
  <c r="F7001" i="2"/>
  <c r="F7129" i="2"/>
  <c r="F7193" i="2"/>
  <c r="F4784" i="2"/>
  <c r="F5453" i="2"/>
  <c r="F5828" i="2"/>
  <c r="F6025" i="2"/>
  <c r="F6154" i="2"/>
  <c r="F6282" i="2"/>
  <c r="F6410" i="2"/>
  <c r="F6538" i="2"/>
  <c r="F6666" i="2"/>
  <c r="F6794" i="2"/>
  <c r="F6858" i="2"/>
  <c r="F4997" i="2"/>
  <c r="F5592" i="2"/>
  <c r="F5887" i="2"/>
  <c r="F6059" i="2"/>
  <c r="F6187" i="2"/>
  <c r="F5002" i="2"/>
  <c r="F5596" i="2"/>
  <c r="F5888" i="2"/>
  <c r="F6060" i="2"/>
  <c r="F6188" i="2"/>
  <c r="F6316" i="2"/>
  <c r="F6444" i="2"/>
  <c r="F6572" i="2"/>
  <c r="F6700" i="2"/>
  <c r="F6828" i="2"/>
  <c r="F6956" i="2"/>
  <c r="F7084" i="2"/>
  <c r="F7212" i="2"/>
  <c r="F7340" i="2"/>
  <c r="F7532" i="2"/>
  <c r="F6547" i="2"/>
  <c r="F345" i="2"/>
  <c r="F370" i="2"/>
  <c r="F434" i="2"/>
  <c r="F498" i="2"/>
  <c r="F562" i="2"/>
  <c r="F626" i="2"/>
  <c r="F379" i="2"/>
  <c r="F443" i="2"/>
  <c r="F507" i="2"/>
  <c r="F571" i="2"/>
  <c r="F635" i="2"/>
  <c r="F699" i="2"/>
  <c r="F763" i="2"/>
  <c r="F827" i="2"/>
  <c r="F891" i="2"/>
  <c r="F955" i="2"/>
  <c r="F1019" i="2"/>
  <c r="F1083" i="2"/>
  <c r="F1147" i="2"/>
  <c r="F364" i="2"/>
  <c r="F428" i="2"/>
  <c r="F492" i="2"/>
  <c r="F556" i="2"/>
  <c r="F620" i="2"/>
  <c r="F684" i="2"/>
  <c r="F748" i="2"/>
  <c r="F812" i="2"/>
  <c r="F876" i="2"/>
  <c r="F940" i="2"/>
  <c r="F1004" i="2"/>
  <c r="F1068" i="2"/>
  <c r="F1132" i="2"/>
  <c r="F1196" i="2"/>
  <c r="F1260" i="2"/>
  <c r="F1324" i="2"/>
  <c r="F373" i="2"/>
  <c r="F437" i="2"/>
  <c r="F501" i="2"/>
  <c r="F565" i="2"/>
  <c r="F629" i="2"/>
  <c r="F693" i="2"/>
  <c r="F757" i="2"/>
  <c r="F821" i="2"/>
  <c r="F885" i="2"/>
  <c r="F949" i="2"/>
  <c r="F1013" i="2"/>
  <c r="F1077" i="2"/>
  <c r="F358" i="2"/>
  <c r="F422" i="2"/>
  <c r="F486" i="2"/>
  <c r="F550" i="2"/>
  <c r="F614" i="2"/>
  <c r="F678" i="2"/>
  <c r="F742" i="2"/>
  <c r="F806" i="2"/>
  <c r="F870" i="2"/>
  <c r="F934" i="2"/>
  <c r="F998" i="2"/>
  <c r="F1062" i="2"/>
  <c r="F1126" i="2"/>
  <c r="F1190" i="2"/>
  <c r="F1254" i="2"/>
  <c r="F1318" i="2"/>
  <c r="F367" i="2"/>
  <c r="F431" i="2"/>
  <c r="F495" i="2"/>
  <c r="F559" i="2"/>
  <c r="F623" i="2"/>
  <c r="F687" i="2"/>
  <c r="F751" i="2"/>
  <c r="F815" i="2"/>
  <c r="F879" i="2"/>
  <c r="F943" i="2"/>
  <c r="F361" i="2"/>
  <c r="F425" i="2"/>
  <c r="F489" i="2"/>
  <c r="F553" i="2"/>
  <c r="F617" i="2"/>
  <c r="F681" i="2"/>
  <c r="F745" i="2"/>
  <c r="F809" i="2"/>
  <c r="F873" i="2"/>
  <c r="F937" i="2"/>
  <c r="F1001" i="2"/>
  <c r="F1065" i="2"/>
  <c r="F1129" i="2"/>
  <c r="F1193" i="2"/>
  <c r="F1257" i="2"/>
  <c r="F1321" i="2"/>
  <c r="F480" i="2"/>
  <c r="F824" i="2"/>
  <c r="F1050" i="2"/>
  <c r="F1197" i="2"/>
  <c r="F1299" i="2"/>
  <c r="F1387" i="2"/>
  <c r="F1451" i="2"/>
  <c r="F1515" i="2"/>
  <c r="F1579" i="2"/>
  <c r="F1643" i="2"/>
  <c r="F1707" i="2"/>
  <c r="F1771" i="2"/>
  <c r="F1835" i="2"/>
  <c r="F1899" i="2"/>
  <c r="F1963" i="2"/>
  <c r="F2027" i="2"/>
  <c r="F552" i="2"/>
  <c r="F858" i="2"/>
  <c r="F1074" i="2"/>
  <c r="F1211" i="2"/>
  <c r="F1314" i="2"/>
  <c r="F1396" i="2"/>
  <c r="F1460" i="2"/>
  <c r="F1524" i="2"/>
  <c r="F1588" i="2"/>
  <c r="F1652" i="2"/>
  <c r="F1716" i="2"/>
  <c r="F1780" i="2"/>
  <c r="F1844" i="2"/>
  <c r="F1908" i="2"/>
  <c r="F1972" i="2"/>
  <c r="F2036" i="2"/>
  <c r="F672" i="2"/>
  <c r="F928" i="2"/>
  <c r="F1120" i="2"/>
  <c r="F1239" i="2"/>
  <c r="F1341" i="2"/>
  <c r="F1413" i="2"/>
  <c r="F1477" i="2"/>
  <c r="F1541" i="2"/>
  <c r="F1605" i="2"/>
  <c r="F1669" i="2"/>
  <c r="F1733" i="2"/>
  <c r="F632" i="2"/>
  <c r="F898" i="2"/>
  <c r="F1103" i="2"/>
  <c r="F1227" i="2"/>
  <c r="F1330" i="2"/>
  <c r="F1406" i="2"/>
  <c r="F1470" i="2"/>
  <c r="F1534" i="2"/>
  <c r="F1598" i="2"/>
  <c r="F1662" i="2"/>
  <c r="F1726" i="2"/>
  <c r="F1790" i="2"/>
  <c r="F1854" i="2"/>
  <c r="F1918" i="2"/>
  <c r="F680" i="2"/>
  <c r="F936" i="2"/>
  <c r="F1127" i="2"/>
  <c r="F1242" i="2"/>
  <c r="F1344" i="2"/>
  <c r="F1415" i="2"/>
  <c r="F1479" i="2"/>
  <c r="F1543" i="2"/>
  <c r="F1607" i="2"/>
  <c r="F1671" i="2"/>
  <c r="F1735" i="2"/>
  <c r="F1799" i="2"/>
  <c r="F1863" i="2"/>
  <c r="F1927" i="2"/>
  <c r="F714" i="2"/>
  <c r="F970" i="2"/>
  <c r="F1144" i="2"/>
  <c r="F1256" i="2"/>
  <c r="F1359" i="2"/>
  <c r="F1424" i="2"/>
  <c r="F1488" i="2"/>
  <c r="F1552" i="2"/>
  <c r="F1616" i="2"/>
  <c r="F1680" i="2"/>
  <c r="F1744" i="2"/>
  <c r="F1808" i="2"/>
  <c r="F1872" i="2"/>
  <c r="F1936" i="2"/>
  <c r="F2000" i="2"/>
  <c r="F2064" i="2"/>
  <c r="F1232" i="2"/>
  <c r="F1537" i="2"/>
  <c r="F1781" i="2"/>
  <c r="F1946" i="2"/>
  <c r="F2049" i="2"/>
  <c r="F2118" i="2"/>
  <c r="F2182" i="2"/>
  <c r="F2246" i="2"/>
  <c r="F2310" i="2"/>
  <c r="F2374" i="2"/>
  <c r="F2438" i="2"/>
  <c r="F2502" i="2"/>
  <c r="F2566" i="2"/>
  <c r="F2630" i="2"/>
  <c r="F2694" i="2"/>
  <c r="F2758" i="2"/>
  <c r="F1234" i="2"/>
  <c r="F944" i="2"/>
  <c r="F1417" i="2"/>
  <c r="F1673" i="2"/>
  <c r="F1873" i="2"/>
  <c r="F2001" i="2"/>
  <c r="F2088" i="2"/>
  <c r="F2152" i="2"/>
  <c r="F2216" i="2"/>
  <c r="F2280" i="2"/>
  <c r="F2344" i="2"/>
  <c r="F2408" i="2"/>
  <c r="F2472" i="2"/>
  <c r="F472" i="2"/>
  <c r="F1298" i="2"/>
  <c r="F1578" i="2"/>
  <c r="F1810" i="2"/>
  <c r="F1965" i="2"/>
  <c r="F2065" i="2"/>
  <c r="F2129" i="2"/>
  <c r="F2193" i="2"/>
  <c r="F2257" i="2"/>
  <c r="F978" i="2"/>
  <c r="F1426" i="2"/>
  <c r="F1682" i="2"/>
  <c r="F1881" i="2"/>
  <c r="F2006" i="2"/>
  <c r="F2091" i="2"/>
  <c r="F2155" i="2"/>
  <c r="F2219" i="2"/>
  <c r="F2283" i="2"/>
  <c r="F2347" i="2"/>
  <c r="F2411" i="2"/>
  <c r="F2475" i="2"/>
  <c r="F2539" i="2"/>
  <c r="F2603" i="2"/>
  <c r="F2667" i="2"/>
  <c r="F2731" i="2"/>
  <c r="F1088" i="2"/>
  <c r="F1465" i="2"/>
  <c r="F1721" i="2"/>
  <c r="F1905" i="2"/>
  <c r="F2021" i="2"/>
  <c r="F2100" i="2"/>
  <c r="F2164" i="2"/>
  <c r="F2228" i="2"/>
  <c r="F2292" i="2"/>
  <c r="F2356" i="2"/>
  <c r="F2420" i="2"/>
  <c r="F1309" i="2"/>
  <c r="F1945" i="2"/>
  <c r="F2159" i="2"/>
  <c r="F2321" i="2"/>
  <c r="F2449" i="2"/>
  <c r="F2551" i="2"/>
  <c r="F2636" i="2"/>
  <c r="F2721" i="2"/>
  <c r="F2795" i="2"/>
  <c r="F2859" i="2"/>
  <c r="F2923" i="2"/>
  <c r="F2987" i="2"/>
  <c r="F3051" i="2"/>
  <c r="F3115" i="2"/>
  <c r="F1626" i="2"/>
  <c r="F2050" i="2"/>
  <c r="F2226" i="2"/>
  <c r="F2370" i="2"/>
  <c r="F2492" i="2"/>
  <c r="F2584" i="2"/>
  <c r="F2669" i="2"/>
  <c r="F2754" i="2"/>
  <c r="F2820" i="2"/>
  <c r="F2884" i="2"/>
  <c r="F2948" i="2"/>
  <c r="F3012" i="2"/>
  <c r="F3076" i="2"/>
  <c r="F3140" i="2"/>
  <c r="F3204" i="2"/>
  <c r="F3268" i="2"/>
  <c r="F1722" i="2"/>
  <c r="F2079" i="2"/>
  <c r="F2250" i="2"/>
  <c r="F2389" i="2"/>
  <c r="F2506" i="2"/>
  <c r="F2596" i="2"/>
  <c r="F1801" i="2"/>
  <c r="F2103" i="2"/>
  <c r="F2274" i="2"/>
  <c r="F2407" i="2"/>
  <c r="F2521" i="2"/>
  <c r="F2608" i="2"/>
  <c r="F2693" i="2"/>
  <c r="F2774" i="2"/>
  <c r="F2838" i="2"/>
  <c r="F2902" i="2"/>
  <c r="F2966" i="2"/>
  <c r="F848" i="2"/>
  <c r="F1865" i="2"/>
  <c r="F2127" i="2"/>
  <c r="F2297" i="2"/>
  <c r="F2425" i="2"/>
  <c r="F2535" i="2"/>
  <c r="F2620" i="2"/>
  <c r="F2705" i="2"/>
  <c r="F2783" i="2"/>
  <c r="F2847" i="2"/>
  <c r="F2911" i="2"/>
  <c r="F2975" i="2"/>
  <c r="F3039" i="2"/>
  <c r="F1221" i="2"/>
  <c r="F1762" i="2"/>
  <c r="F2090" i="2"/>
  <c r="F2261" i="2"/>
  <c r="F2397" i="2"/>
  <c r="F2513" i="2"/>
  <c r="F2601" i="2"/>
  <c r="F2687" i="2"/>
  <c r="F2769" i="2"/>
  <c r="F2833" i="2"/>
  <c r="F2897" i="2"/>
  <c r="F2961" i="2"/>
  <c r="F3025" i="2"/>
  <c r="F3089" i="2"/>
  <c r="F3153" i="2"/>
  <c r="F3217" i="2"/>
  <c r="F3281" i="2"/>
  <c r="F2383" i="2"/>
  <c r="F2709" i="2"/>
  <c r="F2893" i="2"/>
  <c r="F3054" i="2"/>
  <c r="F3159" i="2"/>
  <c r="F3245" i="2"/>
  <c r="F3318" i="2"/>
  <c r="F2330" i="2"/>
  <c r="F2685" i="2"/>
  <c r="F2874" i="2"/>
  <c r="F3040" i="2"/>
  <c r="F3150" i="2"/>
  <c r="F3235" i="2"/>
  <c r="F3311" i="2"/>
  <c r="F3375" i="2"/>
  <c r="F3439" i="2"/>
  <c r="F3503" i="2"/>
  <c r="F3567" i="2"/>
  <c r="F3631" i="2"/>
  <c r="F3695" i="2"/>
  <c r="F3759" i="2"/>
  <c r="F3823" i="2"/>
  <c r="F3887" i="2"/>
  <c r="F2335" i="2"/>
  <c r="F2688" i="2"/>
  <c r="F2877" i="2"/>
  <c r="F3042" i="2"/>
  <c r="F3151" i="2"/>
  <c r="F3237" i="2"/>
  <c r="F3312" i="2"/>
  <c r="F3376" i="2"/>
  <c r="F3440" i="2"/>
  <c r="F3504" i="2"/>
  <c r="F3568" i="2"/>
  <c r="F3632" i="2"/>
  <c r="F3696" i="2"/>
  <c r="F3760" i="2"/>
  <c r="F3824" i="2"/>
  <c r="F3888" i="2"/>
  <c r="F2410" i="2"/>
  <c r="F2720" i="2"/>
  <c r="F2901" i="2"/>
  <c r="F3061" i="2"/>
  <c r="F3163" i="2"/>
  <c r="F3248" i="2"/>
  <c r="F3321" i="2"/>
  <c r="F3385" i="2"/>
  <c r="F3449" i="2"/>
  <c r="F2114" i="2"/>
  <c r="F2610" i="2"/>
  <c r="F2818" i="2"/>
  <c r="F2989" i="2"/>
  <c r="F2130" i="2"/>
  <c r="F2613" i="2"/>
  <c r="F2821" i="2"/>
  <c r="F2992" i="2"/>
  <c r="F3120" i="2"/>
  <c r="F3208" i="2"/>
  <c r="F3291" i="2"/>
  <c r="F3355" i="2"/>
  <c r="F3419" i="2"/>
  <c r="F3483" i="2"/>
  <c r="F3547" i="2"/>
  <c r="F3611" i="2"/>
  <c r="F2649" i="2"/>
  <c r="F3178" i="2"/>
  <c r="F3364" i="2"/>
  <c r="F3490" i="2"/>
  <c r="F3593" i="2"/>
  <c r="F3685" i="2"/>
  <c r="F3771" i="2"/>
  <c r="F3857" i="2"/>
  <c r="F3930" i="2"/>
  <c r="F3994" i="2"/>
  <c r="F4058" i="2"/>
  <c r="F4122" i="2"/>
  <c r="F4186" i="2"/>
  <c r="F4250" i="2"/>
  <c r="F4314" i="2"/>
  <c r="F4378" i="2"/>
  <c r="F2866" i="2"/>
  <c r="F3239" i="2"/>
  <c r="F3397" i="2"/>
  <c r="F3517" i="2"/>
  <c r="F3620" i="2"/>
  <c r="F3708" i="2"/>
  <c r="F3794" i="2"/>
  <c r="F3878" i="2"/>
  <c r="F3947" i="2"/>
  <c r="F4011" i="2"/>
  <c r="F4075" i="2"/>
  <c r="F4139" i="2"/>
  <c r="F4203" i="2"/>
  <c r="F4267" i="2"/>
  <c r="F4331" i="2"/>
  <c r="F4395" i="2"/>
  <c r="F2954" i="2"/>
  <c r="F3271" i="2"/>
  <c r="F3414" i="2"/>
  <c r="F3532" i="2"/>
  <c r="F3634" i="2"/>
  <c r="F3721" i="2"/>
  <c r="F3805" i="2"/>
  <c r="F3891" i="2"/>
  <c r="F3956" i="2"/>
  <c r="F4020" i="2"/>
  <c r="F4084" i="2"/>
  <c r="F4148" i="2"/>
  <c r="F4212" i="2"/>
  <c r="F4276" i="2"/>
  <c r="F4340" i="2"/>
  <c r="F2581" i="2"/>
  <c r="F3158" i="2"/>
  <c r="F3354" i="2"/>
  <c r="F3482" i="2"/>
  <c r="F3585" i="2"/>
  <c r="F3678" i="2"/>
  <c r="F3764" i="2"/>
  <c r="F3850" i="2"/>
  <c r="F3925" i="2"/>
  <c r="F3989" i="2"/>
  <c r="F4053" i="2"/>
  <c r="F4117" i="2"/>
  <c r="F4181" i="2"/>
  <c r="F4245" i="2"/>
  <c r="F4309" i="2"/>
  <c r="F4373" i="2"/>
  <c r="F2730" i="2"/>
  <c r="F3197" i="2"/>
  <c r="F3373" i="2"/>
  <c r="F2442" i="2"/>
  <c r="F3143" i="2"/>
  <c r="F3342" i="2"/>
  <c r="F2805" i="2"/>
  <c r="F3538" i="2"/>
  <c r="F3725" i="2"/>
  <c r="F3896" i="2"/>
  <c r="F4024" i="2"/>
  <c r="F4152" i="2"/>
  <c r="F4280" i="2"/>
  <c r="F4402" i="2"/>
  <c r="F4468" i="2"/>
  <c r="F4532" i="2"/>
  <c r="F4596" i="2"/>
  <c r="F4660" i="2"/>
  <c r="F4724" i="2"/>
  <c r="F4788" i="2"/>
  <c r="F4852" i="2"/>
  <c r="F4916" i="2"/>
  <c r="F4980" i="2"/>
  <c r="F5044" i="2"/>
  <c r="F5108" i="2"/>
  <c r="F5172" i="2"/>
  <c r="F5236" i="2"/>
  <c r="F5300" i="2"/>
  <c r="F5364" i="2"/>
  <c r="F5428" i="2"/>
  <c r="F5492" i="2"/>
  <c r="F5556" i="2"/>
  <c r="F3330" i="2"/>
  <c r="F3617" i="2"/>
  <c r="F3790" i="2"/>
  <c r="F3945" i="2"/>
  <c r="F4073" i="2"/>
  <c r="F4201" i="2"/>
  <c r="F4329" i="2"/>
  <c r="F4429" i="2"/>
  <c r="F4493" i="2"/>
  <c r="F3458" i="2"/>
  <c r="F3669" i="2"/>
  <c r="F3841" i="2"/>
  <c r="F3982" i="2"/>
  <c r="F4110" i="2"/>
  <c r="F4238" i="2"/>
  <c r="F4366" i="2"/>
  <c r="F4446" i="2"/>
  <c r="F4510" i="2"/>
  <c r="F4574" i="2"/>
  <c r="F4638" i="2"/>
  <c r="F4702" i="2"/>
  <c r="F4766" i="2"/>
  <c r="F4830" i="2"/>
  <c r="F4894" i="2"/>
  <c r="F4958" i="2"/>
  <c r="F5022" i="2"/>
  <c r="F5086" i="2"/>
  <c r="F5150" i="2"/>
  <c r="F5214" i="2"/>
  <c r="F5278" i="2"/>
  <c r="F5342" i="2"/>
  <c r="F5406" i="2"/>
  <c r="F5470" i="2"/>
  <c r="F5534" i="2"/>
  <c r="F5598" i="2"/>
  <c r="F5662" i="2"/>
  <c r="F5726" i="2"/>
  <c r="F5790" i="2"/>
  <c r="F5854" i="2"/>
  <c r="F5918" i="2"/>
  <c r="F5982" i="2"/>
  <c r="F3498" i="2"/>
  <c r="F3692" i="2"/>
  <c r="F3862" i="2"/>
  <c r="F3420" i="2"/>
  <c r="F3651" i="2"/>
  <c r="F3821" i="2"/>
  <c r="F3175" i="2"/>
  <c r="F3578" i="2"/>
  <c r="F3758" i="2"/>
  <c r="F3921" i="2"/>
  <c r="F4049" i="2"/>
  <c r="F4177" i="2"/>
  <c r="F4305" i="2"/>
  <c r="F4417" i="2"/>
  <c r="F4481" i="2"/>
  <c r="F4545" i="2"/>
  <c r="F4609" i="2"/>
  <c r="F4673" i="2"/>
  <c r="F4737" i="2"/>
  <c r="F4801" i="2"/>
  <c r="F4865" i="2"/>
  <c r="F4929" i="2"/>
  <c r="F4993" i="2"/>
  <c r="F5057" i="2"/>
  <c r="F5121" i="2"/>
  <c r="F5185" i="2"/>
  <c r="F5249" i="2"/>
  <c r="F5313" i="2"/>
  <c r="F5377" i="2"/>
  <c r="F5441" i="2"/>
  <c r="F5505" i="2"/>
  <c r="F5569" i="2"/>
  <c r="F5633" i="2"/>
  <c r="F5697" i="2"/>
  <c r="F5761" i="2"/>
  <c r="F5825" i="2"/>
  <c r="F5889" i="2"/>
  <c r="F5953" i="2"/>
  <c r="F3300" i="2"/>
  <c r="F3723" i="2"/>
  <c r="F4096" i="2"/>
  <c r="F4352" i="2"/>
  <c r="F4504" i="2"/>
  <c r="F4607" i="2"/>
  <c r="F4709" i="2"/>
  <c r="F4811" i="2"/>
  <c r="F4914" i="2"/>
  <c r="F5016" i="2"/>
  <c r="F5119" i="2"/>
  <c r="F5221" i="2"/>
  <c r="F5323" i="2"/>
  <c r="F5426" i="2"/>
  <c r="F5528" i="2"/>
  <c r="F5623" i="2"/>
  <c r="F5708" i="2"/>
  <c r="F5794" i="2"/>
  <c r="F5879" i="2"/>
  <c r="F5964" i="2"/>
  <c r="F3078" i="2"/>
  <c r="F4006" i="2"/>
  <c r="F4262" i="2"/>
  <c r="F4458" i="2"/>
  <c r="F4570" i="2"/>
  <c r="F4672" i="2"/>
  <c r="F4775" i="2"/>
  <c r="F4877" i="2"/>
  <c r="F4979" i="2"/>
  <c r="F5082" i="2"/>
  <c r="F3659" i="2"/>
  <c r="F4071" i="2"/>
  <c r="F4327" i="2"/>
  <c r="F4491" i="2"/>
  <c r="F4597" i="2"/>
  <c r="F4699" i="2"/>
  <c r="F4802" i="2"/>
  <c r="F4904" i="2"/>
  <c r="F5007" i="2"/>
  <c r="F5109" i="2"/>
  <c r="F5211" i="2"/>
  <c r="F5314" i="2"/>
  <c r="F5416" i="2"/>
  <c r="F5519" i="2"/>
  <c r="F5615" i="2"/>
  <c r="F3660" i="2"/>
  <c r="F4079" i="2"/>
  <c r="F4335" i="2"/>
  <c r="F4495" i="2"/>
  <c r="F4599" i="2"/>
  <c r="F4701" i="2"/>
  <c r="F4803" i="2"/>
  <c r="F4906" i="2"/>
  <c r="F5008" i="2"/>
  <c r="F5111" i="2"/>
  <c r="F5213" i="2"/>
  <c r="F5315" i="2"/>
  <c r="F5418" i="2"/>
  <c r="F5520" i="2"/>
  <c r="F5616" i="2"/>
  <c r="F5701" i="2"/>
  <c r="F3765" i="2"/>
  <c r="F4112" i="2"/>
  <c r="F4368" i="2"/>
  <c r="F4511" i="2"/>
  <c r="F4613" i="2"/>
  <c r="F3926" i="2"/>
  <c r="F4182" i="2"/>
  <c r="F4418" i="2"/>
  <c r="F4538" i="2"/>
  <c r="F4640" i="2"/>
  <c r="F4743" i="2"/>
  <c r="F4845" i="2"/>
  <c r="F4947" i="2"/>
  <c r="F5050" i="2"/>
  <c r="F5152" i="2"/>
  <c r="F5255" i="2"/>
  <c r="F5357" i="2"/>
  <c r="F5459" i="2"/>
  <c r="F5562" i="2"/>
  <c r="F5651" i="2"/>
  <c r="F5736" i="2"/>
  <c r="F5821" i="2"/>
  <c r="F5907" i="2"/>
  <c r="F3927" i="2"/>
  <c r="F4183" i="2"/>
  <c r="F4419" i="2"/>
  <c r="F4539" i="2"/>
  <c r="F4642" i="2"/>
  <c r="F4744" i="2"/>
  <c r="F4847" i="2"/>
  <c r="F4949" i="2"/>
  <c r="F5051" i="2"/>
  <c r="F5154" i="2"/>
  <c r="F5256" i="2"/>
  <c r="F5359" i="2"/>
  <c r="F5461" i="2"/>
  <c r="F5563" i="2"/>
  <c r="F5652" i="2"/>
  <c r="F5738" i="2"/>
  <c r="F4715" i="2"/>
  <c r="F5125" i="2"/>
  <c r="F5407" i="2"/>
  <c r="F5664" i="2"/>
  <c r="F5808" i="2"/>
  <c r="F5923" i="2"/>
  <c r="F6013" i="2"/>
  <c r="F6079" i="2"/>
  <c r="F6143" i="2"/>
  <c r="F6207" i="2"/>
  <c r="F6271" i="2"/>
  <c r="F6335" i="2"/>
  <c r="F6399" i="2"/>
  <c r="F6463" i="2"/>
  <c r="F6527" i="2"/>
  <c r="F6591" i="2"/>
  <c r="F6655" i="2"/>
  <c r="F6719" i="2"/>
  <c r="F6783" i="2"/>
  <c r="F6847" i="2"/>
  <c r="F6911" i="2"/>
  <c r="F6975" i="2"/>
  <c r="F7039" i="2"/>
  <c r="F7103" i="2"/>
  <c r="F7167" i="2"/>
  <c r="F7231" i="2"/>
  <c r="F7295" i="2"/>
  <c r="F4063" i="2"/>
  <c r="F4874" i="2"/>
  <c r="F5240" i="2"/>
  <c r="F5514" i="2"/>
  <c r="F5732" i="2"/>
  <c r="F5852" i="2"/>
  <c r="F5962" i="2"/>
  <c r="F6040" i="2"/>
  <c r="F6104" i="2"/>
  <c r="F6168" i="2"/>
  <c r="F6232" i="2"/>
  <c r="F6296" i="2"/>
  <c r="F6360" i="2"/>
  <c r="F6424" i="2"/>
  <c r="F6488" i="2"/>
  <c r="F6552" i="2"/>
  <c r="F6616" i="2"/>
  <c r="F6680" i="2"/>
  <c r="F6744" i="2"/>
  <c r="F6808" i="2"/>
  <c r="F6872" i="2"/>
  <c r="F6936" i="2"/>
  <c r="F7000" i="2"/>
  <c r="F7064" i="2"/>
  <c r="F7128" i="2"/>
  <c r="F7192" i="2"/>
  <c r="F7256" i="2"/>
  <c r="F7320" i="2"/>
  <c r="F7384" i="2"/>
  <c r="F7448" i="2"/>
  <c r="F4351" i="2"/>
  <c r="F4933" i="2"/>
  <c r="F5279" i="2"/>
  <c r="F5552" i="2"/>
  <c r="F5755" i="2"/>
  <c r="F5869" i="2"/>
  <c r="F5976" i="2"/>
  <c r="F6049" i="2"/>
  <c r="F6113" i="2"/>
  <c r="F6177" i="2"/>
  <c r="F6241" i="2"/>
  <c r="F6305" i="2"/>
  <c r="F6369" i="2"/>
  <c r="F6433" i="2"/>
  <c r="F6497" i="2"/>
  <c r="F6561" i="2"/>
  <c r="F6625" i="2"/>
  <c r="F6689" i="2"/>
  <c r="F6753" i="2"/>
  <c r="F6817" i="2"/>
  <c r="F6881" i="2"/>
  <c r="F6945" i="2"/>
  <c r="F7009" i="2"/>
  <c r="F7073" i="2"/>
  <c r="F7137" i="2"/>
  <c r="F7201" i="2"/>
  <c r="F3788" i="2"/>
  <c r="F4835" i="2"/>
  <c r="F5215" i="2"/>
  <c r="F5488" i="2"/>
  <c r="F5717" i="2"/>
  <c r="F5842" i="2"/>
  <c r="F5952" i="2"/>
  <c r="F6034" i="2"/>
  <c r="F6098" i="2"/>
  <c r="F6162" i="2"/>
  <c r="F6226" i="2"/>
  <c r="F6290" i="2"/>
  <c r="F6354" i="2"/>
  <c r="F6418" i="2"/>
  <c r="F6482" i="2"/>
  <c r="F6546" i="2"/>
  <c r="F6610" i="2"/>
  <c r="F6674" i="2"/>
  <c r="F6738" i="2"/>
  <c r="F6802" i="2"/>
  <c r="F6866" i="2"/>
  <c r="F4631" i="2"/>
  <c r="F5048" i="2"/>
  <c r="F5355" i="2"/>
  <c r="F5621" i="2"/>
  <c r="F5787" i="2"/>
  <c r="F5901" i="2"/>
  <c r="F5999" i="2"/>
  <c r="F6067" i="2"/>
  <c r="F6131" i="2"/>
  <c r="F6195" i="2"/>
  <c r="F4643" i="2"/>
  <c r="F5053" i="2"/>
  <c r="F5360" i="2"/>
  <c r="F5624" i="2"/>
  <c r="F5788" i="2"/>
  <c r="F5903" i="2"/>
  <c r="F6000" i="2"/>
  <c r="F6068" i="2"/>
  <c r="F6132" i="2"/>
  <c r="F6196" i="2"/>
  <c r="F6260" i="2"/>
  <c r="F6324" i="2"/>
  <c r="F6388" i="2"/>
  <c r="F6452" i="2"/>
  <c r="F6516" i="2"/>
  <c r="F6580" i="2"/>
  <c r="F6644" i="2"/>
  <c r="F6708" i="2"/>
  <c r="F6772" i="2"/>
  <c r="F6836" i="2"/>
  <c r="F6900" i="2"/>
  <c r="F6964" i="2"/>
  <c r="F7028" i="2"/>
  <c r="F7092" i="2"/>
  <c r="F7156" i="2"/>
  <c r="F7220" i="2"/>
  <c r="F7284" i="2"/>
  <c r="F7348" i="2"/>
  <c r="F7412" i="2"/>
  <c r="F7476" i="2"/>
  <c r="F7540" i="2"/>
  <c r="F7604" i="2"/>
  <c r="F4703" i="2"/>
  <c r="F5112" i="2"/>
  <c r="F5399" i="2"/>
  <c r="F5656" i="2"/>
  <c r="F5805" i="2"/>
  <c r="F5919" i="2"/>
  <c r="F6011" i="2"/>
  <c r="F6077" i="2"/>
  <c r="F6141" i="2"/>
  <c r="F6205" i="2"/>
  <c r="F6269" i="2"/>
  <c r="F6333" i="2"/>
  <c r="F6397" i="2"/>
  <c r="F6461" i="2"/>
  <c r="F6525" i="2"/>
  <c r="F6589" i="2"/>
  <c r="F6653" i="2"/>
  <c r="F6717" i="2"/>
  <c r="F6781" i="2"/>
  <c r="F6845" i="2"/>
  <c r="F6909" i="2"/>
  <c r="F6973" i="2"/>
  <c r="F7037" i="2"/>
  <c r="F7101" i="2"/>
  <c r="F7165" i="2"/>
  <c r="F7229" i="2"/>
  <c r="F7293" i="2"/>
  <c r="F7357" i="2"/>
  <c r="F5850" i="2"/>
  <c r="F6323" i="2"/>
  <c r="F6579" i="2"/>
  <c r="F6835" i="2"/>
  <c r="F7026" i="2"/>
  <c r="F7195" i="2"/>
  <c r="F7339" i="2"/>
  <c r="F7433" i="2"/>
  <c r="F7514" i="2"/>
  <c r="F7587" i="2"/>
  <c r="F7656" i="2"/>
  <c r="F7720" i="2"/>
  <c r="F7784" i="2"/>
  <c r="F7848" i="2"/>
  <c r="F7912" i="2"/>
  <c r="F7976" i="2"/>
  <c r="F8040" i="2"/>
  <c r="F8104" i="2"/>
  <c r="F8168" i="2"/>
  <c r="F8232" i="2"/>
  <c r="F8296" i="2"/>
  <c r="F8360" i="2"/>
  <c r="F8424" i="2"/>
  <c r="F8488" i="2"/>
  <c r="F8552" i="2"/>
  <c r="F8616" i="2"/>
  <c r="F8680" i="2"/>
  <c r="F8744" i="2"/>
  <c r="F8808" i="2"/>
  <c r="F8872" i="2"/>
  <c r="F8936" i="2"/>
  <c r="F9000" i="2"/>
  <c r="F5971" i="2"/>
  <c r="F6358" i="2"/>
  <c r="F6614" i="2"/>
  <c r="F6870" i="2"/>
  <c r="F7050" i="2"/>
  <c r="F7219" i="2"/>
  <c r="F7355" i="2"/>
  <c r="F7445" i="2"/>
  <c r="F7525" i="2"/>
  <c r="F7598" i="2"/>
  <c r="F7665" i="2"/>
  <c r="F7729" i="2"/>
  <c r="F7793" i="2"/>
  <c r="F7857" i="2"/>
  <c r="F7921" i="2"/>
  <c r="F7985" i="2"/>
  <c r="F8049" i="2"/>
  <c r="F8113" i="2"/>
  <c r="F8177" i="2"/>
  <c r="F8241" i="2"/>
  <c r="F8305" i="2"/>
  <c r="F8369" i="2"/>
  <c r="F8433" i="2"/>
  <c r="F8497" i="2"/>
  <c r="F8561" i="2"/>
  <c r="F6054" i="2"/>
  <c r="F6395" i="2"/>
  <c r="F6651" i="2"/>
  <c r="F6902" i="2"/>
  <c r="F7074" i="2"/>
  <c r="F7243" i="2"/>
  <c r="F7370" i="2"/>
  <c r="F7457" i="2"/>
  <c r="F7535" i="2"/>
  <c r="F7608" i="2"/>
  <c r="F7674" i="2"/>
  <c r="F7738" i="2"/>
  <c r="F7802" i="2"/>
  <c r="F7866" i="2"/>
  <c r="F7930" i="2"/>
  <c r="F7994" i="2"/>
  <c r="F8058" i="2"/>
  <c r="F8122" i="2"/>
  <c r="F8186" i="2"/>
  <c r="F8250" i="2"/>
  <c r="F8314" i="2"/>
  <c r="F8378" i="2"/>
  <c r="F8442" i="2"/>
  <c r="F8506" i="2"/>
  <c r="F8570" i="2"/>
  <c r="F8634" i="2"/>
  <c r="F8698" i="2"/>
  <c r="F8762" i="2"/>
  <c r="F8826" i="2"/>
  <c r="F8890" i="2"/>
  <c r="F8954" i="2"/>
  <c r="F9018" i="2"/>
  <c r="F5993" i="2"/>
  <c r="F6366" i="2"/>
  <c r="F6622" i="2"/>
  <c r="F6878" i="2"/>
  <c r="F7054" i="2"/>
  <c r="F7226" i="2"/>
  <c r="F7359" i="2"/>
  <c r="F6078" i="2"/>
  <c r="F6406" i="2"/>
  <c r="F6662" i="2"/>
  <c r="F6910" i="2"/>
  <c r="F7082" i="2"/>
  <c r="F7251" i="2"/>
  <c r="F7375" i="2"/>
  <c r="F7461" i="2"/>
  <c r="F7538" i="2"/>
  <c r="F7611" i="2"/>
  <c r="F7677" i="2"/>
  <c r="F7741" i="2"/>
  <c r="F7805" i="2"/>
  <c r="F7869" i="2"/>
  <c r="F7933" i="2"/>
  <c r="F7997" i="2"/>
  <c r="F8061" i="2"/>
  <c r="F8125" i="2"/>
  <c r="F8189" i="2"/>
  <c r="F8253" i="2"/>
  <c r="F8317" i="2"/>
  <c r="F8381" i="2"/>
  <c r="F8445" i="2"/>
  <c r="F8509" i="2"/>
  <c r="F8573" i="2"/>
  <c r="F8637" i="2"/>
  <c r="F8701" i="2"/>
  <c r="F8765" i="2"/>
  <c r="F8829" i="2"/>
  <c r="F8893" i="2"/>
  <c r="F8957" i="2"/>
  <c r="F4759" i="2"/>
  <c r="F6150" i="2"/>
  <c r="F6443" i="2"/>
  <c r="F6699" i="2"/>
  <c r="F6934" i="2"/>
  <c r="F7106" i="2"/>
  <c r="F7273" i="2"/>
  <c r="F7387" i="2"/>
  <c r="F7473" i="2"/>
  <c r="F7549" i="2"/>
  <c r="F7622" i="2"/>
  <c r="F7686" i="2"/>
  <c r="F7750" i="2"/>
  <c r="F7814" i="2"/>
  <c r="F7878" i="2"/>
  <c r="F7942" i="2"/>
  <c r="F8006" i="2"/>
  <c r="F8070" i="2"/>
  <c r="F8134" i="2"/>
  <c r="F8198" i="2"/>
  <c r="F8262" i="2"/>
  <c r="F8326" i="2"/>
  <c r="F8390" i="2"/>
  <c r="F8454" i="2"/>
  <c r="F8518" i="2"/>
  <c r="F8582" i="2"/>
  <c r="F8646" i="2"/>
  <c r="F8710" i="2"/>
  <c r="F8774" i="2"/>
  <c r="F8838" i="2"/>
  <c r="F8902" i="2"/>
  <c r="F8966" i="2"/>
  <c r="F6134" i="2"/>
  <c r="F7099" i="2"/>
  <c r="F7491" i="2"/>
  <c r="F7679" i="2"/>
  <c r="F7851" i="2"/>
  <c r="F8020" i="2"/>
  <c r="F8191" i="2"/>
  <c r="F8363" i="2"/>
  <c r="F8532" i="2"/>
  <c r="F8668" i="2"/>
  <c r="F8796" i="2"/>
  <c r="F8924" i="2"/>
  <c r="F9035" i="2"/>
  <c r="F9099" i="2"/>
  <c r="F9163" i="2"/>
  <c r="F5835" i="2"/>
  <c r="F7022" i="2"/>
  <c r="F7469" i="2"/>
  <c r="F7660" i="2"/>
  <c r="F7831" i="2"/>
  <c r="F8003" i="2"/>
  <c r="F8172" i="2"/>
  <c r="F8343" i="2"/>
  <c r="F8515" i="2"/>
  <c r="F8655" i="2"/>
  <c r="F8783" i="2"/>
  <c r="F8911" i="2"/>
  <c r="F9028" i="2"/>
  <c r="F9092" i="2"/>
  <c r="F9156" i="2"/>
  <c r="F5066" i="2"/>
  <c r="F6950" i="2"/>
  <c r="F7442" i="2"/>
  <c r="F7643" i="2"/>
  <c r="F7812" i="2"/>
  <c r="F7983" i="2"/>
  <c r="F8155" i="2"/>
  <c r="F8324" i="2"/>
  <c r="F8495" i="2"/>
  <c r="F8641" i="2"/>
  <c r="F8769" i="2"/>
  <c r="F8897" i="2"/>
  <c r="F9020" i="2"/>
  <c r="F9085" i="2"/>
  <c r="F9149" i="2"/>
  <c r="F9213" i="2"/>
  <c r="F6862" i="2"/>
  <c r="F7417" i="2"/>
  <c r="F7623" i="2"/>
  <c r="F7795" i="2"/>
  <c r="F7964" i="2"/>
  <c r="F8135" i="2"/>
  <c r="F8307" i="2"/>
  <c r="F8476" i="2"/>
  <c r="F8627" i="2"/>
  <c r="F8755" i="2"/>
  <c r="F8883" i="2"/>
  <c r="F9011" i="2"/>
  <c r="F9078" i="2"/>
  <c r="F9142" i="2"/>
  <c r="F9206" i="2"/>
  <c r="F6030" i="2"/>
  <c r="F7066" i="2"/>
  <c r="F7481" i="2"/>
  <c r="F7671" i="2"/>
  <c r="F7843" i="2"/>
  <c r="F8012" i="2"/>
  <c r="F8183" i="2"/>
  <c r="F8355" i="2"/>
  <c r="F8524" i="2"/>
  <c r="F8663" i="2"/>
  <c r="F8791" i="2"/>
  <c r="F8919" i="2"/>
  <c r="F9032" i="2"/>
  <c r="F9096" i="2"/>
  <c r="F9160" i="2"/>
  <c r="F5707" i="2"/>
  <c r="F7002" i="2"/>
  <c r="F7459" i="2"/>
  <c r="F7655" i="2"/>
  <c r="F7827" i="2"/>
  <c r="F7996" i="2"/>
  <c r="F8167" i="2"/>
  <c r="F8339" i="2"/>
  <c r="F8508" i="2"/>
  <c r="F8651" i="2"/>
  <c r="F8779" i="2"/>
  <c r="F8907" i="2"/>
  <c r="F9025" i="2"/>
  <c r="F9090" i="2"/>
  <c r="F9154" i="2"/>
  <c r="G9218" i="2"/>
  <c r="F7780" i="2"/>
  <c r="F8463" i="2"/>
  <c r="F9001" i="2"/>
  <c r="F6883" i="2"/>
  <c r="F7967" i="2"/>
  <c r="F8628" i="2"/>
  <c r="F9079" i="2"/>
  <c r="F7427" i="2"/>
  <c r="F8143" i="2"/>
  <c r="F8761" i="2"/>
  <c r="F9145" i="2"/>
  <c r="F7647" i="2"/>
  <c r="F8331" i="2"/>
  <c r="F8900" i="2"/>
  <c r="F9215" i="2"/>
  <c r="F7823" i="2"/>
  <c r="F8507" i="2"/>
  <c r="F9024" i="2"/>
  <c r="F7058" i="2"/>
  <c r="F8011" i="2"/>
  <c r="F8660" i="2"/>
  <c r="F9095" i="2"/>
  <c r="F8601" i="2"/>
  <c r="F8612" i="2"/>
  <c r="F8665" i="2"/>
  <c r="F8996" i="2"/>
  <c r="F9161" i="2"/>
  <c r="F8443" i="2"/>
  <c r="F8100" i="2"/>
  <c r="F6531" i="2"/>
  <c r="F7908" i="2"/>
  <c r="F8585" i="2"/>
  <c r="F9057" i="2"/>
  <c r="F7361" i="2"/>
  <c r="F8095" i="2"/>
  <c r="F8724" i="2"/>
  <c r="F9127" i="2"/>
  <c r="F8857" i="2"/>
  <c r="F8868" i="2"/>
  <c r="F8921" i="2"/>
  <c r="F9135" i="2"/>
  <c r="F7142" i="2"/>
  <c r="F9103" i="2"/>
  <c r="F8543" i="2"/>
  <c r="F490" i="2"/>
  <c r="F563" i="2"/>
  <c r="F1075" i="2"/>
  <c r="F676" i="2"/>
  <c r="F1124" i="2"/>
  <c r="F557" i="2"/>
  <c r="F1005" i="2"/>
  <c r="F606" i="2"/>
  <c r="F1054" i="2"/>
  <c r="F423" i="2"/>
  <c r="F871" i="2"/>
  <c r="F673" i="2"/>
  <c r="F1121" i="2"/>
  <c r="F1031" i="2"/>
  <c r="F1763" i="2"/>
  <c r="F2019" i="2"/>
  <c r="F1516" i="2"/>
  <c r="F1964" i="2"/>
  <c r="F1405" i="2"/>
  <c r="F1725" i="2"/>
  <c r="F1462" i="2"/>
  <c r="F1846" i="2"/>
  <c r="F1407" i="2"/>
  <c r="F682" i="2"/>
  <c r="F1346" i="2"/>
  <c r="F1736" i="2"/>
  <c r="F1930" i="2"/>
  <c r="F2366" i="2"/>
  <c r="F2208" i="2"/>
  <c r="F506" i="2"/>
  <c r="F515" i="2"/>
  <c r="F771" i="2"/>
  <c r="F1091" i="2"/>
  <c r="F564" i="2"/>
  <c r="F820" i="2"/>
  <c r="F1140" i="2"/>
  <c r="F445" i="2"/>
  <c r="F829" i="2"/>
  <c r="F366" i="2"/>
  <c r="F686" i="2"/>
  <c r="F942" i="2"/>
  <c r="F1262" i="2"/>
  <c r="F567" i="2"/>
  <c r="F759" i="2"/>
  <c r="F433" i="2"/>
  <c r="F817" i="2"/>
  <c r="F1137" i="2"/>
  <c r="F856" i="2"/>
  <c r="F1459" i="2"/>
  <c r="F1779" i="2"/>
  <c r="F2035" i="2"/>
  <c r="F1224" i="2"/>
  <c r="F1532" i="2"/>
  <c r="F1852" i="2"/>
  <c r="F1138" i="2"/>
  <c r="F1549" i="2"/>
  <c r="F1741" i="2"/>
  <c r="F1414" i="2"/>
  <c r="F1734" i="2"/>
  <c r="F968" i="2"/>
  <c r="F1487" i="2"/>
  <c r="F1743" i="2"/>
  <c r="F1000" i="2"/>
  <c r="F1432" i="2"/>
  <c r="F1688" i="2"/>
  <c r="F2008" i="2"/>
  <c r="F1959" i="2"/>
  <c r="F2254" i="2"/>
  <c r="F2574" i="2"/>
  <c r="F1047" i="2"/>
  <c r="F2096" i="2"/>
  <c r="F2416" i="2"/>
  <c r="F1977" i="2"/>
  <c r="F1071" i="2"/>
  <c r="F2018" i="2"/>
  <c r="F2291" i="2"/>
  <c r="F2483" i="2"/>
  <c r="F1162" i="2"/>
  <c r="F2108" i="2"/>
  <c r="F2364" i="2"/>
  <c r="F2465" i="2"/>
  <c r="F2803" i="2"/>
  <c r="F3059" i="2"/>
  <c r="F2386" i="2"/>
  <c r="F2764" i="2"/>
  <c r="F3148" i="2"/>
  <c r="F2271" i="2"/>
  <c r="F1857" i="2"/>
  <c r="F2533" i="2"/>
  <c r="F2974" i="2"/>
  <c r="F2441" i="2"/>
  <c r="F2791" i="2"/>
  <c r="F3047" i="2"/>
  <c r="F2282" i="2"/>
  <c r="F2777" i="2"/>
  <c r="F3033" i="2"/>
  <c r="F3161" i="2"/>
  <c r="F3070" i="2"/>
  <c r="F2713" i="2"/>
  <c r="F3246" i="2"/>
  <c r="F3575" i="2"/>
  <c r="F3895" i="2"/>
  <c r="F3162" i="2"/>
  <c r="F3448" i="2"/>
  <c r="F3768" i="2"/>
  <c r="F2922" i="2"/>
  <c r="F3259" i="2"/>
  <c r="F3457" i="2"/>
  <c r="F2215" i="2"/>
  <c r="F3219" i="2"/>
  <c r="F3491" i="2"/>
  <c r="F3502" i="2"/>
  <c r="F3938" i="2"/>
  <c r="F4258" i="2"/>
  <c r="F3530" i="2"/>
  <c r="F3955" i="2"/>
  <c r="F4275" i="2"/>
  <c r="F3545" i="2"/>
  <c r="F4028" i="2"/>
  <c r="F4284" i="2"/>
  <c r="F3494" i="2"/>
  <c r="F3933" i="2"/>
  <c r="F4253" i="2"/>
  <c r="F3389" i="2"/>
  <c r="F3358" i="2"/>
  <c r="F4040" i="2"/>
  <c r="F4540" i="2"/>
  <c r="F4860" i="2"/>
  <c r="F5116" i="2"/>
  <c r="F5500" i="2"/>
  <c r="F4089" i="2"/>
  <c r="F4501" i="2"/>
  <c r="F4126" i="2"/>
  <c r="F4582" i="2"/>
  <c r="F4902" i="2"/>
  <c r="F5222" i="2"/>
  <c r="F5478" i="2"/>
  <c r="F5862" i="2"/>
  <c r="F3714" i="2"/>
  <c r="F3285" i="2"/>
  <c r="F4425" i="2"/>
  <c r="F4745" i="2"/>
  <c r="F5065" i="2"/>
  <c r="F5321" i="2"/>
  <c r="F5641" i="2"/>
  <c r="F5897" i="2"/>
  <c r="F4384" i="2"/>
  <c r="F4927" i="2"/>
  <c r="F5336" i="2"/>
  <c r="F5804" i="2"/>
  <c r="F4583" i="2"/>
  <c r="F5095" i="2"/>
  <c r="F4507" i="2"/>
  <c r="F5019" i="2"/>
  <c r="F5531" i="2"/>
  <c r="F4611" i="2"/>
  <c r="F5021" i="2"/>
  <c r="F5431" i="2"/>
  <c r="F4398" i="2"/>
  <c r="F4434" i="2"/>
  <c r="F4960" i="2"/>
  <c r="F5370" i="2"/>
  <c r="F5832" i="2"/>
  <c r="F4552" i="2"/>
  <c r="F4962" i="2"/>
  <c r="F5269" i="2"/>
  <c r="F5748" i="2"/>
  <c r="F5823" i="2"/>
  <c r="F6215" i="2"/>
  <c r="F6535" i="2"/>
  <c r="F6855" i="2"/>
  <c r="F7111" i="2"/>
  <c r="F4925" i="2"/>
  <c r="F5973" i="2"/>
  <c r="F6304" i="2"/>
  <c r="F6624" i="2"/>
  <c r="F6944" i="2"/>
  <c r="F7200" i="2"/>
  <c r="F7392" i="2"/>
  <c r="F5770" i="2"/>
  <c r="F6185" i="2"/>
  <c r="F6505" i="2"/>
  <c r="F6761" i="2"/>
  <c r="F7017" i="2"/>
  <c r="F4887" i="2"/>
  <c r="F5856" i="2"/>
  <c r="F6170" i="2"/>
  <c r="F6490" i="2"/>
  <c r="F6874" i="2"/>
  <c r="F5650" i="2"/>
  <c r="F6139" i="2"/>
  <c r="F5104" i="2"/>
  <c r="F6009" i="2"/>
  <c r="F6268" i="2"/>
  <c r="F6652" i="2"/>
  <c r="F6908" i="2"/>
  <c r="F7228" i="2"/>
  <c r="F7484" i="2"/>
  <c r="F5432" i="2"/>
  <c r="F5933" i="2"/>
  <c r="F6213" i="2"/>
  <c r="F6469" i="2"/>
  <c r="F6725" i="2"/>
  <c r="F6981" i="2"/>
  <c r="F7237" i="2"/>
  <c r="F6355" i="2"/>
  <c r="F7046" i="2"/>
  <c r="F7443" i="2"/>
  <c r="F7792" i="2"/>
  <c r="F8112" i="2"/>
  <c r="F8368" i="2"/>
  <c r="F8624" i="2"/>
  <c r="F8816" i="2"/>
  <c r="F6046" i="2"/>
  <c r="F7070" i="2"/>
  <c r="F7534" i="2"/>
  <c r="F7865" i="2"/>
  <c r="F8121" i="2"/>
  <c r="F8377" i="2"/>
  <c r="F4455" i="2"/>
  <c r="F6923" i="2"/>
  <c r="F7467" i="2"/>
  <c r="F7746" i="2"/>
  <c r="F8002" i="2"/>
  <c r="F8066" i="2"/>
  <c r="F8322" i="2"/>
  <c r="F8578" i="2"/>
  <c r="F8834" i="2"/>
  <c r="F9026" i="2"/>
  <c r="F6906" i="2"/>
  <c r="F6142" i="2"/>
  <c r="F6931" i="2"/>
  <c r="F7386" i="2"/>
  <c r="F7685" i="2"/>
  <c r="F7941" i="2"/>
  <c r="F8197" i="2"/>
  <c r="F8453" i="2"/>
  <c r="F8581" i="2"/>
  <c r="F8837" i="2"/>
  <c r="F6214" i="2"/>
  <c r="F7289" i="2"/>
  <c r="F7758" i="2"/>
  <c r="F8078" i="2"/>
  <c r="F8398" i="2"/>
  <c r="F8718" i="2"/>
  <c r="F8846" i="2"/>
  <c r="F7700" i="2"/>
  <c r="F8555" i="2"/>
  <c r="F9107" i="2"/>
  <c r="F7683" i="2"/>
  <c r="F8364" i="2"/>
  <c r="F9036" i="2"/>
  <c r="F7035" i="2"/>
  <c r="F8004" i="2"/>
  <c r="F8516" i="2"/>
  <c r="F8913" i="2"/>
  <c r="F6958" i="2"/>
  <c r="F7815" i="2"/>
  <c r="F8643" i="2"/>
  <c r="F8899" i="2"/>
  <c r="F9150" i="2"/>
  <c r="F6254" i="2"/>
  <c r="F7509" i="2"/>
  <c r="F7863" i="2"/>
  <c r="F8204" i="2"/>
  <c r="F8547" i="2"/>
  <c r="F8807" i="2"/>
  <c r="F9040" i="2"/>
  <c r="F9168" i="2"/>
  <c r="F7086" i="2"/>
  <c r="F7676" i="2"/>
  <c r="F8019" i="2"/>
  <c r="F8359" i="2"/>
  <c r="F8667" i="2"/>
  <c r="F9034" i="2"/>
  <c r="F8964" i="2"/>
  <c r="F386" i="2"/>
  <c r="F450" i="2"/>
  <c r="F514" i="2"/>
  <c r="F578" i="2"/>
  <c r="F642" i="2"/>
  <c r="F395" i="2"/>
  <c r="F459" i="2"/>
  <c r="F523" i="2"/>
  <c r="F587" i="2"/>
  <c r="F651" i="2"/>
  <c r="F715" i="2"/>
  <c r="F779" i="2"/>
  <c r="F843" i="2"/>
  <c r="F907" i="2"/>
  <c r="F971" i="2"/>
  <c r="F1035" i="2"/>
  <c r="F1099" i="2"/>
  <c r="F1163" i="2"/>
  <c r="F380" i="2"/>
  <c r="F444" i="2"/>
  <c r="F508" i="2"/>
  <c r="F572" i="2"/>
  <c r="F636" i="2"/>
  <c r="F700" i="2"/>
  <c r="F764" i="2"/>
  <c r="F828" i="2"/>
  <c r="F892" i="2"/>
  <c r="F956" i="2"/>
  <c r="F1020" i="2"/>
  <c r="F1084" i="2"/>
  <c r="F1148" i="2"/>
  <c r="F1212" i="2"/>
  <c r="F1276" i="2"/>
  <c r="F1340" i="2"/>
  <c r="F389" i="2"/>
  <c r="F453" i="2"/>
  <c r="F517" i="2"/>
  <c r="F581" i="2"/>
  <c r="F645" i="2"/>
  <c r="F709" i="2"/>
  <c r="F773" i="2"/>
  <c r="F837" i="2"/>
  <c r="F901" i="2"/>
  <c r="F965" i="2"/>
  <c r="F1029" i="2"/>
  <c r="F1093" i="2"/>
  <c r="F374" i="2"/>
  <c r="F438" i="2"/>
  <c r="F502" i="2"/>
  <c r="F566" i="2"/>
  <c r="F630" i="2"/>
  <c r="F694" i="2"/>
  <c r="F758" i="2"/>
  <c r="F822" i="2"/>
  <c r="F886" i="2"/>
  <c r="F950" i="2"/>
  <c r="F1014" i="2"/>
  <c r="F1078" i="2"/>
  <c r="F1142" i="2"/>
  <c r="F1206" i="2"/>
  <c r="F1270" i="2"/>
  <c r="F1334" i="2"/>
  <c r="F383" i="2"/>
  <c r="F447" i="2"/>
  <c r="F511" i="2"/>
  <c r="F575" i="2"/>
  <c r="F639" i="2"/>
  <c r="F703" i="2"/>
  <c r="F767" i="2"/>
  <c r="F831" i="2"/>
  <c r="F895" i="2"/>
  <c r="F959" i="2"/>
  <c r="F377" i="2"/>
  <c r="F441" i="2"/>
  <c r="F505" i="2"/>
  <c r="F569" i="2"/>
  <c r="F633" i="2"/>
  <c r="F697" i="2"/>
  <c r="F761" i="2"/>
  <c r="F825" i="2"/>
  <c r="F889" i="2"/>
  <c r="F953" i="2"/>
  <c r="F1017" i="2"/>
  <c r="F1081" i="2"/>
  <c r="F1145" i="2"/>
  <c r="F1209" i="2"/>
  <c r="F1273" i="2"/>
  <c r="F1337" i="2"/>
  <c r="F608" i="2"/>
  <c r="F888" i="2"/>
  <c r="F1095" i="2"/>
  <c r="F1223" i="2"/>
  <c r="F1325" i="2"/>
  <c r="F1403" i="2"/>
  <c r="F1467" i="2"/>
  <c r="F1531" i="2"/>
  <c r="F1595" i="2"/>
  <c r="F1659" i="2"/>
  <c r="F1723" i="2"/>
  <c r="F1787" i="2"/>
  <c r="F1851" i="2"/>
  <c r="F1915" i="2"/>
  <c r="F1979" i="2"/>
  <c r="F2043" i="2"/>
  <c r="F666" i="2"/>
  <c r="F922" i="2"/>
  <c r="F1119" i="2"/>
  <c r="F1237" i="2"/>
  <c r="F1339" i="2"/>
  <c r="F1412" i="2"/>
  <c r="F1476" i="2"/>
  <c r="F1540" i="2"/>
  <c r="F1604" i="2"/>
  <c r="F1668" i="2"/>
  <c r="F1732" i="2"/>
  <c r="F1796" i="2"/>
  <c r="F1860" i="2"/>
  <c r="F1924" i="2"/>
  <c r="F1988" i="2"/>
  <c r="F2052" i="2"/>
  <c r="F736" i="2"/>
  <c r="F992" i="2"/>
  <c r="F1154" i="2"/>
  <c r="F1264" i="2"/>
  <c r="F1365" i="2"/>
  <c r="F1429" i="2"/>
  <c r="F1493" i="2"/>
  <c r="F1557" i="2"/>
  <c r="F1621" i="2"/>
  <c r="F1685" i="2"/>
  <c r="F1749" i="2"/>
  <c r="F706" i="2"/>
  <c r="F962" i="2"/>
  <c r="F1141" i="2"/>
  <c r="F1253" i="2"/>
  <c r="F1355" i="2"/>
  <c r="F1422" i="2"/>
  <c r="F1486" i="2"/>
  <c r="F1550" i="2"/>
  <c r="F1614" i="2"/>
  <c r="F1678" i="2"/>
  <c r="F1742" i="2"/>
  <c r="F1806" i="2"/>
  <c r="F1870" i="2"/>
  <c r="F1934" i="2"/>
  <c r="F744" i="2"/>
  <c r="F999" i="2"/>
  <c r="F1159" i="2"/>
  <c r="F1267" i="2"/>
  <c r="F1367" i="2"/>
  <c r="F1431" i="2"/>
  <c r="F1495" i="2"/>
  <c r="F1559" i="2"/>
  <c r="F1623" i="2"/>
  <c r="F1687" i="2"/>
  <c r="F1751" i="2"/>
  <c r="F1815" i="2"/>
  <c r="F1879" i="2"/>
  <c r="F392" i="2"/>
  <c r="F778" i="2"/>
  <c r="F1023" i="2"/>
  <c r="F1176" i="2"/>
  <c r="F1282" i="2"/>
  <c r="F1376" i="2"/>
  <c r="F1440" i="2"/>
  <c r="F1504" i="2"/>
  <c r="F1568" i="2"/>
  <c r="F1632" i="2"/>
  <c r="F1696" i="2"/>
  <c r="F1760" i="2"/>
  <c r="F1824" i="2"/>
  <c r="F1888" i="2"/>
  <c r="F1952" i="2"/>
  <c r="F2016" i="2"/>
  <c r="F656" i="2"/>
  <c r="F1335" i="2"/>
  <c r="F1601" i="2"/>
  <c r="F1825" i="2"/>
  <c r="F1973" i="2"/>
  <c r="F2070" i="2"/>
  <c r="F2134" i="2"/>
  <c r="F2198" i="2"/>
  <c r="F2262" i="2"/>
  <c r="F2326" i="2"/>
  <c r="F2390" i="2"/>
  <c r="F2454" i="2"/>
  <c r="F2518" i="2"/>
  <c r="F2582" i="2"/>
  <c r="F2646" i="2"/>
  <c r="F2710" i="2"/>
  <c r="F658" i="2"/>
  <c r="F1336" i="2"/>
  <c r="F1130" i="2"/>
  <c r="F1481" i="2"/>
  <c r="F1737" i="2"/>
  <c r="F1914" i="2"/>
  <c r="F2026" i="2"/>
  <c r="F2104" i="2"/>
  <c r="F2168" i="2"/>
  <c r="F2232" i="2"/>
  <c r="F2296" i="2"/>
  <c r="F2360" i="2"/>
  <c r="F2424" i="2"/>
  <c r="F2488" i="2"/>
  <c r="F818" i="2"/>
  <c r="F1386" i="2"/>
  <c r="F1642" i="2"/>
  <c r="F1853" i="2"/>
  <c r="F1990" i="2"/>
  <c r="F2081" i="2"/>
  <c r="F2145" i="2"/>
  <c r="F2209" i="2"/>
  <c r="F2273" i="2"/>
  <c r="F1149" i="2"/>
  <c r="F1490" i="2"/>
  <c r="F1746" i="2"/>
  <c r="F1922" i="2"/>
  <c r="F2031" i="2"/>
  <c r="F2107" i="2"/>
  <c r="F2171" i="2"/>
  <c r="F2235" i="2"/>
  <c r="F2299" i="2"/>
  <c r="F2363" i="2"/>
  <c r="F2427" i="2"/>
  <c r="F2491" i="2"/>
  <c r="F2555" i="2"/>
  <c r="F2619" i="2"/>
  <c r="F2683" i="2"/>
  <c r="F2747" i="2"/>
  <c r="F1219" i="2"/>
  <c r="F1529" i="2"/>
  <c r="F1777" i="2"/>
  <c r="F1943" i="2"/>
  <c r="F2046" i="2"/>
  <c r="F2116" i="2"/>
  <c r="F2180" i="2"/>
  <c r="F2244" i="2"/>
  <c r="F2308" i="2"/>
  <c r="F2372" i="2"/>
  <c r="F2436" i="2"/>
  <c r="F1530" i="2"/>
  <c r="F2013" i="2"/>
  <c r="F2202" i="2"/>
  <c r="F2353" i="2"/>
  <c r="F2477" i="2"/>
  <c r="F2572" i="2"/>
  <c r="F2657" i="2"/>
  <c r="F2743" i="2"/>
  <c r="F2811" i="2"/>
  <c r="F2875" i="2"/>
  <c r="F2939" i="2"/>
  <c r="F3003" i="2"/>
  <c r="F3067" i="2"/>
  <c r="F3131" i="2"/>
  <c r="F1785" i="2"/>
  <c r="F2098" i="2"/>
  <c r="F2269" i="2"/>
  <c r="F2402" i="2"/>
  <c r="F2517" i="2"/>
  <c r="F2605" i="2"/>
  <c r="F2690" i="2"/>
  <c r="F2772" i="2"/>
  <c r="F2836" i="2"/>
  <c r="F2900" i="2"/>
  <c r="F2964" i="2"/>
  <c r="F3028" i="2"/>
  <c r="F3092" i="2"/>
  <c r="F3156" i="2"/>
  <c r="F3220" i="2"/>
  <c r="F720" i="2"/>
  <c r="F1849" i="2"/>
  <c r="F2122" i="2"/>
  <c r="F2293" i="2"/>
  <c r="F2421" i="2"/>
  <c r="F2532" i="2"/>
  <c r="F1165" i="2"/>
  <c r="F1913" i="2"/>
  <c r="F2146" i="2"/>
  <c r="F2311" i="2"/>
  <c r="F2439" i="2"/>
  <c r="F2544" i="2"/>
  <c r="F2629" i="2"/>
  <c r="F2714" i="2"/>
  <c r="F2790" i="2"/>
  <c r="F2854" i="2"/>
  <c r="F2918" i="2"/>
  <c r="F2982" i="2"/>
  <c r="F1393" i="2"/>
  <c r="F1961" i="2"/>
  <c r="F2170" i="2"/>
  <c r="F2329" i="2"/>
  <c r="F2457" i="2"/>
  <c r="F2556" i="2"/>
  <c r="F2641" i="2"/>
  <c r="F2727" i="2"/>
  <c r="F2799" i="2"/>
  <c r="F2863" i="2"/>
  <c r="F2927" i="2"/>
  <c r="F2991" i="2"/>
  <c r="F3055" i="2"/>
  <c r="F976" i="2"/>
  <c r="F1877" i="2"/>
  <c r="F2133" i="2"/>
  <c r="F2301" i="2"/>
  <c r="F2429" i="2"/>
  <c r="F2537" i="2"/>
  <c r="F2623" i="2"/>
  <c r="F2708" i="2"/>
  <c r="F2785" i="2"/>
  <c r="F2849" i="2"/>
  <c r="F2913" i="2"/>
  <c r="F2977" i="2"/>
  <c r="F3041" i="2"/>
  <c r="F3105" i="2"/>
  <c r="F3169" i="2"/>
  <c r="F3233" i="2"/>
  <c r="F1690" i="2"/>
  <c r="F2501" i="2"/>
  <c r="F2765" i="2"/>
  <c r="F2936" i="2"/>
  <c r="F3086" i="2"/>
  <c r="F3181" i="2"/>
  <c r="F3266" i="2"/>
  <c r="F1272" i="2"/>
  <c r="F2458" i="2"/>
  <c r="F2741" i="2"/>
  <c r="F2917" i="2"/>
  <c r="F3072" i="2"/>
  <c r="F3171" i="2"/>
  <c r="F3256" i="2"/>
  <c r="F3327" i="2"/>
  <c r="F3391" i="2"/>
  <c r="F3455" i="2"/>
  <c r="F3519" i="2"/>
  <c r="F3583" i="2"/>
  <c r="F3647" i="2"/>
  <c r="F3711" i="2"/>
  <c r="F3775" i="2"/>
  <c r="F3839" i="2"/>
  <c r="F1434" i="2"/>
  <c r="F2463" i="2"/>
  <c r="F2745" i="2"/>
  <c r="F2920" i="2"/>
  <c r="F3074" i="2"/>
  <c r="F3173" i="2"/>
  <c r="F3258" i="2"/>
  <c r="F3328" i="2"/>
  <c r="F3392" i="2"/>
  <c r="F3456" i="2"/>
  <c r="F3520" i="2"/>
  <c r="F3584" i="2"/>
  <c r="F3648" i="2"/>
  <c r="F3712" i="2"/>
  <c r="F3776" i="2"/>
  <c r="F3840" i="2"/>
  <c r="F1813" i="2"/>
  <c r="F2524" i="2"/>
  <c r="F2773" i="2"/>
  <c r="F2944" i="2"/>
  <c r="F3093" i="2"/>
  <c r="F3184" i="2"/>
  <c r="F3270" i="2"/>
  <c r="F3337" i="2"/>
  <c r="F3401" i="2"/>
  <c r="F3465" i="2"/>
  <c r="F2285" i="2"/>
  <c r="F2666" i="2"/>
  <c r="F2861" i="2"/>
  <c r="F3030" i="2"/>
  <c r="F2298" i="2"/>
  <c r="F2671" i="2"/>
  <c r="F2864" i="2"/>
  <c r="F3032" i="2"/>
  <c r="F3144" i="2"/>
  <c r="F3230" i="2"/>
  <c r="F3307" i="2"/>
  <c r="F3371" i="2"/>
  <c r="F3435" i="2"/>
  <c r="F3499" i="2"/>
  <c r="F3563" i="2"/>
  <c r="F3627" i="2"/>
  <c r="F2848" i="2"/>
  <c r="F3232" i="2"/>
  <c r="F3396" i="2"/>
  <c r="F3516" i="2"/>
  <c r="F3618" i="2"/>
  <c r="F3707" i="2"/>
  <c r="F3793" i="2"/>
  <c r="F3877" i="2"/>
  <c r="F3946" i="2"/>
  <c r="F4010" i="2"/>
  <c r="F4074" i="2"/>
  <c r="F4138" i="2"/>
  <c r="F4202" i="2"/>
  <c r="F4266" i="2"/>
  <c r="F4330" i="2"/>
  <c r="F4394" i="2"/>
  <c r="F3034" i="2"/>
  <c r="F3292" i="2"/>
  <c r="F3429" i="2"/>
  <c r="F3542" i="2"/>
  <c r="F3644" i="2"/>
  <c r="F3730" i="2"/>
  <c r="F3814" i="2"/>
  <c r="F3899" i="2"/>
  <c r="F3963" i="2"/>
  <c r="F4027" i="2"/>
  <c r="F4091" i="2"/>
  <c r="F4155" i="2"/>
  <c r="F4219" i="2"/>
  <c r="F4283" i="2"/>
  <c r="F4347" i="2"/>
  <c r="F1929" i="2"/>
  <c r="F3094" i="2"/>
  <c r="F3316" i="2"/>
  <c r="F3446" i="2"/>
  <c r="F3557" i="2"/>
  <c r="F3657" i="2"/>
  <c r="F3741" i="2"/>
  <c r="F3827" i="2"/>
  <c r="F3908" i="2"/>
  <c r="F3972" i="2"/>
  <c r="F4036" i="2"/>
  <c r="F4100" i="2"/>
  <c r="F4164" i="2"/>
  <c r="F4228" i="2"/>
  <c r="F4292" i="2"/>
  <c r="F4356" i="2"/>
  <c r="F2802" i="2"/>
  <c r="F3218" i="2"/>
  <c r="F3386" i="2"/>
  <c r="F3508" i="2"/>
  <c r="F3610" i="2"/>
  <c r="F3700" i="2"/>
  <c r="F3786" i="2"/>
  <c r="F3870" i="2"/>
  <c r="F3941" i="2"/>
  <c r="F4005" i="2"/>
  <c r="F4069" i="2"/>
  <c r="F4133" i="2"/>
  <c r="F4197" i="2"/>
  <c r="F4261" i="2"/>
  <c r="F4325" i="2"/>
  <c r="F4389" i="2"/>
  <c r="F2909" i="2"/>
  <c r="F3253" i="2"/>
  <c r="F3405" i="2"/>
  <c r="F2735" i="2"/>
  <c r="F3199" i="2"/>
  <c r="F3374" i="2"/>
  <c r="F3221" i="2"/>
  <c r="F3589" i="2"/>
  <c r="F3769" i="2"/>
  <c r="F3928" i="2"/>
  <c r="F4056" i="2"/>
  <c r="F4184" i="2"/>
  <c r="F4312" i="2"/>
  <c r="F4420" i="2"/>
  <c r="F4484" i="2"/>
  <c r="F4548" i="2"/>
  <c r="F4612" i="2"/>
  <c r="F4676" i="2"/>
  <c r="F4740" i="2"/>
  <c r="F4804" i="2"/>
  <c r="F4868" i="2"/>
  <c r="F4932" i="2"/>
  <c r="F4996" i="2"/>
  <c r="F5060" i="2"/>
  <c r="F5124" i="2"/>
  <c r="F5188" i="2"/>
  <c r="F5252" i="2"/>
  <c r="F5316" i="2"/>
  <c r="F5380" i="2"/>
  <c r="F5444" i="2"/>
  <c r="F5508" i="2"/>
  <c r="F5572" i="2"/>
  <c r="F3454" i="2"/>
  <c r="F3662" i="2"/>
  <c r="F3834" i="2"/>
  <c r="F3977" i="2"/>
  <c r="F4105" i="2"/>
  <c r="F4233" i="2"/>
  <c r="F4361" i="2"/>
  <c r="F4445" i="2"/>
  <c r="F2378" i="2"/>
  <c r="F3522" i="2"/>
  <c r="F3713" i="2"/>
  <c r="F3883" i="2"/>
  <c r="F4014" i="2"/>
  <c r="F4142" i="2"/>
  <c r="F4270" i="2"/>
  <c r="F4393" i="2"/>
  <c r="F4462" i="2"/>
  <c r="F4526" i="2"/>
  <c r="F4590" i="2"/>
  <c r="F4654" i="2"/>
  <c r="F4718" i="2"/>
  <c r="F4782" i="2"/>
  <c r="F4846" i="2"/>
  <c r="F4910" i="2"/>
  <c r="F4974" i="2"/>
  <c r="F5038" i="2"/>
  <c r="F5102" i="2"/>
  <c r="F5166" i="2"/>
  <c r="F5230" i="2"/>
  <c r="F5294" i="2"/>
  <c r="F5358" i="2"/>
  <c r="F5422" i="2"/>
  <c r="F5486" i="2"/>
  <c r="F5550" i="2"/>
  <c r="F5614" i="2"/>
  <c r="F5678" i="2"/>
  <c r="F5742" i="2"/>
  <c r="F5806" i="2"/>
  <c r="F5870" i="2"/>
  <c r="F5934" i="2"/>
  <c r="F2930" i="2"/>
  <c r="F3549" i="2"/>
  <c r="F3734" i="2"/>
  <c r="F3903" i="2"/>
  <c r="F3500" i="2"/>
  <c r="F3693" i="2"/>
  <c r="F3865" i="2"/>
  <c r="F3362" i="2"/>
  <c r="F3629" i="2"/>
  <c r="F3802" i="2"/>
  <c r="F3953" i="2"/>
  <c r="F4081" i="2"/>
  <c r="F4209" i="2"/>
  <c r="F4337" i="2"/>
  <c r="F4433" i="2"/>
  <c r="F4497" i="2"/>
  <c r="F4561" i="2"/>
  <c r="F4625" i="2"/>
  <c r="F4689" i="2"/>
  <c r="F4753" i="2"/>
  <c r="F4817" i="2"/>
  <c r="F4881" i="2"/>
  <c r="F4945" i="2"/>
  <c r="F5009" i="2"/>
  <c r="F5073" i="2"/>
  <c r="F5137" i="2"/>
  <c r="F5201" i="2"/>
  <c r="F5265" i="2"/>
  <c r="F5329" i="2"/>
  <c r="F5393" i="2"/>
  <c r="F5457" i="2"/>
  <c r="F5521" i="2"/>
  <c r="F5585" i="2"/>
  <c r="F5649" i="2"/>
  <c r="F5713" i="2"/>
  <c r="F5777" i="2"/>
  <c r="F5841" i="2"/>
  <c r="F5905" i="2"/>
  <c r="F5969" i="2"/>
  <c r="F3436" i="2"/>
  <c r="F3893" i="2"/>
  <c r="F4160" i="2"/>
  <c r="F4408" i="2"/>
  <c r="F4530" i="2"/>
  <c r="F4632" i="2"/>
  <c r="F4735" i="2"/>
  <c r="F4837" i="2"/>
  <c r="F4939" i="2"/>
  <c r="F5042" i="2"/>
  <c r="F5144" i="2"/>
  <c r="F5247" i="2"/>
  <c r="F5349" i="2"/>
  <c r="F5451" i="2"/>
  <c r="F5554" i="2"/>
  <c r="F5644" i="2"/>
  <c r="F5730" i="2"/>
  <c r="F5815" i="2"/>
  <c r="F5900" i="2"/>
  <c r="F5986" i="2"/>
  <c r="F3638" i="2"/>
  <c r="F4070" i="2"/>
  <c r="F4326" i="2"/>
  <c r="F4490" i="2"/>
  <c r="F4595" i="2"/>
  <c r="F4698" i="2"/>
  <c r="F4800" i="2"/>
  <c r="F4903" i="2"/>
  <c r="F5005" i="2"/>
  <c r="F5107" i="2"/>
  <c r="F3829" i="2"/>
  <c r="F4135" i="2"/>
  <c r="F4390" i="2"/>
  <c r="F4520" i="2"/>
  <c r="F4623" i="2"/>
  <c r="F4725" i="2"/>
  <c r="F4827" i="2"/>
  <c r="F4930" i="2"/>
  <c r="F5032" i="2"/>
  <c r="F5135" i="2"/>
  <c r="F5237" i="2"/>
  <c r="F5339" i="2"/>
  <c r="F5442" i="2"/>
  <c r="F5544" i="2"/>
  <c r="F5636" i="2"/>
  <c r="F3830" i="2"/>
  <c r="F4143" i="2"/>
  <c r="F4396" i="2"/>
  <c r="F4522" i="2"/>
  <c r="F4624" i="2"/>
  <c r="F4727" i="2"/>
  <c r="F4829" i="2"/>
  <c r="F4931" i="2"/>
  <c r="F5034" i="2"/>
  <c r="F5136" i="2"/>
  <c r="F5239" i="2"/>
  <c r="F5341" i="2"/>
  <c r="F5443" i="2"/>
  <c r="F5546" i="2"/>
  <c r="F5637" i="2"/>
  <c r="F5723" i="2"/>
  <c r="F3919" i="2"/>
  <c r="F4176" i="2"/>
  <c r="F4416" i="2"/>
  <c r="F4536" i="2"/>
  <c r="F4639" i="2"/>
  <c r="F3990" i="2"/>
  <c r="F4246" i="2"/>
  <c r="F4450" i="2"/>
  <c r="F4563" i="2"/>
  <c r="F4666" i="2"/>
  <c r="F4768" i="2"/>
  <c r="F4871" i="2"/>
  <c r="F4973" i="2"/>
  <c r="F5075" i="2"/>
  <c r="F5178" i="2"/>
  <c r="F5280" i="2"/>
  <c r="F5383" i="2"/>
  <c r="F5485" i="2"/>
  <c r="F5587" i="2"/>
  <c r="F5672" i="2"/>
  <c r="F5757" i="2"/>
  <c r="F5843" i="2"/>
  <c r="F5928" i="2"/>
  <c r="F3991" i="2"/>
  <c r="F4247" i="2"/>
  <c r="F4451" i="2"/>
  <c r="F4565" i="2"/>
  <c r="F4667" i="2"/>
  <c r="F4770" i="2"/>
  <c r="F4872" i="2"/>
  <c r="F4975" i="2"/>
  <c r="F5077" i="2"/>
  <c r="F5179" i="2"/>
  <c r="F5282" i="2"/>
  <c r="F5384" i="2"/>
  <c r="F5487" i="2"/>
  <c r="F5588" i="2"/>
  <c r="F5674" i="2"/>
  <c r="F3510" i="2"/>
  <c r="F4818" i="2"/>
  <c r="F5202" i="2"/>
  <c r="F5475" i="2"/>
  <c r="F5709" i="2"/>
  <c r="F5837" i="2"/>
  <c r="F5948" i="2"/>
  <c r="F6031" i="2"/>
  <c r="F6095" i="2"/>
  <c r="F6159" i="2"/>
  <c r="F6223" i="2"/>
  <c r="F6287" i="2"/>
  <c r="F6351" i="2"/>
  <c r="F6415" i="2"/>
  <c r="F6479" i="2"/>
  <c r="F6543" i="2"/>
  <c r="F6607" i="2"/>
  <c r="F6671" i="2"/>
  <c r="F6735" i="2"/>
  <c r="F6799" i="2"/>
  <c r="F6863" i="2"/>
  <c r="F6927" i="2"/>
  <c r="F6991" i="2"/>
  <c r="F7055" i="2"/>
  <c r="F7119" i="2"/>
  <c r="F7183" i="2"/>
  <c r="F7247" i="2"/>
  <c r="F7311" i="2"/>
  <c r="F4487" i="2"/>
  <c r="F4976" i="2"/>
  <c r="F5309" i="2"/>
  <c r="F5581" i="2"/>
  <c r="F5767" i="2"/>
  <c r="F5882" i="2"/>
  <c r="F5987" i="2"/>
  <c r="F6056" i="2"/>
  <c r="F6120" i="2"/>
  <c r="F6184" i="2"/>
  <c r="F6248" i="2"/>
  <c r="F6312" i="2"/>
  <c r="F6376" i="2"/>
  <c r="F6440" i="2"/>
  <c r="F6504" i="2"/>
  <c r="F6568" i="2"/>
  <c r="F6632" i="2"/>
  <c r="F6696" i="2"/>
  <c r="F6760" i="2"/>
  <c r="F6824" i="2"/>
  <c r="F6888" i="2"/>
  <c r="F6952" i="2"/>
  <c r="F7016" i="2"/>
  <c r="F7080" i="2"/>
  <c r="F7144" i="2"/>
  <c r="F7208" i="2"/>
  <c r="F7272" i="2"/>
  <c r="F7336" i="2"/>
  <c r="F7400" i="2"/>
  <c r="F7464" i="2"/>
  <c r="F4605" i="2"/>
  <c r="F5035" i="2"/>
  <c r="F5347" i="2"/>
  <c r="F5613" i="2"/>
  <c r="F5784" i="2"/>
  <c r="F5898" i="2"/>
  <c r="F5997" i="2"/>
  <c r="F6065" i="2"/>
  <c r="F6129" i="2"/>
  <c r="F6193" i="2"/>
  <c r="F6257" i="2"/>
  <c r="F6321" i="2"/>
  <c r="F6385" i="2"/>
  <c r="F6449" i="2"/>
  <c r="F6513" i="2"/>
  <c r="F6577" i="2"/>
  <c r="F6641" i="2"/>
  <c r="F6705" i="2"/>
  <c r="F6769" i="2"/>
  <c r="F6833" i="2"/>
  <c r="F6897" i="2"/>
  <c r="F6961" i="2"/>
  <c r="F7025" i="2"/>
  <c r="F7089" i="2"/>
  <c r="F7153" i="2"/>
  <c r="F7217" i="2"/>
  <c r="F4383" i="2"/>
  <c r="F4938" i="2"/>
  <c r="F5283" i="2"/>
  <c r="F5555" i="2"/>
  <c r="F5756" i="2"/>
  <c r="F5871" i="2"/>
  <c r="F5978" i="2"/>
  <c r="F6050" i="2"/>
  <c r="F6114" i="2"/>
  <c r="F6178" i="2"/>
  <c r="F6242" i="2"/>
  <c r="F6306" i="2"/>
  <c r="F6370" i="2"/>
  <c r="F6434" i="2"/>
  <c r="F6498" i="2"/>
  <c r="F6562" i="2"/>
  <c r="F6626" i="2"/>
  <c r="F6690" i="2"/>
  <c r="F6754" i="2"/>
  <c r="F6818" i="2"/>
  <c r="F6882" i="2"/>
  <c r="F4741" i="2"/>
  <c r="F5151" i="2"/>
  <c r="F5424" i="2"/>
  <c r="F5677" i="2"/>
  <c r="F5816" i="2"/>
  <c r="F5930" i="2"/>
  <c r="F6017" i="2"/>
  <c r="F6083" i="2"/>
  <c r="F6147" i="2"/>
  <c r="F6211" i="2"/>
  <c r="F4746" i="2"/>
  <c r="F5155" i="2"/>
  <c r="F5427" i="2"/>
  <c r="F5679" i="2"/>
  <c r="F5818" i="2"/>
  <c r="F5931" i="2"/>
  <c r="F6019" i="2"/>
  <c r="F6084" i="2"/>
  <c r="F6148" i="2"/>
  <c r="F6212" i="2"/>
  <c r="F6276" i="2"/>
  <c r="F6340" i="2"/>
  <c r="F6404" i="2"/>
  <c r="F6468" i="2"/>
  <c r="F6532" i="2"/>
  <c r="F6596" i="2"/>
  <c r="F6660" i="2"/>
  <c r="F6724" i="2"/>
  <c r="F6788" i="2"/>
  <c r="F6852" i="2"/>
  <c r="F6916" i="2"/>
  <c r="F6980" i="2"/>
  <c r="F7044" i="2"/>
  <c r="F7108" i="2"/>
  <c r="F7172" i="2"/>
  <c r="F7236" i="2"/>
  <c r="F7300" i="2"/>
  <c r="F7364" i="2"/>
  <c r="F7428" i="2"/>
  <c r="F7492" i="2"/>
  <c r="F7556" i="2"/>
  <c r="F7620" i="2"/>
  <c r="F4805" i="2"/>
  <c r="F5194" i="2"/>
  <c r="F5466" i="2"/>
  <c r="F5703" i="2"/>
  <c r="F5834" i="2"/>
  <c r="F5946" i="2"/>
  <c r="F6029" i="2"/>
  <c r="F6093" i="2"/>
  <c r="F6157" i="2"/>
  <c r="F6221" i="2"/>
  <c r="F6285" i="2"/>
  <c r="F6349" i="2"/>
  <c r="F6413" i="2"/>
  <c r="F6477" i="2"/>
  <c r="F6541" i="2"/>
  <c r="F6605" i="2"/>
  <c r="F6669" i="2"/>
  <c r="F6733" i="2"/>
  <c r="F6797" i="2"/>
  <c r="F6861" i="2"/>
  <c r="F6925" i="2"/>
  <c r="F6989" i="2"/>
  <c r="F7053" i="2"/>
  <c r="F7117" i="2"/>
  <c r="F7181" i="2"/>
  <c r="F7245" i="2"/>
  <c r="F7309" i="2"/>
  <c r="F7373" i="2"/>
  <c r="F6038" i="2"/>
  <c r="F6387" i="2"/>
  <c r="F6643" i="2"/>
  <c r="F6898" i="2"/>
  <c r="F7067" i="2"/>
  <c r="F7238" i="2"/>
  <c r="F7367" i="2"/>
  <c r="F7454" i="2"/>
  <c r="F7533" i="2"/>
  <c r="F7606" i="2"/>
  <c r="F7672" i="2"/>
  <c r="F7736" i="2"/>
  <c r="F7800" i="2"/>
  <c r="F7864" i="2"/>
  <c r="F7928" i="2"/>
  <c r="F7992" i="2"/>
  <c r="F8056" i="2"/>
  <c r="F8120" i="2"/>
  <c r="F8184" i="2"/>
  <c r="F8248" i="2"/>
  <c r="F8312" i="2"/>
  <c r="F8376" i="2"/>
  <c r="F8440" i="2"/>
  <c r="F8504" i="2"/>
  <c r="F8568" i="2"/>
  <c r="F8632" i="2"/>
  <c r="F8696" i="2"/>
  <c r="F8760" i="2"/>
  <c r="F8824" i="2"/>
  <c r="F8888" i="2"/>
  <c r="F8952" i="2"/>
  <c r="F4255" i="2"/>
  <c r="F6110" i="2"/>
  <c r="F6422" i="2"/>
  <c r="F6678" i="2"/>
  <c r="F6922" i="2"/>
  <c r="F7091" i="2"/>
  <c r="F7262" i="2"/>
  <c r="F7381" i="2"/>
  <c r="F7466" i="2"/>
  <c r="F7543" i="2"/>
  <c r="F7616" i="2"/>
  <c r="F7681" i="2"/>
  <c r="F7745" i="2"/>
  <c r="F7809" i="2"/>
  <c r="F7873" i="2"/>
  <c r="F7937" i="2"/>
  <c r="F8001" i="2"/>
  <c r="F8065" i="2"/>
  <c r="F8129" i="2"/>
  <c r="F8193" i="2"/>
  <c r="F8257" i="2"/>
  <c r="F8321" i="2"/>
  <c r="F8385" i="2"/>
  <c r="F8449" i="2"/>
  <c r="F8513" i="2"/>
  <c r="F4963" i="2"/>
  <c r="F6182" i="2"/>
  <c r="F6459" i="2"/>
  <c r="F6715" i="2"/>
  <c r="F6946" i="2"/>
  <c r="F7115" i="2"/>
  <c r="F7281" i="2"/>
  <c r="F7393" i="2"/>
  <c r="F7478" i="2"/>
  <c r="F7553" i="2"/>
  <c r="F7626" i="2"/>
  <c r="F7690" i="2"/>
  <c r="F7754" i="2"/>
  <c r="F7818" i="2"/>
  <c r="F7882" i="2"/>
  <c r="F7946" i="2"/>
  <c r="F8010" i="2"/>
  <c r="F8074" i="2"/>
  <c r="F8138" i="2"/>
  <c r="F8202" i="2"/>
  <c r="F8266" i="2"/>
  <c r="F8330" i="2"/>
  <c r="F8394" i="2"/>
  <c r="F8458" i="2"/>
  <c r="F8522" i="2"/>
  <c r="F8586" i="2"/>
  <c r="F8650" i="2"/>
  <c r="F8714" i="2"/>
  <c r="F8778" i="2"/>
  <c r="F8842" i="2"/>
  <c r="F8906" i="2"/>
  <c r="F8970" i="2"/>
  <c r="F4567" i="2"/>
  <c r="F6126" i="2"/>
  <c r="F6430" i="2"/>
  <c r="F6686" i="2"/>
  <c r="F6926" i="2"/>
  <c r="F7098" i="2"/>
  <c r="F7266" i="2"/>
  <c r="F5117" i="2"/>
  <c r="F6206" i="2"/>
  <c r="F6470" i="2"/>
  <c r="F6726" i="2"/>
  <c r="F6954" i="2"/>
  <c r="F7123" i="2"/>
  <c r="F7286" i="2"/>
  <c r="F7397" i="2"/>
  <c r="F7482" i="2"/>
  <c r="F7557" i="2"/>
  <c r="F7629" i="2"/>
  <c r="F7693" i="2"/>
  <c r="F7757" i="2"/>
  <c r="F7821" i="2"/>
  <c r="F7885" i="2"/>
  <c r="F7949" i="2"/>
  <c r="F8013" i="2"/>
  <c r="F8077" i="2"/>
  <c r="F8141" i="2"/>
  <c r="F8205" i="2"/>
  <c r="F8269" i="2"/>
  <c r="F8333" i="2"/>
  <c r="F8397" i="2"/>
  <c r="F8461" i="2"/>
  <c r="F8525" i="2"/>
  <c r="F8589" i="2"/>
  <c r="F8653" i="2"/>
  <c r="F8717" i="2"/>
  <c r="F8781" i="2"/>
  <c r="F8845" i="2"/>
  <c r="F8909" i="2"/>
  <c r="F8973" i="2"/>
  <c r="F5437" i="2"/>
  <c r="F6251" i="2"/>
  <c r="F6507" i="2"/>
  <c r="F6763" i="2"/>
  <c r="F6978" i="2"/>
  <c r="F7147" i="2"/>
  <c r="F7305" i="2"/>
  <c r="F7409" i="2"/>
  <c r="F7494" i="2"/>
  <c r="F7567" i="2"/>
  <c r="F7638" i="2"/>
  <c r="F7702" i="2"/>
  <c r="F7766" i="2"/>
  <c r="F7830" i="2"/>
  <c r="F7894" i="2"/>
  <c r="F7958" i="2"/>
  <c r="F8022" i="2"/>
  <c r="F8086" i="2"/>
  <c r="F8150" i="2"/>
  <c r="F8214" i="2"/>
  <c r="F8278" i="2"/>
  <c r="F8342" i="2"/>
  <c r="F8406" i="2"/>
  <c r="F8470" i="2"/>
  <c r="F8534" i="2"/>
  <c r="F8598" i="2"/>
  <c r="F8662" i="2"/>
  <c r="F8726" i="2"/>
  <c r="F8790" i="2"/>
  <c r="F8854" i="2"/>
  <c r="F8918" i="2"/>
  <c r="F8982" i="2"/>
  <c r="F6435" i="2"/>
  <c r="F7267" i="2"/>
  <c r="F7541" i="2"/>
  <c r="F7723" i="2"/>
  <c r="F7892" i="2"/>
  <c r="F8063" i="2"/>
  <c r="F8235" i="2"/>
  <c r="F8404" i="2"/>
  <c r="F8572" i="2"/>
  <c r="F8700" i="2"/>
  <c r="F8828" i="2"/>
  <c r="F8956" i="2"/>
  <c r="F9051" i="2"/>
  <c r="F9115" i="2"/>
  <c r="F9179" i="2"/>
  <c r="F6318" i="2"/>
  <c r="F7194" i="2"/>
  <c r="F7519" i="2"/>
  <c r="F7703" i="2"/>
  <c r="F7875" i="2"/>
  <c r="F8044" i="2"/>
  <c r="F8215" i="2"/>
  <c r="F8387" i="2"/>
  <c r="F8556" i="2"/>
  <c r="F8687" i="2"/>
  <c r="F8815" i="2"/>
  <c r="F8943" i="2"/>
  <c r="F9044" i="2"/>
  <c r="F9108" i="2"/>
  <c r="F9172" i="2"/>
  <c r="F6198" i="2"/>
  <c r="F7122" i="2"/>
  <c r="F7499" i="2"/>
  <c r="F7684" i="2"/>
  <c r="F7855" i="2"/>
  <c r="F8027" i="2"/>
  <c r="F8196" i="2"/>
  <c r="F8367" i="2"/>
  <c r="F8539" i="2"/>
  <c r="F8673" i="2"/>
  <c r="F8801" i="2"/>
  <c r="F8929" i="2"/>
  <c r="F9037" i="2"/>
  <c r="F9101" i="2"/>
  <c r="F9165" i="2"/>
  <c r="F5947" i="2"/>
  <c r="F7043" i="2"/>
  <c r="F7474" i="2"/>
  <c r="F7667" i="2"/>
  <c r="F7836" i="2"/>
  <c r="F8007" i="2"/>
  <c r="F8179" i="2"/>
  <c r="F8348" i="2"/>
  <c r="F8519" i="2"/>
  <c r="F8659" i="2"/>
  <c r="F8787" i="2"/>
  <c r="F8915" i="2"/>
  <c r="F9030" i="2"/>
  <c r="F9094" i="2"/>
  <c r="F9158" i="2"/>
  <c r="F5368" i="2"/>
  <c r="F6382" i="2"/>
  <c r="F7235" i="2"/>
  <c r="F7531" i="2"/>
  <c r="F7715" i="2"/>
  <c r="F7884" i="2"/>
  <c r="F8055" i="2"/>
  <c r="F8227" i="2"/>
  <c r="F8396" i="2"/>
  <c r="F8567" i="2"/>
  <c r="F8695" i="2"/>
  <c r="F8823" i="2"/>
  <c r="F8951" i="2"/>
  <c r="F9048" i="2"/>
  <c r="F9112" i="2"/>
  <c r="F9176" i="2"/>
  <c r="F6286" i="2"/>
  <c r="F7171" i="2"/>
  <c r="F7513" i="2"/>
  <c r="F7699" i="2"/>
  <c r="F7868" i="2"/>
  <c r="F8039" i="2"/>
  <c r="F8211" i="2"/>
  <c r="F8380" i="2"/>
  <c r="F8551" i="2"/>
  <c r="F8683" i="2"/>
  <c r="F8811" i="2"/>
  <c r="F8939" i="2"/>
  <c r="F9042" i="2"/>
  <c r="F9106" i="2"/>
  <c r="F9170" i="2"/>
  <c r="F6787" i="2"/>
  <c r="F7951" i="2"/>
  <c r="F8617" i="2"/>
  <c r="F9073" i="2"/>
  <c r="F7421" i="2"/>
  <c r="F8139" i="2"/>
  <c r="F8756" i="2"/>
  <c r="F9143" i="2"/>
  <c r="F7631" i="2"/>
  <c r="F8315" i="2"/>
  <c r="F8889" i="2"/>
  <c r="F9209" i="2"/>
  <c r="F7819" i="2"/>
  <c r="F8500" i="2"/>
  <c r="F9022" i="2"/>
  <c r="F6994" i="2"/>
  <c r="F7995" i="2"/>
  <c r="F8649" i="2"/>
  <c r="F9089" i="2"/>
  <c r="F7479" i="2"/>
  <c r="F8180" i="2"/>
  <c r="F8788" i="2"/>
  <c r="F9159" i="2"/>
  <c r="F9065" i="2"/>
  <c r="F9071" i="2"/>
  <c r="F9097" i="2"/>
  <c r="F7485" i="2"/>
  <c r="F8203" i="2"/>
  <c r="F7860" i="2"/>
  <c r="F8676" i="2"/>
  <c r="F426" i="2"/>
  <c r="F499" i="2"/>
  <c r="F947" i="2"/>
  <c r="F548" i="2"/>
  <c r="F996" i="2"/>
  <c r="F1316" i="2"/>
  <c r="F749" i="2"/>
  <c r="F414" i="2"/>
  <c r="F798" i="2"/>
  <c r="F1182" i="2"/>
  <c r="F615" i="2"/>
  <c r="F417" i="2"/>
  <c r="F929" i="2"/>
  <c r="F1313" i="2"/>
  <c r="F1287" i="2"/>
  <c r="F1827" i="2"/>
  <c r="F1199" i="2"/>
  <c r="F1644" i="2"/>
  <c r="F896" i="2"/>
  <c r="F1597" i="2"/>
  <c r="F1317" i="2"/>
  <c r="F1654" i="2"/>
  <c r="F1104" i="2"/>
  <c r="F1663" i="2"/>
  <c r="F1919" i="2"/>
  <c r="F1544" i="2"/>
  <c r="F1992" i="2"/>
  <c r="F2110" i="2"/>
  <c r="F2144" i="2"/>
  <c r="F442" i="2"/>
  <c r="F451" i="2"/>
  <c r="F835" i="2"/>
  <c r="F1155" i="2"/>
  <c r="F628" i="2"/>
  <c r="F948" i="2"/>
  <c r="F1268" i="2"/>
  <c r="F573" i="2"/>
  <c r="F893" i="2"/>
  <c r="F430" i="2"/>
  <c r="F750" i="2"/>
  <c r="F1070" i="2"/>
  <c r="F375" i="2"/>
  <c r="F695" i="2"/>
  <c r="F369" i="2"/>
  <c r="F689" i="2"/>
  <c r="F1009" i="2"/>
  <c r="F1329" i="2"/>
  <c r="F1395" i="2"/>
  <c r="F1715" i="2"/>
  <c r="F616" i="2"/>
  <c r="F1404" i="2"/>
  <c r="F1724" i="2"/>
  <c r="F1980" i="2"/>
  <c r="F1251" i="2"/>
  <c r="F1613" i="2"/>
  <c r="F1122" i="2"/>
  <c r="F1542" i="2"/>
  <c r="F1862" i="2"/>
  <c r="F1255" i="2"/>
  <c r="F1679" i="2"/>
  <c r="F746" i="2"/>
  <c r="F1496" i="2"/>
  <c r="F1816" i="2"/>
  <c r="F1569" i="2"/>
  <c r="F2190" i="2"/>
  <c r="F2510" i="2"/>
  <c r="F1285" i="2"/>
  <c r="F2014" i="2"/>
  <c r="F2352" i="2"/>
  <c r="F1349" i="2"/>
  <c r="F2073" i="2"/>
  <c r="F1458" i="2"/>
  <c r="F2227" i="2"/>
  <c r="F2611" i="2"/>
  <c r="F1753" i="2"/>
  <c r="F2236" i="2"/>
  <c r="F1978" i="2"/>
  <c r="F2647" i="2"/>
  <c r="F2931" i="2"/>
  <c r="F2077" i="2"/>
  <c r="F2680" i="2"/>
  <c r="F3020" i="2"/>
  <c r="F1793" i="2"/>
  <c r="F2519" i="2"/>
  <c r="F2295" i="2"/>
  <c r="F2782" i="2"/>
  <c r="F1207" i="2"/>
  <c r="F2545" i="2"/>
  <c r="F2919" i="2"/>
  <c r="F1821" i="2"/>
  <c r="F2612" i="2"/>
  <c r="F2969" i="2"/>
  <c r="F2447" i="2"/>
  <c r="F3255" i="2"/>
  <c r="F3056" i="2"/>
  <c r="F3447" i="2"/>
  <c r="F3703" i="2"/>
  <c r="F2717" i="2"/>
  <c r="F3320" i="2"/>
  <c r="F3704" i="2"/>
  <c r="F2749" i="2"/>
  <c r="F3393" i="2"/>
  <c r="F2840" i="2"/>
  <c r="F2842" i="2"/>
  <c r="F3299" i="2"/>
  <c r="F3619" i="2"/>
  <c r="F3380" i="2"/>
  <c r="F3867" i="2"/>
  <c r="F4194" i="2"/>
  <c r="F3264" i="2"/>
  <c r="F3718" i="2"/>
  <c r="F4147" i="2"/>
  <c r="F3037" i="2"/>
  <c r="F3731" i="2"/>
  <c r="F4092" i="2"/>
  <c r="F2703" i="2"/>
  <c r="F3597" i="2"/>
  <c r="F3997" i="2"/>
  <c r="F4317" i="2"/>
  <c r="F2621" i="2"/>
  <c r="F3747" i="2"/>
  <c r="F4296" i="2"/>
  <c r="F4668" i="2"/>
  <c r="F4988" i="2"/>
  <c r="F5244" i="2"/>
  <c r="F3394" i="2"/>
  <c r="F4217" i="2"/>
  <c r="F3691" i="2"/>
  <c r="F4382" i="2"/>
  <c r="F4646" i="2"/>
  <c r="F4966" i="2"/>
  <c r="F5286" i="2"/>
  <c r="F5542" i="2"/>
  <c r="F5798" i="2"/>
  <c r="F3524" i="2"/>
  <c r="F3843" i="2"/>
  <c r="F3937" i="2"/>
  <c r="F4489" i="2"/>
  <c r="F4681" i="2"/>
  <c r="F5001" i="2"/>
  <c r="F5385" i="2"/>
  <c r="F5577" i="2"/>
  <c r="F5833" i="2"/>
  <c r="F4128" i="2"/>
  <c r="F4722" i="2"/>
  <c r="F5234" i="2"/>
  <c r="F5719" i="2"/>
  <c r="F4038" i="2"/>
  <c r="F4787" i="2"/>
  <c r="F4103" i="2"/>
  <c r="F4815" i="2"/>
  <c r="F5224" i="2"/>
  <c r="F3746" i="2"/>
  <c r="F4714" i="2"/>
  <c r="F5226" i="2"/>
  <c r="F5712" i="2"/>
  <c r="F4626" i="2"/>
  <c r="F4653" i="2"/>
  <c r="F5165" i="2"/>
  <c r="F5661" i="2"/>
  <c r="F4435" i="2"/>
  <c r="F5064" i="2"/>
  <c r="F5474" i="2"/>
  <c r="F5168" i="2"/>
  <c r="F5936" i="2"/>
  <c r="F6343" i="2"/>
  <c r="F6663" i="2"/>
  <c r="F6983" i="2"/>
  <c r="F7303" i="2"/>
  <c r="F5754" i="2"/>
  <c r="F6176" i="2"/>
  <c r="F6432" i="2"/>
  <c r="F6816" i="2"/>
  <c r="F7136" i="2"/>
  <c r="F7456" i="2"/>
  <c r="F5988" i="2"/>
  <c r="F6249" i="2"/>
  <c r="F6569" i="2"/>
  <c r="F6889" i="2"/>
  <c r="F7145" i="2"/>
  <c r="F5522" i="2"/>
  <c r="F6106" i="2"/>
  <c r="F6426" i="2"/>
  <c r="F6746" i="2"/>
  <c r="F5099" i="2"/>
  <c r="F6008" i="2"/>
  <c r="F5394" i="2"/>
  <c r="F6140" i="2"/>
  <c r="F6460" i="2"/>
  <c r="F6780" i="2"/>
  <c r="F7036" i="2"/>
  <c r="F7356" i="2"/>
  <c r="F4754" i="2"/>
  <c r="F5819" i="2"/>
  <c r="F6085" i="2"/>
  <c r="F6405" i="2"/>
  <c r="F6661" i="2"/>
  <c r="F6917" i="2"/>
  <c r="F7301" i="2"/>
  <c r="F6611" i="2"/>
  <c r="F7218" i="2"/>
  <c r="F7597" i="2"/>
  <c r="F7920" i="2"/>
  <c r="F8176" i="2"/>
  <c r="F8304" i="2"/>
  <c r="F8560" i="2"/>
  <c r="F8880" i="2"/>
  <c r="F6390" i="2"/>
  <c r="F7369" i="2"/>
  <c r="F7673" i="2"/>
  <c r="F7929" i="2"/>
  <c r="F8185" i="2"/>
  <c r="F8441" i="2"/>
  <c r="F6427" i="2"/>
  <c r="F7265" i="2"/>
  <c r="F7617" i="2"/>
  <c r="F7874" i="2"/>
  <c r="F8258" i="2"/>
  <c r="F8514" i="2"/>
  <c r="F8706" i="2"/>
  <c r="F8962" i="2"/>
  <c r="F6654" i="2"/>
  <c r="F4707" i="2"/>
  <c r="F7102" i="2"/>
  <c r="F7547" i="2"/>
  <c r="F7749" i="2"/>
  <c r="F8005" i="2"/>
  <c r="F8261" i="2"/>
  <c r="F8517" i="2"/>
  <c r="F8773" i="2"/>
  <c r="F8965" i="2"/>
  <c r="F6955" i="2"/>
  <c r="F7558" i="2"/>
  <c r="F7950" i="2"/>
  <c r="F8270" i="2"/>
  <c r="F8654" i="2"/>
  <c r="F6307" i="2"/>
  <c r="F8043" i="2"/>
  <c r="F8812" i="2"/>
  <c r="F6158" i="2"/>
  <c r="F8023" i="2"/>
  <c r="F8799" i="2"/>
  <c r="F5906" i="2"/>
  <c r="F7663" i="2"/>
  <c r="F8347" i="2"/>
  <c r="F8785" i="2"/>
  <c r="F9093" i="2"/>
  <c r="F7447" i="2"/>
  <c r="F7987" i="2"/>
  <c r="F8499" i="2"/>
  <c r="F8771" i="2"/>
  <c r="F9086" i="2"/>
  <c r="F9214" i="2"/>
  <c r="F7150" i="2"/>
  <c r="F7692" i="2"/>
  <c r="F8035" i="2"/>
  <c r="F8375" i="2"/>
  <c r="F8679" i="2"/>
  <c r="F8935" i="2"/>
  <c r="F9104" i="2"/>
  <c r="F6094" i="2"/>
  <c r="F7490" i="2"/>
  <c r="F7847" i="2"/>
  <c r="F8188" i="2"/>
  <c r="F8531" i="2"/>
  <c r="F8795" i="2"/>
  <c r="F8923" i="2"/>
  <c r="F9098" i="2"/>
  <c r="F9162" i="2"/>
  <c r="F5632" i="2"/>
  <c r="F7867" i="2"/>
  <c r="F8548" i="2"/>
  <c r="F9041" i="2"/>
  <c r="F7227" i="2"/>
  <c r="F8052" i="2"/>
  <c r="F8692" i="2"/>
  <c r="F9111" i="2"/>
  <c r="F7536" i="2"/>
  <c r="F8228" i="2"/>
  <c r="F8415" i="2"/>
  <c r="F394" i="2"/>
  <c r="F458" i="2"/>
  <c r="F522" i="2"/>
  <c r="F586" i="2"/>
  <c r="F650" i="2"/>
  <c r="F403" i="2"/>
  <c r="F467" i="2"/>
  <c r="F531" i="2"/>
  <c r="F595" i="2"/>
  <c r="F659" i="2"/>
  <c r="F723" i="2"/>
  <c r="F787" i="2"/>
  <c r="F851" i="2"/>
  <c r="F915" i="2"/>
  <c r="F979" i="2"/>
  <c r="F1043" i="2"/>
  <c r="F1107" i="2"/>
  <c r="F1171" i="2"/>
  <c r="F388" i="2"/>
  <c r="F452" i="2"/>
  <c r="F516" i="2"/>
  <c r="F580" i="2"/>
  <c r="F644" i="2"/>
  <c r="F708" i="2"/>
  <c r="F772" i="2"/>
  <c r="F836" i="2"/>
  <c r="F900" i="2"/>
  <c r="F964" i="2"/>
  <c r="F1028" i="2"/>
  <c r="F1092" i="2"/>
  <c r="F1156" i="2"/>
  <c r="F1220" i="2"/>
  <c r="F1284" i="2"/>
  <c r="F1348" i="2"/>
  <c r="F397" i="2"/>
  <c r="F461" i="2"/>
  <c r="F525" i="2"/>
  <c r="F589" i="2"/>
  <c r="F653" i="2"/>
  <c r="F717" i="2"/>
  <c r="F781" i="2"/>
  <c r="F845" i="2"/>
  <c r="F909" i="2"/>
  <c r="F973" i="2"/>
  <c r="F1037" i="2"/>
  <c r="F1101" i="2"/>
  <c r="F382" i="2"/>
  <c r="F446" i="2"/>
  <c r="F510" i="2"/>
  <c r="F574" i="2"/>
  <c r="F638" i="2"/>
  <c r="F702" i="2"/>
  <c r="F766" i="2"/>
  <c r="F830" i="2"/>
  <c r="F894" i="2"/>
  <c r="F958" i="2"/>
  <c r="F1022" i="2"/>
  <c r="F1086" i="2"/>
  <c r="F1150" i="2"/>
  <c r="F1214" i="2"/>
  <c r="F1278" i="2"/>
  <c r="F1342" i="2"/>
  <c r="F391" i="2"/>
  <c r="F455" i="2"/>
  <c r="F519" i="2"/>
  <c r="F583" i="2"/>
  <c r="F647" i="2"/>
  <c r="F711" i="2"/>
  <c r="F775" i="2"/>
  <c r="F839" i="2"/>
  <c r="F903" i="2"/>
  <c r="F967" i="2"/>
  <c r="F385" i="2"/>
  <c r="F449" i="2"/>
  <c r="F513" i="2"/>
  <c r="F577" i="2"/>
  <c r="F641" i="2"/>
  <c r="F705" i="2"/>
  <c r="F769" i="2"/>
  <c r="F833" i="2"/>
  <c r="F897" i="2"/>
  <c r="F961" i="2"/>
  <c r="F1025" i="2"/>
  <c r="F1089" i="2"/>
  <c r="F1153" i="2"/>
  <c r="F1217" i="2"/>
  <c r="F1281" i="2"/>
  <c r="F1345" i="2"/>
  <c r="F664" i="2"/>
  <c r="F920" i="2"/>
  <c r="F1114" i="2"/>
  <c r="F1235" i="2"/>
  <c r="F1338" i="2"/>
  <c r="F1411" i="2"/>
  <c r="F1475" i="2"/>
  <c r="F1539" i="2"/>
  <c r="F1603" i="2"/>
  <c r="F1667" i="2"/>
  <c r="F1731" i="2"/>
  <c r="F1795" i="2"/>
  <c r="F1859" i="2"/>
  <c r="F1923" i="2"/>
  <c r="F1987" i="2"/>
  <c r="F2051" i="2"/>
  <c r="F698" i="2"/>
  <c r="F954" i="2"/>
  <c r="F1136" i="2"/>
  <c r="F1250" i="2"/>
  <c r="F1352" i="2"/>
  <c r="F1420" i="2"/>
  <c r="F1484" i="2"/>
  <c r="F1548" i="2"/>
  <c r="F1612" i="2"/>
  <c r="F1676" i="2"/>
  <c r="F1740" i="2"/>
  <c r="F1804" i="2"/>
  <c r="F1868" i="2"/>
  <c r="F1932" i="2"/>
  <c r="F1996" i="2"/>
  <c r="F368" i="2"/>
  <c r="F768" i="2"/>
  <c r="F1015" i="2"/>
  <c r="F1170" i="2"/>
  <c r="F1277" i="2"/>
  <c r="F1373" i="2"/>
  <c r="F1437" i="2"/>
  <c r="F1501" i="2"/>
  <c r="F1565" i="2"/>
  <c r="F1629" i="2"/>
  <c r="F1693" i="2"/>
  <c r="F1757" i="2"/>
  <c r="F738" i="2"/>
  <c r="F994" i="2"/>
  <c r="F1157" i="2"/>
  <c r="F1266" i="2"/>
  <c r="F1366" i="2"/>
  <c r="F1430" i="2"/>
  <c r="F1494" i="2"/>
  <c r="F1558" i="2"/>
  <c r="F1622" i="2"/>
  <c r="F1686" i="2"/>
  <c r="F1750" i="2"/>
  <c r="F1814" i="2"/>
  <c r="F1878" i="2"/>
  <c r="F384" i="2"/>
  <c r="F776" i="2"/>
  <c r="F1018" i="2"/>
  <c r="F1175" i="2"/>
  <c r="F1280" i="2"/>
  <c r="F1375" i="2"/>
  <c r="F1439" i="2"/>
  <c r="F1503" i="2"/>
  <c r="F1567" i="2"/>
  <c r="F1631" i="2"/>
  <c r="F1695" i="2"/>
  <c r="F1759" i="2"/>
  <c r="F1823" i="2"/>
  <c r="F1887" i="2"/>
  <c r="F456" i="2"/>
  <c r="F810" i="2"/>
  <c r="F1042" i="2"/>
  <c r="F1192" i="2"/>
  <c r="F1295" i="2"/>
  <c r="F1384" i="2"/>
  <c r="F1448" i="2"/>
  <c r="F1512" i="2"/>
  <c r="F1576" i="2"/>
  <c r="F1640" i="2"/>
  <c r="F1704" i="2"/>
  <c r="F1768" i="2"/>
  <c r="F1832" i="2"/>
  <c r="F1896" i="2"/>
  <c r="F1960" i="2"/>
  <c r="F2024" i="2"/>
  <c r="F784" i="2"/>
  <c r="F1377" i="2"/>
  <c r="F1633" i="2"/>
  <c r="F1845" i="2"/>
  <c r="F1985" i="2"/>
  <c r="F2078" i="2"/>
  <c r="F2142" i="2"/>
  <c r="F2206" i="2"/>
  <c r="F2270" i="2"/>
  <c r="F2334" i="2"/>
  <c r="F2398" i="2"/>
  <c r="F2462" i="2"/>
  <c r="F2526" i="2"/>
  <c r="F2590" i="2"/>
  <c r="F2654" i="2"/>
  <c r="F2718" i="2"/>
  <c r="F786" i="2"/>
  <c r="F1378" i="2"/>
  <c r="F1194" i="2"/>
  <c r="F1513" i="2"/>
  <c r="F1765" i="2"/>
  <c r="F1937" i="2"/>
  <c r="F2039" i="2"/>
  <c r="F2112" i="2"/>
  <c r="F2176" i="2"/>
  <c r="F2240" i="2"/>
  <c r="F2304" i="2"/>
  <c r="F2368" i="2"/>
  <c r="F2432" i="2"/>
  <c r="F2496" i="2"/>
  <c r="F946" i="2"/>
  <c r="F1418" i="2"/>
  <c r="F1674" i="2"/>
  <c r="F1874" i="2"/>
  <c r="F2002" i="2"/>
  <c r="F2089" i="2"/>
  <c r="F2153" i="2"/>
  <c r="F2217" i="2"/>
  <c r="F2281" i="2"/>
  <c r="F1208" i="2"/>
  <c r="F1522" i="2"/>
  <c r="F1773" i="2"/>
  <c r="F1942" i="2"/>
  <c r="F2045" i="2"/>
  <c r="F2115" i="2"/>
  <c r="F2179" i="2"/>
  <c r="F2243" i="2"/>
  <c r="F2307" i="2"/>
  <c r="F2371" i="2"/>
  <c r="F2435" i="2"/>
  <c r="F2499" i="2"/>
  <c r="F2563" i="2"/>
  <c r="F2627" i="2"/>
  <c r="F2691" i="2"/>
  <c r="F2755" i="2"/>
  <c r="F1271" i="2"/>
  <c r="F1561" i="2"/>
  <c r="F1797" i="2"/>
  <c r="F1957" i="2"/>
  <c r="F2058" i="2"/>
  <c r="F2124" i="2"/>
  <c r="F2188" i="2"/>
  <c r="F2252" i="2"/>
  <c r="F2316" i="2"/>
  <c r="F2380" i="2"/>
  <c r="F2444" i="2"/>
  <c r="F1617" i="2"/>
  <c r="F2047" i="2"/>
  <c r="F2223" i="2"/>
  <c r="F2369" i="2"/>
  <c r="F2490" i="2"/>
  <c r="F2583" i="2"/>
  <c r="F2668" i="2"/>
  <c r="F2753" i="2"/>
  <c r="F2819" i="2"/>
  <c r="F2883" i="2"/>
  <c r="F2947" i="2"/>
  <c r="F3011" i="2"/>
  <c r="F3075" i="2"/>
  <c r="F600" i="2"/>
  <c r="F1842" i="2"/>
  <c r="F2119" i="2"/>
  <c r="F2290" i="2"/>
  <c r="F2418" i="2"/>
  <c r="F2530" i="2"/>
  <c r="F2616" i="2"/>
  <c r="F2701" i="2"/>
  <c r="F2780" i="2"/>
  <c r="F2844" i="2"/>
  <c r="F2908" i="2"/>
  <c r="F2972" i="2"/>
  <c r="F3036" i="2"/>
  <c r="F3100" i="2"/>
  <c r="F3164" i="2"/>
  <c r="F3228" i="2"/>
  <c r="F1146" i="2"/>
  <c r="F1906" i="2"/>
  <c r="F2143" i="2"/>
  <c r="F2309" i="2"/>
  <c r="F2437" i="2"/>
  <c r="F2543" i="2"/>
  <c r="F1370" i="2"/>
  <c r="F1958" i="2"/>
  <c r="F2167" i="2"/>
  <c r="F2327" i="2"/>
  <c r="F2455" i="2"/>
  <c r="F2554" i="2"/>
  <c r="F2640" i="2"/>
  <c r="F2725" i="2"/>
  <c r="F2798" i="2"/>
  <c r="F2862" i="2"/>
  <c r="F2926" i="2"/>
  <c r="F2990" i="2"/>
  <c r="F1489" i="2"/>
  <c r="F1997" i="2"/>
  <c r="F2191" i="2"/>
  <c r="F2345" i="2"/>
  <c r="F2471" i="2"/>
  <c r="F2567" i="2"/>
  <c r="F2652" i="2"/>
  <c r="F2737" i="2"/>
  <c r="F2807" i="2"/>
  <c r="F2871" i="2"/>
  <c r="F2935" i="2"/>
  <c r="F2999" i="2"/>
  <c r="F3063" i="2"/>
  <c r="F1258" i="2"/>
  <c r="F1933" i="2"/>
  <c r="F2154" i="2"/>
  <c r="F2317" i="2"/>
  <c r="F2445" i="2"/>
  <c r="F2548" i="2"/>
  <c r="F2633" i="2"/>
  <c r="F2719" i="2"/>
  <c r="F2793" i="2"/>
  <c r="F2857" i="2"/>
  <c r="F2921" i="2"/>
  <c r="F2985" i="2"/>
  <c r="F3049" i="2"/>
  <c r="F3113" i="2"/>
  <c r="F3177" i="2"/>
  <c r="F3241" i="2"/>
  <c r="F1941" i="2"/>
  <c r="F2549" i="2"/>
  <c r="F2786" i="2"/>
  <c r="F2957" i="2"/>
  <c r="F3101" i="2"/>
  <c r="F3191" i="2"/>
  <c r="F3277" i="2"/>
  <c r="F1754" i="2"/>
  <c r="F2511" i="2"/>
  <c r="F2768" i="2"/>
  <c r="F2938" i="2"/>
  <c r="F3088" i="2"/>
  <c r="F3182" i="2"/>
  <c r="F3267" i="2"/>
  <c r="F3335" i="2"/>
  <c r="F3399" i="2"/>
  <c r="F3463" i="2"/>
  <c r="F3527" i="2"/>
  <c r="F3591" i="2"/>
  <c r="F3655" i="2"/>
  <c r="F3719" i="2"/>
  <c r="F3783" i="2"/>
  <c r="F3847" i="2"/>
  <c r="F1770" i="2"/>
  <c r="F2514" i="2"/>
  <c r="F2770" i="2"/>
  <c r="F2941" i="2"/>
  <c r="F3090" i="2"/>
  <c r="F3183" i="2"/>
  <c r="F3269" i="2"/>
  <c r="F3336" i="2"/>
  <c r="F3400" i="2"/>
  <c r="F3464" i="2"/>
  <c r="F3528" i="2"/>
  <c r="F3592" i="2"/>
  <c r="F3656" i="2"/>
  <c r="F3720" i="2"/>
  <c r="F3784" i="2"/>
  <c r="F3848" i="2"/>
  <c r="F1999" i="2"/>
  <c r="F2568" i="2"/>
  <c r="F2794" i="2"/>
  <c r="F2965" i="2"/>
  <c r="F3104" i="2"/>
  <c r="F3195" i="2"/>
  <c r="F3280" i="2"/>
  <c r="F3345" i="2"/>
  <c r="F3409" i="2"/>
  <c r="F3473" i="2"/>
  <c r="F2351" i="2"/>
  <c r="F2696" i="2"/>
  <c r="F2882" i="2"/>
  <c r="F3046" i="2"/>
  <c r="F2362" i="2"/>
  <c r="F2698" i="2"/>
  <c r="F2885" i="2"/>
  <c r="F3048" i="2"/>
  <c r="F3155" i="2"/>
  <c r="F3240" i="2"/>
  <c r="F3315" i="2"/>
  <c r="F3379" i="2"/>
  <c r="F3443" i="2"/>
  <c r="F3507" i="2"/>
  <c r="F3571" i="2"/>
  <c r="F3635" i="2"/>
  <c r="F2933" i="2"/>
  <c r="F3263" i="2"/>
  <c r="F3412" i="2"/>
  <c r="F3529" i="2"/>
  <c r="F3630" i="2"/>
  <c r="F3717" i="2"/>
  <c r="F3803" i="2"/>
  <c r="F3889" i="2"/>
  <c r="F3954" i="2"/>
  <c r="F4018" i="2"/>
  <c r="F4082" i="2"/>
  <c r="F4146" i="2"/>
  <c r="F4210" i="2"/>
  <c r="F4274" i="2"/>
  <c r="F4338" i="2"/>
  <c r="F1885" i="2"/>
  <c r="F3085" i="2"/>
  <c r="F3314" i="2"/>
  <c r="F3445" i="2"/>
  <c r="F3556" i="2"/>
  <c r="F3654" i="2"/>
  <c r="F3740" i="2"/>
  <c r="F3826" i="2"/>
  <c r="F3907" i="2"/>
  <c r="F3971" i="2"/>
  <c r="F4035" i="2"/>
  <c r="F4099" i="2"/>
  <c r="F4163" i="2"/>
  <c r="F4227" i="2"/>
  <c r="F4291" i="2"/>
  <c r="F4355" i="2"/>
  <c r="F2314" i="2"/>
  <c r="F3125" i="2"/>
  <c r="F3334" i="2"/>
  <c r="F3462" i="2"/>
  <c r="F3570" i="2"/>
  <c r="F3667" i="2"/>
  <c r="F3753" i="2"/>
  <c r="F3837" i="2"/>
  <c r="F3916" i="2"/>
  <c r="F3980" i="2"/>
  <c r="F4044" i="2"/>
  <c r="F4108" i="2"/>
  <c r="F4172" i="2"/>
  <c r="F4236" i="2"/>
  <c r="F4300" i="2"/>
  <c r="F4364" i="2"/>
  <c r="F2888" i="2"/>
  <c r="F3243" i="2"/>
  <c r="F3402" i="2"/>
  <c r="F3521" i="2"/>
  <c r="F3622" i="2"/>
  <c r="F3710" i="2"/>
  <c r="F3796" i="2"/>
  <c r="F3882" i="2"/>
  <c r="F3949" i="2"/>
  <c r="F4013" i="2"/>
  <c r="F4077" i="2"/>
  <c r="F4141" i="2"/>
  <c r="F4205" i="2"/>
  <c r="F4269" i="2"/>
  <c r="F4333" i="2"/>
  <c r="F4397" i="2"/>
  <c r="F2994" i="2"/>
  <c r="F3282" i="2"/>
  <c r="F3421" i="2"/>
  <c r="F2826" i="2"/>
  <c r="F3229" i="2"/>
  <c r="F3390" i="2"/>
  <c r="F3322" i="2"/>
  <c r="F3614" i="2"/>
  <c r="F3789" i="2"/>
  <c r="F3944" i="2"/>
  <c r="F4072" i="2"/>
  <c r="F4200" i="2"/>
  <c r="F4328" i="2"/>
  <c r="F4428" i="2"/>
  <c r="F4492" i="2"/>
  <c r="F4556" i="2"/>
  <c r="F4620" i="2"/>
  <c r="F4684" i="2"/>
  <c r="F4748" i="2"/>
  <c r="F4812" i="2"/>
  <c r="F4876" i="2"/>
  <c r="F4940" i="2"/>
  <c r="F5004" i="2"/>
  <c r="F5068" i="2"/>
  <c r="F5132" i="2"/>
  <c r="F5196" i="2"/>
  <c r="F5260" i="2"/>
  <c r="F5324" i="2"/>
  <c r="F5388" i="2"/>
  <c r="F5452" i="2"/>
  <c r="F5516" i="2"/>
  <c r="F5580" i="2"/>
  <c r="F3489" i="2"/>
  <c r="F3684" i="2"/>
  <c r="F3854" i="2"/>
  <c r="F3993" i="2"/>
  <c r="F4121" i="2"/>
  <c r="F4249" i="2"/>
  <c r="F4377" i="2"/>
  <c r="F4453" i="2"/>
  <c r="F2890" i="2"/>
  <c r="F3548" i="2"/>
  <c r="F3733" i="2"/>
  <c r="F3902" i="2"/>
  <c r="F4030" i="2"/>
  <c r="F4158" i="2"/>
  <c r="F4286" i="2"/>
  <c r="F4406" i="2"/>
  <c r="F4470" i="2"/>
  <c r="F4534" i="2"/>
  <c r="F4598" i="2"/>
  <c r="F4662" i="2"/>
  <c r="F4726" i="2"/>
  <c r="F4790" i="2"/>
  <c r="F4854" i="2"/>
  <c r="F4918" i="2"/>
  <c r="F4982" i="2"/>
  <c r="F5046" i="2"/>
  <c r="F5110" i="2"/>
  <c r="F5174" i="2"/>
  <c r="F5238" i="2"/>
  <c r="F5302" i="2"/>
  <c r="F5366" i="2"/>
  <c r="F5430" i="2"/>
  <c r="F5494" i="2"/>
  <c r="F5558" i="2"/>
  <c r="F5622" i="2"/>
  <c r="F5686" i="2"/>
  <c r="F5750" i="2"/>
  <c r="F5814" i="2"/>
  <c r="F5878" i="2"/>
  <c r="F5942" i="2"/>
  <c r="F3146" i="2"/>
  <c r="F3574" i="2"/>
  <c r="F3756" i="2"/>
  <c r="F2589" i="2"/>
  <c r="F3525" i="2"/>
  <c r="F3715" i="2"/>
  <c r="F3885" i="2"/>
  <c r="F3426" i="2"/>
  <c r="F3652" i="2"/>
  <c r="F3822" i="2"/>
  <c r="F3969" i="2"/>
  <c r="F4097" i="2"/>
  <c r="F4225" i="2"/>
  <c r="F4353" i="2"/>
  <c r="F4441" i="2"/>
  <c r="F4505" i="2"/>
  <c r="F4569" i="2"/>
  <c r="F4633" i="2"/>
  <c r="F4697" i="2"/>
  <c r="F4761" i="2"/>
  <c r="F4825" i="2"/>
  <c r="F4889" i="2"/>
  <c r="F4953" i="2"/>
  <c r="F5017" i="2"/>
  <c r="F5081" i="2"/>
  <c r="F5145" i="2"/>
  <c r="F5209" i="2"/>
  <c r="F5273" i="2"/>
  <c r="F5337" i="2"/>
  <c r="F5401" i="2"/>
  <c r="F5465" i="2"/>
  <c r="F5529" i="2"/>
  <c r="F5593" i="2"/>
  <c r="F5657" i="2"/>
  <c r="F5721" i="2"/>
  <c r="F5785" i="2"/>
  <c r="F5849" i="2"/>
  <c r="F5913" i="2"/>
  <c r="F5977" i="2"/>
  <c r="F3484" i="2"/>
  <c r="F3936" i="2"/>
  <c r="F4192" i="2"/>
  <c r="F4424" i="2"/>
  <c r="F4543" i="2"/>
  <c r="F4645" i="2"/>
  <c r="F4747" i="2"/>
  <c r="F4850" i="2"/>
  <c r="F4952" i="2"/>
  <c r="F5055" i="2"/>
  <c r="F5157" i="2"/>
  <c r="F5259" i="2"/>
  <c r="F5362" i="2"/>
  <c r="F5464" i="2"/>
  <c r="F5567" i="2"/>
  <c r="F5655" i="2"/>
  <c r="F5740" i="2"/>
  <c r="F5826" i="2"/>
  <c r="F5911" i="2"/>
  <c r="F5994" i="2"/>
  <c r="F3724" i="2"/>
  <c r="F4102" i="2"/>
  <c r="F4358" i="2"/>
  <c r="F4506" i="2"/>
  <c r="F4608" i="2"/>
  <c r="F4711" i="2"/>
  <c r="F4813" i="2"/>
  <c r="F4915" i="2"/>
  <c r="F5018" i="2"/>
  <c r="F5120" i="2"/>
  <c r="F3910" i="2"/>
  <c r="F4167" i="2"/>
  <c r="F4411" i="2"/>
  <c r="F4533" i="2"/>
  <c r="F4635" i="2"/>
  <c r="F4738" i="2"/>
  <c r="F4840" i="2"/>
  <c r="F4943" i="2"/>
  <c r="F5045" i="2"/>
  <c r="F5147" i="2"/>
  <c r="F5250" i="2"/>
  <c r="F5352" i="2"/>
  <c r="F5455" i="2"/>
  <c r="F5557" i="2"/>
  <c r="F5647" i="2"/>
  <c r="F3911" i="2"/>
  <c r="F4175" i="2"/>
  <c r="F4415" i="2"/>
  <c r="F4535" i="2"/>
  <c r="F4637" i="2"/>
  <c r="F4739" i="2"/>
  <c r="F4842" i="2"/>
  <c r="F4944" i="2"/>
  <c r="F5047" i="2"/>
  <c r="F5149" i="2"/>
  <c r="F5251" i="2"/>
  <c r="F5354" i="2"/>
  <c r="F5456" i="2"/>
  <c r="F5559" i="2"/>
  <c r="F5648" i="2"/>
  <c r="F5733" i="2"/>
  <c r="F3952" i="2"/>
  <c r="F4208" i="2"/>
  <c r="F4432" i="2"/>
  <c r="F4549" i="2"/>
  <c r="F3442" i="2"/>
  <c r="F4022" i="2"/>
  <c r="F4278" i="2"/>
  <c r="F4466" i="2"/>
  <c r="F4576" i="2"/>
  <c r="F4679" i="2"/>
  <c r="F4781" i="2"/>
  <c r="F4883" i="2"/>
  <c r="F4986" i="2"/>
  <c r="F5088" i="2"/>
  <c r="F5191" i="2"/>
  <c r="F5293" i="2"/>
  <c r="F5395" i="2"/>
  <c r="F5498" i="2"/>
  <c r="F5597" i="2"/>
  <c r="F5683" i="2"/>
  <c r="F5768" i="2"/>
  <c r="F5853" i="2"/>
  <c r="F3485" i="2"/>
  <c r="F4023" i="2"/>
  <c r="F4279" i="2"/>
  <c r="F4467" i="2"/>
  <c r="F4578" i="2"/>
  <c r="F4680" i="2"/>
  <c r="F4783" i="2"/>
  <c r="F4885" i="2"/>
  <c r="F4987" i="2"/>
  <c r="F5090" i="2"/>
  <c r="F5192" i="2"/>
  <c r="F5295" i="2"/>
  <c r="F5397" i="2"/>
  <c r="F5499" i="2"/>
  <c r="F5599" i="2"/>
  <c r="F5684" i="2"/>
  <c r="F4031" i="2"/>
  <c r="F4869" i="2"/>
  <c r="F5235" i="2"/>
  <c r="F5509" i="2"/>
  <c r="F5731" i="2"/>
  <c r="F5851" i="2"/>
  <c r="F5960" i="2"/>
  <c r="F6039" i="2"/>
  <c r="F6103" i="2"/>
  <c r="F6167" i="2"/>
  <c r="F6231" i="2"/>
  <c r="F6295" i="2"/>
  <c r="F6359" i="2"/>
  <c r="F6423" i="2"/>
  <c r="F6487" i="2"/>
  <c r="F6551" i="2"/>
  <c r="F6615" i="2"/>
  <c r="F6679" i="2"/>
  <c r="F6743" i="2"/>
  <c r="F6807" i="2"/>
  <c r="F6871" i="2"/>
  <c r="F6935" i="2"/>
  <c r="F6999" i="2"/>
  <c r="F7063" i="2"/>
  <c r="F7127" i="2"/>
  <c r="F7191" i="2"/>
  <c r="F7255" i="2"/>
  <c r="F7319" i="2"/>
  <c r="F4592" i="2"/>
  <c r="F5027" i="2"/>
  <c r="F5343" i="2"/>
  <c r="F5611" i="2"/>
  <c r="F5781" i="2"/>
  <c r="F5895" i="2"/>
  <c r="F5996" i="2"/>
  <c r="F6064" i="2"/>
  <c r="F6128" i="2"/>
  <c r="F6192" i="2"/>
  <c r="F6256" i="2"/>
  <c r="F6320" i="2"/>
  <c r="F6384" i="2"/>
  <c r="F6448" i="2"/>
  <c r="F6512" i="2"/>
  <c r="F6576" i="2"/>
  <c r="F6640" i="2"/>
  <c r="F6704" i="2"/>
  <c r="F6768" i="2"/>
  <c r="F6832" i="2"/>
  <c r="F6896" i="2"/>
  <c r="F6960" i="2"/>
  <c r="F7024" i="2"/>
  <c r="F7088" i="2"/>
  <c r="F7152" i="2"/>
  <c r="F7216" i="2"/>
  <c r="F7280" i="2"/>
  <c r="F7344" i="2"/>
  <c r="F7408" i="2"/>
  <c r="F7472" i="2"/>
  <c r="F4677" i="2"/>
  <c r="F5087" i="2"/>
  <c r="F5381" i="2"/>
  <c r="F5643" i="2"/>
  <c r="F5797" i="2"/>
  <c r="F5912" i="2"/>
  <c r="F6006" i="2"/>
  <c r="F6073" i="2"/>
  <c r="F6137" i="2"/>
  <c r="F6201" i="2"/>
  <c r="F6265" i="2"/>
  <c r="F6329" i="2"/>
  <c r="F6393" i="2"/>
  <c r="F6457" i="2"/>
  <c r="F6521" i="2"/>
  <c r="F6585" i="2"/>
  <c r="F6649" i="2"/>
  <c r="F6713" i="2"/>
  <c r="F6777" i="2"/>
  <c r="F6841" i="2"/>
  <c r="F6905" i="2"/>
  <c r="F6969" i="2"/>
  <c r="F7033" i="2"/>
  <c r="F7097" i="2"/>
  <c r="F7161" i="2"/>
  <c r="F7225" i="2"/>
  <c r="F4515" i="2"/>
  <c r="F4989" i="2"/>
  <c r="F5317" i="2"/>
  <c r="F5589" i="2"/>
  <c r="F5771" i="2"/>
  <c r="F5884" i="2"/>
  <c r="F5989" i="2"/>
  <c r="F6058" i="2"/>
  <c r="F6122" i="2"/>
  <c r="F6186" i="2"/>
  <c r="F6250" i="2"/>
  <c r="F6314" i="2"/>
  <c r="F6378" i="2"/>
  <c r="F6442" i="2"/>
  <c r="F6506" i="2"/>
  <c r="F6570" i="2"/>
  <c r="F6634" i="2"/>
  <c r="F6698" i="2"/>
  <c r="F6762" i="2"/>
  <c r="F6826" i="2"/>
  <c r="F6890" i="2"/>
  <c r="F4792" i="2"/>
  <c r="F5184" i="2"/>
  <c r="F5458" i="2"/>
  <c r="F5699" i="2"/>
  <c r="F5829" i="2"/>
  <c r="F5941" i="2"/>
  <c r="F6027" i="2"/>
  <c r="F6091" i="2"/>
  <c r="F6155" i="2"/>
  <c r="F6219" i="2"/>
  <c r="F4797" i="2"/>
  <c r="F5189" i="2"/>
  <c r="F5463" i="2"/>
  <c r="F5700" i="2"/>
  <c r="F5831" i="2"/>
  <c r="F5944" i="2"/>
  <c r="F6028" i="2"/>
  <c r="F6092" i="2"/>
  <c r="F6156" i="2"/>
  <c r="F6220" i="2"/>
  <c r="F6284" i="2"/>
  <c r="F6348" i="2"/>
  <c r="F6412" i="2"/>
  <c r="F6476" i="2"/>
  <c r="F6540" i="2"/>
  <c r="F6604" i="2"/>
  <c r="F6668" i="2"/>
  <c r="F6732" i="2"/>
  <c r="F6796" i="2"/>
  <c r="F6860" i="2"/>
  <c r="F6924" i="2"/>
  <c r="F6988" i="2"/>
  <c r="F7052" i="2"/>
  <c r="F7116" i="2"/>
  <c r="F7180" i="2"/>
  <c r="F7244" i="2"/>
  <c r="F7308" i="2"/>
  <c r="F7372" i="2"/>
  <c r="F7436" i="2"/>
  <c r="F7500" i="2"/>
  <c r="F7564" i="2"/>
  <c r="F3967" i="2"/>
  <c r="F4856" i="2"/>
  <c r="F5227" i="2"/>
  <c r="F5501" i="2"/>
  <c r="F5724" i="2"/>
  <c r="F5848" i="2"/>
  <c r="F5957" i="2"/>
  <c r="F6037" i="2"/>
  <c r="F6101" i="2"/>
  <c r="F6165" i="2"/>
  <c r="F6229" i="2"/>
  <c r="F6293" i="2"/>
  <c r="F6357" i="2"/>
  <c r="F6421" i="2"/>
  <c r="F6485" i="2"/>
  <c r="F6549" i="2"/>
  <c r="F6613" i="2"/>
  <c r="F6677" i="2"/>
  <c r="F6741" i="2"/>
  <c r="F6805" i="2"/>
  <c r="F6869" i="2"/>
  <c r="F6933" i="2"/>
  <c r="F6997" i="2"/>
  <c r="F7061" i="2"/>
  <c r="F7125" i="2"/>
  <c r="F7189" i="2"/>
  <c r="F7253" i="2"/>
  <c r="F7317" i="2"/>
  <c r="F3999" i="2"/>
  <c r="F6102" i="2"/>
  <c r="F6419" i="2"/>
  <c r="F6675" i="2"/>
  <c r="F6918" i="2"/>
  <c r="F7090" i="2"/>
  <c r="F7259" i="2"/>
  <c r="F7379" i="2"/>
  <c r="F7465" i="2"/>
  <c r="F7542" i="2"/>
  <c r="F7615" i="2"/>
  <c r="F7680" i="2"/>
  <c r="F7744" i="2"/>
  <c r="F7808" i="2"/>
  <c r="F7872" i="2"/>
  <c r="F7936" i="2"/>
  <c r="F8000" i="2"/>
  <c r="F8064" i="2"/>
  <c r="F8128" i="2"/>
  <c r="F8192" i="2"/>
  <c r="F8256" i="2"/>
  <c r="F8320" i="2"/>
  <c r="F8384" i="2"/>
  <c r="F8448" i="2"/>
  <c r="F8512" i="2"/>
  <c r="F8576" i="2"/>
  <c r="F8640" i="2"/>
  <c r="F8704" i="2"/>
  <c r="F8768" i="2"/>
  <c r="F8832" i="2"/>
  <c r="F8896" i="2"/>
  <c r="F8960" i="2"/>
  <c r="F4912" i="2"/>
  <c r="F6174" i="2"/>
  <c r="F6454" i="2"/>
  <c r="F6710" i="2"/>
  <c r="F6942" i="2"/>
  <c r="F7114" i="2"/>
  <c r="F7278" i="2"/>
  <c r="F7391" i="2"/>
  <c r="F7477" i="2"/>
  <c r="F7552" i="2"/>
  <c r="F7625" i="2"/>
  <c r="F7689" i="2"/>
  <c r="F7753" i="2"/>
  <c r="F7817" i="2"/>
  <c r="F7881" i="2"/>
  <c r="F7945" i="2"/>
  <c r="F8009" i="2"/>
  <c r="F8073" i="2"/>
  <c r="F8137" i="2"/>
  <c r="F8201" i="2"/>
  <c r="F8265" i="2"/>
  <c r="F8329" i="2"/>
  <c r="F8393" i="2"/>
  <c r="F8457" i="2"/>
  <c r="F8521" i="2"/>
  <c r="F5299" i="2"/>
  <c r="F6235" i="2"/>
  <c r="F6491" i="2"/>
  <c r="F6747" i="2"/>
  <c r="F6966" i="2"/>
  <c r="F7138" i="2"/>
  <c r="F7297" i="2"/>
  <c r="F7403" i="2"/>
  <c r="F7489" i="2"/>
  <c r="F7562" i="2"/>
  <c r="F7634" i="2"/>
  <c r="F7698" i="2"/>
  <c r="F7762" i="2"/>
  <c r="F7826" i="2"/>
  <c r="F7890" i="2"/>
  <c r="F7954" i="2"/>
  <c r="F8018" i="2"/>
  <c r="F8082" i="2"/>
  <c r="F8146" i="2"/>
  <c r="F8210" i="2"/>
  <c r="F8274" i="2"/>
  <c r="F8338" i="2"/>
  <c r="F8402" i="2"/>
  <c r="F8466" i="2"/>
  <c r="F8530" i="2"/>
  <c r="F8594" i="2"/>
  <c r="F8658" i="2"/>
  <c r="F8722" i="2"/>
  <c r="F8786" i="2"/>
  <c r="F8850" i="2"/>
  <c r="F8914" i="2"/>
  <c r="F8978" i="2"/>
  <c r="F5015" i="2"/>
  <c r="F6190" i="2"/>
  <c r="F6462" i="2"/>
  <c r="F6718" i="2"/>
  <c r="F6947" i="2"/>
  <c r="F7118" i="2"/>
  <c r="F7282" i="2"/>
  <c r="F5402" i="2"/>
  <c r="F6246" i="2"/>
  <c r="F6502" i="2"/>
  <c r="F6758" i="2"/>
  <c r="F6974" i="2"/>
  <c r="F7146" i="2"/>
  <c r="F7302" i="2"/>
  <c r="F7407" i="2"/>
  <c r="F7493" i="2"/>
  <c r="F7566" i="2"/>
  <c r="F7637" i="2"/>
  <c r="F7701" i="2"/>
  <c r="F7765" i="2"/>
  <c r="F7829" i="2"/>
  <c r="F7893" i="2"/>
  <c r="F7957" i="2"/>
  <c r="F8021" i="2"/>
  <c r="F8085" i="2"/>
  <c r="F8149" i="2"/>
  <c r="F8213" i="2"/>
  <c r="F8277" i="2"/>
  <c r="F8341" i="2"/>
  <c r="F8405" i="2"/>
  <c r="F8469" i="2"/>
  <c r="F8533" i="2"/>
  <c r="F8597" i="2"/>
  <c r="F8661" i="2"/>
  <c r="F8725" i="2"/>
  <c r="F8789" i="2"/>
  <c r="F8853" i="2"/>
  <c r="F8917" i="2"/>
  <c r="F8981" i="2"/>
  <c r="F5685" i="2"/>
  <c r="F6283" i="2"/>
  <c r="F6539" i="2"/>
  <c r="F6795" i="2"/>
  <c r="F6998" i="2"/>
  <c r="F7170" i="2"/>
  <c r="F7321" i="2"/>
  <c r="F7419" i="2"/>
  <c r="F7503" i="2"/>
  <c r="F7576" i="2"/>
  <c r="F7646" i="2"/>
  <c r="F7710" i="2"/>
  <c r="F7774" i="2"/>
  <c r="F7838" i="2"/>
  <c r="F7902" i="2"/>
  <c r="F7966" i="2"/>
  <c r="F8030" i="2"/>
  <c r="F8094" i="2"/>
  <c r="F8158" i="2"/>
  <c r="F8222" i="2"/>
  <c r="F8286" i="2"/>
  <c r="F8350" i="2"/>
  <c r="F8414" i="2"/>
  <c r="F8478" i="2"/>
  <c r="F8542" i="2"/>
  <c r="F8606" i="2"/>
  <c r="F8670" i="2"/>
  <c r="F8734" i="2"/>
  <c r="F8798" i="2"/>
  <c r="F8862" i="2"/>
  <c r="F8926" i="2"/>
  <c r="F8990" i="2"/>
  <c r="F6563" i="2"/>
  <c r="F7331" i="2"/>
  <c r="F7565" i="2"/>
  <c r="F7743" i="2"/>
  <c r="F7915" i="2"/>
  <c r="F8084" i="2"/>
  <c r="F8255" i="2"/>
  <c r="F8427" i="2"/>
  <c r="F8588" i="2"/>
  <c r="F8716" i="2"/>
  <c r="F8844" i="2"/>
  <c r="F8972" i="2"/>
  <c r="F9059" i="2"/>
  <c r="F9123" i="2"/>
  <c r="F9187" i="2"/>
  <c r="F6446" i="2"/>
  <c r="F7274" i="2"/>
  <c r="F7545" i="2"/>
  <c r="F7724" i="2"/>
  <c r="F7895" i="2"/>
  <c r="F8067" i="2"/>
  <c r="F8236" i="2"/>
  <c r="F8407" i="2"/>
  <c r="F8575" i="2"/>
  <c r="F8703" i="2"/>
  <c r="F8831" i="2"/>
  <c r="F8959" i="2"/>
  <c r="F9052" i="2"/>
  <c r="F9116" i="2"/>
  <c r="F9180" i="2"/>
  <c r="F6339" i="2"/>
  <c r="F7206" i="2"/>
  <c r="F7522" i="2"/>
  <c r="F7707" i="2"/>
  <c r="F7876" i="2"/>
  <c r="F8047" i="2"/>
  <c r="F8219" i="2"/>
  <c r="F8388" i="2"/>
  <c r="F8559" i="2"/>
  <c r="F8689" i="2"/>
  <c r="F8817" i="2"/>
  <c r="F8945" i="2"/>
  <c r="F9045" i="2"/>
  <c r="F9109" i="2"/>
  <c r="F9173" i="2"/>
  <c r="F6222" i="2"/>
  <c r="F7130" i="2"/>
  <c r="F7501" i="2"/>
  <c r="F7687" i="2"/>
  <c r="F7859" i="2"/>
  <c r="F8028" i="2"/>
  <c r="F8199" i="2"/>
  <c r="F8371" i="2"/>
  <c r="F8540" i="2"/>
  <c r="F8675" i="2"/>
  <c r="F8803" i="2"/>
  <c r="F8931" i="2"/>
  <c r="F9038" i="2"/>
  <c r="F9102" i="2"/>
  <c r="F9166" i="2"/>
  <c r="F6003" i="2"/>
  <c r="F6510" i="2"/>
  <c r="F7306" i="2"/>
  <c r="F7555" i="2"/>
  <c r="F7735" i="2"/>
  <c r="F7907" i="2"/>
  <c r="F8076" i="2"/>
  <c r="F8247" i="2"/>
  <c r="F8419" i="2"/>
  <c r="F8583" i="2"/>
  <c r="F8711" i="2"/>
  <c r="F8839" i="2"/>
  <c r="F8967" i="2"/>
  <c r="F9056" i="2"/>
  <c r="F9120" i="2"/>
  <c r="F9184" i="2"/>
  <c r="F6414" i="2"/>
  <c r="F7258" i="2"/>
  <c r="F7537" i="2"/>
  <c r="F7719" i="2"/>
  <c r="F7891" i="2"/>
  <c r="F8060" i="2"/>
  <c r="F8231" i="2"/>
  <c r="F8403" i="2"/>
  <c r="F8571" i="2"/>
  <c r="F8699" i="2"/>
  <c r="F8827" i="2"/>
  <c r="F8955" i="2"/>
  <c r="F9050" i="2"/>
  <c r="F9114" i="2"/>
  <c r="F9178" i="2"/>
  <c r="F7163" i="2"/>
  <c r="F8036" i="2"/>
  <c r="F8681" i="2"/>
  <c r="F9105" i="2"/>
  <c r="F7528" i="2"/>
  <c r="F8223" i="2"/>
  <c r="F8820" i="2"/>
  <c r="F9175" i="2"/>
  <c r="F7716" i="2"/>
  <c r="F8399" i="2"/>
  <c r="F8953" i="2"/>
  <c r="F6403" i="2"/>
  <c r="F7903" i="2"/>
  <c r="F8580" i="2"/>
  <c r="F9055" i="2"/>
  <c r="F7315" i="2"/>
  <c r="F8079" i="2"/>
  <c r="F8713" i="2"/>
  <c r="F9121" i="2"/>
  <c r="F7577" i="2"/>
  <c r="F8267" i="2"/>
  <c r="F8852" i="2"/>
  <c r="F9191" i="2"/>
  <c r="F9193" i="2"/>
  <c r="F9199" i="2"/>
  <c r="F7394" i="2"/>
  <c r="F7844" i="2"/>
  <c r="F8985" i="2"/>
  <c r="F8729" i="2"/>
  <c r="F8932" i="2"/>
  <c r="F435" i="2"/>
  <c r="F819" i="2"/>
  <c r="F356" i="2"/>
  <c r="F740" i="2"/>
  <c r="F1188" i="2"/>
  <c r="F621" i="2"/>
  <c r="F941" i="2"/>
  <c r="F542" i="2"/>
  <c r="F926" i="2"/>
  <c r="F359" i="2"/>
  <c r="F743" i="2"/>
  <c r="F545" i="2"/>
  <c r="F993" i="2"/>
  <c r="F1183" i="2"/>
  <c r="F1635" i="2"/>
  <c r="F1055" i="2"/>
  <c r="F1580" i="2"/>
  <c r="F1900" i="2"/>
  <c r="F1226" i="2"/>
  <c r="F568" i="2"/>
  <c r="F1526" i="2"/>
  <c r="F640" i="2"/>
  <c r="F1599" i="2"/>
  <c r="F1128" i="2"/>
  <c r="F1672" i="2"/>
  <c r="F2056" i="2"/>
  <c r="F2174" i="2"/>
  <c r="F2272" i="2"/>
  <c r="F634" i="2"/>
  <c r="F643" i="2"/>
  <c r="F963" i="2"/>
  <c r="F436" i="2"/>
  <c r="F756" i="2"/>
  <c r="F1076" i="2"/>
  <c r="F381" i="2"/>
  <c r="F701" i="2"/>
  <c r="F1085" i="2"/>
  <c r="F622" i="2"/>
  <c r="F1006" i="2"/>
  <c r="F1326" i="2"/>
  <c r="F631" i="2"/>
  <c r="F951" i="2"/>
  <c r="F625" i="2"/>
  <c r="F881" i="2"/>
  <c r="F1201" i="2"/>
  <c r="F1072" i="2"/>
  <c r="F1523" i="2"/>
  <c r="F1843" i="2"/>
  <c r="F890" i="2"/>
  <c r="F1468" i="2"/>
  <c r="F1788" i="2"/>
  <c r="F704" i="2"/>
  <c r="F1354" i="2"/>
  <c r="F1677" i="2"/>
  <c r="F1240" i="2"/>
  <c r="F1670" i="2"/>
  <c r="F712" i="2"/>
  <c r="F1423" i="2"/>
  <c r="F1807" i="2"/>
  <c r="F1160" i="2"/>
  <c r="F1560" i="2"/>
  <c r="F1944" i="2"/>
  <c r="F1283" i="2"/>
  <c r="F2126" i="2"/>
  <c r="F2446" i="2"/>
  <c r="F408" i="2"/>
  <c r="F1893" i="2"/>
  <c r="F2224" i="2"/>
  <c r="F690" i="2"/>
  <c r="F2137" i="2"/>
  <c r="F1714" i="2"/>
  <c r="F2355" i="2"/>
  <c r="F2675" i="2"/>
  <c r="F2033" i="2"/>
  <c r="F2428" i="2"/>
  <c r="F2337" i="2"/>
  <c r="F2867" i="2"/>
  <c r="F1713" i="2"/>
  <c r="F2594" i="2"/>
  <c r="F2956" i="2"/>
  <c r="F3212" i="2"/>
  <c r="F2405" i="2"/>
  <c r="F2423" i="2"/>
  <c r="F2846" i="2"/>
  <c r="F2149" i="2"/>
  <c r="F2716" i="2"/>
  <c r="F2983" i="2"/>
  <c r="F2413" i="2"/>
  <c r="F2841" i="2"/>
  <c r="F3225" i="2"/>
  <c r="F3170" i="2"/>
  <c r="F2896" i="2"/>
  <c r="F3319" i="2"/>
  <c r="F3639" i="2"/>
  <c r="F2399" i="2"/>
  <c r="F3247" i="2"/>
  <c r="F3576" i="2"/>
  <c r="F3832" i="2"/>
  <c r="F3077" i="2"/>
  <c r="F2639" i="2"/>
  <c r="F3013" i="2"/>
  <c r="F3427" i="2"/>
  <c r="F3207" i="2"/>
  <c r="F3781" i="2"/>
  <c r="F4066" i="2"/>
  <c r="F4322" i="2"/>
  <c r="F3413" i="2"/>
  <c r="F3890" i="2"/>
  <c r="F4083" i="2"/>
  <c r="F4403" i="2"/>
  <c r="F3645" i="2"/>
  <c r="F3964" i="2"/>
  <c r="F4156" i="2"/>
  <c r="F3189" i="2"/>
  <c r="F3774" i="2"/>
  <c r="F4125" i="2"/>
  <c r="F4381" i="2"/>
  <c r="F3168" i="2"/>
  <c r="F3912" i="2"/>
  <c r="F4412" i="2"/>
  <c r="F4732" i="2"/>
  <c r="F5052" i="2"/>
  <c r="F5308" i="2"/>
  <c r="F5564" i="2"/>
  <c r="F3961" i="2"/>
  <c r="F3497" i="2"/>
  <c r="F3998" i="2"/>
  <c r="F4518" i="2"/>
  <c r="F4838" i="2"/>
  <c r="F5094" i="2"/>
  <c r="F5414" i="2"/>
  <c r="F5734" i="2"/>
  <c r="F2489" i="2"/>
  <c r="F3673" i="2"/>
  <c r="F3780" i="2"/>
  <c r="F4193" i="2"/>
  <c r="F4553" i="2"/>
  <c r="F4873" i="2"/>
  <c r="F5257" i="2"/>
  <c r="F5705" i="2"/>
  <c r="F3372" i="2"/>
  <c r="F4619" i="2"/>
  <c r="F5131" i="2"/>
  <c r="F5541" i="2"/>
  <c r="F5890" i="2"/>
  <c r="F4294" i="2"/>
  <c r="F4890" i="2"/>
  <c r="F4359" i="2"/>
  <c r="F4917" i="2"/>
  <c r="F5429" i="2"/>
  <c r="F4367" i="2"/>
  <c r="F4816" i="2"/>
  <c r="F5328" i="2"/>
  <c r="F3851" i="2"/>
  <c r="F3958" i="2"/>
  <c r="F4551" i="2"/>
  <c r="F5063" i="2"/>
  <c r="F5575" i="2"/>
  <c r="F5917" i="2"/>
  <c r="F4655" i="2"/>
  <c r="F5167" i="2"/>
  <c r="F5663" i="2"/>
  <c r="F5688" i="2"/>
  <c r="F6151" i="2"/>
  <c r="F6407" i="2"/>
  <c r="F6727" i="2"/>
  <c r="F7047" i="2"/>
  <c r="F4319" i="2"/>
  <c r="F5867" i="2"/>
  <c r="F6240" i="2"/>
  <c r="F6496" i="2"/>
  <c r="F6752" i="2"/>
  <c r="F7072" i="2"/>
  <c r="F4503" i="2"/>
  <c r="F5883" i="2"/>
  <c r="F6313" i="2"/>
  <c r="F6633" i="2"/>
  <c r="F6953" i="2"/>
  <c r="F7209" i="2"/>
  <c r="F5739" i="2"/>
  <c r="F6298" i="2"/>
  <c r="F6618" i="2"/>
  <c r="F4690" i="2"/>
  <c r="F5915" i="2"/>
  <c r="F4695" i="2"/>
  <c r="F5916" i="2"/>
  <c r="F6332" i="2"/>
  <c r="F6716" i="2"/>
  <c r="F7100" i="2"/>
  <c r="F7548" i="2"/>
  <c r="F6341" i="2"/>
  <c r="F7728" i="2"/>
  <c r="F7242" i="2"/>
  <c r="F6731" i="2"/>
  <c r="F7483" i="2"/>
  <c r="F7822" i="2"/>
  <c r="F8142" i="2"/>
  <c r="F8462" i="2"/>
  <c r="F8782" i="2"/>
  <c r="F7186" i="2"/>
  <c r="F8212" i="2"/>
  <c r="F8940" i="2"/>
  <c r="F7495" i="2"/>
  <c r="F8927" i="2"/>
  <c r="F9029" i="2"/>
  <c r="F7644" i="2"/>
  <c r="F8156" i="2"/>
  <c r="F9021" i="2"/>
  <c r="F7732" i="2"/>
  <c r="F530" i="2"/>
  <c r="F411" i="2"/>
  <c r="F603" i="2"/>
  <c r="F795" i="2"/>
  <c r="F1051" i="2"/>
  <c r="F396" i="2"/>
  <c r="F588" i="2"/>
  <c r="F716" i="2"/>
  <c r="F908" i="2"/>
  <c r="F1100" i="2"/>
  <c r="F1356" i="2"/>
  <c r="F533" i="2"/>
  <c r="F661" i="2"/>
  <c r="F789" i="2"/>
  <c r="F917" i="2"/>
  <c r="F981" i="2"/>
  <c r="F1045" i="2"/>
  <c r="F390" i="2"/>
  <c r="F454" i="2"/>
  <c r="F518" i="2"/>
  <c r="F582" i="2"/>
  <c r="F646" i="2"/>
  <c r="F710" i="2"/>
  <c r="F774" i="2"/>
  <c r="F838" i="2"/>
  <c r="F902" i="2"/>
  <c r="F966" i="2"/>
  <c r="F1030" i="2"/>
  <c r="F1094" i="2"/>
  <c r="F1158" i="2"/>
  <c r="F1222" i="2"/>
  <c r="F1286" i="2"/>
  <c r="F1350" i="2"/>
  <c r="F399" i="2"/>
  <c r="F463" i="2"/>
  <c r="F527" i="2"/>
  <c r="F591" i="2"/>
  <c r="F655" i="2"/>
  <c r="F719" i="2"/>
  <c r="F783" i="2"/>
  <c r="F847" i="2"/>
  <c r="F911" i="2"/>
  <c r="F975" i="2"/>
  <c r="F393" i="2"/>
  <c r="F457" i="2"/>
  <c r="F521" i="2"/>
  <c r="F585" i="2"/>
  <c r="F649" i="2"/>
  <c r="F713" i="2"/>
  <c r="F777" i="2"/>
  <c r="F841" i="2"/>
  <c r="F905" i="2"/>
  <c r="F969" i="2"/>
  <c r="F1033" i="2"/>
  <c r="F1097" i="2"/>
  <c r="F1161" i="2"/>
  <c r="F1225" i="2"/>
  <c r="F1289" i="2"/>
  <c r="F1353" i="2"/>
  <c r="F696" i="2"/>
  <c r="F952" i="2"/>
  <c r="F1135" i="2"/>
  <c r="F1248" i="2"/>
  <c r="F1351" i="2"/>
  <c r="F1419" i="2"/>
  <c r="F1483" i="2"/>
  <c r="F1547" i="2"/>
  <c r="F1611" i="2"/>
  <c r="F1675" i="2"/>
  <c r="F1739" i="2"/>
  <c r="F1803" i="2"/>
  <c r="F1867" i="2"/>
  <c r="F1931" i="2"/>
  <c r="F1995" i="2"/>
  <c r="F2059" i="2"/>
  <c r="F730" i="2"/>
  <c r="F986" i="2"/>
  <c r="F1152" i="2"/>
  <c r="F1263" i="2"/>
  <c r="F1364" i="2"/>
  <c r="F1428" i="2"/>
  <c r="F1492" i="2"/>
  <c r="F1556" i="2"/>
  <c r="F1620" i="2"/>
  <c r="F1684" i="2"/>
  <c r="F1748" i="2"/>
  <c r="F1812" i="2"/>
  <c r="F1876" i="2"/>
  <c r="F1940" i="2"/>
  <c r="F2004" i="2"/>
  <c r="F432" i="2"/>
  <c r="F800" i="2"/>
  <c r="F1034" i="2"/>
  <c r="F1186" i="2"/>
  <c r="F1290" i="2"/>
  <c r="F1381" i="2"/>
  <c r="F1445" i="2"/>
  <c r="F1509" i="2"/>
  <c r="F1573" i="2"/>
  <c r="F1637" i="2"/>
  <c r="F1701" i="2"/>
  <c r="F376" i="2"/>
  <c r="F770" i="2"/>
  <c r="F1016" i="2"/>
  <c r="F1173" i="2"/>
  <c r="F1279" i="2"/>
  <c r="F1374" i="2"/>
  <c r="F1438" i="2"/>
  <c r="F1502" i="2"/>
  <c r="F1566" i="2"/>
  <c r="F1630" i="2"/>
  <c r="F1694" i="2"/>
  <c r="F1758" i="2"/>
  <c r="F1822" i="2"/>
  <c r="F1886" i="2"/>
  <c r="F448" i="2"/>
  <c r="F808" i="2"/>
  <c r="F1040" i="2"/>
  <c r="F1191" i="2"/>
  <c r="F1293" i="2"/>
  <c r="F1383" i="2"/>
  <c r="F1447" i="2"/>
  <c r="F1511" i="2"/>
  <c r="F1575" i="2"/>
  <c r="F1639" i="2"/>
  <c r="F1703" i="2"/>
  <c r="F1767" i="2"/>
  <c r="F1831" i="2"/>
  <c r="F1895" i="2"/>
  <c r="F520" i="2"/>
  <c r="F842" i="2"/>
  <c r="F1064" i="2"/>
  <c r="F1205" i="2"/>
  <c r="F1307" i="2"/>
  <c r="F1392" i="2"/>
  <c r="F1456" i="2"/>
  <c r="F1520" i="2"/>
  <c r="F1584" i="2"/>
  <c r="F1648" i="2"/>
  <c r="F1712" i="2"/>
  <c r="F1776" i="2"/>
  <c r="F1840" i="2"/>
  <c r="F1904" i="2"/>
  <c r="F1968" i="2"/>
  <c r="F2032" i="2"/>
  <c r="F912" i="2"/>
  <c r="F1409" i="2"/>
  <c r="F1665" i="2"/>
  <c r="F1866" i="2"/>
  <c r="F1998" i="2"/>
  <c r="F2086" i="2"/>
  <c r="F2150" i="2"/>
  <c r="F2214" i="2"/>
  <c r="F2278" i="2"/>
  <c r="F2342" i="2"/>
  <c r="F2406" i="2"/>
  <c r="F2470" i="2"/>
  <c r="F2534" i="2"/>
  <c r="F2598" i="2"/>
  <c r="F2662" i="2"/>
  <c r="F2726" i="2"/>
  <c r="F914" i="2"/>
  <c r="F1410" i="2"/>
  <c r="F1245" i="2"/>
  <c r="F1545" i="2"/>
  <c r="F1786" i="2"/>
  <c r="F1950" i="2"/>
  <c r="F2053" i="2"/>
  <c r="F2120" i="2"/>
  <c r="F2184" i="2"/>
  <c r="F2248" i="2"/>
  <c r="F2312" i="2"/>
  <c r="F2376" i="2"/>
  <c r="F2440" i="2"/>
  <c r="F2504" i="2"/>
  <c r="F1048" i="2"/>
  <c r="F1450" i="2"/>
  <c r="F1706" i="2"/>
  <c r="F1897" i="2"/>
  <c r="F2015" i="2"/>
  <c r="F2097" i="2"/>
  <c r="F2161" i="2"/>
  <c r="F2225" i="2"/>
  <c r="F2289" i="2"/>
  <c r="F1259" i="2"/>
  <c r="F1554" i="2"/>
  <c r="F1794" i="2"/>
  <c r="F1954" i="2"/>
  <c r="F2057" i="2"/>
  <c r="F2123" i="2"/>
  <c r="F2187" i="2"/>
  <c r="F2251" i="2"/>
  <c r="F2315" i="2"/>
  <c r="F2379" i="2"/>
  <c r="F2443" i="2"/>
  <c r="F2507" i="2"/>
  <c r="F2571" i="2"/>
  <c r="F2635" i="2"/>
  <c r="F2699" i="2"/>
  <c r="F592" i="2"/>
  <c r="F1322" i="2"/>
  <c r="F1593" i="2"/>
  <c r="F1818" i="2"/>
  <c r="F1969" i="2"/>
  <c r="F2068" i="2"/>
  <c r="F2132" i="2"/>
  <c r="F2196" i="2"/>
  <c r="F2260" i="2"/>
  <c r="F2324" i="2"/>
  <c r="F2388" i="2"/>
  <c r="F2452" i="2"/>
  <c r="F1698" i="2"/>
  <c r="F2074" i="2"/>
  <c r="F2245" i="2"/>
  <c r="F2385" i="2"/>
  <c r="F2503" i="2"/>
  <c r="F2593" i="2"/>
  <c r="F2679" i="2"/>
  <c r="F2763" i="2"/>
  <c r="F2827" i="2"/>
  <c r="F2891" i="2"/>
  <c r="F2955" i="2"/>
  <c r="F3019" i="2"/>
  <c r="F3083" i="2"/>
  <c r="F1090" i="2"/>
  <c r="F1898" i="2"/>
  <c r="F2141" i="2"/>
  <c r="F2306" i="2"/>
  <c r="F2434" i="2"/>
  <c r="F2541" i="2"/>
  <c r="F2626" i="2"/>
  <c r="F2712" i="2"/>
  <c r="F2788" i="2"/>
  <c r="F2852" i="2"/>
  <c r="F2916" i="2"/>
  <c r="F2980" i="2"/>
  <c r="F3044" i="2"/>
  <c r="F3108" i="2"/>
  <c r="F3172" i="2"/>
  <c r="F3236" i="2"/>
  <c r="F1360" i="2"/>
  <c r="F1953" i="2"/>
  <c r="F2165" i="2"/>
  <c r="F2325" i="2"/>
  <c r="F2453" i="2"/>
  <c r="F2553" i="2"/>
  <c r="F1474" i="2"/>
  <c r="F1991" i="2"/>
  <c r="F2189" i="2"/>
  <c r="F2343" i="2"/>
  <c r="F2469" i="2"/>
  <c r="F2565" i="2"/>
  <c r="F2650" i="2"/>
  <c r="F2736" i="2"/>
  <c r="F2806" i="2"/>
  <c r="F2870" i="2"/>
  <c r="F2934" i="2"/>
  <c r="F2998" i="2"/>
  <c r="F1570" i="2"/>
  <c r="F2030" i="2"/>
  <c r="F2213" i="2"/>
  <c r="F2361" i="2"/>
  <c r="F2484" i="2"/>
  <c r="F2577" i="2"/>
  <c r="F2663" i="2"/>
  <c r="F2748" i="2"/>
  <c r="F2815" i="2"/>
  <c r="F2879" i="2"/>
  <c r="F2943" i="2"/>
  <c r="F3007" i="2"/>
  <c r="F3071" i="2"/>
  <c r="F1425" i="2"/>
  <c r="F1970" i="2"/>
  <c r="F2175" i="2"/>
  <c r="F2333" i="2"/>
  <c r="F2461" i="2"/>
  <c r="F2559" i="2"/>
  <c r="F2644" i="2"/>
  <c r="F2729" i="2"/>
  <c r="F2801" i="2"/>
  <c r="F2865" i="2"/>
  <c r="F2929" i="2"/>
  <c r="F2993" i="2"/>
  <c r="F3057" i="2"/>
  <c r="F3121" i="2"/>
  <c r="F3185" i="2"/>
  <c r="F3249" i="2"/>
  <c r="F2071" i="2"/>
  <c r="F2592" i="2"/>
  <c r="F2808" i="2"/>
  <c r="F2978" i="2"/>
  <c r="F3112" i="2"/>
  <c r="F3202" i="2"/>
  <c r="F3286" i="2"/>
  <c r="F1966" i="2"/>
  <c r="F2557" i="2"/>
  <c r="F2789" i="2"/>
  <c r="F2960" i="2"/>
  <c r="F3102" i="2"/>
  <c r="F3192" i="2"/>
  <c r="F3278" i="2"/>
  <c r="F3343" i="2"/>
  <c r="F3407" i="2"/>
  <c r="F3471" i="2"/>
  <c r="F3535" i="2"/>
  <c r="F3599" i="2"/>
  <c r="F3663" i="2"/>
  <c r="F3727" i="2"/>
  <c r="F3791" i="2"/>
  <c r="F3855" i="2"/>
  <c r="F1974" i="2"/>
  <c r="F2560" i="2"/>
  <c r="F2792" i="2"/>
  <c r="F2962" i="2"/>
  <c r="F3103" i="2"/>
  <c r="F3194" i="2"/>
  <c r="F3279" i="2"/>
  <c r="F3344" i="2"/>
  <c r="F3408" i="2"/>
  <c r="F3472" i="2"/>
  <c r="F3536" i="2"/>
  <c r="F3600" i="2"/>
  <c r="F3664" i="2"/>
  <c r="F3728" i="2"/>
  <c r="F3792" i="2"/>
  <c r="F3856" i="2"/>
  <c r="F2109" i="2"/>
  <c r="F2607" i="2"/>
  <c r="F2816" i="2"/>
  <c r="F2986" i="2"/>
  <c r="F3118" i="2"/>
  <c r="F3206" i="2"/>
  <c r="F3289" i="2"/>
  <c r="F3353" i="2"/>
  <c r="F3417" i="2"/>
  <c r="F3481" i="2"/>
  <c r="F2415" i="2"/>
  <c r="F2724" i="2"/>
  <c r="F2904" i="2"/>
  <c r="F3062" i="2"/>
  <c r="F2426" i="2"/>
  <c r="F2728" i="2"/>
  <c r="F2906" i="2"/>
  <c r="F3064" i="2"/>
  <c r="F3166" i="2"/>
  <c r="F3251" i="2"/>
  <c r="F3323" i="2"/>
  <c r="F3387" i="2"/>
  <c r="F3451" i="2"/>
  <c r="F3515" i="2"/>
  <c r="F3579" i="2"/>
  <c r="F1666" i="2"/>
  <c r="F3018" i="2"/>
  <c r="F3290" i="2"/>
  <c r="F3428" i="2"/>
  <c r="F3541" i="2"/>
  <c r="F3643" i="2"/>
  <c r="F3729" i="2"/>
  <c r="F3813" i="2"/>
  <c r="F3898" i="2"/>
  <c r="F3962" i="2"/>
  <c r="F4026" i="2"/>
  <c r="F4090" i="2"/>
  <c r="F4154" i="2"/>
  <c r="F4218" i="2"/>
  <c r="F4282" i="2"/>
  <c r="F4346" i="2"/>
  <c r="F2303" i="2"/>
  <c r="F3122" i="2"/>
  <c r="F3333" i="2"/>
  <c r="F3461" i="2"/>
  <c r="F3569" i="2"/>
  <c r="F3666" i="2"/>
  <c r="F3750" i="2"/>
  <c r="F3836" i="2"/>
  <c r="F3915" i="2"/>
  <c r="F3979" i="2"/>
  <c r="F4043" i="2"/>
  <c r="F4107" i="2"/>
  <c r="F4171" i="2"/>
  <c r="F4235" i="2"/>
  <c r="F4299" i="2"/>
  <c r="F4363" i="2"/>
  <c r="F2546" i="2"/>
  <c r="F3157" i="2"/>
  <c r="F3350" i="2"/>
  <c r="F3478" i="2"/>
  <c r="F3582" i="2"/>
  <c r="F3677" i="2"/>
  <c r="F3763" i="2"/>
  <c r="F3849" i="2"/>
  <c r="F3924" i="2"/>
  <c r="F3988" i="2"/>
  <c r="F4052" i="2"/>
  <c r="F4116" i="2"/>
  <c r="F4180" i="2"/>
  <c r="F4244" i="2"/>
  <c r="F4308" i="2"/>
  <c r="F4372" i="2"/>
  <c r="F2973" i="2"/>
  <c r="F3274" i="2"/>
  <c r="F3418" i="2"/>
  <c r="F3533" i="2"/>
  <c r="F3636" i="2"/>
  <c r="F3722" i="2"/>
  <c r="F3806" i="2"/>
  <c r="F3892" i="2"/>
  <c r="F3957" i="2"/>
  <c r="F4021" i="2"/>
  <c r="F4085" i="2"/>
  <c r="F4149" i="2"/>
  <c r="F4213" i="2"/>
  <c r="F4277" i="2"/>
  <c r="F4341" i="2"/>
  <c r="F4405" i="2"/>
  <c r="F3066" i="2"/>
  <c r="F3301" i="2"/>
  <c r="F3437" i="2"/>
  <c r="F2912" i="2"/>
  <c r="F3254" i="2"/>
  <c r="F3406" i="2"/>
  <c r="F3388" i="2"/>
  <c r="F3641" i="2"/>
  <c r="F3811" i="2"/>
  <c r="F3960" i="2"/>
  <c r="F4088" i="2"/>
  <c r="F4216" i="2"/>
  <c r="F4344" i="2"/>
  <c r="F4436" i="2"/>
  <c r="F4500" i="2"/>
  <c r="F4564" i="2"/>
  <c r="F4628" i="2"/>
  <c r="F4692" i="2"/>
  <c r="F4756" i="2"/>
  <c r="F4820" i="2"/>
  <c r="F4884" i="2"/>
  <c r="F4948" i="2"/>
  <c r="F5012" i="2"/>
  <c r="F5076" i="2"/>
  <c r="F5140" i="2"/>
  <c r="F5204" i="2"/>
  <c r="F5268" i="2"/>
  <c r="F5332" i="2"/>
  <c r="F5396" i="2"/>
  <c r="F5460" i="2"/>
  <c r="F5524" i="2"/>
  <c r="F2221" i="2"/>
  <c r="F3514" i="2"/>
  <c r="F3706" i="2"/>
  <c r="F3876" i="2"/>
  <c r="F4009" i="2"/>
  <c r="F4137" i="2"/>
  <c r="F4265" i="2"/>
  <c r="F4392" i="2"/>
  <c r="F4461" i="2"/>
  <c r="F3135" i="2"/>
  <c r="F3573" i="2"/>
  <c r="F3755" i="2"/>
  <c r="F3918" i="2"/>
  <c r="F4046" i="2"/>
  <c r="F4174" i="2"/>
  <c r="F4302" i="2"/>
  <c r="F4414" i="2"/>
  <c r="F4478" i="2"/>
  <c r="F4542" i="2"/>
  <c r="F4606" i="2"/>
  <c r="F4670" i="2"/>
  <c r="F4734" i="2"/>
  <c r="F4798" i="2"/>
  <c r="F4862" i="2"/>
  <c r="F4926" i="2"/>
  <c r="F4990" i="2"/>
  <c r="F5054" i="2"/>
  <c r="F5118" i="2"/>
  <c r="F5182" i="2"/>
  <c r="F5246" i="2"/>
  <c r="F5310" i="2"/>
  <c r="F5374" i="2"/>
  <c r="F5438" i="2"/>
  <c r="F5502" i="2"/>
  <c r="F5566" i="2"/>
  <c r="F5630" i="2"/>
  <c r="F5694" i="2"/>
  <c r="F5758" i="2"/>
  <c r="F5822" i="2"/>
  <c r="F5886" i="2"/>
  <c r="F5950" i="2"/>
  <c r="F3261" i="2"/>
  <c r="F3601" i="2"/>
  <c r="F3778" i="2"/>
  <c r="F2976" i="2"/>
  <c r="F3550" i="2"/>
  <c r="F3737" i="2"/>
  <c r="F3904" i="2"/>
  <c r="F3474" i="2"/>
  <c r="F3674" i="2"/>
  <c r="F3844" i="2"/>
  <c r="F3985" i="2"/>
  <c r="F4113" i="2"/>
  <c r="F4241" i="2"/>
  <c r="F4369" i="2"/>
  <c r="F4449" i="2"/>
  <c r="F4513" i="2"/>
  <c r="F4577" i="2"/>
  <c r="F4641" i="2"/>
  <c r="F4705" i="2"/>
  <c r="F4769" i="2"/>
  <c r="F4833" i="2"/>
  <c r="F4897" i="2"/>
  <c r="F4961" i="2"/>
  <c r="F5025" i="2"/>
  <c r="F5089" i="2"/>
  <c r="F5153" i="2"/>
  <c r="F5217" i="2"/>
  <c r="F5281" i="2"/>
  <c r="F5345" i="2"/>
  <c r="F5409" i="2"/>
  <c r="F5473" i="2"/>
  <c r="F5537" i="2"/>
  <c r="F5601" i="2"/>
  <c r="F5665" i="2"/>
  <c r="F5729" i="2"/>
  <c r="F5793" i="2"/>
  <c r="F5857" i="2"/>
  <c r="F5921" i="2"/>
  <c r="F5985" i="2"/>
  <c r="F3509" i="2"/>
  <c r="F3968" i="2"/>
  <c r="F4224" i="2"/>
  <c r="F4440" i="2"/>
  <c r="F4555" i="2"/>
  <c r="F4658" i="2"/>
  <c r="F4760" i="2"/>
  <c r="F4863" i="2"/>
  <c r="F4965" i="2"/>
  <c r="F5067" i="2"/>
  <c r="F5170" i="2"/>
  <c r="F5272" i="2"/>
  <c r="F5375" i="2"/>
  <c r="F5477" i="2"/>
  <c r="F5579" i="2"/>
  <c r="F5666" i="2"/>
  <c r="F5751" i="2"/>
  <c r="F5836" i="2"/>
  <c r="F5922" i="2"/>
  <c r="F6002" i="2"/>
  <c r="F3810" i="2"/>
  <c r="F4134" i="2"/>
  <c r="F4388" i="2"/>
  <c r="F4519" i="2"/>
  <c r="F4621" i="2"/>
  <c r="F4723" i="2"/>
  <c r="F4826" i="2"/>
  <c r="F4928" i="2"/>
  <c r="F5031" i="2"/>
  <c r="F5133" i="2"/>
  <c r="F3943" i="2"/>
  <c r="F4199" i="2"/>
  <c r="F4427" i="2"/>
  <c r="F4546" i="2"/>
  <c r="F4648" i="2"/>
  <c r="F4751" i="2"/>
  <c r="F4853" i="2"/>
  <c r="F4955" i="2"/>
  <c r="F5058" i="2"/>
  <c r="F5160" i="2"/>
  <c r="F5263" i="2"/>
  <c r="F5365" i="2"/>
  <c r="F5467" i="2"/>
  <c r="F5570" i="2"/>
  <c r="F5658" i="2"/>
  <c r="F3951" i="2"/>
  <c r="F4207" i="2"/>
  <c r="F4431" i="2"/>
  <c r="F4547" i="2"/>
  <c r="F4650" i="2"/>
  <c r="F4752" i="2"/>
  <c r="F4855" i="2"/>
  <c r="F4957" i="2"/>
  <c r="F5059" i="2"/>
  <c r="F5162" i="2"/>
  <c r="F5264" i="2"/>
  <c r="F5367" i="2"/>
  <c r="F5469" i="2"/>
  <c r="F5571" i="2"/>
  <c r="F5659" i="2"/>
  <c r="F5744" i="2"/>
  <c r="F3984" i="2"/>
  <c r="F4240" i="2"/>
  <c r="F4448" i="2"/>
  <c r="F4562" i="2"/>
  <c r="F3588" i="2"/>
  <c r="F4054" i="2"/>
  <c r="F4310" i="2"/>
  <c r="F4482" i="2"/>
  <c r="F4589" i="2"/>
  <c r="F4691" i="2"/>
  <c r="F4794" i="2"/>
  <c r="F4896" i="2"/>
  <c r="F4999" i="2"/>
  <c r="F5101" i="2"/>
  <c r="F5203" i="2"/>
  <c r="F5306" i="2"/>
  <c r="F5408" i="2"/>
  <c r="F5511" i="2"/>
  <c r="F5608" i="2"/>
  <c r="F5693" i="2"/>
  <c r="F5779" i="2"/>
  <c r="F5864" i="2"/>
  <c r="F3612" i="2"/>
  <c r="F4055" i="2"/>
  <c r="F4311" i="2"/>
  <c r="F4483" i="2"/>
  <c r="F4591" i="2"/>
  <c r="F4693" i="2"/>
  <c r="F4795" i="2"/>
  <c r="F4898" i="2"/>
  <c r="F5000" i="2"/>
  <c r="F5103" i="2"/>
  <c r="F5205" i="2"/>
  <c r="F5307" i="2"/>
  <c r="F5410" i="2"/>
  <c r="F5512" i="2"/>
  <c r="F5610" i="2"/>
  <c r="F5695" i="2"/>
  <c r="F4287" i="2"/>
  <c r="F4920" i="2"/>
  <c r="F5271" i="2"/>
  <c r="F5543" i="2"/>
  <c r="F5752" i="2"/>
  <c r="F5866" i="2"/>
  <c r="F5972" i="2"/>
  <c r="F6047" i="2"/>
  <c r="F6111" i="2"/>
  <c r="F6175" i="2"/>
  <c r="F6239" i="2"/>
  <c r="F6303" i="2"/>
  <c r="F6367" i="2"/>
  <c r="F6431" i="2"/>
  <c r="F6495" i="2"/>
  <c r="F6559" i="2"/>
  <c r="F6623" i="2"/>
  <c r="F6687" i="2"/>
  <c r="F6751" i="2"/>
  <c r="F6815" i="2"/>
  <c r="F6879" i="2"/>
  <c r="F6943" i="2"/>
  <c r="F7007" i="2"/>
  <c r="F7071" i="2"/>
  <c r="F7135" i="2"/>
  <c r="F7199" i="2"/>
  <c r="F7263" i="2"/>
  <c r="F7327" i="2"/>
  <c r="F4669" i="2"/>
  <c r="F5079" i="2"/>
  <c r="F5376" i="2"/>
  <c r="F5639" i="2"/>
  <c r="F5796" i="2"/>
  <c r="F5909" i="2"/>
  <c r="F6005" i="2"/>
  <c r="F6072" i="2"/>
  <c r="F6136" i="2"/>
  <c r="F6200" i="2"/>
  <c r="F6264" i="2"/>
  <c r="F6328" i="2"/>
  <c r="F6392" i="2"/>
  <c r="F6456" i="2"/>
  <c r="F6520" i="2"/>
  <c r="F6584" i="2"/>
  <c r="F6648" i="2"/>
  <c r="F6712" i="2"/>
  <c r="F6776" i="2"/>
  <c r="F6840" i="2"/>
  <c r="F6904" i="2"/>
  <c r="F6968" i="2"/>
  <c r="F7032" i="2"/>
  <c r="F7096" i="2"/>
  <c r="F7160" i="2"/>
  <c r="F7224" i="2"/>
  <c r="F7288" i="2"/>
  <c r="F7352" i="2"/>
  <c r="F7416" i="2"/>
  <c r="F7480" i="2"/>
  <c r="F4728" i="2"/>
  <c r="F5138" i="2"/>
  <c r="F5415" i="2"/>
  <c r="F5671" i="2"/>
  <c r="F5812" i="2"/>
  <c r="F5925" i="2"/>
  <c r="F6015" i="2"/>
  <c r="F6081" i="2"/>
  <c r="F6145" i="2"/>
  <c r="F6209" i="2"/>
  <c r="F6273" i="2"/>
  <c r="F6337" i="2"/>
  <c r="F6401" i="2"/>
  <c r="F6465" i="2"/>
  <c r="F6529" i="2"/>
  <c r="F6593" i="2"/>
  <c r="F6657" i="2"/>
  <c r="F6721" i="2"/>
  <c r="F6785" i="2"/>
  <c r="F6849" i="2"/>
  <c r="F6913" i="2"/>
  <c r="F6977" i="2"/>
  <c r="F7041" i="2"/>
  <c r="F7105" i="2"/>
  <c r="F7169" i="2"/>
  <c r="F7233" i="2"/>
  <c r="F4618" i="2"/>
  <c r="F5040" i="2"/>
  <c r="F5351" i="2"/>
  <c r="F5618" i="2"/>
  <c r="F5786" i="2"/>
  <c r="F5899" i="2"/>
  <c r="F5998" i="2"/>
  <c r="F6066" i="2"/>
  <c r="F6130" i="2"/>
  <c r="F6194" i="2"/>
  <c r="F6258" i="2"/>
  <c r="F6322" i="2"/>
  <c r="F6386" i="2"/>
  <c r="F6450" i="2"/>
  <c r="F6514" i="2"/>
  <c r="F6578" i="2"/>
  <c r="F6642" i="2"/>
  <c r="F6706" i="2"/>
  <c r="F6770" i="2"/>
  <c r="F6834" i="2"/>
  <c r="F3874" i="2"/>
  <c r="F4843" i="2"/>
  <c r="F5219" i="2"/>
  <c r="F5491" i="2"/>
  <c r="F5720" i="2"/>
  <c r="F5844" i="2"/>
  <c r="F5955" i="2"/>
  <c r="F6035" i="2"/>
  <c r="F6099" i="2"/>
  <c r="F6163" i="2"/>
  <c r="F3935" i="2"/>
  <c r="F4848" i="2"/>
  <c r="F5223" i="2"/>
  <c r="F5496" i="2"/>
  <c r="F5722" i="2"/>
  <c r="F5845" i="2"/>
  <c r="F5956" i="2"/>
  <c r="F6036" i="2"/>
  <c r="F6100" i="2"/>
  <c r="F6164" i="2"/>
  <c r="F6228" i="2"/>
  <c r="F6292" i="2"/>
  <c r="F6356" i="2"/>
  <c r="F6420" i="2"/>
  <c r="F6484" i="2"/>
  <c r="F6548" i="2"/>
  <c r="F6612" i="2"/>
  <c r="F6676" i="2"/>
  <c r="F6740" i="2"/>
  <c r="F6804" i="2"/>
  <c r="F6868" i="2"/>
  <c r="F6932" i="2"/>
  <c r="F6996" i="2"/>
  <c r="F7060" i="2"/>
  <c r="F7124" i="2"/>
  <c r="F7188" i="2"/>
  <c r="F7252" i="2"/>
  <c r="F7316" i="2"/>
  <c r="F7380" i="2"/>
  <c r="F7444" i="2"/>
  <c r="F7508" i="2"/>
  <c r="F7572" i="2"/>
  <c r="F4223" i="2"/>
  <c r="F4907" i="2"/>
  <c r="F5261" i="2"/>
  <c r="F5535" i="2"/>
  <c r="F5746" i="2"/>
  <c r="F5861" i="2"/>
  <c r="F5970" i="2"/>
  <c r="F6045" i="2"/>
  <c r="F6109" i="2"/>
  <c r="F6173" i="2"/>
  <c r="F6237" i="2"/>
  <c r="F6301" i="2"/>
  <c r="F6365" i="2"/>
  <c r="F6429" i="2"/>
  <c r="F6493" i="2"/>
  <c r="F6557" i="2"/>
  <c r="F6621" i="2"/>
  <c r="F6685" i="2"/>
  <c r="F6749" i="2"/>
  <c r="F6813" i="2"/>
  <c r="F6877" i="2"/>
  <c r="F6941" i="2"/>
  <c r="F7005" i="2"/>
  <c r="F7069" i="2"/>
  <c r="F7133" i="2"/>
  <c r="F7197" i="2"/>
  <c r="F7261" i="2"/>
  <c r="F7325" i="2"/>
  <c r="F4861" i="2"/>
  <c r="F6166" i="2"/>
  <c r="F6451" i="2"/>
  <c r="F6707" i="2"/>
  <c r="F6939" i="2"/>
  <c r="F7110" i="2"/>
  <c r="F7275" i="2"/>
  <c r="F7390" i="2"/>
  <c r="F7475" i="2"/>
  <c r="F7551" i="2"/>
  <c r="F7624" i="2"/>
  <c r="F7688" i="2"/>
  <c r="F7752" i="2"/>
  <c r="F7816" i="2"/>
  <c r="F7880" i="2"/>
  <c r="F7944" i="2"/>
  <c r="F8008" i="2"/>
  <c r="F8072" i="2"/>
  <c r="F8136" i="2"/>
  <c r="F8200" i="2"/>
  <c r="F8264" i="2"/>
  <c r="F8328" i="2"/>
  <c r="F8392" i="2"/>
  <c r="F8456" i="2"/>
  <c r="F8520" i="2"/>
  <c r="F8584" i="2"/>
  <c r="F8648" i="2"/>
  <c r="F8712" i="2"/>
  <c r="F8776" i="2"/>
  <c r="F8840" i="2"/>
  <c r="F8904" i="2"/>
  <c r="F8968" i="2"/>
  <c r="F5266" i="2"/>
  <c r="F6230" i="2"/>
  <c r="F6486" i="2"/>
  <c r="F6742" i="2"/>
  <c r="F6963" i="2"/>
  <c r="F7134" i="2"/>
  <c r="F7294" i="2"/>
  <c r="F7402" i="2"/>
  <c r="F7487" i="2"/>
  <c r="F7561" i="2"/>
  <c r="F7633" i="2"/>
  <c r="F7697" i="2"/>
  <c r="F7761" i="2"/>
  <c r="F7825" i="2"/>
  <c r="F7889" i="2"/>
  <c r="F7953" i="2"/>
  <c r="F8017" i="2"/>
  <c r="F8081" i="2"/>
  <c r="F8145" i="2"/>
  <c r="F8209" i="2"/>
  <c r="F8273" i="2"/>
  <c r="F8337" i="2"/>
  <c r="F8401" i="2"/>
  <c r="F8465" i="2"/>
  <c r="F8529" i="2"/>
  <c r="F5573" i="2"/>
  <c r="F6267" i="2"/>
  <c r="F6523" i="2"/>
  <c r="F6779" i="2"/>
  <c r="F6987" i="2"/>
  <c r="F7158" i="2"/>
  <c r="F7313" i="2"/>
  <c r="F7414" i="2"/>
  <c r="F7498" i="2"/>
  <c r="F7571" i="2"/>
  <c r="F7642" i="2"/>
  <c r="F7706" i="2"/>
  <c r="F7770" i="2"/>
  <c r="F7834" i="2"/>
  <c r="F7898" i="2"/>
  <c r="F7962" i="2"/>
  <c r="F8026" i="2"/>
  <c r="F8090" i="2"/>
  <c r="F8154" i="2"/>
  <c r="F8218" i="2"/>
  <c r="F8282" i="2"/>
  <c r="F8346" i="2"/>
  <c r="F8410" i="2"/>
  <c r="F8474" i="2"/>
  <c r="F8538" i="2"/>
  <c r="F8602" i="2"/>
  <c r="F8666" i="2"/>
  <c r="F8730" i="2"/>
  <c r="F8794" i="2"/>
  <c r="F8858" i="2"/>
  <c r="F8922" i="2"/>
  <c r="F8986" i="2"/>
  <c r="F5335" i="2"/>
  <c r="F6238" i="2"/>
  <c r="F6494" i="2"/>
  <c r="F6750" i="2"/>
  <c r="F6970" i="2"/>
  <c r="F7139" i="2"/>
  <c r="F7298" i="2"/>
  <c r="F5660" i="2"/>
  <c r="F6278" i="2"/>
  <c r="F6534" i="2"/>
  <c r="F6790" i="2"/>
  <c r="F6995" i="2"/>
  <c r="F7166" i="2"/>
  <c r="F7318" i="2"/>
  <c r="F7418" i="2"/>
  <c r="F7502" i="2"/>
  <c r="F7575" i="2"/>
  <c r="F7645" i="2"/>
  <c r="F7709" i="2"/>
  <c r="F7773" i="2"/>
  <c r="F7837" i="2"/>
  <c r="F7901" i="2"/>
  <c r="F7965" i="2"/>
  <c r="F8029" i="2"/>
  <c r="F8093" i="2"/>
  <c r="F8157" i="2"/>
  <c r="F8221" i="2"/>
  <c r="F8285" i="2"/>
  <c r="F8349" i="2"/>
  <c r="F8413" i="2"/>
  <c r="F8477" i="2"/>
  <c r="F8541" i="2"/>
  <c r="F8605" i="2"/>
  <c r="F8669" i="2"/>
  <c r="F8733" i="2"/>
  <c r="F8797" i="2"/>
  <c r="F8861" i="2"/>
  <c r="F8925" i="2"/>
  <c r="F8989" i="2"/>
  <c r="F5820" i="2"/>
  <c r="F6315" i="2"/>
  <c r="F6571" i="2"/>
  <c r="F6827" i="2"/>
  <c r="F7019" i="2"/>
  <c r="F7190" i="2"/>
  <c r="F7337" i="2"/>
  <c r="F7430" i="2"/>
  <c r="F7512" i="2"/>
  <c r="F7585" i="2"/>
  <c r="F7654" i="2"/>
  <c r="F7718" i="2"/>
  <c r="F7782" i="2"/>
  <c r="F7846" i="2"/>
  <c r="F7910" i="2"/>
  <c r="F7974" i="2"/>
  <c r="F8038" i="2"/>
  <c r="F8102" i="2"/>
  <c r="F8166" i="2"/>
  <c r="F8230" i="2"/>
  <c r="F8294" i="2"/>
  <c r="F8358" i="2"/>
  <c r="F8422" i="2"/>
  <c r="F8486" i="2"/>
  <c r="F8550" i="2"/>
  <c r="F8614" i="2"/>
  <c r="F8678" i="2"/>
  <c r="F8742" i="2"/>
  <c r="F8806" i="2"/>
  <c r="F8870" i="2"/>
  <c r="F8934" i="2"/>
  <c r="F8998" i="2"/>
  <c r="F6691" i="2"/>
  <c r="F7378" i="2"/>
  <c r="F7591" i="2"/>
  <c r="F7764" i="2"/>
  <c r="F7935" i="2"/>
  <c r="F8107" i="2"/>
  <c r="F8276" i="2"/>
  <c r="F8447" i="2"/>
  <c r="F8604" i="2"/>
  <c r="F8732" i="2"/>
  <c r="F8860" i="2"/>
  <c r="F8988" i="2"/>
  <c r="F9067" i="2"/>
  <c r="F9131" i="2"/>
  <c r="F9195" i="2"/>
  <c r="F6574" i="2"/>
  <c r="F7338" i="2"/>
  <c r="F7568" i="2"/>
  <c r="F7747" i="2"/>
  <c r="F7916" i="2"/>
  <c r="F8087" i="2"/>
  <c r="F8259" i="2"/>
  <c r="F8428" i="2"/>
  <c r="F8591" i="2"/>
  <c r="F8719" i="2"/>
  <c r="F8847" i="2"/>
  <c r="F8975" i="2"/>
  <c r="F9060" i="2"/>
  <c r="F9124" i="2"/>
  <c r="F9188" i="2"/>
  <c r="F6467" i="2"/>
  <c r="F7283" i="2"/>
  <c r="F7546" i="2"/>
  <c r="F7727" i="2"/>
  <c r="F7899" i="2"/>
  <c r="F8068" i="2"/>
  <c r="F8239" i="2"/>
  <c r="F8411" i="2"/>
  <c r="F8577" i="2"/>
  <c r="F8705" i="2"/>
  <c r="F8833" i="2"/>
  <c r="F8961" i="2"/>
  <c r="F9053" i="2"/>
  <c r="F9117" i="2"/>
  <c r="F9181" i="2"/>
  <c r="F6350" i="2"/>
  <c r="F7214" i="2"/>
  <c r="F7527" i="2"/>
  <c r="F7708" i="2"/>
  <c r="F7879" i="2"/>
  <c r="F8051" i="2"/>
  <c r="F8220" i="2"/>
  <c r="F8391" i="2"/>
  <c r="F8563" i="2"/>
  <c r="F8691" i="2"/>
  <c r="F8819" i="2"/>
  <c r="F8947" i="2"/>
  <c r="F9046" i="2"/>
  <c r="F9110" i="2"/>
  <c r="F9174" i="2"/>
  <c r="F6243" i="2"/>
  <c r="F6638" i="2"/>
  <c r="F7366" i="2"/>
  <c r="F7582" i="2"/>
  <c r="F7756" i="2"/>
  <c r="F7927" i="2"/>
  <c r="F8099" i="2"/>
  <c r="F8268" i="2"/>
  <c r="F8439" i="2"/>
  <c r="F8599" i="2"/>
  <c r="F8727" i="2"/>
  <c r="F8855" i="2"/>
  <c r="F8983" i="2"/>
  <c r="F9064" i="2"/>
  <c r="F9128" i="2"/>
  <c r="F9192" i="2"/>
  <c r="F6542" i="2"/>
  <c r="F7322" i="2"/>
  <c r="F7563" i="2"/>
  <c r="F7740" i="2"/>
  <c r="F7911" i="2"/>
  <c r="F8083" i="2"/>
  <c r="F8252" i="2"/>
  <c r="F8423" i="2"/>
  <c r="F8587" i="2"/>
  <c r="F8715" i="2"/>
  <c r="F8843" i="2"/>
  <c r="F8971" i="2"/>
  <c r="F9058" i="2"/>
  <c r="F9122" i="2"/>
  <c r="F9186" i="2"/>
  <c r="F7399" i="2"/>
  <c r="F8123" i="2"/>
  <c r="F8745" i="2"/>
  <c r="F9137" i="2"/>
  <c r="F7627" i="2"/>
  <c r="F8308" i="2"/>
  <c r="F8884" i="2"/>
  <c r="F9207" i="2"/>
  <c r="F7803" i="2"/>
  <c r="F8484" i="2"/>
  <c r="F9015" i="2"/>
  <c r="F6971" i="2"/>
  <c r="F7988" i="2"/>
  <c r="F8644" i="2"/>
  <c r="F9087" i="2"/>
  <c r="F7458" i="2"/>
  <c r="F8164" i="2"/>
  <c r="F8777" i="2"/>
  <c r="F9153" i="2"/>
  <c r="F7668" i="2"/>
  <c r="F8351" i="2"/>
  <c r="F8916" i="2"/>
  <c r="F6659" i="2"/>
  <c r="F6755" i="2"/>
  <c r="F7078" i="2"/>
  <c r="F7775" i="2"/>
  <c r="F8187" i="2"/>
  <c r="F7371" i="2"/>
  <c r="F8031" i="2"/>
  <c r="F9129" i="2"/>
  <c r="F554" i="2"/>
  <c r="F691" i="2"/>
  <c r="F1011" i="2"/>
  <c r="F484" i="2"/>
  <c r="F932" i="2"/>
  <c r="F429" i="2"/>
  <c r="F877" i="2"/>
  <c r="F670" i="2"/>
  <c r="F1118" i="2"/>
  <c r="F551" i="2"/>
  <c r="F353" i="2"/>
  <c r="F801" i="2"/>
  <c r="F1249" i="2"/>
  <c r="F1379" i="2"/>
  <c r="F1699" i="2"/>
  <c r="F826" i="2"/>
  <c r="F1452" i="2"/>
  <c r="F2028" i="2"/>
  <c r="F1469" i="2"/>
  <c r="F866" i="2"/>
  <c r="F1590" i="2"/>
  <c r="F904" i="2"/>
  <c r="F1471" i="2"/>
  <c r="F1855" i="2"/>
  <c r="F1480" i="2"/>
  <c r="F1864" i="2"/>
  <c r="F1505" i="2"/>
  <c r="F2430" i="2"/>
  <c r="F2464" i="2"/>
  <c r="F570" i="2"/>
  <c r="F579" i="2"/>
  <c r="F899" i="2"/>
  <c r="F372" i="2"/>
  <c r="F692" i="2"/>
  <c r="F1012" i="2"/>
  <c r="F1204" i="2"/>
  <c r="F509" i="2"/>
  <c r="F765" i="2"/>
  <c r="F1021" i="2"/>
  <c r="F494" i="2"/>
  <c r="F814" i="2"/>
  <c r="F1198" i="2"/>
  <c r="F439" i="2"/>
  <c r="F823" i="2"/>
  <c r="F497" i="2"/>
  <c r="F753" i="2"/>
  <c r="F1073" i="2"/>
  <c r="F544" i="2"/>
  <c r="F1312" i="2"/>
  <c r="F1651" i="2"/>
  <c r="F1971" i="2"/>
  <c r="F1096" i="2"/>
  <c r="F1596" i="2"/>
  <c r="F1916" i="2"/>
  <c r="F960" i="2"/>
  <c r="F1485" i="2"/>
  <c r="F674" i="2"/>
  <c r="F1343" i="2"/>
  <c r="F1606" i="2"/>
  <c r="F1926" i="2"/>
  <c r="F1357" i="2"/>
  <c r="F1551" i="2"/>
  <c r="F1871" i="2"/>
  <c r="F1269" i="2"/>
  <c r="F1624" i="2"/>
  <c r="F1880" i="2"/>
  <c r="F400" i="2"/>
  <c r="F2061" i="2"/>
  <c r="F2382" i="2"/>
  <c r="F2638" i="2"/>
  <c r="F1449" i="2"/>
  <c r="F2160" i="2"/>
  <c r="F2480" i="2"/>
  <c r="F1833" i="2"/>
  <c r="F2201" i="2"/>
  <c r="F1901" i="2"/>
  <c r="F2163" i="2"/>
  <c r="F2547" i="2"/>
  <c r="F2739" i="2"/>
  <c r="F1925" i="2"/>
  <c r="F2300" i="2"/>
  <c r="F2181" i="2"/>
  <c r="F2732" i="2"/>
  <c r="F3123" i="2"/>
  <c r="F2505" i="2"/>
  <c r="F2828" i="2"/>
  <c r="F3084" i="2"/>
  <c r="F2101" i="2"/>
  <c r="F2125" i="2"/>
  <c r="F2618" i="2"/>
  <c r="F2910" i="2"/>
  <c r="F2313" i="2"/>
  <c r="F2855" i="2"/>
  <c r="F2111" i="2"/>
  <c r="F2525" i="2"/>
  <c r="F2905" i="2"/>
  <c r="F1007" i="2"/>
  <c r="F2914" i="2"/>
  <c r="F3326" i="2"/>
  <c r="F3160" i="2"/>
  <c r="F3511" i="2"/>
  <c r="F3767" i="2"/>
  <c r="F3058" i="2"/>
  <c r="F3384" i="2"/>
  <c r="F3640" i="2"/>
  <c r="F2473" i="2"/>
  <c r="F3174" i="2"/>
  <c r="F2199" i="2"/>
  <c r="F2642" i="2"/>
  <c r="F3363" i="2"/>
  <c r="F2762" i="2"/>
  <c r="F3605" i="2"/>
  <c r="F4002" i="2"/>
  <c r="F4386" i="2"/>
  <c r="F3633" i="2"/>
  <c r="F4019" i="2"/>
  <c r="F4339" i="2"/>
  <c r="F3430" i="2"/>
  <c r="F3900" i="2"/>
  <c r="F4220" i="2"/>
  <c r="F3370" i="2"/>
  <c r="F3860" i="2"/>
  <c r="F4189" i="2"/>
  <c r="F3222" i="2"/>
  <c r="F3098" i="2"/>
  <c r="F4168" i="2"/>
  <c r="F4604" i="2"/>
  <c r="F4924" i="2"/>
  <c r="F5180" i="2"/>
  <c r="F5436" i="2"/>
  <c r="F3812" i="2"/>
  <c r="F4437" i="2"/>
  <c r="F3861" i="2"/>
  <c r="F4454" i="2"/>
  <c r="F4774" i="2"/>
  <c r="F5030" i="2"/>
  <c r="F5350" i="2"/>
  <c r="F5670" i="2"/>
  <c r="F5926" i="2"/>
  <c r="F3470" i="2"/>
  <c r="F3604" i="2"/>
  <c r="F4321" i="2"/>
  <c r="F4617" i="2"/>
  <c r="F4937" i="2"/>
  <c r="F5193" i="2"/>
  <c r="F5513" i="2"/>
  <c r="F5961" i="2"/>
  <c r="F4517" i="2"/>
  <c r="F5029" i="2"/>
  <c r="F5634" i="2"/>
  <c r="F3537" i="2"/>
  <c r="F4474" i="2"/>
  <c r="F4992" i="2"/>
  <c r="F4610" i="2"/>
  <c r="F5122" i="2"/>
  <c r="F5626" i="2"/>
  <c r="F4509" i="2"/>
  <c r="F5123" i="2"/>
  <c r="F5627" i="2"/>
  <c r="F4144" i="2"/>
  <c r="F4214" i="2"/>
  <c r="F4858" i="2"/>
  <c r="F5267" i="2"/>
  <c r="F5747" i="2"/>
  <c r="F4215" i="2"/>
  <c r="F4757" i="2"/>
  <c r="F5371" i="2"/>
  <c r="F4767" i="2"/>
  <c r="F6022" i="2"/>
  <c r="F6279" i="2"/>
  <c r="F6599" i="2"/>
  <c r="F6919" i="2"/>
  <c r="F7175" i="2"/>
  <c r="F5274" i="2"/>
  <c r="F6048" i="2"/>
  <c r="F6368" i="2"/>
  <c r="F6688" i="2"/>
  <c r="F7008" i="2"/>
  <c r="F7264" i="2"/>
  <c r="F4984" i="2"/>
  <c r="F5586" i="2"/>
  <c r="F6121" i="2"/>
  <c r="F6441" i="2"/>
  <c r="F6697" i="2"/>
  <c r="F7081" i="2"/>
  <c r="F5248" i="2"/>
  <c r="F5965" i="2"/>
  <c r="F6234" i="2"/>
  <c r="F6554" i="2"/>
  <c r="F6810" i="2"/>
  <c r="F5802" i="2"/>
  <c r="F6075" i="2"/>
  <c r="F5653" i="2"/>
  <c r="F6076" i="2"/>
  <c r="F6396" i="2"/>
  <c r="F6588" i="2"/>
  <c r="F6844" i="2"/>
  <c r="F7164" i="2"/>
  <c r="F7420" i="2"/>
  <c r="F5159" i="2"/>
  <c r="F6020" i="2"/>
  <c r="F6277" i="2"/>
  <c r="F6533" i="2"/>
  <c r="F6789" i="2"/>
  <c r="F7045" i="2"/>
  <c r="F7173" i="2"/>
  <c r="F7365" i="2"/>
  <c r="F6867" i="2"/>
  <c r="F7523" i="2"/>
  <c r="F7856" i="2"/>
  <c r="F8048" i="2"/>
  <c r="F8240" i="2"/>
  <c r="F8496" i="2"/>
  <c r="F8752" i="2"/>
  <c r="F9008" i="2"/>
  <c r="F6899" i="2"/>
  <c r="F7607" i="2"/>
  <c r="F7801" i="2"/>
  <c r="F8057" i="2"/>
  <c r="F8249" i="2"/>
  <c r="F8505" i="2"/>
  <c r="F6683" i="2"/>
  <c r="F7382" i="2"/>
  <c r="F7682" i="2"/>
  <c r="F7938" i="2"/>
  <c r="F8194" i="2"/>
  <c r="F8386" i="2"/>
  <c r="F8642" i="2"/>
  <c r="F8898" i="2"/>
  <c r="F6398" i="2"/>
  <c r="F7075" i="2"/>
  <c r="F6438" i="2"/>
  <c r="F7270" i="2"/>
  <c r="F7621" i="2"/>
  <c r="F7877" i="2"/>
  <c r="F8133" i="2"/>
  <c r="F8325" i="2"/>
  <c r="F8645" i="2"/>
  <c r="F8901" i="2"/>
  <c r="F6475" i="2"/>
  <c r="F7398" i="2"/>
  <c r="F7694" i="2"/>
  <c r="F8014" i="2"/>
  <c r="F8334" i="2"/>
  <c r="F8590" i="2"/>
  <c r="F8974" i="2"/>
  <c r="F7518" i="2"/>
  <c r="F8383" i="2"/>
  <c r="F9043" i="2"/>
  <c r="F7107" i="2"/>
  <c r="F8195" i="2"/>
  <c r="F8671" i="2"/>
  <c r="F9164" i="2"/>
  <c r="F7470" i="2"/>
  <c r="F8175" i="2"/>
  <c r="F8657" i="2"/>
  <c r="F5197" i="2"/>
  <c r="F8327" i="2"/>
  <c r="F9177" i="2"/>
  <c r="F466" i="2"/>
  <c r="F347" i="2"/>
  <c r="F539" i="2"/>
  <c r="F731" i="2"/>
  <c r="F923" i="2"/>
  <c r="F1115" i="2"/>
  <c r="F460" i="2"/>
  <c r="F652" i="2"/>
  <c r="F780" i="2"/>
  <c r="F1036" i="2"/>
  <c r="F1164" i="2"/>
  <c r="F1292" i="2"/>
  <c r="F469" i="2"/>
  <c r="F597" i="2"/>
  <c r="F725" i="2"/>
  <c r="F1109" i="2"/>
  <c r="F346" i="2"/>
  <c r="F410" i="2"/>
  <c r="F474" i="2"/>
  <c r="F538" i="2"/>
  <c r="F602" i="2"/>
  <c r="F355" i="2"/>
  <c r="F419" i="2"/>
  <c r="F483" i="2"/>
  <c r="F547" i="2"/>
  <c r="F611" i="2"/>
  <c r="F675" i="2"/>
  <c r="F739" i="2"/>
  <c r="F803" i="2"/>
  <c r="F867" i="2"/>
  <c r="F931" i="2"/>
  <c r="F995" i="2"/>
  <c r="F1059" i="2"/>
  <c r="F1123" i="2"/>
  <c r="F1187" i="2"/>
  <c r="F404" i="2"/>
  <c r="F468" i="2"/>
  <c r="F532" i="2"/>
  <c r="F596" i="2"/>
  <c r="F660" i="2"/>
  <c r="F724" i="2"/>
  <c r="F788" i="2"/>
  <c r="F852" i="2"/>
  <c r="F916" i="2"/>
  <c r="F980" i="2"/>
  <c r="F1044" i="2"/>
  <c r="F1108" i="2"/>
  <c r="F1172" i="2"/>
  <c r="F1236" i="2"/>
  <c r="F1300" i="2"/>
  <c r="F349" i="2"/>
  <c r="F413" i="2"/>
  <c r="F477" i="2"/>
  <c r="F541" i="2"/>
  <c r="F605" i="2"/>
  <c r="F669" i="2"/>
  <c r="F733" i="2"/>
  <c r="F797" i="2"/>
  <c r="F861" i="2"/>
  <c r="F925" i="2"/>
  <c r="F989" i="2"/>
  <c r="F1053" i="2"/>
  <c r="F1117" i="2"/>
  <c r="F398" i="2"/>
  <c r="F462" i="2"/>
  <c r="F526" i="2"/>
  <c r="F590" i="2"/>
  <c r="F654" i="2"/>
  <c r="F718" i="2"/>
  <c r="F782" i="2"/>
  <c r="F846" i="2"/>
  <c r="F910" i="2"/>
  <c r="F974" i="2"/>
  <c r="F1038" i="2"/>
  <c r="F1102" i="2"/>
  <c r="F1166" i="2"/>
  <c r="F1230" i="2"/>
  <c r="F1294" i="2"/>
  <c r="F1358" i="2"/>
  <c r="F407" i="2"/>
  <c r="F471" i="2"/>
  <c r="F535" i="2"/>
  <c r="F599" i="2"/>
  <c r="F663" i="2"/>
  <c r="F727" i="2"/>
  <c r="F791" i="2"/>
  <c r="F855" i="2"/>
  <c r="F919" i="2"/>
  <c r="F983" i="2"/>
  <c r="F401" i="2"/>
  <c r="F465" i="2"/>
  <c r="F529" i="2"/>
  <c r="F593" i="2"/>
  <c r="F657" i="2"/>
  <c r="F721" i="2"/>
  <c r="F785" i="2"/>
  <c r="F849" i="2"/>
  <c r="F913" i="2"/>
  <c r="F977" i="2"/>
  <c r="F1041" i="2"/>
  <c r="F1105" i="2"/>
  <c r="F1169" i="2"/>
  <c r="F1233" i="2"/>
  <c r="F1297" i="2"/>
  <c r="F1361" i="2"/>
  <c r="F728" i="2"/>
  <c r="F984" i="2"/>
  <c r="F1151" i="2"/>
  <c r="F1261" i="2"/>
  <c r="F1363" i="2"/>
  <c r="F1427" i="2"/>
  <c r="F1491" i="2"/>
  <c r="F1555" i="2"/>
  <c r="F1619" i="2"/>
  <c r="F1683" i="2"/>
  <c r="F1747" i="2"/>
  <c r="F1811" i="2"/>
  <c r="F1875" i="2"/>
  <c r="F1939" i="2"/>
  <c r="F2003" i="2"/>
  <c r="F360" i="2"/>
  <c r="F762" i="2"/>
  <c r="F1010" i="2"/>
  <c r="F1168" i="2"/>
  <c r="F1275" i="2"/>
  <c r="F1372" i="2"/>
  <c r="F1436" i="2"/>
  <c r="F1500" i="2"/>
  <c r="F1564" i="2"/>
  <c r="F1628" i="2"/>
  <c r="F1692" i="2"/>
  <c r="F1756" i="2"/>
  <c r="F1820" i="2"/>
  <c r="F1884" i="2"/>
  <c r="F1948" i="2"/>
  <c r="F2012" i="2"/>
  <c r="F496" i="2"/>
  <c r="F832" i="2"/>
  <c r="F1056" i="2"/>
  <c r="F1200" i="2"/>
  <c r="F1303" i="2"/>
  <c r="F1389" i="2"/>
  <c r="F1453" i="2"/>
  <c r="F1517" i="2"/>
  <c r="F1581" i="2"/>
  <c r="F1645" i="2"/>
  <c r="F1709" i="2"/>
  <c r="F440" i="2"/>
  <c r="F802" i="2"/>
  <c r="F1039" i="2"/>
  <c r="F1189" i="2"/>
  <c r="F1291" i="2"/>
  <c r="F1382" i="2"/>
  <c r="F1446" i="2"/>
  <c r="F1510" i="2"/>
  <c r="F1574" i="2"/>
  <c r="F1638" i="2"/>
  <c r="F1702" i="2"/>
  <c r="F1766" i="2"/>
  <c r="F1830" i="2"/>
  <c r="F1894" i="2"/>
  <c r="F512" i="2"/>
  <c r="F840" i="2"/>
  <c r="F1063" i="2"/>
  <c r="F1203" i="2"/>
  <c r="F1306" i="2"/>
  <c r="F1391" i="2"/>
  <c r="F1455" i="2"/>
  <c r="F1519" i="2"/>
  <c r="F1583" i="2"/>
  <c r="F1647" i="2"/>
  <c r="F1711" i="2"/>
  <c r="F1775" i="2"/>
  <c r="F1839" i="2"/>
  <c r="F1903" i="2"/>
  <c r="F584" i="2"/>
  <c r="F874" i="2"/>
  <c r="F1087" i="2"/>
  <c r="F1218" i="2"/>
  <c r="F1320" i="2"/>
  <c r="F1400" i="2"/>
  <c r="F1464" i="2"/>
  <c r="F1528" i="2"/>
  <c r="F1592" i="2"/>
  <c r="F1656" i="2"/>
  <c r="F1720" i="2"/>
  <c r="F1784" i="2"/>
  <c r="F1848" i="2"/>
  <c r="F1912" i="2"/>
  <c r="F1976" i="2"/>
  <c r="F2040" i="2"/>
  <c r="F1024" i="2"/>
  <c r="F1441" i="2"/>
  <c r="F1697" i="2"/>
  <c r="F1889" i="2"/>
  <c r="F2010" i="2"/>
  <c r="F2094" i="2"/>
  <c r="F2158" i="2"/>
  <c r="F2222" i="2"/>
  <c r="F2286" i="2"/>
  <c r="F2350" i="2"/>
  <c r="F2414" i="2"/>
  <c r="F2478" i="2"/>
  <c r="F2542" i="2"/>
  <c r="F2606" i="2"/>
  <c r="F2670" i="2"/>
  <c r="F2734" i="2"/>
  <c r="F1026" i="2"/>
  <c r="F464" i="2"/>
  <c r="F1296" i="2"/>
  <c r="F1577" i="2"/>
  <c r="F1809" i="2"/>
  <c r="F1962" i="2"/>
  <c r="F2063" i="2"/>
  <c r="F2128" i="2"/>
  <c r="F2192" i="2"/>
  <c r="F2256" i="2"/>
  <c r="F2320" i="2"/>
  <c r="F2384" i="2"/>
  <c r="F2448" i="2"/>
  <c r="F2512" i="2"/>
  <c r="F1133" i="2"/>
  <c r="F1482" i="2"/>
  <c r="F1738" i="2"/>
  <c r="F1917" i="2"/>
  <c r="F2029" i="2"/>
  <c r="F2105" i="2"/>
  <c r="F2169" i="2"/>
  <c r="F2233" i="2"/>
  <c r="F536" i="2"/>
  <c r="F1311" i="2"/>
  <c r="F1586" i="2"/>
  <c r="F1817" i="2"/>
  <c r="F1967" i="2"/>
  <c r="F2067" i="2"/>
  <c r="F2131" i="2"/>
  <c r="F2195" i="2"/>
  <c r="F2259" i="2"/>
  <c r="F2323" i="2"/>
  <c r="F2387" i="2"/>
  <c r="F2451" i="2"/>
  <c r="F2515" i="2"/>
  <c r="F2579" i="2"/>
  <c r="F2643" i="2"/>
  <c r="F2707" i="2"/>
  <c r="F752" i="2"/>
  <c r="F1369" i="2"/>
  <c r="F1625" i="2"/>
  <c r="F1841" i="2"/>
  <c r="F1982" i="2"/>
  <c r="F2076" i="2"/>
  <c r="F2140" i="2"/>
  <c r="F2204" i="2"/>
  <c r="F2268" i="2"/>
  <c r="F2332" i="2"/>
  <c r="F2396" i="2"/>
  <c r="F2460" i="2"/>
  <c r="F1778" i="2"/>
  <c r="F2095" i="2"/>
  <c r="F2266" i="2"/>
  <c r="F2401" i="2"/>
  <c r="F2516" i="2"/>
  <c r="F2604" i="2"/>
  <c r="F2689" i="2"/>
  <c r="F2771" i="2"/>
  <c r="F2835" i="2"/>
  <c r="F2899" i="2"/>
  <c r="F2963" i="2"/>
  <c r="F3027" i="2"/>
  <c r="F3091" i="2"/>
  <c r="F1323" i="2"/>
  <c r="F1949" i="2"/>
  <c r="F2162" i="2"/>
  <c r="F2322" i="2"/>
  <c r="F2450" i="2"/>
  <c r="F2552" i="2"/>
  <c r="F2637" i="2"/>
  <c r="F2722" i="2"/>
  <c r="F2796" i="2"/>
  <c r="F2860" i="2"/>
  <c r="F2924" i="2"/>
  <c r="F2988" i="2"/>
  <c r="F3052" i="2"/>
  <c r="F3116" i="2"/>
  <c r="F3180" i="2"/>
  <c r="F3244" i="2"/>
  <c r="F1466" i="2"/>
  <c r="F1986" i="2"/>
  <c r="F2186" i="2"/>
  <c r="F2341" i="2"/>
  <c r="F2468" i="2"/>
  <c r="F2564" i="2"/>
  <c r="F1562" i="2"/>
  <c r="F2025" i="2"/>
  <c r="F2210" i="2"/>
  <c r="F2359" i="2"/>
  <c r="F2482" i="2"/>
  <c r="F2576" i="2"/>
  <c r="F2661" i="2"/>
  <c r="F2746" i="2"/>
  <c r="F2814" i="2"/>
  <c r="F2878" i="2"/>
  <c r="F2942" i="2"/>
  <c r="F3006" i="2"/>
  <c r="F1658" i="2"/>
  <c r="F2062" i="2"/>
  <c r="F2234" i="2"/>
  <c r="F2377" i="2"/>
  <c r="F2497" i="2"/>
  <c r="F2588" i="2"/>
  <c r="F2673" i="2"/>
  <c r="F2759" i="2"/>
  <c r="F2823" i="2"/>
  <c r="F2887" i="2"/>
  <c r="F2951" i="2"/>
  <c r="F3015" i="2"/>
  <c r="F3079" i="2"/>
  <c r="F1506" i="2"/>
  <c r="F2005" i="2"/>
  <c r="F2197" i="2"/>
  <c r="F2349" i="2"/>
  <c r="F2474" i="2"/>
  <c r="F2569" i="2"/>
  <c r="F2655" i="2"/>
  <c r="F2740" i="2"/>
  <c r="F2809" i="2"/>
  <c r="F2873" i="2"/>
  <c r="F2937" i="2"/>
  <c r="F3001" i="2"/>
  <c r="F3065" i="2"/>
  <c r="F3129" i="2"/>
  <c r="F3193" i="2"/>
  <c r="F3257" i="2"/>
  <c r="F2157" i="2"/>
  <c r="F2624" i="2"/>
  <c r="F2829" i="2"/>
  <c r="F3000" i="2"/>
  <c r="F3126" i="2"/>
  <c r="F3213" i="2"/>
  <c r="F3294" i="2"/>
  <c r="F2087" i="2"/>
  <c r="F2600" i="2"/>
  <c r="F2810" i="2"/>
  <c r="F2981" i="2"/>
  <c r="F3114" i="2"/>
  <c r="F3203" i="2"/>
  <c r="F3287" i="2"/>
  <c r="F3351" i="2"/>
  <c r="F3415" i="2"/>
  <c r="F3479" i="2"/>
  <c r="F3543" i="2"/>
  <c r="F3607" i="2"/>
  <c r="F3671" i="2"/>
  <c r="F3735" i="2"/>
  <c r="F3799" i="2"/>
  <c r="F3863" i="2"/>
  <c r="F2093" i="2"/>
  <c r="F2602" i="2"/>
  <c r="F2813" i="2"/>
  <c r="F2984" i="2"/>
  <c r="F3117" i="2"/>
  <c r="F3205" i="2"/>
  <c r="F3288" i="2"/>
  <c r="F3352" i="2"/>
  <c r="F3416" i="2"/>
  <c r="F3480" i="2"/>
  <c r="F3544" i="2"/>
  <c r="F3608" i="2"/>
  <c r="F3672" i="2"/>
  <c r="F3736" i="2"/>
  <c r="F3800" i="2"/>
  <c r="F3864" i="2"/>
  <c r="F2194" i="2"/>
  <c r="F2634" i="2"/>
  <c r="F2837" i="2"/>
  <c r="F3008" i="2"/>
  <c r="F3130" i="2"/>
  <c r="F3216" i="2"/>
  <c r="F3297" i="2"/>
  <c r="F3361" i="2"/>
  <c r="F3425" i="2"/>
  <c r="F1521" i="2"/>
  <c r="F2476" i="2"/>
  <c r="F2752" i="2"/>
  <c r="F2925" i="2"/>
  <c r="F1585" i="2"/>
  <c r="F2485" i="2"/>
  <c r="F2756" i="2"/>
  <c r="F2928" i="2"/>
  <c r="F3080" i="2"/>
  <c r="F3176" i="2"/>
  <c r="F3262" i="2"/>
  <c r="F3331" i="2"/>
  <c r="F3395" i="2"/>
  <c r="F3459" i="2"/>
  <c r="F3523" i="2"/>
  <c r="F3587" i="2"/>
  <c r="F1602" i="2"/>
  <c r="F3082" i="2"/>
  <c r="F3309" i="2"/>
  <c r="F3444" i="2"/>
  <c r="F3554" i="2"/>
  <c r="F3653" i="2"/>
  <c r="F3739" i="2"/>
  <c r="F3825" i="2"/>
  <c r="F3906" i="2"/>
  <c r="F3970" i="2"/>
  <c r="F4034" i="2"/>
  <c r="F4098" i="2"/>
  <c r="F4162" i="2"/>
  <c r="F4226" i="2"/>
  <c r="F4290" i="2"/>
  <c r="F4354" i="2"/>
  <c r="F2538" i="2"/>
  <c r="F3154" i="2"/>
  <c r="F3349" i="2"/>
  <c r="F3477" i="2"/>
  <c r="F3581" i="2"/>
  <c r="F3676" i="2"/>
  <c r="F3762" i="2"/>
  <c r="F3846" i="2"/>
  <c r="F3923" i="2"/>
  <c r="F3987" i="2"/>
  <c r="F4051" i="2"/>
  <c r="F4115" i="2"/>
  <c r="F4179" i="2"/>
  <c r="F4243" i="2"/>
  <c r="F4307" i="2"/>
  <c r="F4371" i="2"/>
  <c r="F2677" i="2"/>
  <c r="F3186" i="2"/>
  <c r="F3366" i="2"/>
  <c r="F3493" i="2"/>
  <c r="F3596" i="2"/>
  <c r="F3689" i="2"/>
  <c r="F3773" i="2"/>
  <c r="F3859" i="2"/>
  <c r="F3932" i="2"/>
  <c r="F3996" i="2"/>
  <c r="F4060" i="2"/>
  <c r="F4124" i="2"/>
  <c r="F4188" i="2"/>
  <c r="F4252" i="2"/>
  <c r="F4316" i="2"/>
  <c r="F4380" i="2"/>
  <c r="F3050" i="2"/>
  <c r="F3298" i="2"/>
  <c r="F3434" i="2"/>
  <c r="F3546" i="2"/>
  <c r="F3646" i="2"/>
  <c r="F3732" i="2"/>
  <c r="F3818" i="2"/>
  <c r="F3901" i="2"/>
  <c r="F3965" i="2"/>
  <c r="F4029" i="2"/>
  <c r="F4093" i="2"/>
  <c r="F4157" i="2"/>
  <c r="F4221" i="2"/>
  <c r="F4285" i="2"/>
  <c r="F4349" i="2"/>
  <c r="F2135" i="2"/>
  <c r="F3106" i="2"/>
  <c r="F3324" i="2"/>
  <c r="F3453" i="2"/>
  <c r="F2997" i="2"/>
  <c r="F3284" i="2"/>
  <c r="F3422" i="2"/>
  <c r="F3452" i="2"/>
  <c r="F3661" i="2"/>
  <c r="F3833" i="2"/>
  <c r="F3976" i="2"/>
  <c r="F4104" i="2"/>
  <c r="F4232" i="2"/>
  <c r="F4360" i="2"/>
  <c r="F4444" i="2"/>
  <c r="F4508" i="2"/>
  <c r="F4572" i="2"/>
  <c r="F4636" i="2"/>
  <c r="F4700" i="2"/>
  <c r="F4764" i="2"/>
  <c r="F4828" i="2"/>
  <c r="F4892" i="2"/>
  <c r="F4956" i="2"/>
  <c r="F5020" i="2"/>
  <c r="F5084" i="2"/>
  <c r="F5148" i="2"/>
  <c r="F5212" i="2"/>
  <c r="F5276" i="2"/>
  <c r="F5340" i="2"/>
  <c r="F5404" i="2"/>
  <c r="F5468" i="2"/>
  <c r="F5532" i="2"/>
  <c r="F2845" i="2"/>
  <c r="F3540" i="2"/>
  <c r="F3726" i="2"/>
  <c r="F3897" i="2"/>
  <c r="F4025" i="2"/>
  <c r="F4153" i="2"/>
  <c r="F4281" i="2"/>
  <c r="F4404" i="2"/>
  <c r="F4469" i="2"/>
  <c r="F3250" i="2"/>
  <c r="F3598" i="2"/>
  <c r="F3777" i="2"/>
  <c r="F3934" i="2"/>
  <c r="F4062" i="2"/>
  <c r="F4190" i="2"/>
  <c r="F4318" i="2"/>
  <c r="F4422" i="2"/>
  <c r="F4486" i="2"/>
  <c r="F4550" i="2"/>
  <c r="F4614" i="2"/>
  <c r="F4678" i="2"/>
  <c r="F4742" i="2"/>
  <c r="F4806" i="2"/>
  <c r="F4870" i="2"/>
  <c r="F4934" i="2"/>
  <c r="F4998" i="2"/>
  <c r="F5062" i="2"/>
  <c r="F5126" i="2"/>
  <c r="F5190" i="2"/>
  <c r="F5254" i="2"/>
  <c r="F5318" i="2"/>
  <c r="F5382" i="2"/>
  <c r="F5446" i="2"/>
  <c r="F5510" i="2"/>
  <c r="F5574" i="2"/>
  <c r="F5638" i="2"/>
  <c r="F5702" i="2"/>
  <c r="F5766" i="2"/>
  <c r="F5830" i="2"/>
  <c r="F5894" i="2"/>
  <c r="F5958" i="2"/>
  <c r="F3346" i="2"/>
  <c r="F3626" i="2"/>
  <c r="F3798" i="2"/>
  <c r="F3165" i="2"/>
  <c r="F3577" i="2"/>
  <c r="F3757" i="2"/>
  <c r="F3920" i="2"/>
  <c r="F3501" i="2"/>
  <c r="F3694" i="2"/>
  <c r="F3866" i="2"/>
  <c r="F4001" i="2"/>
  <c r="F4129" i="2"/>
  <c r="F4257" i="2"/>
  <c r="F4385" i="2"/>
  <c r="F4457" i="2"/>
  <c r="F4521" i="2"/>
  <c r="F4585" i="2"/>
  <c r="F4649" i="2"/>
  <c r="F4713" i="2"/>
  <c r="F4777" i="2"/>
  <c r="F4841" i="2"/>
  <c r="F4905" i="2"/>
  <c r="F4969" i="2"/>
  <c r="F5033" i="2"/>
  <c r="F5097" i="2"/>
  <c r="F5161" i="2"/>
  <c r="F5225" i="2"/>
  <c r="F5289" i="2"/>
  <c r="F5353" i="2"/>
  <c r="F5417" i="2"/>
  <c r="F5481" i="2"/>
  <c r="F5545" i="2"/>
  <c r="F5609" i="2"/>
  <c r="F5673" i="2"/>
  <c r="F5737" i="2"/>
  <c r="F5801" i="2"/>
  <c r="F5865" i="2"/>
  <c r="F5929" i="2"/>
  <c r="F2706" i="2"/>
  <c r="F2760" i="2"/>
  <c r="F4000" i="2"/>
  <c r="F4256" i="2"/>
  <c r="F4456" i="2"/>
  <c r="F4568" i="2"/>
  <c r="F4671" i="2"/>
  <c r="F4773" i="2"/>
  <c r="F4875" i="2"/>
  <c r="F4978" i="2"/>
  <c r="F5080" i="2"/>
  <c r="F5183" i="2"/>
  <c r="F5285" i="2"/>
  <c r="F5387" i="2"/>
  <c r="F5490" i="2"/>
  <c r="F5591" i="2"/>
  <c r="F5676" i="2"/>
  <c r="F5762" i="2"/>
  <c r="F5847" i="2"/>
  <c r="F5932" i="2"/>
  <c r="F6010" i="2"/>
  <c r="F3894" i="2"/>
  <c r="F4166" i="2"/>
  <c r="F4410" i="2"/>
  <c r="F4531" i="2"/>
  <c r="F4634" i="2"/>
  <c r="F4736" i="2"/>
  <c r="F4839" i="2"/>
  <c r="F4941" i="2"/>
  <c r="F5043" i="2"/>
  <c r="F5146" i="2"/>
  <c r="F3975" i="2"/>
  <c r="F4231" i="2"/>
  <c r="F4443" i="2"/>
  <c r="F4559" i="2"/>
  <c r="F4661" i="2"/>
  <c r="F4763" i="2"/>
  <c r="F4866" i="2"/>
  <c r="F4968" i="2"/>
  <c r="F5071" i="2"/>
  <c r="F5173" i="2"/>
  <c r="F5275" i="2"/>
  <c r="F5378" i="2"/>
  <c r="F5480" i="2"/>
  <c r="F5583" i="2"/>
  <c r="F5668" i="2"/>
  <c r="F3983" i="2"/>
  <c r="F4239" i="2"/>
  <c r="F4447" i="2"/>
  <c r="F4560" i="2"/>
  <c r="F4663" i="2"/>
  <c r="F4765" i="2"/>
  <c r="F4867" i="2"/>
  <c r="F4970" i="2"/>
  <c r="F5072" i="2"/>
  <c r="F5175" i="2"/>
  <c r="F5277" i="2"/>
  <c r="F5379" i="2"/>
  <c r="F5482" i="2"/>
  <c r="F5584" i="2"/>
  <c r="F5669" i="2"/>
  <c r="F3378" i="2"/>
  <c r="F4016" i="2"/>
  <c r="F4272" i="2"/>
  <c r="F4464" i="2"/>
  <c r="F4575" i="2"/>
  <c r="F3682" i="2"/>
  <c r="F4086" i="2"/>
  <c r="F4342" i="2"/>
  <c r="F4498" i="2"/>
  <c r="F4602" i="2"/>
  <c r="F4704" i="2"/>
  <c r="F4807" i="2"/>
  <c r="F4909" i="2"/>
  <c r="F5011" i="2"/>
  <c r="F5114" i="2"/>
  <c r="F5216" i="2"/>
  <c r="F5319" i="2"/>
  <c r="F5421" i="2"/>
  <c r="F5523" i="2"/>
  <c r="F5619" i="2"/>
  <c r="F5704" i="2"/>
  <c r="F5789" i="2"/>
  <c r="F5875" i="2"/>
  <c r="F3701" i="2"/>
  <c r="F4087" i="2"/>
  <c r="F4343" i="2"/>
  <c r="F4499" i="2"/>
  <c r="F4603" i="2"/>
  <c r="F4706" i="2"/>
  <c r="F4808" i="2"/>
  <c r="F4911" i="2"/>
  <c r="F5013" i="2"/>
  <c r="F5115" i="2"/>
  <c r="F5218" i="2"/>
  <c r="F5320" i="2"/>
  <c r="F5423" i="2"/>
  <c r="F5525" i="2"/>
  <c r="F5620" i="2"/>
  <c r="F5706" i="2"/>
  <c r="F4471" i="2"/>
  <c r="F4971" i="2"/>
  <c r="F5304" i="2"/>
  <c r="F5578" i="2"/>
  <c r="F5765" i="2"/>
  <c r="F5880" i="2"/>
  <c r="F5984" i="2"/>
  <c r="F6055" i="2"/>
  <c r="F6119" i="2"/>
  <c r="F6183" i="2"/>
  <c r="F6247" i="2"/>
  <c r="F6311" i="2"/>
  <c r="F6375" i="2"/>
  <c r="F6439" i="2"/>
  <c r="F6503" i="2"/>
  <c r="F6567" i="2"/>
  <c r="F6631" i="2"/>
  <c r="F6695" i="2"/>
  <c r="F6759" i="2"/>
  <c r="F6823" i="2"/>
  <c r="F6887" i="2"/>
  <c r="F6951" i="2"/>
  <c r="F7015" i="2"/>
  <c r="F7079" i="2"/>
  <c r="F7143" i="2"/>
  <c r="F7207" i="2"/>
  <c r="F7271" i="2"/>
  <c r="F7335" i="2"/>
  <c r="F4720" i="2"/>
  <c r="F5130" i="2"/>
  <c r="F5411" i="2"/>
  <c r="F5667" i="2"/>
  <c r="F5810" i="2"/>
  <c r="F5924" i="2"/>
  <c r="F6014" i="2"/>
  <c r="F6080" i="2"/>
  <c r="F6144" i="2"/>
  <c r="F6208" i="2"/>
  <c r="F6272" i="2"/>
  <c r="F6336" i="2"/>
  <c r="F6400" i="2"/>
  <c r="F6464" i="2"/>
  <c r="F6528" i="2"/>
  <c r="F6592" i="2"/>
  <c r="F6656" i="2"/>
  <c r="F6720" i="2"/>
  <c r="F6784" i="2"/>
  <c r="F6848" i="2"/>
  <c r="F6912" i="2"/>
  <c r="F6976" i="2"/>
  <c r="F7040" i="2"/>
  <c r="F7104" i="2"/>
  <c r="F7168" i="2"/>
  <c r="F7232" i="2"/>
  <c r="F7296" i="2"/>
  <c r="F7360" i="2"/>
  <c r="F7424" i="2"/>
  <c r="F7488" i="2"/>
  <c r="F4779" i="2"/>
  <c r="F5176" i="2"/>
  <c r="F5450" i="2"/>
  <c r="F5692" i="2"/>
  <c r="F5827" i="2"/>
  <c r="F5939" i="2"/>
  <c r="F6024" i="2"/>
  <c r="F6089" i="2"/>
  <c r="F6153" i="2"/>
  <c r="F6217" i="2"/>
  <c r="F6281" i="2"/>
  <c r="F6345" i="2"/>
  <c r="F6409" i="2"/>
  <c r="F6473" i="2"/>
  <c r="F6537" i="2"/>
  <c r="F6601" i="2"/>
  <c r="F6665" i="2"/>
  <c r="F6729" i="2"/>
  <c r="F6793" i="2"/>
  <c r="F6857" i="2"/>
  <c r="F6921" i="2"/>
  <c r="F6985" i="2"/>
  <c r="F7049" i="2"/>
  <c r="F7113" i="2"/>
  <c r="F7177" i="2"/>
  <c r="F7241" i="2"/>
  <c r="F4682" i="2"/>
  <c r="F5091" i="2"/>
  <c r="F5386" i="2"/>
  <c r="F5645" i="2"/>
  <c r="F5799" i="2"/>
  <c r="F5914" i="2"/>
  <c r="F6007" i="2"/>
  <c r="F6074" i="2"/>
  <c r="F6138" i="2"/>
  <c r="F6202" i="2"/>
  <c r="F6266" i="2"/>
  <c r="F6330" i="2"/>
  <c r="F6394" i="2"/>
  <c r="F6458" i="2"/>
  <c r="F6522" i="2"/>
  <c r="F6586" i="2"/>
  <c r="F6650" i="2"/>
  <c r="F6714" i="2"/>
  <c r="F6778" i="2"/>
  <c r="F6842" i="2"/>
  <c r="F4159" i="2"/>
  <c r="F4895" i="2"/>
  <c r="F5253" i="2"/>
  <c r="F5527" i="2"/>
  <c r="F5741" i="2"/>
  <c r="F5859" i="2"/>
  <c r="F5967" i="2"/>
  <c r="F6043" i="2"/>
  <c r="F6107" i="2"/>
  <c r="F6171" i="2"/>
  <c r="F4191" i="2"/>
  <c r="F4899" i="2"/>
  <c r="F5258" i="2"/>
  <c r="F5530" i="2"/>
  <c r="F5743" i="2"/>
  <c r="F5860" i="2"/>
  <c r="F5968" i="2"/>
  <c r="F6044" i="2"/>
  <c r="F6108" i="2"/>
  <c r="F6172" i="2"/>
  <c r="F6236" i="2"/>
  <c r="F6300" i="2"/>
  <c r="F6364" i="2"/>
  <c r="F6428" i="2"/>
  <c r="F6492" i="2"/>
  <c r="F6556" i="2"/>
  <c r="F6620" i="2"/>
  <c r="F6684" i="2"/>
  <c r="F6748" i="2"/>
  <c r="F6812" i="2"/>
  <c r="F6876" i="2"/>
  <c r="F6940" i="2"/>
  <c r="F7004" i="2"/>
  <c r="F7068" i="2"/>
  <c r="F7132" i="2"/>
  <c r="F7196" i="2"/>
  <c r="F7260" i="2"/>
  <c r="F7324" i="2"/>
  <c r="F7388" i="2"/>
  <c r="F7452" i="2"/>
  <c r="F7516" i="2"/>
  <c r="F7580" i="2"/>
  <c r="F4439" i="2"/>
  <c r="F4959" i="2"/>
  <c r="F5296" i="2"/>
  <c r="F5568" i="2"/>
  <c r="F5763" i="2"/>
  <c r="F5876" i="2"/>
  <c r="F5981" i="2"/>
  <c r="F6053" i="2"/>
  <c r="F6117" i="2"/>
  <c r="F6181" i="2"/>
  <c r="F6245" i="2"/>
  <c r="F6309" i="2"/>
  <c r="F6373" i="2"/>
  <c r="F6437" i="2"/>
  <c r="F6501" i="2"/>
  <c r="F6565" i="2"/>
  <c r="F6629" i="2"/>
  <c r="F6693" i="2"/>
  <c r="F6757" i="2"/>
  <c r="F6821" i="2"/>
  <c r="F6885" i="2"/>
  <c r="F6949" i="2"/>
  <c r="F7013" i="2"/>
  <c r="F7077" i="2"/>
  <c r="F7141" i="2"/>
  <c r="F7205" i="2"/>
  <c r="F7269" i="2"/>
  <c r="F7333" i="2"/>
  <c r="F5232" i="2"/>
  <c r="F6227" i="2"/>
  <c r="F6483" i="2"/>
  <c r="F6739" i="2"/>
  <c r="F6962" i="2"/>
  <c r="F7131" i="2"/>
  <c r="F7291" i="2"/>
  <c r="F7401" i="2"/>
  <c r="F7486" i="2"/>
  <c r="F7560" i="2"/>
  <c r="F7632" i="2"/>
  <c r="F7696" i="2"/>
  <c r="F7760" i="2"/>
  <c r="F7824" i="2"/>
  <c r="F7888" i="2"/>
  <c r="F7952" i="2"/>
  <c r="F8016" i="2"/>
  <c r="F8080" i="2"/>
  <c r="F8144" i="2"/>
  <c r="F8208" i="2"/>
  <c r="F8272" i="2"/>
  <c r="F8336" i="2"/>
  <c r="F8400" i="2"/>
  <c r="F8464" i="2"/>
  <c r="F8528" i="2"/>
  <c r="F8592" i="2"/>
  <c r="F8656" i="2"/>
  <c r="F8720" i="2"/>
  <c r="F8784" i="2"/>
  <c r="F8848" i="2"/>
  <c r="F8912" i="2"/>
  <c r="F8976" i="2"/>
  <c r="F5539" i="2"/>
  <c r="F6262" i="2"/>
  <c r="F6518" i="2"/>
  <c r="F6774" i="2"/>
  <c r="F6986" i="2"/>
  <c r="F7155" i="2"/>
  <c r="F7310" i="2"/>
  <c r="F7413" i="2"/>
  <c r="F7497" i="2"/>
  <c r="F7570" i="2"/>
  <c r="F7641" i="2"/>
  <c r="F7705" i="2"/>
  <c r="F7769" i="2"/>
  <c r="F7833" i="2"/>
  <c r="F7897" i="2"/>
  <c r="F7961" i="2"/>
  <c r="F8025" i="2"/>
  <c r="F8089" i="2"/>
  <c r="F8153" i="2"/>
  <c r="F8217" i="2"/>
  <c r="F8281" i="2"/>
  <c r="F8345" i="2"/>
  <c r="F8409" i="2"/>
  <c r="F8473" i="2"/>
  <c r="F8537" i="2"/>
  <c r="F5764" i="2"/>
  <c r="F6299" i="2"/>
  <c r="F6555" i="2"/>
  <c r="F6811" i="2"/>
  <c r="F7010" i="2"/>
  <c r="F7179" i="2"/>
  <c r="F7329" i="2"/>
  <c r="F7425" i="2"/>
  <c r="F7507" i="2"/>
  <c r="F7581" i="2"/>
  <c r="F7650" i="2"/>
  <c r="F7714" i="2"/>
  <c r="F7778" i="2"/>
  <c r="F7842" i="2"/>
  <c r="F7906" i="2"/>
  <c r="F7970" i="2"/>
  <c r="F8034" i="2"/>
  <c r="F8098" i="2"/>
  <c r="F8162" i="2"/>
  <c r="F8226" i="2"/>
  <c r="F8290" i="2"/>
  <c r="F8354" i="2"/>
  <c r="F8418" i="2"/>
  <c r="F8482" i="2"/>
  <c r="F8546" i="2"/>
  <c r="F8610" i="2"/>
  <c r="F8674" i="2"/>
  <c r="F8738" i="2"/>
  <c r="F8802" i="2"/>
  <c r="F8866" i="2"/>
  <c r="F8930" i="2"/>
  <c r="F8994" i="2"/>
  <c r="F5603" i="2"/>
  <c r="F6270" i="2"/>
  <c r="F6526" i="2"/>
  <c r="F6782" i="2"/>
  <c r="F6990" i="2"/>
  <c r="F7162" i="2"/>
  <c r="F7314" i="2"/>
  <c r="F5807" i="2"/>
  <c r="F6310" i="2"/>
  <c r="F6566" i="2"/>
  <c r="F6822" i="2"/>
  <c r="F7018" i="2"/>
  <c r="F7187" i="2"/>
  <c r="F7334" i="2"/>
  <c r="F7429" i="2"/>
  <c r="F7511" i="2"/>
  <c r="F7584" i="2"/>
  <c r="F7653" i="2"/>
  <c r="F7717" i="2"/>
  <c r="F7781" i="2"/>
  <c r="F7845" i="2"/>
  <c r="F7909" i="2"/>
  <c r="F7973" i="2"/>
  <c r="F8037" i="2"/>
  <c r="F8101" i="2"/>
  <c r="F8165" i="2"/>
  <c r="F8229" i="2"/>
  <c r="F8293" i="2"/>
  <c r="F8357" i="2"/>
  <c r="F8421" i="2"/>
  <c r="F8485" i="2"/>
  <c r="F8549" i="2"/>
  <c r="F8613" i="2"/>
  <c r="F8677" i="2"/>
  <c r="F8741" i="2"/>
  <c r="F8805" i="2"/>
  <c r="F8869" i="2"/>
  <c r="F8933" i="2"/>
  <c r="F8997" i="2"/>
  <c r="F5935" i="2"/>
  <c r="F6347" i="2"/>
  <c r="F6603" i="2"/>
  <c r="F6859" i="2"/>
  <c r="F7042" i="2"/>
  <c r="F7211" i="2"/>
  <c r="F7351" i="2"/>
  <c r="F7441" i="2"/>
  <c r="F7521" i="2"/>
  <c r="F7594" i="2"/>
  <c r="F7662" i="2"/>
  <c r="F7726" i="2"/>
  <c r="F7790" i="2"/>
  <c r="F7854" i="2"/>
  <c r="F7918" i="2"/>
  <c r="F7982" i="2"/>
  <c r="F8046" i="2"/>
  <c r="F8110" i="2"/>
  <c r="F8174" i="2"/>
  <c r="F8238" i="2"/>
  <c r="F8302" i="2"/>
  <c r="F8366" i="2"/>
  <c r="F8430" i="2"/>
  <c r="F8494" i="2"/>
  <c r="F8558" i="2"/>
  <c r="F8622" i="2"/>
  <c r="F8686" i="2"/>
  <c r="F8750" i="2"/>
  <c r="F8814" i="2"/>
  <c r="F8878" i="2"/>
  <c r="F8942" i="2"/>
  <c r="F9006" i="2"/>
  <c r="F6819" i="2"/>
  <c r="F7406" i="2"/>
  <c r="F7614" i="2"/>
  <c r="F7787" i="2"/>
  <c r="F7956" i="2"/>
  <c r="F8127" i="2"/>
  <c r="F8299" i="2"/>
  <c r="F8468" i="2"/>
  <c r="F8620" i="2"/>
  <c r="F8748" i="2"/>
  <c r="F8876" i="2"/>
  <c r="F9004" i="2"/>
  <c r="F9075" i="2"/>
  <c r="F9139" i="2"/>
  <c r="F9203" i="2"/>
  <c r="F6702" i="2"/>
  <c r="F7383" i="2"/>
  <c r="F7592" i="2"/>
  <c r="F7767" i="2"/>
  <c r="F7939" i="2"/>
  <c r="F8108" i="2"/>
  <c r="F8279" i="2"/>
  <c r="F8451" i="2"/>
  <c r="F8607" i="2"/>
  <c r="F8735" i="2"/>
  <c r="F8863" i="2"/>
  <c r="F8991" i="2"/>
  <c r="F9068" i="2"/>
  <c r="F9132" i="2"/>
  <c r="F9196" i="2"/>
  <c r="F6595" i="2"/>
  <c r="F7347" i="2"/>
  <c r="F7573" i="2"/>
  <c r="F7748" i="2"/>
  <c r="F7919" i="2"/>
  <c r="F8091" i="2"/>
  <c r="F8260" i="2"/>
  <c r="F8431" i="2"/>
  <c r="F8593" i="2"/>
  <c r="F8721" i="2"/>
  <c r="F8849" i="2"/>
  <c r="F8977" i="2"/>
  <c r="F9061" i="2"/>
  <c r="F9125" i="2"/>
  <c r="F9189" i="2"/>
  <c r="F6478" i="2"/>
  <c r="F7290" i="2"/>
  <c r="F7550" i="2"/>
  <c r="F7731" i="2"/>
  <c r="F7900" i="2"/>
  <c r="F8071" i="2"/>
  <c r="F8243" i="2"/>
  <c r="F8412" i="2"/>
  <c r="F8579" i="2"/>
  <c r="F8707" i="2"/>
  <c r="F8835" i="2"/>
  <c r="F8963" i="2"/>
  <c r="F9054" i="2"/>
  <c r="F9118" i="2"/>
  <c r="F9182" i="2"/>
  <c r="F6371" i="2"/>
  <c r="F6766" i="2"/>
  <c r="F7395" i="2"/>
  <c r="F7605" i="2"/>
  <c r="F7779" i="2"/>
  <c r="F7948" i="2"/>
  <c r="F8119" i="2"/>
  <c r="F8291" i="2"/>
  <c r="F8460" i="2"/>
  <c r="F8615" i="2"/>
  <c r="F8743" i="2"/>
  <c r="F8871" i="2"/>
  <c r="F8999" i="2"/>
  <c r="F9072" i="2"/>
  <c r="F9136" i="2"/>
  <c r="F9200" i="2"/>
  <c r="F6670" i="2"/>
  <c r="F7374" i="2"/>
  <c r="F7586" i="2"/>
  <c r="F7763" i="2"/>
  <c r="F7932" i="2"/>
  <c r="F8103" i="2"/>
  <c r="F8275" i="2"/>
  <c r="F8444" i="2"/>
  <c r="F8603" i="2"/>
  <c r="F8731" i="2"/>
  <c r="F8859" i="2"/>
  <c r="F8987" i="2"/>
  <c r="F9066" i="2"/>
  <c r="F9130" i="2"/>
  <c r="F9194" i="2"/>
  <c r="F7510" i="2"/>
  <c r="F8207" i="2"/>
  <c r="F8809" i="2"/>
  <c r="F9169" i="2"/>
  <c r="F7711" i="2"/>
  <c r="F8395" i="2"/>
  <c r="F8948" i="2"/>
  <c r="F6275" i="2"/>
  <c r="F7887" i="2"/>
  <c r="F8569" i="2"/>
  <c r="F9049" i="2"/>
  <c r="F7299" i="2"/>
  <c r="F8075" i="2"/>
  <c r="F8708" i="2"/>
  <c r="F9119" i="2"/>
  <c r="F7559" i="2"/>
  <c r="F8251" i="2"/>
  <c r="F8841" i="2"/>
  <c r="F9185" i="2"/>
  <c r="F7755" i="2"/>
  <c r="F8436" i="2"/>
  <c r="F8980" i="2"/>
  <c r="F7583" i="2"/>
  <c r="F7601" i="2"/>
  <c r="F7675" i="2"/>
  <c r="F8116" i="2"/>
  <c r="F8527" i="2"/>
  <c r="F8372" i="2"/>
  <c r="F8804" i="2"/>
  <c r="F9167" i="2"/>
  <c r="F94" i="2"/>
  <c r="F207" i="2"/>
  <c r="F305" i="2"/>
  <c r="F83" i="2"/>
  <c r="F85" i="2"/>
  <c r="F277" i="2"/>
  <c r="F134" i="2"/>
  <c r="F262" i="2"/>
  <c r="G262" i="2" s="1"/>
  <c r="F101" i="2"/>
  <c r="F165" i="2"/>
  <c r="F229" i="2"/>
  <c r="F293" i="2"/>
  <c r="F86" i="2"/>
  <c r="F150" i="2"/>
  <c r="F214" i="2"/>
  <c r="F278" i="2"/>
  <c r="F342" i="2"/>
  <c r="F135" i="2"/>
  <c r="F199" i="2"/>
  <c r="G199" i="2" s="1"/>
  <c r="F263" i="2"/>
  <c r="F327" i="2"/>
  <c r="F120" i="2"/>
  <c r="F184" i="2"/>
  <c r="F248" i="2"/>
  <c r="G248" i="2" s="1"/>
  <c r="F312" i="2"/>
  <c r="F105" i="2"/>
  <c r="F169" i="2"/>
  <c r="F233" i="2"/>
  <c r="F297" i="2"/>
  <c r="F92" i="2"/>
  <c r="F156" i="2"/>
  <c r="F220" i="2"/>
  <c r="G220" i="2" s="1"/>
  <c r="F284" i="2"/>
  <c r="F82" i="2"/>
  <c r="F338" i="2"/>
  <c r="G338" i="2" s="1"/>
  <c r="F307" i="2"/>
  <c r="F282" i="2"/>
  <c r="F283" i="2"/>
  <c r="F290" i="2"/>
  <c r="F291" i="2"/>
  <c r="G291" i="2" s="1"/>
  <c r="F139" i="2"/>
  <c r="F330" i="2"/>
  <c r="F241" i="2"/>
  <c r="G241" i="2" s="1"/>
  <c r="F267" i="2"/>
  <c r="F237" i="2"/>
  <c r="F286" i="2"/>
  <c r="F192" i="2"/>
  <c r="F177" i="2"/>
  <c r="G177" i="2" s="1"/>
  <c r="F114" i="2"/>
  <c r="F322" i="2"/>
  <c r="F117" i="2"/>
  <c r="F181" i="2"/>
  <c r="F245" i="2"/>
  <c r="F309" i="2"/>
  <c r="G309" i="2" s="1"/>
  <c r="F102" i="2"/>
  <c r="F166" i="2"/>
  <c r="G166" i="2" s="1"/>
  <c r="F230" i="2"/>
  <c r="F294" i="2"/>
  <c r="F87" i="2"/>
  <c r="F151" i="2"/>
  <c r="F215" i="2"/>
  <c r="G215" i="2" s="1"/>
  <c r="F279" i="2"/>
  <c r="F343" i="2"/>
  <c r="F136" i="2"/>
  <c r="F200" i="2"/>
  <c r="F264" i="2"/>
  <c r="F328" i="2"/>
  <c r="F121" i="2"/>
  <c r="F185" i="2"/>
  <c r="G185" i="2" s="1"/>
  <c r="F249" i="2"/>
  <c r="F313" i="2"/>
  <c r="F108" i="2"/>
  <c r="G108" i="2" s="1"/>
  <c r="F172" i="2"/>
  <c r="F236" i="2"/>
  <c r="F300" i="2"/>
  <c r="F146" i="2"/>
  <c r="F115" i="2"/>
  <c r="G115" i="2" s="1"/>
  <c r="F90" i="2"/>
  <c r="G90" i="2" s="1"/>
  <c r="F91" i="2"/>
  <c r="F98" i="2"/>
  <c r="G98" i="2" s="1"/>
  <c r="F99" i="2"/>
  <c r="F106" i="2"/>
  <c r="F170" i="2"/>
  <c r="F301" i="2"/>
  <c r="F143" i="2"/>
  <c r="G143" i="2" s="1"/>
  <c r="F256" i="2"/>
  <c r="F164" i="2"/>
  <c r="F314" i="2"/>
  <c r="G314" i="2" s="1"/>
  <c r="F331" i="2"/>
  <c r="F189" i="2"/>
  <c r="F253" i="2"/>
  <c r="F317" i="2"/>
  <c r="F110" i="2"/>
  <c r="F174" i="2"/>
  <c r="G174" i="2" s="1"/>
  <c r="F238" i="2"/>
  <c r="F302" i="2"/>
  <c r="G302" i="2" s="1"/>
  <c r="F95" i="2"/>
  <c r="F159" i="2"/>
  <c r="F223" i="2"/>
  <c r="F287" i="2"/>
  <c r="F80" i="2"/>
  <c r="G80" i="2" s="1"/>
  <c r="F144" i="2"/>
  <c r="G144" i="2" s="1"/>
  <c r="F208" i="2"/>
  <c r="F272" i="2"/>
  <c r="G272" i="2" s="1"/>
  <c r="F336" i="2"/>
  <c r="F129" i="2"/>
  <c r="F193" i="2"/>
  <c r="F257" i="2"/>
  <c r="F321" i="2"/>
  <c r="G321" i="2" s="1"/>
  <c r="F116" i="2"/>
  <c r="G116" i="2" s="1"/>
  <c r="F180" i="2"/>
  <c r="F244" i="2"/>
  <c r="G244" i="2" s="1"/>
  <c r="F308" i="2"/>
  <c r="F178" i="2"/>
  <c r="F147" i="2"/>
  <c r="F122" i="2"/>
  <c r="F123" i="2"/>
  <c r="G123" i="2" s="1"/>
  <c r="F130" i="2"/>
  <c r="G130" i="2" s="1"/>
  <c r="F131" i="2"/>
  <c r="F234" i="2"/>
  <c r="G234" i="2" s="1"/>
  <c r="F298" i="2"/>
  <c r="F109" i="2"/>
  <c r="F222" i="2"/>
  <c r="F271" i="2"/>
  <c r="F320" i="2"/>
  <c r="G320" i="2" s="1"/>
  <c r="F292" i="2"/>
  <c r="F323" i="2"/>
  <c r="F125" i="2"/>
  <c r="G125" i="2" s="1"/>
  <c r="F133" i="2"/>
  <c r="F197" i="2"/>
  <c r="F261" i="2"/>
  <c r="G261" i="2" s="1"/>
  <c r="F325" i="2"/>
  <c r="F118" i="2"/>
  <c r="G118" i="2" s="1"/>
  <c r="F182" i="2"/>
  <c r="G182" i="2" s="1"/>
  <c r="F246" i="2"/>
  <c r="F310" i="2"/>
  <c r="G310" i="2" s="1"/>
  <c r="F103" i="2"/>
  <c r="F167" i="2"/>
  <c r="F231" i="2"/>
  <c r="F295" i="2"/>
  <c r="F88" i="2"/>
  <c r="G88" i="2" s="1"/>
  <c r="F152" i="2"/>
  <c r="G152" i="2" s="1"/>
  <c r="F216" i="2"/>
  <c r="F280" i="2"/>
  <c r="G280" i="2" s="1"/>
  <c r="F344" i="2"/>
  <c r="F137" i="2"/>
  <c r="F201" i="2"/>
  <c r="F265" i="2"/>
  <c r="F329" i="2"/>
  <c r="F124" i="2"/>
  <c r="G124" i="2" s="1"/>
  <c r="F188" i="2"/>
  <c r="F252" i="2"/>
  <c r="G252" i="2" s="1"/>
  <c r="F316" i="2"/>
  <c r="F210" i="2"/>
  <c r="F179" i="2"/>
  <c r="F154" i="2"/>
  <c r="F155" i="2"/>
  <c r="G155" i="2" s="1"/>
  <c r="F162" i="2"/>
  <c r="F163" i="2"/>
  <c r="F107" i="2"/>
  <c r="G107" i="2" s="1"/>
  <c r="F171" i="2"/>
  <c r="F158" i="2"/>
  <c r="F335" i="2"/>
  <c r="F113" i="2"/>
  <c r="F228" i="2"/>
  <c r="G228" i="2" s="1"/>
  <c r="F315" i="2"/>
  <c r="F77" i="2"/>
  <c r="F141" i="2"/>
  <c r="G141" i="2" s="1"/>
  <c r="F205" i="2"/>
  <c r="F269" i="2"/>
  <c r="F333" i="2"/>
  <c r="G333" i="2" s="1"/>
  <c r="F126" i="2"/>
  <c r="F190" i="2"/>
  <c r="G190" i="2" s="1"/>
  <c r="F254" i="2"/>
  <c r="F318" i="2"/>
  <c r="F111" i="2"/>
  <c r="G111" i="2" s="1"/>
  <c r="F175" i="2"/>
  <c r="F239" i="2"/>
  <c r="F303" i="2"/>
  <c r="F96" i="2"/>
  <c r="F160" i="2"/>
  <c r="G160" i="2" s="1"/>
  <c r="F224" i="2"/>
  <c r="F288" i="2"/>
  <c r="F81" i="2"/>
  <c r="G81" i="2" s="1"/>
  <c r="F145" i="2"/>
  <c r="F209" i="2"/>
  <c r="F273" i="2"/>
  <c r="F337" i="2"/>
  <c r="F132" i="2"/>
  <c r="G132" i="2" s="1"/>
  <c r="F196" i="2"/>
  <c r="G196" i="2" s="1"/>
  <c r="F260" i="2"/>
  <c r="F324" i="2"/>
  <c r="G324" i="2" s="1"/>
  <c r="F242" i="2"/>
  <c r="F211" i="2"/>
  <c r="F186" i="2"/>
  <c r="F187" i="2"/>
  <c r="F194" i="2"/>
  <c r="G194" i="2" s="1"/>
  <c r="F195" i="2"/>
  <c r="G195" i="2" s="1"/>
  <c r="F235" i="2"/>
  <c r="F299" i="2"/>
  <c r="G299" i="2" s="1"/>
  <c r="F326" i="2"/>
  <c r="F119" i="2"/>
  <c r="F183" i="2"/>
  <c r="F247" i="2"/>
  <c r="F311" i="2"/>
  <c r="G311" i="2" s="1"/>
  <c r="F104" i="2"/>
  <c r="G104" i="2" s="1"/>
  <c r="F168" i="2"/>
  <c r="F232" i="2"/>
  <c r="G232" i="2" s="1"/>
  <c r="F296" i="2"/>
  <c r="F89" i="2"/>
  <c r="F153" i="2"/>
  <c r="G153" i="2" s="1"/>
  <c r="F217" i="2"/>
  <c r="F281" i="2"/>
  <c r="F140" i="2"/>
  <c r="G140" i="2" s="1"/>
  <c r="F204" i="2"/>
  <c r="F268" i="2"/>
  <c r="G268" i="2" s="1"/>
  <c r="F332" i="2"/>
  <c r="F274" i="2"/>
  <c r="F243" i="2"/>
  <c r="G243" i="2" s="1"/>
  <c r="F218" i="2"/>
  <c r="F219" i="2"/>
  <c r="F226" i="2"/>
  <c r="G226" i="2" s="1"/>
  <c r="F227" i="2"/>
  <c r="F138" i="2"/>
  <c r="G138" i="2" s="1"/>
  <c r="F202" i="2"/>
  <c r="F173" i="2"/>
  <c r="F79" i="2"/>
  <c r="F128" i="2"/>
  <c r="F100" i="2"/>
  <c r="F339" i="2"/>
  <c r="F149" i="2"/>
  <c r="F213" i="2"/>
  <c r="F341" i="2"/>
  <c r="F198" i="2"/>
  <c r="F93" i="2"/>
  <c r="F157" i="2"/>
  <c r="F221" i="2"/>
  <c r="G221" i="2" s="1"/>
  <c r="F285" i="2"/>
  <c r="G285" i="2" s="1"/>
  <c r="F78" i="2"/>
  <c r="F142" i="2"/>
  <c r="G142" i="2" s="1"/>
  <c r="F206" i="2"/>
  <c r="F270" i="2"/>
  <c r="F334" i="2"/>
  <c r="F127" i="2"/>
  <c r="F191" i="2"/>
  <c r="F255" i="2"/>
  <c r="G255" i="2" s="1"/>
  <c r="F319" i="2"/>
  <c r="F112" i="2"/>
  <c r="G112" i="2" s="1"/>
  <c r="F176" i="2"/>
  <c r="F240" i="2"/>
  <c r="F304" i="2"/>
  <c r="F97" i="2"/>
  <c r="F161" i="2"/>
  <c r="G161" i="2" s="1"/>
  <c r="F225" i="2"/>
  <c r="F289" i="2"/>
  <c r="F84" i="2"/>
  <c r="G84" i="2" s="1"/>
  <c r="F148" i="2"/>
  <c r="F212" i="2"/>
  <c r="F276" i="2"/>
  <c r="F340" i="2"/>
  <c r="F306" i="2"/>
  <c r="F275" i="2"/>
  <c r="G275" i="2" s="1"/>
  <c r="F250" i="2"/>
  <c r="F251" i="2"/>
  <c r="G251" i="2" s="1"/>
  <c r="F258" i="2"/>
  <c r="F259" i="2"/>
  <c r="F266" i="2"/>
  <c r="F203" i="2"/>
  <c r="G343" i="2"/>
  <c r="G106" i="2"/>
  <c r="G301" i="2"/>
  <c r="G264" i="2"/>
  <c r="G313" i="2"/>
  <c r="G236" i="2"/>
  <c r="G91" i="2"/>
  <c r="G99" i="2"/>
  <c r="G189" i="2"/>
  <c r="G317" i="2"/>
  <c r="G238" i="2"/>
  <c r="G95" i="2"/>
  <c r="G159" i="2"/>
  <c r="G223" i="2"/>
  <c r="G287" i="2"/>
  <c r="G208" i="2"/>
  <c r="G336" i="2"/>
  <c r="G129" i="2"/>
  <c r="G193" i="2"/>
  <c r="G257" i="2"/>
  <c r="G180" i="2"/>
  <c r="G308" i="2"/>
  <c r="G178" i="2"/>
  <c r="G147" i="2"/>
  <c r="G122" i="2"/>
  <c r="G131" i="2"/>
  <c r="G298" i="2"/>
  <c r="G151" i="2"/>
  <c r="G172" i="2"/>
  <c r="G146" i="2"/>
  <c r="G110" i="2"/>
  <c r="G133" i="2"/>
  <c r="G197" i="2"/>
  <c r="G325" i="2"/>
  <c r="G246" i="2"/>
  <c r="G103" i="2"/>
  <c r="G167" i="2"/>
  <c r="G295" i="2"/>
  <c r="G216" i="2"/>
  <c r="G344" i="2"/>
  <c r="G137" i="2"/>
  <c r="G265" i="2"/>
  <c r="G329" i="2"/>
  <c r="G188" i="2"/>
  <c r="G316" i="2"/>
  <c r="G210" i="2"/>
  <c r="G154" i="2"/>
  <c r="G162" i="2"/>
  <c r="G163" i="2"/>
  <c r="G171" i="2"/>
  <c r="G109" i="2"/>
  <c r="G158" i="2"/>
  <c r="G230" i="2"/>
  <c r="G328" i="2"/>
  <c r="G77" i="2"/>
  <c r="G126" i="2"/>
  <c r="G318" i="2"/>
  <c r="G239" i="2"/>
  <c r="G209" i="2"/>
  <c r="G273" i="2"/>
  <c r="G337" i="2"/>
  <c r="G260" i="2"/>
  <c r="G242" i="2"/>
  <c r="G211" i="2"/>
  <c r="G186" i="2"/>
  <c r="G187" i="2"/>
  <c r="G235" i="2"/>
  <c r="G237" i="2"/>
  <c r="G181" i="2"/>
  <c r="G294" i="2"/>
  <c r="G136" i="2"/>
  <c r="G249" i="2"/>
  <c r="G205" i="2"/>
  <c r="G288" i="2"/>
  <c r="G85" i="2"/>
  <c r="G149" i="2"/>
  <c r="G213" i="2"/>
  <c r="G277" i="2"/>
  <c r="G341" i="2"/>
  <c r="G134" i="2"/>
  <c r="G198" i="2"/>
  <c r="G326" i="2"/>
  <c r="G119" i="2"/>
  <c r="G247" i="2"/>
  <c r="G168" i="2"/>
  <c r="G296" i="2"/>
  <c r="G89" i="2"/>
  <c r="G217" i="2"/>
  <c r="G281" i="2"/>
  <c r="G345" i="2"/>
  <c r="G204" i="2"/>
  <c r="G332" i="2"/>
  <c r="G274" i="2"/>
  <c r="G218" i="2"/>
  <c r="G219" i="2"/>
  <c r="G227" i="2"/>
  <c r="G202" i="2"/>
  <c r="G173" i="2"/>
  <c r="G245" i="2"/>
  <c r="G87" i="2"/>
  <c r="G200" i="2"/>
  <c r="G269" i="2"/>
  <c r="G254" i="2"/>
  <c r="G175" i="2"/>
  <c r="G96" i="2"/>
  <c r="G224" i="2"/>
  <c r="G145" i="2"/>
  <c r="G157" i="2"/>
  <c r="G78" i="2"/>
  <c r="G206" i="2"/>
  <c r="G270" i="2"/>
  <c r="G127" i="2"/>
  <c r="G191" i="2"/>
  <c r="G319" i="2"/>
  <c r="G176" i="2"/>
  <c r="G240" i="2"/>
  <c r="G97" i="2"/>
  <c r="G225" i="2"/>
  <c r="G289" i="2"/>
  <c r="G148" i="2"/>
  <c r="G212" i="2"/>
  <c r="G340" i="2"/>
  <c r="G306" i="2"/>
  <c r="G250" i="2"/>
  <c r="G258" i="2"/>
  <c r="G259" i="2"/>
  <c r="G203" i="2"/>
  <c r="G94" i="2"/>
  <c r="G102" i="2"/>
  <c r="G279" i="2"/>
  <c r="G121" i="2"/>
  <c r="G101" i="2"/>
  <c r="G165" i="2"/>
  <c r="G293" i="2"/>
  <c r="G86" i="2"/>
  <c r="G150" i="2"/>
  <c r="G214" i="2"/>
  <c r="G278" i="2"/>
  <c r="G342" i="2"/>
  <c r="G135" i="2"/>
  <c r="G263" i="2"/>
  <c r="G327" i="2"/>
  <c r="G120" i="2"/>
  <c r="G184" i="2"/>
  <c r="G312" i="2"/>
  <c r="G105" i="2"/>
  <c r="G233" i="2"/>
  <c r="G297" i="2"/>
  <c r="G92" i="2"/>
  <c r="G156" i="2"/>
  <c r="G284" i="2"/>
  <c r="G82" i="2"/>
  <c r="G307" i="2"/>
  <c r="G282" i="2"/>
  <c r="G283" i="2"/>
  <c r="G290" i="2"/>
  <c r="G139" i="2"/>
  <c r="G330" i="2"/>
  <c r="G286" i="2"/>
  <c r="G79" i="2"/>
  <c r="G207" i="2"/>
  <c r="G271" i="2"/>
  <c r="G335" i="2"/>
  <c r="G128" i="2"/>
  <c r="G192" i="2"/>
  <c r="G256" i="2"/>
  <c r="G113" i="2"/>
  <c r="G305" i="2"/>
  <c r="G100" i="2"/>
  <c r="G164" i="2"/>
  <c r="G292" i="2"/>
  <c r="G114" i="2"/>
  <c r="G83" i="2"/>
  <c r="G339" i="2"/>
  <c r="G315" i="2"/>
  <c r="G322" i="2"/>
  <c r="G323" i="2"/>
  <c r="G267" i="2"/>
  <c r="G331" i="2"/>
  <c r="E76" i="2"/>
  <c r="E75" i="2"/>
  <c r="E5" i="3"/>
  <c r="G5" i="3"/>
  <c r="G9" i="3"/>
  <c r="G8" i="3"/>
  <c r="G6" i="3"/>
  <c r="G4" i="3"/>
  <c r="G3" i="3"/>
  <c r="I2" i="3"/>
  <c r="D6" i="3"/>
  <c r="D2" i="3"/>
  <c r="D4" i="3"/>
  <c r="C4" i="3"/>
  <c r="C6" i="3"/>
  <c r="C2" i="3"/>
  <c r="B6" i="3"/>
  <c r="B2" i="3"/>
  <c r="C3" i="3"/>
  <c r="B3" i="3"/>
  <c r="D9" i="3"/>
  <c r="D8" i="3"/>
  <c r="D7" i="3"/>
  <c r="B4" i="3"/>
  <c r="D3" i="3"/>
  <c r="C9" i="3"/>
  <c r="C8" i="3"/>
  <c r="C7" i="3"/>
  <c r="B9" i="3"/>
  <c r="B8" i="3"/>
  <c r="B7" i="3"/>
  <c r="I1311" i="2"/>
  <c r="I1329" i="2"/>
  <c r="I379" i="2"/>
  <c r="I958" i="2"/>
  <c r="I1266" i="2"/>
  <c r="I931" i="2"/>
  <c r="I1803" i="2"/>
  <c r="I2420" i="2"/>
  <c r="I3277" i="2"/>
  <c r="I2739" i="2"/>
  <c r="I3011" i="2"/>
  <c r="I3294" i="2"/>
  <c r="I4797" i="2"/>
  <c r="I3885" i="2"/>
  <c r="I5440" i="2"/>
  <c r="I5534" i="2"/>
  <c r="I6088" i="2"/>
  <c r="I7329" i="2"/>
  <c r="I6683" i="2"/>
  <c r="I7613" i="2"/>
  <c r="I7665" i="2"/>
  <c r="I7994" i="2"/>
  <c r="I8771" i="2"/>
  <c r="I8710" i="2"/>
  <c r="I7872" i="2"/>
  <c r="I8826" i="2"/>
  <c r="I525" i="2"/>
  <c r="I483" i="2"/>
  <c r="I684" i="2"/>
  <c r="I349" i="2"/>
  <c r="I861" i="2"/>
  <c r="I358" i="2"/>
  <c r="I870" i="2"/>
  <c r="I599" i="2"/>
  <c r="I1111" i="2"/>
  <c r="I608" i="2"/>
  <c r="I474" i="2"/>
  <c r="I986" i="2"/>
  <c r="I1009" i="2"/>
  <c r="I1692" i="2"/>
  <c r="I1033" i="2"/>
  <c r="I1701" i="2"/>
  <c r="I1080" i="2"/>
  <c r="I1718" i="2"/>
  <c r="I1519" i="2"/>
  <c r="I873" i="2"/>
  <c r="I1656" i="2"/>
  <c r="I1232" i="2"/>
  <c r="I1793" i="2"/>
  <c r="I1910" i="2"/>
  <c r="I2487" i="2"/>
  <c r="I1610" i="2"/>
  <c r="I2393" i="2"/>
  <c r="I2114" i="2"/>
  <c r="I2076" i="2"/>
  <c r="I2588" i="2"/>
  <c r="I2085" i="2"/>
  <c r="I2118" i="2"/>
  <c r="I2908" i="2"/>
  <c r="I2467" i="2"/>
  <c r="I3061" i="2"/>
  <c r="I2482" i="2"/>
  <c r="I2673" i="2"/>
  <c r="I2256" i="2"/>
  <c r="I2960" i="2"/>
  <c r="I2581" i="2"/>
  <c r="I3138" i="2"/>
  <c r="I3224" i="2"/>
  <c r="I3296" i="2"/>
  <c r="I3808" i="2"/>
  <c r="I3297" i="2"/>
  <c r="I3809" i="2"/>
  <c r="I3306" i="2"/>
  <c r="I2537" i="2"/>
  <c r="I3468" i="2"/>
  <c r="I3666" i="2"/>
  <c r="I4235" i="2"/>
  <c r="I3687" i="2"/>
  <c r="I4252" i="2"/>
  <c r="I3700" i="2"/>
  <c r="I4261" i="2"/>
  <c r="I3743" i="2"/>
  <c r="I4294" i="2"/>
  <c r="I3439" i="2"/>
  <c r="I4453" i="2"/>
  <c r="I4965" i="2"/>
  <c r="I5477" i="2"/>
  <c r="I4298" i="2"/>
  <c r="I4207" i="2"/>
  <c r="I4815" i="2"/>
  <c r="I5327" i="2"/>
  <c r="I5839" i="2"/>
  <c r="I3780" i="2"/>
  <c r="I4400" i="2"/>
  <c r="I4914" i="2"/>
  <c r="I5426" i="2"/>
  <c r="I5938" i="2"/>
  <c r="I4787" i="2"/>
  <c r="I5603" i="2"/>
  <c r="I4427" i="2"/>
  <c r="I4008" i="2"/>
  <c r="I5084" i="2"/>
  <c r="I4272" i="2"/>
  <c r="I5188" i="2"/>
  <c r="I4305" i="2"/>
  <c r="I4718" i="2"/>
  <c r="I5537" i="2"/>
  <c r="I4515" i="2"/>
  <c r="I5334" i="2"/>
  <c r="I5608" i="2"/>
  <c r="I6320" i="2"/>
  <c r="I6832" i="2"/>
  <c r="I7344" i="2"/>
  <c r="I6089" i="2"/>
  <c r="I6601" i="2"/>
  <c r="I7113" i="2"/>
  <c r="I5211" i="2"/>
  <c r="I6226" i="2"/>
  <c r="I6738" i="2"/>
  <c r="I7250" i="2"/>
  <c r="I6083" i="2"/>
  <c r="I6595" i="2"/>
  <c r="I5561" i="2"/>
  <c r="I4952" i="2"/>
  <c r="I6181" i="2"/>
  <c r="I6693" i="2"/>
  <c r="I7205" i="2"/>
  <c r="I5011" i="2"/>
  <c r="I6190" i="2"/>
  <c r="I6702" i="2"/>
  <c r="I7214" i="2"/>
  <c r="I7155" i="2"/>
  <c r="I7833" i="2"/>
  <c r="I8345" i="2"/>
  <c r="I8857" i="2"/>
  <c r="I7179" i="2"/>
  <c r="I7842" i="2"/>
  <c r="I8354" i="2"/>
  <c r="I7031" i="2"/>
  <c r="I7787" i="2"/>
  <c r="I8299" i="2"/>
  <c r="I8811" i="2"/>
  <c r="I7012" i="2"/>
  <c r="I7211" i="2"/>
  <c r="I7854" i="2"/>
  <c r="I8366" i="2"/>
  <c r="I8878" i="2"/>
  <c r="I7235" i="2"/>
  <c r="I7863" i="2"/>
  <c r="I8375" i="2"/>
  <c r="I8887" i="2"/>
  <c r="I8149" i="2"/>
  <c r="I9148" i="2"/>
  <c r="I8301" i="2"/>
  <c r="I9205" i="2"/>
  <c r="I8453" i="2"/>
  <c r="I6607" i="2"/>
  <c r="I8596" i="2"/>
  <c r="I6895" i="2"/>
  <c r="I8632" i="2"/>
  <c r="I7406" i="2"/>
  <c r="I8748" i="2"/>
  <c r="I8874" i="2"/>
  <c r="I9082" i="2"/>
  <c r="I9218" i="2"/>
  <c r="I8794" i="2"/>
  <c r="I814" i="2"/>
  <c r="I1956" i="2"/>
  <c r="I939" i="2"/>
  <c r="I1386" i="2"/>
  <c r="I1395" i="2"/>
  <c r="I1434" i="2"/>
  <c r="I2712" i="2"/>
  <c r="I2813" i="2"/>
  <c r="I2254" i="2"/>
  <c r="I2610" i="2"/>
  <c r="I2890" i="2"/>
  <c r="I2854" i="2"/>
  <c r="I3027" i="2"/>
  <c r="I3046" i="2"/>
  <c r="I3348" i="2"/>
  <c r="I4115" i="2"/>
  <c r="I4132" i="2"/>
  <c r="I4205" i="2"/>
  <c r="I4238" i="2"/>
  <c r="I4461" i="2"/>
  <c r="I5485" i="2"/>
  <c r="I4223" i="2"/>
  <c r="I5271" i="2"/>
  <c r="I3802" i="2"/>
  <c r="I4922" i="2"/>
  <c r="I5946" i="2"/>
  <c r="I5516" i="2"/>
  <c r="I4040" i="2"/>
  <c r="I4480" i="2"/>
  <c r="I4601" i="2"/>
  <c r="I5726" i="2"/>
  <c r="I5643" i="2"/>
  <c r="I6456" i="2"/>
  <c r="I5480" i="2"/>
  <c r="I6865" i="2"/>
  <c r="I5964" i="2"/>
  <c r="I6938" i="2"/>
  <c r="I6347" i="2"/>
  <c r="I6124" i="2"/>
  <c r="I6509" i="2"/>
  <c r="I7469" i="2"/>
  <c r="I6002" i="2"/>
  <c r="I6518" i="2"/>
  <c r="I7030" i="2"/>
  <c r="I6804" i="2"/>
  <c r="I7713" i="2"/>
  <c r="I8225" i="2"/>
  <c r="I8737" i="2"/>
  <c r="I6839" i="2"/>
  <c r="I7722" i="2"/>
  <c r="I8234" i="2"/>
  <c r="I6620" i="2"/>
  <c r="I7667" i="2"/>
  <c r="I8179" i="2"/>
  <c r="I8691" i="2"/>
  <c r="I6591" i="2"/>
  <c r="I6887" i="2"/>
  <c r="I7734" i="2"/>
  <c r="I8246" i="2"/>
  <c r="I8758" i="2"/>
  <c r="I6915" i="2"/>
  <c r="I7743" i="2"/>
  <c r="I8255" i="2"/>
  <c r="I8767" i="2"/>
  <c r="I7829" i="2"/>
  <c r="I9028" i="2"/>
  <c r="I7981" i="2"/>
  <c r="I9085" i="2"/>
  <c r="I8133" i="2"/>
  <c r="I9142" i="2"/>
  <c r="I8285" i="2"/>
  <c r="I9199" i="2"/>
  <c r="I8333" i="2"/>
  <c r="I9217" i="2"/>
  <c r="I8488" i="2"/>
  <c r="I7696" i="2"/>
  <c r="I8060" i="2"/>
  <c r="I8421" i="2"/>
  <c r="I8357" i="2"/>
  <c r="I1061" i="2"/>
  <c r="I738" i="2"/>
  <c r="I1216" i="2"/>
  <c r="I2559" i="2"/>
  <c r="I1790" i="2"/>
  <c r="I2404" i="2"/>
  <c r="I2349" i="2"/>
  <c r="I2018" i="2"/>
  <c r="I2056" i="2"/>
  <c r="I1806" i="2"/>
  <c r="I2382" i="2"/>
  <c r="I2873" i="2"/>
  <c r="I3624" i="2"/>
  <c r="I3561" i="2"/>
  <c r="I2571" i="2"/>
  <c r="I2499" i="2"/>
  <c r="I2782" i="2"/>
  <c r="I2870" i="2"/>
  <c r="I2368" i="2"/>
  <c r="I4366" i="2"/>
  <c r="I4525" i="2"/>
  <c r="I5549" i="2"/>
  <c r="I4351" i="2"/>
  <c r="I5463" i="2"/>
  <c r="I3017" i="2"/>
  <c r="I4986" i="2"/>
  <c r="I3191" i="2"/>
  <c r="I5784" i="2"/>
  <c r="I4296" i="2"/>
  <c r="I4304" i="2"/>
  <c r="I4081" i="2"/>
  <c r="I5345" i="2"/>
  <c r="I5244" i="2"/>
  <c r="I6200" i="2"/>
  <c r="I7224" i="2"/>
  <c r="I6481" i="2"/>
  <c r="I4096" i="2"/>
  <c r="I6618" i="2"/>
  <c r="I5829" i="2"/>
  <c r="I6859" i="2"/>
  <c r="I5889" i="2"/>
  <c r="I6957" i="2"/>
  <c r="I435" i="2"/>
  <c r="I636" i="2"/>
  <c r="I1148" i="2"/>
  <c r="I813" i="2"/>
  <c r="I1325" i="2"/>
  <c r="I822" i="2"/>
  <c r="I551" i="2"/>
  <c r="I1063" i="2"/>
  <c r="I560" i="2"/>
  <c r="I426" i="2"/>
  <c r="I938" i="2"/>
  <c r="I825" i="2"/>
  <c r="I1644" i="2"/>
  <c r="I859" i="2"/>
  <c r="I1653" i="2"/>
  <c r="I929" i="2"/>
  <c r="I1670" i="2"/>
  <c r="I1471" i="2"/>
  <c r="I681" i="2"/>
  <c r="I1608" i="2"/>
  <c r="I1145" i="2"/>
  <c r="I1745" i="2"/>
  <c r="I1782" i="2"/>
  <c r="I2439" i="2"/>
  <c r="I1418" i="2"/>
  <c r="I2345" i="2"/>
  <c r="I2066" i="2"/>
  <c r="I2007" i="2"/>
  <c r="I2540" i="2"/>
  <c r="I2022" i="2"/>
  <c r="I1946" i="2"/>
  <c r="I2860" i="2"/>
  <c r="I2371" i="2"/>
  <c r="I3013" i="2"/>
  <c r="I2390" i="2"/>
  <c r="I2609" i="2"/>
  <c r="I2128" i="2"/>
  <c r="I2912" i="2"/>
  <c r="I2514" i="2"/>
  <c r="I3090" i="2"/>
  <c r="I3160" i="2"/>
  <c r="I3236" i="2"/>
  <c r="I3760" i="2"/>
  <c r="I3238" i="2"/>
  <c r="I3761" i="2"/>
  <c r="I3249" i="2"/>
  <c r="I2131" i="2"/>
  <c r="I3420" i="2"/>
  <c r="I3594" i="2"/>
  <c r="I4187" i="2"/>
  <c r="I3621" i="2"/>
  <c r="I4204" i="2"/>
  <c r="I3635" i="2"/>
  <c r="I4213" i="2"/>
  <c r="I3679" i="2"/>
  <c r="I4246" i="2"/>
  <c r="I3343" i="2"/>
  <c r="I4403" i="2"/>
  <c r="I4917" i="2"/>
  <c r="I5429" i="2"/>
  <c r="I4202" i="2"/>
  <c r="I4111" i="2"/>
  <c r="I4767" i="2"/>
  <c r="I5279" i="2"/>
  <c r="I5791" i="2"/>
  <c r="I3652" i="2"/>
  <c r="I4306" i="2"/>
  <c r="I4866" i="2"/>
  <c r="I5378" i="2"/>
  <c r="I5890" i="2"/>
  <c r="I4710" i="2"/>
  <c r="I5529" i="2"/>
  <c r="I4263" i="2"/>
  <c r="I3660" i="2"/>
  <c r="I5008" i="2"/>
  <c r="I4080" i="2"/>
  <c r="I5112" i="2"/>
  <c r="I4113" i="2"/>
  <c r="I4641" i="2"/>
  <c r="I5460" i="2"/>
  <c r="I4420" i="2"/>
  <c r="I5257" i="2"/>
  <c r="I5408" i="2"/>
  <c r="I6272" i="2"/>
  <c r="I6784" i="2"/>
  <c r="I7296" i="2"/>
  <c r="I6041" i="2"/>
  <c r="I6553" i="2"/>
  <c r="I7065" i="2"/>
  <c r="I4934" i="2"/>
  <c r="I6178" i="2"/>
  <c r="I6690" i="2"/>
  <c r="I7202" i="2"/>
  <c r="I6035" i="2"/>
  <c r="I6547" i="2"/>
  <c r="I5356" i="2"/>
  <c r="I4644" i="2"/>
  <c r="I6133" i="2"/>
  <c r="I6645" i="2"/>
  <c r="I7157" i="2"/>
  <c r="I4704" i="2"/>
  <c r="I6142" i="2"/>
  <c r="I6654" i="2"/>
  <c r="I7166" i="2"/>
  <c r="I7027" i="2"/>
  <c r="I7785" i="2"/>
  <c r="I8297" i="2"/>
  <c r="I8809" i="2"/>
  <c r="I7051" i="2"/>
  <c r="I7794" i="2"/>
  <c r="I8306" i="2"/>
  <c r="I6903" i="2"/>
  <c r="I7739" i="2"/>
  <c r="I8251" i="2"/>
  <c r="I8763" i="2"/>
  <c r="I6879" i="2"/>
  <c r="I7083" i="2"/>
  <c r="I7806" i="2"/>
  <c r="I8318" i="2"/>
  <c r="I8830" i="2"/>
  <c r="I7107" i="2"/>
  <c r="I7815" i="2"/>
  <c r="I8327" i="2"/>
  <c r="I8839" i="2"/>
  <c r="I8021" i="2"/>
  <c r="I9100" i="2"/>
  <c r="I8173" i="2"/>
  <c r="I9157" i="2"/>
  <c r="I8325" i="2"/>
  <c r="I9214" i="2"/>
  <c r="I8477" i="2"/>
  <c r="I6031" i="2"/>
  <c r="I8525" i="2"/>
  <c r="I7003" i="2"/>
  <c r="I8652" i="2"/>
  <c r="I7781" i="2"/>
  <c r="I8144" i="2"/>
  <c r="I8508" i="2"/>
  <c r="I8666" i="2"/>
  <c r="I9058" i="2"/>
  <c r="I9136" i="2"/>
  <c r="I1125" i="2"/>
  <c r="I1122" i="2"/>
  <c r="I1463" i="2"/>
  <c r="I2209" i="2"/>
  <c r="I446" i="2"/>
  <c r="I434" i="2"/>
  <c r="I1533" i="2"/>
  <c r="I1488" i="2"/>
  <c r="I2575" i="2"/>
  <c r="I2484" i="2"/>
  <c r="I2765" i="2"/>
  <c r="I3048" i="2"/>
  <c r="I3576" i="2"/>
  <c r="I2216" i="2"/>
  <c r="I4276" i="2"/>
  <c r="I3359" i="2"/>
  <c r="I4127" i="2"/>
  <c r="I4426" i="2"/>
  <c r="I5337" i="2"/>
  <c r="I5022" i="2"/>
  <c r="I4963" i="2"/>
  <c r="I4926" i="2"/>
  <c r="I6186" i="2"/>
  <c r="I6875" i="2"/>
  <c r="I7229" i="2"/>
  <c r="I7238" i="2"/>
  <c r="I8817" i="2"/>
  <c r="I6924" i="2"/>
  <c r="I9027" i="2"/>
  <c r="I8454" i="2"/>
  <c r="I8719" i="2"/>
  <c r="I7036" i="2"/>
  <c r="I9151" i="2"/>
  <c r="I9169" i="2"/>
  <c r="I387" i="2"/>
  <c r="I588" i="2"/>
  <c r="I1100" i="2"/>
  <c r="I765" i="2"/>
  <c r="I1277" i="2"/>
  <c r="I774" i="2"/>
  <c r="I503" i="2"/>
  <c r="I1015" i="2"/>
  <c r="I512" i="2"/>
  <c r="I378" i="2"/>
  <c r="I890" i="2"/>
  <c r="I609" i="2"/>
  <c r="I1596" i="2"/>
  <c r="I667" i="2"/>
  <c r="I1605" i="2"/>
  <c r="I737" i="2"/>
  <c r="I1622" i="2"/>
  <c r="I1423" i="2"/>
  <c r="I1935" i="2"/>
  <c r="I1560" i="2"/>
  <c r="I1024" i="2"/>
  <c r="I1697" i="2"/>
  <c r="I1602" i="2"/>
  <c r="I2391" i="2"/>
  <c r="I1131" i="2"/>
  <c r="I2297" i="2"/>
  <c r="I1991" i="2"/>
  <c r="I1923" i="2"/>
  <c r="I2492" i="2"/>
  <c r="I1944" i="2"/>
  <c r="I1531" i="2"/>
  <c r="I2812" i="2"/>
  <c r="I2270" i="2"/>
  <c r="I2965" i="2"/>
  <c r="I2294" i="2"/>
  <c r="I2545" i="2"/>
  <c r="I1962" i="2"/>
  <c r="I2864" i="2"/>
  <c r="I2430" i="2"/>
  <c r="I3042" i="2"/>
  <c r="I3087" i="2"/>
  <c r="I3172" i="2"/>
  <c r="I3712" i="2"/>
  <c r="I3174" i="2"/>
  <c r="I3713" i="2"/>
  <c r="I3185" i="2"/>
  <c r="I3031" i="2"/>
  <c r="I3372" i="2"/>
  <c r="I3517" i="2"/>
  <c r="I4139" i="2"/>
  <c r="I3543" i="2"/>
  <c r="I4156" i="2"/>
  <c r="I3558" i="2"/>
  <c r="I4165" i="2"/>
  <c r="I3611" i="2"/>
  <c r="I4198" i="2"/>
  <c r="I3200" i="2"/>
  <c r="I4313" i="2"/>
  <c r="I4869" i="2"/>
  <c r="I5381" i="2"/>
  <c r="I4106" i="2"/>
  <c r="I4015" i="2"/>
  <c r="I4719" i="2"/>
  <c r="I5231" i="2"/>
  <c r="I5743" i="2"/>
  <c r="I3501" i="2"/>
  <c r="I4210" i="2"/>
  <c r="I4818" i="2"/>
  <c r="I5330" i="2"/>
  <c r="I5842" i="2"/>
  <c r="I4633" i="2"/>
  <c r="I5452" i="2"/>
  <c r="I4071" i="2"/>
  <c r="I5108" i="2"/>
  <c r="I4931" i="2"/>
  <c r="I3831" i="2"/>
  <c r="I5035" i="2"/>
  <c r="I3920" i="2"/>
  <c r="I4564" i="2"/>
  <c r="I5384" i="2"/>
  <c r="I4248" i="2"/>
  <c r="I5180" i="2"/>
  <c r="I5203" i="2"/>
  <c r="I6224" i="2"/>
  <c r="I6736" i="2"/>
  <c r="I7248" i="2"/>
  <c r="I5988" i="2"/>
  <c r="I6505" i="2"/>
  <c r="I7017" i="2"/>
  <c r="I4606" i="2"/>
  <c r="I6130" i="2"/>
  <c r="I6642" i="2"/>
  <c r="I7154" i="2"/>
  <c r="I5979" i="2"/>
  <c r="I6499" i="2"/>
  <c r="I5152" i="2"/>
  <c r="I6212" i="2"/>
  <c r="I6085" i="2"/>
  <c r="I6597" i="2"/>
  <c r="I7109" i="2"/>
  <c r="I7621" i="2"/>
  <c r="I6094" i="2"/>
  <c r="I6606" i="2"/>
  <c r="I7118" i="2"/>
  <c r="I6899" i="2"/>
  <c r="I7737" i="2"/>
  <c r="I8249" i="2"/>
  <c r="I8761" i="2"/>
  <c r="I6923" i="2"/>
  <c r="I7746" i="2"/>
  <c r="I8258" i="2"/>
  <c r="I6716" i="2"/>
  <c r="I7691" i="2"/>
  <c r="I8203" i="2"/>
  <c r="I8715" i="2"/>
  <c r="I6687" i="2"/>
  <c r="I6955" i="2"/>
  <c r="I7758" i="2"/>
  <c r="I8270" i="2"/>
  <c r="I8782" i="2"/>
  <c r="I6979" i="2"/>
  <c r="I7767" i="2"/>
  <c r="I8279" i="2"/>
  <c r="I8791" i="2"/>
  <c r="I7893" i="2"/>
  <c r="I9052" i="2"/>
  <c r="I8045" i="2"/>
  <c r="I9109" i="2"/>
  <c r="I8197" i="2"/>
  <c r="I9166" i="2"/>
  <c r="I8349" i="2"/>
  <c r="I5369" i="2"/>
  <c r="I8397" i="2"/>
  <c r="I6287" i="2"/>
  <c r="I8552" i="2"/>
  <c r="I7952" i="2"/>
  <c r="I8316" i="2"/>
  <c r="I8650" i="2"/>
  <c r="I9098" i="2"/>
  <c r="I549" i="2"/>
  <c r="I418" i="2"/>
  <c r="I1598" i="2"/>
  <c r="I2111" i="2"/>
  <c r="I1269" i="2"/>
  <c r="I370" i="2"/>
  <c r="I1725" i="2"/>
  <c r="I1680" i="2"/>
  <c r="I2015" i="2"/>
  <c r="I2237" i="2"/>
  <c r="I2520" i="2"/>
  <c r="I2970" i="2"/>
  <c r="I3705" i="2"/>
  <c r="I3868" i="2"/>
  <c r="I2704" i="2"/>
  <c r="I4989" i="2"/>
  <c r="I5287" i="2"/>
  <c r="I5002" i="2"/>
  <c r="I4039" i="2"/>
  <c r="I5713" i="2"/>
  <c r="I5169" i="2"/>
  <c r="I6433" i="2"/>
  <c r="I7146" i="2"/>
  <c r="I6141" i="2"/>
  <c r="I6406" i="2"/>
  <c r="I8177" i="2"/>
  <c r="I8186" i="2"/>
  <c r="I8707" i="2"/>
  <c r="I8262" i="2"/>
  <c r="I8655" i="2"/>
  <c r="I7664" i="2"/>
  <c r="I9087" i="2"/>
  <c r="I9105" i="2"/>
  <c r="I9099" i="2"/>
  <c r="I8693" i="2"/>
  <c r="I587" i="2"/>
  <c r="I788" i="2"/>
  <c r="I453" i="2"/>
  <c r="I965" i="2"/>
  <c r="I462" i="2"/>
  <c r="I974" i="2"/>
  <c r="I703" i="2"/>
  <c r="I1215" i="2"/>
  <c r="I712" i="2"/>
  <c r="I578" i="2"/>
  <c r="I1090" i="2"/>
  <c r="I1236" i="2"/>
  <c r="I1796" i="2"/>
  <c r="I1251" i="2"/>
  <c r="I1805" i="2"/>
  <c r="I1278" i="2"/>
  <c r="I739" i="2"/>
  <c r="I1623" i="2"/>
  <c r="I1176" i="2"/>
  <c r="I1760" i="2"/>
  <c r="I1385" i="2"/>
  <c r="I1897" i="2"/>
  <c r="I2079" i="2"/>
  <c r="I2591" i="2"/>
  <c r="I1938" i="2"/>
  <c r="I2497" i="2"/>
  <c r="I2218" i="2"/>
  <c r="I2180" i="2"/>
  <c r="I2692" i="2"/>
  <c r="I2189" i="2"/>
  <c r="I2370" i="2"/>
  <c r="I3012" i="2"/>
  <c r="I2617" i="2"/>
  <c r="I3165" i="2"/>
  <c r="I1371" i="2"/>
  <c r="I2799" i="2"/>
  <c r="I2472" i="2"/>
  <c r="I3064" i="2"/>
  <c r="I2720" i="2"/>
  <c r="I3242" i="2"/>
  <c r="I1755" i="2"/>
  <c r="I3400" i="2"/>
  <c r="I1771" i="2"/>
  <c r="I3401" i="2"/>
  <c r="I2000" i="2"/>
  <c r="I3410" i="2"/>
  <c r="I2886" i="2"/>
  <c r="I3572" i="2"/>
  <c r="I3804" i="2"/>
  <c r="I4339" i="2"/>
  <c r="I3827" i="2"/>
  <c r="I4356" i="2"/>
  <c r="I3838" i="2"/>
  <c r="I4365" i="2"/>
  <c r="I3883" i="2"/>
  <c r="I4398" i="2"/>
  <c r="I3615" i="2"/>
  <c r="I4557" i="2"/>
  <c r="I5069" i="2"/>
  <c r="I5581" i="2"/>
  <c r="I4454" i="2"/>
  <c r="I4407" i="2"/>
  <c r="I4919" i="2"/>
  <c r="I5431" i="2"/>
  <c r="I5943" i="2"/>
  <c r="I3427" i="2"/>
  <c r="I4506" i="2"/>
  <c r="I5018" i="2"/>
  <c r="I5530" i="2"/>
  <c r="I3485" i="2"/>
  <c r="I4953" i="2"/>
  <c r="I5741" i="2"/>
  <c r="I4609" i="2"/>
  <c r="I4412" i="2"/>
  <c r="I5251" i="2"/>
  <c r="I4536" i="2"/>
  <c r="I5355" i="2"/>
  <c r="I4550" i="2"/>
  <c r="I363" i="2"/>
  <c r="I808" i="2"/>
  <c r="I1081" i="2"/>
  <c r="I388" i="2"/>
  <c r="I559" i="2"/>
  <c r="I1211" i="2"/>
  <c r="I1479" i="2"/>
  <c r="I2319" i="2"/>
  <c r="I1498" i="2"/>
  <c r="I755" i="2"/>
  <c r="I2395" i="2"/>
  <c r="I3135" i="2"/>
  <c r="I3818" i="2"/>
  <c r="I5373" i="2"/>
  <c r="I4066" i="2"/>
  <c r="I5976" i="2"/>
  <c r="I4524" i="2"/>
  <c r="I6472" i="2"/>
  <c r="I5313" i="2"/>
  <c r="I5390" i="2"/>
  <c r="I5683" i="2"/>
  <c r="I7985" i="2"/>
  <c r="I8314" i="2"/>
  <c r="I6063" i="2"/>
  <c r="I5164" i="2"/>
  <c r="I8685" i="2"/>
  <c r="I403" i="2"/>
  <c r="I845" i="2"/>
  <c r="I547" i="2"/>
  <c r="I748" i="2"/>
  <c r="I413" i="2"/>
  <c r="I925" i="2"/>
  <c r="I422" i="2"/>
  <c r="I934" i="2"/>
  <c r="I663" i="2"/>
  <c r="I1175" i="2"/>
  <c r="I672" i="2"/>
  <c r="I538" i="2"/>
  <c r="I1050" i="2"/>
  <c r="I1168" i="2"/>
  <c r="I1756" i="2"/>
  <c r="I1185" i="2"/>
  <c r="I1765" i="2"/>
  <c r="I1214" i="2"/>
  <c r="I505" i="2"/>
  <c r="I1583" i="2"/>
  <c r="I1083" i="2"/>
  <c r="I1720" i="2"/>
  <c r="I1334" i="2"/>
  <c r="I1857" i="2"/>
  <c r="I2024" i="2"/>
  <c r="I2551" i="2"/>
  <c r="I1830" i="2"/>
  <c r="I2457" i="2"/>
  <c r="I2178" i="2"/>
  <c r="I2140" i="2"/>
  <c r="I2652" i="2"/>
  <c r="I2149" i="2"/>
  <c r="I2288" i="2"/>
  <c r="I2972" i="2"/>
  <c r="I2563" i="2"/>
  <c r="I3125" i="2"/>
  <c r="I2576" i="2"/>
  <c r="I2758" i="2"/>
  <c r="I2394" i="2"/>
  <c r="I3024" i="2"/>
  <c r="I2666" i="2"/>
  <c r="I3202" i="2"/>
  <c r="I3303" i="2"/>
  <c r="I3360" i="2"/>
  <c r="I3872" i="2"/>
  <c r="I3361" i="2"/>
  <c r="I3873" i="2"/>
  <c r="I3370" i="2"/>
  <c r="I2779" i="2"/>
  <c r="I3532" i="2"/>
  <c r="I3750" i="2"/>
  <c r="I4299" i="2"/>
  <c r="I3773" i="2"/>
  <c r="I4316" i="2"/>
  <c r="I3786" i="2"/>
  <c r="I4325" i="2"/>
  <c r="I3829" i="2"/>
  <c r="I4358" i="2"/>
  <c r="I3487" i="2"/>
  <c r="I4517" i="2"/>
  <c r="I5029" i="2"/>
  <c r="I5541" i="2"/>
  <c r="I4414" i="2"/>
  <c r="I4335" i="2"/>
  <c r="I4879" i="2"/>
  <c r="I5391" i="2"/>
  <c r="I5903" i="2"/>
  <c r="I2646" i="2"/>
  <c r="I4466" i="2"/>
  <c r="I4978" i="2"/>
  <c r="I5490" i="2"/>
  <c r="I3054" i="2"/>
  <c r="I4889" i="2"/>
  <c r="I5688" i="2"/>
  <c r="I4545" i="2"/>
  <c r="I4264" i="2"/>
  <c r="I5187" i="2"/>
  <c r="I4464" i="2"/>
  <c r="I5291" i="2"/>
  <c r="I4481" i="2"/>
  <c r="I4820" i="2"/>
  <c r="I5630" i="2"/>
  <c r="I4617" i="2"/>
  <c r="I5436" i="2"/>
  <c r="I5781" i="2"/>
  <c r="I6384" i="2"/>
  <c r="I6896" i="2"/>
  <c r="I4772" i="2"/>
  <c r="I6153" i="2"/>
  <c r="I6665" i="2"/>
  <c r="I7177" i="2"/>
  <c r="I5484" i="2"/>
  <c r="I6290" i="2"/>
  <c r="I6802" i="2"/>
  <c r="I4734" i="2"/>
  <c r="I6147" i="2"/>
  <c r="I6659" i="2"/>
  <c r="I5760" i="2"/>
  <c r="I5292" i="2"/>
  <c r="I6245" i="2"/>
  <c r="I6757" i="2"/>
  <c r="I7269" i="2"/>
  <c r="I5331" i="2"/>
  <c r="I6254" i="2"/>
  <c r="I6766" i="2"/>
  <c r="I7278" i="2"/>
  <c r="I7308" i="2"/>
  <c r="I7897" i="2"/>
  <c r="I8409" i="2"/>
  <c r="I8921" i="2"/>
  <c r="I7327" i="2"/>
  <c r="I7906" i="2"/>
  <c r="I8418" i="2"/>
  <c r="I7203" i="2"/>
  <c r="I7851" i="2"/>
  <c r="I8363" i="2"/>
  <c r="I8875" i="2"/>
  <c r="I7183" i="2"/>
  <c r="I7351" i="2"/>
  <c r="I7918" i="2"/>
  <c r="I8430" i="2"/>
  <c r="I8942" i="2"/>
  <c r="I7364" i="2"/>
  <c r="I7927" i="2"/>
  <c r="I8439" i="2"/>
  <c r="I8951" i="2"/>
  <c r="I8320" i="2"/>
  <c r="I9212" i="2"/>
  <c r="I8472" i="2"/>
  <c r="I6724" i="2"/>
  <c r="I8610" i="2"/>
  <c r="I7354" i="2"/>
  <c r="I8724" i="2"/>
  <c r="I7427" i="2"/>
  <c r="I8760" i="2"/>
  <c r="I7611" i="2"/>
  <c r="I8876" i="2"/>
  <c r="I9202" i="2"/>
  <c r="I7450" i="2"/>
  <c r="I7840" i="2"/>
  <c r="I9040" i="2"/>
  <c r="I479" i="2"/>
  <c r="I1389" i="2"/>
  <c r="I1609" i="2"/>
  <c r="I1851" i="2"/>
  <c r="I1859" i="2"/>
  <c r="I1883" i="2"/>
  <c r="I2852" i="2"/>
  <c r="I2941" i="2"/>
  <c r="I2509" i="2"/>
  <c r="I2776" i="2"/>
  <c r="I3018" i="2"/>
  <c r="I3140" i="2"/>
  <c r="I3227" i="2"/>
  <c r="I3239" i="2"/>
  <c r="I3476" i="2"/>
  <c r="I4243" i="2"/>
  <c r="I4260" i="2"/>
  <c r="I4333" i="2"/>
  <c r="I2618" i="2"/>
  <c r="I4589" i="2"/>
  <c r="I3232" i="2"/>
  <c r="I4439" i="2"/>
  <c r="I5399" i="2"/>
  <c r="I3554" i="2"/>
  <c r="I5050" i="2"/>
  <c r="I3638" i="2"/>
  <c r="I5699" i="2"/>
  <c r="I4476" i="2"/>
  <c r="I4689" i="2"/>
  <c r="I4151" i="2"/>
  <c r="I5897" i="2"/>
  <c r="I4665" i="2"/>
  <c r="I6584" i="2"/>
  <c r="I5840" i="2"/>
  <c r="I6993" i="2"/>
  <c r="I6042" i="2"/>
  <c r="I7066" i="2"/>
  <c r="I6475" i="2"/>
  <c r="I4542" i="2"/>
  <c r="I6637" i="2"/>
  <c r="I7597" i="2"/>
  <c r="I6070" i="2"/>
  <c r="I6582" i="2"/>
  <c r="I7094" i="2"/>
  <c r="I7004" i="2"/>
  <c r="I7777" i="2"/>
  <c r="I8289" i="2"/>
  <c r="I8801" i="2"/>
  <c r="I7028" i="2"/>
  <c r="I7786" i="2"/>
  <c r="I8298" i="2"/>
  <c r="I6876" i="2"/>
  <c r="I7731" i="2"/>
  <c r="I8243" i="2"/>
  <c r="I8755" i="2"/>
  <c r="I6847" i="2"/>
  <c r="I7060" i="2"/>
  <c r="I7798" i="2"/>
  <c r="I8310" i="2"/>
  <c r="I8822" i="2"/>
  <c r="I7084" i="2"/>
  <c r="I7807" i="2"/>
  <c r="I8319" i="2"/>
  <c r="I8831" i="2"/>
  <c r="I8000" i="2"/>
  <c r="I9092" i="2"/>
  <c r="I8152" i="2"/>
  <c r="I9149" i="2"/>
  <c r="I8304" i="2"/>
  <c r="I9206" i="2"/>
  <c r="I8456" i="2"/>
  <c r="I5472" i="2"/>
  <c r="I8504" i="2"/>
  <c r="I6916" i="2"/>
  <c r="I8636" i="2"/>
  <c r="I8380" i="2"/>
  <c r="I8698" i="2"/>
  <c r="I8970" i="2"/>
  <c r="I8741" i="2"/>
  <c r="I1253" i="2"/>
  <c r="I1058" i="2"/>
  <c r="I1783" i="2"/>
  <c r="I2623" i="2"/>
  <c r="I2055" i="2"/>
  <c r="I2532" i="2"/>
  <c r="I1067" i="2"/>
  <c r="I2355" i="2"/>
  <c r="I2374" i="2"/>
  <c r="I2278" i="2"/>
  <c r="I2592" i="2"/>
  <c r="I3150" i="2"/>
  <c r="I3688" i="2"/>
  <c r="I3689" i="2"/>
  <c r="I2798" i="2"/>
  <c r="I3349" i="2"/>
  <c r="I3382" i="2"/>
  <c r="I3243" i="2"/>
  <c r="I3339" i="2"/>
  <c r="I3168" i="2"/>
  <c r="I4653" i="2"/>
  <c r="I3591" i="2"/>
  <c r="I4503" i="2"/>
  <c r="I5591" i="2"/>
  <c r="I3739" i="2"/>
  <c r="I5114" i="2"/>
  <c r="I4065" i="2"/>
  <c r="I5869" i="2"/>
  <c r="I4585" i="2"/>
  <c r="I4587" i="2"/>
  <c r="I4497" i="2"/>
  <c r="I5550" i="2"/>
  <c r="I5347" i="2"/>
  <c r="I6392" i="2"/>
  <c r="I3614" i="2"/>
  <c r="I6609" i="2"/>
  <c r="I4883" i="2"/>
  <c r="I6746" i="2"/>
  <c r="I6026" i="2"/>
  <c r="I4998" i="2"/>
  <c r="I6061" i="2"/>
  <c r="I7085" i="2"/>
  <c r="I499" i="2"/>
  <c r="I700" i="2"/>
  <c r="I365" i="2"/>
  <c r="I877" i="2"/>
  <c r="I374" i="2"/>
  <c r="I886" i="2"/>
  <c r="I615" i="2"/>
  <c r="I1127" i="2"/>
  <c r="I624" i="2"/>
  <c r="I490" i="2"/>
  <c r="I1002" i="2"/>
  <c r="I1051" i="2"/>
  <c r="I1708" i="2"/>
  <c r="I1075" i="2"/>
  <c r="I1717" i="2"/>
  <c r="I1121" i="2"/>
  <c r="I1734" i="2"/>
  <c r="I1535" i="2"/>
  <c r="I937" i="2"/>
  <c r="I1672" i="2"/>
  <c r="I1257" i="2"/>
  <c r="I1809" i="2"/>
  <c r="I1947" i="2"/>
  <c r="I2503" i="2"/>
  <c r="I1674" i="2"/>
  <c r="I2409" i="2"/>
  <c r="I2130" i="2"/>
  <c r="I2092" i="2"/>
  <c r="I2604" i="2"/>
  <c r="I2101" i="2"/>
  <c r="I2160" i="2"/>
  <c r="I2924" i="2"/>
  <c r="I2493" i="2"/>
  <c r="I3077" i="2"/>
  <c r="I2507" i="2"/>
  <c r="I2694" i="2"/>
  <c r="I2298" i="2"/>
  <c r="I2976" i="2"/>
  <c r="I2602" i="2"/>
  <c r="I3154" i="2"/>
  <c r="I3246" i="2"/>
  <c r="I3312" i="2"/>
  <c r="I3824" i="2"/>
  <c r="I3313" i="2"/>
  <c r="I3825" i="2"/>
  <c r="I3322" i="2"/>
  <c r="I2614" i="2"/>
  <c r="I3484" i="2"/>
  <c r="I3686" i="2"/>
  <c r="I4251" i="2"/>
  <c r="I3709" i="2"/>
  <c r="I4268" i="2"/>
  <c r="I3722" i="2"/>
  <c r="I4277" i="2"/>
  <c r="I3765" i="2"/>
  <c r="I4310" i="2"/>
  <c r="I2806" i="2"/>
  <c r="I4469" i="2"/>
  <c r="I4981" i="2"/>
  <c r="I5493" i="2"/>
  <c r="I4330" i="2"/>
  <c r="I4239" i="2"/>
  <c r="I4831" i="2"/>
  <c r="I5343" i="2"/>
  <c r="I5855" i="2"/>
  <c r="I3822" i="2"/>
  <c r="I4418" i="2"/>
  <c r="I4930" i="2"/>
  <c r="I5442" i="2"/>
  <c r="I5954" i="2"/>
  <c r="I4812" i="2"/>
  <c r="I5624" i="2"/>
  <c r="I4459" i="2"/>
  <c r="I4072" i="2"/>
  <c r="I5110" i="2"/>
  <c r="I4336" i="2"/>
  <c r="I5214" i="2"/>
  <c r="I4369" i="2"/>
  <c r="I4744" i="2"/>
  <c r="I5563" i="2"/>
  <c r="I4540" i="2"/>
  <c r="I5360" i="2"/>
  <c r="I5665" i="2"/>
  <c r="I6336" i="2"/>
  <c r="I6848" i="2"/>
  <c r="I4064" i="2"/>
  <c r="I6105" i="2"/>
  <c r="I6617" i="2"/>
  <c r="I7129" i="2"/>
  <c r="I5280" i="2"/>
  <c r="I6242" i="2"/>
  <c r="I6754" i="2"/>
  <c r="I3789" i="2"/>
  <c r="I6099" i="2"/>
  <c r="I6611" i="2"/>
  <c r="I5622" i="2"/>
  <c r="I5054" i="2"/>
  <c r="I6197" i="2"/>
  <c r="I6709" i="2"/>
  <c r="I7221" i="2"/>
  <c r="I5113" i="2"/>
  <c r="I6206" i="2"/>
  <c r="I6718" i="2"/>
  <c r="I7230" i="2"/>
  <c r="I7196" i="2"/>
  <c r="I7849" i="2"/>
  <c r="I8361" i="2"/>
  <c r="I8873" i="2"/>
  <c r="I7220" i="2"/>
  <c r="I7858" i="2"/>
  <c r="I8370" i="2"/>
  <c r="I7075" i="2"/>
  <c r="I7803" i="2"/>
  <c r="I8315" i="2"/>
  <c r="I8827" i="2"/>
  <c r="I7055" i="2"/>
  <c r="I7252" i="2"/>
  <c r="I7870" i="2"/>
  <c r="I8382" i="2"/>
  <c r="I8894" i="2"/>
  <c r="I7274" i="2"/>
  <c r="I7879" i="2"/>
  <c r="I8391" i="2"/>
  <c r="I8903" i="2"/>
  <c r="I8192" i="2"/>
  <c r="I9164" i="2"/>
  <c r="I8344" i="2"/>
  <c r="I5067" i="2"/>
  <c r="I8496" i="2"/>
  <c r="I6863" i="2"/>
  <c r="I8628" i="2"/>
  <c r="I7067" i="2"/>
  <c r="I8664" i="2"/>
  <c r="I7460" i="2"/>
  <c r="I8780" i="2"/>
  <c r="I8464" i="2"/>
  <c r="I8762" i="2"/>
  <c r="I9025" i="2"/>
  <c r="I8997" i="2"/>
  <c r="I7362" i="2"/>
  <c r="I7143" i="2"/>
  <c r="I558" i="2"/>
  <c r="I1032" i="2"/>
  <c r="I1847" i="2"/>
  <c r="I507" i="2"/>
  <c r="I830" i="2"/>
  <c r="I818" i="2"/>
  <c r="I1853" i="2"/>
  <c r="I1744" i="2"/>
  <c r="I1048" i="2"/>
  <c r="I1163" i="2"/>
  <c r="I3149" i="2"/>
  <c r="I2283" i="2"/>
  <c r="I3896" i="2"/>
  <c r="I3220" i="2"/>
  <c r="I3546" i="2"/>
  <c r="I4041" i="2"/>
  <c r="I4583" i="2"/>
  <c r="I4746" i="2"/>
  <c r="I5805" i="2"/>
  <c r="I5432" i="2"/>
  <c r="I5270" i="2"/>
  <c r="I5974" i="2"/>
  <c r="I6506" i="2"/>
  <c r="I5651" i="2"/>
  <c r="I7485" i="2"/>
  <c r="I6356" i="2"/>
  <c r="I6047" i="2"/>
  <c r="I7468" i="2"/>
  <c r="I6907" i="2"/>
  <c r="I8582" i="2"/>
  <c r="I8847" i="2"/>
  <c r="I8005" i="2"/>
  <c r="I6255" i="2"/>
  <c r="I7087" i="2"/>
  <c r="I451" i="2"/>
  <c r="I652" i="2"/>
  <c r="I1164" i="2"/>
  <c r="I829" i="2"/>
  <c r="I1341" i="2"/>
  <c r="I838" i="2"/>
  <c r="I567" i="2"/>
  <c r="I1079" i="2"/>
  <c r="I576" i="2"/>
  <c r="I442" i="2"/>
  <c r="I954" i="2"/>
  <c r="I889" i="2"/>
  <c r="I1660" i="2"/>
  <c r="I923" i="2"/>
  <c r="I1669" i="2"/>
  <c r="I993" i="2"/>
  <c r="I1686" i="2"/>
  <c r="I1487" i="2"/>
  <c r="I745" i="2"/>
  <c r="I1624" i="2"/>
  <c r="I1177" i="2"/>
  <c r="I1761" i="2"/>
  <c r="I1826" i="2"/>
  <c r="I2455" i="2"/>
  <c r="I1482" i="2"/>
  <c r="I2361" i="2"/>
  <c r="I2082" i="2"/>
  <c r="I2032" i="2"/>
  <c r="I2556" i="2"/>
  <c r="I2047" i="2"/>
  <c r="I2014" i="2"/>
  <c r="I2876" i="2"/>
  <c r="I2403" i="2"/>
  <c r="I3029" i="2"/>
  <c r="I2422" i="2"/>
  <c r="I2630" i="2"/>
  <c r="I2171" i="2"/>
  <c r="I2928" i="2"/>
  <c r="I2538" i="2"/>
  <c r="I3106" i="2"/>
  <c r="I3182" i="2"/>
  <c r="I3257" i="2"/>
  <c r="I3776" i="2"/>
  <c r="I3259" i="2"/>
  <c r="I3777" i="2"/>
  <c r="I3271" i="2"/>
  <c r="I2299" i="2"/>
  <c r="I3436" i="2"/>
  <c r="I3619" i="2"/>
  <c r="I4203" i="2"/>
  <c r="I3645" i="2"/>
  <c r="I4220" i="2"/>
  <c r="I3658" i="2"/>
  <c r="I4229" i="2"/>
  <c r="I3701" i="2"/>
  <c r="I4262" i="2"/>
  <c r="I3375" i="2"/>
  <c r="I4421" i="2"/>
  <c r="I4933" i="2"/>
  <c r="I5445" i="2"/>
  <c r="I4234" i="2"/>
  <c r="I4143" i="2"/>
  <c r="I4783" i="2"/>
  <c r="I5295" i="2"/>
  <c r="I5807" i="2"/>
  <c r="I3694" i="2"/>
  <c r="I4338" i="2"/>
  <c r="I4882" i="2"/>
  <c r="I5394" i="2"/>
  <c r="I5906" i="2"/>
  <c r="I4736" i="2"/>
  <c r="I5555" i="2"/>
  <c r="I4327" i="2"/>
  <c r="I3830" i="2"/>
  <c r="I5033" i="2"/>
  <c r="I4144" i="2"/>
  <c r="I5137" i="2"/>
  <c r="I4177" i="2"/>
  <c r="I4667" i="2"/>
  <c r="I5486" i="2"/>
  <c r="I4452" i="2"/>
  <c r="I5283" i="2"/>
  <c r="I5476" i="2"/>
  <c r="I6288" i="2"/>
  <c r="I6800" i="2"/>
  <c r="I7312" i="2"/>
  <c r="I6057" i="2"/>
  <c r="I6569" i="2"/>
  <c r="I7081" i="2"/>
  <c r="I5036" i="2"/>
  <c r="I6194" i="2"/>
  <c r="I6706" i="2"/>
  <c r="I7218" i="2"/>
  <c r="I6051" i="2"/>
  <c r="I6563" i="2"/>
  <c r="I5425" i="2"/>
  <c r="I4747" i="2"/>
  <c r="I6149" i="2"/>
  <c r="I6661" i="2"/>
  <c r="I7173" i="2"/>
  <c r="I4806" i="2"/>
  <c r="I6158" i="2"/>
  <c r="I6670" i="2"/>
  <c r="I7182" i="2"/>
  <c r="I7068" i="2"/>
  <c r="I7801" i="2"/>
  <c r="I8313" i="2"/>
  <c r="I8825" i="2"/>
  <c r="I7092" i="2"/>
  <c r="I7810" i="2"/>
  <c r="I8322" i="2"/>
  <c r="I6947" i="2"/>
  <c r="I7755" i="2"/>
  <c r="I8267" i="2"/>
  <c r="I8779" i="2"/>
  <c r="I6927" i="2"/>
  <c r="I7124" i="2"/>
  <c r="I7822" i="2"/>
  <c r="I8334" i="2"/>
  <c r="I8846" i="2"/>
  <c r="I7148" i="2"/>
  <c r="I7831" i="2"/>
  <c r="I8343" i="2"/>
  <c r="I8855" i="2"/>
  <c r="I8064" i="2"/>
  <c r="I9116" i="2"/>
  <c r="I8216" i="2"/>
  <c r="I9173" i="2"/>
  <c r="I8368" i="2"/>
  <c r="I5948" i="2"/>
  <c r="I8520" i="2"/>
  <c r="I6383" i="2"/>
  <c r="I8568" i="2"/>
  <c r="I7172" i="2"/>
  <c r="I8684" i="2"/>
  <c r="I8618" i="2"/>
  <c r="I8890" i="2"/>
  <c r="I9090" i="2"/>
  <c r="I7486" i="2"/>
  <c r="I997" i="2"/>
  <c r="I930" i="2"/>
  <c r="I1318" i="2"/>
  <c r="I2145" i="2"/>
  <c r="I574" i="2"/>
  <c r="I690" i="2"/>
  <c r="I1981" i="2"/>
  <c r="I747" i="2"/>
  <c r="I2353" i="2"/>
  <c r="I1979" i="2"/>
  <c r="I2296" i="2"/>
  <c r="I2448" i="2"/>
  <c r="I2750" i="2"/>
  <c r="I4195" i="2"/>
  <c r="I3598" i="2"/>
  <c r="I5245" i="2"/>
  <c r="I5543" i="2"/>
  <c r="I5386" i="2"/>
  <c r="I4788" i="2"/>
  <c r="I4627" i="2"/>
  <c r="I5937" i="2"/>
  <c r="I6817" i="2"/>
  <c r="I5523" i="2"/>
  <c r="I6461" i="2"/>
  <c r="I6662" i="2"/>
  <c r="I8305" i="2"/>
  <c r="I8442" i="2"/>
  <c r="I8963" i="2"/>
  <c r="I8518" i="2"/>
  <c r="I6308" i="2"/>
  <c r="I8348" i="2"/>
  <c r="I9215" i="2"/>
  <c r="I6095" i="2"/>
  <c r="I9163" i="2"/>
  <c r="I9112" i="2"/>
  <c r="I651" i="2"/>
  <c r="I852" i="2"/>
  <c r="I517" i="2"/>
  <c r="I1029" i="2"/>
  <c r="I526" i="2"/>
  <c r="I1038" i="2"/>
  <c r="I767" i="2"/>
  <c r="I1279" i="2"/>
  <c r="I776" i="2"/>
  <c r="I642" i="2"/>
  <c r="I1154" i="2"/>
  <c r="I1339" i="2"/>
  <c r="I1860" i="2"/>
  <c r="I1353" i="2"/>
  <c r="I1869" i="2"/>
  <c r="I1374" i="2"/>
  <c r="I995" i="2"/>
  <c r="I1687" i="2"/>
  <c r="I1281" i="2"/>
  <c r="I1824" i="2"/>
  <c r="I1449" i="2"/>
  <c r="I1961" i="2"/>
  <c r="I2143" i="2"/>
  <c r="I2655" i="2"/>
  <c r="I2040" i="2"/>
  <c r="I947" i="2"/>
  <c r="I2282" i="2"/>
  <c r="I2244" i="2"/>
  <c r="I2756" i="2"/>
  <c r="I2253" i="2"/>
  <c r="I2491" i="2"/>
  <c r="I3076" i="2"/>
  <c r="I2702" i="2"/>
  <c r="I3229" i="2"/>
  <c r="I1959" i="2"/>
  <c r="I2863" i="2"/>
  <c r="I2568" i="2"/>
  <c r="I1259" i="2"/>
  <c r="I2794" i="2"/>
  <c r="I1942" i="2"/>
  <c r="I2512" i="2"/>
  <c r="I3464" i="2"/>
  <c r="I2515" i="2"/>
  <c r="I3465" i="2"/>
  <c r="I2569" i="2"/>
  <c r="I3474" i="2"/>
  <c r="I3049" i="2"/>
  <c r="I3636" i="2"/>
  <c r="I3890" i="2"/>
  <c r="I1886" i="2"/>
  <c r="I3908" i="2"/>
  <c r="I2315" i="2"/>
  <c r="I3917" i="2"/>
  <c r="I2889" i="2"/>
  <c r="I3950" i="2"/>
  <c r="I2995" i="2"/>
  <c r="I3790" i="2"/>
  <c r="I4621" i="2"/>
  <c r="I5133" i="2"/>
  <c r="I3490" i="2"/>
  <c r="I2891" i="2"/>
  <c r="I4471" i="2"/>
  <c r="I4983" i="2"/>
  <c r="I5495" i="2"/>
  <c r="I3147" i="2"/>
  <c r="I3653" i="2"/>
  <c r="I4570" i="2"/>
  <c r="I5082" i="2"/>
  <c r="I5594" i="2"/>
  <c r="I3937" i="2"/>
  <c r="I5056" i="2"/>
  <c r="I5827" i="2"/>
  <c r="I4712" i="2"/>
  <c r="I4534" i="2"/>
  <c r="I5353" i="2"/>
  <c r="I4638" i="2"/>
  <c r="I5457" i="2"/>
  <c r="I3443" i="2"/>
  <c r="I4987" i="2"/>
  <c r="I5769" i="2"/>
  <c r="I4784" i="2"/>
  <c r="I5600" i="2"/>
  <c r="I5961" i="2"/>
  <c r="I6488" i="2"/>
  <c r="I7000" i="2"/>
  <c r="I5344" i="2"/>
  <c r="I6257" i="2"/>
  <c r="I6769" i="2"/>
  <c r="I7281" i="2"/>
  <c r="I5798" i="2"/>
  <c r="I6394" i="2"/>
  <c r="I6906" i="2"/>
  <c r="I5318" i="2"/>
  <c r="I6251" i="2"/>
  <c r="I6763" i="2"/>
  <c r="I5942" i="2"/>
  <c r="I5701" i="2"/>
  <c r="I6349" i="2"/>
  <c r="I6861" i="2"/>
  <c r="I7373" i="2"/>
  <c r="I5725" i="2"/>
  <c r="I6358" i="2"/>
  <c r="I6870" i="2"/>
  <c r="I4000" i="2"/>
  <c r="I7466" i="2"/>
  <c r="I8001" i="2"/>
  <c r="I8513" i="2"/>
  <c r="I4913" i="2"/>
  <c r="I7478" i="2"/>
  <c r="I8010" i="2"/>
  <c r="I8522" i="2"/>
  <c r="I7404" i="2"/>
  <c r="I7955" i="2"/>
  <c r="I8467" i="2"/>
  <c r="I8979" i="2"/>
  <c r="I5403" i="2"/>
  <c r="I7494" i="2"/>
  <c r="I8022" i="2"/>
  <c r="I8534" i="2"/>
  <c r="I5686" i="2"/>
  <c r="I7504" i="2"/>
  <c r="I8031" i="2"/>
  <c r="I8543" i="2"/>
  <c r="I6564" i="2"/>
  <c r="I8589" i="2"/>
  <c r="I7275" i="2"/>
  <c r="I8704" i="2"/>
  <c r="I7523" i="2"/>
  <c r="I8818" i="2"/>
  <c r="I7688" i="2"/>
  <c r="I8932" i="2"/>
  <c r="I628" i="2"/>
  <c r="I610" i="2"/>
  <c r="I1719" i="2"/>
  <c r="I708" i="2"/>
  <c r="I879" i="2"/>
  <c r="I1588" i="2"/>
  <c r="I1799" i="2"/>
  <c r="I2703" i="2"/>
  <c r="I2173" i="2"/>
  <c r="I2705" i="2"/>
  <c r="I3384" i="2"/>
  <c r="I3556" i="2"/>
  <c r="I4349" i="2"/>
  <c r="I3643" i="2"/>
  <c r="I4810" i="2"/>
  <c r="I4686" i="2"/>
  <c r="I4756" i="2"/>
  <c r="I6792" i="2"/>
  <c r="I6058" i="2"/>
  <c r="I6204" i="2"/>
  <c r="I6150" i="2"/>
  <c r="I8433" i="2"/>
  <c r="I6119" i="2"/>
  <c r="I7247" i="2"/>
  <c r="I7127" i="2"/>
  <c r="I9172" i="2"/>
  <c r="I595" i="2"/>
  <c r="I973" i="2"/>
  <c r="I611" i="2"/>
  <c r="I812" i="2"/>
  <c r="I477" i="2"/>
  <c r="I989" i="2"/>
  <c r="I486" i="2"/>
  <c r="I998" i="2"/>
  <c r="I727" i="2"/>
  <c r="I1239" i="2"/>
  <c r="I736" i="2"/>
  <c r="I602" i="2"/>
  <c r="I1114" i="2"/>
  <c r="I1275" i="2"/>
  <c r="I1820" i="2"/>
  <c r="I1289" i="2"/>
  <c r="I1829" i="2"/>
  <c r="I1316" i="2"/>
  <c r="I835" i="2"/>
  <c r="I1647" i="2"/>
  <c r="I1217" i="2"/>
  <c r="I1784" i="2"/>
  <c r="I1409" i="2"/>
  <c r="I1921" i="2"/>
  <c r="I2103" i="2"/>
  <c r="I2615" i="2"/>
  <c r="I1976" i="2"/>
  <c r="I2521" i="2"/>
  <c r="I2242" i="2"/>
  <c r="I2204" i="2"/>
  <c r="I2716" i="2"/>
  <c r="I2213" i="2"/>
  <c r="I2418" i="2"/>
  <c r="I3036" i="2"/>
  <c r="I2649" i="2"/>
  <c r="I3189" i="2"/>
  <c r="I1650" i="2"/>
  <c r="I2823" i="2"/>
  <c r="I2510" i="2"/>
  <c r="I3088" i="2"/>
  <c r="I2752" i="2"/>
  <c r="I3266" i="2"/>
  <c r="I2174" i="2"/>
  <c r="I3424" i="2"/>
  <c r="I2179" i="2"/>
  <c r="I3425" i="2"/>
  <c r="I2280" i="2"/>
  <c r="I3434" i="2"/>
  <c r="I2950" i="2"/>
  <c r="I3596" i="2"/>
  <c r="I3836" i="2"/>
  <c r="I4363" i="2"/>
  <c r="I3859" i="2"/>
  <c r="I4380" i="2"/>
  <c r="I3870" i="2"/>
  <c r="I2043" i="2"/>
  <c r="I3910" i="2"/>
  <c r="I2432" i="2"/>
  <c r="I3684" i="2"/>
  <c r="I4581" i="2"/>
  <c r="I5093" i="2"/>
  <c r="I3112" i="2"/>
  <c r="I4478" i="2"/>
  <c r="I4431" i="2"/>
  <c r="I4943" i="2"/>
  <c r="I5455" i="2"/>
  <c r="I5967" i="2"/>
  <c r="I3527" i="2"/>
  <c r="I4530" i="2"/>
  <c r="I5042" i="2"/>
  <c r="I5554" i="2"/>
  <c r="I3535" i="2"/>
  <c r="I4992" i="2"/>
  <c r="I5773" i="2"/>
  <c r="I4648" i="2"/>
  <c r="I4460" i="2"/>
  <c r="I5289" i="2"/>
  <c r="I4574" i="2"/>
  <c r="I5393" i="2"/>
  <c r="I4588" i="2"/>
  <c r="I4923" i="2"/>
  <c r="I5716" i="2"/>
  <c r="I4720" i="2"/>
  <c r="I5539" i="2"/>
  <c r="I5894" i="2"/>
  <c r="I6448" i="2"/>
  <c r="I6960" i="2"/>
  <c r="I5172" i="2"/>
  <c r="I6217" i="2"/>
  <c r="I6729" i="2"/>
  <c r="I7241" i="2"/>
  <c r="I5715" i="2"/>
  <c r="I6354" i="2"/>
  <c r="I6866" i="2"/>
  <c r="I5144" i="2"/>
  <c r="I6211" i="2"/>
  <c r="I6723" i="2"/>
  <c r="I5873" i="2"/>
  <c r="I5566" i="2"/>
  <c r="I6309" i="2"/>
  <c r="I6821" i="2"/>
  <c r="I7333" i="2"/>
  <c r="I5601" i="2"/>
  <c r="I6318" i="2"/>
  <c r="I6830" i="2"/>
  <c r="I7342" i="2"/>
  <c r="I7412" i="2"/>
  <c r="I7961" i="2"/>
  <c r="I8473" i="2"/>
  <c r="I8985" i="2"/>
  <c r="I7424" i="2"/>
  <c r="I7970" i="2"/>
  <c r="I8482" i="2"/>
  <c r="I7346" i="2"/>
  <c r="I7915" i="2"/>
  <c r="I8427" i="2"/>
  <c r="I8939" i="2"/>
  <c r="I7331" i="2"/>
  <c r="I7440" i="2"/>
  <c r="I7982" i="2"/>
  <c r="I8494" i="2"/>
  <c r="I9006" i="2"/>
  <c r="I7452" i="2"/>
  <c r="I7991" i="2"/>
  <c r="I8503" i="2"/>
  <c r="I4657" i="2"/>
  <c r="I8492" i="2"/>
  <c r="I6831" i="2"/>
  <c r="I8624" i="2"/>
  <c r="I7386" i="2"/>
  <c r="I8738" i="2"/>
  <c r="I7575" i="2"/>
  <c r="I8852" i="2"/>
  <c r="I7629" i="2"/>
  <c r="I8888" i="2"/>
  <c r="I7784" i="2"/>
  <c r="I9004" i="2"/>
  <c r="I7797" i="2"/>
  <c r="I8160" i="2"/>
  <c r="I8524" i="2"/>
  <c r="I7692" i="2"/>
  <c r="I991" i="2"/>
  <c r="I1837" i="2"/>
  <c r="I1929" i="2"/>
  <c r="I2081" i="2"/>
  <c r="I2084" i="2"/>
  <c r="I2157" i="2"/>
  <c r="I2916" i="2"/>
  <c r="I3069" i="2"/>
  <c r="I2683" i="2"/>
  <c r="I2904" i="2"/>
  <c r="I3146" i="2"/>
  <c r="I3304" i="2"/>
  <c r="I3369" i="2"/>
  <c r="I3378" i="2"/>
  <c r="I3604" i="2"/>
  <c r="I4371" i="2"/>
  <c r="I4388" i="2"/>
  <c r="I3134" i="2"/>
  <c r="I3358" i="2"/>
  <c r="I4717" i="2"/>
  <c r="I3771" i="2"/>
  <c r="I4567" i="2"/>
  <c r="I5527" i="2"/>
  <c r="I3906" i="2"/>
  <c r="I5178" i="2"/>
  <c r="I4321" i="2"/>
  <c r="I5955" i="2"/>
  <c r="I4688" i="2"/>
  <c r="I4996" i="2"/>
  <c r="I4628" i="2"/>
  <c r="I4152" i="2"/>
  <c r="I5374" i="2"/>
  <c r="I6712" i="2"/>
  <c r="I6033" i="2"/>
  <c r="I7121" i="2"/>
  <c r="I6170" i="2"/>
  <c r="I7258" i="2"/>
  <c r="I6603" i="2"/>
  <c r="I5326" i="2"/>
  <c r="I6765" i="2"/>
  <c r="I4652" i="2"/>
  <c r="I6134" i="2"/>
  <c r="I6646" i="2"/>
  <c r="I7158" i="2"/>
  <c r="I7175" i="2"/>
  <c r="I7841" i="2"/>
  <c r="I8353" i="2"/>
  <c r="I8865" i="2"/>
  <c r="I7199" i="2"/>
  <c r="I7850" i="2"/>
  <c r="I8362" i="2"/>
  <c r="I7052" i="2"/>
  <c r="I7795" i="2"/>
  <c r="I8307" i="2"/>
  <c r="I8819" i="2"/>
  <c r="I7035" i="2"/>
  <c r="I7231" i="2"/>
  <c r="I7862" i="2"/>
  <c r="I8374" i="2"/>
  <c r="I8886" i="2"/>
  <c r="I7255" i="2"/>
  <c r="I7871" i="2"/>
  <c r="I8383" i="2"/>
  <c r="I8895" i="2"/>
  <c r="I8172" i="2"/>
  <c r="I9156" i="2"/>
  <c r="I8324" i="2"/>
  <c r="I9213" i="2"/>
  <c r="I8476" i="2"/>
  <c r="I6735" i="2"/>
  <c r="I8612" i="2"/>
  <c r="I6980" i="2"/>
  <c r="I8648" i="2"/>
  <c r="I7432" i="2"/>
  <c r="I8764" i="2"/>
  <c r="I8938" i="2"/>
  <c r="I9114" i="2"/>
  <c r="I6628" i="2"/>
  <c r="I9034" i="2"/>
  <c r="I686" i="2"/>
  <c r="I793" i="2"/>
  <c r="I1230" i="2"/>
  <c r="I2751" i="2"/>
  <c r="I2186" i="2"/>
  <c r="I2660" i="2"/>
  <c r="I2306" i="2"/>
  <c r="I2574" i="2"/>
  <c r="I2586" i="2"/>
  <c r="I2523" i="2"/>
  <c r="I2677" i="2"/>
  <c r="I3311" i="2"/>
  <c r="I3816" i="2"/>
  <c r="I3817" i="2"/>
  <c r="I2035" i="2"/>
  <c r="I3581" i="2"/>
  <c r="I3607" i="2"/>
  <c r="I3519" i="2"/>
  <c r="I3573" i="2"/>
  <c r="I2152" i="2"/>
  <c r="I4781" i="2"/>
  <c r="I3930" i="2"/>
  <c r="I4631" i="2"/>
  <c r="I5719" i="2"/>
  <c r="I4034" i="2"/>
  <c r="I5242" i="2"/>
  <c r="I4489" i="2"/>
  <c r="I6027" i="2"/>
  <c r="I4790" i="2"/>
  <c r="I4792" i="2"/>
  <c r="I3853" i="2"/>
  <c r="I5812" i="2"/>
  <c r="I5552" i="2"/>
  <c r="I6520" i="2"/>
  <c r="I5208" i="2"/>
  <c r="I6737" i="2"/>
  <c r="I5518" i="2"/>
  <c r="I6874" i="2"/>
  <c r="I6155" i="2"/>
  <c r="I5593" i="2"/>
  <c r="I6189" i="2"/>
  <c r="I7213" i="2"/>
  <c r="I563" i="2"/>
  <c r="I764" i="2"/>
  <c r="I429" i="2"/>
  <c r="I941" i="2"/>
  <c r="I438" i="2"/>
  <c r="I950" i="2"/>
  <c r="I679" i="2"/>
  <c r="I1191" i="2"/>
  <c r="I688" i="2"/>
  <c r="I554" i="2"/>
  <c r="I1066" i="2"/>
  <c r="I1198" i="2"/>
  <c r="I1772" i="2"/>
  <c r="I1212" i="2"/>
  <c r="I1781" i="2"/>
  <c r="I1240" i="2"/>
  <c r="I633" i="2"/>
  <c r="I1599" i="2"/>
  <c r="I1128" i="2"/>
  <c r="I1736" i="2"/>
  <c r="I1360" i="2"/>
  <c r="I1873" i="2"/>
  <c r="I2050" i="2"/>
  <c r="I2567" i="2"/>
  <c r="I1874" i="2"/>
  <c r="I2473" i="2"/>
  <c r="I2194" i="2"/>
  <c r="I2156" i="2"/>
  <c r="I2668" i="2"/>
  <c r="I2165" i="2"/>
  <c r="I2322" i="2"/>
  <c r="I2988" i="2"/>
  <c r="I2585" i="2"/>
  <c r="I3141" i="2"/>
  <c r="I2597" i="2"/>
  <c r="I2775" i="2"/>
  <c r="I2426" i="2"/>
  <c r="I3040" i="2"/>
  <c r="I2688" i="2"/>
  <c r="I3218" i="2"/>
  <c r="I3319" i="2"/>
  <c r="I3376" i="2"/>
  <c r="I3888" i="2"/>
  <c r="I3377" i="2"/>
  <c r="I3889" i="2"/>
  <c r="I3386" i="2"/>
  <c r="I2822" i="2"/>
  <c r="I3548" i="2"/>
  <c r="I3772" i="2"/>
  <c r="I4315" i="2"/>
  <c r="I3795" i="2"/>
  <c r="I4332" i="2"/>
  <c r="I3806" i="2"/>
  <c r="I4341" i="2"/>
  <c r="I3851" i="2"/>
  <c r="I4374" i="2"/>
  <c r="I3539" i="2"/>
  <c r="I4533" i="2"/>
  <c r="I5045" i="2"/>
  <c r="I5557" i="2"/>
  <c r="I4430" i="2"/>
  <c r="I4367" i="2"/>
  <c r="I4895" i="2"/>
  <c r="I5407" i="2"/>
  <c r="I5919" i="2"/>
  <c r="I3176" i="2"/>
  <c r="I4482" i="2"/>
  <c r="I4994" i="2"/>
  <c r="I5506" i="2"/>
  <c r="I3301" i="2"/>
  <c r="I4915" i="2"/>
  <c r="I5709" i="2"/>
  <c r="I4571" i="2"/>
  <c r="I4328" i="2"/>
  <c r="I5212" i="2"/>
  <c r="I4496" i="2"/>
  <c r="I5316" i="2"/>
  <c r="I4512" i="2"/>
  <c r="I4846" i="2"/>
  <c r="I5652" i="2"/>
  <c r="I4643" i="2"/>
  <c r="I5462" i="2"/>
  <c r="I5809" i="2"/>
  <c r="I6400" i="2"/>
  <c r="I6912" i="2"/>
  <c r="I4875" i="2"/>
  <c r="I6169" i="2"/>
  <c r="I6681" i="2"/>
  <c r="I7193" i="2"/>
  <c r="I5553" i="2"/>
  <c r="I6306" i="2"/>
  <c r="I6818" i="2"/>
  <c r="I4836" i="2"/>
  <c r="I6163" i="2"/>
  <c r="I6675" i="2"/>
  <c r="I5788" i="2"/>
  <c r="I5361" i="2"/>
  <c r="I6261" i="2"/>
  <c r="I6773" i="2"/>
  <c r="I7285" i="2"/>
  <c r="I5400" i="2"/>
  <c r="I6270" i="2"/>
  <c r="I6782" i="2"/>
  <c r="I7294" i="2"/>
  <c r="I7340" i="2"/>
  <c r="I7913" i="2"/>
  <c r="I8425" i="2"/>
  <c r="I8937" i="2"/>
  <c r="I7356" i="2"/>
  <c r="I7922" i="2"/>
  <c r="I8434" i="2"/>
  <c r="I7244" i="2"/>
  <c r="I7867" i="2"/>
  <c r="I8379" i="2"/>
  <c r="I8891" i="2"/>
  <c r="I7227" i="2"/>
  <c r="I7376" i="2"/>
  <c r="I7934" i="2"/>
  <c r="I8446" i="2"/>
  <c r="I8958" i="2"/>
  <c r="I7388" i="2"/>
  <c r="I7943" i="2"/>
  <c r="I8455" i="2"/>
  <c r="I8967" i="2"/>
  <c r="I8364" i="2"/>
  <c r="I5836" i="2"/>
  <c r="I8516" i="2"/>
  <c r="I6951" i="2"/>
  <c r="I8642" i="2"/>
  <c r="I7418" i="2"/>
  <c r="I8756" i="2"/>
  <c r="I7482" i="2"/>
  <c r="I8792" i="2"/>
  <c r="I7656" i="2"/>
  <c r="I8908" i="2"/>
  <c r="I9002" i="2"/>
  <c r="I9146" i="2"/>
  <c r="I7059" i="2"/>
  <c r="I9162" i="2"/>
  <c r="I8096" i="2"/>
  <c r="I9104" i="2"/>
  <c r="I1006" i="2"/>
  <c r="I1764" i="2"/>
  <c r="I1408" i="2"/>
  <c r="I516" i="2"/>
  <c r="I367" i="2"/>
  <c r="I1138" i="2"/>
  <c r="I1139" i="2"/>
  <c r="I1001" i="2"/>
  <c r="I2097" i="2"/>
  <c r="I2109" i="2"/>
  <c r="I2272" i="2"/>
  <c r="I2778" i="2"/>
  <c r="I3163" i="2"/>
  <c r="I3492" i="2"/>
  <c r="I4029" i="2"/>
  <c r="I4541" i="2"/>
  <c r="I4903" i="2"/>
  <c r="I5066" i="2"/>
  <c r="I4584" i="2"/>
  <c r="I4399" i="2"/>
  <c r="I5749" i="2"/>
  <c r="I6305" i="2"/>
  <c r="I6762" i="2"/>
  <c r="I6140" i="2"/>
  <c r="I5433" i="2"/>
  <c r="I7047" i="2"/>
  <c r="I7071" i="2"/>
  <c r="I7747" i="2"/>
  <c r="I6143" i="2"/>
  <c r="I8838" i="2"/>
  <c r="I7701" i="2"/>
  <c r="I8517" i="2"/>
  <c r="I7510" i="2"/>
  <c r="I7677" i="2"/>
  <c r="I515" i="2"/>
  <c r="I716" i="2"/>
  <c r="I381" i="2"/>
  <c r="I893" i="2"/>
  <c r="I390" i="2"/>
  <c r="I902" i="2"/>
  <c r="I631" i="2"/>
  <c r="I1143" i="2"/>
  <c r="I640" i="2"/>
  <c r="I506" i="2"/>
  <c r="I1018" i="2"/>
  <c r="I1096" i="2"/>
  <c r="I1724" i="2"/>
  <c r="I1120" i="2"/>
  <c r="I1733" i="2"/>
  <c r="I1155" i="2"/>
  <c r="I1750" i="2"/>
  <c r="I1551" i="2"/>
  <c r="I1000" i="2"/>
  <c r="I1688" i="2"/>
  <c r="I1283" i="2"/>
  <c r="I1825" i="2"/>
  <c r="I1974" i="2"/>
  <c r="I2519" i="2"/>
  <c r="I1738" i="2"/>
  <c r="I2425" i="2"/>
  <c r="I2146" i="2"/>
  <c r="I2108" i="2"/>
  <c r="I2620" i="2"/>
  <c r="I2117" i="2"/>
  <c r="I2203" i="2"/>
  <c r="I2940" i="2"/>
  <c r="I2518" i="2"/>
  <c r="I3093" i="2"/>
  <c r="I2533" i="2"/>
  <c r="I2715" i="2"/>
  <c r="I2330" i="2"/>
  <c r="I2992" i="2"/>
  <c r="I2624" i="2"/>
  <c r="I3170" i="2"/>
  <c r="I3267" i="2"/>
  <c r="I3328" i="2"/>
  <c r="I3840" i="2"/>
  <c r="I3329" i="2"/>
  <c r="I3841" i="2"/>
  <c r="I3338" i="2"/>
  <c r="I2672" i="2"/>
  <c r="I3500" i="2"/>
  <c r="I3708" i="2"/>
  <c r="I4267" i="2"/>
  <c r="I3731" i="2"/>
  <c r="I4284" i="2"/>
  <c r="I3742" i="2"/>
  <c r="I4293" i="2"/>
  <c r="I3787" i="2"/>
  <c r="I4326" i="2"/>
  <c r="I3222" i="2"/>
  <c r="I4485" i="2"/>
  <c r="I4997" i="2"/>
  <c r="I5509" i="2"/>
  <c r="I4362" i="2"/>
  <c r="I4271" i="2"/>
  <c r="I4847" i="2"/>
  <c r="I5359" i="2"/>
  <c r="I5871" i="2"/>
  <c r="I3866" i="2"/>
  <c r="I4434" i="2"/>
  <c r="I4946" i="2"/>
  <c r="I5458" i="2"/>
  <c r="I5970" i="2"/>
  <c r="I4838" i="2"/>
  <c r="I5645" i="2"/>
  <c r="I4491" i="2"/>
  <c r="I4136" i="2"/>
  <c r="I5136" i="2"/>
  <c r="I4397" i="2"/>
  <c r="I5240" i="2"/>
  <c r="I4417" i="2"/>
  <c r="I4769" i="2"/>
  <c r="I5588" i="2"/>
  <c r="I4566" i="2"/>
  <c r="I5385" i="2"/>
  <c r="I5710" i="2"/>
  <c r="I6352" i="2"/>
  <c r="I6864" i="2"/>
  <c r="I4488" i="2"/>
  <c r="I6121" i="2"/>
  <c r="I6633" i="2"/>
  <c r="I7145" i="2"/>
  <c r="I5348" i="2"/>
  <c r="I6258" i="2"/>
  <c r="I6770" i="2"/>
  <c r="I4384" i="2"/>
  <c r="I6115" i="2"/>
  <c r="I6627" i="2"/>
  <c r="I5678" i="2"/>
  <c r="I5156" i="2"/>
  <c r="I6213" i="2"/>
  <c r="I6725" i="2"/>
  <c r="I7237" i="2"/>
  <c r="I5195" i="2"/>
  <c r="I6222" i="2"/>
  <c r="I6734" i="2"/>
  <c r="I7246" i="2"/>
  <c r="I7239" i="2"/>
  <c r="I7865" i="2"/>
  <c r="I8377" i="2"/>
  <c r="I8889" i="2"/>
  <c r="I7263" i="2"/>
  <c r="I7874" i="2"/>
  <c r="I8386" i="2"/>
  <c r="I7116" i="2"/>
  <c r="I7819" i="2"/>
  <c r="I8331" i="2"/>
  <c r="I8843" i="2"/>
  <c r="I7099" i="2"/>
  <c r="I7287" i="2"/>
  <c r="I7886" i="2"/>
  <c r="I8398" i="2"/>
  <c r="I8910" i="2"/>
  <c r="I7306" i="2"/>
  <c r="I7895" i="2"/>
  <c r="I8407" i="2"/>
  <c r="I8919" i="2"/>
  <c r="I8236" i="2"/>
  <c r="I9180" i="2"/>
  <c r="I8388" i="2"/>
  <c r="I6199" i="2"/>
  <c r="I8540" i="2"/>
  <c r="I7044" i="2"/>
  <c r="I8660" i="2"/>
  <c r="I7236" i="2"/>
  <c r="I8696" i="2"/>
  <c r="I7514" i="2"/>
  <c r="I8812" i="2"/>
  <c r="I9074" i="2"/>
  <c r="I9210" i="2"/>
  <c r="I7480" i="2"/>
  <c r="I8204" i="2"/>
  <c r="I1317" i="2"/>
  <c r="I1314" i="2"/>
  <c r="I1655" i="2"/>
  <c r="I443" i="2"/>
  <c r="I894" i="2"/>
  <c r="I1010" i="2"/>
  <c r="I1252" i="2"/>
  <c r="I1497" i="2"/>
  <c r="I1350" i="2"/>
  <c r="I2648" i="2"/>
  <c r="I2783" i="2"/>
  <c r="I3256" i="2"/>
  <c r="I3394" i="2"/>
  <c r="I3265" i="2"/>
  <c r="I3998" i="2"/>
  <c r="I3395" i="2"/>
  <c r="I5799" i="2"/>
  <c r="I5578" i="2"/>
  <c r="I4104" i="2"/>
  <c r="I4654" i="2"/>
  <c r="I6344" i="2"/>
  <c r="I7137" i="2"/>
  <c r="I6107" i="2"/>
  <c r="I6781" i="2"/>
  <c r="I6918" i="2"/>
  <c r="I8561" i="2"/>
  <c r="I6428" i="2"/>
  <c r="I6655" i="2"/>
  <c r="I8774" i="2"/>
  <c r="I8044" i="2"/>
  <c r="I8786" i="2"/>
  <c r="I7151" i="2"/>
  <c r="I7491" i="2"/>
  <c r="I5633" i="2"/>
  <c r="I7537" i="2"/>
  <c r="I404" i="2"/>
  <c r="I916" i="2"/>
  <c r="I581" i="2"/>
  <c r="I1093" i="2"/>
  <c r="I590" i="2"/>
  <c r="I1102" i="2"/>
  <c r="I831" i="2"/>
  <c r="I1343" i="2"/>
  <c r="I840" i="2"/>
  <c r="I706" i="2"/>
  <c r="I1218" i="2"/>
  <c r="I1412" i="2"/>
  <c r="I1924" i="2"/>
  <c r="I1421" i="2"/>
  <c r="I1933" i="2"/>
  <c r="I1438" i="2"/>
  <c r="I1158" i="2"/>
  <c r="I1751" i="2"/>
  <c r="I1376" i="2"/>
  <c r="I1888" i="2"/>
  <c r="I1513" i="2"/>
  <c r="I2025" i="2"/>
  <c r="I2207" i="2"/>
  <c r="I2719" i="2"/>
  <c r="I2113" i="2"/>
  <c r="I1419" i="2"/>
  <c r="I1209" i="2"/>
  <c r="I2308" i="2"/>
  <c r="I1272" i="2"/>
  <c r="I2317" i="2"/>
  <c r="I2584" i="2"/>
  <c r="I601" i="2"/>
  <c r="I2781" i="2"/>
  <c r="I1147" i="2"/>
  <c r="I2168" i="2"/>
  <c r="I2927" i="2"/>
  <c r="I2653" i="2"/>
  <c r="I1934" i="2"/>
  <c r="I2858" i="2"/>
  <c r="I2550" i="2"/>
  <c r="I2769" i="2"/>
  <c r="I3528" i="2"/>
  <c r="I2771" i="2"/>
  <c r="I3529" i="2"/>
  <c r="I2795" i="2"/>
  <c r="I2352" i="2"/>
  <c r="I3156" i="2"/>
  <c r="I2934" i="2"/>
  <c r="I3955" i="2"/>
  <c r="I3086" i="2"/>
  <c r="I3972" i="2"/>
  <c r="I1140" i="2"/>
  <c r="I1186" i="2"/>
  <c r="I1332" i="2"/>
  <c r="I1028" i="2"/>
  <c r="I1135" i="2"/>
  <c r="I1908" i="2"/>
  <c r="I1144" i="2"/>
  <c r="I1706" i="2"/>
  <c r="I1443" i="2"/>
  <c r="I1922" i="2"/>
  <c r="I3832" i="2"/>
  <c r="I3698" i="2"/>
  <c r="I3691" i="2"/>
  <c r="I4346" i="2"/>
  <c r="I5130" i="2"/>
  <c r="I3746" i="2"/>
  <c r="I5473" i="2"/>
  <c r="I7240" i="2"/>
  <c r="I6378" i="2"/>
  <c r="I5804" i="2"/>
  <c r="I6598" i="2"/>
  <c r="I8689" i="2"/>
  <c r="I7095" i="2"/>
  <c r="I6695" i="2"/>
  <c r="I7631" i="2"/>
  <c r="I7853" i="2"/>
  <c r="I476" i="2"/>
  <c r="I1229" i="2"/>
  <c r="I364" i="2"/>
  <c r="I876" i="2"/>
  <c r="I541" i="2"/>
  <c r="I1053" i="2"/>
  <c r="I550" i="2"/>
  <c r="I1062" i="2"/>
  <c r="I791" i="2"/>
  <c r="I1303" i="2"/>
  <c r="I800" i="2"/>
  <c r="I666" i="2"/>
  <c r="I1178" i="2"/>
  <c r="I1372" i="2"/>
  <c r="I1884" i="2"/>
  <c r="I1381" i="2"/>
  <c r="I1893" i="2"/>
  <c r="I1398" i="2"/>
  <c r="I1059" i="2"/>
  <c r="I1711" i="2"/>
  <c r="I1320" i="2"/>
  <c r="I1848" i="2"/>
  <c r="I1473" i="2"/>
  <c r="I1985" i="2"/>
  <c r="I2167" i="2"/>
  <c r="I2679" i="2"/>
  <c r="I2073" i="2"/>
  <c r="I1196" i="2"/>
  <c r="I723" i="2"/>
  <c r="I2268" i="2"/>
  <c r="I881" i="2"/>
  <c r="I2277" i="2"/>
  <c r="I2530" i="2"/>
  <c r="I3100" i="2"/>
  <c r="I2734" i="2"/>
  <c r="I3253" i="2"/>
  <c r="I2061" i="2"/>
  <c r="I2887" i="2"/>
  <c r="I2600" i="2"/>
  <c r="I1595" i="2"/>
  <c r="I2818" i="2"/>
  <c r="I2243" i="2"/>
  <c r="I2629" i="2"/>
  <c r="I3488" i="2"/>
  <c r="I2633" i="2"/>
  <c r="I3489" i="2"/>
  <c r="I2665" i="2"/>
  <c r="I1827" i="2"/>
  <c r="I3096" i="2"/>
  <c r="I2238" i="2"/>
  <c r="I3915" i="2"/>
  <c r="I2675" i="2"/>
  <c r="I3932" i="2"/>
  <c r="I2785" i="2"/>
  <c r="I3941" i="2"/>
  <c r="I3097" i="2"/>
  <c r="I3974" i="2"/>
  <c r="I3137" i="2"/>
  <c r="I3854" i="2"/>
  <c r="I4645" i="2"/>
  <c r="I5157" i="2"/>
  <c r="I3566" i="2"/>
  <c r="I3341" i="2"/>
  <c r="I4495" i="2"/>
  <c r="I5007" i="2"/>
  <c r="I5519" i="2"/>
  <c r="I3411" i="2"/>
  <c r="I3717" i="2"/>
  <c r="I4594" i="2"/>
  <c r="I5106" i="2"/>
  <c r="I5618" i="2"/>
  <c r="I4033" i="2"/>
  <c r="I5094" i="2"/>
  <c r="I5859" i="2"/>
  <c r="I4750" i="2"/>
  <c r="I4572" i="2"/>
  <c r="I5392" i="2"/>
  <c r="I4676" i="2"/>
  <c r="I5496" i="2"/>
  <c r="I3767" i="2"/>
  <c r="I5025" i="2"/>
  <c r="I5801" i="2"/>
  <c r="I4822" i="2"/>
  <c r="I5632" i="2"/>
  <c r="I5996" i="2"/>
  <c r="I6512" i="2"/>
  <c r="I7024" i="2"/>
  <c r="I5446" i="2"/>
  <c r="I6281" i="2"/>
  <c r="I6793" i="2"/>
  <c r="I7305" i="2"/>
  <c r="I5841" i="2"/>
  <c r="I6418" i="2"/>
  <c r="I6930" i="2"/>
  <c r="I5420" i="2"/>
  <c r="I6275" i="2"/>
  <c r="I6787" i="2"/>
  <c r="I5980" i="2"/>
  <c r="I5761" i="2"/>
  <c r="I6373" i="2"/>
  <c r="I6885" i="2"/>
  <c r="I7397" i="2"/>
  <c r="I5777" i="2"/>
  <c r="I6382" i="2"/>
  <c r="I6894" i="2"/>
  <c r="I5505" i="2"/>
  <c r="I7497" i="2"/>
  <c r="I8025" i="2"/>
  <c r="I8537" i="2"/>
  <c r="I5750" i="2"/>
  <c r="I7507" i="2"/>
  <c r="I8034" i="2"/>
  <c r="I8546" i="2"/>
  <c r="I7436" i="2"/>
  <c r="I7979" i="2"/>
  <c r="I8491" i="2"/>
  <c r="I9003" i="2"/>
  <c r="I5921" i="2"/>
  <c r="I7521" i="2"/>
  <c r="I8046" i="2"/>
  <c r="I8558" i="2"/>
  <c r="I6022" i="2"/>
  <c r="I7531" i="2"/>
  <c r="I8055" i="2"/>
  <c r="I8567" i="2"/>
  <c r="I6931" i="2"/>
  <c r="I8637" i="2"/>
  <c r="I7411" i="2"/>
  <c r="I8752" i="2"/>
  <c r="I7596" i="2"/>
  <c r="I8866" i="2"/>
  <c r="I7752" i="2"/>
  <c r="I8980" i="2"/>
  <c r="I7800" i="2"/>
  <c r="I9015" i="2"/>
  <c r="I7956" i="2"/>
  <c r="I9075" i="2"/>
  <c r="I8480" i="2"/>
  <c r="I8773" i="2"/>
  <c r="I9032" i="2"/>
  <c r="I619" i="2"/>
  <c r="I488" i="2"/>
  <c r="I1099" i="2"/>
  <c r="I1762" i="2"/>
  <c r="I2529" i="2"/>
  <c r="I2212" i="2"/>
  <c r="I2285" i="2"/>
  <c r="I3044" i="2"/>
  <c r="I3197" i="2"/>
  <c r="I2831" i="2"/>
  <c r="I3032" i="2"/>
  <c r="I3274" i="2"/>
  <c r="I3432" i="2"/>
  <c r="I3497" i="2"/>
  <c r="I2010" i="2"/>
  <c r="I3148" i="2"/>
  <c r="I3211" i="2"/>
  <c r="I3399" i="2"/>
  <c r="I3467" i="2"/>
  <c r="I3111" i="2"/>
  <c r="I4845" i="2"/>
  <c r="I4058" i="2"/>
  <c r="I4695" i="2"/>
  <c r="I5655" i="2"/>
  <c r="I4162" i="2"/>
  <c r="I5306" i="2"/>
  <c r="I4595" i="2"/>
  <c r="I3975" i="2"/>
  <c r="I4995" i="2"/>
  <c r="I5201" i="2"/>
  <c r="I4833" i="2"/>
  <c r="I4528" i="2"/>
  <c r="I5796" i="2"/>
  <c r="I6904" i="2"/>
  <c r="I6161" i="2"/>
  <c r="I7249" i="2"/>
  <c r="I6298" i="2"/>
  <c r="I5182" i="2"/>
  <c r="I6731" i="2"/>
  <c r="I5776" i="2"/>
  <c r="I6893" i="2"/>
  <c r="I5062" i="2"/>
  <c r="I6198" i="2"/>
  <c r="I6710" i="2"/>
  <c r="I7222" i="2"/>
  <c r="I7324" i="2"/>
  <c r="I7905" i="2"/>
  <c r="I8417" i="2"/>
  <c r="I8929" i="2"/>
  <c r="I7343" i="2"/>
  <c r="I7914" i="2"/>
  <c r="I8426" i="2"/>
  <c r="I7223" i="2"/>
  <c r="I7859" i="2"/>
  <c r="I8371" i="2"/>
  <c r="I8883" i="2"/>
  <c r="I7204" i="2"/>
  <c r="I7363" i="2"/>
  <c r="I7926" i="2"/>
  <c r="I8438" i="2"/>
  <c r="I8950" i="2"/>
  <c r="I7378" i="2"/>
  <c r="I7935" i="2"/>
  <c r="I8447" i="2"/>
  <c r="I8959" i="2"/>
  <c r="I8341" i="2"/>
  <c r="I4811" i="2"/>
  <c r="I8493" i="2"/>
  <c r="I6852" i="2"/>
  <c r="I8626" i="2"/>
  <c r="I7390" i="2"/>
  <c r="I8740" i="2"/>
  <c r="I7454" i="2"/>
  <c r="I8776" i="2"/>
  <c r="I7636" i="2"/>
  <c r="I8892" i="2"/>
  <c r="I6071" i="2"/>
  <c r="I7555" i="2"/>
  <c r="I7925" i="2"/>
  <c r="I7505" i="2"/>
  <c r="I351" i="2"/>
  <c r="I1572" i="2"/>
  <c r="I1728" i="2"/>
  <c r="I817" i="2"/>
  <c r="I851" i="2"/>
  <c r="I1003" i="2"/>
  <c r="I2541" i="2"/>
  <c r="I2745" i="2"/>
  <c r="I2083" i="2"/>
  <c r="I2696" i="2"/>
  <c r="I2826" i="2"/>
  <c r="I2657" i="2"/>
  <c r="I2264" i="2"/>
  <c r="I2347" i="2"/>
  <c r="I2801" i="2"/>
  <c r="I3762" i="2"/>
  <c r="I3783" i="2"/>
  <c r="I3710" i="2"/>
  <c r="I3755" i="2"/>
  <c r="I3326" i="2"/>
  <c r="I4909" i="2"/>
  <c r="I4186" i="2"/>
  <c r="I4759" i="2"/>
  <c r="I5847" i="2"/>
  <c r="I4290" i="2"/>
  <c r="I5370" i="2"/>
  <c r="I4800" i="2"/>
  <c r="I4231" i="2"/>
  <c r="I4892" i="2"/>
  <c r="I4894" i="2"/>
  <c r="I4401" i="2"/>
  <c r="I3874" i="2"/>
  <c r="I5728" i="2"/>
  <c r="I6648" i="2"/>
  <c r="I5712" i="2"/>
  <c r="I6801" i="2"/>
  <c r="I5856" i="2"/>
  <c r="I7002" i="2"/>
  <c r="I6283" i="2"/>
  <c r="I5888" i="2"/>
  <c r="I6317" i="2"/>
  <c r="I7341" i="2"/>
  <c r="I627" i="2"/>
  <c r="I828" i="2"/>
  <c r="I493" i="2"/>
  <c r="I1005" i="2"/>
  <c r="I502" i="2"/>
  <c r="I1014" i="2"/>
  <c r="I743" i="2"/>
  <c r="I1255" i="2"/>
  <c r="I752" i="2"/>
  <c r="I618" i="2"/>
  <c r="I1130" i="2"/>
  <c r="I1300" i="2"/>
  <c r="I1836" i="2"/>
  <c r="I1315" i="2"/>
  <c r="I1845" i="2"/>
  <c r="I1342" i="2"/>
  <c r="I899" i="2"/>
  <c r="I1663" i="2"/>
  <c r="I1243" i="2"/>
  <c r="I1800" i="2"/>
  <c r="I1425" i="2"/>
  <c r="I1937" i="2"/>
  <c r="I2119" i="2"/>
  <c r="I2631" i="2"/>
  <c r="I2002" i="2"/>
  <c r="I473" i="2"/>
  <c r="I2258" i="2"/>
  <c r="I2220" i="2"/>
  <c r="I2732" i="2"/>
  <c r="I2229" i="2"/>
  <c r="I2450" i="2"/>
  <c r="I3052" i="2"/>
  <c r="I2670" i="2"/>
  <c r="I3205" i="2"/>
  <c r="I1802" i="2"/>
  <c r="I2839" i="2"/>
  <c r="I2536" i="2"/>
  <c r="I1222" i="2"/>
  <c r="I2770" i="2"/>
  <c r="I3282" i="2"/>
  <c r="I2331" i="2"/>
  <c r="I3440" i="2"/>
  <c r="I2336" i="2"/>
  <c r="I3441" i="2"/>
  <c r="I2411" i="2"/>
  <c r="I3450" i="2"/>
  <c r="I2993" i="2"/>
  <c r="I3612" i="2"/>
  <c r="I3858" i="2"/>
  <c r="I4379" i="2"/>
  <c r="I3879" i="2"/>
  <c r="I4396" i="2"/>
  <c r="I3892" i="2"/>
  <c r="I2582" i="2"/>
  <c r="I3926" i="2"/>
  <c r="I2731" i="2"/>
  <c r="I3726" i="2"/>
  <c r="I4597" i="2"/>
  <c r="I5109" i="2"/>
  <c r="I3331" i="2"/>
  <c r="I4494" i="2"/>
  <c r="I4447" i="2"/>
  <c r="I4959" i="2"/>
  <c r="I5471" i="2"/>
  <c r="I5983" i="2"/>
  <c r="I3579" i="2"/>
  <c r="I4546" i="2"/>
  <c r="I5058" i="2"/>
  <c r="I5570" i="2"/>
  <c r="I3724" i="2"/>
  <c r="I5017" i="2"/>
  <c r="I5795" i="2"/>
  <c r="I4673" i="2"/>
  <c r="I4492" i="2"/>
  <c r="I5315" i="2"/>
  <c r="I4600" i="2"/>
  <c r="I5419" i="2"/>
  <c r="I4614" i="2"/>
  <c r="I4948" i="2"/>
  <c r="I5737" i="2"/>
  <c r="I4745" i="2"/>
  <c r="I5564" i="2"/>
  <c r="I5924" i="2"/>
  <c r="I6464" i="2"/>
  <c r="I6976" i="2"/>
  <c r="I5241" i="2"/>
  <c r="I6233" i="2"/>
  <c r="I6745" i="2"/>
  <c r="I7257" i="2"/>
  <c r="I5756" i="2"/>
  <c r="I6370" i="2"/>
  <c r="I6882" i="2"/>
  <c r="I5216" i="2"/>
  <c r="I6227" i="2"/>
  <c r="I6739" i="2"/>
  <c r="I5902" i="2"/>
  <c r="I5625" i="2"/>
  <c r="I6325" i="2"/>
  <c r="I6837" i="2"/>
  <c r="I7349" i="2"/>
  <c r="I5657" i="2"/>
  <c r="I6334" i="2"/>
  <c r="I6846" i="2"/>
  <c r="I7358" i="2"/>
  <c r="I7434" i="2"/>
  <c r="I7977" i="2"/>
  <c r="I8489" i="2"/>
  <c r="I9001" i="2"/>
  <c r="I7446" i="2"/>
  <c r="I7986" i="2"/>
  <c r="I8498" i="2"/>
  <c r="I7371" i="2"/>
  <c r="I7931" i="2"/>
  <c r="I8443" i="2"/>
  <c r="I8955" i="2"/>
  <c r="I7360" i="2"/>
  <c r="I7462" i="2"/>
  <c r="I7998" i="2"/>
  <c r="I8510" i="2"/>
  <c r="I4760" i="2"/>
  <c r="I7474" i="2"/>
  <c r="I8007" i="2"/>
  <c r="I8519" i="2"/>
  <c r="I6135" i="2"/>
  <c r="I8533" i="2"/>
  <c r="I7023" i="2"/>
  <c r="I8656" i="2"/>
  <c r="I7443" i="2"/>
  <c r="I8770" i="2"/>
  <c r="I7624" i="2"/>
  <c r="I8884" i="2"/>
  <c r="I7672" i="2"/>
  <c r="I8920" i="2"/>
  <c r="I7828" i="2"/>
  <c r="I9026" i="2"/>
  <c r="I6884" i="2"/>
  <c r="I7648" i="2"/>
  <c r="I8012" i="2"/>
  <c r="I8444" i="2"/>
  <c r="I8725" i="2"/>
  <c r="I8544" i="2"/>
  <c r="I607" i="2"/>
  <c r="I2020" i="2"/>
  <c r="I683" i="2"/>
  <c r="I772" i="2"/>
  <c r="I687" i="2"/>
  <c r="I857" i="2"/>
  <c r="I1550" i="2"/>
  <c r="I1433" i="2"/>
  <c r="I2417" i="2"/>
  <c r="I2365" i="2"/>
  <c r="I1858" i="2"/>
  <c r="I3034" i="2"/>
  <c r="I3449" i="2"/>
  <c r="I3503" i="2"/>
  <c r="I4285" i="2"/>
  <c r="I4861" i="2"/>
  <c r="I5223" i="2"/>
  <c r="I5322" i="2"/>
  <c r="I5096" i="2"/>
  <c r="I4435" i="2"/>
  <c r="I5824" i="2"/>
  <c r="I6625" i="2"/>
  <c r="I7018" i="2"/>
  <c r="I5105" i="2"/>
  <c r="I5934" i="2"/>
  <c r="I7444" i="2"/>
  <c r="I7535" i="2"/>
  <c r="I8003" i="2"/>
  <c r="I6932" i="2"/>
  <c r="I6215" i="2"/>
  <c r="I8556" i="2"/>
  <c r="I8914" i="2"/>
  <c r="I7864" i="2"/>
  <c r="I8020" i="2"/>
  <c r="I579" i="2"/>
  <c r="I780" i="2"/>
  <c r="I445" i="2"/>
  <c r="I957" i="2"/>
  <c r="I454" i="2"/>
  <c r="I966" i="2"/>
  <c r="I695" i="2"/>
  <c r="I1207" i="2"/>
  <c r="I704" i="2"/>
  <c r="I570" i="2"/>
  <c r="I1082" i="2"/>
  <c r="I1224" i="2"/>
  <c r="I1788" i="2"/>
  <c r="I1238" i="2"/>
  <c r="I1797" i="2"/>
  <c r="I1265" i="2"/>
  <c r="I707" i="2"/>
  <c r="I1615" i="2"/>
  <c r="I1160" i="2"/>
  <c r="I1752" i="2"/>
  <c r="I1377" i="2"/>
  <c r="I1889" i="2"/>
  <c r="I2071" i="2"/>
  <c r="I2583" i="2"/>
  <c r="I1915" i="2"/>
  <c r="I2489" i="2"/>
  <c r="I2210" i="2"/>
  <c r="I2172" i="2"/>
  <c r="I2684" i="2"/>
  <c r="I2181" i="2"/>
  <c r="I2354" i="2"/>
  <c r="I3004" i="2"/>
  <c r="I2606" i="2"/>
  <c r="I3157" i="2"/>
  <c r="I1166" i="2"/>
  <c r="I2791" i="2"/>
  <c r="I2458" i="2"/>
  <c r="I3056" i="2"/>
  <c r="I2709" i="2"/>
  <c r="I3234" i="2"/>
  <c r="I1273" i="2"/>
  <c r="I3392" i="2"/>
  <c r="I1435" i="2"/>
  <c r="I3393" i="2"/>
  <c r="I1814" i="2"/>
  <c r="I3402" i="2"/>
  <c r="I2865" i="2"/>
  <c r="I3564" i="2"/>
  <c r="I3794" i="2"/>
  <c r="I4331" i="2"/>
  <c r="I3815" i="2"/>
  <c r="I4348" i="2"/>
  <c r="I3828" i="2"/>
  <c r="I4357" i="2"/>
  <c r="I3871" i="2"/>
  <c r="I4390" i="2"/>
  <c r="I3590" i="2"/>
  <c r="I4549" i="2"/>
  <c r="I5061" i="2"/>
  <c r="I5573" i="2"/>
  <c r="I4446" i="2"/>
  <c r="I4394" i="2"/>
  <c r="I4911" i="2"/>
  <c r="I5423" i="2"/>
  <c r="I5935" i="2"/>
  <c r="I3363" i="2"/>
  <c r="I4498" i="2"/>
  <c r="I5010" i="2"/>
  <c r="I5522" i="2"/>
  <c r="I3437" i="2"/>
  <c r="I4940" i="2"/>
  <c r="I5731" i="2"/>
  <c r="I4596" i="2"/>
  <c r="I4391" i="2"/>
  <c r="I5238" i="2"/>
  <c r="I4523" i="2"/>
  <c r="I5342" i="2"/>
  <c r="I4537" i="2"/>
  <c r="I4872" i="2"/>
  <c r="I5673" i="2"/>
  <c r="I4668" i="2"/>
  <c r="I5488" i="2"/>
  <c r="I5838" i="2"/>
  <c r="I6416" i="2"/>
  <c r="I6928" i="2"/>
  <c r="I4977" i="2"/>
  <c r="I6185" i="2"/>
  <c r="I6697" i="2"/>
  <c r="I7209" i="2"/>
  <c r="I5614" i="2"/>
  <c r="I6322" i="2"/>
  <c r="I6834" i="2"/>
  <c r="I4939" i="2"/>
  <c r="I6179" i="2"/>
  <c r="I6691" i="2"/>
  <c r="I5817" i="2"/>
  <c r="I5428" i="2"/>
  <c r="I6277" i="2"/>
  <c r="I6789" i="2"/>
  <c r="I7301" i="2"/>
  <c r="I5467" i="2"/>
  <c r="I6286" i="2"/>
  <c r="I6798" i="2"/>
  <c r="I7310" i="2"/>
  <c r="I7368" i="2"/>
  <c r="I7929" i="2"/>
  <c r="I8441" i="2"/>
  <c r="I8953" i="2"/>
  <c r="I7382" i="2"/>
  <c r="I7938" i="2"/>
  <c r="I8450" i="2"/>
  <c r="I7282" i="2"/>
  <c r="I7883" i="2"/>
  <c r="I8395" i="2"/>
  <c r="I8907" i="2"/>
  <c r="I7267" i="2"/>
  <c r="I7398" i="2"/>
  <c r="I7950" i="2"/>
  <c r="I8462" i="2"/>
  <c r="I8974" i="2"/>
  <c r="I7410" i="2"/>
  <c r="I7959" i="2"/>
  <c r="I8471" i="2"/>
  <c r="I8983" i="2"/>
  <c r="I8405" i="2"/>
  <c r="I6319" i="2"/>
  <c r="I8557" i="2"/>
  <c r="I7123" i="2"/>
  <c r="I8674" i="2"/>
  <c r="I7475" i="2"/>
  <c r="I8788" i="2"/>
  <c r="I7532" i="2"/>
  <c r="I8824" i="2"/>
  <c r="I7700" i="2"/>
  <c r="I8940" i="2"/>
  <c r="I7422" i="2"/>
  <c r="I7820" i="2"/>
  <c r="I8181" i="2"/>
  <c r="I7861" i="2"/>
  <c r="I750" i="2"/>
  <c r="I1288" i="2"/>
  <c r="I1105" i="2"/>
  <c r="I452" i="2"/>
  <c r="I431" i="2"/>
  <c r="I1330" i="2"/>
  <c r="I1614" i="2"/>
  <c r="I1817" i="2"/>
  <c r="I2074" i="2"/>
  <c r="I2932" i="2"/>
  <c r="I1208" i="2"/>
  <c r="I3057" i="2"/>
  <c r="I2841" i="2"/>
  <c r="I3719" i="2"/>
  <c r="I4318" i="2"/>
  <c r="I4218" i="2"/>
  <c r="I3525" i="2"/>
  <c r="I5834" i="2"/>
  <c r="I4816" i="2"/>
  <c r="I5166" i="2"/>
  <c r="I6664" i="2"/>
  <c r="I7457" i="2"/>
  <c r="I6427" i="2"/>
  <c r="I7037" i="2"/>
  <c r="I7302" i="2"/>
  <c r="I8881" i="2"/>
  <c r="I7266" i="2"/>
  <c r="I4708" i="2"/>
  <c r="I8966" i="2"/>
  <c r="I8813" i="2"/>
  <c r="I9094" i="2"/>
  <c r="I7693" i="2"/>
  <c r="I7848" i="2"/>
  <c r="I7868" i="2"/>
  <c r="I8229" i="2"/>
  <c r="I468" i="2"/>
  <c r="I980" i="2"/>
  <c r="I645" i="2"/>
  <c r="I1157" i="2"/>
  <c r="I654" i="2"/>
  <c r="I383" i="2"/>
  <c r="I895" i="2"/>
  <c r="I392" i="2"/>
  <c r="I904" i="2"/>
  <c r="I770" i="2"/>
  <c r="I1282" i="2"/>
  <c r="I1476" i="2"/>
  <c r="I1988" i="2"/>
  <c r="I1485" i="2"/>
  <c r="I1997" i="2"/>
  <c r="I1502" i="2"/>
  <c r="I1267" i="2"/>
  <c r="I1815" i="2"/>
  <c r="I1440" i="2"/>
  <c r="I457" i="2"/>
  <c r="I1577" i="2"/>
  <c r="I785" i="2"/>
  <c r="I2271" i="2"/>
  <c r="I787" i="2"/>
  <c r="I2177" i="2"/>
  <c r="I1675" i="2"/>
  <c r="I1523" i="2"/>
  <c r="I2372" i="2"/>
  <c r="I1562" i="2"/>
  <c r="I2381" i="2"/>
  <c r="I2669" i="2"/>
  <c r="I1843" i="2"/>
  <c r="I2845" i="2"/>
  <c r="I1907" i="2"/>
  <c r="I2328" i="2"/>
  <c r="I2991" i="2"/>
  <c r="I2738" i="2"/>
  <c r="I2155" i="2"/>
  <c r="I2922" i="2"/>
  <c r="I2787" i="2"/>
  <c r="I2939" i="2"/>
  <c r="I3592" i="2"/>
  <c r="I2942" i="2"/>
  <c r="I3593" i="2"/>
  <c r="I2966" i="2"/>
  <c r="I2697" i="2"/>
  <c r="I3241" i="2"/>
  <c r="I3264" i="2"/>
  <c r="I4019" i="2"/>
  <c r="I3315" i="2"/>
  <c r="I4036" i="2"/>
  <c r="I3335" i="2"/>
  <c r="I4045" i="2"/>
  <c r="I3403" i="2"/>
  <c r="I4078" i="2"/>
  <c r="I3422" i="2"/>
  <c r="I4073" i="2"/>
  <c r="I4749" i="2"/>
  <c r="I5261" i="2"/>
  <c r="I3855" i="2"/>
  <c r="I3734" i="2"/>
  <c r="I4599" i="2"/>
  <c r="I5111" i="2"/>
  <c r="I5623" i="2"/>
  <c r="I3757" i="2"/>
  <c r="I3970" i="2"/>
  <c r="I4698" i="2"/>
  <c r="I5210" i="2"/>
  <c r="I5722" i="2"/>
  <c r="I4425" i="2"/>
  <c r="I5260" i="2"/>
  <c r="I5995" i="2"/>
  <c r="I4916" i="2"/>
  <c r="I4739" i="2"/>
  <c r="I5558" i="2"/>
  <c r="I4843" i="2"/>
  <c r="I5649" i="2"/>
  <c r="I4279" i="2"/>
  <c r="I869" i="2"/>
  <c r="I1444" i="2"/>
  <c r="I1792" i="2"/>
  <c r="I501" i="2"/>
  <c r="I504" i="2"/>
  <c r="I1328" i="2"/>
  <c r="I1616" i="2"/>
  <c r="I2289" i="2"/>
  <c r="I2562" i="2"/>
  <c r="I2632" i="2"/>
  <c r="I2899" i="2"/>
  <c r="I4131" i="2"/>
  <c r="I4062" i="2"/>
  <c r="I4255" i="2"/>
  <c r="I5450" i="2"/>
  <c r="I4713" i="2"/>
  <c r="I3960" i="2"/>
  <c r="I5548" i="2"/>
  <c r="I6826" i="2"/>
  <c r="I6205" i="2"/>
  <c r="I6854" i="2"/>
  <c r="I8945" i="2"/>
  <c r="I7545" i="2"/>
  <c r="I7472" i="2"/>
  <c r="I7887" i="2"/>
  <c r="I8536" i="2"/>
  <c r="I668" i="2"/>
  <c r="I406" i="2"/>
  <c r="I428" i="2"/>
  <c r="I940" i="2"/>
  <c r="I605" i="2"/>
  <c r="I1117" i="2"/>
  <c r="I614" i="2"/>
  <c r="I1126" i="2"/>
  <c r="I855" i="2"/>
  <c r="I352" i="2"/>
  <c r="I864" i="2"/>
  <c r="I730" i="2"/>
  <c r="I1242" i="2"/>
  <c r="I1436" i="2"/>
  <c r="I1948" i="2"/>
  <c r="I1445" i="2"/>
  <c r="I1957" i="2"/>
  <c r="I1462" i="2"/>
  <c r="I1203" i="2"/>
  <c r="I1775" i="2"/>
  <c r="I1400" i="2"/>
  <c r="I1912" i="2"/>
  <c r="I1537" i="2"/>
  <c r="I2049" i="2"/>
  <c r="I2231" i="2"/>
  <c r="I2743" i="2"/>
  <c r="I2137" i="2"/>
  <c r="I1515" i="2"/>
  <c r="I1363" i="2"/>
  <c r="I2332" i="2"/>
  <c r="I1402" i="2"/>
  <c r="I2341" i="2"/>
  <c r="I2616" i="2"/>
  <c r="I1458" i="2"/>
  <c r="I2805" i="2"/>
  <c r="I1554" i="2"/>
  <c r="I2232" i="2"/>
  <c r="I2951" i="2"/>
  <c r="I2685" i="2"/>
  <c r="I2039" i="2"/>
  <c r="I2882" i="2"/>
  <c r="I2654" i="2"/>
  <c r="I2833" i="2"/>
  <c r="I3552" i="2"/>
  <c r="I2835" i="2"/>
  <c r="I3553" i="2"/>
  <c r="I2859" i="2"/>
  <c r="I2528" i="2"/>
  <c r="I3188" i="2"/>
  <c r="I3120" i="2"/>
  <c r="I3979" i="2"/>
  <c r="I3180" i="2"/>
  <c r="I3996" i="2"/>
  <c r="I3212" i="2"/>
  <c r="I4005" i="2"/>
  <c r="I3318" i="2"/>
  <c r="I4038" i="2"/>
  <c r="I3342" i="2"/>
  <c r="I3993" i="2"/>
  <c r="I4709" i="2"/>
  <c r="I5221" i="2"/>
  <c r="I3749" i="2"/>
  <c r="I3626" i="2"/>
  <c r="I4559" i="2"/>
  <c r="I5071" i="2"/>
  <c r="I5583" i="2"/>
  <c r="I3651" i="2"/>
  <c r="I3887" i="2"/>
  <c r="I4658" i="2"/>
  <c r="I5170" i="2"/>
  <c r="I5682" i="2"/>
  <c r="I4289" i="2"/>
  <c r="I5196" i="2"/>
  <c r="I5944" i="2"/>
  <c r="I4852" i="2"/>
  <c r="I4675" i="2"/>
  <c r="I5494" i="2"/>
  <c r="I4779" i="2"/>
  <c r="I5596" i="2"/>
  <c r="I4119" i="2"/>
  <c r="I5128" i="2"/>
  <c r="I5886" i="2"/>
  <c r="I4924" i="2"/>
  <c r="I5717" i="2"/>
  <c r="I6064" i="2"/>
  <c r="I6576" i="2"/>
  <c r="I7088" i="2"/>
  <c r="I5691" i="2"/>
  <c r="I6345" i="2"/>
  <c r="I6857" i="2"/>
  <c r="I7369" i="2"/>
  <c r="I5952" i="2"/>
  <c r="I6482" i="2"/>
  <c r="I6994" i="2"/>
  <c r="I5676" i="2"/>
  <c r="I6339" i="2"/>
  <c r="I6851" i="2"/>
  <c r="I6052" i="2"/>
  <c r="I5875" i="2"/>
  <c r="I6437" i="2"/>
  <c r="I6949" i="2"/>
  <c r="I7461" i="2"/>
  <c r="I5892" i="2"/>
  <c r="I6446" i="2"/>
  <c r="I6958" i="2"/>
  <c r="I6260" i="2"/>
  <c r="I7570" i="2"/>
  <c r="I8089" i="2"/>
  <c r="I8601" i="2"/>
  <c r="I6295" i="2"/>
  <c r="I7580" i="2"/>
  <c r="I8098" i="2"/>
  <c r="I5878" i="2"/>
  <c r="I7518" i="2"/>
  <c r="I8043" i="2"/>
  <c r="I8555" i="2"/>
  <c r="I5779" i="2"/>
  <c r="I6343" i="2"/>
  <c r="I7594" i="2"/>
  <c r="I8110" i="2"/>
  <c r="I8622" i="2"/>
  <c r="I6380" i="2"/>
  <c r="I7604" i="2"/>
  <c r="I8119" i="2"/>
  <c r="I8631" i="2"/>
  <c r="I7438" i="2"/>
  <c r="I8765" i="2"/>
  <c r="I7619" i="2"/>
  <c r="I8880" i="2"/>
  <c r="I7772" i="2"/>
  <c r="I8994" i="2"/>
  <c r="I7924" i="2"/>
  <c r="I9063" i="2"/>
  <c r="I7972" i="2"/>
  <c r="I9081" i="2"/>
  <c r="I8125" i="2"/>
  <c r="I9139" i="2"/>
  <c r="I9013" i="2"/>
  <c r="I9152" i="2"/>
  <c r="I7932" i="2"/>
  <c r="I756" i="2"/>
  <c r="I936" i="2"/>
  <c r="I1662" i="2"/>
  <c r="I2239" i="2"/>
  <c r="I1547" i="2"/>
  <c r="I2340" i="2"/>
  <c r="I2413" i="2"/>
  <c r="I1539" i="2"/>
  <c r="I1635" i="2"/>
  <c r="I2959" i="2"/>
  <c r="I1682" i="2"/>
  <c r="I2682" i="2"/>
  <c r="I3560" i="2"/>
  <c r="I3625" i="2"/>
  <c r="I2969" i="2"/>
  <c r="I3477" i="2"/>
  <c r="I3506" i="2"/>
  <c r="I3622" i="2"/>
  <c r="I3669" i="2"/>
  <c r="I2067" i="2"/>
  <c r="I4973" i="2"/>
  <c r="I4314" i="2"/>
  <c r="I4823" i="2"/>
  <c r="I5783" i="2"/>
  <c r="I4410" i="2"/>
  <c r="I5434" i="2"/>
  <c r="I4697" i="2"/>
  <c r="I4443" i="2"/>
  <c r="I5200" i="2"/>
  <c r="I5406" i="2"/>
  <c r="I5038" i="2"/>
  <c r="I4732" i="2"/>
  <c r="I6005" i="2"/>
  <c r="I6968" i="2"/>
  <c r="I6289" i="2"/>
  <c r="I7377" i="2"/>
  <c r="I6426" i="2"/>
  <c r="I5697" i="2"/>
  <c r="I4529" i="2"/>
  <c r="I5992" i="2"/>
  <c r="I7021" i="2"/>
  <c r="I5364" i="2"/>
  <c r="I6262" i="2"/>
  <c r="I6774" i="2"/>
  <c r="I7286" i="2"/>
  <c r="I7423" i="2"/>
  <c r="I7969" i="2"/>
  <c r="I8481" i="2"/>
  <c r="I8993" i="2"/>
  <c r="I7435" i="2"/>
  <c r="I7978" i="2"/>
  <c r="I8490" i="2"/>
  <c r="I7359" i="2"/>
  <c r="I7923" i="2"/>
  <c r="I8435" i="2"/>
  <c r="I8947" i="2"/>
  <c r="I7347" i="2"/>
  <c r="I7451" i="2"/>
  <c r="I7990" i="2"/>
  <c r="I8502" i="2"/>
  <c r="I9014" i="2"/>
  <c r="I7463" i="2"/>
  <c r="I7999" i="2"/>
  <c r="I8511" i="2"/>
  <c r="I5793" i="2"/>
  <c r="I8512" i="2"/>
  <c r="I6939" i="2"/>
  <c r="I8640" i="2"/>
  <c r="I7416" i="2"/>
  <c r="I8754" i="2"/>
  <c r="I7601" i="2"/>
  <c r="I8868" i="2"/>
  <c r="I7652" i="2"/>
  <c r="I8904" i="2"/>
  <c r="I7805" i="2"/>
  <c r="I9017" i="2"/>
  <c r="I7884" i="2"/>
  <c r="I8245" i="2"/>
  <c r="I8597" i="2"/>
  <c r="I7760" i="2"/>
  <c r="I863" i="2"/>
  <c r="I489" i="2"/>
  <c r="I1244" i="2"/>
  <c r="I1642" i="2"/>
  <c r="I1651" i="2"/>
  <c r="I1690" i="2"/>
  <c r="I2626" i="2"/>
  <c r="I2877" i="2"/>
  <c r="I2392" i="2"/>
  <c r="I2840" i="2"/>
  <c r="I2954" i="2"/>
  <c r="I3025" i="2"/>
  <c r="I2857" i="2"/>
  <c r="I2881" i="2"/>
  <c r="I3110" i="2"/>
  <c r="I3923" i="2"/>
  <c r="I3940" i="2"/>
  <c r="I3882" i="2"/>
  <c r="I3918" i="2"/>
  <c r="I3514" i="2"/>
  <c r="I5037" i="2"/>
  <c r="I4422" i="2"/>
  <c r="I4951" i="2"/>
  <c r="I5975" i="2"/>
  <c r="I4538" i="2"/>
  <c r="I5498" i="2"/>
  <c r="I5004" i="2"/>
  <c r="I4558" i="2"/>
  <c r="I5097" i="2"/>
  <c r="I5099" i="2"/>
  <c r="I4526" i="2"/>
  <c r="I4402" i="2"/>
  <c r="I5075" i="2"/>
  <c r="I6776" i="2"/>
  <c r="I5950" i="2"/>
  <c r="I6929" i="2"/>
  <c r="I6106" i="2"/>
  <c r="I7130" i="2"/>
  <c r="I6411" i="2"/>
  <c r="I6060" i="2"/>
  <c r="I6445" i="2"/>
  <c r="I7533" i="2"/>
  <c r="I380" i="2"/>
  <c r="I892" i="2"/>
  <c r="I557" i="2"/>
  <c r="I1069" i="2"/>
  <c r="I566" i="2"/>
  <c r="I1078" i="2"/>
  <c r="I807" i="2"/>
  <c r="I1319" i="2"/>
  <c r="I816" i="2"/>
  <c r="I682" i="2"/>
  <c r="I1194" i="2"/>
  <c r="I1388" i="2"/>
  <c r="I1900" i="2"/>
  <c r="I1397" i="2"/>
  <c r="I1909" i="2"/>
  <c r="I1414" i="2"/>
  <c r="I1104" i="2"/>
  <c r="I1727" i="2"/>
  <c r="I1345" i="2"/>
  <c r="I1864" i="2"/>
  <c r="I1489" i="2"/>
  <c r="I2001" i="2"/>
  <c r="I2183" i="2"/>
  <c r="I2695" i="2"/>
  <c r="I2089" i="2"/>
  <c r="I1299" i="2"/>
  <c r="I979" i="2"/>
  <c r="I2284" i="2"/>
  <c r="I1089" i="2"/>
  <c r="I2293" i="2"/>
  <c r="I2552" i="2"/>
  <c r="I3116" i="2"/>
  <c r="I2755" i="2"/>
  <c r="I3269" i="2"/>
  <c r="I2104" i="2"/>
  <c r="I2903" i="2"/>
  <c r="I2621" i="2"/>
  <c r="I1763" i="2"/>
  <c r="I2834" i="2"/>
  <c r="I2384" i="2"/>
  <c r="I2686" i="2"/>
  <c r="I3504" i="2"/>
  <c r="I2689" i="2"/>
  <c r="I3505" i="2"/>
  <c r="I2721" i="2"/>
  <c r="I2115" i="2"/>
  <c r="I3121" i="2"/>
  <c r="I2650" i="2"/>
  <c r="I3931" i="2"/>
  <c r="I2867" i="2"/>
  <c r="I3948" i="2"/>
  <c r="I2955" i="2"/>
  <c r="I3957" i="2"/>
  <c r="I3159" i="2"/>
  <c r="I3990" i="2"/>
  <c r="I3198" i="2"/>
  <c r="I3897" i="2"/>
  <c r="I4661" i="2"/>
  <c r="I5173" i="2"/>
  <c r="I3618" i="2"/>
  <c r="I3459" i="2"/>
  <c r="I4511" i="2"/>
  <c r="I5023" i="2"/>
  <c r="I5535" i="2"/>
  <c r="I3499" i="2"/>
  <c r="I3759" i="2"/>
  <c r="I4610" i="2"/>
  <c r="I5122" i="2"/>
  <c r="I5634" i="2"/>
  <c r="I4097" i="2"/>
  <c r="I5120" i="2"/>
  <c r="I5880" i="2"/>
  <c r="I4776" i="2"/>
  <c r="I4598" i="2"/>
  <c r="I5417" i="2"/>
  <c r="I4702" i="2"/>
  <c r="I5521" i="2"/>
  <c r="I3927" i="2"/>
  <c r="I5051" i="2"/>
  <c r="I5822" i="2"/>
  <c r="I4848" i="2"/>
  <c r="I5653" i="2"/>
  <c r="I6014" i="2"/>
  <c r="I6528" i="2"/>
  <c r="I7040" i="2"/>
  <c r="I5515" i="2"/>
  <c r="I6297" i="2"/>
  <c r="I6809" i="2"/>
  <c r="I7321" i="2"/>
  <c r="I5870" i="2"/>
  <c r="I6434" i="2"/>
  <c r="I6946" i="2"/>
  <c r="I5489" i="2"/>
  <c r="I6291" i="2"/>
  <c r="I6803" i="2"/>
  <c r="I6000" i="2"/>
  <c r="I5789" i="2"/>
  <c r="I6389" i="2"/>
  <c r="I6901" i="2"/>
  <c r="I7413" i="2"/>
  <c r="I5806" i="2"/>
  <c r="I6398" i="2"/>
  <c r="I6910" i="2"/>
  <c r="I5851" i="2"/>
  <c r="I7515" i="2"/>
  <c r="I8041" i="2"/>
  <c r="I8553" i="2"/>
  <c r="I5972" i="2"/>
  <c r="I7526" i="2"/>
  <c r="I8050" i="2"/>
  <c r="I8562" i="2"/>
  <c r="I7458" i="2"/>
  <c r="I7995" i="2"/>
  <c r="I8507" i="2"/>
  <c r="I9019" i="2"/>
  <c r="I6079" i="2"/>
  <c r="I7539" i="2"/>
  <c r="I8062" i="2"/>
  <c r="I8574" i="2"/>
  <c r="I6151" i="2"/>
  <c r="I7550" i="2"/>
  <c r="I8071" i="2"/>
  <c r="I8583" i="2"/>
  <c r="I7100" i="2"/>
  <c r="I8669" i="2"/>
  <c r="I7470" i="2"/>
  <c r="I8784" i="2"/>
  <c r="I7644" i="2"/>
  <c r="I8898" i="2"/>
  <c r="I7796" i="2"/>
  <c r="I9012" i="2"/>
  <c r="I7844" i="2"/>
  <c r="I9033" i="2"/>
  <c r="I7997" i="2"/>
  <c r="I9091" i="2"/>
  <c r="I7968" i="2"/>
  <c r="I8332" i="2"/>
  <c r="I8661" i="2"/>
  <c r="I8101" i="2"/>
  <c r="I9128" i="2"/>
  <c r="I491" i="2"/>
  <c r="I1055" i="2"/>
  <c r="I1517" i="2"/>
  <c r="I1347" i="2"/>
  <c r="I1092" i="2"/>
  <c r="I943" i="2"/>
  <c r="I1460" i="2"/>
  <c r="I1742" i="2"/>
  <c r="I1689" i="2"/>
  <c r="I1978" i="2"/>
  <c r="I2466" i="2"/>
  <c r="I2534" i="2"/>
  <c r="I3162" i="2"/>
  <c r="I3769" i="2"/>
  <c r="I3939" i="2"/>
  <c r="I3495" i="2"/>
  <c r="I5117" i="2"/>
  <c r="I5479" i="2"/>
  <c r="I5642" i="2"/>
  <c r="I4508" i="2"/>
  <c r="I4961" i="2"/>
  <c r="I6216" i="2"/>
  <c r="I6945" i="2"/>
  <c r="I4888" i="2"/>
  <c r="I6010" i="2"/>
  <c r="I6214" i="2"/>
  <c r="I7793" i="2"/>
  <c r="I7866" i="2"/>
  <c r="I8067" i="2"/>
  <c r="I7387" i="2"/>
  <c r="I7290" i="2"/>
  <c r="I9108" i="2"/>
  <c r="I6959" i="2"/>
  <c r="I8205" i="2"/>
  <c r="I8360" i="2"/>
  <c r="I643" i="2"/>
  <c r="I844" i="2"/>
  <c r="I509" i="2"/>
  <c r="I1021" i="2"/>
  <c r="I518" i="2"/>
  <c r="I1030" i="2"/>
  <c r="I759" i="2"/>
  <c r="I1271" i="2"/>
  <c r="I768" i="2"/>
  <c r="I634" i="2"/>
  <c r="I1146" i="2"/>
  <c r="I1326" i="2"/>
  <c r="I1852" i="2"/>
  <c r="I1340" i="2"/>
  <c r="I1861" i="2"/>
  <c r="I1366" i="2"/>
  <c r="I963" i="2"/>
  <c r="I1679" i="2"/>
  <c r="I1268" i="2"/>
  <c r="I1816" i="2"/>
  <c r="I1441" i="2"/>
  <c r="I1953" i="2"/>
  <c r="I2135" i="2"/>
  <c r="I2647" i="2"/>
  <c r="I2027" i="2"/>
  <c r="I819" i="2"/>
  <c r="I2274" i="2"/>
  <c r="I2236" i="2"/>
  <c r="I2748" i="2"/>
  <c r="I2245" i="2"/>
  <c r="I2478" i="2"/>
  <c r="I3068" i="2"/>
  <c r="I2691" i="2"/>
  <c r="I3221" i="2"/>
  <c r="I1914" i="2"/>
  <c r="I2855" i="2"/>
  <c r="I2557" i="2"/>
  <c r="I977" i="2"/>
  <c r="I2786" i="2"/>
  <c r="I1691" i="2"/>
  <c r="I2459" i="2"/>
  <c r="I3456" i="2"/>
  <c r="I2464" i="2"/>
  <c r="I3457" i="2"/>
  <c r="I2525" i="2"/>
  <c r="I3466" i="2"/>
  <c r="I3033" i="2"/>
  <c r="I3628" i="2"/>
  <c r="I3878" i="2"/>
  <c r="I4395" i="2"/>
  <c r="I3900" i="2"/>
  <c r="I1930" i="2"/>
  <c r="I3909" i="2"/>
  <c r="I2803" i="2"/>
  <c r="I3942" i="2"/>
  <c r="I2910" i="2"/>
  <c r="I3770" i="2"/>
  <c r="I4613" i="2"/>
  <c r="I5125" i="2"/>
  <c r="I3455" i="2"/>
  <c r="I2379" i="2"/>
  <c r="I4463" i="2"/>
  <c r="I4975" i="2"/>
  <c r="I5487" i="2"/>
  <c r="I2931" i="2"/>
  <c r="I3630" i="2"/>
  <c r="I4562" i="2"/>
  <c r="I5074" i="2"/>
  <c r="I5586" i="2"/>
  <c r="I3894" i="2"/>
  <c r="I5043" i="2"/>
  <c r="I5816" i="2"/>
  <c r="I4699" i="2"/>
  <c r="I4521" i="2"/>
  <c r="I5340" i="2"/>
  <c r="I4625" i="2"/>
  <c r="I5444" i="2"/>
  <c r="I4640" i="2"/>
  <c r="I4974" i="2"/>
  <c r="I5758" i="2"/>
  <c r="I4771" i="2"/>
  <c r="I5589" i="2"/>
  <c r="I5949" i="2"/>
  <c r="I6480" i="2"/>
  <c r="I6992" i="2"/>
  <c r="I5310" i="2"/>
  <c r="I6249" i="2"/>
  <c r="I6761" i="2"/>
  <c r="I7273" i="2"/>
  <c r="I5785" i="2"/>
  <c r="I6386" i="2"/>
  <c r="I6898" i="2"/>
  <c r="I5284" i="2"/>
  <c r="I6243" i="2"/>
  <c r="I6755" i="2"/>
  <c r="I5931" i="2"/>
  <c r="I5680" i="2"/>
  <c r="I6341" i="2"/>
  <c r="I6853" i="2"/>
  <c r="I7365" i="2"/>
  <c r="I5704" i="2"/>
  <c r="I6350" i="2"/>
  <c r="I6862" i="2"/>
  <c r="I7374" i="2"/>
  <c r="I7455" i="2"/>
  <c r="I7993" i="2"/>
  <c r="I8505" i="2"/>
  <c r="I4256" i="2"/>
  <c r="I7467" i="2"/>
  <c r="I8002" i="2"/>
  <c r="I8514" i="2"/>
  <c r="I7394" i="2"/>
  <c r="I7947" i="2"/>
  <c r="I8459" i="2"/>
  <c r="I8971" i="2"/>
  <c r="I5118" i="2"/>
  <c r="I7483" i="2"/>
  <c r="I8014" i="2"/>
  <c r="I8526" i="2"/>
  <c r="I5438" i="2"/>
  <c r="I7495" i="2"/>
  <c r="I8023" i="2"/>
  <c r="I8535" i="2"/>
  <c r="I6436" i="2"/>
  <c r="I8573" i="2"/>
  <c r="I7195" i="2"/>
  <c r="I8688" i="2"/>
  <c r="I7500" i="2"/>
  <c r="I8802" i="2"/>
  <c r="I7668" i="2"/>
  <c r="I8916" i="2"/>
  <c r="I7716" i="2"/>
  <c r="I8952" i="2"/>
  <c r="I7869" i="2"/>
  <c r="I494" i="2"/>
  <c r="I1892" i="2"/>
  <c r="I1417" i="2"/>
  <c r="I885" i="2"/>
  <c r="I888" i="2"/>
  <c r="I1661" i="2"/>
  <c r="I1936" i="2"/>
  <c r="I1611" i="2"/>
  <c r="I2996" i="2"/>
  <c r="I1403" i="2"/>
  <c r="I3513" i="2"/>
  <c r="I2953" i="2"/>
  <c r="I2825" i="2"/>
  <c r="I4711" i="2"/>
  <c r="I5770" i="2"/>
  <c r="I5328" i="2"/>
  <c r="I4860" i="2"/>
  <c r="I6113" i="2"/>
  <c r="I4128" i="2"/>
  <c r="I6525" i="2"/>
  <c r="I7110" i="2"/>
  <c r="I6647" i="2"/>
  <c r="I7811" i="2"/>
  <c r="I7814" i="2"/>
  <c r="I8207" i="2"/>
  <c r="I9101" i="2"/>
  <c r="I860" i="2"/>
  <c r="I854" i="2"/>
  <c r="I492" i="2"/>
  <c r="I1004" i="2"/>
  <c r="I669" i="2"/>
  <c r="I1181" i="2"/>
  <c r="I678" i="2"/>
  <c r="I407" i="2"/>
  <c r="I919" i="2"/>
  <c r="I416" i="2"/>
  <c r="I928" i="2"/>
  <c r="I794" i="2"/>
  <c r="I1306" i="2"/>
  <c r="I1500" i="2"/>
  <c r="I2012" i="2"/>
  <c r="I1509" i="2"/>
  <c r="I2021" i="2"/>
  <c r="I1526" i="2"/>
  <c r="I1305" i="2"/>
  <c r="I1839" i="2"/>
  <c r="I1464" i="2"/>
  <c r="I649" i="2"/>
  <c r="I1601" i="2"/>
  <c r="I1112" i="2"/>
  <c r="I2295" i="2"/>
  <c r="I1113" i="2"/>
  <c r="I2201" i="2"/>
  <c r="I1770" i="2"/>
  <c r="I1619" i="2"/>
  <c r="I2396" i="2"/>
  <c r="I1658" i="2"/>
  <c r="I2405" i="2"/>
  <c r="I2701" i="2"/>
  <c r="I1984" i="2"/>
  <c r="I2869" i="2"/>
  <c r="I2023" i="2"/>
  <c r="I2376" i="2"/>
  <c r="I3015" i="2"/>
  <c r="I2768" i="2"/>
  <c r="I2219" i="2"/>
  <c r="I2946" i="2"/>
  <c r="I2851" i="2"/>
  <c r="I3003" i="2"/>
  <c r="I3616" i="2"/>
  <c r="I3006" i="2"/>
  <c r="I3617" i="2"/>
  <c r="I3030" i="2"/>
  <c r="I2777" i="2"/>
  <c r="I3273" i="2"/>
  <c r="I3333" i="2"/>
  <c r="I4043" i="2"/>
  <c r="I3366" i="2"/>
  <c r="I4060" i="2"/>
  <c r="I3383" i="2"/>
  <c r="I4069" i="2"/>
  <c r="I3451" i="2"/>
  <c r="I4102" i="2"/>
  <c r="I3470" i="2"/>
  <c r="I4121" i="2"/>
  <c r="I4773" i="2"/>
  <c r="I5285" i="2"/>
  <c r="I3914" i="2"/>
  <c r="I3798" i="2"/>
  <c r="I4623" i="2"/>
  <c r="I5135" i="2"/>
  <c r="I5647" i="2"/>
  <c r="I3821" i="2"/>
  <c r="I4018" i="2"/>
  <c r="I4722" i="2"/>
  <c r="I5234" i="2"/>
  <c r="I5746" i="2"/>
  <c r="I4473" i="2"/>
  <c r="I5299" i="2"/>
  <c r="I6019" i="2"/>
  <c r="I4955" i="2"/>
  <c r="I4777" i="2"/>
  <c r="I5595" i="2"/>
  <c r="I4881" i="2"/>
  <c r="I5681" i="2"/>
  <c r="I4375" i="2"/>
  <c r="I5230" i="2"/>
  <c r="I3788" i="2"/>
  <c r="I5027" i="2"/>
  <c r="I4580" i="2"/>
  <c r="I6128" i="2"/>
  <c r="I6640" i="2"/>
  <c r="I7152" i="2"/>
  <c r="I5825" i="2"/>
  <c r="I6409" i="2"/>
  <c r="I6921" i="2"/>
  <c r="I7433" i="2"/>
  <c r="I6034" i="2"/>
  <c r="I6546" i="2"/>
  <c r="I7058" i="2"/>
  <c r="I5814" i="2"/>
  <c r="I6403" i="2"/>
  <c r="I4408" i="2"/>
  <c r="I6116" i="2"/>
  <c r="I5981" i="2"/>
  <c r="I6501" i="2"/>
  <c r="I7013" i="2"/>
  <c r="I7525" i="2"/>
  <c r="I5993" i="2"/>
  <c r="I6510" i="2"/>
  <c r="I7022" i="2"/>
  <c r="I6516" i="2"/>
  <c r="I7641" i="2"/>
  <c r="I8153" i="2"/>
  <c r="I8665" i="2"/>
  <c r="I6551" i="2"/>
  <c r="I7650" i="2"/>
  <c r="I8162" i="2"/>
  <c r="I6332" i="2"/>
  <c r="I7591" i="2"/>
  <c r="I8107" i="2"/>
  <c r="I8619" i="2"/>
  <c r="I6303" i="2"/>
  <c r="I6599" i="2"/>
  <c r="I7662" i="2"/>
  <c r="I8174" i="2"/>
  <c r="I8686" i="2"/>
  <c r="I6636" i="2"/>
  <c r="I7671" i="2"/>
  <c r="I8183" i="2"/>
  <c r="I8695" i="2"/>
  <c r="I7637" i="2"/>
  <c r="I8893" i="2"/>
  <c r="I7789" i="2"/>
  <c r="I9008" i="2"/>
  <c r="I7941" i="2"/>
  <c r="I9070" i="2"/>
  <c r="I8093" i="2"/>
  <c r="I9127" i="2"/>
  <c r="I8141" i="2"/>
  <c r="I9145" i="2"/>
  <c r="I8296" i="2"/>
  <c r="I9203" i="2"/>
  <c r="I6908" i="2"/>
  <c r="I7653" i="2"/>
  <c r="I7948" i="2"/>
  <c r="I421" i="2"/>
  <c r="I866" i="2"/>
  <c r="I1399" i="2"/>
  <c r="I2495" i="2"/>
  <c r="I1952" i="2"/>
  <c r="I2468" i="2"/>
  <c r="I1891" i="2"/>
  <c r="I2206" i="2"/>
  <c r="I2230" i="2"/>
  <c r="I3023" i="2"/>
  <c r="I2240" i="2"/>
  <c r="I3039" i="2"/>
  <c r="I3752" i="2"/>
  <c r="I3753" i="2"/>
  <c r="I2579" i="2"/>
  <c r="I3676" i="2"/>
  <c r="I3699" i="2"/>
  <c r="I3796" i="2"/>
  <c r="I3839" i="2"/>
  <c r="I3706" i="2"/>
  <c r="I5101" i="2"/>
  <c r="I4486" i="2"/>
  <c r="I4887" i="2"/>
  <c r="I5911" i="2"/>
  <c r="I4474" i="2"/>
  <c r="I5562" i="2"/>
  <c r="I4902" i="2"/>
  <c r="I4660" i="2"/>
  <c r="I5404" i="2"/>
  <c r="I5606" i="2"/>
  <c r="I5243" i="2"/>
  <c r="I4937" i="2"/>
  <c r="I6136" i="2"/>
  <c r="I7160" i="2"/>
  <c r="I6417" i="2"/>
  <c r="I7441" i="2"/>
  <c r="I6554" i="2"/>
  <c r="I5941" i="2"/>
  <c r="I5323" i="2"/>
  <c r="I6125" i="2"/>
  <c r="I7149" i="2"/>
  <c r="I5629" i="2"/>
  <c r="I6326" i="2"/>
  <c r="I6838" i="2"/>
  <c r="I7350" i="2"/>
  <c r="I7506" i="2"/>
  <c r="I8033" i="2"/>
  <c r="I8545" i="2"/>
  <c r="I5864" i="2"/>
  <c r="I7516" i="2"/>
  <c r="I8042" i="2"/>
  <c r="I8554" i="2"/>
  <c r="I7447" i="2"/>
  <c r="I7987" i="2"/>
  <c r="I8499" i="2"/>
  <c r="I9011" i="2"/>
  <c r="I6013" i="2"/>
  <c r="I7530" i="2"/>
  <c r="I8054" i="2"/>
  <c r="I8566" i="2"/>
  <c r="I6087" i="2"/>
  <c r="I7540" i="2"/>
  <c r="I8063" i="2"/>
  <c r="I8575" i="2"/>
  <c r="I7015" i="2"/>
  <c r="I8653" i="2"/>
  <c r="I7439" i="2"/>
  <c r="I8768" i="2"/>
  <c r="I7620" i="2"/>
  <c r="I8882" i="2"/>
  <c r="I7773" i="2"/>
  <c r="I8996" i="2"/>
  <c r="I7821" i="2"/>
  <c r="I9024" i="2"/>
  <c r="I7976" i="2"/>
  <c r="I9083" i="2"/>
  <c r="I8565" i="2"/>
  <c r="I8837" i="2"/>
  <c r="I9064" i="2"/>
  <c r="I372" i="2"/>
  <c r="I1247" i="2"/>
  <c r="I1709" i="2"/>
  <c r="I1801" i="2"/>
  <c r="I1990" i="2"/>
  <c r="I1994" i="2"/>
  <c r="I2008" i="2"/>
  <c r="I2788" i="2"/>
  <c r="I3005" i="2"/>
  <c r="I2598" i="2"/>
  <c r="I2968" i="2"/>
  <c r="I3082" i="2"/>
  <c r="I3225" i="2"/>
  <c r="I3142" i="2"/>
  <c r="I3153" i="2"/>
  <c r="I3284" i="2"/>
  <c r="I4051" i="2"/>
  <c r="I4068" i="2"/>
  <c r="I4013" i="2"/>
  <c r="I4046" i="2"/>
  <c r="I3876" i="2"/>
  <c r="I5165" i="2"/>
  <c r="I3405" i="2"/>
  <c r="I5079" i="2"/>
  <c r="I3671" i="2"/>
  <c r="I4666" i="2"/>
  <c r="I5626" i="2"/>
  <c r="I5209" i="2"/>
  <c r="I4763" i="2"/>
  <c r="I5302" i="2"/>
  <c r="I5304" i="2"/>
  <c r="I4731" i="2"/>
  <c r="I4630" i="2"/>
  <c r="I5636" i="2"/>
  <c r="I6840" i="2"/>
  <c r="I6097" i="2"/>
  <c r="I7057" i="2"/>
  <c r="I6234" i="2"/>
  <c r="I7194" i="2"/>
  <c r="I6539" i="2"/>
  <c r="I6188" i="2"/>
  <c r="I6573" i="2"/>
  <c r="I6548" i="2"/>
  <c r="I444" i="2"/>
  <c r="I956" i="2"/>
  <c r="I621" i="2"/>
  <c r="I1133" i="2"/>
  <c r="I630" i="2"/>
  <c r="I359" i="2"/>
  <c r="I871" i="2"/>
  <c r="I368" i="2"/>
  <c r="I880" i="2"/>
  <c r="I746" i="2"/>
  <c r="I1258" i="2"/>
  <c r="I1452" i="2"/>
  <c r="I1964" i="2"/>
  <c r="I1461" i="2"/>
  <c r="I1973" i="2"/>
  <c r="I1478" i="2"/>
  <c r="I1228" i="2"/>
  <c r="I1791" i="2"/>
  <c r="I1416" i="2"/>
  <c r="I1928" i="2"/>
  <c r="I1553" i="2"/>
  <c r="I2065" i="2"/>
  <c r="I2247" i="2"/>
  <c r="I2759" i="2"/>
  <c r="I2153" i="2"/>
  <c r="I1579" i="2"/>
  <c r="I1427" i="2"/>
  <c r="I2348" i="2"/>
  <c r="I1466" i="2"/>
  <c r="I2357" i="2"/>
  <c r="I2637" i="2"/>
  <c r="I1627" i="2"/>
  <c r="I2821" i="2"/>
  <c r="I1723" i="2"/>
  <c r="I2275" i="2"/>
  <c r="I2967" i="2"/>
  <c r="I2706" i="2"/>
  <c r="I2091" i="2"/>
  <c r="I2898" i="2"/>
  <c r="I2710" i="2"/>
  <c r="I2875" i="2"/>
  <c r="I3568" i="2"/>
  <c r="I2878" i="2"/>
  <c r="I3569" i="2"/>
  <c r="I2902" i="2"/>
  <c r="I2611" i="2"/>
  <c r="I3209" i="2"/>
  <c r="I3179" i="2"/>
  <c r="I3995" i="2"/>
  <c r="I3240" i="2"/>
  <c r="I4012" i="2"/>
  <c r="I3272" i="2"/>
  <c r="I4021" i="2"/>
  <c r="I3355" i="2"/>
  <c r="I4054" i="2"/>
  <c r="I3374" i="2"/>
  <c r="I4025" i="2"/>
  <c r="I4725" i="2"/>
  <c r="I5237" i="2"/>
  <c r="I3791" i="2"/>
  <c r="I3670" i="2"/>
  <c r="I4575" i="2"/>
  <c r="I5087" i="2"/>
  <c r="I5599" i="2"/>
  <c r="I3693" i="2"/>
  <c r="I3922" i="2"/>
  <c r="I4674" i="2"/>
  <c r="I5186" i="2"/>
  <c r="I5698" i="2"/>
  <c r="I4353" i="2"/>
  <c r="I5222" i="2"/>
  <c r="I5965" i="2"/>
  <c r="I4878" i="2"/>
  <c r="I4700" i="2"/>
  <c r="I5520" i="2"/>
  <c r="I4804" i="2"/>
  <c r="I5617" i="2"/>
  <c r="I4183" i="2"/>
  <c r="I5153" i="2"/>
  <c r="I5908" i="2"/>
  <c r="I4950" i="2"/>
  <c r="I5739" i="2"/>
  <c r="I6080" i="2"/>
  <c r="I6592" i="2"/>
  <c r="I7104" i="2"/>
  <c r="I5733" i="2"/>
  <c r="I6361" i="2"/>
  <c r="I6873" i="2"/>
  <c r="I7385" i="2"/>
  <c r="I5977" i="2"/>
  <c r="I6498" i="2"/>
  <c r="I7010" i="2"/>
  <c r="I5718" i="2"/>
  <c r="I6355" i="2"/>
  <c r="I6867" i="2"/>
  <c r="I6068" i="2"/>
  <c r="I5904" i="2"/>
  <c r="I6453" i="2"/>
  <c r="I6965" i="2"/>
  <c r="I7477" i="2"/>
  <c r="I5920" i="2"/>
  <c r="I6462" i="2"/>
  <c r="I6974" i="2"/>
  <c r="I6324" i="2"/>
  <c r="I7588" i="2"/>
  <c r="I8105" i="2"/>
  <c r="I8617" i="2"/>
  <c r="I6359" i="2"/>
  <c r="I7599" i="2"/>
  <c r="I8114" i="2"/>
  <c r="I6055" i="2"/>
  <c r="I7536" i="2"/>
  <c r="I8059" i="2"/>
  <c r="I8571" i="2"/>
  <c r="I5994" i="2"/>
  <c r="I6407" i="2"/>
  <c r="I7612" i="2"/>
  <c r="I8126" i="2"/>
  <c r="I8638" i="2"/>
  <c r="I6444" i="2"/>
  <c r="I7623" i="2"/>
  <c r="I8135" i="2"/>
  <c r="I8647" i="2"/>
  <c r="I7492" i="2"/>
  <c r="I8797" i="2"/>
  <c r="I7661" i="2"/>
  <c r="I8912" i="2"/>
  <c r="I7813" i="2"/>
  <c r="I9021" i="2"/>
  <c r="I7965" i="2"/>
  <c r="I9079" i="2"/>
  <c r="I8013" i="2"/>
  <c r="I9097" i="2"/>
  <c r="I8168" i="2"/>
  <c r="I9155" i="2"/>
  <c r="I8629" i="2"/>
  <c r="I8901" i="2"/>
  <c r="I9096" i="2"/>
  <c r="I6532" i="2"/>
  <c r="I8858" i="2"/>
  <c r="I564" i="2"/>
  <c r="I424" i="2"/>
  <c r="I1965" i="2"/>
  <c r="I1737" i="2"/>
  <c r="I565" i="2"/>
  <c r="I1263" i="2"/>
  <c r="I1780" i="2"/>
  <c r="I1415" i="2"/>
  <c r="I2009" i="2"/>
  <c r="I1072" i="2"/>
  <c r="I2804" i="2"/>
  <c r="I2975" i="2"/>
  <c r="I3071" i="2"/>
  <c r="I2923" i="2"/>
  <c r="I4259" i="2"/>
  <c r="I3934" i="2"/>
  <c r="I5501" i="2"/>
  <c r="I5863" i="2"/>
  <c r="I5898" i="2"/>
  <c r="I5020" i="2"/>
  <c r="I5371" i="2"/>
  <c r="I6536" i="2"/>
  <c r="I7201" i="2"/>
  <c r="I5857" i="2"/>
  <c r="I6269" i="2"/>
  <c r="I6470" i="2"/>
  <c r="I8113" i="2"/>
  <c r="I8122" i="2"/>
  <c r="I8323" i="2"/>
  <c r="I7686" i="2"/>
  <c r="I7759" i="2"/>
  <c r="I7684" i="2"/>
  <c r="I7816" i="2"/>
  <c r="I8548" i="2"/>
  <c r="I8668" i="2"/>
  <c r="I396" i="2"/>
  <c r="I908" i="2"/>
  <c r="I573" i="2"/>
  <c r="I1085" i="2"/>
  <c r="I582" i="2"/>
  <c r="I1094" i="2"/>
  <c r="I823" i="2"/>
  <c r="I1335" i="2"/>
  <c r="I832" i="2"/>
  <c r="I698" i="2"/>
  <c r="I1210" i="2"/>
  <c r="I1404" i="2"/>
  <c r="I1916" i="2"/>
  <c r="I1413" i="2"/>
  <c r="I1925" i="2"/>
  <c r="I1430" i="2"/>
  <c r="I1142" i="2"/>
  <c r="I1743" i="2"/>
  <c r="I1368" i="2"/>
  <c r="I1880" i="2"/>
  <c r="I1505" i="2"/>
  <c r="I2017" i="2"/>
  <c r="I2199" i="2"/>
  <c r="I2711" i="2"/>
  <c r="I2105" i="2"/>
  <c r="I1387" i="2"/>
  <c r="I1150" i="2"/>
  <c r="I2300" i="2"/>
  <c r="I1220" i="2"/>
  <c r="I2309" i="2"/>
  <c r="I2573" i="2"/>
  <c r="I3132" i="2"/>
  <c r="I2773" i="2"/>
  <c r="I721" i="2"/>
  <c r="I2147" i="2"/>
  <c r="I2919" i="2"/>
  <c r="I2642" i="2"/>
  <c r="I1878" i="2"/>
  <c r="I2850" i="2"/>
  <c r="I2502" i="2"/>
  <c r="I2742" i="2"/>
  <c r="I3520" i="2"/>
  <c r="I2746" i="2"/>
  <c r="I3521" i="2"/>
  <c r="I2774" i="2"/>
  <c r="I2286" i="2"/>
  <c r="I3145" i="2"/>
  <c r="I2849" i="2"/>
  <c r="I3947" i="2"/>
  <c r="I3035" i="2"/>
  <c r="I3964" i="2"/>
  <c r="I3095" i="2"/>
  <c r="I3973" i="2"/>
  <c r="I3219" i="2"/>
  <c r="I4006" i="2"/>
  <c r="I3254" i="2"/>
  <c r="I3929" i="2"/>
  <c r="I4677" i="2"/>
  <c r="I5189" i="2"/>
  <c r="I3663" i="2"/>
  <c r="I3523" i="2"/>
  <c r="I4527" i="2"/>
  <c r="I5039" i="2"/>
  <c r="I5551" i="2"/>
  <c r="I3550" i="2"/>
  <c r="I3803" i="2"/>
  <c r="I4626" i="2"/>
  <c r="I5138" i="2"/>
  <c r="I5650" i="2"/>
  <c r="I4161" i="2"/>
  <c r="I5145" i="2"/>
  <c r="I5901" i="2"/>
  <c r="I4801" i="2"/>
  <c r="I4624" i="2"/>
  <c r="I5443" i="2"/>
  <c r="I4728" i="2"/>
  <c r="I5547" i="2"/>
  <c r="I3991" i="2"/>
  <c r="I5076" i="2"/>
  <c r="I5844" i="2"/>
  <c r="I4873" i="2"/>
  <c r="I5675" i="2"/>
  <c r="I6032" i="2"/>
  <c r="I6544" i="2"/>
  <c r="I7056" i="2"/>
  <c r="I5582" i="2"/>
  <c r="I6313" i="2"/>
  <c r="I6825" i="2"/>
  <c r="I7337" i="2"/>
  <c r="I5899" i="2"/>
  <c r="I6450" i="2"/>
  <c r="I6962" i="2"/>
  <c r="I5556" i="2"/>
  <c r="I6307" i="2"/>
  <c r="I6819" i="2"/>
  <c r="I6018" i="2"/>
  <c r="I5819" i="2"/>
  <c r="I6405" i="2"/>
  <c r="I6917" i="2"/>
  <c r="I7429" i="2"/>
  <c r="I5835" i="2"/>
  <c r="I6414" i="2"/>
  <c r="I6926" i="2"/>
  <c r="I6039" i="2"/>
  <c r="I7534" i="2"/>
  <c r="I8057" i="2"/>
  <c r="I8569" i="2"/>
  <c r="I6111" i="2"/>
  <c r="I7544" i="2"/>
  <c r="I8066" i="2"/>
  <c r="I4964" i="2"/>
  <c r="I7479" i="2"/>
  <c r="I8011" i="2"/>
  <c r="I8523" i="2"/>
  <c r="I4568" i="2"/>
  <c r="I6207" i="2"/>
  <c r="I7558" i="2"/>
  <c r="I8078" i="2"/>
  <c r="I8590" i="2"/>
  <c r="I6252" i="2"/>
  <c r="I7568" i="2"/>
  <c r="I8087" i="2"/>
  <c r="I8599" i="2"/>
  <c r="I7268" i="2"/>
  <c r="I8701" i="2"/>
  <c r="I7520" i="2"/>
  <c r="I8816" i="2"/>
  <c r="I7685" i="2"/>
  <c r="I8930" i="2"/>
  <c r="I7837" i="2"/>
  <c r="I9031" i="2"/>
  <c r="I7885" i="2"/>
  <c r="I9049" i="2"/>
  <c r="I8040" i="2"/>
  <c r="I9107" i="2"/>
  <c r="I8757" i="2"/>
  <c r="I9023" i="2"/>
  <c r="I9160" i="2"/>
  <c r="I427" i="2"/>
  <c r="I799" i="2"/>
  <c r="I1200" i="2"/>
  <c r="I1920" i="2"/>
  <c r="I1156" i="2"/>
  <c r="I1071" i="2"/>
  <c r="I1716" i="2"/>
  <c r="I1543" i="2"/>
  <c r="I2191" i="2"/>
  <c r="I2228" i="2"/>
  <c r="I2681" i="2"/>
  <c r="I2920" i="2"/>
  <c r="I3704" i="2"/>
  <c r="I3300" i="2"/>
  <c r="I3038" i="2"/>
  <c r="I3748" i="2"/>
  <c r="I4383" i="2"/>
  <c r="I3938" i="2"/>
  <c r="I4723" i="2"/>
  <c r="I3747" i="2"/>
  <c r="I4436" i="2"/>
  <c r="I7304" i="2"/>
  <c r="I6250" i="2"/>
  <c r="I5100" i="2"/>
  <c r="I4755" i="2"/>
  <c r="I7219" i="2"/>
  <c r="I7370" i="2"/>
  <c r="I7875" i="2"/>
  <c r="I7548" i="2"/>
  <c r="I1070" i="2"/>
  <c r="I1302" i="2"/>
  <c r="I1179" i="2"/>
  <c r="I1333" i="2"/>
  <c r="I562" i="2"/>
  <c r="I2045" i="2"/>
  <c r="I1369" i="2"/>
  <c r="I2266" i="2"/>
  <c r="I2248" i="2"/>
  <c r="I2698" i="2"/>
  <c r="I1499" i="2"/>
  <c r="I3805" i="2"/>
  <c r="I3565" i="2"/>
  <c r="I5159" i="2"/>
  <c r="I3810" i="2"/>
  <c r="I4112" i="2"/>
  <c r="I5577" i="2"/>
  <c r="I6561" i="2"/>
  <c r="I6043" i="2"/>
  <c r="I6973" i="2"/>
  <c r="I5960" i="2"/>
  <c r="I7456" i="2"/>
  <c r="I8131" i="2"/>
  <c r="I8070" i="2"/>
  <c r="I8527" i="2"/>
  <c r="I7836" i="2"/>
  <c r="I988" i="2"/>
  <c r="I355" i="2"/>
  <c r="I556" i="2"/>
  <c r="I1068" i="2"/>
  <c r="I733" i="2"/>
  <c r="I1245" i="2"/>
  <c r="I742" i="2"/>
  <c r="I471" i="2"/>
  <c r="I983" i="2"/>
  <c r="I480" i="2"/>
  <c r="I992" i="2"/>
  <c r="I858" i="2"/>
  <c r="I353" i="2"/>
  <c r="I1564" i="2"/>
  <c r="I425" i="2"/>
  <c r="I1573" i="2"/>
  <c r="I561" i="2"/>
  <c r="I1590" i="2"/>
  <c r="I1391" i="2"/>
  <c r="I1903" i="2"/>
  <c r="I1528" i="2"/>
  <c r="I907" i="2"/>
  <c r="I1665" i="2"/>
  <c r="I1474" i="2"/>
  <c r="I2359" i="2"/>
  <c r="I689" i="2"/>
  <c r="I2265" i="2"/>
  <c r="I1939" i="2"/>
  <c r="I1838" i="2"/>
  <c r="I2460" i="2"/>
  <c r="I1862" i="2"/>
  <c r="I529" i="2"/>
  <c r="I2780" i="2"/>
  <c r="I2184" i="2"/>
  <c r="I2933" i="2"/>
  <c r="I2208" i="2"/>
  <c r="I2496" i="2"/>
  <c r="I1746" i="2"/>
  <c r="I2832" i="2"/>
  <c r="I2366" i="2"/>
  <c r="I3010" i="2"/>
  <c r="I3022" i="2"/>
  <c r="I3128" i="2"/>
  <c r="I3680" i="2"/>
  <c r="I3129" i="2"/>
  <c r="I3681" i="2"/>
  <c r="I3143" i="2"/>
  <c r="I2947" i="2"/>
  <c r="I3340" i="2"/>
  <c r="I3461" i="2"/>
  <c r="I4107" i="2"/>
  <c r="I3493" i="2"/>
  <c r="I4124" i="2"/>
  <c r="I3507" i="2"/>
  <c r="I4133" i="2"/>
  <c r="I3559" i="2"/>
  <c r="I4166" i="2"/>
  <c r="I3070" i="2"/>
  <c r="I4249" i="2"/>
  <c r="I4837" i="2"/>
  <c r="I5349" i="2"/>
  <c r="I4042" i="2"/>
  <c r="I3951" i="2"/>
  <c r="I4687" i="2"/>
  <c r="I5199" i="2"/>
  <c r="I5711" i="2"/>
  <c r="I3276" i="2"/>
  <c r="I4146" i="2"/>
  <c r="I4786" i="2"/>
  <c r="I5298" i="2"/>
  <c r="I5810" i="2"/>
  <c r="I4582" i="2"/>
  <c r="I5401" i="2"/>
  <c r="I3943" i="2"/>
  <c r="I5057" i="2"/>
  <c r="I4880" i="2"/>
  <c r="I3309" i="2"/>
  <c r="I4984" i="2"/>
  <c r="I3587" i="2"/>
  <c r="I4513" i="2"/>
  <c r="I5332" i="2"/>
  <c r="I4120" i="2"/>
  <c r="I5129" i="2"/>
  <c r="I5024" i="2"/>
  <c r="I6192" i="2"/>
  <c r="I6704" i="2"/>
  <c r="I7216" i="2"/>
  <c r="I5939" i="2"/>
  <c r="I6473" i="2"/>
  <c r="I6985" i="2"/>
  <c r="I3703" i="2"/>
  <c r="I6098" i="2"/>
  <c r="I6610" i="2"/>
  <c r="I7122" i="2"/>
  <c r="I5928" i="2"/>
  <c r="I6467" i="2"/>
  <c r="I4947" i="2"/>
  <c r="I6180" i="2"/>
  <c r="I6053" i="2"/>
  <c r="I6565" i="2"/>
  <c r="I7077" i="2"/>
  <c r="I7589" i="2"/>
  <c r="I6062" i="2"/>
  <c r="I6574" i="2"/>
  <c r="I7086" i="2"/>
  <c r="I6772" i="2"/>
  <c r="I7705" i="2"/>
  <c r="I8217" i="2"/>
  <c r="I8729" i="2"/>
  <c r="I6807" i="2"/>
  <c r="I7714" i="2"/>
  <c r="I8226" i="2"/>
  <c r="I6588" i="2"/>
  <c r="I7659" i="2"/>
  <c r="I8171" i="2"/>
  <c r="I8683" i="2"/>
  <c r="I6559" i="2"/>
  <c r="I6855" i="2"/>
  <c r="I7726" i="2"/>
  <c r="I8238" i="2"/>
  <c r="I8750" i="2"/>
  <c r="I6892" i="2"/>
  <c r="I7735" i="2"/>
  <c r="I8247" i="2"/>
  <c r="I8759" i="2"/>
  <c r="I7808" i="2"/>
  <c r="I9018" i="2"/>
  <c r="I7960" i="2"/>
  <c r="I9077" i="2"/>
  <c r="I8112" i="2"/>
  <c r="I9134" i="2"/>
  <c r="I8264" i="2"/>
  <c r="I9191" i="2"/>
  <c r="I8312" i="2"/>
  <c r="I9209" i="2"/>
  <c r="I8468" i="2"/>
  <c r="I7610" i="2"/>
  <c r="I7973" i="2"/>
  <c r="I8336" i="2"/>
  <c r="I8016" i="2"/>
  <c r="I805" i="2"/>
  <c r="I417" i="2"/>
  <c r="I1911" i="2"/>
  <c r="I2687" i="2"/>
  <c r="I2122" i="2"/>
  <c r="I2596" i="2"/>
  <c r="I2139" i="2"/>
  <c r="I2480" i="2"/>
  <c r="I2494" i="2"/>
  <c r="I2107" i="2"/>
  <c r="I2501" i="2"/>
  <c r="I3235" i="2"/>
  <c r="I3880" i="2"/>
  <c r="I3881" i="2"/>
  <c r="I2971" i="2"/>
  <c r="I3846" i="2"/>
  <c r="I3869" i="2"/>
  <c r="I3949" i="2"/>
  <c r="I3982" i="2"/>
  <c r="I4009" i="2"/>
  <c r="I5229" i="2"/>
  <c r="I3650" i="2"/>
  <c r="I5015" i="2"/>
  <c r="I3469" i="2"/>
  <c r="I4602" i="2"/>
  <c r="I5690" i="2"/>
  <c r="I5107" i="2"/>
  <c r="I4865" i="2"/>
  <c r="I5605" i="2"/>
  <c r="I3682" i="2"/>
  <c r="I5448" i="2"/>
  <c r="I5142" i="2"/>
  <c r="I6264" i="2"/>
  <c r="I7288" i="2"/>
  <c r="I6545" i="2"/>
  <c r="I5246" i="2"/>
  <c r="I6682" i="2"/>
  <c r="I6091" i="2"/>
  <c r="I5774" i="2"/>
  <c r="I6253" i="2"/>
  <c r="I7277" i="2"/>
  <c r="I5792" i="2"/>
  <c r="I6390" i="2"/>
  <c r="I6902" i="2"/>
  <c r="I5729" i="2"/>
  <c r="I7579" i="2"/>
  <c r="I8097" i="2"/>
  <c r="I8609" i="2"/>
  <c r="I6327" i="2"/>
  <c r="I7590" i="2"/>
  <c r="I8106" i="2"/>
  <c r="I5984" i="2"/>
  <c r="I7527" i="2"/>
  <c r="I8051" i="2"/>
  <c r="I8563" i="2"/>
  <c r="I5893" i="2"/>
  <c r="I6375" i="2"/>
  <c r="I7603" i="2"/>
  <c r="I8118" i="2"/>
  <c r="I8630" i="2"/>
  <c r="I6412" i="2"/>
  <c r="I7614" i="2"/>
  <c r="I8127" i="2"/>
  <c r="I8639" i="2"/>
  <c r="I7464" i="2"/>
  <c r="I8781" i="2"/>
  <c r="I7640" i="2"/>
  <c r="I8896" i="2"/>
  <c r="I7792" i="2"/>
  <c r="I9010" i="2"/>
  <c r="I7944" i="2"/>
  <c r="I9071" i="2"/>
  <c r="I7992" i="2"/>
  <c r="I9089" i="2"/>
  <c r="I8148" i="2"/>
  <c r="I9147" i="2"/>
  <c r="I9048" i="2"/>
  <c r="I9184" i="2"/>
  <c r="I8272" i="2"/>
  <c r="I884" i="2"/>
  <c r="I680" i="2"/>
  <c r="I625" i="2"/>
  <c r="I2038" i="2"/>
  <c r="I2337" i="2"/>
  <c r="I2148" i="2"/>
  <c r="I2093" i="2"/>
  <c r="I2980" i="2"/>
  <c r="I3133" i="2"/>
  <c r="I2767" i="2"/>
  <c r="I883" i="2"/>
  <c r="I3210" i="2"/>
  <c r="I3368" i="2"/>
  <c r="I3305" i="2"/>
  <c r="I3314" i="2"/>
  <c r="I3412" i="2"/>
  <c r="I4179" i="2"/>
  <c r="I4196" i="2"/>
  <c r="I4141" i="2"/>
  <c r="I4174" i="2"/>
  <c r="I4137" i="2"/>
  <c r="I5293" i="2"/>
  <c r="I3820" i="2"/>
  <c r="I5207" i="2"/>
  <c r="I3843" i="2"/>
  <c r="I4794" i="2"/>
  <c r="I5754" i="2"/>
  <c r="I5414" i="2"/>
  <c r="I4968" i="2"/>
  <c r="I5507" i="2"/>
  <c r="I5508" i="2"/>
  <c r="I4936" i="2"/>
  <c r="I4835" i="2"/>
  <c r="I5909" i="2"/>
  <c r="I7032" i="2"/>
  <c r="I6225" i="2"/>
  <c r="I7185" i="2"/>
  <c r="I6362" i="2"/>
  <c r="I4785" i="2"/>
  <c r="I6667" i="2"/>
  <c r="I5003" i="2"/>
  <c r="I6701" i="2"/>
  <c r="I346" i="2"/>
  <c r="I508" i="2"/>
  <c r="I1020" i="2"/>
  <c r="I685" i="2"/>
  <c r="I1197" i="2"/>
  <c r="I694" i="2"/>
  <c r="I423" i="2"/>
  <c r="I935" i="2"/>
  <c r="I432" i="2"/>
  <c r="I944" i="2"/>
  <c r="I810" i="2"/>
  <c r="I1322" i="2"/>
  <c r="I1516" i="2"/>
  <c r="I2028" i="2"/>
  <c r="I1525" i="2"/>
  <c r="I2037" i="2"/>
  <c r="I1542" i="2"/>
  <c r="I1331" i="2"/>
  <c r="I1855" i="2"/>
  <c r="I1480" i="2"/>
  <c r="I715" i="2"/>
  <c r="I1617" i="2"/>
  <c r="I1233" i="2"/>
  <c r="I2311" i="2"/>
  <c r="I1235" i="2"/>
  <c r="I2217" i="2"/>
  <c r="I1811" i="2"/>
  <c r="I1683" i="2"/>
  <c r="I2412" i="2"/>
  <c r="I1722" i="2"/>
  <c r="I2421" i="2"/>
  <c r="I2722" i="2"/>
  <c r="I2051" i="2"/>
  <c r="I2885" i="2"/>
  <c r="I2080" i="2"/>
  <c r="I2408" i="2"/>
  <c r="I849" i="2"/>
  <c r="I2784" i="2"/>
  <c r="I2262" i="2"/>
  <c r="I2962" i="2"/>
  <c r="I2894" i="2"/>
  <c r="I3041" i="2"/>
  <c r="I3632" i="2"/>
  <c r="I3043" i="2"/>
  <c r="I3633" i="2"/>
  <c r="I3062" i="2"/>
  <c r="I2819" i="2"/>
  <c r="I3292" i="2"/>
  <c r="I3365" i="2"/>
  <c r="I4059" i="2"/>
  <c r="I3398" i="2"/>
  <c r="I4076" i="2"/>
  <c r="I3415" i="2"/>
  <c r="I4085" i="2"/>
  <c r="I3483" i="2"/>
  <c r="I4118" i="2"/>
  <c r="I2443" i="2"/>
  <c r="I4153" i="2"/>
  <c r="I4789" i="2"/>
  <c r="I5301" i="2"/>
  <c r="I3946" i="2"/>
  <c r="I3842" i="2"/>
  <c r="I4639" i="2"/>
  <c r="I5151" i="2"/>
  <c r="I5663" i="2"/>
  <c r="I3863" i="2"/>
  <c r="I4050" i="2"/>
  <c r="I4738" i="2"/>
  <c r="I5250" i="2"/>
  <c r="I5762" i="2"/>
  <c r="I4505" i="2"/>
  <c r="I5324" i="2"/>
  <c r="I3079" i="2"/>
  <c r="I4980" i="2"/>
  <c r="I4803" i="2"/>
  <c r="I5616" i="2"/>
  <c r="I4907" i="2"/>
  <c r="I5702" i="2"/>
  <c r="I4419" i="2"/>
  <c r="I5256" i="2"/>
  <c r="I3928" i="2"/>
  <c r="I5052" i="2"/>
  <c r="I4716" i="2"/>
  <c r="I6144" i="2"/>
  <c r="I6656" i="2"/>
  <c r="I7168" i="2"/>
  <c r="I5853" i="2"/>
  <c r="I6425" i="2"/>
  <c r="I6937" i="2"/>
  <c r="I7449" i="2"/>
  <c r="I6050" i="2"/>
  <c r="I6562" i="2"/>
  <c r="I7074" i="2"/>
  <c r="I5843" i="2"/>
  <c r="I6419" i="2"/>
  <c r="I4632" i="2"/>
  <c r="I6132" i="2"/>
  <c r="I6001" i="2"/>
  <c r="I6517" i="2"/>
  <c r="I7029" i="2"/>
  <c r="I7541" i="2"/>
  <c r="I6012" i="2"/>
  <c r="I6526" i="2"/>
  <c r="I7038" i="2"/>
  <c r="I6580" i="2"/>
  <c r="I7657" i="2"/>
  <c r="I8169" i="2"/>
  <c r="I8681" i="2"/>
  <c r="I6615" i="2"/>
  <c r="I7666" i="2"/>
  <c r="I8178" i="2"/>
  <c r="I6396" i="2"/>
  <c r="I7609" i="2"/>
  <c r="I8123" i="2"/>
  <c r="I8635" i="2"/>
  <c r="I6367" i="2"/>
  <c r="I6663" i="2"/>
  <c r="I7678" i="2"/>
  <c r="I8190" i="2"/>
  <c r="I8702" i="2"/>
  <c r="I6700" i="2"/>
  <c r="I7687" i="2"/>
  <c r="I8199" i="2"/>
  <c r="I8711" i="2"/>
  <c r="I7680" i="2"/>
  <c r="I8925" i="2"/>
  <c r="I7832" i="2"/>
  <c r="I9029" i="2"/>
  <c r="I7984" i="2"/>
  <c r="I9086" i="2"/>
  <c r="I8136" i="2"/>
  <c r="I9143" i="2"/>
  <c r="I8184" i="2"/>
  <c r="I9161" i="2"/>
  <c r="I8340" i="2"/>
  <c r="I9080" i="2"/>
  <c r="I9216" i="2"/>
  <c r="I8602" i="2"/>
  <c r="I7909" i="2"/>
  <c r="I8869" i="2"/>
  <c r="I1076" i="2"/>
  <c r="I872" i="2"/>
  <c r="I1406" i="2"/>
  <c r="I1931" i="2"/>
  <c r="I821" i="2"/>
  <c r="I568" i="2"/>
  <c r="I2036" i="2"/>
  <c r="I1735" i="2"/>
  <c r="I1960" i="2"/>
  <c r="I2019" i="2"/>
  <c r="I3060" i="2"/>
  <c r="I2442" i="2"/>
  <c r="I2714" i="2"/>
  <c r="I3260" i="2"/>
  <c r="I3531" i="2"/>
  <c r="I4254" i="2"/>
  <c r="I4090" i="2"/>
  <c r="I3715" i="2"/>
  <c r="I4385" i="2"/>
  <c r="I5532" i="2"/>
  <c r="I5833" i="2"/>
  <c r="I6856" i="2"/>
  <c r="I7393" i="2"/>
  <c r="I6171" i="2"/>
  <c r="I6653" i="2"/>
  <c r="I6726" i="2"/>
  <c r="I8369" i="2"/>
  <c r="I8378" i="2"/>
  <c r="I8579" i="2"/>
  <c r="I7942" i="2"/>
  <c r="I8079" i="2"/>
  <c r="I8365" i="2"/>
  <c r="I8644" i="2"/>
  <c r="I8808" i="2"/>
  <c r="I9035" i="2"/>
  <c r="I460" i="2"/>
  <c r="I972" i="2"/>
  <c r="I637" i="2"/>
  <c r="I1149" i="2"/>
  <c r="I646" i="2"/>
  <c r="I375" i="2"/>
  <c r="I887" i="2"/>
  <c r="I384" i="2"/>
  <c r="I896" i="2"/>
  <c r="I762" i="2"/>
  <c r="I1274" i="2"/>
  <c r="I1468" i="2"/>
  <c r="I1980" i="2"/>
  <c r="I1477" i="2"/>
  <c r="I1989" i="2"/>
  <c r="I1494" i="2"/>
  <c r="I1254" i="2"/>
  <c r="I1807" i="2"/>
  <c r="I1432" i="2"/>
  <c r="I393" i="2"/>
  <c r="I1569" i="2"/>
  <c r="I657" i="2"/>
  <c r="I2263" i="2"/>
  <c r="I659" i="2"/>
  <c r="I2169" i="2"/>
  <c r="I1643" i="2"/>
  <c r="I1491" i="2"/>
  <c r="I2364" i="2"/>
  <c r="I1530" i="2"/>
  <c r="I2373" i="2"/>
  <c r="I2658" i="2"/>
  <c r="I1786" i="2"/>
  <c r="I2837" i="2"/>
  <c r="I1850" i="2"/>
  <c r="I2312" i="2"/>
  <c r="I2983" i="2"/>
  <c r="I2728" i="2"/>
  <c r="I2134" i="2"/>
  <c r="I2914" i="2"/>
  <c r="I2766" i="2"/>
  <c r="I2918" i="2"/>
  <c r="I3584" i="2"/>
  <c r="I2921" i="2"/>
  <c r="I3585" i="2"/>
  <c r="I2945" i="2"/>
  <c r="I2667" i="2"/>
  <c r="I3231" i="2"/>
  <c r="I3233" i="2"/>
  <c r="I4011" i="2"/>
  <c r="I3293" i="2"/>
  <c r="I4028" i="2"/>
  <c r="I3317" i="2"/>
  <c r="I4037" i="2"/>
  <c r="I3387" i="2"/>
  <c r="I4070" i="2"/>
  <c r="I3406" i="2"/>
  <c r="I4057" i="2"/>
  <c r="I4741" i="2"/>
  <c r="I5253" i="2"/>
  <c r="I3835" i="2"/>
  <c r="I3714" i="2"/>
  <c r="I4591" i="2"/>
  <c r="I5103" i="2"/>
  <c r="I5615" i="2"/>
  <c r="I3735" i="2"/>
  <c r="I3954" i="2"/>
  <c r="I4690" i="2"/>
  <c r="I5202" i="2"/>
  <c r="I5714" i="2"/>
  <c r="I4409" i="2"/>
  <c r="I5248" i="2"/>
  <c r="I5987" i="2"/>
  <c r="I4904" i="2"/>
  <c r="I4726" i="2"/>
  <c r="I5545" i="2"/>
  <c r="I4830" i="2"/>
  <c r="I5638" i="2"/>
  <c r="I4247" i="2"/>
  <c r="I5179" i="2"/>
  <c r="I5929" i="2"/>
  <c r="I4976" i="2"/>
  <c r="I3511" i="2"/>
  <c r="I6096" i="2"/>
  <c r="I6608" i="2"/>
  <c r="I7120" i="2"/>
  <c r="I5768" i="2"/>
  <c r="I6377" i="2"/>
  <c r="I6889" i="2"/>
  <c r="I7401" i="2"/>
  <c r="I5998" i="2"/>
  <c r="I6514" i="2"/>
  <c r="I7026" i="2"/>
  <c r="I5757" i="2"/>
  <c r="I6371" i="2"/>
  <c r="I6883" i="2"/>
  <c r="I6084" i="2"/>
  <c r="I5932" i="2"/>
  <c r="I6469" i="2"/>
  <c r="I6981" i="2"/>
  <c r="I7493" i="2"/>
  <c r="I5947" i="2"/>
  <c r="I6478" i="2"/>
  <c r="I6990" i="2"/>
  <c r="I6388" i="2"/>
  <c r="I7607" i="2"/>
  <c r="I8121" i="2"/>
  <c r="I8633" i="2"/>
  <c r="I6423" i="2"/>
  <c r="I7617" i="2"/>
  <c r="I8130" i="2"/>
  <c r="I6183" i="2"/>
  <c r="I7554" i="2"/>
  <c r="I8075" i="2"/>
  <c r="I8587" i="2"/>
  <c r="I6127" i="2"/>
  <c r="I6471" i="2"/>
  <c r="I7630" i="2"/>
  <c r="I8142" i="2"/>
  <c r="I8654" i="2"/>
  <c r="I6508" i="2"/>
  <c r="I7639" i="2"/>
  <c r="I8151" i="2"/>
  <c r="I8663" i="2"/>
  <c r="I7542" i="2"/>
  <c r="I8829" i="2"/>
  <c r="I7704" i="2"/>
  <c r="I8944" i="2"/>
  <c r="I7856" i="2"/>
  <c r="I9038" i="2"/>
  <c r="I8008" i="2"/>
  <c r="I9095" i="2"/>
  <c r="I8056" i="2"/>
  <c r="I9113" i="2"/>
  <c r="I8212" i="2"/>
  <c r="I9171" i="2"/>
  <c r="I9144" i="2"/>
  <c r="I6995" i="2"/>
  <c r="I9066" i="2"/>
  <c r="I500" i="2"/>
  <c r="I1183" i="2"/>
  <c r="I1645" i="2"/>
  <c r="I1545" i="2"/>
  <c r="I629" i="2"/>
  <c r="I376" i="2"/>
  <c r="I617" i="2"/>
  <c r="I1863" i="2"/>
  <c r="I2511" i="2"/>
  <c r="I2612" i="2"/>
  <c r="I3021" i="2"/>
  <c r="I1822" i="2"/>
  <c r="I2718" i="2"/>
  <c r="I3620" i="2"/>
  <c r="I3732" i="2"/>
  <c r="I4297" i="2"/>
  <c r="I4647" i="2"/>
  <c r="I4490" i="2"/>
  <c r="I5235" i="2"/>
  <c r="I4715" i="2"/>
  <c r="I5065" i="2"/>
  <c r="I5755" i="2"/>
  <c r="I6570" i="2"/>
  <c r="I6009" i="2"/>
  <c r="I5820" i="2"/>
  <c r="I7598" i="2"/>
  <c r="I7674" i="2"/>
  <c r="I8259" i="2"/>
  <c r="I7750" i="2"/>
  <c r="I7951" i="2"/>
  <c r="I8800" i="2"/>
  <c r="I8500" i="2"/>
  <c r="I8680" i="2"/>
  <c r="I8796" i="2"/>
  <c r="I7228" i="2"/>
  <c r="I459" i="2"/>
  <c r="I660" i="2"/>
  <c r="I1172" i="2"/>
  <c r="I837" i="2"/>
  <c r="I1349" i="2"/>
  <c r="I846" i="2"/>
  <c r="I575" i="2"/>
  <c r="I1087" i="2"/>
  <c r="I584" i="2"/>
  <c r="I450" i="2"/>
  <c r="I962" i="2"/>
  <c r="I921" i="2"/>
  <c r="I1668" i="2"/>
  <c r="I955" i="2"/>
  <c r="I1677" i="2"/>
  <c r="I1016" i="2"/>
  <c r="I1694" i="2"/>
  <c r="I1495" i="2"/>
  <c r="I777" i="2"/>
  <c r="I1632" i="2"/>
  <c r="I1193" i="2"/>
  <c r="I1769" i="2"/>
  <c r="I1846" i="2"/>
  <c r="I2463" i="2"/>
  <c r="I1514" i="2"/>
  <c r="I2369" i="2"/>
  <c r="I2090" i="2"/>
  <c r="I2046" i="2"/>
  <c r="I2564" i="2"/>
  <c r="I2059" i="2"/>
  <c r="I2048" i="2"/>
  <c r="I2884" i="2"/>
  <c r="I2419" i="2"/>
  <c r="I3037" i="2"/>
  <c r="I2438" i="2"/>
  <c r="I2641" i="2"/>
  <c r="I2192" i="2"/>
  <c r="I2936" i="2"/>
  <c r="I2549" i="2"/>
  <c r="I3114" i="2"/>
  <c r="I3192" i="2"/>
  <c r="I3268" i="2"/>
  <c r="I3784" i="2"/>
  <c r="I3270" i="2"/>
  <c r="I3785" i="2"/>
  <c r="I3281" i="2"/>
  <c r="I2363" i="2"/>
  <c r="I3444" i="2"/>
  <c r="I3631" i="2"/>
  <c r="I4211" i="2"/>
  <c r="I3655" i="2"/>
  <c r="I4228" i="2"/>
  <c r="I3668" i="2"/>
  <c r="I4237" i="2"/>
  <c r="I3711" i="2"/>
  <c r="I4270" i="2"/>
  <c r="I3391" i="2"/>
  <c r="I4429" i="2"/>
  <c r="I4941" i="2"/>
  <c r="I5453" i="2"/>
  <c r="I4250" i="2"/>
  <c r="I4159" i="2"/>
  <c r="I4791" i="2"/>
  <c r="I5303" i="2"/>
  <c r="I5815" i="2"/>
  <c r="I3716" i="2"/>
  <c r="I4354" i="2"/>
  <c r="I4890" i="2"/>
  <c r="I5402" i="2"/>
  <c r="I5914" i="2"/>
  <c r="I4748" i="2"/>
  <c r="I5568" i="2"/>
  <c r="I4359" i="2"/>
  <c r="I3911" i="2"/>
  <c r="I5046" i="2"/>
  <c r="I4176" i="2"/>
  <c r="I5150" i="2"/>
  <c r="I4209" i="2"/>
  <c r="I4680" i="2"/>
  <c r="I5499" i="2"/>
  <c r="I4468" i="2"/>
  <c r="I5296" i="2"/>
  <c r="I5510" i="2"/>
  <c r="I6296" i="2"/>
  <c r="I6808" i="2"/>
  <c r="I7320" i="2"/>
  <c r="I6065" i="2"/>
  <c r="I6577" i="2"/>
  <c r="I7089" i="2"/>
  <c r="I5088" i="2"/>
  <c r="I6202" i="2"/>
  <c r="I6714" i="2"/>
  <c r="I7226" i="2"/>
  <c r="I6059" i="2"/>
  <c r="I6571" i="2"/>
  <c r="I5459" i="2"/>
  <c r="I4798" i="2"/>
  <c r="I6157" i="2"/>
  <c r="I6669" i="2"/>
  <c r="I7181" i="2"/>
  <c r="I4857" i="2"/>
  <c r="I6166" i="2"/>
  <c r="I6678" i="2"/>
  <c r="I7190" i="2"/>
  <c r="I7091" i="2"/>
  <c r="I7809" i="2"/>
  <c r="I8321" i="2"/>
  <c r="I8833" i="2"/>
  <c r="I7115" i="2"/>
  <c r="I7818" i="2"/>
  <c r="I8330" i="2"/>
  <c r="I6967" i="2"/>
  <c r="I7763" i="2"/>
  <c r="I8275" i="2"/>
  <c r="I8787" i="2"/>
  <c r="I6948" i="2"/>
  <c r="I7147" i="2"/>
  <c r="I7830" i="2"/>
  <c r="I8342" i="2"/>
  <c r="I8854" i="2"/>
  <c r="I7171" i="2"/>
  <c r="I7839" i="2"/>
  <c r="I8351" i="2"/>
  <c r="I8863" i="2"/>
  <c r="I8085" i="2"/>
  <c r="I9124" i="2"/>
  <c r="I8237" i="2"/>
  <c r="I9181" i="2"/>
  <c r="I8389" i="2"/>
  <c r="I6223" i="2"/>
  <c r="I8541" i="2"/>
  <c r="I4884" i="2"/>
  <c r="I5684" i="2"/>
  <c r="I4681" i="2"/>
  <c r="I5500" i="2"/>
  <c r="I5852" i="2"/>
  <c r="I6424" i="2"/>
  <c r="I6936" i="2"/>
  <c r="I5028" i="2"/>
  <c r="I6193" i="2"/>
  <c r="I6705" i="2"/>
  <c r="I7217" i="2"/>
  <c r="I5644" i="2"/>
  <c r="I6330" i="2"/>
  <c r="I6842" i="2"/>
  <c r="I4990" i="2"/>
  <c r="I6187" i="2"/>
  <c r="I6699" i="2"/>
  <c r="I5830" i="2"/>
  <c r="I5464" i="2"/>
  <c r="I6285" i="2"/>
  <c r="I6797" i="2"/>
  <c r="I7309" i="2"/>
  <c r="I5502" i="2"/>
  <c r="I6294" i="2"/>
  <c r="I6806" i="2"/>
  <c r="I7318" i="2"/>
  <c r="I7380" i="2"/>
  <c r="I7937" i="2"/>
  <c r="I8449" i="2"/>
  <c r="I8961" i="2"/>
  <c r="I7392" i="2"/>
  <c r="I7946" i="2"/>
  <c r="I8458" i="2"/>
  <c r="I7298" i="2"/>
  <c r="I7891" i="2"/>
  <c r="I8403" i="2"/>
  <c r="I8915" i="2"/>
  <c r="I7283" i="2"/>
  <c r="I7408" i="2"/>
  <c r="I7958" i="2"/>
  <c r="I8470" i="2"/>
  <c r="I8982" i="2"/>
  <c r="I7420" i="2"/>
  <c r="I7967" i="2"/>
  <c r="I8479" i="2"/>
  <c r="I8991" i="2"/>
  <c r="I8428" i="2"/>
  <c r="I6447" i="2"/>
  <c r="I8576" i="2"/>
  <c r="I7207" i="2"/>
  <c r="I8690" i="2"/>
  <c r="I7502" i="2"/>
  <c r="I8804" i="2"/>
  <c r="I7556" i="2"/>
  <c r="I8840" i="2"/>
  <c r="I7720" i="2"/>
  <c r="I8956" i="2"/>
  <c r="I7529" i="2"/>
  <c r="I7904" i="2"/>
  <c r="I8268" i="2"/>
  <c r="I8730" i="2"/>
  <c r="I942" i="2"/>
  <c r="I1636" i="2"/>
  <c r="I1600" i="2"/>
  <c r="I964" i="2"/>
  <c r="I1007" i="2"/>
  <c r="I1524" i="2"/>
  <c r="I1241" i="2"/>
  <c r="I1284" i="2"/>
  <c r="I1715" i="2"/>
  <c r="I2595" i="2"/>
  <c r="I2984" i="2"/>
  <c r="I2400" i="2"/>
  <c r="I3208" i="2"/>
  <c r="I3646" i="2"/>
  <c r="I3913" i="2"/>
  <c r="I3999" i="2"/>
  <c r="I3781" i="2"/>
  <c r="I5132" i="2"/>
  <c r="I4368" i="2"/>
  <c r="I5918" i="2"/>
  <c r="I7048" i="2"/>
  <c r="I5884" i="2"/>
  <c r="I4691" i="2"/>
  <c r="I6342" i="2"/>
  <c r="I8783" i="2"/>
  <c r="I8157" i="2"/>
  <c r="I397" i="2"/>
  <c r="I790" i="2"/>
  <c r="I647" i="2"/>
  <c r="I1159" i="2"/>
  <c r="I656" i="2"/>
  <c r="I522" i="2"/>
  <c r="I1034" i="2"/>
  <c r="I1136" i="2"/>
  <c r="I1740" i="2"/>
  <c r="I1153" i="2"/>
  <c r="I1749" i="2"/>
  <c r="I1187" i="2"/>
  <c r="I377" i="2"/>
  <c r="I1567" i="2"/>
  <c r="I1041" i="2"/>
  <c r="I1704" i="2"/>
  <c r="I1308" i="2"/>
  <c r="I1841" i="2"/>
  <c r="I1999" i="2"/>
  <c r="I2535" i="2"/>
  <c r="I1787" i="2"/>
  <c r="I2441" i="2"/>
  <c r="I2162" i="2"/>
  <c r="I2124" i="2"/>
  <c r="I2636" i="2"/>
  <c r="I2133" i="2"/>
  <c r="I2246" i="2"/>
  <c r="I2956" i="2"/>
  <c r="I2542" i="2"/>
  <c r="I3109" i="2"/>
  <c r="I2554" i="2"/>
  <c r="I2737" i="2"/>
  <c r="I2362" i="2"/>
  <c r="I3008" i="2"/>
  <c r="I2645" i="2"/>
  <c r="I3186" i="2"/>
  <c r="I3287" i="2"/>
  <c r="I3344" i="2"/>
  <c r="I3856" i="2"/>
  <c r="I3345" i="2"/>
  <c r="I3857" i="2"/>
  <c r="I3354" i="2"/>
  <c r="I2729" i="2"/>
  <c r="I3516" i="2"/>
  <c r="I3730" i="2"/>
  <c r="I4283" i="2"/>
  <c r="I3751" i="2"/>
  <c r="I4300" i="2"/>
  <c r="I3764" i="2"/>
  <c r="I4309" i="2"/>
  <c r="I3807" i="2"/>
  <c r="I4342" i="2"/>
  <c r="I3389" i="2"/>
  <c r="I4501" i="2"/>
  <c r="I5013" i="2"/>
  <c r="I5525" i="2"/>
  <c r="I4393" i="2"/>
  <c r="I4303" i="2"/>
  <c r="I4863" i="2"/>
  <c r="I5375" i="2"/>
  <c r="I5887" i="2"/>
  <c r="I3905" i="2"/>
  <c r="I4450" i="2"/>
  <c r="I4962" i="2"/>
  <c r="I5474" i="2"/>
  <c r="I5986" i="2"/>
  <c r="I4864" i="2"/>
  <c r="I5667" i="2"/>
  <c r="I4520" i="2"/>
  <c r="I4200" i="2"/>
  <c r="I5161" i="2"/>
  <c r="I4432" i="2"/>
  <c r="I5265" i="2"/>
  <c r="I4449" i="2"/>
  <c r="I4795" i="2"/>
  <c r="I5609" i="2"/>
  <c r="I4592" i="2"/>
  <c r="I5411" i="2"/>
  <c r="I5753" i="2"/>
  <c r="I6368" i="2"/>
  <c r="I6880" i="2"/>
  <c r="I4670" i="2"/>
  <c r="I6137" i="2"/>
  <c r="I6649" i="2"/>
  <c r="I7161" i="2"/>
  <c r="I5416" i="2"/>
  <c r="I6274" i="2"/>
  <c r="I6786" i="2"/>
  <c r="I4619" i="2"/>
  <c r="I6131" i="2"/>
  <c r="I6643" i="2"/>
  <c r="I5721" i="2"/>
  <c r="I5224" i="2"/>
  <c r="I6229" i="2"/>
  <c r="I6741" i="2"/>
  <c r="I7253" i="2"/>
  <c r="I5262" i="2"/>
  <c r="I6238" i="2"/>
  <c r="I6750" i="2"/>
  <c r="I7262" i="2"/>
  <c r="I7276" i="2"/>
  <c r="I7881" i="2"/>
  <c r="I8393" i="2"/>
  <c r="I8905" i="2"/>
  <c r="I7295" i="2"/>
  <c r="I7890" i="2"/>
  <c r="I8402" i="2"/>
  <c r="I7159" i="2"/>
  <c r="I7835" i="2"/>
  <c r="I8347" i="2"/>
  <c r="I8859" i="2"/>
  <c r="I7140" i="2"/>
  <c r="I7319" i="2"/>
  <c r="I7902" i="2"/>
  <c r="I8414" i="2"/>
  <c r="I8926" i="2"/>
  <c r="I7338" i="2"/>
  <c r="I7911" i="2"/>
  <c r="I8423" i="2"/>
  <c r="I8935" i="2"/>
  <c r="I8277" i="2"/>
  <c r="I9196" i="2"/>
  <c r="I8429" i="2"/>
  <c r="I6468" i="2"/>
  <c r="I8578" i="2"/>
  <c r="I7215" i="2"/>
  <c r="I8692" i="2"/>
  <c r="I7367" i="2"/>
  <c r="I8728" i="2"/>
  <c r="I7564" i="2"/>
  <c r="I8844" i="2"/>
  <c r="I9138" i="2"/>
  <c r="I6972" i="2"/>
  <c r="I7669" i="2"/>
  <c r="I7372" i="2"/>
  <c r="I430" i="2"/>
  <c r="I1380" i="2"/>
  <c r="I905" i="2"/>
  <c r="I571" i="2"/>
  <c r="I766" i="2"/>
  <c r="I754" i="2"/>
  <c r="I1917" i="2"/>
  <c r="I1552" i="2"/>
  <c r="I2639" i="2"/>
  <c r="I2548" i="2"/>
  <c r="I2829" i="2"/>
  <c r="I2112" i="2"/>
  <c r="I3768" i="2"/>
  <c r="I3364" i="2"/>
  <c r="I3431" i="2"/>
  <c r="I4169" i="2"/>
  <c r="I4455" i="2"/>
  <c r="I4322" i="2"/>
  <c r="I5635" i="2"/>
  <c r="I5124" i="2"/>
  <c r="I4758" i="2"/>
  <c r="I5275" i="2"/>
  <c r="I6122" i="2"/>
  <c r="I6811" i="2"/>
  <c r="I7165" i="2"/>
  <c r="I7174" i="2"/>
  <c r="I8753" i="2"/>
  <c r="I6684" i="2"/>
  <c r="I6399" i="2"/>
  <c r="I8646" i="2"/>
  <c r="I8975" i="2"/>
  <c r="I7471" i="2"/>
  <c r="I540" i="2"/>
  <c r="I1165" i="2"/>
  <c r="I475" i="2"/>
  <c r="I676" i="2"/>
  <c r="I1188" i="2"/>
  <c r="I853" i="2"/>
  <c r="I350" i="2"/>
  <c r="I862" i="2"/>
  <c r="I591" i="2"/>
  <c r="I1103" i="2"/>
  <c r="I600" i="2"/>
  <c r="I466" i="2"/>
  <c r="I978" i="2"/>
  <c r="I985" i="2"/>
  <c r="I1684" i="2"/>
  <c r="I1011" i="2"/>
  <c r="I1693" i="2"/>
  <c r="I1057" i="2"/>
  <c r="I1710" i="2"/>
  <c r="I1511" i="2"/>
  <c r="I841" i="2"/>
  <c r="I1648" i="2"/>
  <c r="I1219" i="2"/>
  <c r="I1785" i="2"/>
  <c r="I1890" i="2"/>
  <c r="I2479" i="2"/>
  <c r="I1578" i="2"/>
  <c r="I2385" i="2"/>
  <c r="I2106" i="2"/>
  <c r="I2068" i="2"/>
  <c r="I2580" i="2"/>
  <c r="I2077" i="2"/>
  <c r="I2096" i="2"/>
  <c r="I2900" i="2"/>
  <c r="I2451" i="2"/>
  <c r="I3053" i="2"/>
  <c r="I2469" i="2"/>
  <c r="I2662" i="2"/>
  <c r="I2235" i="2"/>
  <c r="I2952" i="2"/>
  <c r="I2570" i="2"/>
  <c r="I3130" i="2"/>
  <c r="I3214" i="2"/>
  <c r="I3288" i="2"/>
  <c r="I3800" i="2"/>
  <c r="I3289" i="2"/>
  <c r="I3801" i="2"/>
  <c r="I3298" i="2"/>
  <c r="I2486" i="2"/>
  <c r="I3460" i="2"/>
  <c r="I3654" i="2"/>
  <c r="I4227" i="2"/>
  <c r="I3677" i="2"/>
  <c r="I4244" i="2"/>
  <c r="I3690" i="2"/>
  <c r="I4253" i="2"/>
  <c r="I3733" i="2"/>
  <c r="I4286" i="2"/>
  <c r="I3423" i="2"/>
  <c r="I4445" i="2"/>
  <c r="I4957" i="2"/>
  <c r="I5469" i="2"/>
  <c r="I4282" i="2"/>
  <c r="I4191" i="2"/>
  <c r="I4807" i="2"/>
  <c r="I5319" i="2"/>
  <c r="I5831" i="2"/>
  <c r="I3758" i="2"/>
  <c r="I4386" i="2"/>
  <c r="I4906" i="2"/>
  <c r="I5418" i="2"/>
  <c r="I5930" i="2"/>
  <c r="I4774" i="2"/>
  <c r="I5592" i="2"/>
  <c r="I4411" i="2"/>
  <c r="I3976" i="2"/>
  <c r="I5072" i="2"/>
  <c r="I4240" i="2"/>
  <c r="I5176" i="2"/>
  <c r="I4273" i="2"/>
  <c r="I4705" i="2"/>
  <c r="I5524" i="2"/>
  <c r="I4500" i="2"/>
  <c r="I5321" i="2"/>
  <c r="I5579" i="2"/>
  <c r="I6312" i="2"/>
  <c r="I6824" i="2"/>
  <c r="I7336" i="2"/>
  <c r="I6081" i="2"/>
  <c r="I6593" i="2"/>
  <c r="I7105" i="2"/>
  <c r="I5177" i="2"/>
  <c r="I6218" i="2"/>
  <c r="I6730" i="2"/>
  <c r="I7242" i="2"/>
  <c r="I6075" i="2"/>
  <c r="I6587" i="2"/>
  <c r="I5528" i="2"/>
  <c r="I4900" i="2"/>
  <c r="I6173" i="2"/>
  <c r="I6685" i="2"/>
  <c r="I7197" i="2"/>
  <c r="I4960" i="2"/>
  <c r="I6182" i="2"/>
  <c r="I6694" i="2"/>
  <c r="I7206" i="2"/>
  <c r="I7132" i="2"/>
  <c r="I7825" i="2"/>
  <c r="I8337" i="2"/>
  <c r="I8849" i="2"/>
  <c r="I7156" i="2"/>
  <c r="I7834" i="2"/>
  <c r="I8346" i="2"/>
  <c r="I7011" i="2"/>
  <c r="I7779" i="2"/>
  <c r="I8291" i="2"/>
  <c r="I8803" i="2"/>
  <c r="I6991" i="2"/>
  <c r="I7188" i="2"/>
  <c r="I7846" i="2"/>
  <c r="I8358" i="2"/>
  <c r="I8870" i="2"/>
  <c r="I7212" i="2"/>
  <c r="I7855" i="2"/>
  <c r="I8367" i="2"/>
  <c r="I8879" i="2"/>
  <c r="I8128" i="2"/>
  <c r="I9140" i="2"/>
  <c r="I8280" i="2"/>
  <c r="I9197" i="2"/>
  <c r="I8432" i="2"/>
  <c r="I6479" i="2"/>
  <c r="I8580" i="2"/>
  <c r="I6767" i="2"/>
  <c r="I8616" i="2"/>
  <c r="I7375" i="2"/>
  <c r="I8732" i="2"/>
  <c r="I8810" i="2"/>
  <c r="I9050" i="2"/>
  <c r="I9186" i="2"/>
  <c r="I8528" i="2"/>
  <c r="I735" i="2"/>
  <c r="I1753" i="2"/>
  <c r="I5607" i="2"/>
  <c r="I7738" i="2"/>
  <c r="I620" i="2"/>
  <c r="I410" i="2"/>
  <c r="I1455" i="2"/>
  <c r="I2329" i="2"/>
  <c r="I2997" i="2"/>
  <c r="I3074" i="2"/>
  <c r="I3404" i="2"/>
  <c r="I3659" i="2"/>
  <c r="I4079" i="2"/>
  <c r="I5874" i="2"/>
  <c r="I4016" i="2"/>
  <c r="I6256" i="2"/>
  <c r="I7186" i="2"/>
  <c r="I6629" i="2"/>
  <c r="I6983" i="2"/>
  <c r="I6844" i="2"/>
  <c r="I8814" i="2"/>
  <c r="I8132" i="2"/>
  <c r="I8484" i="2"/>
  <c r="I366" i="2"/>
  <c r="I2659" i="2"/>
  <c r="I3199" i="2"/>
  <c r="I5357" i="2"/>
  <c r="I4048" i="2"/>
  <c r="I5736" i="2"/>
  <c r="I6292" i="2"/>
  <c r="I6364" i="2"/>
  <c r="I8182" i="2"/>
  <c r="I8909" i="2"/>
  <c r="I9135" i="2"/>
  <c r="I7740" i="2"/>
  <c r="I2303" i="2"/>
  <c r="I2070" i="2"/>
  <c r="I3540" i="2"/>
  <c r="I4095" i="2"/>
  <c r="I3562" i="2"/>
  <c r="I7096" i="2"/>
  <c r="I5597" i="2"/>
  <c r="I758" i="2"/>
  <c r="I1580" i="2"/>
  <c r="I971" i="2"/>
  <c r="I1966" i="2"/>
  <c r="I2949" i="2"/>
  <c r="I3055" i="2"/>
  <c r="I2990" i="2"/>
  <c r="I4149" i="2"/>
  <c r="I4074" i="2"/>
  <c r="I4178" i="2"/>
  <c r="I5083" i="2"/>
  <c r="I5126" i="2"/>
  <c r="I6626" i="2"/>
  <c r="I7093" i="2"/>
  <c r="I7721" i="2"/>
  <c r="I7675" i="2"/>
  <c r="I8766" i="2"/>
  <c r="I8004" i="2"/>
  <c r="I5708" i="2"/>
  <c r="I8586" i="2"/>
  <c r="I760" i="2"/>
  <c r="I3458" i="2"/>
  <c r="I7112" i="2"/>
  <c r="I8835" i="2"/>
  <c r="I8965" i="2"/>
  <c r="I951" i="2"/>
  <c r="I2053" i="2"/>
  <c r="I2327" i="2"/>
  <c r="I2437" i="2"/>
  <c r="I2800" i="2"/>
  <c r="I3094" i="2"/>
  <c r="I4092" i="2"/>
  <c r="I4805" i="2"/>
  <c r="I3904" i="2"/>
  <c r="I3639" i="2"/>
  <c r="I4451" i="2"/>
  <c r="I6160" i="2"/>
  <c r="I6066" i="2"/>
  <c r="I6020" i="2"/>
  <c r="I8185" i="2"/>
  <c r="I7627" i="2"/>
  <c r="I8718" i="2"/>
  <c r="I7876" i="2"/>
  <c r="I8381" i="2"/>
  <c r="I897" i="2"/>
  <c r="I1754" i="2"/>
  <c r="I4967" i="2"/>
  <c r="I7921" i="2"/>
  <c r="I8772" i="2"/>
  <c r="I724" i="2"/>
  <c r="I648" i="2"/>
  <c r="I1741" i="2"/>
  <c r="I1833" i="2"/>
  <c r="I2154" i="2"/>
  <c r="I3101" i="2"/>
  <c r="I3336" i="2"/>
  <c r="I4275" i="2"/>
  <c r="I3323" i="2"/>
  <c r="I5879" i="2"/>
  <c r="I4851" i="2"/>
  <c r="I4416" i="2"/>
  <c r="I5732" i="2"/>
  <c r="I7153" i="2"/>
  <c r="I5700" i="2"/>
  <c r="I6742" i="2"/>
  <c r="I7139" i="2"/>
  <c r="I7894" i="2"/>
  <c r="I8256" i="2"/>
  <c r="I7307" i="2"/>
  <c r="I8986" i="2"/>
  <c r="I1073" i="2"/>
  <c r="I3428" i="2"/>
  <c r="I5576" i="2"/>
  <c r="I1052" i="2"/>
  <c r="I953" i="2"/>
  <c r="I1503" i="2"/>
  <c r="I2471" i="2"/>
  <c r="I2572" i="2"/>
  <c r="I2651" i="2"/>
  <c r="I3792" i="2"/>
  <c r="I3644" i="2"/>
  <c r="I4278" i="2"/>
  <c r="I4175" i="2"/>
  <c r="I5410" i="2"/>
  <c r="I4208" i="2"/>
  <c r="I6304" i="2"/>
  <c r="I6210" i="2"/>
  <c r="I4849" i="2"/>
  <c r="I6686" i="2"/>
  <c r="I7826" i="2"/>
  <c r="I6971" i="2"/>
  <c r="I7847" i="2"/>
  <c r="I6351" i="2"/>
  <c r="I8746" i="2"/>
  <c r="I510" i="2"/>
  <c r="I3512" i="2"/>
  <c r="I4510" i="2"/>
  <c r="I8497" i="2"/>
  <c r="I1037" i="2"/>
  <c r="I1039" i="2"/>
  <c r="I1629" i="2"/>
  <c r="I1584" i="2"/>
  <c r="I2030" i="2"/>
  <c r="I2577" i="2"/>
  <c r="I3736" i="2"/>
  <c r="I3582" i="2"/>
  <c r="I4893" i="2"/>
  <c r="I4258" i="2"/>
  <c r="I4167" i="2"/>
  <c r="I5422" i="2"/>
  <c r="I6015" i="2"/>
  <c r="I6666" i="2"/>
  <c r="I6621" i="2"/>
  <c r="I7761" i="2"/>
  <c r="I7715" i="2"/>
  <c r="I8806" i="2"/>
  <c r="I9076" i="2"/>
  <c r="I6671" i="2"/>
  <c r="I7736" i="2"/>
  <c r="I8968" i="2"/>
  <c r="I7892" i="2"/>
  <c r="I9051" i="2"/>
  <c r="I8224" i="2"/>
  <c r="I8581" i="2"/>
  <c r="I8853" i="2"/>
  <c r="I8933" i="2"/>
  <c r="I543" i="2"/>
  <c r="I1056" i="2"/>
  <c r="I1129" i="2"/>
  <c r="I437" i="2"/>
  <c r="I1327" i="2"/>
  <c r="I1844" i="2"/>
  <c r="I1671" i="2"/>
  <c r="I2127" i="2"/>
  <c r="I2356" i="2"/>
  <c r="I2957" i="2"/>
  <c r="I2414" i="2"/>
  <c r="I3248" i="2"/>
  <c r="I3782" i="2"/>
  <c r="I3965" i="2"/>
  <c r="I4413" i="2"/>
  <c r="I4519" i="2"/>
  <c r="I4194" i="2"/>
  <c r="I5542" i="2"/>
  <c r="I4817" i="2"/>
  <c r="I4656" i="2"/>
  <c r="I4320" i="2"/>
  <c r="I6314" i="2"/>
  <c r="I5916" i="2"/>
  <c r="I7729" i="2"/>
  <c r="I7187" i="2"/>
  <c r="I9022" i="2"/>
  <c r="I589" i="2"/>
  <c r="I918" i="2"/>
  <c r="I711" i="2"/>
  <c r="I1223" i="2"/>
  <c r="I720" i="2"/>
  <c r="I586" i="2"/>
  <c r="I1098" i="2"/>
  <c r="I1249" i="2"/>
  <c r="I1804" i="2"/>
  <c r="I1264" i="2"/>
  <c r="I1813" i="2"/>
  <c r="I1291" i="2"/>
  <c r="I771" i="2"/>
  <c r="I1631" i="2"/>
  <c r="I1192" i="2"/>
  <c r="I1768" i="2"/>
  <c r="I1393" i="2"/>
  <c r="I1905" i="2"/>
  <c r="I2087" i="2"/>
  <c r="I2599" i="2"/>
  <c r="I1951" i="2"/>
  <c r="I2505" i="2"/>
  <c r="I2226" i="2"/>
  <c r="I2188" i="2"/>
  <c r="I2700" i="2"/>
  <c r="I2197" i="2"/>
  <c r="I2386" i="2"/>
  <c r="I3020" i="2"/>
  <c r="I2627" i="2"/>
  <c r="I3173" i="2"/>
  <c r="I1475" i="2"/>
  <c r="I2807" i="2"/>
  <c r="I2485" i="2"/>
  <c r="I3072" i="2"/>
  <c r="I2730" i="2"/>
  <c r="I3250" i="2"/>
  <c r="I1967" i="2"/>
  <c r="I3408" i="2"/>
  <c r="I1975" i="2"/>
  <c r="I3409" i="2"/>
  <c r="I2110" i="2"/>
  <c r="I3418" i="2"/>
  <c r="I2907" i="2"/>
  <c r="I3580" i="2"/>
  <c r="I3814" i="2"/>
  <c r="I4347" i="2"/>
  <c r="I3837" i="2"/>
  <c r="I4364" i="2"/>
  <c r="I3850" i="2"/>
  <c r="I4373" i="2"/>
  <c r="I3893" i="2"/>
  <c r="I4406" i="2"/>
  <c r="I3642" i="2"/>
  <c r="I4565" i="2"/>
  <c r="I5077" i="2"/>
  <c r="I2222" i="2"/>
  <c r="I4462" i="2"/>
  <c r="I4415" i="2"/>
  <c r="I4927" i="2"/>
  <c r="I5439" i="2"/>
  <c r="I5951" i="2"/>
  <c r="I3475" i="2"/>
  <c r="I4514" i="2"/>
  <c r="I5026" i="2"/>
  <c r="I5538" i="2"/>
  <c r="I3510" i="2"/>
  <c r="I4966" i="2"/>
  <c r="I5752" i="2"/>
  <c r="I4622" i="2"/>
  <c r="I4428" i="2"/>
  <c r="I5264" i="2"/>
  <c r="I4548" i="2"/>
  <c r="I5368" i="2"/>
  <c r="I4563" i="2"/>
  <c r="I4897" i="2"/>
  <c r="I5694" i="2"/>
  <c r="I4694" i="2"/>
  <c r="I5513" i="2"/>
  <c r="I5867" i="2"/>
  <c r="I6432" i="2"/>
  <c r="I6944" i="2"/>
  <c r="I5080" i="2"/>
  <c r="I6201" i="2"/>
  <c r="I6713" i="2"/>
  <c r="I7225" i="2"/>
  <c r="I5672" i="2"/>
  <c r="I6338" i="2"/>
  <c r="I6850" i="2"/>
  <c r="I5041" i="2"/>
  <c r="I6195" i="2"/>
  <c r="I6707" i="2"/>
  <c r="I5845" i="2"/>
  <c r="I5497" i="2"/>
  <c r="I6293" i="2"/>
  <c r="I6805" i="2"/>
  <c r="I7317" i="2"/>
  <c r="I5536" i="2"/>
  <c r="I6302" i="2"/>
  <c r="I6814" i="2"/>
  <c r="I7326" i="2"/>
  <c r="I7391" i="2"/>
  <c r="I7945" i="2"/>
  <c r="I8457" i="2"/>
  <c r="I8969" i="2"/>
  <c r="I7403" i="2"/>
  <c r="I7954" i="2"/>
  <c r="I8466" i="2"/>
  <c r="I7314" i="2"/>
  <c r="I7899" i="2"/>
  <c r="I8411" i="2"/>
  <c r="I8923" i="2"/>
  <c r="I7299" i="2"/>
  <c r="I7419" i="2"/>
  <c r="I7966" i="2"/>
  <c r="I8478" i="2"/>
  <c r="I8990" i="2"/>
  <c r="I7431" i="2"/>
  <c r="I7975" i="2"/>
  <c r="I8487" i="2"/>
  <c r="I8999" i="2"/>
  <c r="I8448" i="2"/>
  <c r="I6575" i="2"/>
  <c r="I8592" i="2"/>
  <c r="I7284" i="2"/>
  <c r="I8706" i="2"/>
  <c r="I7528" i="2"/>
  <c r="I8820" i="2"/>
  <c r="I7583" i="2"/>
  <c r="I8856" i="2"/>
  <c r="I7741" i="2"/>
  <c r="I8972" i="2"/>
  <c r="I7628" i="2"/>
  <c r="I7989" i="2"/>
  <c r="I8352" i="2"/>
  <c r="I8032" i="2"/>
  <c r="I878" i="2"/>
  <c r="I1700" i="2"/>
  <c r="I1472" i="2"/>
  <c r="I580" i="2"/>
  <c r="I1022" i="2"/>
  <c r="I1074" i="2"/>
  <c r="I961" i="2"/>
  <c r="I1872" i="2"/>
  <c r="I1450" i="2"/>
  <c r="I2740" i="2"/>
  <c r="I3085" i="2"/>
  <c r="I2526" i="2"/>
  <c r="I3059" i="2"/>
  <c r="I2763" i="2"/>
  <c r="I3901" i="2"/>
  <c r="I4605" i="2"/>
  <c r="I4775" i="2"/>
  <c r="I4618" i="2"/>
  <c r="I3538" i="2"/>
  <c r="I5628" i="2"/>
  <c r="I5372" i="2"/>
  <c r="I6049" i="2"/>
  <c r="I6442" i="2"/>
  <c r="I5803" i="2"/>
  <c r="I7421" i="2"/>
  <c r="I7366" i="2"/>
  <c r="I9009" i="2"/>
  <c r="I7383" i="2"/>
  <c r="I7076" i="2"/>
  <c r="I8902" i="2"/>
  <c r="I7519" i="2"/>
  <c r="I8176" i="2"/>
  <c r="I732" i="2"/>
  <c r="I1293" i="2"/>
  <c r="I539" i="2"/>
  <c r="I740" i="2"/>
  <c r="I405" i="2"/>
  <c r="I917" i="2"/>
  <c r="I414" i="2"/>
  <c r="I926" i="2"/>
  <c r="I655" i="2"/>
  <c r="I1167" i="2"/>
  <c r="I664" i="2"/>
  <c r="I530" i="2"/>
  <c r="I1042" i="2"/>
  <c r="I1152" i="2"/>
  <c r="I1748" i="2"/>
  <c r="I1169" i="2"/>
  <c r="I1757" i="2"/>
  <c r="I1201" i="2"/>
  <c r="I441" i="2"/>
  <c r="I1575" i="2"/>
  <c r="I1064" i="2"/>
  <c r="I1712" i="2"/>
  <c r="I1321" i="2"/>
  <c r="I1849" i="2"/>
  <c r="I2011" i="2"/>
  <c r="I2543" i="2"/>
  <c r="I1810" i="2"/>
  <c r="I2449" i="2"/>
  <c r="I2170" i="2"/>
  <c r="I2132" i="2"/>
  <c r="I2644" i="2"/>
  <c r="I2141" i="2"/>
  <c r="I2267" i="2"/>
  <c r="I2964" i="2"/>
  <c r="I2553" i="2"/>
  <c r="I3117" i="2"/>
  <c r="I2565" i="2"/>
  <c r="I2747" i="2"/>
  <c r="I2378" i="2"/>
  <c r="I3016" i="2"/>
  <c r="I2656" i="2"/>
  <c r="I3194" i="2"/>
  <c r="I3295" i="2"/>
  <c r="I3352" i="2"/>
  <c r="I3864" i="2"/>
  <c r="I3353" i="2"/>
  <c r="I3865" i="2"/>
  <c r="I3362" i="2"/>
  <c r="I2757" i="2"/>
  <c r="I3524" i="2"/>
  <c r="I3740" i="2"/>
  <c r="I4291" i="2"/>
  <c r="I3763" i="2"/>
  <c r="I4308" i="2"/>
  <c r="I3774" i="2"/>
  <c r="I4317" i="2"/>
  <c r="I3819" i="2"/>
  <c r="I4350" i="2"/>
  <c r="I3453" i="2"/>
  <c r="I4509" i="2"/>
  <c r="I5021" i="2"/>
  <c r="I5533" i="2"/>
  <c r="I4405" i="2"/>
  <c r="I4319" i="2"/>
  <c r="I4871" i="2"/>
  <c r="I5383" i="2"/>
  <c r="I5895" i="2"/>
  <c r="I3921" i="2"/>
  <c r="I4458" i="2"/>
  <c r="I4970" i="2"/>
  <c r="I5482" i="2"/>
  <c r="I2707" i="2"/>
  <c r="I4876" i="2"/>
  <c r="I5677" i="2"/>
  <c r="I4532" i="2"/>
  <c r="I4232" i="2"/>
  <c r="I5174" i="2"/>
  <c r="I4448" i="2"/>
  <c r="I5278" i="2"/>
  <c r="I4465" i="2"/>
  <c r="I4808" i="2"/>
  <c r="I5620" i="2"/>
  <c r="I4604" i="2"/>
  <c r="I5424" i="2"/>
  <c r="I5766" i="2"/>
  <c r="I6376" i="2"/>
  <c r="I6888" i="2"/>
  <c r="I4721" i="2"/>
  <c r="I6145" i="2"/>
  <c r="I6657" i="2"/>
  <c r="I7169" i="2"/>
  <c r="I5451" i="2"/>
  <c r="I6282" i="2"/>
  <c r="I6794" i="2"/>
  <c r="I4683" i="2"/>
  <c r="I6139" i="2"/>
  <c r="I6651" i="2"/>
  <c r="I5742" i="2"/>
  <c r="I5259" i="2"/>
  <c r="I6237" i="2"/>
  <c r="I6749" i="2"/>
  <c r="I7261" i="2"/>
  <c r="I5297" i="2"/>
  <c r="I6246" i="2"/>
  <c r="I6758" i="2"/>
  <c r="I7270" i="2"/>
  <c r="I7292" i="2"/>
  <c r="I7889" i="2"/>
  <c r="I8401" i="2"/>
  <c r="I8913" i="2"/>
  <c r="I7311" i="2"/>
  <c r="I7898" i="2"/>
  <c r="I8410" i="2"/>
  <c r="I7180" i="2"/>
  <c r="I7843" i="2"/>
  <c r="I8355" i="2"/>
  <c r="I8867" i="2"/>
  <c r="I7163" i="2"/>
  <c r="I7335" i="2"/>
  <c r="I7910" i="2"/>
  <c r="I8422" i="2"/>
  <c r="I8934" i="2"/>
  <c r="I7352" i="2"/>
  <c r="I7919" i="2"/>
  <c r="I8431" i="2"/>
  <c r="I8943" i="2"/>
  <c r="I8300" i="2"/>
  <c r="I9204" i="2"/>
  <c r="I8452" i="2"/>
  <c r="I6596" i="2"/>
  <c r="I8594" i="2"/>
  <c r="I7291" i="2"/>
  <c r="I8708" i="2"/>
  <c r="I7396" i="2"/>
  <c r="I8744" i="2"/>
  <c r="I7587" i="2"/>
  <c r="I8860" i="2"/>
  <c r="I9170" i="2"/>
  <c r="I7300" i="2"/>
  <c r="I7756" i="2"/>
  <c r="I8373" i="2"/>
  <c r="I638" i="2"/>
  <c r="I3330" i="2"/>
  <c r="I5441" i="2"/>
  <c r="I8390" i="2"/>
  <c r="I797" i="2"/>
  <c r="I922" i="2"/>
  <c r="I865" i="2"/>
  <c r="I1729" i="2"/>
  <c r="I2524" i="2"/>
  <c r="I2358" i="2"/>
  <c r="I3139" i="2"/>
  <c r="I3567" i="2"/>
  <c r="I3307" i="2"/>
  <c r="I5263" i="2"/>
  <c r="I4850" i="2"/>
  <c r="I4982" i="2"/>
  <c r="I5232" i="2"/>
  <c r="I7049" i="2"/>
  <c r="I6531" i="2"/>
  <c r="I6126" i="2"/>
  <c r="I7007" i="2"/>
  <c r="I6815" i="2"/>
  <c r="I8311" i="2"/>
  <c r="I9141" i="2"/>
  <c r="I8620" i="2"/>
  <c r="I1508" i="2"/>
  <c r="I1731" i="2"/>
  <c r="I3987" i="2"/>
  <c r="I3967" i="2"/>
  <c r="I5070" i="2"/>
  <c r="I4824" i="2"/>
  <c r="I6381" i="2"/>
  <c r="I8161" i="2"/>
  <c r="I8115" i="2"/>
  <c r="I6668" i="2"/>
  <c r="I7964" i="2"/>
  <c r="I9211" i="2"/>
  <c r="I1534" i="2"/>
  <c r="I2895" i="2"/>
  <c r="I4324" i="2"/>
  <c r="I5882" i="2"/>
  <c r="I6072" i="2"/>
  <c r="I6829" i="2"/>
  <c r="I487" i="2"/>
  <c r="I553" i="2"/>
  <c r="I1544" i="2"/>
  <c r="I2281" i="2"/>
  <c r="I2227" i="2"/>
  <c r="I2398" i="2"/>
  <c r="I3697" i="2"/>
  <c r="I3491" i="2"/>
  <c r="I4182" i="2"/>
  <c r="I4703" i="2"/>
  <c r="I5826" i="2"/>
  <c r="I4905" i="2"/>
  <c r="I5155" i="2"/>
  <c r="I7001" i="2"/>
  <c r="I6196" i="2"/>
  <c r="I6078" i="2"/>
  <c r="I7730" i="2"/>
  <c r="I6911" i="2"/>
  <c r="I8263" i="2"/>
  <c r="I8308" i="2"/>
  <c r="I7428" i="2"/>
  <c r="I1726" i="2"/>
  <c r="I2387" i="2"/>
  <c r="I4502" i="2"/>
  <c r="I6491" i="2"/>
  <c r="I8399" i="2"/>
  <c r="I701" i="2"/>
  <c r="I960" i="2"/>
  <c r="I1541" i="2"/>
  <c r="I1633" i="2"/>
  <c r="I2428" i="2"/>
  <c r="I1394" i="2"/>
  <c r="I3648" i="2"/>
  <c r="I3397" i="2"/>
  <c r="I4134" i="2"/>
  <c r="I4655" i="2"/>
  <c r="I5778" i="2"/>
  <c r="I4932" i="2"/>
  <c r="I7184" i="2"/>
  <c r="I6435" i="2"/>
  <c r="I6030" i="2"/>
  <c r="I6679" i="2"/>
  <c r="I6727" i="2"/>
  <c r="I8727" i="2"/>
  <c r="I9102" i="2"/>
  <c r="I7996" i="2"/>
  <c r="I696" i="2"/>
  <c r="I3381" i="2"/>
  <c r="I5720" i="2"/>
  <c r="I5395" i="2"/>
  <c r="I5907" i="2"/>
  <c r="I389" i="2"/>
  <c r="I514" i="2"/>
  <c r="I1758" i="2"/>
  <c r="I2433" i="2"/>
  <c r="I2531" i="2"/>
  <c r="I3178" i="2"/>
  <c r="I2699" i="2"/>
  <c r="I3797" i="2"/>
  <c r="I4287" i="2"/>
  <c r="I5466" i="2"/>
  <c r="I5148" i="2"/>
  <c r="I5398" i="2"/>
  <c r="I6641" i="2"/>
  <c r="I6635" i="2"/>
  <c r="I6230" i="2"/>
  <c r="I7279" i="2"/>
  <c r="I7119" i="2"/>
  <c r="I7903" i="2"/>
  <c r="I8560" i="2"/>
  <c r="I8828" i="2"/>
  <c r="I641" i="2"/>
  <c r="I1714" i="2"/>
  <c r="I3498" i="2"/>
  <c r="I4504" i="2"/>
  <c r="I1095" i="2"/>
  <c r="I987" i="2"/>
  <c r="I1867" i="2"/>
  <c r="I2892" i="2"/>
  <c r="I2944" i="2"/>
  <c r="I3290" i="2"/>
  <c r="I3678" i="2"/>
  <c r="I4949" i="2"/>
  <c r="I3738" i="2"/>
  <c r="I4389" i="2"/>
  <c r="I4241" i="2"/>
  <c r="I6816" i="2"/>
  <c r="I6722" i="2"/>
  <c r="I6677" i="2"/>
  <c r="I7111" i="2"/>
  <c r="I6988" i="2"/>
  <c r="I8350" i="2"/>
  <c r="I8260" i="2"/>
  <c r="I8600" i="2"/>
  <c r="I8188" i="2"/>
  <c r="I1597" i="2"/>
  <c r="I2856" i="2"/>
  <c r="I5030" i="2"/>
  <c r="I6845" i="2"/>
  <c r="I9165" i="2"/>
  <c r="I798" i="2"/>
  <c r="I729" i="2"/>
  <c r="I1447" i="2"/>
  <c r="I1698" i="2"/>
  <c r="I1968" i="2"/>
  <c r="I2989" i="2"/>
  <c r="I3066" i="2"/>
  <c r="I1586" i="2"/>
  <c r="I4189" i="2"/>
  <c r="I4154" i="2"/>
  <c r="I4842" i="2"/>
  <c r="I4969" i="2"/>
  <c r="I5219" i="2"/>
  <c r="I7041" i="2"/>
  <c r="I6109" i="2"/>
  <c r="I6963" i="2"/>
  <c r="I8282" i="2"/>
  <c r="I8739" i="2"/>
  <c r="I7791" i="2"/>
  <c r="I8261" i="2"/>
  <c r="I8604" i="2"/>
  <c r="I3126" i="2"/>
  <c r="I3981" i="2"/>
  <c r="I3244" i="2"/>
  <c r="I4014" i="2"/>
  <c r="I3283" i="2"/>
  <c r="I3945" i="2"/>
  <c r="I4685" i="2"/>
  <c r="I5197" i="2"/>
  <c r="I3685" i="2"/>
  <c r="I3549" i="2"/>
  <c r="I4535" i="2"/>
  <c r="I5047" i="2"/>
  <c r="I5559" i="2"/>
  <c r="I3575" i="2"/>
  <c r="I3823" i="2"/>
  <c r="I4634" i="2"/>
  <c r="I5146" i="2"/>
  <c r="I5658" i="2"/>
  <c r="I4193" i="2"/>
  <c r="I5158" i="2"/>
  <c r="I5912" i="2"/>
  <c r="I4814" i="2"/>
  <c r="I4636" i="2"/>
  <c r="I5456" i="2"/>
  <c r="I4740" i="2"/>
  <c r="I5560" i="2"/>
  <c r="I4023" i="2"/>
  <c r="I5089" i="2"/>
  <c r="I5854" i="2"/>
  <c r="I4886" i="2"/>
  <c r="I5685" i="2"/>
  <c r="I6040" i="2"/>
  <c r="I6552" i="2"/>
  <c r="I7064" i="2"/>
  <c r="I5612" i="2"/>
  <c r="I6321" i="2"/>
  <c r="I6833" i="2"/>
  <c r="I7345" i="2"/>
  <c r="I5913" i="2"/>
  <c r="I6458" i="2"/>
  <c r="I6970" i="2"/>
  <c r="I5590" i="2"/>
  <c r="I6315" i="2"/>
  <c r="I6827" i="2"/>
  <c r="I6028" i="2"/>
  <c r="I5832" i="2"/>
  <c r="I6413" i="2"/>
  <c r="I6925" i="2"/>
  <c r="I7437" i="2"/>
  <c r="I5849" i="2"/>
  <c r="I6422" i="2"/>
  <c r="I6934" i="2"/>
  <c r="I6103" i="2"/>
  <c r="I7543" i="2"/>
  <c r="I8065" i="2"/>
  <c r="I8577" i="2"/>
  <c r="I6175" i="2"/>
  <c r="I7553" i="2"/>
  <c r="I8074" i="2"/>
  <c r="I5300" i="2"/>
  <c r="I7490" i="2"/>
  <c r="I8019" i="2"/>
  <c r="I8531" i="2"/>
  <c r="I5016" i="2"/>
  <c r="I6247" i="2"/>
  <c r="I7567" i="2"/>
  <c r="I8086" i="2"/>
  <c r="I8598" i="2"/>
  <c r="I6284" i="2"/>
  <c r="I7577" i="2"/>
  <c r="I8095" i="2"/>
  <c r="I8607" i="2"/>
  <c r="I7332" i="2"/>
  <c r="I8717" i="2"/>
  <c r="I7546" i="2"/>
  <c r="I8832" i="2"/>
  <c r="I7708" i="2"/>
  <c r="I8946" i="2"/>
  <c r="I7860" i="2"/>
  <c r="I9039" i="2"/>
  <c r="I7908" i="2"/>
  <c r="I9057" i="2"/>
  <c r="I8061" i="2"/>
  <c r="I9115" i="2"/>
  <c r="I8821" i="2"/>
  <c r="I9056" i="2"/>
  <c r="I9192" i="2"/>
  <c r="I436" i="2"/>
  <c r="I927" i="2"/>
  <c r="I1581" i="2"/>
  <c r="I1673" i="2"/>
  <c r="I757" i="2"/>
  <c r="I632" i="2"/>
  <c r="I891" i="2"/>
  <c r="I713" i="2"/>
  <c r="I2447" i="2"/>
  <c r="I2676" i="2"/>
  <c r="I3213" i="2"/>
  <c r="I2842" i="2"/>
  <c r="I3577" i="2"/>
  <c r="I4067" i="2"/>
  <c r="I4157" i="2"/>
  <c r="I4733" i="2"/>
  <c r="I4839" i="2"/>
  <c r="I4554" i="2"/>
  <c r="I5891" i="2"/>
  <c r="I5329" i="2"/>
  <c r="I5168" i="2"/>
  <c r="I5868" i="2"/>
  <c r="I6634" i="2"/>
  <c r="I4696" i="2"/>
  <c r="I7243" i="2"/>
  <c r="I8213" i="2"/>
  <c r="I7733" i="2"/>
  <c r="I717" i="2"/>
  <c r="I982" i="2"/>
  <c r="I775" i="2"/>
  <c r="I1287" i="2"/>
  <c r="I784" i="2"/>
  <c r="I650" i="2"/>
  <c r="I1162" i="2"/>
  <c r="I1352" i="2"/>
  <c r="I1868" i="2"/>
  <c r="I1365" i="2"/>
  <c r="I1877" i="2"/>
  <c r="I1382" i="2"/>
  <c r="I1017" i="2"/>
  <c r="I1695" i="2"/>
  <c r="I1294" i="2"/>
  <c r="I1832" i="2"/>
  <c r="I1457" i="2"/>
  <c r="I1969" i="2"/>
  <c r="I2151" i="2"/>
  <c r="I2663" i="2"/>
  <c r="I2054" i="2"/>
  <c r="I1049" i="2"/>
  <c r="I2290" i="2"/>
  <c r="I2252" i="2"/>
  <c r="I593" i="2"/>
  <c r="I2261" i="2"/>
  <c r="I2504" i="2"/>
  <c r="I3084" i="2"/>
  <c r="I2713" i="2"/>
  <c r="I3237" i="2"/>
  <c r="I1992" i="2"/>
  <c r="I2871" i="2"/>
  <c r="I2578" i="2"/>
  <c r="I1426" i="2"/>
  <c r="I2802" i="2"/>
  <c r="I2072" i="2"/>
  <c r="I2558" i="2"/>
  <c r="I3472" i="2"/>
  <c r="I2561" i="2"/>
  <c r="I3473" i="2"/>
  <c r="I2608" i="2"/>
  <c r="I3482" i="2"/>
  <c r="I3065" i="2"/>
  <c r="I1667" i="2"/>
  <c r="I3899" i="2"/>
  <c r="I2304" i="2"/>
  <c r="I3916" i="2"/>
  <c r="I2547" i="2"/>
  <c r="I3925" i="2"/>
  <c r="I2974" i="2"/>
  <c r="I3958" i="2"/>
  <c r="I3067" i="2"/>
  <c r="I3812" i="2"/>
  <c r="I4629" i="2"/>
  <c r="I5141" i="2"/>
  <c r="I3515" i="2"/>
  <c r="I3136" i="2"/>
  <c r="I4479" i="2"/>
  <c r="I4991" i="2"/>
  <c r="I5503" i="2"/>
  <c r="I3262" i="2"/>
  <c r="I3675" i="2"/>
  <c r="I4578" i="2"/>
  <c r="I5090" i="2"/>
  <c r="I5602" i="2"/>
  <c r="I3969" i="2"/>
  <c r="I5068" i="2"/>
  <c r="I5837" i="2"/>
  <c r="I4724" i="2"/>
  <c r="I4547" i="2"/>
  <c r="I5366" i="2"/>
  <c r="I4651" i="2"/>
  <c r="I5470" i="2"/>
  <c r="I3589" i="2"/>
  <c r="I5000" i="2"/>
  <c r="I5780" i="2"/>
  <c r="I4796" i="2"/>
  <c r="I5611" i="2"/>
  <c r="I5973" i="2"/>
  <c r="I6496" i="2"/>
  <c r="I7008" i="2"/>
  <c r="I5377" i="2"/>
  <c r="I6265" i="2"/>
  <c r="I6777" i="2"/>
  <c r="I7289" i="2"/>
  <c r="I5813" i="2"/>
  <c r="I6402" i="2"/>
  <c r="I6914" i="2"/>
  <c r="I5352" i="2"/>
  <c r="I6259" i="2"/>
  <c r="I6771" i="2"/>
  <c r="I5956" i="2"/>
  <c r="I5723" i="2"/>
  <c r="I6357" i="2"/>
  <c r="I6869" i="2"/>
  <c r="I7381" i="2"/>
  <c r="I5747" i="2"/>
  <c r="I6366" i="2"/>
  <c r="I6878" i="2"/>
  <c r="I4862" i="2"/>
  <c r="I7476" i="2"/>
  <c r="I8009" i="2"/>
  <c r="I8521" i="2"/>
  <c r="I5267" i="2"/>
  <c r="I7488" i="2"/>
  <c r="I8018" i="2"/>
  <c r="I8530" i="2"/>
  <c r="I7415" i="2"/>
  <c r="I7963" i="2"/>
  <c r="I8475" i="2"/>
  <c r="I8987" i="2"/>
  <c r="I5661" i="2"/>
  <c r="I7503" i="2"/>
  <c r="I8030" i="2"/>
  <c r="I8542" i="2"/>
  <c r="I5821" i="2"/>
  <c r="I7513" i="2"/>
  <c r="I8039" i="2"/>
  <c r="I8551" i="2"/>
  <c r="I6692" i="2"/>
  <c r="I8605" i="2"/>
  <c r="I7339" i="2"/>
  <c r="I8720" i="2"/>
  <c r="I7547" i="2"/>
  <c r="I8834" i="2"/>
  <c r="I7709" i="2"/>
  <c r="I8948" i="2"/>
  <c r="I7757" i="2"/>
  <c r="I8984" i="2"/>
  <c r="I7912" i="2"/>
  <c r="I9059" i="2"/>
  <c r="I8309" i="2"/>
  <c r="I8645" i="2"/>
  <c r="I8917" i="2"/>
  <c r="I9130" i="2"/>
  <c r="I671" i="2"/>
  <c r="I827" i="2"/>
  <c r="I1856" i="2"/>
  <c r="I900" i="2"/>
  <c r="I495" i="2"/>
  <c r="I545" i="2"/>
  <c r="I1486" i="2"/>
  <c r="I1270" i="2"/>
  <c r="I2161" i="2"/>
  <c r="I1926" i="2"/>
  <c r="I2102" i="2"/>
  <c r="I2906" i="2"/>
  <c r="I3385" i="2"/>
  <c r="I3606" i="2"/>
  <c r="I4221" i="2"/>
  <c r="I4925" i="2"/>
  <c r="I5031" i="2"/>
  <c r="I4938" i="2"/>
  <c r="I4475" i="2"/>
  <c r="I4145" i="2"/>
  <c r="I4768" i="2"/>
  <c r="I6369" i="2"/>
  <c r="I6698" i="2"/>
  <c r="I6076" i="2"/>
  <c r="I5160" i="2"/>
  <c r="I6868" i="2"/>
  <c r="I6900" i="2"/>
  <c r="I7683" i="2"/>
  <c r="I6439" i="2"/>
  <c r="I6476" i="2"/>
  <c r="I8384" i="2"/>
  <c r="I8658" i="2"/>
  <c r="I924" i="2"/>
  <c r="I470" i="2"/>
  <c r="I603" i="2"/>
  <c r="I804" i="2"/>
  <c r="I469" i="2"/>
  <c r="I981" i="2"/>
  <c r="I478" i="2"/>
  <c r="I990" i="2"/>
  <c r="I719" i="2"/>
  <c r="I1231" i="2"/>
  <c r="I728" i="2"/>
  <c r="I594" i="2"/>
  <c r="I1106" i="2"/>
  <c r="I1262" i="2"/>
  <c r="I1812" i="2"/>
  <c r="I1276" i="2"/>
  <c r="I1821" i="2"/>
  <c r="I1304" i="2"/>
  <c r="I803" i="2"/>
  <c r="I1639" i="2"/>
  <c r="I1204" i="2"/>
  <c r="I1776" i="2"/>
  <c r="I1401" i="2"/>
  <c r="I1913" i="2"/>
  <c r="I2095" i="2"/>
  <c r="I2607" i="2"/>
  <c r="I1963" i="2"/>
  <c r="I2513" i="2"/>
  <c r="I2234" i="2"/>
  <c r="I2196" i="2"/>
  <c r="I2708" i="2"/>
  <c r="I2205" i="2"/>
  <c r="I2402" i="2"/>
  <c r="I3028" i="2"/>
  <c r="I2638" i="2"/>
  <c r="I3181" i="2"/>
  <c r="I1563" i="2"/>
  <c r="I2815" i="2"/>
  <c r="I2498" i="2"/>
  <c r="I3080" i="2"/>
  <c r="I2741" i="2"/>
  <c r="I3258" i="2"/>
  <c r="I2088" i="2"/>
  <c r="I3416" i="2"/>
  <c r="I2094" i="2"/>
  <c r="I3417" i="2"/>
  <c r="I2195" i="2"/>
  <c r="I3426" i="2"/>
  <c r="I2929" i="2"/>
  <c r="I3588" i="2"/>
  <c r="I3826" i="2"/>
  <c r="I4355" i="2"/>
  <c r="I3847" i="2"/>
  <c r="I4372" i="2"/>
  <c r="I3860" i="2"/>
  <c r="I4381" i="2"/>
  <c r="I3902" i="2"/>
  <c r="I2136" i="2"/>
  <c r="I3662" i="2"/>
  <c r="I4573" i="2"/>
  <c r="I5085" i="2"/>
  <c r="I2846" i="2"/>
  <c r="I4470" i="2"/>
  <c r="I4423" i="2"/>
  <c r="I4935" i="2"/>
  <c r="I5447" i="2"/>
  <c r="I5959" i="2"/>
  <c r="I3502" i="2"/>
  <c r="I4522" i="2"/>
  <c r="I5034" i="2"/>
  <c r="I5546" i="2"/>
  <c r="I2761" i="2"/>
  <c r="I4979" i="2"/>
  <c r="I5763" i="2"/>
  <c r="I4635" i="2"/>
  <c r="I4444" i="2"/>
  <c r="I5276" i="2"/>
  <c r="I4561" i="2"/>
  <c r="I5380" i="2"/>
  <c r="I4576" i="2"/>
  <c r="I4910" i="2"/>
  <c r="I5705" i="2"/>
  <c r="I4707" i="2"/>
  <c r="I5526" i="2"/>
  <c r="I5881" i="2"/>
  <c r="I6440" i="2"/>
  <c r="I6952" i="2"/>
  <c r="I5131" i="2"/>
  <c r="I6209" i="2"/>
  <c r="I6721" i="2"/>
  <c r="I7233" i="2"/>
  <c r="I5693" i="2"/>
  <c r="I6346" i="2"/>
  <c r="I6858" i="2"/>
  <c r="I5092" i="2"/>
  <c r="I6203" i="2"/>
  <c r="I6715" i="2"/>
  <c r="I5860" i="2"/>
  <c r="I5531" i="2"/>
  <c r="I6301" i="2"/>
  <c r="I6813" i="2"/>
  <c r="I7325" i="2"/>
  <c r="I5569" i="2"/>
  <c r="I6310" i="2"/>
  <c r="I6822" i="2"/>
  <c r="I7334" i="2"/>
  <c r="I7402" i="2"/>
  <c r="I7953" i="2"/>
  <c r="I8465" i="2"/>
  <c r="I8977" i="2"/>
  <c r="I7414" i="2"/>
  <c r="I7962" i="2"/>
  <c r="I8474" i="2"/>
  <c r="I7330" i="2"/>
  <c r="I7907" i="2"/>
  <c r="I8419" i="2"/>
  <c r="I8931" i="2"/>
  <c r="I7315" i="2"/>
  <c r="I7430" i="2"/>
  <c r="I7974" i="2"/>
  <c r="I8486" i="2"/>
  <c r="I8998" i="2"/>
  <c r="I7442" i="2"/>
  <c r="I7983" i="2"/>
  <c r="I8495" i="2"/>
  <c r="I9007" i="2"/>
  <c r="I8469" i="2"/>
  <c r="I6703" i="2"/>
  <c r="I8608" i="2"/>
  <c r="I7348" i="2"/>
  <c r="I8722" i="2"/>
  <c r="I7551" i="2"/>
  <c r="I8836" i="2"/>
  <c r="I7606" i="2"/>
  <c r="I8872" i="2"/>
  <c r="I7764" i="2"/>
  <c r="I8988" i="2"/>
  <c r="I7712" i="2"/>
  <c r="I8076" i="2"/>
  <c r="I8437" i="2"/>
  <c r="I8805" i="2"/>
  <c r="I2401" i="2"/>
  <c r="I3098" i="2"/>
  <c r="I6881" i="2"/>
  <c r="I1180" i="2"/>
  <c r="I1047" i="2"/>
  <c r="I1637" i="2"/>
  <c r="I1730" i="2"/>
  <c r="I2339" i="2"/>
  <c r="I3216" i="2"/>
  <c r="I4188" i="2"/>
  <c r="I5413" i="2"/>
  <c r="I5362" i="2"/>
  <c r="I4049" i="2"/>
  <c r="I6024" i="2"/>
  <c r="I5288" i="2"/>
  <c r="I7769" i="2"/>
  <c r="I8235" i="2"/>
  <c r="I7799" i="2"/>
  <c r="I6799" i="2"/>
  <c r="I1182" i="2"/>
  <c r="I2661" i="2"/>
  <c r="I5143" i="2"/>
  <c r="I6328" i="2"/>
  <c r="I7405" i="2"/>
  <c r="I8673" i="2"/>
  <c r="I6335" i="2"/>
  <c r="I8703" i="2"/>
  <c r="I8164" i="2"/>
  <c r="I482" i="2"/>
  <c r="I3261" i="2"/>
  <c r="I4307" i="2"/>
  <c r="I5335" i="2"/>
  <c r="I5040" i="2"/>
  <c r="I371" i="2"/>
  <c r="I496" i="2"/>
  <c r="I1919" i="2"/>
  <c r="I2476" i="2"/>
  <c r="I3026" i="2"/>
  <c r="I4140" i="2"/>
  <c r="I5365" i="2"/>
  <c r="I4802" i="2"/>
  <c r="I5358" i="2"/>
  <c r="I6489" i="2"/>
  <c r="I6581" i="2"/>
  <c r="I8233" i="2"/>
  <c r="I8699" i="2"/>
  <c r="I7852" i="2"/>
  <c r="I8356" i="2"/>
  <c r="I8922" i="2"/>
  <c r="I2255" i="2"/>
  <c r="I4928" i="2"/>
  <c r="I4456" i="2"/>
  <c r="I524" i="2"/>
  <c r="I826" i="2"/>
  <c r="I1871" i="2"/>
  <c r="I1747" i="2"/>
  <c r="I2123" i="2"/>
  <c r="I3075" i="2"/>
  <c r="I3447" i="2"/>
  <c r="I3884" i="2"/>
  <c r="I5266" i="2"/>
  <c r="I5637" i="2"/>
  <c r="I6441" i="2"/>
  <c r="I4742" i="2"/>
  <c r="I7673" i="2"/>
  <c r="I8139" i="2"/>
  <c r="I7703" i="2"/>
  <c r="I9159" i="2"/>
  <c r="I616" i="2"/>
  <c r="I2613" i="2"/>
  <c r="I5475" i="2"/>
  <c r="I8006" i="2"/>
  <c r="I901" i="2"/>
  <c r="I1732" i="2"/>
  <c r="I1696" i="2"/>
  <c r="I2628" i="2"/>
  <c r="I3000" i="2"/>
  <c r="I3849" i="2"/>
  <c r="I4301" i="2"/>
  <c r="I4855" i="2"/>
  <c r="I5656" i="2"/>
  <c r="I4579" i="2"/>
  <c r="I6266" i="2"/>
  <c r="I7245" i="2"/>
  <c r="I7882" i="2"/>
  <c r="I8406" i="2"/>
  <c r="I9188" i="2"/>
  <c r="I9106" i="2"/>
  <c r="I1678" i="2"/>
  <c r="I3674" i="2"/>
  <c r="I662" i="2"/>
  <c r="I1676" i="2"/>
  <c r="I1640" i="2"/>
  <c r="I2069" i="2"/>
  <c r="I3203" i="2"/>
  <c r="I4236" i="2"/>
  <c r="I4266" i="2"/>
  <c r="I5922" i="2"/>
  <c r="I5512" i="2"/>
  <c r="I7097" i="2"/>
  <c r="I6165" i="2"/>
  <c r="I8329" i="2"/>
  <c r="I8795" i="2"/>
  <c r="I8108" i="2"/>
  <c r="I7323" i="2"/>
  <c r="I1250" i="2"/>
  <c r="I2383" i="2"/>
  <c r="I3605" i="2"/>
  <c r="I8506" i="2"/>
  <c r="I789" i="2"/>
  <c r="I763" i="2"/>
  <c r="I2415" i="2"/>
  <c r="I2323" i="2"/>
  <c r="I3127" i="2"/>
  <c r="I3555" i="2"/>
  <c r="I4361" i="2"/>
  <c r="I3578" i="2"/>
  <c r="I5147" i="2"/>
  <c r="I6760" i="2"/>
  <c r="I6008" i="2"/>
  <c r="I7142" i="2"/>
  <c r="I6812" i="2"/>
  <c r="I8294" i="2"/>
  <c r="I9133" i="2"/>
  <c r="I8842" i="2"/>
  <c r="I5192" i="2"/>
  <c r="I3486" i="2"/>
  <c r="I4988" i="2"/>
  <c r="I4032" i="2"/>
  <c r="I6104" i="2"/>
  <c r="I6616" i="2"/>
  <c r="I7128" i="2"/>
  <c r="I5782" i="2"/>
  <c r="I6385" i="2"/>
  <c r="I6897" i="2"/>
  <c r="I7409" i="2"/>
  <c r="I6007" i="2"/>
  <c r="I6522" i="2"/>
  <c r="I7034" i="2"/>
  <c r="I5772" i="2"/>
  <c r="I6379" i="2"/>
  <c r="I6891" i="2"/>
  <c r="I6092" i="2"/>
  <c r="I5945" i="2"/>
  <c r="I6477" i="2"/>
  <c r="I6989" i="2"/>
  <c r="I7501" i="2"/>
  <c r="I5958" i="2"/>
  <c r="I6486" i="2"/>
  <c r="I6998" i="2"/>
  <c r="I6420" i="2"/>
  <c r="I7616" i="2"/>
  <c r="I8129" i="2"/>
  <c r="I8641" i="2"/>
  <c r="I6455" i="2"/>
  <c r="I7626" i="2"/>
  <c r="I8138" i="2"/>
  <c r="I6236" i="2"/>
  <c r="I7563" i="2"/>
  <c r="I8083" i="2"/>
  <c r="I8595" i="2"/>
  <c r="I6191" i="2"/>
  <c r="I6503" i="2"/>
  <c r="I7638" i="2"/>
  <c r="I8150" i="2"/>
  <c r="I8662" i="2"/>
  <c r="I6540" i="2"/>
  <c r="I7647" i="2"/>
  <c r="I8159" i="2"/>
  <c r="I8671" i="2"/>
  <c r="I7566" i="2"/>
  <c r="I8845" i="2"/>
  <c r="I7725" i="2"/>
  <c r="I8960" i="2"/>
  <c r="I7877" i="2"/>
  <c r="I9046" i="2"/>
  <c r="I8029" i="2"/>
  <c r="I9103" i="2"/>
  <c r="I8077" i="2"/>
  <c r="I9121" i="2"/>
  <c r="I8232" i="2"/>
  <c r="I9179" i="2"/>
  <c r="I9176" i="2"/>
  <c r="I7316" i="2"/>
  <c r="I9194" i="2"/>
  <c r="I820" i="2"/>
  <c r="I360" i="2"/>
  <c r="I1901" i="2"/>
  <c r="I2057" i="2"/>
  <c r="I1077" i="2"/>
  <c r="I952" i="2"/>
  <c r="I1469" i="2"/>
  <c r="I1424" i="2"/>
  <c r="I409" i="2"/>
  <c r="I2034" i="2"/>
  <c r="I2406" i="2"/>
  <c r="I3226" i="2"/>
  <c r="I3833" i="2"/>
  <c r="I4323" i="2"/>
  <c r="I3190" i="2"/>
  <c r="I5053" i="2"/>
  <c r="I5095" i="2"/>
  <c r="I4874" i="2"/>
  <c r="I4295" i="2"/>
  <c r="I3852" i="2"/>
  <c r="I5664" i="2"/>
  <c r="I6241" i="2"/>
  <c r="I6954" i="2"/>
  <c r="I5917" i="2"/>
  <c r="I6732" i="2"/>
  <c r="I8941" i="2"/>
  <c r="I531" i="2"/>
  <c r="I909" i="2"/>
  <c r="I1046" i="2"/>
  <c r="I839" i="2"/>
  <c r="I1351" i="2"/>
  <c r="I848" i="2"/>
  <c r="I714" i="2"/>
  <c r="I1226" i="2"/>
  <c r="I1420" i="2"/>
  <c r="I1932" i="2"/>
  <c r="I1429" i="2"/>
  <c r="I1941" i="2"/>
  <c r="I1446" i="2"/>
  <c r="I1174" i="2"/>
  <c r="I1759" i="2"/>
  <c r="I1384" i="2"/>
  <c r="I1896" i="2"/>
  <c r="I1521" i="2"/>
  <c r="I2033" i="2"/>
  <c r="I2215" i="2"/>
  <c r="I2727" i="2"/>
  <c r="I2121" i="2"/>
  <c r="I1451" i="2"/>
  <c r="I1260" i="2"/>
  <c r="I2316" i="2"/>
  <c r="I1323" i="2"/>
  <c r="I2325" i="2"/>
  <c r="I2594" i="2"/>
  <c r="I1091" i="2"/>
  <c r="I2789" i="2"/>
  <c r="I1361" i="2"/>
  <c r="I2190" i="2"/>
  <c r="I2935" i="2"/>
  <c r="I2664" i="2"/>
  <c r="I1971" i="2"/>
  <c r="I2866" i="2"/>
  <c r="I2593" i="2"/>
  <c r="I2790" i="2"/>
  <c r="I3536" i="2"/>
  <c r="I2793" i="2"/>
  <c r="I3537" i="2"/>
  <c r="I2817" i="2"/>
  <c r="I2416" i="2"/>
  <c r="I3167" i="2"/>
  <c r="I3019" i="2"/>
  <c r="I3963" i="2"/>
  <c r="I3123" i="2"/>
  <c r="I3980" i="2"/>
  <c r="I3158" i="2"/>
  <c r="I3989" i="2"/>
  <c r="I3275" i="2"/>
  <c r="I4022" i="2"/>
  <c r="I3302" i="2"/>
  <c r="I3961" i="2"/>
  <c r="I4693" i="2"/>
  <c r="I5205" i="2"/>
  <c r="I3707" i="2"/>
  <c r="I3574" i="2"/>
  <c r="I4543" i="2"/>
  <c r="I5055" i="2"/>
  <c r="I5567" i="2"/>
  <c r="I3602" i="2"/>
  <c r="I3845" i="2"/>
  <c r="I4642" i="2"/>
  <c r="I5154" i="2"/>
  <c r="I5666" i="2"/>
  <c r="I4225" i="2"/>
  <c r="I5171" i="2"/>
  <c r="I5923" i="2"/>
  <c r="I4827" i="2"/>
  <c r="I4649" i="2"/>
  <c r="I5468" i="2"/>
  <c r="I4753" i="2"/>
  <c r="I5572" i="2"/>
  <c r="I4055" i="2"/>
  <c r="I5102" i="2"/>
  <c r="I5865" i="2"/>
  <c r="I4899" i="2"/>
  <c r="I5696" i="2"/>
  <c r="I6048" i="2"/>
  <c r="I6560" i="2"/>
  <c r="I7072" i="2"/>
  <c r="I5640" i="2"/>
  <c r="I6329" i="2"/>
  <c r="I6841" i="2"/>
  <c r="I7353" i="2"/>
  <c r="I5926" i="2"/>
  <c r="I6466" i="2"/>
  <c r="I6978" i="2"/>
  <c r="I5619" i="2"/>
  <c r="I6323" i="2"/>
  <c r="I6835" i="2"/>
  <c r="I6036" i="2"/>
  <c r="I5846" i="2"/>
  <c r="I6421" i="2"/>
  <c r="I6933" i="2"/>
  <c r="I7445" i="2"/>
  <c r="I5862" i="2"/>
  <c r="I6430" i="2"/>
  <c r="I6942" i="2"/>
  <c r="I6167" i="2"/>
  <c r="I7552" i="2"/>
  <c r="I8073" i="2"/>
  <c r="I8585" i="2"/>
  <c r="I6231" i="2"/>
  <c r="I7562" i="2"/>
  <c r="I8082" i="2"/>
  <c r="I5574" i="2"/>
  <c r="I7499" i="2"/>
  <c r="I8027" i="2"/>
  <c r="I8539" i="2"/>
  <c r="I5336" i="2"/>
  <c r="I6279" i="2"/>
  <c r="I7576" i="2"/>
  <c r="I8094" i="2"/>
  <c r="I8606" i="2"/>
  <c r="I6316" i="2"/>
  <c r="I7586" i="2"/>
  <c r="I8103" i="2"/>
  <c r="I8615" i="2"/>
  <c r="I7379" i="2"/>
  <c r="I8733" i="2"/>
  <c r="I7569" i="2"/>
  <c r="I8848" i="2"/>
  <c r="I7728" i="2"/>
  <c r="I8962" i="2"/>
  <c r="I7880" i="2"/>
  <c r="I9047" i="2"/>
  <c r="I7928" i="2"/>
  <c r="I9065" i="2"/>
  <c r="I8084" i="2"/>
  <c r="I9123" i="2"/>
  <c r="I8885" i="2"/>
  <c r="I9088" i="2"/>
  <c r="I6660" i="2"/>
  <c r="I555" i="2"/>
  <c r="I1119" i="2"/>
  <c r="I1453" i="2"/>
  <c r="I1481" i="2"/>
  <c r="I373" i="2"/>
  <c r="I815" i="2"/>
  <c r="I1313" i="2"/>
  <c r="I675" i="2"/>
  <c r="I1625" i="2"/>
  <c r="I2481" i="2"/>
  <c r="I2301" i="2"/>
  <c r="I2126" i="2"/>
  <c r="I1008" i="2"/>
  <c r="I3641" i="2"/>
  <c r="I4003" i="2"/>
  <c r="I3371" i="2"/>
  <c r="I5181" i="2"/>
  <c r="I5351" i="2"/>
  <c r="I5194" i="2"/>
  <c r="I4993" i="2"/>
  <c r="I4215" i="2"/>
  <c r="I6023" i="2"/>
  <c r="I6689" i="2"/>
  <c r="I7082" i="2"/>
  <c r="I5654" i="2"/>
  <c r="I6021" i="2"/>
  <c r="I7524" i="2"/>
  <c r="I7608" i="2"/>
  <c r="I7939" i="2"/>
  <c r="I7271" i="2"/>
  <c r="I7399" i="2"/>
  <c r="I9044" i="2"/>
  <c r="I5198" i="2"/>
  <c r="I1116" i="2"/>
  <c r="I598" i="2"/>
  <c r="I356" i="2"/>
  <c r="I868" i="2"/>
  <c r="I533" i="2"/>
  <c r="I1045" i="2"/>
  <c r="I542" i="2"/>
  <c r="I1054" i="2"/>
  <c r="I783" i="2"/>
  <c r="I1295" i="2"/>
  <c r="I792" i="2"/>
  <c r="I658" i="2"/>
  <c r="I1170" i="2"/>
  <c r="I1364" i="2"/>
  <c r="I1876" i="2"/>
  <c r="I1373" i="2"/>
  <c r="I1885" i="2"/>
  <c r="I1390" i="2"/>
  <c r="I1040" i="2"/>
  <c r="I1703" i="2"/>
  <c r="I1307" i="2"/>
  <c r="I1840" i="2"/>
  <c r="I1465" i="2"/>
  <c r="I1977" i="2"/>
  <c r="I2159" i="2"/>
  <c r="I2671" i="2"/>
  <c r="I2064" i="2"/>
  <c r="I1134" i="2"/>
  <c r="I537" i="2"/>
  <c r="I2260" i="2"/>
  <c r="I753" i="2"/>
  <c r="I2269" i="2"/>
  <c r="I2517" i="2"/>
  <c r="I3092" i="2"/>
  <c r="I2723" i="2"/>
  <c r="I3245" i="2"/>
  <c r="I2026" i="2"/>
  <c r="I2879" i="2"/>
  <c r="I2589" i="2"/>
  <c r="I1507" i="2"/>
  <c r="I2810" i="2"/>
  <c r="I2158" i="2"/>
  <c r="I2601" i="2"/>
  <c r="I3480" i="2"/>
  <c r="I2603" i="2"/>
  <c r="I3481" i="2"/>
  <c r="I2635" i="2"/>
  <c r="I1522" i="2"/>
  <c r="I3081" i="2"/>
  <c r="I1603" i="2"/>
  <c r="I3907" i="2"/>
  <c r="I2539" i="2"/>
  <c r="I3924" i="2"/>
  <c r="I2678" i="2"/>
  <c r="I3933" i="2"/>
  <c r="I3051" i="2"/>
  <c r="I3966" i="2"/>
  <c r="I3107" i="2"/>
  <c r="I3834" i="2"/>
  <c r="I4637" i="2"/>
  <c r="I5149" i="2"/>
  <c r="I3541" i="2"/>
  <c r="I3251" i="2"/>
  <c r="I4487" i="2"/>
  <c r="I4999" i="2"/>
  <c r="I5511" i="2"/>
  <c r="I3347" i="2"/>
  <c r="I3695" i="2"/>
  <c r="I4586" i="2"/>
  <c r="I5098" i="2"/>
  <c r="I5610" i="2"/>
  <c r="I4001" i="2"/>
  <c r="I5081" i="2"/>
  <c r="I5848" i="2"/>
  <c r="I4737" i="2"/>
  <c r="I4560" i="2"/>
  <c r="I5379" i="2"/>
  <c r="I4664" i="2"/>
  <c r="I5483" i="2"/>
  <c r="I3683" i="2"/>
  <c r="I5012" i="2"/>
  <c r="I5790" i="2"/>
  <c r="I4809" i="2"/>
  <c r="I5621" i="2"/>
  <c r="I5985" i="2"/>
  <c r="I6504" i="2"/>
  <c r="I7016" i="2"/>
  <c r="I5412" i="2"/>
  <c r="I6273" i="2"/>
  <c r="I6785" i="2"/>
  <c r="I7297" i="2"/>
  <c r="I5828" i="2"/>
  <c r="I6410" i="2"/>
  <c r="I6922" i="2"/>
  <c r="I5387" i="2"/>
  <c r="I6267" i="2"/>
  <c r="I6779" i="2"/>
  <c r="I5968" i="2"/>
  <c r="I5744" i="2"/>
  <c r="I6365" i="2"/>
  <c r="I6877" i="2"/>
  <c r="I7389" i="2"/>
  <c r="I5764" i="2"/>
  <c r="I6374" i="2"/>
  <c r="I6886" i="2"/>
  <c r="I5233" i="2"/>
  <c r="I7487" i="2"/>
  <c r="I8017" i="2"/>
  <c r="I8529" i="2"/>
  <c r="I5540" i="2"/>
  <c r="I7498" i="2"/>
  <c r="I8026" i="2"/>
  <c r="I8538" i="2"/>
  <c r="I7426" i="2"/>
  <c r="I7971" i="2"/>
  <c r="I8483" i="2"/>
  <c r="I8995" i="2"/>
  <c r="I5808" i="2"/>
  <c r="I7512" i="2"/>
  <c r="I8038" i="2"/>
  <c r="I8550" i="2"/>
  <c r="I5936" i="2"/>
  <c r="I7522" i="2"/>
  <c r="I8047" i="2"/>
  <c r="I8559" i="2"/>
  <c r="I6820" i="2"/>
  <c r="I8621" i="2"/>
  <c r="I7384" i="2"/>
  <c r="I8736" i="2"/>
  <c r="I7574" i="2"/>
  <c r="I8850" i="2"/>
  <c r="I7732" i="2"/>
  <c r="I8964" i="2"/>
  <c r="I7780" i="2"/>
  <c r="I9000" i="2"/>
  <c r="I7933" i="2"/>
  <c r="I9067" i="2"/>
  <c r="I8396" i="2"/>
  <c r="I8709" i="2"/>
  <c r="I8981" i="2"/>
  <c r="I9168" i="2"/>
  <c r="I1422" i="2"/>
  <c r="I4212" i="2"/>
  <c r="I7293" i="2"/>
  <c r="I9158" i="2"/>
  <c r="I806" i="2"/>
  <c r="I795" i="2"/>
  <c r="I1107" i="2"/>
  <c r="I2423" i="2"/>
  <c r="I1995" i="2"/>
  <c r="I2086" i="2"/>
  <c r="I3215" i="2"/>
  <c r="I1870" i="2"/>
  <c r="I4197" i="2"/>
  <c r="I4170" i="2"/>
  <c r="I4274" i="2"/>
  <c r="I3201" i="2"/>
  <c r="I4376" i="2"/>
  <c r="I6537" i="2"/>
  <c r="I6017" i="2"/>
  <c r="I4555" i="2"/>
  <c r="I8793" i="2"/>
  <c r="I8747" i="2"/>
  <c r="I7063" i="2"/>
  <c r="I8284" i="2"/>
  <c r="I8293" i="2"/>
  <c r="I1536" i="2"/>
  <c r="I2410" i="2"/>
  <c r="I4004" i="2"/>
  <c r="I3357" i="2"/>
  <c r="I4337" i="2"/>
  <c r="I6810" i="2"/>
  <c r="I6454" i="2"/>
  <c r="I6583" i="2"/>
  <c r="I8627" i="2"/>
  <c r="I7679" i="2"/>
  <c r="I9020" i="2"/>
  <c r="I8317" i="2"/>
  <c r="I1248" i="2"/>
  <c r="I2320" i="2"/>
  <c r="I4269" i="2"/>
  <c r="I3629" i="2"/>
  <c r="I5692" i="2"/>
  <c r="I5454" i="2"/>
  <c r="I1261" i="2"/>
  <c r="I874" i="2"/>
  <c r="I1407" i="2"/>
  <c r="I945" i="2"/>
  <c r="I1906" i="2"/>
  <c r="I2522" i="2"/>
  <c r="I3152" i="2"/>
  <c r="I3518" i="2"/>
  <c r="I4281" i="2"/>
  <c r="I5727" i="2"/>
  <c r="I5427" i="2"/>
  <c r="I3766" i="2"/>
  <c r="I7232" i="2"/>
  <c r="I7138" i="2"/>
  <c r="I6069" i="2"/>
  <c r="I6836" i="2"/>
  <c r="I8242" i="2"/>
  <c r="I7742" i="2"/>
  <c r="I9036" i="2"/>
  <c r="I9207" i="2"/>
  <c r="I8613" i="2"/>
  <c r="I1141" i="2"/>
  <c r="I2792" i="2"/>
  <c r="I3286" i="2"/>
  <c r="I6909" i="2"/>
  <c r="I9037" i="2"/>
  <c r="I1213" i="2"/>
  <c r="I1338" i="2"/>
  <c r="I1356" i="2"/>
  <c r="I1336" i="2"/>
  <c r="I1778" i="2"/>
  <c r="I2440" i="2"/>
  <c r="I3073" i="2"/>
  <c r="I4075" i="2"/>
  <c r="I2736" i="2"/>
  <c r="I5167" i="2"/>
  <c r="I5350" i="2"/>
  <c r="I5078" i="2"/>
  <c r="I6953" i="2"/>
  <c r="I5872" i="2"/>
  <c r="I7557" i="2"/>
  <c r="I8697" i="2"/>
  <c r="I8651" i="2"/>
  <c r="I6764" i="2"/>
  <c r="I9045" i="2"/>
  <c r="I9177" i="2"/>
  <c r="I9072" i="2"/>
  <c r="I1405" i="2"/>
  <c r="I3321" i="2"/>
  <c r="I4682" i="2"/>
  <c r="I6890" i="2"/>
  <c r="I8515" i="2"/>
  <c r="I8053" i="2"/>
  <c r="I1151" i="2"/>
  <c r="I1171" i="2"/>
  <c r="I1766" i="2"/>
  <c r="I2948" i="2"/>
  <c r="I2634" i="2"/>
  <c r="I3346" i="2"/>
  <c r="I4292" i="2"/>
  <c r="I5517" i="2"/>
  <c r="I4954" i="2"/>
  <c r="I5252" i="2"/>
  <c r="I6360" i="2"/>
  <c r="I5382" i="2"/>
  <c r="I5190" i="2"/>
  <c r="I7254" i="2"/>
  <c r="I8897" i="2"/>
  <c r="I8851" i="2"/>
  <c r="I7322" i="2"/>
  <c r="I6340" i="2"/>
  <c r="I7538" i="2"/>
  <c r="I1184" i="2"/>
  <c r="I2138" i="2"/>
  <c r="I3169" i="2"/>
  <c r="I6619" i="2"/>
  <c r="I583" i="2"/>
  <c r="I809" i="2"/>
  <c r="I2377" i="2"/>
  <c r="I2435" i="2"/>
  <c r="I2560" i="2"/>
  <c r="I3793" i="2"/>
  <c r="I3667" i="2"/>
  <c r="I4437" i="2"/>
  <c r="I5823" i="2"/>
  <c r="I5580" i="2"/>
  <c r="I4692" i="2"/>
  <c r="I7328" i="2"/>
  <c r="I7234" i="2"/>
  <c r="I7189" i="2"/>
  <c r="I7817" i="2"/>
  <c r="I7771" i="2"/>
  <c r="I8862" i="2"/>
  <c r="I9132" i="2"/>
  <c r="I6639" i="2"/>
  <c r="I9154" i="2"/>
  <c r="I2465" i="2"/>
  <c r="I2164" i="2"/>
  <c r="I3099" i="2"/>
  <c r="I5587" i="2"/>
  <c r="I8326" i="2"/>
  <c r="I612" i="2"/>
  <c r="I536" i="2"/>
  <c r="I833" i="2"/>
  <c r="I1721" i="2"/>
  <c r="I1983" i="2"/>
  <c r="I2342" i="2"/>
  <c r="I3204" i="2"/>
  <c r="I3396" i="2"/>
  <c r="I3647" i="2"/>
  <c r="I4743" i="2"/>
  <c r="I5354" i="2"/>
  <c r="I3984" i="2"/>
  <c r="I4344" i="2"/>
  <c r="I6529" i="2"/>
  <c r="I6523" i="2"/>
  <c r="I4440" i="2"/>
  <c r="I8785" i="2"/>
  <c r="I6783" i="2"/>
  <c r="I8303" i="2"/>
  <c r="I9190" i="2"/>
  <c r="I8208" i="2"/>
  <c r="I9043" i="2"/>
  <c r="I8140" i="2"/>
  <c r="I8501" i="2"/>
  <c r="I8789" i="2"/>
  <c r="I8677" i="2"/>
  <c r="I415" i="2"/>
  <c r="I1828" i="2"/>
  <c r="I1664" i="2"/>
  <c r="I836" i="2"/>
  <c r="I751" i="2"/>
  <c r="I1396" i="2"/>
  <c r="I1123" i="2"/>
  <c r="I1570" i="2"/>
  <c r="I1459" i="2"/>
  <c r="I2078" i="2"/>
  <c r="I2546" i="2"/>
  <c r="I3448" i="2"/>
  <c r="I2843" i="2"/>
  <c r="I4148" i="2"/>
  <c r="I2622" i="2"/>
  <c r="I3692" i="2"/>
  <c r="I3844" i="2"/>
  <c r="I4129" i="2"/>
  <c r="I5225" i="2"/>
  <c r="I5662" i="2"/>
  <c r="I6984" i="2"/>
  <c r="I5989" i="2"/>
  <c r="I6747" i="2"/>
  <c r="I7357" i="2"/>
  <c r="I6612" i="2"/>
  <c r="I6391" i="2"/>
  <c r="I7618" i="2"/>
  <c r="I7103" i="2"/>
  <c r="I6956" i="2"/>
  <c r="I6159" i="2"/>
  <c r="I7448" i="2"/>
  <c r="I8036" i="2"/>
  <c r="I8189" i="2"/>
  <c r="I8549" i="2"/>
  <c r="I8416" i="2"/>
  <c r="I532" i="2"/>
  <c r="I1044" i="2"/>
  <c r="I709" i="2"/>
  <c r="I1221" i="2"/>
  <c r="I718" i="2"/>
  <c r="I447" i="2"/>
  <c r="I959" i="2"/>
  <c r="I456" i="2"/>
  <c r="I968" i="2"/>
  <c r="I834" i="2"/>
  <c r="I1346" i="2"/>
  <c r="I1540" i="2"/>
  <c r="I2052" i="2"/>
  <c r="I1549" i="2"/>
  <c r="I369" i="2"/>
  <c r="I1566" i="2"/>
  <c r="I1367" i="2"/>
  <c r="I1879" i="2"/>
  <c r="I1504" i="2"/>
  <c r="I811" i="2"/>
  <c r="I1641" i="2"/>
  <c r="I1378" i="2"/>
  <c r="I2335" i="2"/>
  <c r="I1379" i="2"/>
  <c r="I2241" i="2"/>
  <c r="I1875" i="2"/>
  <c r="I1774" i="2"/>
  <c r="I2436" i="2"/>
  <c r="I1798" i="2"/>
  <c r="I2445" i="2"/>
  <c r="I2754" i="2"/>
  <c r="I2120" i="2"/>
  <c r="I2909" i="2"/>
  <c r="I2144" i="2"/>
  <c r="I2456" i="2"/>
  <c r="I1490" i="2"/>
  <c r="I2808" i="2"/>
  <c r="I2318" i="2"/>
  <c r="I2986" i="2"/>
  <c r="I2958" i="2"/>
  <c r="I3089" i="2"/>
  <c r="I3656" i="2"/>
  <c r="I3091" i="2"/>
  <c r="I3657" i="2"/>
  <c r="I3105" i="2"/>
  <c r="I2883" i="2"/>
  <c r="I3316" i="2"/>
  <c r="I3413" i="2"/>
  <c r="I4083" i="2"/>
  <c r="I3446" i="2"/>
  <c r="I4100" i="2"/>
  <c r="I3463" i="2"/>
  <c r="I4109" i="2"/>
  <c r="I3522" i="2"/>
  <c r="I4142" i="2"/>
  <c r="I2827" i="2"/>
  <c r="I4201" i="2"/>
  <c r="I4813" i="2"/>
  <c r="I5325" i="2"/>
  <c r="I3994" i="2"/>
  <c r="I3903" i="2"/>
  <c r="I4663" i="2"/>
  <c r="I5175" i="2"/>
  <c r="I5687" i="2"/>
  <c r="I2590" i="2"/>
  <c r="I4098" i="2"/>
  <c r="I4762" i="2"/>
  <c r="I5274" i="2"/>
  <c r="I5786" i="2"/>
  <c r="I4544" i="2"/>
  <c r="I5363" i="2"/>
  <c r="I3725" i="2"/>
  <c r="I5019" i="2"/>
  <c r="I4841" i="2"/>
  <c r="I5648" i="2"/>
  <c r="I4945" i="2"/>
  <c r="I5734" i="2"/>
  <c r="I4467" i="2"/>
  <c r="I5294" i="2"/>
  <c r="I4024" i="2"/>
  <c r="I5091" i="2"/>
  <c r="I4870" i="2"/>
  <c r="I6168" i="2"/>
  <c r="I6680" i="2"/>
  <c r="I7192" i="2"/>
  <c r="I5896" i="2"/>
  <c r="I6449" i="2"/>
  <c r="I6961" i="2"/>
  <c r="I7473" i="2"/>
  <c r="I6074" i="2"/>
  <c r="I6586" i="2"/>
  <c r="I7098" i="2"/>
  <c r="I5885" i="2"/>
  <c r="I6443" i="2"/>
  <c r="I4793" i="2"/>
  <c r="I6156" i="2"/>
  <c r="I6029" i="2"/>
  <c r="I6541" i="2"/>
  <c r="I7053" i="2"/>
  <c r="I7565" i="2"/>
  <c r="I6038" i="2"/>
  <c r="I6550" i="2"/>
  <c r="I7062" i="2"/>
  <c r="I6676" i="2"/>
  <c r="I7681" i="2"/>
  <c r="I8193" i="2"/>
  <c r="I8705" i="2"/>
  <c r="I6711" i="2"/>
  <c r="I7690" i="2"/>
  <c r="I8202" i="2"/>
  <c r="I6492" i="2"/>
  <c r="I7635" i="2"/>
  <c r="I8147" i="2"/>
  <c r="I8659" i="2"/>
  <c r="I6463" i="2"/>
  <c r="I6759" i="2"/>
  <c r="I7702" i="2"/>
  <c r="I8214" i="2"/>
  <c r="I8726" i="2"/>
  <c r="I6796" i="2"/>
  <c r="I7711" i="2"/>
  <c r="I8223" i="2"/>
  <c r="I8735" i="2"/>
  <c r="I7744" i="2"/>
  <c r="I8973" i="2"/>
  <c r="I7896" i="2"/>
  <c r="I9053" i="2"/>
  <c r="I8048" i="2"/>
  <c r="I9110" i="2"/>
  <c r="I8200" i="2"/>
  <c r="I9167" i="2"/>
  <c r="I8248" i="2"/>
  <c r="I9185" i="2"/>
  <c r="I8404" i="2"/>
  <c r="I7164" i="2"/>
  <c r="I7717" i="2"/>
  <c r="I8080" i="2"/>
  <c r="I9200" i="2"/>
  <c r="I357" i="2"/>
  <c r="I744" i="2"/>
  <c r="I1227" i="2"/>
  <c r="I2175" i="2"/>
  <c r="I382" i="2"/>
  <c r="I626" i="2"/>
  <c r="I1789" i="2"/>
  <c r="I1808" i="2"/>
  <c r="I1894" i="2"/>
  <c r="I2429" i="2"/>
  <c r="I2424" i="2"/>
  <c r="I3171" i="2"/>
  <c r="I3078" i="2"/>
  <c r="I3414" i="2"/>
  <c r="I3775" i="2"/>
  <c r="I5309" i="2"/>
  <c r="I5415" i="2"/>
  <c r="I5258" i="2"/>
  <c r="I4891" i="2"/>
  <c r="I3959" i="2"/>
  <c r="I5689" i="2"/>
  <c r="I6497" i="2"/>
  <c r="I7210" i="2"/>
  <c r="I6333" i="2"/>
  <c r="I7484" i="2"/>
  <c r="I7496" i="2"/>
  <c r="I412" i="2"/>
  <c r="I1101" i="2"/>
  <c r="I391" i="2"/>
  <c r="I903" i="2"/>
  <c r="I400" i="2"/>
  <c r="I912" i="2"/>
  <c r="I778" i="2"/>
  <c r="I1290" i="2"/>
  <c r="I1484" i="2"/>
  <c r="I1996" i="2"/>
  <c r="I1493" i="2"/>
  <c r="I2005" i="2"/>
  <c r="I1510" i="2"/>
  <c r="I1280" i="2"/>
  <c r="I1823" i="2"/>
  <c r="I1448" i="2"/>
  <c r="I521" i="2"/>
  <c r="I1585" i="2"/>
  <c r="I913" i="2"/>
  <c r="I2279" i="2"/>
  <c r="I915" i="2"/>
  <c r="I2185" i="2"/>
  <c r="I1707" i="2"/>
  <c r="I1555" i="2"/>
  <c r="I2380" i="2"/>
  <c r="I1594" i="2"/>
  <c r="I2389" i="2"/>
  <c r="I2680" i="2"/>
  <c r="I1899" i="2"/>
  <c r="I2853" i="2"/>
  <c r="I1954" i="2"/>
  <c r="I2344" i="2"/>
  <c r="I2999" i="2"/>
  <c r="I2749" i="2"/>
  <c r="I2176" i="2"/>
  <c r="I2930" i="2"/>
  <c r="I2809" i="2"/>
  <c r="I2961" i="2"/>
  <c r="I3600" i="2"/>
  <c r="I2963" i="2"/>
  <c r="I3601" i="2"/>
  <c r="I2987" i="2"/>
  <c r="I2725" i="2"/>
  <c r="I3252" i="2"/>
  <c r="I3291" i="2"/>
  <c r="I4027" i="2"/>
  <c r="I3334" i="2"/>
  <c r="I4044" i="2"/>
  <c r="I3351" i="2"/>
  <c r="I4053" i="2"/>
  <c r="I3419" i="2"/>
  <c r="I4086" i="2"/>
  <c r="I3438" i="2"/>
  <c r="I4089" i="2"/>
  <c r="I4757" i="2"/>
  <c r="I5269" i="2"/>
  <c r="I3877" i="2"/>
  <c r="I3756" i="2"/>
  <c r="I4607" i="2"/>
  <c r="I5119" i="2"/>
  <c r="I5631" i="2"/>
  <c r="I3779" i="2"/>
  <c r="I3986" i="2"/>
  <c r="I4706" i="2"/>
  <c r="I5218" i="2"/>
  <c r="I5730" i="2"/>
  <c r="I4441" i="2"/>
  <c r="I5273" i="2"/>
  <c r="I6003" i="2"/>
  <c r="I4929" i="2"/>
  <c r="I4752" i="2"/>
  <c r="I5571" i="2"/>
  <c r="I4856" i="2"/>
  <c r="I5660" i="2"/>
  <c r="I4311" i="2"/>
  <c r="I5204" i="2"/>
  <c r="I3613" i="2"/>
  <c r="I5001" i="2"/>
  <c r="I4288" i="2"/>
  <c r="I6112" i="2"/>
  <c r="I6624" i="2"/>
  <c r="I7136" i="2"/>
  <c r="I5797" i="2"/>
  <c r="I6393" i="2"/>
  <c r="I6905" i="2"/>
  <c r="I7417" i="2"/>
  <c r="I6016" i="2"/>
  <c r="I6530" i="2"/>
  <c r="I7042" i="2"/>
  <c r="I5787" i="2"/>
  <c r="I6387" i="2"/>
  <c r="I3875" i="2"/>
  <c r="I6100" i="2"/>
  <c r="I5957" i="2"/>
  <c r="I6485" i="2"/>
  <c r="I6997" i="2"/>
  <c r="I7509" i="2"/>
  <c r="I5971" i="2"/>
  <c r="I6494" i="2"/>
  <c r="I7006" i="2"/>
  <c r="I6452" i="2"/>
  <c r="I7625" i="2"/>
  <c r="I8137" i="2"/>
  <c r="I8649" i="2"/>
  <c r="I6487" i="2"/>
  <c r="I7634" i="2"/>
  <c r="I8146" i="2"/>
  <c r="I6268" i="2"/>
  <c r="I7572" i="2"/>
  <c r="I8091" i="2"/>
  <c r="I8603" i="2"/>
  <c r="I6239" i="2"/>
  <c r="I6535" i="2"/>
  <c r="I7646" i="2"/>
  <c r="I8158" i="2"/>
  <c r="I8670" i="2"/>
  <c r="I6572" i="2"/>
  <c r="I7655" i="2"/>
  <c r="I8167" i="2"/>
  <c r="I8679" i="2"/>
  <c r="I7592" i="2"/>
  <c r="I8861" i="2"/>
  <c r="I7748" i="2"/>
  <c r="I8976" i="2"/>
  <c r="I7900" i="2"/>
  <c r="I9054" i="2"/>
  <c r="I8052" i="2"/>
  <c r="I9111" i="2"/>
  <c r="I8100" i="2"/>
  <c r="I9129" i="2"/>
  <c r="I8253" i="2"/>
  <c r="I9187" i="2"/>
  <c r="I9208" i="2"/>
  <c r="I7459" i="2"/>
  <c r="I6756" i="2"/>
  <c r="I692" i="2"/>
  <c r="I552" i="2"/>
  <c r="I2029" i="2"/>
  <c r="I1865" i="2"/>
  <c r="I693" i="2"/>
  <c r="I1199" i="2"/>
  <c r="I1652" i="2"/>
  <c r="I1344" i="2"/>
  <c r="I1881" i="2"/>
  <c r="I1834" i="2"/>
  <c r="I2182" i="2"/>
  <c r="I2619" i="2"/>
  <c r="I2915" i="2"/>
  <c r="I2474" i="2"/>
  <c r="I4387" i="2"/>
  <c r="I3861" i="2"/>
  <c r="I5437" i="2"/>
  <c r="I5671" i="2"/>
  <c r="I5514" i="2"/>
  <c r="I4611" i="2"/>
  <c r="I4859" i="2"/>
  <c r="I6280" i="2"/>
  <c r="I7009" i="2"/>
  <c r="I5249" i="2"/>
  <c r="I6077" i="2"/>
  <c r="I6278" i="2"/>
  <c r="I7857" i="2"/>
  <c r="I7802" i="2"/>
  <c r="I8195" i="2"/>
  <c r="I7622" i="2"/>
  <c r="I7695" i="2"/>
  <c r="I7108" i="2"/>
  <c r="I8328" i="2"/>
  <c r="I461" i="2"/>
  <c r="I726" i="2"/>
  <c r="I420" i="2"/>
  <c r="I932" i="2"/>
  <c r="I597" i="2"/>
  <c r="I1109" i="2"/>
  <c r="I606" i="2"/>
  <c r="I1118" i="2"/>
  <c r="I847" i="2"/>
  <c r="I1359" i="2"/>
  <c r="I856" i="2"/>
  <c r="I722" i="2"/>
  <c r="I1234" i="2"/>
  <c r="I1428" i="2"/>
  <c r="I1940" i="2"/>
  <c r="I1437" i="2"/>
  <c r="I1949" i="2"/>
  <c r="I1454" i="2"/>
  <c r="I1190" i="2"/>
  <c r="I1767" i="2"/>
  <c r="I1392" i="2"/>
  <c r="I1904" i="2"/>
  <c r="I1529" i="2"/>
  <c r="I2041" i="2"/>
  <c r="I2223" i="2"/>
  <c r="I2735" i="2"/>
  <c r="I2129" i="2"/>
  <c r="I1483" i="2"/>
  <c r="I1312" i="2"/>
  <c r="I2324" i="2"/>
  <c r="I1370" i="2"/>
  <c r="I2333" i="2"/>
  <c r="I2605" i="2"/>
  <c r="I1324" i="2"/>
  <c r="I2797" i="2"/>
  <c r="I1467" i="2"/>
  <c r="I2211" i="2"/>
  <c r="I2943" i="2"/>
  <c r="I2674" i="2"/>
  <c r="I2006" i="2"/>
  <c r="I2874" i="2"/>
  <c r="I2625" i="2"/>
  <c r="I2811" i="2"/>
  <c r="I3544" i="2"/>
  <c r="I2814" i="2"/>
  <c r="I3545" i="2"/>
  <c r="I2838" i="2"/>
  <c r="I2477" i="2"/>
  <c r="I3177" i="2"/>
  <c r="I3083" i="2"/>
  <c r="I3971" i="2"/>
  <c r="I3155" i="2"/>
  <c r="I3988" i="2"/>
  <c r="I3187" i="2"/>
  <c r="I3997" i="2"/>
  <c r="I3299" i="2"/>
  <c r="I4030" i="2"/>
  <c r="I3325" i="2"/>
  <c r="I3977" i="2"/>
  <c r="I4701" i="2"/>
  <c r="I5213" i="2"/>
  <c r="I3727" i="2"/>
  <c r="I3599" i="2"/>
  <c r="I4551" i="2"/>
  <c r="I5063" i="2"/>
  <c r="I5575" i="2"/>
  <c r="I3627" i="2"/>
  <c r="I3867" i="2"/>
  <c r="I4650" i="2"/>
  <c r="I5162" i="2"/>
  <c r="I5674" i="2"/>
  <c r="I4257" i="2"/>
  <c r="I5184" i="2"/>
  <c r="I5933" i="2"/>
  <c r="I4840" i="2"/>
  <c r="I4662" i="2"/>
  <c r="I5481" i="2"/>
  <c r="I4766" i="2"/>
  <c r="I5585" i="2"/>
  <c r="I4087" i="2"/>
  <c r="I5115" i="2"/>
  <c r="I5876" i="2"/>
  <c r="I4912" i="2"/>
  <c r="I5707" i="2"/>
  <c r="I6056" i="2"/>
  <c r="I6568" i="2"/>
  <c r="I7080" i="2"/>
  <c r="I5668" i="2"/>
  <c r="I6337" i="2"/>
  <c r="I6849" i="2"/>
  <c r="I7361" i="2"/>
  <c r="I5940" i="2"/>
  <c r="I6474" i="2"/>
  <c r="I6986" i="2"/>
  <c r="I5646" i="2"/>
  <c r="I6331" i="2"/>
  <c r="I6843" i="2"/>
  <c r="I6044" i="2"/>
  <c r="I5861" i="2"/>
  <c r="I6429" i="2"/>
  <c r="I6941" i="2"/>
  <c r="I7453" i="2"/>
  <c r="I5877" i="2"/>
  <c r="I6438" i="2"/>
  <c r="I6950" i="2"/>
  <c r="I6228" i="2"/>
  <c r="I7561" i="2"/>
  <c r="I8081" i="2"/>
  <c r="I8593" i="2"/>
  <c r="I6263" i="2"/>
  <c r="I7571" i="2"/>
  <c r="I8090" i="2"/>
  <c r="I5765" i="2"/>
  <c r="I7508" i="2"/>
  <c r="I8035" i="2"/>
  <c r="I8547" i="2"/>
  <c r="I5604" i="2"/>
  <c r="I6311" i="2"/>
  <c r="I7585" i="2"/>
  <c r="I8102" i="2"/>
  <c r="I8614" i="2"/>
  <c r="I6348" i="2"/>
  <c r="I7595" i="2"/>
  <c r="I8111" i="2"/>
  <c r="I8623" i="2"/>
  <c r="I7407" i="2"/>
  <c r="I8749" i="2"/>
  <c r="I7593" i="2"/>
  <c r="I8864" i="2"/>
  <c r="I7749" i="2"/>
  <c r="I8978" i="2"/>
  <c r="I7901" i="2"/>
  <c r="I9055" i="2"/>
  <c r="I7949" i="2"/>
  <c r="I9073" i="2"/>
  <c r="I8104" i="2"/>
  <c r="I9131" i="2"/>
  <c r="I8949" i="2"/>
  <c r="I9120" i="2"/>
  <c r="I7584" i="2"/>
  <c r="I1773" i="2"/>
  <c r="I2893" i="2"/>
  <c r="I4920" i="2"/>
  <c r="I8451" i="2"/>
  <c r="I1132" i="2"/>
  <c r="I544" i="2"/>
  <c r="I1654" i="2"/>
  <c r="I1982" i="2"/>
  <c r="I2587" i="2"/>
  <c r="I3744" i="2"/>
  <c r="I4171" i="2"/>
  <c r="I4230" i="2"/>
  <c r="I4751" i="2"/>
  <c r="I4684" i="2"/>
  <c r="I5086" i="2"/>
  <c r="I5339" i="2"/>
  <c r="I4832" i="2"/>
  <c r="I4424" i="2"/>
  <c r="I6638" i="2"/>
  <c r="I7778" i="2"/>
  <c r="I8302" i="2"/>
  <c r="I9084" i="2"/>
  <c r="I6500" i="2"/>
  <c r="I8460" i="2"/>
  <c r="I2434" i="2"/>
  <c r="I2693" i="2"/>
  <c r="I4265" i="2"/>
  <c r="I5312" i="2"/>
  <c r="I6673" i="2"/>
  <c r="I5905" i="2"/>
  <c r="I7658" i="2"/>
  <c r="I6631" i="2"/>
  <c r="I8191" i="2"/>
  <c r="I9078" i="2"/>
  <c r="I8288" i="2"/>
  <c r="I3108" i="2"/>
  <c r="I3442" i="2"/>
  <c r="I4302" i="2"/>
  <c r="I4858" i="2"/>
  <c r="I6353" i="2"/>
  <c r="I6795" i="2"/>
  <c r="I749" i="2"/>
  <c r="I481" i="2"/>
  <c r="I1606" i="2"/>
  <c r="I1538" i="2"/>
  <c r="I1310" i="2"/>
  <c r="I1866" i="2"/>
  <c r="I3696" i="2"/>
  <c r="I3356" i="2"/>
  <c r="I3586" i="2"/>
  <c r="I3983" i="2"/>
  <c r="I5314" i="2"/>
  <c r="I5009" i="2"/>
  <c r="I6208" i="2"/>
  <c r="I4352" i="2"/>
  <c r="I5953" i="2"/>
  <c r="I7605" i="2"/>
  <c r="I8745" i="2"/>
  <c r="I8187" i="2"/>
  <c r="I6935" i="2"/>
  <c r="I9093" i="2"/>
  <c r="I674" i="2"/>
  <c r="I969" i="2"/>
  <c r="I3956" i="2"/>
  <c r="I5771" i="2"/>
  <c r="I8198" i="2"/>
  <c r="I1036" i="2"/>
  <c r="I448" i="2"/>
  <c r="I1558" i="2"/>
  <c r="I1337" i="2"/>
  <c r="I2744" i="2"/>
  <c r="I2302" i="2"/>
  <c r="I3649" i="2"/>
  <c r="I3430" i="2"/>
  <c r="I4185" i="2"/>
  <c r="I5679" i="2"/>
  <c r="I4531" i="2"/>
  <c r="I5724" i="2"/>
  <c r="I4819" i="2"/>
  <c r="I7465" i="2"/>
  <c r="I6148" i="2"/>
  <c r="I6542" i="2"/>
  <c r="I6460" i="2"/>
  <c r="I8206" i="2"/>
  <c r="I8957" i="2"/>
  <c r="I8228" i="2"/>
  <c r="I948" i="2"/>
  <c r="I1256" i="2"/>
  <c r="I4093" i="2"/>
  <c r="I6177" i="2"/>
  <c r="I8271" i="2"/>
  <c r="I523" i="2"/>
  <c r="I639" i="2"/>
  <c r="I1137" i="2"/>
  <c r="I1296" i="2"/>
  <c r="I2116" i="2"/>
  <c r="I2726" i="2"/>
  <c r="I3337" i="2"/>
  <c r="I3741" i="2"/>
  <c r="I4493" i="2"/>
  <c r="I5367" i="2"/>
  <c r="I5978" i="2"/>
  <c r="I4433" i="2"/>
  <c r="I6872" i="2"/>
  <c r="I6778" i="2"/>
  <c r="I6221" i="2"/>
  <c r="I7260" i="2"/>
  <c r="I8394" i="2"/>
  <c r="I7303" i="2"/>
  <c r="I8927" i="2"/>
  <c r="I7131" i="2"/>
  <c r="I6404" i="2"/>
  <c r="I623" i="2"/>
  <c r="I3640" i="2"/>
  <c r="I5430" i="2"/>
  <c r="I8463" i="2"/>
  <c r="I458" i="2"/>
  <c r="I1035" i="2"/>
  <c r="I1777" i="2"/>
  <c r="I2058" i="2"/>
  <c r="I2454" i="2"/>
  <c r="I3279" i="2"/>
  <c r="I3452" i="2"/>
  <c r="I3723" i="2"/>
  <c r="I5311" i="2"/>
  <c r="I4761" i="2"/>
  <c r="I5163" i="2"/>
  <c r="I5544" i="2"/>
  <c r="I5139" i="2"/>
  <c r="I5492" i="2"/>
  <c r="I7198" i="2"/>
  <c r="I8338" i="2"/>
  <c r="I7838" i="2"/>
  <c r="I8871" i="2"/>
  <c r="I8564" i="2"/>
  <c r="I933" i="2"/>
  <c r="I1358" i="2"/>
  <c r="I4340" i="2"/>
  <c r="I7176" i="2"/>
  <c r="I8899" i="2"/>
  <c r="I411" i="2"/>
  <c r="I527" i="2"/>
  <c r="I1620" i="2"/>
  <c r="I1088" i="2"/>
  <c r="I2516" i="2"/>
  <c r="I2063" i="2"/>
  <c r="I3206" i="2"/>
  <c r="I3597" i="2"/>
  <c r="I5405" i="2"/>
  <c r="I5767" i="2"/>
  <c r="I5491" i="2"/>
  <c r="I4603" i="2"/>
  <c r="I7272" i="2"/>
  <c r="I7178" i="2"/>
  <c r="I7133" i="2"/>
  <c r="I8273" i="2"/>
  <c r="I8227" i="2"/>
  <c r="I7043" i="2"/>
  <c r="I8109" i="2"/>
  <c r="I8461" i="2"/>
  <c r="I7559" i="2"/>
  <c r="I8024" i="2"/>
  <c r="I7988" i="2"/>
  <c r="I8376" i="2"/>
  <c r="I8532" i="2"/>
  <c r="I9042" i="2"/>
  <c r="I395" i="2"/>
  <c r="I596" i="2"/>
  <c r="I1108" i="2"/>
  <c r="I773" i="2"/>
  <c r="I1285" i="2"/>
  <c r="I782" i="2"/>
  <c r="I511" i="2"/>
  <c r="I1023" i="2"/>
  <c r="I520" i="2"/>
  <c r="I386" i="2"/>
  <c r="I898" i="2"/>
  <c r="I665" i="2"/>
  <c r="I1604" i="2"/>
  <c r="I699" i="2"/>
  <c r="I1613" i="2"/>
  <c r="I769" i="2"/>
  <c r="I1630" i="2"/>
  <c r="I1431" i="2"/>
  <c r="I385" i="2"/>
  <c r="I1568" i="2"/>
  <c r="I1043" i="2"/>
  <c r="I1705" i="2"/>
  <c r="I1634" i="2"/>
  <c r="I2399" i="2"/>
  <c r="I1195" i="2"/>
  <c r="I2305" i="2"/>
  <c r="I2003" i="2"/>
  <c r="I1943" i="2"/>
  <c r="I2500" i="2"/>
  <c r="I1958" i="2"/>
  <c r="I1618" i="2"/>
  <c r="I2820" i="2"/>
  <c r="I2291" i="2"/>
  <c r="I2973" i="2"/>
  <c r="I2310" i="2"/>
  <c r="I2555" i="2"/>
  <c r="I1998" i="2"/>
  <c r="I2872" i="2"/>
  <c r="I2446" i="2"/>
  <c r="I3050" i="2"/>
  <c r="I3102" i="2"/>
  <c r="I3183" i="2"/>
  <c r="I3720" i="2"/>
  <c r="I3184" i="2"/>
  <c r="I3721" i="2"/>
  <c r="I3196" i="2"/>
  <c r="I3047" i="2"/>
  <c r="I3380" i="2"/>
  <c r="I3530" i="2"/>
  <c r="I4147" i="2"/>
  <c r="I3557" i="2"/>
  <c r="I4164" i="2"/>
  <c r="I3571" i="2"/>
  <c r="I4173" i="2"/>
  <c r="I3623" i="2"/>
  <c r="I4206" i="2"/>
  <c r="I3230" i="2"/>
  <c r="I4329" i="2"/>
  <c r="I4877" i="2"/>
  <c r="I5389" i="2"/>
  <c r="I4122" i="2"/>
  <c r="I4031" i="2"/>
  <c r="I4727" i="2"/>
  <c r="I5239" i="2"/>
  <c r="I5751" i="2"/>
  <c r="I3526" i="2"/>
  <c r="I4226" i="2"/>
  <c r="I4826" i="2"/>
  <c r="I5338" i="2"/>
  <c r="I5850" i="2"/>
  <c r="I4646" i="2"/>
  <c r="I5465" i="2"/>
  <c r="I4103" i="2"/>
  <c r="I5121" i="2"/>
  <c r="I4944" i="2"/>
  <c r="I3912" i="2"/>
  <c r="I5048" i="2"/>
  <c r="I3953" i="2"/>
  <c r="I4577" i="2"/>
  <c r="I5396" i="2"/>
  <c r="I4280" i="2"/>
  <c r="I5193" i="2"/>
  <c r="I5236" i="2"/>
  <c r="I6232" i="2"/>
  <c r="I6744" i="2"/>
  <c r="I7256" i="2"/>
  <c r="I5997" i="2"/>
  <c r="I6513" i="2"/>
  <c r="I7025" i="2"/>
  <c r="I4678" i="2"/>
  <c r="I6138" i="2"/>
  <c r="I6650" i="2"/>
  <c r="I7162" i="2"/>
  <c r="I5990" i="2"/>
  <c r="I6507" i="2"/>
  <c r="I5185" i="2"/>
  <c r="I6220" i="2"/>
  <c r="I6093" i="2"/>
  <c r="I6605" i="2"/>
  <c r="I7117" i="2"/>
  <c r="I3968" i="2"/>
  <c r="I6102" i="2"/>
  <c r="I6614" i="2"/>
  <c r="I7126" i="2"/>
  <c r="I6919" i="2"/>
  <c r="I7745" i="2"/>
  <c r="I8257" i="2"/>
  <c r="I8769" i="2"/>
  <c r="I6943" i="2"/>
  <c r="I7754" i="2"/>
  <c r="I8266" i="2"/>
  <c r="I6748" i="2"/>
  <c r="I7699" i="2"/>
  <c r="I8211" i="2"/>
  <c r="I8723" i="2"/>
  <c r="I6719" i="2"/>
  <c r="I6975" i="2"/>
  <c r="I7766" i="2"/>
  <c r="I8278" i="2"/>
  <c r="I8790" i="2"/>
  <c r="I6999" i="2"/>
  <c r="I7775" i="2"/>
  <c r="I8287" i="2"/>
  <c r="I8799" i="2"/>
  <c r="I7916" i="2"/>
  <c r="I9060" i="2"/>
  <c r="I8068" i="2"/>
  <c r="I9117" i="2"/>
  <c r="I8220" i="2"/>
  <c r="I9174" i="2"/>
  <c r="I8372" i="2"/>
  <c r="I6004" i="2"/>
  <c r="I8420" i="2"/>
  <c r="I6415" i="2"/>
  <c r="I8572" i="2"/>
  <c r="I8037" i="2"/>
  <c r="I8400" i="2"/>
  <c r="I8714" i="2"/>
  <c r="I7395" i="2"/>
  <c r="I741" i="2"/>
  <c r="I546" i="2"/>
  <c r="I569" i="2"/>
  <c r="I2273" i="2"/>
  <c r="I702" i="2"/>
  <c r="I882" i="2"/>
  <c r="I705" i="2"/>
  <c r="I1161" i="2"/>
  <c r="I2225" i="2"/>
  <c r="I2338" i="2"/>
  <c r="I2847" i="2"/>
  <c r="I2897" i="2"/>
  <c r="I2640" i="2"/>
  <c r="I3891" i="2"/>
  <c r="I4126" i="2"/>
  <c r="I5565" i="2"/>
  <c r="I5735" i="2"/>
  <c r="I5706" i="2"/>
  <c r="I4360" i="2"/>
  <c r="I4552" i="2"/>
  <c r="I6152" i="2"/>
  <c r="I6753" i="2"/>
  <c r="I5740" i="2"/>
  <c r="I6717" i="2"/>
  <c r="I7823" i="2"/>
  <c r="I8928" i="2"/>
  <c r="I604" i="2"/>
  <c r="I1357" i="2"/>
  <c r="I455" i="2"/>
  <c r="I967" i="2"/>
  <c r="I464" i="2"/>
  <c r="I976" i="2"/>
  <c r="I842" i="2"/>
  <c r="I1354" i="2"/>
  <c r="I1548" i="2"/>
  <c r="I2060" i="2"/>
  <c r="I1557" i="2"/>
  <c r="I433" i="2"/>
  <c r="I1574" i="2"/>
  <c r="I1375" i="2"/>
  <c r="I1887" i="2"/>
  <c r="I1512" i="2"/>
  <c r="I843" i="2"/>
  <c r="I1649" i="2"/>
  <c r="I1410" i="2"/>
  <c r="I2343" i="2"/>
  <c r="I1411" i="2"/>
  <c r="I2249" i="2"/>
  <c r="I1898" i="2"/>
  <c r="I1795" i="2"/>
  <c r="I2444" i="2"/>
  <c r="I1819" i="2"/>
  <c r="I2453" i="2"/>
  <c r="I2764" i="2"/>
  <c r="I2142" i="2"/>
  <c r="I2917" i="2"/>
  <c r="I2166" i="2"/>
  <c r="I2470" i="2"/>
  <c r="I1571" i="2"/>
  <c r="I2816" i="2"/>
  <c r="I2334" i="2"/>
  <c r="I2994" i="2"/>
  <c r="I2979" i="2"/>
  <c r="I3103" i="2"/>
  <c r="I3664" i="2"/>
  <c r="I3104" i="2"/>
  <c r="I3665" i="2"/>
  <c r="I3119" i="2"/>
  <c r="I2905" i="2"/>
  <c r="I3324" i="2"/>
  <c r="I3429" i="2"/>
  <c r="I4091" i="2"/>
  <c r="I3462" i="2"/>
  <c r="I4108" i="2"/>
  <c r="I3479" i="2"/>
  <c r="I4117" i="2"/>
  <c r="I3534" i="2"/>
  <c r="I4150" i="2"/>
  <c r="I2913" i="2"/>
  <c r="I4217" i="2"/>
  <c r="I4821" i="2"/>
  <c r="I5333" i="2"/>
  <c r="I4010" i="2"/>
  <c r="I3919" i="2"/>
  <c r="I4671" i="2"/>
  <c r="I5183" i="2"/>
  <c r="I5695" i="2"/>
  <c r="I2977" i="2"/>
  <c r="I4114" i="2"/>
  <c r="I4770" i="2"/>
  <c r="I5282" i="2"/>
  <c r="I5794" i="2"/>
  <c r="I4556" i="2"/>
  <c r="I5376" i="2"/>
  <c r="I3811" i="2"/>
  <c r="I5032" i="2"/>
  <c r="I4854" i="2"/>
  <c r="I5659" i="2"/>
  <c r="I4958" i="2"/>
  <c r="I5745" i="2"/>
  <c r="I4483" i="2"/>
  <c r="I5307" i="2"/>
  <c r="I4056" i="2"/>
  <c r="I5104" i="2"/>
  <c r="I4921" i="2"/>
  <c r="I6176" i="2"/>
  <c r="I6688" i="2"/>
  <c r="I7200" i="2"/>
  <c r="I5910" i="2"/>
  <c r="I6457" i="2"/>
  <c r="I6969" i="2"/>
  <c r="I7481" i="2"/>
  <c r="I6082" i="2"/>
  <c r="I6594" i="2"/>
  <c r="I7106" i="2"/>
  <c r="I5900" i="2"/>
  <c r="I6451" i="2"/>
  <c r="I4844" i="2"/>
  <c r="I6164" i="2"/>
  <c r="I6037" i="2"/>
  <c r="I6549" i="2"/>
  <c r="I7061" i="2"/>
  <c r="I7573" i="2"/>
  <c r="I6046" i="2"/>
  <c r="I6558" i="2"/>
  <c r="I7070" i="2"/>
  <c r="I6708" i="2"/>
  <c r="I7689" i="2"/>
  <c r="I8201" i="2"/>
  <c r="I8713" i="2"/>
  <c r="I6743" i="2"/>
  <c r="I7698" i="2"/>
  <c r="I8210" i="2"/>
  <c r="I6524" i="2"/>
  <c r="I7643" i="2"/>
  <c r="I8155" i="2"/>
  <c r="I8667" i="2"/>
  <c r="I6495" i="2"/>
  <c r="I6791" i="2"/>
  <c r="I7710" i="2"/>
  <c r="I8222" i="2"/>
  <c r="I8734" i="2"/>
  <c r="I6828" i="2"/>
  <c r="I7719" i="2"/>
  <c r="I8231" i="2"/>
  <c r="I8743" i="2"/>
  <c r="I7765" i="2"/>
  <c r="I8989" i="2"/>
  <c r="I7917" i="2"/>
  <c r="I9061" i="2"/>
  <c r="I8069" i="2"/>
  <c r="I9118" i="2"/>
  <c r="I8221" i="2"/>
  <c r="I9175" i="2"/>
  <c r="I8269" i="2"/>
  <c r="I9193" i="2"/>
  <c r="I8424" i="2"/>
  <c r="I7400" i="2"/>
  <c r="I7804" i="2"/>
  <c r="I8165" i="2"/>
  <c r="I7079" i="2"/>
  <c r="I1012" i="2"/>
  <c r="I354" i="2"/>
  <c r="I1470" i="2"/>
  <c r="I1506" i="2"/>
  <c r="I1013" i="2"/>
  <c r="I440" i="2"/>
  <c r="I1972" i="2"/>
  <c r="I1607" i="2"/>
  <c r="I401" i="2"/>
  <c r="I2202" i="2"/>
  <c r="I2733" i="2"/>
  <c r="I2911" i="2"/>
  <c r="I3327" i="2"/>
  <c r="I3175" i="2"/>
  <c r="I3634" i="2"/>
  <c r="I4190" i="2"/>
  <c r="I3813" i="2"/>
  <c r="I5927" i="2"/>
  <c r="I5962" i="2"/>
  <c r="I5123" i="2"/>
  <c r="I5268" i="2"/>
  <c r="I6600" i="2"/>
  <c r="I7265" i="2"/>
  <c r="I5966" i="2"/>
  <c r="I6397" i="2"/>
  <c r="I6534" i="2"/>
  <c r="I8049" i="2"/>
  <c r="I8058" i="2"/>
  <c r="I8387" i="2"/>
  <c r="I7878" i="2"/>
  <c r="I8015" i="2"/>
  <c r="I8196" i="2"/>
  <c r="I9178" i="2"/>
  <c r="I653" i="2"/>
  <c r="I1110" i="2"/>
  <c r="I484" i="2"/>
  <c r="I996" i="2"/>
  <c r="I661" i="2"/>
  <c r="I1173" i="2"/>
  <c r="I670" i="2"/>
  <c r="I399" i="2"/>
  <c r="I911" i="2"/>
  <c r="I408" i="2"/>
  <c r="I920" i="2"/>
  <c r="I786" i="2"/>
  <c r="I1298" i="2"/>
  <c r="I1492" i="2"/>
  <c r="I2004" i="2"/>
  <c r="I1501" i="2"/>
  <c r="I2013" i="2"/>
  <c r="I1518" i="2"/>
  <c r="I1292" i="2"/>
  <c r="I1831" i="2"/>
  <c r="I1456" i="2"/>
  <c r="I585" i="2"/>
  <c r="I1593" i="2"/>
  <c r="I1025" i="2"/>
  <c r="I2287" i="2"/>
  <c r="I1027" i="2"/>
  <c r="I2193" i="2"/>
  <c r="I1739" i="2"/>
  <c r="I1587" i="2"/>
  <c r="I2388" i="2"/>
  <c r="I1626" i="2"/>
  <c r="I2397" i="2"/>
  <c r="I2690" i="2"/>
  <c r="I1950" i="2"/>
  <c r="I2861" i="2"/>
  <c r="I1987" i="2"/>
  <c r="I2360" i="2"/>
  <c r="I3007" i="2"/>
  <c r="I2760" i="2"/>
  <c r="I2198" i="2"/>
  <c r="I2938" i="2"/>
  <c r="I2830" i="2"/>
  <c r="I2982" i="2"/>
  <c r="I3608" i="2"/>
  <c r="I2985" i="2"/>
  <c r="I3609" i="2"/>
  <c r="I3009" i="2"/>
  <c r="I2753" i="2"/>
  <c r="I3263" i="2"/>
  <c r="I3310" i="2"/>
  <c r="I4035" i="2"/>
  <c r="I3350" i="2"/>
  <c r="I4052" i="2"/>
  <c r="I3367" i="2"/>
  <c r="I4061" i="2"/>
  <c r="I3435" i="2"/>
  <c r="I4094" i="2"/>
  <c r="I3454" i="2"/>
  <c r="I4105" i="2"/>
  <c r="I4765" i="2"/>
  <c r="I5277" i="2"/>
  <c r="I3898" i="2"/>
  <c r="I3778" i="2"/>
  <c r="I4615" i="2"/>
  <c r="I5127" i="2"/>
  <c r="I5639" i="2"/>
  <c r="I3799" i="2"/>
  <c r="I4002" i="2"/>
  <c r="I4714" i="2"/>
  <c r="I5226" i="2"/>
  <c r="I5738" i="2"/>
  <c r="I4457" i="2"/>
  <c r="I5286" i="2"/>
  <c r="I6011" i="2"/>
  <c r="I4942" i="2"/>
  <c r="I4764" i="2"/>
  <c r="I5584" i="2"/>
  <c r="I4868" i="2"/>
  <c r="I5670" i="2"/>
  <c r="I4343" i="2"/>
  <c r="I5217" i="2"/>
  <c r="I3702" i="2"/>
  <c r="I5014" i="2"/>
  <c r="I4472" i="2"/>
  <c r="I6120" i="2"/>
  <c r="I6632" i="2"/>
  <c r="I7144" i="2"/>
  <c r="I5811" i="2"/>
  <c r="I6401" i="2"/>
  <c r="I6913" i="2"/>
  <c r="I7425" i="2"/>
  <c r="I6025" i="2"/>
  <c r="I6538" i="2"/>
  <c r="I7050" i="2"/>
  <c r="I5800" i="2"/>
  <c r="I6395" i="2"/>
  <c r="I4160" i="2"/>
  <c r="I6108" i="2"/>
  <c r="I5969" i="2"/>
  <c r="I6493" i="2"/>
  <c r="I7005" i="2"/>
  <c r="I7517" i="2"/>
  <c r="I5982" i="2"/>
  <c r="I6502" i="2"/>
  <c r="I7014" i="2"/>
  <c r="I6484" i="2"/>
  <c r="I7633" i="2"/>
  <c r="I8145" i="2"/>
  <c r="I8657" i="2"/>
  <c r="I6519" i="2"/>
  <c r="I7642" i="2"/>
  <c r="I8154" i="2"/>
  <c r="I6300" i="2"/>
  <c r="I7582" i="2"/>
  <c r="I8099" i="2"/>
  <c r="I8611" i="2"/>
  <c r="I6271" i="2"/>
  <c r="I6567" i="2"/>
  <c r="I7654" i="2"/>
  <c r="I8166" i="2"/>
  <c r="I8678" i="2"/>
  <c r="I6604" i="2"/>
  <c r="I7663" i="2"/>
  <c r="I8175" i="2"/>
  <c r="I8687" i="2"/>
  <c r="I7615" i="2"/>
  <c r="I8877" i="2"/>
  <c r="I7768" i="2"/>
  <c r="I8992" i="2"/>
  <c r="I7920" i="2"/>
  <c r="I9062" i="2"/>
  <c r="I8072" i="2"/>
  <c r="I9119" i="2"/>
  <c r="I8120" i="2"/>
  <c r="I9137" i="2"/>
  <c r="I8276" i="2"/>
  <c r="I9195" i="2"/>
  <c r="I6276" i="2"/>
  <c r="I7560" i="2"/>
  <c r="I7602" i="2"/>
  <c r="I946" i="2"/>
  <c r="I4477" i="2"/>
  <c r="I6363" i="2"/>
  <c r="I8911" i="2"/>
  <c r="I1309" i="2"/>
  <c r="I761" i="2"/>
  <c r="I577" i="2"/>
  <c r="I1348" i="2"/>
  <c r="I1835" i="2"/>
  <c r="I2896" i="2"/>
  <c r="I3228" i="2"/>
  <c r="I3610" i="2"/>
  <c r="I4901" i="2"/>
  <c r="I3603" i="2"/>
  <c r="I4199" i="2"/>
  <c r="I5435" i="2"/>
  <c r="I7280" i="2"/>
  <c r="I6162" i="2"/>
  <c r="I6117" i="2"/>
  <c r="I7150" i="2"/>
  <c r="I8290" i="2"/>
  <c r="I7039" i="2"/>
  <c r="I8823" i="2"/>
  <c r="I9198" i="2"/>
  <c r="I8634" i="2"/>
  <c r="I2250" i="2"/>
  <c r="I2259" i="2"/>
  <c r="I4110" i="2"/>
  <c r="I5818" i="2"/>
  <c r="I5449" i="2"/>
  <c r="I5991" i="2"/>
  <c r="I7649" i="2"/>
  <c r="I7600" i="2"/>
  <c r="I8694" i="2"/>
  <c r="I7812" i="2"/>
  <c r="I9153" i="2"/>
  <c r="I613" i="2"/>
  <c r="I2221" i="2"/>
  <c r="I3433" i="2"/>
  <c r="I5421" i="2"/>
  <c r="I3563" i="2"/>
  <c r="I7313" i="2"/>
  <c r="I1084" i="2"/>
  <c r="I362" i="2"/>
  <c r="I673" i="2"/>
  <c r="I2375" i="2"/>
  <c r="I2796" i="2"/>
  <c r="I2848" i="2"/>
  <c r="I3164" i="2"/>
  <c r="I3533" i="2"/>
  <c r="I4853" i="2"/>
  <c r="I3421" i="2"/>
  <c r="I4007" i="2"/>
  <c r="I4539" i="2"/>
  <c r="I6720" i="2"/>
  <c r="I6114" i="2"/>
  <c r="I5049" i="2"/>
  <c r="I7102" i="2"/>
  <c r="I6652" i="2"/>
  <c r="I8254" i="2"/>
  <c r="I8775" i="2"/>
  <c r="I9150" i="2"/>
  <c r="I7824" i="2"/>
  <c r="I2367" i="2"/>
  <c r="I2292" i="2"/>
  <c r="I3390" i="2"/>
  <c r="I4553" i="2"/>
  <c r="I8625" i="2"/>
  <c r="I9041" i="2"/>
  <c r="I439" i="2"/>
  <c r="I2044" i="2"/>
  <c r="I779" i="2"/>
  <c r="I1854" i="2"/>
  <c r="I2901" i="2"/>
  <c r="I2937" i="2"/>
  <c r="I3308" i="2"/>
  <c r="I4101" i="2"/>
  <c r="I5317" i="2"/>
  <c r="I4754" i="2"/>
  <c r="I4828" i="2"/>
  <c r="I5281" i="2"/>
  <c r="I6672" i="2"/>
  <c r="I6578" i="2"/>
  <c r="I6533" i="2"/>
  <c r="I6644" i="2"/>
  <c r="I8194" i="2"/>
  <c r="I7694" i="2"/>
  <c r="I7724" i="2"/>
  <c r="I8180" i="2"/>
  <c r="I7632" i="2"/>
  <c r="I949" i="2"/>
  <c r="I1794" i="2"/>
  <c r="I5227" i="2"/>
  <c r="I7930" i="2"/>
  <c r="I8924" i="2"/>
  <c r="I910" i="2"/>
  <c r="I1115" i="2"/>
  <c r="I1019" i="2"/>
  <c r="I2527" i="2"/>
  <c r="I2224" i="2"/>
  <c r="I2346" i="2"/>
  <c r="I3848" i="2"/>
  <c r="I3718" i="2"/>
  <c r="I4334" i="2"/>
  <c r="I4378" i="2"/>
  <c r="I4442" i="2"/>
  <c r="I4168" i="2"/>
  <c r="I5598" i="2"/>
  <c r="I6129" i="2"/>
  <c r="I6123" i="2"/>
  <c r="I5228" i="2"/>
  <c r="I8385" i="2"/>
  <c r="I8339" i="2"/>
  <c r="I8415" i="2"/>
  <c r="I8676" i="2"/>
  <c r="I7578" i="2"/>
  <c r="I644" i="2"/>
  <c r="I2717" i="2"/>
  <c r="I4620" i="2"/>
  <c r="I7549" i="2"/>
  <c r="I592" i="2"/>
  <c r="I1685" i="2"/>
  <c r="I1206" i="2"/>
  <c r="I2098" i="2"/>
  <c r="I3045" i="2"/>
  <c r="I3122" i="2"/>
  <c r="I2427" i="2"/>
  <c r="I4245" i="2"/>
  <c r="I5461" i="2"/>
  <c r="I4370" i="2"/>
  <c r="I5059" i="2"/>
  <c r="I4484" i="2"/>
  <c r="I6585" i="2"/>
  <c r="I6579" i="2"/>
  <c r="I6174" i="2"/>
  <c r="I7135" i="2"/>
  <c r="I8283" i="2"/>
  <c r="I7191" i="2"/>
  <c r="I9189" i="2"/>
  <c r="I8716" i="2"/>
  <c r="I1591" i="2"/>
  <c r="I2506" i="2"/>
  <c r="I3862" i="2"/>
  <c r="I6555" i="2"/>
  <c r="I8591" i="2"/>
  <c r="I1124" i="2"/>
  <c r="I402" i="2"/>
  <c r="I1646" i="2"/>
  <c r="I1297" i="2"/>
  <c r="I1779" i="2"/>
  <c r="I2888" i="2"/>
  <c r="I3217" i="2"/>
  <c r="I4180" i="2"/>
  <c r="I3285" i="2"/>
  <c r="I5255" i="2"/>
  <c r="I4672" i="2"/>
  <c r="I4017" i="2"/>
  <c r="I6248" i="2"/>
  <c r="I6154" i="2"/>
  <c r="I4192" i="2"/>
  <c r="I6630" i="2"/>
  <c r="I7770" i="2"/>
  <c r="I7782" i="2"/>
  <c r="I7957" i="2"/>
  <c r="I6372" i="2"/>
  <c r="I8117" i="2"/>
  <c r="I6511" i="2"/>
  <c r="I8584" i="2"/>
  <c r="I7259" i="2"/>
  <c r="I8700" i="2"/>
  <c r="I8682" i="2"/>
  <c r="I8954" i="2"/>
  <c r="I9122" i="2"/>
  <c r="I7845" i="2"/>
  <c r="I1189" i="2"/>
  <c r="I994" i="2"/>
  <c r="I1527" i="2"/>
  <c r="I635" i="2"/>
  <c r="I1086" i="2"/>
  <c r="I1202" i="2"/>
  <c r="I1355" i="2"/>
  <c r="I1561" i="2"/>
  <c r="I691" i="2"/>
  <c r="I2868" i="2"/>
  <c r="I2150" i="2"/>
  <c r="I3320" i="2"/>
  <c r="I3014" i="2"/>
  <c r="I4084" i="2"/>
  <c r="I4382" i="2"/>
  <c r="I3962" i="2"/>
  <c r="I2490" i="2"/>
  <c r="I3373" i="2"/>
  <c r="I4918" i="2"/>
  <c r="I5064" i="2"/>
  <c r="I6408" i="2"/>
  <c r="I7073" i="2"/>
  <c r="I6299" i="2"/>
  <c r="I7101" i="2"/>
  <c r="I8143" i="2"/>
  <c r="I9030" i="2"/>
  <c r="I796" i="2"/>
  <c r="I534" i="2"/>
  <c r="I519" i="2"/>
  <c r="I1031" i="2"/>
  <c r="I528" i="2"/>
  <c r="I394" i="2"/>
  <c r="I906" i="2"/>
  <c r="I697" i="2"/>
  <c r="I1612" i="2"/>
  <c r="I731" i="2"/>
  <c r="I1621" i="2"/>
  <c r="I801" i="2"/>
  <c r="I1638" i="2"/>
  <c r="I1439" i="2"/>
  <c r="I449" i="2"/>
  <c r="I1576" i="2"/>
  <c r="I1065" i="2"/>
  <c r="I1713" i="2"/>
  <c r="I1666" i="2"/>
  <c r="I2407" i="2"/>
  <c r="I1246" i="2"/>
  <c r="I2313" i="2"/>
  <c r="I2016" i="2"/>
  <c r="I1955" i="2"/>
  <c r="I2508" i="2"/>
  <c r="I1970" i="2"/>
  <c r="I1699" i="2"/>
  <c r="I2828" i="2"/>
  <c r="I2307" i="2"/>
  <c r="I2981" i="2"/>
  <c r="I2326" i="2"/>
  <c r="I2566" i="2"/>
  <c r="I2031" i="2"/>
  <c r="I2880" i="2"/>
  <c r="I2462" i="2"/>
  <c r="I3058" i="2"/>
  <c r="I3113" i="2"/>
  <c r="I3193" i="2"/>
  <c r="I3728" i="2"/>
  <c r="I3195" i="2"/>
  <c r="I3729" i="2"/>
  <c r="I3207" i="2"/>
  <c r="I3063" i="2"/>
  <c r="I3388" i="2"/>
  <c r="I3542" i="2"/>
  <c r="I4155" i="2"/>
  <c r="I3570" i="2"/>
  <c r="I4172" i="2"/>
  <c r="I3583" i="2"/>
  <c r="I4181" i="2"/>
  <c r="I3637" i="2"/>
  <c r="I4214" i="2"/>
  <c r="I3255" i="2"/>
  <c r="I4345" i="2"/>
  <c r="I4885" i="2"/>
  <c r="I5397" i="2"/>
  <c r="I4138" i="2"/>
  <c r="I4047" i="2"/>
  <c r="I4735" i="2"/>
  <c r="I5247" i="2"/>
  <c r="I5759" i="2"/>
  <c r="I3551" i="2"/>
  <c r="I4242" i="2"/>
  <c r="I4834" i="2"/>
  <c r="I5346" i="2"/>
  <c r="I5858" i="2"/>
  <c r="I4659" i="2"/>
  <c r="I5478" i="2"/>
  <c r="I4135" i="2"/>
  <c r="I5134" i="2"/>
  <c r="I4956" i="2"/>
  <c r="I3952" i="2"/>
  <c r="I5060" i="2"/>
  <c r="I3985" i="2"/>
  <c r="I4590" i="2"/>
  <c r="I5409" i="2"/>
  <c r="I4312" i="2"/>
  <c r="I5206" i="2"/>
  <c r="I5272" i="2"/>
  <c r="I6240" i="2"/>
  <c r="I6752" i="2"/>
  <c r="I7264" i="2"/>
  <c r="I6006" i="2"/>
  <c r="I6521" i="2"/>
  <c r="I7033" i="2"/>
  <c r="I4729" i="2"/>
  <c r="I6146" i="2"/>
  <c r="I6658" i="2"/>
  <c r="I7170" i="2"/>
  <c r="I5999" i="2"/>
  <c r="I6515" i="2"/>
  <c r="I5220" i="2"/>
  <c r="I3936" i="2"/>
  <c r="I6101" i="2"/>
  <c r="I6613" i="2"/>
  <c r="I7125" i="2"/>
  <c r="I4224" i="2"/>
  <c r="I6110" i="2"/>
  <c r="I6622" i="2"/>
  <c r="I7134" i="2"/>
  <c r="I6940" i="2"/>
  <c r="I7753" i="2"/>
  <c r="I8265" i="2"/>
  <c r="I8777" i="2"/>
  <c r="I6964" i="2"/>
  <c r="I7762" i="2"/>
  <c r="I8274" i="2"/>
  <c r="I6780" i="2"/>
  <c r="I7707" i="2"/>
  <c r="I8219" i="2"/>
  <c r="I8731" i="2"/>
  <c r="I6751" i="2"/>
  <c r="I6996" i="2"/>
  <c r="I7774" i="2"/>
  <c r="I8286" i="2"/>
  <c r="I8798" i="2"/>
  <c r="I7020" i="2"/>
  <c r="I7783" i="2"/>
  <c r="I8295" i="2"/>
  <c r="I8807" i="2"/>
  <c r="I7936" i="2"/>
  <c r="I9068" i="2"/>
  <c r="I8088" i="2"/>
  <c r="I9125" i="2"/>
  <c r="I8240" i="2"/>
  <c r="I9182" i="2"/>
  <c r="I8392" i="2"/>
  <c r="I6244" i="2"/>
  <c r="I8440" i="2"/>
  <c r="I6543" i="2"/>
  <c r="I8588" i="2"/>
  <c r="I8124" i="2"/>
  <c r="I8485" i="2"/>
  <c r="I8778" i="2"/>
  <c r="I7776" i="2"/>
  <c r="I485" i="2"/>
  <c r="I802" i="2"/>
  <c r="I867" i="2"/>
  <c r="I2431" i="2"/>
  <c r="I1205" i="2"/>
  <c r="I824" i="2"/>
  <c r="I1097" i="2"/>
  <c r="I1927" i="2"/>
  <c r="I2062" i="2"/>
  <c r="I1902" i="2"/>
  <c r="I3124" i="2"/>
  <c r="I2314" i="2"/>
  <c r="I3161" i="2"/>
  <c r="I2200" i="2"/>
  <c r="I4020" i="2"/>
  <c r="I3223" i="2"/>
  <c r="I4438" i="2"/>
  <c r="I3471" i="2"/>
  <c r="I4518" i="2"/>
  <c r="I5627" i="2"/>
  <c r="I5748" i="2"/>
  <c r="I6920" i="2"/>
  <c r="I4985" i="2"/>
  <c r="I6235" i="2"/>
  <c r="I6589" i="2"/>
  <c r="I6790" i="2"/>
  <c r="I8241" i="2"/>
  <c r="I8250" i="2"/>
  <c r="I8643" i="2"/>
  <c r="I8134" i="2"/>
  <c r="I8335" i="2"/>
  <c r="I8672" i="2"/>
  <c r="I467" i="2"/>
  <c r="I781" i="2"/>
  <c r="I347" i="2"/>
  <c r="I548" i="2"/>
  <c r="I1060" i="2"/>
  <c r="I725" i="2"/>
  <c r="I1237" i="2"/>
  <c r="I734" i="2"/>
  <c r="I463" i="2"/>
  <c r="I975" i="2"/>
  <c r="I472" i="2"/>
  <c r="I984" i="2"/>
  <c r="I850" i="2"/>
  <c r="I1362" i="2"/>
  <c r="I1556" i="2"/>
  <c r="I361" i="2"/>
  <c r="I1565" i="2"/>
  <c r="I497" i="2"/>
  <c r="I1582" i="2"/>
  <c r="I1383" i="2"/>
  <c r="I1895" i="2"/>
  <c r="I1520" i="2"/>
  <c r="I875" i="2"/>
  <c r="I1657" i="2"/>
  <c r="I1442" i="2"/>
  <c r="I2351" i="2"/>
  <c r="I465" i="2"/>
  <c r="I2257" i="2"/>
  <c r="I1918" i="2"/>
  <c r="I1818" i="2"/>
  <c r="I2452" i="2"/>
  <c r="I1842" i="2"/>
  <c r="I2461" i="2"/>
  <c r="I2772" i="2"/>
  <c r="I2163" i="2"/>
  <c r="I2925" i="2"/>
  <c r="I2187" i="2"/>
  <c r="I2483" i="2"/>
  <c r="I1659" i="2"/>
  <c r="I2824" i="2"/>
  <c r="I2350" i="2"/>
  <c r="I3002" i="2"/>
  <c r="I3001" i="2"/>
  <c r="I3115" i="2"/>
  <c r="I3672" i="2"/>
  <c r="I3118" i="2"/>
  <c r="I3673" i="2"/>
  <c r="I3131" i="2"/>
  <c r="I2926" i="2"/>
  <c r="I3332" i="2"/>
  <c r="I3445" i="2"/>
  <c r="I4099" i="2"/>
  <c r="I3478" i="2"/>
  <c r="I4116" i="2"/>
  <c r="I3494" i="2"/>
  <c r="I4125" i="2"/>
  <c r="I3547" i="2"/>
  <c r="I4158" i="2"/>
  <c r="I2998" i="2"/>
  <c r="I4233" i="2"/>
  <c r="I4829" i="2"/>
  <c r="I5341" i="2"/>
  <c r="I4026" i="2"/>
  <c r="I3935" i="2"/>
  <c r="I4679" i="2"/>
  <c r="I5191" i="2"/>
  <c r="I5703" i="2"/>
  <c r="I3166" i="2"/>
  <c r="I4130" i="2"/>
  <c r="I4778" i="2"/>
  <c r="I5290" i="2"/>
  <c r="I5802" i="2"/>
  <c r="I4569" i="2"/>
  <c r="I5388" i="2"/>
  <c r="I3895" i="2"/>
  <c r="I5044" i="2"/>
  <c r="I4867" i="2"/>
  <c r="I5669" i="2"/>
  <c r="I4971" i="2"/>
  <c r="I3379" i="2"/>
  <c r="I4499" i="2"/>
  <c r="I5320" i="2"/>
  <c r="I4088" i="2"/>
  <c r="I5116" i="2"/>
  <c r="I4972" i="2"/>
  <c r="I6184" i="2"/>
  <c r="I6696" i="2"/>
  <c r="I7208" i="2"/>
  <c r="I5925" i="2"/>
  <c r="I6465" i="2"/>
  <c r="I6977" i="2"/>
  <c r="I7489" i="2"/>
  <c r="I6090" i="2"/>
  <c r="I6602" i="2"/>
  <c r="I7114" i="2"/>
  <c r="I5915" i="2"/>
  <c r="I6459" i="2"/>
  <c r="I4896" i="2"/>
  <c r="I6172" i="2"/>
  <c r="I6045" i="2"/>
  <c r="I6557" i="2"/>
  <c r="I7069" i="2"/>
  <c r="I7581" i="2"/>
  <c r="I6054" i="2"/>
  <c r="I6566" i="2"/>
  <c r="I7078" i="2"/>
  <c r="I6740" i="2"/>
  <c r="I7697" i="2"/>
  <c r="I8209" i="2"/>
  <c r="I8721" i="2"/>
  <c r="I6775" i="2"/>
  <c r="I7706" i="2"/>
  <c r="I8218" i="2"/>
  <c r="I6556" i="2"/>
  <c r="I7651" i="2"/>
  <c r="I8163" i="2"/>
  <c r="I8675" i="2"/>
  <c r="I6527" i="2"/>
  <c r="I6823" i="2"/>
  <c r="I7718" i="2"/>
  <c r="I8230" i="2"/>
  <c r="I8742" i="2"/>
  <c r="I6860" i="2"/>
  <c r="I7727" i="2"/>
  <c r="I8239" i="2"/>
  <c r="I8751" i="2"/>
  <c r="I7788" i="2"/>
  <c r="I9005" i="2"/>
  <c r="I7940" i="2"/>
  <c r="I9069" i="2"/>
  <c r="I8092" i="2"/>
  <c r="I9126" i="2"/>
  <c r="I8244" i="2"/>
  <c r="I9183" i="2"/>
  <c r="I8292" i="2"/>
  <c r="I9201" i="2"/>
  <c r="I8445" i="2"/>
  <c r="I7511" i="2"/>
  <c r="I7888" i="2"/>
  <c r="I8252" i="2"/>
  <c r="I7676" i="2"/>
  <c r="I2100" i="2"/>
  <c r="I4825" i="2"/>
  <c r="I7355" i="2"/>
  <c r="I419" i="2"/>
  <c r="I535" i="2"/>
  <c r="I1628" i="2"/>
  <c r="I1592" i="2"/>
  <c r="I2042" i="2"/>
  <c r="I2844" i="2"/>
  <c r="I2488" i="2"/>
  <c r="I3745" i="2"/>
  <c r="I3595" i="2"/>
  <c r="I4377" i="2"/>
  <c r="I5775" i="2"/>
  <c r="I5504" i="2"/>
  <c r="I4616" i="2"/>
  <c r="I6768" i="2"/>
  <c r="I6674" i="2"/>
  <c r="I7141" i="2"/>
  <c r="I8281" i="2"/>
  <c r="I7723" i="2"/>
  <c r="I7790" i="2"/>
  <c r="I7980" i="2"/>
  <c r="I8436" i="2"/>
  <c r="I8906" i="2"/>
  <c r="I2724" i="2"/>
  <c r="I2762" i="2"/>
  <c r="I4077" i="2"/>
  <c r="I4730" i="2"/>
  <c r="I5641" i="2"/>
  <c r="I6219" i="2"/>
  <c r="I6966" i="2"/>
  <c r="I8170" i="2"/>
  <c r="I7670" i="2"/>
  <c r="I7660" i="2"/>
  <c r="I8116" i="2"/>
  <c r="I7251" i="2"/>
  <c r="I2276" i="2"/>
  <c r="I3496" i="2"/>
  <c r="I4392" i="2"/>
  <c r="I5613" i="2"/>
  <c r="I5140" i="2"/>
  <c r="I6490" i="2"/>
  <c r="I572" i="2"/>
  <c r="I999" i="2"/>
  <c r="I1589" i="2"/>
  <c r="I1681" i="2"/>
  <c r="I1882" i="2"/>
  <c r="I2251" i="2"/>
  <c r="I3151" i="2"/>
  <c r="I4123" i="2"/>
  <c r="I3144" i="2"/>
  <c r="I5215" i="2"/>
  <c r="I4608" i="2"/>
  <c r="I3661" i="2"/>
  <c r="I4184" i="2"/>
  <c r="I5963" i="2"/>
  <c r="I6483" i="2"/>
  <c r="I6590" i="2"/>
  <c r="I6871" i="2"/>
  <c r="I6623" i="2"/>
  <c r="I7751" i="2"/>
  <c r="I8156" i="2"/>
  <c r="I8509" i="2"/>
  <c r="I677" i="2"/>
  <c r="I1225" i="2"/>
  <c r="I3247" i="2"/>
  <c r="I4612" i="2"/>
  <c r="I6982" i="2"/>
  <c r="I8900" i="2"/>
  <c r="I710" i="2"/>
  <c r="I1532" i="2"/>
  <c r="I1496" i="2"/>
  <c r="I2233" i="2"/>
  <c r="I2099" i="2"/>
  <c r="I2978" i="2"/>
  <c r="I2862" i="2"/>
  <c r="I3509" i="2"/>
  <c r="I3978" i="2"/>
  <c r="I4082" i="2"/>
  <c r="I5006" i="2"/>
  <c r="I3992" i="2"/>
  <c r="I5883" i="2"/>
  <c r="I7090" i="2"/>
  <c r="I7045" i="2"/>
  <c r="I7054" i="2"/>
  <c r="I7682" i="2"/>
  <c r="I6431" i="2"/>
  <c r="I8215" i="2"/>
  <c r="I8028" i="2"/>
  <c r="I6788" i="2"/>
  <c r="I1993" i="2"/>
  <c r="I1286" i="2"/>
  <c r="I4669" i="2"/>
  <c r="I6086" i="2"/>
  <c r="I8936" i="2"/>
  <c r="I398" i="2"/>
  <c r="I1026" i="2"/>
  <c r="I1559" i="2"/>
  <c r="I1986" i="2"/>
  <c r="I2125" i="2"/>
  <c r="I2544" i="2"/>
  <c r="I3278" i="2"/>
  <c r="I3508" i="2"/>
  <c r="I3754" i="2"/>
  <c r="I5005" i="2"/>
  <c r="I3886" i="2"/>
  <c r="I4507" i="2"/>
  <c r="I4782" i="2"/>
  <c r="I4593" i="2"/>
  <c r="I4516" i="2"/>
  <c r="I6733" i="2"/>
  <c r="I7873" i="2"/>
  <c r="I7827" i="2"/>
  <c r="I8918" i="2"/>
  <c r="I8408" i="2"/>
  <c r="I8712" i="2"/>
  <c r="I622" i="2"/>
  <c r="I1945" i="2"/>
  <c r="I4404" i="2"/>
  <c r="I6728" i="2"/>
  <c r="I7645" i="2"/>
  <c r="I970" i="2"/>
  <c r="I1702" i="2"/>
  <c r="I1546" i="2"/>
  <c r="I2075" i="2"/>
  <c r="I2214" i="2"/>
  <c r="I3280" i="2"/>
  <c r="I4219" i="2"/>
  <c r="I3407" i="2"/>
  <c r="I4799" i="2"/>
  <c r="I4898" i="2"/>
  <c r="I3944" i="2"/>
  <c r="I5308" i="2"/>
  <c r="I6073" i="2"/>
  <c r="I6067" i="2"/>
  <c r="I4908" i="2"/>
  <c r="I8841" i="2"/>
  <c r="I7167" i="2"/>
  <c r="I8359" i="2"/>
  <c r="I8412" i="2"/>
  <c r="I9016" i="2"/>
  <c r="I498" i="2"/>
  <c r="I2643" i="2"/>
  <c r="I4216" i="2"/>
  <c r="I7046" i="2"/>
  <c r="I348" i="2"/>
  <c r="I1301" i="2"/>
  <c r="I914" i="2"/>
  <c r="I513" i="2"/>
  <c r="I2321" i="2"/>
  <c r="I2836" i="2"/>
  <c r="I2475" i="2"/>
  <c r="I3737" i="2"/>
  <c r="I4163" i="2"/>
  <c r="I4222" i="2"/>
  <c r="I4063" i="2"/>
  <c r="I5866" i="2"/>
  <c r="I5073" i="2"/>
  <c r="I5305" i="2"/>
  <c r="I4780" i="2"/>
  <c r="I5254" i="2"/>
  <c r="I6118" i="2"/>
  <c r="I6987" i="2"/>
  <c r="I7019" i="2"/>
  <c r="I8815" i="2"/>
  <c r="I8413" i="2"/>
  <c r="I8570" i="2"/>
  <c r="I86" i="2"/>
  <c r="I87" i="2"/>
  <c r="I328" i="2"/>
  <c r="I298" i="2"/>
  <c r="I283" i="2"/>
  <c r="I238" i="2"/>
  <c r="I246" i="2"/>
  <c r="I216" i="2"/>
  <c r="I186" i="2"/>
  <c r="I116" i="2"/>
  <c r="I144" i="2"/>
  <c r="I111" i="2"/>
  <c r="I81" i="2"/>
  <c r="I322" i="2"/>
  <c r="I124" i="2"/>
  <c r="I321" i="2"/>
  <c r="I119" i="2"/>
  <c r="I89" i="2"/>
  <c r="I330" i="2"/>
  <c r="I156" i="2"/>
  <c r="I229" i="2"/>
  <c r="I191" i="2"/>
  <c r="I161" i="2"/>
  <c r="I133" i="2"/>
  <c r="I195" i="2"/>
  <c r="I312" i="2"/>
  <c r="I282" i="2"/>
  <c r="I220" i="2"/>
  <c r="I101" i="2"/>
  <c r="I222" i="2"/>
  <c r="I192" i="2"/>
  <c r="I162" i="2"/>
  <c r="I307" i="2"/>
  <c r="I242" i="2"/>
  <c r="I194" i="2"/>
  <c r="I180" i="2"/>
  <c r="I154" i="2"/>
  <c r="I277" i="2"/>
  <c r="I278" i="2"/>
  <c r="I151" i="2"/>
  <c r="I121" i="2"/>
  <c r="I93" i="2"/>
  <c r="I284" i="2"/>
  <c r="I287" i="2"/>
  <c r="I310" i="2"/>
  <c r="I280" i="2"/>
  <c r="I250" i="2"/>
  <c r="I91" i="2"/>
  <c r="I257" i="2"/>
  <c r="I175" i="2"/>
  <c r="I145" i="2"/>
  <c r="I117" i="2"/>
  <c r="I131" i="2"/>
  <c r="I293" i="2"/>
  <c r="I183" i="2"/>
  <c r="I153" i="2"/>
  <c r="I125" i="2"/>
  <c r="I163" i="2"/>
  <c r="I316" i="2"/>
  <c r="I255" i="2"/>
  <c r="I225" i="2"/>
  <c r="I197" i="2"/>
  <c r="I196" i="2"/>
  <c r="I105" i="2"/>
  <c r="I141" i="2"/>
  <c r="I227" i="2"/>
  <c r="I340" i="2"/>
  <c r="I286" i="2"/>
  <c r="I256" i="2"/>
  <c r="I226" i="2"/>
  <c r="I276" i="2"/>
  <c r="H77" i="2"/>
  <c r="I339" i="2"/>
  <c r="I274" i="2"/>
  <c r="I135" i="2"/>
  <c r="I215" i="2"/>
  <c r="I185" i="2"/>
  <c r="I157" i="2"/>
  <c r="I291" i="2"/>
  <c r="I193" i="2"/>
  <c r="I103" i="2"/>
  <c r="I344" i="2"/>
  <c r="I314" i="2"/>
  <c r="I92" i="2"/>
  <c r="I165" i="2"/>
  <c r="I239" i="2"/>
  <c r="I209" i="2"/>
  <c r="I181" i="2"/>
  <c r="I132" i="2"/>
  <c r="I324" i="2"/>
  <c r="I247" i="2"/>
  <c r="I217" i="2"/>
  <c r="I189" i="2"/>
  <c r="I164" i="2"/>
  <c r="I78" i="2"/>
  <c r="I319" i="2"/>
  <c r="I289" i="2"/>
  <c r="I261" i="2"/>
  <c r="I236" i="2"/>
  <c r="I169" i="2"/>
  <c r="I205" i="2"/>
  <c r="I228" i="2"/>
  <c r="I150" i="2"/>
  <c r="I79" i="2"/>
  <c r="I320" i="2"/>
  <c r="I290" i="2"/>
  <c r="I251" i="2"/>
  <c r="I200" i="2"/>
  <c r="I301" i="2"/>
  <c r="I262" i="2"/>
  <c r="I304" i="2"/>
  <c r="I94" i="2"/>
  <c r="I263" i="2"/>
  <c r="I279" i="2"/>
  <c r="I249" i="2"/>
  <c r="I221" i="2"/>
  <c r="I292" i="2"/>
  <c r="I178" i="2"/>
  <c r="I167" i="2"/>
  <c r="I137" i="2"/>
  <c r="I109" i="2"/>
  <c r="I99" i="2"/>
  <c r="I315" i="2"/>
  <c r="I303" i="2"/>
  <c r="I273" i="2"/>
  <c r="I245" i="2"/>
  <c r="I235" i="2"/>
  <c r="I126" i="2"/>
  <c r="I311" i="2"/>
  <c r="I281" i="2"/>
  <c r="I253" i="2"/>
  <c r="I108" i="2"/>
  <c r="I142" i="2"/>
  <c r="I112" i="2"/>
  <c r="I82" i="2"/>
  <c r="I325" i="2"/>
  <c r="I300" i="2"/>
  <c r="I233" i="2"/>
  <c r="I269" i="2"/>
  <c r="I139" i="2"/>
  <c r="I214" i="2"/>
  <c r="I143" i="2"/>
  <c r="I113" i="2"/>
  <c r="I85" i="2"/>
  <c r="I252" i="2"/>
  <c r="H76" i="2"/>
  <c r="I230" i="2"/>
  <c r="I329" i="2"/>
  <c r="I148" i="2"/>
  <c r="I336" i="2"/>
  <c r="I244" i="2"/>
  <c r="I267" i="2"/>
  <c r="I95" i="2"/>
  <c r="I102" i="2"/>
  <c r="I343" i="2"/>
  <c r="I313" i="2"/>
  <c r="I285" i="2"/>
  <c r="I140" i="2"/>
  <c r="I115" i="2"/>
  <c r="I231" i="2"/>
  <c r="I201" i="2"/>
  <c r="I173" i="2"/>
  <c r="I100" i="2"/>
  <c r="I332" i="2"/>
  <c r="I96" i="2"/>
  <c r="I337" i="2"/>
  <c r="I309" i="2"/>
  <c r="I299" i="2"/>
  <c r="I134" i="2"/>
  <c r="I104" i="2"/>
  <c r="I345" i="2"/>
  <c r="I317" i="2"/>
  <c r="I172" i="2"/>
  <c r="I206" i="2"/>
  <c r="I176" i="2"/>
  <c r="I146" i="2"/>
  <c r="I243" i="2"/>
  <c r="I327" i="2"/>
  <c r="I297" i="2"/>
  <c r="I333" i="2"/>
  <c r="I203" i="2"/>
  <c r="I342" i="2"/>
  <c r="I207" i="2"/>
  <c r="I177" i="2"/>
  <c r="I149" i="2"/>
  <c r="I259" i="2"/>
  <c r="I306" i="2"/>
  <c r="I88" i="2"/>
  <c r="I254" i="2"/>
  <c r="I232" i="2"/>
  <c r="I187" i="2"/>
  <c r="I335" i="2"/>
  <c r="I208" i="2"/>
  <c r="I166" i="2"/>
  <c r="I136" i="2"/>
  <c r="I106" i="2"/>
  <c r="I83" i="2"/>
  <c r="I331" i="2"/>
  <c r="I323" i="2"/>
  <c r="I295" i="2"/>
  <c r="I265" i="2"/>
  <c r="I237" i="2"/>
  <c r="I107" i="2"/>
  <c r="I190" i="2"/>
  <c r="I160" i="2"/>
  <c r="I130" i="2"/>
  <c r="I179" i="2"/>
  <c r="I110" i="2"/>
  <c r="I198" i="2"/>
  <c r="I168" i="2"/>
  <c r="I138" i="2"/>
  <c r="I211" i="2"/>
  <c r="I159" i="2"/>
  <c r="I270" i="2"/>
  <c r="I240" i="2"/>
  <c r="I210" i="2"/>
  <c r="I212" i="2"/>
  <c r="I120" i="2"/>
  <c r="I90" i="2"/>
  <c r="I275" i="2"/>
  <c r="I174" i="2"/>
  <c r="I199" i="2"/>
  <c r="I271" i="2"/>
  <c r="I241" i="2"/>
  <c r="I213" i="2"/>
  <c r="I260" i="2"/>
  <c r="I170" i="2"/>
  <c r="I171" i="2"/>
  <c r="I223" i="2"/>
  <c r="I334" i="2"/>
  <c r="I80" i="2"/>
  <c r="I84" i="2"/>
  <c r="I294" i="2"/>
  <c r="I264" i="2"/>
  <c r="I234" i="2"/>
  <c r="I308" i="2"/>
  <c r="I268" i="2"/>
  <c r="I182" i="2"/>
  <c r="I152" i="2"/>
  <c r="I122" i="2"/>
  <c r="I147" i="2"/>
  <c r="I302" i="2"/>
  <c r="I318" i="2"/>
  <c r="I288" i="2"/>
  <c r="I258" i="2"/>
  <c r="I123" i="2"/>
  <c r="I272" i="2"/>
  <c r="I326" i="2"/>
  <c r="I296" i="2"/>
  <c r="I266" i="2"/>
  <c r="I155" i="2"/>
  <c r="I114" i="2"/>
  <c r="I127" i="2"/>
  <c r="I97" i="2"/>
  <c r="I338" i="2"/>
  <c r="I188" i="2"/>
  <c r="I248" i="2"/>
  <c r="I218" i="2"/>
  <c r="I219" i="2"/>
  <c r="I129" i="2"/>
  <c r="I158" i="2"/>
  <c r="I128" i="2"/>
  <c r="I98" i="2"/>
  <c r="I341" i="2"/>
  <c r="I204" i="2"/>
  <c r="I118" i="2"/>
  <c r="I224" i="2"/>
  <c r="I202" i="2"/>
  <c r="I184" i="2"/>
  <c r="I305" i="2"/>
  <c r="B55" i="2"/>
  <c r="C55" i="2"/>
  <c r="B66" i="2"/>
  <c r="B30" i="2"/>
  <c r="B34" i="2"/>
  <c r="C39" i="2"/>
  <c r="B50" i="2"/>
  <c r="B58" i="2"/>
  <c r="B22" i="2"/>
  <c r="B74" i="2"/>
  <c r="C34" i="2"/>
  <c r="B37" i="2"/>
  <c r="C42" i="2"/>
  <c r="B45" i="2"/>
  <c r="C50" i="2"/>
  <c r="B53" i="2"/>
  <c r="C58" i="2"/>
  <c r="B61" i="2"/>
  <c r="C66" i="2"/>
  <c r="B69" i="2"/>
  <c r="B71" i="2"/>
  <c r="C22" i="2"/>
  <c r="B25" i="2"/>
  <c r="C37" i="2"/>
  <c r="B40" i="2"/>
  <c r="C45" i="2"/>
  <c r="B48" i="2"/>
  <c r="C53" i="2"/>
  <c r="B56" i="2"/>
  <c r="C61" i="2"/>
  <c r="B64" i="2"/>
  <c r="C69" i="2"/>
  <c r="B20" i="2"/>
  <c r="C25" i="2"/>
  <c r="B28" i="2"/>
  <c r="C67" i="2"/>
  <c r="C23" i="2"/>
  <c r="C31" i="2"/>
  <c r="B41" i="2"/>
  <c r="B49" i="2"/>
  <c r="B57" i="2"/>
  <c r="C24" i="2"/>
  <c r="C30" i="2"/>
  <c r="B35" i="2"/>
  <c r="B43" i="2"/>
  <c r="B51" i="2"/>
  <c r="C56" i="2"/>
  <c r="B59" i="2"/>
  <c r="C64" i="2"/>
  <c r="B67" i="2"/>
  <c r="C20" i="2"/>
  <c r="B23" i="2"/>
  <c r="C28" i="2"/>
  <c r="B31" i="2"/>
  <c r="C74" i="2"/>
  <c r="B65" i="2"/>
  <c r="B21" i="2"/>
  <c r="B29" i="2"/>
  <c r="C21" i="2"/>
  <c r="B42" i="2"/>
  <c r="C63" i="2"/>
  <c r="C27" i="2"/>
  <c r="C35" i="2"/>
  <c r="B38" i="2"/>
  <c r="C40" i="2"/>
  <c r="C43" i="2"/>
  <c r="B46" i="2"/>
  <c r="C48" i="2"/>
  <c r="C51" i="2"/>
  <c r="B54" i="2"/>
  <c r="C59" i="2"/>
  <c r="B62" i="2"/>
  <c r="B70" i="2"/>
  <c r="B26" i="2"/>
  <c r="C38" i="2"/>
  <c r="C46" i="2"/>
  <c r="C54" i="2"/>
  <c r="C62" i="2"/>
  <c r="C26" i="2"/>
  <c r="C71" i="2"/>
  <c r="C52" i="2"/>
  <c r="C32" i="2"/>
  <c r="B36" i="2"/>
  <c r="C41" i="2"/>
  <c r="B44" i="2"/>
  <c r="C49" i="2"/>
  <c r="B52" i="2"/>
  <c r="C57" i="2"/>
  <c r="B60" i="2"/>
  <c r="C65" i="2"/>
  <c r="B68" i="2"/>
  <c r="C70" i="2"/>
  <c r="B24" i="2"/>
  <c r="C29" i="2"/>
  <c r="B32" i="2"/>
  <c r="C36" i="2"/>
  <c r="B39" i="2"/>
  <c r="C44" i="2"/>
  <c r="B47" i="2"/>
  <c r="C60" i="2"/>
  <c r="B63" i="2"/>
  <c r="C68" i="2"/>
  <c r="B27" i="2"/>
  <c r="C47" i="2"/>
  <c r="C5" i="2"/>
  <c r="C3" i="2"/>
  <c r="B6" i="2"/>
  <c r="B4" i="2"/>
  <c r="C6" i="2"/>
  <c r="B7" i="2"/>
  <c r="C4" i="2"/>
  <c r="C7" i="2"/>
  <c r="B5" i="2"/>
  <c r="K9218" i="2" l="1"/>
  <c r="L9218" i="2" s="1"/>
  <c r="G8569" i="2"/>
  <c r="K8569" i="2"/>
  <c r="L8569" i="2" s="1"/>
  <c r="G8412" i="2"/>
  <c r="K8412" i="2"/>
  <c r="L8412" i="2" s="1"/>
  <c r="G8814" i="2"/>
  <c r="K8814" i="2"/>
  <c r="L8814" i="2" s="1"/>
  <c r="G7018" i="2"/>
  <c r="K7018" i="2"/>
  <c r="L7018" i="2" s="1"/>
  <c r="G6986" i="2"/>
  <c r="K6986" i="2"/>
  <c r="L6986" i="2" s="1"/>
  <c r="G6117" i="2"/>
  <c r="K6117" i="2"/>
  <c r="L6117" i="2" s="1"/>
  <c r="G5253" i="2"/>
  <c r="K5253" i="2"/>
  <c r="L5253" i="2" s="1"/>
  <c r="G4779" i="2"/>
  <c r="K4779" i="2"/>
  <c r="L4779" i="2" s="1"/>
  <c r="G5304" i="2"/>
  <c r="K5304" i="2"/>
  <c r="L5304" i="2" s="1"/>
  <c r="G5072" i="2"/>
  <c r="K5072" i="2"/>
  <c r="L5072" i="2" s="1"/>
  <c r="G5865" i="2"/>
  <c r="K5865" i="2"/>
  <c r="L5865" i="2" s="1"/>
  <c r="G4062" i="2"/>
  <c r="K4062" i="2"/>
  <c r="L4062" i="2" s="1"/>
  <c r="G4221" i="2"/>
  <c r="K4221" i="2"/>
  <c r="L4221" i="2" s="1"/>
  <c r="G4162" i="2"/>
  <c r="K4162" i="2"/>
  <c r="L4162" i="2" s="1"/>
  <c r="G3736" i="2"/>
  <c r="K3736" i="2"/>
  <c r="L3736" i="2" s="1"/>
  <c r="G2474" i="2"/>
  <c r="K2474" i="2"/>
  <c r="L2474" i="2" s="1"/>
  <c r="G2835" i="2"/>
  <c r="K2835" i="2"/>
  <c r="L2835" i="2" s="1"/>
  <c r="G2320" i="2"/>
  <c r="K2320" i="2"/>
  <c r="L2320" i="2" s="1"/>
  <c r="G512" i="2"/>
  <c r="K512" i="2"/>
  <c r="L512" i="2" s="1"/>
  <c r="G913" i="2"/>
  <c r="K913" i="2"/>
  <c r="L913" i="2" s="1"/>
  <c r="G1300" i="2"/>
  <c r="K1300" i="2"/>
  <c r="L1300" i="2" s="1"/>
  <c r="G347" i="2"/>
  <c r="K347" i="2"/>
  <c r="L347" i="2" s="1"/>
  <c r="G7045" i="2"/>
  <c r="K7045" i="2"/>
  <c r="L7045" i="2" s="1"/>
  <c r="G4215" i="2"/>
  <c r="K4215" i="2"/>
  <c r="L4215" i="2" s="1"/>
  <c r="G2642" i="2"/>
  <c r="K2642" i="2"/>
  <c r="L2642" i="2" s="1"/>
  <c r="G497" i="2"/>
  <c r="K497" i="2"/>
  <c r="L497" i="2" s="1"/>
  <c r="G9015" i="2"/>
  <c r="K9015" i="2"/>
  <c r="L9015" i="2" s="1"/>
  <c r="G8411" i="2"/>
  <c r="K8411" i="2"/>
  <c r="L8411" i="2" s="1"/>
  <c r="G8358" i="2"/>
  <c r="K8358" i="2"/>
  <c r="L8358" i="2" s="1"/>
  <c r="G7166" i="2"/>
  <c r="K7166" i="2"/>
  <c r="L7166" i="2" s="1"/>
  <c r="G8840" i="2"/>
  <c r="K8840" i="2"/>
  <c r="L8840" i="2" s="1"/>
  <c r="G4907" i="2"/>
  <c r="K4907" i="2"/>
  <c r="L4907" i="2" s="1"/>
  <c r="G6066" i="2"/>
  <c r="K6066" i="2"/>
  <c r="L6066" i="2" s="1"/>
  <c r="G6072" i="2"/>
  <c r="K6072" i="2"/>
  <c r="L6072" i="2" s="1"/>
  <c r="G5307" i="2"/>
  <c r="K5307" i="2"/>
  <c r="L5307" i="2" s="1"/>
  <c r="G3943" i="2"/>
  <c r="K3943" i="2"/>
  <c r="L3943" i="2" s="1"/>
  <c r="G4897" i="2"/>
  <c r="K4897" i="2"/>
  <c r="L4897" i="2" s="1"/>
  <c r="G4798" i="2"/>
  <c r="K4798" i="2"/>
  <c r="L4798" i="2" s="1"/>
  <c r="G3406" i="2"/>
  <c r="K3406" i="2"/>
  <c r="L3406" i="2" s="1"/>
  <c r="G4218" i="2"/>
  <c r="K4218" i="2"/>
  <c r="L4218" i="2" s="1"/>
  <c r="G3279" i="2"/>
  <c r="K3279" i="2"/>
  <c r="L3279" i="2" s="1"/>
  <c r="G2213" i="2"/>
  <c r="K2213" i="2"/>
  <c r="L2213" i="2" s="1"/>
  <c r="G2074" i="2"/>
  <c r="K2074" i="2"/>
  <c r="L2074" i="2" s="1"/>
  <c r="G1545" i="2"/>
  <c r="K1545" i="2"/>
  <c r="L1545" i="2" s="1"/>
  <c r="G1701" i="2"/>
  <c r="K1701" i="2"/>
  <c r="L1701" i="2" s="1"/>
  <c r="G969" i="2"/>
  <c r="K969" i="2"/>
  <c r="L969" i="2" s="1"/>
  <c r="G7644" i="2"/>
  <c r="K7644" i="2"/>
  <c r="L7644" i="2" s="1"/>
  <c r="G6727" i="2"/>
  <c r="K6727" i="2"/>
  <c r="L6727" i="2" s="1"/>
  <c r="G4403" i="2"/>
  <c r="K4403" i="2"/>
  <c r="L4403" i="2" s="1"/>
  <c r="G1944" i="2"/>
  <c r="K1944" i="2"/>
  <c r="L1944" i="2" s="1"/>
  <c r="G621" i="2"/>
  <c r="K621" i="2"/>
  <c r="L621" i="2" s="1"/>
  <c r="G8711" i="2"/>
  <c r="K8711" i="2"/>
  <c r="L8711" i="2" s="1"/>
  <c r="G8407" i="2"/>
  <c r="K8407" i="2"/>
  <c r="L8407" i="2" s="1"/>
  <c r="G8917" i="2"/>
  <c r="K8917" i="2"/>
  <c r="L8917" i="2" s="1"/>
  <c r="G7826" i="2"/>
  <c r="K7826" i="2"/>
  <c r="L7826" i="2" s="1"/>
  <c r="G7872" i="2"/>
  <c r="K7872" i="2"/>
  <c r="L7872" i="2" s="1"/>
  <c r="G6732" i="2"/>
  <c r="K6732" i="2"/>
  <c r="L6732" i="2" s="1"/>
  <c r="G4515" i="2"/>
  <c r="K4515" i="2"/>
  <c r="L4515" i="2" s="1"/>
  <c r="G4592" i="2"/>
  <c r="K4592" i="2"/>
  <c r="L4592" i="2" s="1"/>
  <c r="G4781" i="2"/>
  <c r="K4781" i="2"/>
  <c r="L4781" i="2" s="1"/>
  <c r="G4506" i="2"/>
  <c r="K4506" i="2"/>
  <c r="L4506" i="2" s="1"/>
  <c r="G3885" i="2"/>
  <c r="K3885" i="2"/>
  <c r="L3885" i="2" s="1"/>
  <c r="G5004" i="2"/>
  <c r="K5004" i="2"/>
  <c r="L5004" i="2" s="1"/>
  <c r="G3753" i="2"/>
  <c r="K3753" i="2"/>
  <c r="L3753" i="2" s="1"/>
  <c r="G3507" i="2"/>
  <c r="K3507" i="2"/>
  <c r="L3507" i="2" s="1"/>
  <c r="G3277" i="2"/>
  <c r="K3277" i="2"/>
  <c r="L3277" i="2" s="1"/>
  <c r="G2543" i="2"/>
  <c r="K2543" i="2"/>
  <c r="L2543" i="2" s="1"/>
  <c r="G2124" i="2"/>
  <c r="K2124" i="2"/>
  <c r="L2124" i="2" s="1"/>
  <c r="G1985" i="2"/>
  <c r="K1985" i="2"/>
  <c r="L1985" i="2" s="1"/>
  <c r="G1558" i="2"/>
  <c r="K1558" i="2"/>
  <c r="L1558" i="2" s="1"/>
  <c r="G1025" i="2"/>
  <c r="K1025" i="2"/>
  <c r="L1025" i="2" s="1"/>
  <c r="G397" i="2"/>
  <c r="K397" i="2"/>
  <c r="L397" i="2" s="1"/>
  <c r="G8935" i="2"/>
  <c r="K8935" i="2"/>
  <c r="L8935" i="2" s="1"/>
  <c r="G6085" i="2"/>
  <c r="K6085" i="2"/>
  <c r="L6085" i="2" s="1"/>
  <c r="G4668" i="2"/>
  <c r="K4668" i="2"/>
  <c r="L4668" i="2" s="1"/>
  <c r="G1285" i="2"/>
  <c r="K1285" i="2"/>
  <c r="L1285" i="2" s="1"/>
  <c r="G1992" i="2"/>
  <c r="K1992" i="2"/>
  <c r="L1992" i="2" s="1"/>
  <c r="G6787" i="2"/>
  <c r="K6787" i="2"/>
  <c r="L6787" i="2" s="1"/>
  <c r="G8027" i="2"/>
  <c r="K8027" i="2"/>
  <c r="L8027" i="2" s="1"/>
  <c r="G8214" i="2"/>
  <c r="K8214" i="2"/>
  <c r="L8214" i="2" s="1"/>
  <c r="G6430" i="2"/>
  <c r="K6430" i="2"/>
  <c r="L6430" i="2" s="1"/>
  <c r="G7681" i="2"/>
  <c r="K7681" i="2"/>
  <c r="L7681" i="2" s="1"/>
  <c r="G7053" i="2"/>
  <c r="K7053" i="2"/>
  <c r="L7053" i="2" s="1"/>
  <c r="G7044" i="2"/>
  <c r="K7044" i="2"/>
  <c r="L7044" i="2" s="1"/>
  <c r="G7089" i="2"/>
  <c r="K7089" i="2"/>
  <c r="L7089" i="2" s="1"/>
  <c r="G5882" i="2"/>
  <c r="K5882" i="2"/>
  <c r="L5882" i="2" s="1"/>
  <c r="G3991" i="2"/>
  <c r="K3991" i="2"/>
  <c r="L3991" i="2" s="1"/>
  <c r="G5005" i="2"/>
  <c r="K5005" i="2"/>
  <c r="L5005" i="2" s="1"/>
  <c r="G4081" i="2"/>
  <c r="K4081" i="2"/>
  <c r="L4081" i="2" s="1"/>
  <c r="G3977" i="2"/>
  <c r="K3977" i="2"/>
  <c r="L3977" i="2" s="1"/>
  <c r="G3508" i="2"/>
  <c r="K3508" i="2"/>
  <c r="L3508" i="2" s="1"/>
  <c r="G2861" i="2"/>
  <c r="K2861" i="2"/>
  <c r="L2861" i="2" s="1"/>
  <c r="G2977" i="2"/>
  <c r="K2977" i="2"/>
  <c r="L2977" i="2" s="1"/>
  <c r="G2098" i="2"/>
  <c r="K2098" i="2"/>
  <c r="L2098" i="2" s="1"/>
  <c r="G2232" i="2"/>
  <c r="K2232" i="2"/>
  <c r="L2232" i="2" s="1"/>
  <c r="G1495" i="2"/>
  <c r="K1495" i="2"/>
  <c r="L1495" i="2" s="1"/>
  <c r="G1531" i="2"/>
  <c r="K1531" i="2"/>
  <c r="L1531" i="2" s="1"/>
  <c r="G709" i="2"/>
  <c r="K709" i="2"/>
  <c r="L709" i="2" s="1"/>
  <c r="G8899" i="2"/>
  <c r="K8899" i="2"/>
  <c r="L8899" i="2" s="1"/>
  <c r="G6981" i="2"/>
  <c r="K6981" i="2"/>
  <c r="L6981" i="2" s="1"/>
  <c r="G4611" i="2"/>
  <c r="K4611" i="2"/>
  <c r="L4611" i="2" s="1"/>
  <c r="G3246" i="2"/>
  <c r="K3246" i="2"/>
  <c r="L3246" i="2" s="1"/>
  <c r="G1224" i="2"/>
  <c r="K1224" i="2"/>
  <c r="L1224" i="2" s="1"/>
  <c r="G676" i="2"/>
  <c r="K676" i="2"/>
  <c r="L676" i="2" s="1"/>
  <c r="G8508" i="2"/>
  <c r="K8508" i="2"/>
  <c r="L8508" i="2" s="1"/>
  <c r="G8155" i="2"/>
  <c r="K8155" i="2"/>
  <c r="L8155" i="2" s="1"/>
  <c r="G7750" i="2"/>
  <c r="K7750" i="2"/>
  <c r="L7750" i="2" s="1"/>
  <c r="G6622" i="2"/>
  <c r="K6622" i="2"/>
  <c r="L6622" i="2" s="1"/>
  <c r="G6870" i="2"/>
  <c r="K6870" i="2"/>
  <c r="L6870" i="2" s="1"/>
  <c r="G6589" i="2"/>
  <c r="K6589" i="2"/>
  <c r="L6589" i="2" s="1"/>
  <c r="G6482" i="2"/>
  <c r="K6482" i="2"/>
  <c r="L6482" i="2" s="1"/>
  <c r="G5962" i="2"/>
  <c r="K5962" i="2"/>
  <c r="L5962" i="2" s="1"/>
  <c r="G4183" i="2"/>
  <c r="K4183" i="2"/>
  <c r="L4183" i="2" s="1"/>
  <c r="G3660" i="2"/>
  <c r="K3660" i="2"/>
  <c r="L3660" i="2" s="1"/>
  <c r="G4607" i="2"/>
  <c r="K4607" i="2"/>
  <c r="L4607" i="2" s="1"/>
  <c r="G5214" i="2"/>
  <c r="K5214" i="2"/>
  <c r="L5214" i="2" s="1"/>
  <c r="G3143" i="2"/>
  <c r="K3143" i="2"/>
  <c r="L3143" i="2" s="1"/>
  <c r="G4122" i="2"/>
  <c r="K4122" i="2"/>
  <c r="L4122" i="2" s="1"/>
  <c r="G3150" i="2"/>
  <c r="K3150" i="2"/>
  <c r="L3150" i="2" s="1"/>
  <c r="G2250" i="2"/>
  <c r="K2250" i="2"/>
  <c r="L2250" i="2" s="1"/>
  <c r="G1881" i="2"/>
  <c r="K1881" i="2"/>
  <c r="L1881" i="2" s="1"/>
  <c r="G1680" i="2"/>
  <c r="K1680" i="2"/>
  <c r="L1680" i="2" s="1"/>
  <c r="G1588" i="2"/>
  <c r="K1588" i="2"/>
  <c r="L1588" i="2" s="1"/>
  <c r="G998" i="2"/>
  <c r="K998" i="2"/>
  <c r="L998" i="2" s="1"/>
  <c r="G571" i="2"/>
  <c r="K571" i="2"/>
  <c r="L571" i="2" s="1"/>
  <c r="G6489" i="2"/>
  <c r="K6489" i="2"/>
  <c r="L6489" i="2" s="1"/>
  <c r="G5139" i="2"/>
  <c r="K5139" i="2"/>
  <c r="L5139" i="2" s="1"/>
  <c r="G5612" i="2"/>
  <c r="K5612" i="2"/>
  <c r="L5612" i="2" s="1"/>
  <c r="G4391" i="2"/>
  <c r="K4391" i="2"/>
  <c r="L4391" i="2" s="1"/>
  <c r="G3495" i="2"/>
  <c r="K3495" i="2"/>
  <c r="L3495" i="2" s="1"/>
  <c r="G2275" i="2"/>
  <c r="K2275" i="2"/>
  <c r="L2275" i="2" s="1"/>
  <c r="G7250" i="2"/>
  <c r="K7250" i="2"/>
  <c r="L7250" i="2" s="1"/>
  <c r="G8115" i="2"/>
  <c r="K8115" i="2"/>
  <c r="L8115" i="2" s="1"/>
  <c r="G7659" i="2"/>
  <c r="K7659" i="2"/>
  <c r="L7659" i="2" s="1"/>
  <c r="G7669" i="2"/>
  <c r="K7669" i="2"/>
  <c r="L7669" i="2" s="1"/>
  <c r="G8169" i="2"/>
  <c r="K8169" i="2"/>
  <c r="L8169" i="2" s="1"/>
  <c r="G6965" i="2"/>
  <c r="K6965" i="2"/>
  <c r="L6965" i="2" s="1"/>
  <c r="G6218" i="2"/>
  <c r="K6218" i="2"/>
  <c r="L6218" i="2" s="1"/>
  <c r="G5640" i="2"/>
  <c r="K5640" i="2"/>
  <c r="L5640" i="2" s="1"/>
  <c r="G4729" i="2"/>
  <c r="K4729" i="2"/>
  <c r="L4729" i="2" s="1"/>
  <c r="G4076" i="2"/>
  <c r="K4076" i="2"/>
  <c r="L4076" i="2" s="1"/>
  <c r="G2761" i="2"/>
  <c r="K2761" i="2"/>
  <c r="L2761" i="2" s="1"/>
  <c r="G2723" i="2"/>
  <c r="K2723" i="2"/>
  <c r="L2723" i="2" s="1"/>
  <c r="G8905" i="2"/>
  <c r="K8905" i="2"/>
  <c r="L8905" i="2" s="1"/>
  <c r="G8435" i="2"/>
  <c r="K8435" i="2"/>
  <c r="L8435" i="2" s="1"/>
  <c r="G7979" i="2"/>
  <c r="K7979" i="2"/>
  <c r="L7979" i="2" s="1"/>
  <c r="G7789" i="2"/>
  <c r="K7789" i="2"/>
  <c r="L7789" i="2" s="1"/>
  <c r="G7722" i="2"/>
  <c r="K7722" i="2"/>
  <c r="L7722" i="2" s="1"/>
  <c r="G8280" i="2"/>
  <c r="K8280" i="2"/>
  <c r="L8280" i="2" s="1"/>
  <c r="G7140" i="2"/>
  <c r="K7140" i="2"/>
  <c r="L7140" i="2" s="1"/>
  <c r="G6673" i="2"/>
  <c r="K6673" i="2"/>
  <c r="L6673" i="2" s="1"/>
  <c r="G6767" i="2"/>
  <c r="K6767" i="2"/>
  <c r="L6767" i="2" s="1"/>
  <c r="G4615" i="2"/>
  <c r="K4615" i="2"/>
  <c r="L4615" i="2" s="1"/>
  <c r="G5503" i="2"/>
  <c r="K5503" i="2"/>
  <c r="L5503" i="2" s="1"/>
  <c r="G5774" i="2"/>
  <c r="K5774" i="2"/>
  <c r="L5774" i="2" s="1"/>
  <c r="G4376" i="2"/>
  <c r="K4376" i="2"/>
  <c r="L4376" i="2" s="1"/>
  <c r="G3594" i="2"/>
  <c r="K3594" i="2"/>
  <c r="L3594" i="2" s="1"/>
  <c r="G3744" i="2"/>
  <c r="K3744" i="2"/>
  <c r="L3744" i="2" s="1"/>
  <c r="G2487" i="2"/>
  <c r="K2487" i="2"/>
  <c r="L2487" i="2" s="1"/>
  <c r="G2843" i="2"/>
  <c r="K2843" i="2"/>
  <c r="L2843" i="2" s="1"/>
  <c r="G2041" i="2"/>
  <c r="K2041" i="2"/>
  <c r="L2041" i="2" s="1"/>
  <c r="G1591" i="2"/>
  <c r="K1591" i="2"/>
  <c r="L1591" i="2" s="1"/>
  <c r="G1627" i="2"/>
  <c r="K1627" i="2"/>
  <c r="L1627" i="2" s="1"/>
  <c r="G534" i="2"/>
  <c r="K534" i="2"/>
  <c r="L534" i="2" s="1"/>
  <c r="G418" i="2"/>
  <c r="K418" i="2"/>
  <c r="L418" i="2" s="1"/>
  <c r="G7354" i="2"/>
  <c r="K7354" i="2"/>
  <c r="L7354" i="2" s="1"/>
  <c r="G4824" i="2"/>
  <c r="K4824" i="2"/>
  <c r="L4824" i="2" s="1"/>
  <c r="G2099" i="2"/>
  <c r="K2099" i="2"/>
  <c r="L2099" i="2" s="1"/>
  <c r="G7675" i="2"/>
  <c r="K7675" i="2"/>
  <c r="L7675" i="2" s="1"/>
  <c r="G8251" i="2"/>
  <c r="K8251" i="2"/>
  <c r="L8251" i="2" s="1"/>
  <c r="G7887" i="2"/>
  <c r="K7887" i="2"/>
  <c r="L7887" i="2" s="1"/>
  <c r="G7510" i="2"/>
  <c r="K7510" i="2"/>
  <c r="L7510" i="2" s="1"/>
  <c r="G8444" i="2"/>
  <c r="K8444" i="2"/>
  <c r="L8444" i="2" s="1"/>
  <c r="G9200" i="2"/>
  <c r="K9200" i="2"/>
  <c r="L9200" i="2" s="1"/>
  <c r="G8291" i="2"/>
  <c r="K8291" i="2"/>
  <c r="L8291" i="2" s="1"/>
  <c r="G9182" i="2"/>
  <c r="K9182" i="2"/>
  <c r="L9182" i="2" s="1"/>
  <c r="G8243" i="2"/>
  <c r="K8243" i="2"/>
  <c r="L8243" i="2" s="1"/>
  <c r="G9125" i="2"/>
  <c r="K9125" i="2"/>
  <c r="L9125" i="2" s="1"/>
  <c r="G8091" i="2"/>
  <c r="K8091" i="2"/>
  <c r="L8091" i="2" s="1"/>
  <c r="G9068" i="2"/>
  <c r="K9068" i="2"/>
  <c r="L9068" i="2" s="1"/>
  <c r="G7939" i="2"/>
  <c r="K7939" i="2"/>
  <c r="L7939" i="2" s="1"/>
  <c r="G9004" i="2"/>
  <c r="K9004" i="2"/>
  <c r="L9004" i="2" s="1"/>
  <c r="G7787" i="2"/>
  <c r="K7787" i="2"/>
  <c r="L7787" i="2" s="1"/>
  <c r="G8750" i="2"/>
  <c r="K8750" i="2"/>
  <c r="L8750" i="2" s="1"/>
  <c r="G8238" i="2"/>
  <c r="K8238" i="2"/>
  <c r="L8238" i="2" s="1"/>
  <c r="G7726" i="2"/>
  <c r="K7726" i="2"/>
  <c r="L7726" i="2" s="1"/>
  <c r="G6859" i="2"/>
  <c r="K6859" i="2"/>
  <c r="L6859" i="2" s="1"/>
  <c r="G8741" i="2"/>
  <c r="K8741" i="2"/>
  <c r="L8741" i="2" s="1"/>
  <c r="G8229" i="2"/>
  <c r="K8229" i="2"/>
  <c r="L8229" i="2" s="1"/>
  <c r="G7717" i="2"/>
  <c r="K7717" i="2"/>
  <c r="L7717" i="2" s="1"/>
  <c r="G6822" i="2"/>
  <c r="K6822" i="2"/>
  <c r="L6822" i="2" s="1"/>
  <c r="G6526" i="2"/>
  <c r="K6526" i="2"/>
  <c r="L6526" i="2" s="1"/>
  <c r="G8674" i="2"/>
  <c r="K8674" i="2"/>
  <c r="L8674" i="2" s="1"/>
  <c r="G8162" i="2"/>
  <c r="K8162" i="2"/>
  <c r="L8162" i="2" s="1"/>
  <c r="G7650" i="2"/>
  <c r="K7650" i="2"/>
  <c r="L7650" i="2" s="1"/>
  <c r="G6555" i="2"/>
  <c r="K6555" i="2"/>
  <c r="L6555" i="2" s="1"/>
  <c r="G8217" i="2"/>
  <c r="K8217" i="2"/>
  <c r="L8217" i="2" s="1"/>
  <c r="G7705" i="2"/>
  <c r="K7705" i="2"/>
  <c r="L7705" i="2" s="1"/>
  <c r="G6774" i="2"/>
  <c r="K6774" i="2"/>
  <c r="L6774" i="2" s="1"/>
  <c r="G8720" i="2"/>
  <c r="K8720" i="2"/>
  <c r="L8720" i="2" s="1"/>
  <c r="G8208" i="2"/>
  <c r="K8208" i="2"/>
  <c r="L8208" i="2" s="1"/>
  <c r="G7696" i="2"/>
  <c r="K7696" i="2"/>
  <c r="L7696" i="2" s="1"/>
  <c r="G6739" i="2"/>
  <c r="K6739" i="2"/>
  <c r="L6739" i="2" s="1"/>
  <c r="G7077" i="2"/>
  <c r="K7077" i="2"/>
  <c r="L7077" i="2" s="1"/>
  <c r="G6565" i="2"/>
  <c r="K6565" i="2"/>
  <c r="L6565" i="2" s="1"/>
  <c r="G6053" i="2"/>
  <c r="K6053" i="2"/>
  <c r="L6053" i="2" s="1"/>
  <c r="G7580" i="2"/>
  <c r="K7580" i="2"/>
  <c r="L7580" i="2" s="1"/>
  <c r="G7068" i="2"/>
  <c r="K7068" i="2"/>
  <c r="L7068" i="2" s="1"/>
  <c r="G6556" i="2"/>
  <c r="K6556" i="2"/>
  <c r="L6556" i="2" s="1"/>
  <c r="G6044" i="2"/>
  <c r="K6044" i="2"/>
  <c r="L6044" i="2" s="1"/>
  <c r="G6171" i="2"/>
  <c r="K6171" i="2"/>
  <c r="L6171" i="2" s="1"/>
  <c r="G4895" i="2"/>
  <c r="K4895" i="2"/>
  <c r="L4895" i="2" s="1"/>
  <c r="G6458" i="2"/>
  <c r="K6458" i="2"/>
  <c r="L6458" i="2" s="1"/>
  <c r="G5914" i="2"/>
  <c r="K5914" i="2"/>
  <c r="L5914" i="2" s="1"/>
  <c r="G7113" i="2"/>
  <c r="K7113" i="2"/>
  <c r="L7113" i="2" s="1"/>
  <c r="G6601" i="2"/>
  <c r="K6601" i="2"/>
  <c r="L6601" i="2" s="1"/>
  <c r="G6089" i="2"/>
  <c r="K6089" i="2"/>
  <c r="L6089" i="2" s="1"/>
  <c r="G7488" i="2"/>
  <c r="K7488" i="2"/>
  <c r="L7488" i="2" s="1"/>
  <c r="G6976" i="2"/>
  <c r="K6976" i="2"/>
  <c r="L6976" i="2" s="1"/>
  <c r="G6464" i="2"/>
  <c r="K6464" i="2"/>
  <c r="L6464" i="2" s="1"/>
  <c r="G5924" i="2"/>
  <c r="K5924" i="2"/>
  <c r="L5924" i="2" s="1"/>
  <c r="G7207" i="2"/>
  <c r="K7207" i="2"/>
  <c r="L7207" i="2" s="1"/>
  <c r="G6695" i="2"/>
  <c r="K6695" i="2"/>
  <c r="L6695" i="2" s="1"/>
  <c r="G6183" i="2"/>
  <c r="K6183" i="2"/>
  <c r="L6183" i="2" s="1"/>
  <c r="G4971" i="2"/>
  <c r="K4971" i="2"/>
  <c r="L4971" i="2" s="1"/>
  <c r="G5115" i="2"/>
  <c r="K5115" i="2"/>
  <c r="L5115" i="2" s="1"/>
  <c r="G4087" i="2"/>
  <c r="K4087" i="2"/>
  <c r="L4087" i="2" s="1"/>
  <c r="G5319" i="2"/>
  <c r="K5319" i="2"/>
  <c r="L5319" i="2" s="1"/>
  <c r="G4498" i="2"/>
  <c r="K4498" i="2"/>
  <c r="L4498" i="2" s="1"/>
  <c r="G3378" i="2"/>
  <c r="K3378" i="2"/>
  <c r="L3378" i="2" s="1"/>
  <c r="G4970" i="2"/>
  <c r="K4970" i="2"/>
  <c r="L4970" i="2" s="1"/>
  <c r="G5668" i="2"/>
  <c r="K5668" i="2"/>
  <c r="L5668" i="2" s="1"/>
  <c r="G4866" i="2"/>
  <c r="K4866" i="2"/>
  <c r="L4866" i="2" s="1"/>
  <c r="G5043" i="2"/>
  <c r="K5043" i="2"/>
  <c r="L5043" i="2" s="1"/>
  <c r="G3894" i="2"/>
  <c r="K3894" i="2"/>
  <c r="L3894" i="2" s="1"/>
  <c r="G5387" i="2"/>
  <c r="K5387" i="2"/>
  <c r="L5387" i="2" s="1"/>
  <c r="G4568" i="2"/>
  <c r="K4568" i="2"/>
  <c r="L4568" i="2" s="1"/>
  <c r="G5801" i="2"/>
  <c r="K5801" i="2"/>
  <c r="L5801" i="2" s="1"/>
  <c r="G5289" i="2"/>
  <c r="K5289" i="2"/>
  <c r="L5289" i="2" s="1"/>
  <c r="G4777" i="2"/>
  <c r="K4777" i="2"/>
  <c r="L4777" i="2" s="1"/>
  <c r="G4129" i="2"/>
  <c r="K4129" i="2"/>
  <c r="L4129" i="2" s="1"/>
  <c r="G3165" i="2"/>
  <c r="K3165" i="2"/>
  <c r="L3165" i="2" s="1"/>
  <c r="G5702" i="2"/>
  <c r="K5702" i="2"/>
  <c r="L5702" i="2" s="1"/>
  <c r="G5190" i="2"/>
  <c r="K5190" i="2"/>
  <c r="L5190" i="2" s="1"/>
  <c r="G4678" i="2"/>
  <c r="K4678" i="2"/>
  <c r="L4678" i="2" s="1"/>
  <c r="G3934" i="2"/>
  <c r="K3934" i="2"/>
  <c r="L3934" i="2" s="1"/>
  <c r="G4025" i="2"/>
  <c r="K4025" i="2"/>
  <c r="L4025" i="2" s="1"/>
  <c r="G5340" i="2"/>
  <c r="K5340" i="2"/>
  <c r="L5340" i="2" s="1"/>
  <c r="G4828" i="2"/>
  <c r="K4828" i="2"/>
  <c r="L4828" i="2" s="1"/>
  <c r="G4232" i="2"/>
  <c r="K4232" i="2"/>
  <c r="L4232" i="2" s="1"/>
  <c r="G2997" i="2"/>
  <c r="K2997" i="2"/>
  <c r="L2997" i="2" s="1"/>
  <c r="G4157" i="2"/>
  <c r="K4157" i="2"/>
  <c r="L4157" i="2" s="1"/>
  <c r="G3546" i="2"/>
  <c r="K3546" i="2"/>
  <c r="L3546" i="2" s="1"/>
  <c r="G4124" i="2"/>
  <c r="K4124" i="2"/>
  <c r="L4124" i="2" s="1"/>
  <c r="G3493" i="2"/>
  <c r="K3493" i="2"/>
  <c r="L3493" i="2" s="1"/>
  <c r="G4115" i="2"/>
  <c r="K4115" i="2"/>
  <c r="L4115" i="2" s="1"/>
  <c r="G3477" i="2"/>
  <c r="K3477" i="2"/>
  <c r="L3477" i="2" s="1"/>
  <c r="G4098" i="2"/>
  <c r="K4098" i="2"/>
  <c r="L4098" i="2" s="1"/>
  <c r="G3444" i="2"/>
  <c r="K3444" i="2"/>
  <c r="L3444" i="2" s="1"/>
  <c r="G3331" i="2"/>
  <c r="K3331" i="2"/>
  <c r="L3331" i="2" s="1"/>
  <c r="G2925" i="2"/>
  <c r="K2925" i="2"/>
  <c r="L2925" i="2" s="1"/>
  <c r="G3130" i="2"/>
  <c r="K3130" i="2"/>
  <c r="L3130" i="2" s="1"/>
  <c r="G3672" i="2"/>
  <c r="K3672" i="2"/>
  <c r="L3672" i="2" s="1"/>
  <c r="G3117" i="2"/>
  <c r="K3117" i="2"/>
  <c r="L3117" i="2" s="1"/>
  <c r="G3671" i="2"/>
  <c r="K3671" i="2"/>
  <c r="L3671" i="2" s="1"/>
  <c r="G3114" i="2"/>
  <c r="K3114" i="2"/>
  <c r="L3114" i="2" s="1"/>
  <c r="G3000" i="2"/>
  <c r="K3000" i="2"/>
  <c r="L3000" i="2" s="1"/>
  <c r="G3001" i="2"/>
  <c r="K3001" i="2"/>
  <c r="L3001" i="2" s="1"/>
  <c r="G2349" i="2"/>
  <c r="K2349" i="2"/>
  <c r="L2349" i="2" s="1"/>
  <c r="G2823" i="2"/>
  <c r="K2823" i="2"/>
  <c r="L2823" i="2" s="1"/>
  <c r="G1658" i="2"/>
  <c r="K1658" i="2"/>
  <c r="L1658" i="2" s="1"/>
  <c r="G2482" i="2"/>
  <c r="K2482" i="2"/>
  <c r="L2482" i="2" s="1"/>
  <c r="G2186" i="2"/>
  <c r="K2186" i="2"/>
  <c r="L2186" i="2" s="1"/>
  <c r="G2924" i="2"/>
  <c r="K2924" i="2"/>
  <c r="L2924" i="2" s="1"/>
  <c r="G2162" i="2"/>
  <c r="K2162" i="2"/>
  <c r="L2162" i="2" s="1"/>
  <c r="G2771" i="2"/>
  <c r="K2771" i="2"/>
  <c r="L2771" i="2" s="1"/>
  <c r="G2460" i="2"/>
  <c r="K2460" i="2"/>
  <c r="L2460" i="2" s="1"/>
  <c r="G1841" i="2"/>
  <c r="K1841" i="2"/>
  <c r="L1841" i="2" s="1"/>
  <c r="G2451" i="2"/>
  <c r="K2451" i="2"/>
  <c r="L2451" i="2" s="1"/>
  <c r="G1817" i="2"/>
  <c r="K1817" i="2"/>
  <c r="L1817" i="2" s="1"/>
  <c r="G1917" i="2"/>
  <c r="K1917" i="2"/>
  <c r="L1917" i="2" s="1"/>
  <c r="G2256" i="2"/>
  <c r="K2256" i="2"/>
  <c r="L2256" i="2" s="1"/>
  <c r="G464" i="2"/>
  <c r="K464" i="2"/>
  <c r="L464" i="2" s="1"/>
  <c r="G2350" i="2"/>
  <c r="K2350" i="2"/>
  <c r="L2350" i="2" s="1"/>
  <c r="G1441" i="2"/>
  <c r="K1441" i="2"/>
  <c r="L1441" i="2" s="1"/>
  <c r="G1656" i="2"/>
  <c r="K1656" i="2"/>
  <c r="L1656" i="2" s="1"/>
  <c r="G874" i="2"/>
  <c r="K874" i="2"/>
  <c r="L874" i="2" s="1"/>
  <c r="G1519" i="2"/>
  <c r="K1519" i="2"/>
  <c r="L1519" i="2" s="1"/>
  <c r="G1894" i="2"/>
  <c r="K1894" i="2"/>
  <c r="L1894" i="2" s="1"/>
  <c r="G1382" i="2"/>
  <c r="K1382" i="2"/>
  <c r="L1382" i="2" s="1"/>
  <c r="G1581" i="2"/>
  <c r="K1581" i="2"/>
  <c r="L1581" i="2" s="1"/>
  <c r="G496" i="2"/>
  <c r="K496" i="2"/>
  <c r="L496" i="2" s="1"/>
  <c r="G1564" i="2"/>
  <c r="K1564" i="2"/>
  <c r="L1564" i="2" s="1"/>
  <c r="G360" i="2"/>
  <c r="K360" i="2"/>
  <c r="L360" i="2" s="1"/>
  <c r="G1555" i="2"/>
  <c r="K1555" i="2"/>
  <c r="L1555" i="2" s="1"/>
  <c r="G1361" i="2"/>
  <c r="K1361" i="2"/>
  <c r="L1361" i="2" s="1"/>
  <c r="G849" i="2"/>
  <c r="K849" i="2"/>
  <c r="L849" i="2" s="1"/>
  <c r="G983" i="2"/>
  <c r="K983" i="2"/>
  <c r="L983" i="2" s="1"/>
  <c r="G471" i="2"/>
  <c r="K471" i="2"/>
  <c r="L471" i="2" s="1"/>
  <c r="G974" i="2"/>
  <c r="K974" i="2"/>
  <c r="L974" i="2" s="1"/>
  <c r="G462" i="2"/>
  <c r="K462" i="2"/>
  <c r="L462" i="2" s="1"/>
  <c r="G733" i="2"/>
  <c r="K733" i="2"/>
  <c r="L733" i="2" s="1"/>
  <c r="G1236" i="2"/>
  <c r="K1236" i="2"/>
  <c r="L1236" i="2" s="1"/>
  <c r="G724" i="2"/>
  <c r="K724" i="2"/>
  <c r="L724" i="2" s="1"/>
  <c r="G1059" i="2"/>
  <c r="K1059" i="2"/>
  <c r="L1059" i="2" s="1"/>
  <c r="G547" i="2"/>
  <c r="K547" i="2"/>
  <c r="L547" i="2" s="1"/>
  <c r="G346" i="2"/>
  <c r="K346" i="2"/>
  <c r="L346" i="2" s="1"/>
  <c r="G780" i="2"/>
  <c r="K780" i="2"/>
  <c r="L780" i="2" s="1"/>
  <c r="G466" i="2"/>
  <c r="K466" i="2"/>
  <c r="L466" i="2" s="1"/>
  <c r="G8671" i="2"/>
  <c r="K8671" i="2"/>
  <c r="L8671" i="2" s="1"/>
  <c r="G8334" i="2"/>
  <c r="K8334" i="2"/>
  <c r="L8334" i="2" s="1"/>
  <c r="G8133" i="2"/>
  <c r="K8133" i="2"/>
  <c r="L8133" i="2" s="1"/>
  <c r="G8642" i="2"/>
  <c r="K8642" i="2"/>
  <c r="L8642" i="2" s="1"/>
  <c r="G8249" i="2"/>
  <c r="K8249" i="2"/>
  <c r="L8249" i="2" s="1"/>
  <c r="G8240" i="2"/>
  <c r="K8240" i="2"/>
  <c r="L8240" i="2" s="1"/>
  <c r="G6789" i="2"/>
  <c r="K6789" i="2"/>
  <c r="L6789" i="2" s="1"/>
  <c r="G6588" i="2"/>
  <c r="K6588" i="2"/>
  <c r="L6588" i="2" s="1"/>
  <c r="G6234" i="2"/>
  <c r="K6234" i="2"/>
  <c r="L6234" i="2" s="1"/>
  <c r="G4984" i="2"/>
  <c r="K4984" i="2"/>
  <c r="L4984" i="2" s="1"/>
  <c r="G6919" i="2"/>
  <c r="K6919" i="2"/>
  <c r="L6919" i="2" s="1"/>
  <c r="G5747" i="2"/>
  <c r="K5747" i="2"/>
  <c r="L5747" i="2" s="1"/>
  <c r="G5626" i="2"/>
  <c r="K5626" i="2"/>
  <c r="L5626" i="2" s="1"/>
  <c r="G4517" i="2"/>
  <c r="K4517" i="2"/>
  <c r="L4517" i="2" s="1"/>
  <c r="G3470" i="2"/>
  <c r="K3470" i="2"/>
  <c r="L3470" i="2" s="1"/>
  <c r="G4437" i="2"/>
  <c r="K4437" i="2"/>
  <c r="L4437" i="2" s="1"/>
  <c r="G3222" i="2"/>
  <c r="K3222" i="2"/>
  <c r="L3222" i="2" s="1"/>
  <c r="G4019" i="2"/>
  <c r="K4019" i="2"/>
  <c r="L4019" i="2" s="1"/>
  <c r="G2199" i="2"/>
  <c r="K2199" i="2"/>
  <c r="L2199" i="2" s="1"/>
  <c r="G3160" i="2"/>
  <c r="K3160" i="2"/>
  <c r="L3160" i="2" s="1"/>
  <c r="G2313" i="2"/>
  <c r="K2313" i="2"/>
  <c r="L2313" i="2" s="1"/>
  <c r="G3123" i="2"/>
  <c r="K3123" i="2"/>
  <c r="L3123" i="2" s="1"/>
  <c r="G1901" i="2"/>
  <c r="K1901" i="2"/>
  <c r="L1901" i="2" s="1"/>
  <c r="G2061" i="2"/>
  <c r="K2061" i="2"/>
  <c r="L2061" i="2" s="1"/>
  <c r="G1926" i="2"/>
  <c r="K1926" i="2"/>
  <c r="L1926" i="2" s="1"/>
  <c r="G1096" i="2"/>
  <c r="K1096" i="2"/>
  <c r="L1096" i="2" s="1"/>
  <c r="G823" i="2"/>
  <c r="K823" i="2"/>
  <c r="L823" i="2" s="1"/>
  <c r="G1204" i="2"/>
  <c r="K1204" i="2"/>
  <c r="L1204" i="2" s="1"/>
  <c r="G2430" i="2"/>
  <c r="K2430" i="2"/>
  <c r="L2430" i="2" s="1"/>
  <c r="G866" i="2"/>
  <c r="K866" i="2"/>
  <c r="L866" i="2" s="1"/>
  <c r="G801" i="2"/>
  <c r="K801" i="2"/>
  <c r="L801" i="2" s="1"/>
  <c r="G484" i="2"/>
  <c r="K484" i="2"/>
  <c r="L484" i="2" s="1"/>
  <c r="G7775" i="2"/>
  <c r="K7775" i="2"/>
  <c r="L7775" i="2" s="1"/>
  <c r="G8777" i="2"/>
  <c r="K8777" i="2"/>
  <c r="L8777" i="2" s="1"/>
  <c r="G8484" i="2"/>
  <c r="K8484" i="2"/>
  <c r="L8484" i="2" s="1"/>
  <c r="G8123" i="2"/>
  <c r="K8123" i="2"/>
  <c r="L8123" i="2" s="1"/>
  <c r="G8587" i="2"/>
  <c r="K8587" i="2"/>
  <c r="L8587" i="2" s="1"/>
  <c r="G6542" i="2"/>
  <c r="K6542" i="2"/>
  <c r="L6542" i="2" s="1"/>
  <c r="G8439" i="2"/>
  <c r="K8439" i="2"/>
  <c r="L8439" i="2" s="1"/>
  <c r="G6243" i="2"/>
  <c r="K6243" i="2"/>
  <c r="L6243" i="2" s="1"/>
  <c r="G8391" i="2"/>
  <c r="K8391" i="2"/>
  <c r="L8391" i="2" s="1"/>
  <c r="G9181" i="2"/>
  <c r="K9181" i="2"/>
  <c r="L9181" i="2" s="1"/>
  <c r="G8239" i="2"/>
  <c r="K8239" i="2"/>
  <c r="L8239" i="2" s="1"/>
  <c r="G9124" i="2"/>
  <c r="K9124" i="2"/>
  <c r="L9124" i="2" s="1"/>
  <c r="G8087" i="2"/>
  <c r="K8087" i="2"/>
  <c r="L8087" i="2" s="1"/>
  <c r="G9067" i="2"/>
  <c r="K9067" i="2"/>
  <c r="L9067" i="2" s="1"/>
  <c r="G7935" i="2"/>
  <c r="K7935" i="2"/>
  <c r="L7935" i="2" s="1"/>
  <c r="G8806" i="2"/>
  <c r="K8806" i="2"/>
  <c r="L8806" i="2" s="1"/>
  <c r="G8294" i="2"/>
  <c r="K8294" i="2"/>
  <c r="L8294" i="2" s="1"/>
  <c r="G7782" i="2"/>
  <c r="K7782" i="2"/>
  <c r="L7782" i="2" s="1"/>
  <c r="G7019" i="2"/>
  <c r="K7019" i="2"/>
  <c r="L7019" i="2" s="1"/>
  <c r="G8797" i="2"/>
  <c r="K8797" i="2"/>
  <c r="L8797" i="2" s="1"/>
  <c r="G8285" i="2"/>
  <c r="K8285" i="2"/>
  <c r="L8285" i="2" s="1"/>
  <c r="G7773" i="2"/>
  <c r="K7773" i="2"/>
  <c r="L7773" i="2" s="1"/>
  <c r="G6995" i="2"/>
  <c r="K6995" i="2"/>
  <c r="L6995" i="2" s="1"/>
  <c r="G6750" i="2"/>
  <c r="K6750" i="2"/>
  <c r="L6750" i="2" s="1"/>
  <c r="G8730" i="2"/>
  <c r="K8730" i="2"/>
  <c r="L8730" i="2" s="1"/>
  <c r="G8218" i="2"/>
  <c r="K8218" i="2"/>
  <c r="L8218" i="2" s="1"/>
  <c r="G7706" i="2"/>
  <c r="K7706" i="2"/>
  <c r="L7706" i="2" s="1"/>
  <c r="G6779" i="2"/>
  <c r="K6779" i="2"/>
  <c r="L6779" i="2" s="1"/>
  <c r="G8273" i="2"/>
  <c r="K8273" i="2"/>
  <c r="L8273" i="2" s="1"/>
  <c r="G7761" i="2"/>
  <c r="K7761" i="2"/>
  <c r="L7761" i="2" s="1"/>
  <c r="G6963" i="2"/>
  <c r="K6963" i="2"/>
  <c r="L6963" i="2" s="1"/>
  <c r="G8776" i="2"/>
  <c r="K8776" i="2"/>
  <c r="L8776" i="2" s="1"/>
  <c r="G8264" i="2"/>
  <c r="K8264" i="2"/>
  <c r="L8264" i="2" s="1"/>
  <c r="G7752" i="2"/>
  <c r="K7752" i="2"/>
  <c r="L7752" i="2" s="1"/>
  <c r="G6939" i="2"/>
  <c r="K6939" i="2"/>
  <c r="L6939" i="2" s="1"/>
  <c r="G7133" i="2"/>
  <c r="K7133" i="2"/>
  <c r="L7133" i="2" s="1"/>
  <c r="G6621" i="2"/>
  <c r="K6621" i="2"/>
  <c r="L6621" i="2" s="1"/>
  <c r="G6109" i="2"/>
  <c r="K6109" i="2"/>
  <c r="L6109" i="2" s="1"/>
  <c r="G4223" i="2"/>
  <c r="K4223" i="2"/>
  <c r="L4223" i="2" s="1"/>
  <c r="G7124" i="2"/>
  <c r="K7124" i="2"/>
  <c r="L7124" i="2" s="1"/>
  <c r="G6612" i="2"/>
  <c r="K6612" i="2"/>
  <c r="L6612" i="2" s="1"/>
  <c r="G6100" i="2"/>
  <c r="K6100" i="2"/>
  <c r="L6100" i="2" s="1"/>
  <c r="G3935" i="2"/>
  <c r="K3935" i="2"/>
  <c r="L3935" i="2" s="1"/>
  <c r="G5219" i="2"/>
  <c r="K5219" i="2"/>
  <c r="L5219" i="2" s="1"/>
  <c r="G6514" i="2"/>
  <c r="K6514" i="2"/>
  <c r="L6514" i="2" s="1"/>
  <c r="G5998" i="2"/>
  <c r="K5998" i="2"/>
  <c r="L5998" i="2" s="1"/>
  <c r="G7169" i="2"/>
  <c r="K7169" i="2"/>
  <c r="L7169" i="2" s="1"/>
  <c r="G6657" i="2"/>
  <c r="K6657" i="2"/>
  <c r="L6657" i="2" s="1"/>
  <c r="G6145" i="2"/>
  <c r="K6145" i="2"/>
  <c r="L6145" i="2" s="1"/>
  <c r="G4728" i="2"/>
  <c r="K4728" i="2"/>
  <c r="L4728" i="2" s="1"/>
  <c r="G7032" i="2"/>
  <c r="K7032" i="2"/>
  <c r="L7032" i="2" s="1"/>
  <c r="G6520" i="2"/>
  <c r="K6520" i="2"/>
  <c r="L6520" i="2" s="1"/>
  <c r="G6005" i="2"/>
  <c r="K6005" i="2"/>
  <c r="L6005" i="2" s="1"/>
  <c r="G7263" i="2"/>
  <c r="K7263" i="2"/>
  <c r="L7263" i="2" s="1"/>
  <c r="G6751" i="2"/>
  <c r="K6751" i="2"/>
  <c r="L6751" i="2" s="1"/>
  <c r="G6239" i="2"/>
  <c r="K6239" i="2"/>
  <c r="L6239" i="2" s="1"/>
  <c r="G5271" i="2"/>
  <c r="K5271" i="2"/>
  <c r="L5271" i="2" s="1"/>
  <c r="G5205" i="2"/>
  <c r="K5205" i="2"/>
  <c r="L5205" i="2" s="1"/>
  <c r="G4311" i="2"/>
  <c r="K4311" i="2"/>
  <c r="L4311" i="2" s="1"/>
  <c r="G5408" i="2"/>
  <c r="K5408" i="2"/>
  <c r="L5408" i="2" s="1"/>
  <c r="G4589" i="2"/>
  <c r="K4589" i="2"/>
  <c r="L4589" i="2" s="1"/>
  <c r="G3984" i="2"/>
  <c r="K3984" i="2"/>
  <c r="L3984" i="2" s="1"/>
  <c r="G5059" i="2"/>
  <c r="K5059" i="2"/>
  <c r="L5059" i="2" s="1"/>
  <c r="G3951" i="2"/>
  <c r="K3951" i="2"/>
  <c r="L3951" i="2" s="1"/>
  <c r="G4955" i="2"/>
  <c r="K4955" i="2"/>
  <c r="L4955" i="2" s="1"/>
  <c r="G5133" i="2"/>
  <c r="K5133" i="2"/>
  <c r="L5133" i="2" s="1"/>
  <c r="G4134" i="2"/>
  <c r="K4134" i="2"/>
  <c r="L4134" i="2" s="1"/>
  <c r="G5477" i="2"/>
  <c r="K5477" i="2"/>
  <c r="L5477" i="2" s="1"/>
  <c r="G4658" i="2"/>
  <c r="K4658" i="2"/>
  <c r="L4658" i="2" s="1"/>
  <c r="G5857" i="2"/>
  <c r="K5857" i="2"/>
  <c r="L5857" i="2" s="1"/>
  <c r="G5345" i="2"/>
  <c r="K5345" i="2"/>
  <c r="L5345" i="2" s="1"/>
  <c r="G4833" i="2"/>
  <c r="K4833" i="2"/>
  <c r="L4833" i="2" s="1"/>
  <c r="G4241" i="2"/>
  <c r="K4241" i="2"/>
  <c r="L4241" i="2" s="1"/>
  <c r="G3550" i="2"/>
  <c r="K3550" i="2"/>
  <c r="L3550" i="2" s="1"/>
  <c r="G5758" i="2"/>
  <c r="K5758" i="2"/>
  <c r="L5758" i="2" s="1"/>
  <c r="G5246" i="2"/>
  <c r="K5246" i="2"/>
  <c r="L5246" i="2" s="1"/>
  <c r="G4734" i="2"/>
  <c r="K4734" i="2"/>
  <c r="L4734" i="2" s="1"/>
  <c r="G4046" i="2"/>
  <c r="K4046" i="2"/>
  <c r="L4046" i="2" s="1"/>
  <c r="G4137" i="2"/>
  <c r="K4137" i="2"/>
  <c r="L4137" i="2" s="1"/>
  <c r="G5396" i="2"/>
  <c r="K5396" i="2"/>
  <c r="L5396" i="2" s="1"/>
  <c r="G4884" i="2"/>
  <c r="K4884" i="2"/>
  <c r="L4884" i="2" s="1"/>
  <c r="G4344" i="2"/>
  <c r="K4344" i="2"/>
  <c r="L4344" i="2" s="1"/>
  <c r="G3254" i="2"/>
  <c r="K3254" i="2"/>
  <c r="L3254" i="2" s="1"/>
  <c r="G4213" i="2"/>
  <c r="K4213" i="2"/>
  <c r="L4213" i="2" s="1"/>
  <c r="G3636" i="2"/>
  <c r="K3636" i="2"/>
  <c r="L3636" i="2" s="1"/>
  <c r="G4180" i="2"/>
  <c r="K4180" i="2"/>
  <c r="L4180" i="2" s="1"/>
  <c r="G3582" i="2"/>
  <c r="K3582" i="2"/>
  <c r="L3582" i="2" s="1"/>
  <c r="G4171" i="2"/>
  <c r="K4171" i="2"/>
  <c r="L4171" i="2" s="1"/>
  <c r="G3569" i="2"/>
  <c r="K3569" i="2"/>
  <c r="L3569" i="2" s="1"/>
  <c r="G4154" i="2"/>
  <c r="K4154" i="2"/>
  <c r="L4154" i="2" s="1"/>
  <c r="G3541" i="2"/>
  <c r="K3541" i="2"/>
  <c r="L3541" i="2" s="1"/>
  <c r="G3387" i="2"/>
  <c r="K3387" i="2"/>
  <c r="L3387" i="2" s="1"/>
  <c r="G3062" i="2"/>
  <c r="K3062" i="2"/>
  <c r="L3062" i="2" s="1"/>
  <c r="G3206" i="2"/>
  <c r="K3206" i="2"/>
  <c r="L3206" i="2" s="1"/>
  <c r="G3728" i="2"/>
  <c r="K3728" i="2"/>
  <c r="L3728" i="2" s="1"/>
  <c r="G3194" i="2"/>
  <c r="K3194" i="2"/>
  <c r="L3194" i="2" s="1"/>
  <c r="G3727" i="2"/>
  <c r="K3727" i="2"/>
  <c r="L3727" i="2" s="1"/>
  <c r="G3192" i="2"/>
  <c r="K3192" i="2"/>
  <c r="L3192" i="2" s="1"/>
  <c r="G3112" i="2"/>
  <c r="K3112" i="2"/>
  <c r="L3112" i="2" s="1"/>
  <c r="G3057" i="2"/>
  <c r="K3057" i="2"/>
  <c r="L3057" i="2" s="1"/>
  <c r="G2461" i="2"/>
  <c r="K2461" i="2"/>
  <c r="L2461" i="2" s="1"/>
  <c r="G2879" i="2"/>
  <c r="K2879" i="2"/>
  <c r="L2879" i="2" s="1"/>
  <c r="G2030" i="2"/>
  <c r="K2030" i="2"/>
  <c r="L2030" i="2" s="1"/>
  <c r="G2565" i="2"/>
  <c r="K2565" i="2"/>
  <c r="L2565" i="2" s="1"/>
  <c r="G2325" i="2"/>
  <c r="K2325" i="2"/>
  <c r="L2325" i="2" s="1"/>
  <c r="G2980" i="2"/>
  <c r="K2980" i="2"/>
  <c r="L2980" i="2" s="1"/>
  <c r="G2306" i="2"/>
  <c r="K2306" i="2"/>
  <c r="L2306" i="2" s="1"/>
  <c r="G2827" i="2"/>
  <c r="K2827" i="2"/>
  <c r="L2827" i="2" s="1"/>
  <c r="G1698" i="2"/>
  <c r="K1698" i="2"/>
  <c r="L1698" i="2" s="1"/>
  <c r="G1969" i="2"/>
  <c r="K1969" i="2"/>
  <c r="L1969" i="2" s="1"/>
  <c r="G2507" i="2"/>
  <c r="K2507" i="2"/>
  <c r="L2507" i="2" s="1"/>
  <c r="G1954" i="2"/>
  <c r="K1954" i="2"/>
  <c r="L1954" i="2" s="1"/>
  <c r="G2015" i="2"/>
  <c r="K2015" i="2"/>
  <c r="L2015" i="2" s="1"/>
  <c r="G2312" i="2"/>
  <c r="K2312" i="2"/>
  <c r="L2312" i="2" s="1"/>
  <c r="G1245" i="2"/>
  <c r="K1245" i="2"/>
  <c r="L1245" i="2" s="1"/>
  <c r="G2406" i="2"/>
  <c r="K2406" i="2"/>
  <c r="L2406" i="2" s="1"/>
  <c r="G1665" i="2"/>
  <c r="K1665" i="2"/>
  <c r="L1665" i="2" s="1"/>
  <c r="G1712" i="2"/>
  <c r="K1712" i="2"/>
  <c r="L1712" i="2" s="1"/>
  <c r="G1064" i="2"/>
  <c r="K1064" i="2"/>
  <c r="L1064" i="2" s="1"/>
  <c r="G1575" i="2"/>
  <c r="K1575" i="2"/>
  <c r="L1575" i="2" s="1"/>
  <c r="G448" i="2"/>
  <c r="K448" i="2"/>
  <c r="L448" i="2" s="1"/>
  <c r="G1438" i="2"/>
  <c r="K1438" i="2"/>
  <c r="L1438" i="2" s="1"/>
  <c r="G1637" i="2"/>
  <c r="K1637" i="2"/>
  <c r="L1637" i="2" s="1"/>
  <c r="G800" i="2"/>
  <c r="K800" i="2"/>
  <c r="L800" i="2" s="1"/>
  <c r="G1620" i="2"/>
  <c r="K1620" i="2"/>
  <c r="L1620" i="2" s="1"/>
  <c r="G730" i="2"/>
  <c r="K730" i="2"/>
  <c r="L730" i="2" s="1"/>
  <c r="G1611" i="2"/>
  <c r="K1611" i="2"/>
  <c r="L1611" i="2" s="1"/>
  <c r="G696" i="2"/>
  <c r="K696" i="2"/>
  <c r="L696" i="2" s="1"/>
  <c r="G905" i="2"/>
  <c r="K905" i="2"/>
  <c r="L905" i="2" s="1"/>
  <c r="G393" i="2"/>
  <c r="K393" i="2"/>
  <c r="L393" i="2" s="1"/>
  <c r="G527" i="2"/>
  <c r="K527" i="2"/>
  <c r="L527" i="2" s="1"/>
  <c r="G1030" i="2"/>
  <c r="K1030" i="2"/>
  <c r="L1030" i="2" s="1"/>
  <c r="G518" i="2"/>
  <c r="K518" i="2"/>
  <c r="L518" i="2" s="1"/>
  <c r="G533" i="2"/>
  <c r="K533" i="2"/>
  <c r="L533" i="2" s="1"/>
  <c r="G795" i="2"/>
  <c r="K795" i="2"/>
  <c r="L795" i="2" s="1"/>
  <c r="G9029" i="2"/>
  <c r="K9029" i="2"/>
  <c r="L9029" i="2" s="1"/>
  <c r="G8142" i="2"/>
  <c r="K8142" i="2"/>
  <c r="L8142" i="2" s="1"/>
  <c r="G7100" i="2"/>
  <c r="K7100" i="2"/>
  <c r="L7100" i="2" s="1"/>
  <c r="G6298" i="2"/>
  <c r="K6298" i="2"/>
  <c r="L6298" i="2" s="1"/>
  <c r="G7072" i="2"/>
  <c r="K7072" i="2"/>
  <c r="L7072" i="2" s="1"/>
  <c r="G6407" i="2"/>
  <c r="K6407" i="2"/>
  <c r="L6407" i="2" s="1"/>
  <c r="G5063" i="2"/>
  <c r="K5063" i="2"/>
  <c r="L5063" i="2" s="1"/>
  <c r="G4917" i="2"/>
  <c r="K4917" i="2"/>
  <c r="L4917" i="2" s="1"/>
  <c r="G3372" i="2"/>
  <c r="K3372" i="2"/>
  <c r="L3372" i="2" s="1"/>
  <c r="G2489" i="2"/>
  <c r="K2489" i="2"/>
  <c r="L2489" i="2" s="1"/>
  <c r="G3961" i="2"/>
  <c r="K3961" i="2"/>
  <c r="L3961" i="2" s="1"/>
  <c r="G4381" i="2"/>
  <c r="K4381" i="2"/>
  <c r="L4381" i="2" s="1"/>
  <c r="G4083" i="2"/>
  <c r="K4083" i="2"/>
  <c r="L4083" i="2" s="1"/>
  <c r="G3013" i="2"/>
  <c r="K3013" i="2"/>
  <c r="L3013" i="2" s="1"/>
  <c r="G3319" i="2"/>
  <c r="K3319" i="2"/>
  <c r="L3319" i="2" s="1"/>
  <c r="G2149" i="2"/>
  <c r="K2149" i="2"/>
  <c r="L2149" i="2" s="1"/>
  <c r="G2867" i="2"/>
  <c r="K2867" i="2"/>
  <c r="L2867" i="2" s="1"/>
  <c r="G690" i="2"/>
  <c r="K690" i="2"/>
  <c r="L690" i="2" s="1"/>
  <c r="G1560" i="2"/>
  <c r="K1560" i="2"/>
  <c r="L1560" i="2" s="1"/>
  <c r="G1354" i="2"/>
  <c r="K1354" i="2"/>
  <c r="L1354" i="2" s="1"/>
  <c r="G1201" i="2"/>
  <c r="K1201" i="2"/>
  <c r="L1201" i="2" s="1"/>
  <c r="G1085" i="2"/>
  <c r="K1085" i="2"/>
  <c r="L1085" i="2" s="1"/>
  <c r="G634" i="2"/>
  <c r="K634" i="2"/>
  <c r="L634" i="2" s="1"/>
  <c r="G1526" i="2"/>
  <c r="K1526" i="2"/>
  <c r="L1526" i="2" s="1"/>
  <c r="G993" i="2"/>
  <c r="K993" i="2"/>
  <c r="L993" i="2" s="1"/>
  <c r="G1188" i="2"/>
  <c r="K1188" i="2"/>
  <c r="L1188" i="2" s="1"/>
  <c r="G7844" i="2"/>
  <c r="K7844" i="2"/>
  <c r="L7844" i="2" s="1"/>
  <c r="G9121" i="2"/>
  <c r="K9121" i="2"/>
  <c r="L9121" i="2" s="1"/>
  <c r="G8953" i="2"/>
  <c r="K8953" i="2"/>
  <c r="L8953" i="2" s="1"/>
  <c r="G8681" i="2"/>
  <c r="K8681" i="2"/>
  <c r="L8681" i="2" s="1"/>
  <c r="G8699" i="2"/>
  <c r="K8699" i="2"/>
  <c r="L8699" i="2" s="1"/>
  <c r="G7258" i="2"/>
  <c r="K7258" i="2"/>
  <c r="L7258" i="2" s="1"/>
  <c r="G8583" i="2"/>
  <c r="K8583" i="2"/>
  <c r="L8583" i="2" s="1"/>
  <c r="G6510" i="2"/>
  <c r="K6510" i="2"/>
  <c r="L6510" i="2" s="1"/>
  <c r="G8116" i="2"/>
  <c r="K8116" i="2"/>
  <c r="L8116" i="2" s="1"/>
  <c r="G6371" i="2"/>
  <c r="K6371" i="2"/>
  <c r="L6371" i="2" s="1"/>
  <c r="G7956" i="2"/>
  <c r="K7956" i="2"/>
  <c r="L7956" i="2" s="1"/>
  <c r="G7781" i="2"/>
  <c r="K7781" i="2"/>
  <c r="L7781" i="2" s="1"/>
  <c r="G7769" i="2"/>
  <c r="K7769" i="2"/>
  <c r="L7769" i="2" s="1"/>
  <c r="G6629" i="2"/>
  <c r="K6629" i="2"/>
  <c r="L6629" i="2" s="1"/>
  <c r="G4191" i="2"/>
  <c r="K4191" i="2"/>
  <c r="L4191" i="2" s="1"/>
  <c r="G6153" i="2"/>
  <c r="K6153" i="2"/>
  <c r="L6153" i="2" s="1"/>
  <c r="G6247" i="2"/>
  <c r="K6247" i="2"/>
  <c r="L6247" i="2" s="1"/>
  <c r="G4016" i="2"/>
  <c r="K4016" i="2"/>
  <c r="L4016" i="2" s="1"/>
  <c r="G4671" i="2"/>
  <c r="K4671" i="2"/>
  <c r="L4671" i="2" s="1"/>
  <c r="G5254" i="2"/>
  <c r="K5254" i="2"/>
  <c r="L5254" i="2" s="1"/>
  <c r="G3284" i="2"/>
  <c r="K3284" i="2"/>
  <c r="L3284" i="2" s="1"/>
  <c r="G4179" i="2"/>
  <c r="K4179" i="2"/>
  <c r="L4179" i="2" s="1"/>
  <c r="G3216" i="2"/>
  <c r="K3216" i="2"/>
  <c r="L3216" i="2" s="1"/>
  <c r="G2887" i="2"/>
  <c r="K2887" i="2"/>
  <c r="L2887" i="2" s="1"/>
  <c r="G1778" i="2"/>
  <c r="K1778" i="2"/>
  <c r="L1778" i="2" s="1"/>
  <c r="G1296" i="2"/>
  <c r="K1296" i="2"/>
  <c r="L1296" i="2" s="1"/>
  <c r="G1645" i="2"/>
  <c r="K1645" i="2"/>
  <c r="L1645" i="2" s="1"/>
  <c r="G401" i="2"/>
  <c r="K401" i="2"/>
  <c r="L401" i="2" s="1"/>
  <c r="G1123" i="2"/>
  <c r="K1123" i="2"/>
  <c r="L1123" i="2" s="1"/>
  <c r="G8590" i="2"/>
  <c r="K8590" i="2"/>
  <c r="L8590" i="2" s="1"/>
  <c r="G6554" i="2"/>
  <c r="K6554" i="2"/>
  <c r="L6554" i="2" s="1"/>
  <c r="G3861" i="2"/>
  <c r="K3861" i="2"/>
  <c r="L3861" i="2" s="1"/>
  <c r="G2505" i="2"/>
  <c r="K2505" i="2"/>
  <c r="L2505" i="2" s="1"/>
  <c r="G1590" i="2"/>
  <c r="K1590" i="2"/>
  <c r="L1590" i="2" s="1"/>
  <c r="G8715" i="2"/>
  <c r="K8715" i="2"/>
  <c r="L8715" i="2" s="1"/>
  <c r="G9188" i="2"/>
  <c r="K9188" i="2"/>
  <c r="L9188" i="2" s="1"/>
  <c r="G7190" i="2"/>
  <c r="K7190" i="2"/>
  <c r="L7190" i="2" s="1"/>
  <c r="G8282" i="2"/>
  <c r="K8282" i="2"/>
  <c r="L8282" i="2" s="1"/>
  <c r="G7134" i="2"/>
  <c r="K7134" i="2"/>
  <c r="L7134" i="2" s="1"/>
  <c r="G6173" i="2"/>
  <c r="K6173" i="2"/>
  <c r="L6173" i="2" s="1"/>
  <c r="G6578" i="2"/>
  <c r="K6578" i="2"/>
  <c r="L6578" i="2" s="1"/>
  <c r="G6584" i="2"/>
  <c r="K6584" i="2"/>
  <c r="L6584" i="2" s="1"/>
  <c r="G4483" i="2"/>
  <c r="K4483" i="2"/>
  <c r="L4483" i="2" s="1"/>
  <c r="G5058" i="2"/>
  <c r="K5058" i="2"/>
  <c r="L5058" i="2" s="1"/>
  <c r="G4369" i="2"/>
  <c r="K4369" i="2"/>
  <c r="L4369" i="2" s="1"/>
  <c r="G5460" i="2"/>
  <c r="K5460" i="2"/>
  <c r="L5460" i="2" s="1"/>
  <c r="G4244" i="2"/>
  <c r="K4244" i="2"/>
  <c r="L4244" i="2" s="1"/>
  <c r="G2426" i="2"/>
  <c r="K2426" i="2"/>
  <c r="L2426" i="2" s="1"/>
  <c r="G3121" i="2"/>
  <c r="K3121" i="2"/>
  <c r="L3121" i="2" s="1"/>
  <c r="G3044" i="2"/>
  <c r="K3044" i="2"/>
  <c r="L3044" i="2" s="1"/>
  <c r="G2097" i="2"/>
  <c r="K2097" i="2"/>
  <c r="L2097" i="2" s="1"/>
  <c r="G1205" i="2"/>
  <c r="K1205" i="2"/>
  <c r="L1205" i="2" s="1"/>
  <c r="G1684" i="2"/>
  <c r="K1684" i="2"/>
  <c r="L1684" i="2" s="1"/>
  <c r="G591" i="2"/>
  <c r="K591" i="2"/>
  <c r="L591" i="2" s="1"/>
  <c r="G7548" i="2"/>
  <c r="K7548" i="2"/>
  <c r="L7548" i="2" s="1"/>
  <c r="G4619" i="2"/>
  <c r="K4619" i="2"/>
  <c r="L4619" i="2" s="1"/>
  <c r="G2716" i="2"/>
  <c r="K2716" i="2"/>
  <c r="L2716" i="2" s="1"/>
  <c r="G643" i="2"/>
  <c r="K643" i="2"/>
  <c r="L643" i="2" s="1"/>
  <c r="G7577" i="2"/>
  <c r="K7577" i="2"/>
  <c r="L7577" i="2" s="1"/>
  <c r="G8675" i="2"/>
  <c r="K8675" i="2"/>
  <c r="L8675" i="2" s="1"/>
  <c r="G8414" i="2"/>
  <c r="K8414" i="2"/>
  <c r="L8414" i="2" s="1"/>
  <c r="G8338" i="2"/>
  <c r="K8338" i="2"/>
  <c r="L8338" i="2" s="1"/>
  <c r="G8384" i="2"/>
  <c r="K8384" i="2"/>
  <c r="L8384" i="2" s="1"/>
  <c r="G5227" i="2"/>
  <c r="K5227" i="2"/>
  <c r="L5227" i="2" s="1"/>
  <c r="G6122" i="2"/>
  <c r="K6122" i="2"/>
  <c r="L6122" i="2" s="1"/>
  <c r="G6128" i="2"/>
  <c r="K6128" i="2"/>
  <c r="L6128" i="2" s="1"/>
  <c r="G5597" i="2"/>
  <c r="K5597" i="2"/>
  <c r="L5597" i="2" s="1"/>
  <c r="G4167" i="2"/>
  <c r="K4167" i="2"/>
  <c r="L4167" i="2" s="1"/>
  <c r="G4441" i="2"/>
  <c r="K4441" i="2"/>
  <c r="L4441" i="2" s="1"/>
  <c r="G4377" i="2"/>
  <c r="K4377" i="2"/>
  <c r="L4377" i="2" s="1"/>
  <c r="G4333" i="2"/>
  <c r="K4333" i="2"/>
  <c r="L4333" i="2" s="1"/>
  <c r="G3717" i="2"/>
  <c r="K3717" i="2"/>
  <c r="L3717" i="2" s="1"/>
  <c r="G3847" i="2"/>
  <c r="K3847" i="2"/>
  <c r="L3847" i="2" s="1"/>
  <c r="G2345" i="2"/>
  <c r="K2345" i="2"/>
  <c r="L2345" i="2" s="1"/>
  <c r="G2223" i="2"/>
  <c r="K2223" i="2"/>
  <c r="L2223" i="2" s="1"/>
  <c r="G2526" i="2"/>
  <c r="K2526" i="2"/>
  <c r="L2526" i="2" s="1"/>
  <c r="G1018" i="2"/>
  <c r="K1018" i="2"/>
  <c r="L1018" i="2" s="1"/>
  <c r="G1114" i="2"/>
  <c r="K1114" i="2"/>
  <c r="L1114" i="2" s="1"/>
  <c r="G909" i="2"/>
  <c r="K909" i="2"/>
  <c r="L909" i="2" s="1"/>
  <c r="G8923" i="2"/>
  <c r="K8923" i="2"/>
  <c r="L8923" i="2" s="1"/>
  <c r="G7929" i="2"/>
  <c r="K7929" i="2"/>
  <c r="L7929" i="2" s="1"/>
  <c r="G5226" i="2"/>
  <c r="K5226" i="2"/>
  <c r="L5226" i="2" s="1"/>
  <c r="G1793" i="2"/>
  <c r="K1793" i="2"/>
  <c r="L1793" i="2" s="1"/>
  <c r="G948" i="2"/>
  <c r="K948" i="2"/>
  <c r="L948" i="2" s="1"/>
  <c r="G7631" i="2"/>
  <c r="K7631" i="2"/>
  <c r="L7631" i="2" s="1"/>
  <c r="G8179" i="2"/>
  <c r="K8179" i="2"/>
  <c r="L8179" i="2" s="1"/>
  <c r="G7723" i="2"/>
  <c r="K7723" i="2"/>
  <c r="L7723" i="2" s="1"/>
  <c r="G7693" i="2"/>
  <c r="K7693" i="2"/>
  <c r="L7693" i="2" s="1"/>
  <c r="G8193" i="2"/>
  <c r="K8193" i="2"/>
  <c r="L8193" i="2" s="1"/>
  <c r="G6643" i="2"/>
  <c r="K6643" i="2"/>
  <c r="L6643" i="2" s="1"/>
  <c r="G6532" i="2"/>
  <c r="K6532" i="2"/>
  <c r="L6532" i="2" s="1"/>
  <c r="G6577" i="2"/>
  <c r="K6577" i="2"/>
  <c r="L6577" i="2" s="1"/>
  <c r="G6671" i="2"/>
  <c r="K6671" i="2"/>
  <c r="L6671" i="2" s="1"/>
  <c r="G5280" i="2"/>
  <c r="K5280" i="2"/>
  <c r="L5280" i="2" s="1"/>
  <c r="G4827" i="2"/>
  <c r="K4827" i="2"/>
  <c r="L4827" i="2" s="1"/>
  <c r="G4753" i="2"/>
  <c r="K4753" i="2"/>
  <c r="L4753" i="2" s="1"/>
  <c r="G5316" i="2"/>
  <c r="K5316" i="2"/>
  <c r="L5316" i="2" s="1"/>
  <c r="G4100" i="2"/>
  <c r="K4100" i="2"/>
  <c r="L4100" i="2" s="1"/>
  <c r="G3307" i="2"/>
  <c r="K3307" i="2"/>
  <c r="L3307" i="2" s="1"/>
  <c r="G2936" i="2"/>
  <c r="K2936" i="2"/>
  <c r="L2936" i="2" s="1"/>
  <c r="G2900" i="2"/>
  <c r="K2900" i="2"/>
  <c r="L2900" i="2" s="1"/>
  <c r="G1853" i="2"/>
  <c r="K1853" i="2"/>
  <c r="L1853" i="2" s="1"/>
  <c r="G778" i="2"/>
  <c r="K778" i="2"/>
  <c r="L778" i="2" s="1"/>
  <c r="G2043" i="2"/>
  <c r="K2043" i="2"/>
  <c r="L2043" i="2" s="1"/>
  <c r="G438" i="2"/>
  <c r="K438" i="2"/>
  <c r="L438" i="2" s="1"/>
  <c r="G9040" i="2"/>
  <c r="K9040" i="2"/>
  <c r="L9040" i="2" s="1"/>
  <c r="G8624" i="2"/>
  <c r="K8624" i="2"/>
  <c r="L8624" i="2" s="1"/>
  <c r="G4552" i="2"/>
  <c r="K4552" i="2"/>
  <c r="L4552" i="2" s="1"/>
  <c r="G3389" i="2"/>
  <c r="K3389" i="2"/>
  <c r="L3389" i="2" s="1"/>
  <c r="G2291" i="2"/>
  <c r="K2291" i="2"/>
  <c r="L2291" i="2" s="1"/>
  <c r="G2366" i="2"/>
  <c r="K2366" i="2"/>
  <c r="L2366" i="2" s="1"/>
  <c r="G7823" i="2"/>
  <c r="K7823" i="2"/>
  <c r="L7823" i="2" s="1"/>
  <c r="G9149" i="2"/>
  <c r="K9149" i="2"/>
  <c r="L9149" i="2" s="1"/>
  <c r="G8774" i="2"/>
  <c r="K8774" i="2"/>
  <c r="L8774" i="2" s="1"/>
  <c r="G8253" i="2"/>
  <c r="K8253" i="2"/>
  <c r="L8253" i="2" s="1"/>
  <c r="G6651" i="2"/>
  <c r="K6651" i="2"/>
  <c r="L6651" i="2" s="1"/>
  <c r="G7101" i="2"/>
  <c r="K7101" i="2"/>
  <c r="L7101" i="2" s="1"/>
  <c r="G5048" i="2"/>
  <c r="K5048" i="2"/>
  <c r="L5048" i="2" s="1"/>
  <c r="G6113" i="2"/>
  <c r="K6113" i="2"/>
  <c r="L6113" i="2" s="1"/>
  <c r="G6719" i="2"/>
  <c r="K6719" i="2"/>
  <c r="L6719" i="2" s="1"/>
  <c r="G4538" i="2"/>
  <c r="K4538" i="2"/>
  <c r="L4538" i="2" s="1"/>
  <c r="G4006" i="2"/>
  <c r="K4006" i="2"/>
  <c r="L4006" i="2" s="1"/>
  <c r="G3420" i="2"/>
  <c r="K3420" i="2"/>
  <c r="L3420" i="2" s="1"/>
  <c r="G4852" i="2"/>
  <c r="K4852" i="2"/>
  <c r="L4852" i="2" s="1"/>
  <c r="G3532" i="2"/>
  <c r="K3532" i="2"/>
  <c r="L3532" i="2" s="1"/>
  <c r="G3163" i="2"/>
  <c r="K3163" i="2"/>
  <c r="L3163" i="2" s="1"/>
  <c r="G2847" i="2"/>
  <c r="K2847" i="2"/>
  <c r="L2847" i="2" s="1"/>
  <c r="G2795" i="2"/>
  <c r="K2795" i="2"/>
  <c r="L2795" i="2" s="1"/>
  <c r="G2374" i="2"/>
  <c r="K2374" i="2"/>
  <c r="L2374" i="2" s="1"/>
  <c r="G672" i="2"/>
  <c r="K672" i="2"/>
  <c r="L672" i="2" s="1"/>
  <c r="G361" i="2"/>
  <c r="K361" i="2"/>
  <c r="L361" i="2" s="1"/>
  <c r="G1083" i="2"/>
  <c r="K1083" i="2"/>
  <c r="L1083" i="2" s="1"/>
  <c r="G7312" i="2"/>
  <c r="K7312" i="2"/>
  <c r="L7312" i="2" s="1"/>
  <c r="G3562" i="2"/>
  <c r="K3562" i="2"/>
  <c r="L3562" i="2" s="1"/>
  <c r="G5420" i="2"/>
  <c r="K5420" i="2"/>
  <c r="L5420" i="2" s="1"/>
  <c r="G3432" i="2"/>
  <c r="K3432" i="2"/>
  <c r="L3432" i="2" s="1"/>
  <c r="G2220" i="2"/>
  <c r="K2220" i="2"/>
  <c r="L2220" i="2" s="1"/>
  <c r="G612" i="2"/>
  <c r="K612" i="2"/>
  <c r="L612" i="2" s="1"/>
  <c r="G9152" i="2"/>
  <c r="K9152" i="2"/>
  <c r="L9152" i="2" s="1"/>
  <c r="G7811" i="2"/>
  <c r="K7811" i="2"/>
  <c r="L7811" i="2" s="1"/>
  <c r="G8693" i="2"/>
  <c r="K8693" i="2"/>
  <c r="L8693" i="2" s="1"/>
  <c r="G7599" i="2"/>
  <c r="K7599" i="2"/>
  <c r="L7599" i="2" s="1"/>
  <c r="G7648" i="2"/>
  <c r="K7648" i="2"/>
  <c r="L7648" i="2" s="1"/>
  <c r="G5990" i="2"/>
  <c r="K5990" i="2"/>
  <c r="L5990" i="2" s="1"/>
  <c r="G5448" i="2"/>
  <c r="K5448" i="2"/>
  <c r="L5448" i="2" s="1"/>
  <c r="G5817" i="2"/>
  <c r="K5817" i="2"/>
  <c r="L5817" i="2" s="1"/>
  <c r="G4109" i="2"/>
  <c r="K4109" i="2"/>
  <c r="L4109" i="2" s="1"/>
  <c r="G2258" i="2"/>
  <c r="K2258" i="2"/>
  <c r="L2258" i="2" s="1"/>
  <c r="G2249" i="2"/>
  <c r="K2249" i="2"/>
  <c r="L2249" i="2" s="1"/>
  <c r="G8633" i="2"/>
  <c r="K8633" i="2"/>
  <c r="L8633" i="2" s="1"/>
  <c r="G9197" i="2"/>
  <c r="K9197" i="2"/>
  <c r="L9197" i="2" s="1"/>
  <c r="G8822" i="2"/>
  <c r="K8822" i="2"/>
  <c r="L8822" i="2" s="1"/>
  <c r="G7038" i="2"/>
  <c r="K7038" i="2"/>
  <c r="L7038" i="2" s="1"/>
  <c r="G8289" i="2"/>
  <c r="K8289" i="2"/>
  <c r="L8289" i="2" s="1"/>
  <c r="G7149" i="2"/>
  <c r="K7149" i="2"/>
  <c r="L7149" i="2" s="1"/>
  <c r="G6116" i="2"/>
  <c r="K6116" i="2"/>
  <c r="L6116" i="2" s="1"/>
  <c r="G6161" i="2"/>
  <c r="K6161" i="2"/>
  <c r="L6161" i="2" s="1"/>
  <c r="G7279" i="2"/>
  <c r="K7279" i="2"/>
  <c r="L7279" i="2" s="1"/>
  <c r="G5434" i="2"/>
  <c r="K5434" i="2"/>
  <c r="L5434" i="2" s="1"/>
  <c r="G4198" i="2"/>
  <c r="K4198" i="2"/>
  <c r="L4198" i="2" s="1"/>
  <c r="G3602" i="2"/>
  <c r="K3602" i="2"/>
  <c r="L3602" i="2" s="1"/>
  <c r="G4900" i="2"/>
  <c r="K4900" i="2"/>
  <c r="L4900" i="2" s="1"/>
  <c r="G3609" i="2"/>
  <c r="K3609" i="2"/>
  <c r="L3609" i="2" s="1"/>
  <c r="G3227" i="2"/>
  <c r="K3227" i="2"/>
  <c r="L3227" i="2" s="1"/>
  <c r="G2895" i="2"/>
  <c r="K2895" i="2"/>
  <c r="L2895" i="2" s="1"/>
  <c r="G1834" i="2"/>
  <c r="K1834" i="2"/>
  <c r="L1834" i="2" s="1"/>
  <c r="G1347" i="2"/>
  <c r="K1347" i="2"/>
  <c r="L1347" i="2" s="1"/>
  <c r="G576" i="2"/>
  <c r="K576" i="2"/>
  <c r="L576" i="2" s="1"/>
  <c r="G760" i="2"/>
  <c r="K760" i="2"/>
  <c r="L760" i="2" s="1"/>
  <c r="G1308" i="2"/>
  <c r="K1308" i="2"/>
  <c r="L1308" i="2" s="1"/>
  <c r="G8910" i="2"/>
  <c r="K8910" i="2"/>
  <c r="L8910" i="2" s="1"/>
  <c r="G6362" i="2"/>
  <c r="K6362" i="2"/>
  <c r="L6362" i="2" s="1"/>
  <c r="G4476" i="2"/>
  <c r="K4476" i="2"/>
  <c r="L4476" i="2" s="1"/>
  <c r="G945" i="2"/>
  <c r="K945" i="2"/>
  <c r="L945" i="2" s="1"/>
  <c r="G7601" i="2"/>
  <c r="K7601" i="2"/>
  <c r="L7601" i="2" s="1"/>
  <c r="G7559" i="2"/>
  <c r="K7559" i="2"/>
  <c r="L7559" i="2" s="1"/>
  <c r="G6275" i="2"/>
  <c r="K6275" i="2"/>
  <c r="L6275" i="2" s="1"/>
  <c r="G9194" i="2"/>
  <c r="K9194" i="2"/>
  <c r="L9194" i="2" s="1"/>
  <c r="G8275" i="2"/>
  <c r="K8275" i="2"/>
  <c r="L8275" i="2" s="1"/>
  <c r="G9136" i="2"/>
  <c r="K9136" i="2"/>
  <c r="L9136" i="2" s="1"/>
  <c r="G8119" i="2"/>
  <c r="K8119" i="2"/>
  <c r="L8119" i="2" s="1"/>
  <c r="G9118" i="2"/>
  <c r="K9118" i="2"/>
  <c r="L9118" i="2" s="1"/>
  <c r="G8071" i="2"/>
  <c r="K8071" i="2"/>
  <c r="L8071" i="2" s="1"/>
  <c r="G9061" i="2"/>
  <c r="K9061" i="2"/>
  <c r="L9061" i="2" s="1"/>
  <c r="G7919" i="2"/>
  <c r="K7919" i="2"/>
  <c r="L7919" i="2" s="1"/>
  <c r="G8991" i="2"/>
  <c r="K8991" i="2"/>
  <c r="L8991" i="2" s="1"/>
  <c r="G7767" i="2"/>
  <c r="K7767" i="2"/>
  <c r="L7767" i="2" s="1"/>
  <c r="G8876" i="2"/>
  <c r="K8876" i="2"/>
  <c r="L8876" i="2" s="1"/>
  <c r="G7614" i="2"/>
  <c r="K7614" i="2"/>
  <c r="L7614" i="2" s="1"/>
  <c r="G8686" i="2"/>
  <c r="K8686" i="2"/>
  <c r="L8686" i="2" s="1"/>
  <c r="G8174" i="2"/>
  <c r="K8174" i="2"/>
  <c r="L8174" i="2" s="1"/>
  <c r="G7662" i="2"/>
  <c r="K7662" i="2"/>
  <c r="L7662" i="2" s="1"/>
  <c r="G6603" i="2"/>
  <c r="K6603" i="2"/>
  <c r="L6603" i="2" s="1"/>
  <c r="G8677" i="2"/>
  <c r="K8677" i="2"/>
  <c r="L8677" i="2" s="1"/>
  <c r="G8165" i="2"/>
  <c r="K8165" i="2"/>
  <c r="L8165" i="2" s="1"/>
  <c r="G7653" i="2"/>
  <c r="K7653" i="2"/>
  <c r="L7653" i="2" s="1"/>
  <c r="G6566" i="2"/>
  <c r="K6566" i="2"/>
  <c r="L6566" i="2" s="1"/>
  <c r="G6270" i="2"/>
  <c r="K6270" i="2"/>
  <c r="L6270" i="2" s="1"/>
  <c r="G8610" i="2"/>
  <c r="K8610" i="2"/>
  <c r="L8610" i="2" s="1"/>
  <c r="G8098" i="2"/>
  <c r="K8098" i="2"/>
  <c r="L8098" i="2" s="1"/>
  <c r="G7581" i="2"/>
  <c r="K7581" i="2"/>
  <c r="L7581" i="2" s="1"/>
  <c r="G6299" i="2"/>
  <c r="K6299" i="2"/>
  <c r="L6299" i="2" s="1"/>
  <c r="G8153" i="2"/>
  <c r="K8153" i="2"/>
  <c r="L8153" i="2" s="1"/>
  <c r="G7641" i="2"/>
  <c r="K7641" i="2"/>
  <c r="L7641" i="2" s="1"/>
  <c r="G6518" i="2"/>
  <c r="K6518" i="2"/>
  <c r="L6518" i="2" s="1"/>
  <c r="G8656" i="2"/>
  <c r="K8656" i="2"/>
  <c r="L8656" i="2" s="1"/>
  <c r="G8144" i="2"/>
  <c r="K8144" i="2"/>
  <c r="L8144" i="2" s="1"/>
  <c r="G7632" i="2"/>
  <c r="K7632" i="2"/>
  <c r="L7632" i="2" s="1"/>
  <c r="G6483" i="2"/>
  <c r="K6483" i="2"/>
  <c r="L6483" i="2" s="1"/>
  <c r="G7013" i="2"/>
  <c r="K7013" i="2"/>
  <c r="L7013" i="2" s="1"/>
  <c r="G6501" i="2"/>
  <c r="K6501" i="2"/>
  <c r="L6501" i="2" s="1"/>
  <c r="G5981" i="2"/>
  <c r="K5981" i="2"/>
  <c r="L5981" i="2" s="1"/>
  <c r="G7516" i="2"/>
  <c r="K7516" i="2"/>
  <c r="L7516" i="2" s="1"/>
  <c r="G7004" i="2"/>
  <c r="K7004" i="2"/>
  <c r="L7004" i="2" s="1"/>
  <c r="G6492" i="2"/>
  <c r="K6492" i="2"/>
  <c r="L6492" i="2" s="1"/>
  <c r="G5968" i="2"/>
  <c r="K5968" i="2"/>
  <c r="L5968" i="2" s="1"/>
  <c r="G6107" i="2"/>
  <c r="K6107" i="2"/>
  <c r="L6107" i="2" s="1"/>
  <c r="G4159" i="2"/>
  <c r="K4159" i="2"/>
  <c r="L4159" i="2" s="1"/>
  <c r="G6394" i="2"/>
  <c r="K6394" i="2"/>
  <c r="L6394" i="2" s="1"/>
  <c r="G5799" i="2"/>
  <c r="K5799" i="2"/>
  <c r="L5799" i="2" s="1"/>
  <c r="G7049" i="2"/>
  <c r="K7049" i="2"/>
  <c r="L7049" i="2" s="1"/>
  <c r="G6537" i="2"/>
  <c r="K6537" i="2"/>
  <c r="L6537" i="2" s="1"/>
  <c r="G6024" i="2"/>
  <c r="K6024" i="2"/>
  <c r="L6024" i="2" s="1"/>
  <c r="G7424" i="2"/>
  <c r="K7424" i="2"/>
  <c r="L7424" i="2" s="1"/>
  <c r="G6912" i="2"/>
  <c r="K6912" i="2"/>
  <c r="L6912" i="2" s="1"/>
  <c r="G6400" i="2"/>
  <c r="K6400" i="2"/>
  <c r="L6400" i="2" s="1"/>
  <c r="G5810" i="2"/>
  <c r="K5810" i="2"/>
  <c r="L5810" i="2" s="1"/>
  <c r="G7143" i="2"/>
  <c r="K7143" i="2"/>
  <c r="L7143" i="2" s="1"/>
  <c r="G6631" i="2"/>
  <c r="K6631" i="2"/>
  <c r="L6631" i="2" s="1"/>
  <c r="G6119" i="2"/>
  <c r="K6119" i="2"/>
  <c r="L6119" i="2" s="1"/>
  <c r="G4471" i="2"/>
  <c r="K4471" i="2"/>
  <c r="L4471" i="2" s="1"/>
  <c r="G5013" i="2"/>
  <c r="K5013" i="2"/>
  <c r="L5013" i="2" s="1"/>
  <c r="G3701" i="2"/>
  <c r="K3701" i="2"/>
  <c r="L3701" i="2" s="1"/>
  <c r="G5216" i="2"/>
  <c r="K5216" i="2"/>
  <c r="L5216" i="2" s="1"/>
  <c r="G4342" i="2"/>
  <c r="K4342" i="2"/>
  <c r="L4342" i="2" s="1"/>
  <c r="G5669" i="2"/>
  <c r="K5669" i="2"/>
  <c r="L5669" i="2" s="1"/>
  <c r="G4867" i="2"/>
  <c r="K4867" i="2"/>
  <c r="L4867" i="2" s="1"/>
  <c r="G5583" i="2"/>
  <c r="K5583" i="2"/>
  <c r="L5583" i="2" s="1"/>
  <c r="G4763" i="2"/>
  <c r="K4763" i="2"/>
  <c r="L4763" i="2" s="1"/>
  <c r="G4941" i="2"/>
  <c r="K4941" i="2"/>
  <c r="L4941" i="2" s="1"/>
  <c r="G6010" i="2"/>
  <c r="K6010" i="2"/>
  <c r="L6010" i="2" s="1"/>
  <c r="G5285" i="2"/>
  <c r="K5285" i="2"/>
  <c r="L5285" i="2" s="1"/>
  <c r="G4456" i="2"/>
  <c r="K4456" i="2"/>
  <c r="L4456" i="2" s="1"/>
  <c r="G5737" i="2"/>
  <c r="K5737" i="2"/>
  <c r="L5737" i="2" s="1"/>
  <c r="G5225" i="2"/>
  <c r="K5225" i="2"/>
  <c r="L5225" i="2" s="1"/>
  <c r="G4713" i="2"/>
  <c r="K4713" i="2"/>
  <c r="L4713" i="2" s="1"/>
  <c r="G4001" i="2"/>
  <c r="K4001" i="2"/>
  <c r="L4001" i="2" s="1"/>
  <c r="G3798" i="2"/>
  <c r="K3798" i="2"/>
  <c r="L3798" i="2" s="1"/>
  <c r="G5638" i="2"/>
  <c r="K5638" i="2"/>
  <c r="L5638" i="2" s="1"/>
  <c r="G5126" i="2"/>
  <c r="K5126" i="2"/>
  <c r="L5126" i="2" s="1"/>
  <c r="G4614" i="2"/>
  <c r="K4614" i="2"/>
  <c r="L4614" i="2" s="1"/>
  <c r="G3777" i="2"/>
  <c r="K3777" i="2"/>
  <c r="L3777" i="2" s="1"/>
  <c r="G3897" i="2"/>
  <c r="K3897" i="2"/>
  <c r="L3897" i="2" s="1"/>
  <c r="G5276" i="2"/>
  <c r="K5276" i="2"/>
  <c r="L5276" i="2" s="1"/>
  <c r="G4764" i="2"/>
  <c r="K4764" i="2"/>
  <c r="L4764" i="2" s="1"/>
  <c r="G4104" i="2"/>
  <c r="K4104" i="2"/>
  <c r="L4104" i="2" s="1"/>
  <c r="G3453" i="2"/>
  <c r="K3453" i="2"/>
  <c r="L3453" i="2" s="1"/>
  <c r="G4093" i="2"/>
  <c r="K4093" i="2"/>
  <c r="L4093" i="2" s="1"/>
  <c r="G3434" i="2"/>
  <c r="K3434" i="2"/>
  <c r="L3434" i="2" s="1"/>
  <c r="G4060" i="2"/>
  <c r="K4060" i="2"/>
  <c r="L4060" i="2" s="1"/>
  <c r="G3366" i="2"/>
  <c r="K3366" i="2"/>
  <c r="L3366" i="2" s="1"/>
  <c r="G4051" i="2"/>
  <c r="K4051" i="2"/>
  <c r="L4051" i="2" s="1"/>
  <c r="G3349" i="2"/>
  <c r="K3349" i="2"/>
  <c r="L3349" i="2" s="1"/>
  <c r="G4034" i="2"/>
  <c r="K4034" i="2"/>
  <c r="L4034" i="2" s="1"/>
  <c r="G3309" i="2"/>
  <c r="K3309" i="2"/>
  <c r="L3309" i="2" s="1"/>
  <c r="G3262" i="2"/>
  <c r="K3262" i="2"/>
  <c r="L3262" i="2" s="1"/>
  <c r="G2752" i="2"/>
  <c r="K2752" i="2"/>
  <c r="L2752" i="2" s="1"/>
  <c r="G3008" i="2"/>
  <c r="K3008" i="2"/>
  <c r="L3008" i="2" s="1"/>
  <c r="G3608" i="2"/>
  <c r="K3608" i="2"/>
  <c r="L3608" i="2" s="1"/>
  <c r="G2984" i="2"/>
  <c r="K2984" i="2"/>
  <c r="L2984" i="2" s="1"/>
  <c r="G3607" i="2"/>
  <c r="K3607" i="2"/>
  <c r="L3607" i="2" s="1"/>
  <c r="G2981" i="2"/>
  <c r="K2981" i="2"/>
  <c r="L2981" i="2" s="1"/>
  <c r="G2829" i="2"/>
  <c r="K2829" i="2"/>
  <c r="L2829" i="2" s="1"/>
  <c r="G2937" i="2"/>
  <c r="K2937" i="2"/>
  <c r="L2937" i="2" s="1"/>
  <c r="G2197" i="2"/>
  <c r="K2197" i="2"/>
  <c r="L2197" i="2" s="1"/>
  <c r="G2759" i="2"/>
  <c r="K2759" i="2"/>
  <c r="L2759" i="2" s="1"/>
  <c r="G3006" i="2"/>
  <c r="K3006" i="2"/>
  <c r="L3006" i="2" s="1"/>
  <c r="G2359" i="2"/>
  <c r="K2359" i="2"/>
  <c r="L2359" i="2" s="1"/>
  <c r="G1986" i="2"/>
  <c r="K1986" i="2"/>
  <c r="L1986" i="2" s="1"/>
  <c r="G2860" i="2"/>
  <c r="K2860" i="2"/>
  <c r="L2860" i="2" s="1"/>
  <c r="G1949" i="2"/>
  <c r="K1949" i="2"/>
  <c r="L1949" i="2" s="1"/>
  <c r="G2689" i="2"/>
  <c r="K2689" i="2"/>
  <c r="L2689" i="2" s="1"/>
  <c r="G2396" i="2"/>
  <c r="K2396" i="2"/>
  <c r="L2396" i="2" s="1"/>
  <c r="G1625" i="2"/>
  <c r="K1625" i="2"/>
  <c r="L1625" i="2" s="1"/>
  <c r="G2387" i="2"/>
  <c r="K2387" i="2"/>
  <c r="L2387" i="2" s="1"/>
  <c r="G1586" i="2"/>
  <c r="K1586" i="2"/>
  <c r="L1586" i="2" s="1"/>
  <c r="G1738" i="2"/>
  <c r="K1738" i="2"/>
  <c r="L1738" i="2" s="1"/>
  <c r="G2192" i="2"/>
  <c r="K2192" i="2"/>
  <c r="L2192" i="2" s="1"/>
  <c r="G1026" i="2"/>
  <c r="K1026" i="2"/>
  <c r="L1026" i="2" s="1"/>
  <c r="G2286" i="2"/>
  <c r="K2286" i="2"/>
  <c r="L2286" i="2" s="1"/>
  <c r="G1024" i="2"/>
  <c r="K1024" i="2"/>
  <c r="L1024" i="2" s="1"/>
  <c r="G1592" i="2"/>
  <c r="K1592" i="2"/>
  <c r="L1592" i="2" s="1"/>
  <c r="G584" i="2"/>
  <c r="K584" i="2"/>
  <c r="L584" i="2" s="1"/>
  <c r="G1455" i="2"/>
  <c r="K1455" i="2"/>
  <c r="L1455" i="2" s="1"/>
  <c r="G1830" i="2"/>
  <c r="K1830" i="2"/>
  <c r="L1830" i="2" s="1"/>
  <c r="G1291" i="2"/>
  <c r="K1291" i="2"/>
  <c r="L1291" i="2" s="1"/>
  <c r="G1517" i="2"/>
  <c r="K1517" i="2"/>
  <c r="L1517" i="2" s="1"/>
  <c r="G2012" i="2"/>
  <c r="K2012" i="2"/>
  <c r="L2012" i="2" s="1"/>
  <c r="G1500" i="2"/>
  <c r="K1500" i="2"/>
  <c r="L1500" i="2" s="1"/>
  <c r="G2003" i="2"/>
  <c r="K2003" i="2"/>
  <c r="L2003" i="2" s="1"/>
  <c r="G1491" i="2"/>
  <c r="K1491" i="2"/>
  <c r="L1491" i="2" s="1"/>
  <c r="G1297" i="2"/>
  <c r="K1297" i="2"/>
  <c r="L1297" i="2" s="1"/>
  <c r="G785" i="2"/>
  <c r="K785" i="2"/>
  <c r="L785" i="2" s="1"/>
  <c r="G919" i="2"/>
  <c r="K919" i="2"/>
  <c r="L919" i="2" s="1"/>
  <c r="G407" i="2"/>
  <c r="K407" i="2"/>
  <c r="L407" i="2" s="1"/>
  <c r="G910" i="2"/>
  <c r="K910" i="2"/>
  <c r="L910" i="2" s="1"/>
  <c r="G398" i="2"/>
  <c r="K398" i="2"/>
  <c r="L398" i="2" s="1"/>
  <c r="G669" i="2"/>
  <c r="K669" i="2"/>
  <c r="L669" i="2" s="1"/>
  <c r="G1172" i="2"/>
  <c r="K1172" i="2"/>
  <c r="L1172" i="2" s="1"/>
  <c r="G660" i="2"/>
  <c r="K660" i="2"/>
  <c r="L660" i="2" s="1"/>
  <c r="G995" i="2"/>
  <c r="K995" i="2"/>
  <c r="L995" i="2" s="1"/>
  <c r="G483" i="2"/>
  <c r="K483" i="2"/>
  <c r="L483" i="2" s="1"/>
  <c r="G1109" i="2"/>
  <c r="K1109" i="2"/>
  <c r="L1109" i="2" s="1"/>
  <c r="G652" i="2"/>
  <c r="K652" i="2"/>
  <c r="L652" i="2" s="1"/>
  <c r="G9177" i="2"/>
  <c r="K9177" i="2"/>
  <c r="L9177" i="2" s="1"/>
  <c r="G8195" i="2"/>
  <c r="K8195" i="2"/>
  <c r="L8195" i="2" s="1"/>
  <c r="G8014" i="2"/>
  <c r="K8014" i="2"/>
  <c r="L8014" i="2" s="1"/>
  <c r="G7877" i="2"/>
  <c r="K7877" i="2"/>
  <c r="L7877" i="2" s="1"/>
  <c r="G8386" i="2"/>
  <c r="K8386" i="2"/>
  <c r="L8386" i="2" s="1"/>
  <c r="G8057" i="2"/>
  <c r="K8057" i="2"/>
  <c r="L8057" i="2" s="1"/>
  <c r="G8048" i="2"/>
  <c r="K8048" i="2"/>
  <c r="L8048" i="2" s="1"/>
  <c r="G6533" i="2"/>
  <c r="K6533" i="2"/>
  <c r="L6533" i="2" s="1"/>
  <c r="G6396" i="2"/>
  <c r="K6396" i="2"/>
  <c r="L6396" i="2" s="1"/>
  <c r="G5965" i="2"/>
  <c r="K5965" i="2"/>
  <c r="L5965" i="2" s="1"/>
  <c r="G7264" i="2"/>
  <c r="K7264" i="2"/>
  <c r="L7264" i="2" s="1"/>
  <c r="G6599" i="2"/>
  <c r="K6599" i="2"/>
  <c r="L6599" i="2" s="1"/>
  <c r="G5267" i="2"/>
  <c r="K5267" i="2"/>
  <c r="L5267" i="2" s="1"/>
  <c r="G5122" i="2"/>
  <c r="K5122" i="2"/>
  <c r="L5122" i="2" s="1"/>
  <c r="G5961" i="2"/>
  <c r="K5961" i="2"/>
  <c r="L5961" i="2" s="1"/>
  <c r="G5926" i="2"/>
  <c r="K5926" i="2"/>
  <c r="L5926" i="2" s="1"/>
  <c r="G3812" i="2"/>
  <c r="K3812" i="2"/>
  <c r="L3812" i="2" s="1"/>
  <c r="G4189" i="2"/>
  <c r="K4189" i="2"/>
  <c r="L4189" i="2" s="1"/>
  <c r="G3633" i="2"/>
  <c r="K3633" i="2"/>
  <c r="L3633" i="2" s="1"/>
  <c r="G3174" i="2"/>
  <c r="K3174" i="2"/>
  <c r="L3174" i="2" s="1"/>
  <c r="G3326" i="2"/>
  <c r="K3326" i="2"/>
  <c r="L3326" i="2" s="1"/>
  <c r="G2910" i="2"/>
  <c r="K2910" i="2"/>
  <c r="L2910" i="2" s="1"/>
  <c r="G2732" i="2"/>
  <c r="K2732" i="2"/>
  <c r="L2732" i="2" s="1"/>
  <c r="G2201" i="2"/>
  <c r="K2201" i="2"/>
  <c r="L2201" i="2" s="1"/>
  <c r="G400" i="2"/>
  <c r="K400" i="2"/>
  <c r="L400" i="2" s="1"/>
  <c r="G1606" i="2"/>
  <c r="K1606" i="2"/>
  <c r="L1606" i="2" s="1"/>
  <c r="G1971" i="2"/>
  <c r="K1971" i="2"/>
  <c r="L1971" i="2" s="1"/>
  <c r="G439" i="2"/>
  <c r="K439" i="2"/>
  <c r="L439" i="2" s="1"/>
  <c r="G1012" i="2"/>
  <c r="K1012" i="2"/>
  <c r="L1012" i="2" s="1"/>
  <c r="G1505" i="2"/>
  <c r="K1505" i="2"/>
  <c r="L1505" i="2" s="1"/>
  <c r="G1469" i="2"/>
  <c r="K1469" i="2"/>
  <c r="L1469" i="2" s="1"/>
  <c r="G353" i="2"/>
  <c r="K353" i="2"/>
  <c r="L353" i="2" s="1"/>
  <c r="G1011" i="2"/>
  <c r="K1011" i="2"/>
  <c r="L1011" i="2" s="1"/>
  <c r="G7078" i="2"/>
  <c r="K7078" i="2"/>
  <c r="L7078" i="2" s="1"/>
  <c r="G8164" i="2"/>
  <c r="K8164" i="2"/>
  <c r="L8164" i="2" s="1"/>
  <c r="G7803" i="2"/>
  <c r="K7803" i="2"/>
  <c r="L7803" i="2" s="1"/>
  <c r="G7399" i="2"/>
  <c r="K7399" i="2"/>
  <c r="L7399" i="2" s="1"/>
  <c r="G8423" i="2"/>
  <c r="K8423" i="2"/>
  <c r="L8423" i="2" s="1"/>
  <c r="G9192" i="2"/>
  <c r="K9192" i="2"/>
  <c r="L9192" i="2" s="1"/>
  <c r="G8268" i="2"/>
  <c r="K8268" i="2"/>
  <c r="L8268" i="2" s="1"/>
  <c r="G9174" i="2"/>
  <c r="K9174" i="2"/>
  <c r="L9174" i="2" s="1"/>
  <c r="G8220" i="2"/>
  <c r="K8220" i="2"/>
  <c r="L8220" i="2" s="1"/>
  <c r="G9117" i="2"/>
  <c r="K9117" i="2"/>
  <c r="L9117" i="2" s="1"/>
  <c r="G8068" i="2"/>
  <c r="K8068" i="2"/>
  <c r="L8068" i="2" s="1"/>
  <c r="G9060" i="2"/>
  <c r="K9060" i="2"/>
  <c r="L9060" i="2" s="1"/>
  <c r="G7916" i="2"/>
  <c r="K7916" i="2"/>
  <c r="L7916" i="2" s="1"/>
  <c r="G8988" i="2"/>
  <c r="K8988" i="2"/>
  <c r="L8988" i="2" s="1"/>
  <c r="G7764" i="2"/>
  <c r="K7764" i="2"/>
  <c r="L7764" i="2" s="1"/>
  <c r="G8742" i="2"/>
  <c r="K8742" i="2"/>
  <c r="L8742" i="2" s="1"/>
  <c r="G8230" i="2"/>
  <c r="K8230" i="2"/>
  <c r="L8230" i="2" s="1"/>
  <c r="G7718" i="2"/>
  <c r="K7718" i="2"/>
  <c r="L7718" i="2" s="1"/>
  <c r="G6827" i="2"/>
  <c r="K6827" i="2"/>
  <c r="L6827" i="2" s="1"/>
  <c r="G8733" i="2"/>
  <c r="K8733" i="2"/>
  <c r="L8733" i="2" s="1"/>
  <c r="G8221" i="2"/>
  <c r="K8221" i="2"/>
  <c r="L8221" i="2" s="1"/>
  <c r="G7709" i="2"/>
  <c r="K7709" i="2"/>
  <c r="L7709" i="2" s="1"/>
  <c r="G6790" i="2"/>
  <c r="K6790" i="2"/>
  <c r="L6790" i="2" s="1"/>
  <c r="G6494" i="2"/>
  <c r="K6494" i="2"/>
  <c r="L6494" i="2" s="1"/>
  <c r="G8666" i="2"/>
  <c r="K8666" i="2"/>
  <c r="L8666" i="2" s="1"/>
  <c r="G8154" i="2"/>
  <c r="K8154" i="2"/>
  <c r="L8154" i="2" s="1"/>
  <c r="G7642" i="2"/>
  <c r="K7642" i="2"/>
  <c r="L7642" i="2" s="1"/>
  <c r="G6523" i="2"/>
  <c r="K6523" i="2"/>
  <c r="L6523" i="2" s="1"/>
  <c r="G8209" i="2"/>
  <c r="K8209" i="2"/>
  <c r="L8209" i="2" s="1"/>
  <c r="G7697" i="2"/>
  <c r="K7697" i="2"/>
  <c r="L7697" i="2" s="1"/>
  <c r="G6742" i="2"/>
  <c r="K6742" i="2"/>
  <c r="L6742" i="2" s="1"/>
  <c r="G8712" i="2"/>
  <c r="K8712" i="2"/>
  <c r="L8712" i="2" s="1"/>
  <c r="G8200" i="2"/>
  <c r="K8200" i="2"/>
  <c r="L8200" i="2" s="1"/>
  <c r="G7688" i="2"/>
  <c r="K7688" i="2"/>
  <c r="L7688" i="2" s="1"/>
  <c r="G6707" i="2"/>
  <c r="K6707" i="2"/>
  <c r="L6707" i="2" s="1"/>
  <c r="G7069" i="2"/>
  <c r="K7069" i="2"/>
  <c r="L7069" i="2" s="1"/>
  <c r="G6557" i="2"/>
  <c r="K6557" i="2"/>
  <c r="L6557" i="2" s="1"/>
  <c r="G6045" i="2"/>
  <c r="K6045" i="2"/>
  <c r="L6045" i="2" s="1"/>
  <c r="G7572" i="2"/>
  <c r="K7572" i="2"/>
  <c r="L7572" i="2" s="1"/>
  <c r="G7060" i="2"/>
  <c r="K7060" i="2"/>
  <c r="L7060" i="2" s="1"/>
  <c r="G6548" i="2"/>
  <c r="K6548" i="2"/>
  <c r="L6548" i="2" s="1"/>
  <c r="G6036" i="2"/>
  <c r="K6036" i="2"/>
  <c r="L6036" i="2" s="1"/>
  <c r="G6163" i="2"/>
  <c r="K6163" i="2"/>
  <c r="L6163" i="2" s="1"/>
  <c r="G4843" i="2"/>
  <c r="K4843" i="2"/>
  <c r="L4843" i="2" s="1"/>
  <c r="G6450" i="2"/>
  <c r="K6450" i="2"/>
  <c r="L6450" i="2" s="1"/>
  <c r="G5899" i="2"/>
  <c r="K5899" i="2"/>
  <c r="L5899" i="2" s="1"/>
  <c r="G7105" i="2"/>
  <c r="K7105" i="2"/>
  <c r="L7105" i="2" s="1"/>
  <c r="G6593" i="2"/>
  <c r="K6593" i="2"/>
  <c r="L6593" i="2" s="1"/>
  <c r="G6081" i="2"/>
  <c r="K6081" i="2"/>
  <c r="L6081" i="2" s="1"/>
  <c r="G7480" i="2"/>
  <c r="K7480" i="2"/>
  <c r="L7480" i="2" s="1"/>
  <c r="G6968" i="2"/>
  <c r="K6968" i="2"/>
  <c r="L6968" i="2" s="1"/>
  <c r="G6456" i="2"/>
  <c r="K6456" i="2"/>
  <c r="L6456" i="2" s="1"/>
  <c r="G5909" i="2"/>
  <c r="K5909" i="2"/>
  <c r="L5909" i="2" s="1"/>
  <c r="G7199" i="2"/>
  <c r="K7199" i="2"/>
  <c r="L7199" i="2" s="1"/>
  <c r="G6687" i="2"/>
  <c r="K6687" i="2"/>
  <c r="L6687" i="2" s="1"/>
  <c r="G6175" i="2"/>
  <c r="K6175" i="2"/>
  <c r="L6175" i="2" s="1"/>
  <c r="G4920" i="2"/>
  <c r="K4920" i="2"/>
  <c r="L4920" i="2" s="1"/>
  <c r="G5103" i="2"/>
  <c r="K5103" i="2"/>
  <c r="L5103" i="2" s="1"/>
  <c r="G4055" i="2"/>
  <c r="K4055" i="2"/>
  <c r="L4055" i="2" s="1"/>
  <c r="G5306" i="2"/>
  <c r="K5306" i="2"/>
  <c r="L5306" i="2" s="1"/>
  <c r="G4482" i="2"/>
  <c r="K4482" i="2"/>
  <c r="L4482" i="2" s="1"/>
  <c r="G5744" i="2"/>
  <c r="K5744" i="2"/>
  <c r="L5744" i="2" s="1"/>
  <c r="G4957" i="2"/>
  <c r="K4957" i="2"/>
  <c r="L4957" i="2" s="1"/>
  <c r="G5658" i="2"/>
  <c r="K5658" i="2"/>
  <c r="L5658" i="2" s="1"/>
  <c r="G4853" i="2"/>
  <c r="K4853" i="2"/>
  <c r="L4853" i="2" s="1"/>
  <c r="G5031" i="2"/>
  <c r="K5031" i="2"/>
  <c r="L5031" i="2" s="1"/>
  <c r="G3810" i="2"/>
  <c r="K3810" i="2"/>
  <c r="L3810" i="2" s="1"/>
  <c r="G5375" i="2"/>
  <c r="K5375" i="2"/>
  <c r="L5375" i="2" s="1"/>
  <c r="G4555" i="2"/>
  <c r="K4555" i="2"/>
  <c r="L4555" i="2" s="1"/>
  <c r="G5793" i="2"/>
  <c r="K5793" i="2"/>
  <c r="L5793" i="2" s="1"/>
  <c r="G5281" i="2"/>
  <c r="K5281" i="2"/>
  <c r="L5281" i="2" s="1"/>
  <c r="G4769" i="2"/>
  <c r="K4769" i="2"/>
  <c r="L4769" i="2" s="1"/>
  <c r="G4113" i="2"/>
  <c r="K4113" i="2"/>
  <c r="L4113" i="2" s="1"/>
  <c r="G2976" i="2"/>
  <c r="K2976" i="2"/>
  <c r="L2976" i="2" s="1"/>
  <c r="G5694" i="2"/>
  <c r="K5694" i="2"/>
  <c r="L5694" i="2" s="1"/>
  <c r="G5182" i="2"/>
  <c r="K5182" i="2"/>
  <c r="L5182" i="2" s="1"/>
  <c r="G4670" i="2"/>
  <c r="K4670" i="2"/>
  <c r="L4670" i="2" s="1"/>
  <c r="G3918" i="2"/>
  <c r="K3918" i="2"/>
  <c r="L3918" i="2" s="1"/>
  <c r="G4009" i="2"/>
  <c r="K4009" i="2"/>
  <c r="L4009" i="2" s="1"/>
  <c r="G5332" i="2"/>
  <c r="K5332" i="2"/>
  <c r="L5332" i="2" s="1"/>
  <c r="G4820" i="2"/>
  <c r="K4820" i="2"/>
  <c r="L4820" i="2" s="1"/>
  <c r="G4216" i="2"/>
  <c r="K4216" i="2"/>
  <c r="L4216" i="2" s="1"/>
  <c r="G2912" i="2"/>
  <c r="K2912" i="2"/>
  <c r="L2912" i="2" s="1"/>
  <c r="G4149" i="2"/>
  <c r="K4149" i="2"/>
  <c r="L4149" i="2" s="1"/>
  <c r="G3533" i="2"/>
  <c r="K3533" i="2"/>
  <c r="L3533" i="2" s="1"/>
  <c r="G4116" i="2"/>
  <c r="K4116" i="2"/>
  <c r="L4116" i="2" s="1"/>
  <c r="G3478" i="2"/>
  <c r="K3478" i="2"/>
  <c r="L3478" i="2" s="1"/>
  <c r="G4107" i="2"/>
  <c r="K4107" i="2"/>
  <c r="L4107" i="2" s="1"/>
  <c r="G3461" i="2"/>
  <c r="K3461" i="2"/>
  <c r="L3461" i="2" s="1"/>
  <c r="G4090" i="2"/>
  <c r="K4090" i="2"/>
  <c r="L4090" i="2" s="1"/>
  <c r="G3428" i="2"/>
  <c r="K3428" i="2"/>
  <c r="L3428" i="2" s="1"/>
  <c r="G3323" i="2"/>
  <c r="K3323" i="2"/>
  <c r="L3323" i="2" s="1"/>
  <c r="G2904" i="2"/>
  <c r="K2904" i="2"/>
  <c r="L2904" i="2" s="1"/>
  <c r="G3118" i="2"/>
  <c r="K3118" i="2"/>
  <c r="L3118" i="2" s="1"/>
  <c r="G3664" i="2"/>
  <c r="K3664" i="2"/>
  <c r="L3664" i="2" s="1"/>
  <c r="G3103" i="2"/>
  <c r="K3103" i="2"/>
  <c r="L3103" i="2" s="1"/>
  <c r="G3663" i="2"/>
  <c r="K3663" i="2"/>
  <c r="L3663" i="2" s="1"/>
  <c r="G3102" i="2"/>
  <c r="K3102" i="2"/>
  <c r="L3102" i="2" s="1"/>
  <c r="G2978" i="2"/>
  <c r="K2978" i="2"/>
  <c r="L2978" i="2" s="1"/>
  <c r="G2993" i="2"/>
  <c r="K2993" i="2"/>
  <c r="L2993" i="2" s="1"/>
  <c r="G2333" i="2"/>
  <c r="K2333" i="2"/>
  <c r="L2333" i="2" s="1"/>
  <c r="G2815" i="2"/>
  <c r="K2815" i="2"/>
  <c r="L2815" i="2" s="1"/>
  <c r="G1570" i="2"/>
  <c r="K1570" i="2"/>
  <c r="L1570" i="2" s="1"/>
  <c r="G2469" i="2"/>
  <c r="K2469" i="2"/>
  <c r="L2469" i="2" s="1"/>
  <c r="G2165" i="2"/>
  <c r="K2165" i="2"/>
  <c r="L2165" i="2" s="1"/>
  <c r="G2916" i="2"/>
  <c r="K2916" i="2"/>
  <c r="L2916" i="2" s="1"/>
  <c r="G2141" i="2"/>
  <c r="K2141" i="2"/>
  <c r="L2141" i="2" s="1"/>
  <c r="G2763" i="2"/>
  <c r="K2763" i="2"/>
  <c r="L2763" i="2" s="1"/>
  <c r="G2452" i="2"/>
  <c r="K2452" i="2"/>
  <c r="L2452" i="2" s="1"/>
  <c r="G1818" i="2"/>
  <c r="K1818" i="2"/>
  <c r="L1818" i="2" s="1"/>
  <c r="G2443" i="2"/>
  <c r="K2443" i="2"/>
  <c r="L2443" i="2" s="1"/>
  <c r="G1794" i="2"/>
  <c r="K1794" i="2"/>
  <c r="L1794" i="2" s="1"/>
  <c r="G1897" i="2"/>
  <c r="K1897" i="2"/>
  <c r="L1897" i="2" s="1"/>
  <c r="G2248" i="2"/>
  <c r="K2248" i="2"/>
  <c r="L2248" i="2" s="1"/>
  <c r="G1410" i="2"/>
  <c r="K1410" i="2"/>
  <c r="L1410" i="2" s="1"/>
  <c r="G2342" i="2"/>
  <c r="K2342" i="2"/>
  <c r="L2342" i="2" s="1"/>
  <c r="G1409" i="2"/>
  <c r="K1409" i="2"/>
  <c r="L1409" i="2" s="1"/>
  <c r="G1648" i="2"/>
  <c r="K1648" i="2"/>
  <c r="L1648" i="2" s="1"/>
  <c r="G842" i="2"/>
  <c r="K842" i="2"/>
  <c r="L842" i="2" s="1"/>
  <c r="G1511" i="2"/>
  <c r="K1511" i="2"/>
  <c r="L1511" i="2" s="1"/>
  <c r="G1886" i="2"/>
  <c r="K1886" i="2"/>
  <c r="L1886" i="2" s="1"/>
  <c r="G1374" i="2"/>
  <c r="K1374" i="2"/>
  <c r="L1374" i="2" s="1"/>
  <c r="G1573" i="2"/>
  <c r="K1573" i="2"/>
  <c r="L1573" i="2" s="1"/>
  <c r="G432" i="2"/>
  <c r="K432" i="2"/>
  <c r="L432" i="2" s="1"/>
  <c r="G1556" i="2"/>
  <c r="K1556" i="2"/>
  <c r="L1556" i="2" s="1"/>
  <c r="G2059" i="2"/>
  <c r="K2059" i="2"/>
  <c r="L2059" i="2" s="1"/>
  <c r="G1547" i="2"/>
  <c r="K1547" i="2"/>
  <c r="L1547" i="2" s="1"/>
  <c r="G1353" i="2"/>
  <c r="K1353" i="2"/>
  <c r="L1353" i="2" s="1"/>
  <c r="G841" i="2"/>
  <c r="K841" i="2"/>
  <c r="L841" i="2" s="1"/>
  <c r="G975" i="2"/>
  <c r="K975" i="2"/>
  <c r="L975" i="2" s="1"/>
  <c r="G463" i="2"/>
  <c r="K463" i="2"/>
  <c r="L463" i="2" s="1"/>
  <c r="G966" i="2"/>
  <c r="K966" i="2"/>
  <c r="L966" i="2" s="1"/>
  <c r="G454" i="2"/>
  <c r="K454" i="2"/>
  <c r="L454" i="2" s="1"/>
  <c r="G1356" i="2"/>
  <c r="K1356" i="2"/>
  <c r="L1356" i="2" s="1"/>
  <c r="G603" i="2"/>
  <c r="K603" i="2"/>
  <c r="L603" i="2" s="1"/>
  <c r="G8927" i="2"/>
  <c r="K8927" i="2"/>
  <c r="L8927" i="2" s="1"/>
  <c r="G7822" i="2"/>
  <c r="K7822" i="2"/>
  <c r="L7822" i="2" s="1"/>
  <c r="G6716" i="2"/>
  <c r="K6716" i="2"/>
  <c r="L6716" i="2" s="1"/>
  <c r="G5739" i="2"/>
  <c r="K5739" i="2"/>
  <c r="L5739" i="2" s="1"/>
  <c r="G6752" i="2"/>
  <c r="K6752" i="2"/>
  <c r="L6752" i="2" s="1"/>
  <c r="G6151" i="2"/>
  <c r="K6151" i="2"/>
  <c r="L6151" i="2" s="1"/>
  <c r="G4551" i="2"/>
  <c r="K4551" i="2"/>
  <c r="L4551" i="2" s="1"/>
  <c r="G4359" i="2"/>
  <c r="K4359" i="2"/>
  <c r="L4359" i="2" s="1"/>
  <c r="G5705" i="2"/>
  <c r="K5705" i="2"/>
  <c r="L5705" i="2" s="1"/>
  <c r="G5734" i="2"/>
  <c r="K5734" i="2"/>
  <c r="L5734" i="2" s="1"/>
  <c r="G5564" i="2"/>
  <c r="K5564" i="2"/>
  <c r="L5564" i="2" s="1"/>
  <c r="G4125" i="2"/>
  <c r="K4125" i="2"/>
  <c r="L4125" i="2" s="1"/>
  <c r="G3890" i="2"/>
  <c r="K3890" i="2"/>
  <c r="L3890" i="2" s="1"/>
  <c r="G2639" i="2"/>
  <c r="K2639" i="2"/>
  <c r="L2639" i="2" s="1"/>
  <c r="G2896" i="2"/>
  <c r="K2896" i="2"/>
  <c r="L2896" i="2" s="1"/>
  <c r="G2846" i="2"/>
  <c r="K2846" i="2"/>
  <c r="L2846" i="2" s="1"/>
  <c r="G2337" i="2"/>
  <c r="K2337" i="2"/>
  <c r="L2337" i="2" s="1"/>
  <c r="G2224" i="2"/>
  <c r="K2224" i="2"/>
  <c r="L2224" i="2" s="1"/>
  <c r="G1160" i="2"/>
  <c r="K1160" i="2"/>
  <c r="L1160" i="2" s="1"/>
  <c r="G704" i="2"/>
  <c r="K704" i="2"/>
  <c r="L704" i="2" s="1"/>
  <c r="G881" i="2"/>
  <c r="K881" i="2"/>
  <c r="L881" i="2" s="1"/>
  <c r="G701" i="2"/>
  <c r="K701" i="2"/>
  <c r="L701" i="2" s="1"/>
  <c r="G2272" i="2"/>
  <c r="K2272" i="2"/>
  <c r="L2272" i="2" s="1"/>
  <c r="G568" i="2"/>
  <c r="K568" i="2"/>
  <c r="L568" i="2" s="1"/>
  <c r="G545" i="2"/>
  <c r="K545" i="2"/>
  <c r="L545" i="2" s="1"/>
  <c r="G740" i="2"/>
  <c r="K740" i="2"/>
  <c r="L740" i="2" s="1"/>
  <c r="G7394" i="2"/>
  <c r="K7394" i="2"/>
  <c r="L7394" i="2" s="1"/>
  <c r="G8713" i="2"/>
  <c r="K8713" i="2"/>
  <c r="L8713" i="2" s="1"/>
  <c r="G8399" i="2"/>
  <c r="K8399" i="2"/>
  <c r="L8399" i="2" s="1"/>
  <c r="G8036" i="2"/>
  <c r="K8036" i="2"/>
  <c r="L8036" i="2" s="1"/>
  <c r="G8571" i="2"/>
  <c r="K8571" i="2"/>
  <c r="L8571" i="2" s="1"/>
  <c r="G6414" i="2"/>
  <c r="K6414" i="2"/>
  <c r="L6414" i="2" s="1"/>
  <c r="G8419" i="2"/>
  <c r="K8419" i="2"/>
  <c r="L8419" i="2" s="1"/>
  <c r="G6003" i="2"/>
  <c r="K6003" i="2"/>
  <c r="L6003" i="2" s="1"/>
  <c r="G8371" i="2"/>
  <c r="K8371" i="2"/>
  <c r="L8371" i="2" s="1"/>
  <c r="G9173" i="2"/>
  <c r="K9173" i="2"/>
  <c r="L9173" i="2" s="1"/>
  <c r="G8219" i="2"/>
  <c r="K8219" i="2"/>
  <c r="L8219" i="2" s="1"/>
  <c r="G9116" i="2"/>
  <c r="K9116" i="2"/>
  <c r="L9116" i="2" s="1"/>
  <c r="G8067" i="2"/>
  <c r="K8067" i="2"/>
  <c r="L8067" i="2" s="1"/>
  <c r="G9059" i="2"/>
  <c r="K9059" i="2"/>
  <c r="L9059" i="2" s="1"/>
  <c r="G7915" i="2"/>
  <c r="K7915" i="2"/>
  <c r="L7915" i="2" s="1"/>
  <c r="G8798" i="2"/>
  <c r="K8798" i="2"/>
  <c r="L8798" i="2" s="1"/>
  <c r="G8286" i="2"/>
  <c r="K8286" i="2"/>
  <c r="L8286" i="2" s="1"/>
  <c r="G7774" i="2"/>
  <c r="K7774" i="2"/>
  <c r="L7774" i="2" s="1"/>
  <c r="G6998" i="2"/>
  <c r="K6998" i="2"/>
  <c r="L6998" i="2" s="1"/>
  <c r="G8789" i="2"/>
  <c r="K8789" i="2"/>
  <c r="L8789" i="2" s="1"/>
  <c r="G8277" i="2"/>
  <c r="K8277" i="2"/>
  <c r="L8277" i="2" s="1"/>
  <c r="G7765" i="2"/>
  <c r="K7765" i="2"/>
  <c r="L7765" i="2" s="1"/>
  <c r="G6974" i="2"/>
  <c r="K6974" i="2"/>
  <c r="L6974" i="2" s="1"/>
  <c r="G6718" i="2"/>
  <c r="K6718" i="2"/>
  <c r="L6718" i="2" s="1"/>
  <c r="G8722" i="2"/>
  <c r="K8722" i="2"/>
  <c r="L8722" i="2" s="1"/>
  <c r="G8210" i="2"/>
  <c r="K8210" i="2"/>
  <c r="L8210" i="2" s="1"/>
  <c r="G7698" i="2"/>
  <c r="K7698" i="2"/>
  <c r="L7698" i="2" s="1"/>
  <c r="G6747" i="2"/>
  <c r="K6747" i="2"/>
  <c r="L6747" i="2" s="1"/>
  <c r="G8265" i="2"/>
  <c r="K8265" i="2"/>
  <c r="L8265" i="2" s="1"/>
  <c r="G7753" i="2"/>
  <c r="K7753" i="2"/>
  <c r="L7753" i="2" s="1"/>
  <c r="G6942" i="2"/>
  <c r="K6942" i="2"/>
  <c r="L6942" i="2" s="1"/>
  <c r="G8768" i="2"/>
  <c r="K8768" i="2"/>
  <c r="L8768" i="2" s="1"/>
  <c r="G8256" i="2"/>
  <c r="K8256" i="2"/>
  <c r="L8256" i="2" s="1"/>
  <c r="G7744" i="2"/>
  <c r="K7744" i="2"/>
  <c r="L7744" i="2" s="1"/>
  <c r="G6918" i="2"/>
  <c r="K6918" i="2"/>
  <c r="L6918" i="2" s="1"/>
  <c r="G7125" i="2"/>
  <c r="K7125" i="2"/>
  <c r="L7125" i="2" s="1"/>
  <c r="G6613" i="2"/>
  <c r="K6613" i="2"/>
  <c r="L6613" i="2" s="1"/>
  <c r="G6101" i="2"/>
  <c r="K6101" i="2"/>
  <c r="L6101" i="2" s="1"/>
  <c r="G3967" i="2"/>
  <c r="K3967" i="2"/>
  <c r="L3967" i="2" s="1"/>
  <c r="G7116" i="2"/>
  <c r="K7116" i="2"/>
  <c r="L7116" i="2" s="1"/>
  <c r="G6604" i="2"/>
  <c r="K6604" i="2"/>
  <c r="L6604" i="2" s="1"/>
  <c r="G6092" i="2"/>
  <c r="K6092" i="2"/>
  <c r="L6092" i="2" s="1"/>
  <c r="G6219" i="2"/>
  <c r="K6219" i="2"/>
  <c r="L6219" i="2" s="1"/>
  <c r="G5184" i="2"/>
  <c r="K5184" i="2"/>
  <c r="L5184" i="2" s="1"/>
  <c r="G6506" i="2"/>
  <c r="K6506" i="2"/>
  <c r="L6506" i="2" s="1"/>
  <c r="G5989" i="2"/>
  <c r="K5989" i="2"/>
  <c r="L5989" i="2" s="1"/>
  <c r="G7161" i="2"/>
  <c r="K7161" i="2"/>
  <c r="L7161" i="2" s="1"/>
  <c r="G6649" i="2"/>
  <c r="K6649" i="2"/>
  <c r="L6649" i="2" s="1"/>
  <c r="G6137" i="2"/>
  <c r="K6137" i="2"/>
  <c r="L6137" i="2" s="1"/>
  <c r="G4677" i="2"/>
  <c r="K4677" i="2"/>
  <c r="L4677" i="2" s="1"/>
  <c r="G7024" i="2"/>
  <c r="K7024" i="2"/>
  <c r="L7024" i="2" s="1"/>
  <c r="G6512" i="2"/>
  <c r="K6512" i="2"/>
  <c r="L6512" i="2" s="1"/>
  <c r="G5996" i="2"/>
  <c r="K5996" i="2"/>
  <c r="L5996" i="2" s="1"/>
  <c r="G7255" i="2"/>
  <c r="K7255" i="2"/>
  <c r="L7255" i="2" s="1"/>
  <c r="G6743" i="2"/>
  <c r="K6743" i="2"/>
  <c r="L6743" i="2" s="1"/>
  <c r="G6231" i="2"/>
  <c r="K6231" i="2"/>
  <c r="L6231" i="2" s="1"/>
  <c r="G5235" i="2"/>
  <c r="K5235" i="2"/>
  <c r="L5235" i="2" s="1"/>
  <c r="G5192" i="2"/>
  <c r="K5192" i="2"/>
  <c r="L5192" i="2" s="1"/>
  <c r="G4279" i="2"/>
  <c r="K4279" i="2"/>
  <c r="L4279" i="2" s="1"/>
  <c r="G5395" i="2"/>
  <c r="K5395" i="2"/>
  <c r="L5395" i="2" s="1"/>
  <c r="G4576" i="2"/>
  <c r="K4576" i="2"/>
  <c r="L4576" i="2" s="1"/>
  <c r="G3952" i="2"/>
  <c r="K3952" i="2"/>
  <c r="L3952" i="2" s="1"/>
  <c r="G5047" i="2"/>
  <c r="K5047" i="2"/>
  <c r="L5047" i="2" s="1"/>
  <c r="G3911" i="2"/>
  <c r="K3911" i="2"/>
  <c r="L3911" i="2" s="1"/>
  <c r="G4943" i="2"/>
  <c r="K4943" i="2"/>
  <c r="L4943" i="2" s="1"/>
  <c r="G5120" i="2"/>
  <c r="K5120" i="2"/>
  <c r="L5120" i="2" s="1"/>
  <c r="G4102" i="2"/>
  <c r="K4102" i="2"/>
  <c r="L4102" i="2" s="1"/>
  <c r="G5464" i="2"/>
  <c r="K5464" i="2"/>
  <c r="L5464" i="2" s="1"/>
  <c r="G4645" i="2"/>
  <c r="K4645" i="2"/>
  <c r="L4645" i="2" s="1"/>
  <c r="G5849" i="2"/>
  <c r="K5849" i="2"/>
  <c r="L5849" i="2" s="1"/>
  <c r="G5337" i="2"/>
  <c r="K5337" i="2"/>
  <c r="L5337" i="2" s="1"/>
  <c r="G4825" i="2"/>
  <c r="K4825" i="2"/>
  <c r="L4825" i="2" s="1"/>
  <c r="G4225" i="2"/>
  <c r="K4225" i="2"/>
  <c r="L4225" i="2" s="1"/>
  <c r="G3525" i="2"/>
  <c r="K3525" i="2"/>
  <c r="L3525" i="2" s="1"/>
  <c r="G5750" i="2"/>
  <c r="K5750" i="2"/>
  <c r="L5750" i="2" s="1"/>
  <c r="G5238" i="2"/>
  <c r="K5238" i="2"/>
  <c r="L5238" i="2" s="1"/>
  <c r="G4726" i="2"/>
  <c r="K4726" i="2"/>
  <c r="L4726" i="2" s="1"/>
  <c r="G4030" i="2"/>
  <c r="K4030" i="2"/>
  <c r="L4030" i="2" s="1"/>
  <c r="G4121" i="2"/>
  <c r="K4121" i="2"/>
  <c r="L4121" i="2" s="1"/>
  <c r="G5388" i="2"/>
  <c r="K5388" i="2"/>
  <c r="L5388" i="2" s="1"/>
  <c r="G4876" i="2"/>
  <c r="K4876" i="2"/>
  <c r="L4876" i="2" s="1"/>
  <c r="G4328" i="2"/>
  <c r="K4328" i="2"/>
  <c r="L4328" i="2" s="1"/>
  <c r="G3229" i="2"/>
  <c r="K3229" i="2"/>
  <c r="L3229" i="2" s="1"/>
  <c r="G4205" i="2"/>
  <c r="K4205" i="2"/>
  <c r="L4205" i="2" s="1"/>
  <c r="G3622" i="2"/>
  <c r="K3622" i="2"/>
  <c r="L3622" i="2" s="1"/>
  <c r="G4172" i="2"/>
  <c r="K4172" i="2"/>
  <c r="L4172" i="2" s="1"/>
  <c r="G3570" i="2"/>
  <c r="K3570" i="2"/>
  <c r="L3570" i="2" s="1"/>
  <c r="G4163" i="2"/>
  <c r="K4163" i="2"/>
  <c r="L4163" i="2" s="1"/>
  <c r="G3556" i="2"/>
  <c r="K3556" i="2"/>
  <c r="L3556" i="2" s="1"/>
  <c r="G4146" i="2"/>
  <c r="K4146" i="2"/>
  <c r="L4146" i="2" s="1"/>
  <c r="G3529" i="2"/>
  <c r="K3529" i="2"/>
  <c r="L3529" i="2" s="1"/>
  <c r="G3379" i="2"/>
  <c r="K3379" i="2"/>
  <c r="L3379" i="2" s="1"/>
  <c r="G3046" i="2"/>
  <c r="K3046" i="2"/>
  <c r="L3046" i="2" s="1"/>
  <c r="G3195" i="2"/>
  <c r="K3195" i="2"/>
  <c r="L3195" i="2" s="1"/>
  <c r="G3720" i="2"/>
  <c r="K3720" i="2"/>
  <c r="L3720" i="2" s="1"/>
  <c r="G3183" i="2"/>
  <c r="K3183" i="2"/>
  <c r="L3183" i="2" s="1"/>
  <c r="G3719" i="2"/>
  <c r="K3719" i="2"/>
  <c r="L3719" i="2" s="1"/>
  <c r="G3182" i="2"/>
  <c r="K3182" i="2"/>
  <c r="L3182" i="2" s="1"/>
  <c r="G3101" i="2"/>
  <c r="K3101" i="2"/>
  <c r="L3101" i="2" s="1"/>
  <c r="G3049" i="2"/>
  <c r="K3049" i="2"/>
  <c r="L3049" i="2" s="1"/>
  <c r="G2445" i="2"/>
  <c r="K2445" i="2"/>
  <c r="L2445" i="2" s="1"/>
  <c r="G2871" i="2"/>
  <c r="K2871" i="2"/>
  <c r="L2871" i="2" s="1"/>
  <c r="G1997" i="2"/>
  <c r="K1997" i="2"/>
  <c r="L1997" i="2" s="1"/>
  <c r="G2554" i="2"/>
  <c r="K2554" i="2"/>
  <c r="L2554" i="2" s="1"/>
  <c r="G2309" i="2"/>
  <c r="K2309" i="2"/>
  <c r="L2309" i="2" s="1"/>
  <c r="G2972" i="2"/>
  <c r="K2972" i="2"/>
  <c r="L2972" i="2" s="1"/>
  <c r="G2290" i="2"/>
  <c r="K2290" i="2"/>
  <c r="L2290" i="2" s="1"/>
  <c r="G2819" i="2"/>
  <c r="K2819" i="2"/>
  <c r="L2819" i="2" s="1"/>
  <c r="G1617" i="2"/>
  <c r="K1617" i="2"/>
  <c r="L1617" i="2" s="1"/>
  <c r="G1957" i="2"/>
  <c r="K1957" i="2"/>
  <c r="L1957" i="2" s="1"/>
  <c r="G2499" i="2"/>
  <c r="K2499" i="2"/>
  <c r="L2499" i="2" s="1"/>
  <c r="G1942" i="2"/>
  <c r="K1942" i="2"/>
  <c r="L1942" i="2" s="1"/>
  <c r="G2002" i="2"/>
  <c r="K2002" i="2"/>
  <c r="L2002" i="2" s="1"/>
  <c r="G2304" i="2"/>
  <c r="K2304" i="2"/>
  <c r="L2304" i="2" s="1"/>
  <c r="G1194" i="2"/>
  <c r="K1194" i="2"/>
  <c r="L1194" i="2" s="1"/>
  <c r="G2398" i="2"/>
  <c r="K2398" i="2"/>
  <c r="L2398" i="2" s="1"/>
  <c r="G1633" i="2"/>
  <c r="K1633" i="2"/>
  <c r="L1633" i="2" s="1"/>
  <c r="G1704" i="2"/>
  <c r="K1704" i="2"/>
  <c r="L1704" i="2" s="1"/>
  <c r="G1042" i="2"/>
  <c r="K1042" i="2"/>
  <c r="L1042" i="2" s="1"/>
  <c r="G1567" i="2"/>
  <c r="K1567" i="2"/>
  <c r="L1567" i="2" s="1"/>
  <c r="G384" i="2"/>
  <c r="K384" i="2"/>
  <c r="L384" i="2" s="1"/>
  <c r="G1430" i="2"/>
  <c r="K1430" i="2"/>
  <c r="L1430" i="2" s="1"/>
  <c r="G1629" i="2"/>
  <c r="K1629" i="2"/>
  <c r="L1629" i="2" s="1"/>
  <c r="G768" i="2"/>
  <c r="K768" i="2"/>
  <c r="L768" i="2" s="1"/>
  <c r="G1612" i="2"/>
  <c r="K1612" i="2"/>
  <c r="L1612" i="2" s="1"/>
  <c r="G698" i="2"/>
  <c r="K698" i="2"/>
  <c r="L698" i="2" s="1"/>
  <c r="G1603" i="2"/>
  <c r="K1603" i="2"/>
  <c r="L1603" i="2" s="1"/>
  <c r="G664" i="2"/>
  <c r="K664" i="2"/>
  <c r="L664" i="2" s="1"/>
  <c r="G897" i="2"/>
  <c r="K897" i="2"/>
  <c r="L897" i="2" s="1"/>
  <c r="G385" i="2"/>
  <c r="K385" i="2"/>
  <c r="L385" i="2" s="1"/>
  <c r="G519" i="2"/>
  <c r="K519" i="2"/>
  <c r="L519" i="2" s="1"/>
  <c r="G1022" i="2"/>
  <c r="K1022" i="2"/>
  <c r="L1022" i="2" s="1"/>
  <c r="G510" i="2"/>
  <c r="K510" i="2"/>
  <c r="L510" i="2" s="1"/>
  <c r="G781" i="2"/>
  <c r="K781" i="2"/>
  <c r="L781" i="2" s="1"/>
  <c r="G1284" i="2"/>
  <c r="K1284" i="2"/>
  <c r="L1284" i="2" s="1"/>
  <c r="G772" i="2"/>
  <c r="K772" i="2"/>
  <c r="L772" i="2" s="1"/>
  <c r="G1107" i="2"/>
  <c r="K1107" i="2"/>
  <c r="L1107" i="2" s="1"/>
  <c r="G595" i="2"/>
  <c r="K595" i="2"/>
  <c r="L595" i="2" s="1"/>
  <c r="G394" i="2"/>
  <c r="K394" i="2"/>
  <c r="L394" i="2" s="1"/>
  <c r="G9041" i="2"/>
  <c r="K9041" i="2"/>
  <c r="L9041" i="2" s="1"/>
  <c r="G8531" i="2"/>
  <c r="K8531" i="2"/>
  <c r="L8531" i="2" s="1"/>
  <c r="G8375" i="2"/>
  <c r="K8375" i="2"/>
  <c r="L8375" i="2" s="1"/>
  <c r="G7987" i="2"/>
  <c r="K7987" i="2"/>
  <c r="L7987" i="2" s="1"/>
  <c r="G8023" i="2"/>
  <c r="K8023" i="2"/>
  <c r="L8023" i="2" s="1"/>
  <c r="G7558" i="2"/>
  <c r="K7558" i="2"/>
  <c r="L7558" i="2" s="1"/>
  <c r="G8460" i="2"/>
  <c r="K8460" i="2"/>
  <c r="L8460" i="2" s="1"/>
  <c r="G8108" i="2"/>
  <c r="K8108" i="2"/>
  <c r="L8108" i="2" s="1"/>
  <c r="G7042" i="2"/>
  <c r="K7042" i="2"/>
  <c r="L7042" i="2" s="1"/>
  <c r="G8226" i="2"/>
  <c r="K8226" i="2"/>
  <c r="L8226" i="2" s="1"/>
  <c r="G8272" i="2"/>
  <c r="K8272" i="2"/>
  <c r="L8272" i="2" s="1"/>
  <c r="G7132" i="2"/>
  <c r="K7132" i="2"/>
  <c r="L7132" i="2" s="1"/>
  <c r="G7177" i="2"/>
  <c r="K7177" i="2"/>
  <c r="L7177" i="2" s="1"/>
  <c r="G7271" i="2"/>
  <c r="K7271" i="2"/>
  <c r="L7271" i="2" s="1"/>
  <c r="G4602" i="2"/>
  <c r="K4602" i="2"/>
  <c r="L4602" i="2" s="1"/>
  <c r="G5490" i="2"/>
  <c r="K5490" i="2"/>
  <c r="L5490" i="2" s="1"/>
  <c r="G5766" i="2"/>
  <c r="K5766" i="2"/>
  <c r="L5766" i="2" s="1"/>
  <c r="G5404" i="2"/>
  <c r="K5404" i="2"/>
  <c r="L5404" i="2" s="1"/>
  <c r="G3596" i="2"/>
  <c r="K3596" i="2"/>
  <c r="L3596" i="2" s="1"/>
  <c r="G3205" i="2"/>
  <c r="K3205" i="2"/>
  <c r="L3205" i="2" s="1"/>
  <c r="G2062" i="2"/>
  <c r="K2062" i="2"/>
  <c r="L2062" i="2" s="1"/>
  <c r="G2515" i="2"/>
  <c r="K2515" i="2"/>
  <c r="L2515" i="2" s="1"/>
  <c r="G1087" i="2"/>
  <c r="K1087" i="2"/>
  <c r="L1087" i="2" s="1"/>
  <c r="G1619" i="2"/>
  <c r="K1619" i="2"/>
  <c r="L1619" i="2" s="1"/>
  <c r="G526" i="2"/>
  <c r="K526" i="2"/>
  <c r="L526" i="2" s="1"/>
  <c r="G410" i="2"/>
  <c r="K410" i="2"/>
  <c r="L410" i="2" s="1"/>
  <c r="G8898" i="2"/>
  <c r="K8898" i="2"/>
  <c r="L8898" i="2" s="1"/>
  <c r="G7175" i="2"/>
  <c r="K7175" i="2"/>
  <c r="L7175" i="2" s="1"/>
  <c r="G4339" i="2"/>
  <c r="K4339" i="2"/>
  <c r="L4339" i="2" s="1"/>
  <c r="G1357" i="2"/>
  <c r="K1357" i="2"/>
  <c r="L1357" i="2" s="1"/>
  <c r="G932" i="2"/>
  <c r="K932" i="2"/>
  <c r="L932" i="2" s="1"/>
  <c r="G8563" i="2"/>
  <c r="K8563" i="2"/>
  <c r="L8563" i="2" s="1"/>
  <c r="G8870" i="2"/>
  <c r="K8870" i="2"/>
  <c r="L8870" i="2" s="1"/>
  <c r="G7837" i="2"/>
  <c r="K7837" i="2"/>
  <c r="L7837" i="2" s="1"/>
  <c r="G8337" i="2"/>
  <c r="K8337" i="2"/>
  <c r="L8337" i="2" s="1"/>
  <c r="G7197" i="2"/>
  <c r="K7197" i="2"/>
  <c r="L7197" i="2" s="1"/>
  <c r="G5491" i="2"/>
  <c r="K5491" i="2"/>
  <c r="L5491" i="2" s="1"/>
  <c r="G5138" i="2"/>
  <c r="K5138" i="2"/>
  <c r="L5138" i="2" s="1"/>
  <c r="G5543" i="2"/>
  <c r="K5543" i="2"/>
  <c r="L5543" i="2" s="1"/>
  <c r="G5162" i="2"/>
  <c r="K5162" i="2"/>
  <c r="L5162" i="2" s="1"/>
  <c r="G4760" i="2"/>
  <c r="K4760" i="2"/>
  <c r="L4760" i="2" s="1"/>
  <c r="G5310" i="2"/>
  <c r="K5310" i="2"/>
  <c r="L5310" i="2" s="1"/>
  <c r="G3722" i="2"/>
  <c r="K3722" i="2"/>
  <c r="L3722" i="2" s="1"/>
  <c r="G3451" i="2"/>
  <c r="K3451" i="2"/>
  <c r="L3451" i="2" s="1"/>
  <c r="G3278" i="2"/>
  <c r="K3278" i="2"/>
  <c r="L3278" i="2" s="1"/>
  <c r="G2453" i="2"/>
  <c r="K2453" i="2"/>
  <c r="L2453" i="2" s="1"/>
  <c r="G2057" i="2"/>
  <c r="K2057" i="2"/>
  <c r="L2057" i="2" s="1"/>
  <c r="G1776" i="2"/>
  <c r="K1776" i="2"/>
  <c r="L1776" i="2" s="1"/>
  <c r="G1034" i="2"/>
  <c r="K1034" i="2"/>
  <c r="L1034" i="2" s="1"/>
  <c r="G457" i="2"/>
  <c r="K457" i="2"/>
  <c r="L457" i="2" s="1"/>
  <c r="G8462" i="2"/>
  <c r="K8462" i="2"/>
  <c r="L8462" i="2" s="1"/>
  <c r="G5429" i="2"/>
  <c r="K5429" i="2"/>
  <c r="L5429" i="2" s="1"/>
  <c r="G3639" i="2"/>
  <c r="K3639" i="2"/>
  <c r="L3639" i="2" s="1"/>
  <c r="G622" i="2"/>
  <c r="K622" i="2"/>
  <c r="L622" i="2" s="1"/>
  <c r="G6403" i="2"/>
  <c r="K6403" i="2"/>
  <c r="L6403" i="2" s="1"/>
  <c r="G7130" i="2"/>
  <c r="K7130" i="2"/>
  <c r="L7130" i="2" s="1"/>
  <c r="G8926" i="2"/>
  <c r="K8926" i="2"/>
  <c r="L8926" i="2" s="1"/>
  <c r="G7302" i="2"/>
  <c r="K7302" i="2"/>
  <c r="L7302" i="2" s="1"/>
  <c r="G8393" i="2"/>
  <c r="K8393" i="2"/>
  <c r="L8393" i="2" s="1"/>
  <c r="G7259" i="2"/>
  <c r="K7259" i="2"/>
  <c r="L7259" i="2" s="1"/>
  <c r="G6220" i="2"/>
  <c r="K6220" i="2"/>
  <c r="L6220" i="2" s="1"/>
  <c r="G6777" i="2"/>
  <c r="K6777" i="2"/>
  <c r="L6777" i="2" s="1"/>
  <c r="G6871" i="2"/>
  <c r="K6871" i="2"/>
  <c r="L6871" i="2" s="1"/>
  <c r="G4432" i="2"/>
  <c r="K4432" i="2"/>
  <c r="L4432" i="2" s="1"/>
  <c r="G5977" i="2"/>
  <c r="K5977" i="2"/>
  <c r="L5977" i="2" s="1"/>
  <c r="G5366" i="2"/>
  <c r="K5366" i="2"/>
  <c r="L5366" i="2" s="1"/>
  <c r="G4492" i="2"/>
  <c r="K4492" i="2"/>
  <c r="L4492" i="2" s="1"/>
  <c r="G3740" i="2"/>
  <c r="K3740" i="2"/>
  <c r="L3740" i="2" s="1"/>
  <c r="G3336" i="2"/>
  <c r="K3336" i="2"/>
  <c r="L3336" i="2" s="1"/>
  <c r="G2725" i="2"/>
  <c r="K2725" i="2"/>
  <c r="L2725" i="2" s="1"/>
  <c r="G2115" i="2"/>
  <c r="K2115" i="2"/>
  <c r="L2115" i="2" s="1"/>
  <c r="G1295" i="2"/>
  <c r="K1295" i="2"/>
  <c r="L1295" i="2" s="1"/>
  <c r="G1136" i="2"/>
  <c r="K1136" i="2"/>
  <c r="L1136" i="2" s="1"/>
  <c r="G638" i="2"/>
  <c r="K638" i="2"/>
  <c r="L638" i="2" s="1"/>
  <c r="G522" i="2"/>
  <c r="K522" i="2"/>
  <c r="L522" i="2" s="1"/>
  <c r="G8270" i="2"/>
  <c r="K8270" i="2"/>
  <c r="L8270" i="2" s="1"/>
  <c r="G6176" i="2"/>
  <c r="K6176" i="2"/>
  <c r="L6176" i="2" s="1"/>
  <c r="G4092" i="2"/>
  <c r="K4092" i="2"/>
  <c r="L4092" i="2" s="1"/>
  <c r="G1255" i="2"/>
  <c r="K1255" i="2"/>
  <c r="L1255" i="2" s="1"/>
  <c r="G947" i="2"/>
  <c r="K947" i="2"/>
  <c r="L947" i="2" s="1"/>
  <c r="G8227" i="2"/>
  <c r="K8227" i="2"/>
  <c r="L8227" i="2" s="1"/>
  <c r="G8956" i="2"/>
  <c r="K8956" i="2"/>
  <c r="L8956" i="2" s="1"/>
  <c r="G8205" i="2"/>
  <c r="K8205" i="2"/>
  <c r="L8205" i="2" s="1"/>
  <c r="G6459" i="2"/>
  <c r="K6459" i="2"/>
  <c r="L6459" i="2" s="1"/>
  <c r="G6541" i="2"/>
  <c r="K6541" i="2"/>
  <c r="L6541" i="2" s="1"/>
  <c r="G6147" i="2"/>
  <c r="K6147" i="2"/>
  <c r="L6147" i="2" s="1"/>
  <c r="G7464" i="2"/>
  <c r="K7464" i="2"/>
  <c r="L7464" i="2" s="1"/>
  <c r="G4818" i="2"/>
  <c r="K4818" i="2"/>
  <c r="L4818" i="2" s="1"/>
  <c r="G5723" i="2"/>
  <c r="K5723" i="2"/>
  <c r="L5723" i="2" s="1"/>
  <c r="G4530" i="2"/>
  <c r="K4530" i="2"/>
  <c r="L4530" i="2" s="1"/>
  <c r="G5678" i="2"/>
  <c r="K5678" i="2"/>
  <c r="L5678" i="2" s="1"/>
  <c r="G4184" i="2"/>
  <c r="K4184" i="2"/>
  <c r="L4184" i="2" s="1"/>
  <c r="G3429" i="2"/>
  <c r="K3429" i="2"/>
  <c r="L3429" i="2" s="1"/>
  <c r="G3648" i="2"/>
  <c r="K3648" i="2"/>
  <c r="L3648" i="2" s="1"/>
  <c r="G2301" i="2"/>
  <c r="K2301" i="2"/>
  <c r="L2301" i="2" s="1"/>
  <c r="G2743" i="2"/>
  <c r="K2743" i="2"/>
  <c r="L2743" i="2" s="1"/>
  <c r="G1336" i="2"/>
  <c r="K1336" i="2"/>
  <c r="L1336" i="2" s="1"/>
  <c r="G1557" i="2"/>
  <c r="K1557" i="2"/>
  <c r="L1557" i="2" s="1"/>
  <c r="G447" i="2"/>
  <c r="K447" i="2"/>
  <c r="L447" i="2" s="1"/>
  <c r="G1035" i="2"/>
  <c r="K1035" i="2"/>
  <c r="L1035" i="2" s="1"/>
  <c r="G8197" i="2"/>
  <c r="K8197" i="2"/>
  <c r="L8197" i="2" s="1"/>
  <c r="G5770" i="2"/>
  <c r="K5770" i="2"/>
  <c r="L5770" i="2" s="1"/>
  <c r="G3955" i="2"/>
  <c r="K3955" i="2"/>
  <c r="L3955" i="2" s="1"/>
  <c r="G968" i="2"/>
  <c r="K968" i="2"/>
  <c r="L968" i="2" s="1"/>
  <c r="G673" i="2"/>
  <c r="K673" i="2"/>
  <c r="L673" i="2" s="1"/>
  <c r="G9092" i="2"/>
  <c r="K9092" i="2"/>
  <c r="L9092" i="2" s="1"/>
  <c r="G6934" i="2"/>
  <c r="K6934" i="2"/>
  <c r="L6934" i="2" s="1"/>
  <c r="G8186" i="2"/>
  <c r="K8186" i="2"/>
  <c r="L8186" i="2" s="1"/>
  <c r="G8744" i="2"/>
  <c r="K8744" i="2"/>
  <c r="L8744" i="2" s="1"/>
  <c r="G7604" i="2"/>
  <c r="K7604" i="2"/>
  <c r="L7604" i="2" s="1"/>
  <c r="G5952" i="2"/>
  <c r="K5952" i="2"/>
  <c r="L5952" i="2" s="1"/>
  <c r="G4351" i="2"/>
  <c r="K4351" i="2"/>
  <c r="L4351" i="2" s="1"/>
  <c r="G6207" i="2"/>
  <c r="K6207" i="2"/>
  <c r="L6207" i="2" s="1"/>
  <c r="G5008" i="2"/>
  <c r="K5008" i="2"/>
  <c r="L5008" i="2" s="1"/>
  <c r="G5313" i="2"/>
  <c r="K5313" i="2"/>
  <c r="L5313" i="2" s="1"/>
  <c r="G3982" i="2"/>
  <c r="K3982" i="2"/>
  <c r="L3982" i="2" s="1"/>
  <c r="G3585" i="2"/>
  <c r="K3585" i="2"/>
  <c r="L3585" i="2" s="1"/>
  <c r="G3355" i="2"/>
  <c r="K3355" i="2"/>
  <c r="L3355" i="2" s="1"/>
  <c r="G3695" i="2"/>
  <c r="K3695" i="2"/>
  <c r="L3695" i="2" s="1"/>
  <c r="G1865" i="2"/>
  <c r="K1865" i="2"/>
  <c r="L1865" i="2" s="1"/>
  <c r="G1309" i="2"/>
  <c r="K1309" i="2"/>
  <c r="L1309" i="2" s="1"/>
  <c r="G1537" i="2"/>
  <c r="K1537" i="2"/>
  <c r="L1537" i="2" s="1"/>
  <c r="G1605" i="2"/>
  <c r="K1605" i="2"/>
  <c r="L1605" i="2" s="1"/>
  <c r="G480" i="2"/>
  <c r="K480" i="2"/>
  <c r="L480" i="2" s="1"/>
  <c r="G748" i="2"/>
  <c r="K748" i="2"/>
  <c r="L748" i="2" s="1"/>
  <c r="G6794" i="2"/>
  <c r="K6794" i="2"/>
  <c r="L6794" i="2" s="1"/>
  <c r="G6352" i="2"/>
  <c r="K6352" i="2"/>
  <c r="L6352" i="2" s="1"/>
  <c r="G4857" i="2"/>
  <c r="K4857" i="2"/>
  <c r="L4857" i="2" s="1"/>
  <c r="G4301" i="2"/>
  <c r="K4301" i="2"/>
  <c r="L4301" i="2" s="1"/>
  <c r="G3441" i="2"/>
  <c r="K3441" i="2"/>
  <c r="L3441" i="2" s="1"/>
  <c r="G3107" i="2"/>
  <c r="K3107" i="2"/>
  <c r="L3107" i="2" s="1"/>
  <c r="G8287" i="2"/>
  <c r="K8287" i="2"/>
  <c r="L8287" i="2" s="1"/>
  <c r="G9077" i="2"/>
  <c r="K9077" i="2"/>
  <c r="L9077" i="2" s="1"/>
  <c r="G8190" i="2"/>
  <c r="K8190" i="2"/>
  <c r="L8190" i="2" s="1"/>
  <c r="G6630" i="2"/>
  <c r="K6630" i="2"/>
  <c r="L6630" i="2" s="1"/>
  <c r="G7657" i="2"/>
  <c r="K7657" i="2"/>
  <c r="L7657" i="2" s="1"/>
  <c r="G5904" i="2"/>
  <c r="K5904" i="2"/>
  <c r="L5904" i="2" s="1"/>
  <c r="G6672" i="2"/>
  <c r="K6672" i="2"/>
  <c r="L6672" i="2" s="1"/>
  <c r="G5311" i="2"/>
  <c r="K5311" i="2"/>
  <c r="L5311" i="2" s="1"/>
  <c r="G4264" i="2"/>
  <c r="K4264" i="2"/>
  <c r="L4264" i="2" s="1"/>
  <c r="G2692" i="2"/>
  <c r="K2692" i="2"/>
  <c r="L2692" i="2" s="1"/>
  <c r="G2433" i="2"/>
  <c r="K2433" i="2"/>
  <c r="L2433" i="2" s="1"/>
  <c r="G8459" i="2"/>
  <c r="K8459" i="2"/>
  <c r="L8459" i="2" s="1"/>
  <c r="G6499" i="2"/>
  <c r="K6499" i="2"/>
  <c r="L6499" i="2" s="1"/>
  <c r="G9083" i="2"/>
  <c r="K9083" i="2"/>
  <c r="L9083" i="2" s="1"/>
  <c r="G8301" i="2"/>
  <c r="K8301" i="2"/>
  <c r="L8301" i="2" s="1"/>
  <c r="G7777" i="2"/>
  <c r="K7777" i="2"/>
  <c r="L7777" i="2" s="1"/>
  <c r="G6637" i="2"/>
  <c r="K6637" i="2"/>
  <c r="L6637" i="2" s="1"/>
  <c r="G4423" i="2"/>
  <c r="K4423" i="2"/>
  <c r="L4423" i="2" s="1"/>
  <c r="G4831" i="2"/>
  <c r="K4831" i="2"/>
  <c r="L4831" i="2" s="1"/>
  <c r="G5338" i="2"/>
  <c r="K5338" i="2"/>
  <c r="L5338" i="2" s="1"/>
  <c r="G5085" i="2"/>
  <c r="K5085" i="2"/>
  <c r="L5085" i="2" s="1"/>
  <c r="G4683" i="2"/>
  <c r="K4683" i="2"/>
  <c r="L4683" i="2" s="1"/>
  <c r="G4750" i="2"/>
  <c r="K4750" i="2"/>
  <c r="L4750" i="2" s="1"/>
  <c r="G4229" i="2"/>
  <c r="K4229" i="2"/>
  <c r="L4229" i="2" s="1"/>
  <c r="G4170" i="2"/>
  <c r="K4170" i="2"/>
  <c r="L4170" i="2" s="1"/>
  <c r="G3743" i="2"/>
  <c r="K3743" i="2"/>
  <c r="L3743" i="2" s="1"/>
  <c r="G2586" i="2"/>
  <c r="K2586" i="2"/>
  <c r="L2586" i="2" s="1"/>
  <c r="G1981" i="2"/>
  <c r="K1981" i="2"/>
  <c r="L1981" i="2" s="1"/>
  <c r="G1653" i="2"/>
  <c r="K1653" i="2"/>
  <c r="L1653" i="2" s="1"/>
  <c r="G543" i="2"/>
  <c r="K543" i="2"/>
  <c r="L543" i="2" s="1"/>
  <c r="G1131" i="2"/>
  <c r="K1131" i="2"/>
  <c r="L1131" i="2" s="1"/>
  <c r="G8450" i="2"/>
  <c r="K8450" i="2"/>
  <c r="L8450" i="2" s="1"/>
  <c r="G4919" i="2"/>
  <c r="K4919" i="2"/>
  <c r="L4919" i="2" s="1"/>
  <c r="G2892" i="2"/>
  <c r="K2892" i="2"/>
  <c r="L2892" i="2" s="1"/>
  <c r="G1772" i="2"/>
  <c r="K1772" i="2"/>
  <c r="L1772" i="2" s="1"/>
  <c r="G7583" i="2"/>
  <c r="K7583" i="2"/>
  <c r="L7583" i="2" s="1"/>
  <c r="G9119" i="2"/>
  <c r="K9119" i="2"/>
  <c r="L9119" i="2" s="1"/>
  <c r="G8948" i="2"/>
  <c r="K8948" i="2"/>
  <c r="L8948" i="2" s="1"/>
  <c r="G9130" i="2"/>
  <c r="K9130" i="2"/>
  <c r="L9130" i="2" s="1"/>
  <c r="G8103" i="2"/>
  <c r="K8103" i="2"/>
  <c r="L8103" i="2" s="1"/>
  <c r="G9072" i="2"/>
  <c r="K9072" i="2"/>
  <c r="L9072" i="2" s="1"/>
  <c r="G7948" i="2"/>
  <c r="K7948" i="2"/>
  <c r="L7948" i="2" s="1"/>
  <c r="G9054" i="2"/>
  <c r="K9054" i="2"/>
  <c r="L9054" i="2" s="1"/>
  <c r="G7900" i="2"/>
  <c r="K7900" i="2"/>
  <c r="L7900" i="2" s="1"/>
  <c r="G8977" i="2"/>
  <c r="K8977" i="2"/>
  <c r="L8977" i="2" s="1"/>
  <c r="G7748" i="2"/>
  <c r="K7748" i="2"/>
  <c r="L7748" i="2" s="1"/>
  <c r="G8863" i="2"/>
  <c r="K8863" i="2"/>
  <c r="L8863" i="2" s="1"/>
  <c r="G7592" i="2"/>
  <c r="K7592" i="2"/>
  <c r="L7592" i="2" s="1"/>
  <c r="G8748" i="2"/>
  <c r="K8748" i="2"/>
  <c r="L8748" i="2" s="1"/>
  <c r="G7406" i="2"/>
  <c r="K7406" i="2"/>
  <c r="L7406" i="2" s="1"/>
  <c r="G8622" i="2"/>
  <c r="K8622" i="2"/>
  <c r="L8622" i="2" s="1"/>
  <c r="G8110" i="2"/>
  <c r="K8110" i="2"/>
  <c r="L8110" i="2" s="1"/>
  <c r="G7594" i="2"/>
  <c r="K7594" i="2"/>
  <c r="L7594" i="2" s="1"/>
  <c r="G6347" i="2"/>
  <c r="K6347" i="2"/>
  <c r="L6347" i="2" s="1"/>
  <c r="G8613" i="2"/>
  <c r="K8613" i="2"/>
  <c r="L8613" i="2" s="1"/>
  <c r="G8101" i="2"/>
  <c r="K8101" i="2"/>
  <c r="L8101" i="2" s="1"/>
  <c r="G7584" i="2"/>
  <c r="K7584" i="2"/>
  <c r="L7584" i="2" s="1"/>
  <c r="G6310" i="2"/>
  <c r="K6310" i="2"/>
  <c r="L6310" i="2" s="1"/>
  <c r="G5603" i="2"/>
  <c r="K5603" i="2"/>
  <c r="L5603" i="2" s="1"/>
  <c r="G8546" i="2"/>
  <c r="K8546" i="2"/>
  <c r="L8546" i="2" s="1"/>
  <c r="G8034" i="2"/>
  <c r="K8034" i="2"/>
  <c r="L8034" i="2" s="1"/>
  <c r="G7507" i="2"/>
  <c r="K7507" i="2"/>
  <c r="L7507" i="2" s="1"/>
  <c r="G5764" i="2"/>
  <c r="K5764" i="2"/>
  <c r="L5764" i="2" s="1"/>
  <c r="G8089" i="2"/>
  <c r="K8089" i="2"/>
  <c r="L8089" i="2" s="1"/>
  <c r="G7570" i="2"/>
  <c r="K7570" i="2"/>
  <c r="L7570" i="2" s="1"/>
  <c r="G6262" i="2"/>
  <c r="K6262" i="2"/>
  <c r="L6262" i="2" s="1"/>
  <c r="G8592" i="2"/>
  <c r="K8592" i="2"/>
  <c r="L8592" i="2" s="1"/>
  <c r="G8080" i="2"/>
  <c r="K8080" i="2"/>
  <c r="L8080" i="2" s="1"/>
  <c r="G7560" i="2"/>
  <c r="K7560" i="2"/>
  <c r="L7560" i="2" s="1"/>
  <c r="G6227" i="2"/>
  <c r="K6227" i="2"/>
  <c r="L6227" i="2" s="1"/>
  <c r="G6949" i="2"/>
  <c r="K6949" i="2"/>
  <c r="L6949" i="2" s="1"/>
  <c r="G6437" i="2"/>
  <c r="K6437" i="2"/>
  <c r="L6437" i="2" s="1"/>
  <c r="G5876" i="2"/>
  <c r="K5876" i="2"/>
  <c r="L5876" i="2" s="1"/>
  <c r="G7452" i="2"/>
  <c r="K7452" i="2"/>
  <c r="L7452" i="2" s="1"/>
  <c r="G6940" i="2"/>
  <c r="K6940" i="2"/>
  <c r="L6940" i="2" s="1"/>
  <c r="G6428" i="2"/>
  <c r="K6428" i="2"/>
  <c r="L6428" i="2" s="1"/>
  <c r="G5860" i="2"/>
  <c r="K5860" i="2"/>
  <c r="L5860" i="2" s="1"/>
  <c r="G6043" i="2"/>
  <c r="K6043" i="2"/>
  <c r="L6043" i="2" s="1"/>
  <c r="G6842" i="2"/>
  <c r="K6842" i="2"/>
  <c r="L6842" i="2" s="1"/>
  <c r="G6330" i="2"/>
  <c r="K6330" i="2"/>
  <c r="L6330" i="2" s="1"/>
  <c r="G5645" i="2"/>
  <c r="K5645" i="2"/>
  <c r="L5645" i="2" s="1"/>
  <c r="G6985" i="2"/>
  <c r="K6985" i="2"/>
  <c r="L6985" i="2" s="1"/>
  <c r="G6473" i="2"/>
  <c r="K6473" i="2"/>
  <c r="L6473" i="2" s="1"/>
  <c r="G5939" i="2"/>
  <c r="K5939" i="2"/>
  <c r="L5939" i="2" s="1"/>
  <c r="G7360" i="2"/>
  <c r="K7360" i="2"/>
  <c r="L7360" i="2" s="1"/>
  <c r="G6848" i="2"/>
  <c r="K6848" i="2"/>
  <c r="L6848" i="2" s="1"/>
  <c r="G6336" i="2"/>
  <c r="K6336" i="2"/>
  <c r="L6336" i="2" s="1"/>
  <c r="G5667" i="2"/>
  <c r="K5667" i="2"/>
  <c r="L5667" i="2" s="1"/>
  <c r="G7079" i="2"/>
  <c r="K7079" i="2"/>
  <c r="L7079" i="2" s="1"/>
  <c r="G6567" i="2"/>
  <c r="K6567" i="2"/>
  <c r="L6567" i="2" s="1"/>
  <c r="G6055" i="2"/>
  <c r="K6055" i="2"/>
  <c r="L6055" i="2" s="1"/>
  <c r="G5706" i="2"/>
  <c r="K5706" i="2"/>
  <c r="L5706" i="2" s="1"/>
  <c r="G4911" i="2"/>
  <c r="K4911" i="2"/>
  <c r="L4911" i="2" s="1"/>
  <c r="G5875" i="2"/>
  <c r="K5875" i="2"/>
  <c r="L5875" i="2" s="1"/>
  <c r="G5114" i="2"/>
  <c r="K5114" i="2"/>
  <c r="L5114" i="2" s="1"/>
  <c r="G4086" i="2"/>
  <c r="K4086" i="2"/>
  <c r="L4086" i="2" s="1"/>
  <c r="G5584" i="2"/>
  <c r="K5584" i="2"/>
  <c r="L5584" i="2" s="1"/>
  <c r="G4765" i="2"/>
  <c r="K4765" i="2"/>
  <c r="L4765" i="2" s="1"/>
  <c r="G5480" i="2"/>
  <c r="K5480" i="2"/>
  <c r="L5480" i="2" s="1"/>
  <c r="G4661" i="2"/>
  <c r="K4661" i="2"/>
  <c r="L4661" i="2" s="1"/>
  <c r="G4839" i="2"/>
  <c r="K4839" i="2"/>
  <c r="L4839" i="2" s="1"/>
  <c r="G5932" i="2"/>
  <c r="K5932" i="2"/>
  <c r="L5932" i="2" s="1"/>
  <c r="G5183" i="2"/>
  <c r="K5183" i="2"/>
  <c r="L5183" i="2" s="1"/>
  <c r="G4256" i="2"/>
  <c r="K4256" i="2"/>
  <c r="L4256" i="2" s="1"/>
  <c r="G5673" i="2"/>
  <c r="K5673" i="2"/>
  <c r="L5673" i="2" s="1"/>
  <c r="G5161" i="2"/>
  <c r="K5161" i="2"/>
  <c r="L5161" i="2" s="1"/>
  <c r="G4649" i="2"/>
  <c r="K4649" i="2"/>
  <c r="L4649" i="2" s="1"/>
  <c r="G3866" i="2"/>
  <c r="K3866" i="2"/>
  <c r="L3866" i="2" s="1"/>
  <c r="G3626" i="2"/>
  <c r="K3626" i="2"/>
  <c r="L3626" i="2" s="1"/>
  <c r="G5574" i="2"/>
  <c r="K5574" i="2"/>
  <c r="L5574" i="2" s="1"/>
  <c r="G5062" i="2"/>
  <c r="K5062" i="2"/>
  <c r="L5062" i="2" s="1"/>
  <c r="G4550" i="2"/>
  <c r="K4550" i="2"/>
  <c r="L4550" i="2" s="1"/>
  <c r="G3598" i="2"/>
  <c r="K3598" i="2"/>
  <c r="L3598" i="2" s="1"/>
  <c r="G3726" i="2"/>
  <c r="K3726" i="2"/>
  <c r="L3726" i="2" s="1"/>
  <c r="G5212" i="2"/>
  <c r="K5212" i="2"/>
  <c r="L5212" i="2" s="1"/>
  <c r="G4700" i="2"/>
  <c r="K4700" i="2"/>
  <c r="L4700" i="2" s="1"/>
  <c r="G3976" i="2"/>
  <c r="K3976" i="2"/>
  <c r="L3976" i="2" s="1"/>
  <c r="G3324" i="2"/>
  <c r="K3324" i="2"/>
  <c r="L3324" i="2" s="1"/>
  <c r="G4029" i="2"/>
  <c r="K4029" i="2"/>
  <c r="L4029" i="2" s="1"/>
  <c r="G3298" i="2"/>
  <c r="K3298" i="2"/>
  <c r="L3298" i="2" s="1"/>
  <c r="G3996" i="2"/>
  <c r="K3996" i="2"/>
  <c r="L3996" i="2" s="1"/>
  <c r="G3186" i="2"/>
  <c r="K3186" i="2"/>
  <c r="L3186" i="2" s="1"/>
  <c r="G3987" i="2"/>
  <c r="K3987" i="2"/>
  <c r="L3987" i="2" s="1"/>
  <c r="G3154" i="2"/>
  <c r="K3154" i="2"/>
  <c r="L3154" i="2" s="1"/>
  <c r="G3970" i="2"/>
  <c r="K3970" i="2"/>
  <c r="L3970" i="2" s="1"/>
  <c r="G3082" i="2"/>
  <c r="K3082" i="2"/>
  <c r="L3082" i="2" s="1"/>
  <c r="G3176" i="2"/>
  <c r="K3176" i="2"/>
  <c r="L3176" i="2" s="1"/>
  <c r="G2476" i="2"/>
  <c r="K2476" i="2"/>
  <c r="L2476" i="2" s="1"/>
  <c r="G2837" i="2"/>
  <c r="K2837" i="2"/>
  <c r="L2837" i="2" s="1"/>
  <c r="G3544" i="2"/>
  <c r="K3544" i="2"/>
  <c r="L3544" i="2" s="1"/>
  <c r="G2813" i="2"/>
  <c r="K2813" i="2"/>
  <c r="L2813" i="2" s="1"/>
  <c r="G3543" i="2"/>
  <c r="K3543" i="2"/>
  <c r="L3543" i="2" s="1"/>
  <c r="G2810" i="2"/>
  <c r="K2810" i="2"/>
  <c r="L2810" i="2" s="1"/>
  <c r="G2624" i="2"/>
  <c r="K2624" i="2"/>
  <c r="L2624" i="2" s="1"/>
  <c r="G2873" i="2"/>
  <c r="K2873" i="2"/>
  <c r="L2873" i="2" s="1"/>
  <c r="G2005" i="2"/>
  <c r="K2005" i="2"/>
  <c r="L2005" i="2" s="1"/>
  <c r="G2673" i="2"/>
  <c r="K2673" i="2"/>
  <c r="L2673" i="2" s="1"/>
  <c r="G2942" i="2"/>
  <c r="K2942" i="2"/>
  <c r="L2942" i="2" s="1"/>
  <c r="G2210" i="2"/>
  <c r="K2210" i="2"/>
  <c r="L2210" i="2" s="1"/>
  <c r="G1466" i="2"/>
  <c r="K1466" i="2"/>
  <c r="L1466" i="2" s="1"/>
  <c r="G2796" i="2"/>
  <c r="K2796" i="2"/>
  <c r="L2796" i="2" s="1"/>
  <c r="G1323" i="2"/>
  <c r="K1323" i="2"/>
  <c r="L1323" i="2" s="1"/>
  <c r="G2604" i="2"/>
  <c r="K2604" i="2"/>
  <c r="L2604" i="2" s="1"/>
  <c r="G2332" i="2"/>
  <c r="K2332" i="2"/>
  <c r="L2332" i="2" s="1"/>
  <c r="G1369" i="2"/>
  <c r="K1369" i="2"/>
  <c r="L1369" i="2" s="1"/>
  <c r="G2323" i="2"/>
  <c r="K2323" i="2"/>
  <c r="L2323" i="2" s="1"/>
  <c r="G1311" i="2"/>
  <c r="K1311" i="2"/>
  <c r="L1311" i="2" s="1"/>
  <c r="G1482" i="2"/>
  <c r="K1482" i="2"/>
  <c r="L1482" i="2" s="1"/>
  <c r="G2128" i="2"/>
  <c r="K2128" i="2"/>
  <c r="L2128" i="2" s="1"/>
  <c r="G2734" i="2"/>
  <c r="K2734" i="2"/>
  <c r="L2734" i="2" s="1"/>
  <c r="G2222" i="2"/>
  <c r="K2222" i="2"/>
  <c r="L2222" i="2" s="1"/>
  <c r="G2040" i="2"/>
  <c r="K2040" i="2"/>
  <c r="L2040" i="2" s="1"/>
  <c r="G1528" i="2"/>
  <c r="K1528" i="2"/>
  <c r="L1528" i="2" s="1"/>
  <c r="G1903" i="2"/>
  <c r="K1903" i="2"/>
  <c r="L1903" i="2" s="1"/>
  <c r="G1391" i="2"/>
  <c r="K1391" i="2"/>
  <c r="L1391" i="2" s="1"/>
  <c r="G1766" i="2"/>
  <c r="K1766" i="2"/>
  <c r="L1766" i="2" s="1"/>
  <c r="G1189" i="2"/>
  <c r="K1189" i="2"/>
  <c r="L1189" i="2" s="1"/>
  <c r="G1453" i="2"/>
  <c r="K1453" i="2"/>
  <c r="L1453" i="2" s="1"/>
  <c r="G1948" i="2"/>
  <c r="K1948" i="2"/>
  <c r="L1948" i="2" s="1"/>
  <c r="G1436" i="2"/>
  <c r="K1436" i="2"/>
  <c r="L1436" i="2" s="1"/>
  <c r="G1939" i="2"/>
  <c r="K1939" i="2"/>
  <c r="L1939" i="2" s="1"/>
  <c r="G1427" i="2"/>
  <c r="K1427" i="2"/>
  <c r="L1427" i="2" s="1"/>
  <c r="G1233" i="2"/>
  <c r="K1233" i="2"/>
  <c r="L1233" i="2" s="1"/>
  <c r="G721" i="2"/>
  <c r="K721" i="2"/>
  <c r="L721" i="2" s="1"/>
  <c r="G855" i="2"/>
  <c r="K855" i="2"/>
  <c r="L855" i="2" s="1"/>
  <c r="G1358" i="2"/>
  <c r="K1358" i="2"/>
  <c r="L1358" i="2" s="1"/>
  <c r="G846" i="2"/>
  <c r="K846" i="2"/>
  <c r="L846" i="2" s="1"/>
  <c r="G1117" i="2"/>
  <c r="K1117" i="2"/>
  <c r="L1117" i="2" s="1"/>
  <c r="G605" i="2"/>
  <c r="K605" i="2"/>
  <c r="L605" i="2" s="1"/>
  <c r="G1108" i="2"/>
  <c r="K1108" i="2"/>
  <c r="L1108" i="2" s="1"/>
  <c r="G596" i="2"/>
  <c r="K596" i="2"/>
  <c r="L596" i="2" s="1"/>
  <c r="G931" i="2"/>
  <c r="K931" i="2"/>
  <c r="L931" i="2" s="1"/>
  <c r="G419" i="2"/>
  <c r="K419" i="2"/>
  <c r="L419" i="2" s="1"/>
  <c r="G725" i="2"/>
  <c r="K725" i="2"/>
  <c r="L725" i="2" s="1"/>
  <c r="G460" i="2"/>
  <c r="K460" i="2"/>
  <c r="L460" i="2" s="1"/>
  <c r="G8327" i="2"/>
  <c r="K8327" i="2"/>
  <c r="L8327" i="2" s="1"/>
  <c r="G7107" i="2"/>
  <c r="K7107" i="2"/>
  <c r="L7107" i="2" s="1"/>
  <c r="G7694" i="2"/>
  <c r="K7694" i="2"/>
  <c r="L7694" i="2" s="1"/>
  <c r="G7621" i="2"/>
  <c r="K7621" i="2"/>
  <c r="L7621" i="2" s="1"/>
  <c r="G8194" i="2"/>
  <c r="K8194" i="2"/>
  <c r="L8194" i="2" s="1"/>
  <c r="G7801" i="2"/>
  <c r="K7801" i="2"/>
  <c r="L7801" i="2" s="1"/>
  <c r="G7856" i="2"/>
  <c r="K7856" i="2"/>
  <c r="L7856" i="2" s="1"/>
  <c r="G6277" i="2"/>
  <c r="K6277" i="2"/>
  <c r="L6277" i="2" s="1"/>
  <c r="G6076" i="2"/>
  <c r="K6076" i="2"/>
  <c r="L6076" i="2" s="1"/>
  <c r="G5248" i="2"/>
  <c r="K5248" i="2"/>
  <c r="L5248" i="2" s="1"/>
  <c r="G7008" i="2"/>
  <c r="K7008" i="2"/>
  <c r="L7008" i="2" s="1"/>
  <c r="G6279" i="2"/>
  <c r="K6279" i="2"/>
  <c r="L6279" i="2" s="1"/>
  <c r="G4858" i="2"/>
  <c r="K4858" i="2"/>
  <c r="L4858" i="2" s="1"/>
  <c r="G4610" i="2"/>
  <c r="K4610" i="2"/>
  <c r="L4610" i="2" s="1"/>
  <c r="G5513" i="2"/>
  <c r="K5513" i="2"/>
  <c r="L5513" i="2" s="1"/>
  <c r="G5670" i="2"/>
  <c r="K5670" i="2"/>
  <c r="L5670" i="2" s="1"/>
  <c r="G5436" i="2"/>
  <c r="K5436" i="2"/>
  <c r="L5436" i="2" s="1"/>
  <c r="G3860" i="2"/>
  <c r="K3860" i="2"/>
  <c r="L3860" i="2" s="1"/>
  <c r="G4386" i="2"/>
  <c r="K4386" i="2"/>
  <c r="L4386" i="2" s="1"/>
  <c r="G2473" i="2"/>
  <c r="K2473" i="2"/>
  <c r="L2473" i="2" s="1"/>
  <c r="G2914" i="2"/>
  <c r="K2914" i="2"/>
  <c r="L2914" i="2" s="1"/>
  <c r="G2618" i="2"/>
  <c r="K2618" i="2"/>
  <c r="L2618" i="2" s="1"/>
  <c r="G2181" i="2"/>
  <c r="K2181" i="2"/>
  <c r="L2181" i="2" s="1"/>
  <c r="G1833" i="2"/>
  <c r="K1833" i="2"/>
  <c r="L1833" i="2" s="1"/>
  <c r="G1880" i="2"/>
  <c r="K1880" i="2"/>
  <c r="L1880" i="2" s="1"/>
  <c r="G1343" i="2"/>
  <c r="K1343" i="2"/>
  <c r="L1343" i="2" s="1"/>
  <c r="G1651" i="2"/>
  <c r="K1651" i="2"/>
  <c r="L1651" i="2" s="1"/>
  <c r="G1198" i="2"/>
  <c r="K1198" i="2"/>
  <c r="L1198" i="2" s="1"/>
  <c r="G692" i="2"/>
  <c r="K692" i="2"/>
  <c r="L692" i="2" s="1"/>
  <c r="G1864" i="2"/>
  <c r="K1864" i="2"/>
  <c r="L1864" i="2" s="1"/>
  <c r="G2028" i="2"/>
  <c r="K2028" i="2"/>
  <c r="L2028" i="2" s="1"/>
  <c r="G551" i="2"/>
  <c r="K551" i="2"/>
  <c r="L551" i="2" s="1"/>
  <c r="G691" i="2"/>
  <c r="K691" i="2"/>
  <c r="L691" i="2" s="1"/>
  <c r="G6755" i="2"/>
  <c r="K6755" i="2"/>
  <c r="L6755" i="2" s="1"/>
  <c r="G7458" i="2"/>
  <c r="K7458" i="2"/>
  <c r="L7458" i="2" s="1"/>
  <c r="G9207" i="2"/>
  <c r="K9207" i="2"/>
  <c r="L9207" i="2" s="1"/>
  <c r="G9186" i="2"/>
  <c r="K9186" i="2"/>
  <c r="L9186" i="2" s="1"/>
  <c r="G8252" i="2"/>
  <c r="K8252" i="2"/>
  <c r="L8252" i="2" s="1"/>
  <c r="G9128" i="2"/>
  <c r="K9128" i="2"/>
  <c r="L9128" i="2" s="1"/>
  <c r="G8099" i="2"/>
  <c r="K8099" i="2"/>
  <c r="L8099" i="2" s="1"/>
  <c r="G9110" i="2"/>
  <c r="K9110" i="2"/>
  <c r="L9110" i="2" s="1"/>
  <c r="G8051" i="2"/>
  <c r="K8051" i="2"/>
  <c r="L8051" i="2" s="1"/>
  <c r="G9053" i="2"/>
  <c r="K9053" i="2"/>
  <c r="L9053" i="2" s="1"/>
  <c r="G7899" i="2"/>
  <c r="K7899" i="2"/>
  <c r="L7899" i="2" s="1"/>
  <c r="G8975" i="2"/>
  <c r="K8975" i="2"/>
  <c r="L8975" i="2" s="1"/>
  <c r="G7747" i="2"/>
  <c r="K7747" i="2"/>
  <c r="L7747" i="2" s="1"/>
  <c r="G8860" i="2"/>
  <c r="K8860" i="2"/>
  <c r="L8860" i="2" s="1"/>
  <c r="G7591" i="2"/>
  <c r="K7591" i="2"/>
  <c r="L7591" i="2" s="1"/>
  <c r="G8678" i="2"/>
  <c r="K8678" i="2"/>
  <c r="L8678" i="2" s="1"/>
  <c r="G8166" i="2"/>
  <c r="K8166" i="2"/>
  <c r="L8166" i="2" s="1"/>
  <c r="G7654" i="2"/>
  <c r="K7654" i="2"/>
  <c r="L7654" i="2" s="1"/>
  <c r="G6571" i="2"/>
  <c r="K6571" i="2"/>
  <c r="L6571" i="2" s="1"/>
  <c r="G8669" i="2"/>
  <c r="K8669" i="2"/>
  <c r="L8669" i="2" s="1"/>
  <c r="G8157" i="2"/>
  <c r="K8157" i="2"/>
  <c r="L8157" i="2" s="1"/>
  <c r="G7645" i="2"/>
  <c r="K7645" i="2"/>
  <c r="L7645" i="2" s="1"/>
  <c r="G6534" i="2"/>
  <c r="K6534" i="2"/>
  <c r="L6534" i="2" s="1"/>
  <c r="G6238" i="2"/>
  <c r="K6238" i="2"/>
  <c r="L6238" i="2" s="1"/>
  <c r="G8602" i="2"/>
  <c r="K8602" i="2"/>
  <c r="L8602" i="2" s="1"/>
  <c r="G8090" i="2"/>
  <c r="K8090" i="2"/>
  <c r="L8090" i="2" s="1"/>
  <c r="G7571" i="2"/>
  <c r="K7571" i="2"/>
  <c r="L7571" i="2" s="1"/>
  <c r="G6267" i="2"/>
  <c r="K6267" i="2"/>
  <c r="L6267" i="2" s="1"/>
  <c r="G8145" i="2"/>
  <c r="K8145" i="2"/>
  <c r="L8145" i="2" s="1"/>
  <c r="G7633" i="2"/>
  <c r="K7633" i="2"/>
  <c r="L7633" i="2" s="1"/>
  <c r="G6486" i="2"/>
  <c r="K6486" i="2"/>
  <c r="L6486" i="2" s="1"/>
  <c r="G8648" i="2"/>
  <c r="K8648" i="2"/>
  <c r="L8648" i="2" s="1"/>
  <c r="G8136" i="2"/>
  <c r="K8136" i="2"/>
  <c r="L8136" i="2" s="1"/>
  <c r="G7624" i="2"/>
  <c r="K7624" i="2"/>
  <c r="L7624" i="2" s="1"/>
  <c r="G6451" i="2"/>
  <c r="K6451" i="2"/>
  <c r="L6451" i="2" s="1"/>
  <c r="G7005" i="2"/>
  <c r="K7005" i="2"/>
  <c r="L7005" i="2" s="1"/>
  <c r="G6493" i="2"/>
  <c r="K6493" i="2"/>
  <c r="L6493" i="2" s="1"/>
  <c r="G5970" i="2"/>
  <c r="K5970" i="2"/>
  <c r="L5970" i="2" s="1"/>
  <c r="G7508" i="2"/>
  <c r="K7508" i="2"/>
  <c r="L7508" i="2" s="1"/>
  <c r="G6996" i="2"/>
  <c r="K6996" i="2"/>
  <c r="L6996" i="2" s="1"/>
  <c r="G6484" i="2"/>
  <c r="K6484" i="2"/>
  <c r="L6484" i="2" s="1"/>
  <c r="G5956" i="2"/>
  <c r="K5956" i="2"/>
  <c r="L5956" i="2" s="1"/>
  <c r="G6099" i="2"/>
  <c r="K6099" i="2"/>
  <c r="L6099" i="2" s="1"/>
  <c r="G3874" i="2"/>
  <c r="K3874" i="2"/>
  <c r="L3874" i="2" s="1"/>
  <c r="G6386" i="2"/>
  <c r="K6386" i="2"/>
  <c r="L6386" i="2" s="1"/>
  <c r="G5786" i="2"/>
  <c r="K5786" i="2"/>
  <c r="L5786" i="2" s="1"/>
  <c r="G7041" i="2"/>
  <c r="K7041" i="2"/>
  <c r="L7041" i="2" s="1"/>
  <c r="G6529" i="2"/>
  <c r="K6529" i="2"/>
  <c r="L6529" i="2" s="1"/>
  <c r="G6015" i="2"/>
  <c r="K6015" i="2"/>
  <c r="L6015" i="2" s="1"/>
  <c r="G7416" i="2"/>
  <c r="K7416" i="2"/>
  <c r="L7416" i="2" s="1"/>
  <c r="G6904" i="2"/>
  <c r="K6904" i="2"/>
  <c r="L6904" i="2" s="1"/>
  <c r="G6392" i="2"/>
  <c r="K6392" i="2"/>
  <c r="L6392" i="2" s="1"/>
  <c r="G5796" i="2"/>
  <c r="K5796" i="2"/>
  <c r="L5796" i="2" s="1"/>
  <c r="G7135" i="2"/>
  <c r="K7135" i="2"/>
  <c r="L7135" i="2" s="1"/>
  <c r="G6623" i="2"/>
  <c r="K6623" i="2"/>
  <c r="L6623" i="2" s="1"/>
  <c r="G6111" i="2"/>
  <c r="K6111" i="2"/>
  <c r="L6111" i="2" s="1"/>
  <c r="G4287" i="2"/>
  <c r="K4287" i="2"/>
  <c r="L4287" i="2" s="1"/>
  <c r="G5000" i="2"/>
  <c r="K5000" i="2"/>
  <c r="L5000" i="2" s="1"/>
  <c r="G3612" i="2"/>
  <c r="K3612" i="2"/>
  <c r="L3612" i="2" s="1"/>
  <c r="G5203" i="2"/>
  <c r="K5203" i="2"/>
  <c r="L5203" i="2" s="1"/>
  <c r="G4310" i="2"/>
  <c r="K4310" i="2"/>
  <c r="L4310" i="2" s="1"/>
  <c r="G5659" i="2"/>
  <c r="K5659" i="2"/>
  <c r="L5659" i="2" s="1"/>
  <c r="G4855" i="2"/>
  <c r="K4855" i="2"/>
  <c r="L4855" i="2" s="1"/>
  <c r="G5570" i="2"/>
  <c r="K5570" i="2"/>
  <c r="L5570" i="2" s="1"/>
  <c r="G4751" i="2"/>
  <c r="K4751" i="2"/>
  <c r="L4751" i="2" s="1"/>
  <c r="G4928" i="2"/>
  <c r="K4928" i="2"/>
  <c r="L4928" i="2" s="1"/>
  <c r="G6002" i="2"/>
  <c r="K6002" i="2"/>
  <c r="L6002" i="2" s="1"/>
  <c r="G5272" i="2"/>
  <c r="K5272" i="2"/>
  <c r="L5272" i="2" s="1"/>
  <c r="G4440" i="2"/>
  <c r="K4440" i="2"/>
  <c r="L4440" i="2" s="1"/>
  <c r="G5729" i="2"/>
  <c r="K5729" i="2"/>
  <c r="L5729" i="2" s="1"/>
  <c r="G5217" i="2"/>
  <c r="K5217" i="2"/>
  <c r="L5217" i="2" s="1"/>
  <c r="G4705" i="2"/>
  <c r="K4705" i="2"/>
  <c r="L4705" i="2" s="1"/>
  <c r="G3985" i="2"/>
  <c r="K3985" i="2"/>
  <c r="L3985" i="2" s="1"/>
  <c r="G3778" i="2"/>
  <c r="K3778" i="2"/>
  <c r="L3778" i="2" s="1"/>
  <c r="G5630" i="2"/>
  <c r="K5630" i="2"/>
  <c r="L5630" i="2" s="1"/>
  <c r="G5118" i="2"/>
  <c r="K5118" i="2"/>
  <c r="L5118" i="2" s="1"/>
  <c r="G4606" i="2"/>
  <c r="K4606" i="2"/>
  <c r="L4606" i="2" s="1"/>
  <c r="G3755" i="2"/>
  <c r="K3755" i="2"/>
  <c r="L3755" i="2" s="1"/>
  <c r="G3876" i="2"/>
  <c r="K3876" i="2"/>
  <c r="L3876" i="2" s="1"/>
  <c r="G5268" i="2"/>
  <c r="K5268" i="2"/>
  <c r="L5268" i="2" s="1"/>
  <c r="G4756" i="2"/>
  <c r="K4756" i="2"/>
  <c r="L4756" i="2" s="1"/>
  <c r="G4088" i="2"/>
  <c r="K4088" i="2"/>
  <c r="L4088" i="2" s="1"/>
  <c r="G3437" i="2"/>
  <c r="K3437" i="2"/>
  <c r="L3437" i="2" s="1"/>
  <c r="G4085" i="2"/>
  <c r="K4085" i="2"/>
  <c r="L4085" i="2" s="1"/>
  <c r="G3418" i="2"/>
  <c r="K3418" i="2"/>
  <c r="L3418" i="2" s="1"/>
  <c r="G4052" i="2"/>
  <c r="K4052" i="2"/>
  <c r="L4052" i="2" s="1"/>
  <c r="G3350" i="2"/>
  <c r="K3350" i="2"/>
  <c r="L3350" i="2" s="1"/>
  <c r="G4043" i="2"/>
  <c r="K4043" i="2"/>
  <c r="L4043" i="2" s="1"/>
  <c r="G3333" i="2"/>
  <c r="K3333" i="2"/>
  <c r="L3333" i="2" s="1"/>
  <c r="G4026" i="2"/>
  <c r="K4026" i="2"/>
  <c r="L4026" i="2" s="1"/>
  <c r="G3290" i="2"/>
  <c r="K3290" i="2"/>
  <c r="L3290" i="2" s="1"/>
  <c r="G3251" i="2"/>
  <c r="K3251" i="2"/>
  <c r="L3251" i="2" s="1"/>
  <c r="G2724" i="2"/>
  <c r="K2724" i="2"/>
  <c r="L2724" i="2" s="1"/>
  <c r="G2986" i="2"/>
  <c r="K2986" i="2"/>
  <c r="L2986" i="2" s="1"/>
  <c r="G3600" i="2"/>
  <c r="K3600" i="2"/>
  <c r="L3600" i="2" s="1"/>
  <c r="G2962" i="2"/>
  <c r="K2962" i="2"/>
  <c r="L2962" i="2" s="1"/>
  <c r="G3599" i="2"/>
  <c r="K3599" i="2"/>
  <c r="L3599" i="2" s="1"/>
  <c r="G2960" i="2"/>
  <c r="K2960" i="2"/>
  <c r="L2960" i="2" s="1"/>
  <c r="G2808" i="2"/>
  <c r="K2808" i="2"/>
  <c r="L2808" i="2" s="1"/>
  <c r="G2929" i="2"/>
  <c r="K2929" i="2"/>
  <c r="L2929" i="2" s="1"/>
  <c r="G2175" i="2"/>
  <c r="K2175" i="2"/>
  <c r="L2175" i="2" s="1"/>
  <c r="G2748" i="2"/>
  <c r="K2748" i="2"/>
  <c r="L2748" i="2" s="1"/>
  <c r="G2998" i="2"/>
  <c r="K2998" i="2"/>
  <c r="L2998" i="2" s="1"/>
  <c r="G2343" i="2"/>
  <c r="K2343" i="2"/>
  <c r="L2343" i="2" s="1"/>
  <c r="G1953" i="2"/>
  <c r="K1953" i="2"/>
  <c r="L1953" i="2" s="1"/>
  <c r="G2852" i="2"/>
  <c r="K2852" i="2"/>
  <c r="L2852" i="2" s="1"/>
  <c r="G1898" i="2"/>
  <c r="K1898" i="2"/>
  <c r="L1898" i="2" s="1"/>
  <c r="G2679" i="2"/>
  <c r="K2679" i="2"/>
  <c r="L2679" i="2" s="1"/>
  <c r="G2388" i="2"/>
  <c r="K2388" i="2"/>
  <c r="L2388" i="2" s="1"/>
  <c r="G1593" i="2"/>
  <c r="K1593" i="2"/>
  <c r="L1593" i="2" s="1"/>
  <c r="G2379" i="2"/>
  <c r="K2379" i="2"/>
  <c r="L2379" i="2" s="1"/>
  <c r="G1554" i="2"/>
  <c r="K1554" i="2"/>
  <c r="L1554" i="2" s="1"/>
  <c r="G1706" i="2"/>
  <c r="K1706" i="2"/>
  <c r="L1706" i="2" s="1"/>
  <c r="G2184" i="2"/>
  <c r="K2184" i="2"/>
  <c r="L2184" i="2" s="1"/>
  <c r="G914" i="2"/>
  <c r="K914" i="2"/>
  <c r="L914" i="2" s="1"/>
  <c r="G2278" i="2"/>
  <c r="K2278" i="2"/>
  <c r="L2278" i="2" s="1"/>
  <c r="G912" i="2"/>
  <c r="K912" i="2"/>
  <c r="L912" i="2" s="1"/>
  <c r="G1584" i="2"/>
  <c r="K1584" i="2"/>
  <c r="L1584" i="2" s="1"/>
  <c r="G520" i="2"/>
  <c r="K520" i="2"/>
  <c r="L520" i="2" s="1"/>
  <c r="G1447" i="2"/>
  <c r="K1447" i="2"/>
  <c r="L1447" i="2" s="1"/>
  <c r="G1822" i="2"/>
  <c r="K1822" i="2"/>
  <c r="L1822" i="2" s="1"/>
  <c r="G1279" i="2"/>
  <c r="K1279" i="2"/>
  <c r="L1279" i="2" s="1"/>
  <c r="G1509" i="2"/>
  <c r="K1509" i="2"/>
  <c r="L1509" i="2" s="1"/>
  <c r="G2004" i="2"/>
  <c r="K2004" i="2"/>
  <c r="L2004" i="2" s="1"/>
  <c r="G1492" i="2"/>
  <c r="K1492" i="2"/>
  <c r="L1492" i="2" s="1"/>
  <c r="G1995" i="2"/>
  <c r="K1995" i="2"/>
  <c r="L1995" i="2" s="1"/>
  <c r="G1483" i="2"/>
  <c r="K1483" i="2"/>
  <c r="L1483" i="2" s="1"/>
  <c r="G1289" i="2"/>
  <c r="K1289" i="2"/>
  <c r="L1289" i="2" s="1"/>
  <c r="G777" i="2"/>
  <c r="K777" i="2"/>
  <c r="L777" i="2" s="1"/>
  <c r="G911" i="2"/>
  <c r="K911" i="2"/>
  <c r="L911" i="2" s="1"/>
  <c r="G399" i="2"/>
  <c r="K399" i="2"/>
  <c r="L399" i="2" s="1"/>
  <c r="G902" i="2"/>
  <c r="K902" i="2"/>
  <c r="L902" i="2" s="1"/>
  <c r="G390" i="2"/>
  <c r="K390" i="2"/>
  <c r="L390" i="2" s="1"/>
  <c r="G1100" i="2"/>
  <c r="K1100" i="2"/>
  <c r="L1100" i="2" s="1"/>
  <c r="G411" i="2"/>
  <c r="K411" i="2"/>
  <c r="L411" i="2" s="1"/>
  <c r="G7495" i="2"/>
  <c r="K7495" i="2"/>
  <c r="L7495" i="2" s="1"/>
  <c r="G7483" i="2"/>
  <c r="K7483" i="2"/>
  <c r="L7483" i="2" s="1"/>
  <c r="G6332" i="2"/>
  <c r="K6332" i="2"/>
  <c r="L6332" i="2" s="1"/>
  <c r="G7209" i="2"/>
  <c r="K7209" i="2"/>
  <c r="L7209" i="2" s="1"/>
  <c r="G6496" i="2"/>
  <c r="K6496" i="2"/>
  <c r="L6496" i="2" s="1"/>
  <c r="G5688" i="2"/>
  <c r="K5688" i="2"/>
  <c r="L5688" i="2" s="1"/>
  <c r="G3958" i="2"/>
  <c r="K3958" i="2"/>
  <c r="L3958" i="2" s="1"/>
  <c r="G4890" i="2"/>
  <c r="K4890" i="2"/>
  <c r="L4890" i="2" s="1"/>
  <c r="G5257" i="2"/>
  <c r="K5257" i="2"/>
  <c r="L5257" i="2" s="1"/>
  <c r="G5414" i="2"/>
  <c r="K5414" i="2"/>
  <c r="L5414" i="2" s="1"/>
  <c r="G5308" i="2"/>
  <c r="K5308" i="2"/>
  <c r="L5308" i="2" s="1"/>
  <c r="G3774" i="2"/>
  <c r="K3774" i="2"/>
  <c r="L3774" i="2" s="1"/>
  <c r="G3413" i="2"/>
  <c r="K3413" i="2"/>
  <c r="L3413" i="2" s="1"/>
  <c r="G3077" i="2"/>
  <c r="K3077" i="2"/>
  <c r="L3077" i="2" s="1"/>
  <c r="G3170" i="2"/>
  <c r="K3170" i="2"/>
  <c r="L3170" i="2" s="1"/>
  <c r="G2423" i="2"/>
  <c r="K2423" i="2"/>
  <c r="L2423" i="2" s="1"/>
  <c r="G2428" i="2"/>
  <c r="K2428" i="2"/>
  <c r="L2428" i="2" s="1"/>
  <c r="G1893" i="2"/>
  <c r="K1893" i="2"/>
  <c r="L1893" i="2" s="1"/>
  <c r="G1807" i="2"/>
  <c r="K1807" i="2"/>
  <c r="L1807" i="2" s="1"/>
  <c r="G1788" i="2"/>
  <c r="K1788" i="2"/>
  <c r="L1788" i="2" s="1"/>
  <c r="G625" i="2"/>
  <c r="K625" i="2"/>
  <c r="L625" i="2" s="1"/>
  <c r="G381" i="2"/>
  <c r="K381" i="2"/>
  <c r="L381" i="2" s="1"/>
  <c r="G2174" i="2"/>
  <c r="K2174" i="2"/>
  <c r="L2174" i="2" s="1"/>
  <c r="G1226" i="2"/>
  <c r="K1226" i="2"/>
  <c r="L1226" i="2" s="1"/>
  <c r="G743" i="2"/>
  <c r="K743" i="2"/>
  <c r="L743" i="2" s="1"/>
  <c r="G356" i="2"/>
  <c r="K356" i="2"/>
  <c r="L356" i="2" s="1"/>
  <c r="G9199" i="2"/>
  <c r="K9199" i="2"/>
  <c r="L9199" i="2" s="1"/>
  <c r="G8079" i="2"/>
  <c r="K8079" i="2"/>
  <c r="L8079" i="2" s="1"/>
  <c r="G7716" i="2"/>
  <c r="K7716" i="2"/>
  <c r="L7716" i="2" s="1"/>
  <c r="G7163" i="2"/>
  <c r="K7163" i="2"/>
  <c r="L7163" i="2" s="1"/>
  <c r="G8403" i="2"/>
  <c r="K8403" i="2"/>
  <c r="L8403" i="2" s="1"/>
  <c r="G9184" i="2"/>
  <c r="K9184" i="2"/>
  <c r="L9184" i="2" s="1"/>
  <c r="G8247" i="2"/>
  <c r="K8247" i="2"/>
  <c r="L8247" i="2" s="1"/>
  <c r="G9166" i="2"/>
  <c r="K9166" i="2"/>
  <c r="L9166" i="2" s="1"/>
  <c r="G8199" i="2"/>
  <c r="K8199" i="2"/>
  <c r="L8199" i="2" s="1"/>
  <c r="G9109" i="2"/>
  <c r="K9109" i="2"/>
  <c r="L9109" i="2" s="1"/>
  <c r="G8047" i="2"/>
  <c r="K8047" i="2"/>
  <c r="L8047" i="2" s="1"/>
  <c r="G9052" i="2"/>
  <c r="K9052" i="2"/>
  <c r="L9052" i="2" s="1"/>
  <c r="G7895" i="2"/>
  <c r="K7895" i="2"/>
  <c r="L7895" i="2" s="1"/>
  <c r="G8972" i="2"/>
  <c r="K8972" i="2"/>
  <c r="L8972" i="2" s="1"/>
  <c r="G7743" i="2"/>
  <c r="K7743" i="2"/>
  <c r="L7743" i="2" s="1"/>
  <c r="G8734" i="2"/>
  <c r="K8734" i="2"/>
  <c r="L8734" i="2" s="1"/>
  <c r="G8222" i="2"/>
  <c r="K8222" i="2"/>
  <c r="L8222" i="2" s="1"/>
  <c r="G7710" i="2"/>
  <c r="K7710" i="2"/>
  <c r="L7710" i="2" s="1"/>
  <c r="G6795" i="2"/>
  <c r="K6795" i="2"/>
  <c r="L6795" i="2" s="1"/>
  <c r="G8725" i="2"/>
  <c r="K8725" i="2"/>
  <c r="L8725" i="2" s="1"/>
  <c r="G8213" i="2"/>
  <c r="K8213" i="2"/>
  <c r="L8213" i="2" s="1"/>
  <c r="G7701" i="2"/>
  <c r="K7701" i="2"/>
  <c r="L7701" i="2" s="1"/>
  <c r="G6758" i="2"/>
  <c r="K6758" i="2"/>
  <c r="L6758" i="2" s="1"/>
  <c r="G6462" i="2"/>
  <c r="K6462" i="2"/>
  <c r="L6462" i="2" s="1"/>
  <c r="G8658" i="2"/>
  <c r="K8658" i="2"/>
  <c r="L8658" i="2" s="1"/>
  <c r="G8146" i="2"/>
  <c r="K8146" i="2"/>
  <c r="L8146" i="2" s="1"/>
  <c r="G7634" i="2"/>
  <c r="K7634" i="2"/>
  <c r="L7634" i="2" s="1"/>
  <c r="G6491" i="2"/>
  <c r="K6491" i="2"/>
  <c r="L6491" i="2" s="1"/>
  <c r="G8201" i="2"/>
  <c r="K8201" i="2"/>
  <c r="L8201" i="2" s="1"/>
  <c r="G7689" i="2"/>
  <c r="K7689" i="2"/>
  <c r="L7689" i="2" s="1"/>
  <c r="G6710" i="2"/>
  <c r="K6710" i="2"/>
  <c r="L6710" i="2" s="1"/>
  <c r="G8704" i="2"/>
  <c r="K8704" i="2"/>
  <c r="L8704" i="2" s="1"/>
  <c r="G8192" i="2"/>
  <c r="K8192" i="2"/>
  <c r="L8192" i="2" s="1"/>
  <c r="G7680" i="2"/>
  <c r="K7680" i="2"/>
  <c r="L7680" i="2" s="1"/>
  <c r="G6675" i="2"/>
  <c r="K6675" i="2"/>
  <c r="L6675" i="2" s="1"/>
  <c r="G7061" i="2"/>
  <c r="K7061" i="2"/>
  <c r="L7061" i="2" s="1"/>
  <c r="G6549" i="2"/>
  <c r="K6549" i="2"/>
  <c r="L6549" i="2" s="1"/>
  <c r="G6037" i="2"/>
  <c r="K6037" i="2"/>
  <c r="L6037" i="2" s="1"/>
  <c r="G7564" i="2"/>
  <c r="K7564" i="2"/>
  <c r="L7564" i="2" s="1"/>
  <c r="G7052" i="2"/>
  <c r="K7052" i="2"/>
  <c r="L7052" i="2" s="1"/>
  <c r="G6540" i="2"/>
  <c r="K6540" i="2"/>
  <c r="L6540" i="2" s="1"/>
  <c r="G6028" i="2"/>
  <c r="K6028" i="2"/>
  <c r="L6028" i="2" s="1"/>
  <c r="G6155" i="2"/>
  <c r="K6155" i="2"/>
  <c r="L6155" i="2" s="1"/>
  <c r="G4792" i="2"/>
  <c r="K4792" i="2"/>
  <c r="L4792" i="2" s="1"/>
  <c r="G6442" i="2"/>
  <c r="K6442" i="2"/>
  <c r="L6442" i="2" s="1"/>
  <c r="G5884" i="2"/>
  <c r="K5884" i="2"/>
  <c r="L5884" i="2" s="1"/>
  <c r="G7097" i="2"/>
  <c r="K7097" i="2"/>
  <c r="L7097" i="2" s="1"/>
  <c r="G6585" i="2"/>
  <c r="K6585" i="2"/>
  <c r="L6585" i="2" s="1"/>
  <c r="G6073" i="2"/>
  <c r="K6073" i="2"/>
  <c r="L6073" i="2" s="1"/>
  <c r="G7472" i="2"/>
  <c r="K7472" i="2"/>
  <c r="L7472" i="2" s="1"/>
  <c r="G6960" i="2"/>
  <c r="K6960" i="2"/>
  <c r="L6960" i="2" s="1"/>
  <c r="G6448" i="2"/>
  <c r="K6448" i="2"/>
  <c r="L6448" i="2" s="1"/>
  <c r="G5895" i="2"/>
  <c r="K5895" i="2"/>
  <c r="L5895" i="2" s="1"/>
  <c r="G7191" i="2"/>
  <c r="K7191" i="2"/>
  <c r="L7191" i="2" s="1"/>
  <c r="G6679" i="2"/>
  <c r="K6679" i="2"/>
  <c r="L6679" i="2" s="1"/>
  <c r="G6167" i="2"/>
  <c r="K6167" i="2"/>
  <c r="L6167" i="2" s="1"/>
  <c r="G4869" i="2"/>
  <c r="K4869" i="2"/>
  <c r="L4869" i="2" s="1"/>
  <c r="G5090" i="2"/>
  <c r="K5090" i="2"/>
  <c r="L5090" i="2" s="1"/>
  <c r="G4023" i="2"/>
  <c r="K4023" i="2"/>
  <c r="L4023" i="2" s="1"/>
  <c r="G5293" i="2"/>
  <c r="K5293" i="2"/>
  <c r="L5293" i="2" s="1"/>
  <c r="G4466" i="2"/>
  <c r="K4466" i="2"/>
  <c r="L4466" i="2" s="1"/>
  <c r="G5733" i="2"/>
  <c r="K5733" i="2"/>
  <c r="L5733" i="2" s="1"/>
  <c r="G4944" i="2"/>
  <c r="K4944" i="2"/>
  <c r="L4944" i="2" s="1"/>
  <c r="G5647" i="2"/>
  <c r="K5647" i="2"/>
  <c r="L5647" i="2" s="1"/>
  <c r="G4840" i="2"/>
  <c r="K4840" i="2"/>
  <c r="L4840" i="2" s="1"/>
  <c r="G5018" i="2"/>
  <c r="K5018" i="2"/>
  <c r="L5018" i="2" s="1"/>
  <c r="G3724" i="2"/>
  <c r="K3724" i="2"/>
  <c r="L3724" i="2" s="1"/>
  <c r="G5362" i="2"/>
  <c r="K5362" i="2"/>
  <c r="L5362" i="2" s="1"/>
  <c r="G4543" i="2"/>
  <c r="K4543" i="2"/>
  <c r="L4543" i="2" s="1"/>
  <c r="G5785" i="2"/>
  <c r="K5785" i="2"/>
  <c r="L5785" i="2" s="1"/>
  <c r="G5273" i="2"/>
  <c r="K5273" i="2"/>
  <c r="L5273" i="2" s="1"/>
  <c r="G4761" i="2"/>
  <c r="K4761" i="2"/>
  <c r="L4761" i="2" s="1"/>
  <c r="G4097" i="2"/>
  <c r="K4097" i="2"/>
  <c r="L4097" i="2" s="1"/>
  <c r="G2589" i="2"/>
  <c r="K2589" i="2"/>
  <c r="L2589" i="2" s="1"/>
  <c r="G5686" i="2"/>
  <c r="K5686" i="2"/>
  <c r="L5686" i="2" s="1"/>
  <c r="G5174" i="2"/>
  <c r="K5174" i="2"/>
  <c r="L5174" i="2" s="1"/>
  <c r="G4662" i="2"/>
  <c r="K4662" i="2"/>
  <c r="L4662" i="2" s="1"/>
  <c r="G3902" i="2"/>
  <c r="K3902" i="2"/>
  <c r="L3902" i="2" s="1"/>
  <c r="G3993" i="2"/>
  <c r="K3993" i="2"/>
  <c r="L3993" i="2" s="1"/>
  <c r="G5324" i="2"/>
  <c r="K5324" i="2"/>
  <c r="L5324" i="2" s="1"/>
  <c r="G4812" i="2"/>
  <c r="K4812" i="2"/>
  <c r="L4812" i="2" s="1"/>
  <c r="G4200" i="2"/>
  <c r="K4200" i="2"/>
  <c r="L4200" i="2" s="1"/>
  <c r="G2826" i="2"/>
  <c r="K2826" i="2"/>
  <c r="L2826" i="2" s="1"/>
  <c r="G4141" i="2"/>
  <c r="K4141" i="2"/>
  <c r="L4141" i="2" s="1"/>
  <c r="G3521" i="2"/>
  <c r="K3521" i="2"/>
  <c r="L3521" i="2" s="1"/>
  <c r="G4108" i="2"/>
  <c r="K4108" i="2"/>
  <c r="L4108" i="2" s="1"/>
  <c r="G3462" i="2"/>
  <c r="K3462" i="2"/>
  <c r="L3462" i="2" s="1"/>
  <c r="G4099" i="2"/>
  <c r="K4099" i="2"/>
  <c r="L4099" i="2" s="1"/>
  <c r="G3445" i="2"/>
  <c r="K3445" i="2"/>
  <c r="L3445" i="2" s="1"/>
  <c r="G4082" i="2"/>
  <c r="K4082" i="2"/>
  <c r="L4082" i="2" s="1"/>
  <c r="G3412" i="2"/>
  <c r="K3412" i="2"/>
  <c r="L3412" i="2" s="1"/>
  <c r="G3315" i="2"/>
  <c r="K3315" i="2"/>
  <c r="L3315" i="2" s="1"/>
  <c r="G2882" i="2"/>
  <c r="K2882" i="2"/>
  <c r="L2882" i="2" s="1"/>
  <c r="G3104" i="2"/>
  <c r="K3104" i="2"/>
  <c r="L3104" i="2" s="1"/>
  <c r="G3656" i="2"/>
  <c r="K3656" i="2"/>
  <c r="L3656" i="2" s="1"/>
  <c r="G3090" i="2"/>
  <c r="K3090" i="2"/>
  <c r="L3090" i="2" s="1"/>
  <c r="G3655" i="2"/>
  <c r="K3655" i="2"/>
  <c r="L3655" i="2" s="1"/>
  <c r="G3088" i="2"/>
  <c r="K3088" i="2"/>
  <c r="L3088" i="2" s="1"/>
  <c r="G2957" i="2"/>
  <c r="K2957" i="2"/>
  <c r="L2957" i="2" s="1"/>
  <c r="G2985" i="2"/>
  <c r="K2985" i="2"/>
  <c r="L2985" i="2" s="1"/>
  <c r="G2317" i="2"/>
  <c r="K2317" i="2"/>
  <c r="L2317" i="2" s="1"/>
  <c r="G2807" i="2"/>
  <c r="K2807" i="2"/>
  <c r="L2807" i="2" s="1"/>
  <c r="G1489" i="2"/>
  <c r="K1489" i="2"/>
  <c r="L1489" i="2" s="1"/>
  <c r="G2455" i="2"/>
  <c r="K2455" i="2"/>
  <c r="L2455" i="2" s="1"/>
  <c r="G2143" i="2"/>
  <c r="K2143" i="2"/>
  <c r="L2143" i="2" s="1"/>
  <c r="G2908" i="2"/>
  <c r="K2908" i="2"/>
  <c r="L2908" i="2" s="1"/>
  <c r="G2119" i="2"/>
  <c r="K2119" i="2"/>
  <c r="L2119" i="2" s="1"/>
  <c r="G2753" i="2"/>
  <c r="K2753" i="2"/>
  <c r="L2753" i="2" s="1"/>
  <c r="G2444" i="2"/>
  <c r="K2444" i="2"/>
  <c r="L2444" i="2" s="1"/>
  <c r="G1797" i="2"/>
  <c r="K1797" i="2"/>
  <c r="L1797" i="2" s="1"/>
  <c r="G2435" i="2"/>
  <c r="K2435" i="2"/>
  <c r="L2435" i="2" s="1"/>
  <c r="G1773" i="2"/>
  <c r="K1773" i="2"/>
  <c r="L1773" i="2" s="1"/>
  <c r="G1874" i="2"/>
  <c r="K1874" i="2"/>
  <c r="L1874" i="2" s="1"/>
  <c r="G2240" i="2"/>
  <c r="K2240" i="2"/>
  <c r="L2240" i="2" s="1"/>
  <c r="G1378" i="2"/>
  <c r="K1378" i="2"/>
  <c r="L1378" i="2" s="1"/>
  <c r="G2334" i="2"/>
  <c r="K2334" i="2"/>
  <c r="L2334" i="2" s="1"/>
  <c r="G1377" i="2"/>
  <c r="K1377" i="2"/>
  <c r="L1377" i="2" s="1"/>
  <c r="G1640" i="2"/>
  <c r="K1640" i="2"/>
  <c r="L1640" i="2" s="1"/>
  <c r="G810" i="2"/>
  <c r="K810" i="2"/>
  <c r="L810" i="2" s="1"/>
  <c r="G1503" i="2"/>
  <c r="K1503" i="2"/>
  <c r="L1503" i="2" s="1"/>
  <c r="G1878" i="2"/>
  <c r="K1878" i="2"/>
  <c r="L1878" i="2" s="1"/>
  <c r="G1366" i="2"/>
  <c r="K1366" i="2"/>
  <c r="L1366" i="2" s="1"/>
  <c r="G1565" i="2"/>
  <c r="K1565" i="2"/>
  <c r="L1565" i="2" s="1"/>
  <c r="G368" i="2"/>
  <c r="K368" i="2"/>
  <c r="L368" i="2" s="1"/>
  <c r="G1548" i="2"/>
  <c r="K1548" i="2"/>
  <c r="L1548" i="2" s="1"/>
  <c r="G2051" i="2"/>
  <c r="K2051" i="2"/>
  <c r="L2051" i="2" s="1"/>
  <c r="G1539" i="2"/>
  <c r="K1539" i="2"/>
  <c r="L1539" i="2" s="1"/>
  <c r="G1345" i="2"/>
  <c r="K1345" i="2"/>
  <c r="L1345" i="2" s="1"/>
  <c r="G833" i="2"/>
  <c r="K833" i="2"/>
  <c r="L833" i="2" s="1"/>
  <c r="G967" i="2"/>
  <c r="K967" i="2"/>
  <c r="L967" i="2" s="1"/>
  <c r="G455" i="2"/>
  <c r="K455" i="2"/>
  <c r="L455" i="2" s="1"/>
  <c r="G958" i="2"/>
  <c r="K958" i="2"/>
  <c r="L958" i="2" s="1"/>
  <c r="G446" i="2"/>
  <c r="K446" i="2"/>
  <c r="L446" i="2" s="1"/>
  <c r="G717" i="2"/>
  <c r="K717" i="2"/>
  <c r="L717" i="2" s="1"/>
  <c r="G1220" i="2"/>
  <c r="K1220" i="2"/>
  <c r="L1220" i="2" s="1"/>
  <c r="G708" i="2"/>
  <c r="K708" i="2"/>
  <c r="L708" i="2" s="1"/>
  <c r="G1043" i="2"/>
  <c r="K1043" i="2"/>
  <c r="L1043" i="2" s="1"/>
  <c r="G531" i="2"/>
  <c r="K531" i="2"/>
  <c r="L531" i="2" s="1"/>
  <c r="G8415" i="2"/>
  <c r="K8415" i="2"/>
  <c r="L8415" i="2" s="1"/>
  <c r="G8548" i="2"/>
  <c r="K8548" i="2"/>
  <c r="L8548" i="2" s="1"/>
  <c r="G8188" i="2"/>
  <c r="K8188" i="2"/>
  <c r="L8188" i="2" s="1"/>
  <c r="G8035" i="2"/>
  <c r="K8035" i="2"/>
  <c r="L8035" i="2" s="1"/>
  <c r="G7447" i="2"/>
  <c r="K7447" i="2"/>
  <c r="L7447" i="2" s="1"/>
  <c r="G6158" i="2"/>
  <c r="K6158" i="2"/>
  <c r="L6158" i="2" s="1"/>
  <c r="G6955" i="2"/>
  <c r="K6955" i="2"/>
  <c r="L6955" i="2" s="1"/>
  <c r="G7102" i="2"/>
  <c r="K7102" i="2"/>
  <c r="L7102" i="2" s="1"/>
  <c r="G7617" i="2"/>
  <c r="K7617" i="2"/>
  <c r="L7617" i="2" s="1"/>
  <c r="G6390" i="2"/>
  <c r="K6390" i="2"/>
  <c r="L6390" i="2" s="1"/>
  <c r="G6611" i="2"/>
  <c r="K6611" i="2"/>
  <c r="L6611" i="2" s="1"/>
  <c r="G7356" i="2"/>
  <c r="K7356" i="2"/>
  <c r="L7356" i="2" s="1"/>
  <c r="G6746" i="2"/>
  <c r="K6746" i="2"/>
  <c r="L6746" i="2" s="1"/>
  <c r="G5988" i="2"/>
  <c r="K5988" i="2"/>
  <c r="L5988" i="2" s="1"/>
  <c r="G6983" i="2"/>
  <c r="K6983" i="2"/>
  <c r="L6983" i="2" s="1"/>
  <c r="G5661" i="2"/>
  <c r="K5661" i="2"/>
  <c r="L5661" i="2" s="1"/>
  <c r="G5224" i="2"/>
  <c r="K5224" i="2"/>
  <c r="L5224" i="2" s="1"/>
  <c r="G4128" i="2"/>
  <c r="K4128" i="2"/>
  <c r="L4128" i="2" s="1"/>
  <c r="G3843" i="2"/>
  <c r="K3843" i="2"/>
  <c r="L3843" i="2" s="1"/>
  <c r="G3691" i="2"/>
  <c r="K3691" i="2"/>
  <c r="L3691" i="2" s="1"/>
  <c r="G2621" i="2"/>
  <c r="K2621" i="2"/>
  <c r="L2621" i="2" s="1"/>
  <c r="G4147" i="2"/>
  <c r="K4147" i="2"/>
  <c r="L4147" i="2" s="1"/>
  <c r="G2842" i="2"/>
  <c r="K2842" i="2"/>
  <c r="L2842" i="2" s="1"/>
  <c r="G3447" i="2"/>
  <c r="K3447" i="2"/>
  <c r="L3447" i="2" s="1"/>
  <c r="G2545" i="2"/>
  <c r="K2545" i="2"/>
  <c r="L2545" i="2" s="1"/>
  <c r="G2077" i="2"/>
  <c r="K2077" i="2"/>
  <c r="L2077" i="2" s="1"/>
  <c r="G1458" i="2"/>
  <c r="K1458" i="2"/>
  <c r="L1458" i="2" s="1"/>
  <c r="G1569" i="2"/>
  <c r="K1569" i="2"/>
  <c r="L1569" i="2" s="1"/>
  <c r="G1122" i="2"/>
  <c r="K1122" i="2"/>
  <c r="L1122" i="2" s="1"/>
  <c r="G1395" i="2"/>
  <c r="K1395" i="2"/>
  <c r="L1395" i="2" s="1"/>
  <c r="G750" i="2"/>
  <c r="K750" i="2"/>
  <c r="L750" i="2" s="1"/>
  <c r="G835" i="2"/>
  <c r="K835" i="2"/>
  <c r="L835" i="2" s="1"/>
  <c r="G1663" i="2"/>
  <c r="K1663" i="2"/>
  <c r="L1663" i="2" s="1"/>
  <c r="G1827" i="2"/>
  <c r="K1827" i="2"/>
  <c r="L1827" i="2" s="1"/>
  <c r="G414" i="2"/>
  <c r="K414" i="2"/>
  <c r="L414" i="2" s="1"/>
  <c r="G8676" i="2"/>
  <c r="K8676" i="2"/>
  <c r="L8676" i="2" s="1"/>
  <c r="G8788" i="2"/>
  <c r="K8788" i="2"/>
  <c r="L8788" i="2" s="1"/>
  <c r="G8500" i="2"/>
  <c r="K8500" i="2"/>
  <c r="L8500" i="2" s="1"/>
  <c r="G8139" i="2"/>
  <c r="K8139" i="2"/>
  <c r="L8139" i="2" s="1"/>
  <c r="G9042" i="2"/>
  <c r="K9042" i="2"/>
  <c r="L9042" i="2" s="1"/>
  <c r="G8207" i="2"/>
  <c r="K8207" i="2"/>
  <c r="L8207" i="2" s="1"/>
  <c r="G9189" i="2"/>
  <c r="K9189" i="2"/>
  <c r="L9189" i="2" s="1"/>
  <c r="G8302" i="2"/>
  <c r="K8302" i="2"/>
  <c r="L8302" i="2" s="1"/>
  <c r="G6782" i="2"/>
  <c r="K6782" i="2"/>
  <c r="L6782" i="2" s="1"/>
  <c r="G8784" i="2"/>
  <c r="K8784" i="2"/>
  <c r="L8784" i="2" s="1"/>
  <c r="G4439" i="2"/>
  <c r="K4439" i="2"/>
  <c r="L4439" i="2" s="1"/>
  <c r="G6522" i="2"/>
  <c r="K6522" i="2"/>
  <c r="L6522" i="2" s="1"/>
  <c r="G6528" i="2"/>
  <c r="K6528" i="2"/>
  <c r="L6528" i="2" s="1"/>
  <c r="G4343" i="2"/>
  <c r="K4343" i="2"/>
  <c r="L4343" i="2" s="1"/>
  <c r="G3983" i="2"/>
  <c r="K3983" i="2"/>
  <c r="L3983" i="2" s="1"/>
  <c r="G5353" i="2"/>
  <c r="K5353" i="2"/>
  <c r="L5353" i="2" s="1"/>
  <c r="G4742" i="2"/>
  <c r="K4742" i="2"/>
  <c r="L4742" i="2" s="1"/>
  <c r="G3646" i="2"/>
  <c r="K3646" i="2"/>
  <c r="L3646" i="2" s="1"/>
  <c r="G3395" i="2"/>
  <c r="K3395" i="2"/>
  <c r="L3395" i="2" s="1"/>
  <c r="G3203" i="2"/>
  <c r="K3203" i="2"/>
  <c r="L3203" i="2" s="1"/>
  <c r="G2341" i="2"/>
  <c r="K2341" i="2"/>
  <c r="L2341" i="2" s="1"/>
  <c r="G1982" i="2"/>
  <c r="K1982" i="2"/>
  <c r="L1982" i="2" s="1"/>
  <c r="G1720" i="2"/>
  <c r="K1720" i="2"/>
  <c r="L1720" i="2" s="1"/>
  <c r="G832" i="2"/>
  <c r="K832" i="2"/>
  <c r="L832" i="2" s="1"/>
  <c r="G535" i="2"/>
  <c r="K535" i="2"/>
  <c r="L535" i="2" s="1"/>
  <c r="G611" i="2"/>
  <c r="K611" i="2"/>
  <c r="L611" i="2" s="1"/>
  <c r="G8325" i="2"/>
  <c r="K8325" i="2"/>
  <c r="L8325" i="2" s="1"/>
  <c r="G5586" i="2"/>
  <c r="K5586" i="2"/>
  <c r="L5586" i="2" s="1"/>
  <c r="G3098" i="2"/>
  <c r="K3098" i="2"/>
  <c r="L3098" i="2" s="1"/>
  <c r="G2163" i="2"/>
  <c r="K2163" i="2"/>
  <c r="L2163" i="2" s="1"/>
  <c r="G2464" i="2"/>
  <c r="K2464" i="2"/>
  <c r="L2464" i="2" s="1"/>
  <c r="G9153" i="2"/>
  <c r="K9153" i="2"/>
  <c r="L9153" i="2" s="1"/>
  <c r="G6638" i="2"/>
  <c r="K6638" i="2"/>
  <c r="L6638" i="2" s="1"/>
  <c r="G9131" i="2"/>
  <c r="K9131" i="2"/>
  <c r="L9131" i="2" s="1"/>
  <c r="G8861" i="2"/>
  <c r="K8861" i="2"/>
  <c r="L8861" i="2" s="1"/>
  <c r="G7770" i="2"/>
  <c r="K7770" i="2"/>
  <c r="L7770" i="2" s="1"/>
  <c r="G7816" i="2"/>
  <c r="K7816" i="2"/>
  <c r="L7816" i="2" s="1"/>
  <c r="G7188" i="2"/>
  <c r="K7188" i="2"/>
  <c r="L7188" i="2" s="1"/>
  <c r="G7233" i="2"/>
  <c r="K7233" i="2"/>
  <c r="L7233" i="2" s="1"/>
  <c r="G7327" i="2"/>
  <c r="K7327" i="2"/>
  <c r="L7327" i="2" s="1"/>
  <c r="G4691" i="2"/>
  <c r="K4691" i="2"/>
  <c r="L4691" i="2" s="1"/>
  <c r="G5579" i="2"/>
  <c r="K5579" i="2"/>
  <c r="L5579" i="2" s="1"/>
  <c r="G5822" i="2"/>
  <c r="K5822" i="2"/>
  <c r="L5822" i="2" s="1"/>
  <c r="G4436" i="2"/>
  <c r="K4436" i="2"/>
  <c r="L4436" i="2" s="1"/>
  <c r="G3666" i="2"/>
  <c r="K3666" i="2"/>
  <c r="L3666" i="2" s="1"/>
  <c r="G3792" i="2"/>
  <c r="K3792" i="2"/>
  <c r="L3792" i="2" s="1"/>
  <c r="G2559" i="2"/>
  <c r="K2559" i="2"/>
  <c r="L2559" i="2" s="1"/>
  <c r="G2434" i="2"/>
  <c r="K2434" i="2"/>
  <c r="L2434" i="2" s="1"/>
  <c r="G2376" i="2"/>
  <c r="K2376" i="2"/>
  <c r="L2376" i="2" s="1"/>
  <c r="G808" i="2"/>
  <c r="K808" i="2"/>
  <c r="L808" i="2" s="1"/>
  <c r="G582" i="2"/>
  <c r="K582" i="2"/>
  <c r="L582" i="2" s="1"/>
  <c r="G6618" i="2"/>
  <c r="K6618" i="2"/>
  <c r="L6618" i="2" s="1"/>
  <c r="G3168" i="2"/>
  <c r="K3168" i="2"/>
  <c r="L3168" i="2" s="1"/>
  <c r="G2137" i="2"/>
  <c r="K2137" i="2"/>
  <c r="L2137" i="2" s="1"/>
  <c r="G1183" i="2"/>
  <c r="K1183" i="2"/>
  <c r="L1183" i="2" s="1"/>
  <c r="G7537" i="2"/>
  <c r="K7537" i="2"/>
  <c r="L7537" i="2" s="1"/>
  <c r="G6339" i="2"/>
  <c r="K6339" i="2"/>
  <c r="L6339" i="2" s="1"/>
  <c r="G7321" i="2"/>
  <c r="K7321" i="2"/>
  <c r="L7321" i="2" s="1"/>
  <c r="G8850" i="2"/>
  <c r="K8850" i="2"/>
  <c r="L8850" i="2" s="1"/>
  <c r="G8896" i="2"/>
  <c r="K8896" i="2"/>
  <c r="L8896" i="2" s="1"/>
  <c r="G7253" i="2"/>
  <c r="K7253" i="2"/>
  <c r="L7253" i="2" s="1"/>
  <c r="G5189" i="2"/>
  <c r="K5189" i="2"/>
  <c r="L5189" i="2" s="1"/>
  <c r="G5381" i="2"/>
  <c r="K5381" i="2"/>
  <c r="L5381" i="2" s="1"/>
  <c r="G6359" i="2"/>
  <c r="K6359" i="2"/>
  <c r="L6359" i="2" s="1"/>
  <c r="G5251" i="2"/>
  <c r="K5251" i="2"/>
  <c r="L5251" i="2" s="1"/>
  <c r="G4953" i="2"/>
  <c r="K4953" i="2"/>
  <c r="L4953" i="2" s="1"/>
  <c r="G5516" i="2"/>
  <c r="K5516" i="2"/>
  <c r="L5516" i="2" s="1"/>
  <c r="G4291" i="2"/>
  <c r="K4291" i="2"/>
  <c r="L4291" i="2" s="1"/>
  <c r="G3345" i="2"/>
  <c r="K3345" i="2"/>
  <c r="L3345" i="2" s="1"/>
  <c r="G2633" i="2"/>
  <c r="K2633" i="2"/>
  <c r="L2633" i="2" s="1"/>
  <c r="G2947" i="2"/>
  <c r="K2947" i="2"/>
  <c r="L2947" i="2" s="1"/>
  <c r="G1765" i="2"/>
  <c r="K1765" i="2"/>
  <c r="L1765" i="2" s="1"/>
  <c r="G1170" i="2"/>
  <c r="K1170" i="2"/>
  <c r="L1170" i="2" s="1"/>
  <c r="G1150" i="2"/>
  <c r="K1150" i="2"/>
  <c r="L1150" i="2" s="1"/>
  <c r="G8052" i="2"/>
  <c r="K8052" i="2"/>
  <c r="L8052" i="2" s="1"/>
  <c r="G8514" i="2"/>
  <c r="K8514" i="2"/>
  <c r="L8514" i="2" s="1"/>
  <c r="G6889" i="2"/>
  <c r="K6889" i="2"/>
  <c r="L6889" i="2" s="1"/>
  <c r="G4681" i="2"/>
  <c r="K4681" i="2"/>
  <c r="L4681" i="2" s="1"/>
  <c r="G3320" i="2"/>
  <c r="K3320" i="2"/>
  <c r="L3320" i="2" s="1"/>
  <c r="G1404" i="2"/>
  <c r="K1404" i="2"/>
  <c r="L1404" i="2" s="1"/>
  <c r="G9071" i="2"/>
  <c r="K9071" i="2"/>
  <c r="L9071" i="2" s="1"/>
  <c r="G9176" i="2"/>
  <c r="K9176" i="2"/>
  <c r="L9176" i="2" s="1"/>
  <c r="G9044" i="2"/>
  <c r="K9044" i="2"/>
  <c r="L9044" i="2" s="1"/>
  <c r="G6763" i="2"/>
  <c r="K6763" i="2"/>
  <c r="L6763" i="2" s="1"/>
  <c r="G8650" i="2"/>
  <c r="K8650" i="2"/>
  <c r="L8650" i="2" s="1"/>
  <c r="G8696" i="2"/>
  <c r="K8696" i="2"/>
  <c r="L8696" i="2" s="1"/>
  <c r="G7556" i="2"/>
  <c r="K7556" i="2"/>
  <c r="L7556" i="2" s="1"/>
  <c r="G5871" i="2"/>
  <c r="K5871" i="2"/>
  <c r="L5871" i="2" s="1"/>
  <c r="G6952" i="2"/>
  <c r="K6952" i="2"/>
  <c r="L6952" i="2" s="1"/>
  <c r="G5077" i="2"/>
  <c r="K5077" i="2"/>
  <c r="L5077" i="2" s="1"/>
  <c r="G5349" i="2"/>
  <c r="K5349" i="2"/>
  <c r="L5349" i="2" s="1"/>
  <c r="G5166" i="2"/>
  <c r="K5166" i="2"/>
  <c r="L5166" i="2" s="1"/>
  <c r="G2735" i="2"/>
  <c r="K2735" i="2"/>
  <c r="L2735" i="2" s="1"/>
  <c r="G4074" i="2"/>
  <c r="K4074" i="2"/>
  <c r="L4074" i="2" s="1"/>
  <c r="G3072" i="2"/>
  <c r="K3072" i="2"/>
  <c r="L3072" i="2" s="1"/>
  <c r="G2439" i="2"/>
  <c r="K2439" i="2"/>
  <c r="L2439" i="2" s="1"/>
  <c r="G1777" i="2"/>
  <c r="K1777" i="2"/>
  <c r="L1777" i="2" s="1"/>
  <c r="G1335" i="2"/>
  <c r="K1335" i="2"/>
  <c r="L1335" i="2" s="1"/>
  <c r="G1355" i="2"/>
  <c r="K1355" i="2"/>
  <c r="L1355" i="2" s="1"/>
  <c r="G1337" i="2"/>
  <c r="K1337" i="2"/>
  <c r="L1337" i="2" s="1"/>
  <c r="G1212" i="2"/>
  <c r="K1212" i="2"/>
  <c r="L1212" i="2" s="1"/>
  <c r="G9036" i="2"/>
  <c r="K9036" i="2"/>
  <c r="L9036" i="2" s="1"/>
  <c r="G6908" i="2"/>
  <c r="K6908" i="2"/>
  <c r="L6908" i="2" s="1"/>
  <c r="G3285" i="2"/>
  <c r="K3285" i="2"/>
  <c r="L3285" i="2" s="1"/>
  <c r="G2791" i="2"/>
  <c r="K2791" i="2"/>
  <c r="L2791" i="2" s="1"/>
  <c r="G1140" i="2"/>
  <c r="K1140" i="2"/>
  <c r="L1140" i="2" s="1"/>
  <c r="G8612" i="2"/>
  <c r="K8612" i="2"/>
  <c r="L8612" i="2" s="1"/>
  <c r="G9206" i="2"/>
  <c r="K9206" i="2"/>
  <c r="L9206" i="2" s="1"/>
  <c r="G9035" i="2"/>
  <c r="K9035" i="2"/>
  <c r="L9035" i="2" s="1"/>
  <c r="G7741" i="2"/>
  <c r="K7741" i="2"/>
  <c r="L7741" i="2" s="1"/>
  <c r="G8241" i="2"/>
  <c r="K8241" i="2"/>
  <c r="L8241" i="2" s="1"/>
  <c r="G6835" i="2"/>
  <c r="K6835" i="2"/>
  <c r="L6835" i="2" s="1"/>
  <c r="G6068" i="2"/>
  <c r="K6068" i="2"/>
  <c r="L6068" i="2" s="1"/>
  <c r="G7137" i="2"/>
  <c r="K7137" i="2"/>
  <c r="L7137" i="2" s="1"/>
  <c r="G7231" i="2"/>
  <c r="K7231" i="2"/>
  <c r="L7231" i="2" s="1"/>
  <c r="G3765" i="2"/>
  <c r="K3765" i="2"/>
  <c r="L3765" i="2" s="1"/>
  <c r="G5426" i="2"/>
  <c r="K5426" i="2"/>
  <c r="L5426" i="2" s="1"/>
  <c r="G5726" i="2"/>
  <c r="K5726" i="2"/>
  <c r="L5726" i="2" s="1"/>
  <c r="G4280" i="2"/>
  <c r="K4280" i="2"/>
  <c r="L4280" i="2" s="1"/>
  <c r="G3517" i="2"/>
  <c r="K3517" i="2"/>
  <c r="L3517" i="2" s="1"/>
  <c r="G3151" i="2"/>
  <c r="K3151" i="2"/>
  <c r="L3151" i="2" s="1"/>
  <c r="G2521" i="2"/>
  <c r="K2521" i="2"/>
  <c r="L2521" i="2" s="1"/>
  <c r="G1905" i="2"/>
  <c r="K1905" i="2"/>
  <c r="L1905" i="2" s="1"/>
  <c r="G944" i="2"/>
  <c r="K944" i="2"/>
  <c r="L944" i="2" s="1"/>
  <c r="G1406" i="2"/>
  <c r="K1406" i="2"/>
  <c r="L1406" i="2" s="1"/>
  <c r="G873" i="2"/>
  <c r="K873" i="2"/>
  <c r="L873" i="2" s="1"/>
  <c r="G1260" i="2"/>
  <c r="K1260" i="2"/>
  <c r="L1260" i="2" s="1"/>
  <c r="G5453" i="2"/>
  <c r="K5453" i="2"/>
  <c r="L5453" i="2" s="1"/>
  <c r="G5691" i="2"/>
  <c r="K5691" i="2"/>
  <c r="L5691" i="2" s="1"/>
  <c r="G3628" i="2"/>
  <c r="K3628" i="2"/>
  <c r="L3628" i="2" s="1"/>
  <c r="G4268" i="2"/>
  <c r="K4268" i="2"/>
  <c r="L4268" i="2" s="1"/>
  <c r="G2319" i="2"/>
  <c r="K2319" i="2"/>
  <c r="L2319" i="2" s="1"/>
  <c r="G1247" i="2"/>
  <c r="K1247" i="2"/>
  <c r="L1247" i="2" s="1"/>
  <c r="G8316" i="2"/>
  <c r="K8316" i="2"/>
  <c r="L8316" i="2" s="1"/>
  <c r="G9019" i="2"/>
  <c r="K9019" i="2"/>
  <c r="L9019" i="2" s="1"/>
  <c r="G7678" i="2"/>
  <c r="K7678" i="2"/>
  <c r="L7678" i="2" s="1"/>
  <c r="G8626" i="2"/>
  <c r="K8626" i="2"/>
  <c r="L8626" i="2" s="1"/>
  <c r="G6582" i="2"/>
  <c r="K6582" i="2"/>
  <c r="L6582" i="2" s="1"/>
  <c r="G6453" i="2"/>
  <c r="K6453" i="2"/>
  <c r="L6453" i="2" s="1"/>
  <c r="G6809" i="2"/>
  <c r="K6809" i="2"/>
  <c r="L6809" i="2" s="1"/>
  <c r="G4336" i="2"/>
  <c r="K4336" i="2"/>
  <c r="L4336" i="2" s="1"/>
  <c r="G3356" i="2"/>
  <c r="K3356" i="2"/>
  <c r="L3356" i="2" s="1"/>
  <c r="G4003" i="2"/>
  <c r="K4003" i="2"/>
  <c r="L4003" i="2" s="1"/>
  <c r="G2409" i="2"/>
  <c r="K2409" i="2"/>
  <c r="L2409" i="2" s="1"/>
  <c r="G1535" i="2"/>
  <c r="K1535" i="2"/>
  <c r="L1535" i="2" s="1"/>
  <c r="G8292" i="2"/>
  <c r="K8292" i="2"/>
  <c r="L8292" i="2" s="1"/>
  <c r="G8283" i="2"/>
  <c r="K8283" i="2"/>
  <c r="L8283" i="2" s="1"/>
  <c r="G7062" i="2"/>
  <c r="K7062" i="2"/>
  <c r="L7062" i="2" s="1"/>
  <c r="G8746" i="2"/>
  <c r="K8746" i="2"/>
  <c r="L8746" i="2" s="1"/>
  <c r="G8792" i="2"/>
  <c r="K8792" i="2"/>
  <c r="L8792" i="2" s="1"/>
  <c r="G4554" i="2"/>
  <c r="K4554" i="2"/>
  <c r="L4554" i="2" s="1"/>
  <c r="G6016" i="2"/>
  <c r="K6016" i="2"/>
  <c r="L6016" i="2" s="1"/>
  <c r="G6536" i="2"/>
  <c r="K6536" i="2"/>
  <c r="L6536" i="2" s="1"/>
  <c r="G4375" i="2"/>
  <c r="K4375" i="2"/>
  <c r="L4375" i="2" s="1"/>
  <c r="G3200" i="2"/>
  <c r="K3200" i="2"/>
  <c r="L3200" i="2" s="1"/>
  <c r="G4273" i="2"/>
  <c r="K4273" i="2"/>
  <c r="L4273" i="2" s="1"/>
  <c r="G4169" i="2"/>
  <c r="K4169" i="2"/>
  <c r="L4169" i="2" s="1"/>
  <c r="G4196" i="2"/>
  <c r="K4196" i="2"/>
  <c r="L4196" i="2" s="1"/>
  <c r="G1869" i="2"/>
  <c r="K1869" i="2"/>
  <c r="L1869" i="2" s="1"/>
  <c r="G3214" i="2"/>
  <c r="K3214" i="2"/>
  <c r="L3214" i="2" s="1"/>
  <c r="G2085" i="2"/>
  <c r="K2085" i="2"/>
  <c r="L2085" i="2" s="1"/>
  <c r="G1994" i="2"/>
  <c r="K1994" i="2"/>
  <c r="L1994" i="2" s="1"/>
  <c r="G2422" i="2"/>
  <c r="K2422" i="2"/>
  <c r="L2422" i="2" s="1"/>
  <c r="G1106" i="2"/>
  <c r="K1106" i="2"/>
  <c r="L1106" i="2" s="1"/>
  <c r="G794" i="2"/>
  <c r="K794" i="2"/>
  <c r="L794" i="2" s="1"/>
  <c r="G805" i="2"/>
  <c r="K805" i="2"/>
  <c r="L805" i="2" s="1"/>
  <c r="G9157" i="2"/>
  <c r="K9157" i="2"/>
  <c r="L9157" i="2" s="1"/>
  <c r="G7292" i="2"/>
  <c r="K7292" i="2"/>
  <c r="L7292" i="2" s="1"/>
  <c r="G4211" i="2"/>
  <c r="K4211" i="2"/>
  <c r="L4211" i="2" s="1"/>
  <c r="G1421" i="2"/>
  <c r="K1421" i="2"/>
  <c r="L1421" i="2" s="1"/>
  <c r="G9167" i="2"/>
  <c r="K9167" i="2"/>
  <c r="L9167" i="2" s="1"/>
  <c r="G8980" i="2"/>
  <c r="K8980" i="2"/>
  <c r="L8980" i="2" s="1"/>
  <c r="G8708" i="2"/>
  <c r="K8708" i="2"/>
  <c r="L8708" i="2" s="1"/>
  <c r="G8395" i="2"/>
  <c r="K8395" i="2"/>
  <c r="L8395" i="2" s="1"/>
  <c r="G9066" i="2"/>
  <c r="K9066" i="2"/>
  <c r="L9066" i="2" s="1"/>
  <c r="G7932" i="2"/>
  <c r="K7932" i="2"/>
  <c r="L7932" i="2" s="1"/>
  <c r="G8999" i="2"/>
  <c r="K8999" i="2"/>
  <c r="L8999" i="2" s="1"/>
  <c r="G7779" i="2"/>
  <c r="K7779" i="2"/>
  <c r="L7779" i="2" s="1"/>
  <c r="G8963" i="2"/>
  <c r="K8963" i="2"/>
  <c r="L8963" i="2" s="1"/>
  <c r="G7731" i="2"/>
  <c r="K7731" i="2"/>
  <c r="L7731" i="2" s="1"/>
  <c r="G8849" i="2"/>
  <c r="K8849" i="2"/>
  <c r="L8849" i="2" s="1"/>
  <c r="G7573" i="2"/>
  <c r="K7573" i="2"/>
  <c r="L7573" i="2" s="1"/>
  <c r="G8735" i="2"/>
  <c r="K8735" i="2"/>
  <c r="L8735" i="2" s="1"/>
  <c r="G7383" i="2"/>
  <c r="K7383" i="2"/>
  <c r="L7383" i="2" s="1"/>
  <c r="G8620" i="2"/>
  <c r="K8620" i="2"/>
  <c r="L8620" i="2" s="1"/>
  <c r="G6819" i="2"/>
  <c r="K6819" i="2"/>
  <c r="L6819" i="2" s="1"/>
  <c r="G8558" i="2"/>
  <c r="K8558" i="2"/>
  <c r="L8558" i="2" s="1"/>
  <c r="G8046" i="2"/>
  <c r="K8046" i="2"/>
  <c r="L8046" i="2" s="1"/>
  <c r="G7521" i="2"/>
  <c r="K7521" i="2"/>
  <c r="L7521" i="2" s="1"/>
  <c r="G5935" i="2"/>
  <c r="K5935" i="2"/>
  <c r="L5935" i="2" s="1"/>
  <c r="G8549" i="2"/>
  <c r="K8549" i="2"/>
  <c r="L8549" i="2" s="1"/>
  <c r="G8037" i="2"/>
  <c r="K8037" i="2"/>
  <c r="L8037" i="2" s="1"/>
  <c r="G7511" i="2"/>
  <c r="K7511" i="2"/>
  <c r="L7511" i="2" s="1"/>
  <c r="G5807" i="2"/>
  <c r="K5807" i="2"/>
  <c r="L5807" i="2" s="1"/>
  <c r="G8994" i="2"/>
  <c r="K8994" i="2"/>
  <c r="L8994" i="2" s="1"/>
  <c r="G8482" i="2"/>
  <c r="K8482" i="2"/>
  <c r="L8482" i="2" s="1"/>
  <c r="G7970" i="2"/>
  <c r="K7970" i="2"/>
  <c r="L7970" i="2" s="1"/>
  <c r="G7425" i="2"/>
  <c r="K7425" i="2"/>
  <c r="L7425" i="2" s="1"/>
  <c r="G8537" i="2"/>
  <c r="K8537" i="2"/>
  <c r="L8537" i="2" s="1"/>
  <c r="G8025" i="2"/>
  <c r="K8025" i="2"/>
  <c r="L8025" i="2" s="1"/>
  <c r="G7497" i="2"/>
  <c r="K7497" i="2"/>
  <c r="L7497" i="2" s="1"/>
  <c r="G5539" i="2"/>
  <c r="K5539" i="2"/>
  <c r="L5539" i="2" s="1"/>
  <c r="G8528" i="2"/>
  <c r="K8528" i="2"/>
  <c r="L8528" i="2" s="1"/>
  <c r="G8016" i="2"/>
  <c r="K8016" i="2"/>
  <c r="L8016" i="2" s="1"/>
  <c r="G7486" i="2"/>
  <c r="K7486" i="2"/>
  <c r="L7486" i="2" s="1"/>
  <c r="G5232" i="2"/>
  <c r="K5232" i="2"/>
  <c r="L5232" i="2" s="1"/>
  <c r="G6885" i="2"/>
  <c r="K6885" i="2"/>
  <c r="L6885" i="2" s="1"/>
  <c r="G6373" i="2"/>
  <c r="K6373" i="2"/>
  <c r="L6373" i="2" s="1"/>
  <c r="G5763" i="2"/>
  <c r="K5763" i="2"/>
  <c r="L5763" i="2" s="1"/>
  <c r="G7388" i="2"/>
  <c r="K7388" i="2"/>
  <c r="L7388" i="2" s="1"/>
  <c r="G6876" i="2"/>
  <c r="K6876" i="2"/>
  <c r="L6876" i="2" s="1"/>
  <c r="G6364" i="2"/>
  <c r="K6364" i="2"/>
  <c r="L6364" i="2" s="1"/>
  <c r="G5743" i="2"/>
  <c r="K5743" i="2"/>
  <c r="L5743" i="2" s="1"/>
  <c r="G5967" i="2"/>
  <c r="K5967" i="2"/>
  <c r="L5967" i="2" s="1"/>
  <c r="G6778" i="2"/>
  <c r="K6778" i="2"/>
  <c r="L6778" i="2" s="1"/>
  <c r="G6266" i="2"/>
  <c r="K6266" i="2"/>
  <c r="L6266" i="2" s="1"/>
  <c r="G5386" i="2"/>
  <c r="K5386" i="2"/>
  <c r="L5386" i="2" s="1"/>
  <c r="G6921" i="2"/>
  <c r="K6921" i="2"/>
  <c r="L6921" i="2" s="1"/>
  <c r="G6409" i="2"/>
  <c r="K6409" i="2"/>
  <c r="L6409" i="2" s="1"/>
  <c r="G5827" i="2"/>
  <c r="K5827" i="2"/>
  <c r="L5827" i="2" s="1"/>
  <c r="G7296" i="2"/>
  <c r="K7296" i="2"/>
  <c r="L7296" i="2" s="1"/>
  <c r="G6784" i="2"/>
  <c r="K6784" i="2"/>
  <c r="L6784" i="2" s="1"/>
  <c r="G6272" i="2"/>
  <c r="K6272" i="2"/>
  <c r="L6272" i="2" s="1"/>
  <c r="G5411" i="2"/>
  <c r="K5411" i="2"/>
  <c r="L5411" i="2" s="1"/>
  <c r="G7015" i="2"/>
  <c r="K7015" i="2"/>
  <c r="L7015" i="2" s="1"/>
  <c r="G6503" i="2"/>
  <c r="K6503" i="2"/>
  <c r="L6503" i="2" s="1"/>
  <c r="G5984" i="2"/>
  <c r="K5984" i="2"/>
  <c r="L5984" i="2" s="1"/>
  <c r="G5620" i="2"/>
  <c r="K5620" i="2"/>
  <c r="L5620" i="2" s="1"/>
  <c r="G4808" i="2"/>
  <c r="K4808" i="2"/>
  <c r="L4808" i="2" s="1"/>
  <c r="G5789" i="2"/>
  <c r="K5789" i="2"/>
  <c r="L5789" i="2" s="1"/>
  <c r="G5011" i="2"/>
  <c r="K5011" i="2"/>
  <c r="L5011" i="2" s="1"/>
  <c r="G3682" i="2"/>
  <c r="K3682" i="2"/>
  <c r="L3682" i="2" s="1"/>
  <c r="G5482" i="2"/>
  <c r="K5482" i="2"/>
  <c r="L5482" i="2" s="1"/>
  <c r="G4663" i="2"/>
  <c r="K4663" i="2"/>
  <c r="L4663" i="2" s="1"/>
  <c r="G5378" i="2"/>
  <c r="K5378" i="2"/>
  <c r="L5378" i="2" s="1"/>
  <c r="G4559" i="2"/>
  <c r="K4559" i="2"/>
  <c r="L4559" i="2" s="1"/>
  <c r="G4736" i="2"/>
  <c r="K4736" i="2"/>
  <c r="L4736" i="2" s="1"/>
  <c r="G5847" i="2"/>
  <c r="K5847" i="2"/>
  <c r="L5847" i="2" s="1"/>
  <c r="G5080" i="2"/>
  <c r="K5080" i="2"/>
  <c r="L5080" i="2" s="1"/>
  <c r="G4000" i="2"/>
  <c r="K4000" i="2"/>
  <c r="L4000" i="2" s="1"/>
  <c r="G5609" i="2"/>
  <c r="K5609" i="2"/>
  <c r="L5609" i="2" s="1"/>
  <c r="G5097" i="2"/>
  <c r="K5097" i="2"/>
  <c r="L5097" i="2" s="1"/>
  <c r="G4585" i="2"/>
  <c r="K4585" i="2"/>
  <c r="L4585" i="2" s="1"/>
  <c r="G3694" i="2"/>
  <c r="K3694" i="2"/>
  <c r="L3694" i="2" s="1"/>
  <c r="G3346" i="2"/>
  <c r="K3346" i="2"/>
  <c r="L3346" i="2" s="1"/>
  <c r="G5510" i="2"/>
  <c r="K5510" i="2"/>
  <c r="L5510" i="2" s="1"/>
  <c r="G4998" i="2"/>
  <c r="K4998" i="2"/>
  <c r="L4998" i="2" s="1"/>
  <c r="G4486" i="2"/>
  <c r="K4486" i="2"/>
  <c r="L4486" i="2" s="1"/>
  <c r="G3250" i="2"/>
  <c r="K3250" i="2"/>
  <c r="L3250" i="2" s="1"/>
  <c r="G3540" i="2"/>
  <c r="K3540" i="2"/>
  <c r="L3540" i="2" s="1"/>
  <c r="G5148" i="2"/>
  <c r="K5148" i="2"/>
  <c r="L5148" i="2" s="1"/>
  <c r="G4636" i="2"/>
  <c r="K4636" i="2"/>
  <c r="L4636" i="2" s="1"/>
  <c r="G3833" i="2"/>
  <c r="K3833" i="2"/>
  <c r="L3833" i="2" s="1"/>
  <c r="G3106" i="2"/>
  <c r="K3106" i="2"/>
  <c r="L3106" i="2" s="1"/>
  <c r="G3965" i="2"/>
  <c r="K3965" i="2"/>
  <c r="L3965" i="2" s="1"/>
  <c r="G3050" i="2"/>
  <c r="K3050" i="2"/>
  <c r="L3050" i="2" s="1"/>
  <c r="G3932" i="2"/>
  <c r="K3932" i="2"/>
  <c r="L3932" i="2" s="1"/>
  <c r="G2677" i="2"/>
  <c r="K2677" i="2"/>
  <c r="L2677" i="2" s="1"/>
  <c r="G3923" i="2"/>
  <c r="K3923" i="2"/>
  <c r="L3923" i="2" s="1"/>
  <c r="G2538" i="2"/>
  <c r="K2538" i="2"/>
  <c r="L2538" i="2" s="1"/>
  <c r="G3906" i="2"/>
  <c r="K3906" i="2"/>
  <c r="L3906" i="2" s="1"/>
  <c r="G1602" i="2"/>
  <c r="K1602" i="2"/>
  <c r="L1602" i="2" s="1"/>
  <c r="G3080" i="2"/>
  <c r="K3080" i="2"/>
  <c r="L3080" i="2" s="1"/>
  <c r="G1521" i="2"/>
  <c r="K1521" i="2"/>
  <c r="L1521" i="2" s="1"/>
  <c r="G2634" i="2"/>
  <c r="K2634" i="2"/>
  <c r="L2634" i="2" s="1"/>
  <c r="G3480" i="2"/>
  <c r="K3480" i="2"/>
  <c r="L3480" i="2" s="1"/>
  <c r="G2602" i="2"/>
  <c r="K2602" i="2"/>
  <c r="L2602" i="2" s="1"/>
  <c r="G3479" i="2"/>
  <c r="K3479" i="2"/>
  <c r="L3479" i="2" s="1"/>
  <c r="G2600" i="2"/>
  <c r="K2600" i="2"/>
  <c r="L2600" i="2" s="1"/>
  <c r="G2157" i="2"/>
  <c r="K2157" i="2"/>
  <c r="L2157" i="2" s="1"/>
  <c r="G2809" i="2"/>
  <c r="K2809" i="2"/>
  <c r="L2809" i="2" s="1"/>
  <c r="G1506" i="2"/>
  <c r="K1506" i="2"/>
  <c r="L1506" i="2" s="1"/>
  <c r="G2588" i="2"/>
  <c r="K2588" i="2"/>
  <c r="L2588" i="2" s="1"/>
  <c r="G2878" i="2"/>
  <c r="K2878" i="2"/>
  <c r="L2878" i="2" s="1"/>
  <c r="G2025" i="2"/>
  <c r="K2025" i="2"/>
  <c r="L2025" i="2" s="1"/>
  <c r="G3244" i="2"/>
  <c r="K3244" i="2"/>
  <c r="L3244" i="2" s="1"/>
  <c r="G2722" i="2"/>
  <c r="K2722" i="2"/>
  <c r="L2722" i="2" s="1"/>
  <c r="G3091" i="2"/>
  <c r="K3091" i="2"/>
  <c r="L3091" i="2" s="1"/>
  <c r="G2516" i="2"/>
  <c r="K2516" i="2"/>
  <c r="L2516" i="2" s="1"/>
  <c r="G2268" i="2"/>
  <c r="K2268" i="2"/>
  <c r="L2268" i="2" s="1"/>
  <c r="G752" i="2"/>
  <c r="K752" i="2"/>
  <c r="L752" i="2" s="1"/>
  <c r="G2259" i="2"/>
  <c r="K2259" i="2"/>
  <c r="L2259" i="2" s="1"/>
  <c r="G536" i="2"/>
  <c r="K536" i="2"/>
  <c r="L536" i="2" s="1"/>
  <c r="G1133" i="2"/>
  <c r="K1133" i="2"/>
  <c r="L1133" i="2" s="1"/>
  <c r="G2063" i="2"/>
  <c r="K2063" i="2"/>
  <c r="L2063" i="2" s="1"/>
  <c r="G2670" i="2"/>
  <c r="K2670" i="2"/>
  <c r="L2670" i="2" s="1"/>
  <c r="G2158" i="2"/>
  <c r="K2158" i="2"/>
  <c r="L2158" i="2" s="1"/>
  <c r="G1976" i="2"/>
  <c r="K1976" i="2"/>
  <c r="L1976" i="2" s="1"/>
  <c r="G1464" i="2"/>
  <c r="K1464" i="2"/>
  <c r="L1464" i="2" s="1"/>
  <c r="G1839" i="2"/>
  <c r="K1839" i="2"/>
  <c r="L1839" i="2" s="1"/>
  <c r="G1306" i="2"/>
  <c r="K1306" i="2"/>
  <c r="L1306" i="2" s="1"/>
  <c r="G1702" i="2"/>
  <c r="K1702" i="2"/>
  <c r="L1702" i="2" s="1"/>
  <c r="G1039" i="2"/>
  <c r="K1039" i="2"/>
  <c r="L1039" i="2" s="1"/>
  <c r="G1389" i="2"/>
  <c r="K1389" i="2"/>
  <c r="L1389" i="2" s="1"/>
  <c r="G1884" i="2"/>
  <c r="K1884" i="2"/>
  <c r="L1884" i="2" s="1"/>
  <c r="G1372" i="2"/>
  <c r="K1372" i="2"/>
  <c r="L1372" i="2" s="1"/>
  <c r="G1875" i="2"/>
  <c r="K1875" i="2"/>
  <c r="L1875" i="2" s="1"/>
  <c r="G1363" i="2"/>
  <c r="K1363" i="2"/>
  <c r="L1363" i="2" s="1"/>
  <c r="G1169" i="2"/>
  <c r="K1169" i="2"/>
  <c r="L1169" i="2" s="1"/>
  <c r="G657" i="2"/>
  <c r="K657" i="2"/>
  <c r="L657" i="2" s="1"/>
  <c r="G791" i="2"/>
  <c r="K791" i="2"/>
  <c r="L791" i="2" s="1"/>
  <c r="G1294" i="2"/>
  <c r="K1294" i="2"/>
  <c r="L1294" i="2" s="1"/>
  <c r="G782" i="2"/>
  <c r="K782" i="2"/>
  <c r="L782" i="2" s="1"/>
  <c r="G1053" i="2"/>
  <c r="K1053" i="2"/>
  <c r="L1053" i="2" s="1"/>
  <c r="G541" i="2"/>
  <c r="K541" i="2"/>
  <c r="L541" i="2" s="1"/>
  <c r="G1044" i="2"/>
  <c r="K1044" i="2"/>
  <c r="L1044" i="2" s="1"/>
  <c r="G532" i="2"/>
  <c r="K532" i="2"/>
  <c r="L532" i="2" s="1"/>
  <c r="G867" i="2"/>
  <c r="K867" i="2"/>
  <c r="L867" i="2" s="1"/>
  <c r="G355" i="2"/>
  <c r="K355" i="2"/>
  <c r="L355" i="2" s="1"/>
  <c r="G597" i="2"/>
  <c r="K597" i="2"/>
  <c r="L597" i="2" s="1"/>
  <c r="G1115" i="2"/>
  <c r="K1115" i="2"/>
  <c r="L1115" i="2" s="1"/>
  <c r="G5197" i="2"/>
  <c r="K5197" i="2"/>
  <c r="L5197" i="2" s="1"/>
  <c r="G9043" i="2"/>
  <c r="K9043" i="2"/>
  <c r="L9043" i="2" s="1"/>
  <c r="G7398" i="2"/>
  <c r="K7398" i="2"/>
  <c r="L7398" i="2" s="1"/>
  <c r="G7270" i="2"/>
  <c r="K7270" i="2"/>
  <c r="L7270" i="2" s="1"/>
  <c r="G7938" i="2"/>
  <c r="K7938" i="2"/>
  <c r="L7938" i="2" s="1"/>
  <c r="G7607" i="2"/>
  <c r="K7607" i="2"/>
  <c r="L7607" i="2" s="1"/>
  <c r="G7523" i="2"/>
  <c r="K7523" i="2"/>
  <c r="L7523" i="2" s="1"/>
  <c r="G6020" i="2"/>
  <c r="K6020" i="2"/>
  <c r="L6020" i="2" s="1"/>
  <c r="G5653" i="2"/>
  <c r="K5653" i="2"/>
  <c r="L5653" i="2" s="1"/>
  <c r="G7081" i="2"/>
  <c r="K7081" i="2"/>
  <c r="L7081" i="2" s="1"/>
  <c r="G6688" i="2"/>
  <c r="K6688" i="2"/>
  <c r="L6688" i="2" s="1"/>
  <c r="G6022" i="2"/>
  <c r="K6022" i="2"/>
  <c r="L6022" i="2" s="1"/>
  <c r="G4214" i="2"/>
  <c r="K4214" i="2"/>
  <c r="L4214" i="2" s="1"/>
  <c r="G4992" i="2"/>
  <c r="K4992" i="2"/>
  <c r="L4992" i="2" s="1"/>
  <c r="G5193" i="2"/>
  <c r="K5193" i="2"/>
  <c r="L5193" i="2" s="1"/>
  <c r="G5350" i="2"/>
  <c r="K5350" i="2"/>
  <c r="L5350" i="2" s="1"/>
  <c r="G5180" i="2"/>
  <c r="K5180" i="2"/>
  <c r="L5180" i="2" s="1"/>
  <c r="G3370" i="2"/>
  <c r="K3370" i="2"/>
  <c r="L3370" i="2" s="1"/>
  <c r="G4002" i="2"/>
  <c r="K4002" i="2"/>
  <c r="L4002" i="2" s="1"/>
  <c r="G3640" i="2"/>
  <c r="K3640" i="2"/>
  <c r="L3640" i="2" s="1"/>
  <c r="G1007" i="2"/>
  <c r="K1007" i="2"/>
  <c r="L1007" i="2" s="1"/>
  <c r="G2125" i="2"/>
  <c r="K2125" i="2"/>
  <c r="L2125" i="2" s="1"/>
  <c r="G2300" i="2"/>
  <c r="K2300" i="2"/>
  <c r="L2300" i="2" s="1"/>
  <c r="G2480" i="2"/>
  <c r="K2480" i="2"/>
  <c r="L2480" i="2" s="1"/>
  <c r="G1624" i="2"/>
  <c r="K1624" i="2"/>
  <c r="L1624" i="2" s="1"/>
  <c r="G674" i="2"/>
  <c r="K674" i="2"/>
  <c r="L674" i="2" s="1"/>
  <c r="G1312" i="2"/>
  <c r="K1312" i="2"/>
  <c r="L1312" i="2" s="1"/>
  <c r="G814" i="2"/>
  <c r="K814" i="2"/>
  <c r="L814" i="2" s="1"/>
  <c r="G372" i="2"/>
  <c r="K372" i="2"/>
  <c r="L372" i="2" s="1"/>
  <c r="G1480" i="2"/>
  <c r="K1480" i="2"/>
  <c r="L1480" i="2" s="1"/>
  <c r="G1452" i="2"/>
  <c r="K1452" i="2"/>
  <c r="L1452" i="2" s="1"/>
  <c r="G1118" i="2"/>
  <c r="K1118" i="2"/>
  <c r="L1118" i="2" s="1"/>
  <c r="G554" i="2"/>
  <c r="K554" i="2"/>
  <c r="L554" i="2" s="1"/>
  <c r="G6659" i="2"/>
  <c r="K6659" i="2"/>
  <c r="L6659" i="2" s="1"/>
  <c r="G9087" i="2"/>
  <c r="K9087" i="2"/>
  <c r="L9087" i="2" s="1"/>
  <c r="G8884" i="2"/>
  <c r="K8884" i="2"/>
  <c r="L8884" i="2" s="1"/>
  <c r="G9122" i="2"/>
  <c r="K9122" i="2"/>
  <c r="L9122" i="2" s="1"/>
  <c r="G8083" i="2"/>
  <c r="K8083" i="2"/>
  <c r="L8083" i="2" s="1"/>
  <c r="G9064" i="2"/>
  <c r="K9064" i="2"/>
  <c r="L9064" i="2" s="1"/>
  <c r="G7927" i="2"/>
  <c r="K7927" i="2"/>
  <c r="L7927" i="2" s="1"/>
  <c r="G9046" i="2"/>
  <c r="K9046" i="2"/>
  <c r="L9046" i="2" s="1"/>
  <c r="G7879" i="2"/>
  <c r="K7879" i="2"/>
  <c r="L7879" i="2" s="1"/>
  <c r="G8961" i="2"/>
  <c r="K8961" i="2"/>
  <c r="L8961" i="2" s="1"/>
  <c r="G7727" i="2"/>
  <c r="K7727" i="2"/>
  <c r="L7727" i="2" s="1"/>
  <c r="G8847" i="2"/>
  <c r="K8847" i="2"/>
  <c r="L8847" i="2" s="1"/>
  <c r="G7568" i="2"/>
  <c r="K7568" i="2"/>
  <c r="L7568" i="2" s="1"/>
  <c r="G8732" i="2"/>
  <c r="K8732" i="2"/>
  <c r="L8732" i="2" s="1"/>
  <c r="G7378" i="2"/>
  <c r="K7378" i="2"/>
  <c r="L7378" i="2" s="1"/>
  <c r="G8614" i="2"/>
  <c r="K8614" i="2"/>
  <c r="L8614" i="2" s="1"/>
  <c r="G8102" i="2"/>
  <c r="K8102" i="2"/>
  <c r="L8102" i="2" s="1"/>
  <c r="G7585" i="2"/>
  <c r="K7585" i="2"/>
  <c r="L7585" i="2" s="1"/>
  <c r="G6315" i="2"/>
  <c r="K6315" i="2"/>
  <c r="L6315" i="2" s="1"/>
  <c r="G8605" i="2"/>
  <c r="K8605" i="2"/>
  <c r="L8605" i="2" s="1"/>
  <c r="G8093" i="2"/>
  <c r="K8093" i="2"/>
  <c r="L8093" i="2" s="1"/>
  <c r="G7575" i="2"/>
  <c r="K7575" i="2"/>
  <c r="L7575" i="2" s="1"/>
  <c r="G6278" i="2"/>
  <c r="K6278" i="2"/>
  <c r="L6278" i="2" s="1"/>
  <c r="G5335" i="2"/>
  <c r="K5335" i="2"/>
  <c r="L5335" i="2" s="1"/>
  <c r="G8538" i="2"/>
  <c r="K8538" i="2"/>
  <c r="L8538" i="2" s="1"/>
  <c r="G8026" i="2"/>
  <c r="K8026" i="2"/>
  <c r="L8026" i="2" s="1"/>
  <c r="G7498" i="2"/>
  <c r="K7498" i="2"/>
  <c r="L7498" i="2" s="1"/>
  <c r="G5573" i="2"/>
  <c r="K5573" i="2"/>
  <c r="L5573" i="2" s="1"/>
  <c r="G8081" i="2"/>
  <c r="K8081" i="2"/>
  <c r="L8081" i="2" s="1"/>
  <c r="G7561" i="2"/>
  <c r="K7561" i="2"/>
  <c r="L7561" i="2" s="1"/>
  <c r="G6230" i="2"/>
  <c r="K6230" i="2"/>
  <c r="L6230" i="2" s="1"/>
  <c r="G8584" i="2"/>
  <c r="K8584" i="2"/>
  <c r="L8584" i="2" s="1"/>
  <c r="G8072" i="2"/>
  <c r="K8072" i="2"/>
  <c r="L8072" i="2" s="1"/>
  <c r="G7551" i="2"/>
  <c r="K7551" i="2"/>
  <c r="L7551" i="2" s="1"/>
  <c r="G6166" i="2"/>
  <c r="K6166" i="2"/>
  <c r="L6166" i="2" s="1"/>
  <c r="G6941" i="2"/>
  <c r="K6941" i="2"/>
  <c r="L6941" i="2" s="1"/>
  <c r="G6429" i="2"/>
  <c r="K6429" i="2"/>
  <c r="L6429" i="2" s="1"/>
  <c r="G5861" i="2"/>
  <c r="K5861" i="2"/>
  <c r="L5861" i="2" s="1"/>
  <c r="G7444" i="2"/>
  <c r="K7444" i="2"/>
  <c r="L7444" i="2" s="1"/>
  <c r="G6932" i="2"/>
  <c r="K6932" i="2"/>
  <c r="L6932" i="2" s="1"/>
  <c r="G6420" i="2"/>
  <c r="K6420" i="2"/>
  <c r="L6420" i="2" s="1"/>
  <c r="G5845" i="2"/>
  <c r="K5845" i="2"/>
  <c r="L5845" i="2" s="1"/>
  <c r="G6035" i="2"/>
  <c r="K6035" i="2"/>
  <c r="L6035" i="2" s="1"/>
  <c r="G6834" i="2"/>
  <c r="K6834" i="2"/>
  <c r="L6834" i="2" s="1"/>
  <c r="G6322" i="2"/>
  <c r="K6322" i="2"/>
  <c r="L6322" i="2" s="1"/>
  <c r="G5618" i="2"/>
  <c r="K5618" i="2"/>
  <c r="L5618" i="2" s="1"/>
  <c r="G6977" i="2"/>
  <c r="K6977" i="2"/>
  <c r="L6977" i="2" s="1"/>
  <c r="G6465" i="2"/>
  <c r="K6465" i="2"/>
  <c r="L6465" i="2" s="1"/>
  <c r="G5925" i="2"/>
  <c r="K5925" i="2"/>
  <c r="L5925" i="2" s="1"/>
  <c r="G7352" i="2"/>
  <c r="K7352" i="2"/>
  <c r="L7352" i="2" s="1"/>
  <c r="G6840" i="2"/>
  <c r="K6840" i="2"/>
  <c r="L6840" i="2" s="1"/>
  <c r="G6328" i="2"/>
  <c r="K6328" i="2"/>
  <c r="L6328" i="2" s="1"/>
  <c r="G5639" i="2"/>
  <c r="K5639" i="2"/>
  <c r="L5639" i="2" s="1"/>
  <c r="G7071" i="2"/>
  <c r="K7071" i="2"/>
  <c r="L7071" i="2" s="1"/>
  <c r="G6559" i="2"/>
  <c r="K6559" i="2"/>
  <c r="L6559" i="2" s="1"/>
  <c r="G6047" i="2"/>
  <c r="K6047" i="2"/>
  <c r="L6047" i="2" s="1"/>
  <c r="G5695" i="2"/>
  <c r="K5695" i="2"/>
  <c r="L5695" i="2" s="1"/>
  <c r="G4898" i="2"/>
  <c r="K4898" i="2"/>
  <c r="L4898" i="2" s="1"/>
  <c r="G5864" i="2"/>
  <c r="K5864" i="2"/>
  <c r="L5864" i="2" s="1"/>
  <c r="G5101" i="2"/>
  <c r="K5101" i="2"/>
  <c r="L5101" i="2" s="1"/>
  <c r="G4054" i="2"/>
  <c r="K4054" i="2"/>
  <c r="L4054" i="2" s="1"/>
  <c r="G5571" i="2"/>
  <c r="K5571" i="2"/>
  <c r="L5571" i="2" s="1"/>
  <c r="G4752" i="2"/>
  <c r="K4752" i="2"/>
  <c r="L4752" i="2" s="1"/>
  <c r="G5467" i="2"/>
  <c r="K5467" i="2"/>
  <c r="L5467" i="2" s="1"/>
  <c r="G4648" i="2"/>
  <c r="K4648" i="2"/>
  <c r="L4648" i="2" s="1"/>
  <c r="G4826" i="2"/>
  <c r="K4826" i="2"/>
  <c r="L4826" i="2" s="1"/>
  <c r="G5922" i="2"/>
  <c r="K5922" i="2"/>
  <c r="L5922" i="2" s="1"/>
  <c r="G5170" i="2"/>
  <c r="K5170" i="2"/>
  <c r="L5170" i="2" s="1"/>
  <c r="G4224" i="2"/>
  <c r="K4224" i="2"/>
  <c r="L4224" i="2" s="1"/>
  <c r="G5665" i="2"/>
  <c r="K5665" i="2"/>
  <c r="L5665" i="2" s="1"/>
  <c r="G5153" i="2"/>
  <c r="K5153" i="2"/>
  <c r="L5153" i="2" s="1"/>
  <c r="G4641" i="2"/>
  <c r="K4641" i="2"/>
  <c r="L4641" i="2" s="1"/>
  <c r="G3844" i="2"/>
  <c r="K3844" i="2"/>
  <c r="L3844" i="2" s="1"/>
  <c r="G3601" i="2"/>
  <c r="K3601" i="2"/>
  <c r="L3601" i="2" s="1"/>
  <c r="G5566" i="2"/>
  <c r="K5566" i="2"/>
  <c r="L5566" i="2" s="1"/>
  <c r="G5054" i="2"/>
  <c r="K5054" i="2"/>
  <c r="L5054" i="2" s="1"/>
  <c r="G4542" i="2"/>
  <c r="K4542" i="2"/>
  <c r="L4542" i="2" s="1"/>
  <c r="G3573" i="2"/>
  <c r="K3573" i="2"/>
  <c r="L3573" i="2" s="1"/>
  <c r="G3706" i="2"/>
  <c r="K3706" i="2"/>
  <c r="L3706" i="2" s="1"/>
  <c r="G5204" i="2"/>
  <c r="K5204" i="2"/>
  <c r="L5204" i="2" s="1"/>
  <c r="G4692" i="2"/>
  <c r="K4692" i="2"/>
  <c r="L4692" i="2" s="1"/>
  <c r="G3960" i="2"/>
  <c r="K3960" i="2"/>
  <c r="L3960" i="2" s="1"/>
  <c r="G3301" i="2"/>
  <c r="K3301" i="2"/>
  <c r="L3301" i="2" s="1"/>
  <c r="G4021" i="2"/>
  <c r="K4021" i="2"/>
  <c r="L4021" i="2" s="1"/>
  <c r="G3274" i="2"/>
  <c r="K3274" i="2"/>
  <c r="L3274" i="2" s="1"/>
  <c r="G3988" i="2"/>
  <c r="K3988" i="2"/>
  <c r="L3988" i="2" s="1"/>
  <c r="G3157" i="2"/>
  <c r="K3157" i="2"/>
  <c r="L3157" i="2" s="1"/>
  <c r="G3979" i="2"/>
  <c r="K3979" i="2"/>
  <c r="L3979" i="2" s="1"/>
  <c r="G3122" i="2"/>
  <c r="K3122" i="2"/>
  <c r="L3122" i="2" s="1"/>
  <c r="G3962" i="2"/>
  <c r="K3962" i="2"/>
  <c r="L3962" i="2" s="1"/>
  <c r="G3018" i="2"/>
  <c r="K3018" i="2"/>
  <c r="L3018" i="2" s="1"/>
  <c r="G3166" i="2"/>
  <c r="K3166" i="2"/>
  <c r="L3166" i="2" s="1"/>
  <c r="G2415" i="2"/>
  <c r="K2415" i="2"/>
  <c r="L2415" i="2" s="1"/>
  <c r="G2816" i="2"/>
  <c r="K2816" i="2"/>
  <c r="L2816" i="2" s="1"/>
  <c r="G3536" i="2"/>
  <c r="K3536" i="2"/>
  <c r="L3536" i="2" s="1"/>
  <c r="G2792" i="2"/>
  <c r="K2792" i="2"/>
  <c r="L2792" i="2" s="1"/>
  <c r="G3535" i="2"/>
  <c r="K3535" i="2"/>
  <c r="L3535" i="2" s="1"/>
  <c r="G2789" i="2"/>
  <c r="K2789" i="2"/>
  <c r="L2789" i="2" s="1"/>
  <c r="G2592" i="2"/>
  <c r="K2592" i="2"/>
  <c r="L2592" i="2" s="1"/>
  <c r="G2865" i="2"/>
  <c r="K2865" i="2"/>
  <c r="L2865" i="2" s="1"/>
  <c r="G1970" i="2"/>
  <c r="K1970" i="2"/>
  <c r="L1970" i="2" s="1"/>
  <c r="G2663" i="2"/>
  <c r="K2663" i="2"/>
  <c r="L2663" i="2" s="1"/>
  <c r="G2934" i="2"/>
  <c r="K2934" i="2"/>
  <c r="L2934" i="2" s="1"/>
  <c r="G2189" i="2"/>
  <c r="K2189" i="2"/>
  <c r="L2189" i="2" s="1"/>
  <c r="G1360" i="2"/>
  <c r="K1360" i="2"/>
  <c r="L1360" i="2" s="1"/>
  <c r="G2788" i="2"/>
  <c r="K2788" i="2"/>
  <c r="L2788" i="2" s="1"/>
  <c r="G1090" i="2"/>
  <c r="K1090" i="2"/>
  <c r="L1090" i="2" s="1"/>
  <c r="G2593" i="2"/>
  <c r="K2593" i="2"/>
  <c r="L2593" i="2" s="1"/>
  <c r="G2324" i="2"/>
  <c r="K2324" i="2"/>
  <c r="L2324" i="2" s="1"/>
  <c r="G1322" i="2"/>
  <c r="K1322" i="2"/>
  <c r="L1322" i="2" s="1"/>
  <c r="G2315" i="2"/>
  <c r="K2315" i="2"/>
  <c r="L2315" i="2" s="1"/>
  <c r="G1259" i="2"/>
  <c r="K1259" i="2"/>
  <c r="L1259" i="2" s="1"/>
  <c r="G1450" i="2"/>
  <c r="K1450" i="2"/>
  <c r="L1450" i="2" s="1"/>
  <c r="G2120" i="2"/>
  <c r="K2120" i="2"/>
  <c r="L2120" i="2" s="1"/>
  <c r="G2726" i="2"/>
  <c r="K2726" i="2"/>
  <c r="L2726" i="2" s="1"/>
  <c r="G2214" i="2"/>
  <c r="K2214" i="2"/>
  <c r="L2214" i="2" s="1"/>
  <c r="G2032" i="2"/>
  <c r="K2032" i="2"/>
  <c r="L2032" i="2" s="1"/>
  <c r="G1520" i="2"/>
  <c r="K1520" i="2"/>
  <c r="L1520" i="2" s="1"/>
  <c r="G1895" i="2"/>
  <c r="K1895" i="2"/>
  <c r="L1895" i="2" s="1"/>
  <c r="G1383" i="2"/>
  <c r="K1383" i="2"/>
  <c r="L1383" i="2" s="1"/>
  <c r="G1758" i="2"/>
  <c r="K1758" i="2"/>
  <c r="L1758" i="2" s="1"/>
  <c r="G1173" i="2"/>
  <c r="K1173" i="2"/>
  <c r="L1173" i="2" s="1"/>
  <c r="G1445" i="2"/>
  <c r="K1445" i="2"/>
  <c r="L1445" i="2" s="1"/>
  <c r="G1940" i="2"/>
  <c r="K1940" i="2"/>
  <c r="L1940" i="2" s="1"/>
  <c r="G1428" i="2"/>
  <c r="K1428" i="2"/>
  <c r="L1428" i="2" s="1"/>
  <c r="G1931" i="2"/>
  <c r="K1931" i="2"/>
  <c r="L1931" i="2" s="1"/>
  <c r="G1419" i="2"/>
  <c r="K1419" i="2"/>
  <c r="L1419" i="2" s="1"/>
  <c r="G1225" i="2"/>
  <c r="K1225" i="2"/>
  <c r="L1225" i="2" s="1"/>
  <c r="G713" i="2"/>
  <c r="K713" i="2"/>
  <c r="L713" i="2" s="1"/>
  <c r="G847" i="2"/>
  <c r="K847" i="2"/>
  <c r="L847" i="2" s="1"/>
  <c r="G1350" i="2"/>
  <c r="K1350" i="2"/>
  <c r="L1350" i="2" s="1"/>
  <c r="G838" i="2"/>
  <c r="K838" i="2"/>
  <c r="L838" i="2" s="1"/>
  <c r="G1045" i="2"/>
  <c r="K1045" i="2"/>
  <c r="L1045" i="2" s="1"/>
  <c r="G908" i="2"/>
  <c r="K908" i="2"/>
  <c r="L908" i="2" s="1"/>
  <c r="G530" i="2"/>
  <c r="K530" i="2"/>
  <c r="L530" i="2" s="1"/>
  <c r="G8940" i="2"/>
  <c r="K8940" i="2"/>
  <c r="L8940" i="2" s="1"/>
  <c r="G6731" i="2"/>
  <c r="K6731" i="2"/>
  <c r="L6731" i="2" s="1"/>
  <c r="G5916" i="2"/>
  <c r="K5916" i="2"/>
  <c r="L5916" i="2" s="1"/>
  <c r="G6953" i="2"/>
  <c r="K6953" i="2"/>
  <c r="L6953" i="2" s="1"/>
  <c r="G6240" i="2"/>
  <c r="K6240" i="2"/>
  <c r="L6240" i="2" s="1"/>
  <c r="G5663" i="2"/>
  <c r="K5663" i="2"/>
  <c r="L5663" i="2" s="1"/>
  <c r="G3851" i="2"/>
  <c r="K3851" i="2"/>
  <c r="L3851" i="2" s="1"/>
  <c r="G4294" i="2"/>
  <c r="K4294" i="2"/>
  <c r="L4294" i="2" s="1"/>
  <c r="G4873" i="2"/>
  <c r="K4873" i="2"/>
  <c r="L4873" i="2" s="1"/>
  <c r="G5094" i="2"/>
  <c r="K5094" i="2"/>
  <c r="L5094" i="2" s="1"/>
  <c r="G5052" i="2"/>
  <c r="K5052" i="2"/>
  <c r="L5052" i="2" s="1"/>
  <c r="G3189" i="2"/>
  <c r="K3189" i="2"/>
  <c r="L3189" i="2" s="1"/>
  <c r="G4322" i="2"/>
  <c r="K4322" i="2"/>
  <c r="L4322" i="2" s="1"/>
  <c r="G3832" i="2"/>
  <c r="K3832" i="2"/>
  <c r="L3832" i="2" s="1"/>
  <c r="G3225" i="2"/>
  <c r="K3225" i="2"/>
  <c r="L3225" i="2" s="1"/>
  <c r="G2405" i="2"/>
  <c r="K2405" i="2"/>
  <c r="L2405" i="2" s="1"/>
  <c r="G2033" i="2"/>
  <c r="K2033" i="2"/>
  <c r="L2033" i="2" s="1"/>
  <c r="G408" i="2"/>
  <c r="K408" i="2"/>
  <c r="L408" i="2" s="1"/>
  <c r="G1423" i="2"/>
  <c r="K1423" i="2"/>
  <c r="L1423" i="2" s="1"/>
  <c r="G1468" i="2"/>
  <c r="K1468" i="2"/>
  <c r="L1468" i="2" s="1"/>
  <c r="G951" i="2"/>
  <c r="K951" i="2"/>
  <c r="L951" i="2" s="1"/>
  <c r="G1076" i="2"/>
  <c r="K1076" i="2"/>
  <c r="L1076" i="2" s="1"/>
  <c r="G2056" i="2"/>
  <c r="K2056" i="2"/>
  <c r="L2056" i="2" s="1"/>
  <c r="G1900" i="2"/>
  <c r="K1900" i="2"/>
  <c r="L1900" i="2" s="1"/>
  <c r="G359" i="2"/>
  <c r="K359" i="2"/>
  <c r="L359" i="2" s="1"/>
  <c r="G819" i="2"/>
  <c r="K819" i="2"/>
  <c r="L819" i="2" s="1"/>
  <c r="G9193" i="2"/>
  <c r="K9193" i="2"/>
  <c r="L9193" i="2" s="1"/>
  <c r="G7315" i="2"/>
  <c r="K7315" i="2"/>
  <c r="L7315" i="2" s="1"/>
  <c r="G9175" i="2"/>
  <c r="K9175" i="2"/>
  <c r="L9175" i="2" s="1"/>
  <c r="G9178" i="2"/>
  <c r="K9178" i="2"/>
  <c r="L9178" i="2" s="1"/>
  <c r="G8231" i="2"/>
  <c r="K8231" i="2"/>
  <c r="L8231" i="2" s="1"/>
  <c r="G9120" i="2"/>
  <c r="K9120" i="2"/>
  <c r="L9120" i="2" s="1"/>
  <c r="G8076" i="2"/>
  <c r="K8076" i="2"/>
  <c r="L8076" i="2" s="1"/>
  <c r="G9102" i="2"/>
  <c r="K9102" i="2"/>
  <c r="L9102" i="2" s="1"/>
  <c r="G8028" i="2"/>
  <c r="K8028" i="2"/>
  <c r="L8028" i="2" s="1"/>
  <c r="G9045" i="2"/>
  <c r="K9045" i="2"/>
  <c r="L9045" i="2" s="1"/>
  <c r="G7876" i="2"/>
  <c r="K7876" i="2"/>
  <c r="L7876" i="2" s="1"/>
  <c r="G8959" i="2"/>
  <c r="K8959" i="2"/>
  <c r="L8959" i="2" s="1"/>
  <c r="G7724" i="2"/>
  <c r="K7724" i="2"/>
  <c r="L7724" i="2" s="1"/>
  <c r="G8844" i="2"/>
  <c r="K8844" i="2"/>
  <c r="L8844" i="2" s="1"/>
  <c r="G7565" i="2"/>
  <c r="K7565" i="2"/>
  <c r="L7565" i="2" s="1"/>
  <c r="G8670" i="2"/>
  <c r="K8670" i="2"/>
  <c r="L8670" i="2" s="1"/>
  <c r="G8158" i="2"/>
  <c r="K8158" i="2"/>
  <c r="L8158" i="2" s="1"/>
  <c r="G7646" i="2"/>
  <c r="K7646" i="2"/>
  <c r="L7646" i="2" s="1"/>
  <c r="G6539" i="2"/>
  <c r="K6539" i="2"/>
  <c r="L6539" i="2" s="1"/>
  <c r="G8661" i="2"/>
  <c r="K8661" i="2"/>
  <c r="L8661" i="2" s="1"/>
  <c r="G8149" i="2"/>
  <c r="K8149" i="2"/>
  <c r="L8149" i="2" s="1"/>
  <c r="G7637" i="2"/>
  <c r="K7637" i="2"/>
  <c r="L7637" i="2" s="1"/>
  <c r="G6502" i="2"/>
  <c r="K6502" i="2"/>
  <c r="L6502" i="2" s="1"/>
  <c r="G6190" i="2"/>
  <c r="K6190" i="2"/>
  <c r="L6190" i="2" s="1"/>
  <c r="G8594" i="2"/>
  <c r="K8594" i="2"/>
  <c r="L8594" i="2" s="1"/>
  <c r="G8082" i="2"/>
  <c r="K8082" i="2"/>
  <c r="L8082" i="2" s="1"/>
  <c r="G7562" i="2"/>
  <c r="K7562" i="2"/>
  <c r="L7562" i="2" s="1"/>
  <c r="G6235" i="2"/>
  <c r="K6235" i="2"/>
  <c r="L6235" i="2" s="1"/>
  <c r="G8137" i="2"/>
  <c r="K8137" i="2"/>
  <c r="L8137" i="2" s="1"/>
  <c r="G7625" i="2"/>
  <c r="K7625" i="2"/>
  <c r="L7625" i="2" s="1"/>
  <c r="G6454" i="2"/>
  <c r="K6454" i="2"/>
  <c r="L6454" i="2" s="1"/>
  <c r="G8640" i="2"/>
  <c r="K8640" i="2"/>
  <c r="L8640" i="2" s="1"/>
  <c r="G8128" i="2"/>
  <c r="K8128" i="2"/>
  <c r="L8128" i="2" s="1"/>
  <c r="G7615" i="2"/>
  <c r="K7615" i="2"/>
  <c r="L7615" i="2" s="1"/>
  <c r="G6419" i="2"/>
  <c r="K6419" i="2"/>
  <c r="L6419" i="2" s="1"/>
  <c r="G6997" i="2"/>
  <c r="K6997" i="2"/>
  <c r="L6997" i="2" s="1"/>
  <c r="G6485" i="2"/>
  <c r="K6485" i="2"/>
  <c r="L6485" i="2" s="1"/>
  <c r="G5957" i="2"/>
  <c r="K5957" i="2"/>
  <c r="L5957" i="2" s="1"/>
  <c r="G7500" i="2"/>
  <c r="K7500" i="2"/>
  <c r="L7500" i="2" s="1"/>
  <c r="G6988" i="2"/>
  <c r="K6988" i="2"/>
  <c r="L6988" i="2" s="1"/>
  <c r="G6476" i="2"/>
  <c r="K6476" i="2"/>
  <c r="L6476" i="2" s="1"/>
  <c r="G5944" i="2"/>
  <c r="K5944" i="2"/>
  <c r="L5944" i="2" s="1"/>
  <c r="G6091" i="2"/>
  <c r="K6091" i="2"/>
  <c r="L6091" i="2" s="1"/>
  <c r="G6890" i="2"/>
  <c r="K6890" i="2"/>
  <c r="L6890" i="2" s="1"/>
  <c r="G6378" i="2"/>
  <c r="K6378" i="2"/>
  <c r="L6378" i="2" s="1"/>
  <c r="G5771" i="2"/>
  <c r="K5771" i="2"/>
  <c r="L5771" i="2" s="1"/>
  <c r="G7033" i="2"/>
  <c r="K7033" i="2"/>
  <c r="L7033" i="2" s="1"/>
  <c r="G6521" i="2"/>
  <c r="K6521" i="2"/>
  <c r="L6521" i="2" s="1"/>
  <c r="G6006" i="2"/>
  <c r="K6006" i="2"/>
  <c r="L6006" i="2" s="1"/>
  <c r="G7408" i="2"/>
  <c r="K7408" i="2"/>
  <c r="L7408" i="2" s="1"/>
  <c r="G6896" i="2"/>
  <c r="K6896" i="2"/>
  <c r="L6896" i="2" s="1"/>
  <c r="G6384" i="2"/>
  <c r="K6384" i="2"/>
  <c r="L6384" i="2" s="1"/>
  <c r="G5781" i="2"/>
  <c r="K5781" i="2"/>
  <c r="L5781" i="2" s="1"/>
  <c r="G7127" i="2"/>
  <c r="K7127" i="2"/>
  <c r="L7127" i="2" s="1"/>
  <c r="G6615" i="2"/>
  <c r="K6615" i="2"/>
  <c r="L6615" i="2" s="1"/>
  <c r="G6103" i="2"/>
  <c r="K6103" i="2"/>
  <c r="L6103" i="2" s="1"/>
  <c r="G4031" i="2"/>
  <c r="K4031" i="2"/>
  <c r="L4031" i="2" s="1"/>
  <c r="G4987" i="2"/>
  <c r="K4987" i="2"/>
  <c r="L4987" i="2" s="1"/>
  <c r="G3485" i="2"/>
  <c r="K3485" i="2"/>
  <c r="L3485" i="2" s="1"/>
  <c r="G5191" i="2"/>
  <c r="K5191" i="2"/>
  <c r="L5191" i="2" s="1"/>
  <c r="G8841" i="2"/>
  <c r="K8841" i="2"/>
  <c r="L8841" i="2" s="1"/>
  <c r="G9132" i="2"/>
  <c r="K9132" i="2"/>
  <c r="L9132" i="2" s="1"/>
  <c r="G8293" i="2"/>
  <c r="K8293" i="2"/>
  <c r="L8293" i="2" s="1"/>
  <c r="G6811" i="2"/>
  <c r="K6811" i="2"/>
  <c r="L6811" i="2" s="1"/>
  <c r="G7141" i="2"/>
  <c r="K7141" i="2"/>
  <c r="L7141" i="2" s="1"/>
  <c r="G6007" i="2"/>
  <c r="K6007" i="2"/>
  <c r="L6007" i="2" s="1"/>
  <c r="G6759" i="2"/>
  <c r="K6759" i="2"/>
  <c r="L6759" i="2" s="1"/>
  <c r="G5146" i="2"/>
  <c r="K5146" i="2"/>
  <c r="L5146" i="2" s="1"/>
  <c r="G3577" i="2"/>
  <c r="K3577" i="2"/>
  <c r="L3577" i="2" s="1"/>
  <c r="G4360" i="2"/>
  <c r="K4360" i="2"/>
  <c r="L4360" i="2" s="1"/>
  <c r="G3554" i="2"/>
  <c r="K3554" i="2"/>
  <c r="L3554" i="2" s="1"/>
  <c r="G3126" i="2"/>
  <c r="K3126" i="2"/>
  <c r="L3126" i="2" s="1"/>
  <c r="G2322" i="2"/>
  <c r="K2322" i="2"/>
  <c r="L2322" i="2" s="1"/>
  <c r="G2414" i="2"/>
  <c r="K2414" i="2"/>
  <c r="L2414" i="2" s="1"/>
  <c r="G762" i="2"/>
  <c r="K762" i="2"/>
  <c r="L762" i="2" s="1"/>
  <c r="G788" i="2"/>
  <c r="K788" i="2"/>
  <c r="L788" i="2" s="1"/>
  <c r="G8505" i="2"/>
  <c r="K8505" i="2"/>
  <c r="L8505" i="2" s="1"/>
  <c r="G3604" i="2"/>
  <c r="K3604" i="2"/>
  <c r="L3604" i="2" s="1"/>
  <c r="G2382" i="2"/>
  <c r="K2382" i="2"/>
  <c r="L2382" i="2" s="1"/>
  <c r="G1249" i="2"/>
  <c r="K1249" i="2"/>
  <c r="L1249" i="2" s="1"/>
  <c r="G7322" i="2"/>
  <c r="K7322" i="2"/>
  <c r="L7322" i="2" s="1"/>
  <c r="G8107" i="2"/>
  <c r="K8107" i="2"/>
  <c r="L8107" i="2" s="1"/>
  <c r="G8794" i="2"/>
  <c r="K8794" i="2"/>
  <c r="L8794" i="2" s="1"/>
  <c r="G8328" i="2"/>
  <c r="K8328" i="2"/>
  <c r="L8328" i="2" s="1"/>
  <c r="G6164" i="2"/>
  <c r="K6164" i="2"/>
  <c r="L6164" i="2" s="1"/>
  <c r="G7096" i="2"/>
  <c r="K7096" i="2"/>
  <c r="L7096" i="2" s="1"/>
  <c r="G5511" i="2"/>
  <c r="K5511" i="2"/>
  <c r="L5511" i="2" s="1"/>
  <c r="G5921" i="2"/>
  <c r="K5921" i="2"/>
  <c r="L5921" i="2" s="1"/>
  <c r="G4265" i="2"/>
  <c r="K4265" i="2"/>
  <c r="L4265" i="2" s="1"/>
  <c r="G4235" i="2"/>
  <c r="K4235" i="2"/>
  <c r="L4235" i="2" s="1"/>
  <c r="G3202" i="2"/>
  <c r="K3202" i="2"/>
  <c r="L3202" i="2" s="1"/>
  <c r="G2068" i="2"/>
  <c r="K2068" i="2"/>
  <c r="L2068" i="2" s="1"/>
  <c r="G1639" i="2"/>
  <c r="K1639" i="2"/>
  <c r="L1639" i="2" s="1"/>
  <c r="G1675" i="2"/>
  <c r="K1675" i="2"/>
  <c r="L1675" i="2" s="1"/>
  <c r="G661" i="2"/>
  <c r="K661" i="2"/>
  <c r="L661" i="2" s="1"/>
  <c r="G3673" i="2"/>
  <c r="K3673" i="2"/>
  <c r="L3673" i="2" s="1"/>
  <c r="G1677" i="2"/>
  <c r="K1677" i="2"/>
  <c r="L1677" i="2" s="1"/>
  <c r="G9105" i="2"/>
  <c r="K9105" i="2"/>
  <c r="L9105" i="2" s="1"/>
  <c r="G9187" i="2"/>
  <c r="K9187" i="2"/>
  <c r="L9187" i="2" s="1"/>
  <c r="G8405" i="2"/>
  <c r="K8405" i="2"/>
  <c r="L8405" i="2" s="1"/>
  <c r="G7881" i="2"/>
  <c r="K7881" i="2"/>
  <c r="L7881" i="2" s="1"/>
  <c r="G7244" i="2"/>
  <c r="K7244" i="2"/>
  <c r="L7244" i="2" s="1"/>
  <c r="G6265" i="2"/>
  <c r="K6265" i="2"/>
  <c r="L6265" i="2" s="1"/>
  <c r="G4578" i="2"/>
  <c r="K4578" i="2"/>
  <c r="L4578" i="2" s="1"/>
  <c r="G5655" i="2"/>
  <c r="K5655" i="2"/>
  <c r="L5655" i="2" s="1"/>
  <c r="G4854" i="2"/>
  <c r="K4854" i="2"/>
  <c r="L4854" i="2" s="1"/>
  <c r="G4300" i="2"/>
  <c r="K4300" i="2"/>
  <c r="L4300" i="2" s="1"/>
  <c r="G3848" i="2"/>
  <c r="K3848" i="2"/>
  <c r="L3848" i="2" s="1"/>
  <c r="G2999" i="2"/>
  <c r="K2999" i="2"/>
  <c r="L2999" i="2" s="1"/>
  <c r="G2627" i="2"/>
  <c r="K2627" i="2"/>
  <c r="L2627" i="2" s="1"/>
  <c r="G1695" i="2"/>
  <c r="K1695" i="2"/>
  <c r="L1695" i="2" s="1"/>
  <c r="G1731" i="2"/>
  <c r="K1731" i="2"/>
  <c r="L1731" i="2" s="1"/>
  <c r="G900" i="2"/>
  <c r="K900" i="2"/>
  <c r="L900" i="2" s="1"/>
  <c r="G8005" i="2"/>
  <c r="K8005" i="2"/>
  <c r="L8005" i="2" s="1"/>
  <c r="G5474" i="2"/>
  <c r="K5474" i="2"/>
  <c r="L5474" i="2" s="1"/>
  <c r="G2612" i="2"/>
  <c r="K2612" i="2"/>
  <c r="L2612" i="2" s="1"/>
  <c r="G615" i="2"/>
  <c r="K615" i="2"/>
  <c r="L615" i="2" s="1"/>
  <c r="G9158" i="2"/>
  <c r="K9158" i="2"/>
  <c r="L9158" i="2" s="1"/>
  <c r="G7702" i="2"/>
  <c r="K7702" i="2"/>
  <c r="L7702" i="2" s="1"/>
  <c r="G8138" i="2"/>
  <c r="K8138" i="2"/>
  <c r="L8138" i="2" s="1"/>
  <c r="G7672" i="2"/>
  <c r="K7672" i="2"/>
  <c r="L7672" i="2" s="1"/>
  <c r="G4741" i="2"/>
  <c r="K4741" i="2"/>
  <c r="L4741" i="2" s="1"/>
  <c r="G6440" i="2"/>
  <c r="K6440" i="2"/>
  <c r="L6440" i="2" s="1"/>
  <c r="G5636" i="2"/>
  <c r="K5636" i="2"/>
  <c r="L5636" i="2" s="1"/>
  <c r="G5265" i="2"/>
  <c r="K5265" i="2"/>
  <c r="L5265" i="2" s="1"/>
  <c r="G3883" i="2"/>
  <c r="K3883" i="2"/>
  <c r="L3883" i="2" s="1"/>
  <c r="G3446" i="2"/>
  <c r="K3446" i="2"/>
  <c r="L3446" i="2" s="1"/>
  <c r="G3074" i="2"/>
  <c r="K3074" i="2"/>
  <c r="L3074" i="2" s="1"/>
  <c r="G2122" i="2"/>
  <c r="K2122" i="2"/>
  <c r="L2122" i="2" s="1"/>
  <c r="G1746" i="2"/>
  <c r="K1746" i="2"/>
  <c r="L1746" i="2" s="1"/>
  <c r="G1870" i="2"/>
  <c r="K1870" i="2"/>
  <c r="L1870" i="2" s="1"/>
  <c r="G825" i="2"/>
  <c r="K825" i="2"/>
  <c r="L825" i="2" s="1"/>
  <c r="G523" i="2"/>
  <c r="K523" i="2"/>
  <c r="L523" i="2" s="1"/>
  <c r="G4455" i="2"/>
  <c r="K4455" i="2"/>
  <c r="L4455" i="2" s="1"/>
  <c r="G4927" i="2"/>
  <c r="K4927" i="2"/>
  <c r="L4927" i="2" s="1"/>
  <c r="G2254" i="2"/>
  <c r="K2254" i="2"/>
  <c r="L2254" i="2" s="1"/>
  <c r="G8921" i="2"/>
  <c r="K8921" i="2"/>
  <c r="L8921" i="2" s="1"/>
  <c r="G8355" i="2"/>
  <c r="K8355" i="2"/>
  <c r="L8355" i="2" s="1"/>
  <c r="G7851" i="2"/>
  <c r="K7851" i="2"/>
  <c r="L7851" i="2" s="1"/>
  <c r="G8698" i="2"/>
  <c r="K8698" i="2"/>
  <c r="L8698" i="2" s="1"/>
  <c r="G8232" i="2"/>
  <c r="K8232" i="2"/>
  <c r="L8232" i="2" s="1"/>
  <c r="G6580" i="2"/>
  <c r="K6580" i="2"/>
  <c r="L6580" i="2" s="1"/>
  <c r="G6488" i="2"/>
  <c r="K6488" i="2"/>
  <c r="L6488" i="2" s="1"/>
  <c r="G5357" i="2"/>
  <c r="K5357" i="2"/>
  <c r="L5357" i="2" s="1"/>
  <c r="G4801" i="2"/>
  <c r="K4801" i="2"/>
  <c r="L4801" i="2" s="1"/>
  <c r="G5364" i="2"/>
  <c r="K5364" i="2"/>
  <c r="L5364" i="2" s="1"/>
  <c r="G4139" i="2"/>
  <c r="K4139" i="2"/>
  <c r="L4139" i="2" s="1"/>
  <c r="G3025" i="2"/>
  <c r="K3025" i="2"/>
  <c r="L3025" i="2" s="1"/>
  <c r="G2475" i="2"/>
  <c r="K2475" i="2"/>
  <c r="L2475" i="2" s="1"/>
  <c r="G1918" i="2"/>
  <c r="K1918" i="2"/>
  <c r="L1918" i="2" s="1"/>
  <c r="G495" i="2"/>
  <c r="K495" i="2"/>
  <c r="L495" i="2" s="1"/>
  <c r="G370" i="2"/>
  <c r="K370" i="2"/>
  <c r="L370" i="2" s="1"/>
  <c r="G5039" i="2"/>
  <c r="K5039" i="2"/>
  <c r="L5039" i="2" s="1"/>
  <c r="G5334" i="2"/>
  <c r="K5334" i="2"/>
  <c r="L5334" i="2" s="1"/>
  <c r="G4306" i="2"/>
  <c r="K4306" i="2"/>
  <c r="L4306" i="2" s="1"/>
  <c r="G3260" i="2"/>
  <c r="K3260" i="2"/>
  <c r="L3260" i="2" s="1"/>
  <c r="G481" i="2"/>
  <c r="K481" i="2"/>
  <c r="L481" i="2" s="1"/>
  <c r="G8163" i="2"/>
  <c r="K8163" i="2"/>
  <c r="L8163" i="2" s="1"/>
  <c r="G8702" i="2"/>
  <c r="K8702" i="2"/>
  <c r="L8702" i="2" s="1"/>
  <c r="G6334" i="2"/>
  <c r="K6334" i="2"/>
  <c r="L6334" i="2" s="1"/>
  <c r="G8672" i="2"/>
  <c r="K8672" i="2"/>
  <c r="L8672" i="2" s="1"/>
  <c r="G7404" i="2"/>
  <c r="K7404" i="2"/>
  <c r="L7404" i="2" s="1"/>
  <c r="G6327" i="2"/>
  <c r="K6327" i="2"/>
  <c r="L6327" i="2" s="1"/>
  <c r="G5142" i="2"/>
  <c r="K5142" i="2"/>
  <c r="L5142" i="2" s="1"/>
  <c r="G2660" i="2"/>
  <c r="K2660" i="2"/>
  <c r="L2660" i="2" s="1"/>
  <c r="G1181" i="2"/>
  <c r="K1181" i="2"/>
  <c r="L1181" i="2" s="1"/>
  <c r="G6798" i="2"/>
  <c r="K6798" i="2"/>
  <c r="L6798" i="2" s="1"/>
  <c r="G7798" i="2"/>
  <c r="K7798" i="2"/>
  <c r="L7798" i="2" s="1"/>
  <c r="G8234" i="2"/>
  <c r="K8234" i="2"/>
  <c r="L8234" i="2" s="1"/>
  <c r="G7768" i="2"/>
  <c r="K7768" i="2"/>
  <c r="L7768" i="2" s="1"/>
  <c r="G5287" i="2"/>
  <c r="K5287" i="2"/>
  <c r="L5287" i="2" s="1"/>
  <c r="G6023" i="2"/>
  <c r="K6023" i="2"/>
  <c r="L6023" i="2" s="1"/>
  <c r="G4048" i="2"/>
  <c r="K4048" i="2"/>
  <c r="L4048" i="2" s="1"/>
  <c r="G5361" i="2"/>
  <c r="K5361" i="2"/>
  <c r="L5361" i="2" s="1"/>
  <c r="G5412" i="2"/>
  <c r="K5412" i="2"/>
  <c r="L5412" i="2" s="1"/>
  <c r="G4187" i="2"/>
  <c r="K4187" i="2"/>
  <c r="L4187" i="2" s="1"/>
  <c r="G3215" i="2"/>
  <c r="K3215" i="2"/>
  <c r="L3215" i="2" s="1"/>
  <c r="G2338" i="2"/>
  <c r="K2338" i="2"/>
  <c r="L2338" i="2" s="1"/>
  <c r="G1729" i="2"/>
  <c r="K1729" i="2"/>
  <c r="L1729" i="2" s="1"/>
  <c r="G1636" i="2"/>
  <c r="K1636" i="2"/>
  <c r="L1636" i="2" s="1"/>
  <c r="G1046" i="2"/>
  <c r="K1046" i="2"/>
  <c r="L1046" i="2" s="1"/>
  <c r="G1179" i="2"/>
  <c r="K1179" i="2"/>
  <c r="L1179" i="2" s="1"/>
  <c r="G6880" i="2"/>
  <c r="K6880" i="2"/>
  <c r="L6880" i="2" s="1"/>
  <c r="G3097" i="2"/>
  <c r="K3097" i="2"/>
  <c r="L3097" i="2" s="1"/>
  <c r="G2400" i="2"/>
  <c r="K2400" i="2"/>
  <c r="L2400" i="2" s="1"/>
  <c r="G8804" i="2"/>
  <c r="K8804" i="2"/>
  <c r="L8804" i="2" s="1"/>
  <c r="G8436" i="2"/>
  <c r="K8436" i="2"/>
  <c r="L8436" i="2" s="1"/>
  <c r="G8075" i="2"/>
  <c r="K8075" i="2"/>
  <c r="L8075" i="2" s="1"/>
  <c r="G7711" i="2"/>
  <c r="K7711" i="2"/>
  <c r="L7711" i="2" s="1"/>
  <c r="G8987" i="2"/>
  <c r="K8987" i="2"/>
  <c r="L8987" i="2" s="1"/>
  <c r="G7763" i="2"/>
  <c r="K7763" i="2"/>
  <c r="L7763" i="2" s="1"/>
  <c r="G8871" i="2"/>
  <c r="K8871" i="2"/>
  <c r="L8871" i="2" s="1"/>
  <c r="G7605" i="2"/>
  <c r="K7605" i="2"/>
  <c r="L7605" i="2" s="1"/>
  <c r="G8835" i="2"/>
  <c r="K8835" i="2"/>
  <c r="L8835" i="2" s="1"/>
  <c r="G7550" i="2"/>
  <c r="K7550" i="2"/>
  <c r="L7550" i="2" s="1"/>
  <c r="G8721" i="2"/>
  <c r="K8721" i="2"/>
  <c r="L8721" i="2" s="1"/>
  <c r="G7347" i="2"/>
  <c r="K7347" i="2"/>
  <c r="L7347" i="2" s="1"/>
  <c r="G8607" i="2"/>
  <c r="K8607" i="2"/>
  <c r="L8607" i="2" s="1"/>
  <c r="G6702" i="2"/>
  <c r="K6702" i="2"/>
  <c r="L6702" i="2" s="1"/>
  <c r="G8468" i="2"/>
  <c r="K8468" i="2"/>
  <c r="L8468" i="2" s="1"/>
  <c r="G9006" i="2"/>
  <c r="K9006" i="2"/>
  <c r="L9006" i="2" s="1"/>
  <c r="G8494" i="2"/>
  <c r="K8494" i="2"/>
  <c r="L8494" i="2" s="1"/>
  <c r="G7982" i="2"/>
  <c r="K7982" i="2"/>
  <c r="L7982" i="2" s="1"/>
  <c r="G7441" i="2"/>
  <c r="K7441" i="2"/>
  <c r="L7441" i="2" s="1"/>
  <c r="G8997" i="2"/>
  <c r="K8997" i="2"/>
  <c r="L8997" i="2" s="1"/>
  <c r="G8485" i="2"/>
  <c r="K8485" i="2"/>
  <c r="L8485" i="2" s="1"/>
  <c r="G7973" i="2"/>
  <c r="K7973" i="2"/>
  <c r="L7973" i="2" s="1"/>
  <c r="G7429" i="2"/>
  <c r="K7429" i="2"/>
  <c r="L7429" i="2" s="1"/>
  <c r="G7314" i="2"/>
  <c r="K7314" i="2"/>
  <c r="L7314" i="2" s="1"/>
  <c r="G8930" i="2"/>
  <c r="K8930" i="2"/>
  <c r="L8930" i="2" s="1"/>
  <c r="G8418" i="2"/>
  <c r="K8418" i="2"/>
  <c r="L8418" i="2" s="1"/>
  <c r="G7906" i="2"/>
  <c r="K7906" i="2"/>
  <c r="L7906" i="2" s="1"/>
  <c r="G7329" i="2"/>
  <c r="K7329" i="2"/>
  <c r="L7329" i="2" s="1"/>
  <c r="G8473" i="2"/>
  <c r="K8473" i="2"/>
  <c r="L8473" i="2" s="1"/>
  <c r="G7961" i="2"/>
  <c r="K7961" i="2"/>
  <c r="L7961" i="2" s="1"/>
  <c r="G7413" i="2"/>
  <c r="K7413" i="2"/>
  <c r="L7413" i="2" s="1"/>
  <c r="G8976" i="2"/>
  <c r="K8976" i="2"/>
  <c r="L8976" i="2" s="1"/>
  <c r="G8464" i="2"/>
  <c r="K8464" i="2"/>
  <c r="L8464" i="2" s="1"/>
  <c r="G7952" i="2"/>
  <c r="K7952" i="2"/>
  <c r="L7952" i="2" s="1"/>
  <c r="G7401" i="2"/>
  <c r="K7401" i="2"/>
  <c r="L7401" i="2" s="1"/>
  <c r="G7333" i="2"/>
  <c r="K7333" i="2"/>
  <c r="L7333" i="2" s="1"/>
  <c r="G6821" i="2"/>
  <c r="K6821" i="2"/>
  <c r="L6821" i="2" s="1"/>
  <c r="G6309" i="2"/>
  <c r="K6309" i="2"/>
  <c r="L6309" i="2" s="1"/>
  <c r="G5568" i="2"/>
  <c r="K5568" i="2"/>
  <c r="L5568" i="2" s="1"/>
  <c r="G7324" i="2"/>
  <c r="K7324" i="2"/>
  <c r="L7324" i="2" s="1"/>
  <c r="G6812" i="2"/>
  <c r="K6812" i="2"/>
  <c r="L6812" i="2" s="1"/>
  <c r="G6300" i="2"/>
  <c r="K6300" i="2"/>
  <c r="L6300" i="2" s="1"/>
  <c r="G5530" i="2"/>
  <c r="K5530" i="2"/>
  <c r="L5530" i="2" s="1"/>
  <c r="G5859" i="2"/>
  <c r="K5859" i="2"/>
  <c r="L5859" i="2" s="1"/>
  <c r="G6714" i="2"/>
  <c r="K6714" i="2"/>
  <c r="L6714" i="2" s="1"/>
  <c r="G6202" i="2"/>
  <c r="K6202" i="2"/>
  <c r="L6202" i="2" s="1"/>
  <c r="G5091" i="2"/>
  <c r="K5091" i="2"/>
  <c r="L5091" i="2" s="1"/>
  <c r="G6857" i="2"/>
  <c r="K6857" i="2"/>
  <c r="L6857" i="2" s="1"/>
  <c r="G6345" i="2"/>
  <c r="K6345" i="2"/>
  <c r="L6345" i="2" s="1"/>
  <c r="G5692" i="2"/>
  <c r="K5692" i="2"/>
  <c r="L5692" i="2" s="1"/>
  <c r="G7232" i="2"/>
  <c r="K7232" i="2"/>
  <c r="L7232" i="2" s="1"/>
  <c r="G6720" i="2"/>
  <c r="K6720" i="2"/>
  <c r="L6720" i="2" s="1"/>
  <c r="G6208" i="2"/>
  <c r="K6208" i="2"/>
  <c r="L6208" i="2" s="1"/>
  <c r="G5130" i="2"/>
  <c r="K5130" i="2"/>
  <c r="L5130" i="2" s="1"/>
  <c r="G6951" i="2"/>
  <c r="K6951" i="2"/>
  <c r="L6951" i="2" s="1"/>
  <c r="G6439" i="2"/>
  <c r="K6439" i="2"/>
  <c r="L6439" i="2" s="1"/>
  <c r="G5880" i="2"/>
  <c r="K5880" i="2"/>
  <c r="L5880" i="2" s="1"/>
  <c r="G5525" i="2"/>
  <c r="K5525" i="2"/>
  <c r="L5525" i="2" s="1"/>
  <c r="G4706" i="2"/>
  <c r="K4706" i="2"/>
  <c r="L4706" i="2" s="1"/>
  <c r="G5704" i="2"/>
  <c r="K5704" i="2"/>
  <c r="L5704" i="2" s="1"/>
  <c r="G4909" i="2"/>
  <c r="K4909" i="2"/>
  <c r="L4909" i="2" s="1"/>
  <c r="G4575" i="2"/>
  <c r="K4575" i="2"/>
  <c r="L4575" i="2" s="1"/>
  <c r="G5379" i="2"/>
  <c r="K5379" i="2"/>
  <c r="L5379" i="2" s="1"/>
  <c r="G4560" i="2"/>
  <c r="K4560" i="2"/>
  <c r="L4560" i="2" s="1"/>
  <c r="G5275" i="2"/>
  <c r="K5275" i="2"/>
  <c r="L5275" i="2" s="1"/>
  <c r="G4443" i="2"/>
  <c r="K4443" i="2"/>
  <c r="L4443" i="2" s="1"/>
  <c r="G4634" i="2"/>
  <c r="K4634" i="2"/>
  <c r="L4634" i="2" s="1"/>
  <c r="G5762" i="2"/>
  <c r="K5762" i="2"/>
  <c r="L5762" i="2" s="1"/>
  <c r="G4978" i="2"/>
  <c r="K4978" i="2"/>
  <c r="L4978" i="2" s="1"/>
  <c r="G2760" i="2"/>
  <c r="K2760" i="2"/>
  <c r="L2760" i="2" s="1"/>
  <c r="G5545" i="2"/>
  <c r="K5545" i="2"/>
  <c r="L5545" i="2" s="1"/>
  <c r="G5033" i="2"/>
  <c r="K5033" i="2"/>
  <c r="L5033" i="2" s="1"/>
  <c r="G4521" i="2"/>
  <c r="K4521" i="2"/>
  <c r="L4521" i="2" s="1"/>
  <c r="G3501" i="2"/>
  <c r="K3501" i="2"/>
  <c r="L3501" i="2" s="1"/>
  <c r="G5958" i="2"/>
  <c r="K5958" i="2"/>
  <c r="L5958" i="2" s="1"/>
  <c r="G5446" i="2"/>
  <c r="K5446" i="2"/>
  <c r="L5446" i="2" s="1"/>
  <c r="G4934" i="2"/>
  <c r="K4934" i="2"/>
  <c r="L4934" i="2" s="1"/>
  <c r="G4422" i="2"/>
  <c r="K4422" i="2"/>
  <c r="L4422" i="2" s="1"/>
  <c r="G4469" i="2"/>
  <c r="K4469" i="2"/>
  <c r="L4469" i="2" s="1"/>
  <c r="G2845" i="2"/>
  <c r="K2845" i="2"/>
  <c r="L2845" i="2" s="1"/>
  <c r="G5084" i="2"/>
  <c r="K5084" i="2"/>
  <c r="L5084" i="2" s="1"/>
  <c r="G4572" i="2"/>
  <c r="K4572" i="2"/>
  <c r="L4572" i="2" s="1"/>
  <c r="G3661" i="2"/>
  <c r="K3661" i="2"/>
  <c r="L3661" i="2" s="1"/>
  <c r="G2135" i="2"/>
  <c r="K2135" i="2"/>
  <c r="L2135" i="2" s="1"/>
  <c r="G3901" i="2"/>
  <c r="K3901" i="2"/>
  <c r="L3901" i="2" s="1"/>
  <c r="G4380" i="2"/>
  <c r="K4380" i="2"/>
  <c r="L4380" i="2" s="1"/>
  <c r="G3859" i="2"/>
  <c r="K3859" i="2"/>
  <c r="L3859" i="2" s="1"/>
  <c r="G4371" i="2"/>
  <c r="K4371" i="2"/>
  <c r="L4371" i="2" s="1"/>
  <c r="G3846" i="2"/>
  <c r="K3846" i="2"/>
  <c r="L3846" i="2" s="1"/>
  <c r="G4354" i="2"/>
  <c r="K4354" i="2"/>
  <c r="L4354" i="2" s="1"/>
  <c r="G3825" i="2"/>
  <c r="K3825" i="2"/>
  <c r="L3825" i="2" s="1"/>
  <c r="G3587" i="2"/>
  <c r="K3587" i="2"/>
  <c r="L3587" i="2" s="1"/>
  <c r="G2928" i="2"/>
  <c r="K2928" i="2"/>
  <c r="L2928" i="2" s="1"/>
  <c r="G3425" i="2"/>
  <c r="K3425" i="2"/>
  <c r="L3425" i="2" s="1"/>
  <c r="G2194" i="2"/>
  <c r="K2194" i="2"/>
  <c r="L2194" i="2" s="1"/>
  <c r="G3416" i="2"/>
  <c r="K3416" i="2"/>
  <c r="L3416" i="2" s="1"/>
  <c r="G2093" i="2"/>
  <c r="K2093" i="2"/>
  <c r="L2093" i="2" s="1"/>
  <c r="G3415" i="2"/>
  <c r="K3415" i="2"/>
  <c r="L3415" i="2" s="1"/>
  <c r="G2087" i="2"/>
  <c r="K2087" i="2"/>
  <c r="L2087" i="2" s="1"/>
  <c r="G3257" i="2"/>
  <c r="K3257" i="2"/>
  <c r="L3257" i="2" s="1"/>
  <c r="G2740" i="2"/>
  <c r="K2740" i="2"/>
  <c r="L2740" i="2" s="1"/>
  <c r="G3079" i="2"/>
  <c r="K3079" i="2"/>
  <c r="L3079" i="2" s="1"/>
  <c r="G2497" i="2"/>
  <c r="K2497" i="2"/>
  <c r="L2497" i="2" s="1"/>
  <c r="G2814" i="2"/>
  <c r="K2814" i="2"/>
  <c r="L2814" i="2" s="1"/>
  <c r="G1562" i="2"/>
  <c r="K1562" i="2"/>
  <c r="L1562" i="2" s="1"/>
  <c r="G3180" i="2"/>
  <c r="K3180" i="2"/>
  <c r="L3180" i="2" s="1"/>
  <c r="G2637" i="2"/>
  <c r="K2637" i="2"/>
  <c r="L2637" i="2" s="1"/>
  <c r="G3027" i="2"/>
  <c r="K3027" i="2"/>
  <c r="L3027" i="2" s="1"/>
  <c r="G2401" i="2"/>
  <c r="K2401" i="2"/>
  <c r="L2401" i="2" s="1"/>
  <c r="G2204" i="2"/>
  <c r="K2204" i="2"/>
  <c r="L2204" i="2" s="1"/>
  <c r="G2707" i="2"/>
  <c r="K2707" i="2"/>
  <c r="L2707" i="2" s="1"/>
  <c r="G2195" i="2"/>
  <c r="K2195" i="2"/>
  <c r="L2195" i="2" s="1"/>
  <c r="G2233" i="2"/>
  <c r="K2233" i="2"/>
  <c r="L2233" i="2" s="1"/>
  <c r="G2512" i="2"/>
  <c r="K2512" i="2"/>
  <c r="L2512" i="2" s="1"/>
  <c r="G1962" i="2"/>
  <c r="K1962" i="2"/>
  <c r="L1962" i="2" s="1"/>
  <c r="G2606" i="2"/>
  <c r="K2606" i="2"/>
  <c r="L2606" i="2" s="1"/>
  <c r="G2094" i="2"/>
  <c r="K2094" i="2"/>
  <c r="L2094" i="2" s="1"/>
  <c r="G1912" i="2"/>
  <c r="K1912" i="2"/>
  <c r="L1912" i="2" s="1"/>
  <c r="G1400" i="2"/>
  <c r="K1400" i="2"/>
  <c r="L1400" i="2" s="1"/>
  <c r="G1775" i="2"/>
  <c r="K1775" i="2"/>
  <c r="L1775" i="2" s="1"/>
  <c r="G1203" i="2"/>
  <c r="K1203" i="2"/>
  <c r="L1203" i="2" s="1"/>
  <c r="G1638" i="2"/>
  <c r="K1638" i="2"/>
  <c r="L1638" i="2" s="1"/>
  <c r="G802" i="2"/>
  <c r="K802" i="2"/>
  <c r="L802" i="2" s="1"/>
  <c r="G1303" i="2"/>
  <c r="K1303" i="2"/>
  <c r="L1303" i="2" s="1"/>
  <c r="G1820" i="2"/>
  <c r="K1820" i="2"/>
  <c r="L1820" i="2" s="1"/>
  <c r="G1275" i="2"/>
  <c r="K1275" i="2"/>
  <c r="L1275" i="2" s="1"/>
  <c r="G1811" i="2"/>
  <c r="K1811" i="2"/>
  <c r="L1811" i="2" s="1"/>
  <c r="G1261" i="2"/>
  <c r="K1261" i="2"/>
  <c r="L1261" i="2" s="1"/>
  <c r="G1105" i="2"/>
  <c r="K1105" i="2"/>
  <c r="L1105" i="2" s="1"/>
  <c r="G593" i="2"/>
  <c r="K593" i="2"/>
  <c r="L593" i="2" s="1"/>
  <c r="G727" i="2"/>
  <c r="K727" i="2"/>
  <c r="L727" i="2" s="1"/>
  <c r="G1230" i="2"/>
  <c r="K1230" i="2"/>
  <c r="L1230" i="2" s="1"/>
  <c r="G718" i="2"/>
  <c r="K718" i="2"/>
  <c r="L718" i="2" s="1"/>
  <c r="G989" i="2"/>
  <c r="K989" i="2"/>
  <c r="L989" i="2" s="1"/>
  <c r="G477" i="2"/>
  <c r="K477" i="2"/>
  <c r="L477" i="2" s="1"/>
  <c r="G980" i="2"/>
  <c r="K980" i="2"/>
  <c r="L980" i="2" s="1"/>
  <c r="G468" i="2"/>
  <c r="K468" i="2"/>
  <c r="L468" i="2" s="1"/>
  <c r="G803" i="2"/>
  <c r="K803" i="2"/>
  <c r="L803" i="2" s="1"/>
  <c r="G602" i="2"/>
  <c r="K602" i="2"/>
  <c r="L602" i="2" s="1"/>
  <c r="G469" i="2"/>
  <c r="K469" i="2"/>
  <c r="L469" i="2" s="1"/>
  <c r="G923" i="2"/>
  <c r="K923" i="2"/>
  <c r="L923" i="2" s="1"/>
  <c r="G8657" i="2"/>
  <c r="K8657" i="2"/>
  <c r="L8657" i="2" s="1"/>
  <c r="G8383" i="2"/>
  <c r="K8383" i="2"/>
  <c r="L8383" i="2" s="1"/>
  <c r="G6475" i="2"/>
  <c r="K6475" i="2"/>
  <c r="L6475" i="2" s="1"/>
  <c r="G6438" i="2"/>
  <c r="K6438" i="2"/>
  <c r="L6438" i="2" s="1"/>
  <c r="G7682" i="2"/>
  <c r="K7682" i="2"/>
  <c r="L7682" i="2" s="1"/>
  <c r="G6899" i="2"/>
  <c r="K6899" i="2"/>
  <c r="L6899" i="2" s="1"/>
  <c r="G6867" i="2"/>
  <c r="K6867" i="2"/>
  <c r="L6867" i="2" s="1"/>
  <c r="G5159" i="2"/>
  <c r="K5159" i="2"/>
  <c r="L5159" i="2" s="1"/>
  <c r="G6075" i="2"/>
  <c r="K6075" i="2"/>
  <c r="L6075" i="2" s="1"/>
  <c r="G6697" i="2"/>
  <c r="K6697" i="2"/>
  <c r="L6697" i="2" s="1"/>
  <c r="G6368" i="2"/>
  <c r="K6368" i="2"/>
  <c r="L6368" i="2" s="1"/>
  <c r="G4767" i="2"/>
  <c r="K4767" i="2"/>
  <c r="L4767" i="2" s="1"/>
  <c r="G4144" i="2"/>
  <c r="K4144" i="2"/>
  <c r="L4144" i="2" s="1"/>
  <c r="G4474" i="2"/>
  <c r="K4474" i="2"/>
  <c r="L4474" i="2" s="1"/>
  <c r="G4937" i="2"/>
  <c r="K4937" i="2"/>
  <c r="L4937" i="2" s="1"/>
  <c r="G5030" i="2"/>
  <c r="K5030" i="2"/>
  <c r="L5030" i="2" s="1"/>
  <c r="G4924" i="2"/>
  <c r="K4924" i="2"/>
  <c r="L4924" i="2" s="1"/>
  <c r="G4220" i="2"/>
  <c r="K4220" i="2"/>
  <c r="L4220" i="2" s="1"/>
  <c r="G3605" i="2"/>
  <c r="K3605" i="2"/>
  <c r="L3605" i="2" s="1"/>
  <c r="G3384" i="2"/>
  <c r="K3384" i="2"/>
  <c r="L3384" i="2" s="1"/>
  <c r="G2905" i="2"/>
  <c r="K2905" i="2"/>
  <c r="L2905" i="2" s="1"/>
  <c r="G2101" i="2"/>
  <c r="K2101" i="2"/>
  <c r="L2101" i="2" s="1"/>
  <c r="G1925" i="2"/>
  <c r="K1925" i="2"/>
  <c r="L1925" i="2" s="1"/>
  <c r="G2160" i="2"/>
  <c r="K2160" i="2"/>
  <c r="L2160" i="2" s="1"/>
  <c r="G1269" i="2"/>
  <c r="K1269" i="2"/>
  <c r="L1269" i="2" s="1"/>
  <c r="G1485" i="2"/>
  <c r="K1485" i="2"/>
  <c r="L1485" i="2" s="1"/>
  <c r="G544" i="2"/>
  <c r="K544" i="2"/>
  <c r="L544" i="2" s="1"/>
  <c r="G494" i="2"/>
  <c r="K494" i="2"/>
  <c r="L494" i="2" s="1"/>
  <c r="G899" i="2"/>
  <c r="K899" i="2"/>
  <c r="L899" i="2" s="1"/>
  <c r="G1855" i="2"/>
  <c r="K1855" i="2"/>
  <c r="L1855" i="2" s="1"/>
  <c r="G826" i="2"/>
  <c r="K826" i="2"/>
  <c r="L826" i="2" s="1"/>
  <c r="G670" i="2"/>
  <c r="K670" i="2"/>
  <c r="L670" i="2" s="1"/>
  <c r="G9129" i="2"/>
  <c r="K9129" i="2"/>
  <c r="L9129" i="2" s="1"/>
  <c r="G8916" i="2"/>
  <c r="K8916" i="2"/>
  <c r="L8916" i="2" s="1"/>
  <c r="G8644" i="2"/>
  <c r="K8644" i="2"/>
  <c r="L8644" i="2" s="1"/>
  <c r="G8308" i="2"/>
  <c r="K8308" i="2"/>
  <c r="L8308" i="2" s="1"/>
  <c r="G9058" i="2"/>
  <c r="K9058" i="2"/>
  <c r="L9058" i="2" s="1"/>
  <c r="G7911" i="2"/>
  <c r="K7911" i="2"/>
  <c r="L7911" i="2" s="1"/>
  <c r="G8983" i="2"/>
  <c r="K8983" i="2"/>
  <c r="L8983" i="2" s="1"/>
  <c r="G7756" i="2"/>
  <c r="K7756" i="2"/>
  <c r="L7756" i="2" s="1"/>
  <c r="G8947" i="2"/>
  <c r="K8947" i="2"/>
  <c r="L8947" i="2" s="1"/>
  <c r="G7708" i="2"/>
  <c r="K7708" i="2"/>
  <c r="L7708" i="2" s="1"/>
  <c r="G8833" i="2"/>
  <c r="K8833" i="2"/>
  <c r="L8833" i="2" s="1"/>
  <c r="G7546" i="2"/>
  <c r="K7546" i="2"/>
  <c r="L7546" i="2" s="1"/>
  <c r="G8719" i="2"/>
  <c r="K8719" i="2"/>
  <c r="L8719" i="2" s="1"/>
  <c r="G7338" i="2"/>
  <c r="K7338" i="2"/>
  <c r="L7338" i="2" s="1"/>
  <c r="G8604" i="2"/>
  <c r="K8604" i="2"/>
  <c r="L8604" i="2" s="1"/>
  <c r="G6691" i="2"/>
  <c r="K6691" i="2"/>
  <c r="L6691" i="2" s="1"/>
  <c r="G8550" i="2"/>
  <c r="K8550" i="2"/>
  <c r="L8550" i="2" s="1"/>
  <c r="G8038" i="2"/>
  <c r="K8038" i="2"/>
  <c r="L8038" i="2" s="1"/>
  <c r="G7512" i="2"/>
  <c r="K7512" i="2"/>
  <c r="L7512" i="2" s="1"/>
  <c r="G5820" i="2"/>
  <c r="K5820" i="2"/>
  <c r="L5820" i="2" s="1"/>
  <c r="G8541" i="2"/>
  <c r="K8541" i="2"/>
  <c r="L8541" i="2" s="1"/>
  <c r="G8029" i="2"/>
  <c r="K8029" i="2"/>
  <c r="L8029" i="2" s="1"/>
  <c r="G7502" i="2"/>
  <c r="K7502" i="2"/>
  <c r="L7502" i="2" s="1"/>
  <c r="G5660" i="2"/>
  <c r="K5660" i="2"/>
  <c r="L5660" i="2" s="1"/>
  <c r="G8986" i="2"/>
  <c r="K8986" i="2"/>
  <c r="L8986" i="2" s="1"/>
  <c r="G8474" i="2"/>
  <c r="K8474" i="2"/>
  <c r="L8474" i="2" s="1"/>
  <c r="G7962" i="2"/>
  <c r="K7962" i="2"/>
  <c r="L7962" i="2" s="1"/>
  <c r="G7414" i="2"/>
  <c r="K7414" i="2"/>
  <c r="L7414" i="2" s="1"/>
  <c r="G8529" i="2"/>
  <c r="K8529" i="2"/>
  <c r="L8529" i="2" s="1"/>
  <c r="G8017" i="2"/>
  <c r="K8017" i="2"/>
  <c r="L8017" i="2" s="1"/>
  <c r="G7487" i="2"/>
  <c r="K7487" i="2"/>
  <c r="L7487" i="2" s="1"/>
  <c r="G5266" i="2"/>
  <c r="K5266" i="2"/>
  <c r="L5266" i="2" s="1"/>
  <c r="G8520" i="2"/>
  <c r="K8520" i="2"/>
  <c r="L8520" i="2" s="1"/>
  <c r="G8008" i="2"/>
  <c r="K8008" i="2"/>
  <c r="L8008" i="2" s="1"/>
  <c r="G7475" i="2"/>
  <c r="K7475" i="2"/>
  <c r="L7475" i="2" s="1"/>
  <c r="G4861" i="2"/>
  <c r="K4861" i="2"/>
  <c r="L4861" i="2" s="1"/>
  <c r="G6877" i="2"/>
  <c r="K6877" i="2"/>
  <c r="L6877" i="2" s="1"/>
  <c r="G6365" i="2"/>
  <c r="K6365" i="2"/>
  <c r="L6365" i="2" s="1"/>
  <c r="G5746" i="2"/>
  <c r="K5746" i="2"/>
  <c r="L5746" i="2" s="1"/>
  <c r="G7380" i="2"/>
  <c r="K7380" i="2"/>
  <c r="L7380" i="2" s="1"/>
  <c r="G6868" i="2"/>
  <c r="K6868" i="2"/>
  <c r="L6868" i="2" s="1"/>
  <c r="G6356" i="2"/>
  <c r="K6356" i="2"/>
  <c r="L6356" i="2" s="1"/>
  <c r="G5722" i="2"/>
  <c r="K5722" i="2"/>
  <c r="L5722" i="2" s="1"/>
  <c r="G5955" i="2"/>
  <c r="K5955" i="2"/>
  <c r="L5955" i="2" s="1"/>
  <c r="G6770" i="2"/>
  <c r="K6770" i="2"/>
  <c r="L6770" i="2" s="1"/>
  <c r="G6258" i="2"/>
  <c r="K6258" i="2"/>
  <c r="L6258" i="2" s="1"/>
  <c r="G5351" i="2"/>
  <c r="K5351" i="2"/>
  <c r="L5351" i="2" s="1"/>
  <c r="G6913" i="2"/>
  <c r="K6913" i="2"/>
  <c r="L6913" i="2" s="1"/>
  <c r="G6401" i="2"/>
  <c r="K6401" i="2"/>
  <c r="L6401" i="2" s="1"/>
  <c r="G5812" i="2"/>
  <c r="K5812" i="2"/>
  <c r="L5812" i="2" s="1"/>
  <c r="G7288" i="2"/>
  <c r="K7288" i="2"/>
  <c r="L7288" i="2" s="1"/>
  <c r="G6776" i="2"/>
  <c r="K6776" i="2"/>
  <c r="L6776" i="2" s="1"/>
  <c r="G6264" i="2"/>
  <c r="K6264" i="2"/>
  <c r="L6264" i="2" s="1"/>
  <c r="G5376" i="2"/>
  <c r="K5376" i="2"/>
  <c r="L5376" i="2" s="1"/>
  <c r="G7007" i="2"/>
  <c r="K7007" i="2"/>
  <c r="L7007" i="2" s="1"/>
  <c r="G6495" i="2"/>
  <c r="K6495" i="2"/>
  <c r="L6495" i="2" s="1"/>
  <c r="G5972" i="2"/>
  <c r="K5972" i="2"/>
  <c r="L5972" i="2" s="1"/>
  <c r="G5610" i="2"/>
  <c r="K5610" i="2"/>
  <c r="L5610" i="2" s="1"/>
  <c r="G4795" i="2"/>
  <c r="K4795" i="2"/>
  <c r="L4795" i="2" s="1"/>
  <c r="G5779" i="2"/>
  <c r="K5779" i="2"/>
  <c r="L5779" i="2" s="1"/>
  <c r="G4999" i="2"/>
  <c r="K4999" i="2"/>
  <c r="L4999" i="2" s="1"/>
  <c r="G3588" i="2"/>
  <c r="K3588" i="2"/>
  <c r="L3588" i="2" s="1"/>
  <c r="G5469" i="2"/>
  <c r="K5469" i="2"/>
  <c r="L5469" i="2" s="1"/>
  <c r="G4650" i="2"/>
  <c r="K4650" i="2"/>
  <c r="L4650" i="2" s="1"/>
  <c r="G5365" i="2"/>
  <c r="K5365" i="2"/>
  <c r="L5365" i="2" s="1"/>
  <c r="G4546" i="2"/>
  <c r="K4546" i="2"/>
  <c r="L4546" i="2" s="1"/>
  <c r="G4723" i="2"/>
  <c r="K4723" i="2"/>
  <c r="L4723" i="2" s="1"/>
  <c r="G5836" i="2"/>
  <c r="K5836" i="2"/>
  <c r="L5836" i="2" s="1"/>
  <c r="G5067" i="2"/>
  <c r="K5067" i="2"/>
  <c r="L5067" i="2" s="1"/>
  <c r="G3968" i="2"/>
  <c r="K3968" i="2"/>
  <c r="L3968" i="2" s="1"/>
  <c r="G5601" i="2"/>
  <c r="K5601" i="2"/>
  <c r="L5601" i="2" s="1"/>
  <c r="G5089" i="2"/>
  <c r="K5089" i="2"/>
  <c r="L5089" i="2" s="1"/>
  <c r="G4577" i="2"/>
  <c r="K4577" i="2"/>
  <c r="L4577" i="2" s="1"/>
  <c r="G3674" i="2"/>
  <c r="K3674" i="2"/>
  <c r="L3674" i="2" s="1"/>
  <c r="G3261" i="2"/>
  <c r="K3261" i="2"/>
  <c r="L3261" i="2" s="1"/>
  <c r="G5502" i="2"/>
  <c r="K5502" i="2"/>
  <c r="L5502" i="2" s="1"/>
  <c r="G4990" i="2"/>
  <c r="K4990" i="2"/>
  <c r="L4990" i="2" s="1"/>
  <c r="G4478" i="2"/>
  <c r="K4478" i="2"/>
  <c r="L4478" i="2" s="1"/>
  <c r="G3135" i="2"/>
  <c r="K3135" i="2"/>
  <c r="L3135" i="2" s="1"/>
  <c r="G3514" i="2"/>
  <c r="K3514" i="2"/>
  <c r="L3514" i="2" s="1"/>
  <c r="G5140" i="2"/>
  <c r="K5140" i="2"/>
  <c r="L5140" i="2" s="1"/>
  <c r="G4628" i="2"/>
  <c r="K4628" i="2"/>
  <c r="L4628" i="2" s="1"/>
  <c r="G3811" i="2"/>
  <c r="K3811" i="2"/>
  <c r="L3811" i="2" s="1"/>
  <c r="G3066" i="2"/>
  <c r="K3066" i="2"/>
  <c r="L3066" i="2" s="1"/>
  <c r="G3957" i="2"/>
  <c r="K3957" i="2"/>
  <c r="L3957" i="2" s="1"/>
  <c r="G2973" i="2"/>
  <c r="K2973" i="2"/>
  <c r="L2973" i="2" s="1"/>
  <c r="G3924" i="2"/>
  <c r="K3924" i="2"/>
  <c r="L3924" i="2" s="1"/>
  <c r="G2546" i="2"/>
  <c r="K2546" i="2"/>
  <c r="L2546" i="2" s="1"/>
  <c r="G3915" i="2"/>
  <c r="K3915" i="2"/>
  <c r="L3915" i="2" s="1"/>
  <c r="G2303" i="2"/>
  <c r="K2303" i="2"/>
  <c r="L2303" i="2" s="1"/>
  <c r="G3898" i="2"/>
  <c r="K3898" i="2"/>
  <c r="L3898" i="2" s="1"/>
  <c r="G1666" i="2"/>
  <c r="K1666" i="2"/>
  <c r="L1666" i="2" s="1"/>
  <c r="G3064" i="2"/>
  <c r="K3064" i="2"/>
  <c r="L3064" i="2" s="1"/>
  <c r="G3481" i="2"/>
  <c r="K3481" i="2"/>
  <c r="L3481" i="2" s="1"/>
  <c r="G2607" i="2"/>
  <c r="K2607" i="2"/>
  <c r="L2607" i="2" s="1"/>
  <c r="G3472" i="2"/>
  <c r="K3472" i="2"/>
  <c r="L3472" i="2" s="1"/>
  <c r="G2560" i="2"/>
  <c r="K2560" i="2"/>
  <c r="L2560" i="2" s="1"/>
  <c r="G3471" i="2"/>
  <c r="K3471" i="2"/>
  <c r="L3471" i="2" s="1"/>
  <c r="G2557" i="2"/>
  <c r="K2557" i="2"/>
  <c r="L2557" i="2" s="1"/>
  <c r="G2071" i="2"/>
  <c r="K2071" i="2"/>
  <c r="L2071" i="2" s="1"/>
  <c r="G2801" i="2"/>
  <c r="K2801" i="2"/>
  <c r="L2801" i="2" s="1"/>
  <c r="G1425" i="2"/>
  <c r="K1425" i="2"/>
  <c r="L1425" i="2" s="1"/>
  <c r="G2577" i="2"/>
  <c r="K2577" i="2"/>
  <c r="L2577" i="2" s="1"/>
  <c r="G2870" i="2"/>
  <c r="K2870" i="2"/>
  <c r="L2870" i="2" s="1"/>
  <c r="G1991" i="2"/>
  <c r="K1991" i="2"/>
  <c r="L1991" i="2" s="1"/>
  <c r="G3236" i="2"/>
  <c r="K3236" i="2"/>
  <c r="L3236" i="2" s="1"/>
  <c r="G2712" i="2"/>
  <c r="K2712" i="2"/>
  <c r="L2712" i="2" s="1"/>
  <c r="G3083" i="2"/>
  <c r="K3083" i="2"/>
  <c r="L3083" i="2" s="1"/>
  <c r="G2503" i="2"/>
  <c r="K2503" i="2"/>
  <c r="L2503" i="2" s="1"/>
  <c r="G2260" i="2"/>
  <c r="K2260" i="2"/>
  <c r="L2260" i="2" s="1"/>
  <c r="G592" i="2"/>
  <c r="K592" i="2"/>
  <c r="L592" i="2" s="1"/>
  <c r="G2251" i="2"/>
  <c r="K2251" i="2"/>
  <c r="L2251" i="2" s="1"/>
  <c r="G2289" i="2"/>
  <c r="K2289" i="2"/>
  <c r="L2289" i="2" s="1"/>
  <c r="G1048" i="2"/>
  <c r="K1048" i="2"/>
  <c r="L1048" i="2" s="1"/>
  <c r="G2053" i="2"/>
  <c r="K2053" i="2"/>
  <c r="L2053" i="2" s="1"/>
  <c r="G2662" i="2"/>
  <c r="K2662" i="2"/>
  <c r="L2662" i="2" s="1"/>
  <c r="G2150" i="2"/>
  <c r="K2150" i="2"/>
  <c r="L2150" i="2" s="1"/>
  <c r="G1968" i="2"/>
  <c r="K1968" i="2"/>
  <c r="L1968" i="2" s="1"/>
  <c r="G1456" i="2"/>
  <c r="K1456" i="2"/>
  <c r="L1456" i="2" s="1"/>
  <c r="G1831" i="2"/>
  <c r="K1831" i="2"/>
  <c r="L1831" i="2" s="1"/>
  <c r="G1293" i="2"/>
  <c r="K1293" i="2"/>
  <c r="L1293" i="2" s="1"/>
  <c r="G1694" i="2"/>
  <c r="K1694" i="2"/>
  <c r="L1694" i="2" s="1"/>
  <c r="G1016" i="2"/>
  <c r="K1016" i="2"/>
  <c r="L1016" i="2" s="1"/>
  <c r="G1381" i="2"/>
  <c r="K1381" i="2"/>
  <c r="L1381" i="2" s="1"/>
  <c r="G1876" i="2"/>
  <c r="K1876" i="2"/>
  <c r="L1876" i="2" s="1"/>
  <c r="G1364" i="2"/>
  <c r="K1364" i="2"/>
  <c r="L1364" i="2" s="1"/>
  <c r="G1867" i="2"/>
  <c r="K1867" i="2"/>
  <c r="L1867" i="2" s="1"/>
  <c r="G1351" i="2"/>
  <c r="K1351" i="2"/>
  <c r="L1351" i="2" s="1"/>
  <c r="G1161" i="2"/>
  <c r="K1161" i="2"/>
  <c r="L1161" i="2" s="1"/>
  <c r="G649" i="2"/>
  <c r="K649" i="2"/>
  <c r="L649" i="2" s="1"/>
  <c r="G783" i="2"/>
  <c r="K783" i="2"/>
  <c r="L783" i="2" s="1"/>
  <c r="G1286" i="2"/>
  <c r="K1286" i="2"/>
  <c r="L1286" i="2" s="1"/>
  <c r="G774" i="2"/>
  <c r="K774" i="2"/>
  <c r="L774" i="2" s="1"/>
  <c r="G981" i="2"/>
  <c r="K981" i="2"/>
  <c r="L981" i="2" s="1"/>
  <c r="G716" i="2"/>
  <c r="K716" i="2"/>
  <c r="L716" i="2" s="1"/>
  <c r="G7732" i="2"/>
  <c r="K7732" i="2"/>
  <c r="L7732" i="2" s="1"/>
  <c r="G8212" i="2"/>
  <c r="K8212" i="2"/>
  <c r="L8212" i="2" s="1"/>
  <c r="G7242" i="2"/>
  <c r="K7242" i="2"/>
  <c r="L7242" i="2" s="1"/>
  <c r="G4695" i="2"/>
  <c r="K4695" i="2"/>
  <c r="L4695" i="2" s="1"/>
  <c r="G6633" i="2"/>
  <c r="K6633" i="2"/>
  <c r="L6633" i="2" s="1"/>
  <c r="G5867" i="2"/>
  <c r="K5867" i="2"/>
  <c r="L5867" i="2" s="1"/>
  <c r="G5167" i="2"/>
  <c r="K5167" i="2"/>
  <c r="L5167" i="2" s="1"/>
  <c r="G5328" i="2"/>
  <c r="K5328" i="2"/>
  <c r="L5328" i="2" s="1"/>
  <c r="G5890" i="2"/>
  <c r="K5890" i="2"/>
  <c r="L5890" i="2" s="1"/>
  <c r="G4553" i="2"/>
  <c r="K4553" i="2"/>
  <c r="L4553" i="2" s="1"/>
  <c r="G4838" i="2"/>
  <c r="K4838" i="2"/>
  <c r="L4838" i="2" s="1"/>
  <c r="G4732" i="2"/>
  <c r="K4732" i="2"/>
  <c r="L4732" i="2" s="1"/>
  <c r="G4156" i="2"/>
  <c r="K4156" i="2"/>
  <c r="L4156" i="2" s="1"/>
  <c r="G4066" i="2"/>
  <c r="K4066" i="2"/>
  <c r="L4066" i="2" s="1"/>
  <c r="G3576" i="2"/>
  <c r="K3576" i="2"/>
  <c r="L3576" i="2" s="1"/>
  <c r="G2841" i="2"/>
  <c r="K2841" i="2"/>
  <c r="L2841" i="2" s="1"/>
  <c r="G3212" i="2"/>
  <c r="K3212" i="2"/>
  <c r="L3212" i="2" s="1"/>
  <c r="G2675" i="2"/>
  <c r="K2675" i="2"/>
  <c r="L2675" i="2" s="1"/>
  <c r="G2446" i="2"/>
  <c r="K2446" i="2"/>
  <c r="L2446" i="2" s="1"/>
  <c r="G712" i="2"/>
  <c r="K712" i="2"/>
  <c r="L712" i="2" s="1"/>
  <c r="G890" i="2"/>
  <c r="K890" i="2"/>
  <c r="L890" i="2" s="1"/>
  <c r="G631" i="2"/>
  <c r="K631" i="2"/>
  <c r="L631" i="2" s="1"/>
  <c r="G756" i="2"/>
  <c r="K756" i="2"/>
  <c r="L756" i="2" s="1"/>
  <c r="G1672" i="2"/>
  <c r="K1672" i="2"/>
  <c r="L1672" i="2" s="1"/>
  <c r="G1580" i="2"/>
  <c r="K1580" i="2"/>
  <c r="L1580" i="2" s="1"/>
  <c r="G926" i="2"/>
  <c r="K926" i="2"/>
  <c r="L926" i="2" s="1"/>
  <c r="G435" i="2"/>
  <c r="K435" i="2"/>
  <c r="L435" i="2" s="1"/>
  <c r="G9191" i="2"/>
  <c r="K9191" i="2"/>
  <c r="L9191" i="2" s="1"/>
  <c r="G9055" i="2"/>
  <c r="K9055" i="2"/>
  <c r="L9055" i="2" s="1"/>
  <c r="G8820" i="2"/>
  <c r="K8820" i="2"/>
  <c r="L8820" i="2" s="1"/>
  <c r="G9114" i="2"/>
  <c r="K9114" i="2"/>
  <c r="L9114" i="2" s="1"/>
  <c r="G8060" i="2"/>
  <c r="K8060" i="2"/>
  <c r="L8060" i="2" s="1"/>
  <c r="G9056" i="2"/>
  <c r="K9056" i="2"/>
  <c r="L9056" i="2" s="1"/>
  <c r="G7907" i="2"/>
  <c r="K7907" i="2"/>
  <c r="L7907" i="2" s="1"/>
  <c r="G9038" i="2"/>
  <c r="K9038" i="2"/>
  <c r="L9038" i="2" s="1"/>
  <c r="G7859" i="2"/>
  <c r="K7859" i="2"/>
  <c r="L7859" i="2" s="1"/>
  <c r="G8945" i="2"/>
  <c r="K8945" i="2"/>
  <c r="L8945" i="2" s="1"/>
  <c r="G7707" i="2"/>
  <c r="K7707" i="2"/>
  <c r="L7707" i="2" s="1"/>
  <c r="G8831" i="2"/>
  <c r="K8831" i="2"/>
  <c r="L8831" i="2" s="1"/>
  <c r="G7545" i="2"/>
  <c r="K7545" i="2"/>
  <c r="L7545" i="2" s="1"/>
  <c r="G8716" i="2"/>
  <c r="K8716" i="2"/>
  <c r="L8716" i="2" s="1"/>
  <c r="G7331" i="2"/>
  <c r="K7331" i="2"/>
  <c r="L7331" i="2" s="1"/>
  <c r="G8606" i="2"/>
  <c r="K8606" i="2"/>
  <c r="L8606" i="2" s="1"/>
  <c r="G8094" i="2"/>
  <c r="K8094" i="2"/>
  <c r="L8094" i="2" s="1"/>
  <c r="G7576" i="2"/>
  <c r="K7576" i="2"/>
  <c r="L7576" i="2" s="1"/>
  <c r="G6283" i="2"/>
  <c r="K6283" i="2"/>
  <c r="L6283" i="2" s="1"/>
  <c r="G8597" i="2"/>
  <c r="K8597" i="2"/>
  <c r="L8597" i="2" s="1"/>
  <c r="G8085" i="2"/>
  <c r="K8085" i="2"/>
  <c r="L8085" i="2" s="1"/>
  <c r="G7566" i="2"/>
  <c r="K7566" i="2"/>
  <c r="L7566" i="2" s="1"/>
  <c r="G6246" i="2"/>
  <c r="K6246" i="2"/>
  <c r="L6246" i="2" s="1"/>
  <c r="G5015" i="2"/>
  <c r="K5015" i="2"/>
  <c r="L5015" i="2" s="1"/>
  <c r="G8530" i="2"/>
  <c r="K8530" i="2"/>
  <c r="L8530" i="2" s="1"/>
  <c r="G8018" i="2"/>
  <c r="K8018" i="2"/>
  <c r="L8018" i="2" s="1"/>
  <c r="G7489" i="2"/>
  <c r="K7489" i="2"/>
  <c r="L7489" i="2" s="1"/>
  <c r="G5299" i="2"/>
  <c r="K5299" i="2"/>
  <c r="L5299" i="2" s="1"/>
  <c r="G8073" i="2"/>
  <c r="K8073" i="2"/>
  <c r="L8073" i="2" s="1"/>
  <c r="G7552" i="2"/>
  <c r="K7552" i="2"/>
  <c r="L7552" i="2" s="1"/>
  <c r="G6174" i="2"/>
  <c r="K6174" i="2"/>
  <c r="L6174" i="2" s="1"/>
  <c r="G8576" i="2"/>
  <c r="K8576" i="2"/>
  <c r="L8576" i="2" s="1"/>
  <c r="G8064" i="2"/>
  <c r="K8064" i="2"/>
  <c r="L8064" i="2" s="1"/>
  <c r="G7542" i="2"/>
  <c r="K7542" i="2"/>
  <c r="L7542" i="2" s="1"/>
  <c r="G6102" i="2"/>
  <c r="K6102" i="2"/>
  <c r="L6102" i="2" s="1"/>
  <c r="G6933" i="2"/>
  <c r="K6933" i="2"/>
  <c r="L6933" i="2" s="1"/>
  <c r="G6421" i="2"/>
  <c r="K6421" i="2"/>
  <c r="L6421" i="2" s="1"/>
  <c r="G5848" i="2"/>
  <c r="K5848" i="2"/>
  <c r="L5848" i="2" s="1"/>
  <c r="G7436" i="2"/>
  <c r="K7436" i="2"/>
  <c r="L7436" i="2" s="1"/>
  <c r="G6924" i="2"/>
  <c r="K6924" i="2"/>
  <c r="L6924" i="2" s="1"/>
  <c r="G6412" i="2"/>
  <c r="K6412" i="2"/>
  <c r="L6412" i="2" s="1"/>
  <c r="G5831" i="2"/>
  <c r="K5831" i="2"/>
  <c r="L5831" i="2" s="1"/>
  <c r="G6027" i="2"/>
  <c r="K6027" i="2"/>
  <c r="L6027" i="2" s="1"/>
  <c r="G6826" i="2"/>
  <c r="K6826" i="2"/>
  <c r="L6826" i="2" s="1"/>
  <c r="G6314" i="2"/>
  <c r="K6314" i="2"/>
  <c r="L6314" i="2" s="1"/>
  <c r="G5589" i="2"/>
  <c r="K5589" i="2"/>
  <c r="L5589" i="2" s="1"/>
  <c r="G6969" i="2"/>
  <c r="K6969" i="2"/>
  <c r="L6969" i="2" s="1"/>
  <c r="G6457" i="2"/>
  <c r="K6457" i="2"/>
  <c r="L6457" i="2" s="1"/>
  <c r="G5912" i="2"/>
  <c r="K5912" i="2"/>
  <c r="L5912" i="2" s="1"/>
  <c r="G7344" i="2"/>
  <c r="K7344" i="2"/>
  <c r="L7344" i="2" s="1"/>
  <c r="G6832" i="2"/>
  <c r="K6832" i="2"/>
  <c r="L6832" i="2" s="1"/>
  <c r="G6320" i="2"/>
  <c r="K6320" i="2"/>
  <c r="L6320" i="2" s="1"/>
  <c r="G5611" i="2"/>
  <c r="K5611" i="2"/>
  <c r="L5611" i="2" s="1"/>
  <c r="G7063" i="2"/>
  <c r="K7063" i="2"/>
  <c r="L7063" i="2" s="1"/>
  <c r="G6551" i="2"/>
  <c r="K6551" i="2"/>
  <c r="L6551" i="2" s="1"/>
  <c r="G6039" i="2"/>
  <c r="K6039" i="2"/>
  <c r="L6039" i="2" s="1"/>
  <c r="G5684" i="2"/>
  <c r="K5684" i="2"/>
  <c r="L5684" i="2" s="1"/>
  <c r="G4885" i="2"/>
  <c r="K4885" i="2"/>
  <c r="L4885" i="2" s="1"/>
  <c r="G5853" i="2"/>
  <c r="K5853" i="2"/>
  <c r="L5853" i="2" s="1"/>
  <c r="G5088" i="2"/>
  <c r="K5088" i="2"/>
  <c r="L5088" i="2" s="1"/>
  <c r="G4022" i="2"/>
  <c r="K4022" i="2"/>
  <c r="L4022" i="2" s="1"/>
  <c r="G5559" i="2"/>
  <c r="K5559" i="2"/>
  <c r="L5559" i="2" s="1"/>
  <c r="G4739" i="2"/>
  <c r="K4739" i="2"/>
  <c r="L4739" i="2" s="1"/>
  <c r="G5455" i="2"/>
  <c r="K5455" i="2"/>
  <c r="L5455" i="2" s="1"/>
  <c r="G4635" i="2"/>
  <c r="K4635" i="2"/>
  <c r="L4635" i="2" s="1"/>
  <c r="G4813" i="2"/>
  <c r="K4813" i="2"/>
  <c r="L4813" i="2" s="1"/>
  <c r="G5911" i="2"/>
  <c r="K5911" i="2"/>
  <c r="L5911" i="2" s="1"/>
  <c r="G5157" i="2"/>
  <c r="K5157" i="2"/>
  <c r="L5157" i="2" s="1"/>
  <c r="G4192" i="2"/>
  <c r="K4192" i="2"/>
  <c r="L4192" i="2" s="1"/>
  <c r="G5657" i="2"/>
  <c r="K5657" i="2"/>
  <c r="L5657" i="2" s="1"/>
  <c r="G5145" i="2"/>
  <c r="K5145" i="2"/>
  <c r="L5145" i="2" s="1"/>
  <c r="G4633" i="2"/>
  <c r="K4633" i="2"/>
  <c r="L4633" i="2" s="1"/>
  <c r="G3822" i="2"/>
  <c r="K3822" i="2"/>
  <c r="L3822" i="2" s="1"/>
  <c r="G3574" i="2"/>
  <c r="K3574" i="2"/>
  <c r="L3574" i="2" s="1"/>
  <c r="G5558" i="2"/>
  <c r="K5558" i="2"/>
  <c r="L5558" i="2" s="1"/>
  <c r="G5046" i="2"/>
  <c r="K5046" i="2"/>
  <c r="L5046" i="2" s="1"/>
  <c r="G4534" i="2"/>
  <c r="K4534" i="2"/>
  <c r="L4534" i="2" s="1"/>
  <c r="G3548" i="2"/>
  <c r="K3548" i="2"/>
  <c r="L3548" i="2" s="1"/>
  <c r="G3684" i="2"/>
  <c r="K3684" i="2"/>
  <c r="L3684" i="2" s="1"/>
  <c r="G5196" i="2"/>
  <c r="K5196" i="2"/>
  <c r="L5196" i="2" s="1"/>
  <c r="G4684" i="2"/>
  <c r="K4684" i="2"/>
  <c r="L4684" i="2" s="1"/>
  <c r="G3944" i="2"/>
  <c r="K3944" i="2"/>
  <c r="L3944" i="2" s="1"/>
  <c r="G3282" i="2"/>
  <c r="K3282" i="2"/>
  <c r="L3282" i="2" s="1"/>
  <c r="G4013" i="2"/>
  <c r="K4013" i="2"/>
  <c r="L4013" i="2" s="1"/>
  <c r="G3243" i="2"/>
  <c r="K3243" i="2"/>
  <c r="L3243" i="2" s="1"/>
  <c r="G3980" i="2"/>
  <c r="K3980" i="2"/>
  <c r="L3980" i="2" s="1"/>
  <c r="G3125" i="2"/>
  <c r="K3125" i="2"/>
  <c r="L3125" i="2" s="1"/>
  <c r="G8603" i="2"/>
  <c r="K8603" i="2"/>
  <c r="L8603" i="2" s="1"/>
  <c r="G8260" i="2"/>
  <c r="K8260" i="2"/>
  <c r="L8260" i="2" s="1"/>
  <c r="G7790" i="2"/>
  <c r="K7790" i="2"/>
  <c r="L7790" i="2" s="1"/>
  <c r="G8738" i="2"/>
  <c r="K8738" i="2"/>
  <c r="L8738" i="2" s="1"/>
  <c r="G8281" i="2"/>
  <c r="K8281" i="2"/>
  <c r="L8281" i="2" s="1"/>
  <c r="G6962" i="2"/>
  <c r="K6962" i="2"/>
  <c r="L6962" i="2" s="1"/>
  <c r="G6108" i="2"/>
  <c r="K6108" i="2"/>
  <c r="L6108" i="2" s="1"/>
  <c r="G7040" i="2"/>
  <c r="K7040" i="2"/>
  <c r="L7040" i="2" s="1"/>
  <c r="G5218" i="2"/>
  <c r="K5218" i="2"/>
  <c r="L5218" i="2" s="1"/>
  <c r="G4968" i="2"/>
  <c r="K4968" i="2"/>
  <c r="L4968" i="2" s="1"/>
  <c r="G4841" i="2"/>
  <c r="K4841" i="2"/>
  <c r="L4841" i="2" s="1"/>
  <c r="G4153" i="2"/>
  <c r="K4153" i="2"/>
  <c r="L4153" i="2" s="1"/>
  <c r="G4188" i="2"/>
  <c r="K4188" i="2"/>
  <c r="L4188" i="2" s="1"/>
  <c r="G1585" i="2"/>
  <c r="K1585" i="2"/>
  <c r="L1585" i="2" s="1"/>
  <c r="G3065" i="2"/>
  <c r="K3065" i="2"/>
  <c r="L3065" i="2" s="1"/>
  <c r="G2988" i="2"/>
  <c r="K2988" i="2"/>
  <c r="L2988" i="2" s="1"/>
  <c r="G1967" i="2"/>
  <c r="K1967" i="2"/>
  <c r="L1967" i="2" s="1"/>
  <c r="G1697" i="2"/>
  <c r="K1697" i="2"/>
  <c r="L1697" i="2" s="1"/>
  <c r="G1446" i="2"/>
  <c r="K1446" i="2"/>
  <c r="L1446" i="2" s="1"/>
  <c r="G728" i="2"/>
  <c r="K728" i="2"/>
  <c r="L728" i="2" s="1"/>
  <c r="G797" i="2"/>
  <c r="K797" i="2"/>
  <c r="L797" i="2" s="1"/>
  <c r="G9164" i="2"/>
  <c r="K9164" i="2"/>
  <c r="L9164" i="2" s="1"/>
  <c r="G6844" i="2"/>
  <c r="K6844" i="2"/>
  <c r="L6844" i="2" s="1"/>
  <c r="G5029" i="2"/>
  <c r="K5029" i="2"/>
  <c r="L5029" i="2" s="1"/>
  <c r="G2855" i="2"/>
  <c r="K2855" i="2"/>
  <c r="L2855" i="2" s="1"/>
  <c r="G1596" i="2"/>
  <c r="K1596" i="2"/>
  <c r="L1596" i="2" s="1"/>
  <c r="G8187" i="2"/>
  <c r="K8187" i="2"/>
  <c r="L8187" i="2" s="1"/>
  <c r="G8599" i="2"/>
  <c r="K8599" i="2"/>
  <c r="L8599" i="2" s="1"/>
  <c r="G8259" i="2"/>
  <c r="K8259" i="2"/>
  <c r="L8259" i="2" s="1"/>
  <c r="G8349" i="2"/>
  <c r="K8349" i="2"/>
  <c r="L8349" i="2" s="1"/>
  <c r="G6987" i="2"/>
  <c r="K6987" i="2"/>
  <c r="L6987" i="2" s="1"/>
  <c r="G7110" i="2"/>
  <c r="K7110" i="2"/>
  <c r="L7110" i="2" s="1"/>
  <c r="G6676" i="2"/>
  <c r="K6676" i="2"/>
  <c r="L6676" i="2" s="1"/>
  <c r="G6721" i="2"/>
  <c r="K6721" i="2"/>
  <c r="L6721" i="2" s="1"/>
  <c r="G6815" i="2"/>
  <c r="K6815" i="2"/>
  <c r="L6815" i="2" s="1"/>
  <c r="G4240" i="2"/>
  <c r="K4240" i="2"/>
  <c r="L4240" i="2" s="1"/>
  <c r="G4388" i="2"/>
  <c r="K4388" i="2"/>
  <c r="L4388" i="2" s="1"/>
  <c r="G3737" i="2"/>
  <c r="K3737" i="2"/>
  <c r="L3737" i="2" s="1"/>
  <c r="G4948" i="2"/>
  <c r="K4948" i="2"/>
  <c r="L4948" i="2" s="1"/>
  <c r="G3677" i="2"/>
  <c r="K3677" i="2"/>
  <c r="L3677" i="2" s="1"/>
  <c r="G3289" i="2"/>
  <c r="K3289" i="2"/>
  <c r="L3289" i="2" s="1"/>
  <c r="G2943" i="2"/>
  <c r="K2943" i="2"/>
  <c r="L2943" i="2" s="1"/>
  <c r="G2891" i="2"/>
  <c r="K2891" i="2"/>
  <c r="L2891" i="2" s="1"/>
  <c r="G1866" i="2"/>
  <c r="K1866" i="2"/>
  <c r="L1866" i="2" s="1"/>
  <c r="G986" i="2"/>
  <c r="K986" i="2"/>
  <c r="L986" i="2" s="1"/>
  <c r="G1094" i="2"/>
  <c r="K1094" i="2"/>
  <c r="L1094" i="2" s="1"/>
  <c r="G4503" i="2"/>
  <c r="K4503" i="2"/>
  <c r="L4503" i="2" s="1"/>
  <c r="G3497" i="2"/>
  <c r="K3497" i="2"/>
  <c r="L3497" i="2" s="1"/>
  <c r="G1713" i="2"/>
  <c r="K1713" i="2"/>
  <c r="L1713" i="2" s="1"/>
  <c r="G640" i="2"/>
  <c r="K640" i="2"/>
  <c r="L640" i="2" s="1"/>
  <c r="G8827" i="2"/>
  <c r="K8827" i="2"/>
  <c r="L8827" i="2" s="1"/>
  <c r="G8559" i="2"/>
  <c r="K8559" i="2"/>
  <c r="L8559" i="2" s="1"/>
  <c r="G7902" i="2"/>
  <c r="K7902" i="2"/>
  <c r="L7902" i="2" s="1"/>
  <c r="G7118" i="2"/>
  <c r="K7118" i="2"/>
  <c r="L7118" i="2" s="1"/>
  <c r="G7278" i="2"/>
  <c r="K7278" i="2"/>
  <c r="L7278" i="2" s="1"/>
  <c r="G6229" i="2"/>
  <c r="K6229" i="2"/>
  <c r="L6229" i="2" s="1"/>
  <c r="G6634" i="2"/>
  <c r="K6634" i="2"/>
  <c r="L6634" i="2" s="1"/>
  <c r="G6640" i="2"/>
  <c r="K6640" i="2"/>
  <c r="L6640" i="2" s="1"/>
  <c r="G5397" i="2"/>
  <c r="K5397" i="2"/>
  <c r="L5397" i="2" s="1"/>
  <c r="G5147" i="2"/>
  <c r="K5147" i="2"/>
  <c r="L5147" i="2" s="1"/>
  <c r="G5465" i="2"/>
  <c r="K5465" i="2"/>
  <c r="L5465" i="2" s="1"/>
  <c r="G4286" i="2"/>
  <c r="K4286" i="2"/>
  <c r="L4286" i="2" s="1"/>
  <c r="G3796" i="2"/>
  <c r="K3796" i="2"/>
  <c r="L3796" i="2" s="1"/>
  <c r="G2698" i="2"/>
  <c r="K2698" i="2"/>
  <c r="L2698" i="2" s="1"/>
  <c r="G3177" i="2"/>
  <c r="K3177" i="2"/>
  <c r="L3177" i="2" s="1"/>
  <c r="G2530" i="2"/>
  <c r="K2530" i="2"/>
  <c r="L2530" i="2" s="1"/>
  <c r="G2432" i="2"/>
  <c r="K2432" i="2"/>
  <c r="L2432" i="2" s="1"/>
  <c r="G1757" i="2"/>
  <c r="K1757" i="2"/>
  <c r="L1757" i="2" s="1"/>
  <c r="G513" i="2"/>
  <c r="K513" i="2"/>
  <c r="L513" i="2" s="1"/>
  <c r="G388" i="2"/>
  <c r="K388" i="2"/>
  <c r="L388" i="2" s="1"/>
  <c r="G5906" i="2"/>
  <c r="K5906" i="2"/>
  <c r="L5906" i="2" s="1"/>
  <c r="G5394" i="2"/>
  <c r="K5394" i="2"/>
  <c r="L5394" i="2" s="1"/>
  <c r="G5719" i="2"/>
  <c r="K5719" i="2"/>
  <c r="L5719" i="2" s="1"/>
  <c r="G3380" i="2"/>
  <c r="K3380" i="2"/>
  <c r="L3380" i="2" s="1"/>
  <c r="G695" i="2"/>
  <c r="K695" i="2"/>
  <c r="L695" i="2" s="1"/>
  <c r="G7995" i="2"/>
  <c r="K7995" i="2"/>
  <c r="L7995" i="2" s="1"/>
  <c r="G9101" i="2"/>
  <c r="K9101" i="2"/>
  <c r="L9101" i="2" s="1"/>
  <c r="G8726" i="2"/>
  <c r="K8726" i="2"/>
  <c r="L8726" i="2" s="1"/>
  <c r="G6726" i="2"/>
  <c r="K6726" i="2"/>
  <c r="L6726" i="2" s="1"/>
  <c r="G6678" i="2"/>
  <c r="K6678" i="2"/>
  <c r="L6678" i="2" s="1"/>
  <c r="G6029" i="2"/>
  <c r="K6029" i="2"/>
  <c r="L6029" i="2" s="1"/>
  <c r="G6434" i="2"/>
  <c r="K6434" i="2"/>
  <c r="L6434" i="2" s="1"/>
  <c r="G7183" i="2"/>
  <c r="K7183" i="2"/>
  <c r="L7183" i="2" s="1"/>
  <c r="G4931" i="2"/>
  <c r="K4931" i="2"/>
  <c r="L4931" i="2" s="1"/>
  <c r="G5777" i="2"/>
  <c r="K5777" i="2"/>
  <c r="L5777" i="2" s="1"/>
  <c r="G4654" i="2"/>
  <c r="K4654" i="2"/>
  <c r="L4654" i="2" s="1"/>
  <c r="G4133" i="2"/>
  <c r="K4133" i="2"/>
  <c r="L4133" i="2" s="1"/>
  <c r="G3396" i="2"/>
  <c r="K3396" i="2"/>
  <c r="L3396" i="2" s="1"/>
  <c r="G3647" i="2"/>
  <c r="K3647" i="2"/>
  <c r="L3647" i="2" s="1"/>
  <c r="G1393" i="2"/>
  <c r="K1393" i="2"/>
  <c r="L1393" i="2" s="1"/>
  <c r="G2427" i="2"/>
  <c r="K2427" i="2"/>
  <c r="L2427" i="2" s="1"/>
  <c r="G1632" i="2"/>
  <c r="K1632" i="2"/>
  <c r="L1632" i="2" s="1"/>
  <c r="G1540" i="2"/>
  <c r="K1540" i="2"/>
  <c r="L1540" i="2" s="1"/>
  <c r="G959" i="2"/>
  <c r="K959" i="2"/>
  <c r="L959" i="2" s="1"/>
  <c r="G700" i="2"/>
  <c r="K700" i="2"/>
  <c r="L700" i="2" s="1"/>
  <c r="G8398" i="2"/>
  <c r="K8398" i="2"/>
  <c r="L8398" i="2" s="1"/>
  <c r="G6490" i="2"/>
  <c r="K6490" i="2"/>
  <c r="L6490" i="2" s="1"/>
  <c r="G4501" i="2"/>
  <c r="K4501" i="2"/>
  <c r="L4501" i="2" s="1"/>
  <c r="G2386" i="2"/>
  <c r="K2386" i="2"/>
  <c r="L2386" i="2" s="1"/>
  <c r="G1725" i="2"/>
  <c r="K1725" i="2"/>
  <c r="L1725" i="2" s="1"/>
  <c r="G7427" i="2"/>
  <c r="K7427" i="2"/>
  <c r="L7427" i="2" s="1"/>
  <c r="G8307" i="2"/>
  <c r="K8307" i="2"/>
  <c r="L8307" i="2" s="1"/>
  <c r="G8262" i="2"/>
  <c r="K8262" i="2"/>
  <c r="L8262" i="2" s="1"/>
  <c r="G6910" i="2"/>
  <c r="K6910" i="2"/>
  <c r="L6910" i="2" s="1"/>
  <c r="G7729" i="2"/>
  <c r="K7729" i="2"/>
  <c r="L7729" i="2" s="1"/>
  <c r="G6077" i="2"/>
  <c r="K6077" i="2"/>
  <c r="L6077" i="2" s="1"/>
  <c r="G6195" i="2"/>
  <c r="K6195" i="2"/>
  <c r="L6195" i="2" s="1"/>
  <c r="G7000" i="2"/>
  <c r="K7000" i="2"/>
  <c r="L7000" i="2" s="1"/>
  <c r="G5154" i="2"/>
  <c r="K5154" i="2"/>
  <c r="L5154" i="2" s="1"/>
  <c r="G4904" i="2"/>
  <c r="K4904" i="2"/>
  <c r="L4904" i="2" s="1"/>
  <c r="G5825" i="2"/>
  <c r="K5825" i="2"/>
  <c r="L5825" i="2" s="1"/>
  <c r="G4702" i="2"/>
  <c r="K4702" i="2"/>
  <c r="L4702" i="2" s="1"/>
  <c r="G4181" i="2"/>
  <c r="K4181" i="2"/>
  <c r="L4181" i="2" s="1"/>
  <c r="G3490" i="2"/>
  <c r="K3490" i="2"/>
  <c r="L3490" i="2" s="1"/>
  <c r="G3696" i="2"/>
  <c r="K3696" i="2"/>
  <c r="L3696" i="2" s="1"/>
  <c r="G2397" i="2"/>
  <c r="K2397" i="2"/>
  <c r="L2397" i="2" s="1"/>
  <c r="G2226" i="2"/>
  <c r="K2226" i="2"/>
  <c r="L2226" i="2" s="1"/>
  <c r="G2280" i="2"/>
  <c r="K2280" i="2"/>
  <c r="L2280" i="2" s="1"/>
  <c r="G1543" i="2"/>
  <c r="K1543" i="2"/>
  <c r="L1543" i="2" s="1"/>
  <c r="G552" i="2"/>
  <c r="K552" i="2"/>
  <c r="L552" i="2" s="1"/>
  <c r="G486" i="2"/>
  <c r="K486" i="2"/>
  <c r="L486" i="2" s="1"/>
  <c r="G6828" i="2"/>
  <c r="K6828" i="2"/>
  <c r="L6828" i="2" s="1"/>
  <c r="G6071" i="2"/>
  <c r="K6071" i="2"/>
  <c r="L6071" i="2" s="1"/>
  <c r="G5881" i="2"/>
  <c r="K5881" i="2"/>
  <c r="L5881" i="2" s="1"/>
  <c r="G4323" i="2"/>
  <c r="K4323" i="2"/>
  <c r="L4323" i="2" s="1"/>
  <c r="G2894" i="2"/>
  <c r="K2894" i="2"/>
  <c r="L2894" i="2" s="1"/>
  <c r="G1533" i="2"/>
  <c r="K1533" i="2"/>
  <c r="L1533" i="2" s="1"/>
  <c r="G9210" i="2"/>
  <c r="K9210" i="2"/>
  <c r="L9210" i="2" s="1"/>
  <c r="G7963" i="2"/>
  <c r="K7963" i="2"/>
  <c r="L7963" i="2" s="1"/>
  <c r="G6667" i="2"/>
  <c r="K6667" i="2"/>
  <c r="L6667" i="2" s="1"/>
  <c r="G8114" i="2"/>
  <c r="K8114" i="2"/>
  <c r="L8114" i="2" s="1"/>
  <c r="G8160" i="2"/>
  <c r="K8160" i="2"/>
  <c r="L8160" i="2" s="1"/>
  <c r="G6380" i="2"/>
  <c r="K6380" i="2"/>
  <c r="L6380" i="2" s="1"/>
  <c r="G4823" i="2"/>
  <c r="K4823" i="2"/>
  <c r="L4823" i="2" s="1"/>
  <c r="G5069" i="2"/>
  <c r="K5069" i="2"/>
  <c r="L5069" i="2" s="1"/>
  <c r="G3966" i="2"/>
  <c r="K3966" i="2"/>
  <c r="L3966" i="2" s="1"/>
  <c r="G3986" i="2"/>
  <c r="K3986" i="2"/>
  <c r="L3986" i="2" s="1"/>
  <c r="G1730" i="2"/>
  <c r="K1730" i="2"/>
  <c r="L1730" i="2" s="1"/>
  <c r="G1507" i="2"/>
  <c r="K1507" i="2"/>
  <c r="L1507" i="2" s="1"/>
  <c r="G8619" i="2"/>
  <c r="K8619" i="2"/>
  <c r="L8619" i="2" s="1"/>
  <c r="G9140" i="2"/>
  <c r="K9140" i="2"/>
  <c r="L9140" i="2" s="1"/>
  <c r="G8310" i="2"/>
  <c r="K8310" i="2"/>
  <c r="L8310" i="2" s="1"/>
  <c r="G6814" i="2"/>
  <c r="K6814" i="2"/>
  <c r="L6814" i="2" s="1"/>
  <c r="G7006" i="2"/>
  <c r="K7006" i="2"/>
  <c r="L7006" i="2" s="1"/>
  <c r="G6125" i="2"/>
  <c r="K6125" i="2"/>
  <c r="L6125" i="2" s="1"/>
  <c r="G6530" i="2"/>
  <c r="K6530" i="2"/>
  <c r="L6530" i="2" s="1"/>
  <c r="G7048" i="2"/>
  <c r="K7048" i="2"/>
  <c r="L7048" i="2" s="1"/>
  <c r="G5231" i="2"/>
  <c r="K5231" i="2"/>
  <c r="L5231" i="2" s="1"/>
  <c r="G4981" i="2"/>
  <c r="K4981" i="2"/>
  <c r="L4981" i="2" s="1"/>
  <c r="G4849" i="2"/>
  <c r="K4849" i="2"/>
  <c r="L4849" i="2" s="1"/>
  <c r="G5262" i="2"/>
  <c r="K5262" i="2"/>
  <c r="L5262" i="2" s="1"/>
  <c r="G3306" i="2"/>
  <c r="K3306" i="2"/>
  <c r="L3306" i="2" s="1"/>
  <c r="G3566" i="2"/>
  <c r="K3566" i="2"/>
  <c r="L3566" i="2" s="1"/>
  <c r="G3138" i="2"/>
  <c r="K3138" i="2"/>
  <c r="L3138" i="2" s="1"/>
  <c r="G2357" i="2"/>
  <c r="K2357" i="2"/>
  <c r="L2357" i="2" s="1"/>
  <c r="G2523" i="2"/>
  <c r="K2523" i="2"/>
  <c r="L2523" i="2" s="1"/>
  <c r="G1728" i="2"/>
  <c r="K1728" i="2"/>
  <c r="L1728" i="2" s="1"/>
  <c r="G864" i="2"/>
  <c r="K864" i="2"/>
  <c r="L864" i="2" s="1"/>
  <c r="G921" i="2"/>
  <c r="K921" i="2"/>
  <c r="L921" i="2" s="1"/>
  <c r="G796" i="2"/>
  <c r="K796" i="2"/>
  <c r="L796" i="2" s="1"/>
  <c r="G8389" i="2"/>
  <c r="K8389" i="2"/>
  <c r="L8389" i="2" s="1"/>
  <c r="G5440" i="2"/>
  <c r="K5440" i="2"/>
  <c r="L5440" i="2" s="1"/>
  <c r="G3329" i="2"/>
  <c r="K3329" i="2"/>
  <c r="L3329" i="2" s="1"/>
  <c r="G637" i="2"/>
  <c r="K637" i="2"/>
  <c r="L637" i="2" s="1"/>
  <c r="G8372" i="2"/>
  <c r="K8372" i="2"/>
  <c r="L8372" i="2" s="1"/>
  <c r="G7755" i="2"/>
  <c r="K7755" i="2"/>
  <c r="L7755" i="2" s="1"/>
  <c r="G7299" i="2"/>
  <c r="K7299" i="2"/>
  <c r="L7299" i="2" s="1"/>
  <c r="G9169" i="2"/>
  <c r="K9169" i="2"/>
  <c r="L9169" i="2" s="1"/>
  <c r="G8859" i="2"/>
  <c r="K8859" i="2"/>
  <c r="L8859" i="2" s="1"/>
  <c r="G7586" i="2"/>
  <c r="K7586" i="2"/>
  <c r="L7586" i="2" s="1"/>
  <c r="G8743" i="2"/>
  <c r="K8743" i="2"/>
  <c r="L8743" i="2" s="1"/>
  <c r="G7395" i="2"/>
  <c r="K7395" i="2"/>
  <c r="L7395" i="2" s="1"/>
  <c r="G8707" i="2"/>
  <c r="K8707" i="2"/>
  <c r="L8707" i="2" s="1"/>
  <c r="G7290" i="2"/>
  <c r="K7290" i="2"/>
  <c r="L7290" i="2" s="1"/>
  <c r="G8593" i="2"/>
  <c r="K8593" i="2"/>
  <c r="L8593" i="2" s="1"/>
  <c r="G6595" i="2"/>
  <c r="K6595" i="2"/>
  <c r="L6595" i="2" s="1"/>
  <c r="G8451" i="2"/>
  <c r="K8451" i="2"/>
  <c r="L8451" i="2" s="1"/>
  <c r="G9203" i="2"/>
  <c r="K9203" i="2"/>
  <c r="L9203" i="2" s="1"/>
  <c r="G8299" i="2"/>
  <c r="K8299" i="2"/>
  <c r="L8299" i="2" s="1"/>
  <c r="G8942" i="2"/>
  <c r="K8942" i="2"/>
  <c r="L8942" i="2" s="1"/>
  <c r="G8430" i="2"/>
  <c r="K8430" i="2"/>
  <c r="L8430" i="2" s="1"/>
  <c r="G7918" i="2"/>
  <c r="K7918" i="2"/>
  <c r="L7918" i="2" s="1"/>
  <c r="G7351" i="2"/>
  <c r="K7351" i="2"/>
  <c r="L7351" i="2" s="1"/>
  <c r="G8933" i="2"/>
  <c r="K8933" i="2"/>
  <c r="L8933" i="2" s="1"/>
  <c r="G8421" i="2"/>
  <c r="K8421" i="2"/>
  <c r="L8421" i="2" s="1"/>
  <c r="G7909" i="2"/>
  <c r="K7909" i="2"/>
  <c r="L7909" i="2" s="1"/>
  <c r="G7334" i="2"/>
  <c r="K7334" i="2"/>
  <c r="L7334" i="2" s="1"/>
  <c r="G7162" i="2"/>
  <c r="K7162" i="2"/>
  <c r="L7162" i="2" s="1"/>
  <c r="G8866" i="2"/>
  <c r="K8866" i="2"/>
  <c r="L8866" i="2" s="1"/>
  <c r="G8354" i="2"/>
  <c r="K8354" i="2"/>
  <c r="L8354" i="2" s="1"/>
  <c r="G7842" i="2"/>
  <c r="K7842" i="2"/>
  <c r="L7842" i="2" s="1"/>
  <c r="G7179" i="2"/>
  <c r="K7179" i="2"/>
  <c r="L7179" i="2" s="1"/>
  <c r="G8409" i="2"/>
  <c r="K8409" i="2"/>
  <c r="L8409" i="2" s="1"/>
  <c r="G7897" i="2"/>
  <c r="K7897" i="2"/>
  <c r="L7897" i="2" s="1"/>
  <c r="G7310" i="2"/>
  <c r="K7310" i="2"/>
  <c r="L7310" i="2" s="1"/>
  <c r="G8912" i="2"/>
  <c r="K8912" i="2"/>
  <c r="L8912" i="2" s="1"/>
  <c r="G8400" i="2"/>
  <c r="K8400" i="2"/>
  <c r="L8400" i="2" s="1"/>
  <c r="G7888" i="2"/>
  <c r="K7888" i="2"/>
  <c r="L7888" i="2" s="1"/>
  <c r="G7291" i="2"/>
  <c r="K7291" i="2"/>
  <c r="L7291" i="2" s="1"/>
  <c r="G7269" i="2"/>
  <c r="K7269" i="2"/>
  <c r="L7269" i="2" s="1"/>
  <c r="G6757" i="2"/>
  <c r="K6757" i="2"/>
  <c r="L6757" i="2" s="1"/>
  <c r="G6245" i="2"/>
  <c r="K6245" i="2"/>
  <c r="L6245" i="2" s="1"/>
  <c r="G5296" i="2"/>
  <c r="K5296" i="2"/>
  <c r="L5296" i="2" s="1"/>
  <c r="G7260" i="2"/>
  <c r="K7260" i="2"/>
  <c r="L7260" i="2" s="1"/>
  <c r="G6748" i="2"/>
  <c r="K6748" i="2"/>
  <c r="L6748" i="2" s="1"/>
  <c r="G6236" i="2"/>
  <c r="K6236" i="2"/>
  <c r="L6236" i="2" s="1"/>
  <c r="G5258" i="2"/>
  <c r="K5258" i="2"/>
  <c r="L5258" i="2" s="1"/>
  <c r="G5741" i="2"/>
  <c r="K5741" i="2"/>
  <c r="L5741" i="2" s="1"/>
  <c r="G6650" i="2"/>
  <c r="K6650" i="2"/>
  <c r="L6650" i="2" s="1"/>
  <c r="G6138" i="2"/>
  <c r="K6138" i="2"/>
  <c r="L6138" i="2" s="1"/>
  <c r="G4682" i="2"/>
  <c r="K4682" i="2"/>
  <c r="L4682" i="2" s="1"/>
  <c r="G6793" i="2"/>
  <c r="K6793" i="2"/>
  <c r="L6793" i="2" s="1"/>
  <c r="G6281" i="2"/>
  <c r="K6281" i="2"/>
  <c r="L6281" i="2" s="1"/>
  <c r="G5450" i="2"/>
  <c r="K5450" i="2"/>
  <c r="L5450" i="2" s="1"/>
  <c r="G7168" i="2"/>
  <c r="K7168" i="2"/>
  <c r="L7168" i="2" s="1"/>
  <c r="G6656" i="2"/>
  <c r="K6656" i="2"/>
  <c r="L6656" i="2" s="1"/>
  <c r="G6144" i="2"/>
  <c r="K6144" i="2"/>
  <c r="L6144" i="2" s="1"/>
  <c r="G4720" i="2"/>
  <c r="K4720" i="2"/>
  <c r="L4720" i="2" s="1"/>
  <c r="G6887" i="2"/>
  <c r="K6887" i="2"/>
  <c r="L6887" i="2" s="1"/>
  <c r="G6375" i="2"/>
  <c r="K6375" i="2"/>
  <c r="L6375" i="2" s="1"/>
  <c r="G5765" i="2"/>
  <c r="K5765" i="2"/>
  <c r="L5765" i="2" s="1"/>
  <c r="G5423" i="2"/>
  <c r="K5423" i="2"/>
  <c r="L5423" i="2" s="1"/>
  <c r="G4603" i="2"/>
  <c r="K4603" i="2"/>
  <c r="L4603" i="2" s="1"/>
  <c r="G5619" i="2"/>
  <c r="K5619" i="2"/>
  <c r="L5619" i="2" s="1"/>
  <c r="G4807" i="2"/>
  <c r="K4807" i="2"/>
  <c r="L4807" i="2" s="1"/>
  <c r="G4464" i="2"/>
  <c r="K4464" i="2"/>
  <c r="L4464" i="2" s="1"/>
  <c r="G5277" i="2"/>
  <c r="K5277" i="2"/>
  <c r="L5277" i="2" s="1"/>
  <c r="G4447" i="2"/>
  <c r="K4447" i="2"/>
  <c r="L4447" i="2" s="1"/>
  <c r="G5173" i="2"/>
  <c r="K5173" i="2"/>
  <c r="L5173" i="2" s="1"/>
  <c r="G4231" i="2"/>
  <c r="K4231" i="2"/>
  <c r="L4231" i="2" s="1"/>
  <c r="G4531" i="2"/>
  <c r="K4531" i="2"/>
  <c r="L4531" i="2" s="1"/>
  <c r="G5676" i="2"/>
  <c r="K5676" i="2"/>
  <c r="L5676" i="2" s="1"/>
  <c r="G4875" i="2"/>
  <c r="K4875" i="2"/>
  <c r="L4875" i="2" s="1"/>
  <c r="G2706" i="2"/>
  <c r="K2706" i="2"/>
  <c r="L2706" i="2" s="1"/>
  <c r="G5481" i="2"/>
  <c r="K5481" i="2"/>
  <c r="L5481" i="2" s="1"/>
  <c r="G4969" i="2"/>
  <c r="K4969" i="2"/>
  <c r="L4969" i="2" s="1"/>
  <c r="G4457" i="2"/>
  <c r="K4457" i="2"/>
  <c r="L4457" i="2" s="1"/>
  <c r="G3920" i="2"/>
  <c r="K3920" i="2"/>
  <c r="L3920" i="2" s="1"/>
  <c r="G5894" i="2"/>
  <c r="K5894" i="2"/>
  <c r="L5894" i="2" s="1"/>
  <c r="G5382" i="2"/>
  <c r="K5382" i="2"/>
  <c r="L5382" i="2" s="1"/>
  <c r="G4870" i="2"/>
  <c r="K4870" i="2"/>
  <c r="L4870" i="2" s="1"/>
  <c r="G4318" i="2"/>
  <c r="K4318" i="2"/>
  <c r="L4318" i="2" s="1"/>
  <c r="G4404" i="2"/>
  <c r="K4404" i="2"/>
  <c r="L4404" i="2" s="1"/>
  <c r="G5532" i="2"/>
  <c r="K5532" i="2"/>
  <c r="L5532" i="2" s="1"/>
  <c r="G5020" i="2"/>
  <c r="K5020" i="2"/>
  <c r="L5020" i="2" s="1"/>
  <c r="G4508" i="2"/>
  <c r="K4508" i="2"/>
  <c r="L4508" i="2" s="1"/>
  <c r="G3452" i="2"/>
  <c r="K3452" i="2"/>
  <c r="L3452" i="2" s="1"/>
  <c r="G4349" i="2"/>
  <c r="K4349" i="2"/>
  <c r="L4349" i="2" s="1"/>
  <c r="G3818" i="2"/>
  <c r="K3818" i="2"/>
  <c r="L3818" i="2" s="1"/>
  <c r="G4316" i="2"/>
  <c r="K4316" i="2"/>
  <c r="L4316" i="2" s="1"/>
  <c r="G3773" i="2"/>
  <c r="K3773" i="2"/>
  <c r="L3773" i="2" s="1"/>
  <c r="G4307" i="2"/>
  <c r="K4307" i="2"/>
  <c r="L4307" i="2" s="1"/>
  <c r="G3762" i="2"/>
  <c r="K3762" i="2"/>
  <c r="L3762" i="2" s="1"/>
  <c r="G4290" i="2"/>
  <c r="K4290" i="2"/>
  <c r="L4290" i="2" s="1"/>
  <c r="G3739" i="2"/>
  <c r="K3739" i="2"/>
  <c r="L3739" i="2" s="1"/>
  <c r="G3523" i="2"/>
  <c r="K3523" i="2"/>
  <c r="L3523" i="2" s="1"/>
  <c r="G2756" i="2"/>
  <c r="K2756" i="2"/>
  <c r="L2756" i="2" s="1"/>
  <c r="G3361" i="2"/>
  <c r="K3361" i="2"/>
  <c r="L3361" i="2" s="1"/>
  <c r="G3864" i="2"/>
  <c r="K3864" i="2"/>
  <c r="L3864" i="2" s="1"/>
  <c r="G3352" i="2"/>
  <c r="K3352" i="2"/>
  <c r="L3352" i="2" s="1"/>
  <c r="G3863" i="2"/>
  <c r="K3863" i="2"/>
  <c r="L3863" i="2" s="1"/>
  <c r="G3351" i="2"/>
  <c r="K3351" i="2"/>
  <c r="L3351" i="2" s="1"/>
  <c r="G3294" i="2"/>
  <c r="K3294" i="2"/>
  <c r="L3294" i="2" s="1"/>
  <c r="G3193" i="2"/>
  <c r="K3193" i="2"/>
  <c r="L3193" i="2" s="1"/>
  <c r="G2655" i="2"/>
  <c r="K2655" i="2"/>
  <c r="L2655" i="2" s="1"/>
  <c r="G3015" i="2"/>
  <c r="K3015" i="2"/>
  <c r="L3015" i="2" s="1"/>
  <c r="G2377" i="2"/>
  <c r="K2377" i="2"/>
  <c r="L2377" i="2" s="1"/>
  <c r="G2746" i="2"/>
  <c r="K2746" i="2"/>
  <c r="L2746" i="2" s="1"/>
  <c r="G2564" i="2"/>
  <c r="K2564" i="2"/>
  <c r="L2564" i="2" s="1"/>
  <c r="G3116" i="2"/>
  <c r="K3116" i="2"/>
  <c r="L3116" i="2" s="1"/>
  <c r="G2552" i="2"/>
  <c r="K2552" i="2"/>
  <c r="L2552" i="2" s="1"/>
  <c r="G2963" i="2"/>
  <c r="K2963" i="2"/>
  <c r="L2963" i="2" s="1"/>
  <c r="G2266" i="2"/>
  <c r="K2266" i="2"/>
  <c r="L2266" i="2" s="1"/>
  <c r="G2140" i="2"/>
  <c r="K2140" i="2"/>
  <c r="L2140" i="2" s="1"/>
  <c r="G2643" i="2"/>
  <c r="K2643" i="2"/>
  <c r="L2643" i="2" s="1"/>
  <c r="G2131" i="2"/>
  <c r="K2131" i="2"/>
  <c r="L2131" i="2" s="1"/>
  <c r="G2169" i="2"/>
  <c r="K2169" i="2"/>
  <c r="L2169" i="2" s="1"/>
  <c r="G2448" i="2"/>
  <c r="K2448" i="2"/>
  <c r="L2448" i="2" s="1"/>
  <c r="G1809" i="2"/>
  <c r="K1809" i="2"/>
  <c r="L1809" i="2" s="1"/>
  <c r="G2542" i="2"/>
  <c r="K2542" i="2"/>
  <c r="L2542" i="2" s="1"/>
  <c r="G2010" i="2"/>
  <c r="K2010" i="2"/>
  <c r="L2010" i="2" s="1"/>
  <c r="G1848" i="2"/>
  <c r="K1848" i="2"/>
  <c r="L1848" i="2" s="1"/>
  <c r="G1320" i="2"/>
  <c r="K1320" i="2"/>
  <c r="L1320" i="2" s="1"/>
  <c r="G1711" i="2"/>
  <c r="K1711" i="2"/>
  <c r="L1711" i="2" s="1"/>
  <c r="G1063" i="2"/>
  <c r="K1063" i="2"/>
  <c r="L1063" i="2" s="1"/>
  <c r="G1574" i="2"/>
  <c r="K1574" i="2"/>
  <c r="L1574" i="2" s="1"/>
  <c r="G440" i="2"/>
  <c r="K440" i="2"/>
  <c r="L440" i="2" s="1"/>
  <c r="G1200" i="2"/>
  <c r="K1200" i="2"/>
  <c r="L1200" i="2" s="1"/>
  <c r="G1756" i="2"/>
  <c r="K1756" i="2"/>
  <c r="L1756" i="2" s="1"/>
  <c r="G1168" i="2"/>
  <c r="K1168" i="2"/>
  <c r="L1168" i="2" s="1"/>
  <c r="G1747" i="2"/>
  <c r="K1747" i="2"/>
  <c r="L1747" i="2" s="1"/>
  <c r="G1151" i="2"/>
  <c r="K1151" i="2"/>
  <c r="L1151" i="2" s="1"/>
  <c r="G1041" i="2"/>
  <c r="K1041" i="2"/>
  <c r="L1041" i="2" s="1"/>
  <c r="G529" i="2"/>
  <c r="K529" i="2"/>
  <c r="L529" i="2" s="1"/>
  <c r="G663" i="2"/>
  <c r="K663" i="2"/>
  <c r="L663" i="2" s="1"/>
  <c r="G1166" i="2"/>
  <c r="K1166" i="2"/>
  <c r="L1166" i="2" s="1"/>
  <c r="G654" i="2"/>
  <c r="K654" i="2"/>
  <c r="L654" i="2" s="1"/>
  <c r="G925" i="2"/>
  <c r="K925" i="2"/>
  <c r="L925" i="2" s="1"/>
  <c r="G413" i="2"/>
  <c r="K413" i="2"/>
  <c r="L413" i="2" s="1"/>
  <c r="G916" i="2"/>
  <c r="K916" i="2"/>
  <c r="L916" i="2" s="1"/>
  <c r="G404" i="2"/>
  <c r="K404" i="2"/>
  <c r="L404" i="2" s="1"/>
  <c r="G739" i="2"/>
  <c r="K739" i="2"/>
  <c r="L739" i="2" s="1"/>
  <c r="G538" i="2"/>
  <c r="K538" i="2"/>
  <c r="L538" i="2" s="1"/>
  <c r="G1292" i="2"/>
  <c r="K1292" i="2"/>
  <c r="L1292" i="2" s="1"/>
  <c r="G731" i="2"/>
  <c r="K731" i="2"/>
  <c r="L731" i="2" s="1"/>
  <c r="G8175" i="2"/>
  <c r="K8175" i="2"/>
  <c r="L8175" i="2" s="1"/>
  <c r="G7518" i="2"/>
  <c r="K7518" i="2"/>
  <c r="L7518" i="2" s="1"/>
  <c r="G8901" i="2"/>
  <c r="K8901" i="2"/>
  <c r="L8901" i="2" s="1"/>
  <c r="G7075" i="2"/>
  <c r="K7075" i="2"/>
  <c r="L7075" i="2" s="1"/>
  <c r="G7382" i="2"/>
  <c r="K7382" i="2"/>
  <c r="L7382" i="2" s="1"/>
  <c r="G9008" i="2"/>
  <c r="K9008" i="2"/>
  <c r="L9008" i="2" s="1"/>
  <c r="G7365" i="2"/>
  <c r="K7365" i="2"/>
  <c r="L7365" i="2" s="1"/>
  <c r="G7420" i="2"/>
  <c r="K7420" i="2"/>
  <c r="L7420" i="2" s="1"/>
  <c r="G5802" i="2"/>
  <c r="K5802" i="2"/>
  <c r="L5802" i="2" s="1"/>
  <c r="G6441" i="2"/>
  <c r="K6441" i="2"/>
  <c r="L6441" i="2" s="1"/>
  <c r="G6048" i="2"/>
  <c r="K6048" i="2"/>
  <c r="L6048" i="2" s="1"/>
  <c r="G5371" i="2"/>
  <c r="K5371" i="2"/>
  <c r="L5371" i="2" s="1"/>
  <c r="G5627" i="2"/>
  <c r="K5627" i="2"/>
  <c r="L5627" i="2" s="1"/>
  <c r="G3537" i="2"/>
  <c r="K3537" i="2"/>
  <c r="L3537" i="2" s="1"/>
  <c r="G4617" i="2"/>
  <c r="K4617" i="2"/>
  <c r="L4617" i="2" s="1"/>
  <c r="G4774" i="2"/>
  <c r="K4774" i="2"/>
  <c r="L4774" i="2" s="1"/>
  <c r="G4604" i="2"/>
  <c r="K4604" i="2"/>
  <c r="L4604" i="2" s="1"/>
  <c r="G3900" i="2"/>
  <c r="K3900" i="2"/>
  <c r="L3900" i="2" s="1"/>
  <c r="G2762" i="2"/>
  <c r="K2762" i="2"/>
  <c r="L2762" i="2" s="1"/>
  <c r="G3058" i="2"/>
  <c r="K3058" i="2"/>
  <c r="L3058" i="2" s="1"/>
  <c r="G2525" i="2"/>
  <c r="K2525" i="2"/>
  <c r="L2525" i="2" s="1"/>
  <c r="G3084" i="2"/>
  <c r="K3084" i="2"/>
  <c r="L3084" i="2" s="1"/>
  <c r="G2739" i="2"/>
  <c r="K2739" i="2"/>
  <c r="L2739" i="2" s="1"/>
  <c r="G1449" i="2"/>
  <c r="K1449" i="2"/>
  <c r="L1449" i="2" s="1"/>
  <c r="G1871" i="2"/>
  <c r="K1871" i="2"/>
  <c r="L1871" i="2" s="1"/>
  <c r="G960" i="2"/>
  <c r="K960" i="2"/>
  <c r="L960" i="2" s="1"/>
  <c r="G1073" i="2"/>
  <c r="K1073" i="2"/>
  <c r="L1073" i="2" s="1"/>
  <c r="G1021" i="2"/>
  <c r="K1021" i="2"/>
  <c r="L1021" i="2" s="1"/>
  <c r="G579" i="2"/>
  <c r="K579" i="2"/>
  <c r="L579" i="2" s="1"/>
  <c r="G1471" i="2"/>
  <c r="K1471" i="2"/>
  <c r="L1471" i="2" s="1"/>
  <c r="G1699" i="2"/>
  <c r="K1699" i="2"/>
  <c r="L1699" i="2" s="1"/>
  <c r="G877" i="2"/>
  <c r="K877" i="2"/>
  <c r="L877" i="2" s="1"/>
  <c r="G8031" i="2"/>
  <c r="K8031" i="2"/>
  <c r="L8031" i="2" s="1"/>
  <c r="G8351" i="2"/>
  <c r="K8351" i="2"/>
  <c r="L8351" i="2" s="1"/>
  <c r="G7988" i="2"/>
  <c r="K7988" i="2"/>
  <c r="L7988" i="2" s="1"/>
  <c r="G7627" i="2"/>
  <c r="K7627" i="2"/>
  <c r="L7627" i="2" s="1"/>
  <c r="G8971" i="2"/>
  <c r="K8971" i="2"/>
  <c r="L8971" i="2" s="1"/>
  <c r="G7740" i="2"/>
  <c r="K7740" i="2"/>
  <c r="L7740" i="2" s="1"/>
  <c r="G8855" i="2"/>
  <c r="K8855" i="2"/>
  <c r="L8855" i="2" s="1"/>
  <c r="G7582" i="2"/>
  <c r="K7582" i="2"/>
  <c r="L7582" i="2" s="1"/>
  <c r="G8819" i="2"/>
  <c r="K8819" i="2"/>
  <c r="L8819" i="2" s="1"/>
  <c r="G7527" i="2"/>
  <c r="K7527" i="2"/>
  <c r="L7527" i="2" s="1"/>
  <c r="G8705" i="2"/>
  <c r="K8705" i="2"/>
  <c r="L8705" i="2" s="1"/>
  <c r="G7283" i="2"/>
  <c r="K7283" i="2"/>
  <c r="L7283" i="2" s="1"/>
  <c r="G8591" i="2"/>
  <c r="K8591" i="2"/>
  <c r="L8591" i="2" s="1"/>
  <c r="G6574" i="2"/>
  <c r="K6574" i="2"/>
  <c r="L6574" i="2" s="1"/>
  <c r="G8447" i="2"/>
  <c r="K8447" i="2"/>
  <c r="L8447" i="2" s="1"/>
  <c r="G8998" i="2"/>
  <c r="K8998" i="2"/>
  <c r="L8998" i="2" s="1"/>
  <c r="G8486" i="2"/>
  <c r="K8486" i="2"/>
  <c r="L8486" i="2" s="1"/>
  <c r="G7974" i="2"/>
  <c r="K7974" i="2"/>
  <c r="L7974" i="2" s="1"/>
  <c r="G7430" i="2"/>
  <c r="K7430" i="2"/>
  <c r="L7430" i="2" s="1"/>
  <c r="G8989" i="2"/>
  <c r="K8989" i="2"/>
  <c r="L8989" i="2" s="1"/>
  <c r="G8477" i="2"/>
  <c r="K8477" i="2"/>
  <c r="L8477" i="2" s="1"/>
  <c r="G7965" i="2"/>
  <c r="K7965" i="2"/>
  <c r="L7965" i="2" s="1"/>
  <c r="G7418" i="2"/>
  <c r="K7418" i="2"/>
  <c r="L7418" i="2" s="1"/>
  <c r="G7298" i="2"/>
  <c r="K7298" i="2"/>
  <c r="L7298" i="2" s="1"/>
  <c r="G8922" i="2"/>
  <c r="K8922" i="2"/>
  <c r="L8922" i="2" s="1"/>
  <c r="G8410" i="2"/>
  <c r="K8410" i="2"/>
  <c r="L8410" i="2" s="1"/>
  <c r="G7898" i="2"/>
  <c r="K7898" i="2"/>
  <c r="L7898" i="2" s="1"/>
  <c r="G7313" i="2"/>
  <c r="K7313" i="2"/>
  <c r="L7313" i="2" s="1"/>
  <c r="G8465" i="2"/>
  <c r="K8465" i="2"/>
  <c r="L8465" i="2" s="1"/>
  <c r="G7953" i="2"/>
  <c r="K7953" i="2"/>
  <c r="L7953" i="2" s="1"/>
  <c r="G7402" i="2"/>
  <c r="K7402" i="2"/>
  <c r="L7402" i="2" s="1"/>
  <c r="G8968" i="2"/>
  <c r="K8968" i="2"/>
  <c r="L8968" i="2" s="1"/>
  <c r="G8456" i="2"/>
  <c r="K8456" i="2"/>
  <c r="L8456" i="2" s="1"/>
  <c r="G7944" i="2"/>
  <c r="K7944" i="2"/>
  <c r="L7944" i="2" s="1"/>
  <c r="G7390" i="2"/>
  <c r="K7390" i="2"/>
  <c r="L7390" i="2" s="1"/>
  <c r="G7325" i="2"/>
  <c r="K7325" i="2"/>
  <c r="L7325" i="2" s="1"/>
  <c r="G6813" i="2"/>
  <c r="K6813" i="2"/>
  <c r="L6813" i="2" s="1"/>
  <c r="G6301" i="2"/>
  <c r="K6301" i="2"/>
  <c r="L6301" i="2" s="1"/>
  <c r="G5535" i="2"/>
  <c r="K5535" i="2"/>
  <c r="L5535" i="2" s="1"/>
  <c r="G7316" i="2"/>
  <c r="K7316" i="2"/>
  <c r="L7316" i="2" s="1"/>
  <c r="G6804" i="2"/>
  <c r="K6804" i="2"/>
  <c r="L6804" i="2" s="1"/>
  <c r="G6292" i="2"/>
  <c r="K6292" i="2"/>
  <c r="L6292" i="2" s="1"/>
  <c r="G5496" i="2"/>
  <c r="K5496" i="2"/>
  <c r="L5496" i="2" s="1"/>
  <c r="G5844" i="2"/>
  <c r="K5844" i="2"/>
  <c r="L5844" i="2" s="1"/>
  <c r="G6706" i="2"/>
  <c r="K6706" i="2"/>
  <c r="L6706" i="2" s="1"/>
  <c r="G6194" i="2"/>
  <c r="K6194" i="2"/>
  <c r="L6194" i="2" s="1"/>
  <c r="G5040" i="2"/>
  <c r="K5040" i="2"/>
  <c r="L5040" i="2" s="1"/>
  <c r="G6849" i="2"/>
  <c r="K6849" i="2"/>
  <c r="L6849" i="2" s="1"/>
  <c r="G6337" i="2"/>
  <c r="K6337" i="2"/>
  <c r="L6337" i="2" s="1"/>
  <c r="G5671" i="2"/>
  <c r="K5671" i="2"/>
  <c r="L5671" i="2" s="1"/>
  <c r="G7224" i="2"/>
  <c r="K7224" i="2"/>
  <c r="L7224" i="2" s="1"/>
  <c r="G6712" i="2"/>
  <c r="K6712" i="2"/>
  <c r="L6712" i="2" s="1"/>
  <c r="G6200" i="2"/>
  <c r="K6200" i="2"/>
  <c r="L6200" i="2" s="1"/>
  <c r="G5079" i="2"/>
  <c r="K5079" i="2"/>
  <c r="L5079" i="2" s="1"/>
  <c r="G6943" i="2"/>
  <c r="K6943" i="2"/>
  <c r="L6943" i="2" s="1"/>
  <c r="G6431" i="2"/>
  <c r="K6431" i="2"/>
  <c r="L6431" i="2" s="1"/>
  <c r="G5866" i="2"/>
  <c r="K5866" i="2"/>
  <c r="L5866" i="2" s="1"/>
  <c r="G5512" i="2"/>
  <c r="K5512" i="2"/>
  <c r="L5512" i="2" s="1"/>
  <c r="G4693" i="2"/>
  <c r="K4693" i="2"/>
  <c r="L4693" i="2" s="1"/>
  <c r="G5693" i="2"/>
  <c r="K5693" i="2"/>
  <c r="L5693" i="2" s="1"/>
  <c r="G4896" i="2"/>
  <c r="K4896" i="2"/>
  <c r="L4896" i="2" s="1"/>
  <c r="G4562" i="2"/>
  <c r="K4562" i="2"/>
  <c r="L4562" i="2" s="1"/>
  <c r="G5367" i="2"/>
  <c r="K5367" i="2"/>
  <c r="L5367" i="2" s="1"/>
  <c r="G4547" i="2"/>
  <c r="K4547" i="2"/>
  <c r="L4547" i="2" s="1"/>
  <c r="G5263" i="2"/>
  <c r="K5263" i="2"/>
  <c r="L5263" i="2" s="1"/>
  <c r="G4427" i="2"/>
  <c r="K4427" i="2"/>
  <c r="L4427" i="2" s="1"/>
  <c r="G4621" i="2"/>
  <c r="K4621" i="2"/>
  <c r="L4621" i="2" s="1"/>
  <c r="G5751" i="2"/>
  <c r="K5751" i="2"/>
  <c r="L5751" i="2" s="1"/>
  <c r="G4965" i="2"/>
  <c r="K4965" i="2"/>
  <c r="L4965" i="2" s="1"/>
  <c r="G3509" i="2"/>
  <c r="K3509" i="2"/>
  <c r="L3509" i="2" s="1"/>
  <c r="G5537" i="2"/>
  <c r="K5537" i="2"/>
  <c r="L5537" i="2" s="1"/>
  <c r="G5025" i="2"/>
  <c r="K5025" i="2"/>
  <c r="L5025" i="2" s="1"/>
  <c r="G4513" i="2"/>
  <c r="K4513" i="2"/>
  <c r="L4513" i="2" s="1"/>
  <c r="G3474" i="2"/>
  <c r="K3474" i="2"/>
  <c r="L3474" i="2" s="1"/>
  <c r="G5950" i="2"/>
  <c r="K5950" i="2"/>
  <c r="L5950" i="2" s="1"/>
  <c r="G5438" i="2"/>
  <c r="K5438" i="2"/>
  <c r="L5438" i="2" s="1"/>
  <c r="G4926" i="2"/>
  <c r="K4926" i="2"/>
  <c r="L4926" i="2" s="1"/>
  <c r="G4414" i="2"/>
  <c r="K4414" i="2"/>
  <c r="L4414" i="2" s="1"/>
  <c r="G4461" i="2"/>
  <c r="K4461" i="2"/>
  <c r="L4461" i="2" s="1"/>
  <c r="G2221" i="2"/>
  <c r="K2221" i="2"/>
  <c r="L2221" i="2" s="1"/>
  <c r="G5076" i="2"/>
  <c r="K5076" i="2"/>
  <c r="L5076" i="2" s="1"/>
  <c r="G4564" i="2"/>
  <c r="K4564" i="2"/>
  <c r="L4564" i="2" s="1"/>
  <c r="G3641" i="2"/>
  <c r="K3641" i="2"/>
  <c r="L3641" i="2" s="1"/>
  <c r="G4405" i="2"/>
  <c r="K4405" i="2"/>
  <c r="L4405" i="2" s="1"/>
  <c r="G3892" i="2"/>
  <c r="K3892" i="2"/>
  <c r="L3892" i="2" s="1"/>
  <c r="G4372" i="2"/>
  <c r="K4372" i="2"/>
  <c r="L4372" i="2" s="1"/>
  <c r="G3849" i="2"/>
  <c r="K3849" i="2"/>
  <c r="L3849" i="2" s="1"/>
  <c r="G4363" i="2"/>
  <c r="K4363" i="2"/>
  <c r="L4363" i="2" s="1"/>
  <c r="G3836" i="2"/>
  <c r="K3836" i="2"/>
  <c r="L3836" i="2" s="1"/>
  <c r="G4346" i="2"/>
  <c r="K4346" i="2"/>
  <c r="L4346" i="2" s="1"/>
  <c r="G3813" i="2"/>
  <c r="K3813" i="2"/>
  <c r="L3813" i="2" s="1"/>
  <c r="G3579" i="2"/>
  <c r="K3579" i="2"/>
  <c r="L3579" i="2" s="1"/>
  <c r="G2906" i="2"/>
  <c r="K2906" i="2"/>
  <c r="L2906" i="2" s="1"/>
  <c r="G3417" i="2"/>
  <c r="K3417" i="2"/>
  <c r="L3417" i="2" s="1"/>
  <c r="G2109" i="2"/>
  <c r="K2109" i="2"/>
  <c r="L2109" i="2" s="1"/>
  <c r="G3408" i="2"/>
  <c r="K3408" i="2"/>
  <c r="L3408" i="2" s="1"/>
  <c r="G1974" i="2"/>
  <c r="K1974" i="2"/>
  <c r="L1974" i="2" s="1"/>
  <c r="G3407" i="2"/>
  <c r="K3407" i="2"/>
  <c r="L3407" i="2" s="1"/>
  <c r="G1966" i="2"/>
  <c r="K1966" i="2"/>
  <c r="L1966" i="2" s="1"/>
  <c r="G3249" i="2"/>
  <c r="K3249" i="2"/>
  <c r="L3249" i="2" s="1"/>
  <c r="G2729" i="2"/>
  <c r="K2729" i="2"/>
  <c r="L2729" i="2" s="1"/>
  <c r="G3071" i="2"/>
  <c r="K3071" i="2"/>
  <c r="L3071" i="2" s="1"/>
  <c r="G2484" i="2"/>
  <c r="K2484" i="2"/>
  <c r="L2484" i="2" s="1"/>
  <c r="G2806" i="2"/>
  <c r="K2806" i="2"/>
  <c r="L2806" i="2" s="1"/>
  <c r="G1474" i="2"/>
  <c r="K1474" i="2"/>
  <c r="L1474" i="2" s="1"/>
  <c r="G3172" i="2"/>
  <c r="K3172" i="2"/>
  <c r="L3172" i="2" s="1"/>
  <c r="G2626" i="2"/>
  <c r="K2626" i="2"/>
  <c r="L2626" i="2" s="1"/>
  <c r="G3019" i="2"/>
  <c r="K3019" i="2"/>
  <c r="L3019" i="2" s="1"/>
  <c r="G2385" i="2"/>
  <c r="K2385" i="2"/>
  <c r="L2385" i="2" s="1"/>
  <c r="G2196" i="2"/>
  <c r="K2196" i="2"/>
  <c r="L2196" i="2" s="1"/>
  <c r="G2699" i="2"/>
  <c r="K2699" i="2"/>
  <c r="L2699" i="2" s="1"/>
  <c r="G2187" i="2"/>
  <c r="K2187" i="2"/>
  <c r="L2187" i="2" s="1"/>
  <c r="G2225" i="2"/>
  <c r="K2225" i="2"/>
  <c r="L2225" i="2" s="1"/>
  <c r="G2504" i="2"/>
  <c r="K2504" i="2"/>
  <c r="L2504" i="2" s="1"/>
  <c r="G1950" i="2"/>
  <c r="K1950" i="2"/>
  <c r="L1950" i="2" s="1"/>
  <c r="G2598" i="2"/>
  <c r="K2598" i="2"/>
  <c r="L2598" i="2" s="1"/>
  <c r="G2086" i="2"/>
  <c r="K2086" i="2"/>
  <c r="L2086" i="2" s="1"/>
  <c r="G1904" i="2"/>
  <c r="K1904" i="2"/>
  <c r="L1904" i="2" s="1"/>
  <c r="G1392" i="2"/>
  <c r="K1392" i="2"/>
  <c r="L1392" i="2" s="1"/>
  <c r="G1767" i="2"/>
  <c r="K1767" i="2"/>
  <c r="L1767" i="2" s="1"/>
  <c r="G1191" i="2"/>
  <c r="K1191" i="2"/>
  <c r="L1191" i="2" s="1"/>
  <c r="G1630" i="2"/>
  <c r="K1630" i="2"/>
  <c r="L1630" i="2" s="1"/>
  <c r="G770" i="2"/>
  <c r="K770" i="2"/>
  <c r="L770" i="2" s="1"/>
  <c r="G1290" i="2"/>
  <c r="K1290" i="2"/>
  <c r="L1290" i="2" s="1"/>
  <c r="G1812" i="2"/>
  <c r="K1812" i="2"/>
  <c r="L1812" i="2" s="1"/>
  <c r="G1263" i="2"/>
  <c r="K1263" i="2"/>
  <c r="L1263" i="2" s="1"/>
  <c r="G1803" i="2"/>
  <c r="K1803" i="2"/>
  <c r="L1803" i="2" s="1"/>
  <c r="G1248" i="2"/>
  <c r="K1248" i="2"/>
  <c r="L1248" i="2" s="1"/>
  <c r="G1097" i="2"/>
  <c r="K1097" i="2"/>
  <c r="L1097" i="2" s="1"/>
  <c r="G585" i="2"/>
  <c r="K585" i="2"/>
  <c r="L585" i="2" s="1"/>
  <c r="G719" i="2"/>
  <c r="K719" i="2"/>
  <c r="L719" i="2" s="1"/>
  <c r="G1222" i="2"/>
  <c r="K1222" i="2"/>
  <c r="L1222" i="2" s="1"/>
  <c r="G710" i="2"/>
  <c r="K710" i="2"/>
  <c r="L710" i="2" s="1"/>
  <c r="G917" i="2"/>
  <c r="K917" i="2"/>
  <c r="L917" i="2" s="1"/>
  <c r="G588" i="2"/>
  <c r="K588" i="2"/>
  <c r="L588" i="2" s="1"/>
  <c r="G9021" i="2"/>
  <c r="K9021" i="2"/>
  <c r="L9021" i="2" s="1"/>
  <c r="G7186" i="2"/>
  <c r="K7186" i="2"/>
  <c r="L7186" i="2" s="1"/>
  <c r="G7728" i="2"/>
  <c r="K7728" i="2"/>
  <c r="L7728" i="2" s="1"/>
  <c r="G5915" i="2"/>
  <c r="K5915" i="2"/>
  <c r="L5915" i="2" s="1"/>
  <c r="G6313" i="2"/>
  <c r="K6313" i="2"/>
  <c r="L6313" i="2" s="1"/>
  <c r="G4319" i="2"/>
  <c r="K4319" i="2"/>
  <c r="L4319" i="2" s="1"/>
  <c r="G4655" i="2"/>
  <c r="K4655" i="2"/>
  <c r="L4655" i="2" s="1"/>
  <c r="G4816" i="2"/>
  <c r="K4816" i="2"/>
  <c r="L4816" i="2" s="1"/>
  <c r="G5541" i="2"/>
  <c r="K5541" i="2"/>
  <c r="L5541" i="2" s="1"/>
  <c r="G4193" i="2"/>
  <c r="K4193" i="2"/>
  <c r="L4193" i="2" s="1"/>
  <c r="G4518" i="2"/>
  <c r="K4518" i="2"/>
  <c r="L4518" i="2" s="1"/>
  <c r="G4412" i="2"/>
  <c r="K4412" i="2"/>
  <c r="L4412" i="2" s="1"/>
  <c r="G3964" i="2"/>
  <c r="K3964" i="2"/>
  <c r="L3964" i="2" s="1"/>
  <c r="G3781" i="2"/>
  <c r="K3781" i="2"/>
  <c r="L3781" i="2" s="1"/>
  <c r="G3247" i="2"/>
  <c r="K3247" i="2"/>
  <c r="L3247" i="2" s="1"/>
  <c r="G2413" i="2"/>
  <c r="K2413" i="2"/>
  <c r="L2413" i="2" s="1"/>
  <c r="G2956" i="2"/>
  <c r="K2956" i="2"/>
  <c r="L2956" i="2" s="1"/>
  <c r="G2355" i="2"/>
  <c r="K2355" i="2"/>
  <c r="L2355" i="2" s="1"/>
  <c r="G2126" i="2"/>
  <c r="K2126" i="2"/>
  <c r="L2126" i="2" s="1"/>
  <c r="G1670" i="2"/>
  <c r="K1670" i="2"/>
  <c r="L1670" i="2" s="1"/>
  <c r="G1843" i="2"/>
  <c r="K1843" i="2"/>
  <c r="L1843" i="2" s="1"/>
  <c r="G1326" i="2"/>
  <c r="K1326" i="2"/>
  <c r="L1326" i="2" s="1"/>
  <c r="G436" i="2"/>
  <c r="K436" i="2"/>
  <c r="L436" i="2" s="1"/>
  <c r="G1128" i="2"/>
  <c r="K1128" i="2"/>
  <c r="L1128" i="2" s="1"/>
  <c r="G1055" i="2"/>
  <c r="K1055" i="2"/>
  <c r="L1055" i="2" s="1"/>
  <c r="G542" i="2"/>
  <c r="K542" i="2"/>
  <c r="L542" i="2" s="1"/>
  <c r="G8932" i="2"/>
  <c r="K8932" i="2"/>
  <c r="L8932" i="2" s="1"/>
  <c r="G8852" i="2"/>
  <c r="K8852" i="2"/>
  <c r="L8852" i="2" s="1"/>
  <c r="G8580" i="2"/>
  <c r="K8580" i="2"/>
  <c r="L8580" i="2" s="1"/>
  <c r="G8223" i="2"/>
  <c r="K8223" i="2"/>
  <c r="L8223" i="2" s="1"/>
  <c r="G9050" i="2"/>
  <c r="K9050" i="2"/>
  <c r="L9050" i="2" s="1"/>
  <c r="G7891" i="2"/>
  <c r="K7891" i="2"/>
  <c r="L7891" i="2" s="1"/>
  <c r="G8967" i="2"/>
  <c r="K8967" i="2"/>
  <c r="L8967" i="2" s="1"/>
  <c r="G7735" i="2"/>
  <c r="K7735" i="2"/>
  <c r="L7735" i="2" s="1"/>
  <c r="G6670" i="2"/>
  <c r="K6670" i="2"/>
  <c r="L6670" i="2" s="1"/>
  <c r="G9075" i="2"/>
  <c r="K9075" i="2"/>
  <c r="L9075" i="2" s="1"/>
  <c r="G8805" i="2"/>
  <c r="K8805" i="2"/>
  <c r="L8805" i="2" s="1"/>
  <c r="G7714" i="2"/>
  <c r="K7714" i="2"/>
  <c r="L7714" i="2" s="1"/>
  <c r="G7760" i="2"/>
  <c r="K7760" i="2"/>
  <c r="L7760" i="2" s="1"/>
  <c r="G6620" i="2"/>
  <c r="K6620" i="2"/>
  <c r="L6620" i="2" s="1"/>
  <c r="G6665" i="2"/>
  <c r="K6665" i="2"/>
  <c r="L6665" i="2" s="1"/>
  <c r="G6014" i="2"/>
  <c r="K6014" i="2"/>
  <c r="L6014" i="2" s="1"/>
  <c r="G5421" i="2"/>
  <c r="K5421" i="2"/>
  <c r="L5421" i="2" s="1"/>
  <c r="G4166" i="2"/>
  <c r="K4166" i="2"/>
  <c r="L4166" i="2" s="1"/>
  <c r="G4257" i="2"/>
  <c r="K4257" i="2"/>
  <c r="L4257" i="2" s="1"/>
  <c r="G4892" i="2"/>
  <c r="K4892" i="2"/>
  <c r="L4892" i="2" s="1"/>
  <c r="G3581" i="2"/>
  <c r="K3581" i="2"/>
  <c r="L3581" i="2" s="1"/>
  <c r="G3735" i="2"/>
  <c r="K3735" i="2"/>
  <c r="L3735" i="2" s="1"/>
  <c r="G2576" i="2"/>
  <c r="K2576" i="2"/>
  <c r="L2576" i="2" s="1"/>
  <c r="G2029" i="2"/>
  <c r="K2029" i="2"/>
  <c r="L2029" i="2" s="1"/>
  <c r="G1583" i="2"/>
  <c r="K1583" i="2"/>
  <c r="L1583" i="2" s="1"/>
  <c r="G1628" i="2"/>
  <c r="K1628" i="2"/>
  <c r="L1628" i="2" s="1"/>
  <c r="G1038" i="2"/>
  <c r="K1038" i="2"/>
  <c r="L1038" i="2" s="1"/>
  <c r="G1036" i="2"/>
  <c r="K1036" i="2"/>
  <c r="L1036" i="2" s="1"/>
  <c r="G8496" i="2"/>
  <c r="K8496" i="2"/>
  <c r="L8496" i="2" s="1"/>
  <c r="G4509" i="2"/>
  <c r="K4509" i="2"/>
  <c r="L4509" i="2" s="1"/>
  <c r="G3511" i="2"/>
  <c r="K3511" i="2"/>
  <c r="L3511" i="2" s="1"/>
  <c r="G509" i="2"/>
  <c r="K509" i="2"/>
  <c r="L509" i="2" s="1"/>
  <c r="G8745" i="2"/>
  <c r="K8745" i="2"/>
  <c r="L8745" i="2" s="1"/>
  <c r="G6350" i="2"/>
  <c r="K6350" i="2"/>
  <c r="L6350" i="2" s="1"/>
  <c r="G7846" i="2"/>
  <c r="K7846" i="2"/>
  <c r="L7846" i="2" s="1"/>
  <c r="G6970" i="2"/>
  <c r="K6970" i="2"/>
  <c r="L6970" i="2" s="1"/>
  <c r="G7825" i="2"/>
  <c r="K7825" i="2"/>
  <c r="L7825" i="2" s="1"/>
  <c r="G6685" i="2"/>
  <c r="K6685" i="2"/>
  <c r="L6685" i="2" s="1"/>
  <c r="G4848" i="2"/>
  <c r="K4848" i="2"/>
  <c r="L4848" i="2" s="1"/>
  <c r="G6209" i="2"/>
  <c r="K6209" i="2"/>
  <c r="L6209" i="2" s="1"/>
  <c r="G6303" i="2"/>
  <c r="K6303" i="2"/>
  <c r="L6303" i="2" s="1"/>
  <c r="G4207" i="2"/>
  <c r="K4207" i="2"/>
  <c r="L4207" i="2" s="1"/>
  <c r="G5409" i="2"/>
  <c r="K5409" i="2"/>
  <c r="L5409" i="2" s="1"/>
  <c r="G4174" i="2"/>
  <c r="K4174" i="2"/>
  <c r="L4174" i="2" s="1"/>
  <c r="G4277" i="2"/>
  <c r="K4277" i="2"/>
  <c r="L4277" i="2" s="1"/>
  <c r="G3643" i="2"/>
  <c r="K3643" i="2"/>
  <c r="L3643" i="2" s="1"/>
  <c r="G3791" i="2"/>
  <c r="K3791" i="2"/>
  <c r="L3791" i="2" s="1"/>
  <c r="G2650" i="2"/>
  <c r="K2650" i="2"/>
  <c r="L2650" i="2" s="1"/>
  <c r="G2571" i="2"/>
  <c r="K2571" i="2"/>
  <c r="L2571" i="2" s="1"/>
  <c r="G2470" i="2"/>
  <c r="K2470" i="2"/>
  <c r="L2470" i="2" s="1"/>
  <c r="G1502" i="2"/>
  <c r="K1502" i="2"/>
  <c r="L1502" i="2" s="1"/>
  <c r="G952" i="2"/>
  <c r="K952" i="2"/>
  <c r="L952" i="2" s="1"/>
  <c r="G1051" i="2"/>
  <c r="K1051" i="2"/>
  <c r="L1051" i="2" s="1"/>
  <c r="G5575" i="2"/>
  <c r="K5575" i="2"/>
  <c r="L5575" i="2" s="1"/>
  <c r="G3427" i="2"/>
  <c r="K3427" i="2"/>
  <c r="L3427" i="2" s="1"/>
  <c r="G1072" i="2"/>
  <c r="K1072" i="2"/>
  <c r="L1072" i="2" s="1"/>
  <c r="G8985" i="2"/>
  <c r="K8985" i="2"/>
  <c r="L8985" i="2" s="1"/>
  <c r="G7306" i="2"/>
  <c r="K7306" i="2"/>
  <c r="L7306" i="2" s="1"/>
  <c r="G8255" i="2"/>
  <c r="K8255" i="2"/>
  <c r="L8255" i="2" s="1"/>
  <c r="G7893" i="2"/>
  <c r="K7893" i="2"/>
  <c r="L7893" i="2" s="1"/>
  <c r="G7138" i="2"/>
  <c r="K7138" i="2"/>
  <c r="L7138" i="2" s="1"/>
  <c r="G6741" i="2"/>
  <c r="K6741" i="2"/>
  <c r="L6741" i="2" s="1"/>
  <c r="G5699" i="2"/>
  <c r="K5699" i="2"/>
  <c r="L5699" i="2" s="1"/>
  <c r="G7152" i="2"/>
  <c r="K7152" i="2"/>
  <c r="L7152" i="2" s="1"/>
  <c r="G5731" i="2"/>
  <c r="K5731" i="2"/>
  <c r="L5731" i="2" s="1"/>
  <c r="G4415" i="2"/>
  <c r="K4415" i="2"/>
  <c r="L4415" i="2" s="1"/>
  <c r="G4850" i="2"/>
  <c r="K4850" i="2"/>
  <c r="L4850" i="2" s="1"/>
  <c r="G5878" i="2"/>
  <c r="K5878" i="2"/>
  <c r="L5878" i="2" s="1"/>
  <c r="G3322" i="2"/>
  <c r="K3322" i="2"/>
  <c r="L3322" i="2" s="1"/>
  <c r="G4274" i="2"/>
  <c r="K4274" i="2"/>
  <c r="L4274" i="2" s="1"/>
  <c r="G3335" i="2"/>
  <c r="K3335" i="2"/>
  <c r="L3335" i="2" s="1"/>
  <c r="G3100" i="2"/>
  <c r="K3100" i="2"/>
  <c r="L3100" i="2" s="1"/>
  <c r="G2153" i="2"/>
  <c r="K2153" i="2"/>
  <c r="L2153" i="2" s="1"/>
  <c r="G1832" i="2"/>
  <c r="K1832" i="2"/>
  <c r="L1832" i="2" s="1"/>
  <c r="G1740" i="2"/>
  <c r="K1740" i="2"/>
  <c r="L1740" i="2" s="1"/>
  <c r="G647" i="2"/>
  <c r="K647" i="2"/>
  <c r="L647" i="2" s="1"/>
  <c r="G723" i="2"/>
  <c r="K723" i="2"/>
  <c r="L723" i="2" s="1"/>
  <c r="G8771" i="2"/>
  <c r="K8771" i="2"/>
  <c r="L8771" i="2" s="1"/>
  <c r="G7920" i="2"/>
  <c r="K7920" i="2"/>
  <c r="L7920" i="2" s="1"/>
  <c r="G4966" i="2"/>
  <c r="K4966" i="2"/>
  <c r="L4966" i="2" s="1"/>
  <c r="G1753" i="2"/>
  <c r="K1753" i="2"/>
  <c r="L1753" i="2" s="1"/>
  <c r="G896" i="2"/>
  <c r="K896" i="2"/>
  <c r="L896" i="2" s="1"/>
  <c r="G8380" i="2"/>
  <c r="K8380" i="2"/>
  <c r="L8380" i="2" s="1"/>
  <c r="G7875" i="2"/>
  <c r="K7875" i="2"/>
  <c r="L7875" i="2" s="1"/>
  <c r="G8717" i="2"/>
  <c r="K8717" i="2"/>
  <c r="L8717" i="2" s="1"/>
  <c r="G7626" i="2"/>
  <c r="K7626" i="2"/>
  <c r="L7626" i="2" s="1"/>
  <c r="G8184" i="2"/>
  <c r="K8184" i="2"/>
  <c r="L8184" i="2" s="1"/>
  <c r="G6019" i="2"/>
  <c r="K6019" i="2"/>
  <c r="L6019" i="2" s="1"/>
  <c r="G6065" i="2"/>
  <c r="K6065" i="2"/>
  <c r="L6065" i="2" s="1"/>
  <c r="G6159" i="2"/>
  <c r="K6159" i="2"/>
  <c r="L6159" i="2" s="1"/>
  <c r="G4450" i="2"/>
  <c r="K4450" i="2"/>
  <c r="L4450" i="2" s="1"/>
  <c r="G3638" i="2"/>
  <c r="K3638" i="2"/>
  <c r="L3638" i="2" s="1"/>
  <c r="G3903" i="2"/>
  <c r="K3903" i="2"/>
  <c r="L3903" i="2" s="1"/>
  <c r="G4804" i="2"/>
  <c r="K4804" i="2"/>
  <c r="L4804" i="2" s="1"/>
  <c r="G4091" i="2"/>
  <c r="K4091" i="2"/>
  <c r="L4091" i="2" s="1"/>
  <c r="G3093" i="2"/>
  <c r="K3093" i="2"/>
  <c r="L3093" i="2" s="1"/>
  <c r="G2799" i="2"/>
  <c r="K2799" i="2"/>
  <c r="L2799" i="2" s="1"/>
  <c r="G2436" i="2"/>
  <c r="K2436" i="2"/>
  <c r="L2436" i="2" s="1"/>
  <c r="G2326" i="2"/>
  <c r="K2326" i="2"/>
  <c r="L2326" i="2" s="1"/>
  <c r="G2052" i="2"/>
  <c r="K2052" i="2"/>
  <c r="L2052" i="2" s="1"/>
  <c r="G950" i="2"/>
  <c r="K950" i="2"/>
  <c r="L950" i="2" s="1"/>
  <c r="G8964" i="2"/>
  <c r="K8964" i="2"/>
  <c r="L8964" i="2" s="1"/>
  <c r="G8834" i="2"/>
  <c r="K8834" i="2"/>
  <c r="L8834" i="2" s="1"/>
  <c r="G7111" i="2"/>
  <c r="K7111" i="2"/>
  <c r="L7111" i="2" s="1"/>
  <c r="G3457" i="2"/>
  <c r="K3457" i="2"/>
  <c r="L3457" i="2" s="1"/>
  <c r="G759" i="2"/>
  <c r="K759" i="2"/>
  <c r="L759" i="2" s="1"/>
  <c r="G8585" i="2"/>
  <c r="K8585" i="2"/>
  <c r="L8585" i="2" s="1"/>
  <c r="G5707" i="2"/>
  <c r="K5707" i="2"/>
  <c r="L5707" i="2" s="1"/>
  <c r="G8003" i="2"/>
  <c r="K8003" i="2"/>
  <c r="L8003" i="2" s="1"/>
  <c r="G8765" i="2"/>
  <c r="K8765" i="2"/>
  <c r="L8765" i="2" s="1"/>
  <c r="G7674" i="2"/>
  <c r="K7674" i="2"/>
  <c r="L7674" i="2" s="1"/>
  <c r="G7720" i="2"/>
  <c r="K7720" i="2"/>
  <c r="L7720" i="2" s="1"/>
  <c r="G7092" i="2"/>
  <c r="K7092" i="2"/>
  <c r="L7092" i="2" s="1"/>
  <c r="G6625" i="2"/>
  <c r="K6625" i="2"/>
  <c r="L6625" i="2" s="1"/>
  <c r="G5125" i="2"/>
  <c r="K5125" i="2"/>
  <c r="L5125" i="2" s="1"/>
  <c r="G5082" i="2"/>
  <c r="K5082" i="2"/>
  <c r="L5082" i="2" s="1"/>
  <c r="G4177" i="2"/>
  <c r="K4177" i="2"/>
  <c r="L4177" i="2" s="1"/>
  <c r="G4073" i="2"/>
  <c r="K4073" i="2"/>
  <c r="L4073" i="2" s="1"/>
  <c r="G4148" i="2"/>
  <c r="K4148" i="2"/>
  <c r="L4148" i="2" s="1"/>
  <c r="G2989" i="2"/>
  <c r="K2989" i="2"/>
  <c r="L2989" i="2" s="1"/>
  <c r="G3054" i="2"/>
  <c r="K3054" i="2"/>
  <c r="L3054" i="2" s="1"/>
  <c r="G2948" i="2"/>
  <c r="K2948" i="2"/>
  <c r="L2948" i="2" s="1"/>
  <c r="G1965" i="2"/>
  <c r="K1965" i="2"/>
  <c r="L1965" i="2" s="1"/>
  <c r="G970" i="2"/>
  <c r="K970" i="2"/>
  <c r="L970" i="2" s="1"/>
  <c r="G1579" i="2"/>
  <c r="K1579" i="2"/>
  <c r="L1579" i="2" s="1"/>
  <c r="G757" i="2"/>
  <c r="K757" i="2"/>
  <c r="L757" i="2" s="1"/>
  <c r="G5596" i="2"/>
  <c r="K5596" i="2"/>
  <c r="L5596" i="2" s="1"/>
  <c r="G7095" i="2"/>
  <c r="K7095" i="2"/>
  <c r="L7095" i="2" s="1"/>
  <c r="G3561" i="2"/>
  <c r="K3561" i="2"/>
  <c r="L3561" i="2" s="1"/>
  <c r="G4094" i="2"/>
  <c r="K4094" i="2"/>
  <c r="L4094" i="2" s="1"/>
  <c r="G3539" i="2"/>
  <c r="K3539" i="2"/>
  <c r="L3539" i="2" s="1"/>
  <c r="G2069" i="2"/>
  <c r="K2069" i="2"/>
  <c r="L2069" i="2" s="1"/>
  <c r="G2302" i="2"/>
  <c r="K2302" i="2"/>
  <c r="L2302" i="2" s="1"/>
  <c r="G7739" i="2"/>
  <c r="K7739" i="2"/>
  <c r="L7739" i="2" s="1"/>
  <c r="G9134" i="2"/>
  <c r="K9134" i="2"/>
  <c r="L9134" i="2" s="1"/>
  <c r="G8908" i="2"/>
  <c r="K8908" i="2"/>
  <c r="L8908" i="2" s="1"/>
  <c r="G8181" i="2"/>
  <c r="K8181" i="2"/>
  <c r="L8181" i="2" s="1"/>
  <c r="G6363" i="2"/>
  <c r="K6363" i="2"/>
  <c r="L6363" i="2" s="1"/>
  <c r="G6291" i="2"/>
  <c r="K6291" i="2"/>
  <c r="L6291" i="2" s="1"/>
  <c r="G5735" i="2"/>
  <c r="K5735" i="2"/>
  <c r="L5735" i="2" s="1"/>
  <c r="G4047" i="2"/>
  <c r="K4047" i="2"/>
  <c r="L4047" i="2" s="1"/>
  <c r="G5356" i="2"/>
  <c r="K5356" i="2"/>
  <c r="L5356" i="2" s="1"/>
  <c r="G3198" i="2"/>
  <c r="K3198" i="2"/>
  <c r="L3198" i="2" s="1"/>
  <c r="G2658" i="2"/>
  <c r="K2658" i="2"/>
  <c r="L2658" i="2" s="1"/>
  <c r="G365" i="2"/>
  <c r="K365" i="2"/>
  <c r="L365" i="2" s="1"/>
  <c r="G8483" i="2"/>
  <c r="K8483" i="2"/>
  <c r="L8483" i="2" s="1"/>
  <c r="G8131" i="2"/>
  <c r="K8131" i="2"/>
  <c r="L8131" i="2" s="1"/>
  <c r="G8813" i="2"/>
  <c r="K8813" i="2"/>
  <c r="L8813" i="2" s="1"/>
  <c r="G6843" i="2"/>
  <c r="K6843" i="2"/>
  <c r="L6843" i="2" s="1"/>
  <c r="G6982" i="2"/>
  <c r="K6982" i="2"/>
  <c r="L6982" i="2" s="1"/>
  <c r="G6628" i="2"/>
  <c r="K6628" i="2"/>
  <c r="L6628" i="2" s="1"/>
  <c r="G7185" i="2"/>
  <c r="K7185" i="2"/>
  <c r="L7185" i="2" s="1"/>
  <c r="G6255" i="2"/>
  <c r="K6255" i="2"/>
  <c r="L6255" i="2" s="1"/>
  <c r="G4015" i="2"/>
  <c r="K4015" i="2"/>
  <c r="L4015" i="2" s="1"/>
  <c r="G5873" i="2"/>
  <c r="K5873" i="2"/>
  <c r="L5873" i="2" s="1"/>
  <c r="G4078" i="2"/>
  <c r="K4078" i="2"/>
  <c r="L4078" i="2" s="1"/>
  <c r="G3658" i="2"/>
  <c r="K3658" i="2"/>
  <c r="L3658" i="2" s="1"/>
  <c r="G3403" i="2"/>
  <c r="K3403" i="2"/>
  <c r="L3403" i="2" s="1"/>
  <c r="G3073" i="2"/>
  <c r="K3073" i="2"/>
  <c r="L3073" i="2" s="1"/>
  <c r="G2996" i="2"/>
  <c r="K2996" i="2"/>
  <c r="L2996" i="2" s="1"/>
  <c r="G2328" i="2"/>
  <c r="K2328" i="2"/>
  <c r="L2328" i="2" s="1"/>
  <c r="G1454" i="2"/>
  <c r="K1454" i="2"/>
  <c r="L1454" i="2" s="1"/>
  <c r="G409" i="2"/>
  <c r="K409" i="2"/>
  <c r="L409" i="2" s="1"/>
  <c r="G619" i="2"/>
  <c r="K619" i="2"/>
  <c r="L619" i="2" s="1"/>
  <c r="G7737" i="2"/>
  <c r="K7737" i="2"/>
  <c r="L7737" i="2" s="1"/>
  <c r="G5606" i="2"/>
  <c r="K5606" i="2"/>
  <c r="L5606" i="2" s="1"/>
  <c r="G1752" i="2"/>
  <c r="K1752" i="2"/>
  <c r="L1752" i="2" s="1"/>
  <c r="G734" i="2"/>
  <c r="K734" i="2"/>
  <c r="L734" i="2" s="1"/>
  <c r="G8527" i="2"/>
  <c r="K8527" i="2"/>
  <c r="L8527" i="2" s="1"/>
  <c r="G9185" i="2"/>
  <c r="K9185" i="2"/>
  <c r="L9185" i="2" s="1"/>
  <c r="G9049" i="2"/>
  <c r="K9049" i="2"/>
  <c r="L9049" i="2" s="1"/>
  <c r="G8809" i="2"/>
  <c r="K8809" i="2"/>
  <c r="L8809" i="2" s="1"/>
  <c r="G8731" i="2"/>
  <c r="K8731" i="2"/>
  <c r="L8731" i="2" s="1"/>
  <c r="G7374" i="2"/>
  <c r="K7374" i="2"/>
  <c r="L7374" i="2" s="1"/>
  <c r="G8615" i="2"/>
  <c r="K8615" i="2"/>
  <c r="L8615" i="2" s="1"/>
  <c r="G6766" i="2"/>
  <c r="K6766" i="2"/>
  <c r="L6766" i="2" s="1"/>
  <c r="G8579" i="2"/>
  <c r="K8579" i="2"/>
  <c r="L8579" i="2" s="1"/>
  <c r="G6478" i="2"/>
  <c r="K6478" i="2"/>
  <c r="L6478" i="2" s="1"/>
  <c r="G8431" i="2"/>
  <c r="K8431" i="2"/>
  <c r="L8431" i="2" s="1"/>
  <c r="G9196" i="2"/>
  <c r="K9196" i="2"/>
  <c r="L9196" i="2" s="1"/>
  <c r="G8279" i="2"/>
  <c r="K8279" i="2"/>
  <c r="L8279" i="2" s="1"/>
  <c r="G9139" i="2"/>
  <c r="K9139" i="2"/>
  <c r="L9139" i="2" s="1"/>
  <c r="G8127" i="2"/>
  <c r="K8127" i="2"/>
  <c r="L8127" i="2" s="1"/>
  <c r="G8878" i="2"/>
  <c r="K8878" i="2"/>
  <c r="L8878" i="2" s="1"/>
  <c r="G8366" i="2"/>
  <c r="K8366" i="2"/>
  <c r="L8366" i="2" s="1"/>
  <c r="G7854" i="2"/>
  <c r="K7854" i="2"/>
  <c r="L7854" i="2" s="1"/>
  <c r="G7211" i="2"/>
  <c r="K7211" i="2"/>
  <c r="L7211" i="2" s="1"/>
  <c r="G8869" i="2"/>
  <c r="K8869" i="2"/>
  <c r="L8869" i="2" s="1"/>
  <c r="G8357" i="2"/>
  <c r="K8357" i="2"/>
  <c r="L8357" i="2" s="1"/>
  <c r="G7845" i="2"/>
  <c r="K7845" i="2"/>
  <c r="L7845" i="2" s="1"/>
  <c r="G7187" i="2"/>
  <c r="K7187" i="2"/>
  <c r="L7187" i="2" s="1"/>
  <c r="G6990" i="2"/>
  <c r="K6990" i="2"/>
  <c r="L6990" i="2" s="1"/>
  <c r="G8802" i="2"/>
  <c r="K8802" i="2"/>
  <c r="L8802" i="2" s="1"/>
  <c r="G8290" i="2"/>
  <c r="K8290" i="2"/>
  <c r="L8290" i="2" s="1"/>
  <c r="G7778" i="2"/>
  <c r="K7778" i="2"/>
  <c r="L7778" i="2" s="1"/>
  <c r="G7010" i="2"/>
  <c r="K7010" i="2"/>
  <c r="L7010" i="2" s="1"/>
  <c r="G8345" i="2"/>
  <c r="K8345" i="2"/>
  <c r="L8345" i="2" s="1"/>
  <c r="G7833" i="2"/>
  <c r="K7833" i="2"/>
  <c r="L7833" i="2" s="1"/>
  <c r="G7155" i="2"/>
  <c r="K7155" i="2"/>
  <c r="L7155" i="2" s="1"/>
  <c r="G8848" i="2"/>
  <c r="K8848" i="2"/>
  <c r="L8848" i="2" s="1"/>
  <c r="G8336" i="2"/>
  <c r="K8336" i="2"/>
  <c r="L8336" i="2" s="1"/>
  <c r="G7824" i="2"/>
  <c r="K7824" i="2"/>
  <c r="L7824" i="2" s="1"/>
  <c r="G7131" i="2"/>
  <c r="K7131" i="2"/>
  <c r="L7131" i="2" s="1"/>
  <c r="G7205" i="2"/>
  <c r="K7205" i="2"/>
  <c r="L7205" i="2" s="1"/>
  <c r="G6693" i="2"/>
  <c r="K6693" i="2"/>
  <c r="L6693" i="2" s="1"/>
  <c r="G6181" i="2"/>
  <c r="K6181" i="2"/>
  <c r="L6181" i="2" s="1"/>
  <c r="G4959" i="2"/>
  <c r="K4959" i="2"/>
  <c r="L4959" i="2" s="1"/>
  <c r="G7196" i="2"/>
  <c r="K7196" i="2"/>
  <c r="L7196" i="2" s="1"/>
  <c r="G6684" i="2"/>
  <c r="K6684" i="2"/>
  <c r="L6684" i="2" s="1"/>
  <c r="G6172" i="2"/>
  <c r="K6172" i="2"/>
  <c r="L6172" i="2" s="1"/>
  <c r="G4899" i="2"/>
  <c r="K4899" i="2"/>
  <c r="L4899" i="2" s="1"/>
  <c r="G5527" i="2"/>
  <c r="K5527" i="2"/>
  <c r="L5527" i="2" s="1"/>
  <c r="G6586" i="2"/>
  <c r="K6586" i="2"/>
  <c r="L6586" i="2" s="1"/>
  <c r="G6074" i="2"/>
  <c r="K6074" i="2"/>
  <c r="L6074" i="2" s="1"/>
  <c r="G7241" i="2"/>
  <c r="K7241" i="2"/>
  <c r="L7241" i="2" s="1"/>
  <c r="G6729" i="2"/>
  <c r="K6729" i="2"/>
  <c r="L6729" i="2" s="1"/>
  <c r="G6217" i="2"/>
  <c r="K6217" i="2"/>
  <c r="L6217" i="2" s="1"/>
  <c r="G5176" i="2"/>
  <c r="K5176" i="2"/>
  <c r="L5176" i="2" s="1"/>
  <c r="G7104" i="2"/>
  <c r="K7104" i="2"/>
  <c r="L7104" i="2" s="1"/>
  <c r="G6592" i="2"/>
  <c r="K6592" i="2"/>
  <c r="L6592" i="2" s="1"/>
  <c r="G6080" i="2"/>
  <c r="K6080" i="2"/>
  <c r="L6080" i="2" s="1"/>
  <c r="G7335" i="2"/>
  <c r="K7335" i="2"/>
  <c r="L7335" i="2" s="1"/>
  <c r="G6823" i="2"/>
  <c r="K6823" i="2"/>
  <c r="L6823" i="2" s="1"/>
  <c r="G6311" i="2"/>
  <c r="K6311" i="2"/>
  <c r="L6311" i="2" s="1"/>
  <c r="G5578" i="2"/>
  <c r="K5578" i="2"/>
  <c r="L5578" i="2" s="1"/>
  <c r="G5320" i="2"/>
  <c r="K5320" i="2"/>
  <c r="L5320" i="2" s="1"/>
  <c r="G4499" i="2"/>
  <c r="K4499" i="2"/>
  <c r="L4499" i="2" s="1"/>
  <c r="G5523" i="2"/>
  <c r="K5523" i="2"/>
  <c r="L5523" i="2" s="1"/>
  <c r="G4704" i="2"/>
  <c r="K4704" i="2"/>
  <c r="L4704" i="2" s="1"/>
  <c r="G4272" i="2"/>
  <c r="K4272" i="2"/>
  <c r="L4272" i="2" s="1"/>
  <c r="G5175" i="2"/>
  <c r="K5175" i="2"/>
  <c r="L5175" i="2" s="1"/>
  <c r="G4239" i="2"/>
  <c r="K4239" i="2"/>
  <c r="L4239" i="2" s="1"/>
  <c r="G5071" i="2"/>
  <c r="K5071" i="2"/>
  <c r="L5071" i="2" s="1"/>
  <c r="G3975" i="2"/>
  <c r="K3975" i="2"/>
  <c r="L3975" i="2" s="1"/>
  <c r="G4410" i="2"/>
  <c r="K4410" i="2"/>
  <c r="L4410" i="2" s="1"/>
  <c r="G5591" i="2"/>
  <c r="K5591" i="2"/>
  <c r="L5591" i="2" s="1"/>
  <c r="G4773" i="2"/>
  <c r="K4773" i="2"/>
  <c r="L4773" i="2" s="1"/>
  <c r="G5929" i="2"/>
  <c r="K5929" i="2"/>
  <c r="L5929" i="2" s="1"/>
  <c r="G5417" i="2"/>
  <c r="K5417" i="2"/>
  <c r="L5417" i="2" s="1"/>
  <c r="G4905" i="2"/>
  <c r="K4905" i="2"/>
  <c r="L4905" i="2" s="1"/>
  <c r="G4385" i="2"/>
  <c r="K4385" i="2"/>
  <c r="L4385" i="2" s="1"/>
  <c r="G3757" i="2"/>
  <c r="K3757" i="2"/>
  <c r="L3757" i="2" s="1"/>
  <c r="G5830" i="2"/>
  <c r="K5830" i="2"/>
  <c r="L5830" i="2" s="1"/>
  <c r="G5318" i="2"/>
  <c r="K5318" i="2"/>
  <c r="L5318" i="2" s="1"/>
  <c r="G4806" i="2"/>
  <c r="K4806" i="2"/>
  <c r="L4806" i="2" s="1"/>
  <c r="G4190" i="2"/>
  <c r="K4190" i="2"/>
  <c r="L4190" i="2" s="1"/>
  <c r="G4281" i="2"/>
  <c r="K4281" i="2"/>
  <c r="L4281" i="2" s="1"/>
  <c r="G5468" i="2"/>
  <c r="K5468" i="2"/>
  <c r="L5468" i="2" s="1"/>
  <c r="G4956" i="2"/>
  <c r="K4956" i="2"/>
  <c r="L4956" i="2" s="1"/>
  <c r="G4444" i="2"/>
  <c r="K4444" i="2"/>
  <c r="L4444" i="2" s="1"/>
  <c r="G3422" i="2"/>
  <c r="K3422" i="2"/>
  <c r="L3422" i="2" s="1"/>
  <c r="G4285" i="2"/>
  <c r="K4285" i="2"/>
  <c r="L4285" i="2" s="1"/>
  <c r="G3732" i="2"/>
  <c r="K3732" i="2"/>
  <c r="L3732" i="2" s="1"/>
  <c r="G4252" i="2"/>
  <c r="K4252" i="2"/>
  <c r="L4252" i="2" s="1"/>
  <c r="G3689" i="2"/>
  <c r="K3689" i="2"/>
  <c r="L3689" i="2" s="1"/>
  <c r="G4243" i="2"/>
  <c r="K4243" i="2"/>
  <c r="L4243" i="2" s="1"/>
  <c r="G3676" i="2"/>
  <c r="K3676" i="2"/>
  <c r="L3676" i="2" s="1"/>
  <c r="G4226" i="2"/>
  <c r="K4226" i="2"/>
  <c r="L4226" i="2" s="1"/>
  <c r="G3653" i="2"/>
  <c r="K3653" i="2"/>
  <c r="L3653" i="2" s="1"/>
  <c r="G3459" i="2"/>
  <c r="K3459" i="2"/>
  <c r="L3459" i="2" s="1"/>
  <c r="G2485" i="2"/>
  <c r="K2485" i="2"/>
  <c r="L2485" i="2" s="1"/>
  <c r="G3297" i="2"/>
  <c r="K3297" i="2"/>
  <c r="L3297" i="2" s="1"/>
  <c r="G3800" i="2"/>
  <c r="K3800" i="2"/>
  <c r="L3800" i="2" s="1"/>
  <c r="G3288" i="2"/>
  <c r="K3288" i="2"/>
  <c r="L3288" i="2" s="1"/>
  <c r="G3799" i="2"/>
  <c r="K3799" i="2"/>
  <c r="L3799" i="2" s="1"/>
  <c r="G3287" i="2"/>
  <c r="K3287" i="2"/>
  <c r="L3287" i="2" s="1"/>
  <c r="G3213" i="2"/>
  <c r="K3213" i="2"/>
  <c r="L3213" i="2" s="1"/>
  <c r="G3129" i="2"/>
  <c r="K3129" i="2"/>
  <c r="L3129" i="2" s="1"/>
  <c r="G2569" i="2"/>
  <c r="K2569" i="2"/>
  <c r="L2569" i="2" s="1"/>
  <c r="G2951" i="2"/>
  <c r="K2951" i="2"/>
  <c r="L2951" i="2" s="1"/>
  <c r="G2234" i="2"/>
  <c r="K2234" i="2"/>
  <c r="L2234" i="2" s="1"/>
  <c r="G2661" i="2"/>
  <c r="K2661" i="2"/>
  <c r="L2661" i="2" s="1"/>
  <c r="G2468" i="2"/>
  <c r="K2468" i="2"/>
  <c r="L2468" i="2" s="1"/>
  <c r="G3052" i="2"/>
  <c r="K3052" i="2"/>
  <c r="L3052" i="2" s="1"/>
  <c r="G2450" i="2"/>
  <c r="K2450" i="2"/>
  <c r="L2450" i="2" s="1"/>
  <c r="G2899" i="2"/>
  <c r="K2899" i="2"/>
  <c r="L2899" i="2" s="1"/>
  <c r="G2095" i="2"/>
  <c r="K2095" i="2"/>
  <c r="L2095" i="2" s="1"/>
  <c r="G2076" i="2"/>
  <c r="K2076" i="2"/>
  <c r="L2076" i="2" s="1"/>
  <c r="G2579" i="2"/>
  <c r="K2579" i="2"/>
  <c r="L2579" i="2" s="1"/>
  <c r="G2067" i="2"/>
  <c r="K2067" i="2"/>
  <c r="L2067" i="2" s="1"/>
  <c r="G2105" i="2"/>
  <c r="K2105" i="2"/>
  <c r="L2105" i="2" s="1"/>
  <c r="G2384" i="2"/>
  <c r="K2384" i="2"/>
  <c r="L2384" i="2" s="1"/>
  <c r="G1577" i="2"/>
  <c r="K1577" i="2"/>
  <c r="L1577" i="2" s="1"/>
  <c r="G2478" i="2"/>
  <c r="K2478" i="2"/>
  <c r="L2478" i="2" s="1"/>
  <c r="G1889" i="2"/>
  <c r="K1889" i="2"/>
  <c r="L1889" i="2" s="1"/>
  <c r="G1784" i="2"/>
  <c r="K1784" i="2"/>
  <c r="L1784" i="2" s="1"/>
  <c r="G1218" i="2"/>
  <c r="K1218" i="2"/>
  <c r="L1218" i="2" s="1"/>
  <c r="G1647" i="2"/>
  <c r="K1647" i="2"/>
  <c r="L1647" i="2" s="1"/>
  <c r="G840" i="2"/>
  <c r="K840" i="2"/>
  <c r="L840" i="2" s="1"/>
  <c r="G1510" i="2"/>
  <c r="K1510" i="2"/>
  <c r="L1510" i="2" s="1"/>
  <c r="G1709" i="2"/>
  <c r="K1709" i="2"/>
  <c r="L1709" i="2" s="1"/>
  <c r="G1056" i="2"/>
  <c r="K1056" i="2"/>
  <c r="L1056" i="2" s="1"/>
  <c r="G1692" i="2"/>
  <c r="K1692" i="2"/>
  <c r="L1692" i="2" s="1"/>
  <c r="G1010" i="2"/>
  <c r="K1010" i="2"/>
  <c r="L1010" i="2" s="1"/>
  <c r="G1683" i="2"/>
  <c r="K1683" i="2"/>
  <c r="L1683" i="2" s="1"/>
  <c r="G984" i="2"/>
  <c r="K984" i="2"/>
  <c r="L984" i="2" s="1"/>
  <c r="G977" i="2"/>
  <c r="K977" i="2"/>
  <c r="L977" i="2" s="1"/>
  <c r="G465" i="2"/>
  <c r="K465" i="2"/>
  <c r="L465" i="2" s="1"/>
  <c r="G599" i="2"/>
  <c r="K599" i="2"/>
  <c r="L599" i="2" s="1"/>
  <c r="G1102" i="2"/>
  <c r="K1102" i="2"/>
  <c r="L1102" i="2" s="1"/>
  <c r="G590" i="2"/>
  <c r="K590" i="2"/>
  <c r="L590" i="2" s="1"/>
  <c r="G861" i="2"/>
  <c r="K861" i="2"/>
  <c r="L861" i="2" s="1"/>
  <c r="G349" i="2"/>
  <c r="K349" i="2"/>
  <c r="L349" i="2" s="1"/>
  <c r="G852" i="2"/>
  <c r="K852" i="2"/>
  <c r="L852" i="2" s="1"/>
  <c r="G1187" i="2"/>
  <c r="K1187" i="2"/>
  <c r="L1187" i="2" s="1"/>
  <c r="G675" i="2"/>
  <c r="K675" i="2"/>
  <c r="L675" i="2" s="1"/>
  <c r="G474" i="2"/>
  <c r="K474" i="2"/>
  <c r="L474" i="2" s="1"/>
  <c r="G1164" i="2"/>
  <c r="K1164" i="2"/>
  <c r="L1164" i="2" s="1"/>
  <c r="G539" i="2"/>
  <c r="K539" i="2"/>
  <c r="L539" i="2" s="1"/>
  <c r="G7470" i="2"/>
  <c r="K7470" i="2"/>
  <c r="L7470" i="2" s="1"/>
  <c r="G8974" i="2"/>
  <c r="K8974" i="2"/>
  <c r="L8974" i="2" s="1"/>
  <c r="G8645" i="2"/>
  <c r="K8645" i="2"/>
  <c r="L8645" i="2" s="1"/>
  <c r="G6398" i="2"/>
  <c r="K6398" i="2"/>
  <c r="L6398" i="2" s="1"/>
  <c r="G6683" i="2"/>
  <c r="K6683" i="2"/>
  <c r="L6683" i="2" s="1"/>
  <c r="G8752" i="2"/>
  <c r="K8752" i="2"/>
  <c r="L8752" i="2" s="1"/>
  <c r="G7173" i="2"/>
  <c r="K7173" i="2"/>
  <c r="L7173" i="2" s="1"/>
  <c r="G7164" i="2"/>
  <c r="K7164" i="2"/>
  <c r="L7164" i="2" s="1"/>
  <c r="G6810" i="2"/>
  <c r="K6810" i="2"/>
  <c r="L6810" i="2" s="1"/>
  <c r="G6121" i="2"/>
  <c r="K6121" i="2"/>
  <c r="L6121" i="2" s="1"/>
  <c r="G5274" i="2"/>
  <c r="K5274" i="2"/>
  <c r="L5274" i="2" s="1"/>
  <c r="G4757" i="2"/>
  <c r="K4757" i="2"/>
  <c r="L4757" i="2" s="1"/>
  <c r="G5123" i="2"/>
  <c r="K5123" i="2"/>
  <c r="L5123" i="2" s="1"/>
  <c r="G5634" i="2"/>
  <c r="K5634" i="2"/>
  <c r="L5634" i="2" s="1"/>
  <c r="G4321" i="2"/>
  <c r="K4321" i="2"/>
  <c r="L4321" i="2" s="1"/>
  <c r="G4454" i="2"/>
  <c r="K4454" i="2"/>
  <c r="L4454" i="2" s="1"/>
  <c r="G4168" i="2"/>
  <c r="K4168" i="2"/>
  <c r="L4168" i="2" s="1"/>
  <c r="G3430" i="2"/>
  <c r="K3430" i="2"/>
  <c r="L3430" i="2" s="1"/>
  <c r="G3363" i="2"/>
  <c r="K3363" i="2"/>
  <c r="L3363" i="2" s="1"/>
  <c r="G3767" i="2"/>
  <c r="K3767" i="2"/>
  <c r="L3767" i="2" s="1"/>
  <c r="G2111" i="2"/>
  <c r="K2111" i="2"/>
  <c r="L2111" i="2" s="1"/>
  <c r="G2828" i="2"/>
  <c r="K2828" i="2"/>
  <c r="L2828" i="2" s="1"/>
  <c r="G2547" i="2"/>
  <c r="K2547" i="2"/>
  <c r="L2547" i="2" s="1"/>
  <c r="G2638" i="2"/>
  <c r="K2638" i="2"/>
  <c r="L2638" i="2" s="1"/>
  <c r="G1551" i="2"/>
  <c r="K1551" i="2"/>
  <c r="L1551" i="2" s="1"/>
  <c r="G1916" i="2"/>
  <c r="K1916" i="2"/>
  <c r="L1916" i="2" s="1"/>
  <c r="G753" i="2"/>
  <c r="K753" i="2"/>
  <c r="L753" i="2" s="1"/>
  <c r="G765" i="2"/>
  <c r="K765" i="2"/>
  <c r="L765" i="2" s="1"/>
  <c r="G570" i="2"/>
  <c r="K570" i="2"/>
  <c r="L570" i="2" s="1"/>
  <c r="G904" i="2"/>
  <c r="K904" i="2"/>
  <c r="L904" i="2" s="1"/>
  <c r="G1379" i="2"/>
  <c r="K1379" i="2"/>
  <c r="L1379" i="2" s="1"/>
  <c r="G429" i="2"/>
  <c r="K429" i="2"/>
  <c r="L429" i="2" s="1"/>
  <c r="G7371" i="2"/>
  <c r="K7371" i="2"/>
  <c r="L7371" i="2" s="1"/>
  <c r="G7668" i="2"/>
  <c r="K7668" i="2"/>
  <c r="L7668" i="2" s="1"/>
  <c r="G6971" i="2"/>
  <c r="K6971" i="2"/>
  <c r="L6971" i="2" s="1"/>
  <c r="G9137" i="2"/>
  <c r="K9137" i="2"/>
  <c r="L9137" i="2" s="1"/>
  <c r="G8843" i="2"/>
  <c r="K8843" i="2"/>
  <c r="L8843" i="2" s="1"/>
  <c r="G7563" i="2"/>
  <c r="K7563" i="2"/>
  <c r="L7563" i="2" s="1"/>
  <c r="G8727" i="2"/>
  <c r="K8727" i="2"/>
  <c r="L8727" i="2" s="1"/>
  <c r="G7366" i="2"/>
  <c r="K7366" i="2"/>
  <c r="L7366" i="2" s="1"/>
  <c r="G8691" i="2"/>
  <c r="K8691" i="2"/>
  <c r="L8691" i="2" s="1"/>
  <c r="G7214" i="2"/>
  <c r="K7214" i="2"/>
  <c r="L7214" i="2" s="1"/>
  <c r="G8577" i="2"/>
  <c r="K8577" i="2"/>
  <c r="L8577" i="2" s="1"/>
  <c r="G6467" i="2"/>
  <c r="K6467" i="2"/>
  <c r="L6467" i="2" s="1"/>
  <c r="G8428" i="2"/>
  <c r="K8428" i="2"/>
  <c r="L8428" i="2" s="1"/>
  <c r="G9195" i="2"/>
  <c r="K9195" i="2"/>
  <c r="L9195" i="2" s="1"/>
  <c r="G8276" i="2"/>
  <c r="K8276" i="2"/>
  <c r="L8276" i="2" s="1"/>
  <c r="G8934" i="2"/>
  <c r="K8934" i="2"/>
  <c r="L8934" i="2" s="1"/>
  <c r="G8422" i="2"/>
  <c r="K8422" i="2"/>
  <c r="L8422" i="2" s="1"/>
  <c r="G7910" i="2"/>
  <c r="K7910" i="2"/>
  <c r="L7910" i="2" s="1"/>
  <c r="G7337" i="2"/>
  <c r="K7337" i="2"/>
  <c r="L7337" i="2" s="1"/>
  <c r="G8925" i="2"/>
  <c r="K8925" i="2"/>
  <c r="L8925" i="2" s="1"/>
  <c r="G8413" i="2"/>
  <c r="K8413" i="2"/>
  <c r="L8413" i="2" s="1"/>
  <c r="G7901" i="2"/>
  <c r="K7901" i="2"/>
  <c r="L7901" i="2" s="1"/>
  <c r="G7318" i="2"/>
  <c r="K7318" i="2"/>
  <c r="L7318" i="2" s="1"/>
  <c r="G7139" i="2"/>
  <c r="K7139" i="2"/>
  <c r="L7139" i="2" s="1"/>
  <c r="G8858" i="2"/>
  <c r="K8858" i="2"/>
  <c r="L8858" i="2" s="1"/>
  <c r="G8346" i="2"/>
  <c r="K8346" i="2"/>
  <c r="L8346" i="2" s="1"/>
  <c r="G7834" i="2"/>
  <c r="K7834" i="2"/>
  <c r="L7834" i="2" s="1"/>
  <c r="G7158" i="2"/>
  <c r="K7158" i="2"/>
  <c r="L7158" i="2" s="1"/>
  <c r="G8401" i="2"/>
  <c r="K8401" i="2"/>
  <c r="L8401" i="2" s="1"/>
  <c r="G7889" i="2"/>
  <c r="K7889" i="2"/>
  <c r="L7889" i="2" s="1"/>
  <c r="G7294" i="2"/>
  <c r="K7294" i="2"/>
  <c r="L7294" i="2" s="1"/>
  <c r="G8904" i="2"/>
  <c r="K8904" i="2"/>
  <c r="L8904" i="2" s="1"/>
  <c r="G8392" i="2"/>
  <c r="K8392" i="2"/>
  <c r="L8392" i="2" s="1"/>
  <c r="G7880" i="2"/>
  <c r="K7880" i="2"/>
  <c r="L7880" i="2" s="1"/>
  <c r="G7275" i="2"/>
  <c r="K7275" i="2"/>
  <c r="L7275" i="2" s="1"/>
  <c r="G7261" i="2"/>
  <c r="K7261" i="2"/>
  <c r="L7261" i="2" s="1"/>
  <c r="G6749" i="2"/>
  <c r="K6749" i="2"/>
  <c r="L6749" i="2" s="1"/>
  <c r="G6237" i="2"/>
  <c r="K6237" i="2"/>
  <c r="L6237" i="2" s="1"/>
  <c r="G5261" i="2"/>
  <c r="K5261" i="2"/>
  <c r="L5261" i="2" s="1"/>
  <c r="G7252" i="2"/>
  <c r="K7252" i="2"/>
  <c r="L7252" i="2" s="1"/>
  <c r="G6740" i="2"/>
  <c r="K6740" i="2"/>
  <c r="L6740" i="2" s="1"/>
  <c r="G6228" i="2"/>
  <c r="K6228" i="2"/>
  <c r="L6228" i="2" s="1"/>
  <c r="G5223" i="2"/>
  <c r="K5223" i="2"/>
  <c r="L5223" i="2" s="1"/>
  <c r="G5720" i="2"/>
  <c r="K5720" i="2"/>
  <c r="L5720" i="2" s="1"/>
  <c r="G6642" i="2"/>
  <c r="K6642" i="2"/>
  <c r="L6642" i="2" s="1"/>
  <c r="G6130" i="2"/>
  <c r="K6130" i="2"/>
  <c r="L6130" i="2" s="1"/>
  <c r="G4618" i="2"/>
  <c r="K4618" i="2"/>
  <c r="L4618" i="2" s="1"/>
  <c r="G6785" i="2"/>
  <c r="K6785" i="2"/>
  <c r="L6785" i="2" s="1"/>
  <c r="G6273" i="2"/>
  <c r="K6273" i="2"/>
  <c r="L6273" i="2" s="1"/>
  <c r="G5415" i="2"/>
  <c r="K5415" i="2"/>
  <c r="L5415" i="2" s="1"/>
  <c r="G7160" i="2"/>
  <c r="K7160" i="2"/>
  <c r="L7160" i="2" s="1"/>
  <c r="G6648" i="2"/>
  <c r="K6648" i="2"/>
  <c r="L6648" i="2" s="1"/>
  <c r="G6136" i="2"/>
  <c r="K6136" i="2"/>
  <c r="L6136" i="2" s="1"/>
  <c r="G4669" i="2"/>
  <c r="K4669" i="2"/>
  <c r="L4669" i="2" s="1"/>
  <c r="G6879" i="2"/>
  <c r="K6879" i="2"/>
  <c r="L6879" i="2" s="1"/>
  <c r="G6367" i="2"/>
  <c r="K6367" i="2"/>
  <c r="L6367" i="2" s="1"/>
  <c r="G5752" i="2"/>
  <c r="K5752" i="2"/>
  <c r="L5752" i="2" s="1"/>
  <c r="G5410" i="2"/>
  <c r="K5410" i="2"/>
  <c r="L5410" i="2" s="1"/>
  <c r="G4591" i="2"/>
  <c r="K4591" i="2"/>
  <c r="L4591" i="2" s="1"/>
  <c r="G5608" i="2"/>
  <c r="K5608" i="2"/>
  <c r="L5608" i="2" s="1"/>
  <c r="G4794" i="2"/>
  <c r="K4794" i="2"/>
  <c r="L4794" i="2" s="1"/>
  <c r="G4448" i="2"/>
  <c r="K4448" i="2"/>
  <c r="L4448" i="2" s="1"/>
  <c r="G5264" i="2"/>
  <c r="K5264" i="2"/>
  <c r="L5264" i="2" s="1"/>
  <c r="G4431" i="2"/>
  <c r="K4431" i="2"/>
  <c r="L4431" i="2" s="1"/>
  <c r="G5160" i="2"/>
  <c r="K5160" i="2"/>
  <c r="L5160" i="2" s="1"/>
  <c r="G4199" i="2"/>
  <c r="K4199" i="2"/>
  <c r="L4199" i="2" s="1"/>
  <c r="G4519" i="2"/>
  <c r="K4519" i="2"/>
  <c r="L4519" i="2" s="1"/>
  <c r="G5666" i="2"/>
  <c r="K5666" i="2"/>
  <c r="L5666" i="2" s="1"/>
  <c r="G4863" i="2"/>
  <c r="K4863" i="2"/>
  <c r="L4863" i="2" s="1"/>
  <c r="G5985" i="2"/>
  <c r="K5985" i="2"/>
  <c r="L5985" i="2" s="1"/>
  <c r="G5473" i="2"/>
  <c r="K5473" i="2"/>
  <c r="L5473" i="2" s="1"/>
  <c r="G4961" i="2"/>
  <c r="K4961" i="2"/>
  <c r="L4961" i="2" s="1"/>
  <c r="G4449" i="2"/>
  <c r="K4449" i="2"/>
  <c r="L4449" i="2" s="1"/>
  <c r="G3904" i="2"/>
  <c r="K3904" i="2"/>
  <c r="L3904" i="2" s="1"/>
  <c r="G5886" i="2"/>
  <c r="K5886" i="2"/>
  <c r="L5886" i="2" s="1"/>
  <c r="G5374" i="2"/>
  <c r="K5374" i="2"/>
  <c r="L5374" i="2" s="1"/>
  <c r="G4862" i="2"/>
  <c r="K4862" i="2"/>
  <c r="L4862" i="2" s="1"/>
  <c r="G4302" i="2"/>
  <c r="K4302" i="2"/>
  <c r="L4302" i="2" s="1"/>
  <c r="G4392" i="2"/>
  <c r="K4392" i="2"/>
  <c r="L4392" i="2" s="1"/>
  <c r="G5524" i="2"/>
  <c r="K5524" i="2"/>
  <c r="L5524" i="2" s="1"/>
  <c r="G5012" i="2"/>
  <c r="K5012" i="2"/>
  <c r="L5012" i="2" s="1"/>
  <c r="G4500" i="2"/>
  <c r="K4500" i="2"/>
  <c r="L4500" i="2" s="1"/>
  <c r="G3388" i="2"/>
  <c r="K3388" i="2"/>
  <c r="L3388" i="2" s="1"/>
  <c r="G4341" i="2"/>
  <c r="K4341" i="2"/>
  <c r="L4341" i="2" s="1"/>
  <c r="G3806" i="2"/>
  <c r="K3806" i="2"/>
  <c r="L3806" i="2" s="1"/>
  <c r="G4308" i="2"/>
  <c r="K4308" i="2"/>
  <c r="L4308" i="2" s="1"/>
  <c r="G3763" i="2"/>
  <c r="K3763" i="2"/>
  <c r="L3763" i="2" s="1"/>
  <c r="G4299" i="2"/>
  <c r="K4299" i="2"/>
  <c r="L4299" i="2" s="1"/>
  <c r="G3750" i="2"/>
  <c r="K3750" i="2"/>
  <c r="L3750" i="2" s="1"/>
  <c r="G4282" i="2"/>
  <c r="K4282" i="2"/>
  <c r="L4282" i="2" s="1"/>
  <c r="G3729" i="2"/>
  <c r="K3729" i="2"/>
  <c r="L3729" i="2" s="1"/>
  <c r="G3515" i="2"/>
  <c r="K3515" i="2"/>
  <c r="L3515" i="2" s="1"/>
  <c r="G2728" i="2"/>
  <c r="K2728" i="2"/>
  <c r="L2728" i="2" s="1"/>
  <c r="G3353" i="2"/>
  <c r="K3353" i="2"/>
  <c r="L3353" i="2" s="1"/>
  <c r="G3856" i="2"/>
  <c r="K3856" i="2"/>
  <c r="L3856" i="2" s="1"/>
  <c r="G3344" i="2"/>
  <c r="K3344" i="2"/>
  <c r="L3344" i="2" s="1"/>
  <c r="G3855" i="2"/>
  <c r="K3855" i="2"/>
  <c r="L3855" i="2" s="1"/>
  <c r="G3343" i="2"/>
  <c r="K3343" i="2"/>
  <c r="L3343" i="2" s="1"/>
  <c r="G3286" i="2"/>
  <c r="K3286" i="2"/>
  <c r="L3286" i="2" s="1"/>
  <c r="G3185" i="2"/>
  <c r="K3185" i="2"/>
  <c r="L3185" i="2" s="1"/>
  <c r="G2644" i="2"/>
  <c r="K2644" i="2"/>
  <c r="L2644" i="2" s="1"/>
  <c r="G3007" i="2"/>
  <c r="K3007" i="2"/>
  <c r="L3007" i="2" s="1"/>
  <c r="G2361" i="2"/>
  <c r="K2361" i="2"/>
  <c r="L2361" i="2" s="1"/>
  <c r="G2736" i="2"/>
  <c r="K2736" i="2"/>
  <c r="L2736" i="2" s="1"/>
  <c r="G2553" i="2"/>
  <c r="K2553" i="2"/>
  <c r="L2553" i="2" s="1"/>
  <c r="G3108" i="2"/>
  <c r="K3108" i="2"/>
  <c r="L3108" i="2" s="1"/>
  <c r="G2541" i="2"/>
  <c r="K2541" i="2"/>
  <c r="L2541" i="2" s="1"/>
  <c r="G2955" i="2"/>
  <c r="K2955" i="2"/>
  <c r="L2955" i="2" s="1"/>
  <c r="G2245" i="2"/>
  <c r="K2245" i="2"/>
  <c r="L2245" i="2" s="1"/>
  <c r="G2132" i="2"/>
  <c r="K2132" i="2"/>
  <c r="L2132" i="2" s="1"/>
  <c r="G2635" i="2"/>
  <c r="K2635" i="2"/>
  <c r="L2635" i="2" s="1"/>
  <c r="G2123" i="2"/>
  <c r="K2123" i="2"/>
  <c r="L2123" i="2" s="1"/>
  <c r="G2161" i="2"/>
  <c r="K2161" i="2"/>
  <c r="L2161" i="2" s="1"/>
  <c r="G2440" i="2"/>
  <c r="K2440" i="2"/>
  <c r="L2440" i="2" s="1"/>
  <c r="G1786" i="2"/>
  <c r="K1786" i="2"/>
  <c r="L1786" i="2" s="1"/>
  <c r="G2534" i="2"/>
  <c r="K2534" i="2"/>
  <c r="L2534" i="2" s="1"/>
  <c r="G1998" i="2"/>
  <c r="K1998" i="2"/>
  <c r="L1998" i="2" s="1"/>
  <c r="G1840" i="2"/>
  <c r="K1840" i="2"/>
  <c r="L1840" i="2" s="1"/>
  <c r="G1307" i="2"/>
  <c r="K1307" i="2"/>
  <c r="L1307" i="2" s="1"/>
  <c r="G1703" i="2"/>
  <c r="K1703" i="2"/>
  <c r="L1703" i="2" s="1"/>
  <c r="G1040" i="2"/>
  <c r="K1040" i="2"/>
  <c r="L1040" i="2" s="1"/>
  <c r="G1566" i="2"/>
  <c r="K1566" i="2"/>
  <c r="L1566" i="2" s="1"/>
  <c r="G376" i="2"/>
  <c r="K376" i="2"/>
  <c r="L376" i="2" s="1"/>
  <c r="G1186" i="2"/>
  <c r="K1186" i="2"/>
  <c r="L1186" i="2" s="1"/>
  <c r="G1748" i="2"/>
  <c r="K1748" i="2"/>
  <c r="L1748" i="2" s="1"/>
  <c r="G1152" i="2"/>
  <c r="K1152" i="2"/>
  <c r="L1152" i="2" s="1"/>
  <c r="G1739" i="2"/>
  <c r="K1739" i="2"/>
  <c r="L1739" i="2" s="1"/>
  <c r="G1135" i="2"/>
  <c r="K1135" i="2"/>
  <c r="L1135" i="2" s="1"/>
  <c r="G1033" i="2"/>
  <c r="K1033" i="2"/>
  <c r="L1033" i="2" s="1"/>
  <c r="G521" i="2"/>
  <c r="K521" i="2"/>
  <c r="L521" i="2" s="1"/>
  <c r="G655" i="2"/>
  <c r="K655" i="2"/>
  <c r="L655" i="2" s="1"/>
  <c r="G1158" i="2"/>
  <c r="K1158" i="2"/>
  <c r="L1158" i="2" s="1"/>
  <c r="G646" i="2"/>
  <c r="K646" i="2"/>
  <c r="L646" i="2" s="1"/>
  <c r="G789" i="2"/>
  <c r="K789" i="2"/>
  <c r="L789" i="2" s="1"/>
  <c r="G396" i="2"/>
  <c r="K396" i="2"/>
  <c r="L396" i="2" s="1"/>
  <c r="G8156" i="2"/>
  <c r="K8156" i="2"/>
  <c r="L8156" i="2" s="1"/>
  <c r="G8782" i="2"/>
  <c r="K8782" i="2"/>
  <c r="L8782" i="2" s="1"/>
  <c r="G6341" i="2"/>
  <c r="K6341" i="2"/>
  <c r="L6341" i="2" s="1"/>
  <c r="G4690" i="2"/>
  <c r="K4690" i="2"/>
  <c r="L4690" i="2" s="1"/>
  <c r="G5883" i="2"/>
  <c r="K5883" i="2"/>
  <c r="L5883" i="2" s="1"/>
  <c r="G7047" i="2"/>
  <c r="K7047" i="2"/>
  <c r="L7047" i="2" s="1"/>
  <c r="G5917" i="2"/>
  <c r="K5917" i="2"/>
  <c r="L5917" i="2" s="1"/>
  <c r="G4367" i="2"/>
  <c r="K4367" i="2"/>
  <c r="L4367" i="2" s="1"/>
  <c r="G5131" i="2"/>
  <c r="K5131" i="2"/>
  <c r="L5131" i="2" s="1"/>
  <c r="G3780" i="2"/>
  <c r="K3780" i="2"/>
  <c r="L3780" i="2" s="1"/>
  <c r="G3998" i="2"/>
  <c r="K3998" i="2"/>
  <c r="L3998" i="2" s="1"/>
  <c r="G3912" i="2"/>
  <c r="K3912" i="2"/>
  <c r="L3912" i="2" s="1"/>
  <c r="G3645" i="2"/>
  <c r="K3645" i="2"/>
  <c r="L3645" i="2" s="1"/>
  <c r="G3207" i="2"/>
  <c r="K3207" i="2"/>
  <c r="L3207" i="2" s="1"/>
  <c r="G2399" i="2"/>
  <c r="K2399" i="2"/>
  <c r="L2399" i="2" s="1"/>
  <c r="G2983" i="2"/>
  <c r="K2983" i="2"/>
  <c r="L2983" i="2" s="1"/>
  <c r="G2594" i="2"/>
  <c r="K2594" i="2"/>
  <c r="L2594" i="2" s="1"/>
  <c r="G1714" i="2"/>
  <c r="K1714" i="2"/>
  <c r="L1714" i="2" s="1"/>
  <c r="G1283" i="2"/>
  <c r="K1283" i="2"/>
  <c r="L1283" i="2" s="1"/>
  <c r="G1240" i="2"/>
  <c r="K1240" i="2"/>
  <c r="L1240" i="2" s="1"/>
  <c r="G1523" i="2"/>
  <c r="K1523" i="2"/>
  <c r="L1523" i="2" s="1"/>
  <c r="G1006" i="2"/>
  <c r="K1006" i="2"/>
  <c r="L1006" i="2" s="1"/>
  <c r="G963" i="2"/>
  <c r="K963" i="2"/>
  <c r="L963" i="2" s="1"/>
  <c r="G1599" i="2"/>
  <c r="K1599" i="2"/>
  <c r="L1599" i="2" s="1"/>
  <c r="G1635" i="2"/>
  <c r="K1635" i="2"/>
  <c r="L1635" i="2" s="1"/>
  <c r="G941" i="2"/>
  <c r="K941" i="2"/>
  <c r="L941" i="2" s="1"/>
  <c r="G8729" i="2"/>
  <c r="K8729" i="2"/>
  <c r="L8729" i="2" s="1"/>
  <c r="G8267" i="2"/>
  <c r="K8267" i="2"/>
  <c r="L8267" i="2" s="1"/>
  <c r="G7903" i="2"/>
  <c r="K7903" i="2"/>
  <c r="L7903" i="2" s="1"/>
  <c r="G7528" i="2"/>
  <c r="K7528" i="2"/>
  <c r="L7528" i="2" s="1"/>
  <c r="G8955" i="2"/>
  <c r="K8955" i="2"/>
  <c r="L8955" i="2" s="1"/>
  <c r="G7719" i="2"/>
  <c r="K7719" i="2"/>
  <c r="L7719" i="2" s="1"/>
  <c r="G8839" i="2"/>
  <c r="K8839" i="2"/>
  <c r="L8839" i="2" s="1"/>
  <c r="G7555" i="2"/>
  <c r="K7555" i="2"/>
  <c r="L7555" i="2" s="1"/>
  <c r="G8803" i="2"/>
  <c r="K8803" i="2"/>
  <c r="L8803" i="2" s="1"/>
  <c r="G7501" i="2"/>
  <c r="K7501" i="2"/>
  <c r="L7501" i="2" s="1"/>
  <c r="G8689" i="2"/>
  <c r="K8689" i="2"/>
  <c r="L8689" i="2" s="1"/>
  <c r="G7206" i="2"/>
  <c r="K7206" i="2"/>
  <c r="L7206" i="2" s="1"/>
  <c r="G8575" i="2"/>
  <c r="K8575" i="2"/>
  <c r="L8575" i="2" s="1"/>
  <c r="G6446" i="2"/>
  <c r="K6446" i="2"/>
  <c r="L6446" i="2" s="1"/>
  <c r="G8427" i="2"/>
  <c r="K8427" i="2"/>
  <c r="L8427" i="2" s="1"/>
  <c r="G8990" i="2"/>
  <c r="K8990" i="2"/>
  <c r="L8990" i="2" s="1"/>
  <c r="G8478" i="2"/>
  <c r="K8478" i="2"/>
  <c r="L8478" i="2" s="1"/>
  <c r="G7966" i="2"/>
  <c r="K7966" i="2"/>
  <c r="L7966" i="2" s="1"/>
  <c r="G7419" i="2"/>
  <c r="K7419" i="2"/>
  <c r="L7419" i="2" s="1"/>
  <c r="G8981" i="2"/>
  <c r="K8981" i="2"/>
  <c r="L8981" i="2" s="1"/>
  <c r="G8469" i="2"/>
  <c r="K8469" i="2"/>
  <c r="L8469" i="2" s="1"/>
  <c r="G7957" i="2"/>
  <c r="K7957" i="2"/>
  <c r="L7957" i="2" s="1"/>
  <c r="G7407" i="2"/>
  <c r="K7407" i="2"/>
  <c r="L7407" i="2" s="1"/>
  <c r="G7282" i="2"/>
  <c r="K7282" i="2"/>
  <c r="L7282" i="2" s="1"/>
  <c r="G8914" i="2"/>
  <c r="K8914" i="2"/>
  <c r="L8914" i="2" s="1"/>
  <c r="G8402" i="2"/>
  <c r="K8402" i="2"/>
  <c r="L8402" i="2" s="1"/>
  <c r="G7890" i="2"/>
  <c r="K7890" i="2"/>
  <c r="L7890" i="2" s="1"/>
  <c r="G7297" i="2"/>
  <c r="K7297" i="2"/>
  <c r="L7297" i="2" s="1"/>
  <c r="G8457" i="2"/>
  <c r="K8457" i="2"/>
  <c r="L8457" i="2" s="1"/>
  <c r="G7945" i="2"/>
  <c r="K7945" i="2"/>
  <c r="L7945" i="2" s="1"/>
  <c r="G7391" i="2"/>
  <c r="K7391" i="2"/>
  <c r="L7391" i="2" s="1"/>
  <c r="G8960" i="2"/>
  <c r="K8960" i="2"/>
  <c r="L8960" i="2" s="1"/>
  <c r="G8448" i="2"/>
  <c r="K8448" i="2"/>
  <c r="L8448" i="2" s="1"/>
  <c r="G7936" i="2"/>
  <c r="K7936" i="2"/>
  <c r="L7936" i="2" s="1"/>
  <c r="G7379" i="2"/>
  <c r="K7379" i="2"/>
  <c r="L7379" i="2" s="1"/>
  <c r="G7317" i="2"/>
  <c r="K7317" i="2"/>
  <c r="L7317" i="2" s="1"/>
  <c r="G6805" i="2"/>
  <c r="K6805" i="2"/>
  <c r="L6805" i="2" s="1"/>
  <c r="G6293" i="2"/>
  <c r="K6293" i="2"/>
  <c r="L6293" i="2" s="1"/>
  <c r="G5501" i="2"/>
  <c r="K5501" i="2"/>
  <c r="L5501" i="2" s="1"/>
  <c r="G7308" i="2"/>
  <c r="K7308" i="2"/>
  <c r="L7308" i="2" s="1"/>
  <c r="G6796" i="2"/>
  <c r="K6796" i="2"/>
  <c r="L6796" i="2" s="1"/>
  <c r="G6284" i="2"/>
  <c r="K6284" i="2"/>
  <c r="L6284" i="2" s="1"/>
  <c r="G5463" i="2"/>
  <c r="K5463" i="2"/>
  <c r="L5463" i="2" s="1"/>
  <c r="G5829" i="2"/>
  <c r="K5829" i="2"/>
  <c r="L5829" i="2" s="1"/>
  <c r="G6698" i="2"/>
  <c r="K6698" i="2"/>
  <c r="L6698" i="2" s="1"/>
  <c r="G6186" i="2"/>
  <c r="K6186" i="2"/>
  <c r="L6186" i="2" s="1"/>
  <c r="G4989" i="2"/>
  <c r="K4989" i="2"/>
  <c r="L4989" i="2" s="1"/>
  <c r="G6841" i="2"/>
  <c r="K6841" i="2"/>
  <c r="L6841" i="2" s="1"/>
  <c r="G6329" i="2"/>
  <c r="K6329" i="2"/>
  <c r="L6329" i="2" s="1"/>
  <c r="G5643" i="2"/>
  <c r="K5643" i="2"/>
  <c r="L5643" i="2" s="1"/>
  <c r="G7216" i="2"/>
  <c r="K7216" i="2"/>
  <c r="L7216" i="2" s="1"/>
  <c r="G6704" i="2"/>
  <c r="K6704" i="2"/>
  <c r="L6704" i="2" s="1"/>
  <c r="G6192" i="2"/>
  <c r="K6192" i="2"/>
  <c r="L6192" i="2" s="1"/>
  <c r="G5027" i="2"/>
  <c r="K5027" i="2"/>
  <c r="L5027" i="2" s="1"/>
  <c r="G6935" i="2"/>
  <c r="K6935" i="2"/>
  <c r="L6935" i="2" s="1"/>
  <c r="G6423" i="2"/>
  <c r="K6423" i="2"/>
  <c r="L6423" i="2" s="1"/>
  <c r="G5851" i="2"/>
  <c r="K5851" i="2"/>
  <c r="L5851" i="2" s="1"/>
  <c r="G5499" i="2"/>
  <c r="K5499" i="2"/>
  <c r="L5499" i="2" s="1"/>
  <c r="G4680" i="2"/>
  <c r="K4680" i="2"/>
  <c r="L4680" i="2" s="1"/>
  <c r="G5683" i="2"/>
  <c r="K5683" i="2"/>
  <c r="L5683" i="2" s="1"/>
  <c r="G4883" i="2"/>
  <c r="K4883" i="2"/>
  <c r="L4883" i="2" s="1"/>
  <c r="G8540" i="2"/>
  <c r="K8540" i="2"/>
  <c r="L8540" i="2" s="1"/>
  <c r="G6222" i="2"/>
  <c r="K6222" i="2"/>
  <c r="L6222" i="2" s="1"/>
  <c r="G8388" i="2"/>
  <c r="K8388" i="2"/>
  <c r="L8388" i="2" s="1"/>
  <c r="G9180" i="2"/>
  <c r="K9180" i="2"/>
  <c r="L9180" i="2" s="1"/>
  <c r="G8236" i="2"/>
  <c r="K8236" i="2"/>
  <c r="L8236" i="2" s="1"/>
  <c r="G9123" i="2"/>
  <c r="K9123" i="2"/>
  <c r="L9123" i="2" s="1"/>
  <c r="G8084" i="2"/>
  <c r="K8084" i="2"/>
  <c r="L8084" i="2" s="1"/>
  <c r="G8862" i="2"/>
  <c r="K8862" i="2"/>
  <c r="L8862" i="2" s="1"/>
  <c r="G8350" i="2"/>
  <c r="K8350" i="2"/>
  <c r="L8350" i="2" s="1"/>
  <c r="G7838" i="2"/>
  <c r="K7838" i="2"/>
  <c r="L7838" i="2" s="1"/>
  <c r="G7170" i="2"/>
  <c r="K7170" i="2"/>
  <c r="L7170" i="2" s="1"/>
  <c r="G8853" i="2"/>
  <c r="K8853" i="2"/>
  <c r="L8853" i="2" s="1"/>
  <c r="G8341" i="2"/>
  <c r="K8341" i="2"/>
  <c r="L8341" i="2" s="1"/>
  <c r="G7829" i="2"/>
  <c r="K7829" i="2"/>
  <c r="L7829" i="2" s="1"/>
  <c r="G7146" i="2"/>
  <c r="K7146" i="2"/>
  <c r="L7146" i="2" s="1"/>
  <c r="G6947" i="2"/>
  <c r="K6947" i="2"/>
  <c r="L6947" i="2" s="1"/>
  <c r="G8786" i="2"/>
  <c r="K8786" i="2"/>
  <c r="L8786" i="2" s="1"/>
  <c r="G8274" i="2"/>
  <c r="K8274" i="2"/>
  <c r="L8274" i="2" s="1"/>
  <c r="G7762" i="2"/>
  <c r="K7762" i="2"/>
  <c r="L7762" i="2" s="1"/>
  <c r="G6966" i="2"/>
  <c r="K6966" i="2"/>
  <c r="L6966" i="2" s="1"/>
  <c r="G8329" i="2"/>
  <c r="K8329" i="2"/>
  <c r="L8329" i="2" s="1"/>
  <c r="G7817" i="2"/>
  <c r="K7817" i="2"/>
  <c r="L7817" i="2" s="1"/>
  <c r="G7114" i="2"/>
  <c r="K7114" i="2"/>
  <c r="L7114" i="2" s="1"/>
  <c r="G8832" i="2"/>
  <c r="K8832" i="2"/>
  <c r="L8832" i="2" s="1"/>
  <c r="G8320" i="2"/>
  <c r="K8320" i="2"/>
  <c r="L8320" i="2" s="1"/>
  <c r="G7808" i="2"/>
  <c r="K7808" i="2"/>
  <c r="L7808" i="2" s="1"/>
  <c r="G7090" i="2"/>
  <c r="K7090" i="2"/>
  <c r="L7090" i="2" s="1"/>
  <c r="G7189" i="2"/>
  <c r="K7189" i="2"/>
  <c r="L7189" i="2" s="1"/>
  <c r="G6677" i="2"/>
  <c r="K6677" i="2"/>
  <c r="L6677" i="2" s="1"/>
  <c r="G6165" i="2"/>
  <c r="K6165" i="2"/>
  <c r="L6165" i="2" s="1"/>
  <c r="G4856" i="2"/>
  <c r="K4856" i="2"/>
  <c r="L4856" i="2" s="1"/>
  <c r="G7180" i="2"/>
  <c r="K7180" i="2"/>
  <c r="L7180" i="2" s="1"/>
  <c r="G6668" i="2"/>
  <c r="K6668" i="2"/>
  <c r="L6668" i="2" s="1"/>
  <c r="G6156" i="2"/>
  <c r="K6156" i="2"/>
  <c r="L6156" i="2" s="1"/>
  <c r="G4797" i="2"/>
  <c r="K4797" i="2"/>
  <c r="L4797" i="2" s="1"/>
  <c r="G5458" i="2"/>
  <c r="K5458" i="2"/>
  <c r="L5458" i="2" s="1"/>
  <c r="G6570" i="2"/>
  <c r="K6570" i="2"/>
  <c r="L6570" i="2" s="1"/>
  <c r="G6058" i="2"/>
  <c r="K6058" i="2"/>
  <c r="L6058" i="2" s="1"/>
  <c r="G7225" i="2"/>
  <c r="K7225" i="2"/>
  <c r="L7225" i="2" s="1"/>
  <c r="G6713" i="2"/>
  <c r="K6713" i="2"/>
  <c r="L6713" i="2" s="1"/>
  <c r="G6201" i="2"/>
  <c r="K6201" i="2"/>
  <c r="L6201" i="2" s="1"/>
  <c r="G5087" i="2"/>
  <c r="K5087" i="2"/>
  <c r="L5087" i="2" s="1"/>
  <c r="G7088" i="2"/>
  <c r="K7088" i="2"/>
  <c r="L7088" i="2" s="1"/>
  <c r="G6576" i="2"/>
  <c r="K6576" i="2"/>
  <c r="L6576" i="2" s="1"/>
  <c r="G6064" i="2"/>
  <c r="K6064" i="2"/>
  <c r="L6064" i="2" s="1"/>
  <c r="G7319" i="2"/>
  <c r="K7319" i="2"/>
  <c r="L7319" i="2" s="1"/>
  <c r="G6807" i="2"/>
  <c r="K6807" i="2"/>
  <c r="L6807" i="2" s="1"/>
  <c r="G6295" i="2"/>
  <c r="K6295" i="2"/>
  <c r="L6295" i="2" s="1"/>
  <c r="G5509" i="2"/>
  <c r="K5509" i="2"/>
  <c r="L5509" i="2" s="1"/>
  <c r="G5295" i="2"/>
  <c r="K5295" i="2"/>
  <c r="L5295" i="2" s="1"/>
  <c r="G4467" i="2"/>
  <c r="K4467" i="2"/>
  <c r="L4467" i="2" s="1"/>
  <c r="G5498" i="2"/>
  <c r="K5498" i="2"/>
  <c r="L5498" i="2" s="1"/>
  <c r="G4679" i="2"/>
  <c r="K4679" i="2"/>
  <c r="L4679" i="2" s="1"/>
  <c r="G4208" i="2"/>
  <c r="K4208" i="2"/>
  <c r="L4208" i="2" s="1"/>
  <c r="G5149" i="2"/>
  <c r="K5149" i="2"/>
  <c r="L5149" i="2" s="1"/>
  <c r="G4175" i="2"/>
  <c r="K4175" i="2"/>
  <c r="L4175" i="2" s="1"/>
  <c r="G5045" i="2"/>
  <c r="K5045" i="2"/>
  <c r="L5045" i="2" s="1"/>
  <c r="G3910" i="2"/>
  <c r="K3910" i="2"/>
  <c r="L3910" i="2" s="1"/>
  <c r="G4358" i="2"/>
  <c r="K4358" i="2"/>
  <c r="L4358" i="2" s="1"/>
  <c r="G5567" i="2"/>
  <c r="K5567" i="2"/>
  <c r="L5567" i="2" s="1"/>
  <c r="G4747" i="2"/>
  <c r="K4747" i="2"/>
  <c r="L4747" i="2" s="1"/>
  <c r="G5913" i="2"/>
  <c r="K5913" i="2"/>
  <c r="L5913" i="2" s="1"/>
  <c r="G5401" i="2"/>
  <c r="K5401" i="2"/>
  <c r="L5401" i="2" s="1"/>
  <c r="G4889" i="2"/>
  <c r="K4889" i="2"/>
  <c r="L4889" i="2" s="1"/>
  <c r="G4353" i="2"/>
  <c r="K4353" i="2"/>
  <c r="L4353" i="2" s="1"/>
  <c r="G3715" i="2"/>
  <c r="K3715" i="2"/>
  <c r="L3715" i="2" s="1"/>
  <c r="G5814" i="2"/>
  <c r="K5814" i="2"/>
  <c r="L5814" i="2" s="1"/>
  <c r="G5302" i="2"/>
  <c r="K5302" i="2"/>
  <c r="L5302" i="2" s="1"/>
  <c r="G4790" i="2"/>
  <c r="K4790" i="2"/>
  <c r="L4790" i="2" s="1"/>
  <c r="G4158" i="2"/>
  <c r="K4158" i="2"/>
  <c r="L4158" i="2" s="1"/>
  <c r="G4249" i="2"/>
  <c r="K4249" i="2"/>
  <c r="L4249" i="2" s="1"/>
  <c r="G5452" i="2"/>
  <c r="K5452" i="2"/>
  <c r="L5452" i="2" s="1"/>
  <c r="G4940" i="2"/>
  <c r="K4940" i="2"/>
  <c r="L4940" i="2" s="1"/>
  <c r="G4428" i="2"/>
  <c r="K4428" i="2"/>
  <c r="L4428" i="2" s="1"/>
  <c r="G3390" i="2"/>
  <c r="K3390" i="2"/>
  <c r="L3390" i="2" s="1"/>
  <c r="G4269" i="2"/>
  <c r="K4269" i="2"/>
  <c r="L4269" i="2" s="1"/>
  <c r="G3710" i="2"/>
  <c r="K3710" i="2"/>
  <c r="L3710" i="2" s="1"/>
  <c r="G4236" i="2"/>
  <c r="K4236" i="2"/>
  <c r="L4236" i="2" s="1"/>
  <c r="G3667" i="2"/>
  <c r="K3667" i="2"/>
  <c r="L3667" i="2" s="1"/>
  <c r="G4227" i="2"/>
  <c r="K4227" i="2"/>
  <c r="L4227" i="2" s="1"/>
  <c r="G3654" i="2"/>
  <c r="K3654" i="2"/>
  <c r="L3654" i="2" s="1"/>
  <c r="G4210" i="2"/>
  <c r="K4210" i="2"/>
  <c r="L4210" i="2" s="1"/>
  <c r="G3630" i="2"/>
  <c r="K3630" i="2"/>
  <c r="L3630" i="2" s="1"/>
  <c r="G3443" i="2"/>
  <c r="K3443" i="2"/>
  <c r="L3443" i="2" s="1"/>
  <c r="G2362" i="2"/>
  <c r="K2362" i="2"/>
  <c r="L2362" i="2" s="1"/>
  <c r="G3280" i="2"/>
  <c r="K3280" i="2"/>
  <c r="L3280" i="2" s="1"/>
  <c r="G3784" i="2"/>
  <c r="K3784" i="2"/>
  <c r="L3784" i="2" s="1"/>
  <c r="G3269" i="2"/>
  <c r="K3269" i="2"/>
  <c r="L3269" i="2" s="1"/>
  <c r="G3783" i="2"/>
  <c r="K3783" i="2"/>
  <c r="L3783" i="2" s="1"/>
  <c r="G3267" i="2"/>
  <c r="K3267" i="2"/>
  <c r="L3267" i="2" s="1"/>
  <c r="G3191" i="2"/>
  <c r="K3191" i="2"/>
  <c r="L3191" i="2" s="1"/>
  <c r="G3113" i="2"/>
  <c r="K3113" i="2"/>
  <c r="L3113" i="2" s="1"/>
  <c r="G2548" i="2"/>
  <c r="K2548" i="2"/>
  <c r="L2548" i="2" s="1"/>
  <c r="G2935" i="2"/>
  <c r="K2935" i="2"/>
  <c r="L2935" i="2" s="1"/>
  <c r="G2191" i="2"/>
  <c r="K2191" i="2"/>
  <c r="L2191" i="2" s="1"/>
  <c r="G2640" i="2"/>
  <c r="K2640" i="2"/>
  <c r="L2640" i="2" s="1"/>
  <c r="G2437" i="2"/>
  <c r="K2437" i="2"/>
  <c r="L2437" i="2" s="1"/>
  <c r="G3036" i="2"/>
  <c r="K3036" i="2"/>
  <c r="L3036" i="2" s="1"/>
  <c r="G2418" i="2"/>
  <c r="K2418" i="2"/>
  <c r="L2418" i="2" s="1"/>
  <c r="G2883" i="2"/>
  <c r="K2883" i="2"/>
  <c r="L2883" i="2" s="1"/>
  <c r="G2047" i="2"/>
  <c r="K2047" i="2"/>
  <c r="L2047" i="2" s="1"/>
  <c r="G2058" i="2"/>
  <c r="K2058" i="2"/>
  <c r="L2058" i="2" s="1"/>
  <c r="G2563" i="2"/>
  <c r="K2563" i="2"/>
  <c r="L2563" i="2" s="1"/>
  <c r="G2045" i="2"/>
  <c r="K2045" i="2"/>
  <c r="L2045" i="2" s="1"/>
  <c r="G2089" i="2"/>
  <c r="K2089" i="2"/>
  <c r="L2089" i="2" s="1"/>
  <c r="G2368" i="2"/>
  <c r="K2368" i="2"/>
  <c r="L2368" i="2" s="1"/>
  <c r="G1513" i="2"/>
  <c r="K1513" i="2"/>
  <c r="L1513" i="2" s="1"/>
  <c r="G2462" i="2"/>
  <c r="K2462" i="2"/>
  <c r="L2462" i="2" s="1"/>
  <c r="G1845" i="2"/>
  <c r="K1845" i="2"/>
  <c r="L1845" i="2" s="1"/>
  <c r="G1768" i="2"/>
  <c r="K1768" i="2"/>
  <c r="L1768" i="2" s="1"/>
  <c r="G1192" i="2"/>
  <c r="K1192" i="2"/>
  <c r="L1192" i="2" s="1"/>
  <c r="G1631" i="2"/>
  <c r="K1631" i="2"/>
  <c r="L1631" i="2" s="1"/>
  <c r="G776" i="2"/>
  <c r="K776" i="2"/>
  <c r="L776" i="2" s="1"/>
  <c r="G1494" i="2"/>
  <c r="K1494" i="2"/>
  <c r="L1494" i="2" s="1"/>
  <c r="G1693" i="2"/>
  <c r="K1693" i="2"/>
  <c r="L1693" i="2" s="1"/>
  <c r="G1015" i="2"/>
  <c r="K1015" i="2"/>
  <c r="L1015" i="2" s="1"/>
  <c r="G1676" i="2"/>
  <c r="K1676" i="2"/>
  <c r="L1676" i="2" s="1"/>
  <c r="G954" i="2"/>
  <c r="K954" i="2"/>
  <c r="L954" i="2" s="1"/>
  <c r="G1667" i="2"/>
  <c r="K1667" i="2"/>
  <c r="L1667" i="2" s="1"/>
  <c r="G920" i="2"/>
  <c r="K920" i="2"/>
  <c r="L920" i="2" s="1"/>
  <c r="G961" i="2"/>
  <c r="K961" i="2"/>
  <c r="L961" i="2" s="1"/>
  <c r="G449" i="2"/>
  <c r="K449" i="2"/>
  <c r="L449" i="2" s="1"/>
  <c r="G583" i="2"/>
  <c r="K583" i="2"/>
  <c r="L583" i="2" s="1"/>
  <c r="G1086" i="2"/>
  <c r="K1086" i="2"/>
  <c r="L1086" i="2" s="1"/>
  <c r="G574" i="2"/>
  <c r="K574" i="2"/>
  <c r="L574" i="2" s="1"/>
  <c r="G845" i="2"/>
  <c r="K845" i="2"/>
  <c r="L845" i="2" s="1"/>
  <c r="G1348" i="2"/>
  <c r="K1348" i="2"/>
  <c r="L1348" i="2" s="1"/>
  <c r="G836" i="2"/>
  <c r="K836" i="2"/>
  <c r="L836" i="2" s="1"/>
  <c r="G1171" i="2"/>
  <c r="K1171" i="2"/>
  <c r="L1171" i="2" s="1"/>
  <c r="G659" i="2"/>
  <c r="K659" i="2"/>
  <c r="L659" i="2" s="1"/>
  <c r="G458" i="2"/>
  <c r="K458" i="2"/>
  <c r="L458" i="2" s="1"/>
  <c r="G7227" i="2"/>
  <c r="K7227" i="2"/>
  <c r="L7227" i="2" s="1"/>
  <c r="G8795" i="2"/>
  <c r="K8795" i="2"/>
  <c r="L8795" i="2" s="1"/>
  <c r="G8679" i="2"/>
  <c r="K8679" i="2"/>
  <c r="L8679" i="2" s="1"/>
  <c r="G8499" i="2"/>
  <c r="K8499" i="2"/>
  <c r="L8499" i="2" s="1"/>
  <c r="G8799" i="2"/>
  <c r="K8799" i="2"/>
  <c r="L8799" i="2" s="1"/>
  <c r="G7950" i="2"/>
  <c r="K7950" i="2"/>
  <c r="L7950" i="2" s="1"/>
  <c r="G7749" i="2"/>
  <c r="K7749" i="2"/>
  <c r="L7749" i="2" s="1"/>
  <c r="G8258" i="2"/>
  <c r="K8258" i="2"/>
  <c r="L8258" i="2" s="1"/>
  <c r="G7673" i="2"/>
  <c r="K7673" i="2"/>
  <c r="L7673" i="2" s="1"/>
  <c r="G7597" i="2"/>
  <c r="K7597" i="2"/>
  <c r="L7597" i="2" s="1"/>
  <c r="G5819" i="2"/>
  <c r="K5819" i="2"/>
  <c r="L5819" i="2" s="1"/>
  <c r="G6008" i="2"/>
  <c r="K6008" i="2"/>
  <c r="L6008" i="2" s="1"/>
  <c r="G6569" i="2"/>
  <c r="K6569" i="2"/>
  <c r="L6569" i="2" s="1"/>
  <c r="G5754" i="2"/>
  <c r="K5754" i="2"/>
  <c r="L5754" i="2" s="1"/>
  <c r="G5064" i="2"/>
  <c r="K5064" i="2"/>
  <c r="L5064" i="2" s="1"/>
  <c r="G4714" i="2"/>
  <c r="K4714" i="2"/>
  <c r="L4714" i="2" s="1"/>
  <c r="G5234" i="2"/>
  <c r="K5234" i="2"/>
  <c r="L5234" i="2" s="1"/>
  <c r="G4489" i="2"/>
  <c r="K4489" i="2"/>
  <c r="L4489" i="2" s="1"/>
  <c r="G4646" i="2"/>
  <c r="K4646" i="2"/>
  <c r="L4646" i="2" s="1"/>
  <c r="G4296" i="2"/>
  <c r="K4296" i="2"/>
  <c r="L4296" i="2" s="1"/>
  <c r="G3731" i="2"/>
  <c r="K3731" i="2"/>
  <c r="L3731" i="2" s="1"/>
  <c r="G3619" i="2"/>
  <c r="K3619" i="2"/>
  <c r="L3619" i="2" s="1"/>
  <c r="G2717" i="2"/>
  <c r="K2717" i="2"/>
  <c r="L2717" i="2" s="1"/>
  <c r="G1821" i="2"/>
  <c r="K1821" i="2"/>
  <c r="L1821" i="2" s="1"/>
  <c r="G3020" i="2"/>
  <c r="K3020" i="2"/>
  <c r="L3020" i="2" s="1"/>
  <c r="G2611" i="2"/>
  <c r="K2611" i="2"/>
  <c r="L2611" i="2" s="1"/>
  <c r="G2510" i="2"/>
  <c r="K2510" i="2"/>
  <c r="L2510" i="2" s="1"/>
  <c r="G1862" i="2"/>
  <c r="K1862" i="2"/>
  <c r="L1862" i="2" s="1"/>
  <c r="G616" i="2"/>
  <c r="K616" i="2"/>
  <c r="L616" i="2" s="1"/>
  <c r="G375" i="2"/>
  <c r="K375" i="2"/>
  <c r="L375" i="2" s="1"/>
  <c r="G628" i="2"/>
  <c r="K628" i="2"/>
  <c r="L628" i="2" s="1"/>
  <c r="G1544" i="2"/>
  <c r="K1544" i="2"/>
  <c r="L1544" i="2" s="1"/>
  <c r="G1644" i="2"/>
  <c r="K1644" i="2"/>
  <c r="L1644" i="2" s="1"/>
  <c r="G1182" i="2"/>
  <c r="K1182" i="2"/>
  <c r="L1182" i="2" s="1"/>
  <c r="G499" i="2"/>
  <c r="K499" i="2"/>
  <c r="L499" i="2" s="1"/>
  <c r="G9065" i="2"/>
  <c r="K9065" i="2"/>
  <c r="L9065" i="2" s="1"/>
  <c r="G6994" i="2"/>
  <c r="K6994" i="2"/>
  <c r="L6994" i="2" s="1"/>
  <c r="G9143" i="2"/>
  <c r="K9143" i="2"/>
  <c r="L9143" i="2" s="1"/>
  <c r="G9170" i="2"/>
  <c r="K9170" i="2"/>
  <c r="L9170" i="2" s="1"/>
  <c r="G8211" i="2"/>
  <c r="K8211" i="2"/>
  <c r="L8211" i="2" s="1"/>
  <c r="G9112" i="2"/>
  <c r="K9112" i="2"/>
  <c r="L9112" i="2" s="1"/>
  <c r="G8055" i="2"/>
  <c r="K8055" i="2"/>
  <c r="L8055" i="2" s="1"/>
  <c r="G9094" i="2"/>
  <c r="K9094" i="2"/>
  <c r="L9094" i="2" s="1"/>
  <c r="G8007" i="2"/>
  <c r="K8007" i="2"/>
  <c r="L8007" i="2" s="1"/>
  <c r="G9037" i="2"/>
  <c r="K9037" i="2"/>
  <c r="L9037" i="2" s="1"/>
  <c r="G7855" i="2"/>
  <c r="K7855" i="2"/>
  <c r="L7855" i="2" s="1"/>
  <c r="G8943" i="2"/>
  <c r="K8943" i="2"/>
  <c r="L8943" i="2" s="1"/>
  <c r="G7703" i="2"/>
  <c r="K7703" i="2"/>
  <c r="L7703" i="2" s="1"/>
  <c r="G8828" i="2"/>
  <c r="K8828" i="2"/>
  <c r="L8828" i="2" s="1"/>
  <c r="G7541" i="2"/>
  <c r="K7541" i="2"/>
  <c r="L7541" i="2" s="1"/>
  <c r="G8662" i="2"/>
  <c r="K8662" i="2"/>
  <c r="L8662" i="2" s="1"/>
  <c r="G8150" i="2"/>
  <c r="K8150" i="2"/>
  <c r="L8150" i="2" s="1"/>
  <c r="G7638" i="2"/>
  <c r="K7638" i="2"/>
  <c r="L7638" i="2" s="1"/>
  <c r="G6507" i="2"/>
  <c r="K6507" i="2"/>
  <c r="L6507" i="2" s="1"/>
  <c r="G8653" i="2"/>
  <c r="K8653" i="2"/>
  <c r="L8653" i="2" s="1"/>
  <c r="G8141" i="2"/>
  <c r="K8141" i="2"/>
  <c r="L8141" i="2" s="1"/>
  <c r="G7629" i="2"/>
  <c r="K7629" i="2"/>
  <c r="L7629" i="2" s="1"/>
  <c r="G6470" i="2"/>
  <c r="K6470" i="2"/>
  <c r="L6470" i="2" s="1"/>
  <c r="G6126" i="2"/>
  <c r="K6126" i="2"/>
  <c r="L6126" i="2" s="1"/>
  <c r="G8586" i="2"/>
  <c r="K8586" i="2"/>
  <c r="L8586" i="2" s="1"/>
  <c r="G8074" i="2"/>
  <c r="K8074" i="2"/>
  <c r="L8074" i="2" s="1"/>
  <c r="G7553" i="2"/>
  <c r="K7553" i="2"/>
  <c r="L7553" i="2" s="1"/>
  <c r="G6182" i="2"/>
  <c r="K6182" i="2"/>
  <c r="L6182" i="2" s="1"/>
  <c r="G8129" i="2"/>
  <c r="K8129" i="2"/>
  <c r="L8129" i="2" s="1"/>
  <c r="G7616" i="2"/>
  <c r="K7616" i="2"/>
  <c r="L7616" i="2" s="1"/>
  <c r="G6422" i="2"/>
  <c r="K6422" i="2"/>
  <c r="L6422" i="2" s="1"/>
  <c r="G8632" i="2"/>
  <c r="K8632" i="2"/>
  <c r="L8632" i="2" s="1"/>
  <c r="G8120" i="2"/>
  <c r="K8120" i="2"/>
  <c r="L8120" i="2" s="1"/>
  <c r="G7606" i="2"/>
  <c r="K7606" i="2"/>
  <c r="L7606" i="2" s="1"/>
  <c r="G6387" i="2"/>
  <c r="K6387" i="2"/>
  <c r="L6387" i="2" s="1"/>
  <c r="G6989" i="2"/>
  <c r="K6989" i="2"/>
  <c r="L6989" i="2" s="1"/>
  <c r="G6477" i="2"/>
  <c r="K6477" i="2"/>
  <c r="L6477" i="2" s="1"/>
  <c r="G5946" i="2"/>
  <c r="K5946" i="2"/>
  <c r="L5946" i="2" s="1"/>
  <c r="G7492" i="2"/>
  <c r="K7492" i="2"/>
  <c r="L7492" i="2" s="1"/>
  <c r="G6980" i="2"/>
  <c r="K6980" i="2"/>
  <c r="L6980" i="2" s="1"/>
  <c r="G6468" i="2"/>
  <c r="K6468" i="2"/>
  <c r="L6468" i="2" s="1"/>
  <c r="G5931" i="2"/>
  <c r="K5931" i="2"/>
  <c r="L5931" i="2" s="1"/>
  <c r="G6083" i="2"/>
  <c r="K6083" i="2"/>
  <c r="L6083" i="2" s="1"/>
  <c r="G6882" i="2"/>
  <c r="K6882" i="2"/>
  <c r="L6882" i="2" s="1"/>
  <c r="G6370" i="2"/>
  <c r="K6370" i="2"/>
  <c r="L6370" i="2" s="1"/>
  <c r="G5756" i="2"/>
  <c r="K5756" i="2"/>
  <c r="L5756" i="2" s="1"/>
  <c r="G7025" i="2"/>
  <c r="K7025" i="2"/>
  <c r="L7025" i="2" s="1"/>
  <c r="G6513" i="2"/>
  <c r="K6513" i="2"/>
  <c r="L6513" i="2" s="1"/>
  <c r="G5997" i="2"/>
  <c r="K5997" i="2"/>
  <c r="L5997" i="2" s="1"/>
  <c r="G7400" i="2"/>
  <c r="K7400" i="2"/>
  <c r="L7400" i="2" s="1"/>
  <c r="G6888" i="2"/>
  <c r="K6888" i="2"/>
  <c r="L6888" i="2" s="1"/>
  <c r="G6376" i="2"/>
  <c r="K6376" i="2"/>
  <c r="L6376" i="2" s="1"/>
  <c r="G5767" i="2"/>
  <c r="K5767" i="2"/>
  <c r="L5767" i="2" s="1"/>
  <c r="G7119" i="2"/>
  <c r="K7119" i="2"/>
  <c r="L7119" i="2" s="1"/>
  <c r="G6607" i="2"/>
  <c r="K6607" i="2"/>
  <c r="L6607" i="2" s="1"/>
  <c r="G6095" i="2"/>
  <c r="K6095" i="2"/>
  <c r="L6095" i="2" s="1"/>
  <c r="G3510" i="2"/>
  <c r="K3510" i="2"/>
  <c r="L3510" i="2" s="1"/>
  <c r="G4975" i="2"/>
  <c r="K4975" i="2"/>
  <c r="L4975" i="2" s="1"/>
  <c r="G5928" i="2"/>
  <c r="K5928" i="2"/>
  <c r="L5928" i="2" s="1"/>
  <c r="G5178" i="2"/>
  <c r="K5178" i="2"/>
  <c r="L5178" i="2" s="1"/>
  <c r="G4246" i="2"/>
  <c r="K4246" i="2"/>
  <c r="L4246" i="2" s="1"/>
  <c r="G5637" i="2"/>
  <c r="K5637" i="2"/>
  <c r="L5637" i="2" s="1"/>
  <c r="G4829" i="2"/>
  <c r="K4829" i="2"/>
  <c r="L4829" i="2" s="1"/>
  <c r="G5544" i="2"/>
  <c r="K5544" i="2"/>
  <c r="L5544" i="2" s="1"/>
  <c r="G4725" i="2"/>
  <c r="K4725" i="2"/>
  <c r="L4725" i="2" s="1"/>
  <c r="G4903" i="2"/>
  <c r="K4903" i="2"/>
  <c r="L4903" i="2" s="1"/>
  <c r="G5986" i="2"/>
  <c r="K5986" i="2"/>
  <c r="L5986" i="2" s="1"/>
  <c r="G5247" i="2"/>
  <c r="K5247" i="2"/>
  <c r="L5247" i="2" s="1"/>
  <c r="G4408" i="2"/>
  <c r="K4408" i="2"/>
  <c r="L4408" i="2" s="1"/>
  <c r="G5713" i="2"/>
  <c r="K5713" i="2"/>
  <c r="L5713" i="2" s="1"/>
  <c r="G5201" i="2"/>
  <c r="K5201" i="2"/>
  <c r="L5201" i="2" s="1"/>
  <c r="G4689" i="2"/>
  <c r="K4689" i="2"/>
  <c r="L4689" i="2" s="1"/>
  <c r="G3953" i="2"/>
  <c r="K3953" i="2"/>
  <c r="L3953" i="2" s="1"/>
  <c r="G3734" i="2"/>
  <c r="K3734" i="2"/>
  <c r="L3734" i="2" s="1"/>
  <c r="G5614" i="2"/>
  <c r="K5614" i="2"/>
  <c r="L5614" i="2" s="1"/>
  <c r="G5102" i="2"/>
  <c r="K5102" i="2"/>
  <c r="L5102" i="2" s="1"/>
  <c r="G4590" i="2"/>
  <c r="K4590" i="2"/>
  <c r="L4590" i="2" s="1"/>
  <c r="G3713" i="2"/>
  <c r="K3713" i="2"/>
  <c r="L3713" i="2" s="1"/>
  <c r="G3834" i="2"/>
  <c r="K3834" i="2"/>
  <c r="L3834" i="2" s="1"/>
  <c r="G5252" i="2"/>
  <c r="K5252" i="2"/>
  <c r="L5252" i="2" s="1"/>
  <c r="G4740" i="2"/>
  <c r="K4740" i="2"/>
  <c r="L4740" i="2" s="1"/>
  <c r="G4056" i="2"/>
  <c r="K4056" i="2"/>
  <c r="L4056" i="2" s="1"/>
  <c r="G3405" i="2"/>
  <c r="K3405" i="2"/>
  <c r="L3405" i="2" s="1"/>
  <c r="G4069" i="2"/>
  <c r="K4069" i="2"/>
  <c r="L4069" i="2" s="1"/>
  <c r="G3386" i="2"/>
  <c r="K3386" i="2"/>
  <c r="L3386" i="2" s="1"/>
  <c r="G4036" i="2"/>
  <c r="K4036" i="2"/>
  <c r="L4036" i="2" s="1"/>
  <c r="G3316" i="2"/>
  <c r="K3316" i="2"/>
  <c r="L3316" i="2" s="1"/>
  <c r="G4027" i="2"/>
  <c r="K4027" i="2"/>
  <c r="L4027" i="2" s="1"/>
  <c r="G3292" i="2"/>
  <c r="K3292" i="2"/>
  <c r="L3292" i="2" s="1"/>
  <c r="G4010" i="2"/>
  <c r="K4010" i="2"/>
  <c r="L4010" i="2" s="1"/>
  <c r="G3232" i="2"/>
  <c r="K3232" i="2"/>
  <c r="L3232" i="2" s="1"/>
  <c r="G3230" i="2"/>
  <c r="K3230" i="2"/>
  <c r="L3230" i="2" s="1"/>
  <c r="G2666" i="2"/>
  <c r="K2666" i="2"/>
  <c r="L2666" i="2" s="1"/>
  <c r="G2944" i="2"/>
  <c r="K2944" i="2"/>
  <c r="L2944" i="2" s="1"/>
  <c r="G3584" i="2"/>
  <c r="K3584" i="2"/>
  <c r="L3584" i="2" s="1"/>
  <c r="G2920" i="2"/>
  <c r="K2920" i="2"/>
  <c r="L2920" i="2" s="1"/>
  <c r="G3583" i="2"/>
  <c r="K3583" i="2"/>
  <c r="L3583" i="2" s="1"/>
  <c r="G2917" i="2"/>
  <c r="K2917" i="2"/>
  <c r="L2917" i="2" s="1"/>
  <c r="G2765" i="2"/>
  <c r="K2765" i="2"/>
  <c r="L2765" i="2" s="1"/>
  <c r="G2913" i="2"/>
  <c r="K2913" i="2"/>
  <c r="L2913" i="2" s="1"/>
  <c r="G2133" i="2"/>
  <c r="K2133" i="2"/>
  <c r="L2133" i="2" s="1"/>
  <c r="G2727" i="2"/>
  <c r="K2727" i="2"/>
  <c r="L2727" i="2" s="1"/>
  <c r="G2982" i="2"/>
  <c r="K2982" i="2"/>
  <c r="L2982" i="2" s="1"/>
  <c r="G2311" i="2"/>
  <c r="K2311" i="2"/>
  <c r="L2311" i="2" s="1"/>
  <c r="G1849" i="2"/>
  <c r="K1849" i="2"/>
  <c r="L1849" i="2" s="1"/>
  <c r="G2836" i="2"/>
  <c r="K2836" i="2"/>
  <c r="L2836" i="2" s="1"/>
  <c r="G1785" i="2"/>
  <c r="K1785" i="2"/>
  <c r="L1785" i="2" s="1"/>
  <c r="G2657" i="2"/>
  <c r="K2657" i="2"/>
  <c r="L2657" i="2" s="1"/>
  <c r="G2372" i="2"/>
  <c r="K2372" i="2"/>
  <c r="L2372" i="2" s="1"/>
  <c r="G1529" i="2"/>
  <c r="K1529" i="2"/>
  <c r="L1529" i="2" s="1"/>
  <c r="G2363" i="2"/>
  <c r="K2363" i="2"/>
  <c r="L2363" i="2" s="1"/>
  <c r="G1490" i="2"/>
  <c r="K1490" i="2"/>
  <c r="L1490" i="2" s="1"/>
  <c r="G1642" i="2"/>
  <c r="K1642" i="2"/>
  <c r="L1642" i="2" s="1"/>
  <c r="G2168" i="2"/>
  <c r="K2168" i="2"/>
  <c r="L2168" i="2" s="1"/>
  <c r="G658" i="2"/>
  <c r="K658" i="2"/>
  <c r="L658" i="2" s="1"/>
  <c r="G2262" i="2"/>
  <c r="K2262" i="2"/>
  <c r="L2262" i="2" s="1"/>
  <c r="G656" i="2"/>
  <c r="K656" i="2"/>
  <c r="L656" i="2" s="1"/>
  <c r="G1568" i="2"/>
  <c r="K1568" i="2"/>
  <c r="L1568" i="2" s="1"/>
  <c r="G392" i="2"/>
  <c r="K392" i="2"/>
  <c r="L392" i="2" s="1"/>
  <c r="G1431" i="2"/>
  <c r="K1431" i="2"/>
  <c r="L1431" i="2" s="1"/>
  <c r="G1806" i="2"/>
  <c r="K1806" i="2"/>
  <c r="L1806" i="2" s="1"/>
  <c r="G1253" i="2"/>
  <c r="K1253" i="2"/>
  <c r="L1253" i="2" s="1"/>
  <c r="G1493" i="2"/>
  <c r="K1493" i="2"/>
  <c r="L1493" i="2" s="1"/>
  <c r="G1988" i="2"/>
  <c r="K1988" i="2"/>
  <c r="L1988" i="2" s="1"/>
  <c r="G1476" i="2"/>
  <c r="K1476" i="2"/>
  <c r="L1476" i="2" s="1"/>
  <c r="G1979" i="2"/>
  <c r="K1979" i="2"/>
  <c r="L1979" i="2" s="1"/>
  <c r="G1467" i="2"/>
  <c r="K1467" i="2"/>
  <c r="L1467" i="2" s="1"/>
  <c r="G1273" i="2"/>
  <c r="K1273" i="2"/>
  <c r="L1273" i="2" s="1"/>
  <c r="G761" i="2"/>
  <c r="K761" i="2"/>
  <c r="L761" i="2" s="1"/>
  <c r="G895" i="2"/>
  <c r="K895" i="2"/>
  <c r="L895" i="2" s="1"/>
  <c r="G383" i="2"/>
  <c r="K383" i="2"/>
  <c r="L383" i="2" s="1"/>
  <c r="G886" i="2"/>
  <c r="K886" i="2"/>
  <c r="L886" i="2" s="1"/>
  <c r="G374" i="2"/>
  <c r="K374" i="2"/>
  <c r="L374" i="2" s="1"/>
  <c r="G645" i="2"/>
  <c r="K645" i="2"/>
  <c r="L645" i="2" s="1"/>
  <c r="G1148" i="2"/>
  <c r="K1148" i="2"/>
  <c r="L1148" i="2" s="1"/>
  <c r="G636" i="2"/>
  <c r="K636" i="2"/>
  <c r="L636" i="2" s="1"/>
  <c r="G971" i="2"/>
  <c r="K971" i="2"/>
  <c r="L971" i="2" s="1"/>
  <c r="G459" i="2"/>
  <c r="K459" i="2"/>
  <c r="L459" i="2" s="1"/>
  <c r="G9034" i="2"/>
  <c r="K9034" i="2"/>
  <c r="L9034" i="2" s="1"/>
  <c r="G8807" i="2"/>
  <c r="K8807" i="2"/>
  <c r="L8807" i="2" s="1"/>
  <c r="G8643" i="2"/>
  <c r="K8643" i="2"/>
  <c r="L8643" i="2" s="1"/>
  <c r="G8364" i="2"/>
  <c r="K8364" i="2"/>
  <c r="L8364" i="2" s="1"/>
  <c r="G8078" i="2"/>
  <c r="K8078" i="2"/>
  <c r="L8078" i="2" s="1"/>
  <c r="G7941" i="2"/>
  <c r="K7941" i="2"/>
  <c r="L7941" i="2" s="1"/>
  <c r="G8578" i="2"/>
  <c r="K8578" i="2"/>
  <c r="L8578" i="2" s="1"/>
  <c r="G8377" i="2"/>
  <c r="K8377" i="2"/>
  <c r="L8377" i="2" s="1"/>
  <c r="G8368" i="2"/>
  <c r="K8368" i="2"/>
  <c r="L8368" i="2" s="1"/>
  <c r="G6725" i="2"/>
  <c r="K6725" i="2"/>
  <c r="L6725" i="2" s="1"/>
  <c r="G6652" i="2"/>
  <c r="K6652" i="2"/>
  <c r="L6652" i="2" s="1"/>
  <c r="G6170" i="2"/>
  <c r="K6170" i="2"/>
  <c r="L6170" i="2" s="1"/>
  <c r="G7392" i="2"/>
  <c r="K7392" i="2"/>
  <c r="L7392" i="2" s="1"/>
  <c r="G6855" i="2"/>
  <c r="K6855" i="2"/>
  <c r="L6855" i="2" s="1"/>
  <c r="G5832" i="2"/>
  <c r="K5832" i="2"/>
  <c r="L5832" i="2" s="1"/>
  <c r="G5531" i="2"/>
  <c r="K5531" i="2"/>
  <c r="L5531" i="2" s="1"/>
  <c r="G4384" i="2"/>
  <c r="K4384" i="2"/>
  <c r="L4384" i="2" s="1"/>
  <c r="G3714" i="2"/>
  <c r="K3714" i="2"/>
  <c r="L3714" i="2" s="1"/>
  <c r="G4089" i="2"/>
  <c r="K4089" i="2"/>
  <c r="L4089" i="2" s="1"/>
  <c r="G4253" i="2"/>
  <c r="K4253" i="2"/>
  <c r="L4253" i="2" s="1"/>
  <c r="G3530" i="2"/>
  <c r="K3530" i="2"/>
  <c r="L3530" i="2" s="1"/>
  <c r="G3259" i="2"/>
  <c r="K3259" i="2"/>
  <c r="L3259" i="2" s="1"/>
  <c r="G2713" i="2"/>
  <c r="K2713" i="2"/>
  <c r="L2713" i="2" s="1"/>
  <c r="G2441" i="2"/>
  <c r="K2441" i="2"/>
  <c r="L2441" i="2" s="1"/>
  <c r="G3059" i="2"/>
  <c r="K3059" i="2"/>
  <c r="L3059" i="2" s="1"/>
  <c r="G2018" i="2"/>
  <c r="K2018" i="2"/>
  <c r="L2018" i="2" s="1"/>
  <c r="G1959" i="2"/>
  <c r="K1959" i="2"/>
  <c r="L1959" i="2" s="1"/>
  <c r="G1734" i="2"/>
  <c r="K1734" i="2"/>
  <c r="L1734" i="2" s="1"/>
  <c r="G2035" i="2"/>
  <c r="K2035" i="2"/>
  <c r="L2035" i="2" s="1"/>
  <c r="G567" i="2"/>
  <c r="K567" i="2"/>
  <c r="L567" i="2" s="1"/>
  <c r="G820" i="2"/>
  <c r="K820" i="2"/>
  <c r="L820" i="2" s="1"/>
  <c r="G1930" i="2"/>
  <c r="K1930" i="2"/>
  <c r="L1930" i="2" s="1"/>
  <c r="G1405" i="2"/>
  <c r="K1405" i="2"/>
  <c r="L1405" i="2" s="1"/>
  <c r="G871" i="2"/>
  <c r="K871" i="2"/>
  <c r="L871" i="2" s="1"/>
  <c r="G1075" i="2"/>
  <c r="K1075" i="2"/>
  <c r="L1075" i="2" s="1"/>
  <c r="G8868" i="2"/>
  <c r="K8868" i="2"/>
  <c r="L8868" i="2" s="1"/>
  <c r="G7908" i="2"/>
  <c r="K7908" i="2"/>
  <c r="L7908" i="2" s="1"/>
  <c r="G8601" i="2"/>
  <c r="K8601" i="2"/>
  <c r="L8601" i="2" s="1"/>
  <c r="G9215" i="2"/>
  <c r="K9215" i="2"/>
  <c r="L9215" i="2" s="1"/>
  <c r="G9079" i="2"/>
  <c r="K9079" i="2"/>
  <c r="L9079" i="2" s="1"/>
  <c r="G8339" i="2"/>
  <c r="K8339" i="2"/>
  <c r="L8339" i="2" s="1"/>
  <c r="G9160" i="2"/>
  <c r="K9160" i="2"/>
  <c r="L9160" i="2" s="1"/>
  <c r="G8183" i="2"/>
  <c r="K8183" i="2"/>
  <c r="L8183" i="2" s="1"/>
  <c r="G9142" i="2"/>
  <c r="K9142" i="2"/>
  <c r="L9142" i="2" s="1"/>
  <c r="G8135" i="2"/>
  <c r="K8135" i="2"/>
  <c r="L8135" i="2" s="1"/>
  <c r="G9085" i="2"/>
  <c r="K9085" i="2"/>
  <c r="L9085" i="2" s="1"/>
  <c r="G7983" i="2"/>
  <c r="K7983" i="2"/>
  <c r="L7983" i="2" s="1"/>
  <c r="G9028" i="2"/>
  <c r="K9028" i="2"/>
  <c r="L9028" i="2" s="1"/>
  <c r="G7831" i="2"/>
  <c r="K7831" i="2"/>
  <c r="L7831" i="2" s="1"/>
  <c r="G8924" i="2"/>
  <c r="K8924" i="2"/>
  <c r="L8924" i="2" s="1"/>
  <c r="G7679" i="2"/>
  <c r="K7679" i="2"/>
  <c r="L7679" i="2" s="1"/>
  <c r="G8710" i="2"/>
  <c r="K8710" i="2"/>
  <c r="L8710" i="2" s="1"/>
  <c r="G8198" i="2"/>
  <c r="K8198" i="2"/>
  <c r="L8198" i="2" s="1"/>
  <c r="G7686" i="2"/>
  <c r="K7686" i="2"/>
  <c r="L7686" i="2" s="1"/>
  <c r="G6699" i="2"/>
  <c r="K6699" i="2"/>
  <c r="L6699" i="2" s="1"/>
  <c r="G8701" i="2"/>
  <c r="K8701" i="2"/>
  <c r="L8701" i="2" s="1"/>
  <c r="G8189" i="2"/>
  <c r="K8189" i="2"/>
  <c r="L8189" i="2" s="1"/>
  <c r="G7677" i="2"/>
  <c r="K7677" i="2"/>
  <c r="L7677" i="2" s="1"/>
  <c r="G6662" i="2"/>
  <c r="K6662" i="2"/>
  <c r="L6662" i="2" s="1"/>
  <c r="G6366" i="2"/>
  <c r="K6366" i="2"/>
  <c r="L6366" i="2" s="1"/>
  <c r="G8634" i="2"/>
  <c r="K8634" i="2"/>
  <c r="L8634" i="2" s="1"/>
  <c r="G8122" i="2"/>
  <c r="K8122" i="2"/>
  <c r="L8122" i="2" s="1"/>
  <c r="G7608" i="2"/>
  <c r="K7608" i="2"/>
  <c r="L7608" i="2" s="1"/>
  <c r="G6395" i="2"/>
  <c r="K6395" i="2"/>
  <c r="L6395" i="2" s="1"/>
  <c r="G8177" i="2"/>
  <c r="K8177" i="2"/>
  <c r="L8177" i="2" s="1"/>
  <c r="G7665" i="2"/>
  <c r="K7665" i="2"/>
  <c r="L7665" i="2" s="1"/>
  <c r="G6614" i="2"/>
  <c r="K6614" i="2"/>
  <c r="L6614" i="2" s="1"/>
  <c r="G8680" i="2"/>
  <c r="K8680" i="2"/>
  <c r="L8680" i="2" s="1"/>
  <c r="G8168" i="2"/>
  <c r="K8168" i="2"/>
  <c r="L8168" i="2" s="1"/>
  <c r="G7656" i="2"/>
  <c r="K7656" i="2"/>
  <c r="L7656" i="2" s="1"/>
  <c r="G6579" i="2"/>
  <c r="K6579" i="2"/>
  <c r="L6579" i="2" s="1"/>
  <c r="G7037" i="2"/>
  <c r="K7037" i="2"/>
  <c r="L7037" i="2" s="1"/>
  <c r="G6525" i="2"/>
  <c r="K6525" i="2"/>
  <c r="L6525" i="2" s="1"/>
  <c r="G6011" i="2"/>
  <c r="K6011" i="2"/>
  <c r="L6011" i="2" s="1"/>
  <c r="G7540" i="2"/>
  <c r="K7540" i="2"/>
  <c r="L7540" i="2" s="1"/>
  <c r="G7028" i="2"/>
  <c r="K7028" i="2"/>
  <c r="L7028" i="2" s="1"/>
  <c r="G6516" i="2"/>
  <c r="K6516" i="2"/>
  <c r="L6516" i="2" s="1"/>
  <c r="G6000" i="2"/>
  <c r="K6000" i="2"/>
  <c r="L6000" i="2" s="1"/>
  <c r="G6131" i="2"/>
  <c r="K6131" i="2"/>
  <c r="L6131" i="2" s="1"/>
  <c r="G4631" i="2"/>
  <c r="K4631" i="2"/>
  <c r="L4631" i="2" s="1"/>
  <c r="G6418" i="2"/>
  <c r="K6418" i="2"/>
  <c r="L6418" i="2" s="1"/>
  <c r="G5842" i="2"/>
  <c r="K5842" i="2"/>
  <c r="L5842" i="2" s="1"/>
  <c r="G7073" i="2"/>
  <c r="K7073" i="2"/>
  <c r="L7073" i="2" s="1"/>
  <c r="G6561" i="2"/>
  <c r="K6561" i="2"/>
  <c r="L6561" i="2" s="1"/>
  <c r="G6049" i="2"/>
  <c r="K6049" i="2"/>
  <c r="L6049" i="2" s="1"/>
  <c r="G7448" i="2"/>
  <c r="K7448" i="2"/>
  <c r="L7448" i="2" s="1"/>
  <c r="G6936" i="2"/>
  <c r="K6936" i="2"/>
  <c r="L6936" i="2" s="1"/>
  <c r="G6424" i="2"/>
  <c r="K6424" i="2"/>
  <c r="L6424" i="2" s="1"/>
  <c r="G5852" i="2"/>
  <c r="K5852" i="2"/>
  <c r="L5852" i="2" s="1"/>
  <c r="G7167" i="2"/>
  <c r="K7167" i="2"/>
  <c r="L7167" i="2" s="1"/>
  <c r="G6655" i="2"/>
  <c r="K6655" i="2"/>
  <c r="L6655" i="2" s="1"/>
  <c r="G6143" i="2"/>
  <c r="K6143" i="2"/>
  <c r="L6143" i="2" s="1"/>
  <c r="G4715" i="2"/>
  <c r="K4715" i="2"/>
  <c r="L4715" i="2" s="1"/>
  <c r="G5051" i="2"/>
  <c r="K5051" i="2"/>
  <c r="L5051" i="2" s="1"/>
  <c r="G3927" i="2"/>
  <c r="K3927" i="2"/>
  <c r="L3927" i="2" s="1"/>
  <c r="G5255" i="2"/>
  <c r="K5255" i="2"/>
  <c r="L5255" i="2" s="1"/>
  <c r="G4418" i="2"/>
  <c r="K4418" i="2"/>
  <c r="L4418" i="2" s="1"/>
  <c r="G5701" i="2"/>
  <c r="K5701" i="2"/>
  <c r="L5701" i="2" s="1"/>
  <c r="G4906" i="2"/>
  <c r="K4906" i="2"/>
  <c r="L4906" i="2" s="1"/>
  <c r="G5615" i="2"/>
  <c r="K5615" i="2"/>
  <c r="L5615" i="2" s="1"/>
  <c r="G4802" i="2"/>
  <c r="K4802" i="2"/>
  <c r="L4802" i="2" s="1"/>
  <c r="G4979" i="2"/>
  <c r="K4979" i="2"/>
  <c r="L4979" i="2" s="1"/>
  <c r="G3078" i="2"/>
  <c r="K3078" i="2"/>
  <c r="L3078" i="2" s="1"/>
  <c r="G5323" i="2"/>
  <c r="K5323" i="2"/>
  <c r="L5323" i="2" s="1"/>
  <c r="G4504" i="2"/>
  <c r="K4504" i="2"/>
  <c r="L4504" i="2" s="1"/>
  <c r="G5761" i="2"/>
  <c r="K5761" i="2"/>
  <c r="L5761" i="2" s="1"/>
  <c r="G5249" i="2"/>
  <c r="K5249" i="2"/>
  <c r="L5249" i="2" s="1"/>
  <c r="G4737" i="2"/>
  <c r="K4737" i="2"/>
  <c r="L4737" i="2" s="1"/>
  <c r="G4049" i="2"/>
  <c r="K4049" i="2"/>
  <c r="L4049" i="2" s="1"/>
  <c r="G3862" i="2"/>
  <c r="K3862" i="2"/>
  <c r="L3862" i="2" s="1"/>
  <c r="G5662" i="2"/>
  <c r="K5662" i="2"/>
  <c r="L5662" i="2" s="1"/>
  <c r="G5150" i="2"/>
  <c r="K5150" i="2"/>
  <c r="L5150" i="2" s="1"/>
  <c r="G4638" i="2"/>
  <c r="K4638" i="2"/>
  <c r="L4638" i="2" s="1"/>
  <c r="G3841" i="2"/>
  <c r="K3841" i="2"/>
  <c r="L3841" i="2" s="1"/>
  <c r="G3945" i="2"/>
  <c r="K3945" i="2"/>
  <c r="L3945" i="2" s="1"/>
  <c r="G5300" i="2"/>
  <c r="K5300" i="2"/>
  <c r="L5300" i="2" s="1"/>
  <c r="G4788" i="2"/>
  <c r="K4788" i="2"/>
  <c r="L4788" i="2" s="1"/>
  <c r="G4152" i="2"/>
  <c r="K4152" i="2"/>
  <c r="L4152" i="2" s="1"/>
  <c r="G2442" i="2"/>
  <c r="K2442" i="2"/>
  <c r="L2442" i="2" s="1"/>
  <c r="G4117" i="2"/>
  <c r="K4117" i="2"/>
  <c r="L4117" i="2" s="1"/>
  <c r="G3482" i="2"/>
  <c r="K3482" i="2"/>
  <c r="L3482" i="2" s="1"/>
  <c r="G4084" i="2"/>
  <c r="K4084" i="2"/>
  <c r="L4084" i="2" s="1"/>
  <c r="G3414" i="2"/>
  <c r="K3414" i="2"/>
  <c r="L3414" i="2" s="1"/>
  <c r="G4075" i="2"/>
  <c r="K4075" i="2"/>
  <c r="L4075" i="2" s="1"/>
  <c r="G3397" i="2"/>
  <c r="K3397" i="2"/>
  <c r="L3397" i="2" s="1"/>
  <c r="G4058" i="2"/>
  <c r="K4058" i="2"/>
  <c r="L4058" i="2" s="1"/>
  <c r="G3364" i="2"/>
  <c r="K3364" i="2"/>
  <c r="L3364" i="2" s="1"/>
  <c r="G3291" i="2"/>
  <c r="K3291" i="2"/>
  <c r="L3291" i="2" s="1"/>
  <c r="G2818" i="2"/>
  <c r="K2818" i="2"/>
  <c r="L2818" i="2" s="1"/>
  <c r="G3061" i="2"/>
  <c r="K3061" i="2"/>
  <c r="L3061" i="2" s="1"/>
  <c r="G3632" i="2"/>
  <c r="K3632" i="2"/>
  <c r="L3632" i="2" s="1"/>
  <c r="G3042" i="2"/>
  <c r="K3042" i="2"/>
  <c r="L3042" i="2" s="1"/>
  <c r="G3631" i="2"/>
  <c r="K3631" i="2"/>
  <c r="L3631" i="2" s="1"/>
  <c r="G3040" i="2"/>
  <c r="K3040" i="2"/>
  <c r="L3040" i="2" s="1"/>
  <c r="G2893" i="2"/>
  <c r="K2893" i="2"/>
  <c r="L2893" i="2" s="1"/>
  <c r="G2961" i="2"/>
  <c r="K2961" i="2"/>
  <c r="L2961" i="2" s="1"/>
  <c r="G2261" i="2"/>
  <c r="K2261" i="2"/>
  <c r="L2261" i="2" s="1"/>
  <c r="G2783" i="2"/>
  <c r="K2783" i="2"/>
  <c r="L2783" i="2" s="1"/>
  <c r="G848" i="2"/>
  <c r="K848" i="2"/>
  <c r="L848" i="2" s="1"/>
  <c r="G2407" i="2"/>
  <c r="K2407" i="2"/>
  <c r="L2407" i="2" s="1"/>
  <c r="G2079" i="2"/>
  <c r="K2079" i="2"/>
  <c r="L2079" i="2" s="1"/>
  <c r="G2884" i="2"/>
  <c r="K2884" i="2"/>
  <c r="L2884" i="2" s="1"/>
  <c r="G2050" i="2"/>
  <c r="K2050" i="2"/>
  <c r="L2050" i="2" s="1"/>
  <c r="G2721" i="2"/>
  <c r="K2721" i="2"/>
  <c r="L2721" i="2" s="1"/>
  <c r="G2420" i="2"/>
  <c r="K2420" i="2"/>
  <c r="L2420" i="2" s="1"/>
  <c r="G1721" i="2"/>
  <c r="K1721" i="2"/>
  <c r="L1721" i="2" s="1"/>
  <c r="G2411" i="2"/>
  <c r="K2411" i="2"/>
  <c r="L2411" i="2" s="1"/>
  <c r="G1682" i="2"/>
  <c r="K1682" i="2"/>
  <c r="L1682" i="2" s="1"/>
  <c r="G1810" i="2"/>
  <c r="K1810" i="2"/>
  <c r="L1810" i="2" s="1"/>
  <c r="G2216" i="2"/>
  <c r="K2216" i="2"/>
  <c r="L2216" i="2" s="1"/>
  <c r="G1234" i="2"/>
  <c r="K1234" i="2"/>
  <c r="L1234" i="2" s="1"/>
  <c r="G2310" i="2"/>
  <c r="K2310" i="2"/>
  <c r="L2310" i="2" s="1"/>
  <c r="G1232" i="2"/>
  <c r="K1232" i="2"/>
  <c r="L1232" i="2" s="1"/>
  <c r="G1616" i="2"/>
  <c r="K1616" i="2"/>
  <c r="L1616" i="2" s="1"/>
  <c r="G714" i="2"/>
  <c r="K714" i="2"/>
  <c r="L714" i="2" s="1"/>
  <c r="G1479" i="2"/>
  <c r="K1479" i="2"/>
  <c r="L1479" i="2" s="1"/>
  <c r="G1854" i="2"/>
  <c r="K1854" i="2"/>
  <c r="L1854" i="2" s="1"/>
  <c r="G1330" i="2"/>
  <c r="K1330" i="2"/>
  <c r="L1330" i="2" s="1"/>
  <c r="G1541" i="2"/>
  <c r="K1541" i="2"/>
  <c r="L1541" i="2" s="1"/>
  <c r="G2036" i="2"/>
  <c r="K2036" i="2"/>
  <c r="L2036" i="2" s="1"/>
  <c r="G1524" i="2"/>
  <c r="K1524" i="2"/>
  <c r="L1524" i="2" s="1"/>
  <c r="G2027" i="2"/>
  <c r="K2027" i="2"/>
  <c r="L2027" i="2" s="1"/>
  <c r="G1515" i="2"/>
  <c r="K1515" i="2"/>
  <c r="L1515" i="2" s="1"/>
  <c r="G1321" i="2"/>
  <c r="K1321" i="2"/>
  <c r="L1321" i="2" s="1"/>
  <c r="G809" i="2"/>
  <c r="K809" i="2"/>
  <c r="L809" i="2" s="1"/>
  <c r="G943" i="2"/>
  <c r="K943" i="2"/>
  <c r="L943" i="2" s="1"/>
  <c r="G431" i="2"/>
  <c r="K431" i="2"/>
  <c r="L431" i="2" s="1"/>
  <c r="G934" i="2"/>
  <c r="K934" i="2"/>
  <c r="L934" i="2" s="1"/>
  <c r="G422" i="2"/>
  <c r="K422" i="2"/>
  <c r="L422" i="2" s="1"/>
  <c r="G693" i="2"/>
  <c r="K693" i="2"/>
  <c r="L693" i="2" s="1"/>
  <c r="G1196" i="2"/>
  <c r="K1196" i="2"/>
  <c r="L1196" i="2" s="1"/>
  <c r="G684" i="2"/>
  <c r="K684" i="2"/>
  <c r="L684" i="2" s="1"/>
  <c r="G1019" i="2"/>
  <c r="K1019" i="2"/>
  <c r="L1019" i="2" s="1"/>
  <c r="G507" i="2"/>
  <c r="K507" i="2"/>
  <c r="L507" i="2" s="1"/>
  <c r="G6700" i="2"/>
  <c r="K6700" i="2"/>
  <c r="L6700" i="2" s="1"/>
  <c r="G5002" i="2"/>
  <c r="K5002" i="2"/>
  <c r="L5002" i="2" s="1"/>
  <c r="G6666" i="2"/>
  <c r="K6666" i="2"/>
  <c r="L6666" i="2" s="1"/>
  <c r="G4784" i="2"/>
  <c r="K4784" i="2"/>
  <c r="L4784" i="2" s="1"/>
  <c r="G6361" i="2"/>
  <c r="K6361" i="2"/>
  <c r="L6361" i="2" s="1"/>
  <c r="G7184" i="2"/>
  <c r="K7184" i="2"/>
  <c r="L7184" i="2" s="1"/>
  <c r="G6224" i="2"/>
  <c r="K6224" i="2"/>
  <c r="L6224" i="2" s="1"/>
  <c r="G7031" i="2"/>
  <c r="K7031" i="2"/>
  <c r="L7031" i="2" s="1"/>
  <c r="G5908" i="2"/>
  <c r="K5908" i="2"/>
  <c r="L5908" i="2" s="1"/>
  <c r="G4834" i="2"/>
  <c r="K4834" i="2"/>
  <c r="L4834" i="2" s="1"/>
  <c r="G4935" i="2"/>
  <c r="K4935" i="2"/>
  <c r="L4935" i="2" s="1"/>
  <c r="G5507" i="2"/>
  <c r="K5507" i="2"/>
  <c r="L5507" i="2" s="1"/>
  <c r="G5506" i="2"/>
  <c r="K5506" i="2"/>
  <c r="L5506" i="2" s="1"/>
  <c r="G4967" i="2"/>
  <c r="K4967" i="2"/>
  <c r="L4967" i="2" s="1"/>
  <c r="G5413" i="2"/>
  <c r="K5413" i="2"/>
  <c r="L5413" i="2" s="1"/>
  <c r="G5753" i="2"/>
  <c r="K5753" i="2"/>
  <c r="L5753" i="2" s="1"/>
  <c r="G4793" i="2"/>
  <c r="K4793" i="2"/>
  <c r="L4793" i="2" s="1"/>
  <c r="G3842" i="2"/>
  <c r="K3842" i="2"/>
  <c r="L3842" i="2" s="1"/>
  <c r="G5206" i="2"/>
  <c r="K5206" i="2"/>
  <c r="L5206" i="2" s="1"/>
  <c r="G3819" i="2"/>
  <c r="K3819" i="2"/>
  <c r="L3819" i="2" s="1"/>
  <c r="G5292" i="2"/>
  <c r="K5292" i="2"/>
  <c r="L5292" i="2" s="1"/>
  <c r="G4136" i="2"/>
  <c r="K4136" i="2"/>
  <c r="L4136" i="2" s="1"/>
  <c r="G4173" i="2"/>
  <c r="K4173" i="2"/>
  <c r="L4173" i="2" s="1"/>
  <c r="G4140" i="2"/>
  <c r="K4140" i="2"/>
  <c r="L4140" i="2" s="1"/>
  <c r="G4195" i="2"/>
  <c r="K4195" i="2"/>
  <c r="L4195" i="2" s="1"/>
  <c r="G4178" i="2"/>
  <c r="K4178" i="2"/>
  <c r="L4178" i="2" s="1"/>
  <c r="G3411" i="2"/>
  <c r="K3411" i="2"/>
  <c r="L3411" i="2" s="1"/>
  <c r="G3313" i="2"/>
  <c r="K3313" i="2"/>
  <c r="L3313" i="2" s="1"/>
  <c r="G3304" i="2"/>
  <c r="K3304" i="2"/>
  <c r="L3304" i="2" s="1"/>
  <c r="G3367" i="2"/>
  <c r="K3367" i="2"/>
  <c r="L3367" i="2" s="1"/>
  <c r="G3209" i="2"/>
  <c r="K3209" i="2"/>
  <c r="L3209" i="2" s="1"/>
  <c r="G882" i="2"/>
  <c r="K882" i="2"/>
  <c r="L882" i="2" s="1"/>
  <c r="G2766" i="2"/>
  <c r="K2766" i="2"/>
  <c r="L2766" i="2" s="1"/>
  <c r="G3132" i="2"/>
  <c r="K3132" i="2"/>
  <c r="L3132" i="2" s="1"/>
  <c r="G2979" i="2"/>
  <c r="K2979" i="2"/>
  <c r="L2979" i="2" s="1"/>
  <c r="G2092" i="2"/>
  <c r="K2092" i="2"/>
  <c r="L2092" i="2" s="1"/>
  <c r="G2147" i="2"/>
  <c r="K2147" i="2"/>
  <c r="L2147" i="2" s="1"/>
  <c r="G2336" i="2"/>
  <c r="K2336" i="2"/>
  <c r="L2336" i="2" s="1"/>
  <c r="G2037" i="2"/>
  <c r="K2037" i="2"/>
  <c r="L2037" i="2" s="1"/>
  <c r="G624" i="2"/>
  <c r="K624" i="2"/>
  <c r="L624" i="2" s="1"/>
  <c r="G679" i="2"/>
  <c r="K679" i="2"/>
  <c r="L679" i="2" s="1"/>
  <c r="G883" i="2"/>
  <c r="K883" i="2"/>
  <c r="L883" i="2" s="1"/>
  <c r="G8271" i="2"/>
  <c r="K8271" i="2"/>
  <c r="L8271" i="2" s="1"/>
  <c r="G9183" i="2"/>
  <c r="K9183" i="2"/>
  <c r="L9183" i="2" s="1"/>
  <c r="G9047" i="2"/>
  <c r="K9047" i="2"/>
  <c r="L9047" i="2" s="1"/>
  <c r="G9146" i="2"/>
  <c r="K9146" i="2"/>
  <c r="L9146" i="2" s="1"/>
  <c r="G8147" i="2"/>
  <c r="K8147" i="2"/>
  <c r="L8147" i="2" s="1"/>
  <c r="G9088" i="2"/>
  <c r="K9088" i="2"/>
  <c r="L9088" i="2" s="1"/>
  <c r="G7991" i="2"/>
  <c r="K7991" i="2"/>
  <c r="L7991" i="2" s="1"/>
  <c r="G9070" i="2"/>
  <c r="K9070" i="2"/>
  <c r="L9070" i="2" s="1"/>
  <c r="G7943" i="2"/>
  <c r="K7943" i="2"/>
  <c r="L7943" i="2" s="1"/>
  <c r="G9009" i="2"/>
  <c r="K9009" i="2"/>
  <c r="L9009" i="2" s="1"/>
  <c r="G7791" i="2"/>
  <c r="K7791" i="2"/>
  <c r="L7791" i="2" s="1"/>
  <c r="G8895" i="2"/>
  <c r="K8895" i="2"/>
  <c r="L8895" i="2" s="1"/>
  <c r="G7639" i="2"/>
  <c r="K7639" i="2"/>
  <c r="L7639" i="2" s="1"/>
  <c r="G8780" i="2"/>
  <c r="K8780" i="2"/>
  <c r="L8780" i="2" s="1"/>
  <c r="G7463" i="2"/>
  <c r="K7463" i="2"/>
  <c r="L7463" i="2" s="1"/>
  <c r="G8638" i="2"/>
  <c r="K8638" i="2"/>
  <c r="L8638" i="2" s="1"/>
  <c r="G8126" i="2"/>
  <c r="K8126" i="2"/>
  <c r="L8126" i="2" s="1"/>
  <c r="G7613" i="2"/>
  <c r="K7613" i="2"/>
  <c r="L7613" i="2" s="1"/>
  <c r="G6411" i="2"/>
  <c r="K6411" i="2"/>
  <c r="L6411" i="2" s="1"/>
  <c r="G8629" i="2"/>
  <c r="K8629" i="2"/>
  <c r="L8629" i="2" s="1"/>
  <c r="G8117" i="2"/>
  <c r="K8117" i="2"/>
  <c r="L8117" i="2" s="1"/>
  <c r="G7602" i="2"/>
  <c r="K7602" i="2"/>
  <c r="L7602" i="2" s="1"/>
  <c r="G6374" i="2"/>
  <c r="K6374" i="2"/>
  <c r="L6374" i="2" s="1"/>
  <c r="G5892" i="2"/>
  <c r="K5892" i="2"/>
  <c r="L5892" i="2" s="1"/>
  <c r="G8562" i="2"/>
  <c r="K8562" i="2"/>
  <c r="L8562" i="2" s="1"/>
  <c r="G8050" i="2"/>
  <c r="K8050" i="2"/>
  <c r="L8050" i="2" s="1"/>
  <c r="G7526" i="2"/>
  <c r="K7526" i="2"/>
  <c r="L7526" i="2" s="1"/>
  <c r="G5983" i="2"/>
  <c r="K5983" i="2"/>
  <c r="L5983" i="2" s="1"/>
  <c r="G8105" i="2"/>
  <c r="K8105" i="2"/>
  <c r="L8105" i="2" s="1"/>
  <c r="G7589" i="2"/>
  <c r="K7589" i="2"/>
  <c r="L7589" i="2" s="1"/>
  <c r="G6326" i="2"/>
  <c r="K6326" i="2"/>
  <c r="L6326" i="2" s="1"/>
  <c r="G8608" i="2"/>
  <c r="K8608" i="2"/>
  <c r="L8608" i="2" s="1"/>
  <c r="G8096" i="2"/>
  <c r="K8096" i="2"/>
  <c r="L8096" i="2" s="1"/>
  <c r="G7578" i="2"/>
  <c r="K7578" i="2"/>
  <c r="L7578" i="2" s="1"/>
  <c r="G5728" i="2"/>
  <c r="K5728" i="2"/>
  <c r="L5728" i="2" s="1"/>
  <c r="G6901" i="2"/>
  <c r="K6901" i="2"/>
  <c r="L6901" i="2" s="1"/>
  <c r="G6389" i="2"/>
  <c r="K6389" i="2"/>
  <c r="L6389" i="2" s="1"/>
  <c r="G5791" i="2"/>
  <c r="K5791" i="2"/>
  <c r="L5791" i="2" s="1"/>
  <c r="G7276" i="2"/>
  <c r="K7276" i="2"/>
  <c r="L7276" i="2" s="1"/>
  <c r="G6252" i="2"/>
  <c r="K6252" i="2"/>
  <c r="L6252" i="2" s="1"/>
  <c r="G5773" i="2"/>
  <c r="K5773" i="2"/>
  <c r="L5773" i="2" s="1"/>
  <c r="G6090" i="2"/>
  <c r="K6090" i="2"/>
  <c r="L6090" i="2" s="1"/>
  <c r="G6681" i="2"/>
  <c r="K6681" i="2"/>
  <c r="L6681" i="2" s="1"/>
  <c r="G5245" i="2"/>
  <c r="K5245" i="2"/>
  <c r="L5245" i="2" s="1"/>
  <c r="G6544" i="2"/>
  <c r="K6544" i="2"/>
  <c r="L6544" i="2" s="1"/>
  <c r="G7287" i="2"/>
  <c r="K7287" i="2"/>
  <c r="L7287" i="2" s="1"/>
  <c r="G6263" i="2"/>
  <c r="K6263" i="2"/>
  <c r="L6263" i="2" s="1"/>
  <c r="G5141" i="2"/>
  <c r="K5141" i="2"/>
  <c r="L5141" i="2" s="1"/>
  <c r="G5447" i="2"/>
  <c r="K5447" i="2"/>
  <c r="L5447" i="2" s="1"/>
  <c r="G3681" i="2"/>
  <c r="K3681" i="2"/>
  <c r="L3681" i="2" s="1"/>
  <c r="G5604" i="2"/>
  <c r="K5604" i="2"/>
  <c r="L5604" i="2" s="1"/>
  <c r="G4864" i="2"/>
  <c r="K4864" i="2"/>
  <c r="L4864" i="2" s="1"/>
  <c r="G5106" i="2"/>
  <c r="K5106" i="2"/>
  <c r="L5106" i="2" s="1"/>
  <c r="G5689" i="2"/>
  <c r="K5689" i="2"/>
  <c r="L5689" i="2" s="1"/>
  <c r="G4601" i="2"/>
  <c r="K4601" i="2"/>
  <c r="L4601" i="2" s="1"/>
  <c r="G3468" i="2"/>
  <c r="K3468" i="2"/>
  <c r="L3468" i="2" s="1"/>
  <c r="G5014" i="2"/>
  <c r="K5014" i="2"/>
  <c r="L5014" i="2" s="1"/>
  <c r="G3649" i="2"/>
  <c r="K3649" i="2"/>
  <c r="L3649" i="2" s="1"/>
  <c r="G5228" i="2"/>
  <c r="K5228" i="2"/>
  <c r="L5228" i="2" s="1"/>
  <c r="G4008" i="2"/>
  <c r="K4008" i="2"/>
  <c r="L4008" i="2" s="1"/>
  <c r="G3981" i="2"/>
  <c r="K3981" i="2"/>
  <c r="L3981" i="2" s="1"/>
  <c r="G3948" i="2"/>
  <c r="K3948" i="2"/>
  <c r="L3948" i="2" s="1"/>
  <c r="G3868" i="2"/>
  <c r="K3868" i="2"/>
  <c r="L3868" i="2" s="1"/>
  <c r="G3845" i="2"/>
  <c r="K3845" i="2"/>
  <c r="L3845" i="2" s="1"/>
  <c r="G2970" i="2"/>
  <c r="K2970" i="2"/>
  <c r="L2970" i="2" s="1"/>
  <c r="G3880" i="2"/>
  <c r="K3880" i="2"/>
  <c r="L3880" i="2" s="1"/>
  <c r="G3879" i="2"/>
  <c r="K3879" i="2"/>
  <c r="L3879" i="2" s="1"/>
  <c r="G3234" i="2"/>
  <c r="K3234" i="2"/>
  <c r="L3234" i="2" s="1"/>
  <c r="G2500" i="2"/>
  <c r="K2500" i="2"/>
  <c r="L2500" i="2" s="1"/>
  <c r="G2106" i="2"/>
  <c r="K2106" i="2"/>
  <c r="L2106" i="2" s="1"/>
  <c r="G2493" i="2"/>
  <c r="K2493" i="2"/>
  <c r="L2493" i="2" s="1"/>
  <c r="G2479" i="2"/>
  <c r="K2479" i="2"/>
  <c r="L2479" i="2" s="1"/>
  <c r="G2138" i="2"/>
  <c r="K2138" i="2"/>
  <c r="L2138" i="2" s="1"/>
  <c r="G2595" i="2"/>
  <c r="K2595" i="2"/>
  <c r="L2595" i="2" s="1"/>
  <c r="G2121" i="2"/>
  <c r="K2121" i="2"/>
  <c r="L2121" i="2" s="1"/>
  <c r="G2686" i="2"/>
  <c r="K2686" i="2"/>
  <c r="L2686" i="2" s="1"/>
  <c r="G1910" i="2"/>
  <c r="K1910" i="2"/>
  <c r="L1910" i="2" s="1"/>
  <c r="G416" i="2"/>
  <c r="K416" i="2"/>
  <c r="L416" i="2" s="1"/>
  <c r="G804" i="2"/>
  <c r="K804" i="2"/>
  <c r="L804" i="2" s="1"/>
  <c r="G8015" i="2"/>
  <c r="K8015" i="2"/>
  <c r="L8015" i="2" s="1"/>
  <c r="G8335" i="2"/>
  <c r="K8335" i="2"/>
  <c r="L8335" i="2" s="1"/>
  <c r="G7972" i="2"/>
  <c r="K7972" i="2"/>
  <c r="L7972" i="2" s="1"/>
  <c r="G7609" i="2"/>
  <c r="K7609" i="2"/>
  <c r="L7609" i="2" s="1"/>
  <c r="G8467" i="2"/>
  <c r="K8467" i="2"/>
  <c r="L8467" i="2" s="1"/>
  <c r="G9208" i="2"/>
  <c r="K9208" i="2"/>
  <c r="L9208" i="2" s="1"/>
  <c r="G8311" i="2"/>
  <c r="K8311" i="2"/>
  <c r="L8311" i="2" s="1"/>
  <c r="G9190" i="2"/>
  <c r="K9190" i="2"/>
  <c r="L9190" i="2" s="1"/>
  <c r="G8263" i="2"/>
  <c r="K8263" i="2"/>
  <c r="L8263" i="2" s="1"/>
  <c r="G9133" i="2"/>
  <c r="K9133" i="2"/>
  <c r="L9133" i="2" s="1"/>
  <c r="G8111" i="2"/>
  <c r="K8111" i="2"/>
  <c r="L8111" i="2" s="1"/>
  <c r="G9076" i="2"/>
  <c r="K9076" i="2"/>
  <c r="L9076" i="2" s="1"/>
  <c r="G7959" i="2"/>
  <c r="K7959" i="2"/>
  <c r="L7959" i="2" s="1"/>
  <c r="G9017" i="2"/>
  <c r="K9017" i="2"/>
  <c r="L9017" i="2" s="1"/>
  <c r="G7807" i="2"/>
  <c r="K7807" i="2"/>
  <c r="L7807" i="2" s="1"/>
  <c r="G8758" i="2"/>
  <c r="K8758" i="2"/>
  <c r="L8758" i="2" s="1"/>
  <c r="G8246" i="2"/>
  <c r="K8246" i="2"/>
  <c r="L8246" i="2" s="1"/>
  <c r="G7734" i="2"/>
  <c r="K7734" i="2"/>
  <c r="L7734" i="2" s="1"/>
  <c r="G6891" i="2"/>
  <c r="K6891" i="2"/>
  <c r="L6891" i="2" s="1"/>
  <c r="G8749" i="2"/>
  <c r="K8749" i="2"/>
  <c r="L8749" i="2" s="1"/>
  <c r="G8237" i="2"/>
  <c r="K8237" i="2"/>
  <c r="L8237" i="2" s="1"/>
  <c r="G7725" i="2"/>
  <c r="K7725" i="2"/>
  <c r="L7725" i="2" s="1"/>
  <c r="G6854" i="2"/>
  <c r="K6854" i="2"/>
  <c r="L6854" i="2" s="1"/>
  <c r="G6558" i="2"/>
  <c r="K6558" i="2"/>
  <c r="L6558" i="2" s="1"/>
  <c r="G8682" i="2"/>
  <c r="K8682" i="2"/>
  <c r="L8682" i="2" s="1"/>
  <c r="G8170" i="2"/>
  <c r="K8170" i="2"/>
  <c r="L8170" i="2" s="1"/>
  <c r="G7658" i="2"/>
  <c r="K7658" i="2"/>
  <c r="L7658" i="2" s="1"/>
  <c r="G6587" i="2"/>
  <c r="K6587" i="2"/>
  <c r="L6587" i="2" s="1"/>
  <c r="G8225" i="2"/>
  <c r="K8225" i="2"/>
  <c r="L8225" i="2" s="1"/>
  <c r="G7713" i="2"/>
  <c r="K7713" i="2"/>
  <c r="L7713" i="2" s="1"/>
  <c r="G6806" i="2"/>
  <c r="K6806" i="2"/>
  <c r="L6806" i="2" s="1"/>
  <c r="G8728" i="2"/>
  <c r="K8728" i="2"/>
  <c r="L8728" i="2" s="1"/>
  <c r="G8216" i="2"/>
  <c r="K8216" i="2"/>
  <c r="L8216" i="2" s="1"/>
  <c r="G7704" i="2"/>
  <c r="K7704" i="2"/>
  <c r="L7704" i="2" s="1"/>
  <c r="G6771" i="2"/>
  <c r="K6771" i="2"/>
  <c r="L6771" i="2" s="1"/>
  <c r="G7085" i="2"/>
  <c r="K7085" i="2"/>
  <c r="L7085" i="2" s="1"/>
  <c r="G6573" i="2"/>
  <c r="K6573" i="2"/>
  <c r="L6573" i="2" s="1"/>
  <c r="G6061" i="2"/>
  <c r="K6061" i="2"/>
  <c r="L6061" i="2" s="1"/>
  <c r="G7588" i="2"/>
  <c r="K7588" i="2"/>
  <c r="L7588" i="2" s="1"/>
  <c r="G7076" i="2"/>
  <c r="K7076" i="2"/>
  <c r="L7076" i="2" s="1"/>
  <c r="G6564" i="2"/>
  <c r="K6564" i="2"/>
  <c r="L6564" i="2" s="1"/>
  <c r="G6052" i="2"/>
  <c r="K6052" i="2"/>
  <c r="L6052" i="2" s="1"/>
  <c r="G6179" i="2"/>
  <c r="K6179" i="2"/>
  <c r="L6179" i="2" s="1"/>
  <c r="G4946" i="2"/>
  <c r="K4946" i="2"/>
  <c r="L4946" i="2" s="1"/>
  <c r="G6466" i="2"/>
  <c r="K6466" i="2"/>
  <c r="L6466" i="2" s="1"/>
  <c r="G5927" i="2"/>
  <c r="K5927" i="2"/>
  <c r="L5927" i="2" s="1"/>
  <c r="G7121" i="2"/>
  <c r="K7121" i="2"/>
  <c r="L7121" i="2" s="1"/>
  <c r="G6609" i="2"/>
  <c r="K6609" i="2"/>
  <c r="L6609" i="2" s="1"/>
  <c r="G6097" i="2"/>
  <c r="K6097" i="2"/>
  <c r="L6097" i="2" s="1"/>
  <c r="G3702" i="2"/>
  <c r="K3702" i="2"/>
  <c r="L3702" i="2" s="1"/>
  <c r="G6984" i="2"/>
  <c r="K6984" i="2"/>
  <c r="L6984" i="2" s="1"/>
  <c r="G6472" i="2"/>
  <c r="K6472" i="2"/>
  <c r="L6472" i="2" s="1"/>
  <c r="G5938" i="2"/>
  <c r="K5938" i="2"/>
  <c r="L5938" i="2" s="1"/>
  <c r="G7215" i="2"/>
  <c r="K7215" i="2"/>
  <c r="L7215" i="2" s="1"/>
  <c r="G6703" i="2"/>
  <c r="K6703" i="2"/>
  <c r="L6703" i="2" s="1"/>
  <c r="G6191" i="2"/>
  <c r="K6191" i="2"/>
  <c r="L6191" i="2" s="1"/>
  <c r="G5023" i="2"/>
  <c r="K5023" i="2"/>
  <c r="L5023" i="2" s="1"/>
  <c r="G5128" i="2"/>
  <c r="K5128" i="2"/>
  <c r="L5128" i="2" s="1"/>
  <c r="G4119" i="2"/>
  <c r="K4119" i="2"/>
  <c r="L4119" i="2" s="1"/>
  <c r="G5331" i="2"/>
  <c r="K5331" i="2"/>
  <c r="L5331" i="2" s="1"/>
  <c r="G4512" i="2"/>
  <c r="K4512" i="2"/>
  <c r="L4512" i="2" s="1"/>
  <c r="G3586" i="2"/>
  <c r="K3586" i="2"/>
  <c r="L3586" i="2" s="1"/>
  <c r="G4983" i="2"/>
  <c r="K4983" i="2"/>
  <c r="L4983" i="2" s="1"/>
  <c r="G3308" i="2"/>
  <c r="K3308" i="2"/>
  <c r="L3308" i="2" s="1"/>
  <c r="G4879" i="2"/>
  <c r="K4879" i="2"/>
  <c r="L4879" i="2" s="1"/>
  <c r="G5056" i="2"/>
  <c r="K5056" i="2"/>
  <c r="L5056" i="2" s="1"/>
  <c r="G3942" i="2"/>
  <c r="K3942" i="2"/>
  <c r="L3942" i="2" s="1"/>
  <c r="G5400" i="2"/>
  <c r="K5400" i="2"/>
  <c r="L5400" i="2" s="1"/>
  <c r="G4581" i="2"/>
  <c r="K4581" i="2"/>
  <c r="L4581" i="2" s="1"/>
  <c r="G5809" i="2"/>
  <c r="K5809" i="2"/>
  <c r="L5809" i="2" s="1"/>
  <c r="G5297" i="2"/>
  <c r="K5297" i="2"/>
  <c r="L5297" i="2" s="1"/>
  <c r="G4785" i="2"/>
  <c r="K4785" i="2"/>
  <c r="L4785" i="2" s="1"/>
  <c r="G4145" i="2"/>
  <c r="K4145" i="2"/>
  <c r="L4145" i="2" s="1"/>
  <c r="G3275" i="2"/>
  <c r="K3275" i="2"/>
  <c r="L3275" i="2" s="1"/>
  <c r="G5710" i="2"/>
  <c r="K5710" i="2"/>
  <c r="L5710" i="2" s="1"/>
  <c r="G5198" i="2"/>
  <c r="K5198" i="2"/>
  <c r="L5198" i="2" s="1"/>
  <c r="G4686" i="2"/>
  <c r="K4686" i="2"/>
  <c r="L4686" i="2" s="1"/>
  <c r="G3950" i="2"/>
  <c r="K3950" i="2"/>
  <c r="L3950" i="2" s="1"/>
  <c r="G4041" i="2"/>
  <c r="K4041" i="2"/>
  <c r="L4041" i="2" s="1"/>
  <c r="G5348" i="2"/>
  <c r="K5348" i="2"/>
  <c r="L5348" i="2" s="1"/>
  <c r="G4836" i="2"/>
  <c r="K4836" i="2"/>
  <c r="L4836" i="2" s="1"/>
  <c r="G4248" i="2"/>
  <c r="K4248" i="2"/>
  <c r="L4248" i="2" s="1"/>
  <c r="G3069" i="2"/>
  <c r="K3069" i="2"/>
  <c r="L3069" i="2" s="1"/>
  <c r="G4165" i="2"/>
  <c r="K4165" i="2"/>
  <c r="L4165" i="2" s="1"/>
  <c r="G3558" i="2"/>
  <c r="K3558" i="2"/>
  <c r="L3558" i="2" s="1"/>
  <c r="G4132" i="2"/>
  <c r="K4132" i="2"/>
  <c r="L4132" i="2" s="1"/>
  <c r="G3506" i="2"/>
  <c r="K3506" i="2"/>
  <c r="L3506" i="2" s="1"/>
  <c r="G4123" i="2"/>
  <c r="K4123" i="2"/>
  <c r="L4123" i="2" s="1"/>
  <c r="G3492" i="2"/>
  <c r="K3492" i="2"/>
  <c r="L3492" i="2" s="1"/>
  <c r="G4106" i="2"/>
  <c r="K4106" i="2"/>
  <c r="L4106" i="2" s="1"/>
  <c r="G3460" i="2"/>
  <c r="K3460" i="2"/>
  <c r="L3460" i="2" s="1"/>
  <c r="G3339" i="2"/>
  <c r="K3339" i="2"/>
  <c r="L3339" i="2" s="1"/>
  <c r="G2946" i="2"/>
  <c r="K2946" i="2"/>
  <c r="L2946" i="2" s="1"/>
  <c r="G3142" i="2"/>
  <c r="K3142" i="2"/>
  <c r="L3142" i="2" s="1"/>
  <c r="G3680" i="2"/>
  <c r="K3680" i="2"/>
  <c r="L3680" i="2" s="1"/>
  <c r="G3128" i="2"/>
  <c r="K3128" i="2"/>
  <c r="L3128" i="2" s="1"/>
  <c r="G3679" i="2"/>
  <c r="K3679" i="2"/>
  <c r="L3679" i="2" s="1"/>
  <c r="G3127" i="2"/>
  <c r="K3127" i="2"/>
  <c r="L3127" i="2" s="1"/>
  <c r="G3021" i="2"/>
  <c r="K3021" i="2"/>
  <c r="L3021" i="2" s="1"/>
  <c r="G3009" i="2"/>
  <c r="K3009" i="2"/>
  <c r="L3009" i="2" s="1"/>
  <c r="G2365" i="2"/>
  <c r="K2365" i="2"/>
  <c r="L2365" i="2" s="1"/>
  <c r="G2831" i="2"/>
  <c r="K2831" i="2"/>
  <c r="L2831" i="2" s="1"/>
  <c r="G1745" i="2"/>
  <c r="K1745" i="2"/>
  <c r="L1745" i="2" s="1"/>
  <c r="G2495" i="2"/>
  <c r="K2495" i="2"/>
  <c r="L2495" i="2" s="1"/>
  <c r="G2207" i="2"/>
  <c r="K2207" i="2"/>
  <c r="L2207" i="2" s="1"/>
  <c r="G2932" i="2"/>
  <c r="K2932" i="2"/>
  <c r="L2932" i="2" s="1"/>
  <c r="G2183" i="2"/>
  <c r="K2183" i="2"/>
  <c r="L2183" i="2" s="1"/>
  <c r="G2779" i="2"/>
  <c r="K2779" i="2"/>
  <c r="L2779" i="2" s="1"/>
  <c r="G528" i="2"/>
  <c r="K528" i="2"/>
  <c r="L528" i="2" s="1"/>
  <c r="G1861" i="2"/>
  <c r="K1861" i="2"/>
  <c r="L1861" i="2" s="1"/>
  <c r="G2459" i="2"/>
  <c r="K2459" i="2"/>
  <c r="L2459" i="2" s="1"/>
  <c r="G1837" i="2"/>
  <c r="K1837" i="2"/>
  <c r="L1837" i="2" s="1"/>
  <c r="G1938" i="2"/>
  <c r="K1938" i="2"/>
  <c r="L1938" i="2" s="1"/>
  <c r="G2264" i="2"/>
  <c r="K2264" i="2"/>
  <c r="L2264" i="2" s="1"/>
  <c r="G688" i="2"/>
  <c r="K688" i="2"/>
  <c r="L688" i="2" s="1"/>
  <c r="G2358" i="2"/>
  <c r="K2358" i="2"/>
  <c r="L2358" i="2" s="1"/>
  <c r="G1473" i="2"/>
  <c r="K1473" i="2"/>
  <c r="L1473" i="2" s="1"/>
  <c r="G1664" i="2"/>
  <c r="K1664" i="2"/>
  <c r="L1664" i="2" s="1"/>
  <c r="G906" i="2"/>
  <c r="K906" i="2"/>
  <c r="L906" i="2" s="1"/>
  <c r="G1527" i="2"/>
  <c r="K1527" i="2"/>
  <c r="L1527" i="2" s="1"/>
  <c r="G1902" i="2"/>
  <c r="K1902" i="2"/>
  <c r="L1902" i="2" s="1"/>
  <c r="G1390" i="2"/>
  <c r="K1390" i="2"/>
  <c r="L1390" i="2" s="1"/>
  <c r="G1589" i="2"/>
  <c r="K1589" i="2"/>
  <c r="L1589" i="2" s="1"/>
  <c r="G560" i="2"/>
  <c r="K560" i="2"/>
  <c r="L560" i="2" s="1"/>
  <c r="G1572" i="2"/>
  <c r="K1572" i="2"/>
  <c r="L1572" i="2" s="1"/>
  <c r="G424" i="2"/>
  <c r="K424" i="2"/>
  <c r="L424" i="2" s="1"/>
  <c r="G1563" i="2"/>
  <c r="K1563" i="2"/>
  <c r="L1563" i="2" s="1"/>
  <c r="G352" i="2"/>
  <c r="K352" i="2"/>
  <c r="L352" i="2" s="1"/>
  <c r="G857" i="2"/>
  <c r="K857" i="2"/>
  <c r="L857" i="2" s="1"/>
  <c r="G991" i="2"/>
  <c r="K991" i="2"/>
  <c r="L991" i="2" s="1"/>
  <c r="G479" i="2"/>
  <c r="K479" i="2"/>
  <c r="L479" i="2" s="1"/>
  <c r="G982" i="2"/>
  <c r="K982" i="2"/>
  <c r="L982" i="2" s="1"/>
  <c r="G470" i="2"/>
  <c r="K470" i="2"/>
  <c r="L470" i="2" s="1"/>
  <c r="G741" i="2"/>
  <c r="K741" i="2"/>
  <c r="L741" i="2" s="1"/>
  <c r="G1244" i="2"/>
  <c r="K1244" i="2"/>
  <c r="L1244" i="2" s="1"/>
  <c r="G732" i="2"/>
  <c r="K732" i="2"/>
  <c r="L732" i="2" s="1"/>
  <c r="G1067" i="2"/>
  <c r="K1067" i="2"/>
  <c r="L1067" i="2" s="1"/>
  <c r="G555" i="2"/>
  <c r="K555" i="2"/>
  <c r="L555" i="2" s="1"/>
  <c r="G354" i="2"/>
  <c r="K354" i="2"/>
  <c r="L354" i="2" s="1"/>
  <c r="G987" i="2"/>
  <c r="K987" i="2"/>
  <c r="L987" i="2" s="1"/>
  <c r="G7835" i="2"/>
  <c r="K7835" i="2"/>
  <c r="L7835" i="2" s="1"/>
  <c r="G8526" i="2"/>
  <c r="K8526" i="2"/>
  <c r="L8526" i="2" s="1"/>
  <c r="G8069" i="2"/>
  <c r="K8069" i="2"/>
  <c r="L8069" i="2" s="1"/>
  <c r="G8130" i="2"/>
  <c r="K8130" i="2"/>
  <c r="L8130" i="2" s="1"/>
  <c r="G7455" i="2"/>
  <c r="K7455" i="2"/>
  <c r="L7455" i="2" s="1"/>
  <c r="G5959" i="2"/>
  <c r="K5959" i="2"/>
  <c r="L5959" i="2" s="1"/>
  <c r="G6972" i="2"/>
  <c r="K6972" i="2"/>
  <c r="L6972" i="2" s="1"/>
  <c r="G6042" i="2"/>
  <c r="K6042" i="2"/>
  <c r="L6042" i="2" s="1"/>
  <c r="G6560" i="2"/>
  <c r="K6560" i="2"/>
  <c r="L6560" i="2" s="1"/>
  <c r="G5576" i="2"/>
  <c r="K5576" i="2"/>
  <c r="L5576" i="2" s="1"/>
  <c r="G4111" i="2"/>
  <c r="K4111" i="2"/>
  <c r="L4111" i="2" s="1"/>
  <c r="G3809" i="2"/>
  <c r="K3809" i="2"/>
  <c r="L3809" i="2" s="1"/>
  <c r="G5158" i="2"/>
  <c r="K5158" i="2"/>
  <c r="L5158" i="2" s="1"/>
  <c r="G3564" i="2"/>
  <c r="K3564" i="2"/>
  <c r="L3564" i="2" s="1"/>
  <c r="G3804" i="2"/>
  <c r="K3804" i="2"/>
  <c r="L3804" i="2" s="1"/>
  <c r="G1498" i="2"/>
  <c r="K1498" i="2"/>
  <c r="L1498" i="2" s="1"/>
  <c r="G2697" i="2"/>
  <c r="K2697" i="2"/>
  <c r="L2697" i="2" s="1"/>
  <c r="G2247" i="2"/>
  <c r="K2247" i="2"/>
  <c r="L2247" i="2" s="1"/>
  <c r="G2265" i="2"/>
  <c r="K2265" i="2"/>
  <c r="L2265" i="2" s="1"/>
  <c r="G1368" i="2"/>
  <c r="K1368" i="2"/>
  <c r="L1368" i="2" s="1"/>
  <c r="G2044" i="2"/>
  <c r="K2044" i="2"/>
  <c r="L2044" i="2" s="1"/>
  <c r="G561" i="2"/>
  <c r="K561" i="2"/>
  <c r="L561" i="2" s="1"/>
  <c r="G1332" i="2"/>
  <c r="K1332" i="2"/>
  <c r="L1332" i="2" s="1"/>
  <c r="G1178" i="2"/>
  <c r="K1178" i="2"/>
  <c r="L1178" i="2" s="1"/>
  <c r="G1301" i="2"/>
  <c r="K1301" i="2"/>
  <c r="L1301" i="2" s="1"/>
  <c r="G1069" i="2"/>
  <c r="K1069" i="2"/>
  <c r="L1069" i="2" s="1"/>
  <c r="G7547" i="2"/>
  <c r="K7547" i="2"/>
  <c r="L7547" i="2" s="1"/>
  <c r="G7874" i="2"/>
  <c r="K7874" i="2"/>
  <c r="L7874" i="2" s="1"/>
  <c r="G7369" i="2"/>
  <c r="K7369" i="2"/>
  <c r="L7369" i="2" s="1"/>
  <c r="G7218" i="2"/>
  <c r="K7218" i="2"/>
  <c r="L7218" i="2" s="1"/>
  <c r="G4754" i="2"/>
  <c r="K4754" i="2"/>
  <c r="L4754" i="2" s="1"/>
  <c r="G5099" i="2"/>
  <c r="K5099" i="2"/>
  <c r="L5099" i="2" s="1"/>
  <c r="G6249" i="2"/>
  <c r="K6249" i="2"/>
  <c r="L6249" i="2" s="1"/>
  <c r="G7303" i="2"/>
  <c r="K7303" i="2"/>
  <c r="L7303" i="2" s="1"/>
  <c r="G4435" i="2"/>
  <c r="K4435" i="2"/>
  <c r="L4435" i="2" s="1"/>
  <c r="G3746" i="2"/>
  <c r="K3746" i="2"/>
  <c r="L3746" i="2" s="1"/>
  <c r="G4722" i="2"/>
  <c r="K4722" i="2"/>
  <c r="L4722" i="2" s="1"/>
  <c r="G3937" i="2"/>
  <c r="K3937" i="2"/>
  <c r="L3937" i="2" s="1"/>
  <c r="G4382" i="2"/>
  <c r="K4382" i="2"/>
  <c r="L4382" i="2" s="1"/>
  <c r="G3747" i="2"/>
  <c r="K3747" i="2"/>
  <c r="L3747" i="2" s="1"/>
  <c r="G3037" i="2"/>
  <c r="K3037" i="2"/>
  <c r="L3037" i="2" s="1"/>
  <c r="G3299" i="2"/>
  <c r="K3299" i="2"/>
  <c r="L3299" i="2" s="1"/>
  <c r="G3703" i="2"/>
  <c r="K3703" i="2"/>
  <c r="L3703" i="2" s="1"/>
  <c r="G2919" i="2"/>
  <c r="K2919" i="2"/>
  <c r="L2919" i="2" s="1"/>
  <c r="G2680" i="2"/>
  <c r="K2680" i="2"/>
  <c r="L2680" i="2" s="1"/>
  <c r="G2227" i="2"/>
  <c r="K2227" i="2"/>
  <c r="L2227" i="2" s="1"/>
  <c r="G2190" i="2"/>
  <c r="K2190" i="2"/>
  <c r="L2190" i="2" s="1"/>
  <c r="G1542" i="2"/>
  <c r="K1542" i="2"/>
  <c r="L1542" i="2" s="1"/>
  <c r="G1715" i="2"/>
  <c r="K1715" i="2"/>
  <c r="L1715" i="2" s="1"/>
  <c r="G1070" i="2"/>
  <c r="K1070" i="2"/>
  <c r="L1070" i="2" s="1"/>
  <c r="G1155" i="2"/>
  <c r="K1155" i="2"/>
  <c r="L1155" i="2" s="1"/>
  <c r="G1919" i="2"/>
  <c r="K1919" i="2"/>
  <c r="L1919" i="2" s="1"/>
  <c r="G1199" i="2"/>
  <c r="K1199" i="2"/>
  <c r="L1199" i="2" s="1"/>
  <c r="G798" i="2"/>
  <c r="K798" i="2"/>
  <c r="L798" i="2" s="1"/>
  <c r="G426" i="2"/>
  <c r="K426" i="2"/>
  <c r="L426" i="2" s="1"/>
  <c r="G9159" i="2"/>
  <c r="K9159" i="2"/>
  <c r="L9159" i="2" s="1"/>
  <c r="G9022" i="2"/>
  <c r="K9022" i="2"/>
  <c r="L9022" i="2" s="1"/>
  <c r="G8756" i="2"/>
  <c r="K8756" i="2"/>
  <c r="L8756" i="2" s="1"/>
  <c r="G9106" i="2"/>
  <c r="K9106" i="2"/>
  <c r="L9106" i="2" s="1"/>
  <c r="G8039" i="2"/>
  <c r="K8039" i="2"/>
  <c r="L8039" i="2" s="1"/>
  <c r="G9048" i="2"/>
  <c r="K9048" i="2"/>
  <c r="L9048" i="2" s="1"/>
  <c r="G7884" i="2"/>
  <c r="K7884" i="2"/>
  <c r="L7884" i="2" s="1"/>
  <c r="G9030" i="2"/>
  <c r="K9030" i="2"/>
  <c r="L9030" i="2" s="1"/>
  <c r="G7836" i="2"/>
  <c r="K7836" i="2"/>
  <c r="L7836" i="2" s="1"/>
  <c r="G8929" i="2"/>
  <c r="K8929" i="2"/>
  <c r="L8929" i="2" s="1"/>
  <c r="G7684" i="2"/>
  <c r="K7684" i="2"/>
  <c r="L7684" i="2" s="1"/>
  <c r="G8815" i="2"/>
  <c r="K8815" i="2"/>
  <c r="L8815" i="2" s="1"/>
  <c r="G7519" i="2"/>
  <c r="K7519" i="2"/>
  <c r="L7519" i="2" s="1"/>
  <c r="G8700" i="2"/>
  <c r="K8700" i="2"/>
  <c r="L8700" i="2" s="1"/>
  <c r="G7267" i="2"/>
  <c r="K7267" i="2"/>
  <c r="L7267" i="2" s="1"/>
  <c r="G8598" i="2"/>
  <c r="K8598" i="2"/>
  <c r="L8598" i="2" s="1"/>
  <c r="G8086" i="2"/>
  <c r="K8086" i="2"/>
  <c r="L8086" i="2" s="1"/>
  <c r="G7567" i="2"/>
  <c r="K7567" i="2"/>
  <c r="L7567" i="2" s="1"/>
  <c r="G6251" i="2"/>
  <c r="K6251" i="2"/>
  <c r="L6251" i="2" s="1"/>
  <c r="G8589" i="2"/>
  <c r="K8589" i="2"/>
  <c r="L8589" i="2" s="1"/>
  <c r="G8077" i="2"/>
  <c r="K8077" i="2"/>
  <c r="L8077" i="2" s="1"/>
  <c r="G7557" i="2"/>
  <c r="K7557" i="2"/>
  <c r="L7557" i="2" s="1"/>
  <c r="G6206" i="2"/>
  <c r="K6206" i="2"/>
  <c r="L6206" i="2" s="1"/>
  <c r="G4567" i="2"/>
  <c r="K4567" i="2"/>
  <c r="L4567" i="2" s="1"/>
  <c r="G8522" i="2"/>
  <c r="K8522" i="2"/>
  <c r="L8522" i="2" s="1"/>
  <c r="G8010" i="2"/>
  <c r="K8010" i="2"/>
  <c r="L8010" i="2" s="1"/>
  <c r="G7478" i="2"/>
  <c r="K7478" i="2"/>
  <c r="L7478" i="2" s="1"/>
  <c r="G4963" i="2"/>
  <c r="K4963" i="2"/>
  <c r="L4963" i="2" s="1"/>
  <c r="G8065" i="2"/>
  <c r="K8065" i="2"/>
  <c r="L8065" i="2" s="1"/>
  <c r="G7543" i="2"/>
  <c r="K7543" i="2"/>
  <c r="L7543" i="2" s="1"/>
  <c r="G6110" i="2"/>
  <c r="K6110" i="2"/>
  <c r="L6110" i="2" s="1"/>
  <c r="G8568" i="2"/>
  <c r="K8568" i="2"/>
  <c r="L8568" i="2" s="1"/>
  <c r="G8056" i="2"/>
  <c r="K8056" i="2"/>
  <c r="L8056" i="2" s="1"/>
  <c r="G7533" i="2"/>
  <c r="K7533" i="2"/>
  <c r="L7533" i="2" s="1"/>
  <c r="G6038" i="2"/>
  <c r="K6038" i="2"/>
  <c r="L6038" i="2" s="1"/>
  <c r="G6925" i="2"/>
  <c r="K6925" i="2"/>
  <c r="L6925" i="2" s="1"/>
  <c r="G6413" i="2"/>
  <c r="K6413" i="2"/>
  <c r="L6413" i="2" s="1"/>
  <c r="G5834" i="2"/>
  <c r="K5834" i="2"/>
  <c r="L5834" i="2" s="1"/>
  <c r="G7428" i="2"/>
  <c r="K7428" i="2"/>
  <c r="L7428" i="2" s="1"/>
  <c r="G6916" i="2"/>
  <c r="K6916" i="2"/>
  <c r="L6916" i="2" s="1"/>
  <c r="G6404" i="2"/>
  <c r="K6404" i="2"/>
  <c r="L6404" i="2" s="1"/>
  <c r="G5818" i="2"/>
  <c r="K5818" i="2"/>
  <c r="L5818" i="2" s="1"/>
  <c r="G6017" i="2"/>
  <c r="K6017" i="2"/>
  <c r="L6017" i="2" s="1"/>
  <c r="G6818" i="2"/>
  <c r="K6818" i="2"/>
  <c r="L6818" i="2" s="1"/>
  <c r="G6306" i="2"/>
  <c r="K6306" i="2"/>
  <c r="L6306" i="2" s="1"/>
  <c r="G5555" i="2"/>
  <c r="K5555" i="2"/>
  <c r="L5555" i="2" s="1"/>
  <c r="G6961" i="2"/>
  <c r="K6961" i="2"/>
  <c r="L6961" i="2" s="1"/>
  <c r="G6449" i="2"/>
  <c r="K6449" i="2"/>
  <c r="L6449" i="2" s="1"/>
  <c r="G5898" i="2"/>
  <c r="K5898" i="2"/>
  <c r="L5898" i="2" s="1"/>
  <c r="G7336" i="2"/>
  <c r="K7336" i="2"/>
  <c r="L7336" i="2" s="1"/>
  <c r="G6824" i="2"/>
  <c r="K6824" i="2"/>
  <c r="L6824" i="2" s="1"/>
  <c r="G6312" i="2"/>
  <c r="K6312" i="2"/>
  <c r="L6312" i="2" s="1"/>
  <c r="G5581" i="2"/>
  <c r="K5581" i="2"/>
  <c r="L5581" i="2" s="1"/>
  <c r="G7055" i="2"/>
  <c r="K7055" i="2"/>
  <c r="L7055" i="2" s="1"/>
  <c r="G6543" i="2"/>
  <c r="K6543" i="2"/>
  <c r="L6543" i="2" s="1"/>
  <c r="G6031" i="2"/>
  <c r="K6031" i="2"/>
  <c r="L6031" i="2" s="1"/>
  <c r="G5674" i="2"/>
  <c r="K5674" i="2"/>
  <c r="L5674" i="2" s="1"/>
  <c r="G4872" i="2"/>
  <c r="K4872" i="2"/>
  <c r="L4872" i="2" s="1"/>
  <c r="G5843" i="2"/>
  <c r="K5843" i="2"/>
  <c r="L5843" i="2" s="1"/>
  <c r="G5075" i="2"/>
  <c r="K5075" i="2"/>
  <c r="L5075" i="2" s="1"/>
  <c r="G3990" i="2"/>
  <c r="K3990" i="2"/>
  <c r="L3990" i="2" s="1"/>
  <c r="G5546" i="2"/>
  <c r="K5546" i="2"/>
  <c r="L5546" i="2" s="1"/>
  <c r="G4727" i="2"/>
  <c r="K4727" i="2"/>
  <c r="L4727" i="2" s="1"/>
  <c r="G5442" i="2"/>
  <c r="K5442" i="2"/>
  <c r="L5442" i="2" s="1"/>
  <c r="G4623" i="2"/>
  <c r="K4623" i="2"/>
  <c r="L4623" i="2" s="1"/>
  <c r="G4800" i="2"/>
  <c r="K4800" i="2"/>
  <c r="L4800" i="2" s="1"/>
  <c r="G5900" i="2"/>
  <c r="K5900" i="2"/>
  <c r="L5900" i="2" s="1"/>
  <c r="G5144" i="2"/>
  <c r="K5144" i="2"/>
  <c r="L5144" i="2" s="1"/>
  <c r="G4160" i="2"/>
  <c r="K4160" i="2"/>
  <c r="L4160" i="2" s="1"/>
  <c r="G5649" i="2"/>
  <c r="K5649" i="2"/>
  <c r="L5649" i="2" s="1"/>
  <c r="G5137" i="2"/>
  <c r="K5137" i="2"/>
  <c r="L5137" i="2" s="1"/>
  <c r="G4625" i="2"/>
  <c r="K4625" i="2"/>
  <c r="L4625" i="2" s="1"/>
  <c r="G3802" i="2"/>
  <c r="K3802" i="2"/>
  <c r="L3802" i="2" s="1"/>
  <c r="G3549" i="2"/>
  <c r="K3549" i="2"/>
  <c r="L3549" i="2" s="1"/>
  <c r="G5550" i="2"/>
  <c r="K5550" i="2"/>
  <c r="L5550" i="2" s="1"/>
  <c r="G5038" i="2"/>
  <c r="K5038" i="2"/>
  <c r="L5038" i="2" s="1"/>
  <c r="G4526" i="2"/>
  <c r="K4526" i="2"/>
  <c r="L4526" i="2" s="1"/>
  <c r="G3522" i="2"/>
  <c r="K3522" i="2"/>
  <c r="L3522" i="2" s="1"/>
  <c r="G3662" i="2"/>
  <c r="K3662" i="2"/>
  <c r="L3662" i="2" s="1"/>
  <c r="G5188" i="2"/>
  <c r="K5188" i="2"/>
  <c r="L5188" i="2" s="1"/>
  <c r="G4676" i="2"/>
  <c r="K4676" i="2"/>
  <c r="L4676" i="2" s="1"/>
  <c r="G3928" i="2"/>
  <c r="K3928" i="2"/>
  <c r="L3928" i="2" s="1"/>
  <c r="G3253" i="2"/>
  <c r="K3253" i="2"/>
  <c r="L3253" i="2" s="1"/>
  <c r="G4005" i="2"/>
  <c r="K4005" i="2"/>
  <c r="L4005" i="2" s="1"/>
  <c r="G3218" i="2"/>
  <c r="K3218" i="2"/>
  <c r="L3218" i="2" s="1"/>
  <c r="G3972" i="2"/>
  <c r="K3972" i="2"/>
  <c r="L3972" i="2" s="1"/>
  <c r="G3094" i="2"/>
  <c r="K3094" i="2"/>
  <c r="L3094" i="2" s="1"/>
  <c r="G3963" i="2"/>
  <c r="K3963" i="2"/>
  <c r="L3963" i="2" s="1"/>
  <c r="G3034" i="2"/>
  <c r="K3034" i="2"/>
  <c r="L3034" i="2" s="1"/>
  <c r="G3946" i="2"/>
  <c r="K3946" i="2"/>
  <c r="L3946" i="2" s="1"/>
  <c r="G2848" i="2"/>
  <c r="K2848" i="2"/>
  <c r="L2848" i="2" s="1"/>
  <c r="G3144" i="2"/>
  <c r="K3144" i="2"/>
  <c r="L3144" i="2" s="1"/>
  <c r="G2285" i="2"/>
  <c r="K2285" i="2"/>
  <c r="L2285" i="2" s="1"/>
  <c r="G2773" i="2"/>
  <c r="K2773" i="2"/>
  <c r="L2773" i="2" s="1"/>
  <c r="G3520" i="2"/>
  <c r="K3520" i="2"/>
  <c r="L3520" i="2" s="1"/>
  <c r="G2745" i="2"/>
  <c r="K2745" i="2"/>
  <c r="L2745" i="2" s="1"/>
  <c r="G3519" i="2"/>
  <c r="K3519" i="2"/>
  <c r="L3519" i="2" s="1"/>
  <c r="G2741" i="2"/>
  <c r="K2741" i="2"/>
  <c r="L2741" i="2" s="1"/>
  <c r="G2501" i="2"/>
  <c r="K2501" i="2"/>
  <c r="L2501" i="2" s="1"/>
  <c r="G2849" i="2"/>
  <c r="K2849" i="2"/>
  <c r="L2849" i="2" s="1"/>
  <c r="G1877" i="2"/>
  <c r="K1877" i="2"/>
  <c r="L1877" i="2" s="1"/>
  <c r="G2641" i="2"/>
  <c r="K2641" i="2"/>
  <c r="L2641" i="2" s="1"/>
  <c r="G2918" i="2"/>
  <c r="K2918" i="2"/>
  <c r="L2918" i="2" s="1"/>
  <c r="G2146" i="2"/>
  <c r="K2146" i="2"/>
  <c r="L2146" i="2" s="1"/>
  <c r="G720" i="2"/>
  <c r="K720" i="2"/>
  <c r="L720" i="2" s="1"/>
  <c r="G2772" i="2"/>
  <c r="K2772" i="2"/>
  <c r="L2772" i="2" s="1"/>
  <c r="G3131" i="2"/>
  <c r="K3131" i="2"/>
  <c r="L3131" i="2" s="1"/>
  <c r="G2572" i="2"/>
  <c r="K2572" i="2"/>
  <c r="L2572" i="2" s="1"/>
  <c r="G2308" i="2"/>
  <c r="K2308" i="2"/>
  <c r="L2308" i="2" s="1"/>
  <c r="G1219" i="2"/>
  <c r="K1219" i="2"/>
  <c r="L1219" i="2" s="1"/>
  <c r="G2299" i="2"/>
  <c r="K2299" i="2"/>
  <c r="L2299" i="2" s="1"/>
  <c r="G1149" i="2"/>
  <c r="K1149" i="2"/>
  <c r="L1149" i="2" s="1"/>
  <c r="G1386" i="2"/>
  <c r="K1386" i="2"/>
  <c r="L1386" i="2" s="1"/>
  <c r="G2104" i="2"/>
  <c r="K2104" i="2"/>
  <c r="L2104" i="2" s="1"/>
  <c r="G2710" i="2"/>
  <c r="K2710" i="2"/>
  <c r="L2710" i="2" s="1"/>
  <c r="G2198" i="2"/>
  <c r="K2198" i="2"/>
  <c r="L2198" i="2" s="1"/>
  <c r="G2016" i="2"/>
  <c r="K2016" i="2"/>
  <c r="L2016" i="2" s="1"/>
  <c r="G1504" i="2"/>
  <c r="K1504" i="2"/>
  <c r="L1504" i="2" s="1"/>
  <c r="G1879" i="2"/>
  <c r="K1879" i="2"/>
  <c r="L1879" i="2" s="1"/>
  <c r="G1367" i="2"/>
  <c r="K1367" i="2"/>
  <c r="L1367" i="2" s="1"/>
  <c r="G1742" i="2"/>
  <c r="K1742" i="2"/>
  <c r="L1742" i="2" s="1"/>
  <c r="G1141" i="2"/>
  <c r="K1141" i="2"/>
  <c r="L1141" i="2" s="1"/>
  <c r="G1429" i="2"/>
  <c r="K1429" i="2"/>
  <c r="L1429" i="2" s="1"/>
  <c r="G1924" i="2"/>
  <c r="K1924" i="2"/>
  <c r="L1924" i="2" s="1"/>
  <c r="G1412" i="2"/>
  <c r="K1412" i="2"/>
  <c r="L1412" i="2" s="1"/>
  <c r="G1915" i="2"/>
  <c r="K1915" i="2"/>
  <c r="L1915" i="2" s="1"/>
  <c r="G1403" i="2"/>
  <c r="K1403" i="2"/>
  <c r="L1403" i="2" s="1"/>
  <c r="G1209" i="2"/>
  <c r="K1209" i="2"/>
  <c r="L1209" i="2" s="1"/>
  <c r="G697" i="2"/>
  <c r="K697" i="2"/>
  <c r="L697" i="2" s="1"/>
  <c r="G831" i="2"/>
  <c r="K831" i="2"/>
  <c r="L831" i="2" s="1"/>
  <c r="G1334" i="2"/>
  <c r="K1334" i="2"/>
  <c r="L1334" i="2" s="1"/>
  <c r="G822" i="2"/>
  <c r="K822" i="2"/>
  <c r="L822" i="2" s="1"/>
  <c r="G1093" i="2"/>
  <c r="K1093" i="2"/>
  <c r="L1093" i="2" s="1"/>
  <c r="G581" i="2"/>
  <c r="K581" i="2"/>
  <c r="L581" i="2" s="1"/>
  <c r="G1084" i="2"/>
  <c r="K1084" i="2"/>
  <c r="L1084" i="2" s="1"/>
  <c r="G572" i="2"/>
  <c r="K572" i="2"/>
  <c r="L572" i="2" s="1"/>
  <c r="G907" i="2"/>
  <c r="K907" i="2"/>
  <c r="L907" i="2" s="1"/>
  <c r="G395" i="2"/>
  <c r="K395" i="2"/>
  <c r="L395" i="2" s="1"/>
  <c r="G8667" i="2"/>
  <c r="K8667" i="2"/>
  <c r="L8667" i="2" s="1"/>
  <c r="G8547" i="2"/>
  <c r="K8547" i="2"/>
  <c r="L8547" i="2" s="1"/>
  <c r="G7815" i="2"/>
  <c r="K7815" i="2"/>
  <c r="L7815" i="2" s="1"/>
  <c r="G7683" i="2"/>
  <c r="K7683" i="2"/>
  <c r="L7683" i="2" s="1"/>
  <c r="G7758" i="2"/>
  <c r="K7758" i="2"/>
  <c r="L7758" i="2" s="1"/>
  <c r="G7685" i="2"/>
  <c r="K7685" i="2"/>
  <c r="L7685" i="2" s="1"/>
  <c r="G8322" i="2"/>
  <c r="K8322" i="2"/>
  <c r="L8322" i="2" s="1"/>
  <c r="G8121" i="2"/>
  <c r="K8121" i="2"/>
  <c r="L8121" i="2" s="1"/>
  <c r="G8112" i="2"/>
  <c r="K8112" i="2"/>
  <c r="L8112" i="2" s="1"/>
  <c r="G6469" i="2"/>
  <c r="K6469" i="2"/>
  <c r="L6469" i="2" s="1"/>
  <c r="G6268" i="2"/>
  <c r="K6268" i="2"/>
  <c r="L6268" i="2" s="1"/>
  <c r="G5856" i="2"/>
  <c r="K5856" i="2"/>
  <c r="L5856" i="2" s="1"/>
  <c r="G7200" i="2"/>
  <c r="K7200" i="2"/>
  <c r="L7200" i="2" s="1"/>
  <c r="G6535" i="2"/>
  <c r="K6535" i="2"/>
  <c r="L6535" i="2" s="1"/>
  <c r="G5370" i="2"/>
  <c r="K5370" i="2"/>
  <c r="L5370" i="2" s="1"/>
  <c r="G5019" i="2"/>
  <c r="K5019" i="2"/>
  <c r="L5019" i="2" s="1"/>
  <c r="G5897" i="2"/>
  <c r="K5897" i="2"/>
  <c r="L5897" i="2" s="1"/>
  <c r="G5862" i="2"/>
  <c r="K5862" i="2"/>
  <c r="L5862" i="2" s="1"/>
  <c r="G5500" i="2"/>
  <c r="K5500" i="2"/>
  <c r="L5500" i="2" s="1"/>
  <c r="G3933" i="2"/>
  <c r="K3933" i="2"/>
  <c r="L3933" i="2" s="1"/>
  <c r="G4258" i="2"/>
  <c r="K4258" i="2"/>
  <c r="L4258" i="2" s="1"/>
  <c r="G2922" i="2"/>
  <c r="K2922" i="2"/>
  <c r="L2922" i="2" s="1"/>
  <c r="G3070" i="2"/>
  <c r="K3070" i="2"/>
  <c r="L3070" i="2" s="1"/>
  <c r="G2974" i="2"/>
  <c r="K2974" i="2"/>
  <c r="L2974" i="2" s="1"/>
  <c r="G2803" i="2"/>
  <c r="K2803" i="2"/>
  <c r="L2803" i="2" s="1"/>
  <c r="G1071" i="2"/>
  <c r="K1071" i="2"/>
  <c r="L1071" i="2" s="1"/>
  <c r="G2008" i="2"/>
  <c r="K2008" i="2"/>
  <c r="L2008" i="2" s="1"/>
  <c r="G1414" i="2"/>
  <c r="K1414" i="2"/>
  <c r="L1414" i="2" s="1"/>
  <c r="G1779" i="2"/>
  <c r="K1779" i="2"/>
  <c r="L1779" i="2" s="1"/>
  <c r="G1262" i="2"/>
  <c r="K1262" i="2"/>
  <c r="L1262" i="2" s="1"/>
  <c r="G564" i="2"/>
  <c r="K564" i="2"/>
  <c r="L564" i="2" s="1"/>
  <c r="G1736" i="2"/>
  <c r="K1736" i="2"/>
  <c r="L1736" i="2" s="1"/>
  <c r="G1964" i="2"/>
  <c r="K1964" i="2"/>
  <c r="L1964" i="2" s="1"/>
  <c r="G423" i="2"/>
  <c r="K423" i="2"/>
  <c r="L423" i="2" s="1"/>
  <c r="G563" i="2"/>
  <c r="K563" i="2"/>
  <c r="L563" i="2" s="1"/>
  <c r="G8857" i="2"/>
  <c r="K8857" i="2"/>
  <c r="L8857" i="2" s="1"/>
  <c r="G6531" i="2"/>
  <c r="K6531" i="2"/>
  <c r="L6531" i="2" s="1"/>
  <c r="G9095" i="2"/>
  <c r="K9095" i="2"/>
  <c r="L9095" i="2" s="1"/>
  <c r="G8900" i="2"/>
  <c r="K8900" i="2"/>
  <c r="L8900" i="2" s="1"/>
  <c r="G8628" i="2"/>
  <c r="K8628" i="2"/>
  <c r="L8628" i="2" s="1"/>
  <c r="G9154" i="2"/>
  <c r="K9154" i="2"/>
  <c r="L9154" i="2" s="1"/>
  <c r="G8167" i="2"/>
  <c r="K8167" i="2"/>
  <c r="L8167" i="2" s="1"/>
  <c r="G9096" i="2"/>
  <c r="K9096" i="2"/>
  <c r="L9096" i="2" s="1"/>
  <c r="G8012" i="2"/>
  <c r="K8012" i="2"/>
  <c r="L8012" i="2" s="1"/>
  <c r="G9078" i="2"/>
  <c r="K9078" i="2"/>
  <c r="L9078" i="2" s="1"/>
  <c r="G7964" i="2"/>
  <c r="K7964" i="2"/>
  <c r="L7964" i="2" s="1"/>
  <c r="G9020" i="2"/>
  <c r="K9020" i="2"/>
  <c r="L9020" i="2" s="1"/>
  <c r="G7812" i="2"/>
  <c r="K7812" i="2"/>
  <c r="L7812" i="2" s="1"/>
  <c r="G8911" i="2"/>
  <c r="K8911" i="2"/>
  <c r="L8911" i="2" s="1"/>
  <c r="G7660" i="2"/>
  <c r="K7660" i="2"/>
  <c r="L7660" i="2" s="1"/>
  <c r="G8796" i="2"/>
  <c r="K8796" i="2"/>
  <c r="L8796" i="2" s="1"/>
  <c r="G7491" i="2"/>
  <c r="K7491" i="2"/>
  <c r="L7491" i="2" s="1"/>
  <c r="G8646" i="2"/>
  <c r="K8646" i="2"/>
  <c r="L8646" i="2" s="1"/>
  <c r="G8134" i="2"/>
  <c r="K8134" i="2"/>
  <c r="L8134" i="2" s="1"/>
  <c r="G7622" i="2"/>
  <c r="K7622" i="2"/>
  <c r="L7622" i="2" s="1"/>
  <c r="G6443" i="2"/>
  <c r="K6443" i="2"/>
  <c r="L6443" i="2" s="1"/>
  <c r="G8637" i="2"/>
  <c r="K8637" i="2"/>
  <c r="L8637" i="2" s="1"/>
  <c r="G8125" i="2"/>
  <c r="K8125" i="2"/>
  <c r="L8125" i="2" s="1"/>
  <c r="G7611" i="2"/>
  <c r="K7611" i="2"/>
  <c r="L7611" i="2" s="1"/>
  <c r="G6406" i="2"/>
  <c r="K6406" i="2"/>
  <c r="L6406" i="2" s="1"/>
  <c r="G5993" i="2"/>
  <c r="K5993" i="2"/>
  <c r="L5993" i="2" s="1"/>
  <c r="G8570" i="2"/>
  <c r="K8570" i="2"/>
  <c r="L8570" i="2" s="1"/>
  <c r="G8058" i="2"/>
  <c r="K8058" i="2"/>
  <c r="L8058" i="2" s="1"/>
  <c r="G7535" i="2"/>
  <c r="K7535" i="2"/>
  <c r="L7535" i="2" s="1"/>
  <c r="G6054" i="2"/>
  <c r="K6054" i="2"/>
  <c r="L6054" i="2" s="1"/>
  <c r="G8113" i="2"/>
  <c r="K8113" i="2"/>
  <c r="L8113" i="2" s="1"/>
  <c r="G7598" i="2"/>
  <c r="K7598" i="2"/>
  <c r="L7598" i="2" s="1"/>
  <c r="G6358" i="2"/>
  <c r="K6358" i="2"/>
  <c r="L6358" i="2" s="1"/>
  <c r="G8616" i="2"/>
  <c r="K8616" i="2"/>
  <c r="L8616" i="2" s="1"/>
  <c r="G8104" i="2"/>
  <c r="K8104" i="2"/>
  <c r="L8104" i="2" s="1"/>
  <c r="G7587" i="2"/>
  <c r="K7587" i="2"/>
  <c r="L7587" i="2" s="1"/>
  <c r="G6323" i="2"/>
  <c r="K6323" i="2"/>
  <c r="L6323" i="2" s="1"/>
  <c r="G6973" i="2"/>
  <c r="K6973" i="2"/>
  <c r="L6973" i="2" s="1"/>
  <c r="G6461" i="2"/>
  <c r="K6461" i="2"/>
  <c r="L6461" i="2" s="1"/>
  <c r="G5919" i="2"/>
  <c r="K5919" i="2"/>
  <c r="L5919" i="2" s="1"/>
  <c r="G7476" i="2"/>
  <c r="K7476" i="2"/>
  <c r="L7476" i="2" s="1"/>
  <c r="G6964" i="2"/>
  <c r="K6964" i="2"/>
  <c r="L6964" i="2" s="1"/>
  <c r="G6452" i="2"/>
  <c r="K6452" i="2"/>
  <c r="L6452" i="2" s="1"/>
  <c r="G5903" i="2"/>
  <c r="K5903" i="2"/>
  <c r="L5903" i="2" s="1"/>
  <c r="G6067" i="2"/>
  <c r="K6067" i="2"/>
  <c r="L6067" i="2" s="1"/>
  <c r="G6866" i="2"/>
  <c r="K6866" i="2"/>
  <c r="L6866" i="2" s="1"/>
  <c r="G6354" i="2"/>
  <c r="K6354" i="2"/>
  <c r="L6354" i="2" s="1"/>
  <c r="G5717" i="2"/>
  <c r="K5717" i="2"/>
  <c r="L5717" i="2" s="1"/>
  <c r="G7009" i="2"/>
  <c r="K7009" i="2"/>
  <c r="L7009" i="2" s="1"/>
  <c r="G6497" i="2"/>
  <c r="K6497" i="2"/>
  <c r="L6497" i="2" s="1"/>
  <c r="G5976" i="2"/>
  <c r="K5976" i="2"/>
  <c r="L5976" i="2" s="1"/>
  <c r="G7384" i="2"/>
  <c r="K7384" i="2"/>
  <c r="L7384" i="2" s="1"/>
  <c r="G6872" i="2"/>
  <c r="K6872" i="2"/>
  <c r="L6872" i="2" s="1"/>
  <c r="G6360" i="2"/>
  <c r="K6360" i="2"/>
  <c r="L6360" i="2" s="1"/>
  <c r="G5732" i="2"/>
  <c r="K5732" i="2"/>
  <c r="L5732" i="2" s="1"/>
  <c r="G7103" i="2"/>
  <c r="K7103" i="2"/>
  <c r="L7103" i="2" s="1"/>
  <c r="G6591" i="2"/>
  <c r="K6591" i="2"/>
  <c r="L6591" i="2" s="1"/>
  <c r="G6079" i="2"/>
  <c r="K6079" i="2"/>
  <c r="L6079" i="2" s="1"/>
  <c r="G5738" i="2"/>
  <c r="K5738" i="2"/>
  <c r="L5738" i="2" s="1"/>
  <c r="G4949" i="2"/>
  <c r="K4949" i="2"/>
  <c r="L4949" i="2" s="1"/>
  <c r="G5907" i="2"/>
  <c r="K5907" i="2"/>
  <c r="L5907" i="2" s="1"/>
  <c r="G5152" i="2"/>
  <c r="K5152" i="2"/>
  <c r="L5152" i="2" s="1"/>
  <c r="G4182" i="2"/>
  <c r="K4182" i="2"/>
  <c r="L4182" i="2" s="1"/>
  <c r="G5616" i="2"/>
  <c r="K5616" i="2"/>
  <c r="L5616" i="2" s="1"/>
  <c r="G4803" i="2"/>
  <c r="K4803" i="2"/>
  <c r="L4803" i="2" s="1"/>
  <c r="G5519" i="2"/>
  <c r="K5519" i="2"/>
  <c r="L5519" i="2" s="1"/>
  <c r="G4699" i="2"/>
  <c r="K4699" i="2"/>
  <c r="L4699" i="2" s="1"/>
  <c r="G4877" i="2"/>
  <c r="K4877" i="2"/>
  <c r="L4877" i="2" s="1"/>
  <c r="G5964" i="2"/>
  <c r="K5964" i="2"/>
  <c r="L5964" i="2" s="1"/>
  <c r="G5221" i="2"/>
  <c r="K5221" i="2"/>
  <c r="L5221" i="2" s="1"/>
  <c r="G4352" i="2"/>
  <c r="K4352" i="2"/>
  <c r="L4352" i="2" s="1"/>
  <c r="G5697" i="2"/>
  <c r="K5697" i="2"/>
  <c r="L5697" i="2" s="1"/>
  <c r="G5185" i="2"/>
  <c r="K5185" i="2"/>
  <c r="L5185" i="2" s="1"/>
  <c r="G4673" i="2"/>
  <c r="K4673" i="2"/>
  <c r="L4673" i="2" s="1"/>
  <c r="G3921" i="2"/>
  <c r="K3921" i="2"/>
  <c r="L3921" i="2" s="1"/>
  <c r="G3692" i="2"/>
  <c r="K3692" i="2"/>
  <c r="L3692" i="2" s="1"/>
  <c r="G5598" i="2"/>
  <c r="K5598" i="2"/>
  <c r="L5598" i="2" s="1"/>
  <c r="G5086" i="2"/>
  <c r="K5086" i="2"/>
  <c r="L5086" i="2" s="1"/>
  <c r="G4574" i="2"/>
  <c r="K4574" i="2"/>
  <c r="L4574" i="2" s="1"/>
  <c r="G3669" i="2"/>
  <c r="K3669" i="2"/>
  <c r="L3669" i="2" s="1"/>
  <c r="G3790" i="2"/>
  <c r="K3790" i="2"/>
  <c r="L3790" i="2" s="1"/>
  <c r="G5236" i="2"/>
  <c r="K5236" i="2"/>
  <c r="L5236" i="2" s="1"/>
  <c r="G4724" i="2"/>
  <c r="K4724" i="2"/>
  <c r="L4724" i="2" s="1"/>
  <c r="G4024" i="2"/>
  <c r="K4024" i="2"/>
  <c r="L4024" i="2" s="1"/>
  <c r="G3373" i="2"/>
  <c r="K3373" i="2"/>
  <c r="L3373" i="2" s="1"/>
  <c r="G4053" i="2"/>
  <c r="K4053" i="2"/>
  <c r="L4053" i="2" s="1"/>
  <c r="G3354" i="2"/>
  <c r="K3354" i="2"/>
  <c r="L3354" i="2" s="1"/>
  <c r="G4020" i="2"/>
  <c r="K4020" i="2"/>
  <c r="L4020" i="2" s="1"/>
  <c r="G3271" i="2"/>
  <c r="K3271" i="2"/>
  <c r="L3271" i="2" s="1"/>
  <c r="G4011" i="2"/>
  <c r="K4011" i="2"/>
  <c r="L4011" i="2" s="1"/>
  <c r="G3239" i="2"/>
  <c r="K3239" i="2"/>
  <c r="L3239" i="2" s="1"/>
  <c r="G3994" i="2"/>
  <c r="K3994" i="2"/>
  <c r="L3994" i="2" s="1"/>
  <c r="G3178" i="2"/>
  <c r="K3178" i="2"/>
  <c r="L3178" i="2" s="1"/>
  <c r="G3208" i="2"/>
  <c r="K3208" i="2"/>
  <c r="L3208" i="2" s="1"/>
  <c r="G2610" i="2"/>
  <c r="K2610" i="2"/>
  <c r="L2610" i="2" s="1"/>
  <c r="G2901" i="2"/>
  <c r="K2901" i="2"/>
  <c r="L2901" i="2" s="1"/>
  <c r="G3568" i="2"/>
  <c r="K3568" i="2"/>
  <c r="L3568" i="2" s="1"/>
  <c r="G2877" i="2"/>
  <c r="K2877" i="2"/>
  <c r="L2877" i="2" s="1"/>
  <c r="G3567" i="2"/>
  <c r="K3567" i="2"/>
  <c r="L3567" i="2" s="1"/>
  <c r="G2874" i="2"/>
  <c r="K2874" i="2"/>
  <c r="L2874" i="2" s="1"/>
  <c r="G2709" i="2"/>
  <c r="K2709" i="2"/>
  <c r="L2709" i="2" s="1"/>
  <c r="G2897" i="2"/>
  <c r="K2897" i="2"/>
  <c r="L2897" i="2" s="1"/>
  <c r="G2090" i="2"/>
  <c r="K2090" i="2"/>
  <c r="L2090" i="2" s="1"/>
  <c r="G2705" i="2"/>
  <c r="K2705" i="2"/>
  <c r="L2705" i="2" s="1"/>
  <c r="G2966" i="2"/>
  <c r="K2966" i="2"/>
  <c r="L2966" i="2" s="1"/>
  <c r="G2274" i="2"/>
  <c r="K2274" i="2"/>
  <c r="L2274" i="2" s="1"/>
  <c r="G1722" i="2"/>
  <c r="K1722" i="2"/>
  <c r="L1722" i="2" s="1"/>
  <c r="G2820" i="2"/>
  <c r="K2820" i="2"/>
  <c r="L2820" i="2" s="1"/>
  <c r="G1626" i="2"/>
  <c r="K1626" i="2"/>
  <c r="L1626" i="2" s="1"/>
  <c r="G2636" i="2"/>
  <c r="K2636" i="2"/>
  <c r="L2636" i="2" s="1"/>
  <c r="G2356" i="2"/>
  <c r="K2356" i="2"/>
  <c r="L2356" i="2" s="1"/>
  <c r="G1465" i="2"/>
  <c r="K1465" i="2"/>
  <c r="L1465" i="2" s="1"/>
  <c r="G2347" i="2"/>
  <c r="K2347" i="2"/>
  <c r="L2347" i="2" s="1"/>
  <c r="G1426" i="2"/>
  <c r="K1426" i="2"/>
  <c r="L1426" i="2" s="1"/>
  <c r="G1578" i="2"/>
  <c r="K1578" i="2"/>
  <c r="L1578" i="2" s="1"/>
  <c r="G2152" i="2"/>
  <c r="K2152" i="2"/>
  <c r="L2152" i="2" s="1"/>
  <c r="G2758" i="2"/>
  <c r="K2758" i="2"/>
  <c r="L2758" i="2" s="1"/>
  <c r="G2246" i="2"/>
  <c r="K2246" i="2"/>
  <c r="L2246" i="2" s="1"/>
  <c r="G2064" i="2"/>
  <c r="K2064" i="2"/>
  <c r="L2064" i="2" s="1"/>
  <c r="G1552" i="2"/>
  <c r="K1552" i="2"/>
  <c r="L1552" i="2" s="1"/>
  <c r="G1927" i="2"/>
  <c r="K1927" i="2"/>
  <c r="L1927" i="2" s="1"/>
  <c r="G1415" i="2"/>
  <c r="K1415" i="2"/>
  <c r="L1415" i="2" s="1"/>
  <c r="G1790" i="2"/>
  <c r="K1790" i="2"/>
  <c r="L1790" i="2" s="1"/>
  <c r="G1227" i="2"/>
  <c r="K1227" i="2"/>
  <c r="L1227" i="2" s="1"/>
  <c r="G1477" i="2"/>
  <c r="K1477" i="2"/>
  <c r="L1477" i="2" s="1"/>
  <c r="G1972" i="2"/>
  <c r="K1972" i="2"/>
  <c r="L1972" i="2" s="1"/>
  <c r="G1460" i="2"/>
  <c r="K1460" i="2"/>
  <c r="L1460" i="2" s="1"/>
  <c r="G1963" i="2"/>
  <c r="K1963" i="2"/>
  <c r="L1963" i="2" s="1"/>
  <c r="G1451" i="2"/>
  <c r="K1451" i="2"/>
  <c r="L1451" i="2" s="1"/>
  <c r="G1257" i="2"/>
  <c r="K1257" i="2"/>
  <c r="L1257" i="2" s="1"/>
  <c r="G745" i="2"/>
  <c r="K745" i="2"/>
  <c r="L745" i="2" s="1"/>
  <c r="G879" i="2"/>
  <c r="K879" i="2"/>
  <c r="L879" i="2" s="1"/>
  <c r="G367" i="2"/>
  <c r="K367" i="2"/>
  <c r="L367" i="2" s="1"/>
  <c r="G870" i="2"/>
  <c r="K870" i="2"/>
  <c r="L870" i="2" s="1"/>
  <c r="G358" i="2"/>
  <c r="K358" i="2"/>
  <c r="L358" i="2" s="1"/>
  <c r="G629" i="2"/>
  <c r="K629" i="2"/>
  <c r="L629" i="2" s="1"/>
  <c r="G1132" i="2"/>
  <c r="K1132" i="2"/>
  <c r="L1132" i="2" s="1"/>
  <c r="G620" i="2"/>
  <c r="K620" i="2"/>
  <c r="L620" i="2" s="1"/>
  <c r="G955" i="2"/>
  <c r="K955" i="2"/>
  <c r="L955" i="2" s="1"/>
  <c r="G443" i="2"/>
  <c r="K443" i="2"/>
  <c r="L443" i="2" s="1"/>
  <c r="G6547" i="2"/>
  <c r="K6547" i="2"/>
  <c r="L6547" i="2" s="1"/>
  <c r="G6572" i="2"/>
  <c r="K6572" i="2"/>
  <c r="L6572" i="2" s="1"/>
  <c r="G6187" i="2"/>
  <c r="K6187" i="2"/>
  <c r="L6187" i="2" s="1"/>
  <c r="G6538" i="2"/>
  <c r="K6538" i="2"/>
  <c r="L6538" i="2" s="1"/>
  <c r="G7193" i="2"/>
  <c r="K7193" i="2"/>
  <c r="L7193" i="2" s="1"/>
  <c r="G6233" i="2"/>
  <c r="K6233" i="2"/>
  <c r="L6233" i="2" s="1"/>
  <c r="G7056" i="2"/>
  <c r="K7056" i="2"/>
  <c r="L7056" i="2" s="1"/>
  <c r="G6096" i="2"/>
  <c r="K6096" i="2"/>
  <c r="L6096" i="2" s="1"/>
  <c r="G6839" i="2"/>
  <c r="K6839" i="2"/>
  <c r="L6839" i="2" s="1"/>
  <c r="G5635" i="2"/>
  <c r="K5635" i="2"/>
  <c r="L5635" i="2" s="1"/>
  <c r="G4629" i="2"/>
  <c r="K4629" i="2"/>
  <c r="L4629" i="2" s="1"/>
  <c r="G4730" i="2"/>
  <c r="K4730" i="2"/>
  <c r="L4730" i="2" s="1"/>
  <c r="G5303" i="2"/>
  <c r="K5303" i="2"/>
  <c r="L5303" i="2" s="1"/>
  <c r="G5301" i="2"/>
  <c r="K5301" i="2"/>
  <c r="L5301" i="2" s="1"/>
  <c r="G4762" i="2"/>
  <c r="K4762" i="2"/>
  <c r="L4762" i="2" s="1"/>
  <c r="G5208" i="2"/>
  <c r="K5208" i="2"/>
  <c r="L5208" i="2" s="1"/>
  <c r="G5625" i="2"/>
  <c r="K5625" i="2"/>
  <c r="L5625" i="2" s="1"/>
  <c r="G4665" i="2"/>
  <c r="K4665" i="2"/>
  <c r="L4665" i="2" s="1"/>
  <c r="G3670" i="2"/>
  <c r="K3670" i="2"/>
  <c r="L3670" i="2" s="1"/>
  <c r="G5078" i="2"/>
  <c r="K5078" i="2"/>
  <c r="L5078" i="2" s="1"/>
  <c r="G3404" i="2"/>
  <c r="K3404" i="2"/>
  <c r="L3404" i="2" s="1"/>
  <c r="G5164" i="2"/>
  <c r="K5164" i="2"/>
  <c r="L5164" i="2" s="1"/>
  <c r="G3875" i="2"/>
  <c r="K3875" i="2"/>
  <c r="L3875" i="2" s="1"/>
  <c r="G4045" i="2"/>
  <c r="K4045" i="2"/>
  <c r="L4045" i="2" s="1"/>
  <c r="G4012" i="2"/>
  <c r="K4012" i="2"/>
  <c r="L4012" i="2" s="1"/>
  <c r="G4067" i="2"/>
  <c r="K4067" i="2"/>
  <c r="L4067" i="2" s="1"/>
  <c r="G4050" i="2"/>
  <c r="K4050" i="2"/>
  <c r="L4050" i="2" s="1"/>
  <c r="G3283" i="2"/>
  <c r="K3283" i="2"/>
  <c r="L3283" i="2" s="1"/>
  <c r="G3152" i="2"/>
  <c r="K3152" i="2"/>
  <c r="L3152" i="2" s="1"/>
  <c r="G3141" i="2"/>
  <c r="K3141" i="2"/>
  <c r="L3141" i="2" s="1"/>
  <c r="G3224" i="2"/>
  <c r="K3224" i="2"/>
  <c r="L3224" i="2" s="1"/>
  <c r="G3081" i="2"/>
  <c r="K3081" i="2"/>
  <c r="L3081" i="2" s="1"/>
  <c r="G2967" i="2"/>
  <c r="K2967" i="2"/>
  <c r="L2967" i="2" s="1"/>
  <c r="G2597" i="2"/>
  <c r="K2597" i="2"/>
  <c r="L2597" i="2" s="1"/>
  <c r="G3004" i="2"/>
  <c r="K3004" i="2"/>
  <c r="L3004" i="2" s="1"/>
  <c r="G2787" i="2"/>
  <c r="K2787" i="2"/>
  <c r="L2787" i="2" s="1"/>
  <c r="G2007" i="2"/>
  <c r="K2007" i="2"/>
  <c r="L2007" i="2" s="1"/>
  <c r="G1993" i="2"/>
  <c r="K1993" i="2"/>
  <c r="L1993" i="2" s="1"/>
  <c r="G1989" i="2"/>
  <c r="K1989" i="2"/>
  <c r="L1989" i="2" s="1"/>
  <c r="G1800" i="2"/>
  <c r="K1800" i="2"/>
  <c r="L1800" i="2" s="1"/>
  <c r="G1708" i="2"/>
  <c r="K1708" i="2"/>
  <c r="L1708" i="2" s="1"/>
  <c r="G1246" i="2"/>
  <c r="K1246" i="2"/>
  <c r="L1246" i="2" s="1"/>
  <c r="G371" i="2"/>
  <c r="K371" i="2"/>
  <c r="L371" i="2" s="1"/>
  <c r="G9063" i="2"/>
  <c r="K9063" i="2"/>
  <c r="L9063" i="2" s="1"/>
  <c r="G8836" i="2"/>
  <c r="K8836" i="2"/>
  <c r="L8836" i="2" s="1"/>
  <c r="G8564" i="2"/>
  <c r="K8564" i="2"/>
  <c r="L8564" i="2" s="1"/>
  <c r="G9082" i="2"/>
  <c r="K9082" i="2"/>
  <c r="L9082" i="2" s="1"/>
  <c r="G7975" i="2"/>
  <c r="K7975" i="2"/>
  <c r="L7975" i="2" s="1"/>
  <c r="G9023" i="2"/>
  <c r="K9023" i="2"/>
  <c r="L9023" i="2" s="1"/>
  <c r="G7820" i="2"/>
  <c r="K7820" i="2"/>
  <c r="L7820" i="2" s="1"/>
  <c r="G8995" i="2"/>
  <c r="K8995" i="2"/>
  <c r="L8995" i="2" s="1"/>
  <c r="G7772" i="2"/>
  <c r="K7772" i="2"/>
  <c r="L7772" i="2" s="1"/>
  <c r="G8881" i="2"/>
  <c r="K8881" i="2"/>
  <c r="L8881" i="2" s="1"/>
  <c r="G7619" i="2"/>
  <c r="K7619" i="2"/>
  <c r="L7619" i="2" s="1"/>
  <c r="G8767" i="2"/>
  <c r="K8767" i="2"/>
  <c r="L8767" i="2" s="1"/>
  <c r="G7438" i="2"/>
  <c r="K7438" i="2"/>
  <c r="L7438" i="2" s="1"/>
  <c r="G8652" i="2"/>
  <c r="K8652" i="2"/>
  <c r="L8652" i="2" s="1"/>
  <c r="G7014" i="2"/>
  <c r="K7014" i="2"/>
  <c r="L7014" i="2" s="1"/>
  <c r="G8574" i="2"/>
  <c r="K8574" i="2"/>
  <c r="L8574" i="2" s="1"/>
  <c r="G8062" i="2"/>
  <c r="K8062" i="2"/>
  <c r="L8062" i="2" s="1"/>
  <c r="G7539" i="2"/>
  <c r="K7539" i="2"/>
  <c r="L7539" i="2" s="1"/>
  <c r="G6086" i="2"/>
  <c r="K6086" i="2"/>
  <c r="L6086" i="2" s="1"/>
  <c r="G8565" i="2"/>
  <c r="K8565" i="2"/>
  <c r="L8565" i="2" s="1"/>
  <c r="G8053" i="2"/>
  <c r="K8053" i="2"/>
  <c r="L8053" i="2" s="1"/>
  <c r="G7529" i="2"/>
  <c r="K7529" i="2"/>
  <c r="L7529" i="2" s="1"/>
  <c r="G6012" i="2"/>
  <c r="K6012" i="2"/>
  <c r="L6012" i="2" s="1"/>
  <c r="G9010" i="2"/>
  <c r="K9010" i="2"/>
  <c r="L9010" i="2" s="1"/>
  <c r="G8498" i="2"/>
  <c r="K8498" i="2"/>
  <c r="L8498" i="2" s="1"/>
  <c r="G7986" i="2"/>
  <c r="K7986" i="2"/>
  <c r="L7986" i="2" s="1"/>
  <c r="G7446" i="2"/>
  <c r="K7446" i="2"/>
  <c r="L7446" i="2" s="1"/>
  <c r="G8553" i="2"/>
  <c r="K8553" i="2"/>
  <c r="L8553" i="2" s="1"/>
  <c r="G8041" i="2"/>
  <c r="K8041" i="2"/>
  <c r="L8041" i="2" s="1"/>
  <c r="G7515" i="2"/>
  <c r="K7515" i="2"/>
  <c r="L7515" i="2" s="1"/>
  <c r="G5863" i="2"/>
  <c r="K5863" i="2"/>
  <c r="L5863" i="2" s="1"/>
  <c r="G8544" i="2"/>
  <c r="K8544" i="2"/>
  <c r="L8544" i="2" s="1"/>
  <c r="G8032" i="2"/>
  <c r="K8032" i="2"/>
  <c r="L8032" i="2" s="1"/>
  <c r="G7505" i="2"/>
  <c r="K7505" i="2"/>
  <c r="L7505" i="2" s="1"/>
  <c r="G7349" i="2"/>
  <c r="K7349" i="2"/>
  <c r="L7349" i="2" s="1"/>
  <c r="G6837" i="2"/>
  <c r="K6837" i="2"/>
  <c r="L6837" i="2" s="1"/>
  <c r="G6325" i="2"/>
  <c r="K6325" i="2"/>
  <c r="L6325" i="2" s="1"/>
  <c r="G5628" i="2"/>
  <c r="K5628" i="2"/>
  <c r="L5628" i="2" s="1"/>
  <c r="G7148" i="2"/>
  <c r="K7148" i="2"/>
  <c r="L7148" i="2" s="1"/>
  <c r="G6124" i="2"/>
  <c r="K6124" i="2"/>
  <c r="L6124" i="2" s="1"/>
  <c r="G5322" i="2"/>
  <c r="K5322" i="2"/>
  <c r="L5322" i="2" s="1"/>
  <c r="G5940" i="2"/>
  <c r="K5940" i="2"/>
  <c r="L5940" i="2" s="1"/>
  <c r="G6553" i="2"/>
  <c r="K6553" i="2"/>
  <c r="L6553" i="2" s="1"/>
  <c r="G7440" i="2"/>
  <c r="K7440" i="2"/>
  <c r="L7440" i="2" s="1"/>
  <c r="G6416" i="2"/>
  <c r="K6416" i="2"/>
  <c r="L6416" i="2" s="1"/>
  <c r="G7159" i="2"/>
  <c r="K7159" i="2"/>
  <c r="L7159" i="2" s="1"/>
  <c r="G6135" i="2"/>
  <c r="K6135" i="2"/>
  <c r="L6135" i="2" s="1"/>
  <c r="G4936" i="2"/>
  <c r="K4936" i="2"/>
  <c r="L4936" i="2" s="1"/>
  <c r="G5242" i="2"/>
  <c r="K5242" i="2"/>
  <c r="L5242" i="2" s="1"/>
  <c r="G5605" i="2"/>
  <c r="K5605" i="2"/>
  <c r="L5605" i="2" s="1"/>
  <c r="G5403" i="2"/>
  <c r="K5403" i="2"/>
  <c r="L5403" i="2" s="1"/>
  <c r="G4659" i="2"/>
  <c r="K4659" i="2"/>
  <c r="L4659" i="2" s="1"/>
  <c r="G4901" i="2"/>
  <c r="K4901" i="2"/>
  <c r="L4901" i="2" s="1"/>
  <c r="G5561" i="2"/>
  <c r="K5561" i="2"/>
  <c r="L5561" i="2" s="1"/>
  <c r="G4473" i="2"/>
  <c r="K4473" i="2"/>
  <c r="L4473" i="2" s="1"/>
  <c r="G5910" i="2"/>
  <c r="K5910" i="2"/>
  <c r="L5910" i="2" s="1"/>
  <c r="G4886" i="2"/>
  <c r="K4886" i="2"/>
  <c r="L4886" i="2" s="1"/>
  <c r="G4485" i="2"/>
  <c r="K4485" i="2"/>
  <c r="L4485" i="2" s="1"/>
  <c r="G5100" i="2"/>
  <c r="K5100" i="2"/>
  <c r="L5100" i="2" s="1"/>
  <c r="G3705" i="2"/>
  <c r="K3705" i="2"/>
  <c r="L3705" i="2" s="1"/>
  <c r="G3838" i="2"/>
  <c r="K3838" i="2"/>
  <c r="L3838" i="2" s="1"/>
  <c r="G3795" i="2"/>
  <c r="K3795" i="2"/>
  <c r="L3795" i="2" s="1"/>
  <c r="G3698" i="2"/>
  <c r="K3698" i="2"/>
  <c r="L3698" i="2" s="1"/>
  <c r="G3675" i="2"/>
  <c r="K3675" i="2"/>
  <c r="L3675" i="2" s="1"/>
  <c r="G2578" i="2"/>
  <c r="K2578" i="2"/>
  <c r="L2578" i="2" s="1"/>
  <c r="G3752" i="2"/>
  <c r="K3752" i="2"/>
  <c r="L3752" i="2" s="1"/>
  <c r="G3751" i="2"/>
  <c r="K3751" i="2"/>
  <c r="L3751" i="2" s="1"/>
  <c r="G3038" i="2"/>
  <c r="K3038" i="2"/>
  <c r="L3038" i="2" s="1"/>
  <c r="G2239" i="2"/>
  <c r="K2239" i="2"/>
  <c r="L2239" i="2" s="1"/>
  <c r="G3022" i="2"/>
  <c r="K3022" i="2"/>
  <c r="L3022" i="2" s="1"/>
  <c r="G2229" i="2"/>
  <c r="K2229" i="2"/>
  <c r="L2229" i="2" s="1"/>
  <c r="G2205" i="2"/>
  <c r="K2205" i="2"/>
  <c r="L2205" i="2" s="1"/>
  <c r="G1890" i="2"/>
  <c r="K1890" i="2"/>
  <c r="L1890" i="2" s="1"/>
  <c r="G2467" i="2"/>
  <c r="K2467" i="2"/>
  <c r="L2467" i="2" s="1"/>
  <c r="G1951" i="2"/>
  <c r="K1951" i="2"/>
  <c r="L1951" i="2" s="1"/>
  <c r="G2494" i="2"/>
  <c r="K2494" i="2"/>
  <c r="L2494" i="2" s="1"/>
  <c r="G1398" i="2"/>
  <c r="K1398" i="2"/>
  <c r="L1398" i="2" s="1"/>
  <c r="G865" i="2"/>
  <c r="K865" i="2"/>
  <c r="L865" i="2" s="1"/>
  <c r="G420" i="2"/>
  <c r="K420" i="2"/>
  <c r="L420" i="2" s="1"/>
  <c r="G7947" i="2"/>
  <c r="K7947" i="2"/>
  <c r="L7947" i="2" s="1"/>
  <c r="G7652" i="2"/>
  <c r="K7652" i="2"/>
  <c r="L7652" i="2" s="1"/>
  <c r="G6907" i="2"/>
  <c r="K6907" i="2"/>
  <c r="L6907" i="2" s="1"/>
  <c r="G9202" i="2"/>
  <c r="K9202" i="2"/>
  <c r="L9202" i="2" s="1"/>
  <c r="G8295" i="2"/>
  <c r="K8295" i="2"/>
  <c r="L8295" i="2" s="1"/>
  <c r="G9144" i="2"/>
  <c r="K9144" i="2"/>
  <c r="L9144" i="2" s="1"/>
  <c r="G8140" i="2"/>
  <c r="K8140" i="2"/>
  <c r="L8140" i="2" s="1"/>
  <c r="G9126" i="2"/>
  <c r="K9126" i="2"/>
  <c r="L9126" i="2" s="1"/>
  <c r="G8092" i="2"/>
  <c r="K8092" i="2"/>
  <c r="L8092" i="2" s="1"/>
  <c r="G9069" i="2"/>
  <c r="K9069" i="2"/>
  <c r="L9069" i="2" s="1"/>
  <c r="G7940" i="2"/>
  <c r="K7940" i="2"/>
  <c r="L7940" i="2" s="1"/>
  <c r="G9007" i="2"/>
  <c r="K9007" i="2"/>
  <c r="L9007" i="2" s="1"/>
  <c r="G7788" i="2"/>
  <c r="K7788" i="2"/>
  <c r="L7788" i="2" s="1"/>
  <c r="G8892" i="2"/>
  <c r="K8892" i="2"/>
  <c r="L8892" i="2" s="1"/>
  <c r="G7636" i="2"/>
  <c r="K7636" i="2"/>
  <c r="L7636" i="2" s="1"/>
  <c r="G8694" i="2"/>
  <c r="K8694" i="2"/>
  <c r="L8694" i="2" s="1"/>
  <c r="G8182" i="2"/>
  <c r="K8182" i="2"/>
  <c r="L8182" i="2" s="1"/>
  <c r="G7670" i="2"/>
  <c r="K7670" i="2"/>
  <c r="L7670" i="2" s="1"/>
  <c r="G6635" i="2"/>
  <c r="K6635" i="2"/>
  <c r="L6635" i="2" s="1"/>
  <c r="G8685" i="2"/>
  <c r="K8685" i="2"/>
  <c r="L8685" i="2" s="1"/>
  <c r="G8173" i="2"/>
  <c r="K8173" i="2"/>
  <c r="L8173" i="2" s="1"/>
  <c r="G7661" i="2"/>
  <c r="K7661" i="2"/>
  <c r="L7661" i="2" s="1"/>
  <c r="G6598" i="2"/>
  <c r="K6598" i="2"/>
  <c r="L6598" i="2" s="1"/>
  <c r="G6302" i="2"/>
  <c r="K6302" i="2"/>
  <c r="L6302" i="2" s="1"/>
  <c r="G8618" i="2"/>
  <c r="K8618" i="2"/>
  <c r="L8618" i="2" s="1"/>
  <c r="G8106" i="2"/>
  <c r="K8106" i="2"/>
  <c r="L8106" i="2" s="1"/>
  <c r="G7590" i="2"/>
  <c r="K7590" i="2"/>
  <c r="L7590" i="2" s="1"/>
  <c r="G6331" i="2"/>
  <c r="K6331" i="2"/>
  <c r="L6331" i="2" s="1"/>
  <c r="G8161" i="2"/>
  <c r="K8161" i="2"/>
  <c r="L8161" i="2" s="1"/>
  <c r="G7649" i="2"/>
  <c r="K7649" i="2"/>
  <c r="L7649" i="2" s="1"/>
  <c r="G6550" i="2"/>
  <c r="K6550" i="2"/>
  <c r="L6550" i="2" s="1"/>
  <c r="G8664" i="2"/>
  <c r="K8664" i="2"/>
  <c r="L8664" i="2" s="1"/>
  <c r="G8152" i="2"/>
  <c r="K8152" i="2"/>
  <c r="L8152" i="2" s="1"/>
  <c r="G7640" i="2"/>
  <c r="K7640" i="2"/>
  <c r="L7640" i="2" s="1"/>
  <c r="G6515" i="2"/>
  <c r="K6515" i="2"/>
  <c r="L6515" i="2" s="1"/>
  <c r="G7021" i="2"/>
  <c r="K7021" i="2"/>
  <c r="L7021" i="2" s="1"/>
  <c r="G6509" i="2"/>
  <c r="K6509" i="2"/>
  <c r="L6509" i="2" s="1"/>
  <c r="G5992" i="2"/>
  <c r="K5992" i="2"/>
  <c r="L5992" i="2" s="1"/>
  <c r="G7524" i="2"/>
  <c r="K7524" i="2"/>
  <c r="L7524" i="2" s="1"/>
  <c r="G7012" i="2"/>
  <c r="K7012" i="2"/>
  <c r="L7012" i="2" s="1"/>
  <c r="G6500" i="2"/>
  <c r="K6500" i="2"/>
  <c r="L6500" i="2" s="1"/>
  <c r="G5980" i="2"/>
  <c r="K5980" i="2"/>
  <c r="L5980" i="2" s="1"/>
  <c r="G6115" i="2"/>
  <c r="K6115" i="2"/>
  <c r="L6115" i="2" s="1"/>
  <c r="G4407" i="2"/>
  <c r="K4407" i="2"/>
  <c r="L4407" i="2" s="1"/>
  <c r="G6402" i="2"/>
  <c r="K6402" i="2"/>
  <c r="L6402" i="2" s="1"/>
  <c r="G5813" i="2"/>
  <c r="K5813" i="2"/>
  <c r="L5813" i="2" s="1"/>
  <c r="G7057" i="2"/>
  <c r="K7057" i="2"/>
  <c r="L7057" i="2" s="1"/>
  <c r="G6545" i="2"/>
  <c r="K6545" i="2"/>
  <c r="L6545" i="2" s="1"/>
  <c r="G6033" i="2"/>
  <c r="K6033" i="2"/>
  <c r="L6033" i="2" s="1"/>
  <c r="G7432" i="2"/>
  <c r="K7432" i="2"/>
  <c r="L7432" i="2" s="1"/>
  <c r="G6920" i="2"/>
  <c r="K6920" i="2"/>
  <c r="L6920" i="2" s="1"/>
  <c r="G6408" i="2"/>
  <c r="K6408" i="2"/>
  <c r="L6408" i="2" s="1"/>
  <c r="G5824" i="2"/>
  <c r="K5824" i="2"/>
  <c r="L5824" i="2" s="1"/>
  <c r="G7151" i="2"/>
  <c r="K7151" i="2"/>
  <c r="L7151" i="2" s="1"/>
  <c r="G6639" i="2"/>
  <c r="K6639" i="2"/>
  <c r="L6639" i="2" s="1"/>
  <c r="G6127" i="2"/>
  <c r="K6127" i="2"/>
  <c r="L6127" i="2" s="1"/>
  <c r="G4579" i="2"/>
  <c r="K4579" i="2"/>
  <c r="L4579" i="2" s="1"/>
  <c r="G5026" i="2"/>
  <c r="K5026" i="2"/>
  <c r="L5026" i="2" s="1"/>
  <c r="G3787" i="2"/>
  <c r="K3787" i="2"/>
  <c r="L3787" i="2" s="1"/>
  <c r="G5229" i="2"/>
  <c r="K5229" i="2"/>
  <c r="L5229" i="2" s="1"/>
  <c r="G4374" i="2"/>
  <c r="K4374" i="2"/>
  <c r="L4374" i="2" s="1"/>
  <c r="G5680" i="2"/>
  <c r="K5680" i="2"/>
  <c r="L5680" i="2" s="1"/>
  <c r="G4880" i="2"/>
  <c r="K4880" i="2"/>
  <c r="L4880" i="2" s="1"/>
  <c r="G5594" i="2"/>
  <c r="K5594" i="2"/>
  <c r="L5594" i="2" s="1"/>
  <c r="G4776" i="2"/>
  <c r="K4776" i="2"/>
  <c r="L4776" i="2" s="1"/>
  <c r="G4954" i="2"/>
  <c r="K4954" i="2"/>
  <c r="L4954" i="2" s="1"/>
  <c r="G6018" i="2"/>
  <c r="K6018" i="2"/>
  <c r="L6018" i="2" s="1"/>
  <c r="G5298" i="2"/>
  <c r="K5298" i="2"/>
  <c r="L5298" i="2" s="1"/>
  <c r="G4472" i="2"/>
  <c r="K4472" i="2"/>
  <c r="L4472" i="2" s="1"/>
  <c r="G5745" i="2"/>
  <c r="K5745" i="2"/>
  <c r="L5745" i="2" s="1"/>
  <c r="G5233" i="2"/>
  <c r="K5233" i="2"/>
  <c r="L5233" i="2" s="1"/>
  <c r="G4721" i="2"/>
  <c r="K4721" i="2"/>
  <c r="L4721" i="2" s="1"/>
  <c r="G4017" i="2"/>
  <c r="K4017" i="2"/>
  <c r="L4017" i="2" s="1"/>
  <c r="G3820" i="2"/>
  <c r="K3820" i="2"/>
  <c r="L3820" i="2" s="1"/>
  <c r="G5646" i="2"/>
  <c r="K5646" i="2"/>
  <c r="L5646" i="2" s="1"/>
  <c r="G5134" i="2"/>
  <c r="K5134" i="2"/>
  <c r="L5134" i="2" s="1"/>
  <c r="G4622" i="2"/>
  <c r="K4622" i="2"/>
  <c r="L4622" i="2" s="1"/>
  <c r="G3797" i="2"/>
  <c r="K3797" i="2"/>
  <c r="L3797" i="2" s="1"/>
  <c r="G3913" i="2"/>
  <c r="K3913" i="2"/>
  <c r="L3913" i="2" s="1"/>
  <c r="G5284" i="2"/>
  <c r="K5284" i="2"/>
  <c r="L5284" i="2" s="1"/>
  <c r="G4772" i="2"/>
  <c r="K4772" i="2"/>
  <c r="L4772" i="2" s="1"/>
  <c r="G4120" i="2"/>
  <c r="K4120" i="2"/>
  <c r="L4120" i="2" s="1"/>
  <c r="G3469" i="2"/>
  <c r="K3469" i="2"/>
  <c r="L3469" i="2" s="1"/>
  <c r="G4101" i="2"/>
  <c r="K4101" i="2"/>
  <c r="L4101" i="2" s="1"/>
  <c r="G3450" i="2"/>
  <c r="K3450" i="2"/>
  <c r="L3450" i="2" s="1"/>
  <c r="G4068" i="2"/>
  <c r="K4068" i="2"/>
  <c r="L4068" i="2" s="1"/>
  <c r="G3382" i="2"/>
  <c r="K3382" i="2"/>
  <c r="L3382" i="2" s="1"/>
  <c r="G4059" i="2"/>
  <c r="K4059" i="2"/>
  <c r="L4059" i="2" s="1"/>
  <c r="G3365" i="2"/>
  <c r="K3365" i="2"/>
  <c r="L3365" i="2" s="1"/>
  <c r="G4042" i="2"/>
  <c r="K4042" i="2"/>
  <c r="L4042" i="2" s="1"/>
  <c r="G3332" i="2"/>
  <c r="K3332" i="2"/>
  <c r="L3332" i="2" s="1"/>
  <c r="G3272" i="2"/>
  <c r="K3272" i="2"/>
  <c r="L3272" i="2" s="1"/>
  <c r="G2776" i="2"/>
  <c r="K2776" i="2"/>
  <c r="L2776" i="2" s="1"/>
  <c r="G3029" i="2"/>
  <c r="K3029" i="2"/>
  <c r="L3029" i="2" s="1"/>
  <c r="G3616" i="2"/>
  <c r="K3616" i="2"/>
  <c r="L3616" i="2" s="1"/>
  <c r="G3005" i="2"/>
  <c r="K3005" i="2"/>
  <c r="L3005" i="2" s="1"/>
  <c r="G3615" i="2"/>
  <c r="K3615" i="2"/>
  <c r="L3615" i="2" s="1"/>
  <c r="G3002" i="2"/>
  <c r="K3002" i="2"/>
  <c r="L3002" i="2" s="1"/>
  <c r="G2850" i="2"/>
  <c r="K2850" i="2"/>
  <c r="L2850" i="2" s="1"/>
  <c r="G2945" i="2"/>
  <c r="K2945" i="2"/>
  <c r="L2945" i="2" s="1"/>
  <c r="G2218" i="2"/>
  <c r="K2218" i="2"/>
  <c r="L2218" i="2" s="1"/>
  <c r="G2767" i="2"/>
  <c r="K2767" i="2"/>
  <c r="L2767" i="2" s="1"/>
  <c r="G3014" i="2"/>
  <c r="K3014" i="2"/>
  <c r="L3014" i="2" s="1"/>
  <c r="G2375" i="2"/>
  <c r="K2375" i="2"/>
  <c r="L2375" i="2" s="1"/>
  <c r="G2022" i="2"/>
  <c r="K2022" i="2"/>
  <c r="L2022" i="2" s="1"/>
  <c r="G2868" i="2"/>
  <c r="K2868" i="2"/>
  <c r="L2868" i="2" s="1"/>
  <c r="G1983" i="2"/>
  <c r="K1983" i="2"/>
  <c r="L1983" i="2" s="1"/>
  <c r="G2700" i="2"/>
  <c r="K2700" i="2"/>
  <c r="L2700" i="2" s="1"/>
  <c r="G2404" i="2"/>
  <c r="K2404" i="2"/>
  <c r="L2404" i="2" s="1"/>
  <c r="G1657" i="2"/>
  <c r="K1657" i="2"/>
  <c r="L1657" i="2" s="1"/>
  <c r="G2395" i="2"/>
  <c r="K2395" i="2"/>
  <c r="L2395" i="2" s="1"/>
  <c r="G1618" i="2"/>
  <c r="K1618" i="2"/>
  <c r="L1618" i="2" s="1"/>
  <c r="G1769" i="2"/>
  <c r="K1769" i="2"/>
  <c r="L1769" i="2" s="1"/>
  <c r="G2200" i="2"/>
  <c r="K2200" i="2"/>
  <c r="L2200" i="2" s="1"/>
  <c r="G1112" i="2"/>
  <c r="K1112" i="2"/>
  <c r="L1112" i="2" s="1"/>
  <c r="G2294" i="2"/>
  <c r="K2294" i="2"/>
  <c r="L2294" i="2" s="1"/>
  <c r="G1111" i="2"/>
  <c r="K1111" i="2"/>
  <c r="L1111" i="2" s="1"/>
  <c r="G1600" i="2"/>
  <c r="K1600" i="2"/>
  <c r="L1600" i="2" s="1"/>
  <c r="G648" i="2"/>
  <c r="K648" i="2"/>
  <c r="L648" i="2" s="1"/>
  <c r="G1463" i="2"/>
  <c r="K1463" i="2"/>
  <c r="L1463" i="2" s="1"/>
  <c r="G1838" i="2"/>
  <c r="K1838" i="2"/>
  <c r="L1838" i="2" s="1"/>
  <c r="G1304" i="2"/>
  <c r="K1304" i="2"/>
  <c r="L1304" i="2" s="1"/>
  <c r="G1525" i="2"/>
  <c r="K1525" i="2"/>
  <c r="L1525" i="2" s="1"/>
  <c r="G2020" i="2"/>
  <c r="K2020" i="2"/>
  <c r="L2020" i="2" s="1"/>
  <c r="G1508" i="2"/>
  <c r="K1508" i="2"/>
  <c r="L1508" i="2" s="1"/>
  <c r="G2011" i="2"/>
  <c r="K2011" i="2"/>
  <c r="L2011" i="2" s="1"/>
  <c r="G1499" i="2"/>
  <c r="K1499" i="2"/>
  <c r="L1499" i="2" s="1"/>
  <c r="G1305" i="2"/>
  <c r="K1305" i="2"/>
  <c r="L1305" i="2" s="1"/>
  <c r="G793" i="2"/>
  <c r="K793" i="2"/>
  <c r="L793" i="2" s="1"/>
  <c r="G927" i="2"/>
  <c r="K927" i="2"/>
  <c r="L927" i="2" s="1"/>
  <c r="G415" i="2"/>
  <c r="K415" i="2"/>
  <c r="L415" i="2" s="1"/>
  <c r="G918" i="2"/>
  <c r="K918" i="2"/>
  <c r="L918" i="2" s="1"/>
  <c r="G406" i="2"/>
  <c r="K406" i="2"/>
  <c r="L406" i="2" s="1"/>
  <c r="G677" i="2"/>
  <c r="K677" i="2"/>
  <c r="L677" i="2" s="1"/>
  <c r="G1180" i="2"/>
  <c r="K1180" i="2"/>
  <c r="L1180" i="2" s="1"/>
  <c r="G668" i="2"/>
  <c r="K668" i="2"/>
  <c r="L668" i="2" s="1"/>
  <c r="G1003" i="2"/>
  <c r="K1003" i="2"/>
  <c r="L1003" i="2" s="1"/>
  <c r="G491" i="2"/>
  <c r="K491" i="2"/>
  <c r="L491" i="2" s="1"/>
  <c r="G853" i="2"/>
  <c r="K853" i="2"/>
  <c r="L853" i="2" s="1"/>
  <c r="G859" i="2"/>
  <c r="K859" i="2"/>
  <c r="L859" i="2" s="1"/>
  <c r="G9100" i="2"/>
  <c r="K9100" i="2"/>
  <c r="L9100" i="2" s="1"/>
  <c r="G8206" i="2"/>
  <c r="K8206" i="2"/>
  <c r="L8206" i="2" s="1"/>
  <c r="G7813" i="2"/>
  <c r="K7813" i="2"/>
  <c r="L7813" i="2" s="1"/>
  <c r="G7810" i="2"/>
  <c r="K7810" i="2"/>
  <c r="L7810" i="2" s="1"/>
  <c r="G6646" i="2"/>
  <c r="K6646" i="2"/>
  <c r="L6646" i="2" s="1"/>
  <c r="G7109" i="2"/>
  <c r="K7109" i="2"/>
  <c r="L7109" i="2" s="1"/>
  <c r="G6524" i="2"/>
  <c r="K6524" i="2"/>
  <c r="L6524" i="2" s="1"/>
  <c r="G4127" i="2"/>
  <c r="K4127" i="2"/>
  <c r="L4127" i="2" s="1"/>
  <c r="G6112" i="2"/>
  <c r="K6112" i="2"/>
  <c r="L6112" i="2" s="1"/>
  <c r="G4859" i="2"/>
  <c r="K4859" i="2"/>
  <c r="L4859" i="2" s="1"/>
  <c r="G5327" i="2"/>
  <c r="K5327" i="2"/>
  <c r="L5327" i="2" s="1"/>
  <c r="G5769" i="2"/>
  <c r="K5769" i="2"/>
  <c r="L5769" i="2" s="1"/>
  <c r="G4710" i="2"/>
  <c r="K4710" i="2"/>
  <c r="L4710" i="2" s="1"/>
  <c r="G2824" i="2"/>
  <c r="K2824" i="2"/>
  <c r="L2824" i="2" s="1"/>
  <c r="G2952" i="2"/>
  <c r="K2952" i="2"/>
  <c r="L2952" i="2" s="1"/>
  <c r="G3512" i="2"/>
  <c r="K3512" i="2"/>
  <c r="L3512" i="2" s="1"/>
  <c r="G1402" i="2"/>
  <c r="K1402" i="2"/>
  <c r="L1402" i="2" s="1"/>
  <c r="G2995" i="2"/>
  <c r="K2995" i="2"/>
  <c r="L2995" i="2" s="1"/>
  <c r="G1610" i="2"/>
  <c r="K1610" i="2"/>
  <c r="L1610" i="2" s="1"/>
  <c r="G1935" i="2"/>
  <c r="K1935" i="2"/>
  <c r="L1935" i="2" s="1"/>
  <c r="G1660" i="2"/>
  <c r="K1660" i="2"/>
  <c r="L1660" i="2" s="1"/>
  <c r="G887" i="2"/>
  <c r="K887" i="2"/>
  <c r="L887" i="2" s="1"/>
  <c r="G884" i="2"/>
  <c r="K884" i="2"/>
  <c r="L884" i="2" s="1"/>
  <c r="G1416" i="2"/>
  <c r="K1416" i="2"/>
  <c r="L1416" i="2" s="1"/>
  <c r="G1891" i="2"/>
  <c r="K1891" i="2"/>
  <c r="L1891" i="2" s="1"/>
  <c r="G493" i="2"/>
  <c r="K493" i="2"/>
  <c r="L493" i="2" s="1"/>
  <c r="G7868" i="2"/>
  <c r="K7868" i="2"/>
  <c r="L7868" i="2" s="1"/>
  <c r="G8951" i="2"/>
  <c r="K8951" i="2"/>
  <c r="L8951" i="2" s="1"/>
  <c r="G7715" i="2"/>
  <c r="K7715" i="2"/>
  <c r="L7715" i="2" s="1"/>
  <c r="G8915" i="2"/>
  <c r="K8915" i="2"/>
  <c r="L8915" i="2" s="1"/>
  <c r="G7667" i="2"/>
  <c r="K7667" i="2"/>
  <c r="L7667" i="2" s="1"/>
  <c r="G8801" i="2"/>
  <c r="K8801" i="2"/>
  <c r="L8801" i="2" s="1"/>
  <c r="G7499" i="2"/>
  <c r="K7499" i="2"/>
  <c r="L7499" i="2" s="1"/>
  <c r="G8687" i="2"/>
  <c r="K8687" i="2"/>
  <c r="L8687" i="2" s="1"/>
  <c r="G7194" i="2"/>
  <c r="K7194" i="2"/>
  <c r="L7194" i="2" s="1"/>
  <c r="G8572" i="2"/>
  <c r="K8572" i="2"/>
  <c r="L8572" i="2" s="1"/>
  <c r="G6435" i="2"/>
  <c r="K6435" i="2"/>
  <c r="L6435" i="2" s="1"/>
  <c r="G8534" i="2"/>
  <c r="K8534" i="2"/>
  <c r="L8534" i="2" s="1"/>
  <c r="G8022" i="2"/>
  <c r="K8022" i="2"/>
  <c r="L8022" i="2" s="1"/>
  <c r="G7494" i="2"/>
  <c r="K7494" i="2"/>
  <c r="L7494" i="2" s="1"/>
  <c r="G5437" i="2"/>
  <c r="K5437" i="2"/>
  <c r="L5437" i="2" s="1"/>
  <c r="G8525" i="2"/>
  <c r="K8525" i="2"/>
  <c r="L8525" i="2" s="1"/>
  <c r="G8013" i="2"/>
  <c r="K8013" i="2"/>
  <c r="L8013" i="2" s="1"/>
  <c r="G7482" i="2"/>
  <c r="K7482" i="2"/>
  <c r="L7482" i="2" s="1"/>
  <c r="G5117" i="2"/>
  <c r="K5117" i="2"/>
  <c r="L5117" i="2" s="1"/>
  <c r="G8970" i="2"/>
  <c r="K8970" i="2"/>
  <c r="L8970" i="2" s="1"/>
  <c r="G8458" i="2"/>
  <c r="K8458" i="2"/>
  <c r="L8458" i="2" s="1"/>
  <c r="G7946" i="2"/>
  <c r="K7946" i="2"/>
  <c r="L7946" i="2" s="1"/>
  <c r="G7393" i="2"/>
  <c r="K7393" i="2"/>
  <c r="L7393" i="2" s="1"/>
  <c r="G8513" i="2"/>
  <c r="K8513" i="2"/>
  <c r="L8513" i="2" s="1"/>
  <c r="G8001" i="2"/>
  <c r="K8001" i="2"/>
  <c r="L8001" i="2" s="1"/>
  <c r="G7466" i="2"/>
  <c r="K7466" i="2"/>
  <c r="L7466" i="2" s="1"/>
  <c r="G4255" i="2"/>
  <c r="K4255" i="2"/>
  <c r="L4255" i="2" s="1"/>
  <c r="G8504" i="2"/>
  <c r="K8504" i="2"/>
  <c r="L8504" i="2" s="1"/>
  <c r="G7992" i="2"/>
  <c r="K7992" i="2"/>
  <c r="L7992" i="2" s="1"/>
  <c r="G7454" i="2"/>
  <c r="K7454" i="2"/>
  <c r="L7454" i="2" s="1"/>
  <c r="G7373" i="2"/>
  <c r="K7373" i="2"/>
  <c r="L7373" i="2" s="1"/>
  <c r="G6861" i="2"/>
  <c r="K6861" i="2"/>
  <c r="L6861" i="2" s="1"/>
  <c r="G6349" i="2"/>
  <c r="K6349" i="2"/>
  <c r="L6349" i="2" s="1"/>
  <c r="G5703" i="2"/>
  <c r="K5703" i="2"/>
  <c r="L5703" i="2" s="1"/>
  <c r="G7364" i="2"/>
  <c r="K7364" i="2"/>
  <c r="L7364" i="2" s="1"/>
  <c r="G6852" i="2"/>
  <c r="K6852" i="2"/>
  <c r="L6852" i="2" s="1"/>
  <c r="G6340" i="2"/>
  <c r="K6340" i="2"/>
  <c r="L6340" i="2" s="1"/>
  <c r="G5679" i="2"/>
  <c r="K5679" i="2"/>
  <c r="L5679" i="2" s="1"/>
  <c r="G5930" i="2"/>
  <c r="K5930" i="2"/>
  <c r="L5930" i="2" s="1"/>
  <c r="G6754" i="2"/>
  <c r="K6754" i="2"/>
  <c r="L6754" i="2" s="1"/>
  <c r="G6242" i="2"/>
  <c r="K6242" i="2"/>
  <c r="L6242" i="2" s="1"/>
  <c r="G5283" i="2"/>
  <c r="K5283" i="2"/>
  <c r="L5283" i="2" s="1"/>
  <c r="G6897" i="2"/>
  <c r="K6897" i="2"/>
  <c r="L6897" i="2" s="1"/>
  <c r="G6385" i="2"/>
  <c r="K6385" i="2"/>
  <c r="L6385" i="2" s="1"/>
  <c r="G5784" i="2"/>
  <c r="K5784" i="2"/>
  <c r="L5784" i="2" s="1"/>
  <c r="G7272" i="2"/>
  <c r="K7272" i="2"/>
  <c r="L7272" i="2" s="1"/>
  <c r="G6760" i="2"/>
  <c r="K6760" i="2"/>
  <c r="L6760" i="2" s="1"/>
  <c r="G6248" i="2"/>
  <c r="K6248" i="2"/>
  <c r="L6248" i="2" s="1"/>
  <c r="G5309" i="2"/>
  <c r="K5309" i="2"/>
  <c r="L5309" i="2" s="1"/>
  <c r="G6991" i="2"/>
  <c r="K6991" i="2"/>
  <c r="L6991" i="2" s="1"/>
  <c r="G6479" i="2"/>
  <c r="K6479" i="2"/>
  <c r="L6479" i="2" s="1"/>
  <c r="G5948" i="2"/>
  <c r="K5948" i="2"/>
  <c r="L5948" i="2" s="1"/>
  <c r="G5588" i="2"/>
  <c r="K5588" i="2"/>
  <c r="L5588" i="2" s="1"/>
  <c r="G4770" i="2"/>
  <c r="K4770" i="2"/>
  <c r="L4770" i="2" s="1"/>
  <c r="G5757" i="2"/>
  <c r="K5757" i="2"/>
  <c r="L5757" i="2" s="1"/>
  <c r="G4973" i="2"/>
  <c r="K4973" i="2"/>
  <c r="L4973" i="2" s="1"/>
  <c r="G4639" i="2"/>
  <c r="K4639" i="2"/>
  <c r="L4639" i="2" s="1"/>
  <c r="G5443" i="2"/>
  <c r="K5443" i="2"/>
  <c r="L5443" i="2" s="1"/>
  <c r="G4624" i="2"/>
  <c r="K4624" i="2"/>
  <c r="L4624" i="2" s="1"/>
  <c r="G5339" i="2"/>
  <c r="K5339" i="2"/>
  <c r="L5339" i="2" s="1"/>
  <c r="G4520" i="2"/>
  <c r="K4520" i="2"/>
  <c r="L4520" i="2" s="1"/>
  <c r="G4698" i="2"/>
  <c r="K4698" i="2"/>
  <c r="L4698" i="2" s="1"/>
  <c r="G5815" i="2"/>
  <c r="K5815" i="2"/>
  <c r="L5815" i="2" s="1"/>
  <c r="G5042" i="2"/>
  <c r="K5042" i="2"/>
  <c r="L5042" i="2" s="1"/>
  <c r="G3893" i="2"/>
  <c r="K3893" i="2"/>
  <c r="L3893" i="2" s="1"/>
  <c r="G5585" i="2"/>
  <c r="K5585" i="2"/>
  <c r="L5585" i="2" s="1"/>
  <c r="G5073" i="2"/>
  <c r="K5073" i="2"/>
  <c r="L5073" i="2" s="1"/>
  <c r="G4561" i="2"/>
  <c r="K4561" i="2"/>
  <c r="L4561" i="2" s="1"/>
  <c r="G3629" i="2"/>
  <c r="K3629" i="2"/>
  <c r="L3629" i="2" s="1"/>
  <c r="G2930" i="2"/>
  <c r="K2930" i="2"/>
  <c r="L2930" i="2" s="1"/>
  <c r="G5486" i="2"/>
  <c r="K5486" i="2"/>
  <c r="L5486" i="2" s="1"/>
  <c r="G4974" i="2"/>
  <c r="K4974" i="2"/>
  <c r="L4974" i="2" s="1"/>
  <c r="G4462" i="2"/>
  <c r="K4462" i="2"/>
  <c r="L4462" i="2" s="1"/>
  <c r="G2378" i="2"/>
  <c r="K2378" i="2"/>
  <c r="L2378" i="2" s="1"/>
  <c r="G3454" i="2"/>
  <c r="K3454" i="2"/>
  <c r="L3454" i="2" s="1"/>
  <c r="G5124" i="2"/>
  <c r="K5124" i="2"/>
  <c r="L5124" i="2" s="1"/>
  <c r="G4612" i="2"/>
  <c r="K4612" i="2"/>
  <c r="L4612" i="2" s="1"/>
  <c r="G3769" i="2"/>
  <c r="K3769" i="2"/>
  <c r="L3769" i="2" s="1"/>
  <c r="G2909" i="2"/>
  <c r="K2909" i="2"/>
  <c r="L2909" i="2" s="1"/>
  <c r="G3941" i="2"/>
  <c r="K3941" i="2"/>
  <c r="L3941" i="2" s="1"/>
  <c r="G2802" i="2"/>
  <c r="K2802" i="2"/>
  <c r="L2802" i="2" s="1"/>
  <c r="G3908" i="2"/>
  <c r="K3908" i="2"/>
  <c r="L3908" i="2" s="1"/>
  <c r="G1929" i="2"/>
  <c r="K1929" i="2"/>
  <c r="L1929" i="2" s="1"/>
  <c r="K3899" i="2"/>
  <c r="L3899" i="2" s="1"/>
  <c r="G3899" i="2"/>
  <c r="G4394" i="2"/>
  <c r="K4394" i="2"/>
  <c r="L4394" i="2" s="1"/>
  <c r="G3877" i="2"/>
  <c r="K3877" i="2"/>
  <c r="L3877" i="2" s="1"/>
  <c r="G3627" i="2"/>
  <c r="K3627" i="2"/>
  <c r="L3627" i="2" s="1"/>
  <c r="G3032" i="2"/>
  <c r="K3032" i="2"/>
  <c r="L3032" i="2" s="1"/>
  <c r="G3465" i="2"/>
  <c r="K3465" i="2"/>
  <c r="L3465" i="2" s="1"/>
  <c r="G2524" i="2"/>
  <c r="K2524" i="2"/>
  <c r="L2524" i="2" s="1"/>
  <c r="G3456" i="2"/>
  <c r="K3456" i="2"/>
  <c r="L3456" i="2" s="1"/>
  <c r="G2463" i="2"/>
  <c r="K2463" i="2"/>
  <c r="L2463" i="2" s="1"/>
  <c r="G3455" i="2"/>
  <c r="K3455" i="2"/>
  <c r="L3455" i="2" s="1"/>
  <c r="G2458" i="2"/>
  <c r="K2458" i="2"/>
  <c r="L2458" i="2" s="1"/>
  <c r="G1690" i="2"/>
  <c r="K1690" i="2"/>
  <c r="L1690" i="2" s="1"/>
  <c r="G2785" i="2"/>
  <c r="K2785" i="2"/>
  <c r="L2785" i="2" s="1"/>
  <c r="G976" i="2"/>
  <c r="K976" i="2"/>
  <c r="L976" i="2" s="1"/>
  <c r="G2556" i="2"/>
  <c r="K2556" i="2"/>
  <c r="L2556" i="2" s="1"/>
  <c r="G2854" i="2"/>
  <c r="K2854" i="2"/>
  <c r="L2854" i="2" s="1"/>
  <c r="G1913" i="2"/>
  <c r="K1913" i="2"/>
  <c r="L1913" i="2" s="1"/>
  <c r="G3220" i="2"/>
  <c r="K3220" i="2"/>
  <c r="L3220" i="2" s="1"/>
  <c r="G2690" i="2"/>
  <c r="K2690" i="2"/>
  <c r="L2690" i="2" s="1"/>
  <c r="G3067" i="2"/>
  <c r="K3067" i="2"/>
  <c r="L3067" i="2" s="1"/>
  <c r="G2477" i="2"/>
  <c r="K2477" i="2"/>
  <c r="L2477" i="2" s="1"/>
  <c r="G2244" i="2"/>
  <c r="K2244" i="2"/>
  <c r="L2244" i="2" s="1"/>
  <c r="G2747" i="2"/>
  <c r="K2747" i="2"/>
  <c r="L2747" i="2" s="1"/>
  <c r="G2235" i="2"/>
  <c r="K2235" i="2"/>
  <c r="L2235" i="2" s="1"/>
  <c r="G2273" i="2"/>
  <c r="K2273" i="2"/>
  <c r="L2273" i="2" s="1"/>
  <c r="G818" i="2"/>
  <c r="K818" i="2"/>
  <c r="L818" i="2" s="1"/>
  <c r="G2026" i="2"/>
  <c r="K2026" i="2"/>
  <c r="L2026" i="2" s="1"/>
  <c r="G2646" i="2"/>
  <c r="K2646" i="2"/>
  <c r="L2646" i="2" s="1"/>
  <c r="G2134" i="2"/>
  <c r="K2134" i="2"/>
  <c r="L2134" i="2" s="1"/>
  <c r="G1952" i="2"/>
  <c r="K1952" i="2"/>
  <c r="L1952" i="2" s="1"/>
  <c r="G1440" i="2"/>
  <c r="K1440" i="2"/>
  <c r="L1440" i="2" s="1"/>
  <c r="G1815" i="2"/>
  <c r="K1815" i="2"/>
  <c r="L1815" i="2" s="1"/>
  <c r="G1267" i="2"/>
  <c r="K1267" i="2"/>
  <c r="L1267" i="2" s="1"/>
  <c r="G1678" i="2"/>
  <c r="K1678" i="2"/>
  <c r="L1678" i="2" s="1"/>
  <c r="G962" i="2"/>
  <c r="K962" i="2"/>
  <c r="L962" i="2" s="1"/>
  <c r="G1365" i="2"/>
  <c r="K1365" i="2"/>
  <c r="L1365" i="2" s="1"/>
  <c r="G1860" i="2"/>
  <c r="K1860" i="2"/>
  <c r="L1860" i="2" s="1"/>
  <c r="G1339" i="2"/>
  <c r="K1339" i="2"/>
  <c r="L1339" i="2" s="1"/>
  <c r="G1851" i="2"/>
  <c r="K1851" i="2"/>
  <c r="L1851" i="2" s="1"/>
  <c r="G1325" i="2"/>
  <c r="K1325" i="2"/>
  <c r="L1325" i="2" s="1"/>
  <c r="G1145" i="2"/>
  <c r="K1145" i="2"/>
  <c r="L1145" i="2" s="1"/>
  <c r="G633" i="2"/>
  <c r="K633" i="2"/>
  <c r="L633" i="2" s="1"/>
  <c r="G767" i="2"/>
  <c r="K767" i="2"/>
  <c r="L767" i="2" s="1"/>
  <c r="G1270" i="2"/>
  <c r="K1270" i="2"/>
  <c r="L1270" i="2" s="1"/>
  <c r="G758" i="2"/>
  <c r="K758" i="2"/>
  <c r="L758" i="2" s="1"/>
  <c r="G1029" i="2"/>
  <c r="K1029" i="2"/>
  <c r="L1029" i="2" s="1"/>
  <c r="G517" i="2"/>
  <c r="K517" i="2"/>
  <c r="L517" i="2" s="1"/>
  <c r="G1020" i="2"/>
  <c r="K1020" i="2"/>
  <c r="L1020" i="2" s="1"/>
  <c r="G508" i="2"/>
  <c r="K508" i="2"/>
  <c r="L508" i="2" s="1"/>
  <c r="G843" i="2"/>
  <c r="K843" i="2"/>
  <c r="L843" i="2" s="1"/>
  <c r="G642" i="2"/>
  <c r="K642" i="2"/>
  <c r="L642" i="2" s="1"/>
  <c r="G8359" i="2"/>
  <c r="K8359" i="2"/>
  <c r="L8359" i="2" s="1"/>
  <c r="G8204" i="2"/>
  <c r="K8204" i="2"/>
  <c r="L8204" i="2" s="1"/>
  <c r="G6958" i="2"/>
  <c r="K6958" i="2"/>
  <c r="L6958" i="2" s="1"/>
  <c r="G9107" i="2"/>
  <c r="K9107" i="2"/>
  <c r="L9107" i="2" s="1"/>
  <c r="G7289" i="2"/>
  <c r="K7289" i="2"/>
  <c r="L7289" i="2" s="1"/>
  <c r="G7386" i="2"/>
  <c r="K7386" i="2"/>
  <c r="L7386" i="2" s="1"/>
  <c r="G8066" i="2"/>
  <c r="K8066" i="2"/>
  <c r="L8066" i="2" s="1"/>
  <c r="G7865" i="2"/>
  <c r="K7865" i="2"/>
  <c r="L7865" i="2" s="1"/>
  <c r="G7792" i="2"/>
  <c r="K7792" i="2"/>
  <c r="L7792" i="2" s="1"/>
  <c r="G6213" i="2"/>
  <c r="K6213" i="2"/>
  <c r="L6213" i="2" s="1"/>
  <c r="G6009" i="2"/>
  <c r="K6009" i="2"/>
  <c r="L6009" i="2" s="1"/>
  <c r="G4887" i="2"/>
  <c r="K4887" i="2"/>
  <c r="L4887" i="2" s="1"/>
  <c r="G6944" i="2"/>
  <c r="K6944" i="2"/>
  <c r="L6944" i="2" s="1"/>
  <c r="G6215" i="2"/>
  <c r="K6215" i="2"/>
  <c r="L6215" i="2" s="1"/>
  <c r="G4960" i="2"/>
  <c r="K4960" i="2"/>
  <c r="L4960" i="2" s="1"/>
  <c r="G4507" i="2"/>
  <c r="K4507" i="2"/>
  <c r="L4507" i="2" s="1"/>
  <c r="G5641" i="2"/>
  <c r="K5641" i="2"/>
  <c r="L5641" i="2" s="1"/>
  <c r="G5478" i="2"/>
  <c r="K5478" i="2"/>
  <c r="L5478" i="2" s="1"/>
  <c r="G5116" i="2"/>
  <c r="K5116" i="2"/>
  <c r="L5116" i="2" s="1"/>
  <c r="G3494" i="2"/>
  <c r="K3494" i="2"/>
  <c r="L3494" i="2" s="1"/>
  <c r="G3938" i="2"/>
  <c r="K3938" i="2"/>
  <c r="L3938" i="2" s="1"/>
  <c r="G3768" i="2"/>
  <c r="K3768" i="2"/>
  <c r="L3768" i="2" s="1"/>
  <c r="G3161" i="2"/>
  <c r="K3161" i="2"/>
  <c r="L3161" i="2" s="1"/>
  <c r="G2533" i="2"/>
  <c r="K2533" i="2"/>
  <c r="L2533" i="2" s="1"/>
  <c r="G2465" i="2"/>
  <c r="K2465" i="2"/>
  <c r="L2465" i="2" s="1"/>
  <c r="G1977" i="2"/>
  <c r="K1977" i="2"/>
  <c r="L1977" i="2" s="1"/>
  <c r="G1688" i="2"/>
  <c r="K1688" i="2"/>
  <c r="L1688" i="2" s="1"/>
  <c r="G1741" i="2"/>
  <c r="K1741" i="2"/>
  <c r="L1741" i="2" s="1"/>
  <c r="G1459" i="2"/>
  <c r="K1459" i="2"/>
  <c r="L1459" i="2" s="1"/>
  <c r="G942" i="2"/>
  <c r="K942" i="2"/>
  <c r="L942" i="2" s="1"/>
  <c r="G1091" i="2"/>
  <c r="K1091" i="2"/>
  <c r="L1091" i="2" s="1"/>
  <c r="G1346" i="2"/>
  <c r="K1346" i="2"/>
  <c r="L1346" i="2" s="1"/>
  <c r="G1516" i="2"/>
  <c r="K1516" i="2"/>
  <c r="L1516" i="2" s="1"/>
  <c r="G1054" i="2"/>
  <c r="K1054" i="2"/>
  <c r="L1054" i="2" s="1"/>
  <c r="G490" i="2"/>
  <c r="K490" i="2"/>
  <c r="L490" i="2" s="1"/>
  <c r="G9127" i="2"/>
  <c r="K9127" i="2"/>
  <c r="L9127" i="2" s="1"/>
  <c r="G8100" i="2"/>
  <c r="K8100" i="2"/>
  <c r="L8100" i="2" s="1"/>
  <c r="G8660" i="2"/>
  <c r="K8660" i="2"/>
  <c r="L8660" i="2" s="1"/>
  <c r="G8331" i="2"/>
  <c r="K8331" i="2"/>
  <c r="L8331" i="2" s="1"/>
  <c r="G7967" i="2"/>
  <c r="K7967" i="2"/>
  <c r="L7967" i="2" s="1"/>
  <c r="G9090" i="2"/>
  <c r="K9090" i="2"/>
  <c r="L9090" i="2" s="1"/>
  <c r="G7996" i="2"/>
  <c r="K7996" i="2"/>
  <c r="L7996" i="2" s="1"/>
  <c r="G9032" i="2"/>
  <c r="K9032" i="2"/>
  <c r="L9032" i="2" s="1"/>
  <c r="G7843" i="2"/>
  <c r="K7843" i="2"/>
  <c r="L7843" i="2" s="1"/>
  <c r="G9011" i="2"/>
  <c r="K9011" i="2"/>
  <c r="L9011" i="2" s="1"/>
  <c r="G7795" i="2"/>
  <c r="K7795" i="2"/>
  <c r="L7795" i="2" s="1"/>
  <c r="G8897" i="2"/>
  <c r="K8897" i="2"/>
  <c r="L8897" i="2" s="1"/>
  <c r="G7643" i="2"/>
  <c r="K7643" i="2"/>
  <c r="L7643" i="2" s="1"/>
  <c r="G8783" i="2"/>
  <c r="K8783" i="2"/>
  <c r="L8783" i="2" s="1"/>
  <c r="G7469" i="2"/>
  <c r="K7469" i="2"/>
  <c r="L7469" i="2" s="1"/>
  <c r="G8668" i="2"/>
  <c r="K8668" i="2"/>
  <c r="L8668" i="2" s="1"/>
  <c r="G7099" i="2"/>
  <c r="K7099" i="2"/>
  <c r="L7099" i="2" s="1"/>
  <c r="G8582" i="2"/>
  <c r="K8582" i="2"/>
  <c r="L8582" i="2" s="1"/>
  <c r="G8070" i="2"/>
  <c r="K8070" i="2"/>
  <c r="L8070" i="2" s="1"/>
  <c r="G7549" i="2"/>
  <c r="K7549" i="2"/>
  <c r="L7549" i="2" s="1"/>
  <c r="G6150" i="2"/>
  <c r="K6150" i="2"/>
  <c r="L6150" i="2" s="1"/>
  <c r="G8573" i="2"/>
  <c r="K8573" i="2"/>
  <c r="L8573" i="2" s="1"/>
  <c r="G8061" i="2"/>
  <c r="K8061" i="2"/>
  <c r="L8061" i="2" s="1"/>
  <c r="G7538" i="2"/>
  <c r="K7538" i="2"/>
  <c r="L7538" i="2" s="1"/>
  <c r="G6078" i="2"/>
  <c r="K6078" i="2"/>
  <c r="L6078" i="2" s="1"/>
  <c r="G9018" i="2"/>
  <c r="K9018" i="2"/>
  <c r="L9018" i="2" s="1"/>
  <c r="G8506" i="2"/>
  <c r="K8506" i="2"/>
  <c r="L8506" i="2" s="1"/>
  <c r="G7994" i="2"/>
  <c r="K7994" i="2"/>
  <c r="L7994" i="2" s="1"/>
  <c r="G7457" i="2"/>
  <c r="K7457" i="2"/>
  <c r="L7457" i="2" s="1"/>
  <c r="G8561" i="2"/>
  <c r="K8561" i="2"/>
  <c r="L8561" i="2" s="1"/>
  <c r="G8049" i="2"/>
  <c r="K8049" i="2"/>
  <c r="L8049" i="2" s="1"/>
  <c r="G7525" i="2"/>
  <c r="K7525" i="2"/>
  <c r="L7525" i="2" s="1"/>
  <c r="G5971" i="2"/>
  <c r="K5971" i="2"/>
  <c r="L5971" i="2" s="1"/>
  <c r="G8552" i="2"/>
  <c r="K8552" i="2"/>
  <c r="L8552" i="2" s="1"/>
  <c r="G8040" i="2"/>
  <c r="K8040" i="2"/>
  <c r="L8040" i="2" s="1"/>
  <c r="G7514" i="2"/>
  <c r="K7514" i="2"/>
  <c r="L7514" i="2" s="1"/>
  <c r="G5850" i="2"/>
  <c r="K5850" i="2"/>
  <c r="L5850" i="2" s="1"/>
  <c r="G6909" i="2"/>
  <c r="K6909" i="2"/>
  <c r="L6909" i="2" s="1"/>
  <c r="G6397" i="2"/>
  <c r="K6397" i="2"/>
  <c r="L6397" i="2" s="1"/>
  <c r="G5805" i="2"/>
  <c r="K5805" i="2"/>
  <c r="L5805" i="2" s="1"/>
  <c r="G7412" i="2"/>
  <c r="K7412" i="2"/>
  <c r="L7412" i="2" s="1"/>
  <c r="G6900" i="2"/>
  <c r="K6900" i="2"/>
  <c r="L6900" i="2" s="1"/>
  <c r="G6388" i="2"/>
  <c r="K6388" i="2"/>
  <c r="L6388" i="2" s="1"/>
  <c r="G5788" i="2"/>
  <c r="K5788" i="2"/>
  <c r="L5788" i="2" s="1"/>
  <c r="G5999" i="2"/>
  <c r="K5999" i="2"/>
  <c r="L5999" i="2" s="1"/>
  <c r="G6802" i="2"/>
  <c r="K6802" i="2"/>
  <c r="L6802" i="2" s="1"/>
  <c r="G6290" i="2"/>
  <c r="K6290" i="2"/>
  <c r="L6290" i="2" s="1"/>
  <c r="G5488" i="2"/>
  <c r="K5488" i="2"/>
  <c r="L5488" i="2" s="1"/>
  <c r="G6945" i="2"/>
  <c r="K6945" i="2"/>
  <c r="L6945" i="2" s="1"/>
  <c r="G6433" i="2"/>
  <c r="K6433" i="2"/>
  <c r="L6433" i="2" s="1"/>
  <c r="G5869" i="2"/>
  <c r="K5869" i="2"/>
  <c r="L5869" i="2" s="1"/>
  <c r="G7320" i="2"/>
  <c r="K7320" i="2"/>
  <c r="L7320" i="2" s="1"/>
  <c r="G6808" i="2"/>
  <c r="K6808" i="2"/>
  <c r="L6808" i="2" s="1"/>
  <c r="G6296" i="2"/>
  <c r="K6296" i="2"/>
  <c r="L6296" i="2" s="1"/>
  <c r="G5514" i="2"/>
  <c r="K5514" i="2"/>
  <c r="L5514" i="2" s="1"/>
  <c r="G7039" i="2"/>
  <c r="K7039" i="2"/>
  <c r="L7039" i="2" s="1"/>
  <c r="G6527" i="2"/>
  <c r="K6527" i="2"/>
  <c r="L6527" i="2" s="1"/>
  <c r="G6013" i="2"/>
  <c r="K6013" i="2"/>
  <c r="L6013" i="2" s="1"/>
  <c r="G5652" i="2"/>
  <c r="K5652" i="2"/>
  <c r="L5652" i="2" s="1"/>
  <c r="G4847" i="2"/>
  <c r="K4847" i="2"/>
  <c r="L4847" i="2" s="1"/>
  <c r="G5821" i="2"/>
  <c r="K5821" i="2"/>
  <c r="L5821" i="2" s="1"/>
  <c r="G5050" i="2"/>
  <c r="K5050" i="2"/>
  <c r="L5050" i="2" s="1"/>
  <c r="G3926" i="2"/>
  <c r="K3926" i="2"/>
  <c r="L3926" i="2" s="1"/>
  <c r="G5520" i="2"/>
  <c r="K5520" i="2"/>
  <c r="L5520" i="2" s="1"/>
  <c r="G4701" i="2"/>
  <c r="K4701" i="2"/>
  <c r="L4701" i="2" s="1"/>
  <c r="G5416" i="2"/>
  <c r="K5416" i="2"/>
  <c r="L5416" i="2" s="1"/>
  <c r="G4597" i="2"/>
  <c r="K4597" i="2"/>
  <c r="L4597" i="2" s="1"/>
  <c r="G4775" i="2"/>
  <c r="K4775" i="2"/>
  <c r="L4775" i="2" s="1"/>
  <c r="G5879" i="2"/>
  <c r="K5879" i="2"/>
  <c r="L5879" i="2" s="1"/>
  <c r="G5119" i="2"/>
  <c r="K5119" i="2"/>
  <c r="L5119" i="2" s="1"/>
  <c r="G4096" i="2"/>
  <c r="K4096" i="2"/>
  <c r="L4096" i="2" s="1"/>
  <c r="G5633" i="2"/>
  <c r="K5633" i="2"/>
  <c r="L5633" i="2" s="1"/>
  <c r="G5121" i="2"/>
  <c r="K5121" i="2"/>
  <c r="L5121" i="2" s="1"/>
  <c r="G4609" i="2"/>
  <c r="K4609" i="2"/>
  <c r="L4609" i="2" s="1"/>
  <c r="G3758" i="2"/>
  <c r="K3758" i="2"/>
  <c r="L3758" i="2" s="1"/>
  <c r="G3498" i="2"/>
  <c r="K3498" i="2"/>
  <c r="L3498" i="2" s="1"/>
  <c r="G5534" i="2"/>
  <c r="K5534" i="2"/>
  <c r="L5534" i="2" s="1"/>
  <c r="G5022" i="2"/>
  <c r="K5022" i="2"/>
  <c r="L5022" i="2" s="1"/>
  <c r="G4510" i="2"/>
  <c r="K4510" i="2"/>
  <c r="L4510" i="2" s="1"/>
  <c r="G3458" i="2"/>
  <c r="K3458" i="2"/>
  <c r="L3458" i="2" s="1"/>
  <c r="G3617" i="2"/>
  <c r="K3617" i="2"/>
  <c r="L3617" i="2" s="1"/>
  <c r="G5172" i="2"/>
  <c r="K5172" i="2"/>
  <c r="L5172" i="2" s="1"/>
  <c r="G4660" i="2"/>
  <c r="K4660" i="2"/>
  <c r="L4660" i="2" s="1"/>
  <c r="G3896" i="2"/>
  <c r="K3896" i="2"/>
  <c r="L3896" i="2" s="1"/>
  <c r="G3197" i="2"/>
  <c r="K3197" i="2"/>
  <c r="L3197" i="2" s="1"/>
  <c r="G3989" i="2"/>
  <c r="K3989" i="2"/>
  <c r="L3989" i="2" s="1"/>
  <c r="G3158" i="2"/>
  <c r="K3158" i="2"/>
  <c r="L3158" i="2" s="1"/>
  <c r="G3956" i="2"/>
  <c r="K3956" i="2"/>
  <c r="L3956" i="2" s="1"/>
  <c r="G2954" i="2"/>
  <c r="K2954" i="2"/>
  <c r="L2954" i="2" s="1"/>
  <c r="G3947" i="2"/>
  <c r="K3947" i="2"/>
  <c r="L3947" i="2" s="1"/>
  <c r="G2866" i="2"/>
  <c r="K2866" i="2"/>
  <c r="L2866" i="2" s="1"/>
  <c r="G3930" i="2"/>
  <c r="K3930" i="2"/>
  <c r="L3930" i="2" s="1"/>
  <c r="G2649" i="2"/>
  <c r="K2649" i="2"/>
  <c r="L2649" i="2" s="1"/>
  <c r="G3120" i="2"/>
  <c r="K3120" i="2"/>
  <c r="L3120" i="2" s="1"/>
  <c r="G2114" i="2"/>
  <c r="K2114" i="2"/>
  <c r="L2114" i="2" s="1"/>
  <c r="G2720" i="2"/>
  <c r="K2720" i="2"/>
  <c r="L2720" i="2" s="1"/>
  <c r="G3504" i="2"/>
  <c r="K3504" i="2"/>
  <c r="L3504" i="2" s="1"/>
  <c r="G2688" i="2"/>
  <c r="K2688" i="2"/>
  <c r="L2688" i="2" s="1"/>
  <c r="G3503" i="2"/>
  <c r="K3503" i="2"/>
  <c r="L3503" i="2" s="1"/>
  <c r="G2685" i="2"/>
  <c r="K2685" i="2"/>
  <c r="L2685" i="2" s="1"/>
  <c r="G2383" i="2"/>
  <c r="K2383" i="2"/>
  <c r="L2383" i="2" s="1"/>
  <c r="G2833" i="2"/>
  <c r="K2833" i="2"/>
  <c r="L2833" i="2" s="1"/>
  <c r="G1762" i="2"/>
  <c r="K1762" i="2"/>
  <c r="L1762" i="2" s="1"/>
  <c r="G2620" i="2"/>
  <c r="K2620" i="2"/>
  <c r="L2620" i="2" s="1"/>
  <c r="G2902" i="2"/>
  <c r="K2902" i="2"/>
  <c r="L2902" i="2" s="1"/>
  <c r="G2103" i="2"/>
  <c r="K2103" i="2"/>
  <c r="L2103" i="2" s="1"/>
  <c r="G3268" i="2"/>
  <c r="K3268" i="2"/>
  <c r="L3268" i="2" s="1"/>
  <c r="G2754" i="2"/>
  <c r="K2754" i="2"/>
  <c r="L2754" i="2" s="1"/>
  <c r="G3115" i="2"/>
  <c r="K3115" i="2"/>
  <c r="L3115" i="2" s="1"/>
  <c r="G2551" i="2"/>
  <c r="K2551" i="2"/>
  <c r="L2551" i="2" s="1"/>
  <c r="G2292" i="2"/>
  <c r="K2292" i="2"/>
  <c r="L2292" i="2" s="1"/>
  <c r="G1088" i="2"/>
  <c r="K1088" i="2"/>
  <c r="L1088" i="2" s="1"/>
  <c r="G2283" i="2"/>
  <c r="K2283" i="2"/>
  <c r="L2283" i="2" s="1"/>
  <c r="G978" i="2"/>
  <c r="K978" i="2"/>
  <c r="L978" i="2" s="1"/>
  <c r="G1298" i="2"/>
  <c r="K1298" i="2"/>
  <c r="L1298" i="2" s="1"/>
  <c r="G2088" i="2"/>
  <c r="K2088" i="2"/>
  <c r="L2088" i="2" s="1"/>
  <c r="G2694" i="2"/>
  <c r="K2694" i="2"/>
  <c r="L2694" i="2" s="1"/>
  <c r="G2182" i="2"/>
  <c r="K2182" i="2"/>
  <c r="L2182" i="2" s="1"/>
  <c r="G2000" i="2"/>
  <c r="K2000" i="2"/>
  <c r="L2000" i="2" s="1"/>
  <c r="G1488" i="2"/>
  <c r="K1488" i="2"/>
  <c r="L1488" i="2" s="1"/>
  <c r="G1863" i="2"/>
  <c r="K1863" i="2"/>
  <c r="L1863" i="2" s="1"/>
  <c r="G1344" i="2"/>
  <c r="K1344" i="2"/>
  <c r="L1344" i="2" s="1"/>
  <c r="G1726" i="2"/>
  <c r="K1726" i="2"/>
  <c r="L1726" i="2" s="1"/>
  <c r="G1103" i="2"/>
  <c r="K1103" i="2"/>
  <c r="L1103" i="2" s="1"/>
  <c r="G1413" i="2"/>
  <c r="K1413" i="2"/>
  <c r="L1413" i="2" s="1"/>
  <c r="G1908" i="2"/>
  <c r="K1908" i="2"/>
  <c r="L1908" i="2" s="1"/>
  <c r="G1396" i="2"/>
  <c r="K1396" i="2"/>
  <c r="L1396" i="2" s="1"/>
  <c r="G1899" i="2"/>
  <c r="K1899" i="2"/>
  <c r="L1899" i="2" s="1"/>
  <c r="G1387" i="2"/>
  <c r="K1387" i="2"/>
  <c r="L1387" i="2" s="1"/>
  <c r="G1193" i="2"/>
  <c r="K1193" i="2"/>
  <c r="L1193" i="2" s="1"/>
  <c r="G681" i="2"/>
  <c r="K681" i="2"/>
  <c r="L681" i="2" s="1"/>
  <c r="G815" i="2"/>
  <c r="K815" i="2"/>
  <c r="L815" i="2" s="1"/>
  <c r="G1318" i="2"/>
  <c r="K1318" i="2"/>
  <c r="L1318" i="2" s="1"/>
  <c r="G806" i="2"/>
  <c r="K806" i="2"/>
  <c r="L806" i="2" s="1"/>
  <c r="G1077" i="2"/>
  <c r="K1077" i="2"/>
  <c r="L1077" i="2" s="1"/>
  <c r="G565" i="2"/>
  <c r="K565" i="2"/>
  <c r="L565" i="2" s="1"/>
  <c r="G1068" i="2"/>
  <c r="K1068" i="2"/>
  <c r="L1068" i="2" s="1"/>
  <c r="G556" i="2"/>
  <c r="K556" i="2"/>
  <c r="L556" i="2" s="1"/>
  <c r="G891" i="2"/>
  <c r="K891" i="2"/>
  <c r="L891" i="2" s="1"/>
  <c r="G379" i="2"/>
  <c r="K379" i="2"/>
  <c r="L379" i="2" s="1"/>
  <c r="G7532" i="2"/>
  <c r="K7532" i="2"/>
  <c r="L7532" i="2" s="1"/>
  <c r="G6444" i="2"/>
  <c r="K6444" i="2"/>
  <c r="L6444" i="2" s="1"/>
  <c r="G6059" i="2"/>
  <c r="K6059" i="2"/>
  <c r="L6059" i="2" s="1"/>
  <c r="G6410" i="2"/>
  <c r="K6410" i="2"/>
  <c r="L6410" i="2" s="1"/>
  <c r="G7129" i="2"/>
  <c r="K7129" i="2"/>
  <c r="L7129" i="2" s="1"/>
  <c r="G6105" i="2"/>
  <c r="K6105" i="2"/>
  <c r="L6105" i="2" s="1"/>
  <c r="G6928" i="2"/>
  <c r="K6928" i="2"/>
  <c r="L6928" i="2" s="1"/>
  <c r="G5949" i="2"/>
  <c r="K5949" i="2"/>
  <c r="L5949" i="2" s="1"/>
  <c r="G6775" i="2"/>
  <c r="K6775" i="2"/>
  <c r="L6775" i="2" s="1"/>
  <c r="G5074" i="2"/>
  <c r="K5074" i="2"/>
  <c r="L5074" i="2" s="1"/>
  <c r="G4401" i="2"/>
  <c r="K4401" i="2"/>
  <c r="L4401" i="2" s="1"/>
  <c r="G4525" i="2"/>
  <c r="K4525" i="2"/>
  <c r="L4525" i="2" s="1"/>
  <c r="G5098" i="2"/>
  <c r="K5098" i="2"/>
  <c r="L5098" i="2" s="1"/>
  <c r="G5096" i="2"/>
  <c r="K5096" i="2"/>
  <c r="L5096" i="2" s="1"/>
  <c r="G4557" i="2"/>
  <c r="K4557" i="2"/>
  <c r="L4557" i="2" s="1"/>
  <c r="G5003" i="2"/>
  <c r="K5003" i="2"/>
  <c r="L5003" i="2" s="1"/>
  <c r="G5497" i="2"/>
  <c r="K5497" i="2"/>
  <c r="L5497" i="2" s="1"/>
  <c r="G4537" i="2"/>
  <c r="K4537" i="2"/>
  <c r="L4537" i="2" s="1"/>
  <c r="G5974" i="2"/>
  <c r="K5974" i="2"/>
  <c r="L5974" i="2" s="1"/>
  <c r="G4950" i="2"/>
  <c r="K4950" i="2"/>
  <c r="L4950" i="2" s="1"/>
  <c r="G4421" i="2"/>
  <c r="K4421" i="2"/>
  <c r="L4421" i="2" s="1"/>
  <c r="G5036" i="2"/>
  <c r="K5036" i="2"/>
  <c r="L5036" i="2" s="1"/>
  <c r="G3513" i="2"/>
  <c r="K3513" i="2"/>
  <c r="L3513" i="2" s="1"/>
  <c r="G3917" i="2"/>
  <c r="K3917" i="2"/>
  <c r="L3917" i="2" s="1"/>
  <c r="G3881" i="2"/>
  <c r="K3881" i="2"/>
  <c r="L3881" i="2" s="1"/>
  <c r="G3939" i="2"/>
  <c r="K3939" i="2"/>
  <c r="L3939" i="2" s="1"/>
  <c r="G3922" i="2"/>
  <c r="K3922" i="2"/>
  <c r="L3922" i="2" s="1"/>
  <c r="G3109" i="2"/>
  <c r="K3109" i="2"/>
  <c r="L3109" i="2" s="1"/>
  <c r="G2880" i="2"/>
  <c r="K2880" i="2"/>
  <c r="L2880" i="2" s="1"/>
  <c r="G2856" i="2"/>
  <c r="K2856" i="2"/>
  <c r="L2856" i="2" s="1"/>
  <c r="G3024" i="2"/>
  <c r="K3024" i="2"/>
  <c r="L3024" i="2" s="1"/>
  <c r="G2953" i="2"/>
  <c r="K2953" i="2"/>
  <c r="L2953" i="2" s="1"/>
  <c r="G2839" i="2"/>
  <c r="K2839" i="2"/>
  <c r="L2839" i="2" s="1"/>
  <c r="G2391" i="2"/>
  <c r="K2391" i="2"/>
  <c r="L2391" i="2" s="1"/>
  <c r="G2876" i="2"/>
  <c r="K2876" i="2"/>
  <c r="L2876" i="2" s="1"/>
  <c r="G2625" i="2"/>
  <c r="K2625" i="2"/>
  <c r="L2625" i="2" s="1"/>
  <c r="G1689" i="2"/>
  <c r="K1689" i="2"/>
  <c r="L1689" i="2" s="1"/>
  <c r="G1650" i="2"/>
  <c r="K1650" i="2"/>
  <c r="L1650" i="2" s="1"/>
  <c r="G1641" i="2"/>
  <c r="K1641" i="2"/>
  <c r="L1641" i="2" s="1"/>
  <c r="G1243" i="2"/>
  <c r="K1243" i="2"/>
  <c r="L1243" i="2" s="1"/>
  <c r="G488" i="2"/>
  <c r="K488" i="2"/>
  <c r="L488" i="2" s="1"/>
  <c r="G862" i="2"/>
  <c r="K862" i="2"/>
  <c r="L862" i="2" s="1"/>
  <c r="G7759" i="2"/>
  <c r="K7759" i="2"/>
  <c r="L7759" i="2" s="1"/>
  <c r="G8596" i="2"/>
  <c r="K8596" i="2"/>
  <c r="L8596" i="2" s="1"/>
  <c r="G8244" i="2"/>
  <c r="K8244" i="2"/>
  <c r="L8244" i="2" s="1"/>
  <c r="G7883" i="2"/>
  <c r="K7883" i="2"/>
  <c r="L7883" i="2" s="1"/>
  <c r="G9016" i="2"/>
  <c r="K9016" i="2"/>
  <c r="L9016" i="2" s="1"/>
  <c r="G7804" i="2"/>
  <c r="K7804" i="2"/>
  <c r="L7804" i="2" s="1"/>
  <c r="G8903" i="2"/>
  <c r="K8903" i="2"/>
  <c r="L8903" i="2" s="1"/>
  <c r="G7651" i="2"/>
  <c r="K7651" i="2"/>
  <c r="L7651" i="2" s="1"/>
  <c r="G8867" i="2"/>
  <c r="K8867" i="2"/>
  <c r="L8867" i="2" s="1"/>
  <c r="G7600" i="2"/>
  <c r="K7600" i="2"/>
  <c r="L7600" i="2" s="1"/>
  <c r="G8753" i="2"/>
  <c r="K8753" i="2"/>
  <c r="L8753" i="2" s="1"/>
  <c r="G7415" i="2"/>
  <c r="K7415" i="2"/>
  <c r="L7415" i="2" s="1"/>
  <c r="G8639" i="2"/>
  <c r="K8639" i="2"/>
  <c r="L8639" i="2" s="1"/>
  <c r="G6938" i="2"/>
  <c r="K6938" i="2"/>
  <c r="L6938" i="2" s="1"/>
  <c r="G8511" i="2"/>
  <c r="K8511" i="2"/>
  <c r="L8511" i="2" s="1"/>
  <c r="G5792" i="2"/>
  <c r="K5792" i="2"/>
  <c r="L5792" i="2" s="1"/>
  <c r="G8510" i="2"/>
  <c r="K8510" i="2"/>
  <c r="L8510" i="2" s="1"/>
  <c r="G7998" i="2"/>
  <c r="K7998" i="2"/>
  <c r="L7998" i="2" s="1"/>
  <c r="G7462" i="2"/>
  <c r="K7462" i="2"/>
  <c r="L7462" i="2" s="1"/>
  <c r="G9013" i="2"/>
  <c r="K9013" i="2"/>
  <c r="L9013" i="2" s="1"/>
  <c r="G8501" i="2"/>
  <c r="K8501" i="2"/>
  <c r="L8501" i="2" s="1"/>
  <c r="G7989" i="2"/>
  <c r="K7989" i="2"/>
  <c r="L7989" i="2" s="1"/>
  <c r="G7450" i="2"/>
  <c r="K7450" i="2"/>
  <c r="L7450" i="2" s="1"/>
  <c r="G7346" i="2"/>
  <c r="K7346" i="2"/>
  <c r="L7346" i="2" s="1"/>
  <c r="G8946" i="2"/>
  <c r="K8946" i="2"/>
  <c r="L8946" i="2" s="1"/>
  <c r="G8434" i="2"/>
  <c r="K8434" i="2"/>
  <c r="L8434" i="2" s="1"/>
  <c r="G7922" i="2"/>
  <c r="K7922" i="2"/>
  <c r="L7922" i="2" s="1"/>
  <c r="G7358" i="2"/>
  <c r="K7358" i="2"/>
  <c r="L7358" i="2" s="1"/>
  <c r="G8489" i="2"/>
  <c r="K8489" i="2"/>
  <c r="L8489" i="2" s="1"/>
  <c r="G7977" i="2"/>
  <c r="K7977" i="2"/>
  <c r="L7977" i="2" s="1"/>
  <c r="G7434" i="2"/>
  <c r="K7434" i="2"/>
  <c r="L7434" i="2" s="1"/>
  <c r="G8992" i="2"/>
  <c r="K8992" i="2"/>
  <c r="L8992" i="2" s="1"/>
  <c r="G8480" i="2"/>
  <c r="K8480" i="2"/>
  <c r="L8480" i="2" s="1"/>
  <c r="G7968" i="2"/>
  <c r="K7968" i="2"/>
  <c r="L7968" i="2" s="1"/>
  <c r="G7422" i="2"/>
  <c r="K7422" i="2"/>
  <c r="L7422" i="2" s="1"/>
  <c r="G7285" i="2"/>
  <c r="K7285" i="2"/>
  <c r="L7285" i="2" s="1"/>
  <c r="G6773" i="2"/>
  <c r="K6773" i="2"/>
  <c r="L6773" i="2" s="1"/>
  <c r="G6261" i="2"/>
  <c r="K6261" i="2"/>
  <c r="L6261" i="2" s="1"/>
  <c r="G5363" i="2"/>
  <c r="K5363" i="2"/>
  <c r="L5363" i="2" s="1"/>
  <c r="G7020" i="2"/>
  <c r="K7020" i="2"/>
  <c r="L7020" i="2" s="1"/>
  <c r="G5991" i="2"/>
  <c r="K5991" i="2"/>
  <c r="L5991" i="2" s="1"/>
  <c r="G4528" i="2"/>
  <c r="K4528" i="2"/>
  <c r="L4528" i="2" s="1"/>
  <c r="G5696" i="2"/>
  <c r="K5696" i="2"/>
  <c r="L5696" i="2" s="1"/>
  <c r="G6425" i="2"/>
  <c r="K6425" i="2"/>
  <c r="L6425" i="2" s="1"/>
  <c r="G7376" i="2"/>
  <c r="K7376" i="2"/>
  <c r="L7376" i="2" s="1"/>
  <c r="G6288" i="2"/>
  <c r="K6288" i="2"/>
  <c r="L6288" i="2" s="1"/>
  <c r="G6967" i="2"/>
  <c r="K6967" i="2"/>
  <c r="L6967" i="2" s="1"/>
  <c r="G6004" i="2"/>
  <c r="K6004" i="2"/>
  <c r="L6004" i="2" s="1"/>
  <c r="G4731" i="2"/>
  <c r="K4731" i="2"/>
  <c r="L4731" i="2" s="1"/>
  <c r="G5037" i="2"/>
  <c r="K5037" i="2"/>
  <c r="L5037" i="2" s="1"/>
  <c r="G5405" i="2"/>
  <c r="K5405" i="2"/>
  <c r="L5405" i="2" s="1"/>
  <c r="G5199" i="2"/>
  <c r="K5199" i="2"/>
  <c r="L5199" i="2" s="1"/>
  <c r="G4442" i="2"/>
  <c r="K4442" i="2"/>
  <c r="L4442" i="2" s="1"/>
  <c r="G4696" i="2"/>
  <c r="K4696" i="2"/>
  <c r="L4696" i="2" s="1"/>
  <c r="G5433" i="2"/>
  <c r="K5433" i="2"/>
  <c r="L5433" i="2" s="1"/>
  <c r="G4409" i="2"/>
  <c r="K4409" i="2"/>
  <c r="L4409" i="2" s="1"/>
  <c r="G5782" i="2"/>
  <c r="K5782" i="2"/>
  <c r="L5782" i="2" s="1"/>
  <c r="G4822" i="2"/>
  <c r="K4822" i="2"/>
  <c r="L4822" i="2" s="1"/>
  <c r="G4313" i="2"/>
  <c r="K4313" i="2"/>
  <c r="L4313" i="2" s="1"/>
  <c r="G4972" i="2"/>
  <c r="K4972" i="2"/>
  <c r="L4972" i="2" s="1"/>
  <c r="G2066" i="2"/>
  <c r="K2066" i="2"/>
  <c r="L2066" i="2" s="1"/>
  <c r="G3668" i="2"/>
  <c r="K3668" i="2"/>
  <c r="L3668" i="2" s="1"/>
  <c r="G3621" i="2"/>
  <c r="K3621" i="2"/>
  <c r="L3621" i="2" s="1"/>
  <c r="G3505" i="2"/>
  <c r="K3505" i="2"/>
  <c r="L3505" i="2" s="1"/>
  <c r="G3476" i="2"/>
  <c r="K3476" i="2"/>
  <c r="L3476" i="2" s="1"/>
  <c r="G2968" i="2"/>
  <c r="K2968" i="2"/>
  <c r="L2968" i="2" s="1"/>
  <c r="G3624" i="2"/>
  <c r="K3624" i="2"/>
  <c r="L3624" i="2" s="1"/>
  <c r="G3559" i="2"/>
  <c r="K3559" i="2"/>
  <c r="L3559" i="2" s="1"/>
  <c r="G2681" i="2"/>
  <c r="K2681" i="2"/>
  <c r="L2681" i="2" s="1"/>
  <c r="G1681" i="2"/>
  <c r="K1681" i="2"/>
  <c r="L1681" i="2" s="1"/>
  <c r="G2958" i="2"/>
  <c r="K2958" i="2"/>
  <c r="L2958" i="2" s="1"/>
  <c r="G1634" i="2"/>
  <c r="K1634" i="2"/>
  <c r="L1634" i="2" s="1"/>
  <c r="G1538" i="2"/>
  <c r="K1538" i="2"/>
  <c r="L1538" i="2" s="1"/>
  <c r="G2412" i="2"/>
  <c r="K2412" i="2"/>
  <c r="L2412" i="2" s="1"/>
  <c r="G2339" i="2"/>
  <c r="K2339" i="2"/>
  <c r="L2339" i="2" s="1"/>
  <c r="G1546" i="2"/>
  <c r="K1546" i="2"/>
  <c r="L1546" i="2" s="1"/>
  <c r="G2238" i="2"/>
  <c r="K2238" i="2"/>
  <c r="L2238" i="2" s="1"/>
  <c r="G1661" i="2"/>
  <c r="K1661" i="2"/>
  <c r="L1661" i="2" s="1"/>
  <c r="G935" i="2"/>
  <c r="K935" i="2"/>
  <c r="L935" i="2" s="1"/>
  <c r="G755" i="2"/>
  <c r="K755" i="2"/>
  <c r="L755" i="2" s="1"/>
  <c r="G7931" i="2"/>
  <c r="K7931" i="2"/>
  <c r="L7931" i="2" s="1"/>
  <c r="G9151" i="2"/>
  <c r="K9151" i="2"/>
  <c r="L9151" i="2" s="1"/>
  <c r="G9012" i="2"/>
  <c r="K9012" i="2"/>
  <c r="L9012" i="2" s="1"/>
  <c r="G9138" i="2"/>
  <c r="K9138" i="2"/>
  <c r="L9138" i="2" s="1"/>
  <c r="G8124" i="2"/>
  <c r="K8124" i="2"/>
  <c r="L8124" i="2" s="1"/>
  <c r="G9080" i="2"/>
  <c r="K9080" i="2"/>
  <c r="L9080" i="2" s="1"/>
  <c r="G7971" i="2"/>
  <c r="K7971" i="2"/>
  <c r="L7971" i="2" s="1"/>
  <c r="G9062" i="2"/>
  <c r="K9062" i="2"/>
  <c r="L9062" i="2" s="1"/>
  <c r="G7923" i="2"/>
  <c r="K7923" i="2"/>
  <c r="L7923" i="2" s="1"/>
  <c r="G8993" i="2"/>
  <c r="K8993" i="2"/>
  <c r="L8993" i="2" s="1"/>
  <c r="G7771" i="2"/>
  <c r="K7771" i="2"/>
  <c r="L7771" i="2" s="1"/>
  <c r="G8879" i="2"/>
  <c r="K8879" i="2"/>
  <c r="L8879" i="2" s="1"/>
  <c r="G7618" i="2"/>
  <c r="K7618" i="2"/>
  <c r="L7618" i="2" s="1"/>
  <c r="G8764" i="2"/>
  <c r="K8764" i="2"/>
  <c r="L8764" i="2" s="1"/>
  <c r="G7437" i="2"/>
  <c r="K7437" i="2"/>
  <c r="L7437" i="2" s="1"/>
  <c r="G8630" i="2"/>
  <c r="K8630" i="2"/>
  <c r="L8630" i="2" s="1"/>
  <c r="G8118" i="2"/>
  <c r="K8118" i="2"/>
  <c r="L8118" i="2" s="1"/>
  <c r="G7603" i="2"/>
  <c r="K7603" i="2"/>
  <c r="L7603" i="2" s="1"/>
  <c r="G6379" i="2"/>
  <c r="K6379" i="2"/>
  <c r="L6379" i="2" s="1"/>
  <c r="G8621" i="2"/>
  <c r="K8621" i="2"/>
  <c r="L8621" i="2" s="1"/>
  <c r="G8109" i="2"/>
  <c r="K8109" i="2"/>
  <c r="L8109" i="2" s="1"/>
  <c r="G7593" i="2"/>
  <c r="K7593" i="2"/>
  <c r="L7593" i="2" s="1"/>
  <c r="G6342" i="2"/>
  <c r="K6342" i="2"/>
  <c r="L6342" i="2" s="1"/>
  <c r="G5778" i="2"/>
  <c r="K5778" i="2"/>
  <c r="L5778" i="2" s="1"/>
  <c r="G8554" i="2"/>
  <c r="K8554" i="2"/>
  <c r="L8554" i="2" s="1"/>
  <c r="G8042" i="2"/>
  <c r="K8042" i="2"/>
  <c r="L8042" i="2" s="1"/>
  <c r="G7517" i="2"/>
  <c r="K7517" i="2"/>
  <c r="L7517" i="2" s="1"/>
  <c r="G5877" i="2"/>
  <c r="K5877" i="2"/>
  <c r="L5877" i="2" s="1"/>
  <c r="G8097" i="2"/>
  <c r="K8097" i="2"/>
  <c r="L8097" i="2" s="1"/>
  <c r="G7579" i="2"/>
  <c r="K7579" i="2"/>
  <c r="L7579" i="2" s="1"/>
  <c r="G6294" i="2"/>
  <c r="K6294" i="2"/>
  <c r="L6294" i="2" s="1"/>
  <c r="G8600" i="2"/>
  <c r="K8600" i="2"/>
  <c r="L8600" i="2" s="1"/>
  <c r="G8088" i="2"/>
  <c r="K8088" i="2"/>
  <c r="L8088" i="2" s="1"/>
  <c r="G7569" i="2"/>
  <c r="K7569" i="2"/>
  <c r="L7569" i="2" s="1"/>
  <c r="G6259" i="2"/>
  <c r="K6259" i="2"/>
  <c r="L6259" i="2" s="1"/>
  <c r="G6957" i="2"/>
  <c r="K6957" i="2"/>
  <c r="L6957" i="2" s="1"/>
  <c r="G6445" i="2"/>
  <c r="K6445" i="2"/>
  <c r="L6445" i="2" s="1"/>
  <c r="G5891" i="2"/>
  <c r="K5891" i="2"/>
  <c r="L5891" i="2" s="1"/>
  <c r="G7460" i="2"/>
  <c r="K7460" i="2"/>
  <c r="L7460" i="2" s="1"/>
  <c r="G6948" i="2"/>
  <c r="K6948" i="2"/>
  <c r="L6948" i="2" s="1"/>
  <c r="G6436" i="2"/>
  <c r="K6436" i="2"/>
  <c r="L6436" i="2" s="1"/>
  <c r="G5874" i="2"/>
  <c r="K5874" i="2"/>
  <c r="L5874" i="2" s="1"/>
  <c r="G6051" i="2"/>
  <c r="K6051" i="2"/>
  <c r="L6051" i="2" s="1"/>
  <c r="G6850" i="2"/>
  <c r="K6850" i="2"/>
  <c r="L6850" i="2" s="1"/>
  <c r="G6338" i="2"/>
  <c r="K6338" i="2"/>
  <c r="L6338" i="2" s="1"/>
  <c r="G5675" i="2"/>
  <c r="K5675" i="2"/>
  <c r="L5675" i="2" s="1"/>
  <c r="G6993" i="2"/>
  <c r="K6993" i="2"/>
  <c r="L6993" i="2" s="1"/>
  <c r="G6481" i="2"/>
  <c r="K6481" i="2"/>
  <c r="L6481" i="2" s="1"/>
  <c r="G5951" i="2"/>
  <c r="K5951" i="2"/>
  <c r="L5951" i="2" s="1"/>
  <c r="G7368" i="2"/>
  <c r="K7368" i="2"/>
  <c r="L7368" i="2" s="1"/>
  <c r="G6856" i="2"/>
  <c r="K6856" i="2"/>
  <c r="L6856" i="2" s="1"/>
  <c r="G6344" i="2"/>
  <c r="K6344" i="2"/>
  <c r="L6344" i="2" s="1"/>
  <c r="G5690" i="2"/>
  <c r="K5690" i="2"/>
  <c r="L5690" i="2" s="1"/>
  <c r="G7087" i="2"/>
  <c r="K7087" i="2"/>
  <c r="L7087" i="2" s="1"/>
  <c r="G6575" i="2"/>
  <c r="K6575" i="2"/>
  <c r="L6575" i="2" s="1"/>
  <c r="G6063" i="2"/>
  <c r="K6063" i="2"/>
  <c r="L6063" i="2" s="1"/>
  <c r="G5716" i="2"/>
  <c r="K5716" i="2"/>
  <c r="L5716" i="2" s="1"/>
  <c r="G4923" i="2"/>
  <c r="K4923" i="2"/>
  <c r="L4923" i="2" s="1"/>
  <c r="G5885" i="2"/>
  <c r="K5885" i="2"/>
  <c r="L5885" i="2" s="1"/>
  <c r="G5127" i="2"/>
  <c r="K5127" i="2"/>
  <c r="L5127" i="2" s="1"/>
  <c r="G4118" i="2"/>
  <c r="K4118" i="2"/>
  <c r="L4118" i="2" s="1"/>
  <c r="G5595" i="2"/>
  <c r="K5595" i="2"/>
  <c r="L5595" i="2" s="1"/>
  <c r="G4778" i="2"/>
  <c r="K4778" i="2"/>
  <c r="L4778" i="2" s="1"/>
  <c r="G5493" i="2"/>
  <c r="K5493" i="2"/>
  <c r="L5493" i="2" s="1"/>
  <c r="G4674" i="2"/>
  <c r="K4674" i="2"/>
  <c r="L4674" i="2" s="1"/>
  <c r="G4851" i="2"/>
  <c r="K4851" i="2"/>
  <c r="L4851" i="2" s="1"/>
  <c r="G5943" i="2"/>
  <c r="K5943" i="2"/>
  <c r="L5943" i="2" s="1"/>
  <c r="G5195" i="2"/>
  <c r="K5195" i="2"/>
  <c r="L5195" i="2" s="1"/>
  <c r="G4288" i="2"/>
  <c r="K4288" i="2"/>
  <c r="L4288" i="2" s="1"/>
  <c r="G5681" i="2"/>
  <c r="K5681" i="2"/>
  <c r="L5681" i="2" s="1"/>
  <c r="G5169" i="2"/>
  <c r="K5169" i="2"/>
  <c r="L5169" i="2" s="1"/>
  <c r="G4657" i="2"/>
  <c r="K4657" i="2"/>
  <c r="L4657" i="2" s="1"/>
  <c r="G3886" i="2"/>
  <c r="K3886" i="2"/>
  <c r="L3886" i="2" s="1"/>
  <c r="G3650" i="2"/>
  <c r="K3650" i="2"/>
  <c r="L3650" i="2" s="1"/>
  <c r="G5582" i="2"/>
  <c r="K5582" i="2"/>
  <c r="L5582" i="2" s="1"/>
  <c r="G5070" i="2"/>
  <c r="K5070" i="2"/>
  <c r="L5070" i="2" s="1"/>
  <c r="G4558" i="2"/>
  <c r="K4558" i="2"/>
  <c r="L4558" i="2" s="1"/>
  <c r="G3625" i="2"/>
  <c r="K3625" i="2"/>
  <c r="L3625" i="2" s="1"/>
  <c r="G3748" i="2"/>
  <c r="K3748" i="2"/>
  <c r="L3748" i="2" s="1"/>
  <c r="G5220" i="2"/>
  <c r="K5220" i="2"/>
  <c r="L5220" i="2" s="1"/>
  <c r="G4708" i="2"/>
  <c r="K4708" i="2"/>
  <c r="L4708" i="2" s="1"/>
  <c r="G3992" i="2"/>
  <c r="K3992" i="2"/>
  <c r="L3992" i="2" s="1"/>
  <c r="G3341" i="2"/>
  <c r="K3341" i="2"/>
  <c r="L3341" i="2" s="1"/>
  <c r="G4037" i="2"/>
  <c r="K4037" i="2"/>
  <c r="L4037" i="2" s="1"/>
  <c r="G3317" i="2"/>
  <c r="K3317" i="2"/>
  <c r="L3317" i="2" s="1"/>
  <c r="G4004" i="2"/>
  <c r="K4004" i="2"/>
  <c r="L4004" i="2" s="1"/>
  <c r="G3211" i="2"/>
  <c r="K3211" i="2"/>
  <c r="L3211" i="2" s="1"/>
  <c r="G3995" i="2"/>
  <c r="K3995" i="2"/>
  <c r="L3995" i="2" s="1"/>
  <c r="G3179" i="2"/>
  <c r="K3179" i="2"/>
  <c r="L3179" i="2" s="1"/>
  <c r="G3978" i="2"/>
  <c r="K3978" i="2"/>
  <c r="L3978" i="2" s="1"/>
  <c r="G3119" i="2"/>
  <c r="K3119" i="2"/>
  <c r="L3119" i="2" s="1"/>
  <c r="G3187" i="2"/>
  <c r="K3187" i="2"/>
  <c r="L3187" i="2" s="1"/>
  <c r="G2527" i="2"/>
  <c r="K2527" i="2"/>
  <c r="L2527" i="2" s="1"/>
  <c r="G2858" i="2"/>
  <c r="K2858" i="2"/>
  <c r="L2858" i="2" s="1"/>
  <c r="G3552" i="2"/>
  <c r="K3552" i="2"/>
  <c r="L3552" i="2" s="1"/>
  <c r="G2834" i="2"/>
  <c r="K2834" i="2"/>
  <c r="L2834" i="2" s="1"/>
  <c r="G3551" i="2"/>
  <c r="K3551" i="2"/>
  <c r="L3551" i="2" s="1"/>
  <c r="G2832" i="2"/>
  <c r="K2832" i="2"/>
  <c r="L2832" i="2" s="1"/>
  <c r="G2653" i="2"/>
  <c r="K2653" i="2"/>
  <c r="L2653" i="2" s="1"/>
  <c r="G2881" i="2"/>
  <c r="K2881" i="2"/>
  <c r="L2881" i="2" s="1"/>
  <c r="G2038" i="2"/>
  <c r="K2038" i="2"/>
  <c r="L2038" i="2" s="1"/>
  <c r="G2684" i="2"/>
  <c r="K2684" i="2"/>
  <c r="L2684" i="2" s="1"/>
  <c r="G2950" i="2"/>
  <c r="K2950" i="2"/>
  <c r="L2950" i="2" s="1"/>
  <c r="G2231" i="2"/>
  <c r="K2231" i="2"/>
  <c r="L2231" i="2" s="1"/>
  <c r="G1553" i="2"/>
  <c r="K1553" i="2"/>
  <c r="L1553" i="2" s="1"/>
  <c r="G2804" i="2"/>
  <c r="K2804" i="2"/>
  <c r="L2804" i="2" s="1"/>
  <c r="G1457" i="2"/>
  <c r="K1457" i="2"/>
  <c r="L1457" i="2" s="1"/>
  <c r="G2615" i="2"/>
  <c r="K2615" i="2"/>
  <c r="L2615" i="2" s="1"/>
  <c r="G2340" i="2"/>
  <c r="K2340" i="2"/>
  <c r="L2340" i="2" s="1"/>
  <c r="G1401" i="2"/>
  <c r="K1401" i="2"/>
  <c r="L1401" i="2" s="1"/>
  <c r="G2331" i="2"/>
  <c r="K2331" i="2"/>
  <c r="L2331" i="2" s="1"/>
  <c r="G1362" i="2"/>
  <c r="K1362" i="2"/>
  <c r="L1362" i="2" s="1"/>
  <c r="G1514" i="2"/>
  <c r="K1514" i="2"/>
  <c r="L1514" i="2" s="1"/>
  <c r="G2136" i="2"/>
  <c r="K2136" i="2"/>
  <c r="L2136" i="2" s="1"/>
  <c r="G2742" i="2"/>
  <c r="K2742" i="2"/>
  <c r="L2742" i="2" s="1"/>
  <c r="G2230" i="2"/>
  <c r="K2230" i="2"/>
  <c r="L2230" i="2" s="1"/>
  <c r="G2048" i="2"/>
  <c r="K2048" i="2"/>
  <c r="L2048" i="2" s="1"/>
  <c r="G1536" i="2"/>
  <c r="K1536" i="2"/>
  <c r="L1536" i="2" s="1"/>
  <c r="G1911" i="2"/>
  <c r="K1911" i="2"/>
  <c r="L1911" i="2" s="1"/>
  <c r="G1399" i="2"/>
  <c r="K1399" i="2"/>
  <c r="L1399" i="2" s="1"/>
  <c r="G1774" i="2"/>
  <c r="K1774" i="2"/>
  <c r="L1774" i="2" s="1"/>
  <c r="G1202" i="2"/>
  <c r="K1202" i="2"/>
  <c r="L1202" i="2" s="1"/>
  <c r="G1461" i="2"/>
  <c r="K1461" i="2"/>
  <c r="L1461" i="2" s="1"/>
  <c r="G1956" i="2"/>
  <c r="K1956" i="2"/>
  <c r="L1956" i="2" s="1"/>
  <c r="G1444" i="2"/>
  <c r="K1444" i="2"/>
  <c r="L1444" i="2" s="1"/>
  <c r="G1947" i="2"/>
  <c r="K1947" i="2"/>
  <c r="L1947" i="2" s="1"/>
  <c r="G1435" i="2"/>
  <c r="K1435" i="2"/>
  <c r="L1435" i="2" s="1"/>
  <c r="G1241" i="2"/>
  <c r="K1241" i="2"/>
  <c r="L1241" i="2" s="1"/>
  <c r="G729" i="2"/>
  <c r="K729" i="2"/>
  <c r="L729" i="2" s="1"/>
  <c r="G863" i="2"/>
  <c r="K863" i="2"/>
  <c r="L863" i="2" s="1"/>
  <c r="G351" i="2"/>
  <c r="K351" i="2"/>
  <c r="L351" i="2" s="1"/>
  <c r="G854" i="2"/>
  <c r="K854" i="2"/>
  <c r="L854" i="2" s="1"/>
  <c r="G1125" i="2"/>
  <c r="K1125" i="2"/>
  <c r="L1125" i="2" s="1"/>
  <c r="G613" i="2"/>
  <c r="K613" i="2"/>
  <c r="L613" i="2" s="1"/>
  <c r="G1116" i="2"/>
  <c r="K1116" i="2"/>
  <c r="L1116" i="2" s="1"/>
  <c r="G604" i="2"/>
  <c r="K604" i="2"/>
  <c r="L604" i="2" s="1"/>
  <c r="G939" i="2"/>
  <c r="K939" i="2"/>
  <c r="L939" i="2" s="1"/>
  <c r="G427" i="2"/>
  <c r="K427" i="2"/>
  <c r="L427" i="2" s="1"/>
  <c r="G405" i="2"/>
  <c r="K405" i="2"/>
  <c r="L405" i="2" s="1"/>
  <c r="G667" i="2"/>
  <c r="K667" i="2"/>
  <c r="L667" i="2" s="1"/>
  <c r="G8535" i="2"/>
  <c r="K8535" i="2"/>
  <c r="L8535" i="2" s="1"/>
  <c r="G7886" i="2"/>
  <c r="K7886" i="2"/>
  <c r="L7886" i="2" s="1"/>
  <c r="G7471" i="2"/>
  <c r="K7471" i="2"/>
  <c r="L7471" i="2" s="1"/>
  <c r="G7544" i="2"/>
  <c r="K7544" i="2"/>
  <c r="L7544" i="2" s="1"/>
  <c r="G8944" i="2"/>
  <c r="K8944" i="2"/>
  <c r="L8944" i="2" s="1"/>
  <c r="G6853" i="2"/>
  <c r="K6853" i="2"/>
  <c r="L6853" i="2" s="1"/>
  <c r="G6204" i="2"/>
  <c r="K6204" i="2"/>
  <c r="L6204" i="2" s="1"/>
  <c r="G6825" i="2"/>
  <c r="K6825" i="2"/>
  <c r="L6825" i="2" s="1"/>
  <c r="G5547" i="2"/>
  <c r="K5547" i="2"/>
  <c r="L5547" i="2" s="1"/>
  <c r="G3959" i="2"/>
  <c r="K3959" i="2"/>
  <c r="L3959" i="2" s="1"/>
  <c r="G4712" i="2"/>
  <c r="K4712" i="2"/>
  <c r="L4712" i="2" s="1"/>
  <c r="G5449" i="2"/>
  <c r="K5449" i="2"/>
  <c r="L5449" i="2" s="1"/>
  <c r="G4254" i="2"/>
  <c r="K4254" i="2"/>
  <c r="L4254" i="2" s="1"/>
  <c r="G4061" i="2"/>
  <c r="K4061" i="2"/>
  <c r="L4061" i="2" s="1"/>
  <c r="G4130" i="2"/>
  <c r="K4130" i="2"/>
  <c r="L4130" i="2" s="1"/>
  <c r="G2898" i="2"/>
  <c r="K2898" i="2"/>
  <c r="L2898" i="2" s="1"/>
  <c r="G2631" i="2"/>
  <c r="K2631" i="2"/>
  <c r="L2631" i="2" s="1"/>
  <c r="G2561" i="2"/>
  <c r="K2561" i="2"/>
  <c r="L2561" i="2" s="1"/>
  <c r="G2288" i="2"/>
  <c r="K2288" i="2"/>
  <c r="L2288" i="2" s="1"/>
  <c r="G1615" i="2"/>
  <c r="K1615" i="2"/>
  <c r="L1615" i="2" s="1"/>
  <c r="G1327" i="2"/>
  <c r="K1327" i="2"/>
  <c r="L1327" i="2" s="1"/>
  <c r="G503" i="2"/>
  <c r="K503" i="2"/>
  <c r="L503" i="2" s="1"/>
  <c r="G500" i="2"/>
  <c r="K500" i="2"/>
  <c r="L500" i="2" s="1"/>
  <c r="G1791" i="2"/>
  <c r="K1791" i="2"/>
  <c r="L1791" i="2" s="1"/>
  <c r="G1443" i="2"/>
  <c r="K1443" i="2"/>
  <c r="L1443" i="2" s="1"/>
  <c r="G868" i="2"/>
  <c r="K868" i="2"/>
  <c r="L868" i="2" s="1"/>
  <c r="G4278" i="2"/>
  <c r="K4278" i="2"/>
  <c r="L4278" i="2" s="1"/>
  <c r="G5648" i="2"/>
  <c r="K5648" i="2"/>
  <c r="L5648" i="2" s="1"/>
  <c r="G4842" i="2"/>
  <c r="K4842" i="2"/>
  <c r="L4842" i="2" s="1"/>
  <c r="G5557" i="2"/>
  <c r="K5557" i="2"/>
  <c r="L5557" i="2" s="1"/>
  <c r="G4738" i="2"/>
  <c r="K4738" i="2"/>
  <c r="L4738" i="2" s="1"/>
  <c r="G4915" i="2"/>
  <c r="K4915" i="2"/>
  <c r="L4915" i="2" s="1"/>
  <c r="G5994" i="2"/>
  <c r="K5994" i="2"/>
  <c r="L5994" i="2" s="1"/>
  <c r="G5259" i="2"/>
  <c r="K5259" i="2"/>
  <c r="L5259" i="2" s="1"/>
  <c r="G4424" i="2"/>
  <c r="K4424" i="2"/>
  <c r="L4424" i="2" s="1"/>
  <c r="G5721" i="2"/>
  <c r="K5721" i="2"/>
  <c r="L5721" i="2" s="1"/>
  <c r="G5209" i="2"/>
  <c r="K5209" i="2"/>
  <c r="L5209" i="2" s="1"/>
  <c r="G4697" i="2"/>
  <c r="K4697" i="2"/>
  <c r="L4697" i="2" s="1"/>
  <c r="G3969" i="2"/>
  <c r="K3969" i="2"/>
  <c r="L3969" i="2" s="1"/>
  <c r="G3756" i="2"/>
  <c r="K3756" i="2"/>
  <c r="L3756" i="2" s="1"/>
  <c r="G5622" i="2"/>
  <c r="K5622" i="2"/>
  <c r="L5622" i="2" s="1"/>
  <c r="G5110" i="2"/>
  <c r="K5110" i="2"/>
  <c r="L5110" i="2" s="1"/>
  <c r="G4598" i="2"/>
  <c r="K4598" i="2"/>
  <c r="L4598" i="2" s="1"/>
  <c r="G3733" i="2"/>
  <c r="K3733" i="2"/>
  <c r="L3733" i="2" s="1"/>
  <c r="G3854" i="2"/>
  <c r="K3854" i="2"/>
  <c r="L3854" i="2" s="1"/>
  <c r="G5260" i="2"/>
  <c r="K5260" i="2"/>
  <c r="L5260" i="2" s="1"/>
  <c r="G4748" i="2"/>
  <c r="K4748" i="2"/>
  <c r="L4748" i="2" s="1"/>
  <c r="G4072" i="2"/>
  <c r="K4072" i="2"/>
  <c r="L4072" i="2" s="1"/>
  <c r="G3421" i="2"/>
  <c r="K3421" i="2"/>
  <c r="L3421" i="2" s="1"/>
  <c r="G4077" i="2"/>
  <c r="K4077" i="2"/>
  <c r="L4077" i="2" s="1"/>
  <c r="G3402" i="2"/>
  <c r="K3402" i="2"/>
  <c r="L3402" i="2" s="1"/>
  <c r="G4044" i="2"/>
  <c r="K4044" i="2"/>
  <c r="L4044" i="2" s="1"/>
  <c r="G3334" i="2"/>
  <c r="K3334" i="2"/>
  <c r="L3334" i="2" s="1"/>
  <c r="G4035" i="2"/>
  <c r="K4035" i="2"/>
  <c r="L4035" i="2" s="1"/>
  <c r="G3314" i="2"/>
  <c r="K3314" i="2"/>
  <c r="L3314" i="2" s="1"/>
  <c r="G4018" i="2"/>
  <c r="K4018" i="2"/>
  <c r="L4018" i="2" s="1"/>
  <c r="G3263" i="2"/>
  <c r="K3263" i="2"/>
  <c r="L3263" i="2" s="1"/>
  <c r="G3240" i="2"/>
  <c r="K3240" i="2"/>
  <c r="L3240" i="2" s="1"/>
  <c r="G2696" i="2"/>
  <c r="K2696" i="2"/>
  <c r="L2696" i="2" s="1"/>
  <c r="G2965" i="2"/>
  <c r="K2965" i="2"/>
  <c r="L2965" i="2" s="1"/>
  <c r="G3592" i="2"/>
  <c r="K3592" i="2"/>
  <c r="L3592" i="2" s="1"/>
  <c r="G2941" i="2"/>
  <c r="K2941" i="2"/>
  <c r="L2941" i="2" s="1"/>
  <c r="G3591" i="2"/>
  <c r="K3591" i="2"/>
  <c r="L3591" i="2" s="1"/>
  <c r="G2938" i="2"/>
  <c r="K2938" i="2"/>
  <c r="L2938" i="2" s="1"/>
  <c r="G2786" i="2"/>
  <c r="K2786" i="2"/>
  <c r="L2786" i="2" s="1"/>
  <c r="G2921" i="2"/>
  <c r="K2921" i="2"/>
  <c r="L2921" i="2" s="1"/>
  <c r="G2154" i="2"/>
  <c r="K2154" i="2"/>
  <c r="L2154" i="2" s="1"/>
  <c r="G2737" i="2"/>
  <c r="K2737" i="2"/>
  <c r="L2737" i="2" s="1"/>
  <c r="G2990" i="2"/>
  <c r="K2990" i="2"/>
  <c r="L2990" i="2" s="1"/>
  <c r="G2327" i="2"/>
  <c r="K2327" i="2"/>
  <c r="L2327" i="2" s="1"/>
  <c r="G1906" i="2"/>
  <c r="K1906" i="2"/>
  <c r="L1906" i="2" s="1"/>
  <c r="G2844" i="2"/>
  <c r="K2844" i="2"/>
  <c r="L2844" i="2" s="1"/>
  <c r="G1842" i="2"/>
  <c r="K1842" i="2"/>
  <c r="L1842" i="2" s="1"/>
  <c r="G2668" i="2"/>
  <c r="K2668" i="2"/>
  <c r="L2668" i="2" s="1"/>
  <c r="G2380" i="2"/>
  <c r="K2380" i="2"/>
  <c r="L2380" i="2" s="1"/>
  <c r="G1561" i="2"/>
  <c r="K1561" i="2"/>
  <c r="L1561" i="2" s="1"/>
  <c r="G2371" i="2"/>
  <c r="K2371" i="2"/>
  <c r="L2371" i="2" s="1"/>
  <c r="G1522" i="2"/>
  <c r="K1522" i="2"/>
  <c r="L1522" i="2" s="1"/>
  <c r="G1674" i="2"/>
  <c r="K1674" i="2"/>
  <c r="L1674" i="2" s="1"/>
  <c r="G2176" i="2"/>
  <c r="K2176" i="2"/>
  <c r="L2176" i="2" s="1"/>
  <c r="G786" i="2"/>
  <c r="K786" i="2"/>
  <c r="L786" i="2" s="1"/>
  <c r="G2270" i="2"/>
  <c r="K2270" i="2"/>
  <c r="L2270" i="2" s="1"/>
  <c r="G784" i="2"/>
  <c r="K784" i="2"/>
  <c r="L784" i="2" s="1"/>
  <c r="G1576" i="2"/>
  <c r="K1576" i="2"/>
  <c r="L1576" i="2" s="1"/>
  <c r="G456" i="2"/>
  <c r="K456" i="2"/>
  <c r="L456" i="2" s="1"/>
  <c r="G1439" i="2"/>
  <c r="K1439" i="2"/>
  <c r="L1439" i="2" s="1"/>
  <c r="G1814" i="2"/>
  <c r="K1814" i="2"/>
  <c r="L1814" i="2" s="1"/>
  <c r="G1266" i="2"/>
  <c r="K1266" i="2"/>
  <c r="L1266" i="2" s="1"/>
  <c r="G1501" i="2"/>
  <c r="K1501" i="2"/>
  <c r="L1501" i="2" s="1"/>
  <c r="G1996" i="2"/>
  <c r="K1996" i="2"/>
  <c r="L1996" i="2" s="1"/>
  <c r="G1484" i="2"/>
  <c r="K1484" i="2"/>
  <c r="L1484" i="2" s="1"/>
  <c r="G1987" i="2"/>
  <c r="K1987" i="2"/>
  <c r="L1987" i="2" s="1"/>
  <c r="G1475" i="2"/>
  <c r="K1475" i="2"/>
  <c r="L1475" i="2" s="1"/>
  <c r="G1281" i="2"/>
  <c r="K1281" i="2"/>
  <c r="L1281" i="2" s="1"/>
  <c r="G769" i="2"/>
  <c r="K769" i="2"/>
  <c r="L769" i="2" s="1"/>
  <c r="G903" i="2"/>
  <c r="K903" i="2"/>
  <c r="L903" i="2" s="1"/>
  <c r="G391" i="2"/>
  <c r="K391" i="2"/>
  <c r="L391" i="2" s="1"/>
  <c r="G894" i="2"/>
  <c r="K894" i="2"/>
  <c r="L894" i="2" s="1"/>
  <c r="G382" i="2"/>
  <c r="K382" i="2"/>
  <c r="L382" i="2" s="1"/>
  <c r="G653" i="2"/>
  <c r="K653" i="2"/>
  <c r="L653" i="2" s="1"/>
  <c r="G1156" i="2"/>
  <c r="K1156" i="2"/>
  <c r="L1156" i="2" s="1"/>
  <c r="G644" i="2"/>
  <c r="K644" i="2"/>
  <c r="L644" i="2" s="1"/>
  <c r="G979" i="2"/>
  <c r="K979" i="2"/>
  <c r="L979" i="2" s="1"/>
  <c r="G467" i="2"/>
  <c r="K467" i="2"/>
  <c r="L467" i="2" s="1"/>
  <c r="G8228" i="2"/>
  <c r="K8228" i="2"/>
  <c r="L8228" i="2" s="1"/>
  <c r="G7867" i="2"/>
  <c r="K7867" i="2"/>
  <c r="L7867" i="2" s="1"/>
  <c r="G7847" i="2"/>
  <c r="K7847" i="2"/>
  <c r="L7847" i="2" s="1"/>
  <c r="G7692" i="2"/>
  <c r="K7692" i="2"/>
  <c r="L7692" i="2" s="1"/>
  <c r="G9093" i="2"/>
  <c r="K9093" i="2"/>
  <c r="L9093" i="2" s="1"/>
  <c r="G8812" i="2"/>
  <c r="K8812" i="2"/>
  <c r="L8812" i="2" s="1"/>
  <c r="G8965" i="2"/>
  <c r="K8965" i="2"/>
  <c r="L8965" i="2" s="1"/>
  <c r="G4707" i="2"/>
  <c r="K4707" i="2"/>
  <c r="L4707" i="2" s="1"/>
  <c r="G7265" i="2"/>
  <c r="K7265" i="2"/>
  <c r="L7265" i="2" s="1"/>
  <c r="G8880" i="2"/>
  <c r="K8880" i="2"/>
  <c r="L8880" i="2" s="1"/>
  <c r="G7301" i="2"/>
  <c r="K7301" i="2"/>
  <c r="L7301" i="2" s="1"/>
  <c r="G7036" i="2"/>
  <c r="K7036" i="2"/>
  <c r="L7036" i="2" s="1"/>
  <c r="G6426" i="2"/>
  <c r="K6426" i="2"/>
  <c r="L6426" i="2" s="1"/>
  <c r="G7456" i="2"/>
  <c r="K7456" i="2"/>
  <c r="L7456" i="2" s="1"/>
  <c r="G6663" i="2"/>
  <c r="K6663" i="2"/>
  <c r="L6663" i="2" s="1"/>
  <c r="G5165" i="2"/>
  <c r="K5165" i="2"/>
  <c r="L5165" i="2" s="1"/>
  <c r="G4815" i="2"/>
  <c r="K4815" i="2"/>
  <c r="L4815" i="2" s="1"/>
  <c r="G5833" i="2"/>
  <c r="K5833" i="2"/>
  <c r="L5833" i="2" s="1"/>
  <c r="G3524" i="2"/>
  <c r="K3524" i="2"/>
  <c r="L3524" i="2" s="1"/>
  <c r="G4217" i="2"/>
  <c r="K4217" i="2"/>
  <c r="L4217" i="2" s="1"/>
  <c r="G4317" i="2"/>
  <c r="K4317" i="2"/>
  <c r="L4317" i="2" s="1"/>
  <c r="G3718" i="2"/>
  <c r="K3718" i="2"/>
  <c r="L3718" i="2" s="1"/>
  <c r="G2840" i="2"/>
  <c r="K2840" i="2"/>
  <c r="L2840" i="2" s="1"/>
  <c r="G3056" i="2"/>
  <c r="K3056" i="2"/>
  <c r="L3056" i="2" s="1"/>
  <c r="G1207" i="2"/>
  <c r="K1207" i="2"/>
  <c r="L1207" i="2" s="1"/>
  <c r="G2931" i="2"/>
  <c r="K2931" i="2"/>
  <c r="L2931" i="2" s="1"/>
  <c r="G2073" i="2"/>
  <c r="K2073" i="2"/>
  <c r="L2073" i="2" s="1"/>
  <c r="G1816" i="2"/>
  <c r="K1816" i="2"/>
  <c r="L1816" i="2" s="1"/>
  <c r="G1613" i="2"/>
  <c r="K1613" i="2"/>
  <c r="L1613" i="2" s="1"/>
  <c r="G1329" i="2"/>
  <c r="K1329" i="2"/>
  <c r="L1329" i="2" s="1"/>
  <c r="G430" i="2"/>
  <c r="K430" i="2"/>
  <c r="L430" i="2" s="1"/>
  <c r="G451" i="2"/>
  <c r="K451" i="2"/>
  <c r="L451" i="2" s="1"/>
  <c r="G1104" i="2"/>
  <c r="K1104" i="2"/>
  <c r="L1104" i="2" s="1"/>
  <c r="G1287" i="2"/>
  <c r="K1287" i="2"/>
  <c r="L1287" i="2" s="1"/>
  <c r="G749" i="2"/>
  <c r="K749" i="2"/>
  <c r="L749" i="2" s="1"/>
  <c r="G7860" i="2"/>
  <c r="K7860" i="2"/>
  <c r="L7860" i="2" s="1"/>
  <c r="G8180" i="2"/>
  <c r="K8180" i="2"/>
  <c r="L8180" i="2" s="1"/>
  <c r="G7819" i="2"/>
  <c r="K7819" i="2"/>
  <c r="L7819" i="2" s="1"/>
  <c r="G7421" i="2"/>
  <c r="K7421" i="2"/>
  <c r="L7421" i="2" s="1"/>
  <c r="G8939" i="2"/>
  <c r="K8939" i="2"/>
  <c r="L8939" i="2" s="1"/>
  <c r="G7699" i="2"/>
  <c r="K7699" i="2"/>
  <c r="L7699" i="2" s="1"/>
  <c r="G8823" i="2"/>
  <c r="K8823" i="2"/>
  <c r="L8823" i="2" s="1"/>
  <c r="G7531" i="2"/>
  <c r="K7531" i="2"/>
  <c r="L7531" i="2" s="1"/>
  <c r="G8787" i="2"/>
  <c r="K8787" i="2"/>
  <c r="L8787" i="2" s="1"/>
  <c r="G7474" i="2"/>
  <c r="K7474" i="2"/>
  <c r="L7474" i="2" s="1"/>
  <c r="G8673" i="2"/>
  <c r="K8673" i="2"/>
  <c r="L8673" i="2" s="1"/>
  <c r="G7122" i="2"/>
  <c r="K7122" i="2"/>
  <c r="L7122" i="2" s="1"/>
  <c r="G8556" i="2"/>
  <c r="K8556" i="2"/>
  <c r="L8556" i="2" s="1"/>
  <c r="G6318" i="2"/>
  <c r="K6318" i="2"/>
  <c r="L6318" i="2" s="1"/>
  <c r="G8404" i="2"/>
  <c r="K8404" i="2"/>
  <c r="L8404" i="2" s="1"/>
  <c r="G8982" i="2"/>
  <c r="K8982" i="2"/>
  <c r="L8982" i="2" s="1"/>
  <c r="G8470" i="2"/>
  <c r="K8470" i="2"/>
  <c r="L8470" i="2" s="1"/>
  <c r="G7958" i="2"/>
  <c r="K7958" i="2"/>
  <c r="L7958" i="2" s="1"/>
  <c r="G7409" i="2"/>
  <c r="K7409" i="2"/>
  <c r="L7409" i="2" s="1"/>
  <c r="G8973" i="2"/>
  <c r="K8973" i="2"/>
  <c r="L8973" i="2" s="1"/>
  <c r="G8461" i="2"/>
  <c r="K8461" i="2"/>
  <c r="L8461" i="2" s="1"/>
  <c r="G7949" i="2"/>
  <c r="K7949" i="2"/>
  <c r="L7949" i="2" s="1"/>
  <c r="G7397" i="2"/>
  <c r="K7397" i="2"/>
  <c r="L7397" i="2" s="1"/>
  <c r="G7266" i="2"/>
  <c r="K7266" i="2"/>
  <c r="L7266" i="2" s="1"/>
  <c r="G8906" i="2"/>
  <c r="K8906" i="2"/>
  <c r="L8906" i="2" s="1"/>
  <c r="G8394" i="2"/>
  <c r="K8394" i="2"/>
  <c r="L8394" i="2" s="1"/>
  <c r="G7882" i="2"/>
  <c r="K7882" i="2"/>
  <c r="L7882" i="2" s="1"/>
  <c r="G7281" i="2"/>
  <c r="K7281" i="2"/>
  <c r="L7281" i="2" s="1"/>
  <c r="G8449" i="2"/>
  <c r="K8449" i="2"/>
  <c r="L8449" i="2" s="1"/>
  <c r="G7937" i="2"/>
  <c r="K7937" i="2"/>
  <c r="L7937" i="2" s="1"/>
  <c r="G7381" i="2"/>
  <c r="K7381" i="2"/>
  <c r="L7381" i="2" s="1"/>
  <c r="G8952" i="2"/>
  <c r="K8952" i="2"/>
  <c r="L8952" i="2" s="1"/>
  <c r="G8440" i="2"/>
  <c r="K8440" i="2"/>
  <c r="L8440" i="2" s="1"/>
  <c r="G7928" i="2"/>
  <c r="K7928" i="2"/>
  <c r="L7928" i="2" s="1"/>
  <c r="G7367" i="2"/>
  <c r="K7367" i="2"/>
  <c r="L7367" i="2" s="1"/>
  <c r="G7309" i="2"/>
  <c r="K7309" i="2"/>
  <c r="L7309" i="2" s="1"/>
  <c r="G6797" i="2"/>
  <c r="K6797" i="2"/>
  <c r="L6797" i="2" s="1"/>
  <c r="G6285" i="2"/>
  <c r="K6285" i="2"/>
  <c r="L6285" i="2" s="1"/>
  <c r="G5466" i="2"/>
  <c r="K5466" i="2"/>
  <c r="L5466" i="2" s="1"/>
  <c r="G7300" i="2"/>
  <c r="K7300" i="2"/>
  <c r="L7300" i="2" s="1"/>
  <c r="G6788" i="2"/>
  <c r="K6788" i="2"/>
  <c r="L6788" i="2" s="1"/>
  <c r="G6276" i="2"/>
  <c r="K6276" i="2"/>
  <c r="L6276" i="2" s="1"/>
  <c r="G5427" i="2"/>
  <c r="K5427" i="2"/>
  <c r="L5427" i="2" s="1"/>
  <c r="G5816" i="2"/>
  <c r="K5816" i="2"/>
  <c r="L5816" i="2" s="1"/>
  <c r="G6690" i="2"/>
  <c r="K6690" i="2"/>
  <c r="L6690" i="2" s="1"/>
  <c r="G6178" i="2"/>
  <c r="K6178" i="2"/>
  <c r="L6178" i="2" s="1"/>
  <c r="G4938" i="2"/>
  <c r="K4938" i="2"/>
  <c r="L4938" i="2" s="1"/>
  <c r="G6833" i="2"/>
  <c r="K6833" i="2"/>
  <c r="L6833" i="2" s="1"/>
  <c r="G6321" i="2"/>
  <c r="K6321" i="2"/>
  <c r="L6321" i="2" s="1"/>
  <c r="G5613" i="2"/>
  <c r="K5613" i="2"/>
  <c r="L5613" i="2" s="1"/>
  <c r="G7208" i="2"/>
  <c r="K7208" i="2"/>
  <c r="L7208" i="2" s="1"/>
  <c r="G6696" i="2"/>
  <c r="K6696" i="2"/>
  <c r="L6696" i="2" s="1"/>
  <c r="G6184" i="2"/>
  <c r="K6184" i="2"/>
  <c r="L6184" i="2" s="1"/>
  <c r="G4976" i="2"/>
  <c r="K4976" i="2"/>
  <c r="L4976" i="2" s="1"/>
  <c r="G6927" i="2"/>
  <c r="K6927" i="2"/>
  <c r="L6927" i="2" s="1"/>
  <c r="G6415" i="2"/>
  <c r="K6415" i="2"/>
  <c r="L6415" i="2" s="1"/>
  <c r="G5837" i="2"/>
  <c r="K5837" i="2"/>
  <c r="L5837" i="2" s="1"/>
  <c r="G5487" i="2"/>
  <c r="K5487" i="2"/>
  <c r="L5487" i="2" s="1"/>
  <c r="G4667" i="2"/>
  <c r="K4667" i="2"/>
  <c r="L4667" i="2" s="1"/>
  <c r="G5672" i="2"/>
  <c r="K5672" i="2"/>
  <c r="L5672" i="2" s="1"/>
  <c r="G4871" i="2"/>
  <c r="K4871" i="2"/>
  <c r="L4871" i="2" s="1"/>
  <c r="G4536" i="2"/>
  <c r="K4536" i="2"/>
  <c r="L4536" i="2" s="1"/>
  <c r="G5341" i="2"/>
  <c r="K5341" i="2"/>
  <c r="L5341" i="2" s="1"/>
  <c r="G4522" i="2"/>
  <c r="K4522" i="2"/>
  <c r="L4522" i="2" s="1"/>
  <c r="G5237" i="2"/>
  <c r="K5237" i="2"/>
  <c r="L5237" i="2" s="1"/>
  <c r="G4390" i="2"/>
  <c r="K4390" i="2"/>
  <c r="L4390" i="2" s="1"/>
  <c r="G4595" i="2"/>
  <c r="K4595" i="2"/>
  <c r="L4595" i="2" s="1"/>
  <c r="G5730" i="2"/>
  <c r="K5730" i="2"/>
  <c r="L5730" i="2" s="1"/>
  <c r="G4939" i="2"/>
  <c r="K4939" i="2"/>
  <c r="L4939" i="2" s="1"/>
  <c r="G3436" i="2"/>
  <c r="K3436" i="2"/>
  <c r="L3436" i="2" s="1"/>
  <c r="G5521" i="2"/>
  <c r="K5521" i="2"/>
  <c r="L5521" i="2" s="1"/>
  <c r="G5009" i="2"/>
  <c r="K5009" i="2"/>
  <c r="L5009" i="2" s="1"/>
  <c r="G4497" i="2"/>
  <c r="K4497" i="2"/>
  <c r="L4497" i="2" s="1"/>
  <c r="G3362" i="2"/>
  <c r="K3362" i="2"/>
  <c r="L3362" i="2" s="1"/>
  <c r="G5934" i="2"/>
  <c r="K5934" i="2"/>
  <c r="L5934" i="2" s="1"/>
  <c r="G5422" i="2"/>
  <c r="K5422" i="2"/>
  <c r="L5422" i="2" s="1"/>
  <c r="G4910" i="2"/>
  <c r="K4910" i="2"/>
  <c r="L4910" i="2" s="1"/>
  <c r="G4393" i="2"/>
  <c r="K4393" i="2"/>
  <c r="L4393" i="2" s="1"/>
  <c r="G4445" i="2"/>
  <c r="K4445" i="2"/>
  <c r="L4445" i="2" s="1"/>
  <c r="G5572" i="2"/>
  <c r="K5572" i="2"/>
  <c r="L5572" i="2" s="1"/>
  <c r="G5060" i="2"/>
  <c r="K5060" i="2"/>
  <c r="L5060" i="2" s="1"/>
  <c r="G4548" i="2"/>
  <c r="K4548" i="2"/>
  <c r="L4548" i="2" s="1"/>
  <c r="G3589" i="2"/>
  <c r="K3589" i="2"/>
  <c r="L3589" i="2" s="1"/>
  <c r="G4389" i="2"/>
  <c r="K4389" i="2"/>
  <c r="L4389" i="2" s="1"/>
  <c r="G3870" i="2"/>
  <c r="K3870" i="2"/>
  <c r="L3870" i="2" s="1"/>
  <c r="G4356" i="2"/>
  <c r="K4356" i="2"/>
  <c r="L4356" i="2" s="1"/>
  <c r="G3827" i="2"/>
  <c r="K3827" i="2"/>
  <c r="L3827" i="2" s="1"/>
  <c r="G4347" i="2"/>
  <c r="K4347" i="2"/>
  <c r="L4347" i="2" s="1"/>
  <c r="G3814" i="2"/>
  <c r="K3814" i="2"/>
  <c r="L3814" i="2" s="1"/>
  <c r="G4330" i="2"/>
  <c r="K4330" i="2"/>
  <c r="L4330" i="2" s="1"/>
  <c r="G3793" i="2"/>
  <c r="K3793" i="2"/>
  <c r="L3793" i="2" s="1"/>
  <c r="G3563" i="2"/>
  <c r="K3563" i="2"/>
  <c r="L3563" i="2" s="1"/>
  <c r="G2864" i="2"/>
  <c r="K2864" i="2"/>
  <c r="L2864" i="2" s="1"/>
  <c r="G3401" i="2"/>
  <c r="K3401" i="2"/>
  <c r="L3401" i="2" s="1"/>
  <c r="G1813" i="2"/>
  <c r="K1813" i="2"/>
  <c r="L1813" i="2" s="1"/>
  <c r="G3392" i="2"/>
  <c r="K3392" i="2"/>
  <c r="L3392" i="2" s="1"/>
  <c r="G1434" i="2"/>
  <c r="K1434" i="2"/>
  <c r="L1434" i="2" s="1"/>
  <c r="G3391" i="2"/>
  <c r="K3391" i="2"/>
  <c r="L3391" i="2" s="1"/>
  <c r="G1272" i="2"/>
  <c r="K1272" i="2"/>
  <c r="L1272" i="2" s="1"/>
  <c r="G3233" i="2"/>
  <c r="K3233" i="2"/>
  <c r="L3233" i="2" s="1"/>
  <c r="G2708" i="2"/>
  <c r="K2708" i="2"/>
  <c r="L2708" i="2" s="1"/>
  <c r="G3055" i="2"/>
  <c r="K3055" i="2"/>
  <c r="L3055" i="2" s="1"/>
  <c r="G2457" i="2"/>
  <c r="K2457" i="2"/>
  <c r="L2457" i="2" s="1"/>
  <c r="G2790" i="2"/>
  <c r="K2790" i="2"/>
  <c r="L2790" i="2" s="1"/>
  <c r="G1165" i="2"/>
  <c r="K1165" i="2"/>
  <c r="L1165" i="2" s="1"/>
  <c r="G3156" i="2"/>
  <c r="K3156" i="2"/>
  <c r="L3156" i="2" s="1"/>
  <c r="G2605" i="2"/>
  <c r="K2605" i="2"/>
  <c r="L2605" i="2" s="1"/>
  <c r="G3003" i="2"/>
  <c r="K3003" i="2"/>
  <c r="L3003" i="2" s="1"/>
  <c r="G2353" i="2"/>
  <c r="K2353" i="2"/>
  <c r="L2353" i="2" s="1"/>
  <c r="G2180" i="2"/>
  <c r="K2180" i="2"/>
  <c r="L2180" i="2" s="1"/>
  <c r="G2683" i="2"/>
  <c r="K2683" i="2"/>
  <c r="L2683" i="2" s="1"/>
  <c r="G2171" i="2"/>
  <c r="K2171" i="2"/>
  <c r="L2171" i="2" s="1"/>
  <c r="G2209" i="2"/>
  <c r="K2209" i="2"/>
  <c r="L2209" i="2" s="1"/>
  <c r="G2488" i="2"/>
  <c r="K2488" i="2"/>
  <c r="L2488" i="2" s="1"/>
  <c r="G1914" i="2"/>
  <c r="K1914" i="2"/>
  <c r="L1914" i="2" s="1"/>
  <c r="G2582" i="2"/>
  <c r="K2582" i="2"/>
  <c r="L2582" i="2" s="1"/>
  <c r="G2070" i="2"/>
  <c r="K2070" i="2"/>
  <c r="L2070" i="2" s="1"/>
  <c r="G1888" i="2"/>
  <c r="K1888" i="2"/>
  <c r="L1888" i="2" s="1"/>
  <c r="G1376" i="2"/>
  <c r="K1376" i="2"/>
  <c r="L1376" i="2" s="1"/>
  <c r="G1751" i="2"/>
  <c r="K1751" i="2"/>
  <c r="L1751" i="2" s="1"/>
  <c r="G1159" i="2"/>
  <c r="K1159" i="2"/>
  <c r="L1159" i="2" s="1"/>
  <c r="G1614" i="2"/>
  <c r="K1614" i="2"/>
  <c r="L1614" i="2" s="1"/>
  <c r="G706" i="2"/>
  <c r="K706" i="2"/>
  <c r="L706" i="2" s="1"/>
  <c r="G1264" i="2"/>
  <c r="K1264" i="2"/>
  <c r="L1264" i="2" s="1"/>
  <c r="G1796" i="2"/>
  <c r="K1796" i="2"/>
  <c r="L1796" i="2" s="1"/>
  <c r="G1237" i="2"/>
  <c r="K1237" i="2"/>
  <c r="L1237" i="2" s="1"/>
  <c r="G1787" i="2"/>
  <c r="K1787" i="2"/>
  <c r="L1787" i="2" s="1"/>
  <c r="G1223" i="2"/>
  <c r="K1223" i="2"/>
  <c r="L1223" i="2" s="1"/>
  <c r="G1081" i="2"/>
  <c r="K1081" i="2"/>
  <c r="L1081" i="2" s="1"/>
  <c r="G569" i="2"/>
  <c r="K569" i="2"/>
  <c r="L569" i="2" s="1"/>
  <c r="G703" i="2"/>
  <c r="K703" i="2"/>
  <c r="L703" i="2" s="1"/>
  <c r="G1206" i="2"/>
  <c r="K1206" i="2"/>
  <c r="L1206" i="2" s="1"/>
  <c r="G694" i="2"/>
  <c r="K694" i="2"/>
  <c r="L694" i="2" s="1"/>
  <c r="G965" i="2"/>
  <c r="K965" i="2"/>
  <c r="L965" i="2" s="1"/>
  <c r="G453" i="2"/>
  <c r="K453" i="2"/>
  <c r="L453" i="2" s="1"/>
  <c r="G956" i="2"/>
  <c r="K956" i="2"/>
  <c r="L956" i="2" s="1"/>
  <c r="G444" i="2"/>
  <c r="K444" i="2"/>
  <c r="L444" i="2" s="1"/>
  <c r="G779" i="2"/>
  <c r="K779" i="2"/>
  <c r="L779" i="2" s="1"/>
  <c r="G578" i="2"/>
  <c r="K578" i="2"/>
  <c r="L578" i="2" s="1"/>
  <c r="G8019" i="2"/>
  <c r="K8019" i="2"/>
  <c r="L8019" i="2" s="1"/>
  <c r="G7863" i="2"/>
  <c r="K7863" i="2"/>
  <c r="L7863" i="2" s="1"/>
  <c r="G8913" i="2"/>
  <c r="K8913" i="2"/>
  <c r="L8913" i="2" s="1"/>
  <c r="G8555" i="2"/>
  <c r="K8555" i="2"/>
  <c r="L8555" i="2" s="1"/>
  <c r="G6214" i="2"/>
  <c r="K6214" i="2"/>
  <c r="L6214" i="2" s="1"/>
  <c r="G6931" i="2"/>
  <c r="K6931" i="2"/>
  <c r="L6931" i="2" s="1"/>
  <c r="G8002" i="2"/>
  <c r="K8002" i="2"/>
  <c r="L8002" i="2" s="1"/>
  <c r="G7534" i="2"/>
  <c r="K7534" i="2"/>
  <c r="L7534" i="2" s="1"/>
  <c r="G7443" i="2"/>
  <c r="K7443" i="2"/>
  <c r="L7443" i="2" s="1"/>
  <c r="G5933" i="2"/>
  <c r="K5933" i="2"/>
  <c r="L5933" i="2" s="1"/>
  <c r="G5104" i="2"/>
  <c r="K5104" i="2"/>
  <c r="L5104" i="2" s="1"/>
  <c r="G7017" i="2"/>
  <c r="K7017" i="2"/>
  <c r="L7017" i="2" s="1"/>
  <c r="G6624" i="2"/>
  <c r="K6624" i="2"/>
  <c r="L6624" i="2" s="1"/>
  <c r="G5823" i="2"/>
  <c r="K5823" i="2"/>
  <c r="L5823" i="2" s="1"/>
  <c r="G4434" i="2"/>
  <c r="K4434" i="2"/>
  <c r="L4434" i="2" s="1"/>
  <c r="G5095" i="2"/>
  <c r="K5095" i="2"/>
  <c r="L5095" i="2" s="1"/>
  <c r="G5321" i="2"/>
  <c r="K5321" i="2"/>
  <c r="L5321" i="2" s="1"/>
  <c r="G5222" i="2"/>
  <c r="K5222" i="2"/>
  <c r="L5222" i="2" s="1"/>
  <c r="G4860" i="2"/>
  <c r="K4860" i="2"/>
  <c r="L4860" i="2" s="1"/>
  <c r="G4284" i="2"/>
  <c r="K4284" i="2"/>
  <c r="L4284" i="2" s="1"/>
  <c r="G3502" i="2"/>
  <c r="K3502" i="2"/>
  <c r="L3502" i="2" s="1"/>
  <c r="G3448" i="2"/>
  <c r="K3448" i="2"/>
  <c r="L3448" i="2" s="1"/>
  <c r="G3033" i="2"/>
  <c r="K3033" i="2"/>
  <c r="L3033" i="2" s="1"/>
  <c r="G1857" i="2"/>
  <c r="K1857" i="2"/>
  <c r="L1857" i="2" s="1"/>
  <c r="G2364" i="2"/>
  <c r="K2364" i="2"/>
  <c r="L2364" i="2" s="1"/>
  <c r="G2416" i="2"/>
  <c r="K2416" i="2"/>
  <c r="L2416" i="2" s="1"/>
  <c r="G1432" i="2"/>
  <c r="K1432" i="2"/>
  <c r="L1432" i="2" s="1"/>
  <c r="G1549" i="2"/>
  <c r="K1549" i="2"/>
  <c r="L1549" i="2" s="1"/>
  <c r="G856" i="2"/>
  <c r="K856" i="2"/>
  <c r="L856" i="2" s="1"/>
  <c r="G686" i="2"/>
  <c r="K686" i="2"/>
  <c r="L686" i="2" s="1"/>
  <c r="G771" i="2"/>
  <c r="K771" i="2"/>
  <c r="L771" i="2" s="1"/>
  <c r="G682" i="2"/>
  <c r="K682" i="2"/>
  <c r="L682" i="2" s="1"/>
  <c r="G2019" i="2"/>
  <c r="K2019" i="2"/>
  <c r="L2019" i="2" s="1"/>
  <c r="G606" i="2"/>
  <c r="K606" i="2"/>
  <c r="L606" i="2" s="1"/>
  <c r="G8543" i="2"/>
  <c r="K8543" i="2"/>
  <c r="L8543" i="2" s="1"/>
  <c r="G8724" i="2"/>
  <c r="K8724" i="2"/>
  <c r="L8724" i="2" s="1"/>
  <c r="G8443" i="2"/>
  <c r="K8443" i="2"/>
  <c r="L8443" i="2" s="1"/>
  <c r="G8011" i="2"/>
  <c r="K8011" i="2"/>
  <c r="L8011" i="2" s="1"/>
  <c r="G7647" i="2"/>
  <c r="K7647" i="2"/>
  <c r="L7647" i="2" s="1"/>
  <c r="G6883" i="2"/>
  <c r="K6883" i="2"/>
  <c r="L6883" i="2" s="1"/>
  <c r="G9025" i="2"/>
  <c r="K9025" i="2"/>
  <c r="L9025" i="2" s="1"/>
  <c r="G7827" i="2"/>
  <c r="K7827" i="2"/>
  <c r="L7827" i="2" s="1"/>
  <c r="G8919" i="2"/>
  <c r="K8919" i="2"/>
  <c r="L8919" i="2" s="1"/>
  <c r="G7671" i="2"/>
  <c r="K7671" i="2"/>
  <c r="L7671" i="2" s="1"/>
  <c r="G8883" i="2"/>
  <c r="K8883" i="2"/>
  <c r="L8883" i="2" s="1"/>
  <c r="G7623" i="2"/>
  <c r="K7623" i="2"/>
  <c r="L7623" i="2" s="1"/>
  <c r="G8769" i="2"/>
  <c r="K8769" i="2"/>
  <c r="L8769" i="2" s="1"/>
  <c r="G7442" i="2"/>
  <c r="K7442" i="2"/>
  <c r="L7442" i="2" s="1"/>
  <c r="G8655" i="2"/>
  <c r="K8655" i="2"/>
  <c r="L8655" i="2" s="1"/>
  <c r="G7022" i="2"/>
  <c r="K7022" i="2"/>
  <c r="L7022" i="2" s="1"/>
  <c r="G8532" i="2"/>
  <c r="K8532" i="2"/>
  <c r="L8532" i="2" s="1"/>
  <c r="G6134" i="2"/>
  <c r="K6134" i="2"/>
  <c r="L6134" i="2" s="1"/>
  <c r="G8518" i="2"/>
  <c r="K8518" i="2"/>
  <c r="L8518" i="2" s="1"/>
  <c r="G8006" i="2"/>
  <c r="K8006" i="2"/>
  <c r="L8006" i="2" s="1"/>
  <c r="G7473" i="2"/>
  <c r="K7473" i="2"/>
  <c r="L7473" i="2" s="1"/>
  <c r="G4759" i="2"/>
  <c r="K4759" i="2"/>
  <c r="L4759" i="2" s="1"/>
  <c r="G8509" i="2"/>
  <c r="K8509" i="2"/>
  <c r="L8509" i="2" s="1"/>
  <c r="G7997" i="2"/>
  <c r="K7997" i="2"/>
  <c r="L7997" i="2" s="1"/>
  <c r="G7461" i="2"/>
  <c r="K7461" i="2"/>
  <c r="L7461" i="2" s="1"/>
  <c r="G7359" i="2"/>
  <c r="K7359" i="2"/>
  <c r="L7359" i="2" s="1"/>
  <c r="G8954" i="2"/>
  <c r="K8954" i="2"/>
  <c r="L8954" i="2" s="1"/>
  <c r="G8442" i="2"/>
  <c r="K8442" i="2"/>
  <c r="L8442" i="2" s="1"/>
  <c r="G7930" i="2"/>
  <c r="K7930" i="2"/>
  <c r="L7930" i="2" s="1"/>
  <c r="G7370" i="2"/>
  <c r="K7370" i="2"/>
  <c r="L7370" i="2" s="1"/>
  <c r="G8497" i="2"/>
  <c r="K8497" i="2"/>
  <c r="L8497" i="2" s="1"/>
  <c r="G7985" i="2"/>
  <c r="K7985" i="2"/>
  <c r="L7985" i="2" s="1"/>
  <c r="G7445" i="2"/>
  <c r="K7445" i="2"/>
  <c r="L7445" i="2" s="1"/>
  <c r="G9000" i="2"/>
  <c r="K9000" i="2"/>
  <c r="L9000" i="2" s="1"/>
  <c r="G8488" i="2"/>
  <c r="K8488" i="2"/>
  <c r="L8488" i="2" s="1"/>
  <c r="G7976" i="2"/>
  <c r="K7976" i="2"/>
  <c r="L7976" i="2" s="1"/>
  <c r="G7433" i="2"/>
  <c r="K7433" i="2"/>
  <c r="L7433" i="2" s="1"/>
  <c r="G7357" i="2"/>
  <c r="K7357" i="2"/>
  <c r="L7357" i="2" s="1"/>
  <c r="G6845" i="2"/>
  <c r="K6845" i="2"/>
  <c r="L6845" i="2" s="1"/>
  <c r="G6333" i="2"/>
  <c r="K6333" i="2"/>
  <c r="L6333" i="2" s="1"/>
  <c r="G5656" i="2"/>
  <c r="K5656" i="2"/>
  <c r="L5656" i="2" s="1"/>
  <c r="G7348" i="2"/>
  <c r="K7348" i="2"/>
  <c r="L7348" i="2" s="1"/>
  <c r="G6836" i="2"/>
  <c r="K6836" i="2"/>
  <c r="L6836" i="2" s="1"/>
  <c r="G6324" i="2"/>
  <c r="K6324" i="2"/>
  <c r="L6324" i="2" s="1"/>
  <c r="G5624" i="2"/>
  <c r="K5624" i="2"/>
  <c r="L5624" i="2" s="1"/>
  <c r="G5901" i="2"/>
  <c r="K5901" i="2"/>
  <c r="L5901" i="2" s="1"/>
  <c r="G6738" i="2"/>
  <c r="K6738" i="2"/>
  <c r="L6738" i="2" s="1"/>
  <c r="G6226" i="2"/>
  <c r="K6226" i="2"/>
  <c r="L6226" i="2" s="1"/>
  <c r="G5215" i="2"/>
  <c r="K5215" i="2"/>
  <c r="L5215" i="2" s="1"/>
  <c r="G6881" i="2"/>
  <c r="K6881" i="2"/>
  <c r="L6881" i="2" s="1"/>
  <c r="G6369" i="2"/>
  <c r="K6369" i="2"/>
  <c r="L6369" i="2" s="1"/>
  <c r="G5755" i="2"/>
  <c r="K5755" i="2"/>
  <c r="L5755" i="2" s="1"/>
  <c r="G7256" i="2"/>
  <c r="K7256" i="2"/>
  <c r="L7256" i="2" s="1"/>
  <c r="G6744" i="2"/>
  <c r="K6744" i="2"/>
  <c r="L6744" i="2" s="1"/>
  <c r="G6232" i="2"/>
  <c r="K6232" i="2"/>
  <c r="L6232" i="2" s="1"/>
  <c r="G5240" i="2"/>
  <c r="K5240" i="2"/>
  <c r="L5240" i="2" s="1"/>
  <c r="G6975" i="2"/>
  <c r="K6975" i="2"/>
  <c r="L6975" i="2" s="1"/>
  <c r="G6463" i="2"/>
  <c r="K6463" i="2"/>
  <c r="L6463" i="2" s="1"/>
  <c r="G5923" i="2"/>
  <c r="K5923" i="2"/>
  <c r="L5923" i="2" s="1"/>
  <c r="G5563" i="2"/>
  <c r="K5563" i="2"/>
  <c r="L5563" i="2" s="1"/>
  <c r="G4744" i="2"/>
  <c r="K4744" i="2"/>
  <c r="L4744" i="2" s="1"/>
  <c r="G5736" i="2"/>
  <c r="K5736" i="2"/>
  <c r="L5736" i="2" s="1"/>
  <c r="G4947" i="2"/>
  <c r="K4947" i="2"/>
  <c r="L4947" i="2" s="1"/>
  <c r="G4613" i="2"/>
  <c r="K4613" i="2"/>
  <c r="L4613" i="2" s="1"/>
  <c r="G5418" i="2"/>
  <c r="K5418" i="2"/>
  <c r="L5418" i="2" s="1"/>
  <c r="G4599" i="2"/>
  <c r="K4599" i="2"/>
  <c r="L4599" i="2" s="1"/>
  <c r="G5314" i="2"/>
  <c r="K5314" i="2"/>
  <c r="L5314" i="2" s="1"/>
  <c r="G4491" i="2"/>
  <c r="K4491" i="2"/>
  <c r="L4491" i="2" s="1"/>
  <c r="G4672" i="2"/>
  <c r="K4672" i="2"/>
  <c r="L4672" i="2" s="1"/>
  <c r="G5794" i="2"/>
  <c r="K5794" i="2"/>
  <c r="L5794" i="2" s="1"/>
  <c r="G5016" i="2"/>
  <c r="K5016" i="2"/>
  <c r="L5016" i="2" s="1"/>
  <c r="G3723" i="2"/>
  <c r="K3723" i="2"/>
  <c r="L3723" i="2" s="1"/>
  <c r="G5569" i="2"/>
  <c r="K5569" i="2"/>
  <c r="L5569" i="2" s="1"/>
  <c r="G5057" i="2"/>
  <c r="K5057" i="2"/>
  <c r="L5057" i="2" s="1"/>
  <c r="G4545" i="2"/>
  <c r="K4545" i="2"/>
  <c r="L4545" i="2" s="1"/>
  <c r="G3578" i="2"/>
  <c r="K3578" i="2"/>
  <c r="L3578" i="2" s="1"/>
  <c r="G5982" i="2"/>
  <c r="K5982" i="2"/>
  <c r="L5982" i="2" s="1"/>
  <c r="G5470" i="2"/>
  <c r="K5470" i="2"/>
  <c r="L5470" i="2" s="1"/>
  <c r="G4958" i="2"/>
  <c r="K4958" i="2"/>
  <c r="L4958" i="2" s="1"/>
  <c r="G4446" i="2"/>
  <c r="K4446" i="2"/>
  <c r="L4446" i="2" s="1"/>
  <c r="G4493" i="2"/>
  <c r="K4493" i="2"/>
  <c r="L4493" i="2" s="1"/>
  <c r="G3330" i="2"/>
  <c r="K3330" i="2"/>
  <c r="L3330" i="2" s="1"/>
  <c r="G5108" i="2"/>
  <c r="K5108" i="2"/>
  <c r="L5108" i="2" s="1"/>
  <c r="G4596" i="2"/>
  <c r="K4596" i="2"/>
  <c r="L4596" i="2" s="1"/>
  <c r="G3725" i="2"/>
  <c r="K3725" i="2"/>
  <c r="L3725" i="2" s="1"/>
  <c r="G2730" i="2"/>
  <c r="K2730" i="2"/>
  <c r="L2730" i="2" s="1"/>
  <c r="G3925" i="2"/>
  <c r="K3925" i="2"/>
  <c r="L3925" i="2" s="1"/>
  <c r="G2581" i="2"/>
  <c r="K2581" i="2"/>
  <c r="L2581" i="2" s="1"/>
  <c r="G3891" i="2"/>
  <c r="K3891" i="2"/>
  <c r="L3891" i="2" s="1"/>
  <c r="G4395" i="2"/>
  <c r="K4395" i="2"/>
  <c r="L4395" i="2" s="1"/>
  <c r="G3878" i="2"/>
  <c r="K3878" i="2"/>
  <c r="L3878" i="2" s="1"/>
  <c r="G4378" i="2"/>
  <c r="K4378" i="2"/>
  <c r="L4378" i="2" s="1"/>
  <c r="G3857" i="2"/>
  <c r="K3857" i="2"/>
  <c r="L3857" i="2" s="1"/>
  <c r="G3611" i="2"/>
  <c r="K3611" i="2"/>
  <c r="L3611" i="2" s="1"/>
  <c r="G2992" i="2"/>
  <c r="K2992" i="2"/>
  <c r="L2992" i="2" s="1"/>
  <c r="G3449" i="2"/>
  <c r="K3449" i="2"/>
  <c r="L3449" i="2" s="1"/>
  <c r="G2410" i="2"/>
  <c r="K2410" i="2"/>
  <c r="L2410" i="2" s="1"/>
  <c r="G3440" i="2"/>
  <c r="K3440" i="2"/>
  <c r="L3440" i="2" s="1"/>
  <c r="G2335" i="2"/>
  <c r="K2335" i="2"/>
  <c r="L2335" i="2" s="1"/>
  <c r="G3439" i="2"/>
  <c r="K3439" i="2"/>
  <c r="L3439" i="2" s="1"/>
  <c r="G2330" i="2"/>
  <c r="K2330" i="2"/>
  <c r="L2330" i="2" s="1"/>
  <c r="G3281" i="2"/>
  <c r="K3281" i="2"/>
  <c r="L3281" i="2" s="1"/>
  <c r="G2769" i="2"/>
  <c r="K2769" i="2"/>
  <c r="L2769" i="2" s="1"/>
  <c r="G1221" i="2"/>
  <c r="K1221" i="2"/>
  <c r="L1221" i="2" s="1"/>
  <c r="G2535" i="2"/>
  <c r="K2535" i="2"/>
  <c r="L2535" i="2" s="1"/>
  <c r="G2838" i="2"/>
  <c r="K2838" i="2"/>
  <c r="L2838" i="2" s="1"/>
  <c r="G1801" i="2"/>
  <c r="K1801" i="2"/>
  <c r="L1801" i="2" s="1"/>
  <c r="G3204" i="2"/>
  <c r="K3204" i="2"/>
  <c r="L3204" i="2" s="1"/>
  <c r="G2669" i="2"/>
  <c r="K2669" i="2"/>
  <c r="L2669" i="2" s="1"/>
  <c r="G3051" i="2"/>
  <c r="K3051" i="2"/>
  <c r="L3051" i="2" s="1"/>
  <c r="G2449" i="2"/>
  <c r="K2449" i="2"/>
  <c r="L2449" i="2" s="1"/>
  <c r="G2228" i="2"/>
  <c r="K2228" i="2"/>
  <c r="L2228" i="2" s="1"/>
  <c r="G2731" i="2"/>
  <c r="K2731" i="2"/>
  <c r="L2731" i="2" s="1"/>
  <c r="G2219" i="2"/>
  <c r="K2219" i="2"/>
  <c r="L2219" i="2" s="1"/>
  <c r="G2257" i="2"/>
  <c r="K2257" i="2"/>
  <c r="L2257" i="2" s="1"/>
  <c r="G472" i="2"/>
  <c r="K472" i="2"/>
  <c r="L472" i="2" s="1"/>
  <c r="G2001" i="2"/>
  <c r="K2001" i="2"/>
  <c r="L2001" i="2" s="1"/>
  <c r="G2630" i="2"/>
  <c r="K2630" i="2"/>
  <c r="L2630" i="2" s="1"/>
  <c r="G2118" i="2"/>
  <c r="K2118" i="2"/>
  <c r="L2118" i="2" s="1"/>
  <c r="G1936" i="2"/>
  <c r="K1936" i="2"/>
  <c r="L1936" i="2" s="1"/>
  <c r="G1424" i="2"/>
  <c r="K1424" i="2"/>
  <c r="L1424" i="2" s="1"/>
  <c r="G1799" i="2"/>
  <c r="K1799" i="2"/>
  <c r="L1799" i="2" s="1"/>
  <c r="G1242" i="2"/>
  <c r="K1242" i="2"/>
  <c r="L1242" i="2" s="1"/>
  <c r="G1662" i="2"/>
  <c r="K1662" i="2"/>
  <c r="L1662" i="2" s="1"/>
  <c r="G898" i="2"/>
  <c r="K898" i="2"/>
  <c r="L898" i="2" s="1"/>
  <c r="G1341" i="2"/>
  <c r="K1341" i="2"/>
  <c r="L1341" i="2" s="1"/>
  <c r="G1844" i="2"/>
  <c r="K1844" i="2"/>
  <c r="L1844" i="2" s="1"/>
  <c r="G1314" i="2"/>
  <c r="K1314" i="2"/>
  <c r="L1314" i="2" s="1"/>
  <c r="G1835" i="2"/>
  <c r="K1835" i="2"/>
  <c r="L1835" i="2" s="1"/>
  <c r="G1299" i="2"/>
  <c r="K1299" i="2"/>
  <c r="L1299" i="2" s="1"/>
  <c r="G1129" i="2"/>
  <c r="K1129" i="2"/>
  <c r="L1129" i="2" s="1"/>
  <c r="G617" i="2"/>
  <c r="K617" i="2"/>
  <c r="L617" i="2" s="1"/>
  <c r="G751" i="2"/>
  <c r="K751" i="2"/>
  <c r="L751" i="2" s="1"/>
  <c r="G1254" i="2"/>
  <c r="K1254" i="2"/>
  <c r="L1254" i="2" s="1"/>
  <c r="G742" i="2"/>
  <c r="K742" i="2"/>
  <c r="L742" i="2" s="1"/>
  <c r="G1013" i="2"/>
  <c r="K1013" i="2"/>
  <c r="L1013" i="2" s="1"/>
  <c r="G501" i="2"/>
  <c r="K501" i="2"/>
  <c r="L501" i="2" s="1"/>
  <c r="G1004" i="2"/>
  <c r="K1004" i="2"/>
  <c r="L1004" i="2" s="1"/>
  <c r="G492" i="2"/>
  <c r="K492" i="2"/>
  <c r="L492" i="2" s="1"/>
  <c r="G827" i="2"/>
  <c r="K827" i="2"/>
  <c r="L827" i="2" s="1"/>
  <c r="G626" i="2"/>
  <c r="K626" i="2"/>
  <c r="L626" i="2" s="1"/>
  <c r="G7340" i="2"/>
  <c r="K7340" i="2"/>
  <c r="L7340" i="2" s="1"/>
  <c r="G6316" i="2"/>
  <c r="K6316" i="2"/>
  <c r="L6316" i="2" s="1"/>
  <c r="G5887" i="2"/>
  <c r="K5887" i="2"/>
  <c r="L5887" i="2" s="1"/>
  <c r="G6282" i="2"/>
  <c r="K6282" i="2"/>
  <c r="L6282" i="2" s="1"/>
  <c r="G7001" i="2"/>
  <c r="K7001" i="2"/>
  <c r="L7001" i="2" s="1"/>
  <c r="G5855" i="2"/>
  <c r="K5855" i="2"/>
  <c r="L5855" i="2" s="1"/>
  <c r="G6800" i="2"/>
  <c r="K6800" i="2"/>
  <c r="L6800" i="2" s="1"/>
  <c r="G5711" i="2"/>
  <c r="K5711" i="2"/>
  <c r="L5711" i="2" s="1"/>
  <c r="G6647" i="2"/>
  <c r="K6647" i="2"/>
  <c r="L6647" i="2" s="1"/>
  <c r="G5727" i="2"/>
  <c r="K5727" i="2"/>
  <c r="L5727" i="2" s="1"/>
  <c r="G3873" i="2"/>
  <c r="K3873" i="2"/>
  <c r="L3873" i="2" s="1"/>
  <c r="G4400" i="2"/>
  <c r="K4400" i="2"/>
  <c r="L4400" i="2" s="1"/>
  <c r="G4893" i="2"/>
  <c r="K4893" i="2"/>
  <c r="L4893" i="2" s="1"/>
  <c r="G4891" i="2"/>
  <c r="K4891" i="2"/>
  <c r="L4891" i="2" s="1"/>
  <c r="G4230" i="2"/>
  <c r="K4230" i="2"/>
  <c r="L4230" i="2" s="1"/>
  <c r="G4799" i="2"/>
  <c r="K4799" i="2"/>
  <c r="L4799" i="2" s="1"/>
  <c r="G5369" i="2"/>
  <c r="K5369" i="2"/>
  <c r="L5369" i="2" s="1"/>
  <c r="G4289" i="2"/>
  <c r="K4289" i="2"/>
  <c r="L4289" i="2" s="1"/>
  <c r="G5846" i="2"/>
  <c r="K5846" i="2"/>
  <c r="L5846" i="2" s="1"/>
  <c r="G4758" i="2"/>
  <c r="K4758" i="2"/>
  <c r="L4758" i="2" s="1"/>
  <c r="G4185" i="2"/>
  <c r="K4185" i="2"/>
  <c r="L4185" i="2" s="1"/>
  <c r="G4908" i="2"/>
  <c r="K4908" i="2"/>
  <c r="L4908" i="2" s="1"/>
  <c r="G3325" i="2"/>
  <c r="K3325" i="2"/>
  <c r="L3325" i="2" s="1"/>
  <c r="G3754" i="2"/>
  <c r="K3754" i="2"/>
  <c r="L3754" i="2" s="1"/>
  <c r="G3709" i="2"/>
  <c r="K3709" i="2"/>
  <c r="L3709" i="2" s="1"/>
  <c r="G3782" i="2"/>
  <c r="K3782" i="2"/>
  <c r="L3782" i="2" s="1"/>
  <c r="G3761" i="2"/>
  <c r="K3761" i="2"/>
  <c r="L3761" i="2" s="1"/>
  <c r="G2800" i="2"/>
  <c r="K2800" i="2"/>
  <c r="L2800" i="2" s="1"/>
  <c r="G2346" i="2"/>
  <c r="K2346" i="2"/>
  <c r="L2346" i="2" s="1"/>
  <c r="G2263" i="2"/>
  <c r="K2263" i="2"/>
  <c r="L2263" i="2" s="1"/>
  <c r="G2656" i="2"/>
  <c r="K2656" i="2"/>
  <c r="L2656" i="2" s="1"/>
  <c r="G2825" i="2"/>
  <c r="K2825" i="2"/>
  <c r="L2825" i="2" s="1"/>
  <c r="G2695" i="2"/>
  <c r="K2695" i="2"/>
  <c r="L2695" i="2" s="1"/>
  <c r="G2082" i="2"/>
  <c r="K2082" i="2"/>
  <c r="L2082" i="2" s="1"/>
  <c r="G2744" i="2"/>
  <c r="K2744" i="2"/>
  <c r="L2744" i="2" s="1"/>
  <c r="G2540" i="2"/>
  <c r="K2540" i="2"/>
  <c r="L2540" i="2" s="1"/>
  <c r="G1002" i="2"/>
  <c r="K1002" i="2"/>
  <c r="L1002" i="2" s="1"/>
  <c r="G850" i="2"/>
  <c r="K850" i="2"/>
  <c r="L850" i="2" s="1"/>
  <c r="G816" i="2"/>
  <c r="K816" i="2"/>
  <c r="L816" i="2" s="1"/>
  <c r="G1727" i="2"/>
  <c r="K1727" i="2"/>
  <c r="L1727" i="2" s="1"/>
  <c r="G1571" i="2"/>
  <c r="K1571" i="2"/>
  <c r="L1571" i="2" s="1"/>
  <c r="G350" i="2"/>
  <c r="K350" i="2"/>
  <c r="L350" i="2" s="1"/>
  <c r="G7504" i="2"/>
  <c r="K7504" i="2"/>
  <c r="L7504" i="2" s="1"/>
  <c r="G7924" i="2"/>
  <c r="K7924" i="2"/>
  <c r="L7924" i="2" s="1"/>
  <c r="G7554" i="2"/>
  <c r="K7554" i="2"/>
  <c r="L7554" i="2" s="1"/>
  <c r="G6070" i="2"/>
  <c r="K6070" i="2"/>
  <c r="L6070" i="2" s="1"/>
  <c r="G8891" i="2"/>
  <c r="K8891" i="2"/>
  <c r="L8891" i="2" s="1"/>
  <c r="G7635" i="2"/>
  <c r="K7635" i="2"/>
  <c r="L7635" i="2" s="1"/>
  <c r="G8775" i="2"/>
  <c r="K8775" i="2"/>
  <c r="L8775" i="2" s="1"/>
  <c r="G7453" i="2"/>
  <c r="K7453" i="2"/>
  <c r="L7453" i="2" s="1"/>
  <c r="G8739" i="2"/>
  <c r="K8739" i="2"/>
  <c r="L8739" i="2" s="1"/>
  <c r="G7389" i="2"/>
  <c r="K7389" i="2"/>
  <c r="L7389" i="2" s="1"/>
  <c r="G8625" i="2"/>
  <c r="K8625" i="2"/>
  <c r="L8625" i="2" s="1"/>
  <c r="G6851" i="2"/>
  <c r="K6851" i="2"/>
  <c r="L6851" i="2" s="1"/>
  <c r="G8492" i="2"/>
  <c r="K8492" i="2"/>
  <c r="L8492" i="2" s="1"/>
  <c r="G4810" i="2"/>
  <c r="K4810" i="2"/>
  <c r="L4810" i="2" s="1"/>
  <c r="G8340" i="2"/>
  <c r="K8340" i="2"/>
  <c r="L8340" i="2" s="1"/>
  <c r="G8958" i="2"/>
  <c r="K8958" i="2"/>
  <c r="L8958" i="2" s="1"/>
  <c r="G8446" i="2"/>
  <c r="K8446" i="2"/>
  <c r="L8446" i="2" s="1"/>
  <c r="G7934" i="2"/>
  <c r="K7934" i="2"/>
  <c r="L7934" i="2" s="1"/>
  <c r="G7377" i="2"/>
  <c r="K7377" i="2"/>
  <c r="L7377" i="2" s="1"/>
  <c r="G8949" i="2"/>
  <c r="K8949" i="2"/>
  <c r="L8949" i="2" s="1"/>
  <c r="G8437" i="2"/>
  <c r="K8437" i="2"/>
  <c r="L8437" i="2" s="1"/>
  <c r="G7925" i="2"/>
  <c r="K7925" i="2"/>
  <c r="L7925" i="2" s="1"/>
  <c r="G7362" i="2"/>
  <c r="K7362" i="2"/>
  <c r="L7362" i="2" s="1"/>
  <c r="G7203" i="2"/>
  <c r="K7203" i="2"/>
  <c r="L7203" i="2" s="1"/>
  <c r="G8882" i="2"/>
  <c r="K8882" i="2"/>
  <c r="L8882" i="2" s="1"/>
  <c r="G8370" i="2"/>
  <c r="K8370" i="2"/>
  <c r="L8370" i="2" s="1"/>
  <c r="G7858" i="2"/>
  <c r="K7858" i="2"/>
  <c r="L7858" i="2" s="1"/>
  <c r="G7222" i="2"/>
  <c r="K7222" i="2"/>
  <c r="L7222" i="2" s="1"/>
  <c r="G8425" i="2"/>
  <c r="K8425" i="2"/>
  <c r="L8425" i="2" s="1"/>
  <c r="G7913" i="2"/>
  <c r="K7913" i="2"/>
  <c r="L7913" i="2" s="1"/>
  <c r="G7342" i="2"/>
  <c r="K7342" i="2"/>
  <c r="L7342" i="2" s="1"/>
  <c r="G8928" i="2"/>
  <c r="K8928" i="2"/>
  <c r="L8928" i="2" s="1"/>
  <c r="G8416" i="2"/>
  <c r="K8416" i="2"/>
  <c r="L8416" i="2" s="1"/>
  <c r="G7904" i="2"/>
  <c r="K7904" i="2"/>
  <c r="L7904" i="2" s="1"/>
  <c r="G7323" i="2"/>
  <c r="K7323" i="2"/>
  <c r="L7323" i="2" s="1"/>
  <c r="G7221" i="2"/>
  <c r="K7221" i="2"/>
  <c r="L7221" i="2" s="1"/>
  <c r="G6709" i="2"/>
  <c r="K6709" i="2"/>
  <c r="L6709" i="2" s="1"/>
  <c r="G6197" i="2"/>
  <c r="K6197" i="2"/>
  <c r="L6197" i="2" s="1"/>
  <c r="G5061" i="2"/>
  <c r="K5061" i="2"/>
  <c r="L5061" i="2" s="1"/>
  <c r="G6892" i="2"/>
  <c r="K6892" i="2"/>
  <c r="L6892" i="2" s="1"/>
  <c r="G5775" i="2"/>
  <c r="K5775" i="2"/>
  <c r="L5775" i="2" s="1"/>
  <c r="G6730" i="2"/>
  <c r="K6730" i="2"/>
  <c r="L6730" i="2" s="1"/>
  <c r="G5181" i="2"/>
  <c r="K5181" i="2"/>
  <c r="L5181" i="2" s="1"/>
  <c r="G6297" i="2"/>
  <c r="K6297" i="2"/>
  <c r="L6297" i="2" s="1"/>
  <c r="G7248" i="2"/>
  <c r="K7248" i="2"/>
  <c r="L7248" i="2" s="1"/>
  <c r="G6160" i="2"/>
  <c r="K6160" i="2"/>
  <c r="L6160" i="2" s="1"/>
  <c r="G6903" i="2"/>
  <c r="K6903" i="2"/>
  <c r="L6903" i="2" s="1"/>
  <c r="G5795" i="2"/>
  <c r="K5795" i="2"/>
  <c r="L5795" i="2" s="1"/>
  <c r="G4527" i="2"/>
  <c r="K4527" i="2"/>
  <c r="L4527" i="2" s="1"/>
  <c r="G4832" i="2"/>
  <c r="K4832" i="2"/>
  <c r="L4832" i="2" s="1"/>
  <c r="G5200" i="2"/>
  <c r="K5200" i="2"/>
  <c r="L5200" i="2" s="1"/>
  <c r="G4994" i="2"/>
  <c r="K4994" i="2"/>
  <c r="L4994" i="2" s="1"/>
  <c r="G3974" i="2"/>
  <c r="K3974" i="2"/>
  <c r="L3974" i="2" s="1"/>
  <c r="G4594" i="2"/>
  <c r="K4594" i="2"/>
  <c r="L4594" i="2" s="1"/>
  <c r="G5305" i="2"/>
  <c r="K5305" i="2"/>
  <c r="L5305" i="2" s="1"/>
  <c r="G4161" i="2"/>
  <c r="K4161" i="2"/>
  <c r="L4161" i="2" s="1"/>
  <c r="G5654" i="2"/>
  <c r="K5654" i="2"/>
  <c r="L5654" i="2" s="1"/>
  <c r="G4694" i="2"/>
  <c r="K4694" i="2"/>
  <c r="L4694" i="2" s="1"/>
  <c r="G4057" i="2"/>
  <c r="K4057" i="2"/>
  <c r="L4057" i="2" s="1"/>
  <c r="G4844" i="2"/>
  <c r="K4844" i="2"/>
  <c r="L4844" i="2" s="1"/>
  <c r="G3110" i="2"/>
  <c r="K3110" i="2"/>
  <c r="L3110" i="2" s="1"/>
  <c r="G3466" i="2"/>
  <c r="K3466" i="2"/>
  <c r="L3466" i="2" s="1"/>
  <c r="G3398" i="2"/>
  <c r="K3398" i="2"/>
  <c r="L3398" i="2" s="1"/>
  <c r="G3210" i="2"/>
  <c r="K3210" i="2"/>
  <c r="L3210" i="2" s="1"/>
  <c r="G3147" i="2"/>
  <c r="K3147" i="2"/>
  <c r="L3147" i="2" s="1"/>
  <c r="G2009" i="2"/>
  <c r="K2009" i="2"/>
  <c r="L2009" i="2" s="1"/>
  <c r="G3496" i="2"/>
  <c r="K3496" i="2"/>
  <c r="L3496" i="2" s="1"/>
  <c r="G3431" i="2"/>
  <c r="K3431" i="2"/>
  <c r="L3431" i="2" s="1"/>
  <c r="G3273" i="2"/>
  <c r="K3273" i="2"/>
  <c r="L3273" i="2" s="1"/>
  <c r="G3031" i="2"/>
  <c r="K3031" i="2"/>
  <c r="L3031" i="2" s="1"/>
  <c r="G2830" i="2"/>
  <c r="K2830" i="2"/>
  <c r="L2830" i="2" s="1"/>
  <c r="G3196" i="2"/>
  <c r="K3196" i="2"/>
  <c r="L3196" i="2" s="1"/>
  <c r="G3043" i="2"/>
  <c r="K3043" i="2"/>
  <c r="L3043" i="2" s="1"/>
  <c r="G2284" i="2"/>
  <c r="K2284" i="2"/>
  <c r="L2284" i="2" s="1"/>
  <c r="G2211" i="2"/>
  <c r="K2211" i="2"/>
  <c r="L2211" i="2" s="1"/>
  <c r="G2528" i="2"/>
  <c r="K2528" i="2"/>
  <c r="L2528" i="2" s="1"/>
  <c r="G1761" i="2"/>
  <c r="K1761" i="2"/>
  <c r="L1761" i="2" s="1"/>
  <c r="G1098" i="2"/>
  <c r="K1098" i="2"/>
  <c r="L1098" i="2" s="1"/>
  <c r="G487" i="2"/>
  <c r="K487" i="2"/>
  <c r="L487" i="2" s="1"/>
  <c r="G618" i="2"/>
  <c r="K618" i="2"/>
  <c r="L618" i="2" s="1"/>
  <c r="G9031" i="2"/>
  <c r="K9031" i="2"/>
  <c r="L9031" i="2" s="1"/>
  <c r="G8772" i="2"/>
  <c r="K8772" i="2"/>
  <c r="L8772" i="2" s="1"/>
  <c r="G8479" i="2"/>
  <c r="K8479" i="2"/>
  <c r="L8479" i="2" s="1"/>
  <c r="G9074" i="2"/>
  <c r="K9074" i="2"/>
  <c r="L9074" i="2" s="1"/>
  <c r="G7955" i="2"/>
  <c r="K7955" i="2"/>
  <c r="L7955" i="2" s="1"/>
  <c r="G9014" i="2"/>
  <c r="K9014" i="2"/>
  <c r="L9014" i="2" s="1"/>
  <c r="G7799" i="2"/>
  <c r="K7799" i="2"/>
  <c r="L7799" i="2" s="1"/>
  <c r="G8979" i="2"/>
  <c r="K8979" i="2"/>
  <c r="L8979" i="2" s="1"/>
  <c r="G7751" i="2"/>
  <c r="K7751" i="2"/>
  <c r="L7751" i="2" s="1"/>
  <c r="G8865" i="2"/>
  <c r="K8865" i="2"/>
  <c r="L8865" i="2" s="1"/>
  <c r="G7595" i="2"/>
  <c r="K7595" i="2"/>
  <c r="L7595" i="2" s="1"/>
  <c r="G8751" i="2"/>
  <c r="K8751" i="2"/>
  <c r="L8751" i="2" s="1"/>
  <c r="G7410" i="2"/>
  <c r="K7410" i="2"/>
  <c r="L7410" i="2" s="1"/>
  <c r="G8636" i="2"/>
  <c r="K8636" i="2"/>
  <c r="L8636" i="2" s="1"/>
  <c r="G6930" i="2"/>
  <c r="K6930" i="2"/>
  <c r="L6930" i="2" s="1"/>
  <c r="G8566" i="2"/>
  <c r="K8566" i="2"/>
  <c r="L8566" i="2" s="1"/>
  <c r="G8054" i="2"/>
  <c r="K8054" i="2"/>
  <c r="L8054" i="2" s="1"/>
  <c r="G7530" i="2"/>
  <c r="K7530" i="2"/>
  <c r="L7530" i="2" s="1"/>
  <c r="G6021" i="2"/>
  <c r="K6021" i="2"/>
  <c r="L6021" i="2" s="1"/>
  <c r="G8557" i="2"/>
  <c r="K8557" i="2"/>
  <c r="L8557" i="2" s="1"/>
  <c r="G8045" i="2"/>
  <c r="K8045" i="2"/>
  <c r="L8045" i="2" s="1"/>
  <c r="G7520" i="2"/>
  <c r="K7520" i="2"/>
  <c r="L7520" i="2" s="1"/>
  <c r="G5920" i="2"/>
  <c r="K5920" i="2"/>
  <c r="L5920" i="2" s="1"/>
  <c r="G9002" i="2"/>
  <c r="K9002" i="2"/>
  <c r="L9002" i="2" s="1"/>
  <c r="G8490" i="2"/>
  <c r="K8490" i="2"/>
  <c r="L8490" i="2" s="1"/>
  <c r="G7978" i="2"/>
  <c r="K7978" i="2"/>
  <c r="L7978" i="2" s="1"/>
  <c r="G7435" i="2"/>
  <c r="K7435" i="2"/>
  <c r="L7435" i="2" s="1"/>
  <c r="G8545" i="2"/>
  <c r="K8545" i="2"/>
  <c r="L8545" i="2" s="1"/>
  <c r="G8033" i="2"/>
  <c r="K8033" i="2"/>
  <c r="L8033" i="2" s="1"/>
  <c r="G7506" i="2"/>
  <c r="K7506" i="2"/>
  <c r="L7506" i="2" s="1"/>
  <c r="G5749" i="2"/>
  <c r="K5749" i="2"/>
  <c r="L5749" i="2" s="1"/>
  <c r="G8536" i="2"/>
  <c r="K8536" i="2"/>
  <c r="L8536" i="2" s="1"/>
  <c r="G8024" i="2"/>
  <c r="K8024" i="2"/>
  <c r="L8024" i="2" s="1"/>
  <c r="G7496" i="2"/>
  <c r="K7496" i="2"/>
  <c r="L7496" i="2" s="1"/>
  <c r="G5504" i="2"/>
  <c r="K5504" i="2"/>
  <c r="L5504" i="2" s="1"/>
  <c r="G6893" i="2"/>
  <c r="K6893" i="2"/>
  <c r="L6893" i="2" s="1"/>
  <c r="G6381" i="2"/>
  <c r="K6381" i="2"/>
  <c r="L6381" i="2" s="1"/>
  <c r="G5776" i="2"/>
  <c r="K5776" i="2"/>
  <c r="L5776" i="2" s="1"/>
  <c r="G7396" i="2"/>
  <c r="K7396" i="2"/>
  <c r="L7396" i="2" s="1"/>
  <c r="G6884" i="2"/>
  <c r="K6884" i="2"/>
  <c r="L6884" i="2" s="1"/>
  <c r="G6372" i="2"/>
  <c r="K6372" i="2"/>
  <c r="L6372" i="2" s="1"/>
  <c r="G5760" i="2"/>
  <c r="K5760" i="2"/>
  <c r="L5760" i="2" s="1"/>
  <c r="G5979" i="2"/>
  <c r="K5979" i="2"/>
  <c r="L5979" i="2" s="1"/>
  <c r="G6786" i="2"/>
  <c r="K6786" i="2"/>
  <c r="L6786" i="2" s="1"/>
  <c r="G6274" i="2"/>
  <c r="K6274" i="2"/>
  <c r="L6274" i="2" s="1"/>
  <c r="G5419" i="2"/>
  <c r="K5419" i="2"/>
  <c r="L5419" i="2" s="1"/>
  <c r="G6929" i="2"/>
  <c r="K6929" i="2"/>
  <c r="L6929" i="2" s="1"/>
  <c r="G6417" i="2"/>
  <c r="K6417" i="2"/>
  <c r="L6417" i="2" s="1"/>
  <c r="G5840" i="2"/>
  <c r="K5840" i="2"/>
  <c r="L5840" i="2" s="1"/>
  <c r="G7304" i="2"/>
  <c r="K7304" i="2"/>
  <c r="L7304" i="2" s="1"/>
  <c r="G6792" i="2"/>
  <c r="K6792" i="2"/>
  <c r="L6792" i="2" s="1"/>
  <c r="G6280" i="2"/>
  <c r="K6280" i="2"/>
  <c r="L6280" i="2" s="1"/>
  <c r="G5445" i="2"/>
  <c r="K5445" i="2"/>
  <c r="L5445" i="2" s="1"/>
  <c r="G7023" i="2"/>
  <c r="K7023" i="2"/>
  <c r="L7023" i="2" s="1"/>
  <c r="G6511" i="2"/>
  <c r="K6511" i="2"/>
  <c r="L6511" i="2" s="1"/>
  <c r="G5995" i="2"/>
  <c r="K5995" i="2"/>
  <c r="L5995" i="2" s="1"/>
  <c r="G5631" i="2"/>
  <c r="K5631" i="2"/>
  <c r="L5631" i="2" s="1"/>
  <c r="G4821" i="2"/>
  <c r="K4821" i="2"/>
  <c r="L4821" i="2" s="1"/>
  <c r="G5800" i="2"/>
  <c r="K5800" i="2"/>
  <c r="L5800" i="2" s="1"/>
  <c r="G5024" i="2"/>
  <c r="K5024" i="2"/>
  <c r="L5024" i="2" s="1"/>
  <c r="G3766" i="2"/>
  <c r="K3766" i="2"/>
  <c r="L3766" i="2" s="1"/>
  <c r="G5495" i="2"/>
  <c r="K5495" i="2"/>
  <c r="L5495" i="2" s="1"/>
  <c r="G4675" i="2"/>
  <c r="K4675" i="2"/>
  <c r="L4675" i="2" s="1"/>
  <c r="G5391" i="2"/>
  <c r="K5391" i="2"/>
  <c r="L5391" i="2" s="1"/>
  <c r="G4571" i="2"/>
  <c r="K4571" i="2"/>
  <c r="L4571" i="2" s="1"/>
  <c r="G4749" i="2"/>
  <c r="K4749" i="2"/>
  <c r="L4749" i="2" s="1"/>
  <c r="G5858" i="2"/>
  <c r="K5858" i="2"/>
  <c r="L5858" i="2" s="1"/>
  <c r="G5093" i="2"/>
  <c r="K5093" i="2"/>
  <c r="L5093" i="2" s="1"/>
  <c r="G4032" i="2"/>
  <c r="K4032" i="2"/>
  <c r="L4032" i="2" s="1"/>
  <c r="G5617" i="2"/>
  <c r="K5617" i="2"/>
  <c r="L5617" i="2" s="1"/>
  <c r="G5105" i="2"/>
  <c r="K5105" i="2"/>
  <c r="L5105" i="2" s="1"/>
  <c r="G4593" i="2"/>
  <c r="K4593" i="2"/>
  <c r="L4593" i="2" s="1"/>
  <c r="G3716" i="2"/>
  <c r="K3716" i="2"/>
  <c r="L3716" i="2" s="1"/>
  <c r="G3410" i="2"/>
  <c r="K3410" i="2"/>
  <c r="L3410" i="2" s="1"/>
  <c r="G5518" i="2"/>
  <c r="K5518" i="2"/>
  <c r="L5518" i="2" s="1"/>
  <c r="G5006" i="2"/>
  <c r="K5006" i="2"/>
  <c r="L5006" i="2" s="1"/>
  <c r="G4494" i="2"/>
  <c r="K4494" i="2"/>
  <c r="L4494" i="2" s="1"/>
  <c r="G3340" i="2"/>
  <c r="K3340" i="2"/>
  <c r="L3340" i="2" s="1"/>
  <c r="G3565" i="2"/>
  <c r="K3565" i="2"/>
  <c r="L3565" i="2" s="1"/>
  <c r="G5156" i="2"/>
  <c r="K5156" i="2"/>
  <c r="L5156" i="2" s="1"/>
  <c r="G4644" i="2"/>
  <c r="K4644" i="2"/>
  <c r="L4644" i="2" s="1"/>
  <c r="G3853" i="2"/>
  <c r="K3853" i="2"/>
  <c r="L3853" i="2" s="1"/>
  <c r="G3136" i="2"/>
  <c r="K3136" i="2"/>
  <c r="L3136" i="2" s="1"/>
  <c r="G3973" i="2"/>
  <c r="K3973" i="2"/>
  <c r="L3973" i="2" s="1"/>
  <c r="G3096" i="2"/>
  <c r="K3096" i="2"/>
  <c r="L3096" i="2" s="1"/>
  <c r="G3940" i="2"/>
  <c r="K3940" i="2"/>
  <c r="L3940" i="2" s="1"/>
  <c r="G2784" i="2"/>
  <c r="K2784" i="2"/>
  <c r="L2784" i="2" s="1"/>
  <c r="G3931" i="2"/>
  <c r="K3931" i="2"/>
  <c r="L3931" i="2" s="1"/>
  <c r="G2674" i="2"/>
  <c r="K2674" i="2"/>
  <c r="L2674" i="2" s="1"/>
  <c r="G3914" i="2"/>
  <c r="K3914" i="2"/>
  <c r="L3914" i="2" s="1"/>
  <c r="G2237" i="2"/>
  <c r="K2237" i="2"/>
  <c r="L2237" i="2" s="1"/>
  <c r="G3095" i="2"/>
  <c r="K3095" i="2"/>
  <c r="L3095" i="2" s="1"/>
  <c r="G1826" i="2"/>
  <c r="K1826" i="2"/>
  <c r="L1826" i="2" s="1"/>
  <c r="G2664" i="2"/>
  <c r="K2664" i="2"/>
  <c r="L2664" i="2" s="1"/>
  <c r="G3488" i="2"/>
  <c r="K3488" i="2"/>
  <c r="L3488" i="2" s="1"/>
  <c r="G2632" i="2"/>
  <c r="K2632" i="2"/>
  <c r="L2632" i="2" s="1"/>
  <c r="G3487" i="2"/>
  <c r="K3487" i="2"/>
  <c r="L3487" i="2" s="1"/>
  <c r="G2628" i="2"/>
  <c r="K2628" i="2"/>
  <c r="L2628" i="2" s="1"/>
  <c r="G2242" i="2"/>
  <c r="K2242" i="2"/>
  <c r="L2242" i="2" s="1"/>
  <c r="G2817" i="2"/>
  <c r="K2817" i="2"/>
  <c r="L2817" i="2" s="1"/>
  <c r="G1594" i="2"/>
  <c r="K1594" i="2"/>
  <c r="L1594" i="2" s="1"/>
  <c r="G2599" i="2"/>
  <c r="K2599" i="2"/>
  <c r="L2599" i="2" s="1"/>
  <c r="G2886" i="2"/>
  <c r="K2886" i="2"/>
  <c r="L2886" i="2" s="1"/>
  <c r="G2060" i="2"/>
  <c r="K2060" i="2"/>
  <c r="L2060" i="2" s="1"/>
  <c r="G3252" i="2"/>
  <c r="K3252" i="2"/>
  <c r="L3252" i="2" s="1"/>
  <c r="G2733" i="2"/>
  <c r="K2733" i="2"/>
  <c r="L2733" i="2" s="1"/>
  <c r="G3099" i="2"/>
  <c r="K3099" i="2"/>
  <c r="L3099" i="2" s="1"/>
  <c r="G2529" i="2"/>
  <c r="K2529" i="2"/>
  <c r="L2529" i="2" s="1"/>
  <c r="G2276" i="2"/>
  <c r="K2276" i="2"/>
  <c r="L2276" i="2" s="1"/>
  <c r="G880" i="2"/>
  <c r="K880" i="2"/>
  <c r="L880" i="2" s="1"/>
  <c r="G2267" i="2"/>
  <c r="K2267" i="2"/>
  <c r="L2267" i="2" s="1"/>
  <c r="G722" i="2"/>
  <c r="K722" i="2"/>
  <c r="L722" i="2" s="1"/>
  <c r="G1195" i="2"/>
  <c r="K1195" i="2"/>
  <c r="L1195" i="2" s="1"/>
  <c r="G2072" i="2"/>
  <c r="K2072" i="2"/>
  <c r="L2072" i="2" s="1"/>
  <c r="G2678" i="2"/>
  <c r="K2678" i="2"/>
  <c r="L2678" i="2" s="1"/>
  <c r="G2166" i="2"/>
  <c r="K2166" i="2"/>
  <c r="L2166" i="2" s="1"/>
  <c r="G1984" i="2"/>
  <c r="K1984" i="2"/>
  <c r="L1984" i="2" s="1"/>
  <c r="G1472" i="2"/>
  <c r="K1472" i="2"/>
  <c r="L1472" i="2" s="1"/>
  <c r="G1847" i="2"/>
  <c r="K1847" i="2"/>
  <c r="L1847" i="2" s="1"/>
  <c r="G1319" i="2"/>
  <c r="K1319" i="2"/>
  <c r="L1319" i="2" s="1"/>
  <c r="G1710" i="2"/>
  <c r="K1710" i="2"/>
  <c r="L1710" i="2" s="1"/>
  <c r="G1058" i="2"/>
  <c r="K1058" i="2"/>
  <c r="L1058" i="2" s="1"/>
  <c r="G1397" i="2"/>
  <c r="K1397" i="2"/>
  <c r="L1397" i="2" s="1"/>
  <c r="G1892" i="2"/>
  <c r="K1892" i="2"/>
  <c r="L1892" i="2" s="1"/>
  <c r="G1380" i="2"/>
  <c r="K1380" i="2"/>
  <c r="L1380" i="2" s="1"/>
  <c r="G1883" i="2"/>
  <c r="K1883" i="2"/>
  <c r="L1883" i="2" s="1"/>
  <c r="G1371" i="2"/>
  <c r="K1371" i="2"/>
  <c r="L1371" i="2" s="1"/>
  <c r="G1177" i="2"/>
  <c r="K1177" i="2"/>
  <c r="L1177" i="2" s="1"/>
  <c r="G665" i="2"/>
  <c r="K665" i="2"/>
  <c r="L665" i="2" s="1"/>
  <c r="G799" i="2"/>
  <c r="K799" i="2"/>
  <c r="L799" i="2" s="1"/>
  <c r="G1302" i="2"/>
  <c r="K1302" i="2"/>
  <c r="L1302" i="2" s="1"/>
  <c r="G790" i="2"/>
  <c r="K790" i="2"/>
  <c r="L790" i="2" s="1"/>
  <c r="G1061" i="2"/>
  <c r="K1061" i="2"/>
  <c r="L1061" i="2" s="1"/>
  <c r="G549" i="2"/>
  <c r="K549" i="2"/>
  <c r="L549" i="2" s="1"/>
  <c r="G1052" i="2"/>
  <c r="K1052" i="2"/>
  <c r="L1052" i="2" s="1"/>
  <c r="G540" i="2"/>
  <c r="K540" i="2"/>
  <c r="L540" i="2" s="1"/>
  <c r="G875" i="2"/>
  <c r="K875" i="2"/>
  <c r="L875" i="2" s="1"/>
  <c r="G363" i="2"/>
  <c r="K363" i="2"/>
  <c r="L363" i="2" s="1"/>
  <c r="G1228" i="2"/>
  <c r="K1228" i="2"/>
  <c r="L1228" i="2" s="1"/>
  <c r="G475" i="2"/>
  <c r="K475" i="2"/>
  <c r="L475" i="2" s="1"/>
  <c r="G7852" i="2"/>
  <c r="K7852" i="2"/>
  <c r="L7852" i="2" s="1"/>
  <c r="G7630" i="2"/>
  <c r="K7630" i="2"/>
  <c r="L7630" i="2" s="1"/>
  <c r="G6694" i="2"/>
  <c r="K6694" i="2"/>
  <c r="L6694" i="2" s="1"/>
  <c r="G7094" i="2"/>
  <c r="K7094" i="2"/>
  <c r="L7094" i="2" s="1"/>
  <c r="G8688" i="2"/>
  <c r="K8688" i="2"/>
  <c r="L8688" i="2" s="1"/>
  <c r="G6597" i="2"/>
  <c r="K6597" i="2"/>
  <c r="L6597" i="2" s="1"/>
  <c r="G5803" i="2"/>
  <c r="K5803" i="2"/>
  <c r="L5803" i="2" s="1"/>
  <c r="G6377" i="2"/>
  <c r="K6377" i="2"/>
  <c r="L6377" i="2" s="1"/>
  <c r="G7239" i="2"/>
  <c r="K7239" i="2"/>
  <c r="L7239" i="2" s="1"/>
  <c r="G5472" i="2"/>
  <c r="K5472" i="2"/>
  <c r="L5472" i="2" s="1"/>
  <c r="G3745" i="2"/>
  <c r="K3745" i="2"/>
  <c r="L3745" i="2" s="1"/>
  <c r="G5129" i="2"/>
  <c r="K5129" i="2"/>
  <c r="L5129" i="2" s="1"/>
  <c r="G4345" i="2"/>
  <c r="K4345" i="2"/>
  <c r="L4345" i="2" s="1"/>
  <c r="G3690" i="2"/>
  <c r="K3690" i="2"/>
  <c r="L3690" i="2" s="1"/>
  <c r="G3697" i="2"/>
  <c r="K3697" i="2"/>
  <c r="L3697" i="2" s="1"/>
  <c r="G3831" i="2"/>
  <c r="K3831" i="2"/>
  <c r="L3831" i="2" s="1"/>
  <c r="G1921" i="2"/>
  <c r="K1921" i="2"/>
  <c r="L1921" i="2" s="1"/>
  <c r="G1442" i="2"/>
  <c r="K1442" i="2"/>
  <c r="L1442" i="2" s="1"/>
  <c r="G1705" i="2"/>
  <c r="K1705" i="2"/>
  <c r="L1705" i="2" s="1"/>
  <c r="G1143" i="2"/>
  <c r="K1143" i="2"/>
  <c r="L1143" i="2" s="1"/>
  <c r="G1907" i="2"/>
  <c r="K1907" i="2"/>
  <c r="L1907" i="2" s="1"/>
  <c r="G1134" i="2"/>
  <c r="K1134" i="2"/>
  <c r="L1134" i="2" s="1"/>
  <c r="G1027" i="2"/>
  <c r="K1027" i="2"/>
  <c r="L1027" i="2" s="1"/>
  <c r="G1331" i="2"/>
  <c r="K1331" i="2"/>
  <c r="L1331" i="2" s="1"/>
  <c r="G1185" i="2"/>
  <c r="K1185" i="2"/>
  <c r="L1185" i="2" s="1"/>
  <c r="G1139" i="2"/>
  <c r="K1139" i="2"/>
  <c r="L1139" i="2" s="1"/>
  <c r="G3971" i="2"/>
  <c r="K3971" i="2"/>
  <c r="L3971" i="2" s="1"/>
  <c r="G3085" i="2"/>
  <c r="K3085" i="2"/>
  <c r="L3085" i="2" s="1"/>
  <c r="G3954" i="2"/>
  <c r="K3954" i="2"/>
  <c r="L3954" i="2" s="1"/>
  <c r="G2933" i="2"/>
  <c r="K2933" i="2"/>
  <c r="L2933" i="2" s="1"/>
  <c r="G3155" i="2"/>
  <c r="K3155" i="2"/>
  <c r="L3155" i="2" s="1"/>
  <c r="G2351" i="2"/>
  <c r="K2351" i="2"/>
  <c r="L2351" i="2" s="1"/>
  <c r="G2794" i="2"/>
  <c r="K2794" i="2"/>
  <c r="L2794" i="2" s="1"/>
  <c r="G3528" i="2"/>
  <c r="K3528" i="2"/>
  <c r="L3528" i="2" s="1"/>
  <c r="G2770" i="2"/>
  <c r="K2770" i="2"/>
  <c r="L2770" i="2" s="1"/>
  <c r="G3527" i="2"/>
  <c r="K3527" i="2"/>
  <c r="L3527" i="2" s="1"/>
  <c r="G2768" i="2"/>
  <c r="K2768" i="2"/>
  <c r="L2768" i="2" s="1"/>
  <c r="G2549" i="2"/>
  <c r="K2549" i="2"/>
  <c r="L2549" i="2" s="1"/>
  <c r="G2857" i="2"/>
  <c r="K2857" i="2"/>
  <c r="L2857" i="2" s="1"/>
  <c r="G1933" i="2"/>
  <c r="K1933" i="2"/>
  <c r="L1933" i="2" s="1"/>
  <c r="G2652" i="2"/>
  <c r="K2652" i="2"/>
  <c r="L2652" i="2" s="1"/>
  <c r="G2926" i="2"/>
  <c r="K2926" i="2"/>
  <c r="L2926" i="2" s="1"/>
  <c r="G2167" i="2"/>
  <c r="K2167" i="2"/>
  <c r="L2167" i="2" s="1"/>
  <c r="G1146" i="2"/>
  <c r="K1146" i="2"/>
  <c r="L1146" i="2" s="1"/>
  <c r="G2780" i="2"/>
  <c r="K2780" i="2"/>
  <c r="L2780" i="2" s="1"/>
  <c r="G600" i="2"/>
  <c r="K600" i="2"/>
  <c r="L600" i="2" s="1"/>
  <c r="G2583" i="2"/>
  <c r="K2583" i="2"/>
  <c r="L2583" i="2" s="1"/>
  <c r="G2316" i="2"/>
  <c r="K2316" i="2"/>
  <c r="L2316" i="2" s="1"/>
  <c r="G1271" i="2"/>
  <c r="K1271" i="2"/>
  <c r="L1271" i="2" s="1"/>
  <c r="G2307" i="2"/>
  <c r="K2307" i="2"/>
  <c r="L2307" i="2" s="1"/>
  <c r="G1208" i="2"/>
  <c r="K1208" i="2"/>
  <c r="L1208" i="2" s="1"/>
  <c r="G1418" i="2"/>
  <c r="K1418" i="2"/>
  <c r="L1418" i="2" s="1"/>
  <c r="G2112" i="2"/>
  <c r="K2112" i="2"/>
  <c r="L2112" i="2" s="1"/>
  <c r="G2718" i="2"/>
  <c r="K2718" i="2"/>
  <c r="L2718" i="2" s="1"/>
  <c r="G2206" i="2"/>
  <c r="K2206" i="2"/>
  <c r="L2206" i="2" s="1"/>
  <c r="G2024" i="2"/>
  <c r="K2024" i="2"/>
  <c r="L2024" i="2" s="1"/>
  <c r="G1512" i="2"/>
  <c r="K1512" i="2"/>
  <c r="L1512" i="2" s="1"/>
  <c r="G1887" i="2"/>
  <c r="K1887" i="2"/>
  <c r="L1887" i="2" s="1"/>
  <c r="G1375" i="2"/>
  <c r="K1375" i="2"/>
  <c r="L1375" i="2" s="1"/>
  <c r="G1750" i="2"/>
  <c r="K1750" i="2"/>
  <c r="L1750" i="2" s="1"/>
  <c r="G1157" i="2"/>
  <c r="K1157" i="2"/>
  <c r="L1157" i="2" s="1"/>
  <c r="G1437" i="2"/>
  <c r="K1437" i="2"/>
  <c r="L1437" i="2" s="1"/>
  <c r="G1932" i="2"/>
  <c r="K1932" i="2"/>
  <c r="L1932" i="2" s="1"/>
  <c r="G1420" i="2"/>
  <c r="K1420" i="2"/>
  <c r="L1420" i="2" s="1"/>
  <c r="G1923" i="2"/>
  <c r="K1923" i="2"/>
  <c r="L1923" i="2" s="1"/>
  <c r="G1411" i="2"/>
  <c r="K1411" i="2"/>
  <c r="L1411" i="2" s="1"/>
  <c r="G1217" i="2"/>
  <c r="K1217" i="2"/>
  <c r="L1217" i="2" s="1"/>
  <c r="G705" i="2"/>
  <c r="K705" i="2"/>
  <c r="L705" i="2" s="1"/>
  <c r="G839" i="2"/>
  <c r="K839" i="2"/>
  <c r="L839" i="2" s="1"/>
  <c r="G1342" i="2"/>
  <c r="K1342" i="2"/>
  <c r="L1342" i="2" s="1"/>
  <c r="G830" i="2"/>
  <c r="K830" i="2"/>
  <c r="L830" i="2" s="1"/>
  <c r="G1101" i="2"/>
  <c r="K1101" i="2"/>
  <c r="L1101" i="2" s="1"/>
  <c r="G589" i="2"/>
  <c r="K589" i="2"/>
  <c r="L589" i="2" s="1"/>
  <c r="G1092" i="2"/>
  <c r="K1092" i="2"/>
  <c r="L1092" i="2" s="1"/>
  <c r="G580" i="2"/>
  <c r="K580" i="2"/>
  <c r="L580" i="2" s="1"/>
  <c r="G915" i="2"/>
  <c r="K915" i="2"/>
  <c r="L915" i="2" s="1"/>
  <c r="G403" i="2"/>
  <c r="K403" i="2"/>
  <c r="L403" i="2" s="1"/>
  <c r="G7536" i="2"/>
  <c r="K7536" i="2"/>
  <c r="L7536" i="2" s="1"/>
  <c r="G5632" i="2"/>
  <c r="K5632" i="2"/>
  <c r="L5632" i="2" s="1"/>
  <c r="G7490" i="2"/>
  <c r="K7490" i="2"/>
  <c r="L7490" i="2" s="1"/>
  <c r="G7150" i="2"/>
  <c r="K7150" i="2"/>
  <c r="L7150" i="2" s="1"/>
  <c r="G8785" i="2"/>
  <c r="K8785" i="2"/>
  <c r="L8785" i="2" s="1"/>
  <c r="G8043" i="2"/>
  <c r="K8043" i="2"/>
  <c r="L8043" i="2" s="1"/>
  <c r="G8773" i="2"/>
  <c r="K8773" i="2"/>
  <c r="L8773" i="2" s="1"/>
  <c r="G6654" i="2"/>
  <c r="K6654" i="2"/>
  <c r="L6654" i="2" s="1"/>
  <c r="G6427" i="2"/>
  <c r="K6427" i="2"/>
  <c r="L6427" i="2" s="1"/>
  <c r="G8560" i="2"/>
  <c r="K8560" i="2"/>
  <c r="L8560" i="2" s="1"/>
  <c r="G6917" i="2"/>
  <c r="K6917" i="2"/>
  <c r="L6917" i="2" s="1"/>
  <c r="G6780" i="2"/>
  <c r="K6780" i="2"/>
  <c r="L6780" i="2" s="1"/>
  <c r="G6106" i="2"/>
  <c r="K6106" i="2"/>
  <c r="L6106" i="2" s="1"/>
  <c r="G7136" i="2"/>
  <c r="K7136" i="2"/>
  <c r="L7136" i="2" s="1"/>
  <c r="G6343" i="2"/>
  <c r="K6343" i="2"/>
  <c r="L6343" i="2" s="1"/>
  <c r="G4653" i="2"/>
  <c r="K4653" i="2"/>
  <c r="L4653" i="2" s="1"/>
  <c r="G4103" i="2"/>
  <c r="K4103" i="2"/>
  <c r="L4103" i="2" s="1"/>
  <c r="G5577" i="2"/>
  <c r="K5577" i="2"/>
  <c r="L5577" i="2" s="1"/>
  <c r="G5798" i="2"/>
  <c r="K5798" i="2"/>
  <c r="L5798" i="2" s="1"/>
  <c r="G3394" i="2"/>
  <c r="K3394" i="2"/>
  <c r="L3394" i="2" s="1"/>
  <c r="G3997" i="2"/>
  <c r="K3997" i="2"/>
  <c r="L3997" i="2" s="1"/>
  <c r="G3264" i="2"/>
  <c r="K3264" i="2"/>
  <c r="L3264" i="2" s="1"/>
  <c r="G3393" i="2"/>
  <c r="K3393" i="2"/>
  <c r="L3393" i="2" s="1"/>
  <c r="G3255" i="2"/>
  <c r="K3255" i="2"/>
  <c r="L3255" i="2" s="1"/>
  <c r="G2782" i="2"/>
  <c r="K2782" i="2"/>
  <c r="L2782" i="2" s="1"/>
  <c r="G2647" i="2"/>
  <c r="K2647" i="2"/>
  <c r="L2647" i="2" s="1"/>
  <c r="G1349" i="2"/>
  <c r="K1349" i="2"/>
  <c r="L1349" i="2" s="1"/>
  <c r="G1496" i="2"/>
  <c r="K1496" i="2"/>
  <c r="L1496" i="2" s="1"/>
  <c r="G1251" i="2"/>
  <c r="K1251" i="2"/>
  <c r="L1251" i="2" s="1"/>
  <c r="G1009" i="2"/>
  <c r="K1009" i="2"/>
  <c r="L1009" i="2" s="1"/>
  <c r="G893" i="2"/>
  <c r="K893" i="2"/>
  <c r="L893" i="2" s="1"/>
  <c r="G442" i="2"/>
  <c r="K442" i="2"/>
  <c r="L442" i="2" s="1"/>
  <c r="G1654" i="2"/>
  <c r="K1654" i="2"/>
  <c r="L1654" i="2" s="1"/>
  <c r="G1313" i="2"/>
  <c r="K1313" i="2"/>
  <c r="L1313" i="2" s="1"/>
  <c r="G1316" i="2"/>
  <c r="K1316" i="2"/>
  <c r="L1316" i="2" s="1"/>
  <c r="G8203" i="2"/>
  <c r="K8203" i="2"/>
  <c r="L8203" i="2" s="1"/>
  <c r="G7479" i="2"/>
  <c r="K7479" i="2"/>
  <c r="L7479" i="2" s="1"/>
  <c r="G9209" i="2"/>
  <c r="K9209" i="2"/>
  <c r="L9209" i="2" s="1"/>
  <c r="G9073" i="2"/>
  <c r="K9073" i="2"/>
  <c r="L9073" i="2" s="1"/>
  <c r="G8811" i="2"/>
  <c r="K8811" i="2"/>
  <c r="L8811" i="2" s="1"/>
  <c r="G7513" i="2"/>
  <c r="K7513" i="2"/>
  <c r="L7513" i="2" s="1"/>
  <c r="G8695" i="2"/>
  <c r="K8695" i="2"/>
  <c r="L8695" i="2" s="1"/>
  <c r="G7235" i="2"/>
  <c r="K7235" i="2"/>
  <c r="L7235" i="2" s="1"/>
  <c r="G8659" i="2"/>
  <c r="K8659" i="2"/>
  <c r="L8659" i="2" s="1"/>
  <c r="G7043" i="2"/>
  <c r="K7043" i="2"/>
  <c r="L7043" i="2" s="1"/>
  <c r="G8539" i="2"/>
  <c r="K8539" i="2"/>
  <c r="L8539" i="2" s="1"/>
  <c r="G6198" i="2"/>
  <c r="K6198" i="2"/>
  <c r="L6198" i="2" s="1"/>
  <c r="G8387" i="2"/>
  <c r="K8387" i="2"/>
  <c r="L8387" i="2" s="1"/>
  <c r="G9179" i="2"/>
  <c r="K9179" i="2"/>
  <c r="L9179" i="2" s="1"/>
  <c r="G8235" i="2"/>
  <c r="K8235" i="2"/>
  <c r="L8235" i="2" s="1"/>
  <c r="G8918" i="2"/>
  <c r="K8918" i="2"/>
  <c r="L8918" i="2" s="1"/>
  <c r="G8406" i="2"/>
  <c r="K8406" i="2"/>
  <c r="L8406" i="2" s="1"/>
  <c r="G7894" i="2"/>
  <c r="K7894" i="2"/>
  <c r="L7894" i="2" s="1"/>
  <c r="G7305" i="2"/>
  <c r="K7305" i="2"/>
  <c r="L7305" i="2" s="1"/>
  <c r="G8909" i="2"/>
  <c r="K8909" i="2"/>
  <c r="L8909" i="2" s="1"/>
  <c r="G8397" i="2"/>
  <c r="K8397" i="2"/>
  <c r="L8397" i="2" s="1"/>
  <c r="G7885" i="2"/>
  <c r="K7885" i="2"/>
  <c r="L7885" i="2" s="1"/>
  <c r="G7286" i="2"/>
  <c r="K7286" i="2"/>
  <c r="L7286" i="2" s="1"/>
  <c r="G7098" i="2"/>
  <c r="K7098" i="2"/>
  <c r="L7098" i="2" s="1"/>
  <c r="G8842" i="2"/>
  <c r="K8842" i="2"/>
  <c r="L8842" i="2" s="1"/>
  <c r="G8330" i="2"/>
  <c r="K8330" i="2"/>
  <c r="L8330" i="2" s="1"/>
  <c r="G7818" i="2"/>
  <c r="K7818" i="2"/>
  <c r="L7818" i="2" s="1"/>
  <c r="G7115" i="2"/>
  <c r="K7115" i="2"/>
  <c r="L7115" i="2" s="1"/>
  <c r="G8385" i="2"/>
  <c r="K8385" i="2"/>
  <c r="L8385" i="2" s="1"/>
  <c r="G7873" i="2"/>
  <c r="K7873" i="2"/>
  <c r="L7873" i="2" s="1"/>
  <c r="G7262" i="2"/>
  <c r="K7262" i="2"/>
  <c r="L7262" i="2" s="1"/>
  <c r="G8888" i="2"/>
  <c r="K8888" i="2"/>
  <c r="L8888" i="2" s="1"/>
  <c r="G8376" i="2"/>
  <c r="K8376" i="2"/>
  <c r="L8376" i="2" s="1"/>
  <c r="G7864" i="2"/>
  <c r="K7864" i="2"/>
  <c r="L7864" i="2" s="1"/>
  <c r="G7238" i="2"/>
  <c r="K7238" i="2"/>
  <c r="L7238" i="2" s="1"/>
  <c r="G7245" i="2"/>
  <c r="K7245" i="2"/>
  <c r="L7245" i="2" s="1"/>
  <c r="G6733" i="2"/>
  <c r="K6733" i="2"/>
  <c r="L6733" i="2" s="1"/>
  <c r="G6221" i="2"/>
  <c r="K6221" i="2"/>
  <c r="L6221" i="2" s="1"/>
  <c r="G5194" i="2"/>
  <c r="K5194" i="2"/>
  <c r="L5194" i="2" s="1"/>
  <c r="G7236" i="2"/>
  <c r="K7236" i="2"/>
  <c r="L7236" i="2" s="1"/>
  <c r="G6724" i="2"/>
  <c r="K6724" i="2"/>
  <c r="L6724" i="2" s="1"/>
  <c r="G6212" i="2"/>
  <c r="K6212" i="2"/>
  <c r="L6212" i="2" s="1"/>
  <c r="G5155" i="2"/>
  <c r="K5155" i="2"/>
  <c r="L5155" i="2" s="1"/>
  <c r="G5677" i="2"/>
  <c r="K5677" i="2"/>
  <c r="L5677" i="2" s="1"/>
  <c r="G6626" i="2"/>
  <c r="K6626" i="2"/>
  <c r="L6626" i="2" s="1"/>
  <c r="G6114" i="2"/>
  <c r="K6114" i="2"/>
  <c r="L6114" i="2" s="1"/>
  <c r="G4383" i="2"/>
  <c r="K4383" i="2"/>
  <c r="L4383" i="2" s="1"/>
  <c r="G6769" i="2"/>
  <c r="K6769" i="2"/>
  <c r="L6769" i="2" s="1"/>
  <c r="G6257" i="2"/>
  <c r="K6257" i="2"/>
  <c r="L6257" i="2" s="1"/>
  <c r="G5347" i="2"/>
  <c r="K5347" i="2"/>
  <c r="L5347" i="2" s="1"/>
  <c r="G7144" i="2"/>
  <c r="K7144" i="2"/>
  <c r="L7144" i="2" s="1"/>
  <c r="G6632" i="2"/>
  <c r="K6632" i="2"/>
  <c r="L6632" i="2" s="1"/>
  <c r="G6120" i="2"/>
  <c r="K6120" i="2"/>
  <c r="L6120" i="2" s="1"/>
  <c r="G4487" i="2"/>
  <c r="K4487" i="2"/>
  <c r="L4487" i="2" s="1"/>
  <c r="G6863" i="2"/>
  <c r="K6863" i="2"/>
  <c r="L6863" i="2" s="1"/>
  <c r="G6351" i="2"/>
  <c r="K6351" i="2"/>
  <c r="L6351" i="2" s="1"/>
  <c r="G5709" i="2"/>
  <c r="K5709" i="2"/>
  <c r="L5709" i="2" s="1"/>
  <c r="G5384" i="2"/>
  <c r="K5384" i="2"/>
  <c r="L5384" i="2" s="1"/>
  <c r="G4565" i="2"/>
  <c r="K4565" i="2"/>
  <c r="L4565" i="2" s="1"/>
  <c r="G5587" i="2"/>
  <c r="K5587" i="2"/>
  <c r="L5587" i="2" s="1"/>
  <c r="G4768" i="2"/>
  <c r="K4768" i="2"/>
  <c r="L4768" i="2" s="1"/>
  <c r="G4416" i="2"/>
  <c r="K4416" i="2"/>
  <c r="L4416" i="2" s="1"/>
  <c r="G5239" i="2"/>
  <c r="K5239" i="2"/>
  <c r="L5239" i="2" s="1"/>
  <c r="G4396" i="2"/>
  <c r="K4396" i="2"/>
  <c r="L4396" i="2" s="1"/>
  <c r="G5135" i="2"/>
  <c r="K5135" i="2"/>
  <c r="L5135" i="2" s="1"/>
  <c r="G4135" i="2"/>
  <c r="K4135" i="2"/>
  <c r="L4135" i="2" s="1"/>
  <c r="G4490" i="2"/>
  <c r="K4490" i="2"/>
  <c r="L4490" i="2" s="1"/>
  <c r="G5644" i="2"/>
  <c r="K5644" i="2"/>
  <c r="L5644" i="2" s="1"/>
  <c r="G4837" i="2"/>
  <c r="K4837" i="2"/>
  <c r="L4837" i="2" s="1"/>
  <c r="G5969" i="2"/>
  <c r="K5969" i="2"/>
  <c r="L5969" i="2" s="1"/>
  <c r="G5457" i="2"/>
  <c r="K5457" i="2"/>
  <c r="L5457" i="2" s="1"/>
  <c r="G4945" i="2"/>
  <c r="K4945" i="2"/>
  <c r="L4945" i="2" s="1"/>
  <c r="G4433" i="2"/>
  <c r="K4433" i="2"/>
  <c r="L4433" i="2" s="1"/>
  <c r="G3865" i="2"/>
  <c r="K3865" i="2"/>
  <c r="L3865" i="2" s="1"/>
  <c r="G5870" i="2"/>
  <c r="K5870" i="2"/>
  <c r="L5870" i="2" s="1"/>
  <c r="G5358" i="2"/>
  <c r="K5358" i="2"/>
  <c r="L5358" i="2" s="1"/>
  <c r="G4846" i="2"/>
  <c r="K4846" i="2"/>
  <c r="L4846" i="2" s="1"/>
  <c r="G4270" i="2"/>
  <c r="K4270" i="2"/>
  <c r="L4270" i="2" s="1"/>
  <c r="G4361" i="2"/>
  <c r="K4361" i="2"/>
  <c r="L4361" i="2" s="1"/>
  <c r="G5508" i="2"/>
  <c r="K5508" i="2"/>
  <c r="L5508" i="2" s="1"/>
  <c r="G4996" i="2"/>
  <c r="K4996" i="2"/>
  <c r="L4996" i="2" s="1"/>
  <c r="G4484" i="2"/>
  <c r="K4484" i="2"/>
  <c r="L4484" i="2" s="1"/>
  <c r="G3221" i="2"/>
  <c r="K3221" i="2"/>
  <c r="L3221" i="2" s="1"/>
  <c r="G4325" i="2"/>
  <c r="K4325" i="2"/>
  <c r="L4325" i="2" s="1"/>
  <c r="G3786" i="2"/>
  <c r="K3786" i="2"/>
  <c r="L3786" i="2" s="1"/>
  <c r="G4292" i="2"/>
  <c r="K4292" i="2"/>
  <c r="L4292" i="2" s="1"/>
  <c r="G3741" i="2"/>
  <c r="K3741" i="2"/>
  <c r="L3741" i="2" s="1"/>
  <c r="G4283" i="2"/>
  <c r="K4283" i="2"/>
  <c r="L4283" i="2" s="1"/>
  <c r="G3730" i="2"/>
  <c r="K3730" i="2"/>
  <c r="L3730" i="2" s="1"/>
  <c r="G4266" i="2"/>
  <c r="K4266" i="2"/>
  <c r="L4266" i="2" s="1"/>
  <c r="G3707" i="2"/>
  <c r="K3707" i="2"/>
  <c r="L3707" i="2" s="1"/>
  <c r="G3499" i="2"/>
  <c r="K3499" i="2"/>
  <c r="L3499" i="2" s="1"/>
  <c r="G2671" i="2"/>
  <c r="K2671" i="2"/>
  <c r="L2671" i="2" s="1"/>
  <c r="G3337" i="2"/>
  <c r="K3337" i="2"/>
  <c r="L3337" i="2" s="1"/>
  <c r="G3840" i="2"/>
  <c r="K3840" i="2"/>
  <c r="L3840" i="2" s="1"/>
  <c r="G3328" i="2"/>
  <c r="K3328" i="2"/>
  <c r="L3328" i="2" s="1"/>
  <c r="G3839" i="2"/>
  <c r="K3839" i="2"/>
  <c r="L3839" i="2" s="1"/>
  <c r="G3327" i="2"/>
  <c r="K3327" i="2"/>
  <c r="L3327" i="2" s="1"/>
  <c r="G3266" i="2"/>
  <c r="K3266" i="2"/>
  <c r="L3266" i="2" s="1"/>
  <c r="G3169" i="2"/>
  <c r="K3169" i="2"/>
  <c r="L3169" i="2" s="1"/>
  <c r="G2623" i="2"/>
  <c r="K2623" i="2"/>
  <c r="L2623" i="2" s="1"/>
  <c r="G2991" i="2"/>
  <c r="K2991" i="2"/>
  <c r="L2991" i="2" s="1"/>
  <c r="G2329" i="2"/>
  <c r="K2329" i="2"/>
  <c r="L2329" i="2" s="1"/>
  <c r="G2714" i="2"/>
  <c r="K2714" i="2"/>
  <c r="L2714" i="2" s="1"/>
  <c r="G2532" i="2"/>
  <c r="K2532" i="2"/>
  <c r="L2532" i="2" s="1"/>
  <c r="G3092" i="2"/>
  <c r="K3092" i="2"/>
  <c r="L3092" i="2" s="1"/>
  <c r="G2517" i="2"/>
  <c r="K2517" i="2"/>
  <c r="L2517" i="2" s="1"/>
  <c r="G2939" i="2"/>
  <c r="K2939" i="2"/>
  <c r="L2939" i="2" s="1"/>
  <c r="G2202" i="2"/>
  <c r="K2202" i="2"/>
  <c r="L2202" i="2" s="1"/>
  <c r="G2116" i="2"/>
  <c r="K2116" i="2"/>
  <c r="L2116" i="2" s="1"/>
  <c r="G2619" i="2"/>
  <c r="K2619" i="2"/>
  <c r="L2619" i="2" s="1"/>
  <c r="G2107" i="2"/>
  <c r="K2107" i="2"/>
  <c r="L2107" i="2" s="1"/>
  <c r="G2145" i="2"/>
  <c r="K2145" i="2"/>
  <c r="L2145" i="2" s="1"/>
  <c r="G2424" i="2"/>
  <c r="K2424" i="2"/>
  <c r="L2424" i="2" s="1"/>
  <c r="G1737" i="2"/>
  <c r="K1737" i="2"/>
  <c r="L1737" i="2" s="1"/>
  <c r="G2518" i="2"/>
  <c r="K2518" i="2"/>
  <c r="L2518" i="2" s="1"/>
  <c r="G1973" i="2"/>
  <c r="K1973" i="2"/>
  <c r="L1973" i="2" s="1"/>
  <c r="G1824" i="2"/>
  <c r="K1824" i="2"/>
  <c r="L1824" i="2" s="1"/>
  <c r="G1282" i="2"/>
  <c r="K1282" i="2"/>
  <c r="L1282" i="2" s="1"/>
  <c r="G1687" i="2"/>
  <c r="K1687" i="2"/>
  <c r="L1687" i="2" s="1"/>
  <c r="G999" i="2"/>
  <c r="K999" i="2"/>
  <c r="L999" i="2" s="1"/>
  <c r="G1550" i="2"/>
  <c r="K1550" i="2"/>
  <c r="L1550" i="2" s="1"/>
  <c r="G1749" i="2"/>
  <c r="K1749" i="2"/>
  <c r="L1749" i="2" s="1"/>
  <c r="G1154" i="2"/>
  <c r="K1154" i="2"/>
  <c r="L1154" i="2" s="1"/>
  <c r="G1732" i="2"/>
  <c r="K1732" i="2"/>
  <c r="L1732" i="2" s="1"/>
  <c r="G1119" i="2"/>
  <c r="K1119" i="2"/>
  <c r="L1119" i="2" s="1"/>
  <c r="G1723" i="2"/>
  <c r="K1723" i="2"/>
  <c r="L1723" i="2" s="1"/>
  <c r="G1095" i="2"/>
  <c r="K1095" i="2"/>
  <c r="L1095" i="2" s="1"/>
  <c r="G1017" i="2"/>
  <c r="K1017" i="2"/>
  <c r="L1017" i="2" s="1"/>
  <c r="G505" i="2"/>
  <c r="K505" i="2"/>
  <c r="L505" i="2" s="1"/>
  <c r="G639" i="2"/>
  <c r="K639" i="2"/>
  <c r="L639" i="2" s="1"/>
  <c r="G1142" i="2"/>
  <c r="K1142" i="2"/>
  <c r="L1142" i="2" s="1"/>
  <c r="G630" i="2"/>
  <c r="K630" i="2"/>
  <c r="L630" i="2" s="1"/>
  <c r="G901" i="2"/>
  <c r="K901" i="2"/>
  <c r="L901" i="2" s="1"/>
  <c r="G389" i="2"/>
  <c r="K389" i="2"/>
  <c r="L389" i="2" s="1"/>
  <c r="G892" i="2"/>
  <c r="K892" i="2"/>
  <c r="L892" i="2" s="1"/>
  <c r="G380" i="2"/>
  <c r="K380" i="2"/>
  <c r="L380" i="2" s="1"/>
  <c r="G715" i="2"/>
  <c r="K715" i="2"/>
  <c r="L715" i="2" s="1"/>
  <c r="G514" i="2"/>
  <c r="K514" i="2"/>
  <c r="L514" i="2" s="1"/>
  <c r="G7676" i="2"/>
  <c r="K7676" i="2"/>
  <c r="L7676" i="2" s="1"/>
  <c r="G7509" i="2"/>
  <c r="K7509" i="2"/>
  <c r="L7509" i="2" s="1"/>
  <c r="G8516" i="2"/>
  <c r="K8516" i="2"/>
  <c r="L8516" i="2" s="1"/>
  <c r="G7700" i="2"/>
  <c r="K7700" i="2"/>
  <c r="L7700" i="2" s="1"/>
  <c r="G8837" i="2"/>
  <c r="K8837" i="2"/>
  <c r="L8837" i="2" s="1"/>
  <c r="G6142" i="2"/>
  <c r="K6142" i="2"/>
  <c r="L6142" i="2" s="1"/>
  <c r="G7746" i="2"/>
  <c r="K7746" i="2"/>
  <c r="L7746" i="2" s="1"/>
  <c r="G7070" i="2"/>
  <c r="K7070" i="2"/>
  <c r="L7070" i="2" s="1"/>
  <c r="G7046" i="2"/>
  <c r="K7046" i="2"/>
  <c r="L7046" i="2" s="1"/>
  <c r="G5432" i="2"/>
  <c r="K5432" i="2"/>
  <c r="L5432" i="2" s="1"/>
  <c r="G6139" i="2"/>
  <c r="K6139" i="2"/>
  <c r="L6139" i="2" s="1"/>
  <c r="G6761" i="2"/>
  <c r="K6761" i="2"/>
  <c r="L6761" i="2" s="1"/>
  <c r="G6304" i="2"/>
  <c r="K6304" i="2"/>
  <c r="L6304" i="2" s="1"/>
  <c r="G5748" i="2"/>
  <c r="K5748" i="2"/>
  <c r="L5748" i="2" s="1"/>
  <c r="G4398" i="2"/>
  <c r="K4398" i="2"/>
  <c r="L4398" i="2" s="1"/>
  <c r="G4583" i="2"/>
  <c r="K4583" i="2"/>
  <c r="L4583" i="2" s="1"/>
  <c r="G5065" i="2"/>
  <c r="K5065" i="2"/>
  <c r="L5065" i="2" s="1"/>
  <c r="G4902" i="2"/>
  <c r="K4902" i="2"/>
  <c r="L4902" i="2" s="1"/>
  <c r="G4540" i="2"/>
  <c r="K4540" i="2"/>
  <c r="L4540" i="2" s="1"/>
  <c r="G4028" i="2"/>
  <c r="K4028" i="2"/>
  <c r="L4028" i="2" s="1"/>
  <c r="G3491" i="2"/>
  <c r="K3491" i="2"/>
  <c r="L3491" i="2" s="1"/>
  <c r="G3162" i="2"/>
  <c r="K3162" i="2"/>
  <c r="L3162" i="2" s="1"/>
  <c r="G2777" i="2"/>
  <c r="K2777" i="2"/>
  <c r="L2777" i="2" s="1"/>
  <c r="G2271" i="2"/>
  <c r="K2271" i="2"/>
  <c r="L2271" i="2" s="1"/>
  <c r="G2108" i="2"/>
  <c r="K2108" i="2"/>
  <c r="L2108" i="2" s="1"/>
  <c r="G2096" i="2"/>
  <c r="K2096" i="2"/>
  <c r="L2096" i="2" s="1"/>
  <c r="G1000" i="2"/>
  <c r="K1000" i="2"/>
  <c r="L1000" i="2" s="1"/>
  <c r="G1138" i="2"/>
  <c r="K1138" i="2"/>
  <c r="L1138" i="2" s="1"/>
  <c r="G1137" i="2"/>
  <c r="K1137" i="2"/>
  <c r="L1137" i="2" s="1"/>
  <c r="G366" i="2"/>
  <c r="K366" i="2"/>
  <c r="L366" i="2" s="1"/>
  <c r="G515" i="2"/>
  <c r="K515" i="2"/>
  <c r="L515" i="2" s="1"/>
  <c r="G1407" i="2"/>
  <c r="K1407" i="2"/>
  <c r="L1407" i="2" s="1"/>
  <c r="G1763" i="2"/>
  <c r="K1763" i="2"/>
  <c r="L1763" i="2" s="1"/>
  <c r="G1005" i="2"/>
  <c r="K1005" i="2"/>
  <c r="L1005" i="2" s="1"/>
  <c r="G9103" i="2"/>
  <c r="K9103" i="2"/>
  <c r="L9103" i="2" s="1"/>
  <c r="G8095" i="2"/>
  <c r="K8095" i="2"/>
  <c r="L8095" i="2" s="1"/>
  <c r="G9161" i="2"/>
  <c r="K9161" i="2"/>
  <c r="L9161" i="2" s="1"/>
  <c r="G7058" i="2"/>
  <c r="K7058" i="2"/>
  <c r="L7058" i="2" s="1"/>
  <c r="G9145" i="2"/>
  <c r="K9145" i="2"/>
  <c r="L9145" i="2" s="1"/>
  <c r="G9001" i="2"/>
  <c r="K9001" i="2"/>
  <c r="L9001" i="2" s="1"/>
  <c r="G8907" i="2"/>
  <c r="K8907" i="2"/>
  <c r="L8907" i="2" s="1"/>
  <c r="G7655" i="2"/>
  <c r="K7655" i="2"/>
  <c r="L7655" i="2" s="1"/>
  <c r="G8791" i="2"/>
  <c r="K8791" i="2"/>
  <c r="L8791" i="2" s="1"/>
  <c r="G7481" i="2"/>
  <c r="K7481" i="2"/>
  <c r="L7481" i="2" s="1"/>
  <c r="G8755" i="2"/>
  <c r="K8755" i="2"/>
  <c r="L8755" i="2" s="1"/>
  <c r="G7417" i="2"/>
  <c r="K7417" i="2"/>
  <c r="L7417" i="2" s="1"/>
  <c r="G8641" i="2"/>
  <c r="K8641" i="2"/>
  <c r="L8641" i="2" s="1"/>
  <c r="G6950" i="2"/>
  <c r="K6950" i="2"/>
  <c r="L6950" i="2" s="1"/>
  <c r="G8515" i="2"/>
  <c r="K8515" i="2"/>
  <c r="L8515" i="2" s="1"/>
  <c r="G5835" i="2"/>
  <c r="K5835" i="2"/>
  <c r="L5835" i="2" s="1"/>
  <c r="G8363" i="2"/>
  <c r="K8363" i="2"/>
  <c r="L8363" i="2" s="1"/>
  <c r="G8966" i="2"/>
  <c r="K8966" i="2"/>
  <c r="L8966" i="2" s="1"/>
  <c r="G8454" i="2"/>
  <c r="K8454" i="2"/>
  <c r="L8454" i="2" s="1"/>
  <c r="G7942" i="2"/>
  <c r="K7942" i="2"/>
  <c r="L7942" i="2" s="1"/>
  <c r="G7387" i="2"/>
  <c r="K7387" i="2"/>
  <c r="L7387" i="2" s="1"/>
  <c r="G8957" i="2"/>
  <c r="K8957" i="2"/>
  <c r="L8957" i="2" s="1"/>
  <c r="G8445" i="2"/>
  <c r="K8445" i="2"/>
  <c r="L8445" i="2" s="1"/>
  <c r="G7933" i="2"/>
  <c r="K7933" i="2"/>
  <c r="L7933" i="2" s="1"/>
  <c r="G7375" i="2"/>
  <c r="K7375" i="2"/>
  <c r="L7375" i="2" s="1"/>
  <c r="G7226" i="2"/>
  <c r="K7226" i="2"/>
  <c r="L7226" i="2" s="1"/>
  <c r="G8890" i="2"/>
  <c r="K8890" i="2"/>
  <c r="L8890" i="2" s="1"/>
  <c r="G8378" i="2"/>
  <c r="K8378" i="2"/>
  <c r="L8378" i="2" s="1"/>
  <c r="G7866" i="2"/>
  <c r="K7866" i="2"/>
  <c r="L7866" i="2" s="1"/>
  <c r="G7243" i="2"/>
  <c r="K7243" i="2"/>
  <c r="L7243" i="2" s="1"/>
  <c r="G8433" i="2"/>
  <c r="K8433" i="2"/>
  <c r="L8433" i="2" s="1"/>
  <c r="G7921" i="2"/>
  <c r="K7921" i="2"/>
  <c r="L7921" i="2" s="1"/>
  <c r="G7355" i="2"/>
  <c r="K7355" i="2"/>
  <c r="L7355" i="2" s="1"/>
  <c r="G8936" i="2"/>
  <c r="K8936" i="2"/>
  <c r="L8936" i="2" s="1"/>
  <c r="G8424" i="2"/>
  <c r="K8424" i="2"/>
  <c r="L8424" i="2" s="1"/>
  <c r="G7912" i="2"/>
  <c r="K7912" i="2"/>
  <c r="L7912" i="2" s="1"/>
  <c r="G7339" i="2"/>
  <c r="K7339" i="2"/>
  <c r="L7339" i="2" s="1"/>
  <c r="G7293" i="2"/>
  <c r="K7293" i="2"/>
  <c r="L7293" i="2" s="1"/>
  <c r="G6781" i="2"/>
  <c r="K6781" i="2"/>
  <c r="L6781" i="2" s="1"/>
  <c r="G6269" i="2"/>
  <c r="K6269" i="2"/>
  <c r="L6269" i="2" s="1"/>
  <c r="G5399" i="2"/>
  <c r="K5399" i="2"/>
  <c r="L5399" i="2" s="1"/>
  <c r="G7284" i="2"/>
  <c r="K7284" i="2"/>
  <c r="L7284" i="2" s="1"/>
  <c r="G6772" i="2"/>
  <c r="K6772" i="2"/>
  <c r="L6772" i="2" s="1"/>
  <c r="G6260" i="2"/>
  <c r="K6260" i="2"/>
  <c r="L6260" i="2" s="1"/>
  <c r="G5360" i="2"/>
  <c r="K5360" i="2"/>
  <c r="L5360" i="2" s="1"/>
  <c r="G5787" i="2"/>
  <c r="K5787" i="2"/>
  <c r="L5787" i="2" s="1"/>
  <c r="G6674" i="2"/>
  <c r="K6674" i="2"/>
  <c r="L6674" i="2" s="1"/>
  <c r="G6162" i="2"/>
  <c r="K6162" i="2"/>
  <c r="L6162" i="2" s="1"/>
  <c r="G4835" i="2"/>
  <c r="K4835" i="2"/>
  <c r="L4835" i="2" s="1"/>
  <c r="G6817" i="2"/>
  <c r="K6817" i="2"/>
  <c r="L6817" i="2" s="1"/>
  <c r="G6305" i="2"/>
  <c r="K6305" i="2"/>
  <c r="L6305" i="2" s="1"/>
  <c r="G5552" i="2"/>
  <c r="K5552" i="2"/>
  <c r="L5552" i="2" s="1"/>
  <c r="G7192" i="2"/>
  <c r="K7192" i="2"/>
  <c r="L7192" i="2" s="1"/>
  <c r="G6680" i="2"/>
  <c r="K6680" i="2"/>
  <c r="L6680" i="2" s="1"/>
  <c r="G6168" i="2"/>
  <c r="K6168" i="2"/>
  <c r="L6168" i="2" s="1"/>
  <c r="G4874" i="2"/>
  <c r="K4874" i="2"/>
  <c r="L4874" i="2" s="1"/>
  <c r="G6911" i="2"/>
  <c r="K6911" i="2"/>
  <c r="L6911" i="2" s="1"/>
  <c r="G6399" i="2"/>
  <c r="K6399" i="2"/>
  <c r="L6399" i="2" s="1"/>
  <c r="G5808" i="2"/>
  <c r="K5808" i="2"/>
  <c r="L5808" i="2" s="1"/>
  <c r="G5461" i="2"/>
  <c r="K5461" i="2"/>
  <c r="L5461" i="2" s="1"/>
  <c r="G4642" i="2"/>
  <c r="K4642" i="2"/>
  <c r="L4642" i="2" s="1"/>
  <c r="G5651" i="2"/>
  <c r="K5651" i="2"/>
  <c r="L5651" i="2" s="1"/>
  <c r="G4845" i="2"/>
  <c r="K4845" i="2"/>
  <c r="L4845" i="2" s="1"/>
  <c r="G4511" i="2"/>
  <c r="K4511" i="2"/>
  <c r="L4511" i="2" s="1"/>
  <c r="G5315" i="2"/>
  <c r="K5315" i="2"/>
  <c r="L5315" i="2" s="1"/>
  <c r="G4495" i="2"/>
  <c r="K4495" i="2"/>
  <c r="L4495" i="2" s="1"/>
  <c r="G5211" i="2"/>
  <c r="K5211" i="2"/>
  <c r="L5211" i="2" s="1"/>
  <c r="G4327" i="2"/>
  <c r="K4327" i="2"/>
  <c r="L4327" i="2" s="1"/>
  <c r="G4570" i="2"/>
  <c r="K4570" i="2"/>
  <c r="L4570" i="2" s="1"/>
  <c r="G5708" i="2"/>
  <c r="K5708" i="2"/>
  <c r="L5708" i="2" s="1"/>
  <c r="G4914" i="2"/>
  <c r="K4914" i="2"/>
  <c r="L4914" i="2" s="1"/>
  <c r="G3300" i="2"/>
  <c r="K3300" i="2"/>
  <c r="L3300" i="2" s="1"/>
  <c r="G5505" i="2"/>
  <c r="K5505" i="2"/>
  <c r="L5505" i="2" s="1"/>
  <c r="G4993" i="2"/>
  <c r="K4993" i="2"/>
  <c r="L4993" i="2" s="1"/>
  <c r="G4481" i="2"/>
  <c r="K4481" i="2"/>
  <c r="L4481" i="2" s="1"/>
  <c r="G3175" i="2"/>
  <c r="K3175" i="2"/>
  <c r="L3175" i="2" s="1"/>
  <c r="G5918" i="2"/>
  <c r="K5918" i="2"/>
  <c r="L5918" i="2" s="1"/>
  <c r="G5406" i="2"/>
  <c r="K5406" i="2"/>
  <c r="L5406" i="2" s="1"/>
  <c r="G4894" i="2"/>
  <c r="K4894" i="2"/>
  <c r="L4894" i="2" s="1"/>
  <c r="G4366" i="2"/>
  <c r="K4366" i="2"/>
  <c r="L4366" i="2" s="1"/>
  <c r="G4429" i="2"/>
  <c r="K4429" i="2"/>
  <c r="L4429" i="2" s="1"/>
  <c r="G5556" i="2"/>
  <c r="K5556" i="2"/>
  <c r="L5556" i="2" s="1"/>
  <c r="G5044" i="2"/>
  <c r="K5044" i="2"/>
  <c r="L5044" i="2" s="1"/>
  <c r="G4532" i="2"/>
  <c r="K4532" i="2"/>
  <c r="L4532" i="2" s="1"/>
  <c r="G3538" i="2"/>
  <c r="K3538" i="2"/>
  <c r="L3538" i="2" s="1"/>
  <c r="G4373" i="2"/>
  <c r="K4373" i="2"/>
  <c r="L4373" i="2" s="1"/>
  <c r="G3850" i="2"/>
  <c r="K3850" i="2"/>
  <c r="L3850" i="2" s="1"/>
  <c r="G4340" i="2"/>
  <c r="K4340" i="2"/>
  <c r="L4340" i="2" s="1"/>
  <c r="G3805" i="2"/>
  <c r="K3805" i="2"/>
  <c r="L3805" i="2" s="1"/>
  <c r="G4331" i="2"/>
  <c r="K4331" i="2"/>
  <c r="L4331" i="2" s="1"/>
  <c r="G3794" i="2"/>
  <c r="K3794" i="2"/>
  <c r="L3794" i="2" s="1"/>
  <c r="G4314" i="2"/>
  <c r="K4314" i="2"/>
  <c r="L4314" i="2" s="1"/>
  <c r="G3771" i="2"/>
  <c r="K3771" i="2"/>
  <c r="L3771" i="2" s="1"/>
  <c r="G3547" i="2"/>
  <c r="K3547" i="2"/>
  <c r="L3547" i="2" s="1"/>
  <c r="G2821" i="2"/>
  <c r="K2821" i="2"/>
  <c r="L2821" i="2" s="1"/>
  <c r="G3385" i="2"/>
  <c r="K3385" i="2"/>
  <c r="L3385" i="2" s="1"/>
  <c r="G3888" i="2"/>
  <c r="K3888" i="2"/>
  <c r="L3888" i="2" s="1"/>
  <c r="G3376" i="2"/>
  <c r="K3376" i="2"/>
  <c r="L3376" i="2" s="1"/>
  <c r="G3887" i="2"/>
  <c r="K3887" i="2"/>
  <c r="L3887" i="2" s="1"/>
  <c r="G3375" i="2"/>
  <c r="K3375" i="2"/>
  <c r="L3375" i="2" s="1"/>
  <c r="G3318" i="2"/>
  <c r="K3318" i="2"/>
  <c r="L3318" i="2" s="1"/>
  <c r="G3217" i="2"/>
  <c r="K3217" i="2"/>
  <c r="L3217" i="2" s="1"/>
  <c r="G2687" i="2"/>
  <c r="K2687" i="2"/>
  <c r="L2687" i="2" s="1"/>
  <c r="G3039" i="2"/>
  <c r="K3039" i="2"/>
  <c r="L3039" i="2" s="1"/>
  <c r="G2425" i="2"/>
  <c r="K2425" i="2"/>
  <c r="L2425" i="2" s="1"/>
  <c r="G2774" i="2"/>
  <c r="K2774" i="2"/>
  <c r="L2774" i="2" s="1"/>
  <c r="G2596" i="2"/>
  <c r="K2596" i="2"/>
  <c r="L2596" i="2" s="1"/>
  <c r="G3140" i="2"/>
  <c r="K3140" i="2"/>
  <c r="L3140" i="2" s="1"/>
  <c r="G2584" i="2"/>
  <c r="K2584" i="2"/>
  <c r="L2584" i="2" s="1"/>
  <c r="G2987" i="2"/>
  <c r="K2987" i="2"/>
  <c r="L2987" i="2" s="1"/>
  <c r="G2321" i="2"/>
  <c r="K2321" i="2"/>
  <c r="L2321" i="2" s="1"/>
  <c r="G2164" i="2"/>
  <c r="K2164" i="2"/>
  <c r="L2164" i="2" s="1"/>
  <c r="G2667" i="2"/>
  <c r="K2667" i="2"/>
  <c r="L2667" i="2" s="1"/>
  <c r="G2155" i="2"/>
  <c r="K2155" i="2"/>
  <c r="L2155" i="2" s="1"/>
  <c r="G2193" i="2"/>
  <c r="K2193" i="2"/>
  <c r="L2193" i="2" s="1"/>
  <c r="G2472" i="2"/>
  <c r="K2472" i="2"/>
  <c r="L2472" i="2" s="1"/>
  <c r="G1873" i="2"/>
  <c r="K1873" i="2"/>
  <c r="L1873" i="2" s="1"/>
  <c r="G2566" i="2"/>
  <c r="K2566" i="2"/>
  <c r="L2566" i="2" s="1"/>
  <c r="G2049" i="2"/>
  <c r="K2049" i="2"/>
  <c r="L2049" i="2" s="1"/>
  <c r="G1872" i="2"/>
  <c r="K1872" i="2"/>
  <c r="L1872" i="2" s="1"/>
  <c r="G1359" i="2"/>
  <c r="K1359" i="2"/>
  <c r="L1359" i="2" s="1"/>
  <c r="G1735" i="2"/>
  <c r="K1735" i="2"/>
  <c r="L1735" i="2" s="1"/>
  <c r="G1127" i="2"/>
  <c r="K1127" i="2"/>
  <c r="L1127" i="2" s="1"/>
  <c r="G1598" i="2"/>
  <c r="K1598" i="2"/>
  <c r="L1598" i="2" s="1"/>
  <c r="G632" i="2"/>
  <c r="K632" i="2"/>
  <c r="L632" i="2" s="1"/>
  <c r="G1239" i="2"/>
  <c r="K1239" i="2"/>
  <c r="L1239" i="2" s="1"/>
  <c r="G1780" i="2"/>
  <c r="K1780" i="2"/>
  <c r="L1780" i="2" s="1"/>
  <c r="G1211" i="2"/>
  <c r="K1211" i="2"/>
  <c r="L1211" i="2" s="1"/>
  <c r="G1771" i="2"/>
  <c r="K1771" i="2"/>
  <c r="L1771" i="2" s="1"/>
  <c r="G1197" i="2"/>
  <c r="K1197" i="2"/>
  <c r="L1197" i="2" s="1"/>
  <c r="G1065" i="2"/>
  <c r="K1065" i="2"/>
  <c r="L1065" i="2" s="1"/>
  <c r="G553" i="2"/>
  <c r="K553" i="2"/>
  <c r="L553" i="2" s="1"/>
  <c r="G687" i="2"/>
  <c r="K687" i="2"/>
  <c r="L687" i="2" s="1"/>
  <c r="G1190" i="2"/>
  <c r="K1190" i="2"/>
  <c r="L1190" i="2" s="1"/>
  <c r="G678" i="2"/>
  <c r="K678" i="2"/>
  <c r="L678" i="2" s="1"/>
  <c r="G949" i="2"/>
  <c r="K949" i="2"/>
  <c r="L949" i="2" s="1"/>
  <c r="G437" i="2"/>
  <c r="K437" i="2"/>
  <c r="L437" i="2" s="1"/>
  <c r="G940" i="2"/>
  <c r="K940" i="2"/>
  <c r="L940" i="2" s="1"/>
  <c r="G428" i="2"/>
  <c r="K428" i="2"/>
  <c r="L428" i="2" s="1"/>
  <c r="G763" i="2"/>
  <c r="K763" i="2"/>
  <c r="L763" i="2" s="1"/>
  <c r="G562" i="2"/>
  <c r="K562" i="2"/>
  <c r="L562" i="2" s="1"/>
  <c r="G7212" i="2"/>
  <c r="K7212" i="2"/>
  <c r="L7212" i="2" s="1"/>
  <c r="G6188" i="2"/>
  <c r="K6188" i="2"/>
  <c r="L6188" i="2" s="1"/>
  <c r="G5592" i="2"/>
  <c r="K5592" i="2"/>
  <c r="L5592" i="2" s="1"/>
  <c r="G6154" i="2"/>
  <c r="K6154" i="2"/>
  <c r="L6154" i="2" s="1"/>
  <c r="G6873" i="2"/>
  <c r="K6873" i="2"/>
  <c r="L6873" i="2" s="1"/>
  <c r="G5517" i="2"/>
  <c r="K5517" i="2"/>
  <c r="L5517" i="2" s="1"/>
  <c r="G6736" i="2"/>
  <c r="K6736" i="2"/>
  <c r="L6736" i="2" s="1"/>
  <c r="G5207" i="2"/>
  <c r="K5207" i="2"/>
  <c r="L5207" i="2" s="1"/>
  <c r="G6519" i="2"/>
  <c r="K6519" i="2"/>
  <c r="L6519" i="2" s="1"/>
  <c r="G5551" i="2"/>
  <c r="K5551" i="2"/>
  <c r="L5551" i="2" s="1"/>
  <c r="G5811" i="2"/>
  <c r="K5811" i="2"/>
  <c r="L5811" i="2" s="1"/>
  <c r="G3852" i="2"/>
  <c r="K3852" i="2"/>
  <c r="L3852" i="2" s="1"/>
  <c r="G4791" i="2"/>
  <c r="K4791" i="2"/>
  <c r="L4791" i="2" s="1"/>
  <c r="G4789" i="2"/>
  <c r="K4789" i="2"/>
  <c r="L4789" i="2" s="1"/>
  <c r="G6026" i="2"/>
  <c r="K6026" i="2"/>
  <c r="L6026" i="2" s="1"/>
  <c r="G4488" i="2"/>
  <c r="K4488" i="2"/>
  <c r="L4488" i="2" s="1"/>
  <c r="G5241" i="2"/>
  <c r="K5241" i="2"/>
  <c r="L5241" i="2" s="1"/>
  <c r="G4033" i="2"/>
  <c r="K4033" i="2"/>
  <c r="L4033" i="2" s="1"/>
  <c r="G5718" i="2"/>
  <c r="K5718" i="2"/>
  <c r="L5718" i="2" s="1"/>
  <c r="G4630" i="2"/>
  <c r="K4630" i="2"/>
  <c r="L4630" i="2" s="1"/>
  <c r="G3929" i="2"/>
  <c r="K3929" i="2"/>
  <c r="L3929" i="2" s="1"/>
  <c r="G4780" i="2"/>
  <c r="K4780" i="2"/>
  <c r="L4780" i="2" s="1"/>
  <c r="G2151" i="2"/>
  <c r="K2151" i="2"/>
  <c r="L2151" i="2" s="1"/>
  <c r="G3572" i="2"/>
  <c r="K3572" i="2"/>
  <c r="L3572" i="2" s="1"/>
  <c r="G3518" i="2"/>
  <c r="K3518" i="2"/>
  <c r="L3518" i="2" s="1"/>
  <c r="G3606" i="2"/>
  <c r="K3606" i="2"/>
  <c r="L3606" i="2" s="1"/>
  <c r="G3580" i="2"/>
  <c r="K3580" i="2"/>
  <c r="L3580" i="2" s="1"/>
  <c r="G2034" i="2"/>
  <c r="K2034" i="2"/>
  <c r="L2034" i="2" s="1"/>
  <c r="G3816" i="2"/>
  <c r="K3816" i="2"/>
  <c r="L3816" i="2" s="1"/>
  <c r="G3815" i="2"/>
  <c r="K3815" i="2"/>
  <c r="L3815" i="2" s="1"/>
  <c r="G3310" i="2"/>
  <c r="K3310" i="2"/>
  <c r="L3310" i="2" s="1"/>
  <c r="G2676" i="2"/>
  <c r="K2676" i="2"/>
  <c r="L2676" i="2" s="1"/>
  <c r="G2522" i="2"/>
  <c r="K2522" i="2"/>
  <c r="L2522" i="2" s="1"/>
  <c r="G2585" i="2"/>
  <c r="K2585" i="2"/>
  <c r="L2585" i="2" s="1"/>
  <c r="G2573" i="2"/>
  <c r="K2573" i="2"/>
  <c r="L2573" i="2" s="1"/>
  <c r="G2305" i="2"/>
  <c r="K2305" i="2"/>
  <c r="L2305" i="2" s="1"/>
  <c r="G2659" i="2"/>
  <c r="K2659" i="2"/>
  <c r="L2659" i="2" s="1"/>
  <c r="G2185" i="2"/>
  <c r="K2185" i="2"/>
  <c r="L2185" i="2" s="1"/>
  <c r="G2750" i="2"/>
  <c r="K2750" i="2"/>
  <c r="L2750" i="2" s="1"/>
  <c r="G1229" i="2"/>
  <c r="K1229" i="2"/>
  <c r="L1229" i="2" s="1"/>
  <c r="G792" i="2"/>
  <c r="K792" i="2"/>
  <c r="L792" i="2" s="1"/>
  <c r="G685" i="2"/>
  <c r="K685" i="2"/>
  <c r="L685" i="2" s="1"/>
  <c r="G9033" i="2"/>
  <c r="K9033" i="2"/>
  <c r="L9033" i="2" s="1"/>
  <c r="G6627" i="2"/>
  <c r="K6627" i="2"/>
  <c r="L6627" i="2" s="1"/>
  <c r="G9113" i="2"/>
  <c r="K9113" i="2"/>
  <c r="L9113" i="2" s="1"/>
  <c r="G8937" i="2"/>
  <c r="K8937" i="2"/>
  <c r="L8937" i="2" s="1"/>
  <c r="G8763" i="2"/>
  <c r="K8763" i="2"/>
  <c r="L8763" i="2" s="1"/>
  <c r="G7431" i="2"/>
  <c r="K7431" i="2"/>
  <c r="L7431" i="2" s="1"/>
  <c r="G8647" i="2"/>
  <c r="K8647" i="2"/>
  <c r="L8647" i="2" s="1"/>
  <c r="G6979" i="2"/>
  <c r="K6979" i="2"/>
  <c r="L6979" i="2" s="1"/>
  <c r="G8611" i="2"/>
  <c r="K8611" i="2"/>
  <c r="L8611" i="2" s="1"/>
  <c r="G6734" i="2"/>
  <c r="K6734" i="2"/>
  <c r="L6734" i="2" s="1"/>
  <c r="G8475" i="2"/>
  <c r="K8475" i="2"/>
  <c r="L8475" i="2" s="1"/>
  <c r="G9212" i="2"/>
  <c r="K9212" i="2"/>
  <c r="L9212" i="2" s="1"/>
  <c r="G8323" i="2"/>
  <c r="K8323" i="2"/>
  <c r="L8323" i="2" s="1"/>
  <c r="G9155" i="2"/>
  <c r="K9155" i="2"/>
  <c r="L9155" i="2" s="1"/>
  <c r="G8171" i="2"/>
  <c r="K8171" i="2"/>
  <c r="L8171" i="2" s="1"/>
  <c r="G8894" i="2"/>
  <c r="K8894" i="2"/>
  <c r="L8894" i="2" s="1"/>
  <c r="G8382" i="2"/>
  <c r="K8382" i="2"/>
  <c r="L8382" i="2" s="1"/>
  <c r="G7870" i="2"/>
  <c r="K7870" i="2"/>
  <c r="L7870" i="2" s="1"/>
  <c r="G7254" i="2"/>
  <c r="K7254" i="2"/>
  <c r="L7254" i="2" s="1"/>
  <c r="G8885" i="2"/>
  <c r="K8885" i="2"/>
  <c r="L8885" i="2" s="1"/>
  <c r="G8373" i="2"/>
  <c r="K8373" i="2"/>
  <c r="L8373" i="2" s="1"/>
  <c r="G7861" i="2"/>
  <c r="K7861" i="2"/>
  <c r="L7861" i="2" s="1"/>
  <c r="G7230" i="2"/>
  <c r="K7230" i="2"/>
  <c r="L7230" i="2" s="1"/>
  <c r="G7034" i="2"/>
  <c r="K7034" i="2"/>
  <c r="L7034" i="2" s="1"/>
  <c r="G8818" i="2"/>
  <c r="K8818" i="2"/>
  <c r="L8818" i="2" s="1"/>
  <c r="G8306" i="2"/>
  <c r="K8306" i="2"/>
  <c r="L8306" i="2" s="1"/>
  <c r="G7794" i="2"/>
  <c r="K7794" i="2"/>
  <c r="L7794" i="2" s="1"/>
  <c r="G7051" i="2"/>
  <c r="K7051" i="2"/>
  <c r="L7051" i="2" s="1"/>
  <c r="G8361" i="2"/>
  <c r="K8361" i="2"/>
  <c r="L8361" i="2" s="1"/>
  <c r="G7849" i="2"/>
  <c r="K7849" i="2"/>
  <c r="L7849" i="2" s="1"/>
  <c r="G7198" i="2"/>
  <c r="K7198" i="2"/>
  <c r="L7198" i="2" s="1"/>
  <c r="G8864" i="2"/>
  <c r="K8864" i="2"/>
  <c r="L8864" i="2" s="1"/>
  <c r="G8352" i="2"/>
  <c r="K8352" i="2"/>
  <c r="L8352" i="2" s="1"/>
  <c r="G7840" i="2"/>
  <c r="K7840" i="2"/>
  <c r="L7840" i="2" s="1"/>
  <c r="G7174" i="2"/>
  <c r="K7174" i="2"/>
  <c r="L7174" i="2" s="1"/>
  <c r="G7157" i="2"/>
  <c r="K7157" i="2"/>
  <c r="L7157" i="2" s="1"/>
  <c r="G6645" i="2"/>
  <c r="K6645" i="2"/>
  <c r="L6645" i="2" s="1"/>
  <c r="G6133" i="2"/>
  <c r="K6133" i="2"/>
  <c r="L6133" i="2" s="1"/>
  <c r="G4651" i="2"/>
  <c r="K4651" i="2"/>
  <c r="L4651" i="2" s="1"/>
  <c r="G6764" i="2"/>
  <c r="K6764" i="2"/>
  <c r="L6764" i="2" s="1"/>
  <c r="G5325" i="2"/>
  <c r="K5325" i="2"/>
  <c r="L5325" i="2" s="1"/>
  <c r="G6602" i="2"/>
  <c r="K6602" i="2"/>
  <c r="L6602" i="2" s="1"/>
  <c r="G7257" i="2"/>
  <c r="K7257" i="2"/>
  <c r="L7257" i="2" s="1"/>
  <c r="G6169" i="2"/>
  <c r="K6169" i="2"/>
  <c r="L6169" i="2" s="1"/>
  <c r="G7120" i="2"/>
  <c r="K7120" i="2"/>
  <c r="L7120" i="2" s="1"/>
  <c r="G6032" i="2"/>
  <c r="K6032" i="2"/>
  <c r="L6032" i="2" s="1"/>
  <c r="G6711" i="2"/>
  <c r="K6711" i="2"/>
  <c r="L6711" i="2" s="1"/>
  <c r="G5373" i="2"/>
  <c r="K5373" i="2"/>
  <c r="L5373" i="2" s="1"/>
  <c r="G4151" i="2"/>
  <c r="K4151" i="2"/>
  <c r="L4151" i="2" s="1"/>
  <c r="G4627" i="2"/>
  <c r="K4627" i="2"/>
  <c r="L4627" i="2" s="1"/>
  <c r="G4995" i="2"/>
  <c r="K4995" i="2"/>
  <c r="L4995" i="2" s="1"/>
  <c r="G4687" i="2"/>
  <c r="K4687" i="2"/>
  <c r="L4687" i="2" s="1"/>
  <c r="G5954" i="2"/>
  <c r="K5954" i="2"/>
  <c r="L5954" i="2" s="1"/>
  <c r="G4320" i="2"/>
  <c r="K4320" i="2"/>
  <c r="L4320" i="2" s="1"/>
  <c r="G5177" i="2"/>
  <c r="K5177" i="2"/>
  <c r="L5177" i="2" s="1"/>
  <c r="G3905" i="2"/>
  <c r="K3905" i="2"/>
  <c r="L3905" i="2" s="1"/>
  <c r="G5526" i="2"/>
  <c r="K5526" i="2"/>
  <c r="L5526" i="2" s="1"/>
  <c r="G4566" i="2"/>
  <c r="K4566" i="2"/>
  <c r="L4566" i="2" s="1"/>
  <c r="G3770" i="2"/>
  <c r="K3770" i="2"/>
  <c r="L3770" i="2" s="1"/>
  <c r="G4716" i="2"/>
  <c r="K4716" i="2"/>
  <c r="L4716" i="2" s="1"/>
  <c r="G3357" i="2"/>
  <c r="K3357" i="2"/>
  <c r="L3357" i="2" s="1"/>
  <c r="G3133" i="2"/>
  <c r="K3133" i="2"/>
  <c r="L3133" i="2" s="1"/>
  <c r="G4387" i="2"/>
  <c r="K4387" i="2"/>
  <c r="L4387" i="2" s="1"/>
  <c r="G4370" i="2"/>
  <c r="K4370" i="2"/>
  <c r="L4370" i="2" s="1"/>
  <c r="G3603" i="2"/>
  <c r="K3603" i="2"/>
  <c r="L3603" i="2" s="1"/>
  <c r="G3377" i="2"/>
  <c r="K3377" i="2"/>
  <c r="L3377" i="2" s="1"/>
  <c r="G3368" i="2"/>
  <c r="K3368" i="2"/>
  <c r="L3368" i="2" s="1"/>
  <c r="G3303" i="2"/>
  <c r="K3303" i="2"/>
  <c r="L3303" i="2" s="1"/>
  <c r="G3145" i="2"/>
  <c r="K3145" i="2"/>
  <c r="L3145" i="2" s="1"/>
  <c r="G2903" i="2"/>
  <c r="K2903" i="2"/>
  <c r="L2903" i="2" s="1"/>
  <c r="G2682" i="2"/>
  <c r="K2682" i="2"/>
  <c r="L2682" i="2" s="1"/>
  <c r="G3068" i="2"/>
  <c r="K3068" i="2"/>
  <c r="L3068" i="2" s="1"/>
  <c r="G2915" i="2"/>
  <c r="K2915" i="2"/>
  <c r="L2915" i="2" s="1"/>
  <c r="G2156" i="2"/>
  <c r="K2156" i="2"/>
  <c r="L2156" i="2" s="1"/>
  <c r="G2083" i="2"/>
  <c r="K2083" i="2"/>
  <c r="L2083" i="2" s="1"/>
  <c r="G2080" i="2"/>
  <c r="K2080" i="2"/>
  <c r="L2080" i="2" s="1"/>
  <c r="G1928" i="2"/>
  <c r="K1928" i="2"/>
  <c r="L1928" i="2" s="1"/>
  <c r="G1836" i="2"/>
  <c r="K1836" i="2"/>
  <c r="L1836" i="2" s="1"/>
  <c r="G990" i="2"/>
  <c r="K990" i="2"/>
  <c r="L990" i="2" s="1"/>
  <c r="G7691" i="2"/>
  <c r="K7691" i="2"/>
  <c r="L7691" i="2" s="1"/>
  <c r="G8523" i="2"/>
  <c r="K8523" i="2"/>
  <c r="L8523" i="2" s="1"/>
  <c r="G8159" i="2"/>
  <c r="K8159" i="2"/>
  <c r="L8159" i="2" s="1"/>
  <c r="G7796" i="2"/>
  <c r="K7796" i="2"/>
  <c r="L7796" i="2" s="1"/>
  <c r="G9003" i="2"/>
  <c r="K9003" i="2"/>
  <c r="L9003" i="2" s="1"/>
  <c r="G7783" i="2"/>
  <c r="K7783" i="2"/>
  <c r="L7783" i="2" s="1"/>
  <c r="G8887" i="2"/>
  <c r="K8887" i="2"/>
  <c r="L8887" i="2" s="1"/>
  <c r="G7628" i="2"/>
  <c r="K7628" i="2"/>
  <c r="L7628" i="2" s="1"/>
  <c r="G8851" i="2"/>
  <c r="K8851" i="2"/>
  <c r="L8851" i="2" s="1"/>
  <c r="G7574" i="2"/>
  <c r="K7574" i="2"/>
  <c r="L7574" i="2" s="1"/>
  <c r="G8737" i="2"/>
  <c r="K8737" i="2"/>
  <c r="L8737" i="2" s="1"/>
  <c r="G7385" i="2"/>
  <c r="K7385" i="2"/>
  <c r="L7385" i="2" s="1"/>
  <c r="G8623" i="2"/>
  <c r="K8623" i="2"/>
  <c r="L8623" i="2" s="1"/>
  <c r="G6830" i="2"/>
  <c r="K6830" i="2"/>
  <c r="L6830" i="2" s="1"/>
  <c r="G8491" i="2"/>
  <c r="K8491" i="2"/>
  <c r="L8491" i="2" s="1"/>
  <c r="G4656" i="2"/>
  <c r="K4656" i="2"/>
  <c r="L4656" i="2" s="1"/>
  <c r="G8502" i="2"/>
  <c r="K8502" i="2"/>
  <c r="L8502" i="2" s="1"/>
  <c r="G7990" i="2"/>
  <c r="K7990" i="2"/>
  <c r="L7990" i="2" s="1"/>
  <c r="G7451" i="2"/>
  <c r="K7451" i="2"/>
  <c r="L7451" i="2" s="1"/>
  <c r="G9005" i="2"/>
  <c r="K9005" i="2"/>
  <c r="L9005" i="2" s="1"/>
  <c r="G8493" i="2"/>
  <c r="K8493" i="2"/>
  <c r="L8493" i="2" s="1"/>
  <c r="G7981" i="2"/>
  <c r="K7981" i="2"/>
  <c r="L7981" i="2" s="1"/>
  <c r="G7439" i="2"/>
  <c r="K7439" i="2"/>
  <c r="L7439" i="2" s="1"/>
  <c r="G7330" i="2"/>
  <c r="K7330" i="2"/>
  <c r="L7330" i="2" s="1"/>
  <c r="G8938" i="2"/>
  <c r="K8938" i="2"/>
  <c r="L8938" i="2" s="1"/>
  <c r="G8426" i="2"/>
  <c r="K8426" i="2"/>
  <c r="L8426" i="2" s="1"/>
  <c r="G7914" i="2"/>
  <c r="K7914" i="2"/>
  <c r="L7914" i="2" s="1"/>
  <c r="G7345" i="2"/>
  <c r="K7345" i="2"/>
  <c r="L7345" i="2" s="1"/>
  <c r="G8481" i="2"/>
  <c r="K8481" i="2"/>
  <c r="L8481" i="2" s="1"/>
  <c r="G7969" i="2"/>
  <c r="K7969" i="2"/>
  <c r="L7969" i="2" s="1"/>
  <c r="G7423" i="2"/>
  <c r="K7423" i="2"/>
  <c r="L7423" i="2" s="1"/>
  <c r="G8984" i="2"/>
  <c r="K8984" i="2"/>
  <c r="L8984" i="2" s="1"/>
  <c r="G8472" i="2"/>
  <c r="K8472" i="2"/>
  <c r="L8472" i="2" s="1"/>
  <c r="G7960" i="2"/>
  <c r="K7960" i="2"/>
  <c r="L7960" i="2" s="1"/>
  <c r="G7411" i="2"/>
  <c r="K7411" i="2"/>
  <c r="L7411" i="2" s="1"/>
  <c r="G7341" i="2"/>
  <c r="K7341" i="2"/>
  <c r="L7341" i="2" s="1"/>
  <c r="G6829" i="2"/>
  <c r="K6829" i="2"/>
  <c r="L6829" i="2" s="1"/>
  <c r="G6317" i="2"/>
  <c r="K6317" i="2"/>
  <c r="L6317" i="2" s="1"/>
  <c r="G5600" i="2"/>
  <c r="K5600" i="2"/>
  <c r="L5600" i="2" s="1"/>
  <c r="G7332" i="2"/>
  <c r="K7332" i="2"/>
  <c r="L7332" i="2" s="1"/>
  <c r="G6820" i="2"/>
  <c r="K6820" i="2"/>
  <c r="L6820" i="2" s="1"/>
  <c r="G6308" i="2"/>
  <c r="K6308" i="2"/>
  <c r="L6308" i="2" s="1"/>
  <c r="G5565" i="2"/>
  <c r="K5565" i="2"/>
  <c r="L5565" i="2" s="1"/>
  <c r="G5872" i="2"/>
  <c r="K5872" i="2"/>
  <c r="L5872" i="2" s="1"/>
  <c r="G6722" i="2"/>
  <c r="K6722" i="2"/>
  <c r="L6722" i="2" s="1"/>
  <c r="G6210" i="2"/>
  <c r="K6210" i="2"/>
  <c r="L6210" i="2" s="1"/>
  <c r="G5143" i="2"/>
  <c r="K5143" i="2"/>
  <c r="L5143" i="2" s="1"/>
  <c r="G6865" i="2"/>
  <c r="K6865" i="2"/>
  <c r="L6865" i="2" s="1"/>
  <c r="G6353" i="2"/>
  <c r="K6353" i="2"/>
  <c r="L6353" i="2" s="1"/>
  <c r="G5714" i="2"/>
  <c r="K5714" i="2"/>
  <c r="L5714" i="2" s="1"/>
  <c r="G7240" i="2"/>
  <c r="K7240" i="2"/>
  <c r="L7240" i="2" s="1"/>
  <c r="G6728" i="2"/>
  <c r="K6728" i="2"/>
  <c r="L6728" i="2" s="1"/>
  <c r="G6216" i="2"/>
  <c r="K6216" i="2"/>
  <c r="L6216" i="2" s="1"/>
  <c r="G5171" i="2"/>
  <c r="K5171" i="2"/>
  <c r="L5171" i="2" s="1"/>
  <c r="G6959" i="2"/>
  <c r="K6959" i="2"/>
  <c r="L6959" i="2" s="1"/>
  <c r="G6447" i="2"/>
  <c r="K6447" i="2"/>
  <c r="L6447" i="2" s="1"/>
  <c r="G5893" i="2"/>
  <c r="K5893" i="2"/>
  <c r="L5893" i="2" s="1"/>
  <c r="G5538" i="2"/>
  <c r="K5538" i="2"/>
  <c r="L5538" i="2" s="1"/>
  <c r="G4719" i="2"/>
  <c r="K4719" i="2"/>
  <c r="L4719" i="2" s="1"/>
  <c r="G5715" i="2"/>
  <c r="K5715" i="2"/>
  <c r="L5715" i="2" s="1"/>
  <c r="G4922" i="2"/>
  <c r="K4922" i="2"/>
  <c r="L4922" i="2" s="1"/>
  <c r="G4587" i="2"/>
  <c r="K4587" i="2"/>
  <c r="L4587" i="2" s="1"/>
  <c r="G5392" i="2"/>
  <c r="K5392" i="2"/>
  <c r="L5392" i="2" s="1"/>
  <c r="G4573" i="2"/>
  <c r="K4573" i="2"/>
  <c r="L4573" i="2" s="1"/>
  <c r="G5288" i="2"/>
  <c r="K5288" i="2"/>
  <c r="L5288" i="2" s="1"/>
  <c r="G4459" i="2"/>
  <c r="K4459" i="2"/>
  <c r="L4459" i="2" s="1"/>
  <c r="G4647" i="2"/>
  <c r="K4647" i="2"/>
  <c r="L4647" i="2" s="1"/>
  <c r="G5772" i="2"/>
  <c r="K5772" i="2"/>
  <c r="L5772" i="2" s="1"/>
  <c r="G4991" i="2"/>
  <c r="K4991" i="2"/>
  <c r="L4991" i="2" s="1"/>
  <c r="G3534" i="2"/>
  <c r="K3534" i="2"/>
  <c r="L3534" i="2" s="1"/>
  <c r="G5553" i="2"/>
  <c r="K5553" i="2"/>
  <c r="L5553" i="2" s="1"/>
  <c r="G5041" i="2"/>
  <c r="K5041" i="2"/>
  <c r="L5041" i="2" s="1"/>
  <c r="G4529" i="2"/>
  <c r="K4529" i="2"/>
  <c r="L4529" i="2" s="1"/>
  <c r="G3526" i="2"/>
  <c r="K3526" i="2"/>
  <c r="L3526" i="2" s="1"/>
  <c r="G5966" i="2"/>
  <c r="K5966" i="2"/>
  <c r="L5966" i="2" s="1"/>
  <c r="G5454" i="2"/>
  <c r="K5454" i="2"/>
  <c r="L5454" i="2" s="1"/>
  <c r="G4942" i="2"/>
  <c r="K4942" i="2"/>
  <c r="L4942" i="2" s="1"/>
  <c r="G4430" i="2"/>
  <c r="K4430" i="2"/>
  <c r="L4430" i="2" s="1"/>
  <c r="G4477" i="2"/>
  <c r="K4477" i="2"/>
  <c r="L4477" i="2" s="1"/>
  <c r="G3111" i="2"/>
  <c r="K3111" i="2"/>
  <c r="L3111" i="2" s="1"/>
  <c r="G5092" i="2"/>
  <c r="K5092" i="2"/>
  <c r="L5092" i="2" s="1"/>
  <c r="G4580" i="2"/>
  <c r="K4580" i="2"/>
  <c r="L4580" i="2" s="1"/>
  <c r="G3683" i="2"/>
  <c r="K3683" i="2"/>
  <c r="L3683" i="2" s="1"/>
  <c r="G2431" i="2"/>
  <c r="K2431" i="2"/>
  <c r="L2431" i="2" s="1"/>
  <c r="G3909" i="2"/>
  <c r="K3909" i="2"/>
  <c r="L3909" i="2" s="1"/>
  <c r="G2042" i="2"/>
  <c r="K2042" i="2"/>
  <c r="L2042" i="2" s="1"/>
  <c r="G3869" i="2"/>
  <c r="K3869" i="2"/>
  <c r="L3869" i="2" s="1"/>
  <c r="G4379" i="2"/>
  <c r="K4379" i="2"/>
  <c r="L4379" i="2" s="1"/>
  <c r="G3858" i="2"/>
  <c r="K3858" i="2"/>
  <c r="L3858" i="2" s="1"/>
  <c r="G4362" i="2"/>
  <c r="K4362" i="2"/>
  <c r="L4362" i="2" s="1"/>
  <c r="G3835" i="2"/>
  <c r="K3835" i="2"/>
  <c r="L3835" i="2" s="1"/>
  <c r="G3595" i="2"/>
  <c r="K3595" i="2"/>
  <c r="L3595" i="2" s="1"/>
  <c r="G2949" i="2"/>
  <c r="K2949" i="2"/>
  <c r="L2949" i="2" s="1"/>
  <c r="G3433" i="2"/>
  <c r="K3433" i="2"/>
  <c r="L3433" i="2" s="1"/>
  <c r="G2279" i="2"/>
  <c r="K2279" i="2"/>
  <c r="L2279" i="2" s="1"/>
  <c r="G3424" i="2"/>
  <c r="K3424" i="2"/>
  <c r="L3424" i="2" s="1"/>
  <c r="G2178" i="2"/>
  <c r="K2178" i="2"/>
  <c r="L2178" i="2" s="1"/>
  <c r="G3423" i="2"/>
  <c r="K3423" i="2"/>
  <c r="L3423" i="2" s="1"/>
  <c r="G2173" i="2"/>
  <c r="K2173" i="2"/>
  <c r="L2173" i="2" s="1"/>
  <c r="G3265" i="2"/>
  <c r="K3265" i="2"/>
  <c r="L3265" i="2" s="1"/>
  <c r="G2751" i="2"/>
  <c r="K2751" i="2"/>
  <c r="L2751" i="2" s="1"/>
  <c r="G3087" i="2"/>
  <c r="K3087" i="2"/>
  <c r="L3087" i="2" s="1"/>
  <c r="G2509" i="2"/>
  <c r="K2509" i="2"/>
  <c r="L2509" i="2" s="1"/>
  <c r="G2822" i="2"/>
  <c r="K2822" i="2"/>
  <c r="L2822" i="2" s="1"/>
  <c r="G1649" i="2"/>
  <c r="K1649" i="2"/>
  <c r="L1649" i="2" s="1"/>
  <c r="G3188" i="2"/>
  <c r="K3188" i="2"/>
  <c r="L3188" i="2" s="1"/>
  <c r="G2648" i="2"/>
  <c r="K2648" i="2"/>
  <c r="L2648" i="2" s="1"/>
  <c r="G3035" i="2"/>
  <c r="K3035" i="2"/>
  <c r="L3035" i="2" s="1"/>
  <c r="G2417" i="2"/>
  <c r="K2417" i="2"/>
  <c r="L2417" i="2" s="1"/>
  <c r="G2212" i="2"/>
  <c r="K2212" i="2"/>
  <c r="L2212" i="2" s="1"/>
  <c r="G2715" i="2"/>
  <c r="K2715" i="2"/>
  <c r="L2715" i="2" s="1"/>
  <c r="G2203" i="2"/>
  <c r="K2203" i="2"/>
  <c r="L2203" i="2" s="1"/>
  <c r="G2241" i="2"/>
  <c r="K2241" i="2"/>
  <c r="L2241" i="2" s="1"/>
  <c r="G2520" i="2"/>
  <c r="K2520" i="2"/>
  <c r="L2520" i="2" s="1"/>
  <c r="G1975" i="2"/>
  <c r="K1975" i="2"/>
  <c r="L1975" i="2" s="1"/>
  <c r="G2614" i="2"/>
  <c r="K2614" i="2"/>
  <c r="L2614" i="2" s="1"/>
  <c r="G2102" i="2"/>
  <c r="K2102" i="2"/>
  <c r="L2102" i="2" s="1"/>
  <c r="G1920" i="2"/>
  <c r="K1920" i="2"/>
  <c r="L1920" i="2" s="1"/>
  <c r="G1408" i="2"/>
  <c r="K1408" i="2"/>
  <c r="L1408" i="2" s="1"/>
  <c r="G1783" i="2"/>
  <c r="K1783" i="2"/>
  <c r="L1783" i="2" s="1"/>
  <c r="G1216" i="2"/>
  <c r="K1216" i="2"/>
  <c r="L1216" i="2" s="1"/>
  <c r="G1646" i="2"/>
  <c r="K1646" i="2"/>
  <c r="L1646" i="2" s="1"/>
  <c r="G834" i="2"/>
  <c r="K834" i="2"/>
  <c r="L834" i="2" s="1"/>
  <c r="G1315" i="2"/>
  <c r="K1315" i="2"/>
  <c r="L1315" i="2" s="1"/>
  <c r="G1828" i="2"/>
  <c r="K1828" i="2"/>
  <c r="L1828" i="2" s="1"/>
  <c r="G1288" i="2"/>
  <c r="K1288" i="2"/>
  <c r="L1288" i="2" s="1"/>
  <c r="G1819" i="2"/>
  <c r="K1819" i="2"/>
  <c r="L1819" i="2" s="1"/>
  <c r="G1274" i="2"/>
  <c r="K1274" i="2"/>
  <c r="L1274" i="2" s="1"/>
  <c r="G1113" i="2"/>
  <c r="K1113" i="2"/>
  <c r="L1113" i="2" s="1"/>
  <c r="G601" i="2"/>
  <c r="K601" i="2"/>
  <c r="L601" i="2" s="1"/>
  <c r="G735" i="2"/>
  <c r="K735" i="2"/>
  <c r="L735" i="2" s="1"/>
  <c r="G1238" i="2"/>
  <c r="K1238" i="2"/>
  <c r="L1238" i="2" s="1"/>
  <c r="G726" i="2"/>
  <c r="K726" i="2"/>
  <c r="L726" i="2" s="1"/>
  <c r="G997" i="2"/>
  <c r="K997" i="2"/>
  <c r="L997" i="2" s="1"/>
  <c r="G485" i="2"/>
  <c r="K485" i="2"/>
  <c r="L485" i="2" s="1"/>
  <c r="G988" i="2"/>
  <c r="K988" i="2"/>
  <c r="L988" i="2" s="1"/>
  <c r="G476" i="2"/>
  <c r="K476" i="2"/>
  <c r="L476" i="2" s="1"/>
  <c r="G811" i="2"/>
  <c r="K811" i="2"/>
  <c r="L811" i="2" s="1"/>
  <c r="G610" i="2"/>
  <c r="K610" i="2"/>
  <c r="L610" i="2" s="1"/>
  <c r="G972" i="2"/>
  <c r="K972" i="2"/>
  <c r="L972" i="2" s="1"/>
  <c r="G594" i="2"/>
  <c r="K594" i="2"/>
  <c r="L594" i="2" s="1"/>
  <c r="G9171" i="2"/>
  <c r="K9171" i="2"/>
  <c r="L9171" i="2" s="1"/>
  <c r="G7126" i="2"/>
  <c r="K7126" i="2"/>
  <c r="L7126" i="2" s="1"/>
  <c r="G7246" i="2"/>
  <c r="K7246" i="2"/>
  <c r="L7246" i="2" s="1"/>
  <c r="G6118" i="2"/>
  <c r="K6118" i="2"/>
  <c r="L6118" i="2" s="1"/>
  <c r="G8432" i="2"/>
  <c r="K8432" i="2"/>
  <c r="L8432" i="2" s="1"/>
  <c r="G6149" i="2"/>
  <c r="K6149" i="2"/>
  <c r="L6149" i="2" s="1"/>
  <c r="G6203" i="2"/>
  <c r="K6203" i="2"/>
  <c r="L6203" i="2" s="1"/>
  <c r="G6057" i="2"/>
  <c r="K6057" i="2"/>
  <c r="L6057" i="2" s="1"/>
  <c r="G6791" i="2"/>
  <c r="K6791" i="2"/>
  <c r="L6791" i="2" s="1"/>
  <c r="G4755" i="2"/>
  <c r="K4755" i="2"/>
  <c r="L4755" i="2" s="1"/>
  <c r="G4685" i="2"/>
  <c r="K4685" i="2"/>
  <c r="L4685" i="2" s="1"/>
  <c r="G4809" i="2"/>
  <c r="K4809" i="2"/>
  <c r="L4809" i="2" s="1"/>
  <c r="G3642" i="2"/>
  <c r="K3642" i="2"/>
  <c r="L3642" i="2" s="1"/>
  <c r="G4348" i="2"/>
  <c r="K4348" i="2"/>
  <c r="L4348" i="2" s="1"/>
  <c r="G3555" i="2"/>
  <c r="K3555" i="2"/>
  <c r="L3555" i="2" s="1"/>
  <c r="G3383" i="2"/>
  <c r="K3383" i="2"/>
  <c r="L3383" i="2" s="1"/>
  <c r="G2704" i="2"/>
  <c r="K2704" i="2"/>
  <c r="L2704" i="2" s="1"/>
  <c r="G2172" i="2"/>
  <c r="K2172" i="2"/>
  <c r="L2172" i="2" s="1"/>
  <c r="G2702" i="2"/>
  <c r="K2702" i="2"/>
  <c r="L2702" i="2" s="1"/>
  <c r="G1798" i="2"/>
  <c r="K1798" i="2"/>
  <c r="L1798" i="2" s="1"/>
  <c r="G1587" i="2"/>
  <c r="K1587" i="2"/>
  <c r="L1587" i="2" s="1"/>
  <c r="G878" i="2"/>
  <c r="K878" i="2"/>
  <c r="L878" i="2" s="1"/>
  <c r="G707" i="2"/>
  <c r="K707" i="2"/>
  <c r="L707" i="2" s="1"/>
  <c r="G1718" i="2"/>
  <c r="K1718" i="2"/>
  <c r="L1718" i="2" s="1"/>
  <c r="G609" i="2"/>
  <c r="K609" i="2"/>
  <c r="L609" i="2" s="1"/>
  <c r="G627" i="2"/>
  <c r="K627" i="2"/>
  <c r="L627" i="2" s="1"/>
  <c r="G8931" i="2"/>
  <c r="K8931" i="2"/>
  <c r="L8931" i="2" s="1"/>
  <c r="G7687" i="2"/>
  <c r="K7687" i="2"/>
  <c r="L7687" i="2" s="1"/>
  <c r="G8817" i="2"/>
  <c r="K8817" i="2"/>
  <c r="L8817" i="2" s="1"/>
  <c r="G7522" i="2"/>
  <c r="K7522" i="2"/>
  <c r="L7522" i="2" s="1"/>
  <c r="G8703" i="2"/>
  <c r="K8703" i="2"/>
  <c r="L8703" i="2" s="1"/>
  <c r="G7274" i="2"/>
  <c r="K7274" i="2"/>
  <c r="L7274" i="2" s="1"/>
  <c r="G8588" i="2"/>
  <c r="K8588" i="2"/>
  <c r="L8588" i="2" s="1"/>
  <c r="G6563" i="2"/>
  <c r="K6563" i="2"/>
  <c r="L6563" i="2" s="1"/>
  <c r="G8542" i="2"/>
  <c r="K8542" i="2"/>
  <c r="L8542" i="2" s="1"/>
  <c r="G8030" i="2"/>
  <c r="K8030" i="2"/>
  <c r="L8030" i="2" s="1"/>
  <c r="G7503" i="2"/>
  <c r="K7503" i="2"/>
  <c r="L7503" i="2" s="1"/>
  <c r="G5685" i="2"/>
  <c r="K5685" i="2"/>
  <c r="L5685" i="2" s="1"/>
  <c r="G8533" i="2"/>
  <c r="K8533" i="2"/>
  <c r="L8533" i="2" s="1"/>
  <c r="G8021" i="2"/>
  <c r="K8021" i="2"/>
  <c r="L8021" i="2" s="1"/>
  <c r="G7493" i="2"/>
  <c r="K7493" i="2"/>
  <c r="L7493" i="2" s="1"/>
  <c r="G5402" i="2"/>
  <c r="K5402" i="2"/>
  <c r="L5402" i="2" s="1"/>
  <c r="G8978" i="2"/>
  <c r="K8978" i="2"/>
  <c r="L8978" i="2" s="1"/>
  <c r="G8466" i="2"/>
  <c r="K8466" i="2"/>
  <c r="L8466" i="2" s="1"/>
  <c r="G7954" i="2"/>
  <c r="K7954" i="2"/>
  <c r="L7954" i="2" s="1"/>
  <c r="G7403" i="2"/>
  <c r="K7403" i="2"/>
  <c r="L7403" i="2" s="1"/>
  <c r="G8521" i="2"/>
  <c r="K8521" i="2"/>
  <c r="L8521" i="2" s="1"/>
  <c r="G8009" i="2"/>
  <c r="K8009" i="2"/>
  <c r="L8009" i="2" s="1"/>
  <c r="G7477" i="2"/>
  <c r="K7477" i="2"/>
  <c r="L7477" i="2" s="1"/>
  <c r="G4912" i="2"/>
  <c r="K4912" i="2"/>
  <c r="L4912" i="2" s="1"/>
  <c r="G8512" i="2"/>
  <c r="K8512" i="2"/>
  <c r="L8512" i="2" s="1"/>
  <c r="G8000" i="2"/>
  <c r="K8000" i="2"/>
  <c r="L8000" i="2" s="1"/>
  <c r="G7465" i="2"/>
  <c r="K7465" i="2"/>
  <c r="L7465" i="2" s="1"/>
  <c r="G3999" i="2"/>
  <c r="K3999" i="2"/>
  <c r="L3999" i="2" s="1"/>
  <c r="G6869" i="2"/>
  <c r="K6869" i="2"/>
  <c r="L6869" i="2" s="1"/>
  <c r="G6357" i="2"/>
  <c r="K6357" i="2"/>
  <c r="L6357" i="2" s="1"/>
  <c r="G5724" i="2"/>
  <c r="K5724" i="2"/>
  <c r="L5724" i="2" s="1"/>
  <c r="G7372" i="2"/>
  <c r="K7372" i="2"/>
  <c r="L7372" i="2" s="1"/>
  <c r="G6860" i="2"/>
  <c r="K6860" i="2"/>
  <c r="L6860" i="2" s="1"/>
  <c r="G6348" i="2"/>
  <c r="K6348" i="2"/>
  <c r="L6348" i="2" s="1"/>
  <c r="G5700" i="2"/>
  <c r="K5700" i="2"/>
  <c r="L5700" i="2" s="1"/>
  <c r="G5941" i="2"/>
  <c r="K5941" i="2"/>
  <c r="L5941" i="2" s="1"/>
  <c r="G6762" i="2"/>
  <c r="K6762" i="2"/>
  <c r="L6762" i="2" s="1"/>
  <c r="G6250" i="2"/>
  <c r="K6250" i="2"/>
  <c r="L6250" i="2" s="1"/>
  <c r="G5317" i="2"/>
  <c r="K5317" i="2"/>
  <c r="L5317" i="2" s="1"/>
  <c r="G6905" i="2"/>
  <c r="K6905" i="2"/>
  <c r="L6905" i="2" s="1"/>
  <c r="G6393" i="2"/>
  <c r="K6393" i="2"/>
  <c r="L6393" i="2" s="1"/>
  <c r="G5797" i="2"/>
  <c r="K5797" i="2"/>
  <c r="L5797" i="2" s="1"/>
  <c r="G7280" i="2"/>
  <c r="K7280" i="2"/>
  <c r="L7280" i="2" s="1"/>
  <c r="G6768" i="2"/>
  <c r="K6768" i="2"/>
  <c r="L6768" i="2" s="1"/>
  <c r="G6256" i="2"/>
  <c r="K6256" i="2"/>
  <c r="L6256" i="2" s="1"/>
  <c r="G5343" i="2"/>
  <c r="K5343" i="2"/>
  <c r="L5343" i="2" s="1"/>
  <c r="G6999" i="2"/>
  <c r="K6999" i="2"/>
  <c r="L6999" i="2" s="1"/>
  <c r="G6487" i="2"/>
  <c r="K6487" i="2"/>
  <c r="L6487" i="2" s="1"/>
  <c r="G5960" i="2"/>
  <c r="K5960" i="2"/>
  <c r="L5960" i="2" s="1"/>
  <c r="G5599" i="2"/>
  <c r="K5599" i="2"/>
  <c r="L5599" i="2" s="1"/>
  <c r="G4783" i="2"/>
  <c r="K4783" i="2"/>
  <c r="L4783" i="2" s="1"/>
  <c r="G5768" i="2"/>
  <c r="K5768" i="2"/>
  <c r="L5768" i="2" s="1"/>
  <c r="G4986" i="2"/>
  <c r="K4986" i="2"/>
  <c r="L4986" i="2" s="1"/>
  <c r="G3442" i="2"/>
  <c r="K3442" i="2"/>
  <c r="L3442" i="2" s="1"/>
  <c r="G5456" i="2"/>
  <c r="K5456" i="2"/>
  <c r="L5456" i="2" s="1"/>
  <c r="G4637" i="2"/>
  <c r="K4637" i="2"/>
  <c r="L4637" i="2" s="1"/>
  <c r="G5352" i="2"/>
  <c r="K5352" i="2"/>
  <c r="L5352" i="2" s="1"/>
  <c r="G4533" i="2"/>
  <c r="K4533" i="2"/>
  <c r="L4533" i="2" s="1"/>
  <c r="G4711" i="2"/>
  <c r="K4711" i="2"/>
  <c r="L4711" i="2" s="1"/>
  <c r="G5826" i="2"/>
  <c r="K5826" i="2"/>
  <c r="L5826" i="2" s="1"/>
  <c r="G5055" i="2"/>
  <c r="K5055" i="2"/>
  <c r="L5055" i="2" s="1"/>
  <c r="G3936" i="2"/>
  <c r="K3936" i="2"/>
  <c r="L3936" i="2" s="1"/>
  <c r="G5593" i="2"/>
  <c r="K5593" i="2"/>
  <c r="L5593" i="2" s="1"/>
  <c r="G5081" i="2"/>
  <c r="K5081" i="2"/>
  <c r="L5081" i="2" s="1"/>
  <c r="G4569" i="2"/>
  <c r="K4569" i="2"/>
  <c r="L4569" i="2" s="1"/>
  <c r="G3652" i="2"/>
  <c r="K3652" i="2"/>
  <c r="L3652" i="2" s="1"/>
  <c r="G3146" i="2"/>
  <c r="K3146" i="2"/>
  <c r="L3146" i="2" s="1"/>
  <c r="G5494" i="2"/>
  <c r="K5494" i="2"/>
  <c r="L5494" i="2" s="1"/>
  <c r="G4982" i="2"/>
  <c r="K4982" i="2"/>
  <c r="L4982" i="2" s="1"/>
  <c r="G4470" i="2"/>
  <c r="K4470" i="2"/>
  <c r="L4470" i="2" s="1"/>
  <c r="G2890" i="2"/>
  <c r="K2890" i="2"/>
  <c r="L2890" i="2" s="1"/>
  <c r="G3489" i="2"/>
  <c r="K3489" i="2"/>
  <c r="L3489" i="2" s="1"/>
  <c r="G5132" i="2"/>
  <c r="K5132" i="2"/>
  <c r="L5132" i="2" s="1"/>
  <c r="G4620" i="2"/>
  <c r="K4620" i="2"/>
  <c r="L4620" i="2" s="1"/>
  <c r="G3789" i="2"/>
  <c r="K3789" i="2"/>
  <c r="L3789" i="2" s="1"/>
  <c r="G2994" i="2"/>
  <c r="K2994" i="2"/>
  <c r="L2994" i="2" s="1"/>
  <c r="G3949" i="2"/>
  <c r="K3949" i="2"/>
  <c r="L3949" i="2" s="1"/>
  <c r="G2888" i="2"/>
  <c r="K2888" i="2"/>
  <c r="L2888" i="2" s="1"/>
  <c r="G3916" i="2"/>
  <c r="K3916" i="2"/>
  <c r="L3916" i="2" s="1"/>
  <c r="G2314" i="2"/>
  <c r="K2314" i="2"/>
  <c r="L2314" i="2" s="1"/>
  <c r="G3907" i="2"/>
  <c r="K3907" i="2"/>
  <c r="L3907" i="2" s="1"/>
  <c r="G1885" i="2"/>
  <c r="K1885" i="2"/>
  <c r="L1885" i="2" s="1"/>
  <c r="G3889" i="2"/>
  <c r="K3889" i="2"/>
  <c r="L3889" i="2" s="1"/>
  <c r="G3635" i="2"/>
  <c r="K3635" i="2"/>
  <c r="L3635" i="2" s="1"/>
  <c r="G3048" i="2"/>
  <c r="K3048" i="2"/>
  <c r="L3048" i="2" s="1"/>
  <c r="G3473" i="2"/>
  <c r="K3473" i="2"/>
  <c r="L3473" i="2" s="1"/>
  <c r="G2568" i="2"/>
  <c r="K2568" i="2"/>
  <c r="L2568" i="2" s="1"/>
  <c r="G3464" i="2"/>
  <c r="K3464" i="2"/>
  <c r="L3464" i="2" s="1"/>
  <c r="G2514" i="2"/>
  <c r="K2514" i="2"/>
  <c r="L2514" i="2" s="1"/>
  <c r="G3463" i="2"/>
  <c r="K3463" i="2"/>
  <c r="L3463" i="2" s="1"/>
  <c r="G2511" i="2"/>
  <c r="K2511" i="2"/>
  <c r="L2511" i="2" s="1"/>
  <c r="G1941" i="2"/>
  <c r="K1941" i="2"/>
  <c r="L1941" i="2" s="1"/>
  <c r="G2793" i="2"/>
  <c r="K2793" i="2"/>
  <c r="L2793" i="2" s="1"/>
  <c r="G1258" i="2"/>
  <c r="K1258" i="2"/>
  <c r="L1258" i="2" s="1"/>
  <c r="G2567" i="2"/>
  <c r="K2567" i="2"/>
  <c r="L2567" i="2" s="1"/>
  <c r="G2862" i="2"/>
  <c r="K2862" i="2"/>
  <c r="L2862" i="2" s="1"/>
  <c r="G1958" i="2"/>
  <c r="K1958" i="2"/>
  <c r="L1958" i="2" s="1"/>
  <c r="G3228" i="2"/>
  <c r="K3228" i="2"/>
  <c r="L3228" i="2" s="1"/>
  <c r="G2701" i="2"/>
  <c r="K2701" i="2"/>
  <c r="L2701" i="2" s="1"/>
  <c r="G3075" i="2"/>
  <c r="K3075" i="2"/>
  <c r="L3075" i="2" s="1"/>
  <c r="G2490" i="2"/>
  <c r="K2490" i="2"/>
  <c r="L2490" i="2" s="1"/>
  <c r="G2252" i="2"/>
  <c r="K2252" i="2"/>
  <c r="L2252" i="2" s="1"/>
  <c r="G2755" i="2"/>
  <c r="K2755" i="2"/>
  <c r="L2755" i="2" s="1"/>
  <c r="G2243" i="2"/>
  <c r="K2243" i="2"/>
  <c r="L2243" i="2" s="1"/>
  <c r="G2281" i="2"/>
  <c r="K2281" i="2"/>
  <c r="L2281" i="2" s="1"/>
  <c r="G946" i="2"/>
  <c r="K946" i="2"/>
  <c r="L946" i="2" s="1"/>
  <c r="G2039" i="2"/>
  <c r="K2039" i="2"/>
  <c r="L2039" i="2" s="1"/>
  <c r="G2654" i="2"/>
  <c r="K2654" i="2"/>
  <c r="L2654" i="2" s="1"/>
  <c r="G2142" i="2"/>
  <c r="K2142" i="2"/>
  <c r="L2142" i="2" s="1"/>
  <c r="G1960" i="2"/>
  <c r="K1960" i="2"/>
  <c r="L1960" i="2" s="1"/>
  <c r="G1448" i="2"/>
  <c r="K1448" i="2"/>
  <c r="L1448" i="2" s="1"/>
  <c r="G1823" i="2"/>
  <c r="K1823" i="2"/>
  <c r="L1823" i="2" s="1"/>
  <c r="G1280" i="2"/>
  <c r="K1280" i="2"/>
  <c r="L1280" i="2" s="1"/>
  <c r="G1686" i="2"/>
  <c r="K1686" i="2"/>
  <c r="L1686" i="2" s="1"/>
  <c r="G994" i="2"/>
  <c r="K994" i="2"/>
  <c r="L994" i="2" s="1"/>
  <c r="G1373" i="2"/>
  <c r="K1373" i="2"/>
  <c r="L1373" i="2" s="1"/>
  <c r="G1868" i="2"/>
  <c r="K1868" i="2"/>
  <c r="L1868" i="2" s="1"/>
  <c r="G1352" i="2"/>
  <c r="K1352" i="2"/>
  <c r="L1352" i="2" s="1"/>
  <c r="G1859" i="2"/>
  <c r="K1859" i="2"/>
  <c r="L1859" i="2" s="1"/>
  <c r="G1338" i="2"/>
  <c r="K1338" i="2"/>
  <c r="L1338" i="2" s="1"/>
  <c r="G1153" i="2"/>
  <c r="K1153" i="2"/>
  <c r="L1153" i="2" s="1"/>
  <c r="G641" i="2"/>
  <c r="K641" i="2"/>
  <c r="L641" i="2" s="1"/>
  <c r="G775" i="2"/>
  <c r="K775" i="2"/>
  <c r="L775" i="2" s="1"/>
  <c r="G1278" i="2"/>
  <c r="K1278" i="2"/>
  <c r="L1278" i="2" s="1"/>
  <c r="G766" i="2"/>
  <c r="K766" i="2"/>
  <c r="L766" i="2" s="1"/>
  <c r="G1037" i="2"/>
  <c r="K1037" i="2"/>
  <c r="L1037" i="2" s="1"/>
  <c r="G525" i="2"/>
  <c r="K525" i="2"/>
  <c r="L525" i="2" s="1"/>
  <c r="G1028" i="2"/>
  <c r="K1028" i="2"/>
  <c r="L1028" i="2" s="1"/>
  <c r="G516" i="2"/>
  <c r="K516" i="2"/>
  <c r="L516" i="2" s="1"/>
  <c r="G851" i="2"/>
  <c r="K851" i="2"/>
  <c r="L851" i="2" s="1"/>
  <c r="G650" i="2"/>
  <c r="K650" i="2"/>
  <c r="L650" i="2" s="1"/>
  <c r="G9111" i="2"/>
  <c r="K9111" i="2"/>
  <c r="L9111" i="2" s="1"/>
  <c r="G9162" i="2"/>
  <c r="K9162" i="2"/>
  <c r="L9162" i="2" s="1"/>
  <c r="G6094" i="2"/>
  <c r="K6094" i="2"/>
  <c r="L6094" i="2" s="1"/>
  <c r="G9214" i="2"/>
  <c r="K9214" i="2"/>
  <c r="L9214" i="2" s="1"/>
  <c r="G8347" i="2"/>
  <c r="K8347" i="2"/>
  <c r="L8347" i="2" s="1"/>
  <c r="G6307" i="2"/>
  <c r="K6307" i="2"/>
  <c r="L6307" i="2" s="1"/>
  <c r="G8517" i="2"/>
  <c r="K8517" i="2"/>
  <c r="L8517" i="2" s="1"/>
  <c r="G8962" i="2"/>
  <c r="K8962" i="2"/>
  <c r="L8962" i="2" s="1"/>
  <c r="G8441" i="2"/>
  <c r="K8441" i="2"/>
  <c r="L8441" i="2" s="1"/>
  <c r="G8304" i="2"/>
  <c r="K8304" i="2"/>
  <c r="L8304" i="2" s="1"/>
  <c r="G6661" i="2"/>
  <c r="K6661" i="2"/>
  <c r="L6661" i="2" s="1"/>
  <c r="G6460" i="2"/>
  <c r="K6460" i="2"/>
  <c r="L6460" i="2" s="1"/>
  <c r="G5522" i="2"/>
  <c r="K5522" i="2"/>
  <c r="L5522" i="2" s="1"/>
  <c r="G6816" i="2"/>
  <c r="K6816" i="2"/>
  <c r="L6816" i="2" s="1"/>
  <c r="G5936" i="2"/>
  <c r="K5936" i="2"/>
  <c r="L5936" i="2" s="1"/>
  <c r="G4626" i="2"/>
  <c r="K4626" i="2"/>
  <c r="L4626" i="2" s="1"/>
  <c r="G4787" i="2"/>
  <c r="K4787" i="2"/>
  <c r="L4787" i="2" s="1"/>
  <c r="G5385" i="2"/>
  <c r="K5385" i="2"/>
  <c r="L5385" i="2" s="1"/>
  <c r="G5542" i="2"/>
  <c r="K5542" i="2"/>
  <c r="L5542" i="2" s="1"/>
  <c r="G5244" i="2"/>
  <c r="K5244" i="2"/>
  <c r="L5244" i="2" s="1"/>
  <c r="G3597" i="2"/>
  <c r="K3597" i="2"/>
  <c r="L3597" i="2" s="1"/>
  <c r="G4194" i="2"/>
  <c r="K4194" i="2"/>
  <c r="L4194" i="2" s="1"/>
  <c r="G2749" i="2"/>
  <c r="K2749" i="2"/>
  <c r="L2749" i="2" s="1"/>
  <c r="G2447" i="2"/>
  <c r="K2447" i="2"/>
  <c r="L2447" i="2" s="1"/>
  <c r="G2295" i="2"/>
  <c r="K2295" i="2"/>
  <c r="L2295" i="2" s="1"/>
  <c r="G1978" i="2"/>
  <c r="K1978" i="2"/>
  <c r="L1978" i="2" s="1"/>
  <c r="G2352" i="2"/>
  <c r="K2352" i="2"/>
  <c r="L2352" i="2" s="1"/>
  <c r="G746" i="2"/>
  <c r="K746" i="2"/>
  <c r="L746" i="2" s="1"/>
  <c r="G1980" i="2"/>
  <c r="K1980" i="2"/>
  <c r="L1980" i="2" s="1"/>
  <c r="G689" i="2"/>
  <c r="K689" i="2"/>
  <c r="L689" i="2" s="1"/>
  <c r="G573" i="2"/>
  <c r="K573" i="2"/>
  <c r="L573" i="2" s="1"/>
  <c r="G2144" i="2"/>
  <c r="K2144" i="2"/>
  <c r="L2144" i="2" s="1"/>
  <c r="G1317" i="2"/>
  <c r="K1317" i="2"/>
  <c r="L1317" i="2" s="1"/>
  <c r="G929" i="2"/>
  <c r="K929" i="2"/>
  <c r="L929" i="2" s="1"/>
  <c r="G996" i="2"/>
  <c r="K996" i="2"/>
  <c r="L996" i="2" s="1"/>
  <c r="G7485" i="2"/>
  <c r="K7485" i="2"/>
  <c r="L7485" i="2" s="1"/>
  <c r="G9089" i="2"/>
  <c r="K9089" i="2"/>
  <c r="L9089" i="2" s="1"/>
  <c r="G8889" i="2"/>
  <c r="K8889" i="2"/>
  <c r="L8889" i="2" s="1"/>
  <c r="G8617" i="2"/>
  <c r="K8617" i="2"/>
  <c r="L8617" i="2" s="1"/>
  <c r="G8683" i="2"/>
  <c r="K8683" i="2"/>
  <c r="L8683" i="2" s="1"/>
  <c r="G7171" i="2"/>
  <c r="K7171" i="2"/>
  <c r="L7171" i="2" s="1"/>
  <c r="G8567" i="2"/>
  <c r="K8567" i="2"/>
  <c r="L8567" i="2" s="1"/>
  <c r="G6382" i="2"/>
  <c r="K6382" i="2"/>
  <c r="L6382" i="2" s="1"/>
  <c r="G8519" i="2"/>
  <c r="K8519" i="2"/>
  <c r="L8519" i="2" s="1"/>
  <c r="G5947" i="2"/>
  <c r="K5947" i="2"/>
  <c r="L5947" i="2" s="1"/>
  <c r="G8367" i="2"/>
  <c r="K8367" i="2"/>
  <c r="L8367" i="2" s="1"/>
  <c r="G9172" i="2"/>
  <c r="K9172" i="2"/>
  <c r="L9172" i="2" s="1"/>
  <c r="G8215" i="2"/>
  <c r="K8215" i="2"/>
  <c r="L8215" i="2" s="1"/>
  <c r="G9115" i="2"/>
  <c r="K9115" i="2"/>
  <c r="L9115" i="2" s="1"/>
  <c r="G8063" i="2"/>
  <c r="K8063" i="2"/>
  <c r="L8063" i="2" s="1"/>
  <c r="G8854" i="2"/>
  <c r="K8854" i="2"/>
  <c r="L8854" i="2" s="1"/>
  <c r="G8342" i="2"/>
  <c r="K8342" i="2"/>
  <c r="L8342" i="2" s="1"/>
  <c r="G7830" i="2"/>
  <c r="K7830" i="2"/>
  <c r="L7830" i="2" s="1"/>
  <c r="G7147" i="2"/>
  <c r="K7147" i="2"/>
  <c r="L7147" i="2" s="1"/>
  <c r="G8845" i="2"/>
  <c r="K8845" i="2"/>
  <c r="L8845" i="2" s="1"/>
  <c r="G8333" i="2"/>
  <c r="K8333" i="2"/>
  <c r="L8333" i="2" s="1"/>
  <c r="G7821" i="2"/>
  <c r="K7821" i="2"/>
  <c r="L7821" i="2" s="1"/>
  <c r="G7123" i="2"/>
  <c r="K7123" i="2"/>
  <c r="L7123" i="2" s="1"/>
  <c r="G6926" i="2"/>
  <c r="K6926" i="2"/>
  <c r="L6926" i="2" s="1"/>
  <c r="G8778" i="2"/>
  <c r="K8778" i="2"/>
  <c r="L8778" i="2" s="1"/>
  <c r="G8266" i="2"/>
  <c r="K8266" i="2"/>
  <c r="L8266" i="2" s="1"/>
  <c r="G7754" i="2"/>
  <c r="K7754" i="2"/>
  <c r="L7754" i="2" s="1"/>
  <c r="G6946" i="2"/>
  <c r="K6946" i="2"/>
  <c r="L6946" i="2" s="1"/>
  <c r="G8321" i="2"/>
  <c r="K8321" i="2"/>
  <c r="L8321" i="2" s="1"/>
  <c r="G7809" i="2"/>
  <c r="K7809" i="2"/>
  <c r="L7809" i="2" s="1"/>
  <c r="G7091" i="2"/>
  <c r="K7091" i="2"/>
  <c r="L7091" i="2" s="1"/>
  <c r="G8824" i="2"/>
  <c r="K8824" i="2"/>
  <c r="L8824" i="2" s="1"/>
  <c r="G8312" i="2"/>
  <c r="K8312" i="2"/>
  <c r="L8312" i="2" s="1"/>
  <c r="G7800" i="2"/>
  <c r="K7800" i="2"/>
  <c r="L7800" i="2" s="1"/>
  <c r="G7067" i="2"/>
  <c r="K7067" i="2"/>
  <c r="L7067" i="2" s="1"/>
  <c r="G7181" i="2"/>
  <c r="K7181" i="2"/>
  <c r="L7181" i="2" s="1"/>
  <c r="G6669" i="2"/>
  <c r="K6669" i="2"/>
  <c r="L6669" i="2" s="1"/>
  <c r="G6157" i="2"/>
  <c r="K6157" i="2"/>
  <c r="L6157" i="2" s="1"/>
  <c r="G4805" i="2"/>
  <c r="K4805" i="2"/>
  <c r="L4805" i="2" s="1"/>
  <c r="G7172" i="2"/>
  <c r="K7172" i="2"/>
  <c r="L7172" i="2" s="1"/>
  <c r="G6660" i="2"/>
  <c r="K6660" i="2"/>
  <c r="L6660" i="2" s="1"/>
  <c r="G6148" i="2"/>
  <c r="K6148" i="2"/>
  <c r="L6148" i="2" s="1"/>
  <c r="G4746" i="2"/>
  <c r="K4746" i="2"/>
  <c r="L4746" i="2" s="1"/>
  <c r="G5424" i="2"/>
  <c r="K5424" i="2"/>
  <c r="L5424" i="2" s="1"/>
  <c r="G6562" i="2"/>
  <c r="K6562" i="2"/>
  <c r="L6562" i="2" s="1"/>
  <c r="G6050" i="2"/>
  <c r="K6050" i="2"/>
  <c r="L6050" i="2" s="1"/>
  <c r="G7217" i="2"/>
  <c r="K7217" i="2"/>
  <c r="L7217" i="2" s="1"/>
  <c r="G6705" i="2"/>
  <c r="K6705" i="2"/>
  <c r="L6705" i="2" s="1"/>
  <c r="G6193" i="2"/>
  <c r="K6193" i="2"/>
  <c r="L6193" i="2" s="1"/>
  <c r="G5035" i="2"/>
  <c r="K5035" i="2"/>
  <c r="L5035" i="2" s="1"/>
  <c r="G7080" i="2"/>
  <c r="K7080" i="2"/>
  <c r="L7080" i="2" s="1"/>
  <c r="G6568" i="2"/>
  <c r="K6568" i="2"/>
  <c r="L6568" i="2" s="1"/>
  <c r="G6056" i="2"/>
  <c r="K6056" i="2"/>
  <c r="L6056" i="2" s="1"/>
  <c r="G7311" i="2"/>
  <c r="K7311" i="2"/>
  <c r="L7311" i="2" s="1"/>
  <c r="G6799" i="2"/>
  <c r="K6799" i="2"/>
  <c r="L6799" i="2" s="1"/>
  <c r="G6287" i="2"/>
  <c r="K6287" i="2"/>
  <c r="L6287" i="2" s="1"/>
  <c r="G5475" i="2"/>
  <c r="K5475" i="2"/>
  <c r="L5475" i="2" s="1"/>
  <c r="G5282" i="2"/>
  <c r="K5282" i="2"/>
  <c r="L5282" i="2" s="1"/>
  <c r="G4451" i="2"/>
  <c r="K4451" i="2"/>
  <c r="L4451" i="2" s="1"/>
  <c r="G5485" i="2"/>
  <c r="K5485" i="2"/>
  <c r="L5485" i="2" s="1"/>
  <c r="G4666" i="2"/>
  <c r="K4666" i="2"/>
  <c r="L4666" i="2" s="1"/>
  <c r="G4176" i="2"/>
  <c r="K4176" i="2"/>
  <c r="L4176" i="2" s="1"/>
  <c r="G5136" i="2"/>
  <c r="K5136" i="2"/>
  <c r="L5136" i="2" s="1"/>
  <c r="G4143" i="2"/>
  <c r="K4143" i="2"/>
  <c r="L4143" i="2" s="1"/>
  <c r="G5032" i="2"/>
  <c r="K5032" i="2"/>
  <c r="L5032" i="2" s="1"/>
  <c r="G3829" i="2"/>
  <c r="K3829" i="2"/>
  <c r="L3829" i="2" s="1"/>
  <c r="G4326" i="2"/>
  <c r="K4326" i="2"/>
  <c r="L4326" i="2" s="1"/>
  <c r="G5554" i="2"/>
  <c r="K5554" i="2"/>
  <c r="L5554" i="2" s="1"/>
  <c r="G4735" i="2"/>
  <c r="K4735" i="2"/>
  <c r="L4735" i="2" s="1"/>
  <c r="G5905" i="2"/>
  <c r="K5905" i="2"/>
  <c r="L5905" i="2" s="1"/>
  <c r="G5393" i="2"/>
  <c r="K5393" i="2"/>
  <c r="L5393" i="2" s="1"/>
  <c r="G4881" i="2"/>
  <c r="K4881" i="2"/>
  <c r="L4881" i="2" s="1"/>
  <c r="G4337" i="2"/>
  <c r="K4337" i="2"/>
  <c r="L4337" i="2" s="1"/>
  <c r="G3693" i="2"/>
  <c r="K3693" i="2"/>
  <c r="L3693" i="2" s="1"/>
  <c r="G5806" i="2"/>
  <c r="K5806" i="2"/>
  <c r="L5806" i="2" s="1"/>
  <c r="G5294" i="2"/>
  <c r="K5294" i="2"/>
  <c r="L5294" i="2" s="1"/>
  <c r="G4782" i="2"/>
  <c r="K4782" i="2"/>
  <c r="L4782" i="2" s="1"/>
  <c r="G4142" i="2"/>
  <c r="K4142" i="2"/>
  <c r="L4142" i="2" s="1"/>
  <c r="G4233" i="2"/>
  <c r="K4233" i="2"/>
  <c r="L4233" i="2" s="1"/>
  <c r="G5444" i="2"/>
  <c r="K5444" i="2"/>
  <c r="L5444" i="2" s="1"/>
  <c r="G4932" i="2"/>
  <c r="K4932" i="2"/>
  <c r="L4932" i="2" s="1"/>
  <c r="G4420" i="2"/>
  <c r="K4420" i="2"/>
  <c r="L4420" i="2" s="1"/>
  <c r="G3374" i="2"/>
  <c r="K3374" i="2"/>
  <c r="L3374" i="2" s="1"/>
  <c r="G4261" i="2"/>
  <c r="K4261" i="2"/>
  <c r="L4261" i="2" s="1"/>
  <c r="G3700" i="2"/>
  <c r="K3700" i="2"/>
  <c r="L3700" i="2" s="1"/>
  <c r="G4228" i="2"/>
  <c r="K4228" i="2"/>
  <c r="L4228" i="2" s="1"/>
  <c r="G3657" i="2"/>
  <c r="K3657" i="2"/>
  <c r="L3657" i="2" s="1"/>
  <c r="G4219" i="2"/>
  <c r="K4219" i="2"/>
  <c r="L4219" i="2" s="1"/>
  <c r="G3644" i="2"/>
  <c r="K3644" i="2"/>
  <c r="L3644" i="2" s="1"/>
  <c r="G4202" i="2"/>
  <c r="K4202" i="2"/>
  <c r="L4202" i="2" s="1"/>
  <c r="G3618" i="2"/>
  <c r="K3618" i="2"/>
  <c r="L3618" i="2" s="1"/>
  <c r="G3435" i="2"/>
  <c r="K3435" i="2"/>
  <c r="L3435" i="2" s="1"/>
  <c r="G2298" i="2"/>
  <c r="K2298" i="2"/>
  <c r="L2298" i="2" s="1"/>
  <c r="G3270" i="2"/>
  <c r="K3270" i="2"/>
  <c r="L3270" i="2" s="1"/>
  <c r="G3776" i="2"/>
  <c r="K3776" i="2"/>
  <c r="L3776" i="2" s="1"/>
  <c r="G3258" i="2"/>
  <c r="K3258" i="2"/>
  <c r="L3258" i="2" s="1"/>
  <c r="G3775" i="2"/>
  <c r="K3775" i="2"/>
  <c r="L3775" i="2" s="1"/>
  <c r="G3256" i="2"/>
  <c r="K3256" i="2"/>
  <c r="L3256" i="2" s="1"/>
  <c r="G3181" i="2"/>
  <c r="K3181" i="2"/>
  <c r="L3181" i="2" s="1"/>
  <c r="G3105" i="2"/>
  <c r="K3105" i="2"/>
  <c r="L3105" i="2" s="1"/>
  <c r="G2537" i="2"/>
  <c r="K2537" i="2"/>
  <c r="L2537" i="2" s="1"/>
  <c r="G2927" i="2"/>
  <c r="K2927" i="2"/>
  <c r="L2927" i="2" s="1"/>
  <c r="G2170" i="2"/>
  <c r="K2170" i="2"/>
  <c r="L2170" i="2" s="1"/>
  <c r="G2629" i="2"/>
  <c r="K2629" i="2"/>
  <c r="L2629" i="2" s="1"/>
  <c r="G2421" i="2"/>
  <c r="K2421" i="2"/>
  <c r="L2421" i="2" s="1"/>
  <c r="G3028" i="2"/>
  <c r="K3028" i="2"/>
  <c r="L3028" i="2" s="1"/>
  <c r="G2402" i="2"/>
  <c r="K2402" i="2"/>
  <c r="L2402" i="2" s="1"/>
  <c r="G2875" i="2"/>
  <c r="K2875" i="2"/>
  <c r="L2875" i="2" s="1"/>
  <c r="G2013" i="2"/>
  <c r="K2013" i="2"/>
  <c r="L2013" i="2" s="1"/>
  <c r="G2046" i="2"/>
  <c r="K2046" i="2"/>
  <c r="L2046" i="2" s="1"/>
  <c r="G2555" i="2"/>
  <c r="K2555" i="2"/>
  <c r="L2555" i="2" s="1"/>
  <c r="G2031" i="2"/>
  <c r="K2031" i="2"/>
  <c r="L2031" i="2" s="1"/>
  <c r="G2081" i="2"/>
  <c r="K2081" i="2"/>
  <c r="L2081" i="2" s="1"/>
  <c r="G2360" i="2"/>
  <c r="K2360" i="2"/>
  <c r="L2360" i="2" s="1"/>
  <c r="G1481" i="2"/>
  <c r="K1481" i="2"/>
  <c r="L1481" i="2" s="1"/>
  <c r="G2454" i="2"/>
  <c r="K2454" i="2"/>
  <c r="L2454" i="2" s="1"/>
  <c r="G1825" i="2"/>
  <c r="K1825" i="2"/>
  <c r="L1825" i="2" s="1"/>
  <c r="G1760" i="2"/>
  <c r="K1760" i="2"/>
  <c r="L1760" i="2" s="1"/>
  <c r="G1176" i="2"/>
  <c r="K1176" i="2"/>
  <c r="L1176" i="2" s="1"/>
  <c r="G1623" i="2"/>
  <c r="K1623" i="2"/>
  <c r="L1623" i="2" s="1"/>
  <c r="G744" i="2"/>
  <c r="K744" i="2"/>
  <c r="L744" i="2" s="1"/>
  <c r="G1486" i="2"/>
  <c r="K1486" i="2"/>
  <c r="L1486" i="2" s="1"/>
  <c r="G1685" i="2"/>
  <c r="K1685" i="2"/>
  <c r="L1685" i="2" s="1"/>
  <c r="G992" i="2"/>
  <c r="K992" i="2"/>
  <c r="L992" i="2" s="1"/>
  <c r="G1668" i="2"/>
  <c r="K1668" i="2"/>
  <c r="L1668" i="2" s="1"/>
  <c r="G922" i="2"/>
  <c r="K922" i="2"/>
  <c r="L922" i="2" s="1"/>
  <c r="G1659" i="2"/>
  <c r="K1659" i="2"/>
  <c r="L1659" i="2" s="1"/>
  <c r="G888" i="2"/>
  <c r="K888" i="2"/>
  <c r="L888" i="2" s="1"/>
  <c r="G953" i="2"/>
  <c r="K953" i="2"/>
  <c r="L953" i="2" s="1"/>
  <c r="G441" i="2"/>
  <c r="K441" i="2"/>
  <c r="L441" i="2" s="1"/>
  <c r="G575" i="2"/>
  <c r="K575" i="2"/>
  <c r="L575" i="2" s="1"/>
  <c r="G1078" i="2"/>
  <c r="K1078" i="2"/>
  <c r="L1078" i="2" s="1"/>
  <c r="G566" i="2"/>
  <c r="K566" i="2"/>
  <c r="L566" i="2" s="1"/>
  <c r="G837" i="2"/>
  <c r="K837" i="2"/>
  <c r="L837" i="2" s="1"/>
  <c r="G1340" i="2"/>
  <c r="K1340" i="2"/>
  <c r="L1340" i="2" s="1"/>
  <c r="G828" i="2"/>
  <c r="K828" i="2"/>
  <c r="L828" i="2" s="1"/>
  <c r="G1163" i="2"/>
  <c r="K1163" i="2"/>
  <c r="L1163" i="2" s="1"/>
  <c r="G651" i="2"/>
  <c r="K651" i="2"/>
  <c r="L651" i="2" s="1"/>
  <c r="G450" i="2"/>
  <c r="K450" i="2"/>
  <c r="L450" i="2" s="1"/>
  <c r="G7086" i="2"/>
  <c r="K7086" i="2"/>
  <c r="L7086" i="2" s="1"/>
  <c r="G6254" i="2"/>
  <c r="K6254" i="2"/>
  <c r="L6254" i="2" s="1"/>
  <c r="G8004" i="2"/>
  <c r="K8004" i="2"/>
  <c r="L8004" i="2" s="1"/>
  <c r="G8846" i="2"/>
  <c r="K8846" i="2"/>
  <c r="L8846" i="2" s="1"/>
  <c r="G8581" i="2"/>
  <c r="K8581" i="2"/>
  <c r="L8581" i="2" s="1"/>
  <c r="G6906" i="2"/>
  <c r="K6906" i="2"/>
  <c r="L6906" i="2" s="1"/>
  <c r="G7467" i="2"/>
  <c r="K7467" i="2"/>
  <c r="L7467" i="2" s="1"/>
  <c r="G6046" i="2"/>
  <c r="K6046" i="2"/>
  <c r="L6046" i="2" s="1"/>
  <c r="G6355" i="2"/>
  <c r="K6355" i="2"/>
  <c r="L6355" i="2" s="1"/>
  <c r="G7484" i="2"/>
  <c r="K7484" i="2"/>
  <c r="L7484" i="2" s="1"/>
  <c r="G5650" i="2"/>
  <c r="K5650" i="2"/>
  <c r="L5650" i="2" s="1"/>
  <c r="G6505" i="2"/>
  <c r="K6505" i="2"/>
  <c r="L6505" i="2" s="1"/>
  <c r="G5973" i="2"/>
  <c r="K5973" i="2"/>
  <c r="L5973" i="2" s="1"/>
  <c r="G5269" i="2"/>
  <c r="K5269" i="2"/>
  <c r="L5269" i="2" s="1"/>
  <c r="G5431" i="2"/>
  <c r="K5431" i="2"/>
  <c r="L5431" i="2" s="1"/>
  <c r="G5804" i="2"/>
  <c r="K5804" i="2"/>
  <c r="L5804" i="2" s="1"/>
  <c r="G4745" i="2"/>
  <c r="K4745" i="2"/>
  <c r="L4745" i="2" s="1"/>
  <c r="G4582" i="2"/>
  <c r="K4582" i="2"/>
  <c r="L4582" i="2" s="1"/>
  <c r="G4040" i="2"/>
  <c r="K4040" i="2"/>
  <c r="L4040" i="2" s="1"/>
  <c r="G3545" i="2"/>
  <c r="K3545" i="2"/>
  <c r="L3545" i="2" s="1"/>
  <c r="G3219" i="2"/>
  <c r="K3219" i="2"/>
  <c r="L3219" i="2" s="1"/>
  <c r="G3895" i="2"/>
  <c r="K3895" i="2"/>
  <c r="L3895" i="2" s="1"/>
  <c r="G2282" i="2"/>
  <c r="K2282" i="2"/>
  <c r="L2282" i="2" s="1"/>
  <c r="G3148" i="2"/>
  <c r="K3148" i="2"/>
  <c r="L3148" i="2" s="1"/>
  <c r="G1162" i="2"/>
  <c r="K1162" i="2"/>
  <c r="L1162" i="2" s="1"/>
  <c r="G1047" i="2"/>
  <c r="K1047" i="2"/>
  <c r="L1047" i="2" s="1"/>
  <c r="G1743" i="2"/>
  <c r="K1743" i="2"/>
  <c r="L1743" i="2" s="1"/>
  <c r="G1852" i="2"/>
  <c r="K1852" i="2"/>
  <c r="L1852" i="2" s="1"/>
  <c r="G817" i="2"/>
  <c r="K817" i="2"/>
  <c r="L817" i="2" s="1"/>
  <c r="G829" i="2"/>
  <c r="K829" i="2"/>
  <c r="L829" i="2" s="1"/>
  <c r="G506" i="2"/>
  <c r="K506" i="2"/>
  <c r="L506" i="2" s="1"/>
  <c r="G1846" i="2"/>
  <c r="K1846" i="2"/>
  <c r="L1846" i="2" s="1"/>
  <c r="G1031" i="2"/>
  <c r="K1031" i="2"/>
  <c r="L1031" i="2" s="1"/>
  <c r="G557" i="2"/>
  <c r="K557" i="2"/>
  <c r="L557" i="2" s="1"/>
  <c r="G7142" i="2"/>
  <c r="K7142" i="2"/>
  <c r="L7142" i="2" s="1"/>
  <c r="G7361" i="2"/>
  <c r="K7361" i="2"/>
  <c r="L7361" i="2" s="1"/>
  <c r="G8996" i="2"/>
  <c r="K8996" i="2"/>
  <c r="L8996" i="2" s="1"/>
  <c r="G9024" i="2"/>
  <c r="K9024" i="2"/>
  <c r="L9024" i="2" s="1"/>
  <c r="G8761" i="2"/>
  <c r="K8761" i="2"/>
  <c r="L8761" i="2" s="1"/>
  <c r="G8463" i="2"/>
  <c r="K8463" i="2"/>
  <c r="L8463" i="2" s="1"/>
  <c r="G8779" i="2"/>
  <c r="K8779" i="2"/>
  <c r="L8779" i="2" s="1"/>
  <c r="G7459" i="2"/>
  <c r="K7459" i="2"/>
  <c r="L7459" i="2" s="1"/>
  <c r="G8663" i="2"/>
  <c r="K8663" i="2"/>
  <c r="L8663" i="2" s="1"/>
  <c r="G7066" i="2"/>
  <c r="K7066" i="2"/>
  <c r="L7066" i="2" s="1"/>
  <c r="G8627" i="2"/>
  <c r="K8627" i="2"/>
  <c r="L8627" i="2" s="1"/>
  <c r="G6862" i="2"/>
  <c r="K6862" i="2"/>
  <c r="L6862" i="2" s="1"/>
  <c r="G8495" i="2"/>
  <c r="K8495" i="2"/>
  <c r="L8495" i="2" s="1"/>
  <c r="G5066" i="2"/>
  <c r="K5066" i="2"/>
  <c r="L5066" i="2" s="1"/>
  <c r="G8343" i="2"/>
  <c r="K8343" i="2"/>
  <c r="L8343" i="2" s="1"/>
  <c r="G9163" i="2"/>
  <c r="K9163" i="2"/>
  <c r="L9163" i="2" s="1"/>
  <c r="G8191" i="2"/>
  <c r="K8191" i="2"/>
  <c r="L8191" i="2" s="1"/>
  <c r="G8902" i="2"/>
  <c r="K8902" i="2"/>
  <c r="L8902" i="2" s="1"/>
  <c r="G8390" i="2"/>
  <c r="K8390" i="2"/>
  <c r="L8390" i="2" s="1"/>
  <c r="G7878" i="2"/>
  <c r="K7878" i="2"/>
  <c r="L7878" i="2" s="1"/>
  <c r="G7273" i="2"/>
  <c r="K7273" i="2"/>
  <c r="L7273" i="2" s="1"/>
  <c r="G8893" i="2"/>
  <c r="K8893" i="2"/>
  <c r="L8893" i="2" s="1"/>
  <c r="G8381" i="2"/>
  <c r="K8381" i="2"/>
  <c r="L8381" i="2" s="1"/>
  <c r="G7869" i="2"/>
  <c r="K7869" i="2"/>
  <c r="L7869" i="2" s="1"/>
  <c r="G7251" i="2"/>
  <c r="K7251" i="2"/>
  <c r="L7251" i="2" s="1"/>
  <c r="G7054" i="2"/>
  <c r="K7054" i="2"/>
  <c r="L7054" i="2" s="1"/>
  <c r="G8826" i="2"/>
  <c r="K8826" i="2"/>
  <c r="L8826" i="2" s="1"/>
  <c r="G8314" i="2"/>
  <c r="K8314" i="2"/>
  <c r="L8314" i="2" s="1"/>
  <c r="G7802" i="2"/>
  <c r="K7802" i="2"/>
  <c r="L7802" i="2" s="1"/>
  <c r="G7074" i="2"/>
  <c r="K7074" i="2"/>
  <c r="L7074" i="2" s="1"/>
  <c r="G8369" i="2"/>
  <c r="K8369" i="2"/>
  <c r="L8369" i="2" s="1"/>
  <c r="G7857" i="2"/>
  <c r="K7857" i="2"/>
  <c r="L7857" i="2" s="1"/>
  <c r="G7219" i="2"/>
  <c r="K7219" i="2"/>
  <c r="L7219" i="2" s="1"/>
  <c r="G8872" i="2"/>
  <c r="K8872" i="2"/>
  <c r="L8872" i="2" s="1"/>
  <c r="G8360" i="2"/>
  <c r="K8360" i="2"/>
  <c r="L8360" i="2" s="1"/>
  <c r="G7848" i="2"/>
  <c r="K7848" i="2"/>
  <c r="L7848" i="2" s="1"/>
  <c r="G7195" i="2"/>
  <c r="K7195" i="2"/>
  <c r="L7195" i="2" s="1"/>
  <c r="G7229" i="2"/>
  <c r="K7229" i="2"/>
  <c r="L7229" i="2" s="1"/>
  <c r="G6717" i="2"/>
  <c r="K6717" i="2"/>
  <c r="L6717" i="2" s="1"/>
  <c r="G6205" i="2"/>
  <c r="K6205" i="2"/>
  <c r="L6205" i="2" s="1"/>
  <c r="G5112" i="2"/>
  <c r="K5112" i="2"/>
  <c r="L5112" i="2" s="1"/>
  <c r="G7220" i="2"/>
  <c r="K7220" i="2"/>
  <c r="L7220" i="2" s="1"/>
  <c r="G6708" i="2"/>
  <c r="K6708" i="2"/>
  <c r="L6708" i="2" s="1"/>
  <c r="G6196" i="2"/>
  <c r="K6196" i="2"/>
  <c r="L6196" i="2" s="1"/>
  <c r="G5053" i="2"/>
  <c r="K5053" i="2"/>
  <c r="L5053" i="2" s="1"/>
  <c r="G5621" i="2"/>
  <c r="K5621" i="2"/>
  <c r="L5621" i="2" s="1"/>
  <c r="G6610" i="2"/>
  <c r="K6610" i="2"/>
  <c r="L6610" i="2" s="1"/>
  <c r="G6098" i="2"/>
  <c r="K6098" i="2"/>
  <c r="L6098" i="2" s="1"/>
  <c r="G3788" i="2"/>
  <c r="K3788" i="2"/>
  <c r="L3788" i="2" s="1"/>
  <c r="G6753" i="2"/>
  <c r="K6753" i="2"/>
  <c r="L6753" i="2" s="1"/>
  <c r="G6241" i="2"/>
  <c r="K6241" i="2"/>
  <c r="L6241" i="2" s="1"/>
  <c r="G5279" i="2"/>
  <c r="K5279" i="2"/>
  <c r="L5279" i="2" s="1"/>
  <c r="G7128" i="2"/>
  <c r="K7128" i="2"/>
  <c r="L7128" i="2" s="1"/>
  <c r="G6616" i="2"/>
  <c r="K6616" i="2"/>
  <c r="L6616" i="2" s="1"/>
  <c r="G6104" i="2"/>
  <c r="K6104" i="2"/>
  <c r="L6104" i="2" s="1"/>
  <c r="G4063" i="2"/>
  <c r="K4063" i="2"/>
  <c r="L4063" i="2" s="1"/>
  <c r="G6847" i="2"/>
  <c r="K6847" i="2"/>
  <c r="L6847" i="2" s="1"/>
  <c r="G6335" i="2"/>
  <c r="K6335" i="2"/>
  <c r="L6335" i="2" s="1"/>
  <c r="G5664" i="2"/>
  <c r="K5664" i="2"/>
  <c r="L5664" i="2" s="1"/>
  <c r="G5359" i="2"/>
  <c r="K5359" i="2"/>
  <c r="L5359" i="2" s="1"/>
  <c r="G4539" i="2"/>
  <c r="K4539" i="2"/>
  <c r="L4539" i="2" s="1"/>
  <c r="G5562" i="2"/>
  <c r="K5562" i="2"/>
  <c r="L5562" i="2" s="1"/>
  <c r="G4743" i="2"/>
  <c r="K4743" i="2"/>
  <c r="L4743" i="2" s="1"/>
  <c r="G4368" i="2"/>
  <c r="K4368" i="2"/>
  <c r="L4368" i="2" s="1"/>
  <c r="G5213" i="2"/>
  <c r="K5213" i="2"/>
  <c r="L5213" i="2" s="1"/>
  <c r="G4335" i="2"/>
  <c r="K4335" i="2"/>
  <c r="L4335" i="2" s="1"/>
  <c r="G5109" i="2"/>
  <c r="K5109" i="2"/>
  <c r="L5109" i="2" s="1"/>
  <c r="G4071" i="2"/>
  <c r="K4071" i="2"/>
  <c r="L4071" i="2" s="1"/>
  <c r="G4458" i="2"/>
  <c r="K4458" i="2"/>
  <c r="L4458" i="2" s="1"/>
  <c r="G5623" i="2"/>
  <c r="K5623" i="2"/>
  <c r="L5623" i="2" s="1"/>
  <c r="G4811" i="2"/>
  <c r="K4811" i="2"/>
  <c r="L4811" i="2" s="1"/>
  <c r="G5953" i="2"/>
  <c r="K5953" i="2"/>
  <c r="L5953" i="2" s="1"/>
  <c r="G5441" i="2"/>
  <c r="K5441" i="2"/>
  <c r="L5441" i="2" s="1"/>
  <c r="G4929" i="2"/>
  <c r="K4929" i="2"/>
  <c r="L4929" i="2" s="1"/>
  <c r="G4417" i="2"/>
  <c r="K4417" i="2"/>
  <c r="L4417" i="2" s="1"/>
  <c r="G3821" i="2"/>
  <c r="K3821" i="2"/>
  <c r="L3821" i="2" s="1"/>
  <c r="G5854" i="2"/>
  <c r="K5854" i="2"/>
  <c r="L5854" i="2" s="1"/>
  <c r="G5342" i="2"/>
  <c r="K5342" i="2"/>
  <c r="L5342" i="2" s="1"/>
  <c r="G4830" i="2"/>
  <c r="K4830" i="2"/>
  <c r="L4830" i="2" s="1"/>
  <c r="G4238" i="2"/>
  <c r="K4238" i="2"/>
  <c r="L4238" i="2" s="1"/>
  <c r="G4329" i="2"/>
  <c r="K4329" i="2"/>
  <c r="L4329" i="2" s="1"/>
  <c r="G5492" i="2"/>
  <c r="K5492" i="2"/>
  <c r="L5492" i="2" s="1"/>
  <c r="G4980" i="2"/>
  <c r="K4980" i="2"/>
  <c r="L4980" i="2" s="1"/>
  <c r="G4468" i="2"/>
  <c r="K4468" i="2"/>
  <c r="L4468" i="2" s="1"/>
  <c r="G2805" i="2"/>
  <c r="K2805" i="2"/>
  <c r="L2805" i="2" s="1"/>
  <c r="G4309" i="2"/>
  <c r="K4309" i="2"/>
  <c r="L4309" i="2" s="1"/>
  <c r="G3764" i="2"/>
  <c r="K3764" i="2"/>
  <c r="L3764" i="2" s="1"/>
  <c r="G4276" i="2"/>
  <c r="K4276" i="2"/>
  <c r="L4276" i="2" s="1"/>
  <c r="G3721" i="2"/>
  <c r="K3721" i="2"/>
  <c r="L3721" i="2" s="1"/>
  <c r="G4267" i="2"/>
  <c r="K4267" i="2"/>
  <c r="L4267" i="2" s="1"/>
  <c r="G3708" i="2"/>
  <c r="K3708" i="2"/>
  <c r="L3708" i="2" s="1"/>
  <c r="G4250" i="2"/>
  <c r="K4250" i="2"/>
  <c r="L4250" i="2" s="1"/>
  <c r="G3685" i="2"/>
  <c r="K3685" i="2"/>
  <c r="L3685" i="2" s="1"/>
  <c r="G3483" i="2"/>
  <c r="K3483" i="2"/>
  <c r="L3483" i="2" s="1"/>
  <c r="G2613" i="2"/>
  <c r="K2613" i="2"/>
  <c r="L2613" i="2" s="1"/>
  <c r="G3321" i="2"/>
  <c r="K3321" i="2"/>
  <c r="L3321" i="2" s="1"/>
  <c r="G3824" i="2"/>
  <c r="K3824" i="2"/>
  <c r="L3824" i="2" s="1"/>
  <c r="G3312" i="2"/>
  <c r="K3312" i="2"/>
  <c r="L3312" i="2" s="1"/>
  <c r="G3823" i="2"/>
  <c r="K3823" i="2"/>
  <c r="L3823" i="2" s="1"/>
  <c r="G3311" i="2"/>
  <c r="K3311" i="2"/>
  <c r="L3311" i="2" s="1"/>
  <c r="G3245" i="2"/>
  <c r="K3245" i="2"/>
  <c r="L3245" i="2" s="1"/>
  <c r="G3153" i="2"/>
  <c r="K3153" i="2"/>
  <c r="L3153" i="2" s="1"/>
  <c r="G2601" i="2"/>
  <c r="K2601" i="2"/>
  <c r="L2601" i="2" s="1"/>
  <c r="G2975" i="2"/>
  <c r="K2975" i="2"/>
  <c r="L2975" i="2" s="1"/>
  <c r="G2297" i="2"/>
  <c r="K2297" i="2"/>
  <c r="L2297" i="2" s="1"/>
  <c r="G2693" i="2"/>
  <c r="K2693" i="2"/>
  <c r="L2693" i="2" s="1"/>
  <c r="G2506" i="2"/>
  <c r="K2506" i="2"/>
  <c r="L2506" i="2" s="1"/>
  <c r="G3076" i="2"/>
  <c r="K3076" i="2"/>
  <c r="L3076" i="2" s="1"/>
  <c r="G2492" i="2"/>
  <c r="K2492" i="2"/>
  <c r="L2492" i="2" s="1"/>
  <c r="G2923" i="2"/>
  <c r="K2923" i="2"/>
  <c r="L2923" i="2" s="1"/>
  <c r="G2159" i="2"/>
  <c r="K2159" i="2"/>
  <c r="L2159" i="2" s="1"/>
  <c r="G2100" i="2"/>
  <c r="K2100" i="2"/>
  <c r="L2100" i="2" s="1"/>
  <c r="G2603" i="2"/>
  <c r="K2603" i="2"/>
  <c r="L2603" i="2" s="1"/>
  <c r="G2091" i="2"/>
  <c r="K2091" i="2"/>
  <c r="L2091" i="2" s="1"/>
  <c r="G2129" i="2"/>
  <c r="K2129" i="2"/>
  <c r="L2129" i="2" s="1"/>
  <c r="G2408" i="2"/>
  <c r="K2408" i="2"/>
  <c r="L2408" i="2" s="1"/>
  <c r="G1673" i="2"/>
  <c r="K1673" i="2"/>
  <c r="L1673" i="2" s="1"/>
  <c r="G2502" i="2"/>
  <c r="K2502" i="2"/>
  <c r="L2502" i="2" s="1"/>
  <c r="G1946" i="2"/>
  <c r="K1946" i="2"/>
  <c r="L1946" i="2" s="1"/>
  <c r="G1808" i="2"/>
  <c r="K1808" i="2"/>
  <c r="L1808" i="2" s="1"/>
  <c r="G1256" i="2"/>
  <c r="K1256" i="2"/>
  <c r="L1256" i="2" s="1"/>
  <c r="G1671" i="2"/>
  <c r="K1671" i="2"/>
  <c r="L1671" i="2" s="1"/>
  <c r="G936" i="2"/>
  <c r="K936" i="2"/>
  <c r="L936" i="2" s="1"/>
  <c r="G1534" i="2"/>
  <c r="K1534" i="2"/>
  <c r="L1534" i="2" s="1"/>
  <c r="G1733" i="2"/>
  <c r="K1733" i="2"/>
  <c r="L1733" i="2" s="1"/>
  <c r="G1120" i="2"/>
  <c r="K1120" i="2"/>
  <c r="L1120" i="2" s="1"/>
  <c r="G1716" i="2"/>
  <c r="K1716" i="2"/>
  <c r="L1716" i="2" s="1"/>
  <c r="G1074" i="2"/>
  <c r="K1074" i="2"/>
  <c r="L1074" i="2" s="1"/>
  <c r="G1707" i="2"/>
  <c r="K1707" i="2"/>
  <c r="L1707" i="2" s="1"/>
  <c r="G1050" i="2"/>
  <c r="K1050" i="2"/>
  <c r="L1050" i="2" s="1"/>
  <c r="G1001" i="2"/>
  <c r="K1001" i="2"/>
  <c r="L1001" i="2" s="1"/>
  <c r="G489" i="2"/>
  <c r="K489" i="2"/>
  <c r="L489" i="2" s="1"/>
  <c r="G623" i="2"/>
  <c r="K623" i="2"/>
  <c r="L623" i="2" s="1"/>
  <c r="G1126" i="2"/>
  <c r="K1126" i="2"/>
  <c r="L1126" i="2" s="1"/>
  <c r="G614" i="2"/>
  <c r="K614" i="2"/>
  <c r="L614" i="2" s="1"/>
  <c r="G885" i="2"/>
  <c r="K885" i="2"/>
  <c r="L885" i="2" s="1"/>
  <c r="G373" i="2"/>
  <c r="K373" i="2"/>
  <c r="L373" i="2" s="1"/>
  <c r="G876" i="2"/>
  <c r="K876" i="2"/>
  <c r="L876" i="2" s="1"/>
  <c r="G364" i="2"/>
  <c r="K364" i="2"/>
  <c r="L364" i="2" s="1"/>
  <c r="G699" i="2"/>
  <c r="K699" i="2"/>
  <c r="L699" i="2" s="1"/>
  <c r="G498" i="2"/>
  <c r="K498" i="2"/>
  <c r="L498" i="2" s="1"/>
  <c r="G7084" i="2"/>
  <c r="K7084" i="2"/>
  <c r="L7084" i="2" s="1"/>
  <c r="G6060" i="2"/>
  <c r="K6060" i="2"/>
  <c r="L6060" i="2" s="1"/>
  <c r="G4997" i="2"/>
  <c r="K4997" i="2"/>
  <c r="L4997" i="2" s="1"/>
  <c r="G6025" i="2"/>
  <c r="K6025" i="2"/>
  <c r="L6025" i="2" s="1"/>
  <c r="G6745" i="2"/>
  <c r="K6745" i="2"/>
  <c r="L6745" i="2" s="1"/>
  <c r="G4882" i="2"/>
  <c r="K4882" i="2"/>
  <c r="L4882" i="2" s="1"/>
  <c r="G6608" i="2"/>
  <c r="K6608" i="2"/>
  <c r="L6608" i="2" s="1"/>
  <c r="G3613" i="2"/>
  <c r="K3613" i="2"/>
  <c r="L3613" i="2" s="1"/>
  <c r="G6391" i="2"/>
  <c r="K6391" i="2"/>
  <c r="L6391" i="2" s="1"/>
  <c r="G5346" i="2"/>
  <c r="K5346" i="2"/>
  <c r="L5346" i="2" s="1"/>
  <c r="G5549" i="2"/>
  <c r="K5549" i="2"/>
  <c r="L5549" i="2" s="1"/>
  <c r="G4496" i="2"/>
  <c r="K4496" i="2"/>
  <c r="L4496" i="2" s="1"/>
  <c r="G4586" i="2"/>
  <c r="K4586" i="2"/>
  <c r="L4586" i="2" s="1"/>
  <c r="G4584" i="2"/>
  <c r="K4584" i="2"/>
  <c r="L4584" i="2" s="1"/>
  <c r="G5868" i="2"/>
  <c r="K5868" i="2"/>
  <c r="L5868" i="2" s="1"/>
  <c r="G4064" i="2"/>
  <c r="K4064" i="2"/>
  <c r="L4064" i="2" s="1"/>
  <c r="G5113" i="2"/>
  <c r="K5113" i="2"/>
  <c r="L5113" i="2" s="1"/>
  <c r="G3738" i="2"/>
  <c r="K3738" i="2"/>
  <c r="L3738" i="2" s="1"/>
  <c r="G5590" i="2"/>
  <c r="K5590" i="2"/>
  <c r="L5590" i="2" s="1"/>
  <c r="G4502" i="2"/>
  <c r="K4502" i="2"/>
  <c r="L4502" i="2" s="1"/>
  <c r="G3590" i="2"/>
  <c r="K3590" i="2"/>
  <c r="L3590" i="2" s="1"/>
  <c r="G4652" i="2"/>
  <c r="K4652" i="2"/>
  <c r="L4652" i="2" s="1"/>
  <c r="G3167" i="2"/>
  <c r="K3167" i="2"/>
  <c r="L3167" i="2" s="1"/>
  <c r="G3338" i="2"/>
  <c r="K3338" i="2"/>
  <c r="L3338" i="2" s="1"/>
  <c r="G3242" i="2"/>
  <c r="K3242" i="2"/>
  <c r="L3242" i="2" s="1"/>
  <c r="G3381" i="2"/>
  <c r="K3381" i="2"/>
  <c r="L3381" i="2" s="1"/>
  <c r="G3348" i="2"/>
  <c r="K3348" i="2"/>
  <c r="L3348" i="2" s="1"/>
  <c r="G2797" i="2"/>
  <c r="K2797" i="2"/>
  <c r="L2797" i="2" s="1"/>
  <c r="G3688" i="2"/>
  <c r="K3688" i="2"/>
  <c r="L3688" i="2" s="1"/>
  <c r="G3687" i="2"/>
  <c r="K3687" i="2"/>
  <c r="L3687" i="2" s="1"/>
  <c r="G3149" i="2"/>
  <c r="K3149" i="2"/>
  <c r="L3149" i="2" s="1"/>
  <c r="G2591" i="2"/>
  <c r="K2591" i="2"/>
  <c r="L2591" i="2" s="1"/>
  <c r="G2277" i="2"/>
  <c r="K2277" i="2"/>
  <c r="L2277" i="2" s="1"/>
  <c r="G2373" i="2"/>
  <c r="K2373" i="2"/>
  <c r="L2373" i="2" s="1"/>
  <c r="G2354" i="2"/>
  <c r="K2354" i="2"/>
  <c r="L2354" i="2" s="1"/>
  <c r="G1066" i="2"/>
  <c r="K1066" i="2"/>
  <c r="L1066" i="2" s="1"/>
  <c r="G2531" i="2"/>
  <c r="K2531" i="2"/>
  <c r="L2531" i="2" s="1"/>
  <c r="G2054" i="2"/>
  <c r="K2054" i="2"/>
  <c r="L2054" i="2" s="1"/>
  <c r="G2622" i="2"/>
  <c r="K2622" i="2"/>
  <c r="L2622" i="2" s="1"/>
  <c r="G1782" i="2"/>
  <c r="K1782" i="2"/>
  <c r="L1782" i="2" s="1"/>
  <c r="G1057" i="2"/>
  <c r="K1057" i="2"/>
  <c r="L1057" i="2" s="1"/>
  <c r="G1252" i="2"/>
  <c r="K1252" i="2"/>
  <c r="L1252" i="2" s="1"/>
  <c r="G8740" i="2"/>
  <c r="K8740" i="2"/>
  <c r="L8740" i="2" s="1"/>
  <c r="G8969" i="2"/>
  <c r="K8969" i="2"/>
  <c r="L8969" i="2" s="1"/>
  <c r="G8697" i="2"/>
  <c r="K8697" i="2"/>
  <c r="L8697" i="2" s="1"/>
  <c r="G8379" i="2"/>
  <c r="K8379" i="2"/>
  <c r="L8379" i="2" s="1"/>
  <c r="G8635" i="2"/>
  <c r="K8635" i="2"/>
  <c r="L8635" i="2" s="1"/>
  <c r="G6915" i="2"/>
  <c r="K6915" i="2"/>
  <c r="L6915" i="2" s="1"/>
  <c r="G8503" i="2"/>
  <c r="K8503" i="2"/>
  <c r="L8503" i="2" s="1"/>
  <c r="G5471" i="2"/>
  <c r="K5471" i="2"/>
  <c r="L5471" i="2" s="1"/>
  <c r="G8455" i="2"/>
  <c r="K8455" i="2"/>
  <c r="L8455" i="2" s="1"/>
  <c r="G9205" i="2"/>
  <c r="K9205" i="2"/>
  <c r="L9205" i="2" s="1"/>
  <c r="G8303" i="2"/>
  <c r="K8303" i="2"/>
  <c r="L8303" i="2" s="1"/>
  <c r="G9148" i="2"/>
  <c r="K9148" i="2"/>
  <c r="L9148" i="2" s="1"/>
  <c r="G8151" i="2"/>
  <c r="K8151" i="2"/>
  <c r="L8151" i="2" s="1"/>
  <c r="G9091" i="2"/>
  <c r="K9091" i="2"/>
  <c r="L9091" i="2" s="1"/>
  <c r="G7999" i="2"/>
  <c r="K7999" i="2"/>
  <c r="L7999" i="2" s="1"/>
  <c r="G8830" i="2"/>
  <c r="K8830" i="2"/>
  <c r="L8830" i="2" s="1"/>
  <c r="G8318" i="2"/>
  <c r="K8318" i="2"/>
  <c r="L8318" i="2" s="1"/>
  <c r="G7806" i="2"/>
  <c r="K7806" i="2"/>
  <c r="L7806" i="2" s="1"/>
  <c r="G7083" i="2"/>
  <c r="K7083" i="2"/>
  <c r="L7083" i="2" s="1"/>
  <c r="G8821" i="2"/>
  <c r="K8821" i="2"/>
  <c r="L8821" i="2" s="1"/>
  <c r="G8309" i="2"/>
  <c r="K8309" i="2"/>
  <c r="L8309" i="2" s="1"/>
  <c r="G7797" i="2"/>
  <c r="K7797" i="2"/>
  <c r="L7797" i="2" s="1"/>
  <c r="G7059" i="2"/>
  <c r="K7059" i="2"/>
  <c r="L7059" i="2" s="1"/>
  <c r="G6846" i="2"/>
  <c r="K6846" i="2"/>
  <c r="L6846" i="2" s="1"/>
  <c r="G8754" i="2"/>
  <c r="K8754" i="2"/>
  <c r="L8754" i="2" s="1"/>
  <c r="G8242" i="2"/>
  <c r="K8242" i="2"/>
  <c r="L8242" i="2" s="1"/>
  <c r="G7730" i="2"/>
  <c r="K7730" i="2"/>
  <c r="L7730" i="2" s="1"/>
  <c r="G6875" i="2"/>
  <c r="K6875" i="2"/>
  <c r="L6875" i="2" s="1"/>
  <c r="G8297" i="2"/>
  <c r="K8297" i="2"/>
  <c r="L8297" i="2" s="1"/>
  <c r="G7785" i="2"/>
  <c r="K7785" i="2"/>
  <c r="L7785" i="2" s="1"/>
  <c r="G7027" i="2"/>
  <c r="K7027" i="2"/>
  <c r="L7027" i="2" s="1"/>
  <c r="G8800" i="2"/>
  <c r="K8800" i="2"/>
  <c r="L8800" i="2" s="1"/>
  <c r="G8288" i="2"/>
  <c r="K8288" i="2"/>
  <c r="L8288" i="2" s="1"/>
  <c r="G7776" i="2"/>
  <c r="K7776" i="2"/>
  <c r="L7776" i="2" s="1"/>
  <c r="G7003" i="2"/>
  <c r="K7003" i="2"/>
  <c r="L7003" i="2" s="1"/>
  <c r="G7093" i="2"/>
  <c r="K7093" i="2"/>
  <c r="L7093" i="2" s="1"/>
  <c r="G6581" i="2"/>
  <c r="K6581" i="2"/>
  <c r="L6581" i="2" s="1"/>
  <c r="G6069" i="2"/>
  <c r="K6069" i="2"/>
  <c r="L6069" i="2" s="1"/>
  <c r="G7596" i="2"/>
  <c r="K7596" i="2"/>
  <c r="L7596" i="2" s="1"/>
  <c r="G6636" i="2"/>
  <c r="K6636" i="2"/>
  <c r="L6636" i="2" s="1"/>
  <c r="G4541" i="2"/>
  <c r="K4541" i="2"/>
  <c r="L4541" i="2" s="1"/>
  <c r="G6474" i="2"/>
  <c r="K6474" i="2"/>
  <c r="L6474" i="2" s="1"/>
  <c r="G7065" i="2"/>
  <c r="K7065" i="2"/>
  <c r="L7065" i="2" s="1"/>
  <c r="G6041" i="2"/>
  <c r="K6041" i="2"/>
  <c r="L6041" i="2" s="1"/>
  <c r="G6992" i="2"/>
  <c r="K6992" i="2"/>
  <c r="L6992" i="2" s="1"/>
  <c r="G5839" i="2"/>
  <c r="K5839" i="2"/>
  <c r="L5839" i="2" s="1"/>
  <c r="G6583" i="2"/>
  <c r="K6583" i="2"/>
  <c r="L6583" i="2" s="1"/>
  <c r="G4664" i="2"/>
  <c r="K4664" i="2"/>
  <c r="L4664" i="2" s="1"/>
  <c r="G5896" i="2"/>
  <c r="K5896" i="2"/>
  <c r="L5896" i="2" s="1"/>
  <c r="G4150" i="2"/>
  <c r="K4150" i="2"/>
  <c r="L4150" i="2" s="1"/>
  <c r="G4688" i="2"/>
  <c r="K4688" i="2"/>
  <c r="L4688" i="2" s="1"/>
  <c r="G4475" i="2"/>
  <c r="K4475" i="2"/>
  <c r="L4475" i="2" s="1"/>
  <c r="G5698" i="2"/>
  <c r="K5698" i="2"/>
  <c r="L5698" i="2" s="1"/>
  <c r="G3637" i="2"/>
  <c r="K3637" i="2"/>
  <c r="L3637" i="2" s="1"/>
  <c r="G5049" i="2"/>
  <c r="K5049" i="2"/>
  <c r="L5049" i="2" s="1"/>
  <c r="G3553" i="2"/>
  <c r="K3553" i="2"/>
  <c r="L3553" i="2" s="1"/>
  <c r="G5398" i="2"/>
  <c r="K5398" i="2"/>
  <c r="L5398" i="2" s="1"/>
  <c r="G4438" i="2"/>
  <c r="K4438" i="2"/>
  <c r="L4438" i="2" s="1"/>
  <c r="G3231" i="2"/>
  <c r="K3231" i="2"/>
  <c r="L3231" i="2" s="1"/>
  <c r="G4588" i="2"/>
  <c r="K4588" i="2"/>
  <c r="L4588" i="2" s="1"/>
  <c r="G2617" i="2"/>
  <c r="K2617" i="2"/>
  <c r="L2617" i="2" s="1"/>
  <c r="G4332" i="2"/>
  <c r="K4332" i="2"/>
  <c r="L4332" i="2" s="1"/>
  <c r="G4259" i="2"/>
  <c r="K4259" i="2"/>
  <c r="L4259" i="2" s="1"/>
  <c r="G4242" i="2"/>
  <c r="K4242" i="2"/>
  <c r="L4242" i="2" s="1"/>
  <c r="G3475" i="2"/>
  <c r="K3475" i="2"/>
  <c r="L3475" i="2" s="1"/>
  <c r="G3238" i="2"/>
  <c r="K3238" i="2"/>
  <c r="L3238" i="2" s="1"/>
  <c r="G3226" i="2"/>
  <c r="K3226" i="2"/>
  <c r="L3226" i="2" s="1"/>
  <c r="G3139" i="2"/>
  <c r="K3139" i="2"/>
  <c r="L3139" i="2" s="1"/>
  <c r="G3017" i="2"/>
  <c r="K3017" i="2"/>
  <c r="L3017" i="2" s="1"/>
  <c r="G2775" i="2"/>
  <c r="K2775" i="2"/>
  <c r="L2775" i="2" s="1"/>
  <c r="G2508" i="2"/>
  <c r="K2508" i="2"/>
  <c r="L2508" i="2" s="1"/>
  <c r="G2940" i="2"/>
  <c r="K2940" i="2"/>
  <c r="L2940" i="2" s="1"/>
  <c r="G2851" i="2"/>
  <c r="K2851" i="2"/>
  <c r="L2851" i="2" s="1"/>
  <c r="G1882" i="2"/>
  <c r="K1882" i="2"/>
  <c r="L1882" i="2" s="1"/>
  <c r="G1858" i="2"/>
  <c r="K1858" i="2"/>
  <c r="L1858" i="2" s="1"/>
  <c r="G1850" i="2"/>
  <c r="K1850" i="2"/>
  <c r="L1850" i="2" s="1"/>
  <c r="G1608" i="2"/>
  <c r="K1608" i="2"/>
  <c r="L1608" i="2" s="1"/>
  <c r="G1388" i="2"/>
  <c r="K1388" i="2"/>
  <c r="L1388" i="2" s="1"/>
  <c r="G478" i="2"/>
  <c r="K478" i="2"/>
  <c r="L478" i="2" s="1"/>
  <c r="G9039" i="2"/>
  <c r="K9039" i="2"/>
  <c r="L9039" i="2" s="1"/>
  <c r="G7839" i="2"/>
  <c r="K7839" i="2"/>
  <c r="L7839" i="2" s="1"/>
  <c r="G7449" i="2"/>
  <c r="K7449" i="2"/>
  <c r="L7449" i="2" s="1"/>
  <c r="G9201" i="2"/>
  <c r="K9201" i="2"/>
  <c r="L9201" i="2" s="1"/>
  <c r="G8875" i="2"/>
  <c r="K8875" i="2"/>
  <c r="L8875" i="2" s="1"/>
  <c r="G7610" i="2"/>
  <c r="K7610" i="2"/>
  <c r="L7610" i="2" s="1"/>
  <c r="G8759" i="2"/>
  <c r="K8759" i="2"/>
  <c r="L8759" i="2" s="1"/>
  <c r="G7426" i="2"/>
  <c r="K7426" i="2"/>
  <c r="L7426" i="2" s="1"/>
  <c r="G8723" i="2"/>
  <c r="K8723" i="2"/>
  <c r="L8723" i="2" s="1"/>
  <c r="G7353" i="2"/>
  <c r="K7353" i="2"/>
  <c r="L7353" i="2" s="1"/>
  <c r="G8609" i="2"/>
  <c r="K8609" i="2"/>
  <c r="L8609" i="2" s="1"/>
  <c r="G6723" i="2"/>
  <c r="K6723" i="2"/>
  <c r="L6723" i="2" s="1"/>
  <c r="G8471" i="2"/>
  <c r="K8471" i="2"/>
  <c r="L8471" i="2" s="1"/>
  <c r="G9211" i="2"/>
  <c r="K9211" i="2"/>
  <c r="L9211" i="2" s="1"/>
  <c r="G8319" i="2"/>
  <c r="K8319" i="2"/>
  <c r="L8319" i="2" s="1"/>
  <c r="G8950" i="2"/>
  <c r="K8950" i="2"/>
  <c r="L8950" i="2" s="1"/>
  <c r="G8438" i="2"/>
  <c r="K8438" i="2"/>
  <c r="L8438" i="2" s="1"/>
  <c r="G7926" i="2"/>
  <c r="K7926" i="2"/>
  <c r="L7926" i="2" s="1"/>
  <c r="G7363" i="2"/>
  <c r="K7363" i="2"/>
  <c r="L7363" i="2" s="1"/>
  <c r="G8941" i="2"/>
  <c r="K8941" i="2"/>
  <c r="L8941" i="2" s="1"/>
  <c r="G8429" i="2"/>
  <c r="K8429" i="2"/>
  <c r="L8429" i="2" s="1"/>
  <c r="G7917" i="2"/>
  <c r="K7917" i="2"/>
  <c r="L7917" i="2" s="1"/>
  <c r="G7350" i="2"/>
  <c r="K7350" i="2"/>
  <c r="L7350" i="2" s="1"/>
  <c r="G7182" i="2"/>
  <c r="K7182" i="2"/>
  <c r="L7182" i="2" s="1"/>
  <c r="G8874" i="2"/>
  <c r="K8874" i="2"/>
  <c r="L8874" i="2" s="1"/>
  <c r="G8362" i="2"/>
  <c r="K8362" i="2"/>
  <c r="L8362" i="2" s="1"/>
  <c r="G7850" i="2"/>
  <c r="K7850" i="2"/>
  <c r="L7850" i="2" s="1"/>
  <c r="G7202" i="2"/>
  <c r="K7202" i="2"/>
  <c r="L7202" i="2" s="1"/>
  <c r="G8417" i="2"/>
  <c r="K8417" i="2"/>
  <c r="L8417" i="2" s="1"/>
  <c r="G7905" i="2"/>
  <c r="K7905" i="2"/>
  <c r="L7905" i="2" s="1"/>
  <c r="G7326" i="2"/>
  <c r="K7326" i="2"/>
  <c r="L7326" i="2" s="1"/>
  <c r="G8920" i="2"/>
  <c r="K8920" i="2"/>
  <c r="L8920" i="2" s="1"/>
  <c r="G8408" i="2"/>
  <c r="K8408" i="2"/>
  <c r="L8408" i="2" s="1"/>
  <c r="G7896" i="2"/>
  <c r="K7896" i="2"/>
  <c r="L7896" i="2" s="1"/>
  <c r="G7307" i="2"/>
  <c r="K7307" i="2"/>
  <c r="L7307" i="2" s="1"/>
  <c r="G7277" i="2"/>
  <c r="K7277" i="2"/>
  <c r="L7277" i="2" s="1"/>
  <c r="G6765" i="2"/>
  <c r="K6765" i="2"/>
  <c r="L6765" i="2" s="1"/>
  <c r="G6253" i="2"/>
  <c r="K6253" i="2"/>
  <c r="L6253" i="2" s="1"/>
  <c r="G5330" i="2"/>
  <c r="K5330" i="2"/>
  <c r="L5330" i="2" s="1"/>
  <c r="G7268" i="2"/>
  <c r="K7268" i="2"/>
  <c r="L7268" i="2" s="1"/>
  <c r="G6756" i="2"/>
  <c r="K6756" i="2"/>
  <c r="L6756" i="2" s="1"/>
  <c r="G6244" i="2"/>
  <c r="K6244" i="2"/>
  <c r="L6244" i="2" s="1"/>
  <c r="G5291" i="2"/>
  <c r="K5291" i="2"/>
  <c r="L5291" i="2" s="1"/>
  <c r="G5759" i="2"/>
  <c r="K5759" i="2"/>
  <c r="L5759" i="2" s="1"/>
  <c r="G6658" i="2"/>
  <c r="K6658" i="2"/>
  <c r="L6658" i="2" s="1"/>
  <c r="G6146" i="2"/>
  <c r="K6146" i="2"/>
  <c r="L6146" i="2" s="1"/>
  <c r="G4733" i="2"/>
  <c r="K4733" i="2"/>
  <c r="L4733" i="2" s="1"/>
  <c r="G6801" i="2"/>
  <c r="K6801" i="2"/>
  <c r="L6801" i="2" s="1"/>
  <c r="G6289" i="2"/>
  <c r="K6289" i="2"/>
  <c r="L6289" i="2" s="1"/>
  <c r="G5483" i="2"/>
  <c r="K5483" i="2"/>
  <c r="L5483" i="2" s="1"/>
  <c r="G7176" i="2"/>
  <c r="K7176" i="2"/>
  <c r="L7176" i="2" s="1"/>
  <c r="G6664" i="2"/>
  <c r="K6664" i="2"/>
  <c r="L6664" i="2" s="1"/>
  <c r="G6152" i="2"/>
  <c r="K6152" i="2"/>
  <c r="L6152" i="2" s="1"/>
  <c r="G4771" i="2"/>
  <c r="K4771" i="2"/>
  <c r="L4771" i="2" s="1"/>
  <c r="G6895" i="2"/>
  <c r="K6895" i="2"/>
  <c r="L6895" i="2" s="1"/>
  <c r="G6383" i="2"/>
  <c r="K6383" i="2"/>
  <c r="L6383" i="2" s="1"/>
  <c r="G5780" i="2"/>
  <c r="K5780" i="2"/>
  <c r="L5780" i="2" s="1"/>
  <c r="G5435" i="2"/>
  <c r="K5435" i="2"/>
  <c r="L5435" i="2" s="1"/>
  <c r="G4616" i="2"/>
  <c r="K4616" i="2"/>
  <c r="L4616" i="2" s="1"/>
  <c r="G5629" i="2"/>
  <c r="K5629" i="2"/>
  <c r="L5629" i="2" s="1"/>
  <c r="G4819" i="2"/>
  <c r="K4819" i="2"/>
  <c r="L4819" i="2" s="1"/>
  <c r="G4480" i="2"/>
  <c r="K4480" i="2"/>
  <c r="L4480" i="2" s="1"/>
  <c r="G5290" i="2"/>
  <c r="K5290" i="2"/>
  <c r="L5290" i="2" s="1"/>
  <c r="G4463" i="2"/>
  <c r="K4463" i="2"/>
  <c r="L4463" i="2" s="1"/>
  <c r="G5186" i="2"/>
  <c r="K5186" i="2"/>
  <c r="L5186" i="2" s="1"/>
  <c r="G4263" i="2"/>
  <c r="K4263" i="2"/>
  <c r="L4263" i="2" s="1"/>
  <c r="G4544" i="2"/>
  <c r="K4544" i="2"/>
  <c r="L4544" i="2" s="1"/>
  <c r="G5687" i="2"/>
  <c r="K5687" i="2"/>
  <c r="L5687" i="2" s="1"/>
  <c r="G4888" i="2"/>
  <c r="K4888" i="2"/>
  <c r="L4888" i="2" s="1"/>
  <c r="G3053" i="2"/>
  <c r="K3053" i="2"/>
  <c r="L3053" i="2" s="1"/>
  <c r="G5489" i="2"/>
  <c r="K5489" i="2"/>
  <c r="L5489" i="2" s="1"/>
  <c r="G4977" i="2"/>
  <c r="K4977" i="2"/>
  <c r="L4977" i="2" s="1"/>
  <c r="G4465" i="2"/>
  <c r="K4465" i="2"/>
  <c r="L4465" i="2" s="1"/>
  <c r="G2645" i="2"/>
  <c r="K2645" i="2"/>
  <c r="L2645" i="2" s="1"/>
  <c r="G5902" i="2"/>
  <c r="K5902" i="2"/>
  <c r="L5902" i="2" s="1"/>
  <c r="G5390" i="2"/>
  <c r="K5390" i="2"/>
  <c r="L5390" i="2" s="1"/>
  <c r="G4878" i="2"/>
  <c r="K4878" i="2"/>
  <c r="L4878" i="2" s="1"/>
  <c r="G4334" i="2"/>
  <c r="K4334" i="2"/>
  <c r="L4334" i="2" s="1"/>
  <c r="G4413" i="2"/>
  <c r="K4413" i="2"/>
  <c r="L4413" i="2" s="1"/>
  <c r="G5540" i="2"/>
  <c r="K5540" i="2"/>
  <c r="L5540" i="2" s="1"/>
  <c r="G5028" i="2"/>
  <c r="K5028" i="2"/>
  <c r="L5028" i="2" s="1"/>
  <c r="G4516" i="2"/>
  <c r="K4516" i="2"/>
  <c r="L4516" i="2" s="1"/>
  <c r="G3486" i="2"/>
  <c r="K3486" i="2"/>
  <c r="L3486" i="2" s="1"/>
  <c r="G4357" i="2"/>
  <c r="K4357" i="2"/>
  <c r="L4357" i="2" s="1"/>
  <c r="G3828" i="2"/>
  <c r="K3828" i="2"/>
  <c r="L3828" i="2" s="1"/>
  <c r="G4324" i="2"/>
  <c r="K4324" i="2"/>
  <c r="L4324" i="2" s="1"/>
  <c r="G3785" i="2"/>
  <c r="K3785" i="2"/>
  <c r="L3785" i="2" s="1"/>
  <c r="G4315" i="2"/>
  <c r="K4315" i="2"/>
  <c r="L4315" i="2" s="1"/>
  <c r="G3772" i="2"/>
  <c r="K3772" i="2"/>
  <c r="L3772" i="2" s="1"/>
  <c r="G4298" i="2"/>
  <c r="K4298" i="2"/>
  <c r="L4298" i="2" s="1"/>
  <c r="G3749" i="2"/>
  <c r="K3749" i="2"/>
  <c r="L3749" i="2" s="1"/>
  <c r="G3531" i="2"/>
  <c r="K3531" i="2"/>
  <c r="L3531" i="2" s="1"/>
  <c r="G2778" i="2"/>
  <c r="K2778" i="2"/>
  <c r="L2778" i="2" s="1"/>
  <c r="G3369" i="2"/>
  <c r="K3369" i="2"/>
  <c r="L3369" i="2" s="1"/>
  <c r="G3872" i="2"/>
  <c r="K3872" i="2"/>
  <c r="L3872" i="2" s="1"/>
  <c r="G3360" i="2"/>
  <c r="K3360" i="2"/>
  <c r="L3360" i="2" s="1"/>
  <c r="G3871" i="2"/>
  <c r="K3871" i="2"/>
  <c r="L3871" i="2" s="1"/>
  <c r="G3359" i="2"/>
  <c r="K3359" i="2"/>
  <c r="L3359" i="2" s="1"/>
  <c r="G3302" i="2"/>
  <c r="K3302" i="2"/>
  <c r="L3302" i="2" s="1"/>
  <c r="G3201" i="2"/>
  <c r="K3201" i="2"/>
  <c r="L3201" i="2" s="1"/>
  <c r="G2665" i="2"/>
  <c r="K2665" i="2"/>
  <c r="L2665" i="2" s="1"/>
  <c r="G3023" i="2"/>
  <c r="K3023" i="2"/>
  <c r="L3023" i="2" s="1"/>
  <c r="G2393" i="2"/>
  <c r="K2393" i="2"/>
  <c r="L2393" i="2" s="1"/>
  <c r="G2757" i="2"/>
  <c r="K2757" i="2"/>
  <c r="L2757" i="2" s="1"/>
  <c r="G2575" i="2"/>
  <c r="K2575" i="2"/>
  <c r="L2575" i="2" s="1"/>
  <c r="G3124" i="2"/>
  <c r="K3124" i="2"/>
  <c r="L3124" i="2" s="1"/>
  <c r="G2562" i="2"/>
  <c r="K2562" i="2"/>
  <c r="L2562" i="2" s="1"/>
  <c r="G2971" i="2"/>
  <c r="K2971" i="2"/>
  <c r="L2971" i="2" s="1"/>
  <c r="G2287" i="2"/>
  <c r="K2287" i="2"/>
  <c r="L2287" i="2" s="1"/>
  <c r="G2148" i="2"/>
  <c r="K2148" i="2"/>
  <c r="L2148" i="2" s="1"/>
  <c r="G2651" i="2"/>
  <c r="K2651" i="2"/>
  <c r="L2651" i="2" s="1"/>
  <c r="G2139" i="2"/>
  <c r="K2139" i="2"/>
  <c r="L2139" i="2" s="1"/>
  <c r="G2177" i="2"/>
  <c r="K2177" i="2"/>
  <c r="L2177" i="2" s="1"/>
  <c r="G2456" i="2"/>
  <c r="K2456" i="2"/>
  <c r="L2456" i="2" s="1"/>
  <c r="G1829" i="2"/>
  <c r="K1829" i="2"/>
  <c r="L1829" i="2" s="1"/>
  <c r="G2550" i="2"/>
  <c r="K2550" i="2"/>
  <c r="L2550" i="2" s="1"/>
  <c r="G2023" i="2"/>
  <c r="K2023" i="2"/>
  <c r="L2023" i="2" s="1"/>
  <c r="G1856" i="2"/>
  <c r="K1856" i="2"/>
  <c r="L1856" i="2" s="1"/>
  <c r="G1333" i="2"/>
  <c r="K1333" i="2"/>
  <c r="L1333" i="2" s="1"/>
  <c r="G1719" i="2"/>
  <c r="K1719" i="2"/>
  <c r="L1719" i="2" s="1"/>
  <c r="G1082" i="2"/>
  <c r="K1082" i="2"/>
  <c r="L1082" i="2" s="1"/>
  <c r="G1582" i="2"/>
  <c r="K1582" i="2"/>
  <c r="L1582" i="2" s="1"/>
  <c r="G504" i="2"/>
  <c r="K504" i="2"/>
  <c r="L504" i="2" s="1"/>
  <c r="G1213" i="2"/>
  <c r="K1213" i="2"/>
  <c r="L1213" i="2" s="1"/>
  <c r="G1764" i="2"/>
  <c r="K1764" i="2"/>
  <c r="L1764" i="2" s="1"/>
  <c r="G1184" i="2"/>
  <c r="K1184" i="2"/>
  <c r="L1184" i="2" s="1"/>
  <c r="G1755" i="2"/>
  <c r="K1755" i="2"/>
  <c r="L1755" i="2" s="1"/>
  <c r="G1167" i="2"/>
  <c r="K1167" i="2"/>
  <c r="L1167" i="2" s="1"/>
  <c r="G1049" i="2"/>
  <c r="K1049" i="2"/>
  <c r="L1049" i="2" s="1"/>
  <c r="G537" i="2"/>
  <c r="K537" i="2"/>
  <c r="L537" i="2" s="1"/>
  <c r="G671" i="2"/>
  <c r="K671" i="2"/>
  <c r="L671" i="2" s="1"/>
  <c r="G1174" i="2"/>
  <c r="K1174" i="2"/>
  <c r="L1174" i="2" s="1"/>
  <c r="G662" i="2"/>
  <c r="K662" i="2"/>
  <c r="L662" i="2" s="1"/>
  <c r="G933" i="2"/>
  <c r="K933" i="2"/>
  <c r="L933" i="2" s="1"/>
  <c r="G421" i="2"/>
  <c r="K421" i="2"/>
  <c r="L421" i="2" s="1"/>
  <c r="G924" i="2"/>
  <c r="K924" i="2"/>
  <c r="L924" i="2" s="1"/>
  <c r="G412" i="2"/>
  <c r="K412" i="2"/>
  <c r="L412" i="2" s="1"/>
  <c r="G747" i="2"/>
  <c r="K747" i="2"/>
  <c r="L747" i="2" s="1"/>
  <c r="G546" i="2"/>
  <c r="K546" i="2"/>
  <c r="L546" i="2" s="1"/>
  <c r="G844" i="2"/>
  <c r="K844" i="2"/>
  <c r="L844" i="2" s="1"/>
  <c r="G402" i="2"/>
  <c r="K402" i="2"/>
  <c r="L402" i="2" s="1"/>
  <c r="G8684" i="2"/>
  <c r="K8684" i="2"/>
  <c r="L8684" i="2" s="1"/>
  <c r="G5163" i="2"/>
  <c r="K5163" i="2"/>
  <c r="L5163" i="2" s="1"/>
  <c r="G6062" i="2"/>
  <c r="K6062" i="2"/>
  <c r="L6062" i="2" s="1"/>
  <c r="G8313" i="2"/>
  <c r="K8313" i="2"/>
  <c r="L8313" i="2" s="1"/>
  <c r="G7984" i="2"/>
  <c r="K7984" i="2"/>
  <c r="L7984" i="2" s="1"/>
  <c r="G5682" i="2"/>
  <c r="K5682" i="2"/>
  <c r="L5682" i="2" s="1"/>
  <c r="G5389" i="2"/>
  <c r="K5389" i="2"/>
  <c r="L5389" i="2" s="1"/>
  <c r="G5312" i="2"/>
  <c r="K5312" i="2"/>
  <c r="L5312" i="2" s="1"/>
  <c r="G6471" i="2"/>
  <c r="K6471" i="2"/>
  <c r="L6471" i="2" s="1"/>
  <c r="G4523" i="2"/>
  <c r="K4523" i="2"/>
  <c r="L4523" i="2" s="1"/>
  <c r="G5975" i="2"/>
  <c r="K5975" i="2"/>
  <c r="L5975" i="2" s="1"/>
  <c r="G4065" i="2"/>
  <c r="K4065" i="2"/>
  <c r="L4065" i="2" s="1"/>
  <c r="G5372" i="2"/>
  <c r="K5372" i="2"/>
  <c r="L5372" i="2" s="1"/>
  <c r="G3817" i="2"/>
  <c r="K3817" i="2"/>
  <c r="L3817" i="2" s="1"/>
  <c r="G3134" i="2"/>
  <c r="K3134" i="2"/>
  <c r="L3134" i="2" s="1"/>
  <c r="G2394" i="2"/>
  <c r="K2394" i="2"/>
  <c r="L2394" i="2" s="1"/>
  <c r="G754" i="2"/>
  <c r="K754" i="2"/>
  <c r="L754" i="2" s="1"/>
  <c r="G1497" i="2"/>
  <c r="K1497" i="2"/>
  <c r="L1497" i="2" s="1"/>
  <c r="G2318" i="2"/>
  <c r="K2318" i="2"/>
  <c r="L2318" i="2" s="1"/>
  <c r="G1478" i="2"/>
  <c r="K1478" i="2"/>
  <c r="L1478" i="2" s="1"/>
  <c r="G1210" i="2"/>
  <c r="K1210" i="2"/>
  <c r="L1210" i="2" s="1"/>
  <c r="G558" i="2"/>
  <c r="K558" i="2"/>
  <c r="L558" i="2" s="1"/>
  <c r="G387" i="2"/>
  <c r="K387" i="2"/>
  <c r="L387" i="2" s="1"/>
  <c r="G1080" i="2"/>
  <c r="K1080" i="2"/>
  <c r="L1080" i="2" s="1"/>
  <c r="G807" i="2"/>
  <c r="K807" i="2"/>
  <c r="L807" i="2" s="1"/>
  <c r="G362" i="2"/>
  <c r="K362" i="2"/>
  <c r="L362" i="2" s="1"/>
  <c r="G4549" i="2"/>
  <c r="K4549" i="2"/>
  <c r="L4549" i="2" s="1"/>
  <c r="G5354" i="2"/>
  <c r="K5354" i="2"/>
  <c r="L5354" i="2" s="1"/>
  <c r="G4535" i="2"/>
  <c r="K4535" i="2"/>
  <c r="L4535" i="2" s="1"/>
  <c r="G5250" i="2"/>
  <c r="K5250" i="2"/>
  <c r="L5250" i="2" s="1"/>
  <c r="G4411" i="2"/>
  <c r="K4411" i="2"/>
  <c r="L4411" i="2" s="1"/>
  <c r="G4608" i="2"/>
  <c r="K4608" i="2"/>
  <c r="L4608" i="2" s="1"/>
  <c r="G5740" i="2"/>
  <c r="K5740" i="2"/>
  <c r="L5740" i="2" s="1"/>
  <c r="G4952" i="2"/>
  <c r="K4952" i="2"/>
  <c r="L4952" i="2" s="1"/>
  <c r="G3484" i="2"/>
  <c r="K3484" i="2"/>
  <c r="L3484" i="2" s="1"/>
  <c r="G5529" i="2"/>
  <c r="K5529" i="2"/>
  <c r="L5529" i="2" s="1"/>
  <c r="G5017" i="2"/>
  <c r="K5017" i="2"/>
  <c r="L5017" i="2" s="1"/>
  <c r="G4505" i="2"/>
  <c r="K4505" i="2"/>
  <c r="L4505" i="2" s="1"/>
  <c r="G3426" i="2"/>
  <c r="K3426" i="2"/>
  <c r="L3426" i="2" s="1"/>
  <c r="G5942" i="2"/>
  <c r="K5942" i="2"/>
  <c r="L5942" i="2" s="1"/>
  <c r="G5430" i="2"/>
  <c r="K5430" i="2"/>
  <c r="L5430" i="2" s="1"/>
  <c r="G4918" i="2"/>
  <c r="K4918" i="2"/>
  <c r="L4918" i="2" s="1"/>
  <c r="G4406" i="2"/>
  <c r="K4406" i="2"/>
  <c r="L4406" i="2" s="1"/>
  <c r="G4453" i="2"/>
  <c r="K4453" i="2"/>
  <c r="L4453" i="2" s="1"/>
  <c r="G5580" i="2"/>
  <c r="K5580" i="2"/>
  <c r="L5580" i="2" s="1"/>
  <c r="G5068" i="2"/>
  <c r="K5068" i="2"/>
  <c r="L5068" i="2" s="1"/>
  <c r="G4556" i="2"/>
  <c r="K4556" i="2"/>
  <c r="L4556" i="2" s="1"/>
  <c r="G3614" i="2"/>
  <c r="K3614" i="2"/>
  <c r="L3614" i="2" s="1"/>
  <c r="G4397" i="2"/>
  <c r="K4397" i="2"/>
  <c r="L4397" i="2" s="1"/>
  <c r="G3882" i="2"/>
  <c r="K3882" i="2"/>
  <c r="L3882" i="2" s="1"/>
  <c r="G4364" i="2"/>
  <c r="K4364" i="2"/>
  <c r="L4364" i="2" s="1"/>
  <c r="G3837" i="2"/>
  <c r="K3837" i="2"/>
  <c r="L3837" i="2" s="1"/>
  <c r="G4355" i="2"/>
  <c r="K4355" i="2"/>
  <c r="L4355" i="2" s="1"/>
  <c r="G3826" i="2"/>
  <c r="K3826" i="2"/>
  <c r="L3826" i="2" s="1"/>
  <c r="G4338" i="2"/>
  <c r="K4338" i="2"/>
  <c r="L4338" i="2" s="1"/>
  <c r="G3803" i="2"/>
  <c r="K3803" i="2"/>
  <c r="L3803" i="2" s="1"/>
  <c r="G3571" i="2"/>
  <c r="K3571" i="2"/>
  <c r="L3571" i="2" s="1"/>
  <c r="G2885" i="2"/>
  <c r="K2885" i="2"/>
  <c r="L2885" i="2" s="1"/>
  <c r="G3409" i="2"/>
  <c r="K3409" i="2"/>
  <c r="L3409" i="2" s="1"/>
  <c r="G1999" i="2"/>
  <c r="K1999" i="2"/>
  <c r="L1999" i="2" s="1"/>
  <c r="G3400" i="2"/>
  <c r="K3400" i="2"/>
  <c r="L3400" i="2" s="1"/>
  <c r="G1770" i="2"/>
  <c r="K1770" i="2"/>
  <c r="L1770" i="2" s="1"/>
  <c r="G3399" i="2"/>
  <c r="K3399" i="2"/>
  <c r="L3399" i="2" s="1"/>
  <c r="G1754" i="2"/>
  <c r="K1754" i="2"/>
  <c r="L1754" i="2" s="1"/>
  <c r="G3241" i="2"/>
  <c r="K3241" i="2"/>
  <c r="L3241" i="2" s="1"/>
  <c r="G2719" i="2"/>
  <c r="K2719" i="2"/>
  <c r="L2719" i="2" s="1"/>
  <c r="G3063" i="2"/>
  <c r="K3063" i="2"/>
  <c r="L3063" i="2" s="1"/>
  <c r="G2471" i="2"/>
  <c r="K2471" i="2"/>
  <c r="L2471" i="2" s="1"/>
  <c r="G2798" i="2"/>
  <c r="K2798" i="2"/>
  <c r="L2798" i="2" s="1"/>
  <c r="G1370" i="2"/>
  <c r="K1370" i="2"/>
  <c r="L1370" i="2" s="1"/>
  <c r="G3164" i="2"/>
  <c r="K3164" i="2"/>
  <c r="L3164" i="2" s="1"/>
  <c r="G2616" i="2"/>
  <c r="K2616" i="2"/>
  <c r="L2616" i="2" s="1"/>
  <c r="G3011" i="2"/>
  <c r="K3011" i="2"/>
  <c r="L3011" i="2" s="1"/>
  <c r="G2369" i="2"/>
  <c r="K2369" i="2"/>
  <c r="L2369" i="2" s="1"/>
  <c r="G2188" i="2"/>
  <c r="K2188" i="2"/>
  <c r="L2188" i="2" s="1"/>
  <c r="G2691" i="2"/>
  <c r="K2691" i="2"/>
  <c r="L2691" i="2" s="1"/>
  <c r="G2179" i="2"/>
  <c r="K2179" i="2"/>
  <c r="L2179" i="2" s="1"/>
  <c r="G2217" i="2"/>
  <c r="K2217" i="2"/>
  <c r="L2217" i="2" s="1"/>
  <c r="G2496" i="2"/>
  <c r="K2496" i="2"/>
  <c r="L2496" i="2" s="1"/>
  <c r="G1937" i="2"/>
  <c r="K1937" i="2"/>
  <c r="L1937" i="2" s="1"/>
  <c r="G2590" i="2"/>
  <c r="K2590" i="2"/>
  <c r="L2590" i="2" s="1"/>
  <c r="G2078" i="2"/>
  <c r="K2078" i="2"/>
  <c r="L2078" i="2" s="1"/>
  <c r="G1896" i="2"/>
  <c r="K1896" i="2"/>
  <c r="L1896" i="2" s="1"/>
  <c r="G1384" i="2"/>
  <c r="K1384" i="2"/>
  <c r="L1384" i="2" s="1"/>
  <c r="G1759" i="2"/>
  <c r="K1759" i="2"/>
  <c r="L1759" i="2" s="1"/>
  <c r="G1175" i="2"/>
  <c r="K1175" i="2"/>
  <c r="L1175" i="2" s="1"/>
  <c r="G1622" i="2"/>
  <c r="K1622" i="2"/>
  <c r="L1622" i="2" s="1"/>
  <c r="G738" i="2"/>
  <c r="K738" i="2"/>
  <c r="L738" i="2" s="1"/>
  <c r="G1277" i="2"/>
  <c r="K1277" i="2"/>
  <c r="L1277" i="2" s="1"/>
  <c r="G1804" i="2"/>
  <c r="K1804" i="2"/>
  <c r="L1804" i="2" s="1"/>
  <c r="G1250" i="2"/>
  <c r="K1250" i="2"/>
  <c r="L1250" i="2" s="1"/>
  <c r="G1795" i="2"/>
  <c r="K1795" i="2"/>
  <c r="L1795" i="2" s="1"/>
  <c r="G1235" i="2"/>
  <c r="K1235" i="2"/>
  <c r="L1235" i="2" s="1"/>
  <c r="G1089" i="2"/>
  <c r="K1089" i="2"/>
  <c r="L1089" i="2" s="1"/>
  <c r="G577" i="2"/>
  <c r="K577" i="2"/>
  <c r="L577" i="2" s="1"/>
  <c r="G711" i="2"/>
  <c r="K711" i="2"/>
  <c r="L711" i="2" s="1"/>
  <c r="G1214" i="2"/>
  <c r="K1214" i="2"/>
  <c r="L1214" i="2" s="1"/>
  <c r="G702" i="2"/>
  <c r="K702" i="2"/>
  <c r="L702" i="2" s="1"/>
  <c r="G973" i="2"/>
  <c r="K973" i="2"/>
  <c r="L973" i="2" s="1"/>
  <c r="G461" i="2"/>
  <c r="K461" i="2"/>
  <c r="L461" i="2" s="1"/>
  <c r="G964" i="2"/>
  <c r="K964" i="2"/>
  <c r="L964" i="2" s="1"/>
  <c r="G452" i="2"/>
  <c r="K452" i="2"/>
  <c r="L452" i="2" s="1"/>
  <c r="G787" i="2"/>
  <c r="K787" i="2"/>
  <c r="L787" i="2" s="1"/>
  <c r="G586" i="2"/>
  <c r="K586" i="2"/>
  <c r="L586" i="2" s="1"/>
  <c r="G8692" i="2"/>
  <c r="K8692" i="2"/>
  <c r="L8692" i="2" s="1"/>
  <c r="G9098" i="2"/>
  <c r="K9098" i="2"/>
  <c r="L9098" i="2" s="1"/>
  <c r="G9104" i="2"/>
  <c r="K9104" i="2"/>
  <c r="L9104" i="2" s="1"/>
  <c r="G9086" i="2"/>
  <c r="K9086" i="2"/>
  <c r="L9086" i="2" s="1"/>
  <c r="G7663" i="2"/>
  <c r="K7663" i="2"/>
  <c r="L7663" i="2" s="1"/>
  <c r="G8654" i="2"/>
  <c r="K8654" i="2"/>
  <c r="L8654" i="2" s="1"/>
  <c r="G8261" i="2"/>
  <c r="K8261" i="2"/>
  <c r="L8261" i="2" s="1"/>
  <c r="G8706" i="2"/>
  <c r="K8706" i="2"/>
  <c r="L8706" i="2" s="1"/>
  <c r="G8185" i="2"/>
  <c r="K8185" i="2"/>
  <c r="L8185" i="2" s="1"/>
  <c r="G8176" i="2"/>
  <c r="K8176" i="2"/>
  <c r="L8176" i="2" s="1"/>
  <c r="G6405" i="2"/>
  <c r="K6405" i="2"/>
  <c r="L6405" i="2" s="1"/>
  <c r="G6140" i="2"/>
  <c r="K6140" i="2"/>
  <c r="L6140" i="2" s="1"/>
  <c r="G7145" i="2"/>
  <c r="K7145" i="2"/>
  <c r="L7145" i="2" s="1"/>
  <c r="G6432" i="2"/>
  <c r="K6432" i="2"/>
  <c r="L6432" i="2" s="1"/>
  <c r="G5168" i="2"/>
  <c r="K5168" i="2"/>
  <c r="L5168" i="2" s="1"/>
  <c r="G5712" i="2"/>
  <c r="K5712" i="2"/>
  <c r="L5712" i="2" s="1"/>
  <c r="G4038" i="2"/>
  <c r="K4038" i="2"/>
  <c r="L4038" i="2" s="1"/>
  <c r="G5001" i="2"/>
  <c r="K5001" i="2"/>
  <c r="L5001" i="2" s="1"/>
  <c r="G5286" i="2"/>
  <c r="K5286" i="2"/>
  <c r="L5286" i="2" s="1"/>
  <c r="G4988" i="2"/>
  <c r="K4988" i="2"/>
  <c r="L4988" i="2" s="1"/>
  <c r="G2703" i="2"/>
  <c r="K2703" i="2"/>
  <c r="L2703" i="2" s="1"/>
  <c r="G3867" i="2"/>
  <c r="K3867" i="2"/>
  <c r="L3867" i="2" s="1"/>
  <c r="G3704" i="2"/>
  <c r="K3704" i="2"/>
  <c r="L3704" i="2" s="1"/>
  <c r="G2969" i="2"/>
  <c r="K2969" i="2"/>
  <c r="L2969" i="2" s="1"/>
  <c r="G2519" i="2"/>
  <c r="K2519" i="2"/>
  <c r="L2519" i="2" s="1"/>
  <c r="G2236" i="2"/>
  <c r="K2236" i="2"/>
  <c r="L2236" i="2" s="1"/>
  <c r="G2014" i="2"/>
  <c r="K2014" i="2"/>
  <c r="L2014" i="2" s="1"/>
  <c r="G1679" i="2"/>
  <c r="K1679" i="2"/>
  <c r="L1679" i="2" s="1"/>
  <c r="G1724" i="2"/>
  <c r="K1724" i="2"/>
  <c r="L1724" i="2" s="1"/>
  <c r="G369" i="2"/>
  <c r="K369" i="2"/>
  <c r="L369" i="2" s="1"/>
  <c r="G1268" i="2"/>
  <c r="K1268" i="2"/>
  <c r="L1268" i="2" s="1"/>
  <c r="G2110" i="2"/>
  <c r="K2110" i="2"/>
  <c r="L2110" i="2" s="1"/>
  <c r="G1597" i="2"/>
  <c r="K1597" i="2"/>
  <c r="L1597" i="2" s="1"/>
  <c r="G417" i="2"/>
  <c r="K417" i="2"/>
  <c r="L417" i="2" s="1"/>
  <c r="G548" i="2"/>
  <c r="K548" i="2"/>
  <c r="L548" i="2" s="1"/>
  <c r="G9097" i="2"/>
  <c r="K9097" i="2"/>
  <c r="L9097" i="2" s="1"/>
  <c r="G8649" i="2"/>
  <c r="K8649" i="2"/>
  <c r="L8649" i="2" s="1"/>
  <c r="G8315" i="2"/>
  <c r="K8315" i="2"/>
  <c r="L8315" i="2" s="1"/>
  <c r="G7951" i="2"/>
  <c r="K7951" i="2"/>
  <c r="L7951" i="2" s="1"/>
  <c r="G8551" i="2"/>
  <c r="K8551" i="2"/>
  <c r="L8551" i="2" s="1"/>
  <c r="G6286" i="2"/>
  <c r="K6286" i="2"/>
  <c r="L6286" i="2" s="1"/>
  <c r="G8396" i="2"/>
  <c r="K8396" i="2"/>
  <c r="L8396" i="2" s="1"/>
  <c r="G5368" i="2"/>
  <c r="K5368" i="2"/>
  <c r="L5368" i="2" s="1"/>
  <c r="G8348" i="2"/>
  <c r="K8348" i="2"/>
  <c r="L8348" i="2" s="1"/>
  <c r="G9165" i="2"/>
  <c r="K9165" i="2"/>
  <c r="L9165" i="2" s="1"/>
  <c r="G8196" i="2"/>
  <c r="K8196" i="2"/>
  <c r="L8196" i="2" s="1"/>
  <c r="G9108" i="2"/>
  <c r="K9108" i="2"/>
  <c r="L9108" i="2" s="1"/>
  <c r="G8044" i="2"/>
  <c r="K8044" i="2"/>
  <c r="L8044" i="2" s="1"/>
  <c r="G9051" i="2"/>
  <c r="K9051" i="2"/>
  <c r="L9051" i="2" s="1"/>
  <c r="G7892" i="2"/>
  <c r="K7892" i="2"/>
  <c r="L7892" i="2" s="1"/>
  <c r="G8790" i="2"/>
  <c r="K8790" i="2"/>
  <c r="L8790" i="2" s="1"/>
  <c r="G8278" i="2"/>
  <c r="K8278" i="2"/>
  <c r="L8278" i="2" s="1"/>
  <c r="G7766" i="2"/>
  <c r="K7766" i="2"/>
  <c r="L7766" i="2" s="1"/>
  <c r="G6978" i="2"/>
  <c r="K6978" i="2"/>
  <c r="L6978" i="2" s="1"/>
  <c r="G8781" i="2"/>
  <c r="K8781" i="2"/>
  <c r="L8781" i="2" s="1"/>
  <c r="G8269" i="2"/>
  <c r="K8269" i="2"/>
  <c r="L8269" i="2" s="1"/>
  <c r="G7757" i="2"/>
  <c r="K7757" i="2"/>
  <c r="L7757" i="2" s="1"/>
  <c r="G6954" i="2"/>
  <c r="K6954" i="2"/>
  <c r="L6954" i="2" s="1"/>
  <c r="G6686" i="2"/>
  <c r="K6686" i="2"/>
  <c r="L6686" i="2" s="1"/>
  <c r="G8714" i="2"/>
  <c r="K8714" i="2"/>
  <c r="L8714" i="2" s="1"/>
  <c r="G8202" i="2"/>
  <c r="K8202" i="2"/>
  <c r="L8202" i="2" s="1"/>
  <c r="G7690" i="2"/>
  <c r="K7690" i="2"/>
  <c r="L7690" i="2" s="1"/>
  <c r="G6715" i="2"/>
  <c r="K6715" i="2"/>
  <c r="L6715" i="2" s="1"/>
  <c r="G8257" i="2"/>
  <c r="K8257" i="2"/>
  <c r="L8257" i="2" s="1"/>
  <c r="G7745" i="2"/>
  <c r="K7745" i="2"/>
  <c r="L7745" i="2" s="1"/>
  <c r="G6922" i="2"/>
  <c r="K6922" i="2"/>
  <c r="L6922" i="2" s="1"/>
  <c r="G8760" i="2"/>
  <c r="K8760" i="2"/>
  <c r="L8760" i="2" s="1"/>
  <c r="G8248" i="2"/>
  <c r="K8248" i="2"/>
  <c r="L8248" i="2" s="1"/>
  <c r="G7736" i="2"/>
  <c r="K7736" i="2"/>
  <c r="L7736" i="2" s="1"/>
  <c r="G6898" i="2"/>
  <c r="K6898" i="2"/>
  <c r="L6898" i="2" s="1"/>
  <c r="G7117" i="2"/>
  <c r="K7117" i="2"/>
  <c r="L7117" i="2" s="1"/>
  <c r="G6605" i="2"/>
  <c r="K6605" i="2"/>
  <c r="L6605" i="2" s="1"/>
  <c r="G6093" i="2"/>
  <c r="K6093" i="2"/>
  <c r="L6093" i="2" s="1"/>
  <c r="G7620" i="2"/>
  <c r="K7620" i="2"/>
  <c r="L7620" i="2" s="1"/>
  <c r="G7108" i="2"/>
  <c r="K7108" i="2"/>
  <c r="L7108" i="2" s="1"/>
  <c r="G6596" i="2"/>
  <c r="K6596" i="2"/>
  <c r="L6596" i="2" s="1"/>
  <c r="G6084" i="2"/>
  <c r="K6084" i="2"/>
  <c r="L6084" i="2" s="1"/>
  <c r="G6211" i="2"/>
  <c r="K6211" i="2"/>
  <c r="L6211" i="2" s="1"/>
  <c r="G5151" i="2"/>
  <c r="K5151" i="2"/>
  <c r="L5151" i="2" s="1"/>
  <c r="G6498" i="2"/>
  <c r="K6498" i="2"/>
  <c r="L6498" i="2" s="1"/>
  <c r="G5978" i="2"/>
  <c r="K5978" i="2"/>
  <c r="L5978" i="2" s="1"/>
  <c r="G7153" i="2"/>
  <c r="K7153" i="2"/>
  <c r="L7153" i="2" s="1"/>
  <c r="G6641" i="2"/>
  <c r="K6641" i="2"/>
  <c r="L6641" i="2" s="1"/>
  <c r="G6129" i="2"/>
  <c r="K6129" i="2"/>
  <c r="L6129" i="2" s="1"/>
  <c r="G4605" i="2"/>
  <c r="K4605" i="2"/>
  <c r="L4605" i="2" s="1"/>
  <c r="G7016" i="2"/>
  <c r="K7016" i="2"/>
  <c r="L7016" i="2" s="1"/>
  <c r="G6504" i="2"/>
  <c r="K6504" i="2"/>
  <c r="L6504" i="2" s="1"/>
  <c r="G5987" i="2"/>
  <c r="K5987" i="2"/>
  <c r="L5987" i="2" s="1"/>
  <c r="G7247" i="2"/>
  <c r="K7247" i="2"/>
  <c r="L7247" i="2" s="1"/>
  <c r="G6735" i="2"/>
  <c r="K6735" i="2"/>
  <c r="L6735" i="2" s="1"/>
  <c r="G6223" i="2"/>
  <c r="K6223" i="2"/>
  <c r="L6223" i="2" s="1"/>
  <c r="G5202" i="2"/>
  <c r="K5202" i="2"/>
  <c r="L5202" i="2" s="1"/>
  <c r="G5179" i="2"/>
  <c r="K5179" i="2"/>
  <c r="L5179" i="2" s="1"/>
  <c r="G4247" i="2"/>
  <c r="K4247" i="2"/>
  <c r="L4247" i="2" s="1"/>
  <c r="G5383" i="2"/>
  <c r="K5383" i="2"/>
  <c r="L5383" i="2" s="1"/>
  <c r="G4563" i="2"/>
  <c r="K4563" i="2"/>
  <c r="L4563" i="2" s="1"/>
  <c r="G3919" i="2"/>
  <c r="K3919" i="2"/>
  <c r="L3919" i="2" s="1"/>
  <c r="G5034" i="2"/>
  <c r="K5034" i="2"/>
  <c r="L5034" i="2" s="1"/>
  <c r="G3830" i="2"/>
  <c r="K3830" i="2"/>
  <c r="L3830" i="2" s="1"/>
  <c r="G4930" i="2"/>
  <c r="K4930" i="2"/>
  <c r="L4930" i="2" s="1"/>
  <c r="G5107" i="2"/>
  <c r="K5107" i="2"/>
  <c r="L5107" i="2" s="1"/>
  <c r="G4070" i="2"/>
  <c r="K4070" i="2"/>
  <c r="L4070" i="2" s="1"/>
  <c r="G5451" i="2"/>
  <c r="K5451" i="2"/>
  <c r="L5451" i="2" s="1"/>
  <c r="G4632" i="2"/>
  <c r="K4632" i="2"/>
  <c r="L4632" i="2" s="1"/>
  <c r="G5841" i="2"/>
  <c r="K5841" i="2"/>
  <c r="L5841" i="2" s="1"/>
  <c r="G5329" i="2"/>
  <c r="K5329" i="2"/>
  <c r="L5329" i="2" s="1"/>
  <c r="G4817" i="2"/>
  <c r="K4817" i="2"/>
  <c r="L4817" i="2" s="1"/>
  <c r="G4209" i="2"/>
  <c r="K4209" i="2"/>
  <c r="L4209" i="2" s="1"/>
  <c r="G3500" i="2"/>
  <c r="K3500" i="2"/>
  <c r="L3500" i="2" s="1"/>
  <c r="G5742" i="2"/>
  <c r="K5742" i="2"/>
  <c r="L5742" i="2" s="1"/>
  <c r="G5230" i="2"/>
  <c r="K5230" i="2"/>
  <c r="L5230" i="2" s="1"/>
  <c r="G4718" i="2"/>
  <c r="K4718" i="2"/>
  <c r="L4718" i="2" s="1"/>
  <c r="G4014" i="2"/>
  <c r="K4014" i="2"/>
  <c r="L4014" i="2" s="1"/>
  <c r="G4105" i="2"/>
  <c r="K4105" i="2"/>
  <c r="L4105" i="2" s="1"/>
  <c r="G5380" i="2"/>
  <c r="K5380" i="2"/>
  <c r="L5380" i="2" s="1"/>
  <c r="G4868" i="2"/>
  <c r="K4868" i="2"/>
  <c r="L4868" i="2" s="1"/>
  <c r="G4312" i="2"/>
  <c r="K4312" i="2"/>
  <c r="L4312" i="2" s="1"/>
  <c r="G3199" i="2"/>
  <c r="K3199" i="2"/>
  <c r="L3199" i="2" s="1"/>
  <c r="G4197" i="2"/>
  <c r="K4197" i="2"/>
  <c r="L4197" i="2" s="1"/>
  <c r="G3610" i="2"/>
  <c r="K3610" i="2"/>
  <c r="L3610" i="2" s="1"/>
  <c r="G4164" i="2"/>
  <c r="K4164" i="2"/>
  <c r="L4164" i="2" s="1"/>
  <c r="G3557" i="2"/>
  <c r="K3557" i="2"/>
  <c r="L3557" i="2" s="1"/>
  <c r="G4155" i="2"/>
  <c r="K4155" i="2"/>
  <c r="L4155" i="2" s="1"/>
  <c r="G3542" i="2"/>
  <c r="K3542" i="2"/>
  <c r="L3542" i="2" s="1"/>
  <c r="G4138" i="2"/>
  <c r="K4138" i="2"/>
  <c r="L4138" i="2" s="1"/>
  <c r="G3516" i="2"/>
  <c r="K3516" i="2"/>
  <c r="L3516" i="2" s="1"/>
  <c r="G3371" i="2"/>
  <c r="K3371" i="2"/>
  <c r="L3371" i="2" s="1"/>
  <c r="G3030" i="2"/>
  <c r="K3030" i="2"/>
  <c r="L3030" i="2" s="1"/>
  <c r="G3184" i="2"/>
  <c r="K3184" i="2"/>
  <c r="L3184" i="2" s="1"/>
  <c r="G3712" i="2"/>
  <c r="K3712" i="2"/>
  <c r="L3712" i="2" s="1"/>
  <c r="G3173" i="2"/>
  <c r="K3173" i="2"/>
  <c r="L3173" i="2" s="1"/>
  <c r="G3711" i="2"/>
  <c r="K3711" i="2"/>
  <c r="L3711" i="2" s="1"/>
  <c r="G3171" i="2"/>
  <c r="K3171" i="2"/>
  <c r="L3171" i="2" s="1"/>
  <c r="G3086" i="2"/>
  <c r="K3086" i="2"/>
  <c r="L3086" i="2" s="1"/>
  <c r="G3041" i="2"/>
  <c r="K3041" i="2"/>
  <c r="L3041" i="2" s="1"/>
  <c r="G2429" i="2"/>
  <c r="K2429" i="2"/>
  <c r="L2429" i="2" s="1"/>
  <c r="G2863" i="2"/>
  <c r="K2863" i="2"/>
  <c r="L2863" i="2" s="1"/>
  <c r="G1961" i="2"/>
  <c r="K1961" i="2"/>
  <c r="L1961" i="2" s="1"/>
  <c r="G2544" i="2"/>
  <c r="K2544" i="2"/>
  <c r="L2544" i="2" s="1"/>
  <c r="G2293" i="2"/>
  <c r="K2293" i="2"/>
  <c r="L2293" i="2" s="1"/>
  <c r="G2964" i="2"/>
  <c r="K2964" i="2"/>
  <c r="L2964" i="2" s="1"/>
  <c r="G2269" i="2"/>
  <c r="K2269" i="2"/>
  <c r="L2269" i="2" s="1"/>
  <c r="G2811" i="2"/>
  <c r="K2811" i="2"/>
  <c r="L2811" i="2" s="1"/>
  <c r="G1530" i="2"/>
  <c r="K1530" i="2"/>
  <c r="L1530" i="2" s="1"/>
  <c r="G1943" i="2"/>
  <c r="K1943" i="2"/>
  <c r="L1943" i="2" s="1"/>
  <c r="G2491" i="2"/>
  <c r="K2491" i="2"/>
  <c r="L2491" i="2" s="1"/>
  <c r="G1922" i="2"/>
  <c r="K1922" i="2"/>
  <c r="L1922" i="2" s="1"/>
  <c r="G1990" i="2"/>
  <c r="K1990" i="2"/>
  <c r="L1990" i="2" s="1"/>
  <c r="G2296" i="2"/>
  <c r="K2296" i="2"/>
  <c r="L2296" i="2" s="1"/>
  <c r="G1130" i="2"/>
  <c r="K1130" i="2"/>
  <c r="L1130" i="2" s="1"/>
  <c r="G2390" i="2"/>
  <c r="K2390" i="2"/>
  <c r="L2390" i="2" s="1"/>
  <c r="G1601" i="2"/>
  <c r="K1601" i="2"/>
  <c r="L1601" i="2" s="1"/>
  <c r="G1696" i="2"/>
  <c r="K1696" i="2"/>
  <c r="L1696" i="2" s="1"/>
  <c r="G1023" i="2"/>
  <c r="K1023" i="2"/>
  <c r="L1023" i="2" s="1"/>
  <c r="G1559" i="2"/>
  <c r="K1559" i="2"/>
  <c r="L1559" i="2" s="1"/>
  <c r="G1934" i="2"/>
  <c r="K1934" i="2"/>
  <c r="L1934" i="2" s="1"/>
  <c r="G1422" i="2"/>
  <c r="K1422" i="2"/>
  <c r="L1422" i="2" s="1"/>
  <c r="G1621" i="2"/>
  <c r="K1621" i="2"/>
  <c r="L1621" i="2" s="1"/>
  <c r="G736" i="2"/>
  <c r="K736" i="2"/>
  <c r="L736" i="2" s="1"/>
  <c r="G1604" i="2"/>
  <c r="K1604" i="2"/>
  <c r="L1604" i="2" s="1"/>
  <c r="G666" i="2"/>
  <c r="K666" i="2"/>
  <c r="L666" i="2" s="1"/>
  <c r="G1595" i="2"/>
  <c r="K1595" i="2"/>
  <c r="L1595" i="2" s="1"/>
  <c r="G608" i="2"/>
  <c r="K608" i="2"/>
  <c r="L608" i="2" s="1"/>
  <c r="G889" i="2"/>
  <c r="K889" i="2"/>
  <c r="L889" i="2" s="1"/>
  <c r="G377" i="2"/>
  <c r="K377" i="2"/>
  <c r="L377" i="2" s="1"/>
  <c r="G511" i="2"/>
  <c r="K511" i="2"/>
  <c r="L511" i="2" s="1"/>
  <c r="G1014" i="2"/>
  <c r="K1014" i="2"/>
  <c r="L1014" i="2" s="1"/>
  <c r="G502" i="2"/>
  <c r="K502" i="2"/>
  <c r="L502" i="2" s="1"/>
  <c r="G773" i="2"/>
  <c r="K773" i="2"/>
  <c r="L773" i="2" s="1"/>
  <c r="G1276" i="2"/>
  <c r="K1276" i="2"/>
  <c r="L1276" i="2" s="1"/>
  <c r="G764" i="2"/>
  <c r="K764" i="2"/>
  <c r="L764" i="2" s="1"/>
  <c r="G1099" i="2"/>
  <c r="K1099" i="2"/>
  <c r="L1099" i="2" s="1"/>
  <c r="G587" i="2"/>
  <c r="K587" i="2"/>
  <c r="L587" i="2" s="1"/>
  <c r="G386" i="2"/>
  <c r="K386" i="2"/>
  <c r="L386" i="2" s="1"/>
  <c r="G9168" i="2"/>
  <c r="K9168" i="2"/>
  <c r="L9168" i="2" s="1"/>
  <c r="G9150" i="2"/>
  <c r="K9150" i="2"/>
  <c r="L9150" i="2" s="1"/>
  <c r="G7035" i="2"/>
  <c r="K7035" i="2"/>
  <c r="L7035" i="2" s="1"/>
  <c r="G8718" i="2"/>
  <c r="K8718" i="2"/>
  <c r="L8718" i="2" s="1"/>
  <c r="G8453" i="2"/>
  <c r="K8453" i="2"/>
  <c r="L8453" i="2" s="1"/>
  <c r="G9026" i="2"/>
  <c r="K9026" i="2"/>
  <c r="L9026" i="2" s="1"/>
  <c r="G6923" i="2"/>
  <c r="K6923" i="2"/>
  <c r="L6923" i="2" s="1"/>
  <c r="G8816" i="2"/>
  <c r="K8816" i="2"/>
  <c r="L8816" i="2" s="1"/>
  <c r="G7237" i="2"/>
  <c r="K7237" i="2"/>
  <c r="L7237" i="2" s="1"/>
  <c r="G7228" i="2"/>
  <c r="K7228" i="2"/>
  <c r="L7228" i="2" s="1"/>
  <c r="G6874" i="2"/>
  <c r="K6874" i="2"/>
  <c r="L6874" i="2" s="1"/>
  <c r="G6185" i="2"/>
  <c r="K6185" i="2"/>
  <c r="L6185" i="2" s="1"/>
  <c r="G4925" i="2"/>
  <c r="K4925" i="2"/>
  <c r="L4925" i="2" s="1"/>
  <c r="G4962" i="2"/>
  <c r="K4962" i="2"/>
  <c r="L4962" i="2" s="1"/>
  <c r="G5021" i="2"/>
  <c r="K5021" i="2"/>
  <c r="L5021" i="2" s="1"/>
  <c r="G5336" i="2"/>
  <c r="K5336" i="2"/>
  <c r="L5336" i="2" s="1"/>
  <c r="G4425" i="2"/>
  <c r="K4425" i="2"/>
  <c r="L4425" i="2" s="1"/>
  <c r="G4126" i="2"/>
  <c r="K4126" i="2"/>
  <c r="L4126" i="2" s="1"/>
  <c r="G3358" i="2"/>
  <c r="K3358" i="2"/>
  <c r="L3358" i="2" s="1"/>
  <c r="G4275" i="2"/>
  <c r="K4275" i="2"/>
  <c r="L4275" i="2" s="1"/>
  <c r="G2215" i="2"/>
  <c r="K2215" i="2"/>
  <c r="L2215" i="2" s="1"/>
  <c r="G3575" i="2"/>
  <c r="K3575" i="2"/>
  <c r="L3575" i="2" s="1"/>
  <c r="G3047" i="2"/>
  <c r="K3047" i="2"/>
  <c r="L3047" i="2" s="1"/>
  <c r="G2764" i="2"/>
  <c r="K2764" i="2"/>
  <c r="L2764" i="2" s="1"/>
  <c r="G2483" i="2"/>
  <c r="K2483" i="2"/>
  <c r="L2483" i="2" s="1"/>
  <c r="G2574" i="2"/>
  <c r="K2574" i="2"/>
  <c r="L2574" i="2" s="1"/>
  <c r="G1487" i="2"/>
  <c r="K1487" i="2"/>
  <c r="L1487" i="2" s="1"/>
  <c r="G1532" i="2"/>
  <c r="K1532" i="2"/>
  <c r="L1532" i="2" s="1"/>
  <c r="G433" i="2"/>
  <c r="K433" i="2"/>
  <c r="L433" i="2" s="1"/>
  <c r="G445" i="2"/>
  <c r="K445" i="2"/>
  <c r="L445" i="2" s="1"/>
  <c r="G2208" i="2"/>
  <c r="K2208" i="2"/>
  <c r="L2208" i="2" s="1"/>
  <c r="G1462" i="2"/>
  <c r="K1462" i="2"/>
  <c r="L1462" i="2" s="1"/>
  <c r="G1121" i="2"/>
  <c r="K1121" i="2"/>
  <c r="L1121" i="2" s="1"/>
  <c r="G1124" i="2"/>
  <c r="K1124" i="2"/>
  <c r="L1124" i="2" s="1"/>
  <c r="G9135" i="2"/>
  <c r="K9135" i="2"/>
  <c r="L9135" i="2" s="1"/>
  <c r="G9057" i="2"/>
  <c r="K9057" i="2"/>
  <c r="L9057" i="2" s="1"/>
  <c r="G8665" i="2"/>
  <c r="K8665" i="2"/>
  <c r="L8665" i="2" s="1"/>
  <c r="G8507" i="2"/>
  <c r="K8507" i="2"/>
  <c r="L8507" i="2" s="1"/>
  <c r="G8143" i="2"/>
  <c r="K8143" i="2"/>
  <c r="L8143" i="2" s="1"/>
  <c r="G7780" i="2"/>
  <c r="K7780" i="2"/>
  <c r="L7780" i="2" s="1"/>
  <c r="G8651" i="2"/>
  <c r="K8651" i="2"/>
  <c r="L8651" i="2" s="1"/>
  <c r="G7002" i="2"/>
  <c r="K7002" i="2"/>
  <c r="L7002" i="2" s="1"/>
  <c r="G8524" i="2"/>
  <c r="K8524" i="2"/>
  <c r="L8524" i="2" s="1"/>
  <c r="G6030" i="2"/>
  <c r="K6030" i="2"/>
  <c r="L6030" i="2" s="1"/>
  <c r="G8476" i="2"/>
  <c r="K8476" i="2"/>
  <c r="L8476" i="2" s="1"/>
  <c r="G9213" i="2"/>
  <c r="K9213" i="2"/>
  <c r="L9213" i="2" s="1"/>
  <c r="G8324" i="2"/>
  <c r="K8324" i="2"/>
  <c r="L8324" i="2" s="1"/>
  <c r="G9156" i="2"/>
  <c r="K9156" i="2"/>
  <c r="L9156" i="2" s="1"/>
  <c r="G8172" i="2"/>
  <c r="K8172" i="2"/>
  <c r="L8172" i="2" s="1"/>
  <c r="G9099" i="2"/>
  <c r="K9099" i="2"/>
  <c r="L9099" i="2" s="1"/>
  <c r="G8020" i="2"/>
  <c r="K8020" i="2"/>
  <c r="L8020" i="2" s="1"/>
  <c r="G8838" i="2"/>
  <c r="K8838" i="2"/>
  <c r="L8838" i="2" s="1"/>
  <c r="G8326" i="2"/>
  <c r="K8326" i="2"/>
  <c r="L8326" i="2" s="1"/>
  <c r="G7814" i="2"/>
  <c r="K7814" i="2"/>
  <c r="L7814" i="2" s="1"/>
  <c r="G7106" i="2"/>
  <c r="K7106" i="2"/>
  <c r="L7106" i="2" s="1"/>
  <c r="G8829" i="2"/>
  <c r="K8829" i="2"/>
  <c r="L8829" i="2" s="1"/>
  <c r="G8317" i="2"/>
  <c r="K8317" i="2"/>
  <c r="L8317" i="2" s="1"/>
  <c r="G7805" i="2"/>
  <c r="K7805" i="2"/>
  <c r="L7805" i="2" s="1"/>
  <c r="G7082" i="2"/>
  <c r="K7082" i="2"/>
  <c r="L7082" i="2" s="1"/>
  <c r="G6878" i="2"/>
  <c r="K6878" i="2"/>
  <c r="L6878" i="2" s="1"/>
  <c r="G8762" i="2"/>
  <c r="K8762" i="2"/>
  <c r="L8762" i="2" s="1"/>
  <c r="G8250" i="2"/>
  <c r="K8250" i="2"/>
  <c r="L8250" i="2" s="1"/>
  <c r="G7738" i="2"/>
  <c r="K7738" i="2"/>
  <c r="L7738" i="2" s="1"/>
  <c r="G6902" i="2"/>
  <c r="K6902" i="2"/>
  <c r="L6902" i="2" s="1"/>
  <c r="G8305" i="2"/>
  <c r="K8305" i="2"/>
  <c r="L8305" i="2" s="1"/>
  <c r="G7793" i="2"/>
  <c r="K7793" i="2"/>
  <c r="L7793" i="2" s="1"/>
  <c r="G7050" i="2"/>
  <c r="K7050" i="2"/>
  <c r="L7050" i="2" s="1"/>
  <c r="G8808" i="2"/>
  <c r="K8808" i="2"/>
  <c r="L8808" i="2" s="1"/>
  <c r="G8296" i="2"/>
  <c r="K8296" i="2"/>
  <c r="L8296" i="2" s="1"/>
  <c r="G7784" i="2"/>
  <c r="K7784" i="2"/>
  <c r="L7784" i="2" s="1"/>
  <c r="G7026" i="2"/>
  <c r="K7026" i="2"/>
  <c r="L7026" i="2" s="1"/>
  <c r="G7165" i="2"/>
  <c r="K7165" i="2"/>
  <c r="L7165" i="2" s="1"/>
  <c r="G6653" i="2"/>
  <c r="K6653" i="2"/>
  <c r="L6653" i="2" s="1"/>
  <c r="G6141" i="2"/>
  <c r="K6141" i="2"/>
  <c r="L6141" i="2" s="1"/>
  <c r="G4703" i="2"/>
  <c r="K4703" i="2"/>
  <c r="L4703" i="2" s="1"/>
  <c r="G7156" i="2"/>
  <c r="K7156" i="2"/>
  <c r="L7156" i="2" s="1"/>
  <c r="G6644" i="2"/>
  <c r="K6644" i="2"/>
  <c r="L6644" i="2" s="1"/>
  <c r="G6132" i="2"/>
  <c r="K6132" i="2"/>
  <c r="L6132" i="2" s="1"/>
  <c r="G4643" i="2"/>
  <c r="K4643" i="2"/>
  <c r="L4643" i="2" s="1"/>
  <c r="G5355" i="2"/>
  <c r="K5355" i="2"/>
  <c r="L5355" i="2" s="1"/>
  <c r="G6546" i="2"/>
  <c r="K6546" i="2"/>
  <c r="L6546" i="2" s="1"/>
  <c r="G6034" i="2"/>
  <c r="K6034" i="2"/>
  <c r="L6034" i="2" s="1"/>
  <c r="G7201" i="2"/>
  <c r="K7201" i="2"/>
  <c r="L7201" i="2" s="1"/>
  <c r="G6689" i="2"/>
  <c r="K6689" i="2"/>
  <c r="L6689" i="2" s="1"/>
  <c r="G6177" i="2"/>
  <c r="K6177" i="2"/>
  <c r="L6177" i="2" s="1"/>
  <c r="G4933" i="2"/>
  <c r="K4933" i="2"/>
  <c r="L4933" i="2" s="1"/>
  <c r="G7064" i="2"/>
  <c r="K7064" i="2"/>
  <c r="L7064" i="2" s="1"/>
  <c r="G6552" i="2"/>
  <c r="K6552" i="2"/>
  <c r="L6552" i="2" s="1"/>
  <c r="G6040" i="2"/>
  <c r="K6040" i="2"/>
  <c r="L6040" i="2" s="1"/>
  <c r="G7295" i="2"/>
  <c r="K7295" i="2"/>
  <c r="L7295" i="2" s="1"/>
  <c r="G6783" i="2"/>
  <c r="K6783" i="2"/>
  <c r="L6783" i="2" s="1"/>
  <c r="G6271" i="2"/>
  <c r="K6271" i="2"/>
  <c r="L6271" i="2" s="1"/>
  <c r="G5407" i="2"/>
  <c r="K5407" i="2"/>
  <c r="L5407" i="2" s="1"/>
  <c r="G5256" i="2"/>
  <c r="K5256" i="2"/>
  <c r="L5256" i="2" s="1"/>
  <c r="G4419" i="2"/>
  <c r="K4419" i="2"/>
  <c r="L4419" i="2" s="1"/>
  <c r="G5459" i="2"/>
  <c r="K5459" i="2"/>
  <c r="L5459" i="2" s="1"/>
  <c r="G4640" i="2"/>
  <c r="K4640" i="2"/>
  <c r="L4640" i="2" s="1"/>
  <c r="G4112" i="2"/>
  <c r="K4112" i="2"/>
  <c r="L4112" i="2" s="1"/>
  <c r="G5111" i="2"/>
  <c r="K5111" i="2"/>
  <c r="L5111" i="2" s="1"/>
  <c r="G4079" i="2"/>
  <c r="K4079" i="2"/>
  <c r="L4079" i="2" s="1"/>
  <c r="G5007" i="2"/>
  <c r="K5007" i="2"/>
  <c r="L5007" i="2" s="1"/>
  <c r="G3659" i="2"/>
  <c r="K3659" i="2"/>
  <c r="L3659" i="2" s="1"/>
  <c r="G4262" i="2"/>
  <c r="K4262" i="2"/>
  <c r="L4262" i="2" s="1"/>
  <c r="G5528" i="2"/>
  <c r="K5528" i="2"/>
  <c r="L5528" i="2" s="1"/>
  <c r="G4709" i="2"/>
  <c r="K4709" i="2"/>
  <c r="L4709" i="2" s="1"/>
  <c r="G5889" i="2"/>
  <c r="K5889" i="2"/>
  <c r="L5889" i="2" s="1"/>
  <c r="G5377" i="2"/>
  <c r="K5377" i="2"/>
  <c r="L5377" i="2" s="1"/>
  <c r="G4865" i="2"/>
  <c r="K4865" i="2"/>
  <c r="L4865" i="2" s="1"/>
  <c r="G4305" i="2"/>
  <c r="K4305" i="2"/>
  <c r="L4305" i="2" s="1"/>
  <c r="G3651" i="2"/>
  <c r="K3651" i="2"/>
  <c r="L3651" i="2" s="1"/>
  <c r="G5790" i="2"/>
  <c r="K5790" i="2"/>
  <c r="L5790" i="2" s="1"/>
  <c r="G5278" i="2"/>
  <c r="K5278" i="2"/>
  <c r="L5278" i="2" s="1"/>
  <c r="G4766" i="2"/>
  <c r="K4766" i="2"/>
  <c r="L4766" i="2" s="1"/>
  <c r="G4110" i="2"/>
  <c r="K4110" i="2"/>
  <c r="L4110" i="2" s="1"/>
  <c r="G4201" i="2"/>
  <c r="K4201" i="2"/>
  <c r="L4201" i="2" s="1"/>
  <c r="G5428" i="2"/>
  <c r="K5428" i="2"/>
  <c r="L5428" i="2" s="1"/>
  <c r="G4916" i="2"/>
  <c r="K4916" i="2"/>
  <c r="L4916" i="2" s="1"/>
  <c r="G4402" i="2"/>
  <c r="K4402" i="2"/>
  <c r="L4402" i="2" s="1"/>
  <c r="G3342" i="2"/>
  <c r="K3342" i="2"/>
  <c r="L3342" i="2" s="1"/>
  <c r="G4245" i="2"/>
  <c r="K4245" i="2"/>
  <c r="L4245" i="2" s="1"/>
  <c r="G3678" i="2"/>
  <c r="K3678" i="2"/>
  <c r="L3678" i="2" s="1"/>
  <c r="G4212" i="2"/>
  <c r="K4212" i="2"/>
  <c r="L4212" i="2" s="1"/>
  <c r="G3634" i="2"/>
  <c r="K3634" i="2"/>
  <c r="L3634" i="2" s="1"/>
  <c r="G4203" i="2"/>
  <c r="K4203" i="2"/>
  <c r="L4203" i="2" s="1"/>
  <c r="G3620" i="2"/>
  <c r="K3620" i="2"/>
  <c r="L3620" i="2" s="1"/>
  <c r="G4186" i="2"/>
  <c r="K4186" i="2"/>
  <c r="L4186" i="2" s="1"/>
  <c r="G3593" i="2"/>
  <c r="K3593" i="2"/>
  <c r="L3593" i="2" s="1"/>
  <c r="G3419" i="2"/>
  <c r="K3419" i="2"/>
  <c r="L3419" i="2" s="1"/>
  <c r="G2130" i="2"/>
  <c r="K2130" i="2"/>
  <c r="L2130" i="2" s="1"/>
  <c r="G3248" i="2"/>
  <c r="K3248" i="2"/>
  <c r="L3248" i="2" s="1"/>
  <c r="G3760" i="2"/>
  <c r="K3760" i="2"/>
  <c r="L3760" i="2" s="1"/>
  <c r="G3237" i="2"/>
  <c r="K3237" i="2"/>
  <c r="L3237" i="2" s="1"/>
  <c r="G3759" i="2"/>
  <c r="K3759" i="2"/>
  <c r="L3759" i="2" s="1"/>
  <c r="G3235" i="2"/>
  <c r="K3235" i="2"/>
  <c r="L3235" i="2" s="1"/>
  <c r="G3159" i="2"/>
  <c r="K3159" i="2"/>
  <c r="L3159" i="2" s="1"/>
  <c r="G3089" i="2"/>
  <c r="K3089" i="2"/>
  <c r="L3089" i="2" s="1"/>
  <c r="G2513" i="2"/>
  <c r="K2513" i="2"/>
  <c r="L2513" i="2" s="1"/>
  <c r="G2911" i="2"/>
  <c r="K2911" i="2"/>
  <c r="L2911" i="2" s="1"/>
  <c r="G2127" i="2"/>
  <c r="K2127" i="2"/>
  <c r="L2127" i="2" s="1"/>
  <c r="G2608" i="2"/>
  <c r="K2608" i="2"/>
  <c r="L2608" i="2" s="1"/>
  <c r="G2389" i="2"/>
  <c r="K2389" i="2"/>
  <c r="L2389" i="2" s="1"/>
  <c r="G3012" i="2"/>
  <c r="K3012" i="2"/>
  <c r="L3012" i="2" s="1"/>
  <c r="G2370" i="2"/>
  <c r="K2370" i="2"/>
  <c r="L2370" i="2" s="1"/>
  <c r="G2859" i="2"/>
  <c r="K2859" i="2"/>
  <c r="L2859" i="2" s="1"/>
  <c r="G1945" i="2"/>
  <c r="K1945" i="2"/>
  <c r="L1945" i="2" s="1"/>
  <c r="G2021" i="2"/>
  <c r="K2021" i="2"/>
  <c r="L2021" i="2" s="1"/>
  <c r="G2539" i="2"/>
  <c r="K2539" i="2"/>
  <c r="L2539" i="2" s="1"/>
  <c r="G2006" i="2"/>
  <c r="K2006" i="2"/>
  <c r="L2006" i="2" s="1"/>
  <c r="G2065" i="2"/>
  <c r="K2065" i="2"/>
  <c r="L2065" i="2" s="1"/>
  <c r="G2344" i="2"/>
  <c r="K2344" i="2"/>
  <c r="L2344" i="2" s="1"/>
  <c r="G1417" i="2"/>
  <c r="K1417" i="2"/>
  <c r="L1417" i="2" s="1"/>
  <c r="G2438" i="2"/>
  <c r="K2438" i="2"/>
  <c r="L2438" i="2" s="1"/>
  <c r="G1781" i="2"/>
  <c r="K1781" i="2"/>
  <c r="L1781" i="2" s="1"/>
  <c r="G1744" i="2"/>
  <c r="K1744" i="2"/>
  <c r="L1744" i="2" s="1"/>
  <c r="G1144" i="2"/>
  <c r="K1144" i="2"/>
  <c r="L1144" i="2" s="1"/>
  <c r="G1607" i="2"/>
  <c r="K1607" i="2"/>
  <c r="L1607" i="2" s="1"/>
  <c r="G680" i="2"/>
  <c r="K680" i="2"/>
  <c r="L680" i="2" s="1"/>
  <c r="G1470" i="2"/>
  <c r="K1470" i="2"/>
  <c r="L1470" i="2" s="1"/>
  <c r="G1669" i="2"/>
  <c r="K1669" i="2"/>
  <c r="L1669" i="2" s="1"/>
  <c r="G928" i="2"/>
  <c r="K928" i="2"/>
  <c r="L928" i="2" s="1"/>
  <c r="G1652" i="2"/>
  <c r="K1652" i="2"/>
  <c r="L1652" i="2" s="1"/>
  <c r="G858" i="2"/>
  <c r="K858" i="2"/>
  <c r="L858" i="2" s="1"/>
  <c r="G1643" i="2"/>
  <c r="K1643" i="2"/>
  <c r="L1643" i="2" s="1"/>
  <c r="G824" i="2"/>
  <c r="K824" i="2"/>
  <c r="L824" i="2" s="1"/>
  <c r="G937" i="2"/>
  <c r="K937" i="2"/>
  <c r="L937" i="2" s="1"/>
  <c r="G425" i="2"/>
  <c r="K425" i="2"/>
  <c r="L425" i="2" s="1"/>
  <c r="G559" i="2"/>
  <c r="K559" i="2"/>
  <c r="L559" i="2" s="1"/>
  <c r="G1062" i="2"/>
  <c r="K1062" i="2"/>
  <c r="L1062" i="2" s="1"/>
  <c r="G550" i="2"/>
  <c r="K550" i="2"/>
  <c r="L550" i="2" s="1"/>
  <c r="G821" i="2"/>
  <c r="K821" i="2"/>
  <c r="L821" i="2" s="1"/>
  <c r="G1324" i="2"/>
  <c r="K1324" i="2"/>
  <c r="L1324" i="2" s="1"/>
  <c r="G812" i="2"/>
  <c r="K812" i="2"/>
  <c r="L812" i="2" s="1"/>
  <c r="G1147" i="2"/>
  <c r="K1147" i="2"/>
  <c r="L1147" i="2" s="1"/>
  <c r="G635" i="2"/>
  <c r="K635" i="2"/>
  <c r="L635" i="2" s="1"/>
  <c r="G434" i="2"/>
  <c r="K434" i="2"/>
  <c r="L434" i="2" s="1"/>
  <c r="G6956" i="2"/>
  <c r="K6956" i="2"/>
  <c r="L6956" i="2" s="1"/>
  <c r="G5888" i="2"/>
  <c r="K5888" i="2"/>
  <c r="L5888" i="2" s="1"/>
  <c r="G6858" i="2"/>
  <c r="K6858" i="2"/>
  <c r="L6858" i="2" s="1"/>
  <c r="G5828" i="2"/>
  <c r="K5828" i="2"/>
  <c r="L5828" i="2" s="1"/>
  <c r="G6617" i="2"/>
  <c r="K6617" i="2"/>
  <c r="L6617" i="2" s="1"/>
  <c r="G4095" i="2"/>
  <c r="K4095" i="2"/>
  <c r="L4095" i="2" s="1"/>
  <c r="G6480" i="2"/>
  <c r="K6480" i="2"/>
  <c r="L6480" i="2" s="1"/>
  <c r="G7223" i="2"/>
  <c r="K7223" i="2"/>
  <c r="L7223" i="2" s="1"/>
  <c r="G6199" i="2"/>
  <c r="K6199" i="2"/>
  <c r="L6199" i="2" s="1"/>
  <c r="G5243" i="2"/>
  <c r="K5243" i="2"/>
  <c r="L5243" i="2" s="1"/>
  <c r="G5344" i="2"/>
  <c r="K5344" i="2"/>
  <c r="L5344" i="2" s="1"/>
  <c r="G4080" i="2"/>
  <c r="K4080" i="2"/>
  <c r="L4080" i="2" s="1"/>
  <c r="G4303" i="2"/>
  <c r="K4303" i="2"/>
  <c r="L4303" i="2" s="1"/>
  <c r="G4295" i="2"/>
  <c r="K4295" i="2"/>
  <c r="L4295" i="2" s="1"/>
  <c r="G5783" i="2"/>
  <c r="K5783" i="2"/>
  <c r="L5783" i="2" s="1"/>
  <c r="G3190" i="2"/>
  <c r="K3190" i="2"/>
  <c r="L3190" i="2" s="1"/>
  <c r="G4985" i="2"/>
  <c r="K4985" i="2"/>
  <c r="L4985" i="2" s="1"/>
  <c r="G3016" i="2"/>
  <c r="K3016" i="2"/>
  <c r="L3016" i="2" s="1"/>
  <c r="G5462" i="2"/>
  <c r="K5462" i="2"/>
  <c r="L5462" i="2" s="1"/>
  <c r="G4350" i="2"/>
  <c r="K4350" i="2"/>
  <c r="L4350" i="2" s="1"/>
  <c r="G5548" i="2"/>
  <c r="K5548" i="2"/>
  <c r="L5548" i="2" s="1"/>
  <c r="G4524" i="2"/>
  <c r="K4524" i="2"/>
  <c r="L4524" i="2" s="1"/>
  <c r="G4365" i="2"/>
  <c r="K4365" i="2"/>
  <c r="L4365" i="2" s="1"/>
  <c r="G2367" i="2"/>
  <c r="K2367" i="2"/>
  <c r="L2367" i="2" s="1"/>
  <c r="G2869" i="2"/>
  <c r="K2869" i="2"/>
  <c r="L2869" i="2" s="1"/>
  <c r="G2781" i="2"/>
  <c r="K2781" i="2"/>
  <c r="L2781" i="2" s="1"/>
  <c r="G2498" i="2"/>
  <c r="K2498" i="2"/>
  <c r="L2498" i="2" s="1"/>
  <c r="G2570" i="2"/>
  <c r="K2570" i="2"/>
  <c r="L2570" i="2" s="1"/>
  <c r="G3560" i="2"/>
  <c r="K3560" i="2"/>
  <c r="L3560" i="2" s="1"/>
  <c r="G3623" i="2"/>
  <c r="K3623" i="2"/>
  <c r="L3623" i="2" s="1"/>
  <c r="G2872" i="2"/>
  <c r="K2872" i="2"/>
  <c r="L2872" i="2" s="1"/>
  <c r="G2381" i="2"/>
  <c r="K2381" i="2"/>
  <c r="L2381" i="2" s="1"/>
  <c r="G1805" i="2"/>
  <c r="K1805" i="2"/>
  <c r="L1805" i="2" s="1"/>
  <c r="G2055" i="2"/>
  <c r="K2055" i="2"/>
  <c r="L2055" i="2" s="1"/>
  <c r="G2017" i="2"/>
  <c r="K2017" i="2"/>
  <c r="L2017" i="2" s="1"/>
  <c r="G2348" i="2"/>
  <c r="K2348" i="2"/>
  <c r="L2348" i="2" s="1"/>
  <c r="G2403" i="2"/>
  <c r="K2403" i="2"/>
  <c r="L2403" i="2" s="1"/>
  <c r="G1789" i="2"/>
  <c r="K1789" i="2"/>
  <c r="L1789" i="2" s="1"/>
  <c r="G2558" i="2"/>
  <c r="K2558" i="2"/>
  <c r="L2558" i="2" s="1"/>
  <c r="G1215" i="2"/>
  <c r="K1215" i="2"/>
  <c r="L1215" i="2" s="1"/>
  <c r="G737" i="2"/>
  <c r="K737" i="2"/>
  <c r="L737" i="2" s="1"/>
  <c r="G1060" i="2"/>
  <c r="K1060" i="2"/>
  <c r="L1060" i="2" s="1"/>
  <c r="G8356" i="2"/>
  <c r="K8356" i="2"/>
  <c r="L8356" i="2" s="1"/>
  <c r="G8420" i="2"/>
  <c r="K8420" i="2"/>
  <c r="L8420" i="2" s="1"/>
  <c r="G8059" i="2"/>
  <c r="K8059" i="2"/>
  <c r="L8059" i="2" s="1"/>
  <c r="G7695" i="2"/>
  <c r="K7695" i="2"/>
  <c r="L7695" i="2" s="1"/>
  <c r="G8487" i="2"/>
  <c r="K8487" i="2"/>
  <c r="L8487" i="2" s="1"/>
  <c r="G9216" i="2"/>
  <c r="K9216" i="2"/>
  <c r="L9216" i="2" s="1"/>
  <c r="G8332" i="2"/>
  <c r="K8332" i="2"/>
  <c r="L8332" i="2" s="1"/>
  <c r="G9198" i="2"/>
  <c r="K9198" i="2"/>
  <c r="L9198" i="2" s="1"/>
  <c r="G8284" i="2"/>
  <c r="K8284" i="2"/>
  <c r="L8284" i="2" s="1"/>
  <c r="G9141" i="2"/>
  <c r="K9141" i="2"/>
  <c r="L9141" i="2" s="1"/>
  <c r="G8132" i="2"/>
  <c r="K8132" i="2"/>
  <c r="L8132" i="2" s="1"/>
  <c r="G9084" i="2"/>
  <c r="K9084" i="2"/>
  <c r="L9084" i="2" s="1"/>
  <c r="G7980" i="2"/>
  <c r="K7980" i="2"/>
  <c r="L7980" i="2" s="1"/>
  <c r="G9027" i="2"/>
  <c r="K9027" i="2"/>
  <c r="L9027" i="2" s="1"/>
  <c r="G7828" i="2"/>
  <c r="K7828" i="2"/>
  <c r="L7828" i="2" s="1"/>
  <c r="G8766" i="2"/>
  <c r="K8766" i="2"/>
  <c r="L8766" i="2" s="1"/>
  <c r="G8254" i="2"/>
  <c r="K8254" i="2"/>
  <c r="L8254" i="2" s="1"/>
  <c r="G7742" i="2"/>
  <c r="K7742" i="2"/>
  <c r="L7742" i="2" s="1"/>
  <c r="G6914" i="2"/>
  <c r="K6914" i="2"/>
  <c r="L6914" i="2" s="1"/>
  <c r="G8757" i="2"/>
  <c r="K8757" i="2"/>
  <c r="L8757" i="2" s="1"/>
  <c r="G8245" i="2"/>
  <c r="K8245" i="2"/>
  <c r="L8245" i="2" s="1"/>
  <c r="G7733" i="2"/>
  <c r="K7733" i="2"/>
  <c r="L7733" i="2" s="1"/>
  <c r="G6886" i="2"/>
  <c r="K6886" i="2"/>
  <c r="L6886" i="2" s="1"/>
  <c r="G6590" i="2"/>
  <c r="K6590" i="2"/>
  <c r="L6590" i="2" s="1"/>
  <c r="G8690" i="2"/>
  <c r="K8690" i="2"/>
  <c r="L8690" i="2" s="1"/>
  <c r="G8178" i="2"/>
  <c r="K8178" i="2"/>
  <c r="L8178" i="2" s="1"/>
  <c r="G7666" i="2"/>
  <c r="K7666" i="2"/>
  <c r="L7666" i="2" s="1"/>
  <c r="G6619" i="2"/>
  <c r="K6619" i="2"/>
  <c r="L6619" i="2" s="1"/>
  <c r="G8233" i="2"/>
  <c r="K8233" i="2"/>
  <c r="L8233" i="2" s="1"/>
  <c r="G7721" i="2"/>
  <c r="K7721" i="2"/>
  <c r="L7721" i="2" s="1"/>
  <c r="G6838" i="2"/>
  <c r="K6838" i="2"/>
  <c r="L6838" i="2" s="1"/>
  <c r="G8736" i="2"/>
  <c r="K8736" i="2"/>
  <c r="L8736" i="2" s="1"/>
  <c r="G8224" i="2"/>
  <c r="K8224" i="2"/>
  <c r="L8224" i="2" s="1"/>
  <c r="G7712" i="2"/>
  <c r="K7712" i="2"/>
  <c r="L7712" i="2" s="1"/>
  <c r="G6803" i="2"/>
  <c r="K6803" i="2"/>
  <c r="L6803" i="2" s="1"/>
  <c r="G7029" i="2"/>
  <c r="K7029" i="2"/>
  <c r="L7029" i="2" s="1"/>
  <c r="G6517" i="2"/>
  <c r="K6517" i="2"/>
  <c r="L6517" i="2" s="1"/>
  <c r="G6001" i="2"/>
  <c r="K6001" i="2"/>
  <c r="L6001" i="2" s="1"/>
  <c r="G7468" i="2"/>
  <c r="K7468" i="2"/>
  <c r="L7468" i="2" s="1"/>
  <c r="G6508" i="2"/>
  <c r="K6508" i="2"/>
  <c r="L6508" i="2" s="1"/>
  <c r="G6123" i="2"/>
  <c r="K6123" i="2"/>
  <c r="L6123" i="2" s="1"/>
  <c r="G6346" i="2"/>
  <c r="K6346" i="2"/>
  <c r="L6346" i="2" s="1"/>
  <c r="G6937" i="2"/>
  <c r="K6937" i="2"/>
  <c r="L6937" i="2" s="1"/>
  <c r="G5963" i="2"/>
  <c r="K5963" i="2"/>
  <c r="L5963" i="2" s="1"/>
  <c r="G6864" i="2"/>
  <c r="K6864" i="2"/>
  <c r="L6864" i="2" s="1"/>
  <c r="G5479" i="2"/>
  <c r="K5479" i="2"/>
  <c r="L5479" i="2" s="1"/>
  <c r="G6455" i="2"/>
  <c r="K6455" i="2"/>
  <c r="L6455" i="2" s="1"/>
  <c r="G5642" i="2"/>
  <c r="K5642" i="2"/>
  <c r="L5642" i="2" s="1"/>
  <c r="G5725" i="2"/>
  <c r="K5725" i="2"/>
  <c r="L5725" i="2" s="1"/>
  <c r="G4600" i="2"/>
  <c r="K4600" i="2"/>
  <c r="L4600" i="2" s="1"/>
  <c r="G4479" i="2"/>
  <c r="K4479" i="2"/>
  <c r="L4479" i="2" s="1"/>
  <c r="G4039" i="2"/>
  <c r="K4039" i="2"/>
  <c r="L4039" i="2" s="1"/>
  <c r="G5515" i="2"/>
  <c r="K5515" i="2"/>
  <c r="L5515" i="2" s="1"/>
  <c r="G5945" i="2"/>
  <c r="K5945" i="2"/>
  <c r="L5945" i="2" s="1"/>
  <c r="G4921" i="2"/>
  <c r="K4921" i="2"/>
  <c r="L4921" i="2" s="1"/>
  <c r="G3801" i="2"/>
  <c r="K3801" i="2"/>
  <c r="L3801" i="2" s="1"/>
  <c r="G5270" i="2"/>
  <c r="K5270" i="2"/>
  <c r="L5270" i="2" s="1"/>
  <c r="G4222" i="2"/>
  <c r="K4222" i="2"/>
  <c r="L4222" i="2" s="1"/>
  <c r="G5484" i="2"/>
  <c r="K5484" i="2"/>
  <c r="L5484" i="2" s="1"/>
  <c r="G4460" i="2"/>
  <c r="K4460" i="2"/>
  <c r="L4460" i="2" s="1"/>
  <c r="G4237" i="2"/>
  <c r="K4237" i="2"/>
  <c r="L4237" i="2" s="1"/>
  <c r="G4204" i="2"/>
  <c r="K4204" i="2"/>
  <c r="L4204" i="2" s="1"/>
  <c r="G4131" i="2"/>
  <c r="K4131" i="2"/>
  <c r="L4131" i="2" s="1"/>
  <c r="G4114" i="2"/>
  <c r="K4114" i="2"/>
  <c r="L4114" i="2" s="1"/>
  <c r="G3347" i="2"/>
  <c r="K3347" i="2"/>
  <c r="L3347" i="2" s="1"/>
  <c r="G3045" i="2"/>
  <c r="K3045" i="2"/>
  <c r="L3045" i="2" s="1"/>
  <c r="G3026" i="2"/>
  <c r="K3026" i="2"/>
  <c r="L3026" i="2" s="1"/>
  <c r="G2853" i="2"/>
  <c r="K2853" i="2"/>
  <c r="L2853" i="2" s="1"/>
  <c r="G2889" i="2"/>
  <c r="K2889" i="2"/>
  <c r="L2889" i="2" s="1"/>
  <c r="G2609" i="2"/>
  <c r="K2609" i="2"/>
  <c r="L2609" i="2" s="1"/>
  <c r="G2253" i="2"/>
  <c r="K2253" i="2"/>
  <c r="L2253" i="2" s="1"/>
  <c r="G2812" i="2"/>
  <c r="K2812" i="2"/>
  <c r="L2812" i="2" s="1"/>
  <c r="G2711" i="2"/>
  <c r="K2711" i="2"/>
  <c r="L2711" i="2" s="1"/>
  <c r="G1433" i="2"/>
  <c r="K1433" i="2"/>
  <c r="L1433" i="2" s="1"/>
  <c r="G1394" i="2"/>
  <c r="K1394" i="2"/>
  <c r="L1394" i="2" s="1"/>
  <c r="G1385" i="2"/>
  <c r="K1385" i="2"/>
  <c r="L1385" i="2" s="1"/>
  <c r="G938" i="2"/>
  <c r="K938" i="2"/>
  <c r="L938" i="2" s="1"/>
  <c r="G1955" i="2"/>
  <c r="K1955" i="2"/>
  <c r="L1955" i="2" s="1"/>
  <c r="G813" i="2"/>
  <c r="K813" i="2"/>
  <c r="L813" i="2" s="1"/>
  <c r="G8793" i="2"/>
  <c r="K8793" i="2"/>
  <c r="L8793" i="2" s="1"/>
  <c r="G9217" i="2"/>
  <c r="K9217" i="2"/>
  <c r="L9217" i="2" s="1"/>
  <c r="G9081" i="2"/>
  <c r="K9081" i="2"/>
  <c r="L9081" i="2" s="1"/>
  <c r="G8873" i="2"/>
  <c r="K8873" i="2"/>
  <c r="L8873" i="2" s="1"/>
  <c r="G8747" i="2"/>
  <c r="K8747" i="2"/>
  <c r="L8747" i="2" s="1"/>
  <c r="G7405" i="2"/>
  <c r="K7405" i="2"/>
  <c r="L7405" i="2" s="1"/>
  <c r="G8631" i="2"/>
  <c r="K8631" i="2"/>
  <c r="L8631" i="2" s="1"/>
  <c r="G6894" i="2"/>
  <c r="K6894" i="2"/>
  <c r="L6894" i="2" s="1"/>
  <c r="G8595" i="2"/>
  <c r="K8595" i="2"/>
  <c r="L8595" i="2" s="1"/>
  <c r="G6606" i="2"/>
  <c r="K6606" i="2"/>
  <c r="L6606" i="2" s="1"/>
  <c r="G8452" i="2"/>
  <c r="K8452" i="2"/>
  <c r="L8452" i="2" s="1"/>
  <c r="G9204" i="2"/>
  <c r="K9204" i="2"/>
  <c r="L9204" i="2" s="1"/>
  <c r="G8300" i="2"/>
  <c r="K8300" i="2"/>
  <c r="L8300" i="2" s="1"/>
  <c r="G9147" i="2"/>
  <c r="K9147" i="2"/>
  <c r="L9147" i="2" s="1"/>
  <c r="G8148" i="2"/>
  <c r="K8148" i="2"/>
  <c r="L8148" i="2" s="1"/>
  <c r="G8886" i="2"/>
  <c r="K8886" i="2"/>
  <c r="L8886" i="2" s="1"/>
  <c r="G8374" i="2"/>
  <c r="K8374" i="2"/>
  <c r="L8374" i="2" s="1"/>
  <c r="G7862" i="2"/>
  <c r="K7862" i="2"/>
  <c r="L7862" i="2" s="1"/>
  <c r="G7234" i="2"/>
  <c r="K7234" i="2"/>
  <c r="L7234" i="2" s="1"/>
  <c r="G8877" i="2"/>
  <c r="K8877" i="2"/>
  <c r="L8877" i="2" s="1"/>
  <c r="G8365" i="2"/>
  <c r="K8365" i="2"/>
  <c r="L8365" i="2" s="1"/>
  <c r="G7853" i="2"/>
  <c r="K7853" i="2"/>
  <c r="L7853" i="2" s="1"/>
  <c r="G7210" i="2"/>
  <c r="K7210" i="2"/>
  <c r="L7210" i="2" s="1"/>
  <c r="G7011" i="2"/>
  <c r="K7011" i="2"/>
  <c r="L7011" i="2" s="1"/>
  <c r="G8810" i="2"/>
  <c r="K8810" i="2"/>
  <c r="L8810" i="2" s="1"/>
  <c r="G8298" i="2"/>
  <c r="K8298" i="2"/>
  <c r="L8298" i="2" s="1"/>
  <c r="G7786" i="2"/>
  <c r="K7786" i="2"/>
  <c r="L7786" i="2" s="1"/>
  <c r="G7030" i="2"/>
  <c r="K7030" i="2"/>
  <c r="L7030" i="2" s="1"/>
  <c r="G8353" i="2"/>
  <c r="K8353" i="2"/>
  <c r="L8353" i="2" s="1"/>
  <c r="G7841" i="2"/>
  <c r="K7841" i="2"/>
  <c r="L7841" i="2" s="1"/>
  <c r="G7178" i="2"/>
  <c r="K7178" i="2"/>
  <c r="L7178" i="2" s="1"/>
  <c r="G8856" i="2"/>
  <c r="K8856" i="2"/>
  <c r="L8856" i="2" s="1"/>
  <c r="G8344" i="2"/>
  <c r="K8344" i="2"/>
  <c r="L8344" i="2" s="1"/>
  <c r="G7832" i="2"/>
  <c r="K7832" i="2"/>
  <c r="L7832" i="2" s="1"/>
  <c r="G7154" i="2"/>
  <c r="K7154" i="2"/>
  <c r="L7154" i="2" s="1"/>
  <c r="G7213" i="2"/>
  <c r="K7213" i="2"/>
  <c r="L7213" i="2" s="1"/>
  <c r="G6701" i="2"/>
  <c r="K6701" i="2"/>
  <c r="L6701" i="2" s="1"/>
  <c r="G6189" i="2"/>
  <c r="K6189" i="2"/>
  <c r="L6189" i="2" s="1"/>
  <c r="G5010" i="2"/>
  <c r="K5010" i="2"/>
  <c r="L5010" i="2" s="1"/>
  <c r="G7204" i="2"/>
  <c r="K7204" i="2"/>
  <c r="L7204" i="2" s="1"/>
  <c r="G6692" i="2"/>
  <c r="K6692" i="2"/>
  <c r="L6692" i="2" s="1"/>
  <c r="G6180" i="2"/>
  <c r="K6180" i="2"/>
  <c r="L6180" i="2" s="1"/>
  <c r="G4951" i="2"/>
  <c r="K4951" i="2"/>
  <c r="L4951" i="2" s="1"/>
  <c r="G5560" i="2"/>
  <c r="K5560" i="2"/>
  <c r="L5560" i="2" s="1"/>
  <c r="G6594" i="2"/>
  <c r="K6594" i="2"/>
  <c r="L6594" i="2" s="1"/>
  <c r="G6082" i="2"/>
  <c r="K6082" i="2"/>
  <c r="L6082" i="2" s="1"/>
  <c r="G7249" i="2"/>
  <c r="K7249" i="2"/>
  <c r="L7249" i="2" s="1"/>
  <c r="G6737" i="2"/>
  <c r="K6737" i="2"/>
  <c r="L6737" i="2" s="1"/>
  <c r="G6225" i="2"/>
  <c r="K6225" i="2"/>
  <c r="L6225" i="2" s="1"/>
  <c r="G5210" i="2"/>
  <c r="K5210" i="2"/>
  <c r="L5210" i="2" s="1"/>
  <c r="G7112" i="2"/>
  <c r="K7112" i="2"/>
  <c r="L7112" i="2" s="1"/>
  <c r="G6600" i="2"/>
  <c r="K6600" i="2"/>
  <c r="L6600" i="2" s="1"/>
  <c r="G6088" i="2"/>
  <c r="K6088" i="2"/>
  <c r="L6088" i="2" s="1"/>
  <c r="G7343" i="2"/>
  <c r="K7343" i="2"/>
  <c r="L7343" i="2" s="1"/>
  <c r="G6831" i="2"/>
  <c r="K6831" i="2"/>
  <c r="L6831" i="2" s="1"/>
  <c r="G6319" i="2"/>
  <c r="K6319" i="2"/>
  <c r="L6319" i="2" s="1"/>
  <c r="G5607" i="2"/>
  <c r="K5607" i="2"/>
  <c r="L5607" i="2" s="1"/>
  <c r="G5333" i="2"/>
  <c r="K5333" i="2"/>
  <c r="L5333" i="2" s="1"/>
  <c r="G4514" i="2"/>
  <c r="K4514" i="2"/>
  <c r="L4514" i="2" s="1"/>
  <c r="G5536" i="2"/>
  <c r="K5536" i="2"/>
  <c r="L5536" i="2" s="1"/>
  <c r="G4717" i="2"/>
  <c r="K4717" i="2"/>
  <c r="L4717" i="2" s="1"/>
  <c r="G4304" i="2"/>
  <c r="K4304" i="2"/>
  <c r="L4304" i="2" s="1"/>
  <c r="G5187" i="2"/>
  <c r="K5187" i="2"/>
  <c r="L5187" i="2" s="1"/>
  <c r="G4271" i="2"/>
  <c r="K4271" i="2"/>
  <c r="L4271" i="2" s="1"/>
  <c r="G5083" i="2"/>
  <c r="K5083" i="2"/>
  <c r="L5083" i="2" s="1"/>
  <c r="G4007" i="2"/>
  <c r="K4007" i="2"/>
  <c r="L4007" i="2" s="1"/>
  <c r="G4426" i="2"/>
  <c r="K4426" i="2"/>
  <c r="L4426" i="2" s="1"/>
  <c r="G5602" i="2"/>
  <c r="K5602" i="2"/>
  <c r="L5602" i="2" s="1"/>
  <c r="G4786" i="2"/>
  <c r="K4786" i="2"/>
  <c r="L4786" i="2" s="1"/>
  <c r="G5937" i="2"/>
  <c r="K5937" i="2"/>
  <c r="L5937" i="2" s="1"/>
  <c r="G5425" i="2"/>
  <c r="K5425" i="2"/>
  <c r="L5425" i="2" s="1"/>
  <c r="G4913" i="2"/>
  <c r="K4913" i="2"/>
  <c r="L4913" i="2" s="1"/>
  <c r="G4399" i="2"/>
  <c r="K4399" i="2"/>
  <c r="L4399" i="2" s="1"/>
  <c r="G3779" i="2"/>
  <c r="K3779" i="2"/>
  <c r="L3779" i="2" s="1"/>
  <c r="G5838" i="2"/>
  <c r="K5838" i="2"/>
  <c r="L5838" i="2" s="1"/>
  <c r="G5326" i="2"/>
  <c r="K5326" i="2"/>
  <c r="L5326" i="2" s="1"/>
  <c r="G4814" i="2"/>
  <c r="K4814" i="2"/>
  <c r="L4814" i="2" s="1"/>
  <c r="G4206" i="2"/>
  <c r="K4206" i="2"/>
  <c r="L4206" i="2" s="1"/>
  <c r="G4297" i="2"/>
  <c r="K4297" i="2"/>
  <c r="L4297" i="2" s="1"/>
  <c r="G5476" i="2"/>
  <c r="K5476" i="2"/>
  <c r="L5476" i="2" s="1"/>
  <c r="G4964" i="2"/>
  <c r="K4964" i="2"/>
  <c r="L4964" i="2" s="1"/>
  <c r="G4452" i="2"/>
  <c r="K4452" i="2"/>
  <c r="L4452" i="2" s="1"/>
  <c r="G3438" i="2"/>
  <c r="K3438" i="2"/>
  <c r="L3438" i="2" s="1"/>
  <c r="G4293" i="2"/>
  <c r="K4293" i="2"/>
  <c r="L4293" i="2" s="1"/>
  <c r="G3742" i="2"/>
  <c r="K3742" i="2"/>
  <c r="L3742" i="2" s="1"/>
  <c r="G4260" i="2"/>
  <c r="K4260" i="2"/>
  <c r="L4260" i="2" s="1"/>
  <c r="G3699" i="2"/>
  <c r="K3699" i="2"/>
  <c r="L3699" i="2" s="1"/>
  <c r="G4251" i="2"/>
  <c r="K4251" i="2"/>
  <c r="L4251" i="2" s="1"/>
  <c r="G3686" i="2"/>
  <c r="K3686" i="2"/>
  <c r="L3686" i="2" s="1"/>
  <c r="G4234" i="2"/>
  <c r="K4234" i="2"/>
  <c r="L4234" i="2" s="1"/>
  <c r="G3665" i="2"/>
  <c r="K3665" i="2"/>
  <c r="L3665" i="2" s="1"/>
  <c r="G3467" i="2"/>
  <c r="K3467" i="2"/>
  <c r="L3467" i="2" s="1"/>
  <c r="G2536" i="2"/>
  <c r="K2536" i="2"/>
  <c r="L2536" i="2" s="1"/>
  <c r="G3305" i="2"/>
  <c r="K3305" i="2"/>
  <c r="L3305" i="2" s="1"/>
  <c r="G3808" i="2"/>
  <c r="K3808" i="2"/>
  <c r="L3808" i="2" s="1"/>
  <c r="G3296" i="2"/>
  <c r="K3296" i="2"/>
  <c r="L3296" i="2" s="1"/>
  <c r="G3807" i="2"/>
  <c r="K3807" i="2"/>
  <c r="L3807" i="2" s="1"/>
  <c r="G3295" i="2"/>
  <c r="K3295" i="2"/>
  <c r="L3295" i="2" s="1"/>
  <c r="G3223" i="2"/>
  <c r="K3223" i="2"/>
  <c r="L3223" i="2" s="1"/>
  <c r="G3137" i="2"/>
  <c r="K3137" i="2"/>
  <c r="L3137" i="2" s="1"/>
  <c r="G2580" i="2"/>
  <c r="K2580" i="2"/>
  <c r="L2580" i="2" s="1"/>
  <c r="G2959" i="2"/>
  <c r="K2959" i="2"/>
  <c r="L2959" i="2" s="1"/>
  <c r="G2255" i="2"/>
  <c r="K2255" i="2"/>
  <c r="L2255" i="2" s="1"/>
  <c r="G2672" i="2"/>
  <c r="K2672" i="2"/>
  <c r="L2672" i="2" s="1"/>
  <c r="G2481" i="2"/>
  <c r="K2481" i="2"/>
  <c r="L2481" i="2" s="1"/>
  <c r="G3060" i="2"/>
  <c r="K3060" i="2"/>
  <c r="L3060" i="2" s="1"/>
  <c r="G2466" i="2"/>
  <c r="K2466" i="2"/>
  <c r="L2466" i="2" s="1"/>
  <c r="G2907" i="2"/>
  <c r="K2907" i="2"/>
  <c r="L2907" i="2" s="1"/>
  <c r="G2117" i="2"/>
  <c r="K2117" i="2"/>
  <c r="L2117" i="2" s="1"/>
  <c r="G2084" i="2"/>
  <c r="K2084" i="2"/>
  <c r="L2084" i="2" s="1"/>
  <c r="G2587" i="2"/>
  <c r="K2587" i="2"/>
  <c r="L2587" i="2" s="1"/>
  <c r="G2075" i="2"/>
  <c r="K2075" i="2"/>
  <c r="L2075" i="2" s="1"/>
  <c r="G2113" i="2"/>
  <c r="K2113" i="2"/>
  <c r="L2113" i="2" s="1"/>
  <c r="G2392" i="2"/>
  <c r="K2392" i="2"/>
  <c r="L2392" i="2" s="1"/>
  <c r="G1609" i="2"/>
  <c r="K1609" i="2"/>
  <c r="L1609" i="2" s="1"/>
  <c r="G2486" i="2"/>
  <c r="K2486" i="2"/>
  <c r="L2486" i="2" s="1"/>
  <c r="G1909" i="2"/>
  <c r="K1909" i="2"/>
  <c r="L1909" i="2" s="1"/>
  <c r="G1792" i="2"/>
  <c r="K1792" i="2"/>
  <c r="L1792" i="2" s="1"/>
  <c r="G1231" i="2"/>
  <c r="K1231" i="2"/>
  <c r="L1231" i="2" s="1"/>
  <c r="G1655" i="2"/>
  <c r="K1655" i="2"/>
  <c r="L1655" i="2" s="1"/>
  <c r="G872" i="2"/>
  <c r="K872" i="2"/>
  <c r="L872" i="2" s="1"/>
  <c r="G1518" i="2"/>
  <c r="K1518" i="2"/>
  <c r="L1518" i="2" s="1"/>
  <c r="G1717" i="2"/>
  <c r="K1717" i="2"/>
  <c r="L1717" i="2" s="1"/>
  <c r="G1079" i="2"/>
  <c r="K1079" i="2"/>
  <c r="L1079" i="2" s="1"/>
  <c r="G1700" i="2"/>
  <c r="K1700" i="2"/>
  <c r="L1700" i="2" s="1"/>
  <c r="G1032" i="2"/>
  <c r="K1032" i="2"/>
  <c r="L1032" i="2" s="1"/>
  <c r="G1691" i="2"/>
  <c r="K1691" i="2"/>
  <c r="L1691" i="2" s="1"/>
  <c r="G1008" i="2"/>
  <c r="K1008" i="2"/>
  <c r="L1008" i="2" s="1"/>
  <c r="G985" i="2"/>
  <c r="K985" i="2"/>
  <c r="L985" i="2" s="1"/>
  <c r="G473" i="2"/>
  <c r="K473" i="2"/>
  <c r="L473" i="2" s="1"/>
  <c r="G607" i="2"/>
  <c r="K607" i="2"/>
  <c r="L607" i="2" s="1"/>
  <c r="G1110" i="2"/>
  <c r="K1110" i="2"/>
  <c r="L1110" i="2" s="1"/>
  <c r="G598" i="2"/>
  <c r="K598" i="2"/>
  <c r="L598" i="2" s="1"/>
  <c r="G869" i="2"/>
  <c r="K869" i="2"/>
  <c r="L869" i="2" s="1"/>
  <c r="G357" i="2"/>
  <c r="K357" i="2"/>
  <c r="L357" i="2" s="1"/>
  <c r="G860" i="2"/>
  <c r="K860" i="2"/>
  <c r="L860" i="2" s="1"/>
  <c r="G348" i="2"/>
  <c r="K348" i="2"/>
  <c r="L348" i="2" s="1"/>
  <c r="G683" i="2"/>
  <c r="K683" i="2"/>
  <c r="L683" i="2" s="1"/>
  <c r="G482" i="2"/>
  <c r="K482" i="2"/>
  <c r="L482" i="2" s="1"/>
  <c r="G524" i="2"/>
  <c r="K524" i="2"/>
  <c r="L524" i="2" s="1"/>
  <c r="G8825" i="2"/>
  <c r="K8825" i="2"/>
  <c r="L8825" i="2" s="1"/>
  <c r="G7871" i="2"/>
  <c r="K7871" i="2"/>
  <c r="L7871" i="2" s="1"/>
  <c r="G8709" i="2"/>
  <c r="K8709" i="2"/>
  <c r="L8709" i="2" s="1"/>
  <c r="G8770" i="2"/>
  <c r="K8770" i="2"/>
  <c r="L8770" i="2" s="1"/>
  <c r="G7993" i="2"/>
  <c r="K7993" i="2"/>
  <c r="L7993" i="2" s="1"/>
  <c r="G7664" i="2"/>
  <c r="K7664" i="2"/>
  <c r="L7664" i="2" s="1"/>
  <c r="G7612" i="2"/>
  <c r="K7612" i="2"/>
  <c r="L7612" i="2" s="1"/>
  <c r="G6682" i="2"/>
  <c r="K6682" i="2"/>
  <c r="L6682" i="2" s="1"/>
  <c r="G7328" i="2"/>
  <c r="K7328" i="2"/>
  <c r="L7328" i="2" s="1"/>
  <c r="G6087" i="2"/>
  <c r="K6087" i="2"/>
  <c r="L6087" i="2" s="1"/>
  <c r="G5533" i="2"/>
  <c r="K5533" i="2"/>
  <c r="L5533" i="2" s="1"/>
  <c r="G5439" i="2"/>
  <c r="K5439" i="2"/>
  <c r="L5439" i="2" s="1"/>
  <c r="G3884" i="2"/>
  <c r="K3884" i="2"/>
  <c r="L3884" i="2" s="1"/>
  <c r="G4796" i="2"/>
  <c r="K4796" i="2"/>
  <c r="L4796" i="2" s="1"/>
  <c r="G3293" i="2"/>
  <c r="K3293" i="2"/>
  <c r="L3293" i="2" s="1"/>
  <c r="G3010" i="2"/>
  <c r="K3010" i="2"/>
  <c r="L3010" i="2" s="1"/>
  <c r="G2738" i="2"/>
  <c r="K2738" i="2"/>
  <c r="L2738" i="2" s="1"/>
  <c r="G3276" i="2"/>
  <c r="K3276" i="2"/>
  <c r="L3276" i="2" s="1"/>
  <c r="G2419" i="2"/>
  <c r="K2419" i="2"/>
  <c r="L2419" i="2" s="1"/>
  <c r="G1802" i="2"/>
  <c r="K1802" i="2"/>
  <c r="L1802" i="2" s="1"/>
  <c r="G930" i="2"/>
  <c r="K930" i="2"/>
  <c r="L930" i="2" s="1"/>
  <c r="G1265" i="2"/>
  <c r="K1265" i="2"/>
  <c r="L1265" i="2" s="1"/>
  <c r="G957" i="2"/>
  <c r="K957" i="2"/>
  <c r="L957" i="2" s="1"/>
  <c r="G378" i="2"/>
  <c r="K378" i="2"/>
  <c r="L378" i="2" s="1"/>
  <c r="G1328" i="2"/>
  <c r="K1328" i="2"/>
  <c r="L1328" i="2" s="1"/>
  <c r="G1310" i="2"/>
  <c r="K1310" i="2"/>
  <c r="L1310" i="2" s="1"/>
  <c r="K184" i="2"/>
  <c r="L184" i="2" s="1"/>
  <c r="K202" i="2"/>
  <c r="L202" i="2" s="1"/>
  <c r="K224" i="2"/>
  <c r="L224" i="2" s="1"/>
  <c r="K118" i="2"/>
  <c r="L118" i="2" s="1"/>
  <c r="K204" i="2"/>
  <c r="L204" i="2" s="1"/>
  <c r="K341" i="2"/>
  <c r="L341" i="2" s="1"/>
  <c r="K98" i="2"/>
  <c r="L98" i="2" s="1"/>
  <c r="K128" i="2"/>
  <c r="L128" i="2" s="1"/>
  <c r="K158" i="2"/>
  <c r="L158" i="2" s="1"/>
  <c r="K129" i="2"/>
  <c r="L129" i="2" s="1"/>
  <c r="K219" i="2"/>
  <c r="L219" i="2" s="1"/>
  <c r="K218" i="2"/>
  <c r="L218" i="2" s="1"/>
  <c r="K248" i="2"/>
  <c r="L248" i="2" s="1"/>
  <c r="K188" i="2"/>
  <c r="L188" i="2" s="1"/>
  <c r="K97" i="2"/>
  <c r="L97" i="2" s="1"/>
  <c r="K127" i="2"/>
  <c r="L127" i="2" s="1"/>
  <c r="K114" i="2"/>
  <c r="L114" i="2" s="1"/>
  <c r="K155" i="2"/>
  <c r="L155" i="2" s="1"/>
  <c r="K296" i="2"/>
  <c r="L296" i="2" s="1"/>
  <c r="K326" i="2"/>
  <c r="L326" i="2" s="1"/>
  <c r="K272" i="2"/>
  <c r="L272" i="2" s="1"/>
  <c r="K123" i="2"/>
  <c r="L123" i="2" s="1"/>
  <c r="K258" i="2"/>
  <c r="L258" i="2" s="1"/>
  <c r="K288" i="2"/>
  <c r="L288" i="2" s="1"/>
  <c r="K318" i="2"/>
  <c r="L318" i="2" s="1"/>
  <c r="K302" i="2"/>
  <c r="L302" i="2" s="1"/>
  <c r="K122" i="2"/>
  <c r="L122" i="2" s="1"/>
  <c r="K152" i="2"/>
  <c r="L152" i="2" s="1"/>
  <c r="K182" i="2"/>
  <c r="L182" i="2" s="1"/>
  <c r="K268" i="2"/>
  <c r="L268" i="2" s="1"/>
  <c r="K308" i="2"/>
  <c r="L308" i="2" s="1"/>
  <c r="K234" i="2"/>
  <c r="L234" i="2" s="1"/>
  <c r="K264" i="2"/>
  <c r="L264" i="2" s="1"/>
  <c r="K294" i="2"/>
  <c r="L294" i="2" s="1"/>
  <c r="K84" i="2"/>
  <c r="L84" i="2" s="1"/>
  <c r="K80" i="2"/>
  <c r="L80" i="2" s="1"/>
  <c r="K171" i="2"/>
  <c r="L171" i="2" s="1"/>
  <c r="K260" i="2"/>
  <c r="L260" i="2" s="1"/>
  <c r="K213" i="2"/>
  <c r="L213" i="2" s="1"/>
  <c r="K271" i="2"/>
  <c r="L271" i="2" s="1"/>
  <c r="K174" i="2"/>
  <c r="L174" i="2" s="1"/>
  <c r="K275" i="2"/>
  <c r="L275" i="2" s="1"/>
  <c r="K90" i="2"/>
  <c r="L90" i="2" s="1"/>
  <c r="K120" i="2"/>
  <c r="L120" i="2" s="1"/>
  <c r="K212" i="2"/>
  <c r="L212" i="2" s="1"/>
  <c r="K210" i="2"/>
  <c r="L210" i="2" s="1"/>
  <c r="K240" i="2"/>
  <c r="L240" i="2" s="1"/>
  <c r="K270" i="2"/>
  <c r="L270" i="2" s="1"/>
  <c r="K159" i="2"/>
  <c r="L159" i="2" s="1"/>
  <c r="K211" i="2"/>
  <c r="L211" i="2" s="1"/>
  <c r="K138" i="2"/>
  <c r="L138" i="2" s="1"/>
  <c r="K168" i="2"/>
  <c r="L168" i="2" s="1"/>
  <c r="K198" i="2"/>
  <c r="L198" i="2" s="1"/>
  <c r="K110" i="2"/>
  <c r="L110" i="2" s="1"/>
  <c r="K130" i="2"/>
  <c r="L130" i="2" s="1"/>
  <c r="K160" i="2"/>
  <c r="L160" i="2" s="1"/>
  <c r="K190" i="2"/>
  <c r="L190" i="2" s="1"/>
  <c r="K107" i="2"/>
  <c r="L107" i="2" s="1"/>
  <c r="K237" i="2"/>
  <c r="L237" i="2" s="1"/>
  <c r="K265" i="2"/>
  <c r="L265" i="2" s="1"/>
  <c r="K295" i="2"/>
  <c r="L295" i="2" s="1"/>
  <c r="K323" i="2"/>
  <c r="L323" i="2" s="1"/>
  <c r="K331" i="2"/>
  <c r="L331" i="2" s="1"/>
  <c r="K83" i="2"/>
  <c r="L83" i="2" s="1"/>
  <c r="K106" i="2"/>
  <c r="L106" i="2" s="1"/>
  <c r="K136" i="2"/>
  <c r="L136" i="2" s="1"/>
  <c r="K166" i="2"/>
  <c r="L166" i="2" s="1"/>
  <c r="K208" i="2"/>
  <c r="L208" i="2" s="1"/>
  <c r="K187" i="2"/>
  <c r="L187" i="2" s="1"/>
  <c r="K232" i="2"/>
  <c r="L232" i="2" s="1"/>
  <c r="K254" i="2"/>
  <c r="L254" i="2" s="1"/>
  <c r="K88" i="2"/>
  <c r="L88" i="2" s="1"/>
  <c r="K306" i="2"/>
  <c r="L306" i="2" s="1"/>
  <c r="K259" i="2"/>
  <c r="L259" i="2" s="1"/>
  <c r="K149" i="2"/>
  <c r="L149" i="2" s="1"/>
  <c r="K177" i="2"/>
  <c r="L177" i="2" s="1"/>
  <c r="K207" i="2"/>
  <c r="L207" i="2" s="1"/>
  <c r="K342" i="2"/>
  <c r="L342" i="2" s="1"/>
  <c r="K203" i="2"/>
  <c r="L203" i="2" s="1"/>
  <c r="K333" i="2"/>
  <c r="L333" i="2" s="1"/>
  <c r="K297" i="2"/>
  <c r="L297" i="2" s="1"/>
  <c r="K327" i="2"/>
  <c r="L327" i="2" s="1"/>
  <c r="K146" i="2"/>
  <c r="L146" i="2" s="1"/>
  <c r="K176" i="2"/>
  <c r="L176" i="2" s="1"/>
  <c r="K206" i="2"/>
  <c r="L206" i="2" s="1"/>
  <c r="K172" i="2"/>
  <c r="L172" i="2" s="1"/>
  <c r="K317" i="2"/>
  <c r="L317" i="2" s="1"/>
  <c r="K345" i="2"/>
  <c r="L345" i="2" s="1"/>
  <c r="K104" i="2"/>
  <c r="L104" i="2" s="1"/>
  <c r="K134" i="2"/>
  <c r="L134" i="2" s="1"/>
  <c r="K299" i="2"/>
  <c r="L299" i="2" s="1"/>
  <c r="K309" i="2"/>
  <c r="L309" i="2" s="1"/>
  <c r="K337" i="2"/>
  <c r="L337" i="2" s="1"/>
  <c r="K96" i="2"/>
  <c r="L96" i="2" s="1"/>
  <c r="K332" i="2"/>
  <c r="L332" i="2" s="1"/>
  <c r="K100" i="2"/>
  <c r="L100" i="2" s="1"/>
  <c r="K173" i="2"/>
  <c r="L173" i="2" s="1"/>
  <c r="K115" i="2"/>
  <c r="L115" i="2" s="1"/>
  <c r="K140" i="2"/>
  <c r="L140" i="2" s="1"/>
  <c r="K285" i="2"/>
  <c r="L285" i="2" s="1"/>
  <c r="K313" i="2"/>
  <c r="L313" i="2" s="1"/>
  <c r="K343" i="2"/>
  <c r="L343" i="2" s="1"/>
  <c r="K102" i="2"/>
  <c r="L102" i="2" s="1"/>
  <c r="K95" i="2"/>
  <c r="L95" i="2" s="1"/>
  <c r="K267" i="2"/>
  <c r="L267" i="2" s="1"/>
  <c r="K244" i="2"/>
  <c r="L244" i="2" s="1"/>
  <c r="K336" i="2"/>
  <c r="L336" i="2" s="1"/>
  <c r="K148" i="2"/>
  <c r="L148" i="2" s="1"/>
  <c r="K329" i="2"/>
  <c r="L329" i="2" s="1"/>
  <c r="K230" i="2"/>
  <c r="L230" i="2" s="1"/>
  <c r="K252" i="2"/>
  <c r="L252" i="2" s="1"/>
  <c r="K85" i="2"/>
  <c r="L85" i="2" s="1"/>
  <c r="K113" i="2"/>
  <c r="L113" i="2" s="1"/>
  <c r="K143" i="2"/>
  <c r="L143" i="2" s="1"/>
  <c r="K214" i="2"/>
  <c r="L214" i="2" s="1"/>
  <c r="K139" i="2"/>
  <c r="L139" i="2" s="1"/>
  <c r="K269" i="2"/>
  <c r="L269" i="2" s="1"/>
  <c r="K233" i="2"/>
  <c r="L233" i="2" s="1"/>
  <c r="K325" i="2"/>
  <c r="L325" i="2" s="1"/>
  <c r="K82" i="2"/>
  <c r="L82" i="2" s="1"/>
  <c r="K112" i="2"/>
  <c r="L112" i="2" s="1"/>
  <c r="K142" i="2"/>
  <c r="L142" i="2" s="1"/>
  <c r="K108" i="2"/>
  <c r="L108" i="2" s="1"/>
  <c r="K281" i="2"/>
  <c r="L281" i="2" s="1"/>
  <c r="K311" i="2"/>
  <c r="L311" i="2" s="1"/>
  <c r="K126" i="2"/>
  <c r="L126" i="2" s="1"/>
  <c r="K235" i="2"/>
  <c r="L235" i="2" s="1"/>
  <c r="K245" i="2"/>
  <c r="L245" i="2" s="1"/>
  <c r="K315" i="2"/>
  <c r="L315" i="2" s="1"/>
  <c r="K99" i="2"/>
  <c r="L99" i="2" s="1"/>
  <c r="K109" i="2"/>
  <c r="L109" i="2" s="1"/>
  <c r="K137" i="2"/>
  <c r="L137" i="2" s="1"/>
  <c r="K167" i="2"/>
  <c r="L167" i="2" s="1"/>
  <c r="K178" i="2"/>
  <c r="L178" i="2" s="1"/>
  <c r="K292" i="2"/>
  <c r="L292" i="2" s="1"/>
  <c r="K221" i="2"/>
  <c r="L221" i="2" s="1"/>
  <c r="K249" i="2"/>
  <c r="L249" i="2" s="1"/>
  <c r="K279" i="2"/>
  <c r="L279" i="2" s="1"/>
  <c r="K263" i="2"/>
  <c r="L263" i="2" s="1"/>
  <c r="K94" i="2"/>
  <c r="L94" i="2" s="1"/>
  <c r="K262" i="2"/>
  <c r="L262" i="2" s="1"/>
  <c r="K301" i="2"/>
  <c r="L301" i="2" s="1"/>
  <c r="K200" i="2"/>
  <c r="L200" i="2" s="1"/>
  <c r="K251" i="2"/>
  <c r="L251" i="2" s="1"/>
  <c r="K290" i="2"/>
  <c r="L290" i="2" s="1"/>
  <c r="K320" i="2"/>
  <c r="L320" i="2" s="1"/>
  <c r="K150" i="2"/>
  <c r="L150" i="2" s="1"/>
  <c r="K228" i="2"/>
  <c r="L228" i="2" s="1"/>
  <c r="K205" i="2"/>
  <c r="L205" i="2" s="1"/>
  <c r="K236" i="2"/>
  <c r="L236" i="2" s="1"/>
  <c r="K289" i="2"/>
  <c r="L289" i="2" s="1"/>
  <c r="K319" i="2"/>
  <c r="L319" i="2" s="1"/>
  <c r="K78" i="2"/>
  <c r="L78" i="2" s="1"/>
  <c r="K164" i="2"/>
  <c r="L164" i="2" s="1"/>
  <c r="K189" i="2"/>
  <c r="L189" i="2" s="1"/>
  <c r="K217" i="2"/>
  <c r="L217" i="2" s="1"/>
  <c r="K247" i="2"/>
  <c r="L247" i="2" s="1"/>
  <c r="K324" i="2"/>
  <c r="L324" i="2" s="1"/>
  <c r="K132" i="2"/>
  <c r="L132" i="2" s="1"/>
  <c r="K181" i="2"/>
  <c r="L181" i="2" s="1"/>
  <c r="K209" i="2"/>
  <c r="L209" i="2" s="1"/>
  <c r="K239" i="2"/>
  <c r="L239" i="2" s="1"/>
  <c r="K165" i="2"/>
  <c r="L165" i="2" s="1"/>
  <c r="K92" i="2"/>
  <c r="L92" i="2" s="1"/>
  <c r="K314" i="2"/>
  <c r="L314" i="2" s="1"/>
  <c r="K344" i="2"/>
  <c r="L344" i="2" s="1"/>
  <c r="K103" i="2"/>
  <c r="L103" i="2" s="1"/>
  <c r="K291" i="2"/>
  <c r="L291" i="2" s="1"/>
  <c r="K157" i="2"/>
  <c r="L157" i="2" s="1"/>
  <c r="K185" i="2"/>
  <c r="L185" i="2" s="1"/>
  <c r="K215" i="2"/>
  <c r="L215" i="2" s="1"/>
  <c r="K135" i="2"/>
  <c r="L135" i="2" s="1"/>
  <c r="K274" i="2"/>
  <c r="L274" i="2" s="1"/>
  <c r="K339" i="2"/>
  <c r="L339" i="2" s="1"/>
  <c r="K226" i="2"/>
  <c r="L226" i="2" s="1"/>
  <c r="K256" i="2"/>
  <c r="L256" i="2" s="1"/>
  <c r="K286" i="2"/>
  <c r="L286" i="2" s="1"/>
  <c r="K340" i="2"/>
  <c r="L340" i="2" s="1"/>
  <c r="K227" i="2"/>
  <c r="L227" i="2" s="1"/>
  <c r="K141" i="2"/>
  <c r="L141" i="2" s="1"/>
  <c r="K105" i="2"/>
  <c r="L105" i="2" s="1"/>
  <c r="K196" i="2"/>
  <c r="L196" i="2" s="1"/>
  <c r="K197" i="2"/>
  <c r="L197" i="2" s="1"/>
  <c r="K225" i="2"/>
  <c r="L225" i="2" s="1"/>
  <c r="K255" i="2"/>
  <c r="L255" i="2" s="1"/>
  <c r="K316" i="2"/>
  <c r="L316" i="2" s="1"/>
  <c r="K163" i="2"/>
  <c r="L163" i="2" s="1"/>
  <c r="K125" i="2"/>
  <c r="L125" i="2" s="1"/>
  <c r="K293" i="2"/>
  <c r="L293" i="2" s="1"/>
  <c r="K131" i="2"/>
  <c r="L131" i="2" s="1"/>
  <c r="K145" i="2"/>
  <c r="L145" i="2" s="1"/>
  <c r="K175" i="2"/>
  <c r="L175" i="2" s="1"/>
  <c r="K257" i="2"/>
  <c r="L257" i="2" s="1"/>
  <c r="K91" i="2"/>
  <c r="L91" i="2" s="1"/>
  <c r="K250" i="2"/>
  <c r="L250" i="2" s="1"/>
  <c r="K280" i="2"/>
  <c r="L280" i="2" s="1"/>
  <c r="K310" i="2"/>
  <c r="L310" i="2" s="1"/>
  <c r="K287" i="2"/>
  <c r="L287" i="2" s="1"/>
  <c r="K284" i="2"/>
  <c r="L284" i="2" s="1"/>
  <c r="K121" i="2"/>
  <c r="L121" i="2" s="1"/>
  <c r="K151" i="2"/>
  <c r="L151" i="2" s="1"/>
  <c r="K278" i="2"/>
  <c r="L278" i="2" s="1"/>
  <c r="K277" i="2"/>
  <c r="L277" i="2" s="1"/>
  <c r="K154" i="2"/>
  <c r="L154" i="2" s="1"/>
  <c r="K180" i="2"/>
  <c r="L180" i="2" s="1"/>
  <c r="K194" i="2"/>
  <c r="L194" i="2" s="1"/>
  <c r="K242" i="2"/>
  <c r="L242" i="2" s="1"/>
  <c r="K307" i="2"/>
  <c r="L307" i="2" s="1"/>
  <c r="K162" i="2"/>
  <c r="L162" i="2" s="1"/>
  <c r="K192" i="2"/>
  <c r="L192" i="2" s="1"/>
  <c r="K101" i="2"/>
  <c r="L101" i="2" s="1"/>
  <c r="K220" i="2"/>
  <c r="L220" i="2" s="1"/>
  <c r="K282" i="2"/>
  <c r="L282" i="2" s="1"/>
  <c r="K312" i="2"/>
  <c r="L312" i="2" s="1"/>
  <c r="K195" i="2"/>
  <c r="L195" i="2" s="1"/>
  <c r="K133" i="2"/>
  <c r="L133" i="2" s="1"/>
  <c r="K161" i="2"/>
  <c r="L161" i="2" s="1"/>
  <c r="K191" i="2"/>
  <c r="L191" i="2" s="1"/>
  <c r="K156" i="2"/>
  <c r="L156" i="2" s="1"/>
  <c r="K330" i="2"/>
  <c r="L330" i="2" s="1"/>
  <c r="K89" i="2"/>
  <c r="L89" i="2" s="1"/>
  <c r="K119" i="2"/>
  <c r="L119" i="2" s="1"/>
  <c r="K321" i="2"/>
  <c r="L321" i="2" s="1"/>
  <c r="K124" i="2"/>
  <c r="L124" i="2" s="1"/>
  <c r="K322" i="2"/>
  <c r="L322" i="2" s="1"/>
  <c r="K81" i="2"/>
  <c r="L81" i="2" s="1"/>
  <c r="K111" i="2"/>
  <c r="L111" i="2" s="1"/>
  <c r="K144" i="2"/>
  <c r="L144" i="2" s="1"/>
  <c r="K116" i="2"/>
  <c r="L116" i="2" s="1"/>
  <c r="K216" i="2"/>
  <c r="L216" i="2" s="1"/>
  <c r="K246" i="2"/>
  <c r="L246" i="2" s="1"/>
  <c r="K238" i="2"/>
  <c r="L238" i="2" s="1"/>
  <c r="K283" i="2"/>
  <c r="L283" i="2" s="1"/>
  <c r="K298" i="2"/>
  <c r="L298" i="2" s="1"/>
  <c r="K86" i="2"/>
  <c r="L86" i="2" s="1"/>
  <c r="K186" i="2"/>
  <c r="L186" i="2" s="1"/>
  <c r="K335" i="2"/>
  <c r="L335" i="2" s="1"/>
  <c r="K193" i="2"/>
  <c r="L193" i="2" s="1"/>
  <c r="K229" i="2"/>
  <c r="L229" i="2" s="1"/>
  <c r="K305" i="2"/>
  <c r="L305" i="2" s="1"/>
  <c r="K303" i="2"/>
  <c r="L303" i="2" s="1"/>
  <c r="K147" i="2"/>
  <c r="L147" i="2" s="1"/>
  <c r="K79" i="2"/>
  <c r="L79" i="2" s="1"/>
  <c r="K276" i="2"/>
  <c r="L276" i="2" s="1"/>
  <c r="K328" i="2"/>
  <c r="L328" i="2" s="1"/>
  <c r="K273" i="2"/>
  <c r="L273" i="2" s="1"/>
  <c r="K179" i="2"/>
  <c r="L179" i="2" s="1"/>
  <c r="K87" i="2"/>
  <c r="L87" i="2" s="1"/>
  <c r="K223" i="2"/>
  <c r="L223" i="2" s="1"/>
  <c r="K241" i="2"/>
  <c r="L241" i="2" s="1"/>
  <c r="K338" i="2"/>
  <c r="L338" i="2" s="1"/>
  <c r="K169" i="2"/>
  <c r="L169" i="2" s="1"/>
  <c r="K199" i="2"/>
  <c r="L199" i="2" s="1"/>
  <c r="G229" i="2"/>
  <c r="K243" i="2"/>
  <c r="L243" i="2" s="1"/>
  <c r="K117" i="2"/>
  <c r="L117" i="2" s="1"/>
  <c r="K170" i="2"/>
  <c r="L170" i="2" s="1"/>
  <c r="G169" i="2"/>
  <c r="G117" i="2"/>
  <c r="G170" i="2"/>
  <c r="K153" i="2"/>
  <c r="L153" i="2" s="1"/>
  <c r="K183" i="2"/>
  <c r="L183" i="2" s="1"/>
  <c r="G179" i="2"/>
  <c r="K201" i="2"/>
  <c r="L201" i="2" s="1"/>
  <c r="K231" i="2"/>
  <c r="L231" i="2" s="1"/>
  <c r="G253" i="2"/>
  <c r="G183" i="2"/>
  <c r="G303" i="2"/>
  <c r="G201" i="2"/>
  <c r="G231" i="2"/>
  <c r="K261" i="2"/>
  <c r="L261" i="2" s="1"/>
  <c r="K253" i="2"/>
  <c r="L253" i="2" s="1"/>
  <c r="F76" i="2"/>
  <c r="G76" i="2" s="1"/>
  <c r="K266" i="2"/>
  <c r="L266" i="2" s="1"/>
  <c r="K304" i="2"/>
  <c r="L304" i="2" s="1"/>
  <c r="G334" i="2"/>
  <c r="G93" i="2"/>
  <c r="K300" i="2"/>
  <c r="L300" i="2" s="1"/>
  <c r="G222" i="2"/>
  <c r="G266" i="2"/>
  <c r="G276" i="2"/>
  <c r="G304" i="2"/>
  <c r="K334" i="2"/>
  <c r="L334" i="2" s="1"/>
  <c r="K93" i="2"/>
  <c r="L93" i="2" s="1"/>
  <c r="G300" i="2"/>
  <c r="K222" i="2"/>
  <c r="L222" i="2" s="1"/>
  <c r="F75" i="2"/>
  <c r="E5" i="2"/>
  <c r="E7" i="2"/>
  <c r="E4" i="2"/>
  <c r="E6" i="2"/>
  <c r="E3" i="2"/>
  <c r="E27" i="2"/>
  <c r="E63" i="2"/>
  <c r="E47" i="2"/>
  <c r="E39" i="2"/>
  <c r="E32" i="2"/>
  <c r="E24" i="2"/>
  <c r="E68" i="2"/>
  <c r="E60" i="2"/>
  <c r="E52" i="2"/>
  <c r="E44" i="2"/>
  <c r="E36" i="2"/>
  <c r="E26" i="2"/>
  <c r="E70" i="2"/>
  <c r="E62" i="2"/>
  <c r="E54" i="2"/>
  <c r="E46" i="2"/>
  <c r="E38" i="2"/>
  <c r="E42" i="2"/>
  <c r="E29" i="2"/>
  <c r="E21" i="2"/>
  <c r="E65" i="2"/>
  <c r="E31" i="2"/>
  <c r="E23" i="2"/>
  <c r="E67" i="2"/>
  <c r="E59" i="2"/>
  <c r="E51" i="2"/>
  <c r="E43" i="2"/>
  <c r="E35" i="2"/>
  <c r="E57" i="2"/>
  <c r="E49" i="2"/>
  <c r="E41" i="2"/>
  <c r="E28" i="2"/>
  <c r="E20" i="2"/>
  <c r="E64" i="2"/>
  <c r="E56" i="2"/>
  <c r="E48" i="2"/>
  <c r="E40" i="2"/>
  <c r="E25" i="2"/>
  <c r="E71" i="2"/>
  <c r="E69" i="2"/>
  <c r="E61" i="2"/>
  <c r="E53" i="2"/>
  <c r="E45" i="2"/>
  <c r="E37" i="2"/>
  <c r="E74" i="2"/>
  <c r="E22" i="2"/>
  <c r="E58" i="2"/>
  <c r="E50" i="2"/>
  <c r="E34" i="2"/>
  <c r="E30" i="2"/>
  <c r="E66" i="2"/>
  <c r="E55" i="2"/>
  <c r="G75" i="2"/>
  <c r="H5" i="3"/>
  <c r="I5" i="3" s="1"/>
  <c r="F5" i="3"/>
  <c r="E7" i="3"/>
  <c r="E8" i="3"/>
  <c r="E9" i="3"/>
  <c r="F9" i="3" s="1"/>
  <c r="E4" i="3"/>
  <c r="E3" i="3"/>
  <c r="E2" i="3"/>
  <c r="E6" i="3"/>
  <c r="E28" i="1"/>
  <c r="F28" i="1"/>
  <c r="B7" i="1"/>
  <c r="C28" i="1"/>
  <c r="C29" i="1"/>
  <c r="D29" i="1"/>
  <c r="E29" i="1"/>
  <c r="F29" i="1"/>
  <c r="G29" i="1"/>
  <c r="B29" i="1"/>
  <c r="B8" i="1"/>
  <c r="I76" i="2"/>
  <c r="H64" i="2"/>
  <c r="H45" i="2"/>
  <c r="H43" i="2"/>
  <c r="H52" i="2"/>
  <c r="H65" i="2"/>
  <c r="H54" i="2"/>
  <c r="H31" i="2"/>
  <c r="H57" i="2"/>
  <c r="H67" i="2"/>
  <c r="I77" i="2"/>
  <c r="H48" i="2"/>
  <c r="H37" i="2"/>
  <c r="H30" i="2"/>
  <c r="H44" i="2"/>
  <c r="H46" i="2"/>
  <c r="H8" i="2"/>
  <c r="H33" i="2"/>
  <c r="H71" i="2"/>
  <c r="H66" i="2"/>
  <c r="H58" i="2"/>
  <c r="H41" i="2"/>
  <c r="H75" i="2"/>
  <c r="H63" i="2"/>
  <c r="H50" i="2"/>
  <c r="H23" i="2"/>
  <c r="H47" i="2"/>
  <c r="H70" i="2"/>
  <c r="H22" i="2"/>
  <c r="H56" i="2"/>
  <c r="H5" i="2"/>
  <c r="H25" i="2"/>
  <c r="H32" i="2"/>
  <c r="H26" i="2"/>
  <c r="H4" i="2"/>
  <c r="H68" i="2"/>
  <c r="H51" i="2"/>
  <c r="H40" i="2"/>
  <c r="H49" i="2"/>
  <c r="H7" i="2"/>
  <c r="H69" i="2"/>
  <c r="H55" i="2"/>
  <c r="H24" i="2"/>
  <c r="H42" i="2"/>
  <c r="H72" i="2"/>
  <c r="H59" i="2"/>
  <c r="H61" i="2"/>
  <c r="H29" i="2"/>
  <c r="H35" i="2"/>
  <c r="H27" i="2"/>
  <c r="H38" i="2"/>
  <c r="H28" i="2"/>
  <c r="H53" i="2"/>
  <c r="H39" i="2"/>
  <c r="H60" i="2"/>
  <c r="H21" i="2"/>
  <c r="H62" i="2"/>
  <c r="H6" i="2"/>
  <c r="H36" i="2"/>
  <c r="B72" i="2"/>
  <c r="B8" i="2"/>
  <c r="C33" i="2"/>
  <c r="B33" i="2"/>
  <c r="C8" i="2"/>
  <c r="B73" i="2"/>
  <c r="C19" i="2"/>
  <c r="C73" i="2"/>
  <c r="B19" i="2"/>
  <c r="C72" i="2"/>
  <c r="B2" i="2"/>
  <c r="C2" i="2"/>
  <c r="K77" i="2" l="1"/>
  <c r="L77" i="2" s="1"/>
  <c r="K76" i="2"/>
  <c r="L76" i="2" s="1"/>
  <c r="F62" i="2"/>
  <c r="F7" i="2"/>
  <c r="F4" i="2"/>
  <c r="F65" i="2"/>
  <c r="F37" i="2"/>
  <c r="F48" i="2"/>
  <c r="F35" i="2"/>
  <c r="F21" i="2"/>
  <c r="F26" i="2"/>
  <c r="F39" i="2"/>
  <c r="F5" i="2"/>
  <c r="F22" i="2"/>
  <c r="F24" i="2"/>
  <c r="F57" i="2"/>
  <c r="F55" i="2"/>
  <c r="F43" i="2"/>
  <c r="F36" i="2"/>
  <c r="F30" i="2"/>
  <c r="F53" i="2"/>
  <c r="F64" i="2"/>
  <c r="F51" i="2"/>
  <c r="F42" i="2"/>
  <c r="F44" i="2"/>
  <c r="F63" i="2"/>
  <c r="F31" i="2"/>
  <c r="F40" i="2"/>
  <c r="F66" i="2"/>
  <c r="F29" i="2"/>
  <c r="G29" i="2" s="1"/>
  <c r="F47" i="2"/>
  <c r="F34" i="2"/>
  <c r="F61" i="2"/>
  <c r="F20" i="2"/>
  <c r="F59" i="2"/>
  <c r="F38" i="2"/>
  <c r="F52" i="2"/>
  <c r="F27" i="2"/>
  <c r="F49" i="2"/>
  <c r="F70" i="2"/>
  <c r="F56" i="2"/>
  <c r="F50" i="2"/>
  <c r="F69" i="2"/>
  <c r="F28" i="2"/>
  <c r="F67" i="2"/>
  <c r="F46" i="2"/>
  <c r="F60" i="2"/>
  <c r="F3" i="2"/>
  <c r="F25" i="2"/>
  <c r="F74" i="2"/>
  <c r="F32" i="2"/>
  <c r="F45" i="2"/>
  <c r="F58" i="2"/>
  <c r="F71" i="2"/>
  <c r="F41" i="2"/>
  <c r="F23" i="2"/>
  <c r="F54" i="2"/>
  <c r="F68" i="2"/>
  <c r="F6" i="2"/>
  <c r="E2" i="2"/>
  <c r="E19" i="2"/>
  <c r="E73" i="2"/>
  <c r="E33" i="2"/>
  <c r="E8" i="2"/>
  <c r="E72" i="2"/>
  <c r="G63" i="2"/>
  <c r="G54" i="2"/>
  <c r="G68" i="2"/>
  <c r="G36" i="2"/>
  <c r="G62" i="2"/>
  <c r="G69" i="2"/>
  <c r="G53" i="2"/>
  <c r="G59" i="2"/>
  <c r="G43" i="2"/>
  <c r="G35" i="2"/>
  <c r="G50" i="2"/>
  <c r="G40" i="2"/>
  <c r="G28" i="2"/>
  <c r="G26" i="2"/>
  <c r="G25" i="2"/>
  <c r="G32" i="2"/>
  <c r="G31" i="2"/>
  <c r="G30" i="2"/>
  <c r="G21" i="2"/>
  <c r="G5" i="2"/>
  <c r="G7" i="2"/>
  <c r="G6" i="2"/>
  <c r="F4" i="3"/>
  <c r="F6" i="3"/>
  <c r="F3" i="3"/>
  <c r="H4" i="3"/>
  <c r="I4" i="3" s="1"/>
  <c r="H6" i="3"/>
  <c r="I6" i="3" s="1"/>
  <c r="H9" i="3"/>
  <c r="I9" i="3" s="1"/>
  <c r="F8" i="3"/>
  <c r="H3" i="3"/>
  <c r="I3" i="3" s="1"/>
  <c r="F2" i="3"/>
  <c r="H8" i="3"/>
  <c r="I8" i="3" s="1"/>
  <c r="F7" i="3"/>
  <c r="G74" i="2"/>
  <c r="M32" i="1"/>
  <c r="M6" i="1"/>
  <c r="M8" i="1" s="1"/>
  <c r="M21" i="1"/>
  <c r="M22" i="1"/>
  <c r="L6" i="1"/>
  <c r="L8" i="1" s="1"/>
  <c r="L9" i="1" s="1"/>
  <c r="L21" i="1"/>
  <c r="L22" i="1"/>
  <c r="L32" i="1"/>
  <c r="I49" i="2"/>
  <c r="I58" i="2"/>
  <c r="I43" i="2"/>
  <c r="I35" i="2"/>
  <c r="I4" i="2"/>
  <c r="I23" i="2"/>
  <c r="I36" i="2"/>
  <c r="I56" i="2"/>
  <c r="I45" i="2"/>
  <c r="I62" i="2"/>
  <c r="I57" i="2"/>
  <c r="I26" i="2"/>
  <c r="I55" i="2"/>
  <c r="H73" i="2"/>
  <c r="I54" i="2"/>
  <c r="H20" i="2"/>
  <c r="I72" i="2"/>
  <c r="I22" i="2"/>
  <c r="I44" i="2"/>
  <c r="I64" i="2"/>
  <c r="I21" i="2"/>
  <c r="I51" i="2"/>
  <c r="I75" i="2"/>
  <c r="I69" i="2"/>
  <c r="I53" i="2"/>
  <c r="I47" i="2"/>
  <c r="I63" i="2"/>
  <c r="I27" i="2"/>
  <c r="I37" i="2"/>
  <c r="I32" i="2"/>
  <c r="I60" i="2"/>
  <c r="I70" i="2"/>
  <c r="I33" i="2"/>
  <c r="I7" i="2"/>
  <c r="I5" i="2"/>
  <c r="I59" i="2"/>
  <c r="I65" i="2"/>
  <c r="I8" i="2"/>
  <c r="I40" i="2"/>
  <c r="I31" i="2"/>
  <c r="I41" i="2"/>
  <c r="I39" i="2"/>
  <c r="I29" i="2"/>
  <c r="I46" i="2"/>
  <c r="I67" i="2"/>
  <c r="I28" i="2"/>
  <c r="I6" i="2"/>
  <c r="I68" i="2"/>
  <c r="I30" i="2"/>
  <c r="I38" i="2"/>
  <c r="I25" i="2"/>
  <c r="I52" i="2"/>
  <c r="I48" i="2"/>
  <c r="I50" i="2"/>
  <c r="I61" i="2"/>
  <c r="I42" i="2"/>
  <c r="H34" i="2"/>
  <c r="I71" i="2"/>
  <c r="I24" i="2"/>
  <c r="H9" i="2"/>
  <c r="I66" i="2"/>
  <c r="H74" i="2"/>
  <c r="G65" i="2" l="1"/>
  <c r="G23" i="2"/>
  <c r="G41" i="2"/>
  <c r="G47" i="2"/>
  <c r="G24" i="2"/>
  <c r="G45" i="2"/>
  <c r="G38" i="2"/>
  <c r="G39" i="2"/>
  <c r="G64" i="2"/>
  <c r="G58" i="2"/>
  <c r="G46" i="2"/>
  <c r="G20" i="2"/>
  <c r="G71" i="2"/>
  <c r="G4" i="2"/>
  <c r="G67" i="2"/>
  <c r="G56" i="2"/>
  <c r="G61" i="2"/>
  <c r="G44" i="2"/>
  <c r="G55" i="2"/>
  <c r="G22" i="2"/>
  <c r="G27" i="2"/>
  <c r="G3" i="2"/>
  <c r="G48" i="2"/>
  <c r="K75" i="2"/>
  <c r="L75" i="2" s="1"/>
  <c r="K70" i="2"/>
  <c r="L70" i="2" s="1"/>
  <c r="K37" i="2"/>
  <c r="L37" i="2" s="1"/>
  <c r="F73" i="2"/>
  <c r="K46" i="2"/>
  <c r="L46" i="2" s="1"/>
  <c r="K27" i="2"/>
  <c r="L27" i="2" s="1"/>
  <c r="K29" i="2"/>
  <c r="L29" i="2" s="1"/>
  <c r="K64" i="2"/>
  <c r="L64" i="2" s="1"/>
  <c r="K22" i="2"/>
  <c r="L22" i="2" s="1"/>
  <c r="K60" i="2"/>
  <c r="L60" i="2" s="1"/>
  <c r="K24" i="2"/>
  <c r="L24" i="2" s="1"/>
  <c r="F19" i="2"/>
  <c r="K58" i="2"/>
  <c r="L58" i="2" s="1"/>
  <c r="K4" i="2"/>
  <c r="L4" i="2" s="1"/>
  <c r="K41" i="2"/>
  <c r="L41" i="2" s="1"/>
  <c r="K51" i="2"/>
  <c r="L51" i="2" s="1"/>
  <c r="G37" i="2"/>
  <c r="F2" i="2"/>
  <c r="K45" i="2"/>
  <c r="L45" i="2" s="1"/>
  <c r="K40" i="2"/>
  <c r="L40" i="2" s="1"/>
  <c r="K39" i="2"/>
  <c r="L39" i="2" s="1"/>
  <c r="K7" i="2"/>
  <c r="L7" i="2" s="1"/>
  <c r="F8" i="2"/>
  <c r="K57" i="2"/>
  <c r="L57" i="2" s="1"/>
  <c r="K49" i="2"/>
  <c r="L49" i="2" s="1"/>
  <c r="G49" i="2"/>
  <c r="G51" i="2"/>
  <c r="G66" i="2"/>
  <c r="K32" i="2"/>
  <c r="L32" i="2" s="1"/>
  <c r="K69" i="2"/>
  <c r="L69" i="2" s="1"/>
  <c r="K31" i="2"/>
  <c r="L31" i="2" s="1"/>
  <c r="K36" i="2"/>
  <c r="L36" i="2" s="1"/>
  <c r="K26" i="2"/>
  <c r="L26" i="2" s="1"/>
  <c r="K62" i="2"/>
  <c r="L62" i="2" s="1"/>
  <c r="F33" i="2"/>
  <c r="G57" i="2"/>
  <c r="G52" i="2"/>
  <c r="G70" i="2"/>
  <c r="G34" i="2"/>
  <c r="K50" i="2"/>
  <c r="L50" i="2" s="1"/>
  <c r="K63" i="2"/>
  <c r="L63" i="2" s="1"/>
  <c r="K21" i="2"/>
  <c r="L21" i="2" s="1"/>
  <c r="G42" i="2"/>
  <c r="G60" i="2"/>
  <c r="F72" i="2"/>
  <c r="G72" i="2" s="1"/>
  <c r="K56" i="2"/>
  <c r="L56" i="2" s="1"/>
  <c r="K44" i="2"/>
  <c r="L44" i="2" s="1"/>
  <c r="K55" i="2"/>
  <c r="L55" i="2" s="1"/>
  <c r="G8" i="2"/>
  <c r="M9" i="1"/>
  <c r="M20" i="1"/>
  <c r="L25" i="1"/>
  <c r="L23" i="1"/>
  <c r="L20" i="1"/>
  <c r="K32" i="1"/>
  <c r="K21" i="1"/>
  <c r="K22" i="1"/>
  <c r="K8" i="1"/>
  <c r="K20" i="1" s="1"/>
  <c r="K6" i="1"/>
  <c r="H22" i="1"/>
  <c r="I22" i="1"/>
  <c r="J22" i="1"/>
  <c r="J32" i="1"/>
  <c r="J21" i="1"/>
  <c r="J20" i="1"/>
  <c r="J8" i="1"/>
  <c r="J9" i="1" s="1"/>
  <c r="J23" i="1" s="1"/>
  <c r="J6" i="1"/>
  <c r="I32" i="1"/>
  <c r="I21" i="1"/>
  <c r="I6" i="1"/>
  <c r="I8" i="1" s="1"/>
  <c r="I9" i="2"/>
  <c r="I74" i="2"/>
  <c r="I3" i="2"/>
  <c r="I34" i="2"/>
  <c r="I20" i="2"/>
  <c r="I73" i="2"/>
  <c r="G33" i="2" l="1"/>
  <c r="G19" i="2"/>
  <c r="I2" i="2"/>
  <c r="K2" i="2" s="1"/>
  <c r="L2" i="2" s="1"/>
  <c r="G73" i="2"/>
  <c r="G2" i="2"/>
  <c r="K38" i="2"/>
  <c r="L38" i="2" s="1"/>
  <c r="K67" i="2"/>
  <c r="L67" i="2" s="1"/>
  <c r="K54" i="2"/>
  <c r="L54" i="2" s="1"/>
  <c r="K66" i="2"/>
  <c r="L66" i="2" s="1"/>
  <c r="K6" i="2"/>
  <c r="L6" i="2" s="1"/>
  <c r="K48" i="2"/>
  <c r="L48" i="2" s="1"/>
  <c r="K61" i="2"/>
  <c r="L61" i="2" s="1"/>
  <c r="K5" i="2"/>
  <c r="L5" i="2" s="1"/>
  <c r="K23" i="2"/>
  <c r="L23" i="2" s="1"/>
  <c r="K43" i="2"/>
  <c r="L43" i="2" s="1"/>
  <c r="K25" i="2"/>
  <c r="L25" i="2" s="1"/>
  <c r="K28" i="2"/>
  <c r="L28" i="2" s="1"/>
  <c r="K35" i="2"/>
  <c r="L35" i="2" s="1"/>
  <c r="K53" i="2"/>
  <c r="L53" i="2" s="1"/>
  <c r="K47" i="2"/>
  <c r="L47" i="2" s="1"/>
  <c r="K30" i="2"/>
  <c r="L30" i="2" s="1"/>
  <c r="K59" i="2"/>
  <c r="L59" i="2" s="1"/>
  <c r="K42" i="2"/>
  <c r="L42" i="2" s="1"/>
  <c r="K71" i="2"/>
  <c r="L71" i="2" s="1"/>
  <c r="K65" i="2"/>
  <c r="L65" i="2" s="1"/>
  <c r="K68" i="2"/>
  <c r="L68" i="2" s="1"/>
  <c r="K52" i="2"/>
  <c r="L52" i="2" s="1"/>
  <c r="K20" i="2" l="1"/>
  <c r="L20" i="2" s="1"/>
  <c r="K74" i="2"/>
  <c r="L74" i="2" s="1"/>
  <c r="K34" i="2"/>
  <c r="L34" i="2" s="1"/>
  <c r="K3" i="2"/>
  <c r="L3" i="2" s="1"/>
  <c r="K73" i="2"/>
  <c r="L73" i="2" s="1"/>
  <c r="K33" i="2"/>
  <c r="L33" i="2" s="1"/>
  <c r="K8" i="2"/>
  <c r="L8" i="2" s="1"/>
  <c r="K72" i="2"/>
  <c r="L72" i="2" s="1"/>
  <c r="J25" i="1"/>
  <c r="J28" i="1" s="1"/>
  <c r="J37" i="1" s="1"/>
  <c r="M23" i="1"/>
  <c r="M25" i="1"/>
  <c r="L28" i="1"/>
  <c r="L33" i="1" s="1"/>
  <c r="K9" i="1"/>
  <c r="I20" i="1"/>
  <c r="I9" i="1"/>
  <c r="H32" i="1"/>
  <c r="H21" i="1"/>
  <c r="H6" i="1"/>
  <c r="H8" i="1" s="1"/>
  <c r="H20" i="1" s="1"/>
  <c r="L35" i="1"/>
  <c r="L36" i="1"/>
  <c r="L34" i="1"/>
  <c r="M28" i="1" l="1"/>
  <c r="M33" i="1" s="1"/>
  <c r="K23" i="1"/>
  <c r="K25" i="1"/>
  <c r="J33" i="1"/>
  <c r="L37" i="1"/>
  <c r="L39" i="1" s="1"/>
  <c r="L40" i="1" s="1"/>
  <c r="I23" i="1"/>
  <c r="I25" i="1"/>
  <c r="H9" i="1"/>
  <c r="M35" i="1"/>
  <c r="M36" i="1"/>
  <c r="J36" i="1"/>
  <c r="J34" i="1"/>
  <c r="M34" i="1"/>
  <c r="J35" i="1"/>
  <c r="M37" i="1" l="1"/>
  <c r="M39" i="1" s="1"/>
  <c r="K28" i="1"/>
  <c r="K37" i="1" s="1"/>
  <c r="J43" i="1"/>
  <c r="J44" i="1" s="1"/>
  <c r="J46" i="1" s="1"/>
  <c r="J39" i="1"/>
  <c r="J41" i="1" s="1"/>
  <c r="H25" i="1"/>
  <c r="H23" i="1"/>
  <c r="L43" i="1"/>
  <c r="L44" i="1" s="1"/>
  <c r="L41" i="1"/>
  <c r="I28" i="1"/>
  <c r="M43" i="1" l="1"/>
  <c r="M44" i="1" s="1"/>
  <c r="M46" i="1" s="1"/>
  <c r="J40" i="1"/>
  <c r="K33" i="1"/>
  <c r="M41" i="1"/>
  <c r="M40" i="1"/>
  <c r="H28" i="1"/>
  <c r="L46" i="1"/>
  <c r="H37" i="1"/>
  <c r="K35" i="1"/>
  <c r="K36" i="1"/>
  <c r="K34" i="1"/>
  <c r="K43" i="1" l="1"/>
  <c r="K44" i="1" s="1"/>
  <c r="K46" i="1" s="1"/>
  <c r="K39" i="1"/>
  <c r="K41" i="1" s="1"/>
  <c r="H33" i="1"/>
  <c r="I33" i="1"/>
  <c r="I37" i="1"/>
  <c r="H34" i="1"/>
  <c r="I36" i="1"/>
  <c r="H36" i="1"/>
  <c r="H35" i="1"/>
  <c r="I35" i="1"/>
  <c r="I34" i="1"/>
  <c r="K40" i="1" l="1"/>
  <c r="I43" i="1"/>
  <c r="H43" i="1"/>
  <c r="H39" i="1"/>
  <c r="H41" i="1" s="1"/>
  <c r="I39" i="1"/>
  <c r="I41" i="1" s="1"/>
  <c r="H40" i="1" l="1"/>
  <c r="I40" i="1"/>
  <c r="E5" i="1" l="1"/>
  <c r="E6" i="1" s="1"/>
  <c r="E11" i="1" s="1"/>
  <c r="B14" i="1"/>
  <c r="G32" i="1"/>
  <c r="F32" i="1"/>
  <c r="E32" i="1"/>
  <c r="D32" i="1"/>
  <c r="B10" i="1"/>
  <c r="B9" i="1"/>
  <c r="B5" i="1"/>
  <c r="B6" i="1" s="1"/>
  <c r="B32" i="1"/>
  <c r="H44" i="1" l="1"/>
  <c r="H46" i="1" s="1"/>
  <c r="I44" i="1"/>
  <c r="B28" i="1"/>
  <c r="B33" i="1" s="1"/>
  <c r="C32" i="1"/>
  <c r="B34" i="1"/>
  <c r="B35" i="1"/>
  <c r="B36" i="1"/>
  <c r="D28" i="1" l="1"/>
  <c r="D33" i="1" s="1"/>
  <c r="B43" i="1"/>
  <c r="B44" i="1" s="1"/>
  <c r="B39" i="1"/>
  <c r="B40" i="1" s="1"/>
  <c r="B41" i="1" s="1"/>
  <c r="I46" i="1"/>
  <c r="F33" i="1"/>
  <c r="E33" i="1"/>
  <c r="G28" i="1"/>
  <c r="G33" i="1" s="1"/>
  <c r="C33" i="1"/>
  <c r="C34" i="1"/>
  <c r="E36" i="1"/>
  <c r="C36" i="1"/>
  <c r="G34" i="1"/>
  <c r="F34" i="1"/>
  <c r="D35" i="1"/>
  <c r="E34" i="1"/>
  <c r="G35" i="1"/>
  <c r="F36" i="1"/>
  <c r="C35" i="1"/>
  <c r="E35" i="1"/>
  <c r="G36" i="1"/>
  <c r="D36" i="1"/>
  <c r="D34" i="1"/>
  <c r="F35" i="1"/>
  <c r="I45" i="1" l="1"/>
  <c r="H45" i="1"/>
  <c r="D39" i="1"/>
  <c r="D40" i="1" s="1"/>
  <c r="D41" i="1" s="1"/>
  <c r="D43" i="1"/>
  <c r="D44" i="1" s="1"/>
  <c r="D45" i="1" s="1"/>
  <c r="D46" i="1" s="1"/>
  <c r="M45" i="1"/>
  <c r="J45" i="1"/>
  <c r="L45" i="1"/>
  <c r="K45" i="1"/>
  <c r="E39" i="1"/>
  <c r="E40" i="1" s="1"/>
  <c r="E41" i="1" s="1"/>
  <c r="G43" i="1"/>
  <c r="G44" i="1" s="1"/>
  <c r="G39" i="1"/>
  <c r="G40" i="1" s="1"/>
  <c r="G41" i="1" s="1"/>
  <c r="E43" i="1"/>
  <c r="E44" i="1" s="1"/>
  <c r="E45" i="1" s="1"/>
  <c r="E46" i="1" s="1"/>
  <c r="C39" i="1"/>
  <c r="C40" i="1" s="1"/>
  <c r="C41" i="1" s="1"/>
  <c r="F39" i="1"/>
  <c r="F40" i="1" s="1"/>
  <c r="F41" i="1" s="1"/>
  <c r="C43" i="1"/>
  <c r="C44" i="1" s="1"/>
  <c r="C45" i="1" s="1"/>
  <c r="C46" i="1" s="1"/>
  <c r="F43" i="1"/>
  <c r="F44" i="1" s="1"/>
  <c r="F45" i="1" s="1"/>
  <c r="F46" i="1" s="1"/>
  <c r="G45" i="1" l="1"/>
  <c r="G46" i="1" s="1"/>
  <c r="B9" i="2"/>
  <c r="C9" i="2"/>
  <c r="E9" i="2" l="1"/>
  <c r="H10" i="2"/>
  <c r="B13" i="2"/>
  <c r="C17" i="2"/>
  <c r="C13" i="2"/>
  <c r="B12" i="2"/>
  <c r="B17" i="2"/>
  <c r="C12" i="2"/>
  <c r="C16" i="2"/>
  <c r="B16" i="2"/>
  <c r="F9" i="2" l="1"/>
  <c r="E16" i="2"/>
  <c r="E17" i="2"/>
  <c r="E12" i="2"/>
  <c r="E13" i="2"/>
  <c r="G9" i="2"/>
  <c r="H14" i="2"/>
  <c r="I10" i="2"/>
  <c r="H17" i="2"/>
  <c r="H18" i="2"/>
  <c r="H13" i="2"/>
  <c r="B14" i="2"/>
  <c r="C10" i="2"/>
  <c r="C14" i="2"/>
  <c r="B10" i="2"/>
  <c r="F17" i="2" l="1"/>
  <c r="F16" i="2"/>
  <c r="F13" i="2"/>
  <c r="K9" i="2"/>
  <c r="L9" i="2" s="1"/>
  <c r="F12" i="2"/>
  <c r="E10" i="2"/>
  <c r="E14" i="2"/>
  <c r="I13" i="2"/>
  <c r="H15" i="2"/>
  <c r="I14" i="2"/>
  <c r="H11" i="2"/>
  <c r="I17" i="2"/>
  <c r="I18" i="2"/>
  <c r="B11" i="2"/>
  <c r="B18" i="2"/>
  <c r="C11" i="2"/>
  <c r="C18" i="2"/>
  <c r="C15" i="2"/>
  <c r="B15" i="2"/>
  <c r="K17" i="2" l="1"/>
  <c r="L17" i="2" s="1"/>
  <c r="K13" i="2"/>
  <c r="L13" i="2" s="1"/>
  <c r="F14" i="2"/>
  <c r="G13" i="2"/>
  <c r="F10" i="2"/>
  <c r="E15" i="2"/>
  <c r="E18" i="2"/>
  <c r="E11" i="2"/>
  <c r="G16" i="2"/>
  <c r="G17" i="2"/>
  <c r="G12" i="2"/>
  <c r="H19" i="2"/>
  <c r="H12" i="2"/>
  <c r="I15" i="2"/>
  <c r="I11" i="2"/>
  <c r="H16" i="2"/>
  <c r="G14" i="2" l="1"/>
  <c r="F18" i="2"/>
  <c r="K10" i="2"/>
  <c r="L10" i="2" s="1"/>
  <c r="K14" i="2"/>
  <c r="L14" i="2" s="1"/>
  <c r="G10" i="2"/>
  <c r="F15" i="2"/>
  <c r="F11" i="2"/>
  <c r="I16" i="2"/>
  <c r="I12" i="2"/>
  <c r="I19" i="2"/>
  <c r="G11" i="2" l="1"/>
  <c r="K16" i="2"/>
  <c r="L16" i="2" s="1"/>
  <c r="K19" i="2"/>
  <c r="L19" i="2" s="1"/>
  <c r="K12" i="2"/>
  <c r="L12" i="2" s="1"/>
  <c r="K15" i="2"/>
  <c r="L15" i="2" s="1"/>
  <c r="G15" i="2"/>
  <c r="K18" i="2"/>
  <c r="L18" i="2" s="1"/>
  <c r="G18" i="2"/>
  <c r="K11" i="2"/>
  <c r="L11" i="2" s="1"/>
</calcChain>
</file>

<file path=xl/sharedStrings.xml><?xml version="1.0" encoding="utf-8"?>
<sst xmlns="http://schemas.openxmlformats.org/spreadsheetml/2006/main" count="104" uniqueCount="90">
  <si>
    <t>Bijtelling</t>
  </si>
  <si>
    <t>Bruto inkomen per jaar</t>
  </si>
  <si>
    <t>Zakelijke Auto Waarde</t>
  </si>
  <si>
    <t>Belastbaar inkomen</t>
  </si>
  <si>
    <t>Onbelast inkomen per jaar</t>
  </si>
  <si>
    <t>Loonheffing</t>
  </si>
  <si>
    <t>Arbeidskorting</t>
  </si>
  <si>
    <t>Netto jaarloon</t>
  </si>
  <si>
    <t>Netto maandloon</t>
  </si>
  <si>
    <t>Totale belasting</t>
  </si>
  <si>
    <t>Algemene heffingskorting</t>
  </si>
  <si>
    <t>Zakelijke lease Junior</t>
  </si>
  <si>
    <t>Mobiliteit Junior</t>
  </si>
  <si>
    <t>Vakantiegeld</t>
  </si>
  <si>
    <t>13e Maand</t>
  </si>
  <si>
    <t>Basis Salaris Per Maand</t>
  </si>
  <si>
    <t>Onkostenvergoeding</t>
  </si>
  <si>
    <t>Mobiliteit Medior</t>
  </si>
  <si>
    <t>Medior vergoeding goedkope lease</t>
  </si>
  <si>
    <t>Verschil Mobiliteit Junior</t>
  </si>
  <si>
    <t>Mobiliteit medior</t>
  </si>
  <si>
    <t>Zakelijke Lease Medior Goedkoop</t>
  </si>
  <si>
    <t>Medior inhouding duure lease</t>
  </si>
  <si>
    <t>Zakelijke Lease Medior</t>
  </si>
  <si>
    <t>Extra Salaris Medior</t>
  </si>
  <si>
    <t>Bruto maandsalaris Medior</t>
  </si>
  <si>
    <t>Bruto maandsalaris Junior</t>
  </si>
  <si>
    <t>Zakelijke Lease Medior Duur</t>
  </si>
  <si>
    <t>Pensioenpremie</t>
  </si>
  <si>
    <t>WIA Verzekering</t>
  </si>
  <si>
    <t>Eigen Auto</t>
  </si>
  <si>
    <t>KM per jaar</t>
  </si>
  <si>
    <t>Verbruik (L/100km)</t>
  </si>
  <si>
    <t>Prijs per L</t>
  </si>
  <si>
    <t>Verbruik per jaar</t>
  </si>
  <si>
    <t>Verbruik per maand</t>
  </si>
  <si>
    <t>Onderhoudskosten</t>
  </si>
  <si>
    <t>Afschrijving</t>
  </si>
  <si>
    <t>Belasting</t>
  </si>
  <si>
    <t>Verzekering</t>
  </si>
  <si>
    <t>Totaal pmnd</t>
  </si>
  <si>
    <t>Effectief belastingpercentage</t>
  </si>
  <si>
    <t>ZZP aantal jaren al bezig</t>
  </si>
  <si>
    <t>Uurtarief</t>
  </si>
  <si>
    <t>Weken totaal</t>
  </si>
  <si>
    <t>Weken vakantie/ziekte e.d.</t>
  </si>
  <si>
    <t>Werkweken</t>
  </si>
  <si>
    <t>Uur per week</t>
  </si>
  <si>
    <t>Uren per jaar</t>
  </si>
  <si>
    <t>Omzet per jaar</t>
  </si>
  <si>
    <t>Zakelijke leasewagen inc btw</t>
  </si>
  <si>
    <t>Brandstof inc btw</t>
  </si>
  <si>
    <t>Ziektewet verzekering</t>
  </si>
  <si>
    <t>WIA verzekering</t>
  </si>
  <si>
    <t>WAO verzekering</t>
  </si>
  <si>
    <t>Werkloosheidsverzekering</t>
  </si>
  <si>
    <t>Pensoenfonds bijdrage</t>
  </si>
  <si>
    <t>Arbeidsongeschiktheidsverzekering</t>
  </si>
  <si>
    <t>ZZP aftrek</t>
  </si>
  <si>
    <t>Startersaftrek</t>
  </si>
  <si>
    <t>BTW terugvraag</t>
  </si>
  <si>
    <t>MKB-winstvrijstelling (14%)</t>
  </si>
  <si>
    <t>Winst uit onderneming</t>
  </si>
  <si>
    <t>&lt;= Voor hypotheek</t>
  </si>
  <si>
    <t>Bijdrage ZWV</t>
  </si>
  <si>
    <t>Effectief ZZP belastingpercentage</t>
  </si>
  <si>
    <t>Loondienst</t>
  </si>
  <si>
    <t>3 jaar ZZP + Leasebak</t>
  </si>
  <si>
    <t>Starter ZZP + eigen auto</t>
  </si>
  <si>
    <t>https://www.uwv.nl/particulieren/rekenhulpen/verzekering-van-uwv/index.aspx</t>
  </si>
  <si>
    <t>https://www.superlease.nl/</t>
  </si>
  <si>
    <t>https://www.unive.nl/zakelijk/arbeidsongeschiktheidsverzekering/aov-zzp/premieberekenen-en-afsluiten/uw-aov</t>
  </si>
  <si>
    <t>https://www.zzppensioen.nl/compares/berekenen-kosten/</t>
  </si>
  <si>
    <t>3 jaar field expert ZZP + Leasebak</t>
  </si>
  <si>
    <t>YOLO ZZP</t>
  </si>
  <si>
    <t>YOLO FIELD EXPERT ZZP + Leasebak</t>
  </si>
  <si>
    <t>YOLO FIELD EXPERT ZZP</t>
  </si>
  <si>
    <t>Verrekening eigen auto wel/niet rijden</t>
  </si>
  <si>
    <t>Percentage</t>
  </si>
  <si>
    <t>Belastbaar loon</t>
  </si>
  <si>
    <t>Algemene Heffingskorting</t>
  </si>
  <si>
    <t>Netto loon</t>
  </si>
  <si>
    <t>Netto tov vorige schijf</t>
  </si>
  <si>
    <t>Bruto tov vorige schijf</t>
  </si>
  <si>
    <t>Schijf belastingpercentage</t>
  </si>
  <si>
    <t>Van</t>
  </si>
  <si>
    <t>Tot</t>
  </si>
  <si>
    <t>Belasting vorige schijf</t>
  </si>
  <si>
    <t>Netto vorige schijf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</si>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</sst>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€&quot;\ #,##0.00"/>
    <numFmt numFmtId="165" formatCode="&quot;€&quot;\ #,#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164" fontId="0" fillId="0" borderId="0" xfId="0" applyNumberFormat="1"/>
    <xf numFmtId="10" fontId="0" fillId="0" borderId="0" xfId="0" applyNumberFormat="1"/>
    <xf numFmtId="0" fontId="1" fillId="0" borderId="0" xfId="0" applyFont="1"/>
    <xf numFmtId="164" fontId="1" fillId="0" borderId="0" xfId="0" applyNumberFormat="1" applyFont="1"/>
    <xf numFmtId="0" fontId="0" fillId="0" borderId="0" xfId="0" applyNumberFormat="1"/>
    <xf numFmtId="165" fontId="0" fillId="0" borderId="0" xfId="0" applyNumberFormat="1"/>
    <xf numFmtId="165" fontId="0" fillId="0" borderId="0" xfId="0" quotePrefix="1" applyNumberFormat="1"/>
    <xf numFmtId="0" fontId="2" fillId="0" borderId="0" xfId="1"/>
    <xf numFmtId="165" fontId="2" fillId="0" borderId="0" xfId="1" applyNumberFormat="1"/>
    <xf numFmtId="0" fontId="0" fillId="2" borderId="0" xfId="0" applyFill="1"/>
    <xf numFmtId="164" fontId="0" fillId="2" borderId="0" xfId="0" applyNumberFormat="1" applyFill="1"/>
    <xf numFmtId="165" fontId="0" fillId="3" borderId="0" xfId="0" applyNumberFormat="1" applyFill="1"/>
    <xf numFmtId="164" fontId="0" fillId="3" borderId="0" xfId="0" applyNumberFormat="1" applyFill="1"/>
    <xf numFmtId="165" fontId="0" fillId="0" borderId="0" xfId="0" applyNumberFormat="1" applyFill="1"/>
    <xf numFmtId="10" fontId="0" fillId="0" borderId="0" xfId="0" applyNumberFormat="1" applyFill="1"/>
  </cellXfs>
  <cellStyles count="2">
    <cellStyle name="Hyperlink" xfId="1" builtinId="8"/>
    <cellStyle name="Normal" xfId="0" builtinId="0"/>
  </cellStyles>
  <dxfs count="24">
    <dxf>
      <numFmt numFmtId="165" formatCode="&quot;€&quot;\ #,##0"/>
    </dxf>
    <dxf>
      <numFmt numFmtId="14" formatCode="0.00%"/>
    </dxf>
    <dxf>
      <numFmt numFmtId="165" formatCode="&quot;€&quot;\ #,##0"/>
    </dxf>
    <dxf>
      <numFmt numFmtId="165" formatCode="&quot;€&quot;\ #,##0"/>
      <fill>
        <patternFill patternType="none">
          <fgColor indexed="64"/>
          <bgColor indexed="65"/>
        </patternFill>
      </fill>
    </dxf>
    <dxf>
      <numFmt numFmtId="165" formatCode="&quot;€&quot;\ #,##0"/>
      <fill>
        <patternFill patternType="none">
          <fgColor indexed="64"/>
          <bgColor indexed="65"/>
        </patternFill>
      </fill>
    </dxf>
    <dxf>
      <numFmt numFmtId="165" formatCode="&quot;€&quot;\ #,##0"/>
    </dxf>
    <dxf>
      <numFmt numFmtId="165" formatCode="&quot;€&quot;\ #,##0"/>
      <fill>
        <patternFill patternType="none">
          <fgColor indexed="64"/>
          <bgColor indexed="65"/>
        </patternFill>
      </fill>
    </dxf>
    <dxf>
      <numFmt numFmtId="165" formatCode="&quot;€&quot;\ #,##0"/>
      <fill>
        <patternFill patternType="none">
          <fgColor indexed="64"/>
          <bgColor auto="1"/>
        </patternFill>
      </fill>
    </dxf>
    <dxf>
      <numFmt numFmtId="165" formatCode="&quot;€&quot;\ #,##0"/>
    </dxf>
    <dxf>
      <numFmt numFmtId="14" formatCode="0.00%"/>
    </dxf>
    <dxf>
      <numFmt numFmtId="165" formatCode="&quot;€&quot;\ #,##0"/>
    </dxf>
    <dxf>
      <numFmt numFmtId="165" formatCode="&quot;€&quot;\ #,##0"/>
    </dxf>
    <dxf>
      <numFmt numFmtId="14" formatCode="0.00%"/>
    </dxf>
    <dxf>
      <numFmt numFmtId="165" formatCode="&quot;€&quot;\ #,##0"/>
    </dxf>
    <dxf>
      <numFmt numFmtId="165" formatCode="&quot;€&quot;\ #,##0"/>
    </dxf>
    <dxf>
      <numFmt numFmtId="14" formatCode="0.00%"/>
    </dxf>
    <dxf>
      <numFmt numFmtId="165" formatCode="&quot;€&quot;\ #,##0"/>
    </dxf>
    <dxf>
      <numFmt numFmtId="165" formatCode="&quot;€&quot;\ #,##0"/>
    </dxf>
    <dxf>
      <numFmt numFmtId="165" formatCode="&quot;€&quot;\ #,##0"/>
    </dxf>
    <dxf>
      <numFmt numFmtId="165" formatCode="&quot;€&quot;\ #,##0"/>
    </dxf>
    <dxf>
      <numFmt numFmtId="165" formatCode="&quot;€&quot;\ #,##0"/>
    </dxf>
    <dxf>
      <numFmt numFmtId="14" formatCode="0.00%"/>
    </dxf>
    <dxf>
      <numFmt numFmtId="165" formatCode="&quot;€&quot;\ #,##0"/>
    </dxf>
    <dxf>
      <numFmt numFmtId="165" formatCode="&quot;€&quot;\ 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9867C3-B9D4-41B9-A72D-D1DFFA03A1B9}" name="Table1" displayName="Table1" ref="A1:L9218" totalsRowShown="0">
  <autoFilter ref="A1:L9218" xr:uid="{340A06E1-D191-4D03-9DA1-503FB4E9FCD6}"/>
  <tableColumns count="12">
    <tableColumn id="1" xr3:uid="{A4841C47-28D6-489B-8CD0-97CE6AE569AE}" name="Belastbaar loon" dataDxfId="23"/>
    <tableColumn id="2" xr3:uid="{2144F1A0-B9E8-4AF3-A0D8-E1C59EBA8F34}" name="Loonheffing" dataDxfId="22">
      <calculatedColumnFormula>LoonHeffing2020(Table1[[#This Row],[Belastbaar loon]])</calculatedColumnFormula>
    </tableColumn>
    <tableColumn id="3" xr3:uid="{D6BE9CE3-A559-47D4-A559-4B099699B6AB}" name="Algemene Heffingskorting" dataDxfId="8">
      <calculatedColumnFormula>AlgemeneHeffingsKorting2020(Table1[[#This Row],[Belastbaar loon]])</calculatedColumnFormula>
    </tableColumn>
    <tableColumn id="4" xr3:uid="{4727247D-198F-4A76-B3FA-01CD2928D012}" name="Arbeidskorting" dataDxfId="7">
      <calculatedColumnFormula>ArbeidsKorting2020(Table1[[#This Row],[Belastbaar loon]])</calculatedColumnFormula>
    </tableColumn>
    <tableColumn id="10" xr3:uid="{E47A3B4D-D3F7-4BE0-8879-97FEF56DA1E8}" name="Belasting" dataDxfId="6">
      <calculatedColumnFormula>MAX(Table1[[#This Row],[Loonheffing]]-Table1[[#This Row],[Algemene Heffingskorting]]-Table1[[#This Row],[Arbeidskorting]],0)</calculatedColumnFormula>
    </tableColumn>
    <tableColumn id="5" xr3:uid="{00C46F5C-DBD9-422E-88E4-E4450EBD3054}" name="Netto loon" dataDxfId="5">
      <calculatedColumnFormula>Table1[[#This Row],[Belastbaar loon]]-Table1[[#This Row],[Belasting]]</calculatedColumnFormula>
    </tableColumn>
    <tableColumn id="6" xr3:uid="{04593F55-106A-41D7-8DB9-E3B96775EE24}" name="Effectief belastingpercentage" dataDxfId="21">
      <calculatedColumnFormula>(Table1[[#This Row],[Belastbaar loon]]-Table1[[#This Row],[Netto loon]])/Table1[[#This Row],[Belastbaar loon]]</calculatedColumnFormula>
    </tableColumn>
    <tableColumn id="11" xr3:uid="{BA1D142A-341D-4D2B-8B8B-69206326387F}" name="Belasting vorige schijf" dataDxfId="4">
      <calculatedColumnFormula>IF(ROW()=2, 0, INDIRECT(ADDRESS(ROW()-1,COLUMN(E:E))))</calculatedColumnFormula>
    </tableColumn>
    <tableColumn id="12" xr3:uid="{254FECD1-582A-4C42-A3A2-D20D051E6036}" name="Netto vorige schijf" dataDxfId="3">
      <calculatedColumnFormula>IF(ROW()=2, Table1[[#This Row],[Netto loon]], INDIRECT(ADDRESS(ROW()-1,COLUMN(F:F))))</calculatedColumnFormula>
    </tableColumn>
    <tableColumn id="8" xr3:uid="{E14C9CCD-C205-45FC-931C-2E0F525C325A}" name="Bruto tov vorige schijf" dataDxfId="0">
      <calculatedColumnFormula>IF(ROW()=2, 0, Table1[[#This Row],[Belastbaar loon]]-INDIRECT(ADDRESS(ROW()-1,COLUMN(A:A))))</calculatedColumnFormula>
    </tableColumn>
    <tableColumn id="7" xr3:uid="{FE02EB51-6389-4D48-B7B6-C2EE534C76DE}" name="Netto tov vorige schijf" dataDxfId="2">
      <calculatedColumnFormula>Table1[[#This Row],[Netto loon]]-Table1[[#This Row],[Netto vorige schijf]]</calculatedColumnFormula>
    </tableColumn>
    <tableColumn id="9" xr3:uid="{B75FBDD3-C45E-41D2-A30D-40454ED42A13}" name="Schijf belastingpercentage" dataDxfId="1">
      <calculatedColumnFormula>(Table1[[#This Row],[Bruto tov vorige schijf]]-Table1[[#This Row],[Netto tov vorige schijf]])/MAX(Table1[[#This Row],[Bruto tov vorige schijf]],1)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E26DE-D64E-442B-A101-232FD15EEF80}" name="Table13" displayName="Table13" ref="A1:I9" totalsRowShown="0">
  <autoFilter ref="A1:I9" xr:uid="{340A06E1-D191-4D03-9DA1-503FB4E9FCD6}"/>
  <tableColumns count="9">
    <tableColumn id="1" xr3:uid="{A857BDBF-4363-4DA5-8AEA-639E024C7C86}" name="Belastbaar loon" dataDxfId="20"/>
    <tableColumn id="2" xr3:uid="{2FE03EC9-688D-435C-9D3F-AA82559B082A}" name="Loonheffing" dataDxfId="19">
      <calculatedColumnFormula>LoonHeffing2020(Table13[[#This Row],[Belastbaar loon]])</calculatedColumnFormula>
    </tableColumn>
    <tableColumn id="3" xr3:uid="{2DD5787E-A907-4BEC-9ABE-747B12F93E61}" name="Algemene Heffingskorting" dataDxfId="18">
      <calculatedColumnFormula>AlgemeneHeffingsKorting2020(Table13[[#This Row],[Belastbaar loon]])</calculatedColumnFormula>
    </tableColumn>
    <tableColumn id="4" xr3:uid="{AC783026-7AAF-4D4C-8296-8AC9C36D048F}" name="Arbeidskorting" dataDxfId="17">
      <calculatedColumnFormula>ArbeidsKorting2020(Table13[[#This Row],[Belastbaar loon]])</calculatedColumnFormula>
    </tableColumn>
    <tableColumn id="5" xr3:uid="{D930C5DB-E822-4E6B-8A27-4B8F85E8E416}" name="Netto loon" dataDxfId="16">
      <calculatedColumnFormula>MIN(Table13[[#This Row],[Belastbaar loon]]-Table13[[#This Row],[Loonheffing]]+Table13[[#This Row],[Algemene Heffingskorting]]+Table13[[#This Row],[Arbeidskorting]],Table13[[#This Row],[Belastbaar loon]])</calculatedColumnFormula>
    </tableColumn>
    <tableColumn id="6" xr3:uid="{0585122A-6000-45AB-8132-E0B642BF9BFA}" name="Effectief belastingpercentage" dataDxfId="15">
      <calculatedColumnFormula>(Table13[[#This Row],[Belastbaar loon]]-Table13[[#This Row],[Netto loon]])/Table13[[#This Row],[Belastbaar loon]]</calculatedColumnFormula>
    </tableColumn>
    <tableColumn id="8" xr3:uid="{F9B55773-CD70-4350-870B-DD6B76D78E4A}" name="Bruto tov vorige schijf" dataDxfId="14"/>
    <tableColumn id="7" xr3:uid="{713F0598-2AD0-430E-BA06-65A2C4138D0B}" name="Netto tov vorige schijf" dataDxfId="13"/>
    <tableColumn id="9" xr3:uid="{67AE030F-0989-4736-AF58-67EAD6DE19BF}" name="Schijf belastingpercentage" dataDxfId="12">
      <calculatedColumnFormula>(Table13[[#This Row],[Bruto tov vorige schijf]]-Table13[[#This Row],[Netto tov vorige schijf]])/MAX(Table13[[#This Row],[Bruto tov vorige schijf]],1)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A1873E-6ADA-4D43-BA02-CDA4FF28979C}" name="Table3" displayName="Table3" ref="A1:C9" totalsRowShown="0">
  <autoFilter ref="A1:C9" xr:uid="{2DF55A62-23DD-442D-9BFE-166300A0B00B}"/>
  <tableColumns count="3">
    <tableColumn id="1" xr3:uid="{23D1A2B7-7F9F-4056-A98A-7F672F612339}" name="Van" dataDxfId="11"/>
    <tableColumn id="2" xr3:uid="{33790CA4-6883-4370-B03F-3B7D88A61AA2}" name="Tot" dataDxfId="10"/>
    <tableColumn id="3" xr3:uid="{E795F01D-0643-4E15-AB09-1FC3DF28F8BC}" name="Percentage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unive.nl/zakelijk/arbeidsongeschiktheidsverzekering/aov-zzp/premieberekenen-en-afsluiten/uw-aov" TargetMode="External"/><Relationship Id="rId2" Type="http://schemas.openxmlformats.org/officeDocument/2006/relationships/hyperlink" Target="https://www.superlease.nl/" TargetMode="External"/><Relationship Id="rId1" Type="http://schemas.openxmlformats.org/officeDocument/2006/relationships/hyperlink" Target="https://www.uwv.nl/particulieren/rekenhulpen/verzekering-van-uwv/index.aspx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zzppensioen.nl/compares/berekenen-kosten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53759-95C2-45F3-801B-C86DB50B06A6}">
  <sheetPr codeName="Sheet1"/>
  <dimension ref="A1:N46"/>
  <sheetViews>
    <sheetView topLeftCell="A22" workbookViewId="0">
      <selection activeCell="B36" sqref="B36"/>
    </sheetView>
  </sheetViews>
  <sheetFormatPr defaultRowHeight="15" x14ac:dyDescent="0.25"/>
  <cols>
    <col min="1" max="1" width="36.5703125" bestFit="1" customWidth="1"/>
    <col min="2" max="2" width="22.42578125" customWidth="1"/>
    <col min="3" max="3" width="20.28515625" bestFit="1" customWidth="1"/>
    <col min="4" max="4" width="18.28515625" bestFit="1" customWidth="1"/>
    <col min="5" max="5" width="31.5703125" bestFit="1" customWidth="1"/>
    <col min="6" max="6" width="21.7109375" bestFit="1" customWidth="1"/>
    <col min="7" max="7" width="26.5703125" bestFit="1" customWidth="1"/>
    <col min="8" max="8" width="33.42578125" bestFit="1" customWidth="1"/>
    <col min="9" max="9" width="20.5703125" bestFit="1" customWidth="1"/>
    <col min="10" max="10" width="30.85546875" bestFit="1" customWidth="1"/>
    <col min="11" max="11" width="18" bestFit="1" customWidth="1"/>
    <col min="12" max="12" width="32" bestFit="1" customWidth="1"/>
    <col min="13" max="13" width="21.7109375" bestFit="1" customWidth="1"/>
  </cols>
  <sheetData>
    <row r="1" spans="1:14" x14ac:dyDescent="0.25">
      <c r="B1" t="s">
        <v>66</v>
      </c>
      <c r="D1" t="s">
        <v>30</v>
      </c>
      <c r="G1" t="s">
        <v>42</v>
      </c>
      <c r="H1">
        <v>0</v>
      </c>
      <c r="I1">
        <v>3</v>
      </c>
      <c r="J1">
        <v>3</v>
      </c>
      <c r="K1">
        <v>0</v>
      </c>
      <c r="L1">
        <v>3</v>
      </c>
      <c r="M1">
        <v>3</v>
      </c>
    </row>
    <row r="2" spans="1:14" x14ac:dyDescent="0.25">
      <c r="A2" t="s">
        <v>15</v>
      </c>
      <c r="B2" s="1">
        <v>2550</v>
      </c>
      <c r="D2" t="s">
        <v>31</v>
      </c>
      <c r="E2">
        <v>55000</v>
      </c>
    </row>
    <row r="3" spans="1:14" x14ac:dyDescent="0.25">
      <c r="A3" t="s">
        <v>24</v>
      </c>
      <c r="B3" s="1">
        <v>0</v>
      </c>
      <c r="C3" s="1"/>
      <c r="D3" t="s">
        <v>32</v>
      </c>
      <c r="E3">
        <v>6</v>
      </c>
      <c r="G3" t="s">
        <v>43</v>
      </c>
      <c r="H3" s="1">
        <v>70</v>
      </c>
      <c r="I3" s="1">
        <v>90</v>
      </c>
      <c r="J3" s="1">
        <v>90</v>
      </c>
      <c r="K3" s="1">
        <v>70</v>
      </c>
      <c r="L3" s="1">
        <v>90</v>
      </c>
      <c r="M3" s="1">
        <v>90</v>
      </c>
    </row>
    <row r="4" spans="1:14" x14ac:dyDescent="0.25">
      <c r="A4" t="s">
        <v>13</v>
      </c>
      <c r="B4" s="2">
        <v>0.08</v>
      </c>
      <c r="D4" t="s">
        <v>33</v>
      </c>
      <c r="E4" s="1">
        <v>1.35</v>
      </c>
      <c r="G4" t="s">
        <v>44</v>
      </c>
      <c r="H4" s="5">
        <v>52</v>
      </c>
      <c r="I4">
        <v>52</v>
      </c>
      <c r="J4">
        <v>52</v>
      </c>
      <c r="K4">
        <v>52</v>
      </c>
      <c r="L4">
        <v>52</v>
      </c>
      <c r="M4">
        <v>52</v>
      </c>
    </row>
    <row r="5" spans="1:14" x14ac:dyDescent="0.25">
      <c r="A5" t="s">
        <v>14</v>
      </c>
      <c r="B5" s="2">
        <f>8%+1%/3</f>
        <v>8.3333333333333329E-2</v>
      </c>
      <c r="D5" t="s">
        <v>34</v>
      </c>
      <c r="E5" s="1">
        <f>E2/100*E3*E4</f>
        <v>4455</v>
      </c>
      <c r="G5" t="s">
        <v>45</v>
      </c>
      <c r="H5" s="5">
        <v>10</v>
      </c>
      <c r="I5">
        <v>12</v>
      </c>
      <c r="J5">
        <v>12</v>
      </c>
      <c r="K5">
        <v>10</v>
      </c>
      <c r="L5">
        <v>12</v>
      </c>
      <c r="M5">
        <v>12</v>
      </c>
    </row>
    <row r="6" spans="1:14" x14ac:dyDescent="0.25">
      <c r="A6" t="s">
        <v>26</v>
      </c>
      <c r="B6" s="1">
        <f>(B2)*(100%+B4+B5)</f>
        <v>2966.5</v>
      </c>
      <c r="D6" t="s">
        <v>35</v>
      </c>
      <c r="E6" s="1">
        <f>E5/12</f>
        <v>371.25</v>
      </c>
      <c r="G6" t="s">
        <v>46</v>
      </c>
      <c r="H6">
        <f t="shared" ref="H6:M6" si="0">H4-H5</f>
        <v>42</v>
      </c>
      <c r="I6">
        <f t="shared" si="0"/>
        <v>40</v>
      </c>
      <c r="J6">
        <f t="shared" si="0"/>
        <v>40</v>
      </c>
      <c r="K6">
        <f t="shared" si="0"/>
        <v>42</v>
      </c>
      <c r="L6">
        <f t="shared" si="0"/>
        <v>40</v>
      </c>
      <c r="M6">
        <f t="shared" si="0"/>
        <v>40</v>
      </c>
    </row>
    <row r="7" spans="1:14" x14ac:dyDescent="0.25">
      <c r="A7" t="s">
        <v>25</v>
      </c>
      <c r="B7" s="1">
        <f>(B2+B3)*(100%+B4+B5)</f>
        <v>2966.5</v>
      </c>
      <c r="D7" t="s">
        <v>36</v>
      </c>
      <c r="E7" s="1">
        <v>400</v>
      </c>
      <c r="G7" t="s">
        <v>47</v>
      </c>
      <c r="H7">
        <v>40</v>
      </c>
      <c r="I7">
        <v>32</v>
      </c>
      <c r="J7">
        <v>32</v>
      </c>
      <c r="K7">
        <v>40</v>
      </c>
      <c r="L7">
        <v>32</v>
      </c>
      <c r="M7">
        <v>32</v>
      </c>
    </row>
    <row r="8" spans="1:14" x14ac:dyDescent="0.25">
      <c r="A8" t="s">
        <v>16</v>
      </c>
      <c r="B8" s="1">
        <f>90.81</f>
        <v>90.81</v>
      </c>
      <c r="D8" t="s">
        <v>37</v>
      </c>
      <c r="E8" s="1">
        <v>75</v>
      </c>
      <c r="G8" t="s">
        <v>48</v>
      </c>
      <c r="H8">
        <f t="shared" ref="H8:M8" si="1">H7*H6</f>
        <v>1680</v>
      </c>
      <c r="I8">
        <f t="shared" si="1"/>
        <v>1280</v>
      </c>
      <c r="J8">
        <f t="shared" si="1"/>
        <v>1280</v>
      </c>
      <c r="K8">
        <f t="shared" si="1"/>
        <v>1680</v>
      </c>
      <c r="L8">
        <f t="shared" si="1"/>
        <v>1280</v>
      </c>
      <c r="M8">
        <f t="shared" si="1"/>
        <v>1280</v>
      </c>
    </row>
    <row r="9" spans="1:14" x14ac:dyDescent="0.25">
      <c r="A9" t="s">
        <v>12</v>
      </c>
      <c r="B9" s="1">
        <f>508*0.95</f>
        <v>482.59999999999997</v>
      </c>
      <c r="D9" t="s">
        <v>38</v>
      </c>
      <c r="E9" s="1">
        <v>89</v>
      </c>
      <c r="G9" t="s">
        <v>49</v>
      </c>
      <c r="H9" s="6">
        <f t="shared" ref="H9:M9" si="2">H8*H3</f>
        <v>117600</v>
      </c>
      <c r="I9" s="1">
        <f t="shared" si="2"/>
        <v>115200</v>
      </c>
      <c r="J9" s="1">
        <f t="shared" si="2"/>
        <v>115200</v>
      </c>
      <c r="K9" s="1">
        <f t="shared" si="2"/>
        <v>117600</v>
      </c>
      <c r="L9" s="1">
        <f t="shared" si="2"/>
        <v>115200</v>
      </c>
      <c r="M9" s="1">
        <f t="shared" si="2"/>
        <v>115200</v>
      </c>
    </row>
    <row r="10" spans="1:14" x14ac:dyDescent="0.25">
      <c r="A10" t="s">
        <v>17</v>
      </c>
      <c r="B10" s="1">
        <f>708*0.95</f>
        <v>672.6</v>
      </c>
      <c r="D10" t="s">
        <v>39</v>
      </c>
      <c r="E10" s="1">
        <v>40</v>
      </c>
      <c r="H10" s="6"/>
    </row>
    <row r="11" spans="1:14" x14ac:dyDescent="0.25">
      <c r="A11" t="s">
        <v>18</v>
      </c>
      <c r="B11" s="1">
        <v>130</v>
      </c>
      <c r="D11" s="3" t="s">
        <v>40</v>
      </c>
      <c r="E11" s="4">
        <f>SUM(E6:E10)</f>
        <v>975.25</v>
      </c>
      <c r="G11" t="s">
        <v>50</v>
      </c>
      <c r="H11" s="6">
        <v>0</v>
      </c>
      <c r="I11" s="6">
        <v>1287</v>
      </c>
      <c r="J11">
        <v>1287</v>
      </c>
      <c r="K11">
        <v>0</v>
      </c>
      <c r="L11">
        <v>1287</v>
      </c>
      <c r="M11">
        <v>0</v>
      </c>
      <c r="N11" s="9" t="s">
        <v>70</v>
      </c>
    </row>
    <row r="12" spans="1:14" x14ac:dyDescent="0.25">
      <c r="A12" t="s">
        <v>22</v>
      </c>
      <c r="B12" s="1">
        <v>250</v>
      </c>
      <c r="G12" t="s">
        <v>51</v>
      </c>
      <c r="H12" s="6">
        <v>0</v>
      </c>
      <c r="I12" s="6">
        <v>486</v>
      </c>
      <c r="J12">
        <v>486</v>
      </c>
      <c r="K12">
        <v>0</v>
      </c>
      <c r="L12">
        <v>486</v>
      </c>
      <c r="M12">
        <v>0</v>
      </c>
    </row>
    <row r="13" spans="1:14" x14ac:dyDescent="0.25">
      <c r="A13" t="s">
        <v>28</v>
      </c>
      <c r="B13" s="1">
        <v>14.89</v>
      </c>
      <c r="G13" t="s">
        <v>52</v>
      </c>
      <c r="H13" s="6">
        <v>393</v>
      </c>
      <c r="I13" s="7">
        <v>393</v>
      </c>
      <c r="J13">
        <v>393</v>
      </c>
      <c r="K13">
        <v>0</v>
      </c>
      <c r="L13">
        <v>0</v>
      </c>
      <c r="M13">
        <v>0</v>
      </c>
      <c r="N13" s="8" t="s">
        <v>69</v>
      </c>
    </row>
    <row r="14" spans="1:14" x14ac:dyDescent="0.25">
      <c r="A14" t="s">
        <v>29</v>
      </c>
      <c r="B14" s="2">
        <f>0.42%</f>
        <v>4.1999999999999997E-3</v>
      </c>
      <c r="G14" t="s">
        <v>53</v>
      </c>
      <c r="H14" s="6">
        <v>359</v>
      </c>
      <c r="I14" s="7">
        <v>359</v>
      </c>
      <c r="J14">
        <v>359</v>
      </c>
      <c r="K14">
        <v>0</v>
      </c>
      <c r="L14">
        <v>0</v>
      </c>
      <c r="M14">
        <v>0</v>
      </c>
    </row>
    <row r="15" spans="1:14" x14ac:dyDescent="0.25">
      <c r="G15" t="s">
        <v>54</v>
      </c>
      <c r="H15" s="6">
        <v>323</v>
      </c>
      <c r="I15" s="7">
        <v>323</v>
      </c>
      <c r="J15">
        <v>323</v>
      </c>
      <c r="K15">
        <v>0</v>
      </c>
      <c r="L15">
        <v>0</v>
      </c>
      <c r="M15">
        <v>0</v>
      </c>
    </row>
    <row r="16" spans="1:14" x14ac:dyDescent="0.25">
      <c r="G16" t="s">
        <v>55</v>
      </c>
      <c r="H16" s="6">
        <v>88</v>
      </c>
      <c r="I16" s="7">
        <v>88</v>
      </c>
      <c r="J16">
        <v>88</v>
      </c>
      <c r="K16">
        <v>0</v>
      </c>
      <c r="L16">
        <v>0</v>
      </c>
      <c r="M16">
        <v>0</v>
      </c>
    </row>
    <row r="17" spans="1:14" x14ac:dyDescent="0.25">
      <c r="G17" t="s">
        <v>56</v>
      </c>
      <c r="H17" s="6">
        <v>500</v>
      </c>
      <c r="I17" s="7">
        <v>500</v>
      </c>
      <c r="J17">
        <v>500</v>
      </c>
      <c r="K17">
        <v>0</v>
      </c>
      <c r="L17">
        <v>0</v>
      </c>
      <c r="M17">
        <v>0</v>
      </c>
      <c r="N17" s="8" t="s">
        <v>72</v>
      </c>
    </row>
    <row r="18" spans="1:14" x14ac:dyDescent="0.25">
      <c r="G18" t="s">
        <v>57</v>
      </c>
      <c r="H18" s="6">
        <v>150</v>
      </c>
      <c r="I18" s="7">
        <v>150</v>
      </c>
      <c r="J18">
        <v>150</v>
      </c>
      <c r="K18">
        <v>0</v>
      </c>
      <c r="L18">
        <v>0</v>
      </c>
      <c r="M18">
        <v>0</v>
      </c>
      <c r="N18" s="8" t="s">
        <v>71</v>
      </c>
    </row>
    <row r="19" spans="1:14" x14ac:dyDescent="0.25">
      <c r="H19" s="6"/>
      <c r="I19" s="6"/>
    </row>
    <row r="20" spans="1:14" x14ac:dyDescent="0.25">
      <c r="G20" t="s">
        <v>58</v>
      </c>
      <c r="H20" s="6">
        <f t="shared" ref="H20:M20" si="3">IF(H8&gt;1225,7280,0)</f>
        <v>7280</v>
      </c>
      <c r="I20" s="7">
        <f t="shared" si="3"/>
        <v>7280</v>
      </c>
      <c r="J20" s="7">
        <f t="shared" si="3"/>
        <v>7280</v>
      </c>
      <c r="K20" s="7">
        <f t="shared" si="3"/>
        <v>7280</v>
      </c>
      <c r="L20" s="7">
        <f t="shared" si="3"/>
        <v>7280</v>
      </c>
      <c r="M20" s="7">
        <f t="shared" si="3"/>
        <v>7280</v>
      </c>
    </row>
    <row r="21" spans="1:14" x14ac:dyDescent="0.25">
      <c r="G21" t="s">
        <v>59</v>
      </c>
      <c r="H21" s="6">
        <f t="shared" ref="H21:M21" si="4">IF(H1&lt;3,2123,0)</f>
        <v>2123</v>
      </c>
      <c r="I21" s="6">
        <f t="shared" si="4"/>
        <v>0</v>
      </c>
      <c r="J21" s="6">
        <f t="shared" si="4"/>
        <v>0</v>
      </c>
      <c r="K21" s="6">
        <f t="shared" si="4"/>
        <v>2123</v>
      </c>
      <c r="L21" s="6">
        <f t="shared" si="4"/>
        <v>0</v>
      </c>
      <c r="M21" s="6">
        <f t="shared" si="4"/>
        <v>0</v>
      </c>
    </row>
    <row r="22" spans="1:14" x14ac:dyDescent="0.25">
      <c r="G22" t="s">
        <v>60</v>
      </c>
      <c r="H22" s="6">
        <f t="shared" ref="H22:I22" si="5">(H11+H12)*0.21*12</f>
        <v>0</v>
      </c>
      <c r="I22" s="6">
        <f t="shared" si="5"/>
        <v>4467.96</v>
      </c>
      <c r="J22" s="6">
        <f>(J11+J12)*0.21*12</f>
        <v>4467.96</v>
      </c>
      <c r="K22" s="6">
        <f>(K11+K12)*0.21*12</f>
        <v>0</v>
      </c>
      <c r="L22" s="6">
        <f>(L11+L12)*0.21*12</f>
        <v>4467.96</v>
      </c>
      <c r="M22" s="6">
        <f>(M11+M12)*0.21*12</f>
        <v>0</v>
      </c>
    </row>
    <row r="23" spans="1:14" x14ac:dyDescent="0.25">
      <c r="G23" t="s">
        <v>61</v>
      </c>
      <c r="H23" s="6">
        <f t="shared" ref="H23:M23" si="6">(H9-SUM(H11:H18)*12)*0.14</f>
        <v>13418.160000000002</v>
      </c>
      <c r="I23" s="6">
        <f t="shared" si="6"/>
        <v>10103.52</v>
      </c>
      <c r="J23" s="6">
        <f t="shared" si="6"/>
        <v>10103.52</v>
      </c>
      <c r="K23" s="6">
        <f t="shared" si="6"/>
        <v>16464</v>
      </c>
      <c r="L23" s="6">
        <f t="shared" si="6"/>
        <v>13149.36</v>
      </c>
      <c r="M23" s="6">
        <f t="shared" si="6"/>
        <v>16128.000000000002</v>
      </c>
    </row>
    <row r="24" spans="1:14" x14ac:dyDescent="0.25">
      <c r="H24" s="6"/>
      <c r="I24" s="6"/>
    </row>
    <row r="25" spans="1:14" x14ac:dyDescent="0.25">
      <c r="G25" t="s">
        <v>62</v>
      </c>
      <c r="H25" s="12">
        <f t="shared" ref="H25:M25" si="7">H9-SUM(H11:H18)*12</f>
        <v>95844</v>
      </c>
      <c r="I25" s="12">
        <f t="shared" si="7"/>
        <v>72168</v>
      </c>
      <c r="J25" s="12">
        <f t="shared" si="7"/>
        <v>72168</v>
      </c>
      <c r="K25" s="12">
        <f t="shared" si="7"/>
        <v>117600</v>
      </c>
      <c r="L25" s="12">
        <f t="shared" si="7"/>
        <v>93924</v>
      </c>
      <c r="M25" s="12">
        <f t="shared" si="7"/>
        <v>115200</v>
      </c>
      <c r="N25" t="s">
        <v>63</v>
      </c>
    </row>
    <row r="27" spans="1:14" x14ac:dyDescent="0.25">
      <c r="B27" t="s">
        <v>12</v>
      </c>
      <c r="C27" t="s">
        <v>11</v>
      </c>
      <c r="D27" t="s">
        <v>20</v>
      </c>
      <c r="E27" t="s">
        <v>21</v>
      </c>
      <c r="F27" t="s">
        <v>23</v>
      </c>
      <c r="G27" t="s">
        <v>27</v>
      </c>
      <c r="H27" t="s">
        <v>68</v>
      </c>
      <c r="I27" t="s">
        <v>67</v>
      </c>
      <c r="J27" t="s">
        <v>73</v>
      </c>
      <c r="K27" t="s">
        <v>74</v>
      </c>
      <c r="L27" t="s">
        <v>75</v>
      </c>
      <c r="M27" t="s">
        <v>76</v>
      </c>
    </row>
    <row r="28" spans="1:14" x14ac:dyDescent="0.25">
      <c r="A28" t="s">
        <v>1</v>
      </c>
      <c r="B28" s="13">
        <f>($B$6+$B$9)*12</f>
        <v>41389.199999999997</v>
      </c>
      <c r="C28" s="13">
        <f>$B$6*12</f>
        <v>35598</v>
      </c>
      <c r="D28" s="13">
        <f>($B$7+$B$10)*12</f>
        <v>43669.2</v>
      </c>
      <c r="E28" s="13">
        <f>($B$7+$B$11)*12</f>
        <v>37158</v>
      </c>
      <c r="F28" s="13">
        <f>$B$7*12</f>
        <v>35598</v>
      </c>
      <c r="G28" s="13">
        <f>$B$7*12</f>
        <v>35598</v>
      </c>
      <c r="H28" s="6">
        <f t="shared" ref="H28:M28" si="8">H25-SUM(H20:H23)</f>
        <v>73022.84</v>
      </c>
      <c r="I28" s="6">
        <f t="shared" si="8"/>
        <v>50316.520000000004</v>
      </c>
      <c r="J28" s="6">
        <f t="shared" si="8"/>
        <v>50316.520000000004</v>
      </c>
      <c r="K28" s="6">
        <f t="shared" si="8"/>
        <v>91733</v>
      </c>
      <c r="L28" s="6">
        <f t="shared" si="8"/>
        <v>69026.679999999993</v>
      </c>
      <c r="M28" s="6">
        <f t="shared" si="8"/>
        <v>91792</v>
      </c>
    </row>
    <row r="29" spans="1:14" x14ac:dyDescent="0.25">
      <c r="A29" t="s">
        <v>4</v>
      </c>
      <c r="B29" s="1">
        <f>$B$8*12</f>
        <v>1089.72</v>
      </c>
      <c r="C29" s="1">
        <f t="shared" ref="C29:G29" si="9">$B$8*12</f>
        <v>1089.72</v>
      </c>
      <c r="D29" s="1">
        <f t="shared" si="9"/>
        <v>1089.72</v>
      </c>
      <c r="E29" s="1">
        <f t="shared" si="9"/>
        <v>1089.72</v>
      </c>
      <c r="F29" s="1">
        <f t="shared" si="9"/>
        <v>1089.72</v>
      </c>
      <c r="G29" s="1">
        <f t="shared" si="9"/>
        <v>1089.72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</row>
    <row r="30" spans="1:14" x14ac:dyDescent="0.25">
      <c r="A30" t="s">
        <v>2</v>
      </c>
      <c r="B30" s="1">
        <v>0</v>
      </c>
      <c r="C30" s="1">
        <v>18900</v>
      </c>
      <c r="D30" s="1">
        <v>0</v>
      </c>
      <c r="E30" s="1">
        <v>18900</v>
      </c>
      <c r="F30" s="1">
        <v>18900</v>
      </c>
      <c r="G30" s="1">
        <v>40000</v>
      </c>
      <c r="H30" s="1">
        <v>0</v>
      </c>
      <c r="I30" s="1">
        <v>54104</v>
      </c>
      <c r="J30" s="1">
        <v>54104</v>
      </c>
      <c r="K30" s="1">
        <v>0</v>
      </c>
      <c r="L30" s="1">
        <v>0</v>
      </c>
      <c r="M30" s="1">
        <v>0</v>
      </c>
    </row>
    <row r="31" spans="1:14" x14ac:dyDescent="0.25">
      <c r="B31" s="1"/>
      <c r="C31" s="1"/>
      <c r="D31" s="1"/>
      <c r="E31" s="1"/>
      <c r="F31" s="1"/>
      <c r="G31" s="1"/>
      <c r="H31" s="1"/>
      <c r="I31" s="1"/>
      <c r="J31" s="1"/>
    </row>
    <row r="32" spans="1:14" x14ac:dyDescent="0.25">
      <c r="A32" t="s">
        <v>0</v>
      </c>
      <c r="B32" s="1">
        <f t="shared" ref="B32:G32" si="10">B30*0.22</f>
        <v>0</v>
      </c>
      <c r="C32" s="1">
        <f t="shared" si="10"/>
        <v>4158</v>
      </c>
      <c r="D32" s="1">
        <f t="shared" si="10"/>
        <v>0</v>
      </c>
      <c r="E32" s="1">
        <f t="shared" si="10"/>
        <v>4158</v>
      </c>
      <c r="F32" s="1">
        <f t="shared" si="10"/>
        <v>4158</v>
      </c>
      <c r="G32" s="1">
        <f t="shared" si="10"/>
        <v>8800</v>
      </c>
      <c r="H32" s="1">
        <f t="shared" ref="H32" si="11">H30*0.22</f>
        <v>0</v>
      </c>
      <c r="I32" s="1">
        <f>I30*0.22</f>
        <v>11902.88</v>
      </c>
      <c r="J32" s="1">
        <f>J30*0.22</f>
        <v>11902.88</v>
      </c>
      <c r="K32" s="1">
        <f>K30*0.22</f>
        <v>0</v>
      </c>
      <c r="L32" s="1">
        <f>L30*0.22</f>
        <v>0</v>
      </c>
      <c r="M32" s="1">
        <f>M30*0.22</f>
        <v>0</v>
      </c>
    </row>
    <row r="33" spans="1:13" x14ac:dyDescent="0.25">
      <c r="A33" t="s">
        <v>3</v>
      </c>
      <c r="B33" s="1">
        <f t="shared" ref="B33:G33" si="12">B28+B32</f>
        <v>41389.199999999997</v>
      </c>
      <c r="C33" s="1">
        <f t="shared" si="12"/>
        <v>39756</v>
      </c>
      <c r="D33" s="1">
        <f t="shared" si="12"/>
        <v>43669.2</v>
      </c>
      <c r="E33" s="1">
        <f t="shared" si="12"/>
        <v>41316</v>
      </c>
      <c r="F33" s="1">
        <f t="shared" si="12"/>
        <v>39756</v>
      </c>
      <c r="G33" s="1">
        <f t="shared" si="12"/>
        <v>44398</v>
      </c>
      <c r="H33" s="1">
        <f t="shared" ref="H33" si="13">H28+H32</f>
        <v>73022.84</v>
      </c>
      <c r="I33" s="1">
        <f t="shared" ref="I33" si="14">I28+I32</f>
        <v>62219.4</v>
      </c>
      <c r="J33" s="1">
        <f>J28+J32</f>
        <v>62219.4</v>
      </c>
      <c r="K33" s="1">
        <f>K28+K32</f>
        <v>91733</v>
      </c>
      <c r="L33" s="1">
        <f>L28+L32</f>
        <v>69026.679999999993</v>
      </c>
      <c r="M33" s="1">
        <f>M28+M32</f>
        <v>91792</v>
      </c>
    </row>
    <row r="34" spans="1:13" x14ac:dyDescent="0.25">
      <c r="A34" t="s">
        <v>5</v>
      </c>
      <c r="B34" s="1">
        <f t="shared" ref="B34:G34" si="15">LoonHeffing2020(B33)</f>
        <v>15458.866199999999</v>
      </c>
      <c r="C34" s="1">
        <f t="shared" si="15"/>
        <v>14848.866</v>
      </c>
      <c r="D34" s="1">
        <f t="shared" si="15"/>
        <v>16310.446199999998</v>
      </c>
      <c r="E34" s="1">
        <f t="shared" si="15"/>
        <v>15431.526</v>
      </c>
      <c r="F34" s="1">
        <f t="shared" si="15"/>
        <v>14848.866</v>
      </c>
      <c r="G34" s="1">
        <f t="shared" si="15"/>
        <v>16582.652999999998</v>
      </c>
      <c r="H34" s="1">
        <f t="shared" ref="H34" si="16">LoonHeffing2020(H33)</f>
        <v>27822.583799999997</v>
      </c>
      <c r="I34" s="1">
        <f t="shared" ref="I34" si="17">LoonHeffing2020(I33)</f>
        <v>23238.945899999999</v>
      </c>
      <c r="J34" s="1">
        <f>LoonHeffing2020(J33)</f>
        <v>23238.945899999999</v>
      </c>
      <c r="K34" s="1">
        <f>LoonHeffing2020(K33)</f>
        <v>37084.112999999998</v>
      </c>
      <c r="L34" s="1">
        <f>LoonHeffing2020(L33)</f>
        <v>25844.484599999996</v>
      </c>
      <c r="M34" s="1">
        <f>LoonHeffing2020(M33)</f>
        <v>37113.317999999999</v>
      </c>
    </row>
    <row r="35" spans="1:13" x14ac:dyDescent="0.25">
      <c r="A35" t="s">
        <v>10</v>
      </c>
      <c r="B35" s="1">
        <f t="shared" ref="B35:G35" si="18">AlgemeneHeffingsKorting2020(B33)</f>
        <v>1538.1324960000002</v>
      </c>
      <c r="C35" s="1">
        <f t="shared" si="18"/>
        <v>1630.7675999999999</v>
      </c>
      <c r="D35" s="1">
        <f t="shared" si="18"/>
        <v>1408.8108960000002</v>
      </c>
      <c r="E35" s="1">
        <f t="shared" si="18"/>
        <v>1542.2844</v>
      </c>
      <c r="F35" s="1">
        <f t="shared" si="18"/>
        <v>1630.7675999999999</v>
      </c>
      <c r="G35" s="1">
        <f t="shared" si="18"/>
        <v>1367.47336</v>
      </c>
      <c r="H35" s="1">
        <f t="shared" ref="H35:I35" si="19">AlgemeneHeffingsKorting2020(H33)</f>
        <v>0</v>
      </c>
      <c r="I35" s="1">
        <f t="shared" si="19"/>
        <v>356.64355199999994</v>
      </c>
      <c r="J35" s="1">
        <f>AlgemeneHeffingsKorting2020(J33)</f>
        <v>356.64355199999994</v>
      </c>
      <c r="K35" s="1">
        <f>AlgemeneHeffingsKorting2020(K33)</f>
        <v>0</v>
      </c>
      <c r="L35" s="1">
        <f>AlgemeneHeffingsKorting2020(L33)</f>
        <v>0</v>
      </c>
      <c r="M35" s="1">
        <f>AlgemeneHeffingsKorting2020(M33)</f>
        <v>0</v>
      </c>
    </row>
    <row r="36" spans="1:13" x14ac:dyDescent="0.25">
      <c r="A36" t="s">
        <v>6</v>
      </c>
      <c r="B36" s="1">
        <f t="shared" ref="B36:G36" si="20">ArbeidsKorting2020(B33)</f>
        <v>3432.8880000000004</v>
      </c>
      <c r="C36" s="1">
        <f t="shared" si="20"/>
        <v>3530.88</v>
      </c>
      <c r="D36" s="1">
        <f t="shared" si="20"/>
        <v>3296.0880000000002</v>
      </c>
      <c r="E36" s="1">
        <f t="shared" si="20"/>
        <v>3437.28</v>
      </c>
      <c r="F36" s="1">
        <f t="shared" si="20"/>
        <v>3530.88</v>
      </c>
      <c r="G36" s="1">
        <f t="shared" si="20"/>
        <v>3252.36</v>
      </c>
      <c r="H36" s="1">
        <f t="shared" ref="H36:I36" si="21">ArbeidsKorting2020(H33)</f>
        <v>1534.8696000000002</v>
      </c>
      <c r="I36" s="1">
        <f t="shared" si="21"/>
        <v>2183.076</v>
      </c>
      <c r="J36" s="1">
        <f>ArbeidsKorting2020(J33)</f>
        <v>2183.076</v>
      </c>
      <c r="K36" s="1">
        <f>ArbeidsKorting2020(K33)</f>
        <v>412.2600000000001</v>
      </c>
      <c r="L36" s="1">
        <f>ArbeidsKorting2020(L33)</f>
        <v>1774.6392000000005</v>
      </c>
      <c r="M36" s="1">
        <f>ArbeidsKorting2020(M33)</f>
        <v>408.72000000000014</v>
      </c>
    </row>
    <row r="37" spans="1:13" x14ac:dyDescent="0.25">
      <c r="A37" t="s">
        <v>64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f t="shared" ref="H37:M37" si="22">MIN(H28,57232)*0.0545</f>
        <v>3119.1439999999998</v>
      </c>
      <c r="I37" s="1">
        <f t="shared" si="22"/>
        <v>2742.2503400000001</v>
      </c>
      <c r="J37" s="1">
        <f t="shared" si="22"/>
        <v>2742.2503400000001</v>
      </c>
      <c r="K37" s="1">
        <f t="shared" si="22"/>
        <v>3119.1439999999998</v>
      </c>
      <c r="L37" s="1">
        <f t="shared" si="22"/>
        <v>3119.1439999999998</v>
      </c>
      <c r="M37" s="1">
        <f t="shared" si="22"/>
        <v>3119.1439999999998</v>
      </c>
    </row>
    <row r="39" spans="1:13" x14ac:dyDescent="0.25">
      <c r="A39" t="s">
        <v>9</v>
      </c>
      <c r="B39" s="1">
        <f>MAX(B34-B35-B36,0)</f>
        <v>10487.845703999998</v>
      </c>
      <c r="C39" s="1">
        <f t="shared" ref="C39:G39" si="23">MAX(C34-C35-C36,0)</f>
        <v>9687.2184000000016</v>
      </c>
      <c r="D39" s="1">
        <f t="shared" si="23"/>
        <v>11605.547303999998</v>
      </c>
      <c r="E39" s="1">
        <f t="shared" si="23"/>
        <v>10451.961599999999</v>
      </c>
      <c r="F39" s="1">
        <f t="shared" si="23"/>
        <v>9687.2184000000016</v>
      </c>
      <c r="G39" s="1">
        <f t="shared" si="23"/>
        <v>11962.819639999998</v>
      </c>
      <c r="H39" s="1">
        <f t="shared" ref="H39:M39" si="24">MAX(H34-H35-H36+H37,0)</f>
        <v>29406.858199999995</v>
      </c>
      <c r="I39" s="1">
        <f t="shared" si="24"/>
        <v>23441.476687999995</v>
      </c>
      <c r="J39" s="1">
        <f t="shared" si="24"/>
        <v>23441.476687999995</v>
      </c>
      <c r="K39" s="1">
        <f t="shared" si="24"/>
        <v>39790.996999999996</v>
      </c>
      <c r="L39" s="1">
        <f t="shared" si="24"/>
        <v>27188.989399999995</v>
      </c>
      <c r="M39" s="1">
        <f t="shared" si="24"/>
        <v>39823.741999999998</v>
      </c>
    </row>
    <row r="40" spans="1:13" x14ac:dyDescent="0.25">
      <c r="A40" t="s">
        <v>41</v>
      </c>
      <c r="B40" s="2">
        <f>B39/B33*100%</f>
        <v>0.25339570960540425</v>
      </c>
      <c r="C40" s="2">
        <f t="shared" ref="C40:G40" si="25">C39/C33*100%</f>
        <v>0.24366682764865685</v>
      </c>
      <c r="D40" s="2">
        <f t="shared" si="25"/>
        <v>0.26576047429309441</v>
      </c>
      <c r="E40" s="2">
        <f t="shared" si="25"/>
        <v>0.25297612547197207</v>
      </c>
      <c r="F40" s="2">
        <f t="shared" si="25"/>
        <v>0.24366682764865685</v>
      </c>
      <c r="G40" s="2">
        <f t="shared" si="25"/>
        <v>0.26944501193747461</v>
      </c>
      <c r="H40" s="2">
        <f>H39/H33*100%</f>
        <v>0.40270767611886904</v>
      </c>
      <c r="I40" s="2">
        <f t="shared" ref="I40:J40" si="26">I39/I33*100%</f>
        <v>0.37675510673519824</v>
      </c>
      <c r="J40" s="2">
        <f t="shared" si="26"/>
        <v>0.37675510673519824</v>
      </c>
      <c r="K40" s="2">
        <f t="shared" ref="K40:L40" si="27">K39/K33*100%</f>
        <v>0.43376971209924448</v>
      </c>
      <c r="L40" s="2">
        <f t="shared" si="27"/>
        <v>0.39389102010990529</v>
      </c>
      <c r="M40" s="2">
        <f t="shared" ref="M40" si="28">M39/M33*100%</f>
        <v>0.43384763378072161</v>
      </c>
    </row>
    <row r="41" spans="1:13" x14ac:dyDescent="0.25">
      <c r="A41" t="s">
        <v>65</v>
      </c>
      <c r="B41" s="2">
        <f>B40</f>
        <v>0.25339570960540425</v>
      </c>
      <c r="C41" s="2">
        <f>C40</f>
        <v>0.24366682764865685</v>
      </c>
      <c r="D41" s="2">
        <f t="shared" ref="D41:G41" si="29">D40</f>
        <v>0.26576047429309441</v>
      </c>
      <c r="E41" s="2">
        <f t="shared" si="29"/>
        <v>0.25297612547197207</v>
      </c>
      <c r="F41" s="2">
        <f t="shared" si="29"/>
        <v>0.24366682764865685</v>
      </c>
      <c r="G41" s="2">
        <f t="shared" si="29"/>
        <v>0.26944501193747461</v>
      </c>
      <c r="H41" s="2">
        <f t="shared" ref="H41:M41" si="30">H39/H9</f>
        <v>0.25005831802721085</v>
      </c>
      <c r="I41" s="2">
        <f t="shared" si="30"/>
        <v>0.2034850406944444</v>
      </c>
      <c r="J41" s="2">
        <f t="shared" si="30"/>
        <v>0.2034850406944444</v>
      </c>
      <c r="K41" s="2">
        <f t="shared" si="30"/>
        <v>0.33835881802721085</v>
      </c>
      <c r="L41" s="2">
        <f t="shared" si="30"/>
        <v>0.23601553298611105</v>
      </c>
      <c r="M41" s="2">
        <f t="shared" si="30"/>
        <v>0.34569220486111107</v>
      </c>
    </row>
    <row r="43" spans="1:13" x14ac:dyDescent="0.25">
      <c r="A43" t="s">
        <v>7</v>
      </c>
      <c r="B43" s="1">
        <f>B28-B34+B35+B36+B29-$B$13*12-$B$14*B34</f>
        <v>31747.467057959999</v>
      </c>
      <c r="C43" s="1">
        <f>C28-C34+C35+C36+C29-$B$13*12-$B$14*C34</f>
        <v>26759.4563628</v>
      </c>
      <c r="D43" s="1">
        <f>D28-D34+D35+D36+D29-$B$13*12-$B$14*D34</f>
        <v>32906.18882196</v>
      </c>
      <c r="E43" s="1">
        <f>E28-E34+E35+E36+E29-$B$13*12-$B$14*E34</f>
        <v>27552.265990800002</v>
      </c>
      <c r="F43" s="1">
        <f>F28-F34+F35+F36+F29-$B$13*12-$B$14*F34</f>
        <v>26759.4563628</v>
      </c>
      <c r="G43" s="1">
        <f>G28-G34+G35+G36+G29-$B$13*12-$B$14*G34-$B$12*12</f>
        <v>21476.573217400004</v>
      </c>
      <c r="H43" s="1">
        <f t="shared" ref="H43:M43" si="31">H28+H29-H34+H35+H36-H37+(H25-H28)</f>
        <v>66437.141800000012</v>
      </c>
      <c r="I43" s="1">
        <f t="shared" si="31"/>
        <v>48726.523312000005</v>
      </c>
      <c r="J43" s="1">
        <f t="shared" si="31"/>
        <v>48726.523312000005</v>
      </c>
      <c r="K43" s="1">
        <f t="shared" si="31"/>
        <v>77809.002999999997</v>
      </c>
      <c r="L43" s="1">
        <f t="shared" si="31"/>
        <v>66735.010600000009</v>
      </c>
      <c r="M43" s="1">
        <f t="shared" si="31"/>
        <v>75376.258000000002</v>
      </c>
    </row>
    <row r="44" spans="1:13" x14ac:dyDescent="0.25">
      <c r="A44" s="10" t="s">
        <v>8</v>
      </c>
      <c r="B44" s="11">
        <f t="shared" ref="B44:G44" si="32">B43/12</f>
        <v>2645.6222548299997</v>
      </c>
      <c r="C44" s="11">
        <f t="shared" si="32"/>
        <v>2229.9546968999998</v>
      </c>
      <c r="D44" s="11">
        <f t="shared" si="32"/>
        <v>2742.1824018299999</v>
      </c>
      <c r="E44" s="11">
        <f t="shared" si="32"/>
        <v>2296.0221659000003</v>
      </c>
      <c r="F44" s="11">
        <f t="shared" si="32"/>
        <v>2229.9546968999998</v>
      </c>
      <c r="G44" s="11">
        <f t="shared" si="32"/>
        <v>1789.7144347833337</v>
      </c>
      <c r="H44" s="11">
        <f t="shared" ref="H44" si="33">H43/12</f>
        <v>5536.428483333334</v>
      </c>
      <c r="I44" s="11">
        <f t="shared" ref="I44:K44" si="34">I43/12</f>
        <v>4060.5436093333337</v>
      </c>
      <c r="J44" s="11">
        <f t="shared" si="34"/>
        <v>4060.5436093333337</v>
      </c>
      <c r="K44" s="11">
        <f t="shared" si="34"/>
        <v>6484.0835833333331</v>
      </c>
      <c r="L44" s="11">
        <f t="shared" ref="L44:M44" si="35">L43/12</f>
        <v>5561.2508833333341</v>
      </c>
      <c r="M44" s="11">
        <f t="shared" si="35"/>
        <v>6281.3548333333338</v>
      </c>
    </row>
    <row r="45" spans="1:13" x14ac:dyDescent="0.25">
      <c r="A45" t="s">
        <v>19</v>
      </c>
      <c r="B45" s="1">
        <v>0</v>
      </c>
      <c r="C45" s="1">
        <f>C44-$B$44</f>
        <v>-415.66755792999993</v>
      </c>
      <c r="D45" s="1">
        <f>D44-$B$44</f>
        <v>96.560147000000143</v>
      </c>
      <c r="E45" s="1">
        <f>E44-$B$44</f>
        <v>-349.6000889299994</v>
      </c>
      <c r="F45" s="1">
        <f>F44-$B$44</f>
        <v>-415.66755792999993</v>
      </c>
      <c r="G45" s="1">
        <f>G44-$B$44</f>
        <v>-855.90782004666607</v>
      </c>
      <c r="H45" s="1">
        <f t="shared" ref="H45:I45" si="36">H44-$B$44</f>
        <v>2890.8062285033343</v>
      </c>
      <c r="I45" s="1">
        <f t="shared" si="36"/>
        <v>1414.921354503334</v>
      </c>
      <c r="J45" s="1">
        <f>J44-$B$44</f>
        <v>1414.921354503334</v>
      </c>
      <c r="K45" s="1">
        <f>K44-$B$44</f>
        <v>3838.4613285033333</v>
      </c>
      <c r="L45" s="1">
        <f>L44-$B$44</f>
        <v>2915.6286285033343</v>
      </c>
      <c r="M45" s="1">
        <f>M44-$B$44</f>
        <v>3635.732578503334</v>
      </c>
    </row>
    <row r="46" spans="1:13" x14ac:dyDescent="0.25">
      <c r="A46" t="s">
        <v>77</v>
      </c>
      <c r="B46" s="1">
        <v>0</v>
      </c>
      <c r="C46" s="1">
        <f>C45+$E$11</f>
        <v>559.58244207000007</v>
      </c>
      <c r="D46" s="1">
        <f>D45</f>
        <v>96.560147000000143</v>
      </c>
      <c r="E46" s="1">
        <f>E45+$E$11</f>
        <v>625.6499110700006</v>
      </c>
      <c r="F46" s="1">
        <f>F45+$E$11</f>
        <v>559.58244207000007</v>
      </c>
      <c r="G46" s="1">
        <f>G45+$E$11</f>
        <v>119.34217995333393</v>
      </c>
      <c r="H46" s="1">
        <f>H44-E11</f>
        <v>4561.178483333334</v>
      </c>
      <c r="I46" s="1">
        <f>I44</f>
        <v>4060.5436093333337</v>
      </c>
      <c r="J46" s="1">
        <f>J44</f>
        <v>4060.5436093333337</v>
      </c>
      <c r="K46" s="1">
        <f>K44</f>
        <v>6484.0835833333331</v>
      </c>
      <c r="L46" s="1">
        <f>L44</f>
        <v>5561.2508833333341</v>
      </c>
      <c r="M46" s="1">
        <f>M44</f>
        <v>6281.3548333333338</v>
      </c>
    </row>
  </sheetData>
  <hyperlinks>
    <hyperlink ref="N13" r:id="rId1" xr:uid="{1740AE74-4939-450D-BED9-49F6275C94D3}"/>
    <hyperlink ref="N11" r:id="rId2" xr:uid="{B46B558D-B809-4319-9D52-48198F7542C1}"/>
    <hyperlink ref="N18" r:id="rId3" xr:uid="{8058F0E7-604D-408D-A090-5393FC0F9742}"/>
    <hyperlink ref="N17" r:id="rId4" xr:uid="{7A937AE5-187A-4396-B542-075AF095BC72}"/>
  </hyperlinks>
  <pageMargins left="0.7" right="0.7" top="0.75" bottom="0.75" header="0.3" footer="0.3"/>
  <pageSetup orientation="portrait" r:id="rId5"/>
  <ignoredErrors>
    <ignoredError sqref="D46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A8CE5-5D4D-4DC1-8F8E-7D57922AD0A0}">
  <sheetPr codeName="Sheet2"/>
  <dimension ref="A1:L9218"/>
  <sheetViews>
    <sheetView topLeftCell="A9067" workbookViewId="0">
      <selection activeCell="L9090" sqref="L9090"/>
    </sheetView>
  </sheetViews>
  <sheetFormatPr defaultRowHeight="15" x14ac:dyDescent="0.25"/>
  <cols>
    <col min="1" max="1" width="16.85546875" customWidth="1"/>
    <col min="2" max="2" width="13.85546875" customWidth="1"/>
    <col min="3" max="3" width="26.42578125" customWidth="1"/>
    <col min="4" max="4" width="16.28515625" customWidth="1"/>
    <col min="5" max="5" width="11.42578125" bestFit="1" customWidth="1"/>
    <col min="6" max="6" width="12.85546875" bestFit="1" customWidth="1"/>
    <col min="7" max="7" width="22.85546875" bestFit="1" customWidth="1"/>
    <col min="8" max="8" width="23.140625" bestFit="1" customWidth="1"/>
    <col min="9" max="9" width="27.140625" bestFit="1" customWidth="1"/>
    <col min="10" max="10" width="22.85546875" bestFit="1" customWidth="1"/>
    <col min="11" max="11" width="23.140625" bestFit="1" customWidth="1"/>
    <col min="12" max="12" width="27.140625" bestFit="1" customWidth="1"/>
  </cols>
  <sheetData>
    <row r="1" spans="1:12" x14ac:dyDescent="0.25">
      <c r="A1" t="s">
        <v>79</v>
      </c>
      <c r="B1" t="s">
        <v>5</v>
      </c>
      <c r="C1" t="s">
        <v>80</v>
      </c>
      <c r="D1" t="s">
        <v>6</v>
      </c>
      <c r="E1" t="s">
        <v>38</v>
      </c>
      <c r="F1" t="s">
        <v>81</v>
      </c>
      <c r="G1" t="s">
        <v>41</v>
      </c>
      <c r="H1" t="s">
        <v>87</v>
      </c>
      <c r="I1" t="s">
        <v>88</v>
      </c>
      <c r="J1" t="s">
        <v>83</v>
      </c>
      <c r="K1" t="s">
        <v>82</v>
      </c>
      <c r="L1" t="s">
        <v>84</v>
      </c>
    </row>
    <row r="2" spans="1:12" x14ac:dyDescent="0.25">
      <c r="A2" s="14">
        <v>7850</v>
      </c>
      <c r="B2" s="14">
        <f>LoonHeffing2020(Table1[[#This Row],[Belastbaar loon]])</f>
        <v>2931.9749999999999</v>
      </c>
      <c r="C2" s="14">
        <f>AlgemeneHeffingsKorting2020(Table1[[#This Row],[Belastbaar loon]])</f>
        <v>2711</v>
      </c>
      <c r="D2" s="14">
        <f>ArbeidsKorting2020(Table1[[#This Row],[Belastbaar loon]])</f>
        <v>220.74199999999999</v>
      </c>
      <c r="E2" s="14">
        <f>MAX(Table1[[#This Row],[Loonheffing]]-Table1[[#This Row],[Algemene Heffingskorting]]-Table1[[#This Row],[Arbeidskorting]],0)</f>
        <v>0.23299999999991883</v>
      </c>
      <c r="F2" s="14">
        <f>Table1[[#This Row],[Belastbaar loon]]-Table1[[#This Row],[Belasting]]</f>
        <v>7849.7669999999998</v>
      </c>
      <c r="G2" s="15">
        <f>(Table1[[#This Row],[Belastbaar loon]]-Table1[[#This Row],[Netto loon]])/Table1[[#This Row],[Belastbaar loon]]</f>
        <v>2.9681528662442628E-5</v>
      </c>
      <c r="H2" s="14">
        <f ca="1">IF(ROW()=2, 0, INDIRECT(ADDRESS(ROW()-1,COLUMN(E:E))))</f>
        <v>0</v>
      </c>
      <c r="I2" s="14">
        <f ca="1">IF(ROW()=2, Table1[[#This Row],[Netto loon]], INDIRECT(ADDRESS(ROW()-1,COLUMN(F:F))))</f>
        <v>7849.7669999999998</v>
      </c>
      <c r="J2" s="14">
        <f ca="1">IF(ROW()=2, 0, Table1[[#This Row],[Belastbaar loon]]-INDIRECT(ADDRESS(ROW()-1,COLUMN(A:A))))</f>
        <v>0</v>
      </c>
      <c r="K2" s="14">
        <f ca="1">Table1[[#This Row],[Netto loon]]-Table1[[#This Row],[Netto vorige schijf]]</f>
        <v>0</v>
      </c>
      <c r="L2" s="15">
        <f ca="1">(Table1[[#This Row],[Bruto tov vorige schijf]]-Table1[[#This Row],[Netto tov vorige schijf]])/MAX(Table1[[#This Row],[Bruto tov vorige schijf]],1)</f>
        <v>0</v>
      </c>
    </row>
    <row r="3" spans="1:12" x14ac:dyDescent="0.25">
      <c r="A3" s="14">
        <v>7851</v>
      </c>
      <c r="B3" s="14">
        <f>LoonHeffing2020(Table1[[#This Row],[Belastbaar loon]])</f>
        <v>2932.3485000000001</v>
      </c>
      <c r="C3" s="14">
        <f>AlgemeneHeffingsKorting2020(Table1[[#This Row],[Belastbaar loon]])</f>
        <v>2711</v>
      </c>
      <c r="D3" s="14">
        <f>ArbeidsKorting2020(Table1[[#This Row],[Belastbaar loon]])</f>
        <v>220.77011999999999</v>
      </c>
      <c r="E3" s="14">
        <f>MAX(Table1[[#This Row],[Loonheffing]]-Table1[[#This Row],[Algemene Heffingskorting]]-Table1[[#This Row],[Arbeidskorting]],0)</f>
        <v>0.57838000000006673</v>
      </c>
      <c r="F3" s="14">
        <f>Table1[[#This Row],[Belastbaar loon]]-Table1[[#This Row],[Belasting]]</f>
        <v>7850.4216200000001</v>
      </c>
      <c r="G3" s="15">
        <f>(Table1[[#This Row],[Belastbaar loon]]-Table1[[#This Row],[Netto loon]])/Table1[[#This Row],[Belastbaar loon]]</f>
        <v>7.3669596229770039E-5</v>
      </c>
      <c r="H3" s="14">
        <f ca="1">IF(ROW()=2, 0, INDIRECT(ADDRESS(ROW()-1,COLUMN(E:E))))</f>
        <v>0.23299999999991883</v>
      </c>
      <c r="I3" s="14">
        <f ca="1">IF(ROW()=2, Table1[[#This Row],[Netto loon]], INDIRECT(ADDRESS(ROW()-1,COLUMN(F:F))))</f>
        <v>7849.7669999999998</v>
      </c>
      <c r="J3" s="14">
        <f ca="1">IF(ROW()=2, 0, Table1[[#This Row],[Belastbaar loon]]-INDIRECT(ADDRESS(ROW()-1,COLUMN(A:A))))</f>
        <v>1</v>
      </c>
      <c r="K3" s="14">
        <f ca="1">Table1[[#This Row],[Netto loon]]-Table1[[#This Row],[Netto vorige schijf]]</f>
        <v>0.65462000000025</v>
      </c>
      <c r="L3" s="15">
        <f ca="1">(Table1[[#This Row],[Bruto tov vorige schijf]]-Table1[[#This Row],[Netto tov vorige schijf]])/MAX(Table1[[#This Row],[Bruto tov vorige schijf]],1)</f>
        <v>0.34537999999975</v>
      </c>
    </row>
    <row r="4" spans="1:12" x14ac:dyDescent="0.25">
      <c r="A4" s="14">
        <v>7861</v>
      </c>
      <c r="B4" s="14">
        <f>LoonHeffing2020(Table1[[#This Row],[Belastbaar loon]])</f>
        <v>2936.0835000000002</v>
      </c>
      <c r="C4" s="14">
        <f>AlgemeneHeffingsKorting2020(Table1[[#This Row],[Belastbaar loon]])</f>
        <v>2711</v>
      </c>
      <c r="D4" s="14">
        <f>ArbeidsKorting2020(Table1[[#This Row],[Belastbaar loon]])</f>
        <v>221.05132</v>
      </c>
      <c r="E4" s="14">
        <f>MAX(Table1[[#This Row],[Loonheffing]]-Table1[[#This Row],[Algemene Heffingskorting]]-Table1[[#This Row],[Arbeidskorting]],0)</f>
        <v>4.0321800000001815</v>
      </c>
      <c r="F4" s="14">
        <f>Table1[[#This Row],[Belastbaar loon]]-Table1[[#This Row],[Belasting]]</f>
        <v>7856.9678199999998</v>
      </c>
      <c r="G4" s="15">
        <f>(Table1[[#This Row],[Belastbaar loon]]-Table1[[#This Row],[Netto loon]])/Table1[[#This Row],[Belastbaar loon]]</f>
        <v>5.1293474112710255E-4</v>
      </c>
      <c r="H4" s="14">
        <f ca="1">IF(ROW()=2, 0, INDIRECT(ADDRESS(ROW()-1,COLUMN(E:E))))</f>
        <v>0.57838000000006673</v>
      </c>
      <c r="I4" s="14">
        <f ca="1">IF(ROW()=2, Table1[[#This Row],[Netto loon]], INDIRECT(ADDRESS(ROW()-1,COLUMN(F:F))))</f>
        <v>7850.4216200000001</v>
      </c>
      <c r="J4" s="14">
        <f ca="1">IF(ROW()=2, 0, Table1[[#This Row],[Belastbaar loon]]-INDIRECT(ADDRESS(ROW()-1,COLUMN(A:A))))</f>
        <v>10</v>
      </c>
      <c r="K4" s="14">
        <f ca="1">Table1[[#This Row],[Netto loon]]-Table1[[#This Row],[Netto vorige schijf]]</f>
        <v>6.5461999999997715</v>
      </c>
      <c r="L4" s="15">
        <f ca="1">(Table1[[#This Row],[Bruto tov vorige schijf]]-Table1[[#This Row],[Netto tov vorige schijf]])/MAX(Table1[[#This Row],[Bruto tov vorige schijf]],1)</f>
        <v>0.34538000000002284</v>
      </c>
    </row>
    <row r="5" spans="1:12" x14ac:dyDescent="0.25">
      <c r="A5" s="14">
        <v>7871</v>
      </c>
      <c r="B5" s="14">
        <f>LoonHeffing2020(Table1[[#This Row],[Belastbaar loon]])</f>
        <v>2939.8184999999999</v>
      </c>
      <c r="C5" s="14">
        <f>AlgemeneHeffingsKorting2020(Table1[[#This Row],[Belastbaar loon]])</f>
        <v>2711</v>
      </c>
      <c r="D5" s="14">
        <f>ArbeidsKorting2020(Table1[[#This Row],[Belastbaar loon]])</f>
        <v>221.33251999999999</v>
      </c>
      <c r="E5" s="14">
        <f>MAX(Table1[[#This Row],[Loonheffing]]-Table1[[#This Row],[Algemene Heffingskorting]]-Table1[[#This Row],[Arbeidskorting]],0)</f>
        <v>7.48597999999987</v>
      </c>
      <c r="F5" s="14">
        <f>Table1[[#This Row],[Belastbaar loon]]-Table1[[#This Row],[Belasting]]</f>
        <v>7863.5140200000005</v>
      </c>
      <c r="G5" s="15">
        <f>(Table1[[#This Row],[Belastbaar loon]]-Table1[[#This Row],[Netto loon]])/Table1[[#This Row],[Belastbaar loon]]</f>
        <v>9.510837250666335E-4</v>
      </c>
      <c r="H5" s="14">
        <f ca="1">IF(ROW()=2, 0, INDIRECT(ADDRESS(ROW()-1,COLUMN(E:E))))</f>
        <v>4.0321800000001815</v>
      </c>
      <c r="I5" s="14">
        <f ca="1">IF(ROW()=2, Table1[[#This Row],[Netto loon]], INDIRECT(ADDRESS(ROW()-1,COLUMN(F:F))))</f>
        <v>7856.9678199999998</v>
      </c>
      <c r="J5" s="14">
        <f ca="1">IF(ROW()=2, 0, Table1[[#This Row],[Belastbaar loon]]-INDIRECT(ADDRESS(ROW()-1,COLUMN(A:A))))</f>
        <v>10</v>
      </c>
      <c r="K5" s="14">
        <f ca="1">Table1[[#This Row],[Netto loon]]-Table1[[#This Row],[Netto vorige schijf]]</f>
        <v>6.546200000000681</v>
      </c>
      <c r="L5" s="15">
        <f ca="1">(Table1[[#This Row],[Bruto tov vorige schijf]]-Table1[[#This Row],[Netto tov vorige schijf]])/MAX(Table1[[#This Row],[Bruto tov vorige schijf]],1)</f>
        <v>0.34537999999993191</v>
      </c>
    </row>
    <row r="6" spans="1:12" x14ac:dyDescent="0.25">
      <c r="A6" s="14">
        <v>7881</v>
      </c>
      <c r="B6" s="14">
        <f>LoonHeffing2020(Table1[[#This Row],[Belastbaar loon]])</f>
        <v>2943.5535</v>
      </c>
      <c r="C6" s="14">
        <f>AlgemeneHeffingsKorting2020(Table1[[#This Row],[Belastbaar loon]])</f>
        <v>2711</v>
      </c>
      <c r="D6" s="14">
        <f>ArbeidsKorting2020(Table1[[#This Row],[Belastbaar loon]])</f>
        <v>221.61372</v>
      </c>
      <c r="E6" s="14">
        <f>MAX(Table1[[#This Row],[Loonheffing]]-Table1[[#This Row],[Algemene Heffingskorting]]-Table1[[#This Row],[Arbeidskorting]],0)</f>
        <v>10.939779999999985</v>
      </c>
      <c r="F6" s="14">
        <f>Table1[[#This Row],[Belastbaar loon]]-Table1[[#This Row],[Belasting]]</f>
        <v>7870.0602200000003</v>
      </c>
      <c r="G6" s="15">
        <f>(Table1[[#This Row],[Belastbaar loon]]-Table1[[#This Row],[Netto loon]])/Table1[[#This Row],[Belastbaar loon]]</f>
        <v>1.3881207968531532E-3</v>
      </c>
      <c r="H6" s="14">
        <f ca="1">IF(ROW()=2, 0, INDIRECT(ADDRESS(ROW()-1,COLUMN(E:E))))</f>
        <v>7.48597999999987</v>
      </c>
      <c r="I6" s="14">
        <f ca="1">IF(ROW()=2, Table1[[#This Row],[Netto loon]], INDIRECT(ADDRESS(ROW()-1,COLUMN(F:F))))</f>
        <v>7863.5140200000005</v>
      </c>
      <c r="J6" s="14">
        <f ca="1">IF(ROW()=2, 0, Table1[[#This Row],[Belastbaar loon]]-INDIRECT(ADDRESS(ROW()-1,COLUMN(A:A))))</f>
        <v>10</v>
      </c>
      <c r="K6" s="14">
        <f ca="1">Table1[[#This Row],[Netto loon]]-Table1[[#This Row],[Netto vorige schijf]]</f>
        <v>6.5461999999997715</v>
      </c>
      <c r="L6" s="15">
        <f ca="1">(Table1[[#This Row],[Bruto tov vorige schijf]]-Table1[[#This Row],[Netto tov vorige schijf]])/MAX(Table1[[#This Row],[Bruto tov vorige schijf]],1)</f>
        <v>0.34538000000002284</v>
      </c>
    </row>
    <row r="7" spans="1:12" x14ac:dyDescent="0.25">
      <c r="A7" s="14">
        <v>7891</v>
      </c>
      <c r="B7" s="14">
        <f>LoonHeffing2020(Table1[[#This Row],[Belastbaar loon]])</f>
        <v>2947.2885000000001</v>
      </c>
      <c r="C7" s="14">
        <f>AlgemeneHeffingsKorting2020(Table1[[#This Row],[Belastbaar loon]])</f>
        <v>2711</v>
      </c>
      <c r="D7" s="14">
        <f>ArbeidsKorting2020(Table1[[#This Row],[Belastbaar loon]])</f>
        <v>221.89491999999998</v>
      </c>
      <c r="E7" s="14">
        <f>MAX(Table1[[#This Row],[Loonheffing]]-Table1[[#This Row],[Algemene Heffingskorting]]-Table1[[#This Row],[Arbeidskorting]],0)</f>
        <v>14.393580000000128</v>
      </c>
      <c r="F7" s="14">
        <f>Table1[[#This Row],[Belastbaar loon]]-Table1[[#This Row],[Belasting]]</f>
        <v>7876.6064200000001</v>
      </c>
      <c r="G7" s="15">
        <f>(Table1[[#This Row],[Belastbaar loon]]-Table1[[#This Row],[Netto loon]])/Table1[[#This Row],[Belastbaar loon]]</f>
        <v>1.8240501837536343E-3</v>
      </c>
      <c r="H7" s="14">
        <f ca="1">IF(ROW()=2, 0, INDIRECT(ADDRESS(ROW()-1,COLUMN(E:E))))</f>
        <v>10.939779999999985</v>
      </c>
      <c r="I7" s="14">
        <f ca="1">IF(ROW()=2, Table1[[#This Row],[Netto loon]], INDIRECT(ADDRESS(ROW()-1,COLUMN(F:F))))</f>
        <v>7870.0602200000003</v>
      </c>
      <c r="J7" s="14">
        <f ca="1">IF(ROW()=2, 0, Table1[[#This Row],[Belastbaar loon]]-INDIRECT(ADDRESS(ROW()-1,COLUMN(A:A))))</f>
        <v>10</v>
      </c>
      <c r="K7" s="14">
        <f ca="1">Table1[[#This Row],[Netto loon]]-Table1[[#This Row],[Netto vorige schijf]]</f>
        <v>6.5461999999997715</v>
      </c>
      <c r="L7" s="15">
        <f ca="1">(Table1[[#This Row],[Bruto tov vorige schijf]]-Table1[[#This Row],[Netto tov vorige schijf]])/MAX(Table1[[#This Row],[Bruto tov vorige schijf]],1)</f>
        <v>0.34538000000002284</v>
      </c>
    </row>
    <row r="8" spans="1:12" x14ac:dyDescent="0.25">
      <c r="A8" s="14">
        <v>7901</v>
      </c>
      <c r="B8" s="14">
        <f>LoonHeffing2020(Table1[[#This Row],[Belastbaar loon]])</f>
        <v>2951.0234999999998</v>
      </c>
      <c r="C8" s="14">
        <f>AlgemeneHeffingsKorting2020(Table1[[#This Row],[Belastbaar loon]])</f>
        <v>2711</v>
      </c>
      <c r="D8" s="14">
        <f>ArbeidsKorting2020(Table1[[#This Row],[Belastbaar loon]])</f>
        <v>222.17612</v>
      </c>
      <c r="E8" s="14">
        <f>MAX(Table1[[#This Row],[Loonheffing]]-Table1[[#This Row],[Algemene Heffingskorting]]-Table1[[#This Row],[Arbeidskorting]],0)</f>
        <v>17.847379999999788</v>
      </c>
      <c r="F8" s="14">
        <f>Table1[[#This Row],[Belastbaar loon]]-Table1[[#This Row],[Belasting]]</f>
        <v>7883.1526199999998</v>
      </c>
      <c r="G8" s="15">
        <f>(Table1[[#This Row],[Belastbaar loon]]-Table1[[#This Row],[Netto loon]])/Table1[[#This Row],[Belastbaar loon]]</f>
        <v>2.2588760916339903E-3</v>
      </c>
      <c r="H8" s="14">
        <f ca="1">IF(ROW()=2, 0, INDIRECT(ADDRESS(ROW()-1,COLUMN(E:E))))</f>
        <v>14.393580000000128</v>
      </c>
      <c r="I8" s="14">
        <f ca="1">IF(ROW()=2, Table1[[#This Row],[Netto loon]], INDIRECT(ADDRESS(ROW()-1,COLUMN(F:F))))</f>
        <v>7876.6064200000001</v>
      </c>
      <c r="J8" s="14">
        <f ca="1">IF(ROW()=2, 0, Table1[[#This Row],[Belastbaar loon]]-INDIRECT(ADDRESS(ROW()-1,COLUMN(A:A))))</f>
        <v>10</v>
      </c>
      <c r="K8" s="14">
        <f ca="1">Table1[[#This Row],[Netto loon]]-Table1[[#This Row],[Netto vorige schijf]]</f>
        <v>6.5461999999997715</v>
      </c>
      <c r="L8" s="15">
        <f ca="1">(Table1[[#This Row],[Bruto tov vorige schijf]]-Table1[[#This Row],[Netto tov vorige schijf]])/MAX(Table1[[#This Row],[Bruto tov vorige schijf]],1)</f>
        <v>0.34538000000002284</v>
      </c>
    </row>
    <row r="9" spans="1:12" x14ac:dyDescent="0.25">
      <c r="A9" s="14">
        <v>7911</v>
      </c>
      <c r="B9" s="14">
        <f>LoonHeffing2020(Table1[[#This Row],[Belastbaar loon]])</f>
        <v>2954.7584999999999</v>
      </c>
      <c r="C9" s="14">
        <f>AlgemeneHeffingsKorting2020(Table1[[#This Row],[Belastbaar loon]])</f>
        <v>2711</v>
      </c>
      <c r="D9" s="14">
        <f>ArbeidsKorting2020(Table1[[#This Row],[Belastbaar loon]])</f>
        <v>222.45731999999998</v>
      </c>
      <c r="E9" s="14">
        <f>MAX(Table1[[#This Row],[Loonheffing]]-Table1[[#This Row],[Algemene Heffingskorting]]-Table1[[#This Row],[Arbeidskorting]],0)</f>
        <v>21.301179999999931</v>
      </c>
      <c r="F9" s="14">
        <f>Table1[[#This Row],[Belastbaar loon]]-Table1[[#This Row],[Belasting]]</f>
        <v>7889.6988199999996</v>
      </c>
      <c r="G9" s="15">
        <f>(Table1[[#This Row],[Belastbaar loon]]-Table1[[#This Row],[Netto loon]])/Table1[[#This Row],[Belastbaar loon]]</f>
        <v>2.6926027050942214E-3</v>
      </c>
      <c r="H9" s="14">
        <f ca="1">IF(ROW()=2, 0, INDIRECT(ADDRESS(ROW()-1,COLUMN(E:E))))</f>
        <v>17.847379999999788</v>
      </c>
      <c r="I9" s="14">
        <f ca="1">IF(ROW()=2, Table1[[#This Row],[Netto loon]], INDIRECT(ADDRESS(ROW()-1,COLUMN(F:F))))</f>
        <v>7883.1526199999998</v>
      </c>
      <c r="J9" s="14">
        <f ca="1">IF(ROW()=2, 0, Table1[[#This Row],[Belastbaar loon]]-INDIRECT(ADDRESS(ROW()-1,COLUMN(A:A))))</f>
        <v>10</v>
      </c>
      <c r="K9" s="14">
        <f ca="1">Table1[[#This Row],[Netto loon]]-Table1[[#This Row],[Netto vorige schijf]]</f>
        <v>6.5461999999997715</v>
      </c>
      <c r="L9" s="15">
        <f ca="1">(Table1[[#This Row],[Bruto tov vorige schijf]]-Table1[[#This Row],[Netto tov vorige schijf]])/MAX(Table1[[#This Row],[Bruto tov vorige schijf]],1)</f>
        <v>0.34538000000002284</v>
      </c>
    </row>
    <row r="10" spans="1:12" x14ac:dyDescent="0.25">
      <c r="A10" s="14">
        <v>7921</v>
      </c>
      <c r="B10" s="14">
        <f>LoonHeffing2020(Table1[[#This Row],[Belastbaar loon]])</f>
        <v>2958.4935</v>
      </c>
      <c r="C10" s="14">
        <f>AlgemeneHeffingsKorting2020(Table1[[#This Row],[Belastbaar loon]])</f>
        <v>2711</v>
      </c>
      <c r="D10" s="14">
        <f>ArbeidsKorting2020(Table1[[#This Row],[Belastbaar loon]])</f>
        <v>222.73851999999999</v>
      </c>
      <c r="E10" s="14">
        <f>MAX(Table1[[#This Row],[Loonheffing]]-Table1[[#This Row],[Algemene Heffingskorting]]-Table1[[#This Row],[Arbeidskorting]],0)</f>
        <v>24.754980000000046</v>
      </c>
      <c r="F10" s="14">
        <f>Table1[[#This Row],[Belastbaar loon]]-Table1[[#This Row],[Belasting]]</f>
        <v>7896.2450200000003</v>
      </c>
      <c r="G10" s="15">
        <f>(Table1[[#This Row],[Belastbaar loon]]-Table1[[#This Row],[Netto loon]])/Table1[[#This Row],[Belastbaar loon]]</f>
        <v>3.1252341876025383E-3</v>
      </c>
      <c r="H10" s="14">
        <f ca="1">IF(ROW()=2, 0, INDIRECT(ADDRESS(ROW()-1,COLUMN(E:E))))</f>
        <v>21.301179999999931</v>
      </c>
      <c r="I10" s="14">
        <f ca="1">IF(ROW()=2, Table1[[#This Row],[Netto loon]], INDIRECT(ADDRESS(ROW()-1,COLUMN(F:F))))</f>
        <v>7889.6988199999996</v>
      </c>
      <c r="J10" s="14">
        <f ca="1">IF(ROW()=2, 0, Table1[[#This Row],[Belastbaar loon]]-INDIRECT(ADDRESS(ROW()-1,COLUMN(A:A))))</f>
        <v>10</v>
      </c>
      <c r="K10" s="14">
        <f ca="1">Table1[[#This Row],[Netto loon]]-Table1[[#This Row],[Netto vorige schijf]]</f>
        <v>6.546200000000681</v>
      </c>
      <c r="L10" s="15">
        <f ca="1">(Table1[[#This Row],[Bruto tov vorige schijf]]-Table1[[#This Row],[Netto tov vorige schijf]])/MAX(Table1[[#This Row],[Bruto tov vorige schijf]],1)</f>
        <v>0.34537999999993191</v>
      </c>
    </row>
    <row r="11" spans="1:12" x14ac:dyDescent="0.25">
      <c r="A11" s="14">
        <v>7931</v>
      </c>
      <c r="B11" s="14">
        <f>LoonHeffing2020(Table1[[#This Row],[Belastbaar loon]])</f>
        <v>2962.2285000000002</v>
      </c>
      <c r="C11" s="14">
        <f>AlgemeneHeffingsKorting2020(Table1[[#This Row],[Belastbaar loon]])</f>
        <v>2711</v>
      </c>
      <c r="D11" s="14">
        <f>ArbeidsKorting2020(Table1[[#This Row],[Belastbaar loon]])</f>
        <v>223.01972000000001</v>
      </c>
      <c r="E11" s="14">
        <f>MAX(Table1[[#This Row],[Loonheffing]]-Table1[[#This Row],[Algemene Heffingskorting]]-Table1[[#This Row],[Arbeidskorting]],0)</f>
        <v>28.208780000000161</v>
      </c>
      <c r="F11" s="14">
        <f>Table1[[#This Row],[Belastbaar loon]]-Table1[[#This Row],[Belasting]]</f>
        <v>7902.7912200000001</v>
      </c>
      <c r="G11" s="15">
        <f>(Table1[[#This Row],[Belastbaar loon]]-Table1[[#This Row],[Netto loon]])/Table1[[#This Row],[Belastbaar loon]]</f>
        <v>3.5567746816290422E-3</v>
      </c>
      <c r="H11" s="14">
        <f ca="1">IF(ROW()=2, 0, INDIRECT(ADDRESS(ROW()-1,COLUMN(E:E))))</f>
        <v>24.754980000000046</v>
      </c>
      <c r="I11" s="14">
        <f ca="1">IF(ROW()=2, Table1[[#This Row],[Netto loon]], INDIRECT(ADDRESS(ROW()-1,COLUMN(F:F))))</f>
        <v>7896.2450200000003</v>
      </c>
      <c r="J11" s="14">
        <f ca="1">IF(ROW()=2, 0, Table1[[#This Row],[Belastbaar loon]]-INDIRECT(ADDRESS(ROW()-1,COLUMN(A:A))))</f>
        <v>10</v>
      </c>
      <c r="K11" s="14">
        <f ca="1">Table1[[#This Row],[Netto loon]]-Table1[[#This Row],[Netto vorige schijf]]</f>
        <v>6.5461999999997715</v>
      </c>
      <c r="L11" s="15">
        <f ca="1">(Table1[[#This Row],[Bruto tov vorige schijf]]-Table1[[#This Row],[Netto tov vorige schijf]])/MAX(Table1[[#This Row],[Bruto tov vorige schijf]],1)</f>
        <v>0.34538000000002284</v>
      </c>
    </row>
    <row r="12" spans="1:12" x14ac:dyDescent="0.25">
      <c r="A12" s="14">
        <v>7941</v>
      </c>
      <c r="B12" s="14">
        <f>LoonHeffing2020(Table1[[#This Row],[Belastbaar loon]])</f>
        <v>2965.9634999999998</v>
      </c>
      <c r="C12" s="14">
        <f>AlgemeneHeffingsKorting2020(Table1[[#This Row],[Belastbaar loon]])</f>
        <v>2711</v>
      </c>
      <c r="D12" s="14">
        <f>ArbeidsKorting2020(Table1[[#This Row],[Belastbaar loon]])</f>
        <v>223.30091999999999</v>
      </c>
      <c r="E12" s="14">
        <f>MAX(Table1[[#This Row],[Loonheffing]]-Table1[[#This Row],[Algemene Heffingskorting]]-Table1[[#This Row],[Arbeidskorting]],0)</f>
        <v>31.662579999999849</v>
      </c>
      <c r="F12" s="14">
        <f>Table1[[#This Row],[Belastbaar loon]]-Table1[[#This Row],[Belasting]]</f>
        <v>7909.3374199999998</v>
      </c>
      <c r="G12" s="15">
        <f>(Table1[[#This Row],[Belastbaar loon]]-Table1[[#This Row],[Netto loon]])/Table1[[#This Row],[Belastbaar loon]]</f>
        <v>3.9872283087772527E-3</v>
      </c>
      <c r="H12" s="14">
        <f ca="1">IF(ROW()=2, 0, INDIRECT(ADDRESS(ROW()-1,COLUMN(E:E))))</f>
        <v>28.208780000000161</v>
      </c>
      <c r="I12" s="14">
        <f ca="1">IF(ROW()=2, Table1[[#This Row],[Netto loon]], INDIRECT(ADDRESS(ROW()-1,COLUMN(F:F))))</f>
        <v>7902.7912200000001</v>
      </c>
      <c r="J12" s="14">
        <f ca="1">IF(ROW()=2, 0, Table1[[#This Row],[Belastbaar loon]]-INDIRECT(ADDRESS(ROW()-1,COLUMN(A:A))))</f>
        <v>10</v>
      </c>
      <c r="K12" s="14">
        <f ca="1">Table1[[#This Row],[Netto loon]]-Table1[[#This Row],[Netto vorige schijf]]</f>
        <v>6.5461999999997715</v>
      </c>
      <c r="L12" s="15">
        <f ca="1">(Table1[[#This Row],[Bruto tov vorige schijf]]-Table1[[#This Row],[Netto tov vorige schijf]])/MAX(Table1[[#This Row],[Bruto tov vorige schijf]],1)</f>
        <v>0.34538000000002284</v>
      </c>
    </row>
    <row r="13" spans="1:12" x14ac:dyDescent="0.25">
      <c r="A13" s="14">
        <v>7951</v>
      </c>
      <c r="B13" s="14">
        <f>LoonHeffing2020(Table1[[#This Row],[Belastbaar loon]])</f>
        <v>2969.6985</v>
      </c>
      <c r="C13" s="14">
        <f>AlgemeneHeffingsKorting2020(Table1[[#This Row],[Belastbaar loon]])</f>
        <v>2711</v>
      </c>
      <c r="D13" s="14">
        <f>ArbeidsKorting2020(Table1[[#This Row],[Belastbaar loon]])</f>
        <v>223.58212</v>
      </c>
      <c r="E13" s="14">
        <f>MAX(Table1[[#This Row],[Loonheffing]]-Table1[[#This Row],[Algemene Heffingskorting]]-Table1[[#This Row],[Arbeidskorting]],0)</f>
        <v>35.116379999999964</v>
      </c>
      <c r="F13" s="14">
        <f>Table1[[#This Row],[Belastbaar loon]]-Table1[[#This Row],[Belasting]]</f>
        <v>7915.8836199999996</v>
      </c>
      <c r="G13" s="15">
        <f>(Table1[[#This Row],[Belastbaar loon]]-Table1[[#This Row],[Netto loon]])/Table1[[#This Row],[Belastbaar loon]]</f>
        <v>4.4165991699157831E-3</v>
      </c>
      <c r="H13" s="14">
        <f ca="1">IF(ROW()=2, 0, INDIRECT(ADDRESS(ROW()-1,COLUMN(E:E))))</f>
        <v>31.662579999999849</v>
      </c>
      <c r="I13" s="14">
        <f ca="1">IF(ROW()=2, Table1[[#This Row],[Netto loon]], INDIRECT(ADDRESS(ROW()-1,COLUMN(F:F))))</f>
        <v>7909.3374199999998</v>
      </c>
      <c r="J13" s="14">
        <f ca="1">IF(ROW()=2, 0, Table1[[#This Row],[Belastbaar loon]]-INDIRECT(ADDRESS(ROW()-1,COLUMN(A:A))))</f>
        <v>10</v>
      </c>
      <c r="K13" s="14">
        <f ca="1">Table1[[#This Row],[Netto loon]]-Table1[[#This Row],[Netto vorige schijf]]</f>
        <v>6.5461999999997715</v>
      </c>
      <c r="L13" s="15">
        <f ca="1">(Table1[[#This Row],[Bruto tov vorige schijf]]-Table1[[#This Row],[Netto tov vorige schijf]])/MAX(Table1[[#This Row],[Bruto tov vorige schijf]],1)</f>
        <v>0.34538000000002284</v>
      </c>
    </row>
    <row r="14" spans="1:12" x14ac:dyDescent="0.25">
      <c r="A14" s="14">
        <v>7961</v>
      </c>
      <c r="B14" s="14">
        <f>LoonHeffing2020(Table1[[#This Row],[Belastbaar loon]])</f>
        <v>2973.4335000000001</v>
      </c>
      <c r="C14" s="14">
        <f>AlgemeneHeffingsKorting2020(Table1[[#This Row],[Belastbaar loon]])</f>
        <v>2711</v>
      </c>
      <c r="D14" s="14">
        <f>ArbeidsKorting2020(Table1[[#This Row],[Belastbaar loon]])</f>
        <v>223.86331999999999</v>
      </c>
      <c r="E14" s="14">
        <f>MAX(Table1[[#This Row],[Loonheffing]]-Table1[[#This Row],[Algemene Heffingskorting]]-Table1[[#This Row],[Arbeidskorting]],0)</f>
        <v>38.570180000000107</v>
      </c>
      <c r="F14" s="14">
        <f>Table1[[#This Row],[Belastbaar loon]]-Table1[[#This Row],[Belasting]]</f>
        <v>7922.4298200000003</v>
      </c>
      <c r="G14" s="15">
        <f>(Table1[[#This Row],[Belastbaar loon]]-Table1[[#This Row],[Netto loon]])/Table1[[#This Row],[Belastbaar loon]]</f>
        <v>4.8448913453083414E-3</v>
      </c>
      <c r="H14" s="14">
        <f ca="1">IF(ROW()=2, 0, INDIRECT(ADDRESS(ROW()-1,COLUMN(E:E))))</f>
        <v>35.116379999999964</v>
      </c>
      <c r="I14" s="14">
        <f ca="1">IF(ROW()=2, Table1[[#This Row],[Netto loon]], INDIRECT(ADDRESS(ROW()-1,COLUMN(F:F))))</f>
        <v>7915.8836199999996</v>
      </c>
      <c r="J14" s="14">
        <f ca="1">IF(ROW()=2, 0, Table1[[#This Row],[Belastbaar loon]]-INDIRECT(ADDRESS(ROW()-1,COLUMN(A:A))))</f>
        <v>10</v>
      </c>
      <c r="K14" s="14">
        <f ca="1">Table1[[#This Row],[Netto loon]]-Table1[[#This Row],[Netto vorige schijf]]</f>
        <v>6.546200000000681</v>
      </c>
      <c r="L14" s="15">
        <f ca="1">(Table1[[#This Row],[Bruto tov vorige schijf]]-Table1[[#This Row],[Netto tov vorige schijf]])/MAX(Table1[[#This Row],[Bruto tov vorige schijf]],1)</f>
        <v>0.34537999999993191</v>
      </c>
    </row>
    <row r="15" spans="1:12" x14ac:dyDescent="0.25">
      <c r="A15" s="14">
        <v>7971</v>
      </c>
      <c r="B15" s="14">
        <f>LoonHeffing2020(Table1[[#This Row],[Belastbaar loon]])</f>
        <v>2977.1684999999998</v>
      </c>
      <c r="C15" s="14">
        <f>AlgemeneHeffingsKorting2020(Table1[[#This Row],[Belastbaar loon]])</f>
        <v>2711</v>
      </c>
      <c r="D15" s="14">
        <f>ArbeidsKorting2020(Table1[[#This Row],[Belastbaar loon]])</f>
        <v>224.14452</v>
      </c>
      <c r="E15" s="14">
        <f>MAX(Table1[[#This Row],[Loonheffing]]-Table1[[#This Row],[Algemene Heffingskorting]]-Table1[[#This Row],[Arbeidskorting]],0)</f>
        <v>42.023979999999767</v>
      </c>
      <c r="F15" s="14">
        <f>Table1[[#This Row],[Belastbaar loon]]-Table1[[#This Row],[Belasting]]</f>
        <v>7928.9760200000001</v>
      </c>
      <c r="G15" s="15">
        <f>(Table1[[#This Row],[Belastbaar loon]]-Table1[[#This Row],[Netto loon]])/Table1[[#This Row],[Belastbaar loon]]</f>
        <v>5.2721088947434375E-3</v>
      </c>
      <c r="H15" s="14">
        <f ca="1">IF(ROW()=2, 0, INDIRECT(ADDRESS(ROW()-1,COLUMN(E:E))))</f>
        <v>38.570180000000107</v>
      </c>
      <c r="I15" s="14">
        <f ca="1">IF(ROW()=2, Table1[[#This Row],[Netto loon]], INDIRECT(ADDRESS(ROW()-1,COLUMN(F:F))))</f>
        <v>7922.4298200000003</v>
      </c>
      <c r="J15" s="14">
        <f ca="1">IF(ROW()=2, 0, Table1[[#This Row],[Belastbaar loon]]-INDIRECT(ADDRESS(ROW()-1,COLUMN(A:A))))</f>
        <v>10</v>
      </c>
      <c r="K15" s="14">
        <f ca="1">Table1[[#This Row],[Netto loon]]-Table1[[#This Row],[Netto vorige schijf]]</f>
        <v>6.5461999999997715</v>
      </c>
      <c r="L15" s="15">
        <f ca="1">(Table1[[#This Row],[Bruto tov vorige schijf]]-Table1[[#This Row],[Netto tov vorige schijf]])/MAX(Table1[[#This Row],[Bruto tov vorige schijf]],1)</f>
        <v>0.34538000000002284</v>
      </c>
    </row>
    <row r="16" spans="1:12" x14ac:dyDescent="0.25">
      <c r="A16" s="14">
        <v>7981</v>
      </c>
      <c r="B16" s="14">
        <f>LoonHeffing2020(Table1[[#This Row],[Belastbaar loon]])</f>
        <v>2980.9034999999999</v>
      </c>
      <c r="C16" s="14">
        <f>AlgemeneHeffingsKorting2020(Table1[[#This Row],[Belastbaar loon]])</f>
        <v>2711</v>
      </c>
      <c r="D16" s="14">
        <f>ArbeidsKorting2020(Table1[[#This Row],[Belastbaar loon]])</f>
        <v>224.42571999999998</v>
      </c>
      <c r="E16" s="14">
        <f>MAX(Table1[[#This Row],[Loonheffing]]-Table1[[#This Row],[Algemene Heffingskorting]]-Table1[[#This Row],[Arbeidskorting]],0)</f>
        <v>45.47777999999991</v>
      </c>
      <c r="F16" s="14">
        <f>Table1[[#This Row],[Belastbaar loon]]-Table1[[#This Row],[Belasting]]</f>
        <v>7935.5222199999998</v>
      </c>
      <c r="G16" s="15">
        <f>(Table1[[#This Row],[Belastbaar loon]]-Table1[[#This Row],[Netto loon]])/Table1[[#This Row],[Belastbaar loon]]</f>
        <v>5.6982558576619676E-3</v>
      </c>
      <c r="H16" s="14">
        <f ca="1">IF(ROW()=2, 0, INDIRECT(ADDRESS(ROW()-1,COLUMN(E:E))))</f>
        <v>42.023979999999767</v>
      </c>
      <c r="I16" s="14">
        <f ca="1">IF(ROW()=2, Table1[[#This Row],[Netto loon]], INDIRECT(ADDRESS(ROW()-1,COLUMN(F:F))))</f>
        <v>7928.9760200000001</v>
      </c>
      <c r="J16" s="14">
        <f ca="1">IF(ROW()=2, 0, Table1[[#This Row],[Belastbaar loon]]-INDIRECT(ADDRESS(ROW()-1,COLUMN(A:A))))</f>
        <v>10</v>
      </c>
      <c r="K16" s="14">
        <f ca="1">Table1[[#This Row],[Netto loon]]-Table1[[#This Row],[Netto vorige schijf]]</f>
        <v>6.5461999999997715</v>
      </c>
      <c r="L16" s="15">
        <f ca="1">(Table1[[#This Row],[Bruto tov vorige schijf]]-Table1[[#This Row],[Netto tov vorige schijf]])/MAX(Table1[[#This Row],[Bruto tov vorige schijf]],1)</f>
        <v>0.34538000000002284</v>
      </c>
    </row>
    <row r="17" spans="1:12" x14ac:dyDescent="0.25">
      <c r="A17" s="14">
        <v>7991</v>
      </c>
      <c r="B17" s="14">
        <f>LoonHeffing2020(Table1[[#This Row],[Belastbaar loon]])</f>
        <v>2984.6385</v>
      </c>
      <c r="C17" s="14">
        <f>AlgemeneHeffingsKorting2020(Table1[[#This Row],[Belastbaar loon]])</f>
        <v>2711</v>
      </c>
      <c r="D17" s="14">
        <f>ArbeidsKorting2020(Table1[[#This Row],[Belastbaar loon]])</f>
        <v>224.70692</v>
      </c>
      <c r="E17" s="14">
        <f>MAX(Table1[[#This Row],[Loonheffing]]-Table1[[#This Row],[Algemene Heffingskorting]]-Table1[[#This Row],[Arbeidskorting]],0)</f>
        <v>48.931580000000025</v>
      </c>
      <c r="F17" s="14">
        <f>Table1[[#This Row],[Belastbaar loon]]-Table1[[#This Row],[Belasting]]</f>
        <v>7942.0684199999996</v>
      </c>
      <c r="G17" s="15">
        <f>(Table1[[#This Row],[Belastbaar loon]]-Table1[[#This Row],[Netto loon]])/Table1[[#This Row],[Belastbaar loon]]</f>
        <v>6.1233362532849946E-3</v>
      </c>
      <c r="H17" s="14">
        <f ca="1">IF(ROW()=2, 0, INDIRECT(ADDRESS(ROW()-1,COLUMN(E:E))))</f>
        <v>45.47777999999991</v>
      </c>
      <c r="I17" s="14">
        <f ca="1">IF(ROW()=2, Table1[[#This Row],[Netto loon]], INDIRECT(ADDRESS(ROW()-1,COLUMN(F:F))))</f>
        <v>7935.5222199999998</v>
      </c>
      <c r="J17" s="14">
        <f ca="1">IF(ROW()=2, 0, Table1[[#This Row],[Belastbaar loon]]-INDIRECT(ADDRESS(ROW()-1,COLUMN(A:A))))</f>
        <v>10</v>
      </c>
      <c r="K17" s="14">
        <f ca="1">Table1[[#This Row],[Netto loon]]-Table1[[#This Row],[Netto vorige schijf]]</f>
        <v>6.5461999999997715</v>
      </c>
      <c r="L17" s="15">
        <f ca="1">(Table1[[#This Row],[Bruto tov vorige schijf]]-Table1[[#This Row],[Netto tov vorige schijf]])/MAX(Table1[[#This Row],[Bruto tov vorige schijf]],1)</f>
        <v>0.34538000000002284</v>
      </c>
    </row>
    <row r="18" spans="1:12" x14ac:dyDescent="0.25">
      <c r="A18" s="14">
        <v>8001</v>
      </c>
      <c r="B18" s="14">
        <f>LoonHeffing2020(Table1[[#This Row],[Belastbaar loon]])</f>
        <v>2988.3735000000001</v>
      </c>
      <c r="C18" s="14">
        <f>AlgemeneHeffingsKorting2020(Table1[[#This Row],[Belastbaar loon]])</f>
        <v>2711</v>
      </c>
      <c r="D18" s="14">
        <f>ArbeidsKorting2020(Table1[[#This Row],[Belastbaar loon]])</f>
        <v>224.98811999999998</v>
      </c>
      <c r="E18" s="14">
        <f>MAX(Table1[[#This Row],[Loonheffing]]-Table1[[#This Row],[Algemene Heffingskorting]]-Table1[[#This Row],[Arbeidskorting]],0)</f>
        <v>52.385380000000168</v>
      </c>
      <c r="F18" s="14">
        <f>Table1[[#This Row],[Belastbaar loon]]-Table1[[#This Row],[Belasting]]</f>
        <v>7948.6146200000003</v>
      </c>
      <c r="G18" s="15">
        <f>(Table1[[#This Row],[Belastbaar loon]]-Table1[[#This Row],[Netto loon]])/Table1[[#This Row],[Belastbaar loon]]</f>
        <v>6.5473540807398714E-3</v>
      </c>
      <c r="H18" s="14">
        <f ca="1">IF(ROW()=2, 0, INDIRECT(ADDRESS(ROW()-1,COLUMN(E:E))))</f>
        <v>48.931580000000025</v>
      </c>
      <c r="I18" s="14">
        <f ca="1">IF(ROW()=2, Table1[[#This Row],[Netto loon]], INDIRECT(ADDRESS(ROW()-1,COLUMN(F:F))))</f>
        <v>7942.0684199999996</v>
      </c>
      <c r="J18" s="14">
        <f ca="1">IF(ROW()=2, 0, Table1[[#This Row],[Belastbaar loon]]-INDIRECT(ADDRESS(ROW()-1,COLUMN(A:A))))</f>
        <v>10</v>
      </c>
      <c r="K18" s="14">
        <f ca="1">Table1[[#This Row],[Netto loon]]-Table1[[#This Row],[Netto vorige schijf]]</f>
        <v>6.546200000000681</v>
      </c>
      <c r="L18" s="15">
        <f ca="1">(Table1[[#This Row],[Bruto tov vorige schijf]]-Table1[[#This Row],[Netto tov vorige schijf]])/MAX(Table1[[#This Row],[Bruto tov vorige schijf]],1)</f>
        <v>0.34537999999993191</v>
      </c>
    </row>
    <row r="19" spans="1:12" x14ac:dyDescent="0.25">
      <c r="A19" s="14">
        <v>8011</v>
      </c>
      <c r="B19" s="14">
        <f>LoonHeffing2020(Table1[[#This Row],[Belastbaar loon]])</f>
        <v>2992.1084999999998</v>
      </c>
      <c r="C19" s="14">
        <f>AlgemeneHeffingsKorting2020(Table1[[#This Row],[Belastbaar loon]])</f>
        <v>2711</v>
      </c>
      <c r="D19" s="14">
        <f>ArbeidsKorting2020(Table1[[#This Row],[Belastbaar loon]])</f>
        <v>225.26931999999999</v>
      </c>
      <c r="E19" s="14">
        <f>MAX(Table1[[#This Row],[Loonheffing]]-Table1[[#This Row],[Algemene Heffingskorting]]-Table1[[#This Row],[Arbeidskorting]],0)</f>
        <v>55.839179999999828</v>
      </c>
      <c r="F19" s="14">
        <f>Table1[[#This Row],[Belastbaar loon]]-Table1[[#This Row],[Belasting]]</f>
        <v>7955.1608200000001</v>
      </c>
      <c r="G19" s="15">
        <f>(Table1[[#This Row],[Belastbaar loon]]-Table1[[#This Row],[Netto loon]])/Table1[[#This Row],[Belastbaar loon]]</f>
        <v>6.9703133191861121E-3</v>
      </c>
      <c r="H19" s="14">
        <f ca="1">IF(ROW()=2, 0, INDIRECT(ADDRESS(ROW()-1,COLUMN(E:E))))</f>
        <v>52.385380000000168</v>
      </c>
      <c r="I19" s="14">
        <f ca="1">IF(ROW()=2, Table1[[#This Row],[Netto loon]], INDIRECT(ADDRESS(ROW()-1,COLUMN(F:F))))</f>
        <v>7948.6146200000003</v>
      </c>
      <c r="J19" s="14">
        <f ca="1">IF(ROW()=2, 0, Table1[[#This Row],[Belastbaar loon]]-INDIRECT(ADDRESS(ROW()-1,COLUMN(A:A))))</f>
        <v>10</v>
      </c>
      <c r="K19" s="14">
        <f ca="1">Table1[[#This Row],[Netto loon]]-Table1[[#This Row],[Netto vorige schijf]]</f>
        <v>6.5461999999997715</v>
      </c>
      <c r="L19" s="15">
        <f ca="1">(Table1[[#This Row],[Bruto tov vorige schijf]]-Table1[[#This Row],[Netto tov vorige schijf]])/MAX(Table1[[#This Row],[Bruto tov vorige schijf]],1)</f>
        <v>0.34538000000002284</v>
      </c>
    </row>
    <row r="20" spans="1:12" x14ac:dyDescent="0.25">
      <c r="A20" s="14">
        <v>8021</v>
      </c>
      <c r="B20" s="14">
        <f>LoonHeffing2020(Table1[[#This Row],[Belastbaar loon]])</f>
        <v>2995.8434999999999</v>
      </c>
      <c r="C20" s="14">
        <f>AlgemeneHeffingsKorting2020(Table1[[#This Row],[Belastbaar loon]])</f>
        <v>2711</v>
      </c>
      <c r="D20" s="14">
        <f>ArbeidsKorting2020(Table1[[#This Row],[Belastbaar loon]])</f>
        <v>225.55052000000001</v>
      </c>
      <c r="E20" s="14">
        <f>MAX(Table1[[#This Row],[Loonheffing]]-Table1[[#This Row],[Algemene Heffingskorting]]-Table1[[#This Row],[Arbeidskorting]],0)</f>
        <v>59.292979999999943</v>
      </c>
      <c r="F20" s="14">
        <f>Table1[[#This Row],[Belastbaar loon]]-Table1[[#This Row],[Belasting]]</f>
        <v>7961.7070199999998</v>
      </c>
      <c r="G20" s="15">
        <f>(Table1[[#This Row],[Belastbaar loon]]-Table1[[#This Row],[Netto loon]])/Table1[[#This Row],[Belastbaar loon]]</f>
        <v>7.3922179279391808E-3</v>
      </c>
      <c r="H20" s="14">
        <f ca="1">IF(ROW()=2, 0, INDIRECT(ADDRESS(ROW()-1,COLUMN(E:E))))</f>
        <v>55.839179999999828</v>
      </c>
      <c r="I20" s="14">
        <f ca="1">IF(ROW()=2, Table1[[#This Row],[Netto loon]], INDIRECT(ADDRESS(ROW()-1,COLUMN(F:F))))</f>
        <v>7955.1608200000001</v>
      </c>
      <c r="J20" s="14">
        <f ca="1">IF(ROW()=2, 0, Table1[[#This Row],[Belastbaar loon]]-INDIRECT(ADDRESS(ROW()-1,COLUMN(A:A))))</f>
        <v>10</v>
      </c>
      <c r="K20" s="14">
        <f ca="1">Table1[[#This Row],[Netto loon]]-Table1[[#This Row],[Netto vorige schijf]]</f>
        <v>6.5461999999997715</v>
      </c>
      <c r="L20" s="15">
        <f ca="1">(Table1[[#This Row],[Bruto tov vorige schijf]]-Table1[[#This Row],[Netto tov vorige schijf]])/MAX(Table1[[#This Row],[Bruto tov vorige schijf]],1)</f>
        <v>0.34538000000002284</v>
      </c>
    </row>
    <row r="21" spans="1:12" x14ac:dyDescent="0.25">
      <c r="A21" s="14">
        <v>8031</v>
      </c>
      <c r="B21" s="14">
        <f>LoonHeffing2020(Table1[[#This Row],[Belastbaar loon]])</f>
        <v>2999.5785000000001</v>
      </c>
      <c r="C21" s="14">
        <f>AlgemeneHeffingsKorting2020(Table1[[#This Row],[Belastbaar loon]])</f>
        <v>2711</v>
      </c>
      <c r="D21" s="14">
        <f>ArbeidsKorting2020(Table1[[#This Row],[Belastbaar loon]])</f>
        <v>225.83171999999999</v>
      </c>
      <c r="E21" s="14">
        <f>MAX(Table1[[#This Row],[Loonheffing]]-Table1[[#This Row],[Algemene Heffingskorting]]-Table1[[#This Row],[Arbeidskorting]],0)</f>
        <v>62.746780000000086</v>
      </c>
      <c r="F21" s="14">
        <f>Table1[[#This Row],[Belastbaar loon]]-Table1[[#This Row],[Belasting]]</f>
        <v>7968.2532199999996</v>
      </c>
      <c r="G21" s="15">
        <f>(Table1[[#This Row],[Belastbaar loon]]-Table1[[#This Row],[Netto loon]])/Table1[[#This Row],[Belastbaar loon]]</f>
        <v>7.8130718465944955E-3</v>
      </c>
      <c r="H21" s="14">
        <f ca="1">IF(ROW()=2, 0, INDIRECT(ADDRESS(ROW()-1,COLUMN(E:E))))</f>
        <v>59.292979999999943</v>
      </c>
      <c r="I21" s="14">
        <f ca="1">IF(ROW()=2, Table1[[#This Row],[Netto loon]], INDIRECT(ADDRESS(ROW()-1,COLUMN(F:F))))</f>
        <v>7961.7070199999998</v>
      </c>
      <c r="J21" s="14">
        <f ca="1">IF(ROW()=2, 0, Table1[[#This Row],[Belastbaar loon]]-INDIRECT(ADDRESS(ROW()-1,COLUMN(A:A))))</f>
        <v>10</v>
      </c>
      <c r="K21" s="14">
        <f ca="1">Table1[[#This Row],[Netto loon]]-Table1[[#This Row],[Netto vorige schijf]]</f>
        <v>6.5461999999997715</v>
      </c>
      <c r="L21" s="15">
        <f ca="1">(Table1[[#This Row],[Bruto tov vorige schijf]]-Table1[[#This Row],[Netto tov vorige schijf]])/MAX(Table1[[#This Row],[Bruto tov vorige schijf]],1)</f>
        <v>0.34538000000002284</v>
      </c>
    </row>
    <row r="22" spans="1:12" x14ac:dyDescent="0.25">
      <c r="A22" s="14">
        <v>8041</v>
      </c>
      <c r="B22" s="14">
        <f>LoonHeffing2020(Table1[[#This Row],[Belastbaar loon]])</f>
        <v>3003.3135000000002</v>
      </c>
      <c r="C22" s="14">
        <f>AlgemeneHeffingsKorting2020(Table1[[#This Row],[Belastbaar loon]])</f>
        <v>2711</v>
      </c>
      <c r="D22" s="14">
        <f>ArbeidsKorting2020(Table1[[#This Row],[Belastbaar loon]])</f>
        <v>226.11292</v>
      </c>
      <c r="E22" s="14">
        <f>MAX(Table1[[#This Row],[Loonheffing]]-Table1[[#This Row],[Algemene Heffingskorting]]-Table1[[#This Row],[Arbeidskorting]],0)</f>
        <v>66.200580000000201</v>
      </c>
      <c r="F22" s="14">
        <f>Table1[[#This Row],[Belastbaar loon]]-Table1[[#This Row],[Belasting]]</f>
        <v>7974.7994199999994</v>
      </c>
      <c r="G22" s="15">
        <f>(Table1[[#This Row],[Belastbaar loon]]-Table1[[#This Row],[Netto loon]])/Table1[[#This Row],[Belastbaar loon]]</f>
        <v>8.2328789951499354E-3</v>
      </c>
      <c r="H22" s="14">
        <f ca="1">IF(ROW()=2, 0, INDIRECT(ADDRESS(ROW()-1,COLUMN(E:E))))</f>
        <v>62.746780000000086</v>
      </c>
      <c r="I22" s="14">
        <f ca="1">IF(ROW()=2, Table1[[#This Row],[Netto loon]], INDIRECT(ADDRESS(ROW()-1,COLUMN(F:F))))</f>
        <v>7968.2532199999996</v>
      </c>
      <c r="J22" s="14">
        <f ca="1">IF(ROW()=2, 0, Table1[[#This Row],[Belastbaar loon]]-INDIRECT(ADDRESS(ROW()-1,COLUMN(A:A))))</f>
        <v>10</v>
      </c>
      <c r="K22" s="14">
        <f ca="1">Table1[[#This Row],[Netto loon]]-Table1[[#This Row],[Netto vorige schijf]]</f>
        <v>6.5461999999997715</v>
      </c>
      <c r="L22" s="15">
        <f ca="1">(Table1[[#This Row],[Bruto tov vorige schijf]]-Table1[[#This Row],[Netto tov vorige schijf]])/MAX(Table1[[#This Row],[Bruto tov vorige schijf]],1)</f>
        <v>0.34538000000002284</v>
      </c>
    </row>
    <row r="23" spans="1:12" x14ac:dyDescent="0.25">
      <c r="A23" s="14">
        <v>8051</v>
      </c>
      <c r="B23" s="14">
        <f>LoonHeffing2020(Table1[[#This Row],[Belastbaar loon]])</f>
        <v>3007.0484999999999</v>
      </c>
      <c r="C23" s="14">
        <f>AlgemeneHeffingsKorting2020(Table1[[#This Row],[Belastbaar loon]])</f>
        <v>2711</v>
      </c>
      <c r="D23" s="14">
        <f>ArbeidsKorting2020(Table1[[#This Row],[Belastbaar loon]])</f>
        <v>226.39411999999999</v>
      </c>
      <c r="E23" s="14">
        <f>MAX(Table1[[#This Row],[Loonheffing]]-Table1[[#This Row],[Algemene Heffingskorting]]-Table1[[#This Row],[Arbeidskorting]],0)</f>
        <v>69.65437999999989</v>
      </c>
      <c r="F23" s="14">
        <f>Table1[[#This Row],[Belastbaar loon]]-Table1[[#This Row],[Belasting]]</f>
        <v>7981.3456200000001</v>
      </c>
      <c r="G23" s="15">
        <f>(Table1[[#This Row],[Belastbaar loon]]-Table1[[#This Row],[Netto loon]])/Table1[[#This Row],[Belastbaar loon]]</f>
        <v>8.6516432741274314E-3</v>
      </c>
      <c r="H23" s="14">
        <f ca="1">IF(ROW()=2, 0, INDIRECT(ADDRESS(ROW()-1,COLUMN(E:E))))</f>
        <v>66.200580000000201</v>
      </c>
      <c r="I23" s="14">
        <f ca="1">IF(ROW()=2, Table1[[#This Row],[Netto loon]], INDIRECT(ADDRESS(ROW()-1,COLUMN(F:F))))</f>
        <v>7974.7994199999994</v>
      </c>
      <c r="J23" s="14">
        <f ca="1">IF(ROW()=2, 0, Table1[[#This Row],[Belastbaar loon]]-INDIRECT(ADDRESS(ROW()-1,COLUMN(A:A))))</f>
        <v>10</v>
      </c>
      <c r="K23" s="14">
        <f ca="1">Table1[[#This Row],[Netto loon]]-Table1[[#This Row],[Netto vorige schijf]]</f>
        <v>6.546200000000681</v>
      </c>
      <c r="L23" s="15">
        <f ca="1">(Table1[[#This Row],[Bruto tov vorige schijf]]-Table1[[#This Row],[Netto tov vorige schijf]])/MAX(Table1[[#This Row],[Bruto tov vorige schijf]],1)</f>
        <v>0.34537999999993191</v>
      </c>
    </row>
    <row r="24" spans="1:12" x14ac:dyDescent="0.25">
      <c r="A24" s="14">
        <v>8061</v>
      </c>
      <c r="B24" s="14">
        <f>LoonHeffing2020(Table1[[#This Row],[Belastbaar loon]])</f>
        <v>3010.7835</v>
      </c>
      <c r="C24" s="14">
        <f>AlgemeneHeffingsKorting2020(Table1[[#This Row],[Belastbaar loon]])</f>
        <v>2711</v>
      </c>
      <c r="D24" s="14">
        <f>ArbeidsKorting2020(Table1[[#This Row],[Belastbaar loon]])</f>
        <v>226.67532</v>
      </c>
      <c r="E24" s="14">
        <f>MAX(Table1[[#This Row],[Loonheffing]]-Table1[[#This Row],[Algemene Heffingskorting]]-Table1[[#This Row],[Arbeidskorting]],0)</f>
        <v>73.108180000000004</v>
      </c>
      <c r="F24" s="14">
        <f>Table1[[#This Row],[Belastbaar loon]]-Table1[[#This Row],[Belasting]]</f>
        <v>7987.8918199999998</v>
      </c>
      <c r="G24" s="15">
        <f>(Table1[[#This Row],[Belastbaar loon]]-Table1[[#This Row],[Netto loon]])/Table1[[#This Row],[Belastbaar loon]]</f>
        <v>9.0693685646942284E-3</v>
      </c>
      <c r="H24" s="14">
        <f ca="1">IF(ROW()=2, 0, INDIRECT(ADDRESS(ROW()-1,COLUMN(E:E))))</f>
        <v>69.65437999999989</v>
      </c>
      <c r="I24" s="14">
        <f ca="1">IF(ROW()=2, Table1[[#This Row],[Netto loon]], INDIRECT(ADDRESS(ROW()-1,COLUMN(F:F))))</f>
        <v>7981.3456200000001</v>
      </c>
      <c r="J24" s="14">
        <f ca="1">IF(ROW()=2, 0, Table1[[#This Row],[Belastbaar loon]]-INDIRECT(ADDRESS(ROW()-1,COLUMN(A:A))))</f>
        <v>10</v>
      </c>
      <c r="K24" s="14">
        <f ca="1">Table1[[#This Row],[Netto loon]]-Table1[[#This Row],[Netto vorige schijf]]</f>
        <v>6.5461999999997715</v>
      </c>
      <c r="L24" s="15">
        <f ca="1">(Table1[[#This Row],[Bruto tov vorige schijf]]-Table1[[#This Row],[Netto tov vorige schijf]])/MAX(Table1[[#This Row],[Bruto tov vorige schijf]],1)</f>
        <v>0.34538000000002284</v>
      </c>
    </row>
    <row r="25" spans="1:12" x14ac:dyDescent="0.25">
      <c r="A25" s="14">
        <v>8071</v>
      </c>
      <c r="B25" s="14">
        <f>LoonHeffing2020(Table1[[#This Row],[Belastbaar loon]])</f>
        <v>3014.5185000000001</v>
      </c>
      <c r="C25" s="14">
        <f>AlgemeneHeffingsKorting2020(Table1[[#This Row],[Belastbaar loon]])</f>
        <v>2711</v>
      </c>
      <c r="D25" s="14">
        <f>ArbeidsKorting2020(Table1[[#This Row],[Belastbaar loon]])</f>
        <v>226.95651999999998</v>
      </c>
      <c r="E25" s="14">
        <f>MAX(Table1[[#This Row],[Loonheffing]]-Table1[[#This Row],[Algemene Heffingskorting]]-Table1[[#This Row],[Arbeidskorting]],0)</f>
        <v>76.561980000000148</v>
      </c>
      <c r="F25" s="14">
        <f>Table1[[#This Row],[Belastbaar loon]]-Table1[[#This Row],[Belasting]]</f>
        <v>7994.4380199999996</v>
      </c>
      <c r="G25" s="15">
        <f>(Table1[[#This Row],[Belastbaar loon]]-Table1[[#This Row],[Netto loon]])/Table1[[#This Row],[Belastbaar loon]]</f>
        <v>9.4860587287821097E-3</v>
      </c>
      <c r="H25" s="14">
        <f ca="1">IF(ROW()=2, 0, INDIRECT(ADDRESS(ROW()-1,COLUMN(E:E))))</f>
        <v>73.108180000000004</v>
      </c>
      <c r="I25" s="14">
        <f ca="1">IF(ROW()=2, Table1[[#This Row],[Netto loon]], INDIRECT(ADDRESS(ROW()-1,COLUMN(F:F))))</f>
        <v>7987.8918199999998</v>
      </c>
      <c r="J25" s="14">
        <f ca="1">IF(ROW()=2, 0, Table1[[#This Row],[Belastbaar loon]]-INDIRECT(ADDRESS(ROW()-1,COLUMN(A:A))))</f>
        <v>10</v>
      </c>
      <c r="K25" s="14">
        <f ca="1">Table1[[#This Row],[Netto loon]]-Table1[[#This Row],[Netto vorige schijf]]</f>
        <v>6.5461999999997715</v>
      </c>
      <c r="L25" s="15">
        <f ca="1">(Table1[[#This Row],[Bruto tov vorige schijf]]-Table1[[#This Row],[Netto tov vorige schijf]])/MAX(Table1[[#This Row],[Bruto tov vorige schijf]],1)</f>
        <v>0.34538000000002284</v>
      </c>
    </row>
    <row r="26" spans="1:12" x14ac:dyDescent="0.25">
      <c r="A26" s="14">
        <v>8081</v>
      </c>
      <c r="B26" s="14">
        <f>LoonHeffing2020(Table1[[#This Row],[Belastbaar loon]])</f>
        <v>3018.2534999999998</v>
      </c>
      <c r="C26" s="14">
        <f>AlgemeneHeffingsKorting2020(Table1[[#This Row],[Belastbaar loon]])</f>
        <v>2711</v>
      </c>
      <c r="D26" s="14">
        <f>ArbeidsKorting2020(Table1[[#This Row],[Belastbaar loon]])</f>
        <v>227.23772</v>
      </c>
      <c r="E26" s="14">
        <f>MAX(Table1[[#This Row],[Loonheffing]]-Table1[[#This Row],[Algemene Heffingskorting]]-Table1[[#This Row],[Arbeidskorting]],0)</f>
        <v>80.015779999999808</v>
      </c>
      <c r="F26" s="14">
        <f>Table1[[#This Row],[Belastbaar loon]]-Table1[[#This Row],[Belasting]]</f>
        <v>8000.9842200000003</v>
      </c>
      <c r="G26" s="15">
        <f>(Table1[[#This Row],[Belastbaar loon]]-Table1[[#This Row],[Netto loon]])/Table1[[#This Row],[Belastbaar loon]]</f>
        <v>9.9017176092067467E-3</v>
      </c>
      <c r="H26" s="14">
        <f ca="1">IF(ROW()=2, 0, INDIRECT(ADDRESS(ROW()-1,COLUMN(E:E))))</f>
        <v>76.561980000000148</v>
      </c>
      <c r="I26" s="14">
        <f ca="1">IF(ROW()=2, Table1[[#This Row],[Netto loon]], INDIRECT(ADDRESS(ROW()-1,COLUMN(F:F))))</f>
        <v>7994.4380199999996</v>
      </c>
      <c r="J26" s="14">
        <f ca="1">IF(ROW()=2, 0, Table1[[#This Row],[Belastbaar loon]]-INDIRECT(ADDRESS(ROW()-1,COLUMN(A:A))))</f>
        <v>10</v>
      </c>
      <c r="K26" s="14">
        <f ca="1">Table1[[#This Row],[Netto loon]]-Table1[[#This Row],[Netto vorige schijf]]</f>
        <v>6.546200000000681</v>
      </c>
      <c r="L26" s="15">
        <f ca="1">(Table1[[#This Row],[Bruto tov vorige schijf]]-Table1[[#This Row],[Netto tov vorige schijf]])/MAX(Table1[[#This Row],[Bruto tov vorige schijf]],1)</f>
        <v>0.34537999999993191</v>
      </c>
    </row>
    <row r="27" spans="1:12" x14ac:dyDescent="0.25">
      <c r="A27" s="14">
        <v>8091</v>
      </c>
      <c r="B27" s="14">
        <f>LoonHeffing2020(Table1[[#This Row],[Belastbaar loon]])</f>
        <v>3021.9884999999999</v>
      </c>
      <c r="C27" s="14">
        <f>AlgemeneHeffingsKorting2020(Table1[[#This Row],[Belastbaar loon]])</f>
        <v>2711</v>
      </c>
      <c r="D27" s="14">
        <f>ArbeidsKorting2020(Table1[[#This Row],[Belastbaar loon]])</f>
        <v>227.51891999999998</v>
      </c>
      <c r="E27" s="14">
        <f>MAX(Table1[[#This Row],[Loonheffing]]-Table1[[#This Row],[Algemene Heffingskorting]]-Table1[[#This Row],[Arbeidskorting]],0)</f>
        <v>83.469579999999951</v>
      </c>
      <c r="F27" s="14">
        <f>Table1[[#This Row],[Belastbaar loon]]-Table1[[#This Row],[Belasting]]</f>
        <v>8007.53042</v>
      </c>
      <c r="G27" s="15">
        <f>(Table1[[#This Row],[Belastbaar loon]]-Table1[[#This Row],[Netto loon]])/Table1[[#This Row],[Belastbaar loon]]</f>
        <v>1.0316349029786176E-2</v>
      </c>
      <c r="H27" s="14">
        <f ca="1">IF(ROW()=2, 0, INDIRECT(ADDRESS(ROW()-1,COLUMN(E:E))))</f>
        <v>80.015779999999808</v>
      </c>
      <c r="I27" s="14">
        <f ca="1">IF(ROW()=2, Table1[[#This Row],[Netto loon]], INDIRECT(ADDRESS(ROW()-1,COLUMN(F:F))))</f>
        <v>8000.9842200000003</v>
      </c>
      <c r="J27" s="14">
        <f ca="1">IF(ROW()=2, 0, Table1[[#This Row],[Belastbaar loon]]-INDIRECT(ADDRESS(ROW()-1,COLUMN(A:A))))</f>
        <v>10</v>
      </c>
      <c r="K27" s="14">
        <f ca="1">Table1[[#This Row],[Netto loon]]-Table1[[#This Row],[Netto vorige schijf]]</f>
        <v>6.5461999999997715</v>
      </c>
      <c r="L27" s="15">
        <f ca="1">(Table1[[#This Row],[Bruto tov vorige schijf]]-Table1[[#This Row],[Netto tov vorige schijf]])/MAX(Table1[[#This Row],[Bruto tov vorige schijf]],1)</f>
        <v>0.34538000000002284</v>
      </c>
    </row>
    <row r="28" spans="1:12" x14ac:dyDescent="0.25">
      <c r="A28" s="14">
        <v>8101</v>
      </c>
      <c r="B28" s="14">
        <f>LoonHeffing2020(Table1[[#This Row],[Belastbaar loon]])</f>
        <v>3025.7235000000001</v>
      </c>
      <c r="C28" s="14">
        <f>AlgemeneHeffingsKorting2020(Table1[[#This Row],[Belastbaar loon]])</f>
        <v>2711</v>
      </c>
      <c r="D28" s="14">
        <f>ArbeidsKorting2020(Table1[[#This Row],[Belastbaar loon]])</f>
        <v>227.80011999999999</v>
      </c>
      <c r="E28" s="14">
        <f>MAX(Table1[[#This Row],[Loonheffing]]-Table1[[#This Row],[Algemene Heffingskorting]]-Table1[[#This Row],[Arbeidskorting]],0)</f>
        <v>86.923380000000066</v>
      </c>
      <c r="F28" s="14">
        <f>Table1[[#This Row],[Belastbaar loon]]-Table1[[#This Row],[Belasting]]</f>
        <v>8014.0766199999998</v>
      </c>
      <c r="G28" s="15">
        <f>(Table1[[#This Row],[Belastbaar loon]]-Table1[[#This Row],[Netto loon]])/Table1[[#This Row],[Belastbaar loon]]</f>
        <v>1.0729956795457372E-2</v>
      </c>
      <c r="H28" s="14">
        <f ca="1">IF(ROW()=2, 0, INDIRECT(ADDRESS(ROW()-1,COLUMN(E:E))))</f>
        <v>83.469579999999951</v>
      </c>
      <c r="I28" s="14">
        <f ca="1">IF(ROW()=2, Table1[[#This Row],[Netto loon]], INDIRECT(ADDRESS(ROW()-1,COLUMN(F:F))))</f>
        <v>8007.53042</v>
      </c>
      <c r="J28" s="14">
        <f ca="1">IF(ROW()=2, 0, Table1[[#This Row],[Belastbaar loon]]-INDIRECT(ADDRESS(ROW()-1,COLUMN(A:A))))</f>
        <v>10</v>
      </c>
      <c r="K28" s="14">
        <f ca="1">Table1[[#This Row],[Netto loon]]-Table1[[#This Row],[Netto vorige schijf]]</f>
        <v>6.5461999999997715</v>
      </c>
      <c r="L28" s="15">
        <f ca="1">(Table1[[#This Row],[Bruto tov vorige schijf]]-Table1[[#This Row],[Netto tov vorige schijf]])/MAX(Table1[[#This Row],[Bruto tov vorige schijf]],1)</f>
        <v>0.34538000000002284</v>
      </c>
    </row>
    <row r="29" spans="1:12" x14ac:dyDescent="0.25">
      <c r="A29" s="14">
        <v>8111</v>
      </c>
      <c r="B29" s="14">
        <f>LoonHeffing2020(Table1[[#This Row],[Belastbaar loon]])</f>
        <v>3029.4585000000002</v>
      </c>
      <c r="C29" s="14">
        <f>AlgemeneHeffingsKorting2020(Table1[[#This Row],[Belastbaar loon]])</f>
        <v>2711</v>
      </c>
      <c r="D29" s="14">
        <f>ArbeidsKorting2020(Table1[[#This Row],[Belastbaar loon]])</f>
        <v>228.08132000000001</v>
      </c>
      <c r="E29" s="14">
        <f>MAX(Table1[[#This Row],[Loonheffing]]-Table1[[#This Row],[Algemene Heffingskorting]]-Table1[[#This Row],[Arbeidskorting]],0)</f>
        <v>90.37718000000018</v>
      </c>
      <c r="F29" s="14">
        <f>Table1[[#This Row],[Belastbaar loon]]-Table1[[#This Row],[Belasting]]</f>
        <v>8020.6228199999996</v>
      </c>
      <c r="G29" s="15">
        <f>(Table1[[#This Row],[Belastbaar loon]]-Table1[[#This Row],[Netto loon]])/Table1[[#This Row],[Belastbaar loon]]</f>
        <v>1.1142544692393097E-2</v>
      </c>
      <c r="H29" s="14">
        <f ca="1">IF(ROW()=2, 0, INDIRECT(ADDRESS(ROW()-1,COLUMN(E:E))))</f>
        <v>86.923380000000066</v>
      </c>
      <c r="I29" s="14">
        <f ca="1">IF(ROW()=2, Table1[[#This Row],[Netto loon]], INDIRECT(ADDRESS(ROW()-1,COLUMN(F:F))))</f>
        <v>8014.0766199999998</v>
      </c>
      <c r="J29" s="14">
        <f ca="1">IF(ROW()=2, 0, Table1[[#This Row],[Belastbaar loon]]-INDIRECT(ADDRESS(ROW()-1,COLUMN(A:A))))</f>
        <v>10</v>
      </c>
      <c r="K29" s="14">
        <f ca="1">Table1[[#This Row],[Netto loon]]-Table1[[#This Row],[Netto vorige schijf]]</f>
        <v>6.5461999999997715</v>
      </c>
      <c r="L29" s="15">
        <f ca="1">(Table1[[#This Row],[Bruto tov vorige schijf]]-Table1[[#This Row],[Netto tov vorige schijf]])/MAX(Table1[[#This Row],[Bruto tov vorige schijf]],1)</f>
        <v>0.34538000000002284</v>
      </c>
    </row>
    <row r="30" spans="1:12" x14ac:dyDescent="0.25">
      <c r="A30" s="14">
        <v>8121</v>
      </c>
      <c r="B30" s="14">
        <f>LoonHeffing2020(Table1[[#This Row],[Belastbaar loon]])</f>
        <v>3033.1934999999999</v>
      </c>
      <c r="C30" s="14">
        <f>AlgemeneHeffingsKorting2020(Table1[[#This Row],[Belastbaar loon]])</f>
        <v>2711</v>
      </c>
      <c r="D30" s="14">
        <f>ArbeidsKorting2020(Table1[[#This Row],[Belastbaar loon]])</f>
        <v>228.36251999999999</v>
      </c>
      <c r="E30" s="14">
        <f>MAX(Table1[[#This Row],[Loonheffing]]-Table1[[#This Row],[Algemene Heffingskorting]]-Table1[[#This Row],[Arbeidskorting]],0)</f>
        <v>93.830979999999869</v>
      </c>
      <c r="F30" s="14">
        <f>Table1[[#This Row],[Belastbaar loon]]-Table1[[#This Row],[Belasting]]</f>
        <v>8027.1690200000003</v>
      </c>
      <c r="G30" s="15">
        <f>(Table1[[#This Row],[Belastbaar loon]]-Table1[[#This Row],[Netto loon]])/Table1[[#This Row],[Belastbaar loon]]</f>
        <v>1.1554116488117194E-2</v>
      </c>
      <c r="H30" s="14">
        <f ca="1">IF(ROW()=2, 0, INDIRECT(ADDRESS(ROW()-1,COLUMN(E:E))))</f>
        <v>90.37718000000018</v>
      </c>
      <c r="I30" s="14">
        <f ca="1">IF(ROW()=2, Table1[[#This Row],[Netto loon]], INDIRECT(ADDRESS(ROW()-1,COLUMN(F:F))))</f>
        <v>8020.6228199999996</v>
      </c>
      <c r="J30" s="14">
        <f ca="1">IF(ROW()=2, 0, Table1[[#This Row],[Belastbaar loon]]-INDIRECT(ADDRESS(ROW()-1,COLUMN(A:A))))</f>
        <v>10</v>
      </c>
      <c r="K30" s="14">
        <f ca="1">Table1[[#This Row],[Netto loon]]-Table1[[#This Row],[Netto vorige schijf]]</f>
        <v>6.546200000000681</v>
      </c>
      <c r="L30" s="15">
        <f ca="1">(Table1[[#This Row],[Bruto tov vorige schijf]]-Table1[[#This Row],[Netto tov vorige schijf]])/MAX(Table1[[#This Row],[Bruto tov vorige schijf]],1)</f>
        <v>0.34537999999993191</v>
      </c>
    </row>
    <row r="31" spans="1:12" x14ac:dyDescent="0.25">
      <c r="A31" s="14">
        <v>8131</v>
      </c>
      <c r="B31" s="14">
        <f>LoonHeffing2020(Table1[[#This Row],[Belastbaar loon]])</f>
        <v>3036.9285</v>
      </c>
      <c r="C31" s="14">
        <f>AlgemeneHeffingsKorting2020(Table1[[#This Row],[Belastbaar loon]])</f>
        <v>2711</v>
      </c>
      <c r="D31" s="14">
        <f>ArbeidsKorting2020(Table1[[#This Row],[Belastbaar loon]])</f>
        <v>228.64372</v>
      </c>
      <c r="E31" s="14">
        <f>MAX(Table1[[#This Row],[Loonheffing]]-Table1[[#This Row],[Algemene Heffingskorting]]-Table1[[#This Row],[Arbeidskorting]],0)</f>
        <v>97.284779999999984</v>
      </c>
      <c r="F31" s="14">
        <f>Table1[[#This Row],[Belastbaar loon]]-Table1[[#This Row],[Belasting]]</f>
        <v>8033.71522</v>
      </c>
      <c r="G31" s="15">
        <f>(Table1[[#This Row],[Belastbaar loon]]-Table1[[#This Row],[Netto loon]])/Table1[[#This Row],[Belastbaar loon]]</f>
        <v>1.1964675931619722E-2</v>
      </c>
      <c r="H31" s="14">
        <f ca="1">IF(ROW()=2, 0, INDIRECT(ADDRESS(ROW()-1,COLUMN(E:E))))</f>
        <v>93.830979999999869</v>
      </c>
      <c r="I31" s="14">
        <f ca="1">IF(ROW()=2, Table1[[#This Row],[Netto loon]], INDIRECT(ADDRESS(ROW()-1,COLUMN(F:F))))</f>
        <v>8027.1690200000003</v>
      </c>
      <c r="J31" s="14">
        <f ca="1">IF(ROW()=2, 0, Table1[[#This Row],[Belastbaar loon]]-INDIRECT(ADDRESS(ROW()-1,COLUMN(A:A))))</f>
        <v>10</v>
      </c>
      <c r="K31" s="14">
        <f ca="1">Table1[[#This Row],[Netto loon]]-Table1[[#This Row],[Netto vorige schijf]]</f>
        <v>6.5461999999997715</v>
      </c>
      <c r="L31" s="15">
        <f ca="1">(Table1[[#This Row],[Bruto tov vorige schijf]]-Table1[[#This Row],[Netto tov vorige schijf]])/MAX(Table1[[#This Row],[Bruto tov vorige schijf]],1)</f>
        <v>0.34538000000002284</v>
      </c>
    </row>
    <row r="32" spans="1:12" x14ac:dyDescent="0.25">
      <c r="A32" s="14">
        <v>8141</v>
      </c>
      <c r="B32" s="14">
        <f>LoonHeffing2020(Table1[[#This Row],[Belastbaar loon]])</f>
        <v>3040.6635000000001</v>
      </c>
      <c r="C32" s="14">
        <f>AlgemeneHeffingsKorting2020(Table1[[#This Row],[Belastbaar loon]])</f>
        <v>2711</v>
      </c>
      <c r="D32" s="14">
        <f>ArbeidsKorting2020(Table1[[#This Row],[Belastbaar loon]])</f>
        <v>228.92491999999999</v>
      </c>
      <c r="E32" s="14">
        <f>MAX(Table1[[#This Row],[Loonheffing]]-Table1[[#This Row],[Algemene Heffingskorting]]-Table1[[#This Row],[Arbeidskorting]],0)</f>
        <v>100.73858000000013</v>
      </c>
      <c r="F32" s="14">
        <f>Table1[[#This Row],[Belastbaar loon]]-Table1[[#This Row],[Belasting]]</f>
        <v>8040.2614199999998</v>
      </c>
      <c r="G32" s="15">
        <f>(Table1[[#This Row],[Belastbaar loon]]-Table1[[#This Row],[Netto loon]])/Table1[[#This Row],[Belastbaar loon]]</f>
        <v>1.2374226753470113E-2</v>
      </c>
      <c r="H32" s="14">
        <f ca="1">IF(ROW()=2, 0, INDIRECT(ADDRESS(ROW()-1,COLUMN(E:E))))</f>
        <v>97.284779999999984</v>
      </c>
      <c r="I32" s="14">
        <f ca="1">IF(ROW()=2, Table1[[#This Row],[Netto loon]], INDIRECT(ADDRESS(ROW()-1,COLUMN(F:F))))</f>
        <v>8033.71522</v>
      </c>
      <c r="J32" s="14">
        <f ca="1">IF(ROW()=2, 0, Table1[[#This Row],[Belastbaar loon]]-INDIRECT(ADDRESS(ROW()-1,COLUMN(A:A))))</f>
        <v>10</v>
      </c>
      <c r="K32" s="14">
        <f ca="1">Table1[[#This Row],[Netto loon]]-Table1[[#This Row],[Netto vorige schijf]]</f>
        <v>6.5461999999997715</v>
      </c>
      <c r="L32" s="15">
        <f ca="1">(Table1[[#This Row],[Bruto tov vorige schijf]]-Table1[[#This Row],[Netto tov vorige schijf]])/MAX(Table1[[#This Row],[Bruto tov vorige schijf]],1)</f>
        <v>0.34538000000002284</v>
      </c>
    </row>
    <row r="33" spans="1:12" x14ac:dyDescent="0.25">
      <c r="A33" s="14">
        <v>8151</v>
      </c>
      <c r="B33" s="14">
        <f>LoonHeffing2020(Table1[[#This Row],[Belastbaar loon]])</f>
        <v>3044.3984999999998</v>
      </c>
      <c r="C33" s="14">
        <f>AlgemeneHeffingsKorting2020(Table1[[#This Row],[Belastbaar loon]])</f>
        <v>2711</v>
      </c>
      <c r="D33" s="14">
        <f>ArbeidsKorting2020(Table1[[#This Row],[Belastbaar loon]])</f>
        <v>229.20612</v>
      </c>
      <c r="E33" s="14">
        <f>MAX(Table1[[#This Row],[Loonheffing]]-Table1[[#This Row],[Algemene Heffingskorting]]-Table1[[#This Row],[Arbeidskorting]],0)</f>
        <v>104.19237999999979</v>
      </c>
      <c r="F33" s="14">
        <f>Table1[[#This Row],[Belastbaar loon]]-Table1[[#This Row],[Belasting]]</f>
        <v>8046.8076200000005</v>
      </c>
      <c r="G33" s="15">
        <f>(Table1[[#This Row],[Belastbaar loon]]-Table1[[#This Row],[Netto loon]])/Table1[[#This Row],[Belastbaar loon]]</f>
        <v>1.27827726659305E-2</v>
      </c>
      <c r="H33" s="14">
        <f ca="1">IF(ROW()=2, 0, INDIRECT(ADDRESS(ROW()-1,COLUMN(E:E))))</f>
        <v>100.73858000000013</v>
      </c>
      <c r="I33" s="14">
        <f ca="1">IF(ROW()=2, Table1[[#This Row],[Netto loon]], INDIRECT(ADDRESS(ROW()-1,COLUMN(F:F))))</f>
        <v>8040.2614199999998</v>
      </c>
      <c r="J33" s="14">
        <f ca="1">IF(ROW()=2, 0, Table1[[#This Row],[Belastbaar loon]]-INDIRECT(ADDRESS(ROW()-1,COLUMN(A:A))))</f>
        <v>10</v>
      </c>
      <c r="K33" s="14">
        <f ca="1">Table1[[#This Row],[Netto loon]]-Table1[[#This Row],[Netto vorige schijf]]</f>
        <v>6.546200000000681</v>
      </c>
      <c r="L33" s="15">
        <f ca="1">(Table1[[#This Row],[Bruto tov vorige schijf]]-Table1[[#This Row],[Netto tov vorige schijf]])/MAX(Table1[[#This Row],[Bruto tov vorige schijf]],1)</f>
        <v>0.34537999999993191</v>
      </c>
    </row>
    <row r="34" spans="1:12" x14ac:dyDescent="0.25">
      <c r="A34" s="14">
        <v>8161</v>
      </c>
      <c r="B34" s="14">
        <f>LoonHeffing2020(Table1[[#This Row],[Belastbaar loon]])</f>
        <v>3048.1334999999999</v>
      </c>
      <c r="C34" s="14">
        <f>AlgemeneHeffingsKorting2020(Table1[[#This Row],[Belastbaar loon]])</f>
        <v>2711</v>
      </c>
      <c r="D34" s="14">
        <f>ArbeidsKorting2020(Table1[[#This Row],[Belastbaar loon]])</f>
        <v>229.48731999999998</v>
      </c>
      <c r="E34" s="14">
        <f>MAX(Table1[[#This Row],[Loonheffing]]-Table1[[#This Row],[Algemene Heffingskorting]]-Table1[[#This Row],[Arbeidskorting]],0)</f>
        <v>107.64617999999993</v>
      </c>
      <c r="F34" s="14">
        <f>Table1[[#This Row],[Belastbaar loon]]-Table1[[#This Row],[Belasting]]</f>
        <v>8053.3538200000003</v>
      </c>
      <c r="G34" s="15">
        <f>(Table1[[#This Row],[Belastbaar loon]]-Table1[[#This Row],[Netto loon]])/Table1[[#This Row],[Belastbaar loon]]</f>
        <v>1.3190317363068218E-2</v>
      </c>
      <c r="H34" s="14">
        <f ca="1">IF(ROW()=2, 0, INDIRECT(ADDRESS(ROW()-1,COLUMN(E:E))))</f>
        <v>104.19237999999979</v>
      </c>
      <c r="I34" s="14">
        <f ca="1">IF(ROW()=2, Table1[[#This Row],[Netto loon]], INDIRECT(ADDRESS(ROW()-1,COLUMN(F:F))))</f>
        <v>8046.8076200000005</v>
      </c>
      <c r="J34" s="14">
        <f ca="1">IF(ROW()=2, 0, Table1[[#This Row],[Belastbaar loon]]-INDIRECT(ADDRESS(ROW()-1,COLUMN(A:A))))</f>
        <v>10</v>
      </c>
      <c r="K34" s="14">
        <f ca="1">Table1[[#This Row],[Netto loon]]-Table1[[#This Row],[Netto vorige schijf]]</f>
        <v>6.5461999999997715</v>
      </c>
      <c r="L34" s="15">
        <f ca="1">(Table1[[#This Row],[Bruto tov vorige schijf]]-Table1[[#This Row],[Netto tov vorige schijf]])/MAX(Table1[[#This Row],[Bruto tov vorige schijf]],1)</f>
        <v>0.34538000000002284</v>
      </c>
    </row>
    <row r="35" spans="1:12" x14ac:dyDescent="0.25">
      <c r="A35" s="14">
        <v>8171</v>
      </c>
      <c r="B35" s="14">
        <f>LoonHeffing2020(Table1[[#This Row],[Belastbaar loon]])</f>
        <v>3051.8685</v>
      </c>
      <c r="C35" s="14">
        <f>AlgemeneHeffingsKorting2020(Table1[[#This Row],[Belastbaar loon]])</f>
        <v>2711</v>
      </c>
      <c r="D35" s="14">
        <f>ArbeidsKorting2020(Table1[[#This Row],[Belastbaar loon]])</f>
        <v>229.76852</v>
      </c>
      <c r="E35" s="14">
        <f>MAX(Table1[[#This Row],[Loonheffing]]-Table1[[#This Row],[Algemene Heffingskorting]]-Table1[[#This Row],[Arbeidskorting]],0)</f>
        <v>111.09998000000004</v>
      </c>
      <c r="F35" s="14">
        <f>Table1[[#This Row],[Belastbaar loon]]-Table1[[#This Row],[Belasting]]</f>
        <v>8059.90002</v>
      </c>
      <c r="G35" s="15">
        <f>(Table1[[#This Row],[Belastbaar loon]]-Table1[[#This Row],[Netto loon]])/Table1[[#This Row],[Belastbaar loon]]</f>
        <v>1.3596864520866473E-2</v>
      </c>
      <c r="H35" s="14">
        <f ca="1">IF(ROW()=2, 0, INDIRECT(ADDRESS(ROW()-1,COLUMN(E:E))))</f>
        <v>107.64617999999993</v>
      </c>
      <c r="I35" s="14">
        <f ca="1">IF(ROW()=2, Table1[[#This Row],[Netto loon]], INDIRECT(ADDRESS(ROW()-1,COLUMN(F:F))))</f>
        <v>8053.3538200000003</v>
      </c>
      <c r="J35" s="14">
        <f ca="1">IF(ROW()=2, 0, Table1[[#This Row],[Belastbaar loon]]-INDIRECT(ADDRESS(ROW()-1,COLUMN(A:A))))</f>
        <v>10</v>
      </c>
      <c r="K35" s="14">
        <f ca="1">Table1[[#This Row],[Netto loon]]-Table1[[#This Row],[Netto vorige schijf]]</f>
        <v>6.5461999999997715</v>
      </c>
      <c r="L35" s="15">
        <f ca="1">(Table1[[#This Row],[Bruto tov vorige schijf]]-Table1[[#This Row],[Netto tov vorige schijf]])/MAX(Table1[[#This Row],[Bruto tov vorige schijf]],1)</f>
        <v>0.34538000000002284</v>
      </c>
    </row>
    <row r="36" spans="1:12" x14ac:dyDescent="0.25">
      <c r="A36" s="14">
        <v>8181</v>
      </c>
      <c r="B36" s="14">
        <f>LoonHeffing2020(Table1[[#This Row],[Belastbaar loon]])</f>
        <v>3055.6035000000002</v>
      </c>
      <c r="C36" s="14">
        <f>AlgemeneHeffingsKorting2020(Table1[[#This Row],[Belastbaar loon]])</f>
        <v>2711</v>
      </c>
      <c r="D36" s="14">
        <f>ArbeidsKorting2020(Table1[[#This Row],[Belastbaar loon]])</f>
        <v>230.04971999999998</v>
      </c>
      <c r="E36" s="14">
        <f>MAX(Table1[[#This Row],[Loonheffing]]-Table1[[#This Row],[Algemene Heffingskorting]]-Table1[[#This Row],[Arbeidskorting]],0)</f>
        <v>114.55378000000019</v>
      </c>
      <c r="F36" s="14">
        <f>Table1[[#This Row],[Belastbaar loon]]-Table1[[#This Row],[Belasting]]</f>
        <v>8066.4462199999998</v>
      </c>
      <c r="G36" s="15">
        <f>(Table1[[#This Row],[Belastbaar loon]]-Table1[[#This Row],[Netto loon]])/Table1[[#This Row],[Belastbaar loon]]</f>
        <v>1.4002417797335312E-2</v>
      </c>
      <c r="H36" s="14">
        <f ca="1">IF(ROW()=2, 0, INDIRECT(ADDRESS(ROW()-1,COLUMN(E:E))))</f>
        <v>111.09998000000004</v>
      </c>
      <c r="I36" s="14">
        <f ca="1">IF(ROW()=2, Table1[[#This Row],[Netto loon]], INDIRECT(ADDRESS(ROW()-1,COLUMN(F:F))))</f>
        <v>8059.90002</v>
      </c>
      <c r="J36" s="14">
        <f ca="1">IF(ROW()=2, 0, Table1[[#This Row],[Belastbaar loon]]-INDIRECT(ADDRESS(ROW()-1,COLUMN(A:A))))</f>
        <v>10</v>
      </c>
      <c r="K36" s="14">
        <f ca="1">Table1[[#This Row],[Netto loon]]-Table1[[#This Row],[Netto vorige schijf]]</f>
        <v>6.5461999999997715</v>
      </c>
      <c r="L36" s="15">
        <f ca="1">(Table1[[#This Row],[Bruto tov vorige schijf]]-Table1[[#This Row],[Netto tov vorige schijf]])/MAX(Table1[[#This Row],[Bruto tov vorige schijf]],1)</f>
        <v>0.34538000000002284</v>
      </c>
    </row>
    <row r="37" spans="1:12" x14ac:dyDescent="0.25">
      <c r="A37" s="14">
        <v>8191</v>
      </c>
      <c r="B37" s="14">
        <f>LoonHeffing2020(Table1[[#This Row],[Belastbaar loon]])</f>
        <v>3059.3384999999998</v>
      </c>
      <c r="C37" s="14">
        <f>AlgemeneHeffingsKorting2020(Table1[[#This Row],[Belastbaar loon]])</f>
        <v>2711</v>
      </c>
      <c r="D37" s="14">
        <f>ArbeidsKorting2020(Table1[[#This Row],[Belastbaar loon]])</f>
        <v>230.33091999999999</v>
      </c>
      <c r="E37" s="14">
        <f>MAX(Table1[[#This Row],[Loonheffing]]-Table1[[#This Row],[Algemene Heffingskorting]]-Table1[[#This Row],[Arbeidskorting]],0)</f>
        <v>118.00757999999985</v>
      </c>
      <c r="F37" s="14">
        <f>Table1[[#This Row],[Belastbaar loon]]-Table1[[#This Row],[Belasting]]</f>
        <v>8072.9924200000005</v>
      </c>
      <c r="G37" s="15">
        <f>(Table1[[#This Row],[Belastbaar loon]]-Table1[[#This Row],[Netto loon]])/Table1[[#This Row],[Belastbaar loon]]</f>
        <v>1.4406980832621109E-2</v>
      </c>
      <c r="H37" s="14">
        <f ca="1">IF(ROW()=2, 0, INDIRECT(ADDRESS(ROW()-1,COLUMN(E:E))))</f>
        <v>114.55378000000019</v>
      </c>
      <c r="I37" s="14">
        <f ca="1">IF(ROW()=2, Table1[[#This Row],[Netto loon]], INDIRECT(ADDRESS(ROW()-1,COLUMN(F:F))))</f>
        <v>8066.4462199999998</v>
      </c>
      <c r="J37" s="14">
        <f ca="1">IF(ROW()=2, 0, Table1[[#This Row],[Belastbaar loon]]-INDIRECT(ADDRESS(ROW()-1,COLUMN(A:A))))</f>
        <v>10</v>
      </c>
      <c r="K37" s="14">
        <f ca="1">Table1[[#This Row],[Netto loon]]-Table1[[#This Row],[Netto vorige schijf]]</f>
        <v>6.546200000000681</v>
      </c>
      <c r="L37" s="15">
        <f ca="1">(Table1[[#This Row],[Bruto tov vorige schijf]]-Table1[[#This Row],[Netto tov vorige schijf]])/MAX(Table1[[#This Row],[Bruto tov vorige schijf]],1)</f>
        <v>0.34537999999993191</v>
      </c>
    </row>
    <row r="38" spans="1:12" x14ac:dyDescent="0.25">
      <c r="A38" s="14">
        <v>8201</v>
      </c>
      <c r="B38" s="14">
        <f>LoonHeffing2020(Table1[[#This Row],[Belastbaar loon]])</f>
        <v>3063.0735</v>
      </c>
      <c r="C38" s="14">
        <f>AlgemeneHeffingsKorting2020(Table1[[#This Row],[Belastbaar loon]])</f>
        <v>2711</v>
      </c>
      <c r="D38" s="14">
        <f>ArbeidsKorting2020(Table1[[#This Row],[Belastbaar loon]])</f>
        <v>230.61212</v>
      </c>
      <c r="E38" s="14">
        <f>MAX(Table1[[#This Row],[Loonheffing]]-Table1[[#This Row],[Algemene Heffingskorting]]-Table1[[#This Row],[Arbeidskorting]],0)</f>
        <v>121.46137999999996</v>
      </c>
      <c r="F38" s="14">
        <f>Table1[[#This Row],[Belastbaar loon]]-Table1[[#This Row],[Belasting]]</f>
        <v>8079.5386200000003</v>
      </c>
      <c r="G38" s="15">
        <f>(Table1[[#This Row],[Belastbaar loon]]-Table1[[#This Row],[Netto loon]])/Table1[[#This Row],[Belastbaar loon]]</f>
        <v>1.481055724911593E-2</v>
      </c>
      <c r="H38" s="14">
        <f ca="1">IF(ROW()=2, 0, INDIRECT(ADDRESS(ROW()-1,COLUMN(E:E))))</f>
        <v>118.00757999999985</v>
      </c>
      <c r="I38" s="14">
        <f ca="1">IF(ROW()=2, Table1[[#This Row],[Netto loon]], INDIRECT(ADDRESS(ROW()-1,COLUMN(F:F))))</f>
        <v>8072.9924200000005</v>
      </c>
      <c r="J38" s="14">
        <f ca="1">IF(ROW()=2, 0, Table1[[#This Row],[Belastbaar loon]]-INDIRECT(ADDRESS(ROW()-1,COLUMN(A:A))))</f>
        <v>10</v>
      </c>
      <c r="K38" s="14">
        <f ca="1">Table1[[#This Row],[Netto loon]]-Table1[[#This Row],[Netto vorige schijf]]</f>
        <v>6.5461999999997715</v>
      </c>
      <c r="L38" s="15">
        <f ca="1">(Table1[[#This Row],[Bruto tov vorige schijf]]-Table1[[#This Row],[Netto tov vorige schijf]])/MAX(Table1[[#This Row],[Bruto tov vorige schijf]],1)</f>
        <v>0.34538000000002284</v>
      </c>
    </row>
    <row r="39" spans="1:12" x14ac:dyDescent="0.25">
      <c r="A39" s="14">
        <v>8211</v>
      </c>
      <c r="B39" s="14">
        <f>LoonHeffing2020(Table1[[#This Row],[Belastbaar loon]])</f>
        <v>3066.8085000000001</v>
      </c>
      <c r="C39" s="14">
        <f>AlgemeneHeffingsKorting2020(Table1[[#This Row],[Belastbaar loon]])</f>
        <v>2711</v>
      </c>
      <c r="D39" s="14">
        <f>ArbeidsKorting2020(Table1[[#This Row],[Belastbaar loon]])</f>
        <v>230.89331999999999</v>
      </c>
      <c r="E39" s="14">
        <f>MAX(Table1[[#This Row],[Loonheffing]]-Table1[[#This Row],[Algemene Heffingskorting]]-Table1[[#This Row],[Arbeidskorting]],0)</f>
        <v>124.91518000000011</v>
      </c>
      <c r="F39" s="14">
        <f>Table1[[#This Row],[Belastbaar loon]]-Table1[[#This Row],[Belasting]]</f>
        <v>8086.08482</v>
      </c>
      <c r="G39" s="15">
        <f>(Table1[[#This Row],[Belastbaar loon]]-Table1[[#This Row],[Netto loon]])/Table1[[#This Row],[Belastbaar loon]]</f>
        <v>1.5213150651564969E-2</v>
      </c>
      <c r="H39" s="14">
        <f ca="1">IF(ROW()=2, 0, INDIRECT(ADDRESS(ROW()-1,COLUMN(E:E))))</f>
        <v>121.46137999999996</v>
      </c>
      <c r="I39" s="14">
        <f ca="1">IF(ROW()=2, Table1[[#This Row],[Netto loon]], INDIRECT(ADDRESS(ROW()-1,COLUMN(F:F))))</f>
        <v>8079.5386200000003</v>
      </c>
      <c r="J39" s="14">
        <f ca="1">IF(ROW()=2, 0, Table1[[#This Row],[Belastbaar loon]]-INDIRECT(ADDRESS(ROW()-1,COLUMN(A:A))))</f>
        <v>10</v>
      </c>
      <c r="K39" s="14">
        <f ca="1">Table1[[#This Row],[Netto loon]]-Table1[[#This Row],[Netto vorige schijf]]</f>
        <v>6.5461999999997715</v>
      </c>
      <c r="L39" s="15">
        <f ca="1">(Table1[[#This Row],[Bruto tov vorige schijf]]-Table1[[#This Row],[Netto tov vorige schijf]])/MAX(Table1[[#This Row],[Bruto tov vorige schijf]],1)</f>
        <v>0.34538000000002284</v>
      </c>
    </row>
    <row r="40" spans="1:12" x14ac:dyDescent="0.25">
      <c r="A40" s="14">
        <v>8221</v>
      </c>
      <c r="B40" s="14">
        <f>LoonHeffing2020(Table1[[#This Row],[Belastbaar loon]])</f>
        <v>3070.5434999999998</v>
      </c>
      <c r="C40" s="14">
        <f>AlgemeneHeffingsKorting2020(Table1[[#This Row],[Belastbaar loon]])</f>
        <v>2711</v>
      </c>
      <c r="D40" s="14">
        <f>ArbeidsKorting2020(Table1[[#This Row],[Belastbaar loon]])</f>
        <v>231.17452</v>
      </c>
      <c r="E40" s="14">
        <f>MAX(Table1[[#This Row],[Loonheffing]]-Table1[[#This Row],[Algemene Heffingskorting]]-Table1[[#This Row],[Arbeidskorting]],0)</f>
        <v>128.36897999999977</v>
      </c>
      <c r="F40" s="14">
        <f>Table1[[#This Row],[Belastbaar loon]]-Table1[[#This Row],[Belasting]]</f>
        <v>8092.6310199999998</v>
      </c>
      <c r="G40" s="15">
        <f>(Table1[[#This Row],[Belastbaar loon]]-Table1[[#This Row],[Netto loon]])/Table1[[#This Row],[Belastbaar loon]]</f>
        <v>1.5614764627174333E-2</v>
      </c>
      <c r="H40" s="14">
        <f ca="1">IF(ROW()=2, 0, INDIRECT(ADDRESS(ROW()-1,COLUMN(E:E))))</f>
        <v>124.91518000000011</v>
      </c>
      <c r="I40" s="14">
        <f ca="1">IF(ROW()=2, Table1[[#This Row],[Netto loon]], INDIRECT(ADDRESS(ROW()-1,COLUMN(F:F))))</f>
        <v>8086.08482</v>
      </c>
      <c r="J40" s="14">
        <f ca="1">IF(ROW()=2, 0, Table1[[#This Row],[Belastbaar loon]]-INDIRECT(ADDRESS(ROW()-1,COLUMN(A:A))))</f>
        <v>10</v>
      </c>
      <c r="K40" s="14">
        <f ca="1">Table1[[#This Row],[Netto loon]]-Table1[[#This Row],[Netto vorige schijf]]</f>
        <v>6.5461999999997715</v>
      </c>
      <c r="L40" s="15">
        <f ca="1">(Table1[[#This Row],[Bruto tov vorige schijf]]-Table1[[#This Row],[Netto tov vorige schijf]])/MAX(Table1[[#This Row],[Bruto tov vorige schijf]],1)</f>
        <v>0.34538000000002284</v>
      </c>
    </row>
    <row r="41" spans="1:12" x14ac:dyDescent="0.25">
      <c r="A41" s="14">
        <v>8231</v>
      </c>
      <c r="B41" s="14">
        <f>LoonHeffing2020(Table1[[#This Row],[Belastbaar loon]])</f>
        <v>3074.2784999999999</v>
      </c>
      <c r="C41" s="14">
        <f>AlgemeneHeffingsKorting2020(Table1[[#This Row],[Belastbaar loon]])</f>
        <v>2711</v>
      </c>
      <c r="D41" s="14">
        <f>ArbeidsKorting2020(Table1[[#This Row],[Belastbaar loon]])</f>
        <v>231.45571999999999</v>
      </c>
      <c r="E41" s="14">
        <f>MAX(Table1[[#This Row],[Loonheffing]]-Table1[[#This Row],[Algemene Heffingskorting]]-Table1[[#This Row],[Arbeidskorting]],0)</f>
        <v>131.82277999999991</v>
      </c>
      <c r="F41" s="14">
        <f>Table1[[#This Row],[Belastbaar loon]]-Table1[[#This Row],[Belasting]]</f>
        <v>8099.1772200000005</v>
      </c>
      <c r="G41" s="15">
        <f>(Table1[[#This Row],[Belastbaar loon]]-Table1[[#This Row],[Netto loon]])/Table1[[#This Row],[Belastbaar loon]]</f>
        <v>1.601540274571735E-2</v>
      </c>
      <c r="H41" s="14">
        <f ca="1">IF(ROW()=2, 0, INDIRECT(ADDRESS(ROW()-1,COLUMN(E:E))))</f>
        <v>128.36897999999977</v>
      </c>
      <c r="I41" s="14">
        <f ca="1">IF(ROW()=2, Table1[[#This Row],[Netto loon]], INDIRECT(ADDRESS(ROW()-1,COLUMN(F:F))))</f>
        <v>8092.6310199999998</v>
      </c>
      <c r="J41" s="14">
        <f ca="1">IF(ROW()=2, 0, Table1[[#This Row],[Belastbaar loon]]-INDIRECT(ADDRESS(ROW()-1,COLUMN(A:A))))</f>
        <v>10</v>
      </c>
      <c r="K41" s="14">
        <f ca="1">Table1[[#This Row],[Netto loon]]-Table1[[#This Row],[Netto vorige schijf]]</f>
        <v>6.546200000000681</v>
      </c>
      <c r="L41" s="15">
        <f ca="1">(Table1[[#This Row],[Bruto tov vorige schijf]]-Table1[[#This Row],[Netto tov vorige schijf]])/MAX(Table1[[#This Row],[Bruto tov vorige schijf]],1)</f>
        <v>0.34537999999993191</v>
      </c>
    </row>
    <row r="42" spans="1:12" x14ac:dyDescent="0.25">
      <c r="A42" s="14">
        <v>8241</v>
      </c>
      <c r="B42" s="14">
        <f>LoonHeffing2020(Table1[[#This Row],[Belastbaar loon]])</f>
        <v>3078.0135</v>
      </c>
      <c r="C42" s="14">
        <f>AlgemeneHeffingsKorting2020(Table1[[#This Row],[Belastbaar loon]])</f>
        <v>2711</v>
      </c>
      <c r="D42" s="14">
        <f>ArbeidsKorting2020(Table1[[#This Row],[Belastbaar loon]])</f>
        <v>231.73692</v>
      </c>
      <c r="E42" s="14">
        <f>MAX(Table1[[#This Row],[Loonheffing]]-Table1[[#This Row],[Algemene Heffingskorting]]-Table1[[#This Row],[Arbeidskorting]],0)</f>
        <v>135.27658000000002</v>
      </c>
      <c r="F42" s="14">
        <f>Table1[[#This Row],[Belastbaar loon]]-Table1[[#This Row],[Belasting]]</f>
        <v>8105.7234200000003</v>
      </c>
      <c r="G42" s="15">
        <f>(Table1[[#This Row],[Belastbaar loon]]-Table1[[#This Row],[Netto loon]])/Table1[[#This Row],[Belastbaar loon]]</f>
        <v>1.641506855964079E-2</v>
      </c>
      <c r="H42" s="14">
        <f ca="1">IF(ROW()=2, 0, INDIRECT(ADDRESS(ROW()-1,COLUMN(E:E))))</f>
        <v>131.82277999999991</v>
      </c>
      <c r="I42" s="14">
        <f ca="1">IF(ROW()=2, Table1[[#This Row],[Netto loon]], INDIRECT(ADDRESS(ROW()-1,COLUMN(F:F))))</f>
        <v>8099.1772200000005</v>
      </c>
      <c r="J42" s="14">
        <f ca="1">IF(ROW()=2, 0, Table1[[#This Row],[Belastbaar loon]]-INDIRECT(ADDRESS(ROW()-1,COLUMN(A:A))))</f>
        <v>10</v>
      </c>
      <c r="K42" s="14">
        <f ca="1">Table1[[#This Row],[Netto loon]]-Table1[[#This Row],[Netto vorige schijf]]</f>
        <v>6.5461999999997715</v>
      </c>
      <c r="L42" s="15">
        <f ca="1">(Table1[[#This Row],[Bruto tov vorige schijf]]-Table1[[#This Row],[Netto tov vorige schijf]])/MAX(Table1[[#This Row],[Bruto tov vorige schijf]],1)</f>
        <v>0.34538000000002284</v>
      </c>
    </row>
    <row r="43" spans="1:12" x14ac:dyDescent="0.25">
      <c r="A43" s="14">
        <v>8251</v>
      </c>
      <c r="B43" s="14">
        <f>LoonHeffing2020(Table1[[#This Row],[Belastbaar loon]])</f>
        <v>3081.7485000000001</v>
      </c>
      <c r="C43" s="14">
        <f>AlgemeneHeffingsKorting2020(Table1[[#This Row],[Belastbaar loon]])</f>
        <v>2711</v>
      </c>
      <c r="D43" s="14">
        <f>ArbeidsKorting2020(Table1[[#This Row],[Belastbaar loon]])</f>
        <v>232.01811999999998</v>
      </c>
      <c r="E43" s="14">
        <f>MAX(Table1[[#This Row],[Loonheffing]]-Table1[[#This Row],[Algemene Heffingskorting]]-Table1[[#This Row],[Arbeidskorting]],0)</f>
        <v>138.73038000000017</v>
      </c>
      <c r="F43" s="14">
        <f>Table1[[#This Row],[Belastbaar loon]]-Table1[[#This Row],[Belasting]]</f>
        <v>8112.26962</v>
      </c>
      <c r="G43" s="15">
        <f>(Table1[[#This Row],[Belastbaar loon]]-Table1[[#This Row],[Netto loon]])/Table1[[#This Row],[Belastbaar loon]]</f>
        <v>1.6813765604169188E-2</v>
      </c>
      <c r="H43" s="14">
        <f ca="1">IF(ROW()=2, 0, INDIRECT(ADDRESS(ROW()-1,COLUMN(E:E))))</f>
        <v>135.27658000000002</v>
      </c>
      <c r="I43" s="14">
        <f ca="1">IF(ROW()=2, Table1[[#This Row],[Netto loon]], INDIRECT(ADDRESS(ROW()-1,COLUMN(F:F))))</f>
        <v>8105.7234200000003</v>
      </c>
      <c r="J43" s="14">
        <f ca="1">IF(ROW()=2, 0, Table1[[#This Row],[Belastbaar loon]]-INDIRECT(ADDRESS(ROW()-1,COLUMN(A:A))))</f>
        <v>10</v>
      </c>
      <c r="K43" s="14">
        <f ca="1">Table1[[#This Row],[Netto loon]]-Table1[[#This Row],[Netto vorige schijf]]</f>
        <v>6.5461999999997715</v>
      </c>
      <c r="L43" s="15">
        <f ca="1">(Table1[[#This Row],[Bruto tov vorige schijf]]-Table1[[#This Row],[Netto tov vorige schijf]])/MAX(Table1[[#This Row],[Bruto tov vorige schijf]],1)</f>
        <v>0.34538000000002284</v>
      </c>
    </row>
    <row r="44" spans="1:12" x14ac:dyDescent="0.25">
      <c r="A44" s="14">
        <v>8261</v>
      </c>
      <c r="B44" s="14">
        <f>LoonHeffing2020(Table1[[#This Row],[Belastbaar loon]])</f>
        <v>3085.4834999999998</v>
      </c>
      <c r="C44" s="14">
        <f>AlgemeneHeffingsKorting2020(Table1[[#This Row],[Belastbaar loon]])</f>
        <v>2711</v>
      </c>
      <c r="D44" s="14">
        <f>ArbeidsKorting2020(Table1[[#This Row],[Belastbaar loon]])</f>
        <v>232.29931999999999</v>
      </c>
      <c r="E44" s="14">
        <f>MAX(Table1[[#This Row],[Loonheffing]]-Table1[[#This Row],[Algemene Heffingskorting]]-Table1[[#This Row],[Arbeidskorting]],0)</f>
        <v>142.18417999999983</v>
      </c>
      <c r="F44" s="14">
        <f>Table1[[#This Row],[Belastbaar loon]]-Table1[[#This Row],[Belasting]]</f>
        <v>8118.8158199999998</v>
      </c>
      <c r="G44" s="15">
        <f>(Table1[[#This Row],[Belastbaar loon]]-Table1[[#This Row],[Netto loon]])/Table1[[#This Row],[Belastbaar loon]]</f>
        <v>1.7211497397409539E-2</v>
      </c>
      <c r="H44" s="14">
        <f ca="1">IF(ROW()=2, 0, INDIRECT(ADDRESS(ROW()-1,COLUMN(E:E))))</f>
        <v>138.73038000000017</v>
      </c>
      <c r="I44" s="14">
        <f ca="1">IF(ROW()=2, Table1[[#This Row],[Netto loon]], INDIRECT(ADDRESS(ROW()-1,COLUMN(F:F))))</f>
        <v>8112.26962</v>
      </c>
      <c r="J44" s="14">
        <f ca="1">IF(ROW()=2, 0, Table1[[#This Row],[Belastbaar loon]]-INDIRECT(ADDRESS(ROW()-1,COLUMN(A:A))))</f>
        <v>10</v>
      </c>
      <c r="K44" s="14">
        <f ca="1">Table1[[#This Row],[Netto loon]]-Table1[[#This Row],[Netto vorige schijf]]</f>
        <v>6.5461999999997715</v>
      </c>
      <c r="L44" s="15">
        <f ca="1">(Table1[[#This Row],[Bruto tov vorige schijf]]-Table1[[#This Row],[Netto tov vorige schijf]])/MAX(Table1[[#This Row],[Bruto tov vorige schijf]],1)</f>
        <v>0.34538000000002284</v>
      </c>
    </row>
    <row r="45" spans="1:12" x14ac:dyDescent="0.25">
      <c r="A45" s="14">
        <v>8271</v>
      </c>
      <c r="B45" s="14">
        <f>LoonHeffing2020(Table1[[#This Row],[Belastbaar loon]])</f>
        <v>3089.2184999999999</v>
      </c>
      <c r="C45" s="14">
        <f>AlgemeneHeffingsKorting2020(Table1[[#This Row],[Belastbaar loon]])</f>
        <v>2711</v>
      </c>
      <c r="D45" s="14">
        <f>ArbeidsKorting2020(Table1[[#This Row],[Belastbaar loon]])</f>
        <v>232.58052000000001</v>
      </c>
      <c r="E45" s="14">
        <f>MAX(Table1[[#This Row],[Loonheffing]]-Table1[[#This Row],[Algemene Heffingskorting]]-Table1[[#This Row],[Arbeidskorting]],0)</f>
        <v>145.63797999999994</v>
      </c>
      <c r="F45" s="14">
        <f>Table1[[#This Row],[Belastbaar loon]]-Table1[[#This Row],[Belasting]]</f>
        <v>8125.3620200000005</v>
      </c>
      <c r="G45" s="15">
        <f>(Table1[[#This Row],[Belastbaar loon]]-Table1[[#This Row],[Netto loon]])/Table1[[#This Row],[Belastbaar loon]]</f>
        <v>1.7608267440454541E-2</v>
      </c>
      <c r="H45" s="14">
        <f ca="1">IF(ROW()=2, 0, INDIRECT(ADDRESS(ROW()-1,COLUMN(E:E))))</f>
        <v>142.18417999999983</v>
      </c>
      <c r="I45" s="14">
        <f ca="1">IF(ROW()=2, Table1[[#This Row],[Netto loon]], INDIRECT(ADDRESS(ROW()-1,COLUMN(F:F))))</f>
        <v>8118.8158199999998</v>
      </c>
      <c r="J45" s="14">
        <f ca="1">IF(ROW()=2, 0, Table1[[#This Row],[Belastbaar loon]]-INDIRECT(ADDRESS(ROW()-1,COLUMN(A:A))))</f>
        <v>10</v>
      </c>
      <c r="K45" s="14">
        <f ca="1">Table1[[#This Row],[Netto loon]]-Table1[[#This Row],[Netto vorige schijf]]</f>
        <v>6.546200000000681</v>
      </c>
      <c r="L45" s="15">
        <f ca="1">(Table1[[#This Row],[Bruto tov vorige schijf]]-Table1[[#This Row],[Netto tov vorige schijf]])/MAX(Table1[[#This Row],[Bruto tov vorige schijf]],1)</f>
        <v>0.34537999999993191</v>
      </c>
    </row>
    <row r="46" spans="1:12" x14ac:dyDescent="0.25">
      <c r="A46" s="14">
        <v>8281</v>
      </c>
      <c r="B46" s="14">
        <f>LoonHeffing2020(Table1[[#This Row],[Belastbaar loon]])</f>
        <v>3092.9535000000001</v>
      </c>
      <c r="C46" s="14">
        <f>AlgemeneHeffingsKorting2020(Table1[[#This Row],[Belastbaar loon]])</f>
        <v>2711</v>
      </c>
      <c r="D46" s="14">
        <f>ArbeidsKorting2020(Table1[[#This Row],[Belastbaar loon]])</f>
        <v>232.86171999999999</v>
      </c>
      <c r="E46" s="14">
        <f>MAX(Table1[[#This Row],[Loonheffing]]-Table1[[#This Row],[Algemene Heffingskorting]]-Table1[[#This Row],[Arbeidskorting]],0)</f>
        <v>149.09178000000009</v>
      </c>
      <c r="F46" s="14">
        <f>Table1[[#This Row],[Belastbaar loon]]-Table1[[#This Row],[Belasting]]</f>
        <v>8131.9082200000003</v>
      </c>
      <c r="G46" s="15">
        <f>(Table1[[#This Row],[Belastbaar loon]]-Table1[[#This Row],[Netto loon]])/Table1[[#This Row],[Belastbaar loon]]</f>
        <v>1.8004079217485779E-2</v>
      </c>
      <c r="H46" s="14">
        <f ca="1">IF(ROW()=2, 0, INDIRECT(ADDRESS(ROW()-1,COLUMN(E:E))))</f>
        <v>145.63797999999994</v>
      </c>
      <c r="I46" s="14">
        <f ca="1">IF(ROW()=2, Table1[[#This Row],[Netto loon]], INDIRECT(ADDRESS(ROW()-1,COLUMN(F:F))))</f>
        <v>8125.3620200000005</v>
      </c>
      <c r="J46" s="14">
        <f ca="1">IF(ROW()=2, 0, Table1[[#This Row],[Belastbaar loon]]-INDIRECT(ADDRESS(ROW()-1,COLUMN(A:A))))</f>
        <v>10</v>
      </c>
      <c r="K46" s="14">
        <f ca="1">Table1[[#This Row],[Netto loon]]-Table1[[#This Row],[Netto vorige schijf]]</f>
        <v>6.5461999999997715</v>
      </c>
      <c r="L46" s="15">
        <f ca="1">(Table1[[#This Row],[Bruto tov vorige schijf]]-Table1[[#This Row],[Netto tov vorige schijf]])/MAX(Table1[[#This Row],[Bruto tov vorige schijf]],1)</f>
        <v>0.34538000000002284</v>
      </c>
    </row>
    <row r="47" spans="1:12" x14ac:dyDescent="0.25">
      <c r="A47" s="14">
        <v>8291</v>
      </c>
      <c r="B47" s="14">
        <f>LoonHeffing2020(Table1[[#This Row],[Belastbaar loon]])</f>
        <v>3096.6885000000002</v>
      </c>
      <c r="C47" s="14">
        <f>AlgemeneHeffingsKorting2020(Table1[[#This Row],[Belastbaar loon]])</f>
        <v>2711</v>
      </c>
      <c r="D47" s="14">
        <f>ArbeidsKorting2020(Table1[[#This Row],[Belastbaar loon]])</f>
        <v>233.14292</v>
      </c>
      <c r="E47" s="14">
        <f>MAX(Table1[[#This Row],[Loonheffing]]-Table1[[#This Row],[Algemene Heffingskorting]]-Table1[[#This Row],[Arbeidskorting]],0)</f>
        <v>152.5455800000002</v>
      </c>
      <c r="F47" s="14">
        <f>Table1[[#This Row],[Belastbaar loon]]-Table1[[#This Row],[Belasting]]</f>
        <v>8138.45442</v>
      </c>
      <c r="G47" s="15">
        <f>(Table1[[#This Row],[Belastbaar loon]]-Table1[[#This Row],[Netto loon]])/Table1[[#This Row],[Belastbaar loon]]</f>
        <v>1.8398936195875043E-2</v>
      </c>
      <c r="H47" s="14">
        <f ca="1">IF(ROW()=2, 0, INDIRECT(ADDRESS(ROW()-1,COLUMN(E:E))))</f>
        <v>149.09178000000009</v>
      </c>
      <c r="I47" s="14">
        <f ca="1">IF(ROW()=2, Table1[[#This Row],[Netto loon]], INDIRECT(ADDRESS(ROW()-1,COLUMN(F:F))))</f>
        <v>8131.9082200000003</v>
      </c>
      <c r="J47" s="14">
        <f ca="1">IF(ROW()=2, 0, Table1[[#This Row],[Belastbaar loon]]-INDIRECT(ADDRESS(ROW()-1,COLUMN(A:A))))</f>
        <v>10</v>
      </c>
      <c r="K47" s="14">
        <f ca="1">Table1[[#This Row],[Netto loon]]-Table1[[#This Row],[Netto vorige schijf]]</f>
        <v>6.5461999999997715</v>
      </c>
      <c r="L47" s="15">
        <f ca="1">(Table1[[#This Row],[Bruto tov vorige schijf]]-Table1[[#This Row],[Netto tov vorige schijf]])/MAX(Table1[[#This Row],[Bruto tov vorige schijf]],1)</f>
        <v>0.34538000000002284</v>
      </c>
    </row>
    <row r="48" spans="1:12" x14ac:dyDescent="0.25">
      <c r="A48" s="14">
        <v>8301</v>
      </c>
      <c r="B48" s="14">
        <f>LoonHeffing2020(Table1[[#This Row],[Belastbaar loon]])</f>
        <v>3100.4234999999999</v>
      </c>
      <c r="C48" s="14">
        <f>AlgemeneHeffingsKorting2020(Table1[[#This Row],[Belastbaar loon]])</f>
        <v>2711</v>
      </c>
      <c r="D48" s="14">
        <f>ArbeidsKorting2020(Table1[[#This Row],[Belastbaar loon]])</f>
        <v>233.42411999999999</v>
      </c>
      <c r="E48" s="14">
        <f>MAX(Table1[[#This Row],[Loonheffing]]-Table1[[#This Row],[Algemene Heffingskorting]]-Table1[[#This Row],[Arbeidskorting]],0)</f>
        <v>155.99937999999989</v>
      </c>
      <c r="F48" s="14">
        <f>Table1[[#This Row],[Belastbaar loon]]-Table1[[#This Row],[Belasting]]</f>
        <v>8145.0006199999998</v>
      </c>
      <c r="G48" s="15">
        <f>(Table1[[#This Row],[Belastbaar loon]]-Table1[[#This Row],[Netto loon]])/Table1[[#This Row],[Belastbaar loon]]</f>
        <v>1.8792841826286013E-2</v>
      </c>
      <c r="H48" s="14">
        <f ca="1">IF(ROW()=2, 0, INDIRECT(ADDRESS(ROW()-1,COLUMN(E:E))))</f>
        <v>152.5455800000002</v>
      </c>
      <c r="I48" s="14">
        <f ca="1">IF(ROW()=2, Table1[[#This Row],[Netto loon]], INDIRECT(ADDRESS(ROW()-1,COLUMN(F:F))))</f>
        <v>8138.45442</v>
      </c>
      <c r="J48" s="14">
        <f ca="1">IF(ROW()=2, 0, Table1[[#This Row],[Belastbaar loon]]-INDIRECT(ADDRESS(ROW()-1,COLUMN(A:A))))</f>
        <v>10</v>
      </c>
      <c r="K48" s="14">
        <f ca="1">Table1[[#This Row],[Netto loon]]-Table1[[#This Row],[Netto vorige schijf]]</f>
        <v>6.5461999999997715</v>
      </c>
      <c r="L48" s="15">
        <f ca="1">(Table1[[#This Row],[Bruto tov vorige schijf]]-Table1[[#This Row],[Netto tov vorige schijf]])/MAX(Table1[[#This Row],[Bruto tov vorige schijf]],1)</f>
        <v>0.34538000000002284</v>
      </c>
    </row>
    <row r="49" spans="1:12" x14ac:dyDescent="0.25">
      <c r="A49" s="14">
        <v>8311</v>
      </c>
      <c r="B49" s="14">
        <f>LoonHeffing2020(Table1[[#This Row],[Belastbaar loon]])</f>
        <v>3104.1585</v>
      </c>
      <c r="C49" s="14">
        <f>AlgemeneHeffingsKorting2020(Table1[[#This Row],[Belastbaar loon]])</f>
        <v>2711</v>
      </c>
      <c r="D49" s="14">
        <f>ArbeidsKorting2020(Table1[[#This Row],[Belastbaar loon]])</f>
        <v>233.70532</v>
      </c>
      <c r="E49" s="14">
        <f>MAX(Table1[[#This Row],[Loonheffing]]-Table1[[#This Row],[Algemene Heffingskorting]]-Table1[[#This Row],[Arbeidskorting]],0)</f>
        <v>159.45318</v>
      </c>
      <c r="F49" s="14">
        <f>Table1[[#This Row],[Belastbaar loon]]-Table1[[#This Row],[Belasting]]</f>
        <v>8151.5468199999996</v>
      </c>
      <c r="G49" s="15">
        <f>(Table1[[#This Row],[Belastbaar loon]]-Table1[[#This Row],[Netto loon]])/Table1[[#This Row],[Belastbaar loon]]</f>
        <v>1.9185799542774686E-2</v>
      </c>
      <c r="H49" s="14">
        <f ca="1">IF(ROW()=2, 0, INDIRECT(ADDRESS(ROW()-1,COLUMN(E:E))))</f>
        <v>155.99937999999989</v>
      </c>
      <c r="I49" s="14">
        <f ca="1">IF(ROW()=2, Table1[[#This Row],[Netto loon]], INDIRECT(ADDRESS(ROW()-1,COLUMN(F:F))))</f>
        <v>8145.0006199999998</v>
      </c>
      <c r="J49" s="14">
        <f ca="1">IF(ROW()=2, 0, Table1[[#This Row],[Belastbaar loon]]-INDIRECT(ADDRESS(ROW()-1,COLUMN(A:A))))</f>
        <v>10</v>
      </c>
      <c r="K49" s="14">
        <f ca="1">Table1[[#This Row],[Netto loon]]-Table1[[#This Row],[Netto vorige schijf]]</f>
        <v>6.5461999999997715</v>
      </c>
      <c r="L49" s="15">
        <f ca="1">(Table1[[#This Row],[Bruto tov vorige schijf]]-Table1[[#This Row],[Netto tov vorige schijf]])/MAX(Table1[[#This Row],[Bruto tov vorige schijf]],1)</f>
        <v>0.34538000000002284</v>
      </c>
    </row>
    <row r="50" spans="1:12" x14ac:dyDescent="0.25">
      <c r="A50" s="14">
        <v>8321</v>
      </c>
      <c r="B50" s="14">
        <f>LoonHeffing2020(Table1[[#This Row],[Belastbaar loon]])</f>
        <v>3107.8935000000001</v>
      </c>
      <c r="C50" s="14">
        <f>AlgemeneHeffingsKorting2020(Table1[[#This Row],[Belastbaar loon]])</f>
        <v>2711</v>
      </c>
      <c r="D50" s="14">
        <f>ArbeidsKorting2020(Table1[[#This Row],[Belastbaar loon]])</f>
        <v>233.98651999999998</v>
      </c>
      <c r="E50" s="14">
        <f>MAX(Table1[[#This Row],[Loonheffing]]-Table1[[#This Row],[Algemene Heffingskorting]]-Table1[[#This Row],[Arbeidskorting]],0)</f>
        <v>162.90698000000015</v>
      </c>
      <c r="F50" s="14">
        <f>Table1[[#This Row],[Belastbaar loon]]-Table1[[#This Row],[Belasting]]</f>
        <v>8158.0930200000003</v>
      </c>
      <c r="G50" s="15">
        <f>(Table1[[#This Row],[Belastbaar loon]]-Table1[[#This Row],[Netto loon]])/Table1[[#This Row],[Belastbaar loon]]</f>
        <v>1.9577812762889047E-2</v>
      </c>
      <c r="H50" s="14">
        <f ca="1">IF(ROW()=2, 0, INDIRECT(ADDRESS(ROW()-1,COLUMN(E:E))))</f>
        <v>159.45318</v>
      </c>
      <c r="I50" s="14">
        <f ca="1">IF(ROW()=2, Table1[[#This Row],[Netto loon]], INDIRECT(ADDRESS(ROW()-1,COLUMN(F:F))))</f>
        <v>8151.5468199999996</v>
      </c>
      <c r="J50" s="14">
        <f ca="1">IF(ROW()=2, 0, Table1[[#This Row],[Belastbaar loon]]-INDIRECT(ADDRESS(ROW()-1,COLUMN(A:A))))</f>
        <v>10</v>
      </c>
      <c r="K50" s="14">
        <f ca="1">Table1[[#This Row],[Netto loon]]-Table1[[#This Row],[Netto vorige schijf]]</f>
        <v>6.546200000000681</v>
      </c>
      <c r="L50" s="15">
        <f ca="1">(Table1[[#This Row],[Bruto tov vorige schijf]]-Table1[[#This Row],[Netto tov vorige schijf]])/MAX(Table1[[#This Row],[Bruto tov vorige schijf]],1)</f>
        <v>0.34537999999993191</v>
      </c>
    </row>
    <row r="51" spans="1:12" x14ac:dyDescent="0.25">
      <c r="A51" s="14">
        <v>8331</v>
      </c>
      <c r="B51" s="14">
        <f>LoonHeffing2020(Table1[[#This Row],[Belastbaar loon]])</f>
        <v>3111.6284999999998</v>
      </c>
      <c r="C51" s="14">
        <f>AlgemeneHeffingsKorting2020(Table1[[#This Row],[Belastbaar loon]])</f>
        <v>2711</v>
      </c>
      <c r="D51" s="14">
        <f>ArbeidsKorting2020(Table1[[#This Row],[Belastbaar loon]])</f>
        <v>234.26772</v>
      </c>
      <c r="E51" s="14">
        <f>MAX(Table1[[#This Row],[Loonheffing]]-Table1[[#This Row],[Algemene Heffingskorting]]-Table1[[#This Row],[Arbeidskorting]],0)</f>
        <v>166.36077999999981</v>
      </c>
      <c r="F51" s="14">
        <f>Table1[[#This Row],[Belastbaar loon]]-Table1[[#This Row],[Belasting]]</f>
        <v>8164.63922</v>
      </c>
      <c r="G51" s="15">
        <f>(Table1[[#This Row],[Belastbaar loon]]-Table1[[#This Row],[Netto loon]])/Table1[[#This Row],[Belastbaar loon]]</f>
        <v>1.9968884887768573E-2</v>
      </c>
      <c r="H51" s="14">
        <f ca="1">IF(ROW()=2, 0, INDIRECT(ADDRESS(ROW()-1,COLUMN(E:E))))</f>
        <v>162.90698000000015</v>
      </c>
      <c r="I51" s="14">
        <f ca="1">IF(ROW()=2, Table1[[#This Row],[Netto loon]], INDIRECT(ADDRESS(ROW()-1,COLUMN(F:F))))</f>
        <v>8158.0930200000003</v>
      </c>
      <c r="J51" s="14">
        <f ca="1">IF(ROW()=2, 0, Table1[[#This Row],[Belastbaar loon]]-INDIRECT(ADDRESS(ROW()-1,COLUMN(A:A))))</f>
        <v>10</v>
      </c>
      <c r="K51" s="14">
        <f ca="1">Table1[[#This Row],[Netto loon]]-Table1[[#This Row],[Netto vorige schijf]]</f>
        <v>6.5461999999997715</v>
      </c>
      <c r="L51" s="15">
        <f ca="1">(Table1[[#This Row],[Bruto tov vorige schijf]]-Table1[[#This Row],[Netto tov vorige schijf]])/MAX(Table1[[#This Row],[Bruto tov vorige schijf]],1)</f>
        <v>0.34538000000002284</v>
      </c>
    </row>
    <row r="52" spans="1:12" x14ac:dyDescent="0.25">
      <c r="A52" s="14">
        <v>8341</v>
      </c>
      <c r="B52" s="14">
        <f>LoonHeffing2020(Table1[[#This Row],[Belastbaar loon]])</f>
        <v>3115.3634999999999</v>
      </c>
      <c r="C52" s="14">
        <f>AlgemeneHeffingsKorting2020(Table1[[#This Row],[Belastbaar loon]])</f>
        <v>2711</v>
      </c>
      <c r="D52" s="14">
        <f>ArbeidsKorting2020(Table1[[#This Row],[Belastbaar loon]])</f>
        <v>234.54891999999998</v>
      </c>
      <c r="E52" s="14">
        <f>MAX(Table1[[#This Row],[Loonheffing]]-Table1[[#This Row],[Algemene Heffingskorting]]-Table1[[#This Row],[Arbeidskorting]],0)</f>
        <v>169.81457999999995</v>
      </c>
      <c r="F52" s="14">
        <f>Table1[[#This Row],[Belastbaar loon]]-Table1[[#This Row],[Belasting]]</f>
        <v>8171.1854199999998</v>
      </c>
      <c r="G52" s="15">
        <f>(Table1[[#This Row],[Belastbaar loon]]-Table1[[#This Row],[Netto loon]])/Table1[[#This Row],[Belastbaar loon]]</f>
        <v>2.0359019302241963E-2</v>
      </c>
      <c r="H52" s="14">
        <f ca="1">IF(ROW()=2, 0, INDIRECT(ADDRESS(ROW()-1,COLUMN(E:E))))</f>
        <v>166.36077999999981</v>
      </c>
      <c r="I52" s="14">
        <f ca="1">IF(ROW()=2, Table1[[#This Row],[Netto loon]], INDIRECT(ADDRESS(ROW()-1,COLUMN(F:F))))</f>
        <v>8164.63922</v>
      </c>
      <c r="J52" s="14">
        <f ca="1">IF(ROW()=2, 0, Table1[[#This Row],[Belastbaar loon]]-INDIRECT(ADDRESS(ROW()-1,COLUMN(A:A))))</f>
        <v>10</v>
      </c>
      <c r="K52" s="14">
        <f ca="1">Table1[[#This Row],[Netto loon]]-Table1[[#This Row],[Netto vorige schijf]]</f>
        <v>6.5461999999997715</v>
      </c>
      <c r="L52" s="15">
        <f ca="1">(Table1[[#This Row],[Bruto tov vorige schijf]]-Table1[[#This Row],[Netto tov vorige schijf]])/MAX(Table1[[#This Row],[Bruto tov vorige schijf]],1)</f>
        <v>0.34538000000002284</v>
      </c>
    </row>
    <row r="53" spans="1:12" x14ac:dyDescent="0.25">
      <c r="A53" s="14">
        <v>8351</v>
      </c>
      <c r="B53" s="14">
        <f>LoonHeffing2020(Table1[[#This Row],[Belastbaar loon]])</f>
        <v>3119.0985000000001</v>
      </c>
      <c r="C53" s="14">
        <f>AlgemeneHeffingsKorting2020(Table1[[#This Row],[Belastbaar loon]])</f>
        <v>2711</v>
      </c>
      <c r="D53" s="14">
        <f>ArbeidsKorting2020(Table1[[#This Row],[Belastbaar loon]])</f>
        <v>234.83011999999999</v>
      </c>
      <c r="E53" s="14">
        <f>MAX(Table1[[#This Row],[Loonheffing]]-Table1[[#This Row],[Algemene Heffingskorting]]-Table1[[#This Row],[Arbeidskorting]],0)</f>
        <v>173.26838000000006</v>
      </c>
      <c r="F53" s="14">
        <f>Table1[[#This Row],[Belastbaar loon]]-Table1[[#This Row],[Belasting]]</f>
        <v>8177.7316199999996</v>
      </c>
      <c r="G53" s="15">
        <f>(Table1[[#This Row],[Belastbaar loon]]-Table1[[#This Row],[Netto loon]])/Table1[[#This Row],[Belastbaar loon]]</f>
        <v>2.0748219374925211E-2</v>
      </c>
      <c r="H53" s="14">
        <f ca="1">IF(ROW()=2, 0, INDIRECT(ADDRESS(ROW()-1,COLUMN(E:E))))</f>
        <v>169.81457999999995</v>
      </c>
      <c r="I53" s="14">
        <f ca="1">IF(ROW()=2, Table1[[#This Row],[Netto loon]], INDIRECT(ADDRESS(ROW()-1,COLUMN(F:F))))</f>
        <v>8171.1854199999998</v>
      </c>
      <c r="J53" s="14">
        <f ca="1">IF(ROW()=2, 0, Table1[[#This Row],[Belastbaar loon]]-INDIRECT(ADDRESS(ROW()-1,COLUMN(A:A))))</f>
        <v>10</v>
      </c>
      <c r="K53" s="14">
        <f ca="1">Table1[[#This Row],[Netto loon]]-Table1[[#This Row],[Netto vorige schijf]]</f>
        <v>6.5461999999997715</v>
      </c>
      <c r="L53" s="15">
        <f ca="1">(Table1[[#This Row],[Bruto tov vorige schijf]]-Table1[[#This Row],[Netto tov vorige schijf]])/MAX(Table1[[#This Row],[Bruto tov vorige schijf]],1)</f>
        <v>0.34538000000002284</v>
      </c>
    </row>
    <row r="54" spans="1:12" x14ac:dyDescent="0.25">
      <c r="A54" s="14">
        <v>8361</v>
      </c>
      <c r="B54" s="14">
        <f>LoonHeffing2020(Table1[[#This Row],[Belastbaar loon]])</f>
        <v>3122.8335000000002</v>
      </c>
      <c r="C54" s="14">
        <f>AlgemeneHeffingsKorting2020(Table1[[#This Row],[Belastbaar loon]])</f>
        <v>2711</v>
      </c>
      <c r="D54" s="14">
        <f>ArbeidsKorting2020(Table1[[#This Row],[Belastbaar loon]])</f>
        <v>235.11132000000001</v>
      </c>
      <c r="E54" s="14">
        <f>MAX(Table1[[#This Row],[Loonheffing]]-Table1[[#This Row],[Algemene Heffingskorting]]-Table1[[#This Row],[Arbeidskorting]],0)</f>
        <v>176.72218000000018</v>
      </c>
      <c r="F54" s="14">
        <f>Table1[[#This Row],[Belastbaar loon]]-Table1[[#This Row],[Belasting]]</f>
        <v>8184.2778200000002</v>
      </c>
      <c r="G54" s="15">
        <f>(Table1[[#This Row],[Belastbaar loon]]-Table1[[#This Row],[Netto loon]])/Table1[[#This Row],[Belastbaar loon]]</f>
        <v>2.1136488458318354E-2</v>
      </c>
      <c r="H54" s="14">
        <f ca="1">IF(ROW()=2, 0, INDIRECT(ADDRESS(ROW()-1,COLUMN(E:E))))</f>
        <v>173.26838000000006</v>
      </c>
      <c r="I54" s="14">
        <f ca="1">IF(ROW()=2, Table1[[#This Row],[Netto loon]], INDIRECT(ADDRESS(ROW()-1,COLUMN(F:F))))</f>
        <v>8177.7316199999996</v>
      </c>
      <c r="J54" s="14">
        <f ca="1">IF(ROW()=2, 0, Table1[[#This Row],[Belastbaar loon]]-INDIRECT(ADDRESS(ROW()-1,COLUMN(A:A))))</f>
        <v>10</v>
      </c>
      <c r="K54" s="14">
        <f ca="1">Table1[[#This Row],[Netto loon]]-Table1[[#This Row],[Netto vorige schijf]]</f>
        <v>6.546200000000681</v>
      </c>
      <c r="L54" s="15">
        <f ca="1">(Table1[[#This Row],[Bruto tov vorige schijf]]-Table1[[#This Row],[Netto tov vorige schijf]])/MAX(Table1[[#This Row],[Bruto tov vorige schijf]],1)</f>
        <v>0.34537999999993191</v>
      </c>
    </row>
    <row r="55" spans="1:12" x14ac:dyDescent="0.25">
      <c r="A55" s="14">
        <v>8371</v>
      </c>
      <c r="B55" s="14">
        <f>LoonHeffing2020(Table1[[#This Row],[Belastbaar loon]])</f>
        <v>3126.5684999999999</v>
      </c>
      <c r="C55" s="14">
        <f>AlgemeneHeffingsKorting2020(Table1[[#This Row],[Belastbaar loon]])</f>
        <v>2711</v>
      </c>
      <c r="D55" s="14">
        <f>ArbeidsKorting2020(Table1[[#This Row],[Belastbaar loon]])</f>
        <v>235.39251999999999</v>
      </c>
      <c r="E55" s="14">
        <f>MAX(Table1[[#This Row],[Loonheffing]]-Table1[[#This Row],[Algemene Heffingskorting]]-Table1[[#This Row],[Arbeidskorting]],0)</f>
        <v>180.17597999999987</v>
      </c>
      <c r="F55" s="14">
        <f>Table1[[#This Row],[Belastbaar loon]]-Table1[[#This Row],[Belasting]]</f>
        <v>8190.82402</v>
      </c>
      <c r="G55" s="15">
        <f>(Table1[[#This Row],[Belastbaar loon]]-Table1[[#This Row],[Netto loon]])/Table1[[#This Row],[Belastbaar loon]]</f>
        <v>2.1523829888902161E-2</v>
      </c>
      <c r="H55" s="14">
        <f ca="1">IF(ROW()=2, 0, INDIRECT(ADDRESS(ROW()-1,COLUMN(E:E))))</f>
        <v>176.72218000000018</v>
      </c>
      <c r="I55" s="14">
        <f ca="1">IF(ROW()=2, Table1[[#This Row],[Netto loon]], INDIRECT(ADDRESS(ROW()-1,COLUMN(F:F))))</f>
        <v>8184.2778200000002</v>
      </c>
      <c r="J55" s="14">
        <f ca="1">IF(ROW()=2, 0, Table1[[#This Row],[Belastbaar loon]]-INDIRECT(ADDRESS(ROW()-1,COLUMN(A:A))))</f>
        <v>10</v>
      </c>
      <c r="K55" s="14">
        <f ca="1">Table1[[#This Row],[Netto loon]]-Table1[[#This Row],[Netto vorige schijf]]</f>
        <v>6.5461999999997715</v>
      </c>
      <c r="L55" s="15">
        <f ca="1">(Table1[[#This Row],[Bruto tov vorige schijf]]-Table1[[#This Row],[Netto tov vorige schijf]])/MAX(Table1[[#This Row],[Bruto tov vorige schijf]],1)</f>
        <v>0.34538000000002284</v>
      </c>
    </row>
    <row r="56" spans="1:12" x14ac:dyDescent="0.25">
      <c r="A56" s="14">
        <v>8381</v>
      </c>
      <c r="B56" s="14">
        <f>LoonHeffing2020(Table1[[#This Row],[Belastbaar loon]])</f>
        <v>3130.3035</v>
      </c>
      <c r="C56" s="14">
        <f>AlgemeneHeffingsKorting2020(Table1[[#This Row],[Belastbaar loon]])</f>
        <v>2711</v>
      </c>
      <c r="D56" s="14">
        <f>ArbeidsKorting2020(Table1[[#This Row],[Belastbaar loon]])</f>
        <v>235.67372</v>
      </c>
      <c r="E56" s="14">
        <f>MAX(Table1[[#This Row],[Loonheffing]]-Table1[[#This Row],[Algemene Heffingskorting]]-Table1[[#This Row],[Arbeidskorting]],0)</f>
        <v>183.62977999999998</v>
      </c>
      <c r="F56" s="14">
        <f>Table1[[#This Row],[Belastbaar loon]]-Table1[[#This Row],[Belasting]]</f>
        <v>8197.3702200000007</v>
      </c>
      <c r="G56" s="15">
        <f>(Table1[[#This Row],[Belastbaar loon]]-Table1[[#This Row],[Netto loon]])/Table1[[#This Row],[Belastbaar loon]]</f>
        <v>2.1910246987232943E-2</v>
      </c>
      <c r="H56" s="14">
        <f ca="1">IF(ROW()=2, 0, INDIRECT(ADDRESS(ROW()-1,COLUMN(E:E))))</f>
        <v>180.17597999999987</v>
      </c>
      <c r="I56" s="14">
        <f ca="1">IF(ROW()=2, Table1[[#This Row],[Netto loon]], INDIRECT(ADDRESS(ROW()-1,COLUMN(F:F))))</f>
        <v>8190.82402</v>
      </c>
      <c r="J56" s="14">
        <f ca="1">IF(ROW()=2, 0, Table1[[#This Row],[Belastbaar loon]]-INDIRECT(ADDRESS(ROW()-1,COLUMN(A:A))))</f>
        <v>10</v>
      </c>
      <c r="K56" s="14">
        <f ca="1">Table1[[#This Row],[Netto loon]]-Table1[[#This Row],[Netto vorige schijf]]</f>
        <v>6.546200000000681</v>
      </c>
      <c r="L56" s="15">
        <f ca="1">(Table1[[#This Row],[Bruto tov vorige schijf]]-Table1[[#This Row],[Netto tov vorige schijf]])/MAX(Table1[[#This Row],[Bruto tov vorige schijf]],1)</f>
        <v>0.34537999999993191</v>
      </c>
    </row>
    <row r="57" spans="1:12" x14ac:dyDescent="0.25">
      <c r="A57" s="14">
        <v>8391</v>
      </c>
      <c r="B57" s="14">
        <f>LoonHeffing2020(Table1[[#This Row],[Belastbaar loon]])</f>
        <v>3134.0385000000001</v>
      </c>
      <c r="C57" s="14">
        <f>AlgemeneHeffingsKorting2020(Table1[[#This Row],[Belastbaar loon]])</f>
        <v>2711</v>
      </c>
      <c r="D57" s="14">
        <f>ArbeidsKorting2020(Table1[[#This Row],[Belastbaar loon]])</f>
        <v>235.95491999999999</v>
      </c>
      <c r="E57" s="14">
        <f>MAX(Table1[[#This Row],[Loonheffing]]-Table1[[#This Row],[Algemene Heffingskorting]]-Table1[[#This Row],[Arbeidskorting]],0)</f>
        <v>187.08358000000013</v>
      </c>
      <c r="F57" s="14">
        <f>Table1[[#This Row],[Belastbaar loon]]-Table1[[#This Row],[Belasting]]</f>
        <v>8203.9164199999996</v>
      </c>
      <c r="G57" s="15">
        <f>(Table1[[#This Row],[Belastbaar loon]]-Table1[[#This Row],[Netto loon]])/Table1[[#This Row],[Belastbaar loon]]</f>
        <v>2.2295743058038428E-2</v>
      </c>
      <c r="H57" s="14">
        <f ca="1">IF(ROW()=2, 0, INDIRECT(ADDRESS(ROW()-1,COLUMN(E:E))))</f>
        <v>183.62977999999998</v>
      </c>
      <c r="I57" s="14">
        <f ca="1">IF(ROW()=2, Table1[[#This Row],[Netto loon]], INDIRECT(ADDRESS(ROW()-1,COLUMN(F:F))))</f>
        <v>8197.3702200000007</v>
      </c>
      <c r="J57" s="14">
        <f ca="1">IF(ROW()=2, 0, Table1[[#This Row],[Belastbaar loon]]-INDIRECT(ADDRESS(ROW()-1,COLUMN(A:A))))</f>
        <v>10</v>
      </c>
      <c r="K57" s="14">
        <f ca="1">Table1[[#This Row],[Netto loon]]-Table1[[#This Row],[Netto vorige schijf]]</f>
        <v>6.546199999998862</v>
      </c>
      <c r="L57" s="15">
        <f ca="1">(Table1[[#This Row],[Bruto tov vorige schijf]]-Table1[[#This Row],[Netto tov vorige schijf]])/MAX(Table1[[#This Row],[Bruto tov vorige schijf]],1)</f>
        <v>0.34538000000011382</v>
      </c>
    </row>
    <row r="58" spans="1:12" x14ac:dyDescent="0.25">
      <c r="A58" s="14">
        <v>8401</v>
      </c>
      <c r="B58" s="14">
        <f>LoonHeffing2020(Table1[[#This Row],[Belastbaar loon]])</f>
        <v>3137.7734999999998</v>
      </c>
      <c r="C58" s="14">
        <f>AlgemeneHeffingsKorting2020(Table1[[#This Row],[Belastbaar loon]])</f>
        <v>2711</v>
      </c>
      <c r="D58" s="14">
        <f>ArbeidsKorting2020(Table1[[#This Row],[Belastbaar loon]])</f>
        <v>236.23612</v>
      </c>
      <c r="E58" s="14">
        <f>MAX(Table1[[#This Row],[Loonheffing]]-Table1[[#This Row],[Algemene Heffingskorting]]-Table1[[#This Row],[Arbeidskorting]],0)</f>
        <v>190.53737999999979</v>
      </c>
      <c r="F58" s="14">
        <f>Table1[[#This Row],[Belastbaar loon]]-Table1[[#This Row],[Belasting]]</f>
        <v>8210.4626200000002</v>
      </c>
      <c r="G58" s="15">
        <f>(Table1[[#This Row],[Belastbaar loon]]-Table1[[#This Row],[Netto loon]])/Table1[[#This Row],[Belastbaar loon]]</f>
        <v>2.2680321390310648E-2</v>
      </c>
      <c r="H58" s="14">
        <f ca="1">IF(ROW()=2, 0, INDIRECT(ADDRESS(ROW()-1,COLUMN(E:E))))</f>
        <v>187.08358000000013</v>
      </c>
      <c r="I58" s="14">
        <f ca="1">IF(ROW()=2, Table1[[#This Row],[Netto loon]], INDIRECT(ADDRESS(ROW()-1,COLUMN(F:F))))</f>
        <v>8203.9164199999996</v>
      </c>
      <c r="J58" s="14">
        <f ca="1">IF(ROW()=2, 0, Table1[[#This Row],[Belastbaar loon]]-INDIRECT(ADDRESS(ROW()-1,COLUMN(A:A))))</f>
        <v>10</v>
      </c>
      <c r="K58" s="14">
        <f ca="1">Table1[[#This Row],[Netto loon]]-Table1[[#This Row],[Netto vorige schijf]]</f>
        <v>6.546200000000681</v>
      </c>
      <c r="L58" s="15">
        <f ca="1">(Table1[[#This Row],[Bruto tov vorige schijf]]-Table1[[#This Row],[Netto tov vorige schijf]])/MAX(Table1[[#This Row],[Bruto tov vorige schijf]],1)</f>
        <v>0.34537999999993191</v>
      </c>
    </row>
    <row r="59" spans="1:12" x14ac:dyDescent="0.25">
      <c r="A59" s="14">
        <v>8411</v>
      </c>
      <c r="B59" s="14">
        <f>LoonHeffing2020(Table1[[#This Row],[Belastbaar loon]])</f>
        <v>3141.5084999999999</v>
      </c>
      <c r="C59" s="14">
        <f>AlgemeneHeffingsKorting2020(Table1[[#This Row],[Belastbaar loon]])</f>
        <v>2711</v>
      </c>
      <c r="D59" s="14">
        <f>ArbeidsKorting2020(Table1[[#This Row],[Belastbaar loon]])</f>
        <v>236.51731999999998</v>
      </c>
      <c r="E59" s="14">
        <f>MAX(Table1[[#This Row],[Loonheffing]]-Table1[[#This Row],[Algemene Heffingskorting]]-Table1[[#This Row],[Arbeidskorting]],0)</f>
        <v>193.99117999999993</v>
      </c>
      <c r="F59" s="14">
        <f>Table1[[#This Row],[Belastbaar loon]]-Table1[[#This Row],[Belasting]]</f>
        <v>8217.0088200000009</v>
      </c>
      <c r="G59" s="15">
        <f>(Table1[[#This Row],[Belastbaar loon]]-Table1[[#This Row],[Netto loon]])/Table1[[#This Row],[Belastbaar loon]]</f>
        <v>2.3063985257400912E-2</v>
      </c>
      <c r="H59" s="14">
        <f ca="1">IF(ROW()=2, 0, INDIRECT(ADDRESS(ROW()-1,COLUMN(E:E))))</f>
        <v>190.53737999999979</v>
      </c>
      <c r="I59" s="14">
        <f ca="1">IF(ROW()=2, Table1[[#This Row],[Netto loon]], INDIRECT(ADDRESS(ROW()-1,COLUMN(F:F))))</f>
        <v>8210.4626200000002</v>
      </c>
      <c r="J59" s="14">
        <f ca="1">IF(ROW()=2, 0, Table1[[#This Row],[Belastbaar loon]]-INDIRECT(ADDRESS(ROW()-1,COLUMN(A:A))))</f>
        <v>10</v>
      </c>
      <c r="K59" s="14">
        <f ca="1">Table1[[#This Row],[Netto loon]]-Table1[[#This Row],[Netto vorige schijf]]</f>
        <v>6.546200000000681</v>
      </c>
      <c r="L59" s="15">
        <f ca="1">(Table1[[#This Row],[Bruto tov vorige schijf]]-Table1[[#This Row],[Netto tov vorige schijf]])/MAX(Table1[[#This Row],[Bruto tov vorige schijf]],1)</f>
        <v>0.34537999999993191</v>
      </c>
    </row>
    <row r="60" spans="1:12" x14ac:dyDescent="0.25">
      <c r="A60" s="14">
        <v>8421</v>
      </c>
      <c r="B60" s="14">
        <f>LoonHeffing2020(Table1[[#This Row],[Belastbaar loon]])</f>
        <v>3145.2435</v>
      </c>
      <c r="C60" s="14">
        <f>AlgemeneHeffingsKorting2020(Table1[[#This Row],[Belastbaar loon]])</f>
        <v>2711</v>
      </c>
      <c r="D60" s="14">
        <f>ArbeidsKorting2020(Table1[[#This Row],[Belastbaar loon]])</f>
        <v>236.79852</v>
      </c>
      <c r="E60" s="14">
        <f>MAX(Table1[[#This Row],[Loonheffing]]-Table1[[#This Row],[Algemene Heffingskorting]]-Table1[[#This Row],[Arbeidskorting]],0)</f>
        <v>197.44498000000004</v>
      </c>
      <c r="F60" s="14">
        <f>Table1[[#This Row],[Belastbaar loon]]-Table1[[#This Row],[Belasting]]</f>
        <v>8223.5550199999998</v>
      </c>
      <c r="G60" s="15">
        <f>(Table1[[#This Row],[Belastbaar loon]]-Table1[[#This Row],[Netto loon]])/Table1[[#This Row],[Belastbaar loon]]</f>
        <v>2.3446737917112007E-2</v>
      </c>
      <c r="H60" s="14">
        <f ca="1">IF(ROW()=2, 0, INDIRECT(ADDRESS(ROW()-1,COLUMN(E:E))))</f>
        <v>193.99117999999993</v>
      </c>
      <c r="I60" s="14">
        <f ca="1">IF(ROW()=2, Table1[[#This Row],[Netto loon]], INDIRECT(ADDRESS(ROW()-1,COLUMN(F:F))))</f>
        <v>8217.0088200000009</v>
      </c>
      <c r="J60" s="14">
        <f ca="1">IF(ROW()=2, 0, Table1[[#This Row],[Belastbaar loon]]-INDIRECT(ADDRESS(ROW()-1,COLUMN(A:A))))</f>
        <v>10</v>
      </c>
      <c r="K60" s="14">
        <f ca="1">Table1[[#This Row],[Netto loon]]-Table1[[#This Row],[Netto vorige schijf]]</f>
        <v>6.546199999998862</v>
      </c>
      <c r="L60" s="15">
        <f ca="1">(Table1[[#This Row],[Bruto tov vorige schijf]]-Table1[[#This Row],[Netto tov vorige schijf]])/MAX(Table1[[#This Row],[Bruto tov vorige schijf]],1)</f>
        <v>0.34538000000011382</v>
      </c>
    </row>
    <row r="61" spans="1:12" x14ac:dyDescent="0.25">
      <c r="A61" s="14">
        <v>8431</v>
      </c>
      <c r="B61" s="14">
        <f>LoonHeffing2020(Table1[[#This Row],[Belastbaar loon]])</f>
        <v>3148.9785000000002</v>
      </c>
      <c r="C61" s="14">
        <f>AlgemeneHeffingsKorting2020(Table1[[#This Row],[Belastbaar loon]])</f>
        <v>2711</v>
      </c>
      <c r="D61" s="14">
        <f>ArbeidsKorting2020(Table1[[#This Row],[Belastbaar loon]])</f>
        <v>237.07971999999998</v>
      </c>
      <c r="E61" s="14">
        <f>MAX(Table1[[#This Row],[Loonheffing]]-Table1[[#This Row],[Algemene Heffingskorting]]-Table1[[#This Row],[Arbeidskorting]],0)</f>
        <v>200.89878000000019</v>
      </c>
      <c r="F61" s="14">
        <f>Table1[[#This Row],[Belastbaar loon]]-Table1[[#This Row],[Belasting]]</f>
        <v>8230.1012200000005</v>
      </c>
      <c r="G61" s="15">
        <f>(Table1[[#This Row],[Belastbaar loon]]-Table1[[#This Row],[Netto loon]])/Table1[[#This Row],[Belastbaar loon]]</f>
        <v>2.3828582611789769E-2</v>
      </c>
      <c r="H61" s="14">
        <f ca="1">IF(ROW()=2, 0, INDIRECT(ADDRESS(ROW()-1,COLUMN(E:E))))</f>
        <v>197.44498000000004</v>
      </c>
      <c r="I61" s="14">
        <f ca="1">IF(ROW()=2, Table1[[#This Row],[Netto loon]], INDIRECT(ADDRESS(ROW()-1,COLUMN(F:F))))</f>
        <v>8223.5550199999998</v>
      </c>
      <c r="J61" s="14">
        <f ca="1">IF(ROW()=2, 0, Table1[[#This Row],[Belastbaar loon]]-INDIRECT(ADDRESS(ROW()-1,COLUMN(A:A))))</f>
        <v>10</v>
      </c>
      <c r="K61" s="14">
        <f ca="1">Table1[[#This Row],[Netto loon]]-Table1[[#This Row],[Netto vorige schijf]]</f>
        <v>6.546200000000681</v>
      </c>
      <c r="L61" s="15">
        <f ca="1">(Table1[[#This Row],[Bruto tov vorige schijf]]-Table1[[#This Row],[Netto tov vorige schijf]])/MAX(Table1[[#This Row],[Bruto tov vorige schijf]],1)</f>
        <v>0.34537999999993191</v>
      </c>
    </row>
    <row r="62" spans="1:12" x14ac:dyDescent="0.25">
      <c r="A62" s="14">
        <v>8441</v>
      </c>
      <c r="B62" s="14">
        <f>LoonHeffing2020(Table1[[#This Row],[Belastbaar loon]])</f>
        <v>3152.7134999999998</v>
      </c>
      <c r="C62" s="14">
        <f>AlgemeneHeffingsKorting2020(Table1[[#This Row],[Belastbaar loon]])</f>
        <v>2711</v>
      </c>
      <c r="D62" s="14">
        <f>ArbeidsKorting2020(Table1[[#This Row],[Belastbaar loon]])</f>
        <v>237.36091999999999</v>
      </c>
      <c r="E62" s="14">
        <f>MAX(Table1[[#This Row],[Loonheffing]]-Table1[[#This Row],[Algemene Heffingskorting]]-Table1[[#This Row],[Arbeidskorting]],0)</f>
        <v>204.35257999999985</v>
      </c>
      <c r="F62" s="14">
        <f>Table1[[#This Row],[Belastbaar loon]]-Table1[[#This Row],[Belasting]]</f>
        <v>8236.6474199999993</v>
      </c>
      <c r="G62" s="15">
        <f>(Table1[[#This Row],[Belastbaar loon]]-Table1[[#This Row],[Netto loon]])/Table1[[#This Row],[Belastbaar loon]]</f>
        <v>2.4209522568416145E-2</v>
      </c>
      <c r="H62" s="14">
        <f ca="1">IF(ROW()=2, 0, INDIRECT(ADDRESS(ROW()-1,COLUMN(E:E))))</f>
        <v>200.89878000000019</v>
      </c>
      <c r="I62" s="14">
        <f ca="1">IF(ROW()=2, Table1[[#This Row],[Netto loon]], INDIRECT(ADDRESS(ROW()-1,COLUMN(F:F))))</f>
        <v>8230.1012200000005</v>
      </c>
      <c r="J62" s="14">
        <f ca="1">IF(ROW()=2, 0, Table1[[#This Row],[Belastbaar loon]]-INDIRECT(ADDRESS(ROW()-1,COLUMN(A:A))))</f>
        <v>10</v>
      </c>
      <c r="K62" s="14">
        <f ca="1">Table1[[#This Row],[Netto loon]]-Table1[[#This Row],[Netto vorige schijf]]</f>
        <v>6.546199999998862</v>
      </c>
      <c r="L62" s="15">
        <f ca="1">(Table1[[#This Row],[Bruto tov vorige schijf]]-Table1[[#This Row],[Netto tov vorige schijf]])/MAX(Table1[[#This Row],[Bruto tov vorige schijf]],1)</f>
        <v>0.34538000000011382</v>
      </c>
    </row>
    <row r="63" spans="1:12" x14ac:dyDescent="0.25">
      <c r="A63" s="14">
        <v>8451</v>
      </c>
      <c r="B63" s="14">
        <f>LoonHeffing2020(Table1[[#This Row],[Belastbaar loon]])</f>
        <v>3156.4485</v>
      </c>
      <c r="C63" s="14">
        <f>AlgemeneHeffingsKorting2020(Table1[[#This Row],[Belastbaar loon]])</f>
        <v>2711</v>
      </c>
      <c r="D63" s="14">
        <f>ArbeidsKorting2020(Table1[[#This Row],[Belastbaar loon]])</f>
        <v>237.64212000000001</v>
      </c>
      <c r="E63" s="14">
        <f>MAX(Table1[[#This Row],[Loonheffing]]-Table1[[#This Row],[Algemene Heffingskorting]]-Table1[[#This Row],[Arbeidskorting]],0)</f>
        <v>207.80637999999996</v>
      </c>
      <c r="F63" s="14">
        <f>Table1[[#This Row],[Belastbaar loon]]-Table1[[#This Row],[Belasting]]</f>
        <v>8243.19362</v>
      </c>
      <c r="G63" s="15">
        <f>(Table1[[#This Row],[Belastbaar loon]]-Table1[[#This Row],[Netto loon]])/Table1[[#This Row],[Belastbaar loon]]</f>
        <v>2.4589560998698377E-2</v>
      </c>
      <c r="H63" s="14">
        <f ca="1">IF(ROW()=2, 0, INDIRECT(ADDRESS(ROW()-1,COLUMN(E:E))))</f>
        <v>204.35257999999985</v>
      </c>
      <c r="I63" s="14">
        <f ca="1">IF(ROW()=2, Table1[[#This Row],[Netto loon]], INDIRECT(ADDRESS(ROW()-1,COLUMN(F:F))))</f>
        <v>8236.6474199999993</v>
      </c>
      <c r="J63" s="14">
        <f ca="1">IF(ROW()=2, 0, Table1[[#This Row],[Belastbaar loon]]-INDIRECT(ADDRESS(ROW()-1,COLUMN(A:A))))</f>
        <v>10</v>
      </c>
      <c r="K63" s="14">
        <f ca="1">Table1[[#This Row],[Netto loon]]-Table1[[#This Row],[Netto vorige schijf]]</f>
        <v>6.546200000000681</v>
      </c>
      <c r="L63" s="15">
        <f ca="1">(Table1[[#This Row],[Bruto tov vorige schijf]]-Table1[[#This Row],[Netto tov vorige schijf]])/MAX(Table1[[#This Row],[Bruto tov vorige schijf]],1)</f>
        <v>0.34537999999993191</v>
      </c>
    </row>
    <row r="64" spans="1:12" x14ac:dyDescent="0.25">
      <c r="A64" s="14">
        <v>8461</v>
      </c>
      <c r="B64" s="14">
        <f>LoonHeffing2020(Table1[[#This Row],[Belastbaar loon]])</f>
        <v>3160.1835000000001</v>
      </c>
      <c r="C64" s="14">
        <f>AlgemeneHeffingsKorting2020(Table1[[#This Row],[Belastbaar loon]])</f>
        <v>2711</v>
      </c>
      <c r="D64" s="14">
        <f>ArbeidsKorting2020(Table1[[#This Row],[Belastbaar loon]])</f>
        <v>237.92331999999999</v>
      </c>
      <c r="E64" s="14">
        <f>MAX(Table1[[#This Row],[Loonheffing]]-Table1[[#This Row],[Algemene Heffingskorting]]-Table1[[#This Row],[Arbeidskorting]],0)</f>
        <v>211.2601800000001</v>
      </c>
      <c r="F64" s="14">
        <f>Table1[[#This Row],[Belastbaar loon]]-Table1[[#This Row],[Belasting]]</f>
        <v>8249.7398200000007</v>
      </c>
      <c r="G64" s="15">
        <f>(Table1[[#This Row],[Belastbaar loon]]-Table1[[#This Row],[Netto loon]])/Table1[[#This Row],[Belastbaar loon]]</f>
        <v>2.4968701099160773E-2</v>
      </c>
      <c r="H64" s="14">
        <f ca="1">IF(ROW()=2, 0, INDIRECT(ADDRESS(ROW()-1,COLUMN(E:E))))</f>
        <v>207.80637999999996</v>
      </c>
      <c r="I64" s="14">
        <f ca="1">IF(ROW()=2, Table1[[#This Row],[Netto loon]], INDIRECT(ADDRESS(ROW()-1,COLUMN(F:F))))</f>
        <v>8243.19362</v>
      </c>
      <c r="J64" s="14">
        <f ca="1">IF(ROW()=2, 0, Table1[[#This Row],[Belastbaar loon]]-INDIRECT(ADDRESS(ROW()-1,COLUMN(A:A))))</f>
        <v>10</v>
      </c>
      <c r="K64" s="14">
        <f ca="1">Table1[[#This Row],[Netto loon]]-Table1[[#This Row],[Netto vorige schijf]]</f>
        <v>6.546200000000681</v>
      </c>
      <c r="L64" s="15">
        <f ca="1">(Table1[[#This Row],[Bruto tov vorige schijf]]-Table1[[#This Row],[Netto tov vorige schijf]])/MAX(Table1[[#This Row],[Bruto tov vorige schijf]],1)</f>
        <v>0.34537999999993191</v>
      </c>
    </row>
    <row r="65" spans="1:12" x14ac:dyDescent="0.25">
      <c r="A65" s="14">
        <v>8471</v>
      </c>
      <c r="B65" s="14">
        <f>LoonHeffing2020(Table1[[#This Row],[Belastbaar loon]])</f>
        <v>3163.9184999999998</v>
      </c>
      <c r="C65" s="14">
        <f>AlgemeneHeffingsKorting2020(Table1[[#This Row],[Belastbaar loon]])</f>
        <v>2711</v>
      </c>
      <c r="D65" s="14">
        <f>ArbeidsKorting2020(Table1[[#This Row],[Belastbaar loon]])</f>
        <v>238.20452</v>
      </c>
      <c r="E65" s="14">
        <f>MAX(Table1[[#This Row],[Loonheffing]]-Table1[[#This Row],[Algemene Heffingskorting]]-Table1[[#This Row],[Arbeidskorting]],0)</f>
        <v>214.71397999999976</v>
      </c>
      <c r="F65" s="14">
        <f>Table1[[#This Row],[Belastbaar loon]]-Table1[[#This Row],[Belasting]]</f>
        <v>8256.2860199999996</v>
      </c>
      <c r="G65" s="15">
        <f>(Table1[[#This Row],[Belastbaar loon]]-Table1[[#This Row],[Netto loon]])/Table1[[#This Row],[Belastbaar loon]]</f>
        <v>2.5346946051233672E-2</v>
      </c>
      <c r="H65" s="14">
        <f ca="1">IF(ROW()=2, 0, INDIRECT(ADDRESS(ROW()-1,COLUMN(E:E))))</f>
        <v>211.2601800000001</v>
      </c>
      <c r="I65" s="14">
        <f ca="1">IF(ROW()=2, Table1[[#This Row],[Netto loon]], INDIRECT(ADDRESS(ROW()-1,COLUMN(F:F))))</f>
        <v>8249.7398200000007</v>
      </c>
      <c r="J65" s="14">
        <f ca="1">IF(ROW()=2, 0, Table1[[#This Row],[Belastbaar loon]]-INDIRECT(ADDRESS(ROW()-1,COLUMN(A:A))))</f>
        <v>10</v>
      </c>
      <c r="K65" s="14">
        <f ca="1">Table1[[#This Row],[Netto loon]]-Table1[[#This Row],[Netto vorige schijf]]</f>
        <v>6.546199999998862</v>
      </c>
      <c r="L65" s="15">
        <f ca="1">(Table1[[#This Row],[Bruto tov vorige schijf]]-Table1[[#This Row],[Netto tov vorige schijf]])/MAX(Table1[[#This Row],[Bruto tov vorige schijf]],1)</f>
        <v>0.34538000000011382</v>
      </c>
    </row>
    <row r="66" spans="1:12" x14ac:dyDescent="0.25">
      <c r="A66" s="14">
        <v>8481</v>
      </c>
      <c r="B66" s="14">
        <f>LoonHeffing2020(Table1[[#This Row],[Belastbaar loon]])</f>
        <v>3167.6534999999999</v>
      </c>
      <c r="C66" s="14">
        <f>AlgemeneHeffingsKorting2020(Table1[[#This Row],[Belastbaar loon]])</f>
        <v>2711</v>
      </c>
      <c r="D66" s="14">
        <f>ArbeidsKorting2020(Table1[[#This Row],[Belastbaar loon]])</f>
        <v>238.48571999999999</v>
      </c>
      <c r="E66" s="14">
        <f>MAX(Table1[[#This Row],[Loonheffing]]-Table1[[#This Row],[Algemene Heffingskorting]]-Table1[[#This Row],[Arbeidskorting]],0)</f>
        <v>218.16777999999991</v>
      </c>
      <c r="F66" s="14">
        <f>Table1[[#This Row],[Belastbaar loon]]-Table1[[#This Row],[Belasting]]</f>
        <v>8262.8322200000002</v>
      </c>
      <c r="G66" s="15">
        <f>(Table1[[#This Row],[Belastbaar loon]]-Table1[[#This Row],[Netto loon]])/Table1[[#This Row],[Belastbaar loon]]</f>
        <v>2.5724299021341795E-2</v>
      </c>
      <c r="H66" s="14">
        <f ca="1">IF(ROW()=2, 0, INDIRECT(ADDRESS(ROW()-1,COLUMN(E:E))))</f>
        <v>214.71397999999976</v>
      </c>
      <c r="I66" s="14">
        <f ca="1">IF(ROW()=2, Table1[[#This Row],[Netto loon]], INDIRECT(ADDRESS(ROW()-1,COLUMN(F:F))))</f>
        <v>8256.2860199999996</v>
      </c>
      <c r="J66" s="14">
        <f ca="1">IF(ROW()=2, 0, Table1[[#This Row],[Belastbaar loon]]-INDIRECT(ADDRESS(ROW()-1,COLUMN(A:A))))</f>
        <v>10</v>
      </c>
      <c r="K66" s="14">
        <f ca="1">Table1[[#This Row],[Netto loon]]-Table1[[#This Row],[Netto vorige schijf]]</f>
        <v>6.546200000000681</v>
      </c>
      <c r="L66" s="15">
        <f ca="1">(Table1[[#This Row],[Bruto tov vorige schijf]]-Table1[[#This Row],[Netto tov vorige schijf]])/MAX(Table1[[#This Row],[Bruto tov vorige schijf]],1)</f>
        <v>0.34537999999993191</v>
      </c>
    </row>
    <row r="67" spans="1:12" x14ac:dyDescent="0.25">
      <c r="A67" s="14">
        <v>8491</v>
      </c>
      <c r="B67" s="14">
        <f>LoonHeffing2020(Table1[[#This Row],[Belastbaar loon]])</f>
        <v>3171.3885</v>
      </c>
      <c r="C67" s="14">
        <f>AlgemeneHeffingsKorting2020(Table1[[#This Row],[Belastbaar loon]])</f>
        <v>2711</v>
      </c>
      <c r="D67" s="14">
        <f>ArbeidsKorting2020(Table1[[#This Row],[Belastbaar loon]])</f>
        <v>238.76692</v>
      </c>
      <c r="E67" s="14">
        <f>MAX(Table1[[#This Row],[Loonheffing]]-Table1[[#This Row],[Algemene Heffingskorting]]-Table1[[#This Row],[Arbeidskorting]],0)</f>
        <v>221.62158000000002</v>
      </c>
      <c r="F67" s="14">
        <f>Table1[[#This Row],[Belastbaar loon]]-Table1[[#This Row],[Belasting]]</f>
        <v>8269.3784199999991</v>
      </c>
      <c r="G67" s="15">
        <f>(Table1[[#This Row],[Belastbaar loon]]-Table1[[#This Row],[Netto loon]])/Table1[[#This Row],[Belastbaar loon]]</f>
        <v>2.6100763160994099E-2</v>
      </c>
      <c r="H67" s="14">
        <f ca="1">IF(ROW()=2, 0, INDIRECT(ADDRESS(ROW()-1,COLUMN(E:E))))</f>
        <v>218.16777999999991</v>
      </c>
      <c r="I67" s="14">
        <f ca="1">IF(ROW()=2, Table1[[#This Row],[Netto loon]], INDIRECT(ADDRESS(ROW()-1,COLUMN(F:F))))</f>
        <v>8262.8322200000002</v>
      </c>
      <c r="J67" s="14">
        <f ca="1">IF(ROW()=2, 0, Table1[[#This Row],[Belastbaar loon]]-INDIRECT(ADDRESS(ROW()-1,COLUMN(A:A))))</f>
        <v>10</v>
      </c>
      <c r="K67" s="14">
        <f ca="1">Table1[[#This Row],[Netto loon]]-Table1[[#This Row],[Netto vorige schijf]]</f>
        <v>6.546199999998862</v>
      </c>
      <c r="L67" s="15">
        <f ca="1">(Table1[[#This Row],[Bruto tov vorige schijf]]-Table1[[#This Row],[Netto tov vorige schijf]])/MAX(Table1[[#This Row],[Bruto tov vorige schijf]],1)</f>
        <v>0.34538000000011382</v>
      </c>
    </row>
    <row r="68" spans="1:12" x14ac:dyDescent="0.25">
      <c r="A68" s="14">
        <v>8501</v>
      </c>
      <c r="B68" s="14">
        <f>LoonHeffing2020(Table1[[#This Row],[Belastbaar loon]])</f>
        <v>3175.1235000000001</v>
      </c>
      <c r="C68" s="14">
        <f>AlgemeneHeffingsKorting2020(Table1[[#This Row],[Belastbaar loon]])</f>
        <v>2711</v>
      </c>
      <c r="D68" s="14">
        <f>ArbeidsKorting2020(Table1[[#This Row],[Belastbaar loon]])</f>
        <v>239.04811999999998</v>
      </c>
      <c r="E68" s="14">
        <f>MAX(Table1[[#This Row],[Loonheffing]]-Table1[[#This Row],[Algemene Heffingskorting]]-Table1[[#This Row],[Arbeidskorting]],0)</f>
        <v>225.07538000000017</v>
      </c>
      <c r="F68" s="14">
        <f>Table1[[#This Row],[Belastbaar loon]]-Table1[[#This Row],[Belasting]]</f>
        <v>8275.9246199999998</v>
      </c>
      <c r="G68" s="15">
        <f>(Table1[[#This Row],[Belastbaar loon]]-Table1[[#This Row],[Netto loon]])/Table1[[#This Row],[Belastbaar loon]]</f>
        <v>2.6476341606869805E-2</v>
      </c>
      <c r="H68" s="14">
        <f ca="1">IF(ROW()=2, 0, INDIRECT(ADDRESS(ROW()-1,COLUMN(E:E))))</f>
        <v>221.62158000000002</v>
      </c>
      <c r="I68" s="14">
        <f ca="1">IF(ROW()=2, Table1[[#This Row],[Netto loon]], INDIRECT(ADDRESS(ROW()-1,COLUMN(F:F))))</f>
        <v>8269.3784199999991</v>
      </c>
      <c r="J68" s="14">
        <f ca="1">IF(ROW()=2, 0, Table1[[#This Row],[Belastbaar loon]]-INDIRECT(ADDRESS(ROW()-1,COLUMN(A:A))))</f>
        <v>10</v>
      </c>
      <c r="K68" s="14">
        <f ca="1">Table1[[#This Row],[Netto loon]]-Table1[[#This Row],[Netto vorige schijf]]</f>
        <v>6.546200000000681</v>
      </c>
      <c r="L68" s="15">
        <f ca="1">(Table1[[#This Row],[Bruto tov vorige schijf]]-Table1[[#This Row],[Netto tov vorige schijf]])/MAX(Table1[[#This Row],[Bruto tov vorige schijf]],1)</f>
        <v>0.34537999999993191</v>
      </c>
    </row>
    <row r="69" spans="1:12" x14ac:dyDescent="0.25">
      <c r="A69" s="14">
        <v>8511</v>
      </c>
      <c r="B69" s="14">
        <f>LoonHeffing2020(Table1[[#This Row],[Belastbaar loon]])</f>
        <v>3178.8584999999998</v>
      </c>
      <c r="C69" s="14">
        <f>AlgemeneHeffingsKorting2020(Table1[[#This Row],[Belastbaar loon]])</f>
        <v>2711</v>
      </c>
      <c r="D69" s="14">
        <f>ArbeidsKorting2020(Table1[[#This Row],[Belastbaar loon]])</f>
        <v>239.32932</v>
      </c>
      <c r="E69" s="14">
        <f>MAX(Table1[[#This Row],[Loonheffing]]-Table1[[#This Row],[Algemene Heffingskorting]]-Table1[[#This Row],[Arbeidskorting]],0)</f>
        <v>228.52917999999983</v>
      </c>
      <c r="F69" s="14">
        <f>Table1[[#This Row],[Belastbaar loon]]-Table1[[#This Row],[Belasting]]</f>
        <v>8282.4708200000005</v>
      </c>
      <c r="G69" s="15">
        <f>(Table1[[#This Row],[Belastbaar loon]]-Table1[[#This Row],[Netto loon]])/Table1[[#This Row],[Belastbaar loon]]</f>
        <v>2.6851037480907006E-2</v>
      </c>
      <c r="H69" s="14">
        <f ca="1">IF(ROW()=2, 0, INDIRECT(ADDRESS(ROW()-1,COLUMN(E:E))))</f>
        <v>225.07538000000017</v>
      </c>
      <c r="I69" s="14">
        <f ca="1">IF(ROW()=2, Table1[[#This Row],[Netto loon]], INDIRECT(ADDRESS(ROW()-1,COLUMN(F:F))))</f>
        <v>8275.9246199999998</v>
      </c>
      <c r="J69" s="14">
        <f ca="1">IF(ROW()=2, 0, Table1[[#This Row],[Belastbaar loon]]-INDIRECT(ADDRESS(ROW()-1,COLUMN(A:A))))</f>
        <v>10</v>
      </c>
      <c r="K69" s="14">
        <f ca="1">Table1[[#This Row],[Netto loon]]-Table1[[#This Row],[Netto vorige schijf]]</f>
        <v>6.546200000000681</v>
      </c>
      <c r="L69" s="15">
        <f ca="1">(Table1[[#This Row],[Bruto tov vorige schijf]]-Table1[[#This Row],[Netto tov vorige schijf]])/MAX(Table1[[#This Row],[Bruto tov vorige schijf]],1)</f>
        <v>0.34537999999993191</v>
      </c>
    </row>
    <row r="70" spans="1:12" x14ac:dyDescent="0.25">
      <c r="A70" s="14">
        <v>8521</v>
      </c>
      <c r="B70" s="14">
        <f>LoonHeffing2020(Table1[[#This Row],[Belastbaar loon]])</f>
        <v>3182.5934999999999</v>
      </c>
      <c r="C70" s="14">
        <f>AlgemeneHeffingsKorting2020(Table1[[#This Row],[Belastbaar loon]])</f>
        <v>2711</v>
      </c>
      <c r="D70" s="14">
        <f>ArbeidsKorting2020(Table1[[#This Row],[Belastbaar loon]])</f>
        <v>239.61051999999998</v>
      </c>
      <c r="E70" s="14">
        <f>MAX(Table1[[#This Row],[Loonheffing]]-Table1[[#This Row],[Algemene Heffingskorting]]-Table1[[#This Row],[Arbeidskorting]],0)</f>
        <v>231.98297999999997</v>
      </c>
      <c r="F70" s="14">
        <f>Table1[[#This Row],[Belastbaar loon]]-Table1[[#This Row],[Belasting]]</f>
        <v>8289.0170199999993</v>
      </c>
      <c r="G70" s="15">
        <f>(Table1[[#This Row],[Belastbaar loon]]-Table1[[#This Row],[Netto loon]])/Table1[[#This Row],[Belastbaar loon]]</f>
        <v>2.7224853890388531E-2</v>
      </c>
      <c r="H70" s="14">
        <f ca="1">IF(ROW()=2, 0, INDIRECT(ADDRESS(ROW()-1,COLUMN(E:E))))</f>
        <v>228.52917999999983</v>
      </c>
      <c r="I70" s="14">
        <f ca="1">IF(ROW()=2, Table1[[#This Row],[Netto loon]], INDIRECT(ADDRESS(ROW()-1,COLUMN(F:F))))</f>
        <v>8282.4708200000005</v>
      </c>
      <c r="J70" s="14">
        <f ca="1">IF(ROW()=2, 0, Table1[[#This Row],[Belastbaar loon]]-INDIRECT(ADDRESS(ROW()-1,COLUMN(A:A))))</f>
        <v>10</v>
      </c>
      <c r="K70" s="14">
        <f ca="1">Table1[[#This Row],[Netto loon]]-Table1[[#This Row],[Netto vorige schijf]]</f>
        <v>6.546199999998862</v>
      </c>
      <c r="L70" s="15">
        <f ca="1">(Table1[[#This Row],[Bruto tov vorige schijf]]-Table1[[#This Row],[Netto tov vorige schijf]])/MAX(Table1[[#This Row],[Bruto tov vorige schijf]],1)</f>
        <v>0.34538000000011382</v>
      </c>
    </row>
    <row r="71" spans="1:12" x14ac:dyDescent="0.25">
      <c r="A71" s="14">
        <v>8531</v>
      </c>
      <c r="B71" s="14">
        <f>LoonHeffing2020(Table1[[#This Row],[Belastbaar loon]])</f>
        <v>3186.3285000000001</v>
      </c>
      <c r="C71" s="14">
        <f>AlgemeneHeffingsKorting2020(Table1[[#This Row],[Belastbaar loon]])</f>
        <v>2711</v>
      </c>
      <c r="D71" s="14">
        <f>ArbeidsKorting2020(Table1[[#This Row],[Belastbaar loon]])</f>
        <v>239.89171999999999</v>
      </c>
      <c r="E71" s="14">
        <f>MAX(Table1[[#This Row],[Loonheffing]]-Table1[[#This Row],[Algemene Heffingskorting]]-Table1[[#This Row],[Arbeidskorting]],0)</f>
        <v>235.43678000000008</v>
      </c>
      <c r="F71" s="14">
        <f>Table1[[#This Row],[Belastbaar loon]]-Table1[[#This Row],[Belasting]]</f>
        <v>8295.56322</v>
      </c>
      <c r="G71" s="15">
        <f>(Table1[[#This Row],[Belastbaar loon]]-Table1[[#This Row],[Netto loon]])/Table1[[#This Row],[Belastbaar loon]]</f>
        <v>2.7597793928027196E-2</v>
      </c>
      <c r="H71" s="14">
        <f ca="1">IF(ROW()=2, 0, INDIRECT(ADDRESS(ROW()-1,COLUMN(E:E))))</f>
        <v>231.98297999999997</v>
      </c>
      <c r="I71" s="14">
        <f ca="1">IF(ROW()=2, Table1[[#This Row],[Netto loon]], INDIRECT(ADDRESS(ROW()-1,COLUMN(F:F))))</f>
        <v>8289.0170199999993</v>
      </c>
      <c r="J71" s="14">
        <f ca="1">IF(ROW()=2, 0, Table1[[#This Row],[Belastbaar loon]]-INDIRECT(ADDRESS(ROW()-1,COLUMN(A:A))))</f>
        <v>10</v>
      </c>
      <c r="K71" s="14">
        <f ca="1">Table1[[#This Row],[Netto loon]]-Table1[[#This Row],[Netto vorige schijf]]</f>
        <v>6.546200000000681</v>
      </c>
      <c r="L71" s="15">
        <f ca="1">(Table1[[#This Row],[Bruto tov vorige schijf]]-Table1[[#This Row],[Netto tov vorige schijf]])/MAX(Table1[[#This Row],[Bruto tov vorige schijf]],1)</f>
        <v>0.34537999999993191</v>
      </c>
    </row>
    <row r="72" spans="1:12" x14ac:dyDescent="0.25">
      <c r="A72" s="14">
        <v>8541</v>
      </c>
      <c r="B72" s="14">
        <f>LoonHeffing2020(Table1[[#This Row],[Belastbaar loon]])</f>
        <v>3190.0635000000002</v>
      </c>
      <c r="C72" s="14">
        <f>AlgemeneHeffingsKorting2020(Table1[[#This Row],[Belastbaar loon]])</f>
        <v>2711</v>
      </c>
      <c r="D72" s="14">
        <f>ArbeidsKorting2020(Table1[[#This Row],[Belastbaar loon]])</f>
        <v>240.17292</v>
      </c>
      <c r="E72" s="14">
        <f>MAX(Table1[[#This Row],[Loonheffing]]-Table1[[#This Row],[Algemene Heffingskorting]]-Table1[[#This Row],[Arbeidskorting]],0)</f>
        <v>238.8905800000002</v>
      </c>
      <c r="F72" s="14">
        <f>Table1[[#This Row],[Belastbaar loon]]-Table1[[#This Row],[Belasting]]</f>
        <v>8302.1094200000007</v>
      </c>
      <c r="G72" s="15">
        <f>(Table1[[#This Row],[Belastbaar loon]]-Table1[[#This Row],[Netto loon]])/Table1[[#This Row],[Belastbaar loon]]</f>
        <v>2.7969860672052375E-2</v>
      </c>
      <c r="H72" s="14">
        <f ca="1">IF(ROW()=2, 0, INDIRECT(ADDRESS(ROW()-1,COLUMN(E:E))))</f>
        <v>235.43678000000008</v>
      </c>
      <c r="I72" s="14">
        <f ca="1">IF(ROW()=2, Table1[[#This Row],[Netto loon]], INDIRECT(ADDRESS(ROW()-1,COLUMN(F:F))))</f>
        <v>8295.56322</v>
      </c>
      <c r="J72" s="14">
        <f ca="1">IF(ROW()=2, 0, Table1[[#This Row],[Belastbaar loon]]-INDIRECT(ADDRESS(ROW()-1,COLUMN(A:A))))</f>
        <v>10</v>
      </c>
      <c r="K72" s="14">
        <f ca="1">Table1[[#This Row],[Netto loon]]-Table1[[#This Row],[Netto vorige schijf]]</f>
        <v>6.546200000000681</v>
      </c>
      <c r="L72" s="15">
        <f ca="1">(Table1[[#This Row],[Bruto tov vorige schijf]]-Table1[[#This Row],[Netto tov vorige schijf]])/MAX(Table1[[#This Row],[Bruto tov vorige schijf]],1)</f>
        <v>0.34537999999993191</v>
      </c>
    </row>
    <row r="73" spans="1:12" x14ac:dyDescent="0.25">
      <c r="A73" s="14">
        <v>8551</v>
      </c>
      <c r="B73" s="14">
        <f>LoonHeffing2020(Table1[[#This Row],[Belastbaar loon]])</f>
        <v>3193.7984999999999</v>
      </c>
      <c r="C73" s="14">
        <f>AlgemeneHeffingsKorting2020(Table1[[#This Row],[Belastbaar loon]])</f>
        <v>2711</v>
      </c>
      <c r="D73" s="14">
        <f>ArbeidsKorting2020(Table1[[#This Row],[Belastbaar loon]])</f>
        <v>240.45411999999999</v>
      </c>
      <c r="E73" s="14">
        <f>MAX(Table1[[#This Row],[Loonheffing]]-Table1[[#This Row],[Algemene Heffingskorting]]-Table1[[#This Row],[Arbeidskorting]],0)</f>
        <v>242.34437999999989</v>
      </c>
      <c r="F73" s="14">
        <f>Table1[[#This Row],[Belastbaar loon]]-Table1[[#This Row],[Belasting]]</f>
        <v>8308.6556199999995</v>
      </c>
      <c r="G73" s="15">
        <f>(Table1[[#This Row],[Belastbaar loon]]-Table1[[#This Row],[Netto loon]])/Table1[[#This Row],[Belastbaar loon]]</f>
        <v>2.8341057186294052E-2</v>
      </c>
      <c r="H73" s="14">
        <f ca="1">IF(ROW()=2, 0, INDIRECT(ADDRESS(ROW()-1,COLUMN(E:E))))</f>
        <v>238.8905800000002</v>
      </c>
      <c r="I73" s="14">
        <f ca="1">IF(ROW()=2, Table1[[#This Row],[Netto loon]], INDIRECT(ADDRESS(ROW()-1,COLUMN(F:F))))</f>
        <v>8302.1094200000007</v>
      </c>
      <c r="J73" s="14">
        <f ca="1">IF(ROW()=2, 0, Table1[[#This Row],[Belastbaar loon]]-INDIRECT(ADDRESS(ROW()-1,COLUMN(A:A))))</f>
        <v>10</v>
      </c>
      <c r="K73" s="14">
        <f ca="1">Table1[[#This Row],[Netto loon]]-Table1[[#This Row],[Netto vorige schijf]]</f>
        <v>6.546199999998862</v>
      </c>
      <c r="L73" s="15">
        <f ca="1">(Table1[[#This Row],[Bruto tov vorige schijf]]-Table1[[#This Row],[Netto tov vorige schijf]])/MAX(Table1[[#This Row],[Bruto tov vorige schijf]],1)</f>
        <v>0.34538000000011382</v>
      </c>
    </row>
    <row r="74" spans="1:12" x14ac:dyDescent="0.25">
      <c r="A74" s="14">
        <v>8561</v>
      </c>
      <c r="B74" s="14">
        <f>LoonHeffing2020(Table1[[#This Row],[Belastbaar loon]])</f>
        <v>3197.5335</v>
      </c>
      <c r="C74" s="14">
        <f>AlgemeneHeffingsKorting2020(Table1[[#This Row],[Belastbaar loon]])</f>
        <v>2711</v>
      </c>
      <c r="D74" s="14">
        <f>ArbeidsKorting2020(Table1[[#This Row],[Belastbaar loon]])</f>
        <v>240.73532</v>
      </c>
      <c r="E74" s="14">
        <f>MAX(Table1[[#This Row],[Loonheffing]]-Table1[[#This Row],[Algemene Heffingskorting]]-Table1[[#This Row],[Arbeidskorting]],0)</f>
        <v>245.79818</v>
      </c>
      <c r="F74" s="14">
        <f>Table1[[#This Row],[Belastbaar loon]]-Table1[[#This Row],[Belasting]]</f>
        <v>8315.2018200000002</v>
      </c>
      <c r="G74" s="15">
        <f>(Table1[[#This Row],[Belastbaar loon]]-Table1[[#This Row],[Netto loon]])/Table1[[#This Row],[Belastbaar loon]]</f>
        <v>2.8711386520266297E-2</v>
      </c>
      <c r="H74" s="14">
        <f ca="1">IF(ROW()=2, 0, INDIRECT(ADDRESS(ROW()-1,COLUMN(E:E))))</f>
        <v>242.34437999999989</v>
      </c>
      <c r="I74" s="14">
        <f ca="1">IF(ROW()=2, Table1[[#This Row],[Netto loon]], INDIRECT(ADDRESS(ROW()-1,COLUMN(F:F))))</f>
        <v>8308.6556199999995</v>
      </c>
      <c r="J74" s="14">
        <f ca="1">IF(ROW()=2, 0, Table1[[#This Row],[Belastbaar loon]]-INDIRECT(ADDRESS(ROW()-1,COLUMN(A:A))))</f>
        <v>10</v>
      </c>
      <c r="K74" s="14">
        <f ca="1">Table1[[#This Row],[Netto loon]]-Table1[[#This Row],[Netto vorige schijf]]</f>
        <v>6.546200000000681</v>
      </c>
      <c r="L74" s="15">
        <f ca="1">(Table1[[#This Row],[Bruto tov vorige schijf]]-Table1[[#This Row],[Netto tov vorige schijf]])/MAX(Table1[[#This Row],[Bruto tov vorige schijf]],1)</f>
        <v>0.34537999999993191</v>
      </c>
    </row>
    <row r="75" spans="1:12" x14ac:dyDescent="0.25">
      <c r="A75" s="14">
        <v>8571</v>
      </c>
      <c r="B75" s="6">
        <f>LoonHeffing2020(Table1[[#This Row],[Belastbaar loon]])</f>
        <v>3201.2685000000001</v>
      </c>
      <c r="C75" s="6">
        <f>AlgemeneHeffingsKorting2020(Table1[[#This Row],[Belastbaar loon]])</f>
        <v>2711</v>
      </c>
      <c r="D75" s="14">
        <f>ArbeidsKorting2020(Table1[[#This Row],[Belastbaar loon]])</f>
        <v>241.01651999999999</v>
      </c>
      <c r="E75" s="14">
        <f>MAX(Table1[[#This Row],[Loonheffing]]-Table1[[#This Row],[Algemene Heffingskorting]]-Table1[[#This Row],[Arbeidskorting]],0)</f>
        <v>249.25198000000015</v>
      </c>
      <c r="F75" s="6">
        <f>Table1[[#This Row],[Belastbaar loon]]-Table1[[#This Row],[Belasting]]</f>
        <v>8321.7480199999991</v>
      </c>
      <c r="G75" s="2">
        <f>(Table1[[#This Row],[Belastbaar loon]]-Table1[[#This Row],[Netto loon]])/Table1[[#This Row],[Belastbaar loon]]</f>
        <v>2.9080851709252235E-2</v>
      </c>
      <c r="H75" s="14">
        <f ca="1">IF(ROW()=2, 0, INDIRECT(ADDRESS(ROW()-1,COLUMN(E:E))))</f>
        <v>245.79818</v>
      </c>
      <c r="I75" s="14">
        <f ca="1">IF(ROW()=2, Table1[[#This Row],[Netto loon]], INDIRECT(ADDRESS(ROW()-1,COLUMN(F:F))))</f>
        <v>8315.2018200000002</v>
      </c>
      <c r="J75" s="6">
        <f ca="1">IF(ROW()=2, 0, Table1[[#This Row],[Belastbaar loon]]-INDIRECT(ADDRESS(ROW()-1,COLUMN(A:A))))</f>
        <v>10</v>
      </c>
      <c r="K75" s="6">
        <f ca="1">Table1[[#This Row],[Netto loon]]-Table1[[#This Row],[Netto vorige schijf]]</f>
        <v>6.546199999998862</v>
      </c>
      <c r="L75" s="2">
        <f ca="1">(Table1[[#This Row],[Bruto tov vorige schijf]]-Table1[[#This Row],[Netto tov vorige schijf]])/MAX(Table1[[#This Row],[Bruto tov vorige schijf]],1)</f>
        <v>0.34538000000011382</v>
      </c>
    </row>
    <row r="76" spans="1:12" x14ac:dyDescent="0.25">
      <c r="A76" s="14">
        <v>8581</v>
      </c>
      <c r="B76" s="6">
        <f>LoonHeffing2020(Table1[[#This Row],[Belastbaar loon]])</f>
        <v>3205.0034999999998</v>
      </c>
      <c r="C76" s="6">
        <f>AlgemeneHeffingsKorting2020(Table1[[#This Row],[Belastbaar loon]])</f>
        <v>2711</v>
      </c>
      <c r="D76" s="14">
        <f>ArbeidsKorting2020(Table1[[#This Row],[Belastbaar loon]])</f>
        <v>241.29772</v>
      </c>
      <c r="E76" s="14">
        <f>MAX(Table1[[#This Row],[Loonheffing]]-Table1[[#This Row],[Algemene Heffingskorting]]-Table1[[#This Row],[Arbeidskorting]],0)</f>
        <v>252.70577999999981</v>
      </c>
      <c r="F76" s="6">
        <f>Table1[[#This Row],[Belastbaar loon]]-Table1[[#This Row],[Belasting]]</f>
        <v>8328.2942199999998</v>
      </c>
      <c r="G76" s="2">
        <f>(Table1[[#This Row],[Belastbaar loon]]-Table1[[#This Row],[Netto loon]])/Table1[[#This Row],[Belastbaar loon]]</f>
        <v>2.9449455774385298E-2</v>
      </c>
      <c r="H76" s="14">
        <f ca="1">IF(ROW()=2, 0, INDIRECT(ADDRESS(ROW()-1,COLUMN(E:E))))</f>
        <v>249.25198000000015</v>
      </c>
      <c r="I76" s="14">
        <f ca="1">IF(ROW()=2, Table1[[#This Row],[Netto loon]], INDIRECT(ADDRESS(ROW()-1,COLUMN(F:F))))</f>
        <v>8321.7480199999991</v>
      </c>
      <c r="J76" s="6">
        <f ca="1">IF(ROW()=2, 0, Table1[[#This Row],[Belastbaar loon]]-INDIRECT(ADDRESS(ROW()-1,COLUMN(A:A))))</f>
        <v>10</v>
      </c>
      <c r="K76" s="6">
        <f ca="1">Table1[[#This Row],[Netto loon]]-Table1[[#This Row],[Netto vorige schijf]]</f>
        <v>6.546200000000681</v>
      </c>
      <c r="L76" s="2">
        <f ca="1">(Table1[[#This Row],[Bruto tov vorige schijf]]-Table1[[#This Row],[Netto tov vorige schijf]])/MAX(Table1[[#This Row],[Bruto tov vorige schijf]],1)</f>
        <v>0.34537999999993191</v>
      </c>
    </row>
    <row r="77" spans="1:12" x14ac:dyDescent="0.25">
      <c r="A77" s="14">
        <v>8591</v>
      </c>
      <c r="B77" s="6">
        <f>LoonHeffing2020(Table1[[#This Row],[Belastbaar loon]])</f>
        <v>3208.7384999999999</v>
      </c>
      <c r="C77" s="6">
        <f>AlgemeneHeffingsKorting2020(Table1[[#This Row],[Belastbaar loon]])</f>
        <v>2711</v>
      </c>
      <c r="D77" s="14">
        <f>ArbeidsKorting2020(Table1[[#This Row],[Belastbaar loon]])</f>
        <v>241.57891999999998</v>
      </c>
      <c r="E77" s="14">
        <f>MAX(Table1[[#This Row],[Loonheffing]]-Table1[[#This Row],[Algemene Heffingskorting]]-Table1[[#This Row],[Arbeidskorting]],0)</f>
        <v>256.15957999999995</v>
      </c>
      <c r="F77" s="6">
        <f>Table1[[#This Row],[Belastbaar loon]]-Table1[[#This Row],[Belasting]]</f>
        <v>8334.8404200000004</v>
      </c>
      <c r="G77" s="2">
        <f>(Table1[[#This Row],[Belastbaar loon]]-Table1[[#This Row],[Netto loon]])/Table1[[#This Row],[Belastbaar loon]]</f>
        <v>2.9817201722733042E-2</v>
      </c>
      <c r="H77" s="14">
        <f ca="1">IF(ROW()=2, 0, INDIRECT(ADDRESS(ROW()-1,COLUMN(E:E))))</f>
        <v>252.70577999999981</v>
      </c>
      <c r="I77" s="14">
        <f ca="1">IF(ROW()=2, Table1[[#This Row],[Netto loon]], INDIRECT(ADDRESS(ROW()-1,COLUMN(F:F))))</f>
        <v>8328.2942199999998</v>
      </c>
      <c r="J77" s="6">
        <f ca="1">IF(ROW()=2, 0, Table1[[#This Row],[Belastbaar loon]]-INDIRECT(ADDRESS(ROW()-1,COLUMN(A:A))))</f>
        <v>10</v>
      </c>
      <c r="K77" s="6">
        <f ca="1">Table1[[#This Row],[Netto loon]]-Table1[[#This Row],[Netto vorige schijf]]</f>
        <v>6.546200000000681</v>
      </c>
      <c r="L77" s="2">
        <f ca="1">(Table1[[#This Row],[Bruto tov vorige schijf]]-Table1[[#This Row],[Netto tov vorige schijf]])/MAX(Table1[[#This Row],[Bruto tov vorige schijf]],1)</f>
        <v>0.34537999999993191</v>
      </c>
    </row>
    <row r="78" spans="1:12" x14ac:dyDescent="0.25">
      <c r="A78" s="14">
        <v>8601</v>
      </c>
      <c r="B78" s="6">
        <f>LoonHeffing2020(Table1[[#This Row],[Belastbaar loon]])</f>
        <v>3212.4735000000001</v>
      </c>
      <c r="C78" s="6">
        <f>AlgemeneHeffingsKorting2020(Table1[[#This Row],[Belastbaar loon]])</f>
        <v>2711</v>
      </c>
      <c r="D78" s="14">
        <f>ArbeidsKorting2020(Table1[[#This Row],[Belastbaar loon]])</f>
        <v>241.86011999999999</v>
      </c>
      <c r="E78" s="14">
        <f>MAX(Table1[[#This Row],[Loonheffing]]-Table1[[#This Row],[Algemene Heffingskorting]]-Table1[[#This Row],[Arbeidskorting]],0)</f>
        <v>259.61338000000006</v>
      </c>
      <c r="F78" s="6">
        <f>Table1[[#This Row],[Belastbaar loon]]-Table1[[#This Row],[Belasting]]</f>
        <v>8341.3866199999993</v>
      </c>
      <c r="G78" s="2">
        <f>(Table1[[#This Row],[Belastbaar loon]]-Table1[[#This Row],[Netto loon]])/Table1[[#This Row],[Belastbaar loon]]</f>
        <v>3.0184092547378291E-2</v>
      </c>
      <c r="H78" s="14">
        <f ca="1">IF(ROW()=2, 0, INDIRECT(ADDRESS(ROW()-1,COLUMN(E:E))))</f>
        <v>256.15957999999995</v>
      </c>
      <c r="I78" s="14">
        <f ca="1">IF(ROW()=2, Table1[[#This Row],[Netto loon]], INDIRECT(ADDRESS(ROW()-1,COLUMN(F:F))))</f>
        <v>8334.8404200000004</v>
      </c>
      <c r="J78" s="6">
        <f ca="1">IF(ROW()=2, 0, Table1[[#This Row],[Belastbaar loon]]-INDIRECT(ADDRESS(ROW()-1,COLUMN(A:A))))</f>
        <v>10</v>
      </c>
      <c r="K78" s="6">
        <f ca="1">Table1[[#This Row],[Netto loon]]-Table1[[#This Row],[Netto vorige schijf]]</f>
        <v>6.546199999998862</v>
      </c>
      <c r="L78" s="2">
        <f ca="1">(Table1[[#This Row],[Bruto tov vorige schijf]]-Table1[[#This Row],[Netto tov vorige schijf]])/MAX(Table1[[#This Row],[Bruto tov vorige schijf]],1)</f>
        <v>0.34538000000011382</v>
      </c>
    </row>
    <row r="79" spans="1:12" x14ac:dyDescent="0.25">
      <c r="A79" s="14">
        <v>8611</v>
      </c>
      <c r="B79" s="6">
        <f>LoonHeffing2020(Table1[[#This Row],[Belastbaar loon]])</f>
        <v>3216.2085000000002</v>
      </c>
      <c r="C79" s="6">
        <f>AlgemeneHeffingsKorting2020(Table1[[#This Row],[Belastbaar loon]])</f>
        <v>2711</v>
      </c>
      <c r="D79" s="14">
        <f>ArbeidsKorting2020(Table1[[#This Row],[Belastbaar loon]])</f>
        <v>242.14131999999998</v>
      </c>
      <c r="E79" s="14">
        <f>MAX(Table1[[#This Row],[Loonheffing]]-Table1[[#This Row],[Algemene Heffingskorting]]-Table1[[#This Row],[Arbeidskorting]],0)</f>
        <v>263.06718000000023</v>
      </c>
      <c r="F79" s="6">
        <f>Table1[[#This Row],[Belastbaar loon]]-Table1[[#This Row],[Belasting]]</f>
        <v>8347.93282</v>
      </c>
      <c r="G79" s="2">
        <f>(Table1[[#This Row],[Belastbaar loon]]-Table1[[#This Row],[Netto loon]])/Table1[[#This Row],[Belastbaar loon]]</f>
        <v>3.0550131227499711E-2</v>
      </c>
      <c r="H79" s="14">
        <f ca="1">IF(ROW()=2, 0, INDIRECT(ADDRESS(ROW()-1,COLUMN(E:E))))</f>
        <v>259.61338000000006</v>
      </c>
      <c r="I79" s="14">
        <f ca="1">IF(ROW()=2, Table1[[#This Row],[Netto loon]], INDIRECT(ADDRESS(ROW()-1,COLUMN(F:F))))</f>
        <v>8341.3866199999993</v>
      </c>
      <c r="J79" s="6">
        <f ca="1">IF(ROW()=2, 0, Table1[[#This Row],[Belastbaar loon]]-INDIRECT(ADDRESS(ROW()-1,COLUMN(A:A))))</f>
        <v>10</v>
      </c>
      <c r="K79" s="6">
        <f ca="1">Table1[[#This Row],[Netto loon]]-Table1[[#This Row],[Netto vorige schijf]]</f>
        <v>6.546200000000681</v>
      </c>
      <c r="L79" s="2">
        <f ca="1">(Table1[[#This Row],[Bruto tov vorige schijf]]-Table1[[#This Row],[Netto tov vorige schijf]])/MAX(Table1[[#This Row],[Bruto tov vorige schijf]],1)</f>
        <v>0.34537999999993191</v>
      </c>
    </row>
    <row r="80" spans="1:12" x14ac:dyDescent="0.25">
      <c r="A80" s="14">
        <v>8621</v>
      </c>
      <c r="B80" s="6">
        <f>LoonHeffing2020(Table1[[#This Row],[Belastbaar loon]])</f>
        <v>3219.9434999999999</v>
      </c>
      <c r="C80" s="6">
        <f>AlgemeneHeffingsKorting2020(Table1[[#This Row],[Belastbaar loon]])</f>
        <v>2711</v>
      </c>
      <c r="D80" s="14">
        <f>ArbeidsKorting2020(Table1[[#This Row],[Belastbaar loon]])</f>
        <v>242.42251999999999</v>
      </c>
      <c r="E80" s="14">
        <f>MAX(Table1[[#This Row],[Loonheffing]]-Table1[[#This Row],[Algemene Heffingskorting]]-Table1[[#This Row],[Arbeidskorting]],0)</f>
        <v>266.52097999999989</v>
      </c>
      <c r="F80" s="6">
        <f>Table1[[#This Row],[Belastbaar loon]]-Table1[[#This Row],[Belasting]]</f>
        <v>8354.4790200000007</v>
      </c>
      <c r="G80" s="2">
        <f>(Table1[[#This Row],[Belastbaar loon]]-Table1[[#This Row],[Netto loon]])/Table1[[#This Row],[Belastbaar loon]]</f>
        <v>3.0915320728453696E-2</v>
      </c>
      <c r="H80" s="14">
        <f ca="1">IF(ROW()=2, 0, INDIRECT(ADDRESS(ROW()-1,COLUMN(E:E))))</f>
        <v>263.06718000000023</v>
      </c>
      <c r="I80" s="14">
        <f ca="1">IF(ROW()=2, Table1[[#This Row],[Netto loon]], INDIRECT(ADDRESS(ROW()-1,COLUMN(F:F))))</f>
        <v>8347.93282</v>
      </c>
      <c r="J80" s="6">
        <f ca="1">IF(ROW()=2, 0, Table1[[#This Row],[Belastbaar loon]]-INDIRECT(ADDRESS(ROW()-1,COLUMN(A:A))))</f>
        <v>10</v>
      </c>
      <c r="K80" s="6">
        <f ca="1">Table1[[#This Row],[Netto loon]]-Table1[[#This Row],[Netto vorige schijf]]</f>
        <v>6.546200000000681</v>
      </c>
      <c r="L80" s="2">
        <f ca="1">(Table1[[#This Row],[Bruto tov vorige schijf]]-Table1[[#This Row],[Netto tov vorige schijf]])/MAX(Table1[[#This Row],[Bruto tov vorige schijf]],1)</f>
        <v>0.34537999999993191</v>
      </c>
    </row>
    <row r="81" spans="1:12" x14ac:dyDescent="0.25">
      <c r="A81" s="14">
        <v>8631</v>
      </c>
      <c r="B81" s="6">
        <f>LoonHeffing2020(Table1[[#This Row],[Belastbaar loon]])</f>
        <v>3223.6785</v>
      </c>
      <c r="C81" s="6">
        <f>AlgemeneHeffingsKorting2020(Table1[[#This Row],[Belastbaar loon]])</f>
        <v>2711</v>
      </c>
      <c r="D81" s="14">
        <f>ArbeidsKorting2020(Table1[[#This Row],[Belastbaar loon]])</f>
        <v>242.70372</v>
      </c>
      <c r="E81" s="14">
        <f>MAX(Table1[[#This Row],[Loonheffing]]-Table1[[#This Row],[Algemene Heffingskorting]]-Table1[[#This Row],[Arbeidskorting]],0)</f>
        <v>269.97478000000001</v>
      </c>
      <c r="F81" s="6">
        <f>Table1[[#This Row],[Belastbaar loon]]-Table1[[#This Row],[Belasting]]</f>
        <v>8361.0252199999995</v>
      </c>
      <c r="G81" s="2">
        <f>(Table1[[#This Row],[Belastbaar loon]]-Table1[[#This Row],[Netto loon]])/Table1[[#This Row],[Belastbaar loon]]</f>
        <v>3.1279664001853835E-2</v>
      </c>
      <c r="H81" s="14">
        <f ca="1">IF(ROW()=2, 0, INDIRECT(ADDRESS(ROW()-1,COLUMN(E:E))))</f>
        <v>266.52097999999989</v>
      </c>
      <c r="I81" s="14">
        <f ca="1">IF(ROW()=2, Table1[[#This Row],[Netto loon]], INDIRECT(ADDRESS(ROW()-1,COLUMN(F:F))))</f>
        <v>8354.4790200000007</v>
      </c>
      <c r="J81" s="6">
        <f ca="1">IF(ROW()=2, 0, Table1[[#This Row],[Belastbaar loon]]-INDIRECT(ADDRESS(ROW()-1,COLUMN(A:A))))</f>
        <v>10</v>
      </c>
      <c r="K81" s="6">
        <f ca="1">Table1[[#This Row],[Netto loon]]-Table1[[#This Row],[Netto vorige schijf]]</f>
        <v>6.546199999998862</v>
      </c>
      <c r="L81" s="2">
        <f ca="1">(Table1[[#This Row],[Bruto tov vorige schijf]]-Table1[[#This Row],[Netto tov vorige schijf]])/MAX(Table1[[#This Row],[Bruto tov vorige schijf]],1)</f>
        <v>0.34538000000011382</v>
      </c>
    </row>
    <row r="82" spans="1:12" x14ac:dyDescent="0.25">
      <c r="A82" s="14">
        <v>8641</v>
      </c>
      <c r="B82" s="6">
        <f>LoonHeffing2020(Table1[[#This Row],[Belastbaar loon]])</f>
        <v>3227.4135000000001</v>
      </c>
      <c r="C82" s="6">
        <f>AlgemeneHeffingsKorting2020(Table1[[#This Row],[Belastbaar loon]])</f>
        <v>2711</v>
      </c>
      <c r="D82" s="14">
        <f>ArbeidsKorting2020(Table1[[#This Row],[Belastbaar loon]])</f>
        <v>242.98491999999999</v>
      </c>
      <c r="E82" s="14">
        <f>MAX(Table1[[#This Row],[Loonheffing]]-Table1[[#This Row],[Algemene Heffingskorting]]-Table1[[#This Row],[Arbeidskorting]],0)</f>
        <v>273.42858000000012</v>
      </c>
      <c r="F82" s="6">
        <f>Table1[[#This Row],[Belastbaar loon]]-Table1[[#This Row],[Belasting]]</f>
        <v>8367.5714200000002</v>
      </c>
      <c r="G82" s="2">
        <f>(Table1[[#This Row],[Belastbaar loon]]-Table1[[#This Row],[Netto loon]])/Table1[[#This Row],[Belastbaar loon]]</f>
        <v>3.1643163985649786E-2</v>
      </c>
      <c r="H82" s="14">
        <f ca="1">IF(ROW()=2, 0, INDIRECT(ADDRESS(ROW()-1,COLUMN(E:E))))</f>
        <v>269.97478000000001</v>
      </c>
      <c r="I82" s="14">
        <f ca="1">IF(ROW()=2, Table1[[#This Row],[Netto loon]], INDIRECT(ADDRESS(ROW()-1,COLUMN(F:F))))</f>
        <v>8361.0252199999995</v>
      </c>
      <c r="J82" s="6">
        <f ca="1">IF(ROW()=2, 0, Table1[[#This Row],[Belastbaar loon]]-INDIRECT(ADDRESS(ROW()-1,COLUMN(A:A))))</f>
        <v>10</v>
      </c>
      <c r="K82" s="6">
        <f ca="1">Table1[[#This Row],[Netto loon]]-Table1[[#This Row],[Netto vorige schijf]]</f>
        <v>6.546200000000681</v>
      </c>
      <c r="L82" s="2">
        <f ca="1">(Table1[[#This Row],[Bruto tov vorige schijf]]-Table1[[#This Row],[Netto tov vorige schijf]])/MAX(Table1[[#This Row],[Bruto tov vorige schijf]],1)</f>
        <v>0.34537999999993191</v>
      </c>
    </row>
    <row r="83" spans="1:12" x14ac:dyDescent="0.25">
      <c r="A83" s="14">
        <v>8651</v>
      </c>
      <c r="B83" s="6">
        <f>LoonHeffing2020(Table1[[#This Row],[Belastbaar loon]])</f>
        <v>3231.1484999999998</v>
      </c>
      <c r="C83" s="6">
        <f>AlgemeneHeffingsKorting2020(Table1[[#This Row],[Belastbaar loon]])</f>
        <v>2711</v>
      </c>
      <c r="D83" s="14">
        <f>ArbeidsKorting2020(Table1[[#This Row],[Belastbaar loon]])</f>
        <v>243.26612</v>
      </c>
      <c r="E83" s="14">
        <f>MAX(Table1[[#This Row],[Loonheffing]]-Table1[[#This Row],[Algemene Heffingskorting]]-Table1[[#This Row],[Arbeidskorting]],0)</f>
        <v>276.88237999999978</v>
      </c>
      <c r="F83" s="6">
        <f>Table1[[#This Row],[Belastbaar loon]]-Table1[[#This Row],[Belasting]]</f>
        <v>8374.1176200000009</v>
      </c>
      <c r="G83" s="2">
        <f>(Table1[[#This Row],[Belastbaar loon]]-Table1[[#This Row],[Netto loon]])/Table1[[#This Row],[Belastbaar loon]]</f>
        <v>3.2005823604207499E-2</v>
      </c>
      <c r="H83" s="14">
        <f ca="1">IF(ROW()=2, 0, INDIRECT(ADDRESS(ROW()-1,COLUMN(E:E))))</f>
        <v>273.42858000000012</v>
      </c>
      <c r="I83" s="14">
        <f ca="1">IF(ROW()=2, Table1[[#This Row],[Netto loon]], INDIRECT(ADDRESS(ROW()-1,COLUMN(F:F))))</f>
        <v>8367.5714200000002</v>
      </c>
      <c r="J83" s="6">
        <f ca="1">IF(ROW()=2, 0, Table1[[#This Row],[Belastbaar loon]]-INDIRECT(ADDRESS(ROW()-1,COLUMN(A:A))))</f>
        <v>10</v>
      </c>
      <c r="K83" s="6">
        <f ca="1">Table1[[#This Row],[Netto loon]]-Table1[[#This Row],[Netto vorige schijf]]</f>
        <v>6.546200000000681</v>
      </c>
      <c r="L83" s="2">
        <f ca="1">(Table1[[#This Row],[Bruto tov vorige schijf]]-Table1[[#This Row],[Netto tov vorige schijf]])/MAX(Table1[[#This Row],[Bruto tov vorige schijf]],1)</f>
        <v>0.34537999999993191</v>
      </c>
    </row>
    <row r="84" spans="1:12" x14ac:dyDescent="0.25">
      <c r="A84" s="14">
        <v>8661</v>
      </c>
      <c r="B84" s="6">
        <f>LoonHeffing2020(Table1[[#This Row],[Belastbaar loon]])</f>
        <v>3234.8834999999999</v>
      </c>
      <c r="C84" s="6">
        <f>AlgemeneHeffingsKorting2020(Table1[[#This Row],[Belastbaar loon]])</f>
        <v>2711</v>
      </c>
      <c r="D84" s="14">
        <f>ArbeidsKorting2020(Table1[[#This Row],[Belastbaar loon]])</f>
        <v>243.54731999999998</v>
      </c>
      <c r="E84" s="14">
        <f>MAX(Table1[[#This Row],[Loonheffing]]-Table1[[#This Row],[Algemene Heffingskorting]]-Table1[[#This Row],[Arbeidskorting]],0)</f>
        <v>280.3361799999999</v>
      </c>
      <c r="F84" s="6">
        <f>Table1[[#This Row],[Belastbaar loon]]-Table1[[#This Row],[Belasting]]</f>
        <v>8380.6638199999998</v>
      </c>
      <c r="G84" s="2">
        <f>(Table1[[#This Row],[Belastbaar loon]]-Table1[[#This Row],[Netto loon]])/Table1[[#This Row],[Belastbaar loon]]</f>
        <v>3.2367645768387049E-2</v>
      </c>
      <c r="H84" s="14">
        <f ca="1">IF(ROW()=2, 0, INDIRECT(ADDRESS(ROW()-1,COLUMN(E:E))))</f>
        <v>276.88237999999978</v>
      </c>
      <c r="I84" s="14">
        <f ca="1">IF(ROW()=2, Table1[[#This Row],[Netto loon]], INDIRECT(ADDRESS(ROW()-1,COLUMN(F:F))))</f>
        <v>8374.1176200000009</v>
      </c>
      <c r="J84" s="6">
        <f ca="1">IF(ROW()=2, 0, Table1[[#This Row],[Belastbaar loon]]-INDIRECT(ADDRESS(ROW()-1,COLUMN(A:A))))</f>
        <v>10</v>
      </c>
      <c r="K84" s="6">
        <f ca="1">Table1[[#This Row],[Netto loon]]-Table1[[#This Row],[Netto vorige schijf]]</f>
        <v>6.546199999998862</v>
      </c>
      <c r="L84" s="2">
        <f ca="1">(Table1[[#This Row],[Bruto tov vorige schijf]]-Table1[[#This Row],[Netto tov vorige schijf]])/MAX(Table1[[#This Row],[Bruto tov vorige schijf]],1)</f>
        <v>0.34538000000011382</v>
      </c>
    </row>
    <row r="85" spans="1:12" x14ac:dyDescent="0.25">
      <c r="A85" s="14">
        <v>8671</v>
      </c>
      <c r="B85" s="6">
        <f>LoonHeffing2020(Table1[[#This Row],[Belastbaar loon]])</f>
        <v>3238.6185</v>
      </c>
      <c r="C85" s="6">
        <f>AlgemeneHeffingsKorting2020(Table1[[#This Row],[Belastbaar loon]])</f>
        <v>2711</v>
      </c>
      <c r="D85" s="14">
        <f>ArbeidsKorting2020(Table1[[#This Row],[Belastbaar loon]])</f>
        <v>243.82852</v>
      </c>
      <c r="E85" s="14">
        <f>MAX(Table1[[#This Row],[Loonheffing]]-Table1[[#This Row],[Algemene Heffingskorting]]-Table1[[#This Row],[Arbeidskorting]],0)</f>
        <v>283.78998000000001</v>
      </c>
      <c r="F85" s="6">
        <f>Table1[[#This Row],[Belastbaar loon]]-Table1[[#This Row],[Belasting]]</f>
        <v>8387.2100200000004</v>
      </c>
      <c r="G85" s="2">
        <f>(Table1[[#This Row],[Belastbaar loon]]-Table1[[#This Row],[Netto loon]])/Table1[[#This Row],[Belastbaar loon]]</f>
        <v>3.2728633375619834E-2</v>
      </c>
      <c r="H85" s="14">
        <f ca="1">IF(ROW()=2, 0, INDIRECT(ADDRESS(ROW()-1,COLUMN(E:E))))</f>
        <v>280.3361799999999</v>
      </c>
      <c r="I85" s="14">
        <f ca="1">IF(ROW()=2, Table1[[#This Row],[Netto loon]], INDIRECT(ADDRESS(ROW()-1,COLUMN(F:F))))</f>
        <v>8380.6638199999998</v>
      </c>
      <c r="J85" s="6">
        <f ca="1">IF(ROW()=2, 0, Table1[[#This Row],[Belastbaar loon]]-INDIRECT(ADDRESS(ROW()-1,COLUMN(A:A))))</f>
        <v>10</v>
      </c>
      <c r="K85" s="6">
        <f ca="1">Table1[[#This Row],[Netto loon]]-Table1[[#This Row],[Netto vorige schijf]]</f>
        <v>6.546200000000681</v>
      </c>
      <c r="L85" s="2">
        <f ca="1">(Table1[[#This Row],[Bruto tov vorige schijf]]-Table1[[#This Row],[Netto tov vorige schijf]])/MAX(Table1[[#This Row],[Bruto tov vorige schijf]],1)</f>
        <v>0.34537999999993191</v>
      </c>
    </row>
    <row r="86" spans="1:12" x14ac:dyDescent="0.25">
      <c r="A86" s="14">
        <v>8681</v>
      </c>
      <c r="B86" s="6">
        <f>LoonHeffing2020(Table1[[#This Row],[Belastbaar loon]])</f>
        <v>3242.3535000000002</v>
      </c>
      <c r="C86" s="6">
        <f>AlgemeneHeffingsKorting2020(Table1[[#This Row],[Belastbaar loon]])</f>
        <v>2711</v>
      </c>
      <c r="D86" s="14">
        <f>ArbeidsKorting2020(Table1[[#This Row],[Belastbaar loon]])</f>
        <v>244.10971999999998</v>
      </c>
      <c r="E86" s="14">
        <f>MAX(Table1[[#This Row],[Loonheffing]]-Table1[[#This Row],[Algemene Heffingskorting]]-Table1[[#This Row],[Arbeidskorting]],0)</f>
        <v>287.24378000000019</v>
      </c>
      <c r="F86" s="6">
        <f>Table1[[#This Row],[Belastbaar loon]]-Table1[[#This Row],[Belasting]]</f>
        <v>8393.7562199999993</v>
      </c>
      <c r="G86" s="2">
        <f>(Table1[[#This Row],[Belastbaar loon]]-Table1[[#This Row],[Netto loon]])/Table1[[#This Row],[Belastbaar loon]]</f>
        <v>3.3088789309987411E-2</v>
      </c>
      <c r="H86" s="14">
        <f ca="1">IF(ROW()=2, 0, INDIRECT(ADDRESS(ROW()-1,COLUMN(E:E))))</f>
        <v>283.78998000000001</v>
      </c>
      <c r="I86" s="14">
        <f ca="1">IF(ROW()=2, Table1[[#This Row],[Netto loon]], INDIRECT(ADDRESS(ROW()-1,COLUMN(F:F))))</f>
        <v>8387.2100200000004</v>
      </c>
      <c r="J86" s="6">
        <f ca="1">IF(ROW()=2, 0, Table1[[#This Row],[Belastbaar loon]]-INDIRECT(ADDRESS(ROW()-1,COLUMN(A:A))))</f>
        <v>10</v>
      </c>
      <c r="K86" s="6">
        <f ca="1">Table1[[#This Row],[Netto loon]]-Table1[[#This Row],[Netto vorige schijf]]</f>
        <v>6.546199999998862</v>
      </c>
      <c r="L86" s="2">
        <f ca="1">(Table1[[#This Row],[Bruto tov vorige schijf]]-Table1[[#This Row],[Netto tov vorige schijf]])/MAX(Table1[[#This Row],[Bruto tov vorige schijf]],1)</f>
        <v>0.34538000000011382</v>
      </c>
    </row>
    <row r="87" spans="1:12" x14ac:dyDescent="0.25">
      <c r="A87" s="14">
        <v>8691</v>
      </c>
      <c r="B87" s="6">
        <f>LoonHeffing2020(Table1[[#This Row],[Belastbaar loon]])</f>
        <v>3246.0884999999998</v>
      </c>
      <c r="C87" s="6">
        <f>AlgemeneHeffingsKorting2020(Table1[[#This Row],[Belastbaar loon]])</f>
        <v>2711</v>
      </c>
      <c r="D87" s="14">
        <f>ArbeidsKorting2020(Table1[[#This Row],[Belastbaar loon]])</f>
        <v>244.39091999999999</v>
      </c>
      <c r="E87" s="14">
        <f>MAX(Table1[[#This Row],[Loonheffing]]-Table1[[#This Row],[Algemene Heffingskorting]]-Table1[[#This Row],[Arbeidskorting]],0)</f>
        <v>290.69757999999985</v>
      </c>
      <c r="F87" s="6">
        <f>Table1[[#This Row],[Belastbaar loon]]-Table1[[#This Row],[Belasting]]</f>
        <v>8400.30242</v>
      </c>
      <c r="G87" s="2">
        <f>(Table1[[#This Row],[Belastbaar loon]]-Table1[[#This Row],[Netto loon]])/Table1[[#This Row],[Belastbaar loon]]</f>
        <v>3.344811644229663E-2</v>
      </c>
      <c r="H87" s="14">
        <f ca="1">IF(ROW()=2, 0, INDIRECT(ADDRESS(ROW()-1,COLUMN(E:E))))</f>
        <v>287.24378000000019</v>
      </c>
      <c r="I87" s="14">
        <f ca="1">IF(ROW()=2, Table1[[#This Row],[Netto loon]], INDIRECT(ADDRESS(ROW()-1,COLUMN(F:F))))</f>
        <v>8393.7562199999993</v>
      </c>
      <c r="J87" s="6">
        <f ca="1">IF(ROW()=2, 0, Table1[[#This Row],[Belastbaar loon]]-INDIRECT(ADDRESS(ROW()-1,COLUMN(A:A))))</f>
        <v>10</v>
      </c>
      <c r="K87" s="6">
        <f ca="1">Table1[[#This Row],[Netto loon]]-Table1[[#This Row],[Netto vorige schijf]]</f>
        <v>6.546200000000681</v>
      </c>
      <c r="L87" s="2">
        <f ca="1">(Table1[[#This Row],[Bruto tov vorige schijf]]-Table1[[#This Row],[Netto tov vorige schijf]])/MAX(Table1[[#This Row],[Bruto tov vorige schijf]],1)</f>
        <v>0.34537999999993191</v>
      </c>
    </row>
    <row r="88" spans="1:12" x14ac:dyDescent="0.25">
      <c r="A88" s="14">
        <v>8701</v>
      </c>
      <c r="B88" s="6">
        <f>LoonHeffing2020(Table1[[#This Row],[Belastbaar loon]])</f>
        <v>3249.8235</v>
      </c>
      <c r="C88" s="6">
        <f>AlgemeneHeffingsKorting2020(Table1[[#This Row],[Belastbaar loon]])</f>
        <v>2711</v>
      </c>
      <c r="D88" s="14">
        <f>ArbeidsKorting2020(Table1[[#This Row],[Belastbaar loon]])</f>
        <v>244.67212000000001</v>
      </c>
      <c r="E88" s="14">
        <f>MAX(Table1[[#This Row],[Loonheffing]]-Table1[[#This Row],[Algemene Heffingskorting]]-Table1[[#This Row],[Arbeidskorting]],0)</f>
        <v>294.15137999999996</v>
      </c>
      <c r="F88" s="6">
        <f>Table1[[#This Row],[Belastbaar loon]]-Table1[[#This Row],[Belasting]]</f>
        <v>8406.8486200000007</v>
      </c>
      <c r="G88" s="2">
        <f>(Table1[[#This Row],[Belastbaar loon]]-Table1[[#This Row],[Netto loon]])/Table1[[#This Row],[Belastbaar loon]]</f>
        <v>3.3806617630157375E-2</v>
      </c>
      <c r="H88" s="14">
        <f ca="1">IF(ROW()=2, 0, INDIRECT(ADDRESS(ROW()-1,COLUMN(E:E))))</f>
        <v>290.69757999999985</v>
      </c>
      <c r="I88" s="14">
        <f ca="1">IF(ROW()=2, Table1[[#This Row],[Netto loon]], INDIRECT(ADDRESS(ROW()-1,COLUMN(F:F))))</f>
        <v>8400.30242</v>
      </c>
      <c r="J88" s="6">
        <f ca="1">IF(ROW()=2, 0, Table1[[#This Row],[Belastbaar loon]]-INDIRECT(ADDRESS(ROW()-1,COLUMN(A:A))))</f>
        <v>10</v>
      </c>
      <c r="K88" s="6">
        <f ca="1">Table1[[#This Row],[Netto loon]]-Table1[[#This Row],[Netto vorige schijf]]</f>
        <v>6.546200000000681</v>
      </c>
      <c r="L88" s="2">
        <f ca="1">(Table1[[#This Row],[Bruto tov vorige schijf]]-Table1[[#This Row],[Netto tov vorige schijf]])/MAX(Table1[[#This Row],[Bruto tov vorige schijf]],1)</f>
        <v>0.34537999999993191</v>
      </c>
    </row>
    <row r="89" spans="1:12" x14ac:dyDescent="0.25">
      <c r="A89" s="14">
        <v>8711</v>
      </c>
      <c r="B89" s="6">
        <f>LoonHeffing2020(Table1[[#This Row],[Belastbaar loon]])</f>
        <v>3253.5585000000001</v>
      </c>
      <c r="C89" s="6">
        <f>AlgemeneHeffingsKorting2020(Table1[[#This Row],[Belastbaar loon]])</f>
        <v>2711</v>
      </c>
      <c r="D89" s="14">
        <f>ArbeidsKorting2020(Table1[[#This Row],[Belastbaar loon]])</f>
        <v>244.95331999999999</v>
      </c>
      <c r="E89" s="14">
        <f>MAX(Table1[[#This Row],[Loonheffing]]-Table1[[#This Row],[Algemene Heffingskorting]]-Table1[[#This Row],[Arbeidskorting]],0)</f>
        <v>297.60518000000013</v>
      </c>
      <c r="F89" s="6">
        <f>Table1[[#This Row],[Belastbaar loon]]-Table1[[#This Row],[Belasting]]</f>
        <v>8413.3948199999995</v>
      </c>
      <c r="G89" s="2">
        <f>(Table1[[#This Row],[Belastbaar loon]]-Table1[[#This Row],[Netto loon]])/Table1[[#This Row],[Belastbaar loon]]</f>
        <v>3.416429571805768E-2</v>
      </c>
      <c r="H89" s="14">
        <f ca="1">IF(ROW()=2, 0, INDIRECT(ADDRESS(ROW()-1,COLUMN(E:E))))</f>
        <v>294.15137999999996</v>
      </c>
      <c r="I89" s="14">
        <f ca="1">IF(ROW()=2, Table1[[#This Row],[Netto loon]], INDIRECT(ADDRESS(ROW()-1,COLUMN(F:F))))</f>
        <v>8406.8486200000007</v>
      </c>
      <c r="J89" s="6">
        <f ca="1">IF(ROW()=2, 0, Table1[[#This Row],[Belastbaar loon]]-INDIRECT(ADDRESS(ROW()-1,COLUMN(A:A))))</f>
        <v>10</v>
      </c>
      <c r="K89" s="6">
        <f ca="1">Table1[[#This Row],[Netto loon]]-Table1[[#This Row],[Netto vorige schijf]]</f>
        <v>6.546199999998862</v>
      </c>
      <c r="L89" s="2">
        <f ca="1">(Table1[[#This Row],[Bruto tov vorige schijf]]-Table1[[#This Row],[Netto tov vorige schijf]])/MAX(Table1[[#This Row],[Bruto tov vorige schijf]],1)</f>
        <v>0.34538000000011382</v>
      </c>
    </row>
    <row r="90" spans="1:12" x14ac:dyDescent="0.25">
      <c r="A90" s="14">
        <v>8721</v>
      </c>
      <c r="B90" s="6">
        <f>LoonHeffing2020(Table1[[#This Row],[Belastbaar loon]])</f>
        <v>3257.2934999999998</v>
      </c>
      <c r="C90" s="6">
        <f>AlgemeneHeffingsKorting2020(Table1[[#This Row],[Belastbaar loon]])</f>
        <v>2711</v>
      </c>
      <c r="D90" s="14">
        <f>ArbeidsKorting2020(Table1[[#This Row],[Belastbaar loon]])</f>
        <v>245.23452</v>
      </c>
      <c r="E90" s="14">
        <f>MAX(Table1[[#This Row],[Loonheffing]]-Table1[[#This Row],[Algemene Heffingskorting]]-Table1[[#This Row],[Arbeidskorting]],0)</f>
        <v>301.05897999999979</v>
      </c>
      <c r="F90" s="6">
        <f>Table1[[#This Row],[Belastbaar loon]]-Table1[[#This Row],[Belasting]]</f>
        <v>8419.9410200000002</v>
      </c>
      <c r="G90" s="2">
        <f>(Table1[[#This Row],[Belastbaar loon]]-Table1[[#This Row],[Netto loon]])/Table1[[#This Row],[Belastbaar loon]]</f>
        <v>3.4521153537438343E-2</v>
      </c>
      <c r="H90" s="14">
        <f ca="1">IF(ROW()=2, 0, INDIRECT(ADDRESS(ROW()-1,COLUMN(E:E))))</f>
        <v>297.60518000000013</v>
      </c>
      <c r="I90" s="14">
        <f ca="1">IF(ROW()=2, Table1[[#This Row],[Netto loon]], INDIRECT(ADDRESS(ROW()-1,COLUMN(F:F))))</f>
        <v>8413.3948199999995</v>
      </c>
      <c r="J90" s="6">
        <f ca="1">IF(ROW()=2, 0, Table1[[#This Row],[Belastbaar loon]]-INDIRECT(ADDRESS(ROW()-1,COLUMN(A:A))))</f>
        <v>10</v>
      </c>
      <c r="K90" s="6">
        <f ca="1">Table1[[#This Row],[Netto loon]]-Table1[[#This Row],[Netto vorige schijf]]</f>
        <v>6.546200000000681</v>
      </c>
      <c r="L90" s="2">
        <f ca="1">(Table1[[#This Row],[Bruto tov vorige schijf]]-Table1[[#This Row],[Netto tov vorige schijf]])/MAX(Table1[[#This Row],[Bruto tov vorige schijf]],1)</f>
        <v>0.34537999999993191</v>
      </c>
    </row>
    <row r="91" spans="1:12" x14ac:dyDescent="0.25">
      <c r="A91" s="14">
        <v>8731</v>
      </c>
      <c r="B91" s="6">
        <f>LoonHeffing2020(Table1[[#This Row],[Belastbaar loon]])</f>
        <v>3261.0284999999999</v>
      </c>
      <c r="C91" s="6">
        <f>AlgemeneHeffingsKorting2020(Table1[[#This Row],[Belastbaar loon]])</f>
        <v>2711</v>
      </c>
      <c r="D91" s="14">
        <f>ArbeidsKorting2020(Table1[[#This Row],[Belastbaar loon]])</f>
        <v>245.51571999999999</v>
      </c>
      <c r="E91" s="14">
        <f>MAX(Table1[[#This Row],[Loonheffing]]-Table1[[#This Row],[Algemene Heffingskorting]]-Table1[[#This Row],[Arbeidskorting]],0)</f>
        <v>304.51277999999991</v>
      </c>
      <c r="F91" s="6">
        <f>Table1[[#This Row],[Belastbaar loon]]-Table1[[#This Row],[Belasting]]</f>
        <v>8426.4872200000009</v>
      </c>
      <c r="G91" s="2">
        <f>(Table1[[#This Row],[Belastbaar loon]]-Table1[[#This Row],[Netto loon]])/Table1[[#This Row],[Belastbaar loon]]</f>
        <v>3.4877193906768883E-2</v>
      </c>
      <c r="H91" s="14">
        <f ca="1">IF(ROW()=2, 0, INDIRECT(ADDRESS(ROW()-1,COLUMN(E:E))))</f>
        <v>301.05897999999979</v>
      </c>
      <c r="I91" s="14">
        <f ca="1">IF(ROW()=2, Table1[[#This Row],[Netto loon]], INDIRECT(ADDRESS(ROW()-1,COLUMN(F:F))))</f>
        <v>8419.9410200000002</v>
      </c>
      <c r="J91" s="6">
        <f ca="1">IF(ROW()=2, 0, Table1[[#This Row],[Belastbaar loon]]-INDIRECT(ADDRESS(ROW()-1,COLUMN(A:A))))</f>
        <v>10</v>
      </c>
      <c r="K91" s="6">
        <f ca="1">Table1[[#This Row],[Netto loon]]-Table1[[#This Row],[Netto vorige schijf]]</f>
        <v>6.546200000000681</v>
      </c>
      <c r="L91" s="2">
        <f ca="1">(Table1[[#This Row],[Bruto tov vorige schijf]]-Table1[[#This Row],[Netto tov vorige schijf]])/MAX(Table1[[#This Row],[Bruto tov vorige schijf]],1)</f>
        <v>0.34537999999993191</v>
      </c>
    </row>
    <row r="92" spans="1:12" x14ac:dyDescent="0.25">
      <c r="A92" s="14">
        <v>8741</v>
      </c>
      <c r="B92" s="6">
        <f>LoonHeffing2020(Table1[[#This Row],[Belastbaar loon]])</f>
        <v>3264.7635</v>
      </c>
      <c r="C92" s="6">
        <f>AlgemeneHeffingsKorting2020(Table1[[#This Row],[Belastbaar loon]])</f>
        <v>2711</v>
      </c>
      <c r="D92" s="14">
        <f>ArbeidsKorting2020(Table1[[#This Row],[Belastbaar loon]])</f>
        <v>245.79692</v>
      </c>
      <c r="E92" s="14">
        <f>MAX(Table1[[#This Row],[Loonheffing]]-Table1[[#This Row],[Algemene Heffingskorting]]-Table1[[#This Row],[Arbeidskorting]],0)</f>
        <v>307.96658000000002</v>
      </c>
      <c r="F92" s="6">
        <f>Table1[[#This Row],[Belastbaar loon]]-Table1[[#This Row],[Belasting]]</f>
        <v>8433.0334199999998</v>
      </c>
      <c r="G92" s="2">
        <f>(Table1[[#This Row],[Belastbaar loon]]-Table1[[#This Row],[Netto loon]])/Table1[[#This Row],[Belastbaar loon]]</f>
        <v>3.5232419631621124E-2</v>
      </c>
      <c r="H92" s="14">
        <f ca="1">IF(ROW()=2, 0, INDIRECT(ADDRESS(ROW()-1,COLUMN(E:E))))</f>
        <v>304.51277999999991</v>
      </c>
      <c r="I92" s="14">
        <f ca="1">IF(ROW()=2, Table1[[#This Row],[Netto loon]], INDIRECT(ADDRESS(ROW()-1,COLUMN(F:F))))</f>
        <v>8426.4872200000009</v>
      </c>
      <c r="J92" s="6">
        <f ca="1">IF(ROW()=2, 0, Table1[[#This Row],[Belastbaar loon]]-INDIRECT(ADDRESS(ROW()-1,COLUMN(A:A))))</f>
        <v>10</v>
      </c>
      <c r="K92" s="6">
        <f ca="1">Table1[[#This Row],[Netto loon]]-Table1[[#This Row],[Netto vorige schijf]]</f>
        <v>6.546199999998862</v>
      </c>
      <c r="L92" s="2">
        <f ca="1">(Table1[[#This Row],[Bruto tov vorige schijf]]-Table1[[#This Row],[Netto tov vorige schijf]])/MAX(Table1[[#This Row],[Bruto tov vorige schijf]],1)</f>
        <v>0.34538000000011382</v>
      </c>
    </row>
    <row r="93" spans="1:12" x14ac:dyDescent="0.25">
      <c r="A93" s="14">
        <v>8751</v>
      </c>
      <c r="B93" s="6">
        <f>LoonHeffing2020(Table1[[#This Row],[Belastbaar loon]])</f>
        <v>3268.4985000000001</v>
      </c>
      <c r="C93" s="6">
        <f>AlgemeneHeffingsKorting2020(Table1[[#This Row],[Belastbaar loon]])</f>
        <v>2711</v>
      </c>
      <c r="D93" s="14">
        <f>ArbeidsKorting2020(Table1[[#This Row],[Belastbaar loon]])</f>
        <v>246.07811999999998</v>
      </c>
      <c r="E93" s="14">
        <f>MAX(Table1[[#This Row],[Loonheffing]]-Table1[[#This Row],[Algemene Heffingskorting]]-Table1[[#This Row],[Arbeidskorting]],0)</f>
        <v>311.42038000000014</v>
      </c>
      <c r="F93" s="6">
        <f>Table1[[#This Row],[Belastbaar loon]]-Table1[[#This Row],[Belasting]]</f>
        <v>8439.5796200000004</v>
      </c>
      <c r="G93" s="2">
        <f>(Table1[[#This Row],[Belastbaar loon]]-Table1[[#This Row],[Netto loon]])/Table1[[#This Row],[Belastbaar loon]]</f>
        <v>3.5586833504742267E-2</v>
      </c>
      <c r="H93" s="14">
        <f ca="1">IF(ROW()=2, 0, INDIRECT(ADDRESS(ROW()-1,COLUMN(E:E))))</f>
        <v>307.96658000000002</v>
      </c>
      <c r="I93" s="14">
        <f ca="1">IF(ROW()=2, Table1[[#This Row],[Netto loon]], INDIRECT(ADDRESS(ROW()-1,COLUMN(F:F))))</f>
        <v>8433.0334199999998</v>
      </c>
      <c r="J93" s="6">
        <f ca="1">IF(ROW()=2, 0, Table1[[#This Row],[Belastbaar loon]]-INDIRECT(ADDRESS(ROW()-1,COLUMN(A:A))))</f>
        <v>10</v>
      </c>
      <c r="K93" s="6">
        <f ca="1">Table1[[#This Row],[Netto loon]]-Table1[[#This Row],[Netto vorige schijf]]</f>
        <v>6.546200000000681</v>
      </c>
      <c r="L93" s="2">
        <f ca="1">(Table1[[#This Row],[Bruto tov vorige schijf]]-Table1[[#This Row],[Netto tov vorige schijf]])/MAX(Table1[[#This Row],[Bruto tov vorige schijf]],1)</f>
        <v>0.34537999999993191</v>
      </c>
    </row>
    <row r="94" spans="1:12" x14ac:dyDescent="0.25">
      <c r="A94" s="14">
        <v>8761</v>
      </c>
      <c r="B94" s="6">
        <f>LoonHeffing2020(Table1[[#This Row],[Belastbaar loon]])</f>
        <v>3272.2334999999998</v>
      </c>
      <c r="C94" s="6">
        <f>AlgemeneHeffingsKorting2020(Table1[[#This Row],[Belastbaar loon]])</f>
        <v>2711</v>
      </c>
      <c r="D94" s="14">
        <f>ArbeidsKorting2020(Table1[[#This Row],[Belastbaar loon]])</f>
        <v>246.35932</v>
      </c>
      <c r="E94" s="14">
        <f>MAX(Table1[[#This Row],[Loonheffing]]-Table1[[#This Row],[Algemene Heffingskorting]]-Table1[[#This Row],[Arbeidskorting]],0)</f>
        <v>314.8741799999998</v>
      </c>
      <c r="F94" s="6">
        <f>Table1[[#This Row],[Belastbaar loon]]-Table1[[#This Row],[Belasting]]</f>
        <v>8446.1258200000011</v>
      </c>
      <c r="G94" s="2">
        <f>(Table1[[#This Row],[Belastbaar loon]]-Table1[[#This Row],[Netto loon]])/Table1[[#This Row],[Belastbaar loon]]</f>
        <v>3.5940438306129308E-2</v>
      </c>
      <c r="H94" s="14">
        <f ca="1">IF(ROW()=2, 0, INDIRECT(ADDRESS(ROW()-1,COLUMN(E:E))))</f>
        <v>311.42038000000014</v>
      </c>
      <c r="I94" s="14">
        <f ca="1">IF(ROW()=2, Table1[[#This Row],[Netto loon]], INDIRECT(ADDRESS(ROW()-1,COLUMN(F:F))))</f>
        <v>8439.5796200000004</v>
      </c>
      <c r="J94" s="6">
        <f ca="1">IF(ROW()=2, 0, Table1[[#This Row],[Belastbaar loon]]-INDIRECT(ADDRESS(ROW()-1,COLUMN(A:A))))</f>
        <v>10</v>
      </c>
      <c r="K94" s="6">
        <f ca="1">Table1[[#This Row],[Netto loon]]-Table1[[#This Row],[Netto vorige schijf]]</f>
        <v>6.546200000000681</v>
      </c>
      <c r="L94" s="2">
        <f ca="1">(Table1[[#This Row],[Bruto tov vorige schijf]]-Table1[[#This Row],[Netto tov vorige schijf]])/MAX(Table1[[#This Row],[Bruto tov vorige schijf]],1)</f>
        <v>0.34537999999993191</v>
      </c>
    </row>
    <row r="95" spans="1:12" x14ac:dyDescent="0.25">
      <c r="A95" s="14">
        <v>8771</v>
      </c>
      <c r="B95" s="6">
        <f>LoonHeffing2020(Table1[[#This Row],[Belastbaar loon]])</f>
        <v>3275.9684999999999</v>
      </c>
      <c r="C95" s="6">
        <f>AlgemeneHeffingsKorting2020(Table1[[#This Row],[Belastbaar loon]])</f>
        <v>2711</v>
      </c>
      <c r="D95" s="14">
        <f>ArbeidsKorting2020(Table1[[#This Row],[Belastbaar loon]])</f>
        <v>246.64051999999998</v>
      </c>
      <c r="E95" s="14">
        <f>MAX(Table1[[#This Row],[Loonheffing]]-Table1[[#This Row],[Algemene Heffingskorting]]-Table1[[#This Row],[Arbeidskorting]],0)</f>
        <v>318.32797999999997</v>
      </c>
      <c r="F95" s="6">
        <f>Table1[[#This Row],[Belastbaar loon]]-Table1[[#This Row],[Belasting]]</f>
        <v>8452.67202</v>
      </c>
      <c r="G95" s="2">
        <f>(Table1[[#This Row],[Belastbaar loon]]-Table1[[#This Row],[Netto loon]])/Table1[[#This Row],[Belastbaar loon]]</f>
        <v>3.6293236803101134E-2</v>
      </c>
      <c r="H95" s="14">
        <f ca="1">IF(ROW()=2, 0, INDIRECT(ADDRESS(ROW()-1,COLUMN(E:E))))</f>
        <v>314.8741799999998</v>
      </c>
      <c r="I95" s="14">
        <f ca="1">IF(ROW()=2, Table1[[#This Row],[Netto loon]], INDIRECT(ADDRESS(ROW()-1,COLUMN(F:F))))</f>
        <v>8446.1258200000011</v>
      </c>
      <c r="J95" s="6">
        <f ca="1">IF(ROW()=2, 0, Table1[[#This Row],[Belastbaar loon]]-INDIRECT(ADDRESS(ROW()-1,COLUMN(A:A))))</f>
        <v>10</v>
      </c>
      <c r="K95" s="6">
        <f ca="1">Table1[[#This Row],[Netto loon]]-Table1[[#This Row],[Netto vorige schijf]]</f>
        <v>6.546199999998862</v>
      </c>
      <c r="L95" s="2">
        <f ca="1">(Table1[[#This Row],[Bruto tov vorige schijf]]-Table1[[#This Row],[Netto tov vorige schijf]])/MAX(Table1[[#This Row],[Bruto tov vorige schijf]],1)</f>
        <v>0.34538000000011382</v>
      </c>
    </row>
    <row r="96" spans="1:12" x14ac:dyDescent="0.25">
      <c r="A96" s="14">
        <v>8781</v>
      </c>
      <c r="B96" s="6">
        <f>LoonHeffing2020(Table1[[#This Row],[Belastbaar loon]])</f>
        <v>3279.7035000000001</v>
      </c>
      <c r="C96" s="6">
        <f>AlgemeneHeffingsKorting2020(Table1[[#This Row],[Belastbaar loon]])</f>
        <v>2711</v>
      </c>
      <c r="D96" s="14">
        <f>ArbeidsKorting2020(Table1[[#This Row],[Belastbaar loon]])</f>
        <v>246.92171999999999</v>
      </c>
      <c r="E96" s="14">
        <f>MAX(Table1[[#This Row],[Loonheffing]]-Table1[[#This Row],[Algemene Heffingskorting]]-Table1[[#This Row],[Arbeidskorting]],0)</f>
        <v>321.78178000000008</v>
      </c>
      <c r="F96" s="6">
        <f>Table1[[#This Row],[Belastbaar loon]]-Table1[[#This Row],[Belasting]]</f>
        <v>8459.2182200000007</v>
      </c>
      <c r="G96" s="2">
        <f>(Table1[[#This Row],[Belastbaar loon]]-Table1[[#This Row],[Netto loon]])/Table1[[#This Row],[Belastbaar loon]]</f>
        <v>3.6645231750370044E-2</v>
      </c>
      <c r="H96" s="14">
        <f ca="1">IF(ROW()=2, 0, INDIRECT(ADDRESS(ROW()-1,COLUMN(E:E))))</f>
        <v>318.32797999999997</v>
      </c>
      <c r="I96" s="14">
        <f ca="1">IF(ROW()=2, Table1[[#This Row],[Netto loon]], INDIRECT(ADDRESS(ROW()-1,COLUMN(F:F))))</f>
        <v>8452.67202</v>
      </c>
      <c r="J96" s="6">
        <f ca="1">IF(ROW()=2, 0, Table1[[#This Row],[Belastbaar loon]]-INDIRECT(ADDRESS(ROW()-1,COLUMN(A:A))))</f>
        <v>10</v>
      </c>
      <c r="K96" s="6">
        <f ca="1">Table1[[#This Row],[Netto loon]]-Table1[[#This Row],[Netto vorige schijf]]</f>
        <v>6.546200000000681</v>
      </c>
      <c r="L96" s="2">
        <f ca="1">(Table1[[#This Row],[Bruto tov vorige schijf]]-Table1[[#This Row],[Netto tov vorige schijf]])/MAX(Table1[[#This Row],[Bruto tov vorige schijf]],1)</f>
        <v>0.34537999999993191</v>
      </c>
    </row>
    <row r="97" spans="1:12" x14ac:dyDescent="0.25">
      <c r="A97" s="14">
        <v>8791</v>
      </c>
      <c r="B97" s="6">
        <f>LoonHeffing2020(Table1[[#This Row],[Belastbaar loon]])</f>
        <v>3283.4385000000002</v>
      </c>
      <c r="C97" s="6">
        <f>AlgemeneHeffingsKorting2020(Table1[[#This Row],[Belastbaar loon]])</f>
        <v>2711</v>
      </c>
      <c r="D97" s="14">
        <f>ArbeidsKorting2020(Table1[[#This Row],[Belastbaar loon]])</f>
        <v>247.20292000000001</v>
      </c>
      <c r="E97" s="14">
        <f>MAX(Table1[[#This Row],[Loonheffing]]-Table1[[#This Row],[Algemene Heffingskorting]]-Table1[[#This Row],[Arbeidskorting]],0)</f>
        <v>325.2355800000002</v>
      </c>
      <c r="F97" s="6">
        <f>Table1[[#This Row],[Belastbaar loon]]-Table1[[#This Row],[Belasting]]</f>
        <v>8465.7644199999995</v>
      </c>
      <c r="G97" s="2">
        <f>(Table1[[#This Row],[Belastbaar loon]]-Table1[[#This Row],[Netto loon]])/Table1[[#This Row],[Belastbaar loon]]</f>
        <v>3.6996425890114946E-2</v>
      </c>
      <c r="H97" s="14">
        <f ca="1">IF(ROW()=2, 0, INDIRECT(ADDRESS(ROW()-1,COLUMN(E:E))))</f>
        <v>321.78178000000008</v>
      </c>
      <c r="I97" s="14">
        <f ca="1">IF(ROW()=2, Table1[[#This Row],[Netto loon]], INDIRECT(ADDRESS(ROW()-1,COLUMN(F:F))))</f>
        <v>8459.2182200000007</v>
      </c>
      <c r="J97" s="6">
        <f ca="1">IF(ROW()=2, 0, Table1[[#This Row],[Belastbaar loon]]-INDIRECT(ADDRESS(ROW()-1,COLUMN(A:A))))</f>
        <v>10</v>
      </c>
      <c r="K97" s="6">
        <f ca="1">Table1[[#This Row],[Netto loon]]-Table1[[#This Row],[Netto vorige schijf]]</f>
        <v>6.546199999998862</v>
      </c>
      <c r="L97" s="2">
        <f ca="1">(Table1[[#This Row],[Bruto tov vorige schijf]]-Table1[[#This Row],[Netto tov vorige schijf]])/MAX(Table1[[#This Row],[Bruto tov vorige schijf]],1)</f>
        <v>0.34538000000011382</v>
      </c>
    </row>
    <row r="98" spans="1:12" x14ac:dyDescent="0.25">
      <c r="A98" s="14">
        <v>8801</v>
      </c>
      <c r="B98" s="6">
        <f>LoonHeffing2020(Table1[[#This Row],[Belastbaar loon]])</f>
        <v>3287.1734999999999</v>
      </c>
      <c r="C98" s="6">
        <f>AlgemeneHeffingsKorting2020(Table1[[#This Row],[Belastbaar loon]])</f>
        <v>2711</v>
      </c>
      <c r="D98" s="14">
        <f>ArbeidsKorting2020(Table1[[#This Row],[Belastbaar loon]])</f>
        <v>247.48411999999999</v>
      </c>
      <c r="E98" s="14">
        <f>MAX(Table1[[#This Row],[Loonheffing]]-Table1[[#This Row],[Algemene Heffingskorting]]-Table1[[#This Row],[Arbeidskorting]],0)</f>
        <v>328.68937999999991</v>
      </c>
      <c r="F98" s="6">
        <f>Table1[[#This Row],[Belastbaar loon]]-Table1[[#This Row],[Belasting]]</f>
        <v>8472.3106200000002</v>
      </c>
      <c r="G98" s="2">
        <f>(Table1[[#This Row],[Belastbaar loon]]-Table1[[#This Row],[Netto loon]])/Table1[[#This Row],[Belastbaar loon]]</f>
        <v>3.7346821952050878E-2</v>
      </c>
      <c r="H98" s="14">
        <f ca="1">IF(ROW()=2, 0, INDIRECT(ADDRESS(ROW()-1,COLUMN(E:E))))</f>
        <v>325.2355800000002</v>
      </c>
      <c r="I98" s="14">
        <f ca="1">IF(ROW()=2, Table1[[#This Row],[Netto loon]], INDIRECT(ADDRESS(ROW()-1,COLUMN(F:F))))</f>
        <v>8465.7644199999995</v>
      </c>
      <c r="J98" s="6">
        <f ca="1">IF(ROW()=2, 0, Table1[[#This Row],[Belastbaar loon]]-INDIRECT(ADDRESS(ROW()-1,COLUMN(A:A))))</f>
        <v>10</v>
      </c>
      <c r="K98" s="6">
        <f ca="1">Table1[[#This Row],[Netto loon]]-Table1[[#This Row],[Netto vorige schijf]]</f>
        <v>6.546200000000681</v>
      </c>
      <c r="L98" s="2">
        <f ca="1">(Table1[[#This Row],[Bruto tov vorige schijf]]-Table1[[#This Row],[Netto tov vorige schijf]])/MAX(Table1[[#This Row],[Bruto tov vorige schijf]],1)</f>
        <v>0.34537999999993191</v>
      </c>
    </row>
    <row r="99" spans="1:12" x14ac:dyDescent="0.25">
      <c r="A99" s="14">
        <v>8811</v>
      </c>
      <c r="B99" s="6">
        <f>LoonHeffing2020(Table1[[#This Row],[Belastbaar loon]])</f>
        <v>3290.9085</v>
      </c>
      <c r="C99" s="6">
        <f>AlgemeneHeffingsKorting2020(Table1[[#This Row],[Belastbaar loon]])</f>
        <v>2711</v>
      </c>
      <c r="D99" s="14">
        <f>ArbeidsKorting2020(Table1[[#This Row],[Belastbaar loon]])</f>
        <v>247.76532</v>
      </c>
      <c r="E99" s="14">
        <f>MAX(Table1[[#This Row],[Loonheffing]]-Table1[[#This Row],[Algemene Heffingskorting]]-Table1[[#This Row],[Arbeidskorting]],0)</f>
        <v>332.14318000000003</v>
      </c>
      <c r="F99" s="6">
        <f>Table1[[#This Row],[Belastbaar loon]]-Table1[[#This Row],[Belasting]]</f>
        <v>8478.8568200000009</v>
      </c>
      <c r="G99" s="2">
        <f>(Table1[[#This Row],[Belastbaar loon]]-Table1[[#This Row],[Netto loon]])/Table1[[#This Row],[Belastbaar loon]]</f>
        <v>3.7696422653501205E-2</v>
      </c>
      <c r="H99" s="14">
        <f ca="1">IF(ROW()=2, 0, INDIRECT(ADDRESS(ROW()-1,COLUMN(E:E))))</f>
        <v>328.68937999999991</v>
      </c>
      <c r="I99" s="14">
        <f ca="1">IF(ROW()=2, Table1[[#This Row],[Netto loon]], INDIRECT(ADDRESS(ROW()-1,COLUMN(F:F))))</f>
        <v>8472.3106200000002</v>
      </c>
      <c r="J99" s="6">
        <f ca="1">IF(ROW()=2, 0, Table1[[#This Row],[Belastbaar loon]]-INDIRECT(ADDRESS(ROW()-1,COLUMN(A:A))))</f>
        <v>10</v>
      </c>
      <c r="K99" s="6">
        <f ca="1">Table1[[#This Row],[Netto loon]]-Table1[[#This Row],[Netto vorige schijf]]</f>
        <v>6.546200000000681</v>
      </c>
      <c r="L99" s="2">
        <f ca="1">(Table1[[#This Row],[Bruto tov vorige schijf]]-Table1[[#This Row],[Netto tov vorige schijf]])/MAX(Table1[[#This Row],[Bruto tov vorige schijf]],1)</f>
        <v>0.34537999999993191</v>
      </c>
    </row>
    <row r="100" spans="1:12" x14ac:dyDescent="0.25">
      <c r="A100" s="14">
        <v>8821</v>
      </c>
      <c r="B100" s="6">
        <f>LoonHeffing2020(Table1[[#This Row],[Belastbaar loon]])</f>
        <v>3294.6435000000001</v>
      </c>
      <c r="C100" s="6">
        <f>AlgemeneHeffingsKorting2020(Table1[[#This Row],[Belastbaar loon]])</f>
        <v>2711</v>
      </c>
      <c r="D100" s="14">
        <f>ArbeidsKorting2020(Table1[[#This Row],[Belastbaar loon]])</f>
        <v>248.04651999999999</v>
      </c>
      <c r="E100" s="14">
        <f>MAX(Table1[[#This Row],[Loonheffing]]-Table1[[#This Row],[Algemene Heffingskorting]]-Table1[[#This Row],[Arbeidskorting]],0)</f>
        <v>335.59698000000014</v>
      </c>
      <c r="F100" s="6">
        <f>Table1[[#This Row],[Belastbaar loon]]-Table1[[#This Row],[Belasting]]</f>
        <v>8485.4030199999997</v>
      </c>
      <c r="G100" s="2">
        <f>(Table1[[#This Row],[Belastbaar loon]]-Table1[[#This Row],[Netto loon]])/Table1[[#This Row],[Belastbaar loon]]</f>
        <v>3.8045230699467213E-2</v>
      </c>
      <c r="H100" s="14">
        <f ca="1">IF(ROW()=2, 0, INDIRECT(ADDRESS(ROW()-1,COLUMN(E:E))))</f>
        <v>332.14318000000003</v>
      </c>
      <c r="I100" s="14">
        <f ca="1">IF(ROW()=2, Table1[[#This Row],[Netto loon]], INDIRECT(ADDRESS(ROW()-1,COLUMN(F:F))))</f>
        <v>8478.8568200000009</v>
      </c>
      <c r="J100" s="6">
        <f ca="1">IF(ROW()=2, 0, Table1[[#This Row],[Belastbaar loon]]-INDIRECT(ADDRESS(ROW()-1,COLUMN(A:A))))</f>
        <v>10</v>
      </c>
      <c r="K100" s="6">
        <f ca="1">Table1[[#This Row],[Netto loon]]-Table1[[#This Row],[Netto vorige schijf]]</f>
        <v>6.546199999998862</v>
      </c>
      <c r="L100" s="2">
        <f ca="1">(Table1[[#This Row],[Bruto tov vorige schijf]]-Table1[[#This Row],[Netto tov vorige schijf]])/MAX(Table1[[#This Row],[Bruto tov vorige schijf]],1)</f>
        <v>0.34538000000011382</v>
      </c>
    </row>
    <row r="101" spans="1:12" x14ac:dyDescent="0.25">
      <c r="A101" s="14">
        <v>8831</v>
      </c>
      <c r="B101" s="6">
        <f>LoonHeffing2020(Table1[[#This Row],[Belastbaar loon]])</f>
        <v>3298.3784999999998</v>
      </c>
      <c r="C101" s="6">
        <f>AlgemeneHeffingsKorting2020(Table1[[#This Row],[Belastbaar loon]])</f>
        <v>2711</v>
      </c>
      <c r="D101" s="14">
        <f>ArbeidsKorting2020(Table1[[#This Row],[Belastbaar loon]])</f>
        <v>248.32772</v>
      </c>
      <c r="E101" s="14">
        <f>MAX(Table1[[#This Row],[Loonheffing]]-Table1[[#This Row],[Algemene Heffingskorting]]-Table1[[#This Row],[Arbeidskorting]],0)</f>
        <v>339.0507799999998</v>
      </c>
      <c r="F101" s="6">
        <f>Table1[[#This Row],[Belastbaar loon]]-Table1[[#This Row],[Belasting]]</f>
        <v>8491.9492200000004</v>
      </c>
      <c r="G101" s="2">
        <f>(Table1[[#This Row],[Belastbaar loon]]-Table1[[#This Row],[Netto loon]])/Table1[[#This Row],[Belastbaar loon]]</f>
        <v>3.8393248782697266E-2</v>
      </c>
      <c r="H101" s="14">
        <f ca="1">IF(ROW()=2, 0, INDIRECT(ADDRESS(ROW()-1,COLUMN(E:E))))</f>
        <v>335.59698000000014</v>
      </c>
      <c r="I101" s="14">
        <f ca="1">IF(ROW()=2, Table1[[#This Row],[Netto loon]], INDIRECT(ADDRESS(ROW()-1,COLUMN(F:F))))</f>
        <v>8485.4030199999997</v>
      </c>
      <c r="J101" s="6">
        <f ca="1">IF(ROW()=2, 0, Table1[[#This Row],[Belastbaar loon]]-INDIRECT(ADDRESS(ROW()-1,COLUMN(A:A))))</f>
        <v>10</v>
      </c>
      <c r="K101" s="6">
        <f ca="1">Table1[[#This Row],[Netto loon]]-Table1[[#This Row],[Netto vorige schijf]]</f>
        <v>6.546200000000681</v>
      </c>
      <c r="L101" s="2">
        <f ca="1">(Table1[[#This Row],[Bruto tov vorige schijf]]-Table1[[#This Row],[Netto tov vorige schijf]])/MAX(Table1[[#This Row],[Bruto tov vorige schijf]],1)</f>
        <v>0.34537999999993191</v>
      </c>
    </row>
    <row r="102" spans="1:12" x14ac:dyDescent="0.25">
      <c r="A102" s="14">
        <v>8841</v>
      </c>
      <c r="B102" s="6">
        <f>LoonHeffing2020(Table1[[#This Row],[Belastbaar loon]])</f>
        <v>3302.1134999999999</v>
      </c>
      <c r="C102" s="6">
        <f>AlgemeneHeffingsKorting2020(Table1[[#This Row],[Belastbaar loon]])</f>
        <v>2711</v>
      </c>
      <c r="D102" s="14">
        <f>ArbeidsKorting2020(Table1[[#This Row],[Belastbaar loon]])</f>
        <v>248.60891999999998</v>
      </c>
      <c r="E102" s="14">
        <f>MAX(Table1[[#This Row],[Loonheffing]]-Table1[[#This Row],[Algemene Heffingskorting]]-Table1[[#This Row],[Arbeidskorting]],0)</f>
        <v>342.50457999999992</v>
      </c>
      <c r="F102" s="6">
        <f>Table1[[#This Row],[Belastbaar loon]]-Table1[[#This Row],[Belasting]]</f>
        <v>8498.4954199999993</v>
      </c>
      <c r="G102" s="2">
        <f>(Table1[[#This Row],[Belastbaar loon]]-Table1[[#This Row],[Netto loon]])/Table1[[#This Row],[Belastbaar loon]]</f>
        <v>3.8740479583757571E-2</v>
      </c>
      <c r="H102" s="14">
        <f ca="1">IF(ROW()=2, 0, INDIRECT(ADDRESS(ROW()-1,COLUMN(E:E))))</f>
        <v>339.0507799999998</v>
      </c>
      <c r="I102" s="14">
        <f ca="1">IF(ROW()=2, Table1[[#This Row],[Netto loon]], INDIRECT(ADDRESS(ROW()-1,COLUMN(F:F))))</f>
        <v>8491.9492200000004</v>
      </c>
      <c r="J102" s="6">
        <f ca="1">IF(ROW()=2, 0, Table1[[#This Row],[Belastbaar loon]]-INDIRECT(ADDRESS(ROW()-1,COLUMN(A:A))))</f>
        <v>10</v>
      </c>
      <c r="K102" s="6">
        <f ca="1">Table1[[#This Row],[Netto loon]]-Table1[[#This Row],[Netto vorige schijf]]</f>
        <v>6.546199999998862</v>
      </c>
      <c r="L102" s="2">
        <f ca="1">(Table1[[#This Row],[Bruto tov vorige schijf]]-Table1[[#This Row],[Netto tov vorige schijf]])/MAX(Table1[[#This Row],[Bruto tov vorige schijf]],1)</f>
        <v>0.34538000000011382</v>
      </c>
    </row>
    <row r="103" spans="1:12" x14ac:dyDescent="0.25">
      <c r="A103" s="14">
        <v>8851</v>
      </c>
      <c r="B103" s="6">
        <f>LoonHeffing2020(Table1[[#This Row],[Belastbaar loon]])</f>
        <v>3305.8485000000001</v>
      </c>
      <c r="C103" s="6">
        <f>AlgemeneHeffingsKorting2020(Table1[[#This Row],[Belastbaar loon]])</f>
        <v>2711</v>
      </c>
      <c r="D103" s="14">
        <f>ArbeidsKorting2020(Table1[[#This Row],[Belastbaar loon]])</f>
        <v>248.89012</v>
      </c>
      <c r="E103" s="14">
        <f>MAX(Table1[[#This Row],[Loonheffing]]-Table1[[#This Row],[Algemene Heffingskorting]]-Table1[[#This Row],[Arbeidskorting]],0)</f>
        <v>345.95838000000003</v>
      </c>
      <c r="F103" s="6">
        <f>Table1[[#This Row],[Belastbaar loon]]-Table1[[#This Row],[Belasting]]</f>
        <v>8505.04162</v>
      </c>
      <c r="G103" s="2">
        <f>(Table1[[#This Row],[Belastbaar loon]]-Table1[[#This Row],[Netto loon]])/Table1[[#This Row],[Belastbaar loon]]</f>
        <v>3.9086925771099318E-2</v>
      </c>
      <c r="H103" s="14">
        <f ca="1">IF(ROW()=2, 0, INDIRECT(ADDRESS(ROW()-1,COLUMN(E:E))))</f>
        <v>342.50457999999992</v>
      </c>
      <c r="I103" s="14">
        <f ca="1">IF(ROW()=2, Table1[[#This Row],[Netto loon]], INDIRECT(ADDRESS(ROW()-1,COLUMN(F:F))))</f>
        <v>8498.4954199999993</v>
      </c>
      <c r="J103" s="6">
        <f ca="1">IF(ROW()=2, 0, Table1[[#This Row],[Belastbaar loon]]-INDIRECT(ADDRESS(ROW()-1,COLUMN(A:A))))</f>
        <v>10</v>
      </c>
      <c r="K103" s="6">
        <f ca="1">Table1[[#This Row],[Netto loon]]-Table1[[#This Row],[Netto vorige schijf]]</f>
        <v>6.546200000000681</v>
      </c>
      <c r="L103" s="2">
        <f ca="1">(Table1[[#This Row],[Bruto tov vorige schijf]]-Table1[[#This Row],[Netto tov vorige schijf]])/MAX(Table1[[#This Row],[Bruto tov vorige schijf]],1)</f>
        <v>0.34537999999993191</v>
      </c>
    </row>
    <row r="104" spans="1:12" x14ac:dyDescent="0.25">
      <c r="A104" s="14">
        <v>8861</v>
      </c>
      <c r="B104" s="6">
        <f>LoonHeffing2020(Table1[[#This Row],[Belastbaar loon]])</f>
        <v>3309.5835000000002</v>
      </c>
      <c r="C104" s="6">
        <f>AlgemeneHeffingsKorting2020(Table1[[#This Row],[Belastbaar loon]])</f>
        <v>2711</v>
      </c>
      <c r="D104" s="14">
        <f>ArbeidsKorting2020(Table1[[#This Row],[Belastbaar loon]])</f>
        <v>249.17131999999998</v>
      </c>
      <c r="E104" s="14">
        <f>MAX(Table1[[#This Row],[Loonheffing]]-Table1[[#This Row],[Algemene Heffingskorting]]-Table1[[#This Row],[Arbeidskorting]],0)</f>
        <v>349.41218000000021</v>
      </c>
      <c r="F104" s="6">
        <f>Table1[[#This Row],[Belastbaar loon]]-Table1[[#This Row],[Belasting]]</f>
        <v>8511.5878200000006</v>
      </c>
      <c r="G104" s="2">
        <f>(Table1[[#This Row],[Belastbaar loon]]-Table1[[#This Row],[Netto loon]])/Table1[[#This Row],[Belastbaar loon]]</f>
        <v>3.9432590001128469E-2</v>
      </c>
      <c r="H104" s="14">
        <f ca="1">IF(ROW()=2, 0, INDIRECT(ADDRESS(ROW()-1,COLUMN(E:E))))</f>
        <v>345.95838000000003</v>
      </c>
      <c r="I104" s="14">
        <f ca="1">IF(ROW()=2, Table1[[#This Row],[Netto loon]], INDIRECT(ADDRESS(ROW()-1,COLUMN(F:F))))</f>
        <v>8505.04162</v>
      </c>
      <c r="J104" s="6">
        <f ca="1">IF(ROW()=2, 0, Table1[[#This Row],[Belastbaar loon]]-INDIRECT(ADDRESS(ROW()-1,COLUMN(A:A))))</f>
        <v>10</v>
      </c>
      <c r="K104" s="6">
        <f ca="1">Table1[[#This Row],[Netto loon]]-Table1[[#This Row],[Netto vorige schijf]]</f>
        <v>6.546200000000681</v>
      </c>
      <c r="L104" s="2">
        <f ca="1">(Table1[[#This Row],[Bruto tov vorige schijf]]-Table1[[#This Row],[Netto tov vorige schijf]])/MAX(Table1[[#This Row],[Bruto tov vorige schijf]],1)</f>
        <v>0.34537999999993191</v>
      </c>
    </row>
    <row r="105" spans="1:12" x14ac:dyDescent="0.25">
      <c r="A105" s="14">
        <v>8871</v>
      </c>
      <c r="B105" s="6">
        <f>LoonHeffing2020(Table1[[#This Row],[Belastbaar loon]])</f>
        <v>3313.3184999999999</v>
      </c>
      <c r="C105" s="6">
        <f>AlgemeneHeffingsKorting2020(Table1[[#This Row],[Belastbaar loon]])</f>
        <v>2711</v>
      </c>
      <c r="D105" s="14">
        <f>ArbeidsKorting2020(Table1[[#This Row],[Belastbaar loon]])</f>
        <v>249.45251999999999</v>
      </c>
      <c r="E105" s="14">
        <f>MAX(Table1[[#This Row],[Loonheffing]]-Table1[[#This Row],[Algemene Heffingskorting]]-Table1[[#This Row],[Arbeidskorting]],0)</f>
        <v>352.86597999999987</v>
      </c>
      <c r="F105" s="6">
        <f>Table1[[#This Row],[Belastbaar loon]]-Table1[[#This Row],[Belasting]]</f>
        <v>8518.1340199999995</v>
      </c>
      <c r="G105" s="2">
        <f>(Table1[[#This Row],[Belastbaar loon]]-Table1[[#This Row],[Netto loon]])/Table1[[#This Row],[Belastbaar loon]]</f>
        <v>3.9777474918273083E-2</v>
      </c>
      <c r="H105" s="14">
        <f ca="1">IF(ROW()=2, 0, INDIRECT(ADDRESS(ROW()-1,COLUMN(E:E))))</f>
        <v>349.41218000000021</v>
      </c>
      <c r="I105" s="14">
        <f ca="1">IF(ROW()=2, Table1[[#This Row],[Netto loon]], INDIRECT(ADDRESS(ROW()-1,COLUMN(F:F))))</f>
        <v>8511.5878200000006</v>
      </c>
      <c r="J105" s="6">
        <f ca="1">IF(ROW()=2, 0, Table1[[#This Row],[Belastbaar loon]]-INDIRECT(ADDRESS(ROW()-1,COLUMN(A:A))))</f>
        <v>10</v>
      </c>
      <c r="K105" s="6">
        <f ca="1">Table1[[#This Row],[Netto loon]]-Table1[[#This Row],[Netto vorige schijf]]</f>
        <v>6.546199999998862</v>
      </c>
      <c r="L105" s="2">
        <f ca="1">(Table1[[#This Row],[Bruto tov vorige schijf]]-Table1[[#This Row],[Netto tov vorige schijf]])/MAX(Table1[[#This Row],[Bruto tov vorige schijf]],1)</f>
        <v>0.34538000000011382</v>
      </c>
    </row>
    <row r="106" spans="1:12" x14ac:dyDescent="0.25">
      <c r="A106" s="14">
        <v>8881</v>
      </c>
      <c r="B106" s="6">
        <f>LoonHeffing2020(Table1[[#This Row],[Belastbaar loon]])</f>
        <v>3317.0535</v>
      </c>
      <c r="C106" s="6">
        <f>AlgemeneHeffingsKorting2020(Table1[[#This Row],[Belastbaar loon]])</f>
        <v>2711</v>
      </c>
      <c r="D106" s="14">
        <f>ArbeidsKorting2020(Table1[[#This Row],[Belastbaar loon]])</f>
        <v>249.73372000000001</v>
      </c>
      <c r="E106" s="14">
        <f>MAX(Table1[[#This Row],[Loonheffing]]-Table1[[#This Row],[Algemene Heffingskorting]]-Table1[[#This Row],[Arbeidskorting]],0)</f>
        <v>356.31977999999998</v>
      </c>
      <c r="F106" s="6">
        <f>Table1[[#This Row],[Belastbaar loon]]-Table1[[#This Row],[Belasting]]</f>
        <v>8524.6802200000002</v>
      </c>
      <c r="G106" s="2">
        <f>(Table1[[#This Row],[Belastbaar loon]]-Table1[[#This Row],[Netto loon]])/Table1[[#This Row],[Belastbaar loon]]</f>
        <v>4.0121583155050086E-2</v>
      </c>
      <c r="H106" s="14">
        <f ca="1">IF(ROW()=2, 0, INDIRECT(ADDRESS(ROW()-1,COLUMN(E:E))))</f>
        <v>352.86597999999987</v>
      </c>
      <c r="I106" s="14">
        <f ca="1">IF(ROW()=2, Table1[[#This Row],[Netto loon]], INDIRECT(ADDRESS(ROW()-1,COLUMN(F:F))))</f>
        <v>8518.1340199999995</v>
      </c>
      <c r="J106" s="6">
        <f ca="1">IF(ROW()=2, 0, Table1[[#This Row],[Belastbaar loon]]-INDIRECT(ADDRESS(ROW()-1,COLUMN(A:A))))</f>
        <v>10</v>
      </c>
      <c r="K106" s="6">
        <f ca="1">Table1[[#This Row],[Netto loon]]-Table1[[#This Row],[Netto vorige schijf]]</f>
        <v>6.546200000000681</v>
      </c>
      <c r="L106" s="2">
        <f ca="1">(Table1[[#This Row],[Bruto tov vorige schijf]]-Table1[[#This Row],[Netto tov vorige schijf]])/MAX(Table1[[#This Row],[Bruto tov vorige schijf]],1)</f>
        <v>0.34537999999993191</v>
      </c>
    </row>
    <row r="107" spans="1:12" x14ac:dyDescent="0.25">
      <c r="A107" s="14">
        <v>8891</v>
      </c>
      <c r="B107" s="6">
        <f>LoonHeffing2020(Table1[[#This Row],[Belastbaar loon]])</f>
        <v>3320.7885000000001</v>
      </c>
      <c r="C107" s="6">
        <f>AlgemeneHeffingsKorting2020(Table1[[#This Row],[Belastbaar loon]])</f>
        <v>2711</v>
      </c>
      <c r="D107" s="14">
        <f>ArbeidsKorting2020(Table1[[#This Row],[Belastbaar loon]])</f>
        <v>250.01491999999999</v>
      </c>
      <c r="E107" s="14">
        <f>MAX(Table1[[#This Row],[Loonheffing]]-Table1[[#This Row],[Algemene Heffingskorting]]-Table1[[#This Row],[Arbeidskorting]],0)</f>
        <v>359.77358000000015</v>
      </c>
      <c r="F107" s="6">
        <f>Table1[[#This Row],[Belastbaar loon]]-Table1[[#This Row],[Belasting]]</f>
        <v>8531.2264199999991</v>
      </c>
      <c r="G107" s="2">
        <f>(Table1[[#This Row],[Belastbaar loon]]-Table1[[#This Row],[Netto loon]])/Table1[[#This Row],[Belastbaar loon]]</f>
        <v>4.0464917332133726E-2</v>
      </c>
      <c r="H107" s="14">
        <f ca="1">IF(ROW()=2, 0, INDIRECT(ADDRESS(ROW()-1,COLUMN(E:E))))</f>
        <v>356.31977999999998</v>
      </c>
      <c r="I107" s="14">
        <f ca="1">IF(ROW()=2, Table1[[#This Row],[Netto loon]], INDIRECT(ADDRESS(ROW()-1,COLUMN(F:F))))</f>
        <v>8524.6802200000002</v>
      </c>
      <c r="J107" s="6">
        <f ca="1">IF(ROW()=2, 0, Table1[[#This Row],[Belastbaar loon]]-INDIRECT(ADDRESS(ROW()-1,COLUMN(A:A))))</f>
        <v>10</v>
      </c>
      <c r="K107" s="6">
        <f ca="1">Table1[[#This Row],[Netto loon]]-Table1[[#This Row],[Netto vorige schijf]]</f>
        <v>6.546199999998862</v>
      </c>
      <c r="L107" s="2">
        <f ca="1">(Table1[[#This Row],[Bruto tov vorige schijf]]-Table1[[#This Row],[Netto tov vorige schijf]])/MAX(Table1[[#This Row],[Bruto tov vorige schijf]],1)</f>
        <v>0.34538000000011382</v>
      </c>
    </row>
    <row r="108" spans="1:12" x14ac:dyDescent="0.25">
      <c r="A108" s="14">
        <v>8901</v>
      </c>
      <c r="B108" s="6">
        <f>LoonHeffing2020(Table1[[#This Row],[Belastbaar loon]])</f>
        <v>3324.5234999999998</v>
      </c>
      <c r="C108" s="6">
        <f>AlgemeneHeffingsKorting2020(Table1[[#This Row],[Belastbaar loon]])</f>
        <v>2711</v>
      </c>
      <c r="D108" s="14">
        <f>ArbeidsKorting2020(Table1[[#This Row],[Belastbaar loon]])</f>
        <v>250.29612</v>
      </c>
      <c r="E108" s="14">
        <f>MAX(Table1[[#This Row],[Loonheffing]]-Table1[[#This Row],[Algemene Heffingskorting]]-Table1[[#This Row],[Arbeidskorting]],0)</f>
        <v>363.22737999999981</v>
      </c>
      <c r="F108" s="6">
        <f>Table1[[#This Row],[Belastbaar loon]]-Table1[[#This Row],[Belasting]]</f>
        <v>8537.7726199999997</v>
      </c>
      <c r="G108" s="2">
        <f>(Table1[[#This Row],[Belastbaar loon]]-Table1[[#This Row],[Netto loon]])/Table1[[#This Row],[Belastbaar loon]]</f>
        <v>4.0807480058420435E-2</v>
      </c>
      <c r="H108" s="14">
        <f ca="1">IF(ROW()=2, 0, INDIRECT(ADDRESS(ROW()-1,COLUMN(E:E))))</f>
        <v>359.77358000000015</v>
      </c>
      <c r="I108" s="14">
        <f ca="1">IF(ROW()=2, Table1[[#This Row],[Netto loon]], INDIRECT(ADDRESS(ROW()-1,COLUMN(F:F))))</f>
        <v>8531.2264199999991</v>
      </c>
      <c r="J108" s="6">
        <f ca="1">IF(ROW()=2, 0, Table1[[#This Row],[Belastbaar loon]]-INDIRECT(ADDRESS(ROW()-1,COLUMN(A:A))))</f>
        <v>10</v>
      </c>
      <c r="K108" s="6">
        <f ca="1">Table1[[#This Row],[Netto loon]]-Table1[[#This Row],[Netto vorige schijf]]</f>
        <v>6.546200000000681</v>
      </c>
      <c r="L108" s="2">
        <f ca="1">(Table1[[#This Row],[Bruto tov vorige schijf]]-Table1[[#This Row],[Netto tov vorige schijf]])/MAX(Table1[[#This Row],[Bruto tov vorige schijf]],1)</f>
        <v>0.34537999999993191</v>
      </c>
    </row>
    <row r="109" spans="1:12" x14ac:dyDescent="0.25">
      <c r="A109" s="14">
        <v>8911</v>
      </c>
      <c r="B109" s="6">
        <f>LoonHeffing2020(Table1[[#This Row],[Belastbaar loon]])</f>
        <v>3328.2584999999999</v>
      </c>
      <c r="C109" s="6">
        <f>AlgemeneHeffingsKorting2020(Table1[[#This Row],[Belastbaar loon]])</f>
        <v>2711</v>
      </c>
      <c r="D109" s="14">
        <f>ArbeidsKorting2020(Table1[[#This Row],[Belastbaar loon]])</f>
        <v>250.57731999999999</v>
      </c>
      <c r="E109" s="14">
        <f>MAX(Table1[[#This Row],[Loonheffing]]-Table1[[#This Row],[Algemene Heffingskorting]]-Table1[[#This Row],[Arbeidskorting]],0)</f>
        <v>366.68117999999993</v>
      </c>
      <c r="F109" s="6">
        <f>Table1[[#This Row],[Belastbaar loon]]-Table1[[#This Row],[Belasting]]</f>
        <v>8544.3188200000004</v>
      </c>
      <c r="G109" s="2">
        <f>(Table1[[#This Row],[Belastbaar loon]]-Table1[[#This Row],[Netto loon]])/Table1[[#This Row],[Belastbaar loon]]</f>
        <v>4.1149273931096353E-2</v>
      </c>
      <c r="H109" s="14">
        <f ca="1">IF(ROW()=2, 0, INDIRECT(ADDRESS(ROW()-1,COLUMN(E:E))))</f>
        <v>363.22737999999981</v>
      </c>
      <c r="I109" s="14">
        <f ca="1">IF(ROW()=2, Table1[[#This Row],[Netto loon]], INDIRECT(ADDRESS(ROW()-1,COLUMN(F:F))))</f>
        <v>8537.7726199999997</v>
      </c>
      <c r="J109" s="6">
        <f ca="1">IF(ROW()=2, 0, Table1[[#This Row],[Belastbaar loon]]-INDIRECT(ADDRESS(ROW()-1,COLUMN(A:A))))</f>
        <v>10</v>
      </c>
      <c r="K109" s="6">
        <f ca="1">Table1[[#This Row],[Netto loon]]-Table1[[#This Row],[Netto vorige schijf]]</f>
        <v>6.546200000000681</v>
      </c>
      <c r="L109" s="2">
        <f ca="1">(Table1[[#This Row],[Bruto tov vorige schijf]]-Table1[[#This Row],[Netto tov vorige schijf]])/MAX(Table1[[#This Row],[Bruto tov vorige schijf]],1)</f>
        <v>0.34537999999993191</v>
      </c>
    </row>
    <row r="110" spans="1:12" x14ac:dyDescent="0.25">
      <c r="A110" s="14">
        <v>8921</v>
      </c>
      <c r="B110" s="6">
        <f>LoonHeffing2020(Table1[[#This Row],[Belastbaar loon]])</f>
        <v>3331.9935</v>
      </c>
      <c r="C110" s="6">
        <f>AlgemeneHeffingsKorting2020(Table1[[#This Row],[Belastbaar loon]])</f>
        <v>2711</v>
      </c>
      <c r="D110" s="14">
        <f>ArbeidsKorting2020(Table1[[#This Row],[Belastbaar loon]])</f>
        <v>250.85852</v>
      </c>
      <c r="E110" s="14">
        <f>MAX(Table1[[#This Row],[Loonheffing]]-Table1[[#This Row],[Algemene Heffingskorting]]-Table1[[#This Row],[Arbeidskorting]],0)</f>
        <v>370.13498000000004</v>
      </c>
      <c r="F110" s="6">
        <f>Table1[[#This Row],[Belastbaar loon]]-Table1[[#This Row],[Belasting]]</f>
        <v>8550.8650199999993</v>
      </c>
      <c r="G110" s="2">
        <f>(Table1[[#This Row],[Belastbaar loon]]-Table1[[#This Row],[Netto loon]])/Table1[[#This Row],[Belastbaar loon]]</f>
        <v>4.1490301535702358E-2</v>
      </c>
      <c r="H110" s="14">
        <f ca="1">IF(ROW()=2, 0, INDIRECT(ADDRESS(ROW()-1,COLUMN(E:E))))</f>
        <v>366.68117999999993</v>
      </c>
      <c r="I110" s="14">
        <f ca="1">IF(ROW()=2, Table1[[#This Row],[Netto loon]], INDIRECT(ADDRESS(ROW()-1,COLUMN(F:F))))</f>
        <v>8544.3188200000004</v>
      </c>
      <c r="J110" s="6">
        <f ca="1">IF(ROW()=2, 0, Table1[[#This Row],[Belastbaar loon]]-INDIRECT(ADDRESS(ROW()-1,COLUMN(A:A))))</f>
        <v>10</v>
      </c>
      <c r="K110" s="6">
        <f ca="1">Table1[[#This Row],[Netto loon]]-Table1[[#This Row],[Netto vorige schijf]]</f>
        <v>6.546199999998862</v>
      </c>
      <c r="L110" s="2">
        <f ca="1">(Table1[[#This Row],[Bruto tov vorige schijf]]-Table1[[#This Row],[Netto tov vorige schijf]])/MAX(Table1[[#This Row],[Bruto tov vorige schijf]],1)</f>
        <v>0.34538000000011382</v>
      </c>
    </row>
    <row r="111" spans="1:12" x14ac:dyDescent="0.25">
      <c r="A111" s="14">
        <v>8931</v>
      </c>
      <c r="B111" s="6">
        <f>LoonHeffing2020(Table1[[#This Row],[Belastbaar loon]])</f>
        <v>3335.7285000000002</v>
      </c>
      <c r="C111" s="6">
        <f>AlgemeneHeffingsKorting2020(Table1[[#This Row],[Belastbaar loon]])</f>
        <v>2711</v>
      </c>
      <c r="D111" s="14">
        <f>ArbeidsKorting2020(Table1[[#This Row],[Belastbaar loon]])</f>
        <v>251.13971999999998</v>
      </c>
      <c r="E111" s="14">
        <f>MAX(Table1[[#This Row],[Loonheffing]]-Table1[[#This Row],[Algemene Heffingskorting]]-Table1[[#This Row],[Arbeidskorting]],0)</f>
        <v>373.58878000000016</v>
      </c>
      <c r="F111" s="6">
        <f>Table1[[#This Row],[Belastbaar loon]]-Table1[[#This Row],[Belasting]]</f>
        <v>8557.41122</v>
      </c>
      <c r="G111" s="2">
        <f>(Table1[[#This Row],[Belastbaar loon]]-Table1[[#This Row],[Netto loon]])/Table1[[#This Row],[Belastbaar loon]]</f>
        <v>4.1830565446198641E-2</v>
      </c>
      <c r="H111" s="14">
        <f ca="1">IF(ROW()=2, 0, INDIRECT(ADDRESS(ROW()-1,COLUMN(E:E))))</f>
        <v>370.13498000000004</v>
      </c>
      <c r="I111" s="14">
        <f ca="1">IF(ROW()=2, Table1[[#This Row],[Netto loon]], INDIRECT(ADDRESS(ROW()-1,COLUMN(F:F))))</f>
        <v>8550.8650199999993</v>
      </c>
      <c r="J111" s="6">
        <f ca="1">IF(ROW()=2, 0, Table1[[#This Row],[Belastbaar loon]]-INDIRECT(ADDRESS(ROW()-1,COLUMN(A:A))))</f>
        <v>10</v>
      </c>
      <c r="K111" s="6">
        <f ca="1">Table1[[#This Row],[Netto loon]]-Table1[[#This Row],[Netto vorige schijf]]</f>
        <v>6.546200000000681</v>
      </c>
      <c r="L111" s="2">
        <f ca="1">(Table1[[#This Row],[Bruto tov vorige schijf]]-Table1[[#This Row],[Netto tov vorige schijf]])/MAX(Table1[[#This Row],[Bruto tov vorige schijf]],1)</f>
        <v>0.34537999999993191</v>
      </c>
    </row>
    <row r="112" spans="1:12" x14ac:dyDescent="0.25">
      <c r="A112" s="14">
        <v>8941</v>
      </c>
      <c r="B112" s="6">
        <f>LoonHeffing2020(Table1[[#This Row],[Belastbaar loon]])</f>
        <v>3339.4634999999998</v>
      </c>
      <c r="C112" s="6">
        <f>AlgemeneHeffingsKorting2020(Table1[[#This Row],[Belastbaar loon]])</f>
        <v>2711</v>
      </c>
      <c r="D112" s="14">
        <f>ArbeidsKorting2020(Table1[[#This Row],[Belastbaar loon]])</f>
        <v>251.42092</v>
      </c>
      <c r="E112" s="14">
        <f>MAX(Table1[[#This Row],[Loonheffing]]-Table1[[#This Row],[Algemene Heffingskorting]]-Table1[[#This Row],[Arbeidskorting]],0)</f>
        <v>377.04257999999982</v>
      </c>
      <c r="F112" s="6">
        <f>Table1[[#This Row],[Belastbaar loon]]-Table1[[#This Row],[Belasting]]</f>
        <v>8563.9574200000006</v>
      </c>
      <c r="G112" s="2">
        <f>(Table1[[#This Row],[Belastbaar loon]]-Table1[[#This Row],[Netto loon]])/Table1[[#This Row],[Belastbaar loon]]</f>
        <v>4.2170068225030687E-2</v>
      </c>
      <c r="H112" s="14">
        <f ca="1">IF(ROW()=2, 0, INDIRECT(ADDRESS(ROW()-1,COLUMN(E:E))))</f>
        <v>373.58878000000016</v>
      </c>
      <c r="I112" s="14">
        <f ca="1">IF(ROW()=2, Table1[[#This Row],[Netto loon]], INDIRECT(ADDRESS(ROW()-1,COLUMN(F:F))))</f>
        <v>8557.41122</v>
      </c>
      <c r="J112" s="6">
        <f ca="1">IF(ROW()=2, 0, Table1[[#This Row],[Belastbaar loon]]-INDIRECT(ADDRESS(ROW()-1,COLUMN(A:A))))</f>
        <v>10</v>
      </c>
      <c r="K112" s="6">
        <f ca="1">Table1[[#This Row],[Netto loon]]-Table1[[#This Row],[Netto vorige schijf]]</f>
        <v>6.546200000000681</v>
      </c>
      <c r="L112" s="2">
        <f ca="1">(Table1[[#This Row],[Bruto tov vorige schijf]]-Table1[[#This Row],[Netto tov vorige schijf]])/MAX(Table1[[#This Row],[Bruto tov vorige schijf]],1)</f>
        <v>0.34537999999993191</v>
      </c>
    </row>
    <row r="113" spans="1:12" x14ac:dyDescent="0.25">
      <c r="A113" s="14">
        <v>8951</v>
      </c>
      <c r="B113" s="6">
        <f>LoonHeffing2020(Table1[[#This Row],[Belastbaar loon]])</f>
        <v>3343.1985</v>
      </c>
      <c r="C113" s="6">
        <f>AlgemeneHeffingsKorting2020(Table1[[#This Row],[Belastbaar loon]])</f>
        <v>2711</v>
      </c>
      <c r="D113" s="14">
        <f>ArbeidsKorting2020(Table1[[#This Row],[Belastbaar loon]])</f>
        <v>251.70211999999998</v>
      </c>
      <c r="E113" s="14">
        <f>MAX(Table1[[#This Row],[Loonheffing]]-Table1[[#This Row],[Algemene Heffingskorting]]-Table1[[#This Row],[Arbeidskorting]],0)</f>
        <v>380.49637999999999</v>
      </c>
      <c r="F113" s="6">
        <f>Table1[[#This Row],[Belastbaar loon]]-Table1[[#This Row],[Belasting]]</f>
        <v>8570.5036199999995</v>
      </c>
      <c r="G113" s="2">
        <f>(Table1[[#This Row],[Belastbaar loon]]-Table1[[#This Row],[Netto loon]])/Table1[[#This Row],[Belastbaar loon]]</f>
        <v>4.2508812423192995E-2</v>
      </c>
      <c r="H113" s="14">
        <f ca="1">IF(ROW()=2, 0, INDIRECT(ADDRESS(ROW()-1,COLUMN(E:E))))</f>
        <v>377.04257999999982</v>
      </c>
      <c r="I113" s="14">
        <f ca="1">IF(ROW()=2, Table1[[#This Row],[Netto loon]], INDIRECT(ADDRESS(ROW()-1,COLUMN(F:F))))</f>
        <v>8563.9574200000006</v>
      </c>
      <c r="J113" s="6">
        <f ca="1">IF(ROW()=2, 0, Table1[[#This Row],[Belastbaar loon]]-INDIRECT(ADDRESS(ROW()-1,COLUMN(A:A))))</f>
        <v>10</v>
      </c>
      <c r="K113" s="6">
        <f ca="1">Table1[[#This Row],[Netto loon]]-Table1[[#This Row],[Netto vorige schijf]]</f>
        <v>6.546199999998862</v>
      </c>
      <c r="L113" s="2">
        <f ca="1">(Table1[[#This Row],[Bruto tov vorige schijf]]-Table1[[#This Row],[Netto tov vorige schijf]])/MAX(Table1[[#This Row],[Bruto tov vorige schijf]],1)</f>
        <v>0.34538000000011382</v>
      </c>
    </row>
    <row r="114" spans="1:12" x14ac:dyDescent="0.25">
      <c r="A114" s="14">
        <v>8961</v>
      </c>
      <c r="B114" s="6">
        <f>LoonHeffing2020(Table1[[#This Row],[Belastbaar loon]])</f>
        <v>3346.9335000000001</v>
      </c>
      <c r="C114" s="6">
        <f>AlgemeneHeffingsKorting2020(Table1[[#This Row],[Belastbaar loon]])</f>
        <v>2711</v>
      </c>
      <c r="D114" s="14">
        <f>ArbeidsKorting2020(Table1[[#This Row],[Belastbaar loon]])</f>
        <v>251.98331999999999</v>
      </c>
      <c r="E114" s="14">
        <f>MAX(Table1[[#This Row],[Loonheffing]]-Table1[[#This Row],[Algemene Heffingskorting]]-Table1[[#This Row],[Arbeidskorting]],0)</f>
        <v>383.9501800000001</v>
      </c>
      <c r="F114" s="6">
        <f>Table1[[#This Row],[Belastbaar loon]]-Table1[[#This Row],[Belasting]]</f>
        <v>8577.0498200000002</v>
      </c>
      <c r="G114" s="2">
        <f>(Table1[[#This Row],[Belastbaar loon]]-Table1[[#This Row],[Netto loon]])/Table1[[#This Row],[Belastbaar loon]]</f>
        <v>4.284680058029236E-2</v>
      </c>
      <c r="H114" s="14">
        <f ca="1">IF(ROW()=2, 0, INDIRECT(ADDRESS(ROW()-1,COLUMN(E:E))))</f>
        <v>380.49637999999999</v>
      </c>
      <c r="I114" s="14">
        <f ca="1">IF(ROW()=2, Table1[[#This Row],[Netto loon]], INDIRECT(ADDRESS(ROW()-1,COLUMN(F:F))))</f>
        <v>8570.5036199999995</v>
      </c>
      <c r="J114" s="6">
        <f ca="1">IF(ROW()=2, 0, Table1[[#This Row],[Belastbaar loon]]-INDIRECT(ADDRESS(ROW()-1,COLUMN(A:A))))</f>
        <v>10</v>
      </c>
      <c r="K114" s="6">
        <f ca="1">Table1[[#This Row],[Netto loon]]-Table1[[#This Row],[Netto vorige schijf]]</f>
        <v>6.546200000000681</v>
      </c>
      <c r="L114" s="2">
        <f ca="1">(Table1[[#This Row],[Bruto tov vorige schijf]]-Table1[[#This Row],[Netto tov vorige schijf]])/MAX(Table1[[#This Row],[Bruto tov vorige schijf]],1)</f>
        <v>0.34537999999993191</v>
      </c>
    </row>
    <row r="115" spans="1:12" x14ac:dyDescent="0.25">
      <c r="A115" s="14">
        <v>8971</v>
      </c>
      <c r="B115" s="6">
        <f>LoonHeffing2020(Table1[[#This Row],[Belastbaar loon]])</f>
        <v>3350.6684999999998</v>
      </c>
      <c r="C115" s="6">
        <f>AlgemeneHeffingsKorting2020(Table1[[#This Row],[Belastbaar loon]])</f>
        <v>2711</v>
      </c>
      <c r="D115" s="14">
        <f>ArbeidsKorting2020(Table1[[#This Row],[Belastbaar loon]])</f>
        <v>252.26452</v>
      </c>
      <c r="E115" s="14">
        <f>MAX(Table1[[#This Row],[Loonheffing]]-Table1[[#This Row],[Algemene Heffingskorting]]-Table1[[#This Row],[Arbeidskorting]],0)</f>
        <v>387.40397999999976</v>
      </c>
      <c r="F115" s="6">
        <f>Table1[[#This Row],[Belastbaar loon]]-Table1[[#This Row],[Belasting]]</f>
        <v>8583.5960200000009</v>
      </c>
      <c r="G115" s="2">
        <f>(Table1[[#This Row],[Belastbaar loon]]-Table1[[#This Row],[Netto loon]])/Table1[[#This Row],[Belastbaar loon]]</f>
        <v>4.3184035224612546E-2</v>
      </c>
      <c r="H115" s="14">
        <f ca="1">IF(ROW()=2, 0, INDIRECT(ADDRESS(ROW()-1,COLUMN(E:E))))</f>
        <v>383.9501800000001</v>
      </c>
      <c r="I115" s="14">
        <f ca="1">IF(ROW()=2, Table1[[#This Row],[Netto loon]], INDIRECT(ADDRESS(ROW()-1,COLUMN(F:F))))</f>
        <v>8577.0498200000002</v>
      </c>
      <c r="J115" s="6">
        <f ca="1">IF(ROW()=2, 0, Table1[[#This Row],[Belastbaar loon]]-INDIRECT(ADDRESS(ROW()-1,COLUMN(A:A))))</f>
        <v>10</v>
      </c>
      <c r="K115" s="6">
        <f ca="1">Table1[[#This Row],[Netto loon]]-Table1[[#This Row],[Netto vorige schijf]]</f>
        <v>6.546200000000681</v>
      </c>
      <c r="L115" s="2">
        <f ca="1">(Table1[[#This Row],[Bruto tov vorige schijf]]-Table1[[#This Row],[Netto tov vorige schijf]])/MAX(Table1[[#This Row],[Bruto tov vorige schijf]],1)</f>
        <v>0.34537999999993191</v>
      </c>
    </row>
    <row r="116" spans="1:12" x14ac:dyDescent="0.25">
      <c r="A116" s="14">
        <v>8981</v>
      </c>
      <c r="B116" s="6">
        <f>LoonHeffing2020(Table1[[#This Row],[Belastbaar loon]])</f>
        <v>3354.4034999999999</v>
      </c>
      <c r="C116" s="6">
        <f>AlgemeneHeffingsKorting2020(Table1[[#This Row],[Belastbaar loon]])</f>
        <v>2711</v>
      </c>
      <c r="D116" s="14">
        <f>ArbeidsKorting2020(Table1[[#This Row],[Belastbaar loon]])</f>
        <v>252.54571999999999</v>
      </c>
      <c r="E116" s="14">
        <f>MAX(Table1[[#This Row],[Loonheffing]]-Table1[[#This Row],[Algemene Heffingskorting]]-Table1[[#This Row],[Arbeidskorting]],0)</f>
        <v>390.85777999999993</v>
      </c>
      <c r="F116" s="6">
        <f>Table1[[#This Row],[Belastbaar loon]]-Table1[[#This Row],[Belasting]]</f>
        <v>8590.1422199999997</v>
      </c>
      <c r="G116" s="2">
        <f>(Table1[[#This Row],[Belastbaar loon]]-Table1[[#This Row],[Netto loon]])/Table1[[#This Row],[Belastbaar loon]]</f>
        <v>4.352051887317674E-2</v>
      </c>
      <c r="H116" s="14">
        <f ca="1">IF(ROW()=2, 0, INDIRECT(ADDRESS(ROW()-1,COLUMN(E:E))))</f>
        <v>387.40397999999976</v>
      </c>
      <c r="I116" s="14">
        <f ca="1">IF(ROW()=2, Table1[[#This Row],[Netto loon]], INDIRECT(ADDRESS(ROW()-1,COLUMN(F:F))))</f>
        <v>8583.5960200000009</v>
      </c>
      <c r="J116" s="6">
        <f ca="1">IF(ROW()=2, 0, Table1[[#This Row],[Belastbaar loon]]-INDIRECT(ADDRESS(ROW()-1,COLUMN(A:A))))</f>
        <v>10</v>
      </c>
      <c r="K116" s="6">
        <f ca="1">Table1[[#This Row],[Netto loon]]-Table1[[#This Row],[Netto vorige schijf]]</f>
        <v>6.546199999998862</v>
      </c>
      <c r="L116" s="2">
        <f ca="1">(Table1[[#This Row],[Bruto tov vorige schijf]]-Table1[[#This Row],[Netto tov vorige schijf]])/MAX(Table1[[#This Row],[Bruto tov vorige schijf]],1)</f>
        <v>0.34538000000011382</v>
      </c>
    </row>
    <row r="117" spans="1:12" x14ac:dyDescent="0.25">
      <c r="A117" s="14">
        <v>8991</v>
      </c>
      <c r="B117" s="6">
        <f>LoonHeffing2020(Table1[[#This Row],[Belastbaar loon]])</f>
        <v>3358.1385</v>
      </c>
      <c r="C117" s="6">
        <f>AlgemeneHeffingsKorting2020(Table1[[#This Row],[Belastbaar loon]])</f>
        <v>2711</v>
      </c>
      <c r="D117" s="14">
        <f>ArbeidsKorting2020(Table1[[#This Row],[Belastbaar loon]])</f>
        <v>252.82692</v>
      </c>
      <c r="E117" s="14">
        <f>MAX(Table1[[#This Row],[Loonheffing]]-Table1[[#This Row],[Algemene Heffingskorting]]-Table1[[#This Row],[Arbeidskorting]],0)</f>
        <v>394.31158000000005</v>
      </c>
      <c r="F117" s="6">
        <f>Table1[[#This Row],[Belastbaar loon]]-Table1[[#This Row],[Belasting]]</f>
        <v>8596.6884200000004</v>
      </c>
      <c r="G117" s="2">
        <f>(Table1[[#This Row],[Belastbaar loon]]-Table1[[#This Row],[Netto loon]])/Table1[[#This Row],[Belastbaar loon]]</f>
        <v>4.3856254031809545E-2</v>
      </c>
      <c r="H117" s="14">
        <f ca="1">IF(ROW()=2, 0, INDIRECT(ADDRESS(ROW()-1,COLUMN(E:E))))</f>
        <v>390.85777999999993</v>
      </c>
      <c r="I117" s="14">
        <f ca="1">IF(ROW()=2, Table1[[#This Row],[Netto loon]], INDIRECT(ADDRESS(ROW()-1,COLUMN(F:F))))</f>
        <v>8590.1422199999997</v>
      </c>
      <c r="J117" s="6">
        <f ca="1">IF(ROW()=2, 0, Table1[[#This Row],[Belastbaar loon]]-INDIRECT(ADDRESS(ROW()-1,COLUMN(A:A))))</f>
        <v>10</v>
      </c>
      <c r="K117" s="6">
        <f ca="1">Table1[[#This Row],[Netto loon]]-Table1[[#This Row],[Netto vorige schijf]]</f>
        <v>6.546200000000681</v>
      </c>
      <c r="L117" s="2">
        <f ca="1">(Table1[[#This Row],[Bruto tov vorige schijf]]-Table1[[#This Row],[Netto tov vorige schijf]])/MAX(Table1[[#This Row],[Bruto tov vorige schijf]],1)</f>
        <v>0.34537999999993191</v>
      </c>
    </row>
    <row r="118" spans="1:12" x14ac:dyDescent="0.25">
      <c r="A118" s="14">
        <v>9001</v>
      </c>
      <c r="B118" s="6">
        <f>LoonHeffing2020(Table1[[#This Row],[Belastbaar loon]])</f>
        <v>3361.8735000000001</v>
      </c>
      <c r="C118" s="6">
        <f>AlgemeneHeffingsKorting2020(Table1[[#This Row],[Belastbaar loon]])</f>
        <v>2711</v>
      </c>
      <c r="D118" s="14">
        <f>ArbeidsKorting2020(Table1[[#This Row],[Belastbaar loon]])</f>
        <v>253.10811999999999</v>
      </c>
      <c r="E118" s="14">
        <f>MAX(Table1[[#This Row],[Loonheffing]]-Table1[[#This Row],[Algemene Heffingskorting]]-Table1[[#This Row],[Arbeidskorting]],0)</f>
        <v>397.76538000000016</v>
      </c>
      <c r="F118" s="6">
        <f>Table1[[#This Row],[Belastbaar loon]]-Table1[[#This Row],[Belasting]]</f>
        <v>8603.2346199999993</v>
      </c>
      <c r="G118" s="2">
        <f>(Table1[[#This Row],[Belastbaar loon]]-Table1[[#This Row],[Netto loon]])/Table1[[#This Row],[Belastbaar loon]]</f>
        <v>4.4191243195200618E-2</v>
      </c>
      <c r="H118" s="14">
        <f ca="1">IF(ROW()=2, 0, INDIRECT(ADDRESS(ROW()-1,COLUMN(E:E))))</f>
        <v>394.31158000000005</v>
      </c>
      <c r="I118" s="14">
        <f ca="1">IF(ROW()=2, Table1[[#This Row],[Netto loon]], INDIRECT(ADDRESS(ROW()-1,COLUMN(F:F))))</f>
        <v>8596.6884200000004</v>
      </c>
      <c r="J118" s="6">
        <f ca="1">IF(ROW()=2, 0, Table1[[#This Row],[Belastbaar loon]]-INDIRECT(ADDRESS(ROW()-1,COLUMN(A:A))))</f>
        <v>10</v>
      </c>
      <c r="K118" s="6">
        <f ca="1">Table1[[#This Row],[Netto loon]]-Table1[[#This Row],[Netto vorige schijf]]</f>
        <v>6.546199999998862</v>
      </c>
      <c r="L118" s="2">
        <f ca="1">(Table1[[#This Row],[Bruto tov vorige schijf]]-Table1[[#This Row],[Netto tov vorige schijf]])/MAX(Table1[[#This Row],[Bruto tov vorige schijf]],1)</f>
        <v>0.34538000000011382</v>
      </c>
    </row>
    <row r="119" spans="1:12" x14ac:dyDescent="0.25">
      <c r="A119" s="14">
        <v>9011</v>
      </c>
      <c r="B119" s="6">
        <f>LoonHeffing2020(Table1[[#This Row],[Belastbaar loon]])</f>
        <v>3365.6084999999998</v>
      </c>
      <c r="C119" s="6">
        <f>AlgemeneHeffingsKorting2020(Table1[[#This Row],[Belastbaar loon]])</f>
        <v>2711</v>
      </c>
      <c r="D119" s="14">
        <f>ArbeidsKorting2020(Table1[[#This Row],[Belastbaar loon]])</f>
        <v>253.38932</v>
      </c>
      <c r="E119" s="14">
        <f>MAX(Table1[[#This Row],[Loonheffing]]-Table1[[#This Row],[Algemene Heffingskorting]]-Table1[[#This Row],[Arbeidskorting]],0)</f>
        <v>401.21917999999982</v>
      </c>
      <c r="F119" s="6">
        <f>Table1[[#This Row],[Belastbaar loon]]-Table1[[#This Row],[Belasting]]</f>
        <v>8609.7808199999999</v>
      </c>
      <c r="G119" s="2">
        <f>(Table1[[#This Row],[Belastbaar loon]]-Table1[[#This Row],[Netto loon]])/Table1[[#This Row],[Belastbaar loon]]</f>
        <v>4.4525488846964827E-2</v>
      </c>
      <c r="H119" s="14">
        <f ca="1">IF(ROW()=2, 0, INDIRECT(ADDRESS(ROW()-1,COLUMN(E:E))))</f>
        <v>397.76538000000016</v>
      </c>
      <c r="I119" s="14">
        <f ca="1">IF(ROW()=2, Table1[[#This Row],[Netto loon]], INDIRECT(ADDRESS(ROW()-1,COLUMN(F:F))))</f>
        <v>8603.2346199999993</v>
      </c>
      <c r="J119" s="6">
        <f ca="1">IF(ROW()=2, 0, Table1[[#This Row],[Belastbaar loon]]-INDIRECT(ADDRESS(ROW()-1,COLUMN(A:A))))</f>
        <v>10</v>
      </c>
      <c r="K119" s="6">
        <f ca="1">Table1[[#This Row],[Netto loon]]-Table1[[#This Row],[Netto vorige schijf]]</f>
        <v>6.546200000000681</v>
      </c>
      <c r="L119" s="2">
        <f ca="1">(Table1[[#This Row],[Bruto tov vorige schijf]]-Table1[[#This Row],[Netto tov vorige schijf]])/MAX(Table1[[#This Row],[Bruto tov vorige schijf]],1)</f>
        <v>0.34537999999993191</v>
      </c>
    </row>
    <row r="120" spans="1:12" x14ac:dyDescent="0.25">
      <c r="A120" s="14">
        <v>9021</v>
      </c>
      <c r="B120" s="6">
        <f>LoonHeffing2020(Table1[[#This Row],[Belastbaar loon]])</f>
        <v>3369.3434999999999</v>
      </c>
      <c r="C120" s="6">
        <f>AlgemeneHeffingsKorting2020(Table1[[#This Row],[Belastbaar loon]])</f>
        <v>2711</v>
      </c>
      <c r="D120" s="14">
        <f>ArbeidsKorting2020(Table1[[#This Row],[Belastbaar loon]])</f>
        <v>253.67051999999998</v>
      </c>
      <c r="E120" s="14">
        <f>MAX(Table1[[#This Row],[Loonheffing]]-Table1[[#This Row],[Algemene Heffingskorting]]-Table1[[#This Row],[Arbeidskorting]],0)</f>
        <v>404.67297999999994</v>
      </c>
      <c r="F120" s="6">
        <f>Table1[[#This Row],[Belastbaar loon]]-Table1[[#This Row],[Belasting]]</f>
        <v>8616.3270200000006</v>
      </c>
      <c r="G120" s="2">
        <f>(Table1[[#This Row],[Belastbaar loon]]-Table1[[#This Row],[Netto loon]])/Table1[[#This Row],[Belastbaar loon]]</f>
        <v>4.4858993459705065E-2</v>
      </c>
      <c r="H120" s="14">
        <f ca="1">IF(ROW()=2, 0, INDIRECT(ADDRESS(ROW()-1,COLUMN(E:E))))</f>
        <v>401.21917999999982</v>
      </c>
      <c r="I120" s="14">
        <f ca="1">IF(ROW()=2, Table1[[#This Row],[Netto loon]], INDIRECT(ADDRESS(ROW()-1,COLUMN(F:F))))</f>
        <v>8609.7808199999999</v>
      </c>
      <c r="J120" s="6">
        <f ca="1">IF(ROW()=2, 0, Table1[[#This Row],[Belastbaar loon]]-INDIRECT(ADDRESS(ROW()-1,COLUMN(A:A))))</f>
        <v>10</v>
      </c>
      <c r="K120" s="6">
        <f ca="1">Table1[[#This Row],[Netto loon]]-Table1[[#This Row],[Netto vorige schijf]]</f>
        <v>6.546200000000681</v>
      </c>
      <c r="L120" s="2">
        <f ca="1">(Table1[[#This Row],[Bruto tov vorige schijf]]-Table1[[#This Row],[Netto tov vorige schijf]])/MAX(Table1[[#This Row],[Bruto tov vorige schijf]],1)</f>
        <v>0.34537999999993191</v>
      </c>
    </row>
    <row r="121" spans="1:12" x14ac:dyDescent="0.25">
      <c r="A121" s="14">
        <v>9031</v>
      </c>
      <c r="B121" s="6">
        <f>LoonHeffing2020(Table1[[#This Row],[Belastbaar loon]])</f>
        <v>3373.0785000000001</v>
      </c>
      <c r="C121" s="6">
        <f>AlgemeneHeffingsKorting2020(Table1[[#This Row],[Belastbaar loon]])</f>
        <v>2711</v>
      </c>
      <c r="D121" s="14">
        <f>ArbeidsKorting2020(Table1[[#This Row],[Belastbaar loon]])</f>
        <v>253.95171999999999</v>
      </c>
      <c r="E121" s="14">
        <f>MAX(Table1[[#This Row],[Loonheffing]]-Table1[[#This Row],[Algemene Heffingskorting]]-Table1[[#This Row],[Arbeidskorting]],0)</f>
        <v>408.12678000000005</v>
      </c>
      <c r="F121" s="6">
        <f>Table1[[#This Row],[Belastbaar loon]]-Table1[[#This Row],[Belasting]]</f>
        <v>8622.8732199999995</v>
      </c>
      <c r="G121" s="2">
        <f>(Table1[[#This Row],[Belastbaar loon]]-Table1[[#This Row],[Netto loon]])/Table1[[#This Row],[Belastbaar loon]]</f>
        <v>4.5191759495072585E-2</v>
      </c>
      <c r="H121" s="14">
        <f ca="1">IF(ROW()=2, 0, INDIRECT(ADDRESS(ROW()-1,COLUMN(E:E))))</f>
        <v>404.67297999999994</v>
      </c>
      <c r="I121" s="14">
        <f ca="1">IF(ROW()=2, Table1[[#This Row],[Netto loon]], INDIRECT(ADDRESS(ROW()-1,COLUMN(F:F))))</f>
        <v>8616.3270200000006</v>
      </c>
      <c r="J121" s="6">
        <f ca="1">IF(ROW()=2, 0, Table1[[#This Row],[Belastbaar loon]]-INDIRECT(ADDRESS(ROW()-1,COLUMN(A:A))))</f>
        <v>10</v>
      </c>
      <c r="K121" s="6">
        <f ca="1">Table1[[#This Row],[Netto loon]]-Table1[[#This Row],[Netto vorige schijf]]</f>
        <v>6.546199999998862</v>
      </c>
      <c r="L121" s="2">
        <f ca="1">(Table1[[#This Row],[Bruto tov vorige schijf]]-Table1[[#This Row],[Netto tov vorige schijf]])/MAX(Table1[[#This Row],[Bruto tov vorige schijf]],1)</f>
        <v>0.34538000000011382</v>
      </c>
    </row>
    <row r="122" spans="1:12" x14ac:dyDescent="0.25">
      <c r="A122" s="14">
        <v>9041</v>
      </c>
      <c r="B122" s="6">
        <f>LoonHeffing2020(Table1[[#This Row],[Belastbaar loon]])</f>
        <v>3376.8135000000002</v>
      </c>
      <c r="C122" s="6">
        <f>AlgemeneHeffingsKorting2020(Table1[[#This Row],[Belastbaar loon]])</f>
        <v>2711</v>
      </c>
      <c r="D122" s="14">
        <f>ArbeidsKorting2020(Table1[[#This Row],[Belastbaar loon]])</f>
        <v>254.23291999999998</v>
      </c>
      <c r="E122" s="14">
        <f>MAX(Table1[[#This Row],[Loonheffing]]-Table1[[#This Row],[Algemene Heffingskorting]]-Table1[[#This Row],[Arbeidskorting]],0)</f>
        <v>411.58058000000023</v>
      </c>
      <c r="F122" s="6">
        <f>Table1[[#This Row],[Belastbaar loon]]-Table1[[#This Row],[Belasting]]</f>
        <v>8629.4194200000002</v>
      </c>
      <c r="G122" s="2">
        <f>(Table1[[#This Row],[Belastbaar loon]]-Table1[[#This Row],[Netto loon]])/Table1[[#This Row],[Belastbaar loon]]</f>
        <v>4.5523789403826988E-2</v>
      </c>
      <c r="H122" s="14">
        <f ca="1">IF(ROW()=2, 0, INDIRECT(ADDRESS(ROW()-1,COLUMN(E:E))))</f>
        <v>408.12678000000005</v>
      </c>
      <c r="I122" s="14">
        <f ca="1">IF(ROW()=2, Table1[[#This Row],[Netto loon]], INDIRECT(ADDRESS(ROW()-1,COLUMN(F:F))))</f>
        <v>8622.8732199999995</v>
      </c>
      <c r="J122" s="6">
        <f ca="1">IF(ROW()=2, 0, Table1[[#This Row],[Belastbaar loon]]-INDIRECT(ADDRESS(ROW()-1,COLUMN(A:A))))</f>
        <v>10</v>
      </c>
      <c r="K122" s="6">
        <f ca="1">Table1[[#This Row],[Netto loon]]-Table1[[#This Row],[Netto vorige schijf]]</f>
        <v>6.546200000000681</v>
      </c>
      <c r="L122" s="2">
        <f ca="1">(Table1[[#This Row],[Bruto tov vorige schijf]]-Table1[[#This Row],[Netto tov vorige schijf]])/MAX(Table1[[#This Row],[Bruto tov vorige schijf]],1)</f>
        <v>0.34537999999993191</v>
      </c>
    </row>
    <row r="123" spans="1:12" x14ac:dyDescent="0.25">
      <c r="A123" s="14">
        <v>9051</v>
      </c>
      <c r="B123" s="6">
        <f>LoonHeffing2020(Table1[[#This Row],[Belastbaar loon]])</f>
        <v>3380.5484999999999</v>
      </c>
      <c r="C123" s="6">
        <f>AlgemeneHeffingsKorting2020(Table1[[#This Row],[Belastbaar loon]])</f>
        <v>2711</v>
      </c>
      <c r="D123" s="14">
        <f>ArbeidsKorting2020(Table1[[#This Row],[Belastbaar loon]])</f>
        <v>254.51411999999999</v>
      </c>
      <c r="E123" s="14">
        <f>MAX(Table1[[#This Row],[Loonheffing]]-Table1[[#This Row],[Algemene Heffingskorting]]-Table1[[#This Row],[Arbeidskorting]],0)</f>
        <v>415.03437999999989</v>
      </c>
      <c r="F123" s="6">
        <f>Table1[[#This Row],[Belastbaar loon]]-Table1[[#This Row],[Belasting]]</f>
        <v>8635.9656200000009</v>
      </c>
      <c r="G123" s="2">
        <f>(Table1[[#This Row],[Belastbaar loon]]-Table1[[#This Row],[Netto loon]])/Table1[[#This Row],[Belastbaar loon]]</f>
        <v>4.5855085625897594E-2</v>
      </c>
      <c r="H123" s="14">
        <f ca="1">IF(ROW()=2, 0, INDIRECT(ADDRESS(ROW()-1,COLUMN(E:E))))</f>
        <v>411.58058000000023</v>
      </c>
      <c r="I123" s="14">
        <f ca="1">IF(ROW()=2, Table1[[#This Row],[Netto loon]], INDIRECT(ADDRESS(ROW()-1,COLUMN(F:F))))</f>
        <v>8629.4194200000002</v>
      </c>
      <c r="J123" s="6">
        <f ca="1">IF(ROW()=2, 0, Table1[[#This Row],[Belastbaar loon]]-INDIRECT(ADDRESS(ROW()-1,COLUMN(A:A))))</f>
        <v>10</v>
      </c>
      <c r="K123" s="6">
        <f ca="1">Table1[[#This Row],[Netto loon]]-Table1[[#This Row],[Netto vorige schijf]]</f>
        <v>6.546200000000681</v>
      </c>
      <c r="L123" s="2">
        <f ca="1">(Table1[[#This Row],[Bruto tov vorige schijf]]-Table1[[#This Row],[Netto tov vorige schijf]])/MAX(Table1[[#This Row],[Bruto tov vorige schijf]],1)</f>
        <v>0.34537999999993191</v>
      </c>
    </row>
    <row r="124" spans="1:12" x14ac:dyDescent="0.25">
      <c r="A124" s="14">
        <v>9061</v>
      </c>
      <c r="B124" s="6">
        <f>LoonHeffing2020(Table1[[#This Row],[Belastbaar loon]])</f>
        <v>3384.2835</v>
      </c>
      <c r="C124" s="6">
        <f>AlgemeneHeffingsKorting2020(Table1[[#This Row],[Belastbaar loon]])</f>
        <v>2711</v>
      </c>
      <c r="D124" s="14">
        <f>ArbeidsKorting2020(Table1[[#This Row],[Belastbaar loon]])</f>
        <v>254.79532</v>
      </c>
      <c r="E124" s="14">
        <f>MAX(Table1[[#This Row],[Loonheffing]]-Table1[[#This Row],[Algemene Heffingskorting]]-Table1[[#This Row],[Arbeidskorting]],0)</f>
        <v>418.48818</v>
      </c>
      <c r="F124" s="6">
        <f>Table1[[#This Row],[Belastbaar loon]]-Table1[[#This Row],[Belasting]]</f>
        <v>8642.5118199999997</v>
      </c>
      <c r="G124" s="2">
        <f>(Table1[[#This Row],[Belastbaar loon]]-Table1[[#This Row],[Netto loon]])/Table1[[#This Row],[Belastbaar loon]]</f>
        <v>4.6185650590442585E-2</v>
      </c>
      <c r="H124" s="14">
        <f ca="1">IF(ROW()=2, 0, INDIRECT(ADDRESS(ROW()-1,COLUMN(E:E))))</f>
        <v>415.03437999999989</v>
      </c>
      <c r="I124" s="14">
        <f ca="1">IF(ROW()=2, Table1[[#This Row],[Netto loon]], INDIRECT(ADDRESS(ROW()-1,COLUMN(F:F))))</f>
        <v>8635.9656200000009</v>
      </c>
      <c r="J124" s="6">
        <f ca="1">IF(ROW()=2, 0, Table1[[#This Row],[Belastbaar loon]]-INDIRECT(ADDRESS(ROW()-1,COLUMN(A:A))))</f>
        <v>10</v>
      </c>
      <c r="K124" s="6">
        <f ca="1">Table1[[#This Row],[Netto loon]]-Table1[[#This Row],[Netto vorige schijf]]</f>
        <v>6.546199999998862</v>
      </c>
      <c r="L124" s="2">
        <f ca="1">(Table1[[#This Row],[Bruto tov vorige schijf]]-Table1[[#This Row],[Netto tov vorige schijf]])/MAX(Table1[[#This Row],[Bruto tov vorige schijf]],1)</f>
        <v>0.34538000000011382</v>
      </c>
    </row>
    <row r="125" spans="1:12" x14ac:dyDescent="0.25">
      <c r="A125" s="14">
        <v>9071</v>
      </c>
      <c r="B125" s="6">
        <f>LoonHeffing2020(Table1[[#This Row],[Belastbaar loon]])</f>
        <v>3388.0185000000001</v>
      </c>
      <c r="C125" s="6">
        <f>AlgemeneHeffingsKorting2020(Table1[[#This Row],[Belastbaar loon]])</f>
        <v>2711</v>
      </c>
      <c r="D125" s="14">
        <f>ArbeidsKorting2020(Table1[[#This Row],[Belastbaar loon]])</f>
        <v>255.07651999999999</v>
      </c>
      <c r="E125" s="14">
        <f>MAX(Table1[[#This Row],[Loonheffing]]-Table1[[#This Row],[Algemene Heffingskorting]]-Table1[[#This Row],[Arbeidskorting]],0)</f>
        <v>421.94198000000017</v>
      </c>
      <c r="F125" s="6">
        <f>Table1[[#This Row],[Belastbaar loon]]-Table1[[#This Row],[Belasting]]</f>
        <v>8649.0580200000004</v>
      </c>
      <c r="G125" s="2">
        <f>(Table1[[#This Row],[Belastbaar loon]]-Table1[[#This Row],[Netto loon]])/Table1[[#This Row],[Belastbaar loon]]</f>
        <v>4.6515486715907793E-2</v>
      </c>
      <c r="H125" s="14">
        <f ca="1">IF(ROW()=2, 0, INDIRECT(ADDRESS(ROW()-1,COLUMN(E:E))))</f>
        <v>418.48818</v>
      </c>
      <c r="I125" s="14">
        <f ca="1">IF(ROW()=2, Table1[[#This Row],[Netto loon]], INDIRECT(ADDRESS(ROW()-1,COLUMN(F:F))))</f>
        <v>8642.5118199999997</v>
      </c>
      <c r="J125" s="6">
        <f ca="1">IF(ROW()=2, 0, Table1[[#This Row],[Belastbaar loon]]-INDIRECT(ADDRESS(ROW()-1,COLUMN(A:A))))</f>
        <v>10</v>
      </c>
      <c r="K125" s="6">
        <f ca="1">Table1[[#This Row],[Netto loon]]-Table1[[#This Row],[Netto vorige schijf]]</f>
        <v>6.546200000000681</v>
      </c>
      <c r="L125" s="2">
        <f ca="1">(Table1[[#This Row],[Bruto tov vorige schijf]]-Table1[[#This Row],[Netto tov vorige schijf]])/MAX(Table1[[#This Row],[Bruto tov vorige schijf]],1)</f>
        <v>0.34537999999993191</v>
      </c>
    </row>
    <row r="126" spans="1:12" x14ac:dyDescent="0.25">
      <c r="A126" s="14">
        <v>9081</v>
      </c>
      <c r="B126" s="6">
        <f>LoonHeffing2020(Table1[[#This Row],[Belastbaar loon]])</f>
        <v>3391.7534999999998</v>
      </c>
      <c r="C126" s="6">
        <f>AlgemeneHeffingsKorting2020(Table1[[#This Row],[Belastbaar loon]])</f>
        <v>2711</v>
      </c>
      <c r="D126" s="14">
        <f>ArbeidsKorting2020(Table1[[#This Row],[Belastbaar loon]])</f>
        <v>255.35772</v>
      </c>
      <c r="E126" s="14">
        <f>MAX(Table1[[#This Row],[Loonheffing]]-Table1[[#This Row],[Algemene Heffingskorting]]-Table1[[#This Row],[Arbeidskorting]],0)</f>
        <v>425.39577999999983</v>
      </c>
      <c r="F126" s="6">
        <f>Table1[[#This Row],[Belastbaar loon]]-Table1[[#This Row],[Belasting]]</f>
        <v>8655.6042200000011</v>
      </c>
      <c r="G126" s="2">
        <f>(Table1[[#This Row],[Belastbaar loon]]-Table1[[#This Row],[Netto loon]])/Table1[[#This Row],[Belastbaar loon]]</f>
        <v>4.6844596410086876E-2</v>
      </c>
      <c r="H126" s="14">
        <f ca="1">IF(ROW()=2, 0, INDIRECT(ADDRESS(ROW()-1,COLUMN(E:E))))</f>
        <v>421.94198000000017</v>
      </c>
      <c r="I126" s="14">
        <f ca="1">IF(ROW()=2, Table1[[#This Row],[Netto loon]], INDIRECT(ADDRESS(ROW()-1,COLUMN(F:F))))</f>
        <v>8649.0580200000004</v>
      </c>
      <c r="J126" s="6">
        <f ca="1">IF(ROW()=2, 0, Table1[[#This Row],[Belastbaar loon]]-INDIRECT(ADDRESS(ROW()-1,COLUMN(A:A))))</f>
        <v>10</v>
      </c>
      <c r="K126" s="6">
        <f ca="1">Table1[[#This Row],[Netto loon]]-Table1[[#This Row],[Netto vorige schijf]]</f>
        <v>6.546200000000681</v>
      </c>
      <c r="L126" s="2">
        <f ca="1">(Table1[[#This Row],[Bruto tov vorige schijf]]-Table1[[#This Row],[Netto tov vorige schijf]])/MAX(Table1[[#This Row],[Bruto tov vorige schijf]],1)</f>
        <v>0.34537999999993191</v>
      </c>
    </row>
    <row r="127" spans="1:12" x14ac:dyDescent="0.25">
      <c r="A127" s="14">
        <v>9091</v>
      </c>
      <c r="B127" s="6">
        <f>LoonHeffing2020(Table1[[#This Row],[Belastbaar loon]])</f>
        <v>3395.4884999999999</v>
      </c>
      <c r="C127" s="6">
        <f>AlgemeneHeffingsKorting2020(Table1[[#This Row],[Belastbaar loon]])</f>
        <v>2711</v>
      </c>
      <c r="D127" s="14">
        <f>ArbeidsKorting2020(Table1[[#This Row],[Belastbaar loon]])</f>
        <v>255.63891999999998</v>
      </c>
      <c r="E127" s="14">
        <f>MAX(Table1[[#This Row],[Loonheffing]]-Table1[[#This Row],[Algemene Heffingskorting]]-Table1[[#This Row],[Arbeidskorting]],0)</f>
        <v>428.84957999999995</v>
      </c>
      <c r="F127" s="6">
        <f>Table1[[#This Row],[Belastbaar loon]]-Table1[[#This Row],[Belasting]]</f>
        <v>8662.1504199999999</v>
      </c>
      <c r="G127" s="2">
        <f>(Table1[[#This Row],[Belastbaar loon]]-Table1[[#This Row],[Netto loon]])/Table1[[#This Row],[Belastbaar loon]]</f>
        <v>4.7172982070179302E-2</v>
      </c>
      <c r="H127" s="14">
        <f ca="1">IF(ROW()=2, 0, INDIRECT(ADDRESS(ROW()-1,COLUMN(E:E))))</f>
        <v>425.39577999999983</v>
      </c>
      <c r="I127" s="14">
        <f ca="1">IF(ROW()=2, Table1[[#This Row],[Netto loon]], INDIRECT(ADDRESS(ROW()-1,COLUMN(F:F))))</f>
        <v>8655.6042200000011</v>
      </c>
      <c r="J127" s="6">
        <f ca="1">IF(ROW()=2, 0, Table1[[#This Row],[Belastbaar loon]]-INDIRECT(ADDRESS(ROW()-1,COLUMN(A:A))))</f>
        <v>10</v>
      </c>
      <c r="K127" s="6">
        <f ca="1">Table1[[#This Row],[Netto loon]]-Table1[[#This Row],[Netto vorige schijf]]</f>
        <v>6.546199999998862</v>
      </c>
      <c r="L127" s="2">
        <f ca="1">(Table1[[#This Row],[Bruto tov vorige schijf]]-Table1[[#This Row],[Netto tov vorige schijf]])/MAX(Table1[[#This Row],[Bruto tov vorige schijf]],1)</f>
        <v>0.34538000000011382</v>
      </c>
    </row>
    <row r="128" spans="1:12" x14ac:dyDescent="0.25">
      <c r="A128" s="14">
        <v>9101</v>
      </c>
      <c r="B128" s="6">
        <f>LoonHeffing2020(Table1[[#This Row],[Belastbaar loon]])</f>
        <v>3399.2235000000001</v>
      </c>
      <c r="C128" s="6">
        <f>AlgemeneHeffingsKorting2020(Table1[[#This Row],[Belastbaar loon]])</f>
        <v>2711</v>
      </c>
      <c r="D128" s="14">
        <f>ArbeidsKorting2020(Table1[[#This Row],[Belastbaar loon]])</f>
        <v>255.92012</v>
      </c>
      <c r="E128" s="14">
        <f>MAX(Table1[[#This Row],[Loonheffing]]-Table1[[#This Row],[Algemene Heffingskorting]]-Table1[[#This Row],[Arbeidskorting]],0)</f>
        <v>432.30338000000006</v>
      </c>
      <c r="F128" s="6">
        <f>Table1[[#This Row],[Belastbaar loon]]-Table1[[#This Row],[Belasting]]</f>
        <v>8668.6966200000006</v>
      </c>
      <c r="G128" s="2">
        <f>(Table1[[#This Row],[Belastbaar loon]]-Table1[[#This Row],[Netto loon]])/Table1[[#This Row],[Belastbaar loon]]</f>
        <v>4.7500646082847972E-2</v>
      </c>
      <c r="H128" s="14">
        <f ca="1">IF(ROW()=2, 0, INDIRECT(ADDRESS(ROW()-1,COLUMN(E:E))))</f>
        <v>428.84957999999995</v>
      </c>
      <c r="I128" s="14">
        <f ca="1">IF(ROW()=2, Table1[[#This Row],[Netto loon]], INDIRECT(ADDRESS(ROW()-1,COLUMN(F:F))))</f>
        <v>8662.1504199999999</v>
      </c>
      <c r="J128" s="6">
        <f ca="1">IF(ROW()=2, 0, Table1[[#This Row],[Belastbaar loon]]-INDIRECT(ADDRESS(ROW()-1,COLUMN(A:A))))</f>
        <v>10</v>
      </c>
      <c r="K128" s="6">
        <f ca="1">Table1[[#This Row],[Netto loon]]-Table1[[#This Row],[Netto vorige schijf]]</f>
        <v>6.546200000000681</v>
      </c>
      <c r="L128" s="2">
        <f ca="1">(Table1[[#This Row],[Bruto tov vorige schijf]]-Table1[[#This Row],[Netto tov vorige schijf]])/MAX(Table1[[#This Row],[Bruto tov vorige schijf]],1)</f>
        <v>0.34537999999993191</v>
      </c>
    </row>
    <row r="129" spans="1:12" x14ac:dyDescent="0.25">
      <c r="A129" s="14">
        <v>9111</v>
      </c>
      <c r="B129" s="6">
        <f>LoonHeffing2020(Table1[[#This Row],[Belastbaar loon]])</f>
        <v>3402.9585000000002</v>
      </c>
      <c r="C129" s="6">
        <f>AlgemeneHeffingsKorting2020(Table1[[#This Row],[Belastbaar loon]])</f>
        <v>2711</v>
      </c>
      <c r="D129" s="14">
        <f>ArbeidsKorting2020(Table1[[#This Row],[Belastbaar loon]])</f>
        <v>256.20132000000001</v>
      </c>
      <c r="E129" s="14">
        <f>MAX(Table1[[#This Row],[Loonheffing]]-Table1[[#This Row],[Algemene Heffingskorting]]-Table1[[#This Row],[Arbeidskorting]],0)</f>
        <v>435.75718000000018</v>
      </c>
      <c r="F129" s="6">
        <f>Table1[[#This Row],[Belastbaar loon]]-Table1[[#This Row],[Belasting]]</f>
        <v>8675.2428199999995</v>
      </c>
      <c r="G129" s="2">
        <f>(Table1[[#This Row],[Belastbaar loon]]-Table1[[#This Row],[Netto loon]])/Table1[[#This Row],[Belastbaar loon]]</f>
        <v>4.7827590824278399E-2</v>
      </c>
      <c r="H129" s="14">
        <f ca="1">IF(ROW()=2, 0, INDIRECT(ADDRESS(ROW()-1,COLUMN(E:E))))</f>
        <v>432.30338000000006</v>
      </c>
      <c r="I129" s="14">
        <f ca="1">IF(ROW()=2, Table1[[#This Row],[Netto loon]], INDIRECT(ADDRESS(ROW()-1,COLUMN(F:F))))</f>
        <v>8668.6966200000006</v>
      </c>
      <c r="J129" s="6">
        <f ca="1">IF(ROW()=2, 0, Table1[[#This Row],[Belastbaar loon]]-INDIRECT(ADDRESS(ROW()-1,COLUMN(A:A))))</f>
        <v>10</v>
      </c>
      <c r="K129" s="6">
        <f ca="1">Table1[[#This Row],[Netto loon]]-Table1[[#This Row],[Netto vorige schijf]]</f>
        <v>6.546199999998862</v>
      </c>
      <c r="L129" s="2">
        <f ca="1">(Table1[[#This Row],[Bruto tov vorige schijf]]-Table1[[#This Row],[Netto tov vorige schijf]])/MAX(Table1[[#This Row],[Bruto tov vorige schijf]],1)</f>
        <v>0.34538000000011382</v>
      </c>
    </row>
    <row r="130" spans="1:12" x14ac:dyDescent="0.25">
      <c r="A130" s="14">
        <v>9121</v>
      </c>
      <c r="B130" s="6">
        <f>LoonHeffing2020(Table1[[#This Row],[Belastbaar loon]])</f>
        <v>3406.6934999999999</v>
      </c>
      <c r="C130" s="6">
        <f>AlgemeneHeffingsKorting2020(Table1[[#This Row],[Belastbaar loon]])</f>
        <v>2711</v>
      </c>
      <c r="D130" s="14">
        <f>ArbeidsKorting2020(Table1[[#This Row],[Belastbaar loon]])</f>
        <v>256.48251999999997</v>
      </c>
      <c r="E130" s="14">
        <f>MAX(Table1[[#This Row],[Loonheffing]]-Table1[[#This Row],[Algemene Heffingskorting]]-Table1[[#This Row],[Arbeidskorting]],0)</f>
        <v>439.21097999999989</v>
      </c>
      <c r="F130" s="6">
        <f>Table1[[#This Row],[Belastbaar loon]]-Table1[[#This Row],[Belasting]]</f>
        <v>8681.7890200000002</v>
      </c>
      <c r="G130" s="2">
        <f>(Table1[[#This Row],[Belastbaar loon]]-Table1[[#This Row],[Netto loon]])/Table1[[#This Row],[Belastbaar loon]]</f>
        <v>4.8153818660234604E-2</v>
      </c>
      <c r="H130" s="14">
        <f ca="1">IF(ROW()=2, 0, INDIRECT(ADDRESS(ROW()-1,COLUMN(E:E))))</f>
        <v>435.75718000000018</v>
      </c>
      <c r="I130" s="14">
        <f ca="1">IF(ROW()=2, Table1[[#This Row],[Netto loon]], INDIRECT(ADDRESS(ROW()-1,COLUMN(F:F))))</f>
        <v>8675.2428199999995</v>
      </c>
      <c r="J130" s="6">
        <f ca="1">IF(ROW()=2, 0, Table1[[#This Row],[Belastbaar loon]]-INDIRECT(ADDRESS(ROW()-1,COLUMN(A:A))))</f>
        <v>10</v>
      </c>
      <c r="K130" s="6">
        <f ca="1">Table1[[#This Row],[Netto loon]]-Table1[[#This Row],[Netto vorige schijf]]</f>
        <v>6.546200000000681</v>
      </c>
      <c r="L130" s="2">
        <f ca="1">(Table1[[#This Row],[Bruto tov vorige schijf]]-Table1[[#This Row],[Netto tov vorige schijf]])/MAX(Table1[[#This Row],[Bruto tov vorige schijf]],1)</f>
        <v>0.34537999999993191</v>
      </c>
    </row>
    <row r="131" spans="1:12" x14ac:dyDescent="0.25">
      <c r="A131" s="14">
        <v>9131</v>
      </c>
      <c r="B131" s="6">
        <f>LoonHeffing2020(Table1[[#This Row],[Belastbaar loon]])</f>
        <v>3410.4285</v>
      </c>
      <c r="C131" s="6">
        <f>AlgemeneHeffingsKorting2020(Table1[[#This Row],[Belastbaar loon]])</f>
        <v>2711</v>
      </c>
      <c r="D131" s="14">
        <f>ArbeidsKorting2020(Table1[[#This Row],[Belastbaar loon]])</f>
        <v>256.76371999999998</v>
      </c>
      <c r="E131" s="14">
        <f>MAX(Table1[[#This Row],[Loonheffing]]-Table1[[#This Row],[Algemene Heffingskorting]]-Table1[[#This Row],[Arbeidskorting]],0)</f>
        <v>442.66478000000001</v>
      </c>
      <c r="F131" s="6">
        <f>Table1[[#This Row],[Belastbaar loon]]-Table1[[#This Row],[Belasting]]</f>
        <v>8688.3352200000008</v>
      </c>
      <c r="G131" s="2">
        <f>(Table1[[#This Row],[Belastbaar loon]]-Table1[[#This Row],[Netto loon]])/Table1[[#This Row],[Belastbaar loon]]</f>
        <v>4.8479331946117532E-2</v>
      </c>
      <c r="H131" s="14">
        <f ca="1">IF(ROW()=2, 0, INDIRECT(ADDRESS(ROW()-1,COLUMN(E:E))))</f>
        <v>439.21097999999989</v>
      </c>
      <c r="I131" s="14">
        <f ca="1">IF(ROW()=2, Table1[[#This Row],[Netto loon]], INDIRECT(ADDRESS(ROW()-1,COLUMN(F:F))))</f>
        <v>8681.7890200000002</v>
      </c>
      <c r="J131" s="6">
        <f ca="1">IF(ROW()=2, 0, Table1[[#This Row],[Belastbaar loon]]-INDIRECT(ADDRESS(ROW()-1,COLUMN(A:A))))</f>
        <v>10</v>
      </c>
      <c r="K131" s="6">
        <f ca="1">Table1[[#This Row],[Netto loon]]-Table1[[#This Row],[Netto vorige schijf]]</f>
        <v>6.546200000000681</v>
      </c>
      <c r="L131" s="2">
        <f ca="1">(Table1[[#This Row],[Bruto tov vorige schijf]]-Table1[[#This Row],[Netto tov vorige schijf]])/MAX(Table1[[#This Row],[Bruto tov vorige schijf]],1)</f>
        <v>0.34537999999993191</v>
      </c>
    </row>
    <row r="132" spans="1:12" x14ac:dyDescent="0.25">
      <c r="A132" s="14">
        <v>9141</v>
      </c>
      <c r="B132" s="6">
        <f>LoonHeffing2020(Table1[[#This Row],[Belastbaar loon]])</f>
        <v>3414.1635000000001</v>
      </c>
      <c r="C132" s="6">
        <f>AlgemeneHeffingsKorting2020(Table1[[#This Row],[Belastbaar loon]])</f>
        <v>2711</v>
      </c>
      <c r="D132" s="14">
        <f>ArbeidsKorting2020(Table1[[#This Row],[Belastbaar loon]])</f>
        <v>257.04491999999999</v>
      </c>
      <c r="E132" s="14">
        <f>MAX(Table1[[#This Row],[Loonheffing]]-Table1[[#This Row],[Algemene Heffingskorting]]-Table1[[#This Row],[Arbeidskorting]],0)</f>
        <v>446.11858000000012</v>
      </c>
      <c r="F132" s="6">
        <f>Table1[[#This Row],[Belastbaar loon]]-Table1[[#This Row],[Belasting]]</f>
        <v>8694.8814199999997</v>
      </c>
      <c r="G132" s="2">
        <f>(Table1[[#This Row],[Belastbaar loon]]-Table1[[#This Row],[Netto loon]])/Table1[[#This Row],[Belastbaar loon]]</f>
        <v>4.8804133027021149E-2</v>
      </c>
      <c r="H132" s="14">
        <f ca="1">IF(ROW()=2, 0, INDIRECT(ADDRESS(ROW()-1,COLUMN(E:E))))</f>
        <v>442.66478000000001</v>
      </c>
      <c r="I132" s="14">
        <f ca="1">IF(ROW()=2, Table1[[#This Row],[Netto loon]], INDIRECT(ADDRESS(ROW()-1,COLUMN(F:F))))</f>
        <v>8688.3352200000008</v>
      </c>
      <c r="J132" s="6">
        <f ca="1">IF(ROW()=2, 0, Table1[[#This Row],[Belastbaar loon]]-INDIRECT(ADDRESS(ROW()-1,COLUMN(A:A))))</f>
        <v>10</v>
      </c>
      <c r="K132" s="6">
        <f ca="1">Table1[[#This Row],[Netto loon]]-Table1[[#This Row],[Netto vorige schijf]]</f>
        <v>6.546199999998862</v>
      </c>
      <c r="L132" s="2">
        <f ca="1">(Table1[[#This Row],[Bruto tov vorige schijf]]-Table1[[#This Row],[Netto tov vorige schijf]])/MAX(Table1[[#This Row],[Bruto tov vorige schijf]],1)</f>
        <v>0.34538000000011382</v>
      </c>
    </row>
    <row r="133" spans="1:12" x14ac:dyDescent="0.25">
      <c r="A133" s="14">
        <v>9151</v>
      </c>
      <c r="B133" s="6">
        <f>LoonHeffing2020(Table1[[#This Row],[Belastbaar loon]])</f>
        <v>3417.8984999999998</v>
      </c>
      <c r="C133" s="6">
        <f>AlgemeneHeffingsKorting2020(Table1[[#This Row],[Belastbaar loon]])</f>
        <v>2711</v>
      </c>
      <c r="D133" s="14">
        <f>ArbeidsKorting2020(Table1[[#This Row],[Belastbaar loon]])</f>
        <v>257.32612</v>
      </c>
      <c r="E133" s="14">
        <f>MAX(Table1[[#This Row],[Loonheffing]]-Table1[[#This Row],[Algemene Heffingskorting]]-Table1[[#This Row],[Arbeidskorting]],0)</f>
        <v>449.57237999999978</v>
      </c>
      <c r="F133" s="6">
        <f>Table1[[#This Row],[Belastbaar loon]]-Table1[[#This Row],[Belasting]]</f>
        <v>8701.4276200000004</v>
      </c>
      <c r="G133" s="2">
        <f>(Table1[[#This Row],[Belastbaar loon]]-Table1[[#This Row],[Netto loon]])/Table1[[#This Row],[Belastbaar loon]]</f>
        <v>4.9128224237788176E-2</v>
      </c>
      <c r="H133" s="14">
        <f ca="1">IF(ROW()=2, 0, INDIRECT(ADDRESS(ROW()-1,COLUMN(E:E))))</f>
        <v>446.11858000000012</v>
      </c>
      <c r="I133" s="14">
        <f ca="1">IF(ROW()=2, Table1[[#This Row],[Netto loon]], INDIRECT(ADDRESS(ROW()-1,COLUMN(F:F))))</f>
        <v>8694.8814199999997</v>
      </c>
      <c r="J133" s="6">
        <f ca="1">IF(ROW()=2, 0, Table1[[#This Row],[Belastbaar loon]]-INDIRECT(ADDRESS(ROW()-1,COLUMN(A:A))))</f>
        <v>10</v>
      </c>
      <c r="K133" s="6">
        <f ca="1">Table1[[#This Row],[Netto loon]]-Table1[[#This Row],[Netto vorige schijf]]</f>
        <v>6.546200000000681</v>
      </c>
      <c r="L133" s="2">
        <f ca="1">(Table1[[#This Row],[Bruto tov vorige schijf]]-Table1[[#This Row],[Netto tov vorige schijf]])/MAX(Table1[[#This Row],[Bruto tov vorige schijf]],1)</f>
        <v>0.34537999999993191</v>
      </c>
    </row>
    <row r="134" spans="1:12" x14ac:dyDescent="0.25">
      <c r="A134" s="14">
        <v>9161</v>
      </c>
      <c r="B134" s="6">
        <f>LoonHeffing2020(Table1[[#This Row],[Belastbaar loon]])</f>
        <v>3421.6334999999999</v>
      </c>
      <c r="C134" s="6">
        <f>AlgemeneHeffingsKorting2020(Table1[[#This Row],[Belastbaar loon]])</f>
        <v>2711</v>
      </c>
      <c r="D134" s="14">
        <f>ArbeidsKorting2020(Table1[[#This Row],[Belastbaar loon]])</f>
        <v>257.60732000000002</v>
      </c>
      <c r="E134" s="14">
        <f>MAX(Table1[[#This Row],[Loonheffing]]-Table1[[#This Row],[Algemene Heffingskorting]]-Table1[[#This Row],[Arbeidskorting]],0)</f>
        <v>453.0261799999999</v>
      </c>
      <c r="F134" s="6">
        <f>Table1[[#This Row],[Belastbaar loon]]-Table1[[#This Row],[Belasting]]</f>
        <v>8707.9738199999993</v>
      </c>
      <c r="G134" s="2">
        <f>(Table1[[#This Row],[Belastbaar loon]]-Table1[[#This Row],[Netto loon]])/Table1[[#This Row],[Belastbaar loon]]</f>
        <v>4.9451607903067435E-2</v>
      </c>
      <c r="H134" s="14">
        <f ca="1">IF(ROW()=2, 0, INDIRECT(ADDRESS(ROW()-1,COLUMN(E:E))))</f>
        <v>449.57237999999978</v>
      </c>
      <c r="I134" s="14">
        <f ca="1">IF(ROW()=2, Table1[[#This Row],[Netto loon]], INDIRECT(ADDRESS(ROW()-1,COLUMN(F:F))))</f>
        <v>8701.4276200000004</v>
      </c>
      <c r="J134" s="6">
        <f ca="1">IF(ROW()=2, 0, Table1[[#This Row],[Belastbaar loon]]-INDIRECT(ADDRESS(ROW()-1,COLUMN(A:A))))</f>
        <v>10</v>
      </c>
      <c r="K134" s="6">
        <f ca="1">Table1[[#This Row],[Netto loon]]-Table1[[#This Row],[Netto vorige schijf]]</f>
        <v>6.546199999998862</v>
      </c>
      <c r="L134" s="2">
        <f ca="1">(Table1[[#This Row],[Bruto tov vorige schijf]]-Table1[[#This Row],[Netto tov vorige schijf]])/MAX(Table1[[#This Row],[Bruto tov vorige schijf]],1)</f>
        <v>0.34538000000011382</v>
      </c>
    </row>
    <row r="135" spans="1:12" x14ac:dyDescent="0.25">
      <c r="A135" s="14">
        <v>9171</v>
      </c>
      <c r="B135" s="6">
        <f>LoonHeffing2020(Table1[[#This Row],[Belastbaar loon]])</f>
        <v>3425.3685</v>
      </c>
      <c r="C135" s="6">
        <f>AlgemeneHeffingsKorting2020(Table1[[#This Row],[Belastbaar loon]])</f>
        <v>2711</v>
      </c>
      <c r="D135" s="14">
        <f>ArbeidsKorting2020(Table1[[#This Row],[Belastbaar loon]])</f>
        <v>257.88851999999997</v>
      </c>
      <c r="E135" s="14">
        <f>MAX(Table1[[#This Row],[Loonheffing]]-Table1[[#This Row],[Algemene Heffingskorting]]-Table1[[#This Row],[Arbeidskorting]],0)</f>
        <v>456.47998000000007</v>
      </c>
      <c r="F135" s="6">
        <f>Table1[[#This Row],[Belastbaar loon]]-Table1[[#This Row],[Belasting]]</f>
        <v>8714.5200199999999</v>
      </c>
      <c r="G135" s="2">
        <f>(Table1[[#This Row],[Belastbaar loon]]-Table1[[#This Row],[Netto loon]])/Table1[[#This Row],[Belastbaar loon]]</f>
        <v>4.9774286337367794E-2</v>
      </c>
      <c r="H135" s="14">
        <f ca="1">IF(ROW()=2, 0, INDIRECT(ADDRESS(ROW()-1,COLUMN(E:E))))</f>
        <v>453.0261799999999</v>
      </c>
      <c r="I135" s="14">
        <f ca="1">IF(ROW()=2, Table1[[#This Row],[Netto loon]], INDIRECT(ADDRESS(ROW()-1,COLUMN(F:F))))</f>
        <v>8707.9738199999993</v>
      </c>
      <c r="J135" s="6">
        <f ca="1">IF(ROW()=2, 0, Table1[[#This Row],[Belastbaar loon]]-INDIRECT(ADDRESS(ROW()-1,COLUMN(A:A))))</f>
        <v>10</v>
      </c>
      <c r="K135" s="6">
        <f ca="1">Table1[[#This Row],[Netto loon]]-Table1[[#This Row],[Netto vorige schijf]]</f>
        <v>6.546200000000681</v>
      </c>
      <c r="L135" s="2">
        <f ca="1">(Table1[[#This Row],[Bruto tov vorige schijf]]-Table1[[#This Row],[Netto tov vorige schijf]])/MAX(Table1[[#This Row],[Bruto tov vorige schijf]],1)</f>
        <v>0.34537999999993191</v>
      </c>
    </row>
    <row r="136" spans="1:12" x14ac:dyDescent="0.25">
      <c r="A136" s="14">
        <v>9181</v>
      </c>
      <c r="B136" s="6">
        <f>LoonHeffing2020(Table1[[#This Row],[Belastbaar loon]])</f>
        <v>3429.1035000000002</v>
      </c>
      <c r="C136" s="6">
        <f>AlgemeneHeffingsKorting2020(Table1[[#This Row],[Belastbaar loon]])</f>
        <v>2711</v>
      </c>
      <c r="D136" s="14">
        <f>ArbeidsKorting2020(Table1[[#This Row],[Belastbaar loon]])</f>
        <v>258.16971999999998</v>
      </c>
      <c r="E136" s="14">
        <f>MAX(Table1[[#This Row],[Loonheffing]]-Table1[[#This Row],[Algemene Heffingskorting]]-Table1[[#This Row],[Arbeidskorting]],0)</f>
        <v>459.93378000000018</v>
      </c>
      <c r="F136" s="6">
        <f>Table1[[#This Row],[Belastbaar loon]]-Table1[[#This Row],[Belasting]]</f>
        <v>8721.0662200000006</v>
      </c>
      <c r="G136" s="2">
        <f>(Table1[[#This Row],[Belastbaar loon]]-Table1[[#This Row],[Netto loon]])/Table1[[#This Row],[Belastbaar loon]]</f>
        <v>5.0096261845114842E-2</v>
      </c>
      <c r="H136" s="14">
        <f ca="1">IF(ROW()=2, 0, INDIRECT(ADDRESS(ROW()-1,COLUMN(E:E))))</f>
        <v>456.47998000000007</v>
      </c>
      <c r="I136" s="14">
        <f ca="1">IF(ROW()=2, Table1[[#This Row],[Netto loon]], INDIRECT(ADDRESS(ROW()-1,COLUMN(F:F))))</f>
        <v>8714.5200199999999</v>
      </c>
      <c r="J136" s="6">
        <f ca="1">IF(ROW()=2, 0, Table1[[#This Row],[Belastbaar loon]]-INDIRECT(ADDRESS(ROW()-1,COLUMN(A:A))))</f>
        <v>10</v>
      </c>
      <c r="K136" s="6">
        <f ca="1">Table1[[#This Row],[Netto loon]]-Table1[[#This Row],[Netto vorige schijf]]</f>
        <v>6.546200000000681</v>
      </c>
      <c r="L136" s="2">
        <f ca="1">(Table1[[#This Row],[Bruto tov vorige schijf]]-Table1[[#This Row],[Netto tov vorige schijf]])/MAX(Table1[[#This Row],[Bruto tov vorige schijf]],1)</f>
        <v>0.34537999999993191</v>
      </c>
    </row>
    <row r="137" spans="1:12" x14ac:dyDescent="0.25">
      <c r="A137" s="14">
        <v>9191</v>
      </c>
      <c r="B137" s="6">
        <f>LoonHeffing2020(Table1[[#This Row],[Belastbaar loon]])</f>
        <v>3432.8384999999998</v>
      </c>
      <c r="C137" s="6">
        <f>AlgemeneHeffingsKorting2020(Table1[[#This Row],[Belastbaar loon]])</f>
        <v>2711</v>
      </c>
      <c r="D137" s="14">
        <f>ArbeidsKorting2020(Table1[[#This Row],[Belastbaar loon]])</f>
        <v>258.45092</v>
      </c>
      <c r="E137" s="14">
        <f>MAX(Table1[[#This Row],[Loonheffing]]-Table1[[#This Row],[Algemene Heffingskorting]]-Table1[[#This Row],[Arbeidskorting]],0)</f>
        <v>463.38757999999984</v>
      </c>
      <c r="F137" s="6">
        <f>Table1[[#This Row],[Belastbaar loon]]-Table1[[#This Row],[Belasting]]</f>
        <v>8727.6124199999995</v>
      </c>
      <c r="G137" s="2">
        <f>(Table1[[#This Row],[Belastbaar loon]]-Table1[[#This Row],[Netto loon]])/Table1[[#This Row],[Belastbaar loon]]</f>
        <v>5.0417536720705092E-2</v>
      </c>
      <c r="H137" s="14">
        <f ca="1">IF(ROW()=2, 0, INDIRECT(ADDRESS(ROW()-1,COLUMN(E:E))))</f>
        <v>459.93378000000018</v>
      </c>
      <c r="I137" s="14">
        <f ca="1">IF(ROW()=2, Table1[[#This Row],[Netto loon]], INDIRECT(ADDRESS(ROW()-1,COLUMN(F:F))))</f>
        <v>8721.0662200000006</v>
      </c>
      <c r="J137" s="6">
        <f ca="1">IF(ROW()=2, 0, Table1[[#This Row],[Belastbaar loon]]-INDIRECT(ADDRESS(ROW()-1,COLUMN(A:A))))</f>
        <v>10</v>
      </c>
      <c r="K137" s="6">
        <f ca="1">Table1[[#This Row],[Netto loon]]-Table1[[#This Row],[Netto vorige schijf]]</f>
        <v>6.546199999998862</v>
      </c>
      <c r="L137" s="2">
        <f ca="1">(Table1[[#This Row],[Bruto tov vorige schijf]]-Table1[[#This Row],[Netto tov vorige schijf]])/MAX(Table1[[#This Row],[Bruto tov vorige schijf]],1)</f>
        <v>0.34538000000011382</v>
      </c>
    </row>
    <row r="138" spans="1:12" x14ac:dyDescent="0.25">
      <c r="A138" s="14">
        <v>9201</v>
      </c>
      <c r="B138" s="6">
        <f>LoonHeffing2020(Table1[[#This Row],[Belastbaar loon]])</f>
        <v>3436.5735</v>
      </c>
      <c r="C138" s="6">
        <f>AlgemeneHeffingsKorting2020(Table1[[#This Row],[Belastbaar loon]])</f>
        <v>2711</v>
      </c>
      <c r="D138" s="14">
        <f>ArbeidsKorting2020(Table1[[#This Row],[Belastbaar loon]])</f>
        <v>258.73212000000001</v>
      </c>
      <c r="E138" s="14">
        <f>MAX(Table1[[#This Row],[Loonheffing]]-Table1[[#This Row],[Algemene Heffingskorting]]-Table1[[#This Row],[Arbeidskorting]],0)</f>
        <v>466.84137999999996</v>
      </c>
      <c r="F138" s="6">
        <f>Table1[[#This Row],[Belastbaar loon]]-Table1[[#This Row],[Belasting]]</f>
        <v>8734.1586200000002</v>
      </c>
      <c r="G138" s="2">
        <f>(Table1[[#This Row],[Belastbaar loon]]-Table1[[#This Row],[Netto loon]])/Table1[[#This Row],[Belastbaar loon]]</f>
        <v>5.0738113248559924E-2</v>
      </c>
      <c r="H138" s="14">
        <f ca="1">IF(ROW()=2, 0, INDIRECT(ADDRESS(ROW()-1,COLUMN(E:E))))</f>
        <v>463.38757999999984</v>
      </c>
      <c r="I138" s="14">
        <f ca="1">IF(ROW()=2, Table1[[#This Row],[Netto loon]], INDIRECT(ADDRESS(ROW()-1,COLUMN(F:F))))</f>
        <v>8727.6124199999995</v>
      </c>
      <c r="J138" s="6">
        <f ca="1">IF(ROW()=2, 0, Table1[[#This Row],[Belastbaar loon]]-INDIRECT(ADDRESS(ROW()-1,COLUMN(A:A))))</f>
        <v>10</v>
      </c>
      <c r="K138" s="6">
        <f ca="1">Table1[[#This Row],[Netto loon]]-Table1[[#This Row],[Netto vorige schijf]]</f>
        <v>6.546200000000681</v>
      </c>
      <c r="L138" s="2">
        <f ca="1">(Table1[[#This Row],[Bruto tov vorige schijf]]-Table1[[#This Row],[Netto tov vorige schijf]])/MAX(Table1[[#This Row],[Bruto tov vorige schijf]],1)</f>
        <v>0.34537999999993191</v>
      </c>
    </row>
    <row r="139" spans="1:12" x14ac:dyDescent="0.25">
      <c r="A139" s="14">
        <v>9211</v>
      </c>
      <c r="B139" s="6">
        <f>LoonHeffing2020(Table1[[#This Row],[Belastbaar loon]])</f>
        <v>3440.3085000000001</v>
      </c>
      <c r="C139" s="6">
        <f>AlgemeneHeffingsKorting2020(Table1[[#This Row],[Belastbaar loon]])</f>
        <v>2711</v>
      </c>
      <c r="D139" s="14">
        <f>ArbeidsKorting2020(Table1[[#This Row],[Belastbaar loon]])</f>
        <v>259.01331999999996</v>
      </c>
      <c r="E139" s="14">
        <f>MAX(Table1[[#This Row],[Loonheffing]]-Table1[[#This Row],[Algemene Heffingskorting]]-Table1[[#This Row],[Arbeidskorting]],0)</f>
        <v>470.29518000000013</v>
      </c>
      <c r="F139" s="6">
        <f>Table1[[#This Row],[Belastbaar loon]]-Table1[[#This Row],[Belasting]]</f>
        <v>8740.704819999999</v>
      </c>
      <c r="G139" s="2">
        <f>(Table1[[#This Row],[Belastbaar loon]]-Table1[[#This Row],[Netto loon]])/Table1[[#This Row],[Belastbaar loon]]</f>
        <v>5.1057993703181086E-2</v>
      </c>
      <c r="H139" s="14">
        <f ca="1">IF(ROW()=2, 0, INDIRECT(ADDRESS(ROW()-1,COLUMN(E:E))))</f>
        <v>466.84137999999996</v>
      </c>
      <c r="I139" s="14">
        <f ca="1">IF(ROW()=2, Table1[[#This Row],[Netto loon]], INDIRECT(ADDRESS(ROW()-1,COLUMN(F:F))))</f>
        <v>8734.1586200000002</v>
      </c>
      <c r="J139" s="6">
        <f ca="1">IF(ROW()=2, 0, Table1[[#This Row],[Belastbaar loon]]-INDIRECT(ADDRESS(ROW()-1,COLUMN(A:A))))</f>
        <v>10</v>
      </c>
      <c r="K139" s="6">
        <f ca="1">Table1[[#This Row],[Netto loon]]-Table1[[#This Row],[Netto vorige schijf]]</f>
        <v>6.546199999998862</v>
      </c>
      <c r="L139" s="2">
        <f ca="1">(Table1[[#This Row],[Bruto tov vorige schijf]]-Table1[[#This Row],[Netto tov vorige schijf]])/MAX(Table1[[#This Row],[Bruto tov vorige schijf]],1)</f>
        <v>0.34538000000011382</v>
      </c>
    </row>
    <row r="140" spans="1:12" x14ac:dyDescent="0.25">
      <c r="A140" s="14">
        <v>9221</v>
      </c>
      <c r="B140" s="6">
        <f>LoonHeffing2020(Table1[[#This Row],[Belastbaar loon]])</f>
        <v>3444.0434999999998</v>
      </c>
      <c r="C140" s="6">
        <f>AlgemeneHeffingsKorting2020(Table1[[#This Row],[Belastbaar loon]])</f>
        <v>2711</v>
      </c>
      <c r="D140" s="14">
        <f>ArbeidsKorting2020(Table1[[#This Row],[Belastbaar loon]])</f>
        <v>259.29451999999998</v>
      </c>
      <c r="E140" s="14">
        <f>MAX(Table1[[#This Row],[Loonheffing]]-Table1[[#This Row],[Algemene Heffingskorting]]-Table1[[#This Row],[Arbeidskorting]],0)</f>
        <v>473.74897999999979</v>
      </c>
      <c r="F140" s="6">
        <f>Table1[[#This Row],[Belastbaar loon]]-Table1[[#This Row],[Belasting]]</f>
        <v>8747.2510199999997</v>
      </c>
      <c r="G140" s="2">
        <f>(Table1[[#This Row],[Belastbaar loon]]-Table1[[#This Row],[Netto loon]])/Table1[[#This Row],[Belastbaar loon]]</f>
        <v>5.1377180349202939E-2</v>
      </c>
      <c r="H140" s="14">
        <f ca="1">IF(ROW()=2, 0, INDIRECT(ADDRESS(ROW()-1,COLUMN(E:E))))</f>
        <v>470.29518000000013</v>
      </c>
      <c r="I140" s="14">
        <f ca="1">IF(ROW()=2, Table1[[#This Row],[Netto loon]], INDIRECT(ADDRESS(ROW()-1,COLUMN(F:F))))</f>
        <v>8740.704819999999</v>
      </c>
      <c r="J140" s="6">
        <f ca="1">IF(ROW()=2, 0, Table1[[#This Row],[Belastbaar loon]]-INDIRECT(ADDRESS(ROW()-1,COLUMN(A:A))))</f>
        <v>10</v>
      </c>
      <c r="K140" s="6">
        <f ca="1">Table1[[#This Row],[Netto loon]]-Table1[[#This Row],[Netto vorige schijf]]</f>
        <v>6.546200000000681</v>
      </c>
      <c r="L140" s="2">
        <f ca="1">(Table1[[#This Row],[Bruto tov vorige schijf]]-Table1[[#This Row],[Netto tov vorige schijf]])/MAX(Table1[[#This Row],[Bruto tov vorige schijf]],1)</f>
        <v>0.34537999999993191</v>
      </c>
    </row>
    <row r="141" spans="1:12" x14ac:dyDescent="0.25">
      <c r="A141" s="14">
        <v>9231</v>
      </c>
      <c r="B141" s="6">
        <f>LoonHeffing2020(Table1[[#This Row],[Belastbaar loon]])</f>
        <v>3447.7784999999999</v>
      </c>
      <c r="C141" s="6">
        <f>AlgemeneHeffingsKorting2020(Table1[[#This Row],[Belastbaar loon]])</f>
        <v>2711</v>
      </c>
      <c r="D141" s="14">
        <f>ArbeidsKorting2020(Table1[[#This Row],[Belastbaar loon]])</f>
        <v>259.57571999999999</v>
      </c>
      <c r="E141" s="14">
        <f>MAX(Table1[[#This Row],[Loonheffing]]-Table1[[#This Row],[Algemene Heffingskorting]]-Table1[[#This Row],[Arbeidskorting]],0)</f>
        <v>477.2027799999999</v>
      </c>
      <c r="F141" s="6">
        <f>Table1[[#This Row],[Belastbaar loon]]-Table1[[#This Row],[Belasting]]</f>
        <v>8753.7972200000004</v>
      </c>
      <c r="G141" s="2">
        <f>(Table1[[#This Row],[Belastbaar loon]]-Table1[[#This Row],[Netto loon]])/Table1[[#This Row],[Belastbaar loon]]</f>
        <v>5.1695675441447257E-2</v>
      </c>
      <c r="H141" s="14">
        <f ca="1">IF(ROW()=2, 0, INDIRECT(ADDRESS(ROW()-1,COLUMN(E:E))))</f>
        <v>473.74897999999979</v>
      </c>
      <c r="I141" s="14">
        <f ca="1">IF(ROW()=2, Table1[[#This Row],[Netto loon]], INDIRECT(ADDRESS(ROW()-1,COLUMN(F:F))))</f>
        <v>8747.2510199999997</v>
      </c>
      <c r="J141" s="6">
        <f ca="1">IF(ROW()=2, 0, Table1[[#This Row],[Belastbaar loon]]-INDIRECT(ADDRESS(ROW()-1,COLUMN(A:A))))</f>
        <v>10</v>
      </c>
      <c r="K141" s="6">
        <f ca="1">Table1[[#This Row],[Netto loon]]-Table1[[#This Row],[Netto vorige schijf]]</f>
        <v>6.546200000000681</v>
      </c>
      <c r="L141" s="2">
        <f ca="1">(Table1[[#This Row],[Bruto tov vorige schijf]]-Table1[[#This Row],[Netto tov vorige schijf]])/MAX(Table1[[#This Row],[Bruto tov vorige schijf]],1)</f>
        <v>0.34537999999993191</v>
      </c>
    </row>
    <row r="142" spans="1:12" x14ac:dyDescent="0.25">
      <c r="A142" s="14">
        <v>9241</v>
      </c>
      <c r="B142" s="6">
        <f>LoonHeffing2020(Table1[[#This Row],[Belastbaar loon]])</f>
        <v>3451.5135</v>
      </c>
      <c r="C142" s="6">
        <f>AlgemeneHeffingsKorting2020(Table1[[#This Row],[Belastbaar loon]])</f>
        <v>2711</v>
      </c>
      <c r="D142" s="14">
        <f>ArbeidsKorting2020(Table1[[#This Row],[Belastbaar loon]])</f>
        <v>259.85692</v>
      </c>
      <c r="E142" s="14">
        <f>MAX(Table1[[#This Row],[Loonheffing]]-Table1[[#This Row],[Algemene Heffingskorting]]-Table1[[#This Row],[Arbeidskorting]],0)</f>
        <v>480.65658000000002</v>
      </c>
      <c r="F142" s="6">
        <f>Table1[[#This Row],[Belastbaar loon]]-Table1[[#This Row],[Belasting]]</f>
        <v>8760.3434199999992</v>
      </c>
      <c r="G142" s="2">
        <f>(Table1[[#This Row],[Belastbaar loon]]-Table1[[#This Row],[Netto loon]])/Table1[[#This Row],[Belastbaar loon]]</f>
        <v>5.2013481224975733E-2</v>
      </c>
      <c r="H142" s="14">
        <f ca="1">IF(ROW()=2, 0, INDIRECT(ADDRESS(ROW()-1,COLUMN(E:E))))</f>
        <v>477.2027799999999</v>
      </c>
      <c r="I142" s="14">
        <f ca="1">IF(ROW()=2, Table1[[#This Row],[Netto loon]], INDIRECT(ADDRESS(ROW()-1,COLUMN(F:F))))</f>
        <v>8753.7972200000004</v>
      </c>
      <c r="J142" s="6">
        <f ca="1">IF(ROW()=2, 0, Table1[[#This Row],[Belastbaar loon]]-INDIRECT(ADDRESS(ROW()-1,COLUMN(A:A))))</f>
        <v>10</v>
      </c>
      <c r="K142" s="6">
        <f ca="1">Table1[[#This Row],[Netto loon]]-Table1[[#This Row],[Netto vorige schijf]]</f>
        <v>6.546199999998862</v>
      </c>
      <c r="L142" s="2">
        <f ca="1">(Table1[[#This Row],[Bruto tov vorige schijf]]-Table1[[#This Row],[Netto tov vorige schijf]])/MAX(Table1[[#This Row],[Bruto tov vorige schijf]],1)</f>
        <v>0.34538000000011382</v>
      </c>
    </row>
    <row r="143" spans="1:12" x14ac:dyDescent="0.25">
      <c r="A143" s="14">
        <v>9251</v>
      </c>
      <c r="B143" s="6">
        <f>LoonHeffing2020(Table1[[#This Row],[Belastbaar loon]])</f>
        <v>3455.2485000000001</v>
      </c>
      <c r="C143" s="6">
        <f>AlgemeneHeffingsKorting2020(Table1[[#This Row],[Belastbaar loon]])</f>
        <v>2711</v>
      </c>
      <c r="D143" s="14">
        <f>ArbeidsKorting2020(Table1[[#This Row],[Belastbaar loon]])</f>
        <v>260.13812000000001</v>
      </c>
      <c r="E143" s="14">
        <f>MAX(Table1[[#This Row],[Loonheffing]]-Table1[[#This Row],[Algemene Heffingskorting]]-Table1[[#This Row],[Arbeidskorting]],0)</f>
        <v>484.11038000000013</v>
      </c>
      <c r="F143" s="6">
        <f>Table1[[#This Row],[Belastbaar loon]]-Table1[[#This Row],[Belasting]]</f>
        <v>8766.8896199999999</v>
      </c>
      <c r="G143" s="2">
        <f>(Table1[[#This Row],[Belastbaar loon]]-Table1[[#This Row],[Netto loon]])/Table1[[#This Row],[Belastbaar loon]]</f>
        <v>5.2330599935142157E-2</v>
      </c>
      <c r="H143" s="14">
        <f ca="1">IF(ROW()=2, 0, INDIRECT(ADDRESS(ROW()-1,COLUMN(E:E))))</f>
        <v>480.65658000000002</v>
      </c>
      <c r="I143" s="14">
        <f ca="1">IF(ROW()=2, Table1[[#This Row],[Netto loon]], INDIRECT(ADDRESS(ROW()-1,COLUMN(F:F))))</f>
        <v>8760.3434199999992</v>
      </c>
      <c r="J143" s="6">
        <f ca="1">IF(ROW()=2, 0, Table1[[#This Row],[Belastbaar loon]]-INDIRECT(ADDRESS(ROW()-1,COLUMN(A:A))))</f>
        <v>10</v>
      </c>
      <c r="K143" s="6">
        <f ca="1">Table1[[#This Row],[Netto loon]]-Table1[[#This Row],[Netto vorige schijf]]</f>
        <v>6.546200000000681</v>
      </c>
      <c r="L143" s="2">
        <f ca="1">(Table1[[#This Row],[Bruto tov vorige schijf]]-Table1[[#This Row],[Netto tov vorige schijf]])/MAX(Table1[[#This Row],[Bruto tov vorige schijf]],1)</f>
        <v>0.34537999999993191</v>
      </c>
    </row>
    <row r="144" spans="1:12" x14ac:dyDescent="0.25">
      <c r="A144" s="14">
        <v>9261</v>
      </c>
      <c r="B144" s="6">
        <f>LoonHeffing2020(Table1[[#This Row],[Belastbaar loon]])</f>
        <v>3458.9834999999998</v>
      </c>
      <c r="C144" s="6">
        <f>AlgemeneHeffingsKorting2020(Table1[[#This Row],[Belastbaar loon]])</f>
        <v>2711</v>
      </c>
      <c r="D144" s="14">
        <f>ArbeidsKorting2020(Table1[[#This Row],[Belastbaar loon]])</f>
        <v>260.41931999999997</v>
      </c>
      <c r="E144" s="14">
        <f>MAX(Table1[[#This Row],[Loonheffing]]-Table1[[#This Row],[Algemene Heffingskorting]]-Table1[[#This Row],[Arbeidskorting]],0)</f>
        <v>487.56417999999985</v>
      </c>
      <c r="F144" s="6">
        <f>Table1[[#This Row],[Belastbaar loon]]-Table1[[#This Row],[Belasting]]</f>
        <v>8773.4358200000006</v>
      </c>
      <c r="G144" s="2">
        <f>(Table1[[#This Row],[Belastbaar loon]]-Table1[[#This Row],[Netto loon]])/Table1[[#This Row],[Belastbaar loon]]</f>
        <v>5.264703379764598E-2</v>
      </c>
      <c r="H144" s="14">
        <f ca="1">IF(ROW()=2, 0, INDIRECT(ADDRESS(ROW()-1,COLUMN(E:E))))</f>
        <v>484.11038000000013</v>
      </c>
      <c r="I144" s="14">
        <f ca="1">IF(ROW()=2, Table1[[#This Row],[Netto loon]], INDIRECT(ADDRESS(ROW()-1,COLUMN(F:F))))</f>
        <v>8766.8896199999999</v>
      </c>
      <c r="J144" s="6">
        <f ca="1">IF(ROW()=2, 0, Table1[[#This Row],[Belastbaar loon]]-INDIRECT(ADDRESS(ROW()-1,COLUMN(A:A))))</f>
        <v>10</v>
      </c>
      <c r="K144" s="6">
        <f ca="1">Table1[[#This Row],[Netto loon]]-Table1[[#This Row],[Netto vorige schijf]]</f>
        <v>6.546200000000681</v>
      </c>
      <c r="L144" s="2">
        <f ca="1">(Table1[[#This Row],[Bruto tov vorige schijf]]-Table1[[#This Row],[Netto tov vorige schijf]])/MAX(Table1[[#This Row],[Bruto tov vorige schijf]],1)</f>
        <v>0.34537999999993191</v>
      </c>
    </row>
    <row r="145" spans="1:12" x14ac:dyDescent="0.25">
      <c r="A145" s="14">
        <v>9271</v>
      </c>
      <c r="B145" s="6">
        <f>LoonHeffing2020(Table1[[#This Row],[Belastbaar loon]])</f>
        <v>3462.7184999999999</v>
      </c>
      <c r="C145" s="6">
        <f>AlgemeneHeffingsKorting2020(Table1[[#This Row],[Belastbaar loon]])</f>
        <v>2711</v>
      </c>
      <c r="D145" s="14">
        <f>ArbeidsKorting2020(Table1[[#This Row],[Belastbaar loon]])</f>
        <v>260.70051999999998</v>
      </c>
      <c r="E145" s="14">
        <f>MAX(Table1[[#This Row],[Loonheffing]]-Table1[[#This Row],[Algemene Heffingskorting]]-Table1[[#This Row],[Arbeidskorting]],0)</f>
        <v>491.01797999999997</v>
      </c>
      <c r="F145" s="6">
        <f>Table1[[#This Row],[Belastbaar loon]]-Table1[[#This Row],[Belasting]]</f>
        <v>8779.9820199999995</v>
      </c>
      <c r="G145" s="2">
        <f>(Table1[[#This Row],[Belastbaar loon]]-Table1[[#This Row],[Netto loon]])/Table1[[#This Row],[Belastbaar loon]]</f>
        <v>5.2962785028583814E-2</v>
      </c>
      <c r="H145" s="14">
        <f ca="1">IF(ROW()=2, 0, INDIRECT(ADDRESS(ROW()-1,COLUMN(E:E))))</f>
        <v>487.56417999999985</v>
      </c>
      <c r="I145" s="14">
        <f ca="1">IF(ROW()=2, Table1[[#This Row],[Netto loon]], INDIRECT(ADDRESS(ROW()-1,COLUMN(F:F))))</f>
        <v>8773.4358200000006</v>
      </c>
      <c r="J145" s="6">
        <f ca="1">IF(ROW()=2, 0, Table1[[#This Row],[Belastbaar loon]]-INDIRECT(ADDRESS(ROW()-1,COLUMN(A:A))))</f>
        <v>10</v>
      </c>
      <c r="K145" s="6">
        <f ca="1">Table1[[#This Row],[Netto loon]]-Table1[[#This Row],[Netto vorige schijf]]</f>
        <v>6.546199999998862</v>
      </c>
      <c r="L145" s="2">
        <f ca="1">(Table1[[#This Row],[Bruto tov vorige schijf]]-Table1[[#This Row],[Netto tov vorige schijf]])/MAX(Table1[[#This Row],[Bruto tov vorige schijf]],1)</f>
        <v>0.34538000000011382</v>
      </c>
    </row>
    <row r="146" spans="1:12" x14ac:dyDescent="0.25">
      <c r="A146" s="14">
        <v>9281</v>
      </c>
      <c r="B146" s="6">
        <f>LoonHeffing2020(Table1[[#This Row],[Belastbaar loon]])</f>
        <v>3466.4535000000001</v>
      </c>
      <c r="C146" s="6">
        <f>AlgemeneHeffingsKorting2020(Table1[[#This Row],[Belastbaar loon]])</f>
        <v>2711</v>
      </c>
      <c r="D146" s="14">
        <f>ArbeidsKorting2020(Table1[[#This Row],[Belastbaar loon]])</f>
        <v>260.98172</v>
      </c>
      <c r="E146" s="14">
        <f>MAX(Table1[[#This Row],[Loonheffing]]-Table1[[#This Row],[Algemene Heffingskorting]]-Table1[[#This Row],[Arbeidskorting]],0)</f>
        <v>494.47178000000008</v>
      </c>
      <c r="F146" s="6">
        <f>Table1[[#This Row],[Belastbaar loon]]-Table1[[#This Row],[Belasting]]</f>
        <v>8786.5282200000001</v>
      </c>
      <c r="G146" s="2">
        <f>(Table1[[#This Row],[Belastbaar loon]]-Table1[[#This Row],[Netto loon]])/Table1[[#This Row],[Belastbaar loon]]</f>
        <v>5.3277855834500579E-2</v>
      </c>
      <c r="H146" s="14">
        <f ca="1">IF(ROW()=2, 0, INDIRECT(ADDRESS(ROW()-1,COLUMN(E:E))))</f>
        <v>491.01797999999997</v>
      </c>
      <c r="I146" s="14">
        <f ca="1">IF(ROW()=2, Table1[[#This Row],[Netto loon]], INDIRECT(ADDRESS(ROW()-1,COLUMN(F:F))))</f>
        <v>8779.9820199999995</v>
      </c>
      <c r="J146" s="6">
        <f ca="1">IF(ROW()=2, 0, Table1[[#This Row],[Belastbaar loon]]-INDIRECT(ADDRESS(ROW()-1,COLUMN(A:A))))</f>
        <v>10</v>
      </c>
      <c r="K146" s="6">
        <f ca="1">Table1[[#This Row],[Netto loon]]-Table1[[#This Row],[Netto vorige schijf]]</f>
        <v>6.546200000000681</v>
      </c>
      <c r="L146" s="2">
        <f ca="1">(Table1[[#This Row],[Bruto tov vorige schijf]]-Table1[[#This Row],[Netto tov vorige schijf]])/MAX(Table1[[#This Row],[Bruto tov vorige schijf]],1)</f>
        <v>0.34537999999993191</v>
      </c>
    </row>
    <row r="147" spans="1:12" x14ac:dyDescent="0.25">
      <c r="A147" s="14">
        <v>9291</v>
      </c>
      <c r="B147" s="6">
        <f>LoonHeffing2020(Table1[[#This Row],[Belastbaar loon]])</f>
        <v>3470.1885000000002</v>
      </c>
      <c r="C147" s="6">
        <f>AlgemeneHeffingsKorting2020(Table1[[#This Row],[Belastbaar loon]])</f>
        <v>2711</v>
      </c>
      <c r="D147" s="14">
        <f>ArbeidsKorting2020(Table1[[#This Row],[Belastbaar loon]])</f>
        <v>261.26292000000001</v>
      </c>
      <c r="E147" s="14">
        <f>MAX(Table1[[#This Row],[Loonheffing]]-Table1[[#This Row],[Algemene Heffingskorting]]-Table1[[#This Row],[Arbeidskorting]],0)</f>
        <v>497.9255800000002</v>
      </c>
      <c r="F147" s="6">
        <f>Table1[[#This Row],[Belastbaar loon]]-Table1[[#This Row],[Belasting]]</f>
        <v>8793.074419999999</v>
      </c>
      <c r="G147" s="2">
        <f>(Table1[[#This Row],[Belastbaar loon]]-Table1[[#This Row],[Netto loon]])/Table1[[#This Row],[Belastbaar loon]]</f>
        <v>5.3592248412442256E-2</v>
      </c>
      <c r="H147" s="14">
        <f ca="1">IF(ROW()=2, 0, INDIRECT(ADDRESS(ROW()-1,COLUMN(E:E))))</f>
        <v>494.47178000000008</v>
      </c>
      <c r="I147" s="14">
        <f ca="1">IF(ROW()=2, Table1[[#This Row],[Netto loon]], INDIRECT(ADDRESS(ROW()-1,COLUMN(F:F))))</f>
        <v>8786.5282200000001</v>
      </c>
      <c r="J147" s="6">
        <f ca="1">IF(ROW()=2, 0, Table1[[#This Row],[Belastbaar loon]]-INDIRECT(ADDRESS(ROW()-1,COLUMN(A:A))))</f>
        <v>10</v>
      </c>
      <c r="K147" s="6">
        <f ca="1">Table1[[#This Row],[Netto loon]]-Table1[[#This Row],[Netto vorige schijf]]</f>
        <v>6.546199999998862</v>
      </c>
      <c r="L147" s="2">
        <f ca="1">(Table1[[#This Row],[Bruto tov vorige schijf]]-Table1[[#This Row],[Netto tov vorige schijf]])/MAX(Table1[[#This Row],[Bruto tov vorige schijf]],1)</f>
        <v>0.34538000000011382</v>
      </c>
    </row>
    <row r="148" spans="1:12" x14ac:dyDescent="0.25">
      <c r="A148" s="14">
        <v>9301</v>
      </c>
      <c r="B148" s="6">
        <f>LoonHeffing2020(Table1[[#This Row],[Belastbaar loon]])</f>
        <v>3473.9234999999999</v>
      </c>
      <c r="C148" s="6">
        <f>AlgemeneHeffingsKorting2020(Table1[[#This Row],[Belastbaar loon]])</f>
        <v>2711</v>
      </c>
      <c r="D148" s="14">
        <f>ArbeidsKorting2020(Table1[[#This Row],[Belastbaar loon]])</f>
        <v>261.54411999999996</v>
      </c>
      <c r="E148" s="14">
        <f>MAX(Table1[[#This Row],[Loonheffing]]-Table1[[#This Row],[Algemene Heffingskorting]]-Table1[[#This Row],[Arbeidskorting]],0)</f>
        <v>501.37937999999991</v>
      </c>
      <c r="F148" s="6">
        <f>Table1[[#This Row],[Belastbaar loon]]-Table1[[#This Row],[Belasting]]</f>
        <v>8799.6206199999997</v>
      </c>
      <c r="G148" s="2">
        <f>(Table1[[#This Row],[Belastbaar loon]]-Table1[[#This Row],[Netto loon]])/Table1[[#This Row],[Belastbaar loon]]</f>
        <v>5.3905964950005408E-2</v>
      </c>
      <c r="H148" s="14">
        <f ca="1">IF(ROW()=2, 0, INDIRECT(ADDRESS(ROW()-1,COLUMN(E:E))))</f>
        <v>497.9255800000002</v>
      </c>
      <c r="I148" s="14">
        <f ca="1">IF(ROW()=2, Table1[[#This Row],[Netto loon]], INDIRECT(ADDRESS(ROW()-1,COLUMN(F:F))))</f>
        <v>8793.074419999999</v>
      </c>
      <c r="J148" s="6">
        <f ca="1">IF(ROW()=2, 0, Table1[[#This Row],[Belastbaar loon]]-INDIRECT(ADDRESS(ROW()-1,COLUMN(A:A))))</f>
        <v>10</v>
      </c>
      <c r="K148" s="6">
        <f ca="1">Table1[[#This Row],[Netto loon]]-Table1[[#This Row],[Netto vorige schijf]]</f>
        <v>6.546200000000681</v>
      </c>
      <c r="L148" s="2">
        <f ca="1">(Table1[[#This Row],[Bruto tov vorige schijf]]-Table1[[#This Row],[Netto tov vorige schijf]])/MAX(Table1[[#This Row],[Bruto tov vorige schijf]],1)</f>
        <v>0.34537999999993191</v>
      </c>
    </row>
    <row r="149" spans="1:12" x14ac:dyDescent="0.25">
      <c r="A149" s="14">
        <v>9311</v>
      </c>
      <c r="B149" s="6">
        <f>LoonHeffing2020(Table1[[#This Row],[Belastbaar loon]])</f>
        <v>3477.6585</v>
      </c>
      <c r="C149" s="6">
        <f>AlgemeneHeffingsKorting2020(Table1[[#This Row],[Belastbaar loon]])</f>
        <v>2711</v>
      </c>
      <c r="D149" s="14">
        <f>ArbeidsKorting2020(Table1[[#This Row],[Belastbaar loon]])</f>
        <v>261.82531999999998</v>
      </c>
      <c r="E149" s="14">
        <f>MAX(Table1[[#This Row],[Loonheffing]]-Table1[[#This Row],[Algemene Heffingskorting]]-Table1[[#This Row],[Arbeidskorting]],0)</f>
        <v>504.83318000000003</v>
      </c>
      <c r="F149" s="6">
        <f>Table1[[#This Row],[Belastbaar loon]]-Table1[[#This Row],[Belasting]]</f>
        <v>8806.1668200000004</v>
      </c>
      <c r="G149" s="2">
        <f>(Table1[[#This Row],[Belastbaar loon]]-Table1[[#This Row],[Netto loon]])/Table1[[#This Row],[Belastbaar loon]]</f>
        <v>5.4219007625389282E-2</v>
      </c>
      <c r="H149" s="14">
        <f ca="1">IF(ROW()=2, 0, INDIRECT(ADDRESS(ROW()-1,COLUMN(E:E))))</f>
        <v>501.37937999999991</v>
      </c>
      <c r="I149" s="14">
        <f ca="1">IF(ROW()=2, Table1[[#This Row],[Netto loon]], INDIRECT(ADDRESS(ROW()-1,COLUMN(F:F))))</f>
        <v>8799.6206199999997</v>
      </c>
      <c r="J149" s="6">
        <f ca="1">IF(ROW()=2, 0, Table1[[#This Row],[Belastbaar loon]]-INDIRECT(ADDRESS(ROW()-1,COLUMN(A:A))))</f>
        <v>10</v>
      </c>
      <c r="K149" s="6">
        <f ca="1">Table1[[#This Row],[Netto loon]]-Table1[[#This Row],[Netto vorige schijf]]</f>
        <v>6.546200000000681</v>
      </c>
      <c r="L149" s="2">
        <f ca="1">(Table1[[#This Row],[Bruto tov vorige schijf]]-Table1[[#This Row],[Netto tov vorige schijf]])/MAX(Table1[[#This Row],[Bruto tov vorige schijf]],1)</f>
        <v>0.34537999999993191</v>
      </c>
    </row>
    <row r="150" spans="1:12" x14ac:dyDescent="0.25">
      <c r="A150" s="14">
        <v>9321</v>
      </c>
      <c r="B150" s="6">
        <f>LoonHeffing2020(Table1[[#This Row],[Belastbaar loon]])</f>
        <v>3481.3935000000001</v>
      </c>
      <c r="C150" s="6">
        <f>AlgemeneHeffingsKorting2020(Table1[[#This Row],[Belastbaar loon]])</f>
        <v>2711</v>
      </c>
      <c r="D150" s="14">
        <f>ArbeidsKorting2020(Table1[[#This Row],[Belastbaar loon]])</f>
        <v>262.10651999999999</v>
      </c>
      <c r="E150" s="14">
        <f>MAX(Table1[[#This Row],[Loonheffing]]-Table1[[#This Row],[Algemene Heffingskorting]]-Table1[[#This Row],[Arbeidskorting]],0)</f>
        <v>508.28698000000014</v>
      </c>
      <c r="F150" s="6">
        <f>Table1[[#This Row],[Belastbaar loon]]-Table1[[#This Row],[Belasting]]</f>
        <v>8812.7130199999992</v>
      </c>
      <c r="G150" s="2">
        <f>(Table1[[#This Row],[Belastbaar loon]]-Table1[[#This Row],[Netto loon]])/Table1[[#This Row],[Belastbaar loon]]</f>
        <v>5.4531378607445634E-2</v>
      </c>
      <c r="H150" s="14">
        <f ca="1">IF(ROW()=2, 0, INDIRECT(ADDRESS(ROW()-1,COLUMN(E:E))))</f>
        <v>504.83318000000003</v>
      </c>
      <c r="I150" s="14">
        <f ca="1">IF(ROW()=2, Table1[[#This Row],[Netto loon]], INDIRECT(ADDRESS(ROW()-1,COLUMN(F:F))))</f>
        <v>8806.1668200000004</v>
      </c>
      <c r="J150" s="6">
        <f ca="1">IF(ROW()=2, 0, Table1[[#This Row],[Belastbaar loon]]-INDIRECT(ADDRESS(ROW()-1,COLUMN(A:A))))</f>
        <v>10</v>
      </c>
      <c r="K150" s="6">
        <f ca="1">Table1[[#This Row],[Netto loon]]-Table1[[#This Row],[Netto vorige schijf]]</f>
        <v>6.546199999998862</v>
      </c>
      <c r="L150" s="2">
        <f ca="1">(Table1[[#This Row],[Bruto tov vorige schijf]]-Table1[[#This Row],[Netto tov vorige schijf]])/MAX(Table1[[#This Row],[Bruto tov vorige schijf]],1)</f>
        <v>0.34538000000011382</v>
      </c>
    </row>
    <row r="151" spans="1:12" x14ac:dyDescent="0.25">
      <c r="A151" s="14">
        <v>9331</v>
      </c>
      <c r="B151" s="6">
        <f>LoonHeffing2020(Table1[[#This Row],[Belastbaar loon]])</f>
        <v>3485.1284999999998</v>
      </c>
      <c r="C151" s="6">
        <f>AlgemeneHeffingsKorting2020(Table1[[#This Row],[Belastbaar loon]])</f>
        <v>2711</v>
      </c>
      <c r="D151" s="14">
        <f>ArbeidsKorting2020(Table1[[#This Row],[Belastbaar loon]])</f>
        <v>262.38772</v>
      </c>
      <c r="E151" s="14">
        <f>MAX(Table1[[#This Row],[Loonheffing]]-Table1[[#This Row],[Algemene Heffingskorting]]-Table1[[#This Row],[Arbeidskorting]],0)</f>
        <v>511.7407799999998</v>
      </c>
      <c r="F151" s="6">
        <f>Table1[[#This Row],[Belastbaar loon]]-Table1[[#This Row],[Belasting]]</f>
        <v>8819.2592199999999</v>
      </c>
      <c r="G151" s="2">
        <f>(Table1[[#This Row],[Belastbaar loon]]-Table1[[#This Row],[Netto loon]])/Table1[[#This Row],[Belastbaar loon]]</f>
        <v>5.484308005572823E-2</v>
      </c>
      <c r="H151" s="14">
        <f ca="1">IF(ROW()=2, 0, INDIRECT(ADDRESS(ROW()-1,COLUMN(E:E))))</f>
        <v>508.28698000000014</v>
      </c>
      <c r="I151" s="14">
        <f ca="1">IF(ROW()=2, Table1[[#This Row],[Netto loon]], INDIRECT(ADDRESS(ROW()-1,COLUMN(F:F))))</f>
        <v>8812.7130199999992</v>
      </c>
      <c r="J151" s="6">
        <f ca="1">IF(ROW()=2, 0, Table1[[#This Row],[Belastbaar loon]]-INDIRECT(ADDRESS(ROW()-1,COLUMN(A:A))))</f>
        <v>10</v>
      </c>
      <c r="K151" s="6">
        <f ca="1">Table1[[#This Row],[Netto loon]]-Table1[[#This Row],[Netto vorige schijf]]</f>
        <v>6.546200000000681</v>
      </c>
      <c r="L151" s="2">
        <f ca="1">(Table1[[#This Row],[Bruto tov vorige schijf]]-Table1[[#This Row],[Netto tov vorige schijf]])/MAX(Table1[[#This Row],[Bruto tov vorige schijf]],1)</f>
        <v>0.34537999999993191</v>
      </c>
    </row>
    <row r="152" spans="1:12" x14ac:dyDescent="0.25">
      <c r="A152" s="14">
        <v>9341</v>
      </c>
      <c r="B152" s="6">
        <f>LoonHeffing2020(Table1[[#This Row],[Belastbaar loon]])</f>
        <v>3488.8634999999999</v>
      </c>
      <c r="C152" s="6">
        <f>AlgemeneHeffingsKorting2020(Table1[[#This Row],[Belastbaar loon]])</f>
        <v>2711</v>
      </c>
      <c r="D152" s="14">
        <f>ArbeidsKorting2020(Table1[[#This Row],[Belastbaar loon]])</f>
        <v>262.66892000000001</v>
      </c>
      <c r="E152" s="14">
        <f>MAX(Table1[[#This Row],[Loonheffing]]-Table1[[#This Row],[Algemene Heffingskorting]]-Table1[[#This Row],[Arbeidskorting]],0)</f>
        <v>515.19457999999986</v>
      </c>
      <c r="F152" s="6">
        <f>Table1[[#This Row],[Belastbaar loon]]-Table1[[#This Row],[Belasting]]</f>
        <v>8825.8054200000006</v>
      </c>
      <c r="G152" s="2">
        <f>(Table1[[#This Row],[Belastbaar loon]]-Table1[[#This Row],[Netto loon]])/Table1[[#This Row],[Belastbaar loon]]</f>
        <v>5.5154114120543773E-2</v>
      </c>
      <c r="H152" s="14">
        <f ca="1">IF(ROW()=2, 0, INDIRECT(ADDRESS(ROW()-1,COLUMN(E:E))))</f>
        <v>511.7407799999998</v>
      </c>
      <c r="I152" s="14">
        <f ca="1">IF(ROW()=2, Table1[[#This Row],[Netto loon]], INDIRECT(ADDRESS(ROW()-1,COLUMN(F:F))))</f>
        <v>8819.2592199999999</v>
      </c>
      <c r="J152" s="6">
        <f ca="1">IF(ROW()=2, 0, Table1[[#This Row],[Belastbaar loon]]-INDIRECT(ADDRESS(ROW()-1,COLUMN(A:A))))</f>
        <v>10</v>
      </c>
      <c r="K152" s="6">
        <f ca="1">Table1[[#This Row],[Netto loon]]-Table1[[#This Row],[Netto vorige schijf]]</f>
        <v>6.546200000000681</v>
      </c>
      <c r="L152" s="2">
        <f ca="1">(Table1[[#This Row],[Bruto tov vorige schijf]]-Table1[[#This Row],[Netto tov vorige schijf]])/MAX(Table1[[#This Row],[Bruto tov vorige schijf]],1)</f>
        <v>0.34537999999993191</v>
      </c>
    </row>
    <row r="153" spans="1:12" x14ac:dyDescent="0.25">
      <c r="A153" s="14">
        <v>9351</v>
      </c>
      <c r="B153" s="6">
        <f>LoonHeffing2020(Table1[[#This Row],[Belastbaar loon]])</f>
        <v>3492.5985000000001</v>
      </c>
      <c r="C153" s="6">
        <f>AlgemeneHeffingsKorting2020(Table1[[#This Row],[Belastbaar loon]])</f>
        <v>2711</v>
      </c>
      <c r="D153" s="14">
        <f>ArbeidsKorting2020(Table1[[#This Row],[Belastbaar loon]])</f>
        <v>262.95011999999997</v>
      </c>
      <c r="E153" s="14">
        <f>MAX(Table1[[#This Row],[Loonheffing]]-Table1[[#This Row],[Algemene Heffingskorting]]-Table1[[#This Row],[Arbeidskorting]],0)</f>
        <v>518.64838000000009</v>
      </c>
      <c r="F153" s="6">
        <f>Table1[[#This Row],[Belastbaar loon]]-Table1[[#This Row],[Belasting]]</f>
        <v>8832.3516199999995</v>
      </c>
      <c r="G153" s="2">
        <f>(Table1[[#This Row],[Belastbaar loon]]-Table1[[#This Row],[Netto loon]])/Table1[[#This Row],[Belastbaar loon]]</f>
        <v>5.5464482943000805E-2</v>
      </c>
      <c r="H153" s="14">
        <f ca="1">IF(ROW()=2, 0, INDIRECT(ADDRESS(ROW()-1,COLUMN(E:E))))</f>
        <v>515.19457999999986</v>
      </c>
      <c r="I153" s="14">
        <f ca="1">IF(ROW()=2, Table1[[#This Row],[Netto loon]], INDIRECT(ADDRESS(ROW()-1,COLUMN(F:F))))</f>
        <v>8825.8054200000006</v>
      </c>
      <c r="J153" s="6">
        <f ca="1">IF(ROW()=2, 0, Table1[[#This Row],[Belastbaar loon]]-INDIRECT(ADDRESS(ROW()-1,COLUMN(A:A))))</f>
        <v>10</v>
      </c>
      <c r="K153" s="6">
        <f ca="1">Table1[[#This Row],[Netto loon]]-Table1[[#This Row],[Netto vorige schijf]]</f>
        <v>6.546199999998862</v>
      </c>
      <c r="L153" s="2">
        <f ca="1">(Table1[[#This Row],[Bruto tov vorige schijf]]-Table1[[#This Row],[Netto tov vorige schijf]])/MAX(Table1[[#This Row],[Bruto tov vorige schijf]],1)</f>
        <v>0.34538000000011382</v>
      </c>
    </row>
    <row r="154" spans="1:12" x14ac:dyDescent="0.25">
      <c r="A154" s="14">
        <v>9361</v>
      </c>
      <c r="B154" s="6">
        <f>LoonHeffing2020(Table1[[#This Row],[Belastbaar loon]])</f>
        <v>3496.3335000000002</v>
      </c>
      <c r="C154" s="6">
        <f>AlgemeneHeffingsKorting2020(Table1[[#This Row],[Belastbaar loon]])</f>
        <v>2711</v>
      </c>
      <c r="D154" s="14">
        <f>ArbeidsKorting2020(Table1[[#This Row],[Belastbaar loon]])</f>
        <v>263.23131999999998</v>
      </c>
      <c r="E154" s="14">
        <f>MAX(Table1[[#This Row],[Loonheffing]]-Table1[[#This Row],[Algemene Heffingskorting]]-Table1[[#This Row],[Arbeidskorting]],0)</f>
        <v>522.1021800000002</v>
      </c>
      <c r="F154" s="6">
        <f>Table1[[#This Row],[Belastbaar loon]]-Table1[[#This Row],[Belasting]]</f>
        <v>8838.8978200000001</v>
      </c>
      <c r="G154" s="2">
        <f>(Table1[[#This Row],[Belastbaar loon]]-Table1[[#This Row],[Netto loon]])/Table1[[#This Row],[Belastbaar loon]]</f>
        <v>5.5774188655058204E-2</v>
      </c>
      <c r="H154" s="14">
        <f ca="1">IF(ROW()=2, 0, INDIRECT(ADDRESS(ROW()-1,COLUMN(E:E))))</f>
        <v>518.64838000000009</v>
      </c>
      <c r="I154" s="14">
        <f ca="1">IF(ROW()=2, Table1[[#This Row],[Netto loon]], INDIRECT(ADDRESS(ROW()-1,COLUMN(F:F))))</f>
        <v>8832.3516199999995</v>
      </c>
      <c r="J154" s="6">
        <f ca="1">IF(ROW()=2, 0, Table1[[#This Row],[Belastbaar loon]]-INDIRECT(ADDRESS(ROW()-1,COLUMN(A:A))))</f>
        <v>10</v>
      </c>
      <c r="K154" s="6">
        <f ca="1">Table1[[#This Row],[Netto loon]]-Table1[[#This Row],[Netto vorige schijf]]</f>
        <v>6.546200000000681</v>
      </c>
      <c r="L154" s="2">
        <f ca="1">(Table1[[#This Row],[Bruto tov vorige schijf]]-Table1[[#This Row],[Netto tov vorige schijf]])/MAX(Table1[[#This Row],[Bruto tov vorige schijf]],1)</f>
        <v>0.34537999999993191</v>
      </c>
    </row>
    <row r="155" spans="1:12" x14ac:dyDescent="0.25">
      <c r="A155" s="14">
        <v>9371</v>
      </c>
      <c r="B155" s="6">
        <f>LoonHeffing2020(Table1[[#This Row],[Belastbaar loon]])</f>
        <v>3500.0684999999999</v>
      </c>
      <c r="C155" s="6">
        <f>AlgemeneHeffingsKorting2020(Table1[[#This Row],[Belastbaar loon]])</f>
        <v>2711</v>
      </c>
      <c r="D155" s="14">
        <f>ArbeidsKorting2020(Table1[[#This Row],[Belastbaar loon]])</f>
        <v>263.51251999999999</v>
      </c>
      <c r="E155" s="14">
        <f>MAX(Table1[[#This Row],[Loonheffing]]-Table1[[#This Row],[Algemene Heffingskorting]]-Table1[[#This Row],[Arbeidskorting]],0)</f>
        <v>525.55597999999986</v>
      </c>
      <c r="F155" s="6">
        <f>Table1[[#This Row],[Belastbaar loon]]-Table1[[#This Row],[Belasting]]</f>
        <v>8845.4440200000008</v>
      </c>
      <c r="G155" s="2">
        <f>(Table1[[#This Row],[Belastbaar loon]]-Table1[[#This Row],[Netto loon]])/Table1[[#This Row],[Belastbaar loon]]</f>
        <v>5.6083233379575201E-2</v>
      </c>
      <c r="H155" s="14">
        <f ca="1">IF(ROW()=2, 0, INDIRECT(ADDRESS(ROW()-1,COLUMN(E:E))))</f>
        <v>522.1021800000002</v>
      </c>
      <c r="I155" s="14">
        <f ca="1">IF(ROW()=2, Table1[[#This Row],[Netto loon]], INDIRECT(ADDRESS(ROW()-1,COLUMN(F:F))))</f>
        <v>8838.8978200000001</v>
      </c>
      <c r="J155" s="6">
        <f ca="1">IF(ROW()=2, 0, Table1[[#This Row],[Belastbaar loon]]-INDIRECT(ADDRESS(ROW()-1,COLUMN(A:A))))</f>
        <v>10</v>
      </c>
      <c r="K155" s="6">
        <f ca="1">Table1[[#This Row],[Netto loon]]-Table1[[#This Row],[Netto vorige schijf]]</f>
        <v>6.546200000000681</v>
      </c>
      <c r="L155" s="2">
        <f ca="1">(Table1[[#This Row],[Bruto tov vorige schijf]]-Table1[[#This Row],[Netto tov vorige schijf]])/MAX(Table1[[#This Row],[Bruto tov vorige schijf]],1)</f>
        <v>0.34537999999993191</v>
      </c>
    </row>
    <row r="156" spans="1:12" x14ac:dyDescent="0.25">
      <c r="A156" s="14">
        <v>9381</v>
      </c>
      <c r="B156" s="6">
        <f>LoonHeffing2020(Table1[[#This Row],[Belastbaar loon]])</f>
        <v>3503.8035</v>
      </c>
      <c r="C156" s="6">
        <f>AlgemeneHeffingsKorting2020(Table1[[#This Row],[Belastbaar loon]])</f>
        <v>2711</v>
      </c>
      <c r="D156" s="14">
        <f>ArbeidsKorting2020(Table1[[#This Row],[Belastbaar loon]])</f>
        <v>263.79372000000001</v>
      </c>
      <c r="E156" s="14">
        <f>MAX(Table1[[#This Row],[Loonheffing]]-Table1[[#This Row],[Algemene Heffingskorting]]-Table1[[#This Row],[Arbeidskorting]],0)</f>
        <v>529.00977999999998</v>
      </c>
      <c r="F156" s="6">
        <f>Table1[[#This Row],[Belastbaar loon]]-Table1[[#This Row],[Belasting]]</f>
        <v>8851.9902199999997</v>
      </c>
      <c r="G156" s="2">
        <f>(Table1[[#This Row],[Belastbaar loon]]-Table1[[#This Row],[Netto loon]])/Table1[[#This Row],[Belastbaar loon]]</f>
        <v>5.639161923035927E-2</v>
      </c>
      <c r="H156" s="14">
        <f ca="1">IF(ROW()=2, 0, INDIRECT(ADDRESS(ROW()-1,COLUMN(E:E))))</f>
        <v>525.55597999999986</v>
      </c>
      <c r="I156" s="14">
        <f ca="1">IF(ROW()=2, Table1[[#This Row],[Netto loon]], INDIRECT(ADDRESS(ROW()-1,COLUMN(F:F))))</f>
        <v>8845.4440200000008</v>
      </c>
      <c r="J156" s="6">
        <f ca="1">IF(ROW()=2, 0, Table1[[#This Row],[Belastbaar loon]]-INDIRECT(ADDRESS(ROW()-1,COLUMN(A:A))))</f>
        <v>10</v>
      </c>
      <c r="K156" s="6">
        <f ca="1">Table1[[#This Row],[Netto loon]]-Table1[[#This Row],[Netto vorige schijf]]</f>
        <v>6.546199999998862</v>
      </c>
      <c r="L156" s="2">
        <f ca="1">(Table1[[#This Row],[Bruto tov vorige schijf]]-Table1[[#This Row],[Netto tov vorige schijf]])/MAX(Table1[[#This Row],[Bruto tov vorige schijf]],1)</f>
        <v>0.34538000000011382</v>
      </c>
    </row>
    <row r="157" spans="1:12" x14ac:dyDescent="0.25">
      <c r="A157" s="14">
        <v>9391</v>
      </c>
      <c r="B157" s="6">
        <f>LoonHeffing2020(Table1[[#This Row],[Belastbaar loon]])</f>
        <v>3507.5385000000001</v>
      </c>
      <c r="C157" s="6">
        <f>AlgemeneHeffingsKorting2020(Table1[[#This Row],[Belastbaar loon]])</f>
        <v>2711</v>
      </c>
      <c r="D157" s="14">
        <f>ArbeidsKorting2020(Table1[[#This Row],[Belastbaar loon]])</f>
        <v>264.07492000000002</v>
      </c>
      <c r="E157" s="14">
        <f>MAX(Table1[[#This Row],[Loonheffing]]-Table1[[#This Row],[Algemene Heffingskorting]]-Table1[[#This Row],[Arbeidskorting]],0)</f>
        <v>532.46358000000009</v>
      </c>
      <c r="F157" s="6">
        <f>Table1[[#This Row],[Belastbaar loon]]-Table1[[#This Row],[Belasting]]</f>
        <v>8858.5364200000004</v>
      </c>
      <c r="G157" s="2">
        <f>(Table1[[#This Row],[Belastbaar loon]]-Table1[[#This Row],[Netto loon]])/Table1[[#This Row],[Belastbaar loon]]</f>
        <v>5.6699348312213786E-2</v>
      </c>
      <c r="H157" s="14">
        <f ca="1">IF(ROW()=2, 0, INDIRECT(ADDRESS(ROW()-1,COLUMN(E:E))))</f>
        <v>529.00977999999998</v>
      </c>
      <c r="I157" s="14">
        <f ca="1">IF(ROW()=2, Table1[[#This Row],[Netto loon]], INDIRECT(ADDRESS(ROW()-1,COLUMN(F:F))))</f>
        <v>8851.9902199999997</v>
      </c>
      <c r="J157" s="6">
        <f ca="1">IF(ROW()=2, 0, Table1[[#This Row],[Belastbaar loon]]-INDIRECT(ADDRESS(ROW()-1,COLUMN(A:A))))</f>
        <v>10</v>
      </c>
      <c r="K157" s="6">
        <f ca="1">Table1[[#This Row],[Netto loon]]-Table1[[#This Row],[Netto vorige schijf]]</f>
        <v>6.546200000000681</v>
      </c>
      <c r="L157" s="2">
        <f ca="1">(Table1[[#This Row],[Bruto tov vorige schijf]]-Table1[[#This Row],[Netto tov vorige schijf]])/MAX(Table1[[#This Row],[Bruto tov vorige schijf]],1)</f>
        <v>0.34537999999993191</v>
      </c>
    </row>
    <row r="158" spans="1:12" x14ac:dyDescent="0.25">
      <c r="A158" s="14">
        <v>9401</v>
      </c>
      <c r="B158" s="6">
        <f>LoonHeffing2020(Table1[[#This Row],[Belastbaar loon]])</f>
        <v>3511.2734999999998</v>
      </c>
      <c r="C158" s="6">
        <f>AlgemeneHeffingsKorting2020(Table1[[#This Row],[Belastbaar loon]])</f>
        <v>2711</v>
      </c>
      <c r="D158" s="14">
        <f>ArbeidsKorting2020(Table1[[#This Row],[Belastbaar loon]])</f>
        <v>264.35611999999998</v>
      </c>
      <c r="E158" s="14">
        <f>MAX(Table1[[#This Row],[Loonheffing]]-Table1[[#This Row],[Algemene Heffingskorting]]-Table1[[#This Row],[Arbeidskorting]],0)</f>
        <v>535.91737999999987</v>
      </c>
      <c r="F158" s="6">
        <f>Table1[[#This Row],[Belastbaar loon]]-Table1[[#This Row],[Belasting]]</f>
        <v>8865.082620000001</v>
      </c>
      <c r="G158" s="2">
        <f>(Table1[[#This Row],[Belastbaar loon]]-Table1[[#This Row],[Netto loon]])/Table1[[#This Row],[Belastbaar loon]]</f>
        <v>5.7006422720987021E-2</v>
      </c>
      <c r="H158" s="14">
        <f ca="1">IF(ROW()=2, 0, INDIRECT(ADDRESS(ROW()-1,COLUMN(E:E))))</f>
        <v>532.46358000000009</v>
      </c>
      <c r="I158" s="14">
        <f ca="1">IF(ROW()=2, Table1[[#This Row],[Netto loon]], INDIRECT(ADDRESS(ROW()-1,COLUMN(F:F))))</f>
        <v>8858.5364200000004</v>
      </c>
      <c r="J158" s="6">
        <f ca="1">IF(ROW()=2, 0, Table1[[#This Row],[Belastbaar loon]]-INDIRECT(ADDRESS(ROW()-1,COLUMN(A:A))))</f>
        <v>10</v>
      </c>
      <c r="K158" s="6">
        <f ca="1">Table1[[#This Row],[Netto loon]]-Table1[[#This Row],[Netto vorige schijf]]</f>
        <v>6.546200000000681</v>
      </c>
      <c r="L158" s="2">
        <f ca="1">(Table1[[#This Row],[Bruto tov vorige schijf]]-Table1[[#This Row],[Netto tov vorige schijf]])/MAX(Table1[[#This Row],[Bruto tov vorige schijf]],1)</f>
        <v>0.34537999999993191</v>
      </c>
    </row>
    <row r="159" spans="1:12" x14ac:dyDescent="0.25">
      <c r="A159" s="14">
        <v>9411</v>
      </c>
      <c r="B159" s="6">
        <f>LoonHeffing2020(Table1[[#This Row],[Belastbaar loon]])</f>
        <v>3515.0084999999999</v>
      </c>
      <c r="C159" s="6">
        <f>AlgemeneHeffingsKorting2020(Table1[[#This Row],[Belastbaar loon]])</f>
        <v>2711</v>
      </c>
      <c r="D159" s="14">
        <f>ArbeidsKorting2020(Table1[[#This Row],[Belastbaar loon]])</f>
        <v>264.63731999999999</v>
      </c>
      <c r="E159" s="14">
        <f>MAX(Table1[[#This Row],[Loonheffing]]-Table1[[#This Row],[Algemene Heffingskorting]]-Table1[[#This Row],[Arbeidskorting]],0)</f>
        <v>539.37117999999987</v>
      </c>
      <c r="F159" s="6">
        <f>Table1[[#This Row],[Belastbaar loon]]-Table1[[#This Row],[Belasting]]</f>
        <v>8871.6288199999999</v>
      </c>
      <c r="G159" s="2">
        <f>(Table1[[#This Row],[Belastbaar loon]]-Table1[[#This Row],[Netto loon]])/Table1[[#This Row],[Belastbaar loon]]</f>
        <v>5.7312844543619179E-2</v>
      </c>
      <c r="H159" s="14">
        <f ca="1">IF(ROW()=2, 0, INDIRECT(ADDRESS(ROW()-1,COLUMN(E:E))))</f>
        <v>535.91737999999987</v>
      </c>
      <c r="I159" s="14">
        <f ca="1">IF(ROW()=2, Table1[[#This Row],[Netto loon]], INDIRECT(ADDRESS(ROW()-1,COLUMN(F:F))))</f>
        <v>8865.082620000001</v>
      </c>
      <c r="J159" s="6">
        <f ca="1">IF(ROW()=2, 0, Table1[[#This Row],[Belastbaar loon]]-INDIRECT(ADDRESS(ROW()-1,COLUMN(A:A))))</f>
        <v>10</v>
      </c>
      <c r="K159" s="6">
        <f ca="1">Table1[[#This Row],[Netto loon]]-Table1[[#This Row],[Netto vorige schijf]]</f>
        <v>6.546199999998862</v>
      </c>
      <c r="L159" s="2">
        <f ca="1">(Table1[[#This Row],[Bruto tov vorige schijf]]-Table1[[#This Row],[Netto tov vorige schijf]])/MAX(Table1[[#This Row],[Bruto tov vorige schijf]],1)</f>
        <v>0.34538000000011382</v>
      </c>
    </row>
    <row r="160" spans="1:12" x14ac:dyDescent="0.25">
      <c r="A160" s="14">
        <v>9421</v>
      </c>
      <c r="B160" s="6">
        <f>LoonHeffing2020(Table1[[#This Row],[Belastbaar loon]])</f>
        <v>3518.7435</v>
      </c>
      <c r="C160" s="6">
        <f>AlgemeneHeffingsKorting2020(Table1[[#This Row],[Belastbaar loon]])</f>
        <v>2711</v>
      </c>
      <c r="D160" s="14">
        <f>ArbeidsKorting2020(Table1[[#This Row],[Belastbaar loon]])</f>
        <v>264.91852</v>
      </c>
      <c r="E160" s="14">
        <f>MAX(Table1[[#This Row],[Loonheffing]]-Table1[[#This Row],[Algemene Heffingskorting]]-Table1[[#This Row],[Arbeidskorting]],0)</f>
        <v>542.8249800000001</v>
      </c>
      <c r="F160" s="6">
        <f>Table1[[#This Row],[Belastbaar loon]]-Table1[[#This Row],[Belasting]]</f>
        <v>8878.1750200000006</v>
      </c>
      <c r="G160" s="2">
        <f>(Table1[[#This Row],[Belastbaar loon]]-Table1[[#This Row],[Netto loon]])/Table1[[#This Row],[Belastbaar loon]]</f>
        <v>5.7618615858189087E-2</v>
      </c>
      <c r="H160" s="14">
        <f ca="1">IF(ROW()=2, 0, INDIRECT(ADDRESS(ROW()-1,COLUMN(E:E))))</f>
        <v>539.37117999999987</v>
      </c>
      <c r="I160" s="14">
        <f ca="1">IF(ROW()=2, Table1[[#This Row],[Netto loon]], INDIRECT(ADDRESS(ROW()-1,COLUMN(F:F))))</f>
        <v>8871.6288199999999</v>
      </c>
      <c r="J160" s="6">
        <f ca="1">IF(ROW()=2, 0, Table1[[#This Row],[Belastbaar loon]]-INDIRECT(ADDRESS(ROW()-1,COLUMN(A:A))))</f>
        <v>10</v>
      </c>
      <c r="K160" s="6">
        <f ca="1">Table1[[#This Row],[Netto loon]]-Table1[[#This Row],[Netto vorige schijf]]</f>
        <v>6.546200000000681</v>
      </c>
      <c r="L160" s="2">
        <f ca="1">(Table1[[#This Row],[Bruto tov vorige schijf]]-Table1[[#This Row],[Netto tov vorige schijf]])/MAX(Table1[[#This Row],[Bruto tov vorige schijf]],1)</f>
        <v>0.34537999999993191</v>
      </c>
    </row>
    <row r="161" spans="1:12" x14ac:dyDescent="0.25">
      <c r="A161" s="14">
        <v>9431</v>
      </c>
      <c r="B161" s="6">
        <f>LoonHeffing2020(Table1[[#This Row],[Belastbaar loon]])</f>
        <v>3522.4785000000002</v>
      </c>
      <c r="C161" s="6">
        <f>AlgemeneHeffingsKorting2020(Table1[[#This Row],[Belastbaar loon]])</f>
        <v>2711</v>
      </c>
      <c r="D161" s="14">
        <f>ArbeidsKorting2020(Table1[[#This Row],[Belastbaar loon]])</f>
        <v>265.19972000000001</v>
      </c>
      <c r="E161" s="14">
        <f>MAX(Table1[[#This Row],[Loonheffing]]-Table1[[#This Row],[Algemene Heffingskorting]]-Table1[[#This Row],[Arbeidskorting]],0)</f>
        <v>546.2787800000001</v>
      </c>
      <c r="F161" s="6">
        <f>Table1[[#This Row],[Belastbaar loon]]-Table1[[#This Row],[Belasting]]</f>
        <v>8884.7212199999994</v>
      </c>
      <c r="G161" s="2">
        <f>(Table1[[#This Row],[Belastbaar loon]]-Table1[[#This Row],[Netto loon]])/Table1[[#This Row],[Belastbaar loon]]</f>
        <v>5.7923738733962525E-2</v>
      </c>
      <c r="H161" s="14">
        <f ca="1">IF(ROW()=2, 0, INDIRECT(ADDRESS(ROW()-1,COLUMN(E:E))))</f>
        <v>542.8249800000001</v>
      </c>
      <c r="I161" s="14">
        <f ca="1">IF(ROW()=2, Table1[[#This Row],[Netto loon]], INDIRECT(ADDRESS(ROW()-1,COLUMN(F:F))))</f>
        <v>8878.1750200000006</v>
      </c>
      <c r="J161" s="6">
        <f ca="1">IF(ROW()=2, 0, Table1[[#This Row],[Belastbaar loon]]-INDIRECT(ADDRESS(ROW()-1,COLUMN(A:A))))</f>
        <v>10</v>
      </c>
      <c r="K161" s="6">
        <f ca="1">Table1[[#This Row],[Netto loon]]-Table1[[#This Row],[Netto vorige schijf]]</f>
        <v>6.546199999998862</v>
      </c>
      <c r="L161" s="2">
        <f ca="1">(Table1[[#This Row],[Bruto tov vorige schijf]]-Table1[[#This Row],[Netto tov vorige schijf]])/MAX(Table1[[#This Row],[Bruto tov vorige schijf]],1)</f>
        <v>0.34538000000011382</v>
      </c>
    </row>
    <row r="162" spans="1:12" x14ac:dyDescent="0.25">
      <c r="A162" s="14">
        <v>9441</v>
      </c>
      <c r="B162" s="6">
        <f>LoonHeffing2020(Table1[[#This Row],[Belastbaar loon]])</f>
        <v>3526.2134999999998</v>
      </c>
      <c r="C162" s="6">
        <f>AlgemeneHeffingsKorting2020(Table1[[#This Row],[Belastbaar loon]])</f>
        <v>2711</v>
      </c>
      <c r="D162" s="14">
        <f>ArbeidsKorting2020(Table1[[#This Row],[Belastbaar loon]])</f>
        <v>265.48091999999997</v>
      </c>
      <c r="E162" s="14">
        <f>MAX(Table1[[#This Row],[Loonheffing]]-Table1[[#This Row],[Algemene Heffingskorting]]-Table1[[#This Row],[Arbeidskorting]],0)</f>
        <v>549.73257999999987</v>
      </c>
      <c r="F162" s="6">
        <f>Table1[[#This Row],[Belastbaar loon]]-Table1[[#This Row],[Belasting]]</f>
        <v>8891.2674200000001</v>
      </c>
      <c r="G162" s="2">
        <f>(Table1[[#This Row],[Belastbaar loon]]-Table1[[#This Row],[Netto loon]])/Table1[[#This Row],[Belastbaar loon]]</f>
        <v>5.8228215231437334E-2</v>
      </c>
      <c r="H162" s="14">
        <f ca="1">IF(ROW()=2, 0, INDIRECT(ADDRESS(ROW()-1,COLUMN(E:E))))</f>
        <v>546.2787800000001</v>
      </c>
      <c r="I162" s="14">
        <f ca="1">IF(ROW()=2, Table1[[#This Row],[Netto loon]], INDIRECT(ADDRESS(ROW()-1,COLUMN(F:F))))</f>
        <v>8884.7212199999994</v>
      </c>
      <c r="J162" s="6">
        <f ca="1">IF(ROW()=2, 0, Table1[[#This Row],[Belastbaar loon]]-INDIRECT(ADDRESS(ROW()-1,COLUMN(A:A))))</f>
        <v>10</v>
      </c>
      <c r="K162" s="6">
        <f ca="1">Table1[[#This Row],[Netto loon]]-Table1[[#This Row],[Netto vorige schijf]]</f>
        <v>6.546200000000681</v>
      </c>
      <c r="L162" s="2">
        <f ca="1">(Table1[[#This Row],[Bruto tov vorige schijf]]-Table1[[#This Row],[Netto tov vorige schijf]])/MAX(Table1[[#This Row],[Bruto tov vorige schijf]],1)</f>
        <v>0.34537999999993191</v>
      </c>
    </row>
    <row r="163" spans="1:12" x14ac:dyDescent="0.25">
      <c r="A163" s="14">
        <v>9451</v>
      </c>
      <c r="B163" s="6">
        <f>LoonHeffing2020(Table1[[#This Row],[Belastbaar loon]])</f>
        <v>3529.9485</v>
      </c>
      <c r="C163" s="6">
        <f>AlgemeneHeffingsKorting2020(Table1[[#This Row],[Belastbaar loon]])</f>
        <v>2711</v>
      </c>
      <c r="D163" s="14">
        <f>ArbeidsKorting2020(Table1[[#This Row],[Belastbaar loon]])</f>
        <v>265.76211999999998</v>
      </c>
      <c r="E163" s="14">
        <f>MAX(Table1[[#This Row],[Loonheffing]]-Table1[[#This Row],[Algemene Heffingskorting]]-Table1[[#This Row],[Arbeidskorting]],0)</f>
        <v>553.18637999999999</v>
      </c>
      <c r="F163" s="6">
        <f>Table1[[#This Row],[Belastbaar loon]]-Table1[[#This Row],[Belasting]]</f>
        <v>8897.8136200000008</v>
      </c>
      <c r="G163" s="2">
        <f>(Table1[[#This Row],[Belastbaar loon]]-Table1[[#This Row],[Netto loon]])/Table1[[#This Row],[Belastbaar loon]]</f>
        <v>5.8532047402391194E-2</v>
      </c>
      <c r="H163" s="14">
        <f ca="1">IF(ROW()=2, 0, INDIRECT(ADDRESS(ROW()-1,COLUMN(E:E))))</f>
        <v>549.73257999999987</v>
      </c>
      <c r="I163" s="14">
        <f ca="1">IF(ROW()=2, Table1[[#This Row],[Netto loon]], INDIRECT(ADDRESS(ROW()-1,COLUMN(F:F))))</f>
        <v>8891.2674200000001</v>
      </c>
      <c r="J163" s="6">
        <f ca="1">IF(ROW()=2, 0, Table1[[#This Row],[Belastbaar loon]]-INDIRECT(ADDRESS(ROW()-1,COLUMN(A:A))))</f>
        <v>10</v>
      </c>
      <c r="K163" s="6">
        <f ca="1">Table1[[#This Row],[Netto loon]]-Table1[[#This Row],[Netto vorige schijf]]</f>
        <v>6.546200000000681</v>
      </c>
      <c r="L163" s="2">
        <f ca="1">(Table1[[#This Row],[Bruto tov vorige schijf]]-Table1[[#This Row],[Netto tov vorige schijf]])/MAX(Table1[[#This Row],[Bruto tov vorige schijf]],1)</f>
        <v>0.34537999999993191</v>
      </c>
    </row>
    <row r="164" spans="1:12" x14ac:dyDescent="0.25">
      <c r="A164" s="14">
        <v>9461</v>
      </c>
      <c r="B164" s="6">
        <f>LoonHeffing2020(Table1[[#This Row],[Belastbaar loon]])</f>
        <v>3533.6835000000001</v>
      </c>
      <c r="C164" s="6">
        <f>AlgemeneHeffingsKorting2020(Table1[[#This Row],[Belastbaar loon]])</f>
        <v>2711</v>
      </c>
      <c r="D164" s="14">
        <f>ArbeidsKorting2020(Table1[[#This Row],[Belastbaar loon]])</f>
        <v>266.04331999999999</v>
      </c>
      <c r="E164" s="14">
        <f>MAX(Table1[[#This Row],[Loonheffing]]-Table1[[#This Row],[Algemene Heffingskorting]]-Table1[[#This Row],[Arbeidskorting]],0)</f>
        <v>556.6401800000001</v>
      </c>
      <c r="F164" s="6">
        <f>Table1[[#This Row],[Belastbaar loon]]-Table1[[#This Row],[Belasting]]</f>
        <v>8904.3598199999997</v>
      </c>
      <c r="G164" s="2">
        <f>(Table1[[#This Row],[Belastbaar loon]]-Table1[[#This Row],[Netto loon]])/Table1[[#This Row],[Belastbaar loon]]</f>
        <v>5.8835237289927102E-2</v>
      </c>
      <c r="H164" s="14">
        <f ca="1">IF(ROW()=2, 0, INDIRECT(ADDRESS(ROW()-1,COLUMN(E:E))))</f>
        <v>553.18637999999999</v>
      </c>
      <c r="I164" s="14">
        <f ca="1">IF(ROW()=2, Table1[[#This Row],[Netto loon]], INDIRECT(ADDRESS(ROW()-1,COLUMN(F:F))))</f>
        <v>8897.8136200000008</v>
      </c>
      <c r="J164" s="6">
        <f ca="1">IF(ROW()=2, 0, Table1[[#This Row],[Belastbaar loon]]-INDIRECT(ADDRESS(ROW()-1,COLUMN(A:A))))</f>
        <v>10</v>
      </c>
      <c r="K164" s="6">
        <f ca="1">Table1[[#This Row],[Netto loon]]-Table1[[#This Row],[Netto vorige schijf]]</f>
        <v>6.546199999998862</v>
      </c>
      <c r="L164" s="2">
        <f ca="1">(Table1[[#This Row],[Bruto tov vorige schijf]]-Table1[[#This Row],[Netto tov vorige schijf]])/MAX(Table1[[#This Row],[Bruto tov vorige schijf]],1)</f>
        <v>0.34538000000011382</v>
      </c>
    </row>
    <row r="165" spans="1:12" x14ac:dyDescent="0.25">
      <c r="A165" s="14">
        <v>9471</v>
      </c>
      <c r="B165" s="6">
        <f>LoonHeffing2020(Table1[[#This Row],[Belastbaar loon]])</f>
        <v>3537.4184999999998</v>
      </c>
      <c r="C165" s="6">
        <f>AlgemeneHeffingsKorting2020(Table1[[#This Row],[Belastbaar loon]])</f>
        <v>2711</v>
      </c>
      <c r="D165" s="14">
        <f>ArbeidsKorting2020(Table1[[#This Row],[Belastbaar loon]])</f>
        <v>266.32452000000001</v>
      </c>
      <c r="E165" s="14">
        <f>MAX(Table1[[#This Row],[Loonheffing]]-Table1[[#This Row],[Algemene Heffingskorting]]-Table1[[#This Row],[Arbeidskorting]],0)</f>
        <v>560.09397999999976</v>
      </c>
      <c r="F165" s="6">
        <f>Table1[[#This Row],[Belastbaar loon]]-Table1[[#This Row],[Belasting]]</f>
        <v>8910.9060200000004</v>
      </c>
      <c r="G165" s="2">
        <f>(Table1[[#This Row],[Belastbaar loon]]-Table1[[#This Row],[Netto loon]])/Table1[[#This Row],[Belastbaar loon]]</f>
        <v>5.91377869285186E-2</v>
      </c>
      <c r="H165" s="14">
        <f ca="1">IF(ROW()=2, 0, INDIRECT(ADDRESS(ROW()-1,COLUMN(E:E))))</f>
        <v>556.6401800000001</v>
      </c>
      <c r="I165" s="14">
        <f ca="1">IF(ROW()=2, Table1[[#This Row],[Netto loon]], INDIRECT(ADDRESS(ROW()-1,COLUMN(F:F))))</f>
        <v>8904.3598199999997</v>
      </c>
      <c r="J165" s="6">
        <f ca="1">IF(ROW()=2, 0, Table1[[#This Row],[Belastbaar loon]]-INDIRECT(ADDRESS(ROW()-1,COLUMN(A:A))))</f>
        <v>10</v>
      </c>
      <c r="K165" s="6">
        <f ca="1">Table1[[#This Row],[Netto loon]]-Table1[[#This Row],[Netto vorige schijf]]</f>
        <v>6.546200000000681</v>
      </c>
      <c r="L165" s="2">
        <f ca="1">(Table1[[#This Row],[Bruto tov vorige schijf]]-Table1[[#This Row],[Netto tov vorige schijf]])/MAX(Table1[[#This Row],[Bruto tov vorige schijf]],1)</f>
        <v>0.34537999999993191</v>
      </c>
    </row>
    <row r="166" spans="1:12" x14ac:dyDescent="0.25">
      <c r="A166" s="14">
        <v>9481</v>
      </c>
      <c r="B166" s="6">
        <f>LoonHeffing2020(Table1[[#This Row],[Belastbaar loon]])</f>
        <v>3541.1534999999999</v>
      </c>
      <c r="C166" s="6">
        <f>AlgemeneHeffingsKorting2020(Table1[[#This Row],[Belastbaar loon]])</f>
        <v>2711</v>
      </c>
      <c r="D166" s="14">
        <f>ArbeidsKorting2020(Table1[[#This Row],[Belastbaar loon]])</f>
        <v>266.60572000000002</v>
      </c>
      <c r="E166" s="14">
        <f>MAX(Table1[[#This Row],[Loonheffing]]-Table1[[#This Row],[Algemene Heffingskorting]]-Table1[[#This Row],[Arbeidskorting]],0)</f>
        <v>563.54777999999988</v>
      </c>
      <c r="F166" s="6">
        <f>Table1[[#This Row],[Belastbaar loon]]-Table1[[#This Row],[Belasting]]</f>
        <v>8917.4522199999992</v>
      </c>
      <c r="G166" s="2">
        <f>(Table1[[#This Row],[Belastbaar loon]]-Table1[[#This Row],[Netto loon]])/Table1[[#This Row],[Belastbaar loon]]</f>
        <v>5.9439698344056616E-2</v>
      </c>
      <c r="H166" s="14">
        <f ca="1">IF(ROW()=2, 0, INDIRECT(ADDRESS(ROW()-1,COLUMN(E:E))))</f>
        <v>560.09397999999976</v>
      </c>
      <c r="I166" s="14">
        <f ca="1">IF(ROW()=2, Table1[[#This Row],[Netto loon]], INDIRECT(ADDRESS(ROW()-1,COLUMN(F:F))))</f>
        <v>8910.9060200000004</v>
      </c>
      <c r="J166" s="6">
        <f ca="1">IF(ROW()=2, 0, Table1[[#This Row],[Belastbaar loon]]-INDIRECT(ADDRESS(ROW()-1,COLUMN(A:A))))</f>
        <v>10</v>
      </c>
      <c r="K166" s="6">
        <f ca="1">Table1[[#This Row],[Netto loon]]-Table1[[#This Row],[Netto vorige schijf]]</f>
        <v>6.546199999998862</v>
      </c>
      <c r="L166" s="2">
        <f ca="1">(Table1[[#This Row],[Bruto tov vorige schijf]]-Table1[[#This Row],[Netto tov vorige schijf]])/MAX(Table1[[#This Row],[Bruto tov vorige schijf]],1)</f>
        <v>0.34538000000011382</v>
      </c>
    </row>
    <row r="167" spans="1:12" x14ac:dyDescent="0.25">
      <c r="A167" s="14">
        <v>9491</v>
      </c>
      <c r="B167" s="6">
        <f>LoonHeffing2020(Table1[[#This Row],[Belastbaar loon]])</f>
        <v>3544.8885</v>
      </c>
      <c r="C167" s="6">
        <f>AlgemeneHeffingsKorting2020(Table1[[#This Row],[Belastbaar loon]])</f>
        <v>2711</v>
      </c>
      <c r="D167" s="14">
        <f>ArbeidsKorting2020(Table1[[#This Row],[Belastbaar loon]])</f>
        <v>266.88691999999998</v>
      </c>
      <c r="E167" s="14">
        <f>MAX(Table1[[#This Row],[Loonheffing]]-Table1[[#This Row],[Algemene Heffingskorting]]-Table1[[#This Row],[Arbeidskorting]],0)</f>
        <v>567.0015800000001</v>
      </c>
      <c r="F167" s="6">
        <f>Table1[[#This Row],[Belastbaar loon]]-Table1[[#This Row],[Belasting]]</f>
        <v>8923.9984199999999</v>
      </c>
      <c r="G167" s="2">
        <f>(Table1[[#This Row],[Belastbaar loon]]-Table1[[#This Row],[Netto loon]])/Table1[[#This Row],[Belastbaar loon]]</f>
        <v>5.974097355389317E-2</v>
      </c>
      <c r="H167" s="14">
        <f ca="1">IF(ROW()=2, 0, INDIRECT(ADDRESS(ROW()-1,COLUMN(E:E))))</f>
        <v>563.54777999999988</v>
      </c>
      <c r="I167" s="14">
        <f ca="1">IF(ROW()=2, Table1[[#This Row],[Netto loon]], INDIRECT(ADDRESS(ROW()-1,COLUMN(F:F))))</f>
        <v>8917.4522199999992</v>
      </c>
      <c r="J167" s="6">
        <f ca="1">IF(ROW()=2, 0, Table1[[#This Row],[Belastbaar loon]]-INDIRECT(ADDRESS(ROW()-1,COLUMN(A:A))))</f>
        <v>10</v>
      </c>
      <c r="K167" s="6">
        <f ca="1">Table1[[#This Row],[Netto loon]]-Table1[[#This Row],[Netto vorige schijf]]</f>
        <v>6.546200000000681</v>
      </c>
      <c r="L167" s="2">
        <f ca="1">(Table1[[#This Row],[Bruto tov vorige schijf]]-Table1[[#This Row],[Netto tov vorige schijf]])/MAX(Table1[[#This Row],[Bruto tov vorige schijf]],1)</f>
        <v>0.34537999999993191</v>
      </c>
    </row>
    <row r="168" spans="1:12" x14ac:dyDescent="0.25">
      <c r="A168" s="14">
        <v>9501</v>
      </c>
      <c r="B168" s="6">
        <f>LoonHeffing2020(Table1[[#This Row],[Belastbaar loon]])</f>
        <v>3548.6235000000001</v>
      </c>
      <c r="C168" s="6">
        <f>AlgemeneHeffingsKorting2020(Table1[[#This Row],[Belastbaar loon]])</f>
        <v>2711</v>
      </c>
      <c r="D168" s="14">
        <f>ArbeidsKorting2020(Table1[[#This Row],[Belastbaar loon]])</f>
        <v>267.16811999999999</v>
      </c>
      <c r="E168" s="14">
        <f>MAX(Table1[[#This Row],[Loonheffing]]-Table1[[#This Row],[Algemene Heffingskorting]]-Table1[[#This Row],[Arbeidskorting]],0)</f>
        <v>570.4553800000001</v>
      </c>
      <c r="F168" s="6">
        <f>Table1[[#This Row],[Belastbaar loon]]-Table1[[#This Row],[Belasting]]</f>
        <v>8930.5446200000006</v>
      </c>
      <c r="G168" s="2">
        <f>(Table1[[#This Row],[Belastbaar loon]]-Table1[[#This Row],[Netto loon]])/Table1[[#This Row],[Belastbaar loon]]</f>
        <v>6.0041614566887634E-2</v>
      </c>
      <c r="H168" s="14">
        <f ca="1">IF(ROW()=2, 0, INDIRECT(ADDRESS(ROW()-1,COLUMN(E:E))))</f>
        <v>567.0015800000001</v>
      </c>
      <c r="I168" s="14">
        <f ca="1">IF(ROW()=2, Table1[[#This Row],[Netto loon]], INDIRECT(ADDRESS(ROW()-1,COLUMN(F:F))))</f>
        <v>8923.9984199999999</v>
      </c>
      <c r="J168" s="6">
        <f ca="1">IF(ROW()=2, 0, Table1[[#This Row],[Belastbaar loon]]-INDIRECT(ADDRESS(ROW()-1,COLUMN(A:A))))</f>
        <v>10</v>
      </c>
      <c r="K168" s="6">
        <f ca="1">Table1[[#This Row],[Netto loon]]-Table1[[#This Row],[Netto vorige schijf]]</f>
        <v>6.546200000000681</v>
      </c>
      <c r="L168" s="2">
        <f ca="1">(Table1[[#This Row],[Bruto tov vorige schijf]]-Table1[[#This Row],[Netto tov vorige schijf]])/MAX(Table1[[#This Row],[Bruto tov vorige schijf]],1)</f>
        <v>0.34537999999993191</v>
      </c>
    </row>
    <row r="169" spans="1:12" x14ac:dyDescent="0.25">
      <c r="A169" s="14">
        <v>9511</v>
      </c>
      <c r="B169" s="6">
        <f>LoonHeffing2020(Table1[[#This Row],[Belastbaar loon]])</f>
        <v>3552.3584999999998</v>
      </c>
      <c r="C169" s="6">
        <f>AlgemeneHeffingsKorting2020(Table1[[#This Row],[Belastbaar loon]])</f>
        <v>2711</v>
      </c>
      <c r="D169" s="14">
        <f>ArbeidsKorting2020(Table1[[#This Row],[Belastbaar loon]])</f>
        <v>267.44932</v>
      </c>
      <c r="E169" s="14">
        <f>MAX(Table1[[#This Row],[Loonheffing]]-Table1[[#This Row],[Algemene Heffingskorting]]-Table1[[#This Row],[Arbeidskorting]],0)</f>
        <v>573.90917999999988</v>
      </c>
      <c r="F169" s="6">
        <f>Table1[[#This Row],[Belastbaar loon]]-Table1[[#This Row],[Belasting]]</f>
        <v>8937.0908199999994</v>
      </c>
      <c r="G169" s="2">
        <f>(Table1[[#This Row],[Belastbaar loon]]-Table1[[#This Row],[Netto loon]])/Table1[[#This Row],[Belastbaar loon]]</f>
        <v>6.0341623383450803E-2</v>
      </c>
      <c r="H169" s="14">
        <f ca="1">IF(ROW()=2, 0, INDIRECT(ADDRESS(ROW()-1,COLUMN(E:E))))</f>
        <v>570.4553800000001</v>
      </c>
      <c r="I169" s="14">
        <f ca="1">IF(ROW()=2, Table1[[#This Row],[Netto loon]], INDIRECT(ADDRESS(ROW()-1,COLUMN(F:F))))</f>
        <v>8930.5446200000006</v>
      </c>
      <c r="J169" s="6">
        <f ca="1">IF(ROW()=2, 0, Table1[[#This Row],[Belastbaar loon]]-INDIRECT(ADDRESS(ROW()-1,COLUMN(A:A))))</f>
        <v>10</v>
      </c>
      <c r="K169" s="6">
        <f ca="1">Table1[[#This Row],[Netto loon]]-Table1[[#This Row],[Netto vorige schijf]]</f>
        <v>6.546199999998862</v>
      </c>
      <c r="L169" s="2">
        <f ca="1">(Table1[[#This Row],[Bruto tov vorige schijf]]-Table1[[#This Row],[Netto tov vorige schijf]])/MAX(Table1[[#This Row],[Bruto tov vorige schijf]],1)</f>
        <v>0.34538000000011382</v>
      </c>
    </row>
    <row r="170" spans="1:12" x14ac:dyDescent="0.25">
      <c r="A170" s="14">
        <v>9521</v>
      </c>
      <c r="B170" s="6">
        <f>LoonHeffing2020(Table1[[#This Row],[Belastbaar loon]])</f>
        <v>3556.0934999999999</v>
      </c>
      <c r="C170" s="6">
        <f>AlgemeneHeffingsKorting2020(Table1[[#This Row],[Belastbaar loon]])</f>
        <v>2711</v>
      </c>
      <c r="D170" s="14">
        <f>ArbeidsKorting2020(Table1[[#This Row],[Belastbaar loon]])</f>
        <v>267.73052000000001</v>
      </c>
      <c r="E170" s="14">
        <f>MAX(Table1[[#This Row],[Loonheffing]]-Table1[[#This Row],[Algemene Heffingskorting]]-Table1[[#This Row],[Arbeidskorting]],0)</f>
        <v>577.36297999999988</v>
      </c>
      <c r="F170" s="6">
        <f>Table1[[#This Row],[Belastbaar loon]]-Table1[[#This Row],[Belasting]]</f>
        <v>8943.6370200000001</v>
      </c>
      <c r="G170" s="2">
        <f>(Table1[[#This Row],[Belastbaar loon]]-Table1[[#This Row],[Netto loon]])/Table1[[#This Row],[Belastbaar loon]]</f>
        <v>6.0641001995588688E-2</v>
      </c>
      <c r="H170" s="14">
        <f ca="1">IF(ROW()=2, 0, INDIRECT(ADDRESS(ROW()-1,COLUMN(E:E))))</f>
        <v>573.90917999999988</v>
      </c>
      <c r="I170" s="14">
        <f ca="1">IF(ROW()=2, Table1[[#This Row],[Netto loon]], INDIRECT(ADDRESS(ROW()-1,COLUMN(F:F))))</f>
        <v>8937.0908199999994</v>
      </c>
      <c r="J170" s="6">
        <f ca="1">IF(ROW()=2, 0, Table1[[#This Row],[Belastbaar loon]]-INDIRECT(ADDRESS(ROW()-1,COLUMN(A:A))))</f>
        <v>10</v>
      </c>
      <c r="K170" s="6">
        <f ca="1">Table1[[#This Row],[Netto loon]]-Table1[[#This Row],[Netto vorige schijf]]</f>
        <v>6.546200000000681</v>
      </c>
      <c r="L170" s="2">
        <f ca="1">(Table1[[#This Row],[Bruto tov vorige schijf]]-Table1[[#This Row],[Netto tov vorige schijf]])/MAX(Table1[[#This Row],[Bruto tov vorige schijf]],1)</f>
        <v>0.34537999999993191</v>
      </c>
    </row>
    <row r="171" spans="1:12" x14ac:dyDescent="0.25">
      <c r="A171" s="14">
        <v>9531</v>
      </c>
      <c r="B171" s="6">
        <f>LoonHeffing2020(Table1[[#This Row],[Belastbaar loon]])</f>
        <v>3559.8285000000001</v>
      </c>
      <c r="C171" s="6">
        <f>AlgemeneHeffingsKorting2020(Table1[[#This Row],[Belastbaar loon]])</f>
        <v>2711</v>
      </c>
      <c r="D171" s="14">
        <f>ArbeidsKorting2020(Table1[[#This Row],[Belastbaar loon]])</f>
        <v>268.01171999999997</v>
      </c>
      <c r="E171" s="14">
        <f>MAX(Table1[[#This Row],[Loonheffing]]-Table1[[#This Row],[Algemene Heffingskorting]]-Table1[[#This Row],[Arbeidskorting]],0)</f>
        <v>580.81678000000011</v>
      </c>
      <c r="F171" s="6">
        <f>Table1[[#This Row],[Belastbaar loon]]-Table1[[#This Row],[Belasting]]</f>
        <v>8950.183219999999</v>
      </c>
      <c r="G171" s="2">
        <f>(Table1[[#This Row],[Belastbaar loon]]-Table1[[#This Row],[Netto loon]])/Table1[[#This Row],[Belastbaar loon]]</f>
        <v>6.093975238694796E-2</v>
      </c>
      <c r="H171" s="14">
        <f ca="1">IF(ROW()=2, 0, INDIRECT(ADDRESS(ROW()-1,COLUMN(E:E))))</f>
        <v>577.36297999999988</v>
      </c>
      <c r="I171" s="14">
        <f ca="1">IF(ROW()=2, Table1[[#This Row],[Netto loon]], INDIRECT(ADDRESS(ROW()-1,COLUMN(F:F))))</f>
        <v>8943.6370200000001</v>
      </c>
      <c r="J171" s="6">
        <f ca="1">IF(ROW()=2, 0, Table1[[#This Row],[Belastbaar loon]]-INDIRECT(ADDRESS(ROW()-1,COLUMN(A:A))))</f>
        <v>10</v>
      </c>
      <c r="K171" s="6">
        <f ca="1">Table1[[#This Row],[Netto loon]]-Table1[[#This Row],[Netto vorige schijf]]</f>
        <v>6.546199999998862</v>
      </c>
      <c r="L171" s="2">
        <f ca="1">(Table1[[#This Row],[Bruto tov vorige schijf]]-Table1[[#This Row],[Netto tov vorige schijf]])/MAX(Table1[[#This Row],[Bruto tov vorige schijf]],1)</f>
        <v>0.34538000000011382</v>
      </c>
    </row>
    <row r="172" spans="1:12" x14ac:dyDescent="0.25">
      <c r="A172" s="14">
        <v>9541</v>
      </c>
      <c r="B172" s="6">
        <f>LoonHeffing2020(Table1[[#This Row],[Belastbaar loon]])</f>
        <v>3563.5635000000002</v>
      </c>
      <c r="C172" s="6">
        <f>AlgemeneHeffingsKorting2020(Table1[[#This Row],[Belastbaar loon]])</f>
        <v>2711</v>
      </c>
      <c r="D172" s="14">
        <f>ArbeidsKorting2020(Table1[[#This Row],[Belastbaar loon]])</f>
        <v>268.29291999999998</v>
      </c>
      <c r="E172" s="14">
        <f>MAX(Table1[[#This Row],[Loonheffing]]-Table1[[#This Row],[Algemene Heffingskorting]]-Table1[[#This Row],[Arbeidskorting]],0)</f>
        <v>584.27058000000022</v>
      </c>
      <c r="F172" s="6">
        <f>Table1[[#This Row],[Belastbaar loon]]-Table1[[#This Row],[Belasting]]</f>
        <v>8956.7294199999997</v>
      </c>
      <c r="G172" s="2">
        <f>(Table1[[#This Row],[Belastbaar loon]]-Table1[[#This Row],[Netto loon]])/Table1[[#This Row],[Belastbaar loon]]</f>
        <v>6.1237876532858226E-2</v>
      </c>
      <c r="H172" s="14">
        <f ca="1">IF(ROW()=2, 0, INDIRECT(ADDRESS(ROW()-1,COLUMN(E:E))))</f>
        <v>580.81678000000011</v>
      </c>
      <c r="I172" s="14">
        <f ca="1">IF(ROW()=2, Table1[[#This Row],[Netto loon]], INDIRECT(ADDRESS(ROW()-1,COLUMN(F:F))))</f>
        <v>8950.183219999999</v>
      </c>
      <c r="J172" s="6">
        <f ca="1">IF(ROW()=2, 0, Table1[[#This Row],[Belastbaar loon]]-INDIRECT(ADDRESS(ROW()-1,COLUMN(A:A))))</f>
        <v>10</v>
      </c>
      <c r="K172" s="6">
        <f ca="1">Table1[[#This Row],[Netto loon]]-Table1[[#This Row],[Netto vorige schijf]]</f>
        <v>6.546200000000681</v>
      </c>
      <c r="L172" s="2">
        <f ca="1">(Table1[[#This Row],[Bruto tov vorige schijf]]-Table1[[#This Row],[Netto tov vorige schijf]])/MAX(Table1[[#This Row],[Bruto tov vorige schijf]],1)</f>
        <v>0.34537999999993191</v>
      </c>
    </row>
    <row r="173" spans="1:12" x14ac:dyDescent="0.25">
      <c r="A173" s="14">
        <v>9551</v>
      </c>
      <c r="B173" s="6">
        <f>LoonHeffing2020(Table1[[#This Row],[Belastbaar loon]])</f>
        <v>3567.2984999999999</v>
      </c>
      <c r="C173" s="6">
        <f>AlgemeneHeffingsKorting2020(Table1[[#This Row],[Belastbaar loon]])</f>
        <v>2711</v>
      </c>
      <c r="D173" s="14">
        <f>ArbeidsKorting2020(Table1[[#This Row],[Belastbaar loon]])</f>
        <v>268.57411999999999</v>
      </c>
      <c r="E173" s="14">
        <f>MAX(Table1[[#This Row],[Loonheffing]]-Table1[[#This Row],[Algemene Heffingskorting]]-Table1[[#This Row],[Arbeidskorting]],0)</f>
        <v>587.72437999999988</v>
      </c>
      <c r="F173" s="6">
        <f>Table1[[#This Row],[Belastbaar loon]]-Table1[[#This Row],[Belasting]]</f>
        <v>8963.2756200000003</v>
      </c>
      <c r="G173" s="2">
        <f>(Table1[[#This Row],[Belastbaar loon]]-Table1[[#This Row],[Netto loon]])/Table1[[#This Row],[Belastbaar loon]]</f>
        <v>6.1535376400376887E-2</v>
      </c>
      <c r="H173" s="14">
        <f ca="1">IF(ROW()=2, 0, INDIRECT(ADDRESS(ROW()-1,COLUMN(E:E))))</f>
        <v>584.27058000000022</v>
      </c>
      <c r="I173" s="14">
        <f ca="1">IF(ROW()=2, Table1[[#This Row],[Netto loon]], INDIRECT(ADDRESS(ROW()-1,COLUMN(F:F))))</f>
        <v>8956.7294199999997</v>
      </c>
      <c r="J173" s="6">
        <f ca="1">IF(ROW()=2, 0, Table1[[#This Row],[Belastbaar loon]]-INDIRECT(ADDRESS(ROW()-1,COLUMN(A:A))))</f>
        <v>10</v>
      </c>
      <c r="K173" s="6">
        <f ca="1">Table1[[#This Row],[Netto loon]]-Table1[[#This Row],[Netto vorige schijf]]</f>
        <v>6.546200000000681</v>
      </c>
      <c r="L173" s="2">
        <f ca="1">(Table1[[#This Row],[Bruto tov vorige schijf]]-Table1[[#This Row],[Netto tov vorige schijf]])/MAX(Table1[[#This Row],[Bruto tov vorige schijf]],1)</f>
        <v>0.34537999999993191</v>
      </c>
    </row>
    <row r="174" spans="1:12" x14ac:dyDescent="0.25">
      <c r="A174" s="14">
        <v>9561</v>
      </c>
      <c r="B174" s="6">
        <f>LoonHeffing2020(Table1[[#This Row],[Belastbaar loon]])</f>
        <v>3571.0335</v>
      </c>
      <c r="C174" s="6">
        <f>AlgemeneHeffingsKorting2020(Table1[[#This Row],[Belastbaar loon]])</f>
        <v>2711</v>
      </c>
      <c r="D174" s="14">
        <f>ArbeidsKorting2020(Table1[[#This Row],[Belastbaar loon]])</f>
        <v>268.85532000000001</v>
      </c>
      <c r="E174" s="14">
        <f>MAX(Table1[[#This Row],[Loonheffing]]-Table1[[#This Row],[Algemene Heffingskorting]]-Table1[[#This Row],[Arbeidskorting]],0)</f>
        <v>591.17818</v>
      </c>
      <c r="F174" s="6">
        <f>Table1[[#This Row],[Belastbaar loon]]-Table1[[#This Row],[Belasting]]</f>
        <v>8969.8218199999992</v>
      </c>
      <c r="G174" s="2">
        <f>(Table1[[#This Row],[Belastbaar loon]]-Table1[[#This Row],[Netto loon]])/Table1[[#This Row],[Belastbaar loon]]</f>
        <v>6.1832253948331847E-2</v>
      </c>
      <c r="H174" s="14">
        <f ca="1">IF(ROW()=2, 0, INDIRECT(ADDRESS(ROW()-1,COLUMN(E:E))))</f>
        <v>587.72437999999988</v>
      </c>
      <c r="I174" s="14">
        <f ca="1">IF(ROW()=2, Table1[[#This Row],[Netto loon]], INDIRECT(ADDRESS(ROW()-1,COLUMN(F:F))))</f>
        <v>8963.2756200000003</v>
      </c>
      <c r="J174" s="6">
        <f ca="1">IF(ROW()=2, 0, Table1[[#This Row],[Belastbaar loon]]-INDIRECT(ADDRESS(ROW()-1,COLUMN(A:A))))</f>
        <v>10</v>
      </c>
      <c r="K174" s="6">
        <f ca="1">Table1[[#This Row],[Netto loon]]-Table1[[#This Row],[Netto vorige schijf]]</f>
        <v>6.546199999998862</v>
      </c>
      <c r="L174" s="2">
        <f ca="1">(Table1[[#This Row],[Bruto tov vorige schijf]]-Table1[[#This Row],[Netto tov vorige schijf]])/MAX(Table1[[#This Row],[Bruto tov vorige schijf]],1)</f>
        <v>0.34538000000011382</v>
      </c>
    </row>
    <row r="175" spans="1:12" x14ac:dyDescent="0.25">
      <c r="A175" s="14">
        <v>9571</v>
      </c>
      <c r="B175" s="6">
        <f>LoonHeffing2020(Table1[[#This Row],[Belastbaar loon]])</f>
        <v>3574.7685000000001</v>
      </c>
      <c r="C175" s="6">
        <f>AlgemeneHeffingsKorting2020(Table1[[#This Row],[Belastbaar loon]])</f>
        <v>2711</v>
      </c>
      <c r="D175" s="14">
        <f>ArbeidsKorting2020(Table1[[#This Row],[Belastbaar loon]])</f>
        <v>269.13652000000002</v>
      </c>
      <c r="E175" s="14">
        <f>MAX(Table1[[#This Row],[Loonheffing]]-Table1[[#This Row],[Algemene Heffingskorting]]-Table1[[#This Row],[Arbeidskorting]],0)</f>
        <v>594.63198000000011</v>
      </c>
      <c r="F175" s="6">
        <f>Table1[[#This Row],[Belastbaar loon]]-Table1[[#This Row],[Belasting]]</f>
        <v>8976.3680199999999</v>
      </c>
      <c r="G175" s="2">
        <f>(Table1[[#This Row],[Belastbaar loon]]-Table1[[#This Row],[Netto loon]])/Table1[[#This Row],[Belastbaar loon]]</f>
        <v>6.2128511127363922E-2</v>
      </c>
      <c r="H175" s="14">
        <f ca="1">IF(ROW()=2, 0, INDIRECT(ADDRESS(ROW()-1,COLUMN(E:E))))</f>
        <v>591.17818</v>
      </c>
      <c r="I175" s="14">
        <f ca="1">IF(ROW()=2, Table1[[#This Row],[Netto loon]], INDIRECT(ADDRESS(ROW()-1,COLUMN(F:F))))</f>
        <v>8969.8218199999992</v>
      </c>
      <c r="J175" s="6">
        <f ca="1">IF(ROW()=2, 0, Table1[[#This Row],[Belastbaar loon]]-INDIRECT(ADDRESS(ROW()-1,COLUMN(A:A))))</f>
        <v>10</v>
      </c>
      <c r="K175" s="6">
        <f ca="1">Table1[[#This Row],[Netto loon]]-Table1[[#This Row],[Netto vorige schijf]]</f>
        <v>6.546200000000681</v>
      </c>
      <c r="L175" s="2">
        <f ca="1">(Table1[[#This Row],[Bruto tov vorige schijf]]-Table1[[#This Row],[Netto tov vorige schijf]])/MAX(Table1[[#This Row],[Bruto tov vorige schijf]],1)</f>
        <v>0.34537999999993191</v>
      </c>
    </row>
    <row r="176" spans="1:12" x14ac:dyDescent="0.25">
      <c r="A176" s="14">
        <v>9581</v>
      </c>
      <c r="B176" s="6">
        <f>LoonHeffing2020(Table1[[#This Row],[Belastbaar loon]])</f>
        <v>3578.5034999999998</v>
      </c>
      <c r="C176" s="6">
        <f>AlgemeneHeffingsKorting2020(Table1[[#This Row],[Belastbaar loon]])</f>
        <v>2711</v>
      </c>
      <c r="D176" s="14">
        <f>ArbeidsKorting2020(Table1[[#This Row],[Belastbaar loon]])</f>
        <v>269.41771999999997</v>
      </c>
      <c r="E176" s="14">
        <f>MAX(Table1[[#This Row],[Loonheffing]]-Table1[[#This Row],[Algemene Heffingskorting]]-Table1[[#This Row],[Arbeidskorting]],0)</f>
        <v>598.08577999999989</v>
      </c>
      <c r="F176" s="6">
        <f>Table1[[#This Row],[Belastbaar loon]]-Table1[[#This Row],[Belasting]]</f>
        <v>8982.9142200000006</v>
      </c>
      <c r="G176" s="2">
        <f>(Table1[[#This Row],[Belastbaar loon]]-Table1[[#This Row],[Netto loon]])/Table1[[#This Row],[Belastbaar loon]]</f>
        <v>6.242414987997072E-2</v>
      </c>
      <c r="H176" s="14">
        <f ca="1">IF(ROW()=2, 0, INDIRECT(ADDRESS(ROW()-1,COLUMN(E:E))))</f>
        <v>594.63198000000011</v>
      </c>
      <c r="I176" s="14">
        <f ca="1">IF(ROW()=2, Table1[[#This Row],[Netto loon]], INDIRECT(ADDRESS(ROW()-1,COLUMN(F:F))))</f>
        <v>8976.3680199999999</v>
      </c>
      <c r="J176" s="6">
        <f ca="1">IF(ROW()=2, 0, Table1[[#This Row],[Belastbaar loon]]-INDIRECT(ADDRESS(ROW()-1,COLUMN(A:A))))</f>
        <v>10</v>
      </c>
      <c r="K176" s="6">
        <f ca="1">Table1[[#This Row],[Netto loon]]-Table1[[#This Row],[Netto vorige schijf]]</f>
        <v>6.546200000000681</v>
      </c>
      <c r="L176" s="2">
        <f ca="1">(Table1[[#This Row],[Bruto tov vorige schijf]]-Table1[[#This Row],[Netto tov vorige schijf]])/MAX(Table1[[#This Row],[Bruto tov vorige schijf]],1)</f>
        <v>0.34537999999993191</v>
      </c>
    </row>
    <row r="177" spans="1:12" x14ac:dyDescent="0.25">
      <c r="A177" s="14">
        <v>9591</v>
      </c>
      <c r="B177" s="6">
        <f>LoonHeffing2020(Table1[[#This Row],[Belastbaar loon]])</f>
        <v>3582.2384999999999</v>
      </c>
      <c r="C177" s="6">
        <f>AlgemeneHeffingsKorting2020(Table1[[#This Row],[Belastbaar loon]])</f>
        <v>2711</v>
      </c>
      <c r="D177" s="14">
        <f>ArbeidsKorting2020(Table1[[#This Row],[Belastbaar loon]])</f>
        <v>269.69891999999999</v>
      </c>
      <c r="E177" s="14">
        <f>MAX(Table1[[#This Row],[Loonheffing]]-Table1[[#This Row],[Algemene Heffingskorting]]-Table1[[#This Row],[Arbeidskorting]],0)</f>
        <v>601.53957999999989</v>
      </c>
      <c r="F177" s="6">
        <f>Table1[[#This Row],[Belastbaar loon]]-Table1[[#This Row],[Belasting]]</f>
        <v>8989.4604199999994</v>
      </c>
      <c r="G177" s="2">
        <f>(Table1[[#This Row],[Belastbaar loon]]-Table1[[#This Row],[Netto loon]])/Table1[[#This Row],[Belastbaar loon]]</f>
        <v>6.2719172140548493E-2</v>
      </c>
      <c r="H177" s="14">
        <f ca="1">IF(ROW()=2, 0, INDIRECT(ADDRESS(ROW()-1,COLUMN(E:E))))</f>
        <v>598.08577999999989</v>
      </c>
      <c r="I177" s="14">
        <f ca="1">IF(ROW()=2, Table1[[#This Row],[Netto loon]], INDIRECT(ADDRESS(ROW()-1,COLUMN(F:F))))</f>
        <v>8982.9142200000006</v>
      </c>
      <c r="J177" s="6">
        <f ca="1">IF(ROW()=2, 0, Table1[[#This Row],[Belastbaar loon]]-INDIRECT(ADDRESS(ROW()-1,COLUMN(A:A))))</f>
        <v>10</v>
      </c>
      <c r="K177" s="6">
        <f ca="1">Table1[[#This Row],[Netto loon]]-Table1[[#This Row],[Netto vorige schijf]]</f>
        <v>6.546199999998862</v>
      </c>
      <c r="L177" s="2">
        <f ca="1">(Table1[[#This Row],[Bruto tov vorige schijf]]-Table1[[#This Row],[Netto tov vorige schijf]])/MAX(Table1[[#This Row],[Bruto tov vorige schijf]],1)</f>
        <v>0.34538000000011382</v>
      </c>
    </row>
    <row r="178" spans="1:12" x14ac:dyDescent="0.25">
      <c r="A178" s="14">
        <v>9601</v>
      </c>
      <c r="B178" s="6">
        <f>LoonHeffing2020(Table1[[#This Row],[Belastbaar loon]])</f>
        <v>3585.9735000000001</v>
      </c>
      <c r="C178" s="6">
        <f>AlgemeneHeffingsKorting2020(Table1[[#This Row],[Belastbaar loon]])</f>
        <v>2711</v>
      </c>
      <c r="D178" s="14">
        <f>ArbeidsKorting2020(Table1[[#This Row],[Belastbaar loon]])</f>
        <v>269.98012</v>
      </c>
      <c r="E178" s="14">
        <f>MAX(Table1[[#This Row],[Loonheffing]]-Table1[[#This Row],[Algemene Heffingskorting]]-Table1[[#This Row],[Arbeidskorting]],0)</f>
        <v>604.99338000000012</v>
      </c>
      <c r="F178" s="6">
        <f>Table1[[#This Row],[Belastbaar loon]]-Table1[[#This Row],[Belasting]]</f>
        <v>8996.0066200000001</v>
      </c>
      <c r="G178" s="2">
        <f>(Table1[[#This Row],[Belastbaar loon]]-Table1[[#This Row],[Netto loon]])/Table1[[#This Row],[Belastbaar loon]]</f>
        <v>6.3013579835433792E-2</v>
      </c>
      <c r="H178" s="14">
        <f ca="1">IF(ROW()=2, 0, INDIRECT(ADDRESS(ROW()-1,COLUMN(E:E))))</f>
        <v>601.53957999999989</v>
      </c>
      <c r="I178" s="14">
        <f ca="1">IF(ROW()=2, Table1[[#This Row],[Netto loon]], INDIRECT(ADDRESS(ROW()-1,COLUMN(F:F))))</f>
        <v>8989.4604199999994</v>
      </c>
      <c r="J178" s="6">
        <f ca="1">IF(ROW()=2, 0, Table1[[#This Row],[Belastbaar loon]]-INDIRECT(ADDRESS(ROW()-1,COLUMN(A:A))))</f>
        <v>10</v>
      </c>
      <c r="K178" s="6">
        <f ca="1">Table1[[#This Row],[Netto loon]]-Table1[[#This Row],[Netto vorige schijf]]</f>
        <v>6.546200000000681</v>
      </c>
      <c r="L178" s="2">
        <f ca="1">(Table1[[#This Row],[Bruto tov vorige schijf]]-Table1[[#This Row],[Netto tov vorige schijf]])/MAX(Table1[[#This Row],[Bruto tov vorige schijf]],1)</f>
        <v>0.34537999999993191</v>
      </c>
    </row>
    <row r="179" spans="1:12" x14ac:dyDescent="0.25">
      <c r="A179" s="14">
        <v>9611</v>
      </c>
      <c r="B179" s="6">
        <f>LoonHeffing2020(Table1[[#This Row],[Belastbaar loon]])</f>
        <v>3589.7085000000002</v>
      </c>
      <c r="C179" s="6">
        <f>AlgemeneHeffingsKorting2020(Table1[[#This Row],[Belastbaar loon]])</f>
        <v>2711</v>
      </c>
      <c r="D179" s="14">
        <f>ArbeidsKorting2020(Table1[[#This Row],[Belastbaar loon]])</f>
        <v>270.26132000000001</v>
      </c>
      <c r="E179" s="14">
        <f>MAX(Table1[[#This Row],[Loonheffing]]-Table1[[#This Row],[Algemene Heffingskorting]]-Table1[[#This Row],[Arbeidskorting]],0)</f>
        <v>608.44718000000012</v>
      </c>
      <c r="F179" s="6">
        <f>Table1[[#This Row],[Belastbaar loon]]-Table1[[#This Row],[Belasting]]</f>
        <v>9002.5528200000008</v>
      </c>
      <c r="G179" s="2">
        <f>(Table1[[#This Row],[Belastbaar loon]]-Table1[[#This Row],[Netto loon]])/Table1[[#This Row],[Belastbaar loon]]</f>
        <v>6.3307374882946535E-2</v>
      </c>
      <c r="H179" s="14">
        <f ca="1">IF(ROW()=2, 0, INDIRECT(ADDRESS(ROW()-1,COLUMN(E:E))))</f>
        <v>604.99338000000012</v>
      </c>
      <c r="I179" s="14">
        <f ca="1">IF(ROW()=2, Table1[[#This Row],[Netto loon]], INDIRECT(ADDRESS(ROW()-1,COLUMN(F:F))))</f>
        <v>8996.0066200000001</v>
      </c>
      <c r="J179" s="6">
        <f ca="1">IF(ROW()=2, 0, Table1[[#This Row],[Belastbaar loon]]-INDIRECT(ADDRESS(ROW()-1,COLUMN(A:A))))</f>
        <v>10</v>
      </c>
      <c r="K179" s="6">
        <f ca="1">Table1[[#This Row],[Netto loon]]-Table1[[#This Row],[Netto vorige schijf]]</f>
        <v>6.546200000000681</v>
      </c>
      <c r="L179" s="2">
        <f ca="1">(Table1[[#This Row],[Bruto tov vorige schijf]]-Table1[[#This Row],[Netto tov vorige schijf]])/MAX(Table1[[#This Row],[Bruto tov vorige schijf]],1)</f>
        <v>0.34537999999993191</v>
      </c>
    </row>
    <row r="180" spans="1:12" x14ac:dyDescent="0.25">
      <c r="A180" s="14">
        <v>9621</v>
      </c>
      <c r="B180" s="6">
        <f>LoonHeffing2020(Table1[[#This Row],[Belastbaar loon]])</f>
        <v>3593.4434999999999</v>
      </c>
      <c r="C180" s="6">
        <f>AlgemeneHeffingsKorting2020(Table1[[#This Row],[Belastbaar loon]])</f>
        <v>2711</v>
      </c>
      <c r="D180" s="14">
        <f>ArbeidsKorting2020(Table1[[#This Row],[Belastbaar loon]])</f>
        <v>270.54251999999997</v>
      </c>
      <c r="E180" s="14">
        <f>MAX(Table1[[#This Row],[Loonheffing]]-Table1[[#This Row],[Algemene Heffingskorting]]-Table1[[#This Row],[Arbeidskorting]],0)</f>
        <v>611.90097999999989</v>
      </c>
      <c r="F180" s="6">
        <f>Table1[[#This Row],[Belastbaar loon]]-Table1[[#This Row],[Belasting]]</f>
        <v>9009.0990199999997</v>
      </c>
      <c r="G180" s="2">
        <f>(Table1[[#This Row],[Belastbaar loon]]-Table1[[#This Row],[Netto loon]])/Table1[[#This Row],[Belastbaar loon]]</f>
        <v>6.3600559193431078E-2</v>
      </c>
      <c r="H180" s="14">
        <f ca="1">IF(ROW()=2, 0, INDIRECT(ADDRESS(ROW()-1,COLUMN(E:E))))</f>
        <v>608.44718000000012</v>
      </c>
      <c r="I180" s="14">
        <f ca="1">IF(ROW()=2, Table1[[#This Row],[Netto loon]], INDIRECT(ADDRESS(ROW()-1,COLUMN(F:F))))</f>
        <v>9002.5528200000008</v>
      </c>
      <c r="J180" s="6">
        <f ca="1">IF(ROW()=2, 0, Table1[[#This Row],[Belastbaar loon]]-INDIRECT(ADDRESS(ROW()-1,COLUMN(A:A))))</f>
        <v>10</v>
      </c>
      <c r="K180" s="6">
        <f ca="1">Table1[[#This Row],[Netto loon]]-Table1[[#This Row],[Netto vorige schijf]]</f>
        <v>6.546199999998862</v>
      </c>
      <c r="L180" s="2">
        <f ca="1">(Table1[[#This Row],[Bruto tov vorige schijf]]-Table1[[#This Row],[Netto tov vorige schijf]])/MAX(Table1[[#This Row],[Bruto tov vorige schijf]],1)</f>
        <v>0.34538000000011382</v>
      </c>
    </row>
    <row r="181" spans="1:12" x14ac:dyDescent="0.25">
      <c r="A181" s="14">
        <v>9631</v>
      </c>
      <c r="B181" s="6">
        <f>LoonHeffing2020(Table1[[#This Row],[Belastbaar loon]])</f>
        <v>3597.1785</v>
      </c>
      <c r="C181" s="6">
        <f>AlgemeneHeffingsKorting2020(Table1[[#This Row],[Belastbaar loon]])</f>
        <v>2711</v>
      </c>
      <c r="D181" s="14">
        <f>ArbeidsKorting2020(Table1[[#This Row],[Belastbaar loon]])</f>
        <v>270.82371999999998</v>
      </c>
      <c r="E181" s="14">
        <f>MAX(Table1[[#This Row],[Loonheffing]]-Table1[[#This Row],[Algemene Heffingskorting]]-Table1[[#This Row],[Arbeidskorting]],0)</f>
        <v>615.35478000000001</v>
      </c>
      <c r="F181" s="6">
        <f>Table1[[#This Row],[Belastbaar loon]]-Table1[[#This Row],[Belasting]]</f>
        <v>9015.6452200000003</v>
      </c>
      <c r="G181" s="2">
        <f>(Table1[[#This Row],[Belastbaar loon]]-Table1[[#This Row],[Netto loon]])/Table1[[#This Row],[Belastbaar loon]]</f>
        <v>6.3893134669297025E-2</v>
      </c>
      <c r="H181" s="14">
        <f ca="1">IF(ROW()=2, 0, INDIRECT(ADDRESS(ROW()-1,COLUMN(E:E))))</f>
        <v>611.90097999999989</v>
      </c>
      <c r="I181" s="14">
        <f ca="1">IF(ROW()=2, Table1[[#This Row],[Netto loon]], INDIRECT(ADDRESS(ROW()-1,COLUMN(F:F))))</f>
        <v>9009.0990199999997</v>
      </c>
      <c r="J181" s="6">
        <f ca="1">IF(ROW()=2, 0, Table1[[#This Row],[Belastbaar loon]]-INDIRECT(ADDRESS(ROW()-1,COLUMN(A:A))))</f>
        <v>10</v>
      </c>
      <c r="K181" s="6">
        <f ca="1">Table1[[#This Row],[Netto loon]]-Table1[[#This Row],[Netto vorige schijf]]</f>
        <v>6.546200000000681</v>
      </c>
      <c r="L181" s="2">
        <f ca="1">(Table1[[#This Row],[Bruto tov vorige schijf]]-Table1[[#This Row],[Netto tov vorige schijf]])/MAX(Table1[[#This Row],[Bruto tov vorige schijf]],1)</f>
        <v>0.34537999999993191</v>
      </c>
    </row>
    <row r="182" spans="1:12" x14ac:dyDescent="0.25">
      <c r="A182" s="14">
        <v>9641</v>
      </c>
      <c r="B182" s="6">
        <f>LoonHeffing2020(Table1[[#This Row],[Belastbaar loon]])</f>
        <v>3600.9135000000001</v>
      </c>
      <c r="C182" s="6">
        <f>AlgemeneHeffingsKorting2020(Table1[[#This Row],[Belastbaar loon]])</f>
        <v>2711</v>
      </c>
      <c r="D182" s="14">
        <f>ArbeidsKorting2020(Table1[[#This Row],[Belastbaar loon]])</f>
        <v>271.10491999999999</v>
      </c>
      <c r="E182" s="14">
        <f>MAX(Table1[[#This Row],[Loonheffing]]-Table1[[#This Row],[Algemene Heffingskorting]]-Table1[[#This Row],[Arbeidskorting]],0)</f>
        <v>618.80858000000012</v>
      </c>
      <c r="F182" s="6">
        <f>Table1[[#This Row],[Belastbaar loon]]-Table1[[#This Row],[Belasting]]</f>
        <v>9022.1914199999992</v>
      </c>
      <c r="G182" s="2">
        <f>(Table1[[#This Row],[Belastbaar loon]]-Table1[[#This Row],[Netto loon]])/Table1[[#This Row],[Belastbaar loon]]</f>
        <v>6.4185103205061794E-2</v>
      </c>
      <c r="H182" s="14">
        <f ca="1">IF(ROW()=2, 0, INDIRECT(ADDRESS(ROW()-1,COLUMN(E:E))))</f>
        <v>615.35478000000001</v>
      </c>
      <c r="I182" s="14">
        <f ca="1">IF(ROW()=2, Table1[[#This Row],[Netto loon]], INDIRECT(ADDRESS(ROW()-1,COLUMN(F:F))))</f>
        <v>9015.6452200000003</v>
      </c>
      <c r="J182" s="6">
        <f ca="1">IF(ROW()=2, 0, Table1[[#This Row],[Belastbaar loon]]-INDIRECT(ADDRESS(ROW()-1,COLUMN(A:A))))</f>
        <v>10</v>
      </c>
      <c r="K182" s="6">
        <f ca="1">Table1[[#This Row],[Netto loon]]-Table1[[#This Row],[Netto vorige schijf]]</f>
        <v>6.546199999998862</v>
      </c>
      <c r="L182" s="2">
        <f ca="1">(Table1[[#This Row],[Bruto tov vorige schijf]]-Table1[[#This Row],[Netto tov vorige schijf]])/MAX(Table1[[#This Row],[Bruto tov vorige schijf]],1)</f>
        <v>0.34538000000011382</v>
      </c>
    </row>
    <row r="183" spans="1:12" x14ac:dyDescent="0.25">
      <c r="A183" s="14">
        <v>9651</v>
      </c>
      <c r="B183" s="6">
        <f>LoonHeffing2020(Table1[[#This Row],[Belastbaar loon]])</f>
        <v>3604.6484999999998</v>
      </c>
      <c r="C183" s="6">
        <f>AlgemeneHeffingsKorting2020(Table1[[#This Row],[Belastbaar loon]])</f>
        <v>2711</v>
      </c>
      <c r="D183" s="14">
        <f>ArbeidsKorting2020(Table1[[#This Row],[Belastbaar loon]])</f>
        <v>271.38612000000001</v>
      </c>
      <c r="E183" s="14">
        <f>MAX(Table1[[#This Row],[Loonheffing]]-Table1[[#This Row],[Algemene Heffingskorting]]-Table1[[#This Row],[Arbeidskorting]],0)</f>
        <v>622.26237999999978</v>
      </c>
      <c r="F183" s="6">
        <f>Table1[[#This Row],[Belastbaar loon]]-Table1[[#This Row],[Belasting]]</f>
        <v>9028.7376199999999</v>
      </c>
      <c r="G183" s="2">
        <f>(Table1[[#This Row],[Belastbaar loon]]-Table1[[#This Row],[Netto loon]])/Table1[[#This Row],[Belastbaar loon]]</f>
        <v>6.4476466687389919E-2</v>
      </c>
      <c r="H183" s="14">
        <f ca="1">IF(ROW()=2, 0, INDIRECT(ADDRESS(ROW()-1,COLUMN(E:E))))</f>
        <v>618.80858000000012</v>
      </c>
      <c r="I183" s="14">
        <f ca="1">IF(ROW()=2, Table1[[#This Row],[Netto loon]], INDIRECT(ADDRESS(ROW()-1,COLUMN(F:F))))</f>
        <v>9022.1914199999992</v>
      </c>
      <c r="J183" s="6">
        <f ca="1">IF(ROW()=2, 0, Table1[[#This Row],[Belastbaar loon]]-INDIRECT(ADDRESS(ROW()-1,COLUMN(A:A))))</f>
        <v>10</v>
      </c>
      <c r="K183" s="6">
        <f ca="1">Table1[[#This Row],[Netto loon]]-Table1[[#This Row],[Netto vorige schijf]]</f>
        <v>6.546200000000681</v>
      </c>
      <c r="L183" s="2">
        <f ca="1">(Table1[[#This Row],[Bruto tov vorige schijf]]-Table1[[#This Row],[Netto tov vorige schijf]])/MAX(Table1[[#This Row],[Bruto tov vorige schijf]],1)</f>
        <v>0.34537999999993191</v>
      </c>
    </row>
    <row r="184" spans="1:12" x14ac:dyDescent="0.25">
      <c r="A184" s="14">
        <v>9661</v>
      </c>
      <c r="B184" s="6">
        <f>LoonHeffing2020(Table1[[#This Row],[Belastbaar loon]])</f>
        <v>3608.3834999999999</v>
      </c>
      <c r="C184" s="6">
        <f>AlgemeneHeffingsKorting2020(Table1[[#This Row],[Belastbaar loon]])</f>
        <v>2711</v>
      </c>
      <c r="D184" s="14">
        <f>ArbeidsKorting2020(Table1[[#This Row],[Belastbaar loon]])</f>
        <v>271.66732000000002</v>
      </c>
      <c r="E184" s="14">
        <f>MAX(Table1[[#This Row],[Loonheffing]]-Table1[[#This Row],[Algemene Heffingskorting]]-Table1[[#This Row],[Arbeidskorting]],0)</f>
        <v>625.71617999999989</v>
      </c>
      <c r="F184" s="6">
        <f>Table1[[#This Row],[Belastbaar loon]]-Table1[[#This Row],[Belasting]]</f>
        <v>9035.2838200000006</v>
      </c>
      <c r="G184" s="2">
        <f>(Table1[[#This Row],[Belastbaar loon]]-Table1[[#This Row],[Netto loon]])/Table1[[#This Row],[Belastbaar loon]]</f>
        <v>6.4767226995135027E-2</v>
      </c>
      <c r="H184" s="14">
        <f ca="1">IF(ROW()=2, 0, INDIRECT(ADDRESS(ROW()-1,COLUMN(E:E))))</f>
        <v>622.26237999999978</v>
      </c>
      <c r="I184" s="14">
        <f ca="1">IF(ROW()=2, Table1[[#This Row],[Netto loon]], INDIRECT(ADDRESS(ROW()-1,COLUMN(F:F))))</f>
        <v>9028.7376199999999</v>
      </c>
      <c r="J184" s="6">
        <f ca="1">IF(ROW()=2, 0, Table1[[#This Row],[Belastbaar loon]]-INDIRECT(ADDRESS(ROW()-1,COLUMN(A:A))))</f>
        <v>10</v>
      </c>
      <c r="K184" s="6">
        <f ca="1">Table1[[#This Row],[Netto loon]]-Table1[[#This Row],[Netto vorige schijf]]</f>
        <v>6.546200000000681</v>
      </c>
      <c r="L184" s="2">
        <f ca="1">(Table1[[#This Row],[Bruto tov vorige schijf]]-Table1[[#This Row],[Netto tov vorige schijf]])/MAX(Table1[[#This Row],[Bruto tov vorige schijf]],1)</f>
        <v>0.34537999999993191</v>
      </c>
    </row>
    <row r="185" spans="1:12" x14ac:dyDescent="0.25">
      <c r="A185" s="14">
        <v>9671</v>
      </c>
      <c r="B185" s="6">
        <f>LoonHeffing2020(Table1[[#This Row],[Belastbaar loon]])</f>
        <v>3612.1185</v>
      </c>
      <c r="C185" s="6">
        <f>AlgemeneHeffingsKorting2020(Table1[[#This Row],[Belastbaar loon]])</f>
        <v>2711</v>
      </c>
      <c r="D185" s="14">
        <f>ArbeidsKorting2020(Table1[[#This Row],[Belastbaar loon]])</f>
        <v>271.94851999999997</v>
      </c>
      <c r="E185" s="14">
        <f>MAX(Table1[[#This Row],[Loonheffing]]-Table1[[#This Row],[Algemene Heffingskorting]]-Table1[[#This Row],[Arbeidskorting]],0)</f>
        <v>629.16998000000012</v>
      </c>
      <c r="F185" s="6">
        <f>Table1[[#This Row],[Belastbaar loon]]-Table1[[#This Row],[Belasting]]</f>
        <v>9041.8300199999994</v>
      </c>
      <c r="G185" s="2">
        <f>(Table1[[#This Row],[Belastbaar loon]]-Table1[[#This Row],[Netto loon]])/Table1[[#This Row],[Belastbaar loon]]</f>
        <v>6.5057385999379644E-2</v>
      </c>
      <c r="H185" s="14">
        <f ca="1">IF(ROW()=2, 0, INDIRECT(ADDRESS(ROW()-1,COLUMN(E:E))))</f>
        <v>625.71617999999989</v>
      </c>
      <c r="I185" s="14">
        <f ca="1">IF(ROW()=2, Table1[[#This Row],[Netto loon]], INDIRECT(ADDRESS(ROW()-1,COLUMN(F:F))))</f>
        <v>9035.2838200000006</v>
      </c>
      <c r="J185" s="6">
        <f ca="1">IF(ROW()=2, 0, Table1[[#This Row],[Belastbaar loon]]-INDIRECT(ADDRESS(ROW()-1,COLUMN(A:A))))</f>
        <v>10</v>
      </c>
      <c r="K185" s="6">
        <f ca="1">Table1[[#This Row],[Netto loon]]-Table1[[#This Row],[Netto vorige schijf]]</f>
        <v>6.546199999998862</v>
      </c>
      <c r="L185" s="2">
        <f ca="1">(Table1[[#This Row],[Bruto tov vorige schijf]]-Table1[[#This Row],[Netto tov vorige schijf]])/MAX(Table1[[#This Row],[Bruto tov vorige schijf]],1)</f>
        <v>0.34538000000011382</v>
      </c>
    </row>
    <row r="186" spans="1:12" x14ac:dyDescent="0.25">
      <c r="A186" s="14">
        <v>9681</v>
      </c>
      <c r="B186" s="6">
        <f>LoonHeffing2020(Table1[[#This Row],[Belastbaar loon]])</f>
        <v>3615.8535000000002</v>
      </c>
      <c r="C186" s="6">
        <f>AlgemeneHeffingsKorting2020(Table1[[#This Row],[Belastbaar loon]])</f>
        <v>2711</v>
      </c>
      <c r="D186" s="14">
        <f>ArbeidsKorting2020(Table1[[#This Row],[Belastbaar loon]])</f>
        <v>272.22971999999999</v>
      </c>
      <c r="E186" s="14">
        <f>MAX(Table1[[#This Row],[Loonheffing]]-Table1[[#This Row],[Algemene Heffingskorting]]-Table1[[#This Row],[Arbeidskorting]],0)</f>
        <v>632.62378000000012</v>
      </c>
      <c r="F186" s="6">
        <f>Table1[[#This Row],[Belastbaar loon]]-Table1[[#This Row],[Belasting]]</f>
        <v>9048.3762200000001</v>
      </c>
      <c r="G186" s="2">
        <f>(Table1[[#This Row],[Belastbaar loon]]-Table1[[#This Row],[Netto loon]])/Table1[[#This Row],[Belastbaar loon]]</f>
        <v>6.534694556347484E-2</v>
      </c>
      <c r="H186" s="14">
        <f ca="1">IF(ROW()=2, 0, INDIRECT(ADDRESS(ROW()-1,COLUMN(E:E))))</f>
        <v>629.16998000000012</v>
      </c>
      <c r="I186" s="14">
        <f ca="1">IF(ROW()=2, Table1[[#This Row],[Netto loon]], INDIRECT(ADDRESS(ROW()-1,COLUMN(F:F))))</f>
        <v>9041.8300199999994</v>
      </c>
      <c r="J186" s="6">
        <f ca="1">IF(ROW()=2, 0, Table1[[#This Row],[Belastbaar loon]]-INDIRECT(ADDRESS(ROW()-1,COLUMN(A:A))))</f>
        <v>10</v>
      </c>
      <c r="K186" s="6">
        <f ca="1">Table1[[#This Row],[Netto loon]]-Table1[[#This Row],[Netto vorige schijf]]</f>
        <v>6.546200000000681</v>
      </c>
      <c r="L186" s="2">
        <f ca="1">(Table1[[#This Row],[Bruto tov vorige schijf]]-Table1[[#This Row],[Netto tov vorige schijf]])/MAX(Table1[[#This Row],[Bruto tov vorige schijf]],1)</f>
        <v>0.34537999999993191</v>
      </c>
    </row>
    <row r="187" spans="1:12" x14ac:dyDescent="0.25">
      <c r="A187" s="14">
        <v>9691</v>
      </c>
      <c r="B187" s="6">
        <f>LoonHeffing2020(Table1[[#This Row],[Belastbaar loon]])</f>
        <v>3619.5884999999998</v>
      </c>
      <c r="C187" s="6">
        <f>AlgemeneHeffingsKorting2020(Table1[[#This Row],[Belastbaar loon]])</f>
        <v>2711</v>
      </c>
      <c r="D187" s="14">
        <f>ArbeidsKorting2020(Table1[[#This Row],[Belastbaar loon]])</f>
        <v>272.51092</v>
      </c>
      <c r="E187" s="14">
        <f>MAX(Table1[[#This Row],[Loonheffing]]-Table1[[#This Row],[Algemene Heffingskorting]]-Table1[[#This Row],[Arbeidskorting]],0)</f>
        <v>636.0775799999999</v>
      </c>
      <c r="F187" s="6">
        <f>Table1[[#This Row],[Belastbaar loon]]-Table1[[#This Row],[Belasting]]</f>
        <v>9054.9224200000008</v>
      </c>
      <c r="G187" s="2">
        <f>(Table1[[#This Row],[Belastbaar loon]]-Table1[[#This Row],[Netto loon]])/Table1[[#This Row],[Belastbaar loon]]</f>
        <v>6.5635907543081129E-2</v>
      </c>
      <c r="H187" s="14">
        <f ca="1">IF(ROW()=2, 0, INDIRECT(ADDRESS(ROW()-1,COLUMN(E:E))))</f>
        <v>632.62378000000012</v>
      </c>
      <c r="I187" s="14">
        <f ca="1">IF(ROW()=2, Table1[[#This Row],[Netto loon]], INDIRECT(ADDRESS(ROW()-1,COLUMN(F:F))))</f>
        <v>9048.3762200000001</v>
      </c>
      <c r="J187" s="6">
        <f ca="1">IF(ROW()=2, 0, Table1[[#This Row],[Belastbaar loon]]-INDIRECT(ADDRESS(ROW()-1,COLUMN(A:A))))</f>
        <v>10</v>
      </c>
      <c r="K187" s="6">
        <f ca="1">Table1[[#This Row],[Netto loon]]-Table1[[#This Row],[Netto vorige schijf]]</f>
        <v>6.546200000000681</v>
      </c>
      <c r="L187" s="2">
        <f ca="1">(Table1[[#This Row],[Bruto tov vorige schijf]]-Table1[[#This Row],[Netto tov vorige schijf]])/MAX(Table1[[#This Row],[Bruto tov vorige schijf]],1)</f>
        <v>0.34537999999993191</v>
      </c>
    </row>
    <row r="188" spans="1:12" x14ac:dyDescent="0.25">
      <c r="A188" s="14">
        <v>9701</v>
      </c>
      <c r="B188" s="6">
        <f>LoonHeffing2020(Table1[[#This Row],[Belastbaar loon]])</f>
        <v>3623.3235</v>
      </c>
      <c r="C188" s="6">
        <f>AlgemeneHeffingsKorting2020(Table1[[#This Row],[Belastbaar loon]])</f>
        <v>2711</v>
      </c>
      <c r="D188" s="14">
        <f>ArbeidsKorting2020(Table1[[#This Row],[Belastbaar loon]])</f>
        <v>272.79212000000001</v>
      </c>
      <c r="E188" s="14">
        <f>MAX(Table1[[#This Row],[Loonheffing]]-Table1[[#This Row],[Algemene Heffingskorting]]-Table1[[#This Row],[Arbeidskorting]],0)</f>
        <v>639.5313799999999</v>
      </c>
      <c r="F188" s="6">
        <f>Table1[[#This Row],[Belastbaar loon]]-Table1[[#This Row],[Belasting]]</f>
        <v>9061.4686199999996</v>
      </c>
      <c r="G188" s="2">
        <f>(Table1[[#This Row],[Belastbaar loon]]-Table1[[#This Row],[Netto loon]])/Table1[[#This Row],[Belastbaar loon]]</f>
        <v>6.5924273786207646E-2</v>
      </c>
      <c r="H188" s="14">
        <f ca="1">IF(ROW()=2, 0, INDIRECT(ADDRESS(ROW()-1,COLUMN(E:E))))</f>
        <v>636.0775799999999</v>
      </c>
      <c r="I188" s="14">
        <f ca="1">IF(ROW()=2, Table1[[#This Row],[Netto loon]], INDIRECT(ADDRESS(ROW()-1,COLUMN(F:F))))</f>
        <v>9054.9224200000008</v>
      </c>
      <c r="J188" s="6">
        <f ca="1">IF(ROW()=2, 0, Table1[[#This Row],[Belastbaar loon]]-INDIRECT(ADDRESS(ROW()-1,COLUMN(A:A))))</f>
        <v>10</v>
      </c>
      <c r="K188" s="6">
        <f ca="1">Table1[[#This Row],[Netto loon]]-Table1[[#This Row],[Netto vorige schijf]]</f>
        <v>6.546199999998862</v>
      </c>
      <c r="L188" s="2">
        <f ca="1">(Table1[[#This Row],[Bruto tov vorige schijf]]-Table1[[#This Row],[Netto tov vorige schijf]])/MAX(Table1[[#This Row],[Bruto tov vorige schijf]],1)</f>
        <v>0.34538000000011382</v>
      </c>
    </row>
    <row r="189" spans="1:12" x14ac:dyDescent="0.25">
      <c r="A189" s="14">
        <v>9711</v>
      </c>
      <c r="B189" s="6">
        <f>LoonHeffing2020(Table1[[#This Row],[Belastbaar loon]])</f>
        <v>3627.0585000000001</v>
      </c>
      <c r="C189" s="6">
        <f>AlgemeneHeffingsKorting2020(Table1[[#This Row],[Belastbaar loon]])</f>
        <v>2711</v>
      </c>
      <c r="D189" s="14">
        <f>ArbeidsKorting2020(Table1[[#This Row],[Belastbaar loon]])</f>
        <v>273.07331999999997</v>
      </c>
      <c r="E189" s="14">
        <f>MAX(Table1[[#This Row],[Loonheffing]]-Table1[[#This Row],[Algemene Heffingskorting]]-Table1[[#This Row],[Arbeidskorting]],0)</f>
        <v>642.98518000000013</v>
      </c>
      <c r="F189" s="6">
        <f>Table1[[#This Row],[Belastbaar loon]]-Table1[[#This Row],[Belasting]]</f>
        <v>9068.0148200000003</v>
      </c>
      <c r="G189" s="2">
        <f>(Table1[[#This Row],[Belastbaar loon]]-Table1[[#This Row],[Netto loon]])/Table1[[#This Row],[Belastbaar loon]]</f>
        <v>6.6212046133250921E-2</v>
      </c>
      <c r="H189" s="14">
        <f ca="1">IF(ROW()=2, 0, INDIRECT(ADDRESS(ROW()-1,COLUMN(E:E))))</f>
        <v>639.5313799999999</v>
      </c>
      <c r="I189" s="14">
        <f ca="1">IF(ROW()=2, Table1[[#This Row],[Netto loon]], INDIRECT(ADDRESS(ROW()-1,COLUMN(F:F))))</f>
        <v>9061.4686199999996</v>
      </c>
      <c r="J189" s="6">
        <f ca="1">IF(ROW()=2, 0, Table1[[#This Row],[Belastbaar loon]]-INDIRECT(ADDRESS(ROW()-1,COLUMN(A:A))))</f>
        <v>10</v>
      </c>
      <c r="K189" s="6">
        <f ca="1">Table1[[#This Row],[Netto loon]]-Table1[[#This Row],[Netto vorige schijf]]</f>
        <v>6.546200000000681</v>
      </c>
      <c r="L189" s="2">
        <f ca="1">(Table1[[#This Row],[Bruto tov vorige schijf]]-Table1[[#This Row],[Netto tov vorige schijf]])/MAX(Table1[[#This Row],[Bruto tov vorige schijf]],1)</f>
        <v>0.34537999999993191</v>
      </c>
    </row>
    <row r="190" spans="1:12" x14ac:dyDescent="0.25">
      <c r="A190" s="14">
        <v>9721</v>
      </c>
      <c r="B190" s="6">
        <f>LoonHeffing2020(Table1[[#This Row],[Belastbaar loon]])</f>
        <v>3630.7934999999998</v>
      </c>
      <c r="C190" s="6">
        <f>AlgemeneHeffingsKorting2020(Table1[[#This Row],[Belastbaar loon]])</f>
        <v>2711</v>
      </c>
      <c r="D190" s="14">
        <f>ArbeidsKorting2020(Table1[[#This Row],[Belastbaar loon]])</f>
        <v>273.35451999999998</v>
      </c>
      <c r="E190" s="14">
        <f>MAX(Table1[[#This Row],[Loonheffing]]-Table1[[#This Row],[Algemene Heffingskorting]]-Table1[[#This Row],[Arbeidskorting]],0)</f>
        <v>646.43897999999979</v>
      </c>
      <c r="F190" s="6">
        <f>Table1[[#This Row],[Belastbaar loon]]-Table1[[#This Row],[Belasting]]</f>
        <v>9074.561020000001</v>
      </c>
      <c r="G190" s="2">
        <f>(Table1[[#This Row],[Belastbaar loon]]-Table1[[#This Row],[Netto loon]])/Table1[[#This Row],[Belastbaar loon]]</f>
        <v>6.6499226417035179E-2</v>
      </c>
      <c r="H190" s="14">
        <f ca="1">IF(ROW()=2, 0, INDIRECT(ADDRESS(ROW()-1,COLUMN(E:E))))</f>
        <v>642.98518000000013</v>
      </c>
      <c r="I190" s="14">
        <f ca="1">IF(ROW()=2, Table1[[#This Row],[Netto loon]], INDIRECT(ADDRESS(ROW()-1,COLUMN(F:F))))</f>
        <v>9068.0148200000003</v>
      </c>
      <c r="J190" s="6">
        <f ca="1">IF(ROW()=2, 0, Table1[[#This Row],[Belastbaar loon]]-INDIRECT(ADDRESS(ROW()-1,COLUMN(A:A))))</f>
        <v>10</v>
      </c>
      <c r="K190" s="6">
        <f ca="1">Table1[[#This Row],[Netto loon]]-Table1[[#This Row],[Netto vorige schijf]]</f>
        <v>6.546200000000681</v>
      </c>
      <c r="L190" s="2">
        <f ca="1">(Table1[[#This Row],[Bruto tov vorige schijf]]-Table1[[#This Row],[Netto tov vorige schijf]])/MAX(Table1[[#This Row],[Bruto tov vorige schijf]],1)</f>
        <v>0.34537999999993191</v>
      </c>
    </row>
    <row r="191" spans="1:12" x14ac:dyDescent="0.25">
      <c r="A191" s="14">
        <v>9731</v>
      </c>
      <c r="B191" s="6">
        <f>LoonHeffing2020(Table1[[#This Row],[Belastbaar loon]])</f>
        <v>3634.5284999999999</v>
      </c>
      <c r="C191" s="6">
        <f>AlgemeneHeffingsKorting2020(Table1[[#This Row],[Belastbaar loon]])</f>
        <v>2711</v>
      </c>
      <c r="D191" s="14">
        <f>ArbeidsKorting2020(Table1[[#This Row],[Belastbaar loon]])</f>
        <v>273.63571999999999</v>
      </c>
      <c r="E191" s="14">
        <f>MAX(Table1[[#This Row],[Loonheffing]]-Table1[[#This Row],[Algemene Heffingskorting]]-Table1[[#This Row],[Arbeidskorting]],0)</f>
        <v>649.8927799999999</v>
      </c>
      <c r="F191" s="6">
        <f>Table1[[#This Row],[Belastbaar loon]]-Table1[[#This Row],[Belasting]]</f>
        <v>9081.1072199999999</v>
      </c>
      <c r="G191" s="2">
        <f>(Table1[[#This Row],[Belastbaar loon]]-Table1[[#This Row],[Netto loon]])/Table1[[#This Row],[Belastbaar loon]]</f>
        <v>6.67858164628507E-2</v>
      </c>
      <c r="H191" s="14">
        <f ca="1">IF(ROW()=2, 0, INDIRECT(ADDRESS(ROW()-1,COLUMN(E:E))))</f>
        <v>646.43897999999979</v>
      </c>
      <c r="I191" s="14">
        <f ca="1">IF(ROW()=2, Table1[[#This Row],[Netto loon]], INDIRECT(ADDRESS(ROW()-1,COLUMN(F:F))))</f>
        <v>9074.561020000001</v>
      </c>
      <c r="J191" s="6">
        <f ca="1">IF(ROW()=2, 0, Table1[[#This Row],[Belastbaar loon]]-INDIRECT(ADDRESS(ROW()-1,COLUMN(A:A))))</f>
        <v>10</v>
      </c>
      <c r="K191" s="6">
        <f ca="1">Table1[[#This Row],[Netto loon]]-Table1[[#This Row],[Netto vorige schijf]]</f>
        <v>6.546199999998862</v>
      </c>
      <c r="L191" s="2">
        <f ca="1">(Table1[[#This Row],[Bruto tov vorige schijf]]-Table1[[#This Row],[Netto tov vorige schijf]])/MAX(Table1[[#This Row],[Bruto tov vorige schijf]],1)</f>
        <v>0.34538000000011382</v>
      </c>
    </row>
    <row r="192" spans="1:12" x14ac:dyDescent="0.25">
      <c r="A192" s="14">
        <v>9741</v>
      </c>
      <c r="B192" s="6">
        <f>LoonHeffing2020(Table1[[#This Row],[Belastbaar loon]])</f>
        <v>3638.2635</v>
      </c>
      <c r="C192" s="6">
        <f>AlgemeneHeffingsKorting2020(Table1[[#This Row],[Belastbaar loon]])</f>
        <v>2711</v>
      </c>
      <c r="D192" s="14">
        <f>ArbeidsKorting2020(Table1[[#This Row],[Belastbaar loon]])</f>
        <v>273.91692</v>
      </c>
      <c r="E192" s="14">
        <f>MAX(Table1[[#This Row],[Loonheffing]]-Table1[[#This Row],[Algemene Heffingskorting]]-Table1[[#This Row],[Arbeidskorting]],0)</f>
        <v>653.34658000000002</v>
      </c>
      <c r="F192" s="6">
        <f>Table1[[#This Row],[Belastbaar loon]]-Table1[[#This Row],[Belasting]]</f>
        <v>9087.6534200000006</v>
      </c>
      <c r="G192" s="2">
        <f>(Table1[[#This Row],[Belastbaar loon]]-Table1[[#This Row],[Netto loon]])/Table1[[#This Row],[Belastbaar loon]]</f>
        <v>6.7071818088491886E-2</v>
      </c>
      <c r="H192" s="14">
        <f ca="1">IF(ROW()=2, 0, INDIRECT(ADDRESS(ROW()-1,COLUMN(E:E))))</f>
        <v>649.8927799999999</v>
      </c>
      <c r="I192" s="14">
        <f ca="1">IF(ROW()=2, Table1[[#This Row],[Netto loon]], INDIRECT(ADDRESS(ROW()-1,COLUMN(F:F))))</f>
        <v>9081.1072199999999</v>
      </c>
      <c r="J192" s="6">
        <f ca="1">IF(ROW()=2, 0, Table1[[#This Row],[Belastbaar loon]]-INDIRECT(ADDRESS(ROW()-1,COLUMN(A:A))))</f>
        <v>10</v>
      </c>
      <c r="K192" s="6">
        <f ca="1">Table1[[#This Row],[Netto loon]]-Table1[[#This Row],[Netto vorige schijf]]</f>
        <v>6.546200000000681</v>
      </c>
      <c r="L192" s="2">
        <f ca="1">(Table1[[#This Row],[Bruto tov vorige schijf]]-Table1[[#This Row],[Netto tov vorige schijf]])/MAX(Table1[[#This Row],[Bruto tov vorige schijf]],1)</f>
        <v>0.34537999999993191</v>
      </c>
    </row>
    <row r="193" spans="1:12" x14ac:dyDescent="0.25">
      <c r="A193" s="14">
        <v>9751</v>
      </c>
      <c r="B193" s="6">
        <f>LoonHeffing2020(Table1[[#This Row],[Belastbaar loon]])</f>
        <v>3641.9985000000001</v>
      </c>
      <c r="C193" s="6">
        <f>AlgemeneHeffingsKorting2020(Table1[[#This Row],[Belastbaar loon]])</f>
        <v>2711</v>
      </c>
      <c r="D193" s="14">
        <f>ArbeidsKorting2020(Table1[[#This Row],[Belastbaar loon]])</f>
        <v>274.19812000000002</v>
      </c>
      <c r="E193" s="14">
        <f>MAX(Table1[[#This Row],[Loonheffing]]-Table1[[#This Row],[Algemene Heffingskorting]]-Table1[[#This Row],[Arbeidskorting]],0)</f>
        <v>656.80038000000013</v>
      </c>
      <c r="F193" s="6">
        <f>Table1[[#This Row],[Belastbaar loon]]-Table1[[#This Row],[Belasting]]</f>
        <v>9094.1996199999994</v>
      </c>
      <c r="G193" s="2">
        <f>(Table1[[#This Row],[Belastbaar loon]]-Table1[[#This Row],[Netto loon]])/Table1[[#This Row],[Belastbaar loon]]</f>
        <v>6.735723310429706E-2</v>
      </c>
      <c r="H193" s="14">
        <f ca="1">IF(ROW()=2, 0, INDIRECT(ADDRESS(ROW()-1,COLUMN(E:E))))</f>
        <v>653.34658000000002</v>
      </c>
      <c r="I193" s="14">
        <f ca="1">IF(ROW()=2, Table1[[#This Row],[Netto loon]], INDIRECT(ADDRESS(ROW()-1,COLUMN(F:F))))</f>
        <v>9087.6534200000006</v>
      </c>
      <c r="J193" s="6">
        <f ca="1">IF(ROW()=2, 0, Table1[[#This Row],[Belastbaar loon]]-INDIRECT(ADDRESS(ROW()-1,COLUMN(A:A))))</f>
        <v>10</v>
      </c>
      <c r="K193" s="6">
        <f ca="1">Table1[[#This Row],[Netto loon]]-Table1[[#This Row],[Netto vorige schijf]]</f>
        <v>6.546199999998862</v>
      </c>
      <c r="L193" s="2">
        <f ca="1">(Table1[[#This Row],[Bruto tov vorige schijf]]-Table1[[#This Row],[Netto tov vorige schijf]])/MAX(Table1[[#This Row],[Bruto tov vorige schijf]],1)</f>
        <v>0.34538000000011382</v>
      </c>
    </row>
    <row r="194" spans="1:12" x14ac:dyDescent="0.25">
      <c r="A194" s="14">
        <v>9761</v>
      </c>
      <c r="B194" s="6">
        <f>LoonHeffing2020(Table1[[#This Row],[Belastbaar loon]])</f>
        <v>3645.7334999999998</v>
      </c>
      <c r="C194" s="6">
        <f>AlgemeneHeffingsKorting2020(Table1[[#This Row],[Belastbaar loon]])</f>
        <v>2711</v>
      </c>
      <c r="D194" s="14">
        <f>ArbeidsKorting2020(Table1[[#This Row],[Belastbaar loon]])</f>
        <v>274.47931999999997</v>
      </c>
      <c r="E194" s="14">
        <f>MAX(Table1[[#This Row],[Loonheffing]]-Table1[[#This Row],[Algemene Heffingskorting]]-Table1[[#This Row],[Arbeidskorting]],0)</f>
        <v>660.25417999999991</v>
      </c>
      <c r="F194" s="6">
        <f>Table1[[#This Row],[Belastbaar loon]]-Table1[[#This Row],[Belasting]]</f>
        <v>9100.7458200000001</v>
      </c>
      <c r="G194" s="2">
        <f>(Table1[[#This Row],[Belastbaar loon]]-Table1[[#This Row],[Netto loon]])/Table1[[#This Row],[Belastbaar loon]]</f>
        <v>6.7642063313185119E-2</v>
      </c>
      <c r="H194" s="14">
        <f ca="1">IF(ROW()=2, 0, INDIRECT(ADDRESS(ROW()-1,COLUMN(E:E))))</f>
        <v>656.80038000000013</v>
      </c>
      <c r="I194" s="14">
        <f ca="1">IF(ROW()=2, Table1[[#This Row],[Netto loon]], INDIRECT(ADDRESS(ROW()-1,COLUMN(F:F))))</f>
        <v>9094.1996199999994</v>
      </c>
      <c r="J194" s="6">
        <f ca="1">IF(ROW()=2, 0, Table1[[#This Row],[Belastbaar loon]]-INDIRECT(ADDRESS(ROW()-1,COLUMN(A:A))))</f>
        <v>10</v>
      </c>
      <c r="K194" s="6">
        <f ca="1">Table1[[#This Row],[Netto loon]]-Table1[[#This Row],[Netto vorige schijf]]</f>
        <v>6.546200000000681</v>
      </c>
      <c r="L194" s="2">
        <f ca="1">(Table1[[#This Row],[Bruto tov vorige schijf]]-Table1[[#This Row],[Netto tov vorige schijf]])/MAX(Table1[[#This Row],[Bruto tov vorige schijf]],1)</f>
        <v>0.34537999999993191</v>
      </c>
    </row>
    <row r="195" spans="1:12" x14ac:dyDescent="0.25">
      <c r="A195" s="14">
        <v>9771</v>
      </c>
      <c r="B195" s="6">
        <f>LoonHeffing2020(Table1[[#This Row],[Belastbaar loon]])</f>
        <v>3649.4684999999999</v>
      </c>
      <c r="C195" s="6">
        <f>AlgemeneHeffingsKorting2020(Table1[[#This Row],[Belastbaar loon]])</f>
        <v>2711</v>
      </c>
      <c r="D195" s="14">
        <f>ArbeidsKorting2020(Table1[[#This Row],[Belastbaar loon]])</f>
        <v>274.76051999999999</v>
      </c>
      <c r="E195" s="14">
        <f>MAX(Table1[[#This Row],[Loonheffing]]-Table1[[#This Row],[Algemene Heffingskorting]]-Table1[[#This Row],[Arbeidskorting]],0)</f>
        <v>663.70797999999991</v>
      </c>
      <c r="F195" s="6">
        <f>Table1[[#This Row],[Belastbaar loon]]-Table1[[#This Row],[Belasting]]</f>
        <v>9107.2920200000008</v>
      </c>
      <c r="G195" s="2">
        <f>(Table1[[#This Row],[Belastbaar loon]]-Table1[[#This Row],[Netto loon]])/Table1[[#This Row],[Belastbaar loon]]</f>
        <v>6.7926310510694837E-2</v>
      </c>
      <c r="H195" s="14">
        <f ca="1">IF(ROW()=2, 0, INDIRECT(ADDRESS(ROW()-1,COLUMN(E:E))))</f>
        <v>660.25417999999991</v>
      </c>
      <c r="I195" s="14">
        <f ca="1">IF(ROW()=2, Table1[[#This Row],[Netto loon]], INDIRECT(ADDRESS(ROW()-1,COLUMN(F:F))))</f>
        <v>9100.7458200000001</v>
      </c>
      <c r="J195" s="6">
        <f ca="1">IF(ROW()=2, 0, Table1[[#This Row],[Belastbaar loon]]-INDIRECT(ADDRESS(ROW()-1,COLUMN(A:A))))</f>
        <v>10</v>
      </c>
      <c r="K195" s="6">
        <f ca="1">Table1[[#This Row],[Netto loon]]-Table1[[#This Row],[Netto vorige schijf]]</f>
        <v>6.546200000000681</v>
      </c>
      <c r="L195" s="2">
        <f ca="1">(Table1[[#This Row],[Bruto tov vorige schijf]]-Table1[[#This Row],[Netto tov vorige schijf]])/MAX(Table1[[#This Row],[Bruto tov vorige schijf]],1)</f>
        <v>0.34537999999993191</v>
      </c>
    </row>
    <row r="196" spans="1:12" x14ac:dyDescent="0.25">
      <c r="A196" s="14">
        <v>9781</v>
      </c>
      <c r="B196" s="6">
        <f>LoonHeffing2020(Table1[[#This Row],[Belastbaar loon]])</f>
        <v>3653.2035000000001</v>
      </c>
      <c r="C196" s="6">
        <f>AlgemeneHeffingsKorting2020(Table1[[#This Row],[Belastbaar loon]])</f>
        <v>2711</v>
      </c>
      <c r="D196" s="14">
        <f>ArbeidsKorting2020(Table1[[#This Row],[Belastbaar loon]])</f>
        <v>275.04172</v>
      </c>
      <c r="E196" s="14">
        <f>MAX(Table1[[#This Row],[Loonheffing]]-Table1[[#This Row],[Algemene Heffingskorting]]-Table1[[#This Row],[Arbeidskorting]],0)</f>
        <v>667.16178000000014</v>
      </c>
      <c r="F196" s="6">
        <f>Table1[[#This Row],[Belastbaar loon]]-Table1[[#This Row],[Belasting]]</f>
        <v>9113.8382199999996</v>
      </c>
      <c r="G196" s="2">
        <f>(Table1[[#This Row],[Belastbaar loon]]-Table1[[#This Row],[Netto loon]])/Table1[[#This Row],[Belastbaar loon]]</f>
        <v>6.8209976485022014E-2</v>
      </c>
      <c r="H196" s="14">
        <f ca="1">IF(ROW()=2, 0, INDIRECT(ADDRESS(ROW()-1,COLUMN(E:E))))</f>
        <v>663.70797999999991</v>
      </c>
      <c r="I196" s="14">
        <f ca="1">IF(ROW()=2, Table1[[#This Row],[Netto loon]], INDIRECT(ADDRESS(ROW()-1,COLUMN(F:F))))</f>
        <v>9107.2920200000008</v>
      </c>
      <c r="J196" s="6">
        <f ca="1">IF(ROW()=2, 0, Table1[[#This Row],[Belastbaar loon]]-INDIRECT(ADDRESS(ROW()-1,COLUMN(A:A))))</f>
        <v>10</v>
      </c>
      <c r="K196" s="6">
        <f ca="1">Table1[[#This Row],[Netto loon]]-Table1[[#This Row],[Netto vorige schijf]]</f>
        <v>6.546199999998862</v>
      </c>
      <c r="L196" s="2">
        <f ca="1">(Table1[[#This Row],[Bruto tov vorige schijf]]-Table1[[#This Row],[Netto tov vorige schijf]])/MAX(Table1[[#This Row],[Bruto tov vorige schijf]],1)</f>
        <v>0.34538000000011382</v>
      </c>
    </row>
    <row r="197" spans="1:12" x14ac:dyDescent="0.25">
      <c r="A197" s="14">
        <v>9791</v>
      </c>
      <c r="B197" s="6">
        <f>LoonHeffing2020(Table1[[#This Row],[Belastbaar loon]])</f>
        <v>3656.9385000000002</v>
      </c>
      <c r="C197" s="6">
        <f>AlgemeneHeffingsKorting2020(Table1[[#This Row],[Belastbaar loon]])</f>
        <v>2711</v>
      </c>
      <c r="D197" s="14">
        <f>ArbeidsKorting2020(Table1[[#This Row],[Belastbaar loon]])</f>
        <v>275.32292000000001</v>
      </c>
      <c r="E197" s="14">
        <f>MAX(Table1[[#This Row],[Loonheffing]]-Table1[[#This Row],[Algemene Heffingskorting]]-Table1[[#This Row],[Arbeidskorting]],0)</f>
        <v>670.61558000000014</v>
      </c>
      <c r="F197" s="6">
        <f>Table1[[#This Row],[Belastbaar loon]]-Table1[[#This Row],[Belasting]]</f>
        <v>9120.3844200000003</v>
      </c>
      <c r="G197" s="2">
        <f>(Table1[[#This Row],[Belastbaar loon]]-Table1[[#This Row],[Netto loon]])/Table1[[#This Row],[Belastbaar loon]]</f>
        <v>6.8493063017056446E-2</v>
      </c>
      <c r="H197" s="14">
        <f ca="1">IF(ROW()=2, 0, INDIRECT(ADDRESS(ROW()-1,COLUMN(E:E))))</f>
        <v>667.16178000000014</v>
      </c>
      <c r="I197" s="14">
        <f ca="1">IF(ROW()=2, Table1[[#This Row],[Netto loon]], INDIRECT(ADDRESS(ROW()-1,COLUMN(F:F))))</f>
        <v>9113.8382199999996</v>
      </c>
      <c r="J197" s="6">
        <f ca="1">IF(ROW()=2, 0, Table1[[#This Row],[Belastbaar loon]]-INDIRECT(ADDRESS(ROW()-1,COLUMN(A:A))))</f>
        <v>10</v>
      </c>
      <c r="K197" s="6">
        <f ca="1">Table1[[#This Row],[Netto loon]]-Table1[[#This Row],[Netto vorige schijf]]</f>
        <v>6.546200000000681</v>
      </c>
      <c r="L197" s="2">
        <f ca="1">(Table1[[#This Row],[Bruto tov vorige schijf]]-Table1[[#This Row],[Netto tov vorige schijf]])/MAX(Table1[[#This Row],[Bruto tov vorige schijf]],1)</f>
        <v>0.34537999999993191</v>
      </c>
    </row>
    <row r="198" spans="1:12" x14ac:dyDescent="0.25">
      <c r="A198" s="14">
        <v>9801</v>
      </c>
      <c r="B198" s="6">
        <f>LoonHeffing2020(Table1[[#This Row],[Belastbaar loon]])</f>
        <v>3660.6734999999999</v>
      </c>
      <c r="C198" s="6">
        <f>AlgemeneHeffingsKorting2020(Table1[[#This Row],[Belastbaar loon]])</f>
        <v>2711</v>
      </c>
      <c r="D198" s="14">
        <f>ArbeidsKorting2020(Table1[[#This Row],[Belastbaar loon]])</f>
        <v>275.60411999999997</v>
      </c>
      <c r="E198" s="14">
        <f>MAX(Table1[[#This Row],[Loonheffing]]-Table1[[#This Row],[Algemene Heffingskorting]]-Table1[[#This Row],[Arbeidskorting]],0)</f>
        <v>674.06937999999991</v>
      </c>
      <c r="F198" s="6">
        <f>Table1[[#This Row],[Belastbaar loon]]-Table1[[#This Row],[Belasting]]</f>
        <v>9126.9306199999992</v>
      </c>
      <c r="G198" s="2">
        <f>(Table1[[#This Row],[Belastbaar loon]]-Table1[[#This Row],[Netto loon]])/Table1[[#This Row],[Belastbaar loon]]</f>
        <v>6.8775571880420452E-2</v>
      </c>
      <c r="H198" s="14">
        <f ca="1">IF(ROW()=2, 0, INDIRECT(ADDRESS(ROW()-1,COLUMN(E:E))))</f>
        <v>670.61558000000014</v>
      </c>
      <c r="I198" s="14">
        <f ca="1">IF(ROW()=2, Table1[[#This Row],[Netto loon]], INDIRECT(ADDRESS(ROW()-1,COLUMN(F:F))))</f>
        <v>9120.3844200000003</v>
      </c>
      <c r="J198" s="6">
        <f ca="1">IF(ROW()=2, 0, Table1[[#This Row],[Belastbaar loon]]-INDIRECT(ADDRESS(ROW()-1,COLUMN(A:A))))</f>
        <v>10</v>
      </c>
      <c r="K198" s="6">
        <f ca="1">Table1[[#This Row],[Netto loon]]-Table1[[#This Row],[Netto vorige schijf]]</f>
        <v>6.546199999998862</v>
      </c>
      <c r="L198" s="2">
        <f ca="1">(Table1[[#This Row],[Bruto tov vorige schijf]]-Table1[[#This Row],[Netto tov vorige schijf]])/MAX(Table1[[#This Row],[Bruto tov vorige schijf]],1)</f>
        <v>0.34538000000011382</v>
      </c>
    </row>
    <row r="199" spans="1:12" x14ac:dyDescent="0.25">
      <c r="A199" s="14">
        <v>9811</v>
      </c>
      <c r="B199" s="6">
        <f>LoonHeffing2020(Table1[[#This Row],[Belastbaar loon]])</f>
        <v>3664.4085</v>
      </c>
      <c r="C199" s="6">
        <f>AlgemeneHeffingsKorting2020(Table1[[#This Row],[Belastbaar loon]])</f>
        <v>2711</v>
      </c>
      <c r="D199" s="14">
        <f>ArbeidsKorting2020(Table1[[#This Row],[Belastbaar loon]])</f>
        <v>275.88531999999998</v>
      </c>
      <c r="E199" s="14">
        <f>MAX(Table1[[#This Row],[Loonheffing]]-Table1[[#This Row],[Algemene Heffingskorting]]-Table1[[#This Row],[Arbeidskorting]],0)</f>
        <v>677.52318000000002</v>
      </c>
      <c r="F199" s="6">
        <f>Table1[[#This Row],[Belastbaar loon]]-Table1[[#This Row],[Belasting]]</f>
        <v>9133.4768199999999</v>
      </c>
      <c r="G199" s="2">
        <f>(Table1[[#This Row],[Belastbaar loon]]-Table1[[#This Row],[Netto loon]])/Table1[[#This Row],[Belastbaar loon]]</f>
        <v>6.9057504841504441E-2</v>
      </c>
      <c r="H199" s="14">
        <f ca="1">IF(ROW()=2, 0, INDIRECT(ADDRESS(ROW()-1,COLUMN(E:E))))</f>
        <v>674.06937999999991</v>
      </c>
      <c r="I199" s="14">
        <f ca="1">IF(ROW()=2, Table1[[#This Row],[Netto loon]], INDIRECT(ADDRESS(ROW()-1,COLUMN(F:F))))</f>
        <v>9126.9306199999992</v>
      </c>
      <c r="J199" s="6">
        <f ca="1">IF(ROW()=2, 0, Table1[[#This Row],[Belastbaar loon]]-INDIRECT(ADDRESS(ROW()-1,COLUMN(A:A))))</f>
        <v>10</v>
      </c>
      <c r="K199" s="6">
        <f ca="1">Table1[[#This Row],[Netto loon]]-Table1[[#This Row],[Netto vorige schijf]]</f>
        <v>6.546200000000681</v>
      </c>
      <c r="L199" s="2">
        <f ca="1">(Table1[[#This Row],[Bruto tov vorige schijf]]-Table1[[#This Row],[Netto tov vorige schijf]])/MAX(Table1[[#This Row],[Bruto tov vorige schijf]],1)</f>
        <v>0.34537999999993191</v>
      </c>
    </row>
    <row r="200" spans="1:12" x14ac:dyDescent="0.25">
      <c r="A200" s="14">
        <v>9821</v>
      </c>
      <c r="B200" s="6">
        <f>LoonHeffing2020(Table1[[#This Row],[Belastbaar loon]])</f>
        <v>3668.1435000000001</v>
      </c>
      <c r="C200" s="6">
        <f>AlgemeneHeffingsKorting2020(Table1[[#This Row],[Belastbaar loon]])</f>
        <v>2711</v>
      </c>
      <c r="D200" s="14">
        <f>ArbeidsKorting2020(Table1[[#This Row],[Belastbaar loon]])</f>
        <v>276.16651999999999</v>
      </c>
      <c r="E200" s="14">
        <f>MAX(Table1[[#This Row],[Loonheffing]]-Table1[[#This Row],[Algemene Heffingskorting]]-Table1[[#This Row],[Arbeidskorting]],0)</f>
        <v>680.97698000000014</v>
      </c>
      <c r="F200" s="6">
        <f>Table1[[#This Row],[Belastbaar loon]]-Table1[[#This Row],[Belasting]]</f>
        <v>9140.0230200000005</v>
      </c>
      <c r="G200" s="2">
        <f>(Table1[[#This Row],[Belastbaar loon]]-Table1[[#This Row],[Netto loon]])/Table1[[#This Row],[Belastbaar loon]]</f>
        <v>6.933886365950509E-2</v>
      </c>
      <c r="H200" s="14">
        <f ca="1">IF(ROW()=2, 0, INDIRECT(ADDRESS(ROW()-1,COLUMN(E:E))))</f>
        <v>677.52318000000002</v>
      </c>
      <c r="I200" s="14">
        <f ca="1">IF(ROW()=2, Table1[[#This Row],[Netto loon]], INDIRECT(ADDRESS(ROW()-1,COLUMN(F:F))))</f>
        <v>9133.4768199999999</v>
      </c>
      <c r="J200" s="6">
        <f ca="1">IF(ROW()=2, 0, Table1[[#This Row],[Belastbaar loon]]-INDIRECT(ADDRESS(ROW()-1,COLUMN(A:A))))</f>
        <v>10</v>
      </c>
      <c r="K200" s="6">
        <f ca="1">Table1[[#This Row],[Netto loon]]-Table1[[#This Row],[Netto vorige schijf]]</f>
        <v>6.546200000000681</v>
      </c>
      <c r="L200" s="2">
        <f ca="1">(Table1[[#This Row],[Bruto tov vorige schijf]]-Table1[[#This Row],[Netto tov vorige schijf]])/MAX(Table1[[#This Row],[Bruto tov vorige schijf]],1)</f>
        <v>0.34537999999993191</v>
      </c>
    </row>
    <row r="201" spans="1:12" x14ac:dyDescent="0.25">
      <c r="A201" s="14">
        <v>9831</v>
      </c>
      <c r="B201" s="6">
        <f>LoonHeffing2020(Table1[[#This Row],[Belastbaar loon]])</f>
        <v>3671.8784999999998</v>
      </c>
      <c r="C201" s="6">
        <f>AlgemeneHeffingsKorting2020(Table1[[#This Row],[Belastbaar loon]])</f>
        <v>2711</v>
      </c>
      <c r="D201" s="14">
        <f>ArbeidsKorting2020(Table1[[#This Row],[Belastbaar loon]])</f>
        <v>276.44772</v>
      </c>
      <c r="E201" s="14">
        <f>MAX(Table1[[#This Row],[Loonheffing]]-Table1[[#This Row],[Algemene Heffingskorting]]-Table1[[#This Row],[Arbeidskorting]],0)</f>
        <v>684.4307799999998</v>
      </c>
      <c r="F201" s="6">
        <f>Table1[[#This Row],[Belastbaar loon]]-Table1[[#This Row],[Belasting]]</f>
        <v>9146.5692199999994</v>
      </c>
      <c r="G201" s="2">
        <f>(Table1[[#This Row],[Belastbaar loon]]-Table1[[#This Row],[Netto loon]])/Table1[[#This Row],[Belastbaar loon]]</f>
        <v>6.961965008646126E-2</v>
      </c>
      <c r="H201" s="14">
        <f ca="1">IF(ROW()=2, 0, INDIRECT(ADDRESS(ROW()-1,COLUMN(E:E))))</f>
        <v>680.97698000000014</v>
      </c>
      <c r="I201" s="14">
        <f ca="1">IF(ROW()=2, Table1[[#This Row],[Netto loon]], INDIRECT(ADDRESS(ROW()-1,COLUMN(F:F))))</f>
        <v>9140.0230200000005</v>
      </c>
      <c r="J201" s="6">
        <f ca="1">IF(ROW()=2, 0, Table1[[#This Row],[Belastbaar loon]]-INDIRECT(ADDRESS(ROW()-1,COLUMN(A:A))))</f>
        <v>10</v>
      </c>
      <c r="K201" s="6">
        <f ca="1">Table1[[#This Row],[Netto loon]]-Table1[[#This Row],[Netto vorige schijf]]</f>
        <v>6.546199999998862</v>
      </c>
      <c r="L201" s="2">
        <f ca="1">(Table1[[#This Row],[Bruto tov vorige schijf]]-Table1[[#This Row],[Netto tov vorige schijf]])/MAX(Table1[[#This Row],[Bruto tov vorige schijf]],1)</f>
        <v>0.34538000000011382</v>
      </c>
    </row>
    <row r="202" spans="1:12" x14ac:dyDescent="0.25">
      <c r="A202" s="14">
        <v>9841</v>
      </c>
      <c r="B202" s="6">
        <f>LoonHeffing2020(Table1[[#This Row],[Belastbaar loon]])</f>
        <v>3675.6134999999999</v>
      </c>
      <c r="C202" s="6">
        <f>AlgemeneHeffingsKorting2020(Table1[[#This Row],[Belastbaar loon]])</f>
        <v>2711</v>
      </c>
      <c r="D202" s="14">
        <f>ArbeidsKorting2020(Table1[[#This Row],[Belastbaar loon]])</f>
        <v>276.72892000000002</v>
      </c>
      <c r="E202" s="14">
        <f>MAX(Table1[[#This Row],[Loonheffing]]-Table1[[#This Row],[Algemene Heffingskorting]]-Table1[[#This Row],[Arbeidskorting]],0)</f>
        <v>687.88457999999991</v>
      </c>
      <c r="F202" s="6">
        <f>Table1[[#This Row],[Belastbaar loon]]-Table1[[#This Row],[Belasting]]</f>
        <v>9153.1154200000001</v>
      </c>
      <c r="G202" s="2">
        <f>(Table1[[#This Row],[Belastbaar loon]]-Table1[[#This Row],[Netto loon]])/Table1[[#This Row],[Belastbaar loon]]</f>
        <v>6.9899865867289898E-2</v>
      </c>
      <c r="H202" s="14">
        <f ca="1">IF(ROW()=2, 0, INDIRECT(ADDRESS(ROW()-1,COLUMN(E:E))))</f>
        <v>684.4307799999998</v>
      </c>
      <c r="I202" s="14">
        <f ca="1">IF(ROW()=2, Table1[[#This Row],[Netto loon]], INDIRECT(ADDRESS(ROW()-1,COLUMN(F:F))))</f>
        <v>9146.5692199999994</v>
      </c>
      <c r="J202" s="6">
        <f ca="1">IF(ROW()=2, 0, Table1[[#This Row],[Belastbaar loon]]-INDIRECT(ADDRESS(ROW()-1,COLUMN(A:A))))</f>
        <v>10</v>
      </c>
      <c r="K202" s="6">
        <f ca="1">Table1[[#This Row],[Netto loon]]-Table1[[#This Row],[Netto vorige schijf]]</f>
        <v>6.546200000000681</v>
      </c>
      <c r="L202" s="2">
        <f ca="1">(Table1[[#This Row],[Bruto tov vorige schijf]]-Table1[[#This Row],[Netto tov vorige schijf]])/MAX(Table1[[#This Row],[Bruto tov vorige schijf]],1)</f>
        <v>0.34537999999993191</v>
      </c>
    </row>
    <row r="203" spans="1:12" x14ac:dyDescent="0.25">
      <c r="A203" s="14">
        <v>9851</v>
      </c>
      <c r="B203" s="6">
        <f>LoonHeffing2020(Table1[[#This Row],[Belastbaar loon]])</f>
        <v>3679.3485000000001</v>
      </c>
      <c r="C203" s="6">
        <f>AlgemeneHeffingsKorting2020(Table1[[#This Row],[Belastbaar loon]])</f>
        <v>2711</v>
      </c>
      <c r="D203" s="14">
        <f>ArbeidsKorting2020(Table1[[#This Row],[Belastbaar loon]])</f>
        <v>277.01011999999997</v>
      </c>
      <c r="E203" s="14">
        <f>MAX(Table1[[#This Row],[Loonheffing]]-Table1[[#This Row],[Algemene Heffingskorting]]-Table1[[#This Row],[Arbeidskorting]],0)</f>
        <v>691.33838000000014</v>
      </c>
      <c r="F203" s="6">
        <f>Table1[[#This Row],[Belastbaar loon]]-Table1[[#This Row],[Belasting]]</f>
        <v>9159.6616199999989</v>
      </c>
      <c r="G203" s="2">
        <f>(Table1[[#This Row],[Belastbaar loon]]-Table1[[#This Row],[Netto loon]])/Table1[[#This Row],[Belastbaar loon]]</f>
        <v>7.017951273982348E-2</v>
      </c>
      <c r="H203" s="14">
        <f ca="1">IF(ROW()=2, 0, INDIRECT(ADDRESS(ROW()-1,COLUMN(E:E))))</f>
        <v>687.88457999999991</v>
      </c>
      <c r="I203" s="14">
        <f ca="1">IF(ROW()=2, Table1[[#This Row],[Netto loon]], INDIRECT(ADDRESS(ROW()-1,COLUMN(F:F))))</f>
        <v>9153.1154200000001</v>
      </c>
      <c r="J203" s="6">
        <f ca="1">IF(ROW()=2, 0, Table1[[#This Row],[Belastbaar loon]]-INDIRECT(ADDRESS(ROW()-1,COLUMN(A:A))))</f>
        <v>10</v>
      </c>
      <c r="K203" s="6">
        <f ca="1">Table1[[#This Row],[Netto loon]]-Table1[[#This Row],[Netto vorige schijf]]</f>
        <v>6.546199999998862</v>
      </c>
      <c r="L203" s="2">
        <f ca="1">(Table1[[#This Row],[Bruto tov vorige schijf]]-Table1[[#This Row],[Netto tov vorige schijf]])/MAX(Table1[[#This Row],[Bruto tov vorige schijf]],1)</f>
        <v>0.34538000000011382</v>
      </c>
    </row>
    <row r="204" spans="1:12" x14ac:dyDescent="0.25">
      <c r="A204" s="14">
        <v>9861</v>
      </c>
      <c r="B204" s="6">
        <f>LoonHeffing2020(Table1[[#This Row],[Belastbaar loon]])</f>
        <v>3683.0835000000002</v>
      </c>
      <c r="C204" s="6">
        <f>AlgemeneHeffingsKorting2020(Table1[[#This Row],[Belastbaar loon]])</f>
        <v>2711</v>
      </c>
      <c r="D204" s="14">
        <f>ArbeidsKorting2020(Table1[[#This Row],[Belastbaar loon]])</f>
        <v>277.29131999999998</v>
      </c>
      <c r="E204" s="14">
        <f>MAX(Table1[[#This Row],[Loonheffing]]-Table1[[#This Row],[Algemene Heffingskorting]]-Table1[[#This Row],[Arbeidskorting]],0)</f>
        <v>694.79218000000014</v>
      </c>
      <c r="F204" s="6">
        <f>Table1[[#This Row],[Belastbaar loon]]-Table1[[#This Row],[Belasting]]</f>
        <v>9166.2078199999996</v>
      </c>
      <c r="G204" s="2">
        <f>(Table1[[#This Row],[Belastbaar loon]]-Table1[[#This Row],[Netto loon]])/Table1[[#This Row],[Belastbaar loon]]</f>
        <v>7.0458592434844369E-2</v>
      </c>
      <c r="H204" s="14">
        <f ca="1">IF(ROW()=2, 0, INDIRECT(ADDRESS(ROW()-1,COLUMN(E:E))))</f>
        <v>691.33838000000014</v>
      </c>
      <c r="I204" s="14">
        <f ca="1">IF(ROW()=2, Table1[[#This Row],[Netto loon]], INDIRECT(ADDRESS(ROW()-1,COLUMN(F:F))))</f>
        <v>9159.6616199999989</v>
      </c>
      <c r="J204" s="6">
        <f ca="1">IF(ROW()=2, 0, Table1[[#This Row],[Belastbaar loon]]-INDIRECT(ADDRESS(ROW()-1,COLUMN(A:A))))</f>
        <v>10</v>
      </c>
      <c r="K204" s="6">
        <f ca="1">Table1[[#This Row],[Netto loon]]-Table1[[#This Row],[Netto vorige schijf]]</f>
        <v>6.546200000000681</v>
      </c>
      <c r="L204" s="2">
        <f ca="1">(Table1[[#This Row],[Bruto tov vorige schijf]]-Table1[[#This Row],[Netto tov vorige schijf]])/MAX(Table1[[#This Row],[Bruto tov vorige schijf]],1)</f>
        <v>0.34537999999993191</v>
      </c>
    </row>
    <row r="205" spans="1:12" x14ac:dyDescent="0.25">
      <c r="A205" s="14">
        <v>9871</v>
      </c>
      <c r="B205" s="6">
        <f>LoonHeffing2020(Table1[[#This Row],[Belastbaar loon]])</f>
        <v>3686.8184999999999</v>
      </c>
      <c r="C205" s="6">
        <f>AlgemeneHeffingsKorting2020(Table1[[#This Row],[Belastbaar loon]])</f>
        <v>2711</v>
      </c>
      <c r="D205" s="14">
        <f>ArbeidsKorting2020(Table1[[#This Row],[Belastbaar loon]])</f>
        <v>277.57252</v>
      </c>
      <c r="E205" s="14">
        <f>MAX(Table1[[#This Row],[Loonheffing]]-Table1[[#This Row],[Algemene Heffingskorting]]-Table1[[#This Row],[Arbeidskorting]],0)</f>
        <v>698.24597999999992</v>
      </c>
      <c r="F205" s="6">
        <f>Table1[[#This Row],[Belastbaar loon]]-Table1[[#This Row],[Belasting]]</f>
        <v>9172.7540200000003</v>
      </c>
      <c r="G205" s="2">
        <f>(Table1[[#This Row],[Belastbaar loon]]-Table1[[#This Row],[Netto loon]])/Table1[[#This Row],[Belastbaar loon]]</f>
        <v>7.0737106676121944E-2</v>
      </c>
      <c r="H205" s="14">
        <f ca="1">IF(ROW()=2, 0, INDIRECT(ADDRESS(ROW()-1,COLUMN(E:E))))</f>
        <v>694.79218000000014</v>
      </c>
      <c r="I205" s="14">
        <f ca="1">IF(ROW()=2, Table1[[#This Row],[Netto loon]], INDIRECT(ADDRESS(ROW()-1,COLUMN(F:F))))</f>
        <v>9166.2078199999996</v>
      </c>
      <c r="J205" s="6">
        <f ca="1">IF(ROW()=2, 0, Table1[[#This Row],[Belastbaar loon]]-INDIRECT(ADDRESS(ROW()-1,COLUMN(A:A))))</f>
        <v>10</v>
      </c>
      <c r="K205" s="6">
        <f ca="1">Table1[[#This Row],[Netto loon]]-Table1[[#This Row],[Netto vorige schijf]]</f>
        <v>6.546200000000681</v>
      </c>
      <c r="L205" s="2">
        <f ca="1">(Table1[[#This Row],[Bruto tov vorige schijf]]-Table1[[#This Row],[Netto tov vorige schijf]])/MAX(Table1[[#This Row],[Bruto tov vorige schijf]],1)</f>
        <v>0.34537999999993191</v>
      </c>
    </row>
    <row r="206" spans="1:12" x14ac:dyDescent="0.25">
      <c r="A206" s="14">
        <v>9881</v>
      </c>
      <c r="B206" s="6">
        <f>LoonHeffing2020(Table1[[#This Row],[Belastbaar loon]])</f>
        <v>3690.5535</v>
      </c>
      <c r="C206" s="6">
        <f>AlgemeneHeffingsKorting2020(Table1[[#This Row],[Belastbaar loon]])</f>
        <v>2711</v>
      </c>
      <c r="D206" s="14">
        <f>ArbeidsKorting2020(Table1[[#This Row],[Belastbaar loon]])</f>
        <v>277.85372000000001</v>
      </c>
      <c r="E206" s="14">
        <f>MAX(Table1[[#This Row],[Loonheffing]]-Table1[[#This Row],[Algemene Heffingskorting]]-Table1[[#This Row],[Arbeidskorting]],0)</f>
        <v>701.69977999999992</v>
      </c>
      <c r="F206" s="6">
        <f>Table1[[#This Row],[Belastbaar loon]]-Table1[[#This Row],[Belasting]]</f>
        <v>9179.300220000001</v>
      </c>
      <c r="G206" s="2">
        <f>(Table1[[#This Row],[Belastbaar loon]]-Table1[[#This Row],[Netto loon]])/Table1[[#This Row],[Belastbaar loon]]</f>
        <v>7.1015057180447219E-2</v>
      </c>
      <c r="H206" s="14">
        <f ca="1">IF(ROW()=2, 0, INDIRECT(ADDRESS(ROW()-1,COLUMN(E:E))))</f>
        <v>698.24597999999992</v>
      </c>
      <c r="I206" s="14">
        <f ca="1">IF(ROW()=2, Table1[[#This Row],[Netto loon]], INDIRECT(ADDRESS(ROW()-1,COLUMN(F:F))))</f>
        <v>9172.7540200000003</v>
      </c>
      <c r="J206" s="6">
        <f ca="1">IF(ROW()=2, 0, Table1[[#This Row],[Belastbaar loon]]-INDIRECT(ADDRESS(ROW()-1,COLUMN(A:A))))</f>
        <v>10</v>
      </c>
      <c r="K206" s="6">
        <f ca="1">Table1[[#This Row],[Netto loon]]-Table1[[#This Row],[Netto vorige schijf]]</f>
        <v>6.546200000000681</v>
      </c>
      <c r="L206" s="2">
        <f ca="1">(Table1[[#This Row],[Bruto tov vorige schijf]]-Table1[[#This Row],[Netto tov vorige schijf]])/MAX(Table1[[#This Row],[Bruto tov vorige schijf]],1)</f>
        <v>0.34537999999993191</v>
      </c>
    </row>
    <row r="207" spans="1:12" x14ac:dyDescent="0.25">
      <c r="A207" s="14">
        <v>9891</v>
      </c>
      <c r="B207" s="6">
        <f>LoonHeffing2020(Table1[[#This Row],[Belastbaar loon]])</f>
        <v>3694.2885000000001</v>
      </c>
      <c r="C207" s="6">
        <f>AlgemeneHeffingsKorting2020(Table1[[#This Row],[Belastbaar loon]])</f>
        <v>2711</v>
      </c>
      <c r="D207" s="14">
        <f>ArbeidsKorting2020(Table1[[#This Row],[Belastbaar loon]])</f>
        <v>278.13491999999997</v>
      </c>
      <c r="E207" s="14">
        <f>MAX(Table1[[#This Row],[Loonheffing]]-Table1[[#This Row],[Algemene Heffingskorting]]-Table1[[#This Row],[Arbeidskorting]],0)</f>
        <v>705.15358000000015</v>
      </c>
      <c r="F207" s="6">
        <f>Table1[[#This Row],[Belastbaar loon]]-Table1[[#This Row],[Belasting]]</f>
        <v>9185.8464199999999</v>
      </c>
      <c r="G207" s="2">
        <f>(Table1[[#This Row],[Belastbaar loon]]-Table1[[#This Row],[Netto loon]])/Table1[[#This Row],[Belastbaar loon]]</f>
        <v>7.1292445657668596E-2</v>
      </c>
      <c r="H207" s="14">
        <f ca="1">IF(ROW()=2, 0, INDIRECT(ADDRESS(ROW()-1,COLUMN(E:E))))</f>
        <v>701.69977999999992</v>
      </c>
      <c r="I207" s="14">
        <f ca="1">IF(ROW()=2, Table1[[#This Row],[Netto loon]], INDIRECT(ADDRESS(ROW()-1,COLUMN(F:F))))</f>
        <v>9179.300220000001</v>
      </c>
      <c r="J207" s="6">
        <f ca="1">IF(ROW()=2, 0, Table1[[#This Row],[Belastbaar loon]]-INDIRECT(ADDRESS(ROW()-1,COLUMN(A:A))))</f>
        <v>10</v>
      </c>
      <c r="K207" s="6">
        <f ca="1">Table1[[#This Row],[Netto loon]]-Table1[[#This Row],[Netto vorige schijf]]</f>
        <v>6.546199999998862</v>
      </c>
      <c r="L207" s="2">
        <f ca="1">(Table1[[#This Row],[Bruto tov vorige schijf]]-Table1[[#This Row],[Netto tov vorige schijf]])/MAX(Table1[[#This Row],[Bruto tov vorige schijf]],1)</f>
        <v>0.34538000000011382</v>
      </c>
    </row>
    <row r="208" spans="1:12" x14ac:dyDescent="0.25">
      <c r="A208" s="14">
        <v>9901</v>
      </c>
      <c r="B208" s="6">
        <f>LoonHeffing2020(Table1[[#This Row],[Belastbaar loon]])</f>
        <v>3698.0234999999998</v>
      </c>
      <c r="C208" s="6">
        <f>AlgemeneHeffingsKorting2020(Table1[[#This Row],[Belastbaar loon]])</f>
        <v>2711</v>
      </c>
      <c r="D208" s="14">
        <f>ArbeidsKorting2020(Table1[[#This Row],[Belastbaar loon]])</f>
        <v>278.41611999999998</v>
      </c>
      <c r="E208" s="14">
        <f>MAX(Table1[[#This Row],[Loonheffing]]-Table1[[#This Row],[Algemene Heffingskorting]]-Table1[[#This Row],[Arbeidskorting]],0)</f>
        <v>708.60737999999981</v>
      </c>
      <c r="F208" s="6">
        <f>Table1[[#This Row],[Belastbaar loon]]-Table1[[#This Row],[Belasting]]</f>
        <v>9192.3926200000005</v>
      </c>
      <c r="G208" s="2">
        <f>(Table1[[#This Row],[Belastbaar loon]]-Table1[[#This Row],[Netto loon]])/Table1[[#This Row],[Belastbaar loon]]</f>
        <v>7.1569273810726142E-2</v>
      </c>
      <c r="H208" s="14">
        <f ca="1">IF(ROW()=2, 0, INDIRECT(ADDRESS(ROW()-1,COLUMN(E:E))))</f>
        <v>705.15358000000015</v>
      </c>
      <c r="I208" s="14">
        <f ca="1">IF(ROW()=2, Table1[[#This Row],[Netto loon]], INDIRECT(ADDRESS(ROW()-1,COLUMN(F:F))))</f>
        <v>9185.8464199999999</v>
      </c>
      <c r="J208" s="6">
        <f ca="1">IF(ROW()=2, 0, Table1[[#This Row],[Belastbaar loon]]-INDIRECT(ADDRESS(ROW()-1,COLUMN(A:A))))</f>
        <v>10</v>
      </c>
      <c r="K208" s="6">
        <f ca="1">Table1[[#This Row],[Netto loon]]-Table1[[#This Row],[Netto vorige schijf]]</f>
        <v>6.546200000000681</v>
      </c>
      <c r="L208" s="2">
        <f ca="1">(Table1[[#This Row],[Bruto tov vorige schijf]]-Table1[[#This Row],[Netto tov vorige schijf]])/MAX(Table1[[#This Row],[Bruto tov vorige schijf]],1)</f>
        <v>0.34537999999993191</v>
      </c>
    </row>
    <row r="209" spans="1:12" x14ac:dyDescent="0.25">
      <c r="A209" s="14">
        <v>9911</v>
      </c>
      <c r="B209" s="6">
        <f>LoonHeffing2020(Table1[[#This Row],[Belastbaar loon]])</f>
        <v>3701.7584999999999</v>
      </c>
      <c r="C209" s="6">
        <f>AlgemeneHeffingsKorting2020(Table1[[#This Row],[Belastbaar loon]])</f>
        <v>2711</v>
      </c>
      <c r="D209" s="14">
        <f>ArbeidsKorting2020(Table1[[#This Row],[Belastbaar loon]])</f>
        <v>278.69731999999999</v>
      </c>
      <c r="E209" s="14">
        <f>MAX(Table1[[#This Row],[Loonheffing]]-Table1[[#This Row],[Algemene Heffingskorting]]-Table1[[#This Row],[Arbeidskorting]],0)</f>
        <v>712.06117999999992</v>
      </c>
      <c r="F209" s="6">
        <f>Table1[[#This Row],[Belastbaar loon]]-Table1[[#This Row],[Belasting]]</f>
        <v>9198.9388199999994</v>
      </c>
      <c r="G209" s="2">
        <f>(Table1[[#This Row],[Belastbaar loon]]-Table1[[#This Row],[Netto loon]])/Table1[[#This Row],[Belastbaar loon]]</f>
        <v>7.1845543335687684E-2</v>
      </c>
      <c r="H209" s="14">
        <f ca="1">IF(ROW()=2, 0, INDIRECT(ADDRESS(ROW()-1,COLUMN(E:E))))</f>
        <v>708.60737999999981</v>
      </c>
      <c r="I209" s="14">
        <f ca="1">IF(ROW()=2, Table1[[#This Row],[Netto loon]], INDIRECT(ADDRESS(ROW()-1,COLUMN(F:F))))</f>
        <v>9192.3926200000005</v>
      </c>
      <c r="J209" s="6">
        <f ca="1">IF(ROW()=2, 0, Table1[[#This Row],[Belastbaar loon]]-INDIRECT(ADDRESS(ROW()-1,COLUMN(A:A))))</f>
        <v>10</v>
      </c>
      <c r="K209" s="6">
        <f ca="1">Table1[[#This Row],[Netto loon]]-Table1[[#This Row],[Netto vorige schijf]]</f>
        <v>6.546199999998862</v>
      </c>
      <c r="L209" s="2">
        <f ca="1">(Table1[[#This Row],[Bruto tov vorige schijf]]-Table1[[#This Row],[Netto tov vorige schijf]])/MAX(Table1[[#This Row],[Bruto tov vorige schijf]],1)</f>
        <v>0.34538000000011382</v>
      </c>
    </row>
    <row r="210" spans="1:12" x14ac:dyDescent="0.25">
      <c r="A210" s="14">
        <v>9921</v>
      </c>
      <c r="B210" s="6">
        <f>LoonHeffing2020(Table1[[#This Row],[Belastbaar loon]])</f>
        <v>3705.4935</v>
      </c>
      <c r="C210" s="6">
        <f>AlgemeneHeffingsKorting2020(Table1[[#This Row],[Belastbaar loon]])</f>
        <v>2711</v>
      </c>
      <c r="D210" s="14">
        <f>ArbeidsKorting2020(Table1[[#This Row],[Belastbaar loon]])</f>
        <v>278.97852</v>
      </c>
      <c r="E210" s="14">
        <f>MAX(Table1[[#This Row],[Loonheffing]]-Table1[[#This Row],[Algemene Heffingskorting]]-Table1[[#This Row],[Arbeidskorting]],0)</f>
        <v>715.51498000000004</v>
      </c>
      <c r="F210" s="6">
        <f>Table1[[#This Row],[Belastbaar loon]]-Table1[[#This Row],[Belasting]]</f>
        <v>9205.4850200000001</v>
      </c>
      <c r="G210" s="2">
        <f>(Table1[[#This Row],[Belastbaar loon]]-Table1[[#This Row],[Netto loon]])/Table1[[#This Row],[Belastbaar loon]]</f>
        <v>7.2121255921782076E-2</v>
      </c>
      <c r="H210" s="14">
        <f ca="1">IF(ROW()=2, 0, INDIRECT(ADDRESS(ROW()-1,COLUMN(E:E))))</f>
        <v>712.06117999999992</v>
      </c>
      <c r="I210" s="14">
        <f ca="1">IF(ROW()=2, Table1[[#This Row],[Netto loon]], INDIRECT(ADDRESS(ROW()-1,COLUMN(F:F))))</f>
        <v>9198.9388199999994</v>
      </c>
      <c r="J210" s="6">
        <f ca="1">IF(ROW()=2, 0, Table1[[#This Row],[Belastbaar loon]]-INDIRECT(ADDRESS(ROW()-1,COLUMN(A:A))))</f>
        <v>10</v>
      </c>
      <c r="K210" s="6">
        <f ca="1">Table1[[#This Row],[Netto loon]]-Table1[[#This Row],[Netto vorige schijf]]</f>
        <v>6.546200000000681</v>
      </c>
      <c r="L210" s="2">
        <f ca="1">(Table1[[#This Row],[Bruto tov vorige schijf]]-Table1[[#This Row],[Netto tov vorige schijf]])/MAX(Table1[[#This Row],[Bruto tov vorige schijf]],1)</f>
        <v>0.34537999999993191</v>
      </c>
    </row>
    <row r="211" spans="1:12" x14ac:dyDescent="0.25">
      <c r="A211" s="14">
        <v>9931</v>
      </c>
      <c r="B211" s="6">
        <f>LoonHeffing2020(Table1[[#This Row],[Belastbaar loon]])</f>
        <v>3709.2285000000002</v>
      </c>
      <c r="C211" s="6">
        <f>AlgemeneHeffingsKorting2020(Table1[[#This Row],[Belastbaar loon]])</f>
        <v>2711</v>
      </c>
      <c r="D211" s="14">
        <f>ArbeidsKorting2020(Table1[[#This Row],[Belastbaar loon]])</f>
        <v>281.88119999999998</v>
      </c>
      <c r="E211" s="14">
        <f>MAX(Table1[[#This Row],[Loonheffing]]-Table1[[#This Row],[Algemene Heffingskorting]]-Table1[[#This Row],[Arbeidskorting]],0)</f>
        <v>716.34730000000013</v>
      </c>
      <c r="F211" s="6">
        <f>Table1[[#This Row],[Belastbaar loon]]-Table1[[#This Row],[Belasting]]</f>
        <v>9214.6527000000006</v>
      </c>
      <c r="G211" s="2">
        <f>(Table1[[#This Row],[Belastbaar loon]]-Table1[[#This Row],[Netto loon]])/Table1[[#This Row],[Belastbaar loon]]</f>
        <v>7.2132443862652246E-2</v>
      </c>
      <c r="H211" s="14">
        <f ca="1">IF(ROW()=2, 0, INDIRECT(ADDRESS(ROW()-1,COLUMN(E:E))))</f>
        <v>715.51498000000004</v>
      </c>
      <c r="I211" s="14">
        <f ca="1">IF(ROW()=2, Table1[[#This Row],[Netto loon]], INDIRECT(ADDRESS(ROW()-1,COLUMN(F:F))))</f>
        <v>9205.4850200000001</v>
      </c>
      <c r="J211" s="6">
        <f ca="1">IF(ROW()=2, 0, Table1[[#This Row],[Belastbaar loon]]-INDIRECT(ADDRESS(ROW()-1,COLUMN(A:A))))</f>
        <v>10</v>
      </c>
      <c r="K211" s="6">
        <f ca="1">Table1[[#This Row],[Netto loon]]-Table1[[#This Row],[Netto vorige schijf]]</f>
        <v>9.1676800000004732</v>
      </c>
      <c r="L211" s="2">
        <f ca="1">(Table1[[#This Row],[Bruto tov vorige schijf]]-Table1[[#This Row],[Netto tov vorige schijf]])/MAX(Table1[[#This Row],[Bruto tov vorige schijf]],1)</f>
        <v>8.3231999999952677E-2</v>
      </c>
    </row>
    <row r="212" spans="1:12" x14ac:dyDescent="0.25">
      <c r="A212" s="14">
        <v>9941</v>
      </c>
      <c r="B212" s="6">
        <f>LoonHeffing2020(Table1[[#This Row],[Belastbaar loon]])</f>
        <v>3712.9634999999998</v>
      </c>
      <c r="C212" s="6">
        <f>AlgemeneHeffingsKorting2020(Table1[[#This Row],[Belastbaar loon]])</f>
        <v>2711</v>
      </c>
      <c r="D212" s="14">
        <f>ArbeidsKorting2020(Table1[[#This Row],[Belastbaar loon]])</f>
        <v>284.76240000000001</v>
      </c>
      <c r="E212" s="14">
        <f>MAX(Table1[[#This Row],[Loonheffing]]-Table1[[#This Row],[Algemene Heffingskorting]]-Table1[[#This Row],[Arbeidskorting]],0)</f>
        <v>717.20109999999977</v>
      </c>
      <c r="F212" s="6">
        <f>Table1[[#This Row],[Belastbaar loon]]-Table1[[#This Row],[Belasting]]</f>
        <v>9223.7988999999998</v>
      </c>
      <c r="G212" s="2">
        <f>(Table1[[#This Row],[Belastbaar loon]]-Table1[[#This Row],[Netto loon]])/Table1[[#This Row],[Belastbaar loon]]</f>
        <v>7.2145770043255231E-2</v>
      </c>
      <c r="H212" s="14">
        <f ca="1">IF(ROW()=2, 0, INDIRECT(ADDRESS(ROW()-1,COLUMN(E:E))))</f>
        <v>716.34730000000013</v>
      </c>
      <c r="I212" s="14">
        <f ca="1">IF(ROW()=2, Table1[[#This Row],[Netto loon]], INDIRECT(ADDRESS(ROW()-1,COLUMN(F:F))))</f>
        <v>9214.6527000000006</v>
      </c>
      <c r="J212" s="6">
        <f ca="1">IF(ROW()=2, 0, Table1[[#This Row],[Belastbaar loon]]-INDIRECT(ADDRESS(ROW()-1,COLUMN(A:A))))</f>
        <v>10</v>
      </c>
      <c r="K212" s="6">
        <f ca="1">Table1[[#This Row],[Netto loon]]-Table1[[#This Row],[Netto vorige schijf]]</f>
        <v>9.1461999999992258</v>
      </c>
      <c r="L212" s="2">
        <f ca="1">(Table1[[#This Row],[Bruto tov vorige schijf]]-Table1[[#This Row],[Netto tov vorige schijf]])/MAX(Table1[[#This Row],[Bruto tov vorige schijf]],1)</f>
        <v>8.5380000000077422E-2</v>
      </c>
    </row>
    <row r="213" spans="1:12" x14ac:dyDescent="0.25">
      <c r="A213" s="14">
        <v>9951</v>
      </c>
      <c r="B213" s="6">
        <f>LoonHeffing2020(Table1[[#This Row],[Belastbaar loon]])</f>
        <v>3716.6985</v>
      </c>
      <c r="C213" s="6">
        <f>AlgemeneHeffingsKorting2020(Table1[[#This Row],[Belastbaar loon]])</f>
        <v>2711</v>
      </c>
      <c r="D213" s="14">
        <f>ArbeidsKorting2020(Table1[[#This Row],[Belastbaar loon]])</f>
        <v>287.64359999999999</v>
      </c>
      <c r="E213" s="14">
        <f>MAX(Table1[[#This Row],[Loonheffing]]-Table1[[#This Row],[Algemene Heffingskorting]]-Table1[[#This Row],[Arbeidskorting]],0)</f>
        <v>718.05489999999998</v>
      </c>
      <c r="F213" s="6">
        <f>Table1[[#This Row],[Belastbaar loon]]-Table1[[#This Row],[Belasting]]</f>
        <v>9232.9451000000008</v>
      </c>
      <c r="G213" s="2">
        <f>(Table1[[#This Row],[Belastbaar loon]]-Table1[[#This Row],[Netto loon]])/Table1[[#This Row],[Belastbaar loon]]</f>
        <v>7.2159069440257184E-2</v>
      </c>
      <c r="H213" s="14">
        <f ca="1">IF(ROW()=2, 0, INDIRECT(ADDRESS(ROW()-1,COLUMN(E:E))))</f>
        <v>717.20109999999977</v>
      </c>
      <c r="I213" s="14">
        <f ca="1">IF(ROW()=2, Table1[[#This Row],[Netto loon]], INDIRECT(ADDRESS(ROW()-1,COLUMN(F:F))))</f>
        <v>9223.7988999999998</v>
      </c>
      <c r="J213" s="6">
        <f ca="1">IF(ROW()=2, 0, Table1[[#This Row],[Belastbaar loon]]-INDIRECT(ADDRESS(ROW()-1,COLUMN(A:A))))</f>
        <v>10</v>
      </c>
      <c r="K213" s="6">
        <f ca="1">Table1[[#This Row],[Netto loon]]-Table1[[#This Row],[Netto vorige schijf]]</f>
        <v>9.1462000000010448</v>
      </c>
      <c r="L213" s="2">
        <f ca="1">(Table1[[#This Row],[Bruto tov vorige schijf]]-Table1[[#This Row],[Netto tov vorige schijf]])/MAX(Table1[[#This Row],[Bruto tov vorige schijf]],1)</f>
        <v>8.5379999999895512E-2</v>
      </c>
    </row>
    <row r="214" spans="1:12" x14ac:dyDescent="0.25">
      <c r="A214" s="14">
        <v>9961</v>
      </c>
      <c r="B214" s="6">
        <f>LoonHeffing2020(Table1[[#This Row],[Belastbaar loon]])</f>
        <v>3720.4335000000001</v>
      </c>
      <c r="C214" s="6">
        <f>AlgemeneHeffingsKorting2020(Table1[[#This Row],[Belastbaar loon]])</f>
        <v>2711</v>
      </c>
      <c r="D214" s="14">
        <f>ArbeidsKorting2020(Table1[[#This Row],[Belastbaar loon]])</f>
        <v>290.52480000000003</v>
      </c>
      <c r="E214" s="14">
        <f>MAX(Table1[[#This Row],[Loonheffing]]-Table1[[#This Row],[Algemene Heffingskorting]]-Table1[[#This Row],[Arbeidskorting]],0)</f>
        <v>718.90870000000007</v>
      </c>
      <c r="F214" s="6">
        <f>Table1[[#This Row],[Belastbaar loon]]-Table1[[#This Row],[Belasting]]</f>
        <v>9242.0913</v>
      </c>
      <c r="G214" s="2">
        <f>(Table1[[#This Row],[Belastbaar loon]]-Table1[[#This Row],[Netto loon]])/Table1[[#This Row],[Belastbaar loon]]</f>
        <v>7.2172342134323858E-2</v>
      </c>
      <c r="H214" s="14">
        <f ca="1">IF(ROW()=2, 0, INDIRECT(ADDRESS(ROW()-1,COLUMN(E:E))))</f>
        <v>718.05489999999998</v>
      </c>
      <c r="I214" s="14">
        <f ca="1">IF(ROW()=2, Table1[[#This Row],[Netto loon]], INDIRECT(ADDRESS(ROW()-1,COLUMN(F:F))))</f>
        <v>9232.9451000000008</v>
      </c>
      <c r="J214" s="6">
        <f ca="1">IF(ROW()=2, 0, Table1[[#This Row],[Belastbaar loon]]-INDIRECT(ADDRESS(ROW()-1,COLUMN(A:A))))</f>
        <v>10</v>
      </c>
      <c r="K214" s="6">
        <f ca="1">Table1[[#This Row],[Netto loon]]-Table1[[#This Row],[Netto vorige schijf]]</f>
        <v>9.1461999999992258</v>
      </c>
      <c r="L214" s="2">
        <f ca="1">(Table1[[#This Row],[Bruto tov vorige schijf]]-Table1[[#This Row],[Netto tov vorige schijf]])/MAX(Table1[[#This Row],[Bruto tov vorige schijf]],1)</f>
        <v>8.5380000000077422E-2</v>
      </c>
    </row>
    <row r="215" spans="1:12" x14ac:dyDescent="0.25">
      <c r="A215" s="14">
        <v>9971</v>
      </c>
      <c r="B215" s="6">
        <f>LoonHeffing2020(Table1[[#This Row],[Belastbaar loon]])</f>
        <v>3724.1684999999998</v>
      </c>
      <c r="C215" s="6">
        <f>AlgemeneHeffingsKorting2020(Table1[[#This Row],[Belastbaar loon]])</f>
        <v>2711</v>
      </c>
      <c r="D215" s="14">
        <f>ArbeidsKorting2020(Table1[[#This Row],[Belastbaar loon]])</f>
        <v>293.40600000000001</v>
      </c>
      <c r="E215" s="14">
        <f>MAX(Table1[[#This Row],[Loonheffing]]-Table1[[#This Row],[Algemene Heffingskorting]]-Table1[[#This Row],[Arbeidskorting]],0)</f>
        <v>719.76249999999982</v>
      </c>
      <c r="F215" s="6">
        <f>Table1[[#This Row],[Belastbaar loon]]-Table1[[#This Row],[Belasting]]</f>
        <v>9251.2374999999993</v>
      </c>
      <c r="G215" s="2">
        <f>(Table1[[#This Row],[Belastbaar loon]]-Table1[[#This Row],[Netto loon]])/Table1[[#This Row],[Belastbaar loon]]</f>
        <v>7.2185588205796888E-2</v>
      </c>
      <c r="H215" s="14">
        <f ca="1">IF(ROW()=2, 0, INDIRECT(ADDRESS(ROW()-1,COLUMN(E:E))))</f>
        <v>718.90870000000007</v>
      </c>
      <c r="I215" s="14">
        <f ca="1">IF(ROW()=2, Table1[[#This Row],[Netto loon]], INDIRECT(ADDRESS(ROW()-1,COLUMN(F:F))))</f>
        <v>9242.0913</v>
      </c>
      <c r="J215" s="6">
        <f ca="1">IF(ROW()=2, 0, Table1[[#This Row],[Belastbaar loon]]-INDIRECT(ADDRESS(ROW()-1,COLUMN(A:A))))</f>
        <v>10</v>
      </c>
      <c r="K215" s="6">
        <f ca="1">Table1[[#This Row],[Netto loon]]-Table1[[#This Row],[Netto vorige schijf]]</f>
        <v>9.1461999999992258</v>
      </c>
      <c r="L215" s="2">
        <f ca="1">(Table1[[#This Row],[Bruto tov vorige schijf]]-Table1[[#This Row],[Netto tov vorige schijf]])/MAX(Table1[[#This Row],[Bruto tov vorige schijf]],1)</f>
        <v>8.5380000000077422E-2</v>
      </c>
    </row>
    <row r="216" spans="1:12" x14ac:dyDescent="0.25">
      <c r="A216" s="14">
        <v>9981</v>
      </c>
      <c r="B216" s="6">
        <f>LoonHeffing2020(Table1[[#This Row],[Belastbaar loon]])</f>
        <v>3727.9034999999999</v>
      </c>
      <c r="C216" s="6">
        <f>AlgemeneHeffingsKorting2020(Table1[[#This Row],[Belastbaar loon]])</f>
        <v>2711</v>
      </c>
      <c r="D216" s="14">
        <f>ArbeidsKorting2020(Table1[[#This Row],[Belastbaar loon]])</f>
        <v>296.28719999999998</v>
      </c>
      <c r="E216" s="14">
        <f>MAX(Table1[[#This Row],[Loonheffing]]-Table1[[#This Row],[Algemene Heffingskorting]]-Table1[[#This Row],[Arbeidskorting]],0)</f>
        <v>720.61629999999991</v>
      </c>
      <c r="F216" s="6">
        <f>Table1[[#This Row],[Belastbaar loon]]-Table1[[#This Row],[Belasting]]</f>
        <v>9260.3837000000003</v>
      </c>
      <c r="G216" s="2">
        <f>(Table1[[#This Row],[Belastbaar loon]]-Table1[[#This Row],[Netto loon]])/Table1[[#This Row],[Belastbaar loon]]</f>
        <v>7.2198807734695891E-2</v>
      </c>
      <c r="H216" s="14">
        <f ca="1">IF(ROW()=2, 0, INDIRECT(ADDRESS(ROW()-1,COLUMN(E:E))))</f>
        <v>719.76249999999982</v>
      </c>
      <c r="I216" s="14">
        <f ca="1">IF(ROW()=2, Table1[[#This Row],[Netto loon]], INDIRECT(ADDRESS(ROW()-1,COLUMN(F:F))))</f>
        <v>9251.2374999999993</v>
      </c>
      <c r="J216" s="6">
        <f ca="1">IF(ROW()=2, 0, Table1[[#This Row],[Belastbaar loon]]-INDIRECT(ADDRESS(ROW()-1,COLUMN(A:A))))</f>
        <v>10</v>
      </c>
      <c r="K216" s="6">
        <f ca="1">Table1[[#This Row],[Netto loon]]-Table1[[#This Row],[Netto vorige schijf]]</f>
        <v>9.1462000000010448</v>
      </c>
      <c r="L216" s="2">
        <f ca="1">(Table1[[#This Row],[Bruto tov vorige schijf]]-Table1[[#This Row],[Netto tov vorige schijf]])/MAX(Table1[[#This Row],[Bruto tov vorige schijf]],1)</f>
        <v>8.5379999999895512E-2</v>
      </c>
    </row>
    <row r="217" spans="1:12" x14ac:dyDescent="0.25">
      <c r="A217" s="14">
        <v>9991</v>
      </c>
      <c r="B217" s="6">
        <f>LoonHeffing2020(Table1[[#This Row],[Belastbaar loon]])</f>
        <v>3731.6385</v>
      </c>
      <c r="C217" s="6">
        <f>AlgemeneHeffingsKorting2020(Table1[[#This Row],[Belastbaar loon]])</f>
        <v>2711</v>
      </c>
      <c r="D217" s="14">
        <f>ArbeidsKorting2020(Table1[[#This Row],[Belastbaar loon]])</f>
        <v>299.16840000000002</v>
      </c>
      <c r="E217" s="14">
        <f>MAX(Table1[[#This Row],[Loonheffing]]-Table1[[#This Row],[Algemene Heffingskorting]]-Table1[[#This Row],[Arbeidskorting]],0)</f>
        <v>721.4701</v>
      </c>
      <c r="F217" s="6">
        <f>Table1[[#This Row],[Belastbaar loon]]-Table1[[#This Row],[Belasting]]</f>
        <v>9269.5298999999995</v>
      </c>
      <c r="G217" s="2">
        <f>(Table1[[#This Row],[Belastbaar loon]]-Table1[[#This Row],[Netto loon]])/Table1[[#This Row],[Belastbaar loon]]</f>
        <v>7.2212000800720696E-2</v>
      </c>
      <c r="H217" s="14">
        <f ca="1">IF(ROW()=2, 0, INDIRECT(ADDRESS(ROW()-1,COLUMN(E:E))))</f>
        <v>720.61629999999991</v>
      </c>
      <c r="I217" s="14">
        <f ca="1">IF(ROW()=2, Table1[[#This Row],[Netto loon]], INDIRECT(ADDRESS(ROW()-1,COLUMN(F:F))))</f>
        <v>9260.3837000000003</v>
      </c>
      <c r="J217" s="6">
        <f ca="1">IF(ROW()=2, 0, Table1[[#This Row],[Belastbaar loon]]-INDIRECT(ADDRESS(ROW()-1,COLUMN(A:A))))</f>
        <v>10</v>
      </c>
      <c r="K217" s="6">
        <f ca="1">Table1[[#This Row],[Netto loon]]-Table1[[#This Row],[Netto vorige schijf]]</f>
        <v>9.1461999999992258</v>
      </c>
      <c r="L217" s="2">
        <f ca="1">(Table1[[#This Row],[Bruto tov vorige schijf]]-Table1[[#This Row],[Netto tov vorige schijf]])/MAX(Table1[[#This Row],[Bruto tov vorige schijf]],1)</f>
        <v>8.5380000000077422E-2</v>
      </c>
    </row>
    <row r="218" spans="1:12" x14ac:dyDescent="0.25">
      <c r="A218" s="14">
        <v>10001</v>
      </c>
      <c r="B218" s="6">
        <f>LoonHeffing2020(Table1[[#This Row],[Belastbaar loon]])</f>
        <v>3735.3735000000001</v>
      </c>
      <c r="C218" s="6">
        <f>AlgemeneHeffingsKorting2020(Table1[[#This Row],[Belastbaar loon]])</f>
        <v>2711</v>
      </c>
      <c r="D218" s="14">
        <f>ArbeidsKorting2020(Table1[[#This Row],[Belastbaar loon]])</f>
        <v>302.0496</v>
      </c>
      <c r="E218" s="14">
        <f>MAX(Table1[[#This Row],[Loonheffing]]-Table1[[#This Row],[Algemene Heffingskorting]]-Table1[[#This Row],[Arbeidskorting]],0)</f>
        <v>722.32390000000009</v>
      </c>
      <c r="F218" s="6">
        <f>Table1[[#This Row],[Belastbaar loon]]-Table1[[#This Row],[Belasting]]</f>
        <v>9278.6761000000006</v>
      </c>
      <c r="G218" s="2">
        <f>(Table1[[#This Row],[Belastbaar loon]]-Table1[[#This Row],[Netto loon]])/Table1[[#This Row],[Belastbaar loon]]</f>
        <v>7.2225167483251612E-2</v>
      </c>
      <c r="H218" s="14">
        <f ca="1">IF(ROW()=2, 0, INDIRECT(ADDRESS(ROW()-1,COLUMN(E:E))))</f>
        <v>721.4701</v>
      </c>
      <c r="I218" s="14">
        <f ca="1">IF(ROW()=2, Table1[[#This Row],[Netto loon]], INDIRECT(ADDRESS(ROW()-1,COLUMN(F:F))))</f>
        <v>9269.5298999999995</v>
      </c>
      <c r="J218" s="6">
        <f ca="1">IF(ROW()=2, 0, Table1[[#This Row],[Belastbaar loon]]-INDIRECT(ADDRESS(ROW()-1,COLUMN(A:A))))</f>
        <v>10</v>
      </c>
      <c r="K218" s="6">
        <f ca="1">Table1[[#This Row],[Netto loon]]-Table1[[#This Row],[Netto vorige schijf]]</f>
        <v>9.1462000000010448</v>
      </c>
      <c r="L218" s="2">
        <f ca="1">(Table1[[#This Row],[Bruto tov vorige schijf]]-Table1[[#This Row],[Netto tov vorige schijf]])/MAX(Table1[[#This Row],[Bruto tov vorige schijf]],1)</f>
        <v>8.5379999999895512E-2</v>
      </c>
    </row>
    <row r="219" spans="1:12" x14ac:dyDescent="0.25">
      <c r="A219" s="14">
        <v>10011</v>
      </c>
      <c r="B219" s="6">
        <f>LoonHeffing2020(Table1[[#This Row],[Belastbaar loon]])</f>
        <v>3739.1084999999998</v>
      </c>
      <c r="C219" s="6">
        <f>AlgemeneHeffingsKorting2020(Table1[[#This Row],[Belastbaar loon]])</f>
        <v>2711</v>
      </c>
      <c r="D219" s="14">
        <f>ArbeidsKorting2020(Table1[[#This Row],[Belastbaar loon]])</f>
        <v>304.93079999999998</v>
      </c>
      <c r="E219" s="14">
        <f>MAX(Table1[[#This Row],[Loonheffing]]-Table1[[#This Row],[Algemene Heffingskorting]]-Table1[[#This Row],[Arbeidskorting]],0)</f>
        <v>723.17769999999985</v>
      </c>
      <c r="F219" s="6">
        <f>Table1[[#This Row],[Belastbaar loon]]-Table1[[#This Row],[Belasting]]</f>
        <v>9287.8222999999998</v>
      </c>
      <c r="G219" s="2">
        <f>(Table1[[#This Row],[Belastbaar loon]]-Table1[[#This Row],[Netto loon]])/Table1[[#This Row],[Belastbaar loon]]</f>
        <v>7.2238307861352533E-2</v>
      </c>
      <c r="H219" s="14">
        <f ca="1">IF(ROW()=2, 0, INDIRECT(ADDRESS(ROW()-1,COLUMN(E:E))))</f>
        <v>722.32390000000009</v>
      </c>
      <c r="I219" s="14">
        <f ca="1">IF(ROW()=2, Table1[[#This Row],[Netto loon]], INDIRECT(ADDRESS(ROW()-1,COLUMN(F:F))))</f>
        <v>9278.6761000000006</v>
      </c>
      <c r="J219" s="6">
        <f ca="1">IF(ROW()=2, 0, Table1[[#This Row],[Belastbaar loon]]-INDIRECT(ADDRESS(ROW()-1,COLUMN(A:A))))</f>
        <v>10</v>
      </c>
      <c r="K219" s="6">
        <f ca="1">Table1[[#This Row],[Netto loon]]-Table1[[#This Row],[Netto vorige schijf]]</f>
        <v>9.1461999999992258</v>
      </c>
      <c r="L219" s="2">
        <f ca="1">(Table1[[#This Row],[Bruto tov vorige schijf]]-Table1[[#This Row],[Netto tov vorige schijf]])/MAX(Table1[[#This Row],[Bruto tov vorige schijf]],1)</f>
        <v>8.5380000000077422E-2</v>
      </c>
    </row>
    <row r="220" spans="1:12" x14ac:dyDescent="0.25">
      <c r="A220" s="14">
        <v>10021</v>
      </c>
      <c r="B220" s="6">
        <f>LoonHeffing2020(Table1[[#This Row],[Belastbaar loon]])</f>
        <v>3742.8434999999999</v>
      </c>
      <c r="C220" s="6">
        <f>AlgemeneHeffingsKorting2020(Table1[[#This Row],[Belastbaar loon]])</f>
        <v>2711</v>
      </c>
      <c r="D220" s="14">
        <f>ArbeidsKorting2020(Table1[[#This Row],[Belastbaar loon]])</f>
        <v>307.81200000000001</v>
      </c>
      <c r="E220" s="14">
        <f>MAX(Table1[[#This Row],[Loonheffing]]-Table1[[#This Row],[Algemene Heffingskorting]]-Table1[[#This Row],[Arbeidskorting]],0)</f>
        <v>724.03149999999994</v>
      </c>
      <c r="F220" s="6">
        <f>Table1[[#This Row],[Belastbaar loon]]-Table1[[#This Row],[Belasting]]</f>
        <v>9296.9685000000009</v>
      </c>
      <c r="G220" s="2">
        <f>(Table1[[#This Row],[Belastbaar loon]]-Table1[[#This Row],[Netto loon]])/Table1[[#This Row],[Belastbaar loon]]</f>
        <v>7.2251422013770994E-2</v>
      </c>
      <c r="H220" s="14">
        <f ca="1">IF(ROW()=2, 0, INDIRECT(ADDRESS(ROW()-1,COLUMN(E:E))))</f>
        <v>723.17769999999985</v>
      </c>
      <c r="I220" s="14">
        <f ca="1">IF(ROW()=2, Table1[[#This Row],[Netto loon]], INDIRECT(ADDRESS(ROW()-1,COLUMN(F:F))))</f>
        <v>9287.8222999999998</v>
      </c>
      <c r="J220" s="6">
        <f ca="1">IF(ROW()=2, 0, Table1[[#This Row],[Belastbaar loon]]-INDIRECT(ADDRESS(ROW()-1,COLUMN(A:A))))</f>
        <v>10</v>
      </c>
      <c r="K220" s="6">
        <f ca="1">Table1[[#This Row],[Netto loon]]-Table1[[#This Row],[Netto vorige schijf]]</f>
        <v>9.1462000000010448</v>
      </c>
      <c r="L220" s="2">
        <f ca="1">(Table1[[#This Row],[Bruto tov vorige schijf]]-Table1[[#This Row],[Netto tov vorige schijf]])/MAX(Table1[[#This Row],[Bruto tov vorige schijf]],1)</f>
        <v>8.5379999999895512E-2</v>
      </c>
    </row>
    <row r="221" spans="1:12" x14ac:dyDescent="0.25">
      <c r="A221" s="14">
        <v>10031</v>
      </c>
      <c r="B221" s="6">
        <f>LoonHeffing2020(Table1[[#This Row],[Belastbaar loon]])</f>
        <v>3746.5785000000001</v>
      </c>
      <c r="C221" s="6">
        <f>AlgemeneHeffingsKorting2020(Table1[[#This Row],[Belastbaar loon]])</f>
        <v>2711</v>
      </c>
      <c r="D221" s="14">
        <f>ArbeidsKorting2020(Table1[[#This Row],[Belastbaar loon]])</f>
        <v>310.69319999999999</v>
      </c>
      <c r="E221" s="14">
        <f>MAX(Table1[[#This Row],[Loonheffing]]-Table1[[#This Row],[Algemene Heffingskorting]]-Table1[[#This Row],[Arbeidskorting]],0)</f>
        <v>724.88530000000014</v>
      </c>
      <c r="F221" s="6">
        <f>Table1[[#This Row],[Belastbaar loon]]-Table1[[#This Row],[Belasting]]</f>
        <v>9306.1147000000001</v>
      </c>
      <c r="G221" s="2">
        <f>(Table1[[#This Row],[Belastbaar loon]]-Table1[[#This Row],[Netto loon]])/Table1[[#This Row],[Belastbaar loon]]</f>
        <v>7.2264510018941269E-2</v>
      </c>
      <c r="H221" s="14">
        <f ca="1">IF(ROW()=2, 0, INDIRECT(ADDRESS(ROW()-1,COLUMN(E:E))))</f>
        <v>724.03149999999994</v>
      </c>
      <c r="I221" s="14">
        <f ca="1">IF(ROW()=2, Table1[[#This Row],[Netto loon]], INDIRECT(ADDRESS(ROW()-1,COLUMN(F:F))))</f>
        <v>9296.9685000000009</v>
      </c>
      <c r="J221" s="6">
        <f ca="1">IF(ROW()=2, 0, Table1[[#This Row],[Belastbaar loon]]-INDIRECT(ADDRESS(ROW()-1,COLUMN(A:A))))</f>
        <v>10</v>
      </c>
      <c r="K221" s="6">
        <f ca="1">Table1[[#This Row],[Netto loon]]-Table1[[#This Row],[Netto vorige schijf]]</f>
        <v>9.1461999999992258</v>
      </c>
      <c r="L221" s="2">
        <f ca="1">(Table1[[#This Row],[Bruto tov vorige schijf]]-Table1[[#This Row],[Netto tov vorige schijf]])/MAX(Table1[[#This Row],[Bruto tov vorige schijf]],1)</f>
        <v>8.5380000000077422E-2</v>
      </c>
    </row>
    <row r="222" spans="1:12" x14ac:dyDescent="0.25">
      <c r="A222" s="14">
        <v>10041</v>
      </c>
      <c r="B222" s="6">
        <f>LoonHeffing2020(Table1[[#This Row],[Belastbaar loon]])</f>
        <v>3750.3135000000002</v>
      </c>
      <c r="C222" s="6">
        <f>AlgemeneHeffingsKorting2020(Table1[[#This Row],[Belastbaar loon]])</f>
        <v>2711</v>
      </c>
      <c r="D222" s="14">
        <f>ArbeidsKorting2020(Table1[[#This Row],[Belastbaar loon]])</f>
        <v>313.57440000000003</v>
      </c>
      <c r="E222" s="14">
        <f>MAX(Table1[[#This Row],[Loonheffing]]-Table1[[#This Row],[Algemene Heffingskorting]]-Table1[[#This Row],[Arbeidskorting]],0)</f>
        <v>725.73910000000024</v>
      </c>
      <c r="F222" s="6">
        <f>Table1[[#This Row],[Belastbaar loon]]-Table1[[#This Row],[Belasting]]</f>
        <v>9315.2608999999993</v>
      </c>
      <c r="G222" s="2">
        <f>(Table1[[#This Row],[Belastbaar loon]]-Table1[[#This Row],[Netto loon]])/Table1[[#This Row],[Belastbaar loon]]</f>
        <v>7.2277571954984632E-2</v>
      </c>
      <c r="H222" s="14">
        <f ca="1">IF(ROW()=2, 0, INDIRECT(ADDRESS(ROW()-1,COLUMN(E:E))))</f>
        <v>724.88530000000014</v>
      </c>
      <c r="I222" s="14">
        <f ca="1">IF(ROW()=2, Table1[[#This Row],[Netto loon]], INDIRECT(ADDRESS(ROW()-1,COLUMN(F:F))))</f>
        <v>9306.1147000000001</v>
      </c>
      <c r="J222" s="6">
        <f ca="1">IF(ROW()=2, 0, Table1[[#This Row],[Belastbaar loon]]-INDIRECT(ADDRESS(ROW()-1,COLUMN(A:A))))</f>
        <v>10</v>
      </c>
      <c r="K222" s="6">
        <f ca="1">Table1[[#This Row],[Netto loon]]-Table1[[#This Row],[Netto vorige schijf]]</f>
        <v>9.1461999999992258</v>
      </c>
      <c r="L222" s="2">
        <f ca="1">(Table1[[#This Row],[Bruto tov vorige schijf]]-Table1[[#This Row],[Netto tov vorige schijf]])/MAX(Table1[[#This Row],[Bruto tov vorige schijf]],1)</f>
        <v>8.5380000000077422E-2</v>
      </c>
    </row>
    <row r="223" spans="1:12" x14ac:dyDescent="0.25">
      <c r="A223" s="14">
        <v>10051</v>
      </c>
      <c r="B223" s="6">
        <f>LoonHeffing2020(Table1[[#This Row],[Belastbaar loon]])</f>
        <v>3754.0484999999999</v>
      </c>
      <c r="C223" s="6">
        <f>AlgemeneHeffingsKorting2020(Table1[[#This Row],[Belastbaar loon]])</f>
        <v>2711</v>
      </c>
      <c r="D223" s="14">
        <f>ArbeidsKorting2020(Table1[[#This Row],[Belastbaar loon]])</f>
        <v>316.4556</v>
      </c>
      <c r="E223" s="14">
        <f>MAX(Table1[[#This Row],[Loonheffing]]-Table1[[#This Row],[Algemene Heffingskorting]]-Table1[[#This Row],[Arbeidskorting]],0)</f>
        <v>726.59289999999987</v>
      </c>
      <c r="F223" s="6">
        <f>Table1[[#This Row],[Belastbaar loon]]-Table1[[#This Row],[Belasting]]</f>
        <v>9324.4071000000004</v>
      </c>
      <c r="G223" s="2">
        <f>(Table1[[#This Row],[Belastbaar loon]]-Table1[[#This Row],[Netto loon]])/Table1[[#This Row],[Belastbaar loon]]</f>
        <v>7.2290607899711437E-2</v>
      </c>
      <c r="H223" s="14">
        <f ca="1">IF(ROW()=2, 0, INDIRECT(ADDRESS(ROW()-1,COLUMN(E:E))))</f>
        <v>725.73910000000024</v>
      </c>
      <c r="I223" s="14">
        <f ca="1">IF(ROW()=2, Table1[[#This Row],[Netto loon]], INDIRECT(ADDRESS(ROW()-1,COLUMN(F:F))))</f>
        <v>9315.2608999999993</v>
      </c>
      <c r="J223" s="6">
        <f ca="1">IF(ROW()=2, 0, Table1[[#This Row],[Belastbaar loon]]-INDIRECT(ADDRESS(ROW()-1,COLUMN(A:A))))</f>
        <v>10</v>
      </c>
      <c r="K223" s="6">
        <f ca="1">Table1[[#This Row],[Netto loon]]-Table1[[#This Row],[Netto vorige schijf]]</f>
        <v>9.1462000000010448</v>
      </c>
      <c r="L223" s="2">
        <f ca="1">(Table1[[#This Row],[Bruto tov vorige schijf]]-Table1[[#This Row],[Netto tov vorige schijf]])/MAX(Table1[[#This Row],[Bruto tov vorige schijf]],1)</f>
        <v>8.5379999999895512E-2</v>
      </c>
    </row>
    <row r="224" spans="1:12" x14ac:dyDescent="0.25">
      <c r="A224" s="14">
        <v>10061</v>
      </c>
      <c r="B224" s="6">
        <f>LoonHeffing2020(Table1[[#This Row],[Belastbaar loon]])</f>
        <v>3757.7835</v>
      </c>
      <c r="C224" s="6">
        <f>AlgemeneHeffingsKorting2020(Table1[[#This Row],[Belastbaar loon]])</f>
        <v>2711</v>
      </c>
      <c r="D224" s="14">
        <f>ArbeidsKorting2020(Table1[[#This Row],[Belastbaar loon]])</f>
        <v>319.33679999999998</v>
      </c>
      <c r="E224" s="14">
        <f>MAX(Table1[[#This Row],[Loonheffing]]-Table1[[#This Row],[Algemene Heffingskorting]]-Table1[[#This Row],[Arbeidskorting]],0)</f>
        <v>727.44669999999996</v>
      </c>
      <c r="F224" s="6">
        <f>Table1[[#This Row],[Belastbaar loon]]-Table1[[#This Row],[Belasting]]</f>
        <v>9333.5532999999996</v>
      </c>
      <c r="G224" s="2">
        <f>(Table1[[#This Row],[Belastbaar loon]]-Table1[[#This Row],[Netto loon]])/Table1[[#This Row],[Belastbaar loon]]</f>
        <v>7.2303617930623246E-2</v>
      </c>
      <c r="H224" s="14">
        <f ca="1">IF(ROW()=2, 0, INDIRECT(ADDRESS(ROW()-1,COLUMN(E:E))))</f>
        <v>726.59289999999987</v>
      </c>
      <c r="I224" s="14">
        <f ca="1">IF(ROW()=2, Table1[[#This Row],[Netto loon]], INDIRECT(ADDRESS(ROW()-1,COLUMN(F:F))))</f>
        <v>9324.4071000000004</v>
      </c>
      <c r="J224" s="6">
        <f ca="1">IF(ROW()=2, 0, Table1[[#This Row],[Belastbaar loon]]-INDIRECT(ADDRESS(ROW()-1,COLUMN(A:A))))</f>
        <v>10</v>
      </c>
      <c r="K224" s="6">
        <f ca="1">Table1[[#This Row],[Netto loon]]-Table1[[#This Row],[Netto vorige schijf]]</f>
        <v>9.1461999999992258</v>
      </c>
      <c r="L224" s="2">
        <f ca="1">(Table1[[#This Row],[Bruto tov vorige schijf]]-Table1[[#This Row],[Netto tov vorige schijf]])/MAX(Table1[[#This Row],[Bruto tov vorige schijf]],1)</f>
        <v>8.5380000000077422E-2</v>
      </c>
    </row>
    <row r="225" spans="1:12" x14ac:dyDescent="0.25">
      <c r="A225" s="14">
        <v>10071</v>
      </c>
      <c r="B225" s="6">
        <f>LoonHeffing2020(Table1[[#This Row],[Belastbaar loon]])</f>
        <v>3761.5185000000001</v>
      </c>
      <c r="C225" s="6">
        <f>AlgemeneHeffingsKorting2020(Table1[[#This Row],[Belastbaar loon]])</f>
        <v>2711</v>
      </c>
      <c r="D225" s="14">
        <f>ArbeidsKorting2020(Table1[[#This Row],[Belastbaar loon]])</f>
        <v>322.21800000000002</v>
      </c>
      <c r="E225" s="14">
        <f>MAX(Table1[[#This Row],[Loonheffing]]-Table1[[#This Row],[Algemene Heffingskorting]]-Table1[[#This Row],[Arbeidskorting]],0)</f>
        <v>728.30050000000006</v>
      </c>
      <c r="F225" s="6">
        <f>Table1[[#This Row],[Belastbaar loon]]-Table1[[#This Row],[Belasting]]</f>
        <v>9342.6995000000006</v>
      </c>
      <c r="G225" s="2">
        <f>(Table1[[#This Row],[Belastbaar loon]]-Table1[[#This Row],[Netto loon]])/Table1[[#This Row],[Belastbaar loon]]</f>
        <v>7.231660212491306E-2</v>
      </c>
      <c r="H225" s="14">
        <f ca="1">IF(ROW()=2, 0, INDIRECT(ADDRESS(ROW()-1,COLUMN(E:E))))</f>
        <v>727.44669999999996</v>
      </c>
      <c r="I225" s="14">
        <f ca="1">IF(ROW()=2, Table1[[#This Row],[Netto loon]], INDIRECT(ADDRESS(ROW()-1,COLUMN(F:F))))</f>
        <v>9333.5532999999996</v>
      </c>
      <c r="J225" s="6">
        <f ca="1">IF(ROW()=2, 0, Table1[[#This Row],[Belastbaar loon]]-INDIRECT(ADDRESS(ROW()-1,COLUMN(A:A))))</f>
        <v>10</v>
      </c>
      <c r="K225" s="6">
        <f ca="1">Table1[[#This Row],[Netto loon]]-Table1[[#This Row],[Netto vorige schijf]]</f>
        <v>9.1462000000010448</v>
      </c>
      <c r="L225" s="2">
        <f ca="1">(Table1[[#This Row],[Bruto tov vorige schijf]]-Table1[[#This Row],[Netto tov vorige schijf]])/MAX(Table1[[#This Row],[Bruto tov vorige schijf]],1)</f>
        <v>8.5379999999895512E-2</v>
      </c>
    </row>
    <row r="226" spans="1:12" x14ac:dyDescent="0.25">
      <c r="A226" s="14">
        <v>10081</v>
      </c>
      <c r="B226" s="6">
        <f>LoonHeffing2020(Table1[[#This Row],[Belastbaar loon]])</f>
        <v>3765.2534999999998</v>
      </c>
      <c r="C226" s="6">
        <f>AlgemeneHeffingsKorting2020(Table1[[#This Row],[Belastbaar loon]])</f>
        <v>2711</v>
      </c>
      <c r="D226" s="14">
        <f>ArbeidsKorting2020(Table1[[#This Row],[Belastbaar loon]])</f>
        <v>325.0992</v>
      </c>
      <c r="E226" s="14">
        <f>MAX(Table1[[#This Row],[Loonheffing]]-Table1[[#This Row],[Algemene Heffingskorting]]-Table1[[#This Row],[Arbeidskorting]],0)</f>
        <v>729.15429999999981</v>
      </c>
      <c r="F226" s="6">
        <f>Table1[[#This Row],[Belastbaar loon]]-Table1[[#This Row],[Belasting]]</f>
        <v>9351.8456999999999</v>
      </c>
      <c r="G226" s="2">
        <f>(Table1[[#This Row],[Belastbaar loon]]-Table1[[#This Row],[Netto loon]])/Table1[[#This Row],[Belastbaar loon]]</f>
        <v>7.232956055946832E-2</v>
      </c>
      <c r="H226" s="14">
        <f ca="1">IF(ROW()=2, 0, INDIRECT(ADDRESS(ROW()-1,COLUMN(E:E))))</f>
        <v>728.30050000000006</v>
      </c>
      <c r="I226" s="14">
        <f ca="1">IF(ROW()=2, Table1[[#This Row],[Netto loon]], INDIRECT(ADDRESS(ROW()-1,COLUMN(F:F))))</f>
        <v>9342.6995000000006</v>
      </c>
      <c r="J226" s="6">
        <f ca="1">IF(ROW()=2, 0, Table1[[#This Row],[Belastbaar loon]]-INDIRECT(ADDRESS(ROW()-1,COLUMN(A:A))))</f>
        <v>10</v>
      </c>
      <c r="K226" s="6">
        <f ca="1">Table1[[#This Row],[Netto loon]]-Table1[[#This Row],[Netto vorige schijf]]</f>
        <v>9.1461999999992258</v>
      </c>
      <c r="L226" s="2">
        <f ca="1">(Table1[[#This Row],[Bruto tov vorige schijf]]-Table1[[#This Row],[Netto tov vorige schijf]])/MAX(Table1[[#This Row],[Bruto tov vorige schijf]],1)</f>
        <v>8.5380000000077422E-2</v>
      </c>
    </row>
    <row r="227" spans="1:12" x14ac:dyDescent="0.25">
      <c r="A227" s="14">
        <v>10091</v>
      </c>
      <c r="B227" s="6">
        <f>LoonHeffing2020(Table1[[#This Row],[Belastbaar loon]])</f>
        <v>3768.9884999999999</v>
      </c>
      <c r="C227" s="6">
        <f>AlgemeneHeffingsKorting2020(Table1[[#This Row],[Belastbaar loon]])</f>
        <v>2711</v>
      </c>
      <c r="D227" s="14">
        <f>ArbeidsKorting2020(Table1[[#This Row],[Belastbaar loon]])</f>
        <v>327.98039999999997</v>
      </c>
      <c r="E227" s="14">
        <f>MAX(Table1[[#This Row],[Loonheffing]]-Table1[[#This Row],[Algemene Heffingskorting]]-Table1[[#This Row],[Arbeidskorting]],0)</f>
        <v>730.00810000000001</v>
      </c>
      <c r="F227" s="6">
        <f>Table1[[#This Row],[Belastbaar loon]]-Table1[[#This Row],[Belasting]]</f>
        <v>9360.9919000000009</v>
      </c>
      <c r="G227" s="2">
        <f>(Table1[[#This Row],[Belastbaar loon]]-Table1[[#This Row],[Netto loon]])/Table1[[#This Row],[Belastbaar loon]]</f>
        <v>7.2342493310870989E-2</v>
      </c>
      <c r="H227" s="14">
        <f ca="1">IF(ROW()=2, 0, INDIRECT(ADDRESS(ROW()-1,COLUMN(E:E))))</f>
        <v>729.15429999999981</v>
      </c>
      <c r="I227" s="14">
        <f ca="1">IF(ROW()=2, Table1[[#This Row],[Netto loon]], INDIRECT(ADDRESS(ROW()-1,COLUMN(F:F))))</f>
        <v>9351.8456999999999</v>
      </c>
      <c r="J227" s="6">
        <f ca="1">IF(ROW()=2, 0, Table1[[#This Row],[Belastbaar loon]]-INDIRECT(ADDRESS(ROW()-1,COLUMN(A:A))))</f>
        <v>10</v>
      </c>
      <c r="K227" s="6">
        <f ca="1">Table1[[#This Row],[Netto loon]]-Table1[[#This Row],[Netto vorige schijf]]</f>
        <v>9.1462000000010448</v>
      </c>
      <c r="L227" s="2">
        <f ca="1">(Table1[[#This Row],[Bruto tov vorige schijf]]-Table1[[#This Row],[Netto tov vorige schijf]])/MAX(Table1[[#This Row],[Bruto tov vorige schijf]],1)</f>
        <v>8.5379999999895512E-2</v>
      </c>
    </row>
    <row r="228" spans="1:12" x14ac:dyDescent="0.25">
      <c r="A228" s="14">
        <v>10101</v>
      </c>
      <c r="B228" s="6">
        <f>LoonHeffing2020(Table1[[#This Row],[Belastbaar loon]])</f>
        <v>3772.7235000000001</v>
      </c>
      <c r="C228" s="6">
        <f>AlgemeneHeffingsKorting2020(Table1[[#This Row],[Belastbaar loon]])</f>
        <v>2711</v>
      </c>
      <c r="D228" s="14">
        <f>ArbeidsKorting2020(Table1[[#This Row],[Belastbaar loon]])</f>
        <v>330.86160000000001</v>
      </c>
      <c r="E228" s="14">
        <f>MAX(Table1[[#This Row],[Loonheffing]]-Table1[[#This Row],[Algemene Heffingskorting]]-Table1[[#This Row],[Arbeidskorting]],0)</f>
        <v>730.86190000000011</v>
      </c>
      <c r="F228" s="6">
        <f>Table1[[#This Row],[Belastbaar loon]]-Table1[[#This Row],[Belasting]]</f>
        <v>9370.1381000000001</v>
      </c>
      <c r="G228" s="2">
        <f>(Table1[[#This Row],[Belastbaar loon]]-Table1[[#This Row],[Netto loon]])/Table1[[#This Row],[Belastbaar loon]]</f>
        <v>7.235540045540044E-2</v>
      </c>
      <c r="H228" s="14">
        <f ca="1">IF(ROW()=2, 0, INDIRECT(ADDRESS(ROW()-1,COLUMN(E:E))))</f>
        <v>730.00810000000001</v>
      </c>
      <c r="I228" s="14">
        <f ca="1">IF(ROW()=2, Table1[[#This Row],[Netto loon]], INDIRECT(ADDRESS(ROW()-1,COLUMN(F:F))))</f>
        <v>9360.9919000000009</v>
      </c>
      <c r="J228" s="6">
        <f ca="1">IF(ROW()=2, 0, Table1[[#This Row],[Belastbaar loon]]-INDIRECT(ADDRESS(ROW()-1,COLUMN(A:A))))</f>
        <v>10</v>
      </c>
      <c r="K228" s="6">
        <f ca="1">Table1[[#This Row],[Netto loon]]-Table1[[#This Row],[Netto vorige schijf]]</f>
        <v>9.1461999999992258</v>
      </c>
      <c r="L228" s="2">
        <f ca="1">(Table1[[#This Row],[Bruto tov vorige schijf]]-Table1[[#This Row],[Netto tov vorige schijf]])/MAX(Table1[[#This Row],[Bruto tov vorige schijf]],1)</f>
        <v>8.5380000000077422E-2</v>
      </c>
    </row>
    <row r="229" spans="1:12" x14ac:dyDescent="0.25">
      <c r="A229" s="14">
        <v>10111</v>
      </c>
      <c r="B229" s="6">
        <f>LoonHeffing2020(Table1[[#This Row],[Belastbaar loon]])</f>
        <v>3776.4585000000002</v>
      </c>
      <c r="C229" s="6">
        <f>AlgemeneHeffingsKorting2020(Table1[[#This Row],[Belastbaar loon]])</f>
        <v>2711</v>
      </c>
      <c r="D229" s="14">
        <f>ArbeidsKorting2020(Table1[[#This Row],[Belastbaar loon]])</f>
        <v>333.74279999999999</v>
      </c>
      <c r="E229" s="14">
        <f>MAX(Table1[[#This Row],[Loonheffing]]-Table1[[#This Row],[Algemene Heffingskorting]]-Table1[[#This Row],[Arbeidskorting]],0)</f>
        <v>731.7157000000002</v>
      </c>
      <c r="F229" s="6">
        <f>Table1[[#This Row],[Belastbaar loon]]-Table1[[#This Row],[Belasting]]</f>
        <v>9379.2842999999993</v>
      </c>
      <c r="G229" s="2">
        <f>(Table1[[#This Row],[Belastbaar loon]]-Table1[[#This Row],[Netto loon]])/Table1[[#This Row],[Belastbaar loon]]</f>
        <v>7.2368282069033785E-2</v>
      </c>
      <c r="H229" s="14">
        <f ca="1">IF(ROW()=2, 0, INDIRECT(ADDRESS(ROW()-1,COLUMN(E:E))))</f>
        <v>730.86190000000011</v>
      </c>
      <c r="I229" s="14">
        <f ca="1">IF(ROW()=2, Table1[[#This Row],[Netto loon]], INDIRECT(ADDRESS(ROW()-1,COLUMN(F:F))))</f>
        <v>9370.1381000000001</v>
      </c>
      <c r="J229" s="6">
        <f ca="1">IF(ROW()=2, 0, Table1[[#This Row],[Belastbaar loon]]-INDIRECT(ADDRESS(ROW()-1,COLUMN(A:A))))</f>
        <v>10</v>
      </c>
      <c r="K229" s="6">
        <f ca="1">Table1[[#This Row],[Netto loon]]-Table1[[#This Row],[Netto vorige schijf]]</f>
        <v>9.1461999999992258</v>
      </c>
      <c r="L229" s="2">
        <f ca="1">(Table1[[#This Row],[Bruto tov vorige schijf]]-Table1[[#This Row],[Netto tov vorige schijf]])/MAX(Table1[[#This Row],[Bruto tov vorige schijf]],1)</f>
        <v>8.5380000000077422E-2</v>
      </c>
    </row>
    <row r="230" spans="1:12" x14ac:dyDescent="0.25">
      <c r="A230" s="14">
        <v>10121</v>
      </c>
      <c r="B230" s="6">
        <f>LoonHeffing2020(Table1[[#This Row],[Belastbaar loon]])</f>
        <v>3780.1934999999999</v>
      </c>
      <c r="C230" s="6">
        <f>AlgemeneHeffingsKorting2020(Table1[[#This Row],[Belastbaar loon]])</f>
        <v>2711</v>
      </c>
      <c r="D230" s="14">
        <f>ArbeidsKorting2020(Table1[[#This Row],[Belastbaar loon]])</f>
        <v>336.62400000000002</v>
      </c>
      <c r="E230" s="14">
        <f>MAX(Table1[[#This Row],[Loonheffing]]-Table1[[#This Row],[Algemene Heffingskorting]]-Table1[[#This Row],[Arbeidskorting]],0)</f>
        <v>732.56949999999983</v>
      </c>
      <c r="F230" s="6">
        <f>Table1[[#This Row],[Belastbaar loon]]-Table1[[#This Row],[Belasting]]</f>
        <v>9388.4305000000004</v>
      </c>
      <c r="G230" s="2">
        <f>(Table1[[#This Row],[Belastbaar loon]]-Table1[[#This Row],[Netto loon]])/Table1[[#This Row],[Belastbaar loon]]</f>
        <v>7.2381138227447836E-2</v>
      </c>
      <c r="H230" s="14">
        <f ca="1">IF(ROW()=2, 0, INDIRECT(ADDRESS(ROW()-1,COLUMN(E:E))))</f>
        <v>731.7157000000002</v>
      </c>
      <c r="I230" s="14">
        <f ca="1">IF(ROW()=2, Table1[[#This Row],[Netto loon]], INDIRECT(ADDRESS(ROW()-1,COLUMN(F:F))))</f>
        <v>9379.2842999999993</v>
      </c>
      <c r="J230" s="6">
        <f ca="1">IF(ROW()=2, 0, Table1[[#This Row],[Belastbaar loon]]-INDIRECT(ADDRESS(ROW()-1,COLUMN(A:A))))</f>
        <v>10</v>
      </c>
      <c r="K230" s="6">
        <f ca="1">Table1[[#This Row],[Netto loon]]-Table1[[#This Row],[Netto vorige schijf]]</f>
        <v>9.1462000000010448</v>
      </c>
      <c r="L230" s="2">
        <f ca="1">(Table1[[#This Row],[Bruto tov vorige schijf]]-Table1[[#This Row],[Netto tov vorige schijf]])/MAX(Table1[[#This Row],[Bruto tov vorige schijf]],1)</f>
        <v>8.5379999999895512E-2</v>
      </c>
    </row>
    <row r="231" spans="1:12" x14ac:dyDescent="0.25">
      <c r="A231" s="14">
        <v>10131</v>
      </c>
      <c r="B231" s="6">
        <f>LoonHeffing2020(Table1[[#This Row],[Belastbaar loon]])</f>
        <v>3783.9285</v>
      </c>
      <c r="C231" s="6">
        <f>AlgemeneHeffingsKorting2020(Table1[[#This Row],[Belastbaar loon]])</f>
        <v>2711</v>
      </c>
      <c r="D231" s="14">
        <f>ArbeidsKorting2020(Table1[[#This Row],[Belastbaar loon]])</f>
        <v>339.5052</v>
      </c>
      <c r="E231" s="14">
        <f>MAX(Table1[[#This Row],[Loonheffing]]-Table1[[#This Row],[Algemene Heffingskorting]]-Table1[[#This Row],[Arbeidskorting]],0)</f>
        <v>733.42329999999993</v>
      </c>
      <c r="F231" s="6">
        <f>Table1[[#This Row],[Belastbaar loon]]-Table1[[#This Row],[Belasting]]</f>
        <v>9397.5766999999996</v>
      </c>
      <c r="G231" s="2">
        <f>(Table1[[#This Row],[Belastbaar loon]]-Table1[[#This Row],[Netto loon]])/Table1[[#This Row],[Belastbaar loon]]</f>
        <v>7.2393969006021158E-2</v>
      </c>
      <c r="H231" s="14">
        <f ca="1">IF(ROW()=2, 0, INDIRECT(ADDRESS(ROW()-1,COLUMN(E:E))))</f>
        <v>732.56949999999983</v>
      </c>
      <c r="I231" s="14">
        <f ca="1">IF(ROW()=2, Table1[[#This Row],[Netto loon]], INDIRECT(ADDRESS(ROW()-1,COLUMN(F:F))))</f>
        <v>9388.4305000000004</v>
      </c>
      <c r="J231" s="6">
        <f ca="1">IF(ROW()=2, 0, Table1[[#This Row],[Belastbaar loon]]-INDIRECT(ADDRESS(ROW()-1,COLUMN(A:A))))</f>
        <v>10</v>
      </c>
      <c r="K231" s="6">
        <f ca="1">Table1[[#This Row],[Netto loon]]-Table1[[#This Row],[Netto vorige schijf]]</f>
        <v>9.1461999999992258</v>
      </c>
      <c r="L231" s="2">
        <f ca="1">(Table1[[#This Row],[Bruto tov vorige schijf]]-Table1[[#This Row],[Netto tov vorige schijf]])/MAX(Table1[[#This Row],[Bruto tov vorige schijf]],1)</f>
        <v>8.5380000000077422E-2</v>
      </c>
    </row>
    <row r="232" spans="1:12" x14ac:dyDescent="0.25">
      <c r="A232" s="14">
        <v>10141</v>
      </c>
      <c r="B232" s="6">
        <f>LoonHeffing2020(Table1[[#This Row],[Belastbaar loon]])</f>
        <v>3787.6635000000001</v>
      </c>
      <c r="C232" s="6">
        <f>AlgemeneHeffingsKorting2020(Table1[[#This Row],[Belastbaar loon]])</f>
        <v>2711</v>
      </c>
      <c r="D232" s="14">
        <f>ArbeidsKorting2020(Table1[[#This Row],[Belastbaar loon]])</f>
        <v>342.38639999999998</v>
      </c>
      <c r="E232" s="14">
        <f>MAX(Table1[[#This Row],[Loonheffing]]-Table1[[#This Row],[Algemene Heffingskorting]]-Table1[[#This Row],[Arbeidskorting]],0)</f>
        <v>734.27710000000013</v>
      </c>
      <c r="F232" s="6">
        <f>Table1[[#This Row],[Belastbaar loon]]-Table1[[#This Row],[Belasting]]</f>
        <v>9406.7229000000007</v>
      </c>
      <c r="G232" s="2">
        <f>(Table1[[#This Row],[Belastbaar loon]]-Table1[[#This Row],[Netto loon]])/Table1[[#This Row],[Belastbaar loon]]</f>
        <v>7.2406774479834277E-2</v>
      </c>
      <c r="H232" s="14">
        <f ca="1">IF(ROW()=2, 0, INDIRECT(ADDRESS(ROW()-1,COLUMN(E:E))))</f>
        <v>733.42329999999993</v>
      </c>
      <c r="I232" s="14">
        <f ca="1">IF(ROW()=2, Table1[[#This Row],[Netto loon]], INDIRECT(ADDRESS(ROW()-1,COLUMN(F:F))))</f>
        <v>9397.5766999999996</v>
      </c>
      <c r="J232" s="6">
        <f ca="1">IF(ROW()=2, 0, Table1[[#This Row],[Belastbaar loon]]-INDIRECT(ADDRESS(ROW()-1,COLUMN(A:A))))</f>
        <v>10</v>
      </c>
      <c r="K232" s="6">
        <f ca="1">Table1[[#This Row],[Netto loon]]-Table1[[#This Row],[Netto vorige schijf]]</f>
        <v>9.1462000000010448</v>
      </c>
      <c r="L232" s="2">
        <f ca="1">(Table1[[#This Row],[Bruto tov vorige schijf]]-Table1[[#This Row],[Netto tov vorige schijf]])/MAX(Table1[[#This Row],[Bruto tov vorige schijf]],1)</f>
        <v>8.5379999999895512E-2</v>
      </c>
    </row>
    <row r="233" spans="1:12" x14ac:dyDescent="0.25">
      <c r="A233" s="14">
        <v>10151</v>
      </c>
      <c r="B233" s="6">
        <f>LoonHeffing2020(Table1[[#This Row],[Belastbaar loon]])</f>
        <v>3791.3984999999998</v>
      </c>
      <c r="C233" s="6">
        <f>AlgemeneHeffingsKorting2020(Table1[[#This Row],[Belastbaar loon]])</f>
        <v>2711</v>
      </c>
      <c r="D233" s="14">
        <f>ArbeidsKorting2020(Table1[[#This Row],[Belastbaar loon]])</f>
        <v>345.26760000000002</v>
      </c>
      <c r="E233" s="14">
        <f>MAX(Table1[[#This Row],[Loonheffing]]-Table1[[#This Row],[Algemene Heffingskorting]]-Table1[[#This Row],[Arbeidskorting]],0)</f>
        <v>735.13089999999977</v>
      </c>
      <c r="F233" s="6">
        <f>Table1[[#This Row],[Belastbaar loon]]-Table1[[#This Row],[Belasting]]</f>
        <v>9415.8690999999999</v>
      </c>
      <c r="G233" s="2">
        <f>(Table1[[#This Row],[Belastbaar loon]]-Table1[[#This Row],[Netto loon]])/Table1[[#This Row],[Belastbaar loon]]</f>
        <v>7.241955472367255E-2</v>
      </c>
      <c r="H233" s="14">
        <f ca="1">IF(ROW()=2, 0, INDIRECT(ADDRESS(ROW()-1,COLUMN(E:E))))</f>
        <v>734.27710000000013</v>
      </c>
      <c r="I233" s="14">
        <f ca="1">IF(ROW()=2, Table1[[#This Row],[Netto loon]], INDIRECT(ADDRESS(ROW()-1,COLUMN(F:F))))</f>
        <v>9406.7229000000007</v>
      </c>
      <c r="J233" s="6">
        <f ca="1">IF(ROW()=2, 0, Table1[[#This Row],[Belastbaar loon]]-INDIRECT(ADDRESS(ROW()-1,COLUMN(A:A))))</f>
        <v>10</v>
      </c>
      <c r="K233" s="6">
        <f ca="1">Table1[[#This Row],[Netto loon]]-Table1[[#This Row],[Netto vorige schijf]]</f>
        <v>9.1461999999992258</v>
      </c>
      <c r="L233" s="2">
        <f ca="1">(Table1[[#This Row],[Bruto tov vorige schijf]]-Table1[[#This Row],[Netto tov vorige schijf]])/MAX(Table1[[#This Row],[Bruto tov vorige schijf]],1)</f>
        <v>8.5380000000077422E-2</v>
      </c>
    </row>
    <row r="234" spans="1:12" x14ac:dyDescent="0.25">
      <c r="A234" s="14">
        <v>10161</v>
      </c>
      <c r="B234" s="6">
        <f>LoonHeffing2020(Table1[[#This Row],[Belastbaar loon]])</f>
        <v>3795.1334999999999</v>
      </c>
      <c r="C234" s="6">
        <f>AlgemeneHeffingsKorting2020(Table1[[#This Row],[Belastbaar loon]])</f>
        <v>2711</v>
      </c>
      <c r="D234" s="14">
        <f>ArbeidsKorting2020(Table1[[#This Row],[Belastbaar loon]])</f>
        <v>348.14879999999999</v>
      </c>
      <c r="E234" s="14">
        <f>MAX(Table1[[#This Row],[Loonheffing]]-Table1[[#This Row],[Algemene Heffingskorting]]-Table1[[#This Row],[Arbeidskorting]],0)</f>
        <v>735.98469999999998</v>
      </c>
      <c r="F234" s="6">
        <f>Table1[[#This Row],[Belastbaar loon]]-Table1[[#This Row],[Belasting]]</f>
        <v>9425.0152999999991</v>
      </c>
      <c r="G234" s="2">
        <f>(Table1[[#This Row],[Belastbaar loon]]-Table1[[#This Row],[Netto loon]])/Table1[[#This Row],[Belastbaar loon]]</f>
        <v>7.243230981202646E-2</v>
      </c>
      <c r="H234" s="14">
        <f ca="1">IF(ROW()=2, 0, INDIRECT(ADDRESS(ROW()-1,COLUMN(E:E))))</f>
        <v>735.13089999999977</v>
      </c>
      <c r="I234" s="14">
        <f ca="1">IF(ROW()=2, Table1[[#This Row],[Netto loon]], INDIRECT(ADDRESS(ROW()-1,COLUMN(F:F))))</f>
        <v>9415.8690999999999</v>
      </c>
      <c r="J234" s="6">
        <f ca="1">IF(ROW()=2, 0, Table1[[#This Row],[Belastbaar loon]]-INDIRECT(ADDRESS(ROW()-1,COLUMN(A:A))))</f>
        <v>10</v>
      </c>
      <c r="K234" s="6">
        <f ca="1">Table1[[#This Row],[Netto loon]]-Table1[[#This Row],[Netto vorige schijf]]</f>
        <v>9.1461999999992258</v>
      </c>
      <c r="L234" s="2">
        <f ca="1">(Table1[[#This Row],[Bruto tov vorige schijf]]-Table1[[#This Row],[Netto tov vorige schijf]])/MAX(Table1[[#This Row],[Bruto tov vorige schijf]],1)</f>
        <v>8.5380000000077422E-2</v>
      </c>
    </row>
    <row r="235" spans="1:12" x14ac:dyDescent="0.25">
      <c r="A235" s="14">
        <v>10171</v>
      </c>
      <c r="B235" s="6">
        <f>LoonHeffing2020(Table1[[#This Row],[Belastbaar loon]])</f>
        <v>3798.8685</v>
      </c>
      <c r="C235" s="6">
        <f>AlgemeneHeffingsKorting2020(Table1[[#This Row],[Belastbaar loon]])</f>
        <v>2711</v>
      </c>
      <c r="D235" s="14">
        <f>ArbeidsKorting2020(Table1[[#This Row],[Belastbaar loon]])</f>
        <v>351.03</v>
      </c>
      <c r="E235" s="14">
        <f>MAX(Table1[[#This Row],[Loonheffing]]-Table1[[#This Row],[Algemene Heffingskorting]]-Table1[[#This Row],[Arbeidskorting]],0)</f>
        <v>736.83850000000007</v>
      </c>
      <c r="F235" s="6">
        <f>Table1[[#This Row],[Belastbaar loon]]-Table1[[#This Row],[Belasting]]</f>
        <v>9434.1615000000002</v>
      </c>
      <c r="G235" s="2">
        <f>(Table1[[#This Row],[Belastbaar loon]]-Table1[[#This Row],[Netto loon]])/Table1[[#This Row],[Belastbaar loon]]</f>
        <v>7.244503981909349E-2</v>
      </c>
      <c r="H235" s="14">
        <f ca="1">IF(ROW()=2, 0, INDIRECT(ADDRESS(ROW()-1,COLUMN(E:E))))</f>
        <v>735.98469999999998</v>
      </c>
      <c r="I235" s="14">
        <f ca="1">IF(ROW()=2, Table1[[#This Row],[Netto loon]], INDIRECT(ADDRESS(ROW()-1,COLUMN(F:F))))</f>
        <v>9425.0152999999991</v>
      </c>
      <c r="J235" s="6">
        <f ca="1">IF(ROW()=2, 0, Table1[[#This Row],[Belastbaar loon]]-INDIRECT(ADDRESS(ROW()-1,COLUMN(A:A))))</f>
        <v>10</v>
      </c>
      <c r="K235" s="6">
        <f ca="1">Table1[[#This Row],[Netto loon]]-Table1[[#This Row],[Netto vorige schijf]]</f>
        <v>9.1462000000010448</v>
      </c>
      <c r="L235" s="2">
        <f ca="1">(Table1[[#This Row],[Bruto tov vorige schijf]]-Table1[[#This Row],[Netto tov vorige schijf]])/MAX(Table1[[#This Row],[Bruto tov vorige schijf]],1)</f>
        <v>8.5379999999895512E-2</v>
      </c>
    </row>
    <row r="236" spans="1:12" x14ac:dyDescent="0.25">
      <c r="A236" s="14">
        <v>10181</v>
      </c>
      <c r="B236" s="6">
        <f>LoonHeffing2020(Table1[[#This Row],[Belastbaar loon]])</f>
        <v>3802.6035000000002</v>
      </c>
      <c r="C236" s="6">
        <f>AlgemeneHeffingsKorting2020(Table1[[#This Row],[Belastbaar loon]])</f>
        <v>2711</v>
      </c>
      <c r="D236" s="14">
        <f>ArbeidsKorting2020(Table1[[#This Row],[Belastbaar loon]])</f>
        <v>353.91120000000001</v>
      </c>
      <c r="E236" s="14">
        <f>MAX(Table1[[#This Row],[Loonheffing]]-Table1[[#This Row],[Algemene Heffingskorting]]-Table1[[#This Row],[Arbeidskorting]],0)</f>
        <v>737.69230000000016</v>
      </c>
      <c r="F236" s="6">
        <f>Table1[[#This Row],[Belastbaar loon]]-Table1[[#This Row],[Belasting]]</f>
        <v>9443.3076999999994</v>
      </c>
      <c r="G236" s="2">
        <f>(Table1[[#This Row],[Belastbaar loon]]-Table1[[#This Row],[Netto loon]])/Table1[[#This Row],[Belastbaar loon]]</f>
        <v>7.2457744818780145E-2</v>
      </c>
      <c r="H236" s="14">
        <f ca="1">IF(ROW()=2, 0, INDIRECT(ADDRESS(ROW()-1,COLUMN(E:E))))</f>
        <v>736.83850000000007</v>
      </c>
      <c r="I236" s="14">
        <f ca="1">IF(ROW()=2, Table1[[#This Row],[Netto loon]], INDIRECT(ADDRESS(ROW()-1,COLUMN(F:F))))</f>
        <v>9434.1615000000002</v>
      </c>
      <c r="J236" s="6">
        <f ca="1">IF(ROW()=2, 0, Table1[[#This Row],[Belastbaar loon]]-INDIRECT(ADDRESS(ROW()-1,COLUMN(A:A))))</f>
        <v>10</v>
      </c>
      <c r="K236" s="6">
        <f ca="1">Table1[[#This Row],[Netto loon]]-Table1[[#This Row],[Netto vorige schijf]]</f>
        <v>9.1461999999992258</v>
      </c>
      <c r="L236" s="2">
        <f ca="1">(Table1[[#This Row],[Bruto tov vorige schijf]]-Table1[[#This Row],[Netto tov vorige schijf]])/MAX(Table1[[#This Row],[Bruto tov vorige schijf]],1)</f>
        <v>8.5380000000077422E-2</v>
      </c>
    </row>
    <row r="237" spans="1:12" x14ac:dyDescent="0.25">
      <c r="A237" s="14">
        <v>10191</v>
      </c>
      <c r="B237" s="6">
        <f>LoonHeffing2020(Table1[[#This Row],[Belastbaar loon]])</f>
        <v>3806.3384999999998</v>
      </c>
      <c r="C237" s="6">
        <f>AlgemeneHeffingsKorting2020(Table1[[#This Row],[Belastbaar loon]])</f>
        <v>2711</v>
      </c>
      <c r="D237" s="14">
        <f>ArbeidsKorting2020(Table1[[#This Row],[Belastbaar loon]])</f>
        <v>356.79239999999999</v>
      </c>
      <c r="E237" s="14">
        <f>MAX(Table1[[#This Row],[Loonheffing]]-Table1[[#This Row],[Algemene Heffingskorting]]-Table1[[#This Row],[Arbeidskorting]],0)</f>
        <v>738.5460999999998</v>
      </c>
      <c r="F237" s="6">
        <f>Table1[[#This Row],[Belastbaar loon]]-Table1[[#This Row],[Belasting]]</f>
        <v>9452.4539000000004</v>
      </c>
      <c r="G237" s="2">
        <f>(Table1[[#This Row],[Belastbaar loon]]-Table1[[#This Row],[Netto loon]])/Table1[[#This Row],[Belastbaar loon]]</f>
        <v>7.247042488470215E-2</v>
      </c>
      <c r="H237" s="14">
        <f ca="1">IF(ROW()=2, 0, INDIRECT(ADDRESS(ROW()-1,COLUMN(E:E))))</f>
        <v>737.69230000000016</v>
      </c>
      <c r="I237" s="14">
        <f ca="1">IF(ROW()=2, Table1[[#This Row],[Netto loon]], INDIRECT(ADDRESS(ROW()-1,COLUMN(F:F))))</f>
        <v>9443.3076999999994</v>
      </c>
      <c r="J237" s="6">
        <f ca="1">IF(ROW()=2, 0, Table1[[#This Row],[Belastbaar loon]]-INDIRECT(ADDRESS(ROW()-1,COLUMN(A:A))))</f>
        <v>10</v>
      </c>
      <c r="K237" s="6">
        <f ca="1">Table1[[#This Row],[Netto loon]]-Table1[[#This Row],[Netto vorige schijf]]</f>
        <v>9.1462000000010448</v>
      </c>
      <c r="L237" s="2">
        <f ca="1">(Table1[[#This Row],[Bruto tov vorige schijf]]-Table1[[#This Row],[Netto tov vorige schijf]])/MAX(Table1[[#This Row],[Bruto tov vorige schijf]],1)</f>
        <v>8.5379999999895512E-2</v>
      </c>
    </row>
    <row r="238" spans="1:12" x14ac:dyDescent="0.25">
      <c r="A238" s="14">
        <v>10201</v>
      </c>
      <c r="B238" s="6">
        <f>LoonHeffing2020(Table1[[#This Row],[Belastbaar loon]])</f>
        <v>3810.0735</v>
      </c>
      <c r="C238" s="6">
        <f>AlgemeneHeffingsKorting2020(Table1[[#This Row],[Belastbaar loon]])</f>
        <v>2711</v>
      </c>
      <c r="D238" s="14">
        <f>ArbeidsKorting2020(Table1[[#This Row],[Belastbaar loon]])</f>
        <v>359.67360000000002</v>
      </c>
      <c r="E238" s="14">
        <f>MAX(Table1[[#This Row],[Loonheffing]]-Table1[[#This Row],[Algemene Heffingskorting]]-Table1[[#This Row],[Arbeidskorting]],0)</f>
        <v>739.39989999999989</v>
      </c>
      <c r="F238" s="6">
        <f>Table1[[#This Row],[Belastbaar loon]]-Table1[[#This Row],[Belasting]]</f>
        <v>9461.6000999999997</v>
      </c>
      <c r="G238" s="2">
        <f>(Table1[[#This Row],[Belastbaar loon]]-Table1[[#This Row],[Netto loon]])/Table1[[#This Row],[Belastbaar loon]]</f>
        <v>7.2483080090187266E-2</v>
      </c>
      <c r="H238" s="14">
        <f ca="1">IF(ROW()=2, 0, INDIRECT(ADDRESS(ROW()-1,COLUMN(E:E))))</f>
        <v>738.5460999999998</v>
      </c>
      <c r="I238" s="14">
        <f ca="1">IF(ROW()=2, Table1[[#This Row],[Netto loon]], INDIRECT(ADDRESS(ROW()-1,COLUMN(F:F))))</f>
        <v>9452.4539000000004</v>
      </c>
      <c r="J238" s="6">
        <f ca="1">IF(ROW()=2, 0, Table1[[#This Row],[Belastbaar loon]]-INDIRECT(ADDRESS(ROW()-1,COLUMN(A:A))))</f>
        <v>10</v>
      </c>
      <c r="K238" s="6">
        <f ca="1">Table1[[#This Row],[Netto loon]]-Table1[[#This Row],[Netto vorige schijf]]</f>
        <v>9.1461999999992258</v>
      </c>
      <c r="L238" s="2">
        <f ca="1">(Table1[[#This Row],[Bruto tov vorige schijf]]-Table1[[#This Row],[Netto tov vorige schijf]])/MAX(Table1[[#This Row],[Bruto tov vorige schijf]],1)</f>
        <v>8.5380000000077422E-2</v>
      </c>
    </row>
    <row r="239" spans="1:12" x14ac:dyDescent="0.25">
      <c r="A239" s="14">
        <v>10211</v>
      </c>
      <c r="B239" s="6">
        <f>LoonHeffing2020(Table1[[#This Row],[Belastbaar loon]])</f>
        <v>3813.8085000000001</v>
      </c>
      <c r="C239" s="6">
        <f>AlgemeneHeffingsKorting2020(Table1[[#This Row],[Belastbaar loon]])</f>
        <v>2711</v>
      </c>
      <c r="D239" s="14">
        <f>ArbeidsKorting2020(Table1[[#This Row],[Belastbaar loon]])</f>
        <v>362.5548</v>
      </c>
      <c r="E239" s="14">
        <f>MAX(Table1[[#This Row],[Loonheffing]]-Table1[[#This Row],[Algemene Heffingskorting]]-Table1[[#This Row],[Arbeidskorting]],0)</f>
        <v>740.25370000000009</v>
      </c>
      <c r="F239" s="6">
        <f>Table1[[#This Row],[Belastbaar loon]]-Table1[[#This Row],[Belasting]]</f>
        <v>9470.7463000000007</v>
      </c>
      <c r="G239" s="2">
        <f>(Table1[[#This Row],[Belastbaar loon]]-Table1[[#This Row],[Netto loon]])/Table1[[#This Row],[Belastbaar loon]]</f>
        <v>7.2495710508275316E-2</v>
      </c>
      <c r="H239" s="14">
        <f ca="1">IF(ROW()=2, 0, INDIRECT(ADDRESS(ROW()-1,COLUMN(E:E))))</f>
        <v>739.39989999999989</v>
      </c>
      <c r="I239" s="14">
        <f ca="1">IF(ROW()=2, Table1[[#This Row],[Netto loon]], INDIRECT(ADDRESS(ROW()-1,COLUMN(F:F))))</f>
        <v>9461.6000999999997</v>
      </c>
      <c r="J239" s="6">
        <f ca="1">IF(ROW()=2, 0, Table1[[#This Row],[Belastbaar loon]]-INDIRECT(ADDRESS(ROW()-1,COLUMN(A:A))))</f>
        <v>10</v>
      </c>
      <c r="K239" s="6">
        <f ca="1">Table1[[#This Row],[Netto loon]]-Table1[[#This Row],[Netto vorige schijf]]</f>
        <v>9.1462000000010448</v>
      </c>
      <c r="L239" s="2">
        <f ca="1">(Table1[[#This Row],[Bruto tov vorige schijf]]-Table1[[#This Row],[Netto tov vorige schijf]])/MAX(Table1[[#This Row],[Bruto tov vorige schijf]],1)</f>
        <v>8.5379999999895512E-2</v>
      </c>
    </row>
    <row r="240" spans="1:12" x14ac:dyDescent="0.25">
      <c r="A240" s="14">
        <v>10221</v>
      </c>
      <c r="B240" s="6">
        <f>LoonHeffing2020(Table1[[#This Row],[Belastbaar loon]])</f>
        <v>3817.5434999999998</v>
      </c>
      <c r="C240" s="6">
        <f>AlgemeneHeffingsKorting2020(Table1[[#This Row],[Belastbaar loon]])</f>
        <v>2711</v>
      </c>
      <c r="D240" s="14">
        <f>ArbeidsKorting2020(Table1[[#This Row],[Belastbaar loon]])</f>
        <v>365.43599999999998</v>
      </c>
      <c r="E240" s="14">
        <f>MAX(Table1[[#This Row],[Loonheffing]]-Table1[[#This Row],[Algemene Heffingskorting]]-Table1[[#This Row],[Arbeidskorting]],0)</f>
        <v>741.10749999999985</v>
      </c>
      <c r="F240" s="6">
        <f>Table1[[#This Row],[Belastbaar loon]]-Table1[[#This Row],[Belasting]]</f>
        <v>9479.8924999999999</v>
      </c>
      <c r="G240" s="2">
        <f>(Table1[[#This Row],[Belastbaar loon]]-Table1[[#This Row],[Netto loon]])/Table1[[#This Row],[Belastbaar loon]]</f>
        <v>7.2508316211720977E-2</v>
      </c>
      <c r="H240" s="14">
        <f ca="1">IF(ROW()=2, 0, INDIRECT(ADDRESS(ROW()-1,COLUMN(E:E))))</f>
        <v>740.25370000000009</v>
      </c>
      <c r="I240" s="14">
        <f ca="1">IF(ROW()=2, Table1[[#This Row],[Netto loon]], INDIRECT(ADDRESS(ROW()-1,COLUMN(F:F))))</f>
        <v>9470.7463000000007</v>
      </c>
      <c r="J240" s="6">
        <f ca="1">IF(ROW()=2, 0, Table1[[#This Row],[Belastbaar loon]]-INDIRECT(ADDRESS(ROW()-1,COLUMN(A:A))))</f>
        <v>10</v>
      </c>
      <c r="K240" s="6">
        <f ca="1">Table1[[#This Row],[Netto loon]]-Table1[[#This Row],[Netto vorige schijf]]</f>
        <v>9.1461999999992258</v>
      </c>
      <c r="L240" s="2">
        <f ca="1">(Table1[[#This Row],[Bruto tov vorige schijf]]-Table1[[#This Row],[Netto tov vorige schijf]])/MAX(Table1[[#This Row],[Bruto tov vorige schijf]],1)</f>
        <v>8.5380000000077422E-2</v>
      </c>
    </row>
    <row r="241" spans="1:12" x14ac:dyDescent="0.25">
      <c r="A241" s="14">
        <v>10231</v>
      </c>
      <c r="B241" s="6">
        <f>LoonHeffing2020(Table1[[#This Row],[Belastbaar loon]])</f>
        <v>3821.2784999999999</v>
      </c>
      <c r="C241" s="6">
        <f>AlgemeneHeffingsKorting2020(Table1[[#This Row],[Belastbaar loon]])</f>
        <v>2711</v>
      </c>
      <c r="D241" s="14">
        <f>ArbeidsKorting2020(Table1[[#This Row],[Belastbaar loon]])</f>
        <v>368.31720000000001</v>
      </c>
      <c r="E241" s="14">
        <f>MAX(Table1[[#This Row],[Loonheffing]]-Table1[[#This Row],[Algemene Heffingskorting]]-Table1[[#This Row],[Arbeidskorting]],0)</f>
        <v>741.96129999999994</v>
      </c>
      <c r="F241" s="6">
        <f>Table1[[#This Row],[Belastbaar loon]]-Table1[[#This Row],[Belasting]]</f>
        <v>9489.038700000001</v>
      </c>
      <c r="G241" s="2">
        <f>(Table1[[#This Row],[Belastbaar loon]]-Table1[[#This Row],[Netto loon]])/Table1[[#This Row],[Belastbaar loon]]</f>
        <v>7.2520897272993753E-2</v>
      </c>
      <c r="H241" s="14">
        <f ca="1">IF(ROW()=2, 0, INDIRECT(ADDRESS(ROW()-1,COLUMN(E:E))))</f>
        <v>741.10749999999985</v>
      </c>
      <c r="I241" s="14">
        <f ca="1">IF(ROW()=2, Table1[[#This Row],[Netto loon]], INDIRECT(ADDRESS(ROW()-1,COLUMN(F:F))))</f>
        <v>9479.8924999999999</v>
      </c>
      <c r="J241" s="6">
        <f ca="1">IF(ROW()=2, 0, Table1[[#This Row],[Belastbaar loon]]-INDIRECT(ADDRESS(ROW()-1,COLUMN(A:A))))</f>
        <v>10</v>
      </c>
      <c r="K241" s="6">
        <f ca="1">Table1[[#This Row],[Netto loon]]-Table1[[#This Row],[Netto vorige schijf]]</f>
        <v>9.1462000000010448</v>
      </c>
      <c r="L241" s="2">
        <f ca="1">(Table1[[#This Row],[Bruto tov vorige schijf]]-Table1[[#This Row],[Netto tov vorige schijf]])/MAX(Table1[[#This Row],[Bruto tov vorige schijf]],1)</f>
        <v>8.5379999999895512E-2</v>
      </c>
    </row>
    <row r="242" spans="1:12" x14ac:dyDescent="0.25">
      <c r="A242" s="14">
        <v>10241</v>
      </c>
      <c r="B242" s="6">
        <f>LoonHeffing2020(Table1[[#This Row],[Belastbaar loon]])</f>
        <v>3825.0135</v>
      </c>
      <c r="C242" s="6">
        <f>AlgemeneHeffingsKorting2020(Table1[[#This Row],[Belastbaar loon]])</f>
        <v>2711</v>
      </c>
      <c r="D242" s="14">
        <f>ArbeidsKorting2020(Table1[[#This Row],[Belastbaar loon]])</f>
        <v>371.19839999999999</v>
      </c>
      <c r="E242" s="14">
        <f>MAX(Table1[[#This Row],[Loonheffing]]-Table1[[#This Row],[Algemene Heffingskorting]]-Table1[[#This Row],[Arbeidskorting]],0)</f>
        <v>742.81510000000003</v>
      </c>
      <c r="F242" s="6">
        <f>Table1[[#This Row],[Belastbaar loon]]-Table1[[#This Row],[Belasting]]</f>
        <v>9498.1849000000002</v>
      </c>
      <c r="G242" s="2">
        <f>(Table1[[#This Row],[Belastbaar loon]]-Table1[[#This Row],[Netto loon]])/Table1[[#This Row],[Belastbaar loon]]</f>
        <v>7.2533453764280817E-2</v>
      </c>
      <c r="H242" s="14">
        <f ca="1">IF(ROW()=2, 0, INDIRECT(ADDRESS(ROW()-1,COLUMN(E:E))))</f>
        <v>741.96129999999994</v>
      </c>
      <c r="I242" s="14">
        <f ca="1">IF(ROW()=2, Table1[[#This Row],[Netto loon]], INDIRECT(ADDRESS(ROW()-1,COLUMN(F:F))))</f>
        <v>9489.038700000001</v>
      </c>
      <c r="J242" s="6">
        <f ca="1">IF(ROW()=2, 0, Table1[[#This Row],[Belastbaar loon]]-INDIRECT(ADDRESS(ROW()-1,COLUMN(A:A))))</f>
        <v>10</v>
      </c>
      <c r="K242" s="6">
        <f ca="1">Table1[[#This Row],[Netto loon]]-Table1[[#This Row],[Netto vorige schijf]]</f>
        <v>9.1461999999992258</v>
      </c>
      <c r="L242" s="2">
        <f ca="1">(Table1[[#This Row],[Bruto tov vorige schijf]]-Table1[[#This Row],[Netto tov vorige schijf]])/MAX(Table1[[#This Row],[Bruto tov vorige schijf]],1)</f>
        <v>8.5380000000077422E-2</v>
      </c>
    </row>
    <row r="243" spans="1:12" x14ac:dyDescent="0.25">
      <c r="A243" s="14">
        <v>10251</v>
      </c>
      <c r="B243" s="6">
        <f>LoonHeffing2020(Table1[[#This Row],[Belastbaar loon]])</f>
        <v>3828.7485000000001</v>
      </c>
      <c r="C243" s="6">
        <f>AlgemeneHeffingsKorting2020(Table1[[#This Row],[Belastbaar loon]])</f>
        <v>2711</v>
      </c>
      <c r="D243" s="14">
        <f>ArbeidsKorting2020(Table1[[#This Row],[Belastbaar loon]])</f>
        <v>374.07959999999997</v>
      </c>
      <c r="E243" s="14">
        <f>MAX(Table1[[#This Row],[Loonheffing]]-Table1[[#This Row],[Algemene Heffingskorting]]-Table1[[#This Row],[Arbeidskorting]],0)</f>
        <v>743.66890000000012</v>
      </c>
      <c r="F243" s="6">
        <f>Table1[[#This Row],[Belastbaar loon]]-Table1[[#This Row],[Belasting]]</f>
        <v>9507.3310999999994</v>
      </c>
      <c r="G243" s="2">
        <f>(Table1[[#This Row],[Belastbaar loon]]-Table1[[#This Row],[Netto loon]])/Table1[[#This Row],[Belastbaar loon]]</f>
        <v>7.2545985757487136E-2</v>
      </c>
      <c r="H243" s="14">
        <f ca="1">IF(ROW()=2, 0, INDIRECT(ADDRESS(ROW()-1,COLUMN(E:E))))</f>
        <v>742.81510000000003</v>
      </c>
      <c r="I243" s="14">
        <f ca="1">IF(ROW()=2, Table1[[#This Row],[Netto loon]], INDIRECT(ADDRESS(ROW()-1,COLUMN(F:F))))</f>
        <v>9498.1849000000002</v>
      </c>
      <c r="J243" s="6">
        <f ca="1">IF(ROW()=2, 0, Table1[[#This Row],[Belastbaar loon]]-INDIRECT(ADDRESS(ROW()-1,COLUMN(A:A))))</f>
        <v>10</v>
      </c>
      <c r="K243" s="6">
        <f ca="1">Table1[[#This Row],[Netto loon]]-Table1[[#This Row],[Netto vorige schijf]]</f>
        <v>9.1461999999992258</v>
      </c>
      <c r="L243" s="2">
        <f ca="1">(Table1[[#This Row],[Bruto tov vorige schijf]]-Table1[[#This Row],[Netto tov vorige schijf]])/MAX(Table1[[#This Row],[Bruto tov vorige schijf]],1)</f>
        <v>8.5380000000077422E-2</v>
      </c>
    </row>
    <row r="244" spans="1:12" x14ac:dyDescent="0.25">
      <c r="A244" s="14">
        <v>10261</v>
      </c>
      <c r="B244" s="6">
        <f>LoonHeffing2020(Table1[[#This Row],[Belastbaar loon]])</f>
        <v>3832.4834999999998</v>
      </c>
      <c r="C244" s="6">
        <f>AlgemeneHeffingsKorting2020(Table1[[#This Row],[Belastbaar loon]])</f>
        <v>2711</v>
      </c>
      <c r="D244" s="14">
        <f>ArbeidsKorting2020(Table1[[#This Row],[Belastbaar loon]])</f>
        <v>376.96080000000001</v>
      </c>
      <c r="E244" s="14">
        <f>MAX(Table1[[#This Row],[Loonheffing]]-Table1[[#This Row],[Algemene Heffingskorting]]-Table1[[#This Row],[Arbeidskorting]],0)</f>
        <v>744.52269999999976</v>
      </c>
      <c r="F244" s="6">
        <f>Table1[[#This Row],[Belastbaar loon]]-Table1[[#This Row],[Belasting]]</f>
        <v>9516.4773000000005</v>
      </c>
      <c r="G244" s="2">
        <f>(Table1[[#This Row],[Belastbaar loon]]-Table1[[#This Row],[Netto loon]])/Table1[[#This Row],[Belastbaar loon]]</f>
        <v>7.2558493324237361E-2</v>
      </c>
      <c r="H244" s="14">
        <f ca="1">IF(ROW()=2, 0, INDIRECT(ADDRESS(ROW()-1,COLUMN(E:E))))</f>
        <v>743.66890000000012</v>
      </c>
      <c r="I244" s="14">
        <f ca="1">IF(ROW()=2, Table1[[#This Row],[Netto loon]], INDIRECT(ADDRESS(ROW()-1,COLUMN(F:F))))</f>
        <v>9507.3310999999994</v>
      </c>
      <c r="J244" s="6">
        <f ca="1">IF(ROW()=2, 0, Table1[[#This Row],[Belastbaar loon]]-INDIRECT(ADDRESS(ROW()-1,COLUMN(A:A))))</f>
        <v>10</v>
      </c>
      <c r="K244" s="6">
        <f ca="1">Table1[[#This Row],[Netto loon]]-Table1[[#This Row],[Netto vorige schijf]]</f>
        <v>9.1462000000010448</v>
      </c>
      <c r="L244" s="2">
        <f ca="1">(Table1[[#This Row],[Bruto tov vorige schijf]]-Table1[[#This Row],[Netto tov vorige schijf]])/MAX(Table1[[#This Row],[Bruto tov vorige schijf]],1)</f>
        <v>8.5379999999895512E-2</v>
      </c>
    </row>
    <row r="245" spans="1:12" x14ac:dyDescent="0.25">
      <c r="A245" s="14">
        <v>10271</v>
      </c>
      <c r="B245" s="6">
        <f>LoonHeffing2020(Table1[[#This Row],[Belastbaar loon]])</f>
        <v>3836.2184999999999</v>
      </c>
      <c r="C245" s="6">
        <f>AlgemeneHeffingsKorting2020(Table1[[#This Row],[Belastbaar loon]])</f>
        <v>2711</v>
      </c>
      <c r="D245" s="14">
        <f>ArbeidsKorting2020(Table1[[#This Row],[Belastbaar loon]])</f>
        <v>379.84199999999998</v>
      </c>
      <c r="E245" s="14">
        <f>MAX(Table1[[#This Row],[Loonheffing]]-Table1[[#This Row],[Algemene Heffingskorting]]-Table1[[#This Row],[Arbeidskorting]],0)</f>
        <v>745.37649999999996</v>
      </c>
      <c r="F245" s="6">
        <f>Table1[[#This Row],[Belastbaar loon]]-Table1[[#This Row],[Belasting]]</f>
        <v>9525.6234999999997</v>
      </c>
      <c r="G245" s="2">
        <f>(Table1[[#This Row],[Belastbaar loon]]-Table1[[#This Row],[Netto loon]])/Table1[[#This Row],[Belastbaar loon]]</f>
        <v>7.257097653587774E-2</v>
      </c>
      <c r="H245" s="14">
        <f ca="1">IF(ROW()=2, 0, INDIRECT(ADDRESS(ROW()-1,COLUMN(E:E))))</f>
        <v>744.52269999999976</v>
      </c>
      <c r="I245" s="14">
        <f ca="1">IF(ROW()=2, Table1[[#This Row],[Netto loon]], INDIRECT(ADDRESS(ROW()-1,COLUMN(F:F))))</f>
        <v>9516.4773000000005</v>
      </c>
      <c r="J245" s="6">
        <f ca="1">IF(ROW()=2, 0, Table1[[#This Row],[Belastbaar loon]]-INDIRECT(ADDRESS(ROW()-1,COLUMN(A:A))))</f>
        <v>10</v>
      </c>
      <c r="K245" s="6">
        <f ca="1">Table1[[#This Row],[Netto loon]]-Table1[[#This Row],[Netto vorige schijf]]</f>
        <v>9.1461999999992258</v>
      </c>
      <c r="L245" s="2">
        <f ca="1">(Table1[[#This Row],[Bruto tov vorige schijf]]-Table1[[#This Row],[Netto tov vorige schijf]])/MAX(Table1[[#This Row],[Bruto tov vorige schijf]],1)</f>
        <v>8.5380000000077422E-2</v>
      </c>
    </row>
    <row r="246" spans="1:12" x14ac:dyDescent="0.25">
      <c r="A246" s="14">
        <v>10281</v>
      </c>
      <c r="B246" s="6">
        <f>LoonHeffing2020(Table1[[#This Row],[Belastbaar loon]])</f>
        <v>3839.9535000000001</v>
      </c>
      <c r="C246" s="6">
        <f>AlgemeneHeffingsKorting2020(Table1[[#This Row],[Belastbaar loon]])</f>
        <v>2711</v>
      </c>
      <c r="D246" s="14">
        <f>ArbeidsKorting2020(Table1[[#This Row],[Belastbaar loon]])</f>
        <v>382.72320000000002</v>
      </c>
      <c r="E246" s="14">
        <f>MAX(Table1[[#This Row],[Loonheffing]]-Table1[[#This Row],[Algemene Heffingskorting]]-Table1[[#This Row],[Arbeidskorting]],0)</f>
        <v>746.23030000000006</v>
      </c>
      <c r="F246" s="6">
        <f>Table1[[#This Row],[Belastbaar loon]]-Table1[[#This Row],[Belasting]]</f>
        <v>9534.7697000000007</v>
      </c>
      <c r="G246" s="2">
        <f>(Table1[[#This Row],[Belastbaar loon]]-Table1[[#This Row],[Netto loon]])/Table1[[#This Row],[Belastbaar loon]]</f>
        <v>7.2583435463476245E-2</v>
      </c>
      <c r="H246" s="14">
        <f ca="1">IF(ROW()=2, 0, INDIRECT(ADDRESS(ROW()-1,COLUMN(E:E))))</f>
        <v>745.37649999999996</v>
      </c>
      <c r="I246" s="14">
        <f ca="1">IF(ROW()=2, Table1[[#This Row],[Netto loon]], INDIRECT(ADDRESS(ROW()-1,COLUMN(F:F))))</f>
        <v>9525.6234999999997</v>
      </c>
      <c r="J246" s="6">
        <f ca="1">IF(ROW()=2, 0, Table1[[#This Row],[Belastbaar loon]]-INDIRECT(ADDRESS(ROW()-1,COLUMN(A:A))))</f>
        <v>10</v>
      </c>
      <c r="K246" s="6">
        <f ca="1">Table1[[#This Row],[Netto loon]]-Table1[[#This Row],[Netto vorige schijf]]</f>
        <v>9.1462000000010448</v>
      </c>
      <c r="L246" s="2">
        <f ca="1">(Table1[[#This Row],[Bruto tov vorige schijf]]-Table1[[#This Row],[Netto tov vorige schijf]])/MAX(Table1[[#This Row],[Bruto tov vorige schijf]],1)</f>
        <v>8.5379999999895512E-2</v>
      </c>
    </row>
    <row r="247" spans="1:12" x14ac:dyDescent="0.25">
      <c r="A247" s="14">
        <v>10291</v>
      </c>
      <c r="B247" s="6">
        <f>LoonHeffing2020(Table1[[#This Row],[Belastbaar loon]])</f>
        <v>3843.6885000000002</v>
      </c>
      <c r="C247" s="6">
        <f>AlgemeneHeffingsKorting2020(Table1[[#This Row],[Belastbaar loon]])</f>
        <v>2711</v>
      </c>
      <c r="D247" s="14">
        <f>ArbeidsKorting2020(Table1[[#This Row],[Belastbaar loon]])</f>
        <v>385.6044</v>
      </c>
      <c r="E247" s="14">
        <f>MAX(Table1[[#This Row],[Loonheffing]]-Table1[[#This Row],[Algemene Heffingskorting]]-Table1[[#This Row],[Arbeidskorting]],0)</f>
        <v>747.08410000000026</v>
      </c>
      <c r="F247" s="6">
        <f>Table1[[#This Row],[Belastbaar loon]]-Table1[[#This Row],[Belasting]]</f>
        <v>9543.9159</v>
      </c>
      <c r="G247" s="2">
        <f>(Table1[[#This Row],[Belastbaar loon]]-Table1[[#This Row],[Netto loon]])/Table1[[#This Row],[Belastbaar loon]]</f>
        <v>7.2595870177825289E-2</v>
      </c>
      <c r="H247" s="14">
        <f ca="1">IF(ROW()=2, 0, INDIRECT(ADDRESS(ROW()-1,COLUMN(E:E))))</f>
        <v>746.23030000000006</v>
      </c>
      <c r="I247" s="14">
        <f ca="1">IF(ROW()=2, Table1[[#This Row],[Netto loon]], INDIRECT(ADDRESS(ROW()-1,COLUMN(F:F))))</f>
        <v>9534.7697000000007</v>
      </c>
      <c r="J247" s="6">
        <f ca="1">IF(ROW()=2, 0, Table1[[#This Row],[Belastbaar loon]]-INDIRECT(ADDRESS(ROW()-1,COLUMN(A:A))))</f>
        <v>10</v>
      </c>
      <c r="K247" s="6">
        <f ca="1">Table1[[#This Row],[Netto loon]]-Table1[[#This Row],[Netto vorige schijf]]</f>
        <v>9.1461999999992258</v>
      </c>
      <c r="L247" s="2">
        <f ca="1">(Table1[[#This Row],[Bruto tov vorige schijf]]-Table1[[#This Row],[Netto tov vorige schijf]])/MAX(Table1[[#This Row],[Bruto tov vorige schijf]],1)</f>
        <v>8.5380000000077422E-2</v>
      </c>
    </row>
    <row r="248" spans="1:12" x14ac:dyDescent="0.25">
      <c r="A248" s="14">
        <v>10301</v>
      </c>
      <c r="B248" s="6">
        <f>LoonHeffing2020(Table1[[#This Row],[Belastbaar loon]])</f>
        <v>3847.4234999999999</v>
      </c>
      <c r="C248" s="6">
        <f>AlgemeneHeffingsKorting2020(Table1[[#This Row],[Belastbaar loon]])</f>
        <v>2711</v>
      </c>
      <c r="D248" s="14">
        <f>ArbeidsKorting2020(Table1[[#This Row],[Belastbaar loon]])</f>
        <v>388.48559999999998</v>
      </c>
      <c r="E248" s="14">
        <f>MAX(Table1[[#This Row],[Loonheffing]]-Table1[[#This Row],[Algemene Heffingskorting]]-Table1[[#This Row],[Arbeidskorting]],0)</f>
        <v>747.9378999999999</v>
      </c>
      <c r="F248" s="6">
        <f>Table1[[#This Row],[Belastbaar loon]]-Table1[[#This Row],[Belasting]]</f>
        <v>9553.0620999999992</v>
      </c>
      <c r="G248" s="2">
        <f>(Table1[[#This Row],[Belastbaar loon]]-Table1[[#This Row],[Netto loon]])/Table1[[#This Row],[Belastbaar loon]]</f>
        <v>7.2608280749441881E-2</v>
      </c>
      <c r="H248" s="14">
        <f ca="1">IF(ROW()=2, 0, INDIRECT(ADDRESS(ROW()-1,COLUMN(E:E))))</f>
        <v>747.08410000000026</v>
      </c>
      <c r="I248" s="14">
        <f ca="1">IF(ROW()=2, Table1[[#This Row],[Netto loon]], INDIRECT(ADDRESS(ROW()-1,COLUMN(F:F))))</f>
        <v>9543.9159</v>
      </c>
      <c r="J248" s="6">
        <f ca="1">IF(ROW()=2, 0, Table1[[#This Row],[Belastbaar loon]]-INDIRECT(ADDRESS(ROW()-1,COLUMN(A:A))))</f>
        <v>10</v>
      </c>
      <c r="K248" s="6">
        <f ca="1">Table1[[#This Row],[Netto loon]]-Table1[[#This Row],[Netto vorige schijf]]</f>
        <v>9.1461999999992258</v>
      </c>
      <c r="L248" s="2">
        <f ca="1">(Table1[[#This Row],[Bruto tov vorige schijf]]-Table1[[#This Row],[Netto tov vorige schijf]])/MAX(Table1[[#This Row],[Bruto tov vorige schijf]],1)</f>
        <v>8.5380000000077422E-2</v>
      </c>
    </row>
    <row r="249" spans="1:12" x14ac:dyDescent="0.25">
      <c r="A249" s="14">
        <v>10311</v>
      </c>
      <c r="B249" s="6">
        <f>LoonHeffing2020(Table1[[#This Row],[Belastbaar loon]])</f>
        <v>3851.1585</v>
      </c>
      <c r="C249" s="6">
        <f>AlgemeneHeffingsKorting2020(Table1[[#This Row],[Belastbaar loon]])</f>
        <v>2711</v>
      </c>
      <c r="D249" s="14">
        <f>ArbeidsKorting2020(Table1[[#This Row],[Belastbaar loon]])</f>
        <v>391.36680000000001</v>
      </c>
      <c r="E249" s="14">
        <f>MAX(Table1[[#This Row],[Loonheffing]]-Table1[[#This Row],[Algemene Heffingskorting]]-Table1[[#This Row],[Arbeidskorting]],0)</f>
        <v>748.79169999999999</v>
      </c>
      <c r="F249" s="6">
        <f>Table1[[#This Row],[Belastbaar loon]]-Table1[[#This Row],[Belasting]]</f>
        <v>9562.2083000000002</v>
      </c>
      <c r="G249" s="2">
        <f>(Table1[[#This Row],[Belastbaar loon]]-Table1[[#This Row],[Netto loon]])/Table1[[#This Row],[Belastbaar loon]]</f>
        <v>7.262066724856947E-2</v>
      </c>
      <c r="H249" s="14">
        <f ca="1">IF(ROW()=2, 0, INDIRECT(ADDRESS(ROW()-1,COLUMN(E:E))))</f>
        <v>747.9378999999999</v>
      </c>
      <c r="I249" s="14">
        <f ca="1">IF(ROW()=2, Table1[[#This Row],[Netto loon]], INDIRECT(ADDRESS(ROW()-1,COLUMN(F:F))))</f>
        <v>9553.0620999999992</v>
      </c>
      <c r="J249" s="6">
        <f ca="1">IF(ROW()=2, 0, Table1[[#This Row],[Belastbaar loon]]-INDIRECT(ADDRESS(ROW()-1,COLUMN(A:A))))</f>
        <v>10</v>
      </c>
      <c r="K249" s="6">
        <f ca="1">Table1[[#This Row],[Netto loon]]-Table1[[#This Row],[Netto vorige schijf]]</f>
        <v>9.1462000000010448</v>
      </c>
      <c r="L249" s="2">
        <f ca="1">(Table1[[#This Row],[Bruto tov vorige schijf]]-Table1[[#This Row],[Netto tov vorige schijf]])/MAX(Table1[[#This Row],[Bruto tov vorige schijf]],1)</f>
        <v>8.5379999999895512E-2</v>
      </c>
    </row>
    <row r="250" spans="1:12" x14ac:dyDescent="0.25">
      <c r="A250" s="14">
        <v>10321</v>
      </c>
      <c r="B250" s="6">
        <f>LoonHeffing2020(Table1[[#This Row],[Belastbaar loon]])</f>
        <v>3854.8935000000001</v>
      </c>
      <c r="C250" s="6">
        <f>AlgemeneHeffingsKorting2020(Table1[[#This Row],[Belastbaar loon]])</f>
        <v>2711</v>
      </c>
      <c r="D250" s="14">
        <f>ArbeidsKorting2020(Table1[[#This Row],[Belastbaar loon]])</f>
        <v>394.24799999999999</v>
      </c>
      <c r="E250" s="14">
        <f>MAX(Table1[[#This Row],[Loonheffing]]-Table1[[#This Row],[Algemene Heffingskorting]]-Table1[[#This Row],[Arbeidskorting]],0)</f>
        <v>749.64550000000008</v>
      </c>
      <c r="F250" s="6">
        <f>Table1[[#This Row],[Belastbaar loon]]-Table1[[#This Row],[Belasting]]</f>
        <v>9571.3544999999995</v>
      </c>
      <c r="G250" s="2">
        <f>(Table1[[#This Row],[Belastbaar loon]]-Table1[[#This Row],[Netto loon]])/Table1[[#This Row],[Belastbaar loon]]</f>
        <v>7.2633029745179781E-2</v>
      </c>
      <c r="H250" s="14">
        <f ca="1">IF(ROW()=2, 0, INDIRECT(ADDRESS(ROW()-1,COLUMN(E:E))))</f>
        <v>748.79169999999999</v>
      </c>
      <c r="I250" s="14">
        <f ca="1">IF(ROW()=2, Table1[[#This Row],[Netto loon]], INDIRECT(ADDRESS(ROW()-1,COLUMN(F:F))))</f>
        <v>9562.2083000000002</v>
      </c>
      <c r="J250" s="6">
        <f ca="1">IF(ROW()=2, 0, Table1[[#This Row],[Belastbaar loon]]-INDIRECT(ADDRESS(ROW()-1,COLUMN(A:A))))</f>
        <v>10</v>
      </c>
      <c r="K250" s="6">
        <f ca="1">Table1[[#This Row],[Netto loon]]-Table1[[#This Row],[Netto vorige schijf]]</f>
        <v>9.1461999999992258</v>
      </c>
      <c r="L250" s="2">
        <f ca="1">(Table1[[#This Row],[Bruto tov vorige schijf]]-Table1[[#This Row],[Netto tov vorige schijf]])/MAX(Table1[[#This Row],[Bruto tov vorige schijf]],1)</f>
        <v>8.5380000000077422E-2</v>
      </c>
    </row>
    <row r="251" spans="1:12" x14ac:dyDescent="0.25">
      <c r="A251" s="14">
        <v>10331</v>
      </c>
      <c r="B251" s="6">
        <f>LoonHeffing2020(Table1[[#This Row],[Belastbaar loon]])</f>
        <v>3858.6284999999998</v>
      </c>
      <c r="C251" s="6">
        <f>AlgemeneHeffingsKorting2020(Table1[[#This Row],[Belastbaar loon]])</f>
        <v>2711</v>
      </c>
      <c r="D251" s="14">
        <f>ArbeidsKorting2020(Table1[[#This Row],[Belastbaar loon]])</f>
        <v>397.12919999999997</v>
      </c>
      <c r="E251" s="14">
        <f>MAX(Table1[[#This Row],[Loonheffing]]-Table1[[#This Row],[Algemene Heffingskorting]]-Table1[[#This Row],[Arbeidskorting]],0)</f>
        <v>750.49929999999983</v>
      </c>
      <c r="F251" s="6">
        <f>Table1[[#This Row],[Belastbaar loon]]-Table1[[#This Row],[Belasting]]</f>
        <v>9580.5007000000005</v>
      </c>
      <c r="G251" s="2">
        <f>(Table1[[#This Row],[Belastbaar loon]]-Table1[[#This Row],[Netto loon]])/Table1[[#This Row],[Belastbaar loon]]</f>
        <v>7.2645368308972946E-2</v>
      </c>
      <c r="H251" s="14">
        <f ca="1">IF(ROW()=2, 0, INDIRECT(ADDRESS(ROW()-1,COLUMN(E:E))))</f>
        <v>749.64550000000008</v>
      </c>
      <c r="I251" s="14">
        <f ca="1">IF(ROW()=2, Table1[[#This Row],[Netto loon]], INDIRECT(ADDRESS(ROW()-1,COLUMN(F:F))))</f>
        <v>9571.3544999999995</v>
      </c>
      <c r="J251" s="6">
        <f ca="1">IF(ROW()=2, 0, Table1[[#This Row],[Belastbaar loon]]-INDIRECT(ADDRESS(ROW()-1,COLUMN(A:A))))</f>
        <v>10</v>
      </c>
      <c r="K251" s="6">
        <f ca="1">Table1[[#This Row],[Netto loon]]-Table1[[#This Row],[Netto vorige schijf]]</f>
        <v>9.1462000000010448</v>
      </c>
      <c r="L251" s="2">
        <f ca="1">(Table1[[#This Row],[Bruto tov vorige schijf]]-Table1[[#This Row],[Netto tov vorige schijf]])/MAX(Table1[[#This Row],[Bruto tov vorige schijf]],1)</f>
        <v>8.5379999999895512E-2</v>
      </c>
    </row>
    <row r="252" spans="1:12" x14ac:dyDescent="0.25">
      <c r="A252" s="14">
        <v>10341</v>
      </c>
      <c r="B252" s="6">
        <f>LoonHeffing2020(Table1[[#This Row],[Belastbaar loon]])</f>
        <v>3862.3634999999999</v>
      </c>
      <c r="C252" s="6">
        <f>AlgemeneHeffingsKorting2020(Table1[[#This Row],[Belastbaar loon]])</f>
        <v>2711</v>
      </c>
      <c r="D252" s="14">
        <f>ArbeidsKorting2020(Table1[[#This Row],[Belastbaar loon]])</f>
        <v>400.0104</v>
      </c>
      <c r="E252" s="14">
        <f>MAX(Table1[[#This Row],[Loonheffing]]-Table1[[#This Row],[Algemene Heffingskorting]]-Table1[[#This Row],[Arbeidskorting]],0)</f>
        <v>751.35309999999993</v>
      </c>
      <c r="F252" s="6">
        <f>Table1[[#This Row],[Belastbaar loon]]-Table1[[#This Row],[Belasting]]</f>
        <v>9589.6468999999997</v>
      </c>
      <c r="G252" s="2">
        <f>(Table1[[#This Row],[Belastbaar loon]]-Table1[[#This Row],[Netto loon]])/Table1[[#This Row],[Belastbaar loon]]</f>
        <v>7.2657683009380164E-2</v>
      </c>
      <c r="H252" s="14">
        <f ca="1">IF(ROW()=2, 0, INDIRECT(ADDRESS(ROW()-1,COLUMN(E:E))))</f>
        <v>750.49929999999983</v>
      </c>
      <c r="I252" s="14">
        <f ca="1">IF(ROW()=2, Table1[[#This Row],[Netto loon]], INDIRECT(ADDRESS(ROW()-1,COLUMN(F:F))))</f>
        <v>9580.5007000000005</v>
      </c>
      <c r="J252" s="6">
        <f ca="1">IF(ROW()=2, 0, Table1[[#This Row],[Belastbaar loon]]-INDIRECT(ADDRESS(ROW()-1,COLUMN(A:A))))</f>
        <v>10</v>
      </c>
      <c r="K252" s="6">
        <f ca="1">Table1[[#This Row],[Netto loon]]-Table1[[#This Row],[Netto vorige schijf]]</f>
        <v>9.1461999999992258</v>
      </c>
      <c r="L252" s="2">
        <f ca="1">(Table1[[#This Row],[Bruto tov vorige schijf]]-Table1[[#This Row],[Netto tov vorige schijf]])/MAX(Table1[[#This Row],[Bruto tov vorige schijf]],1)</f>
        <v>8.5380000000077422E-2</v>
      </c>
    </row>
    <row r="253" spans="1:12" x14ac:dyDescent="0.25">
      <c r="A253" s="14">
        <v>10351</v>
      </c>
      <c r="B253" s="6">
        <f>LoonHeffing2020(Table1[[#This Row],[Belastbaar loon]])</f>
        <v>3866.0985000000001</v>
      </c>
      <c r="C253" s="6">
        <f>AlgemeneHeffingsKorting2020(Table1[[#This Row],[Belastbaar loon]])</f>
        <v>2711</v>
      </c>
      <c r="D253" s="14">
        <f>ArbeidsKorting2020(Table1[[#This Row],[Belastbaar loon]])</f>
        <v>402.89159999999998</v>
      </c>
      <c r="E253" s="14">
        <f>MAX(Table1[[#This Row],[Loonheffing]]-Table1[[#This Row],[Algemene Heffingskorting]]-Table1[[#This Row],[Arbeidskorting]],0)</f>
        <v>752.20690000000013</v>
      </c>
      <c r="F253" s="6">
        <f>Table1[[#This Row],[Belastbaar loon]]-Table1[[#This Row],[Belasting]]</f>
        <v>9598.793099999999</v>
      </c>
      <c r="G253" s="2">
        <f>(Table1[[#This Row],[Belastbaar loon]]-Table1[[#This Row],[Netto loon]])/Table1[[#This Row],[Belastbaar loon]]</f>
        <v>7.2669973915563818E-2</v>
      </c>
      <c r="H253" s="14">
        <f ca="1">IF(ROW()=2, 0, INDIRECT(ADDRESS(ROW()-1,COLUMN(E:E))))</f>
        <v>751.35309999999993</v>
      </c>
      <c r="I253" s="14">
        <f ca="1">IF(ROW()=2, Table1[[#This Row],[Netto loon]], INDIRECT(ADDRESS(ROW()-1,COLUMN(F:F))))</f>
        <v>9589.6468999999997</v>
      </c>
      <c r="J253" s="6">
        <f ca="1">IF(ROW()=2, 0, Table1[[#This Row],[Belastbaar loon]]-INDIRECT(ADDRESS(ROW()-1,COLUMN(A:A))))</f>
        <v>10</v>
      </c>
      <c r="K253" s="6">
        <f ca="1">Table1[[#This Row],[Netto loon]]-Table1[[#This Row],[Netto vorige schijf]]</f>
        <v>9.1461999999992258</v>
      </c>
      <c r="L253" s="2">
        <f ca="1">(Table1[[#This Row],[Bruto tov vorige schijf]]-Table1[[#This Row],[Netto tov vorige schijf]])/MAX(Table1[[#This Row],[Bruto tov vorige schijf]],1)</f>
        <v>8.5380000000077422E-2</v>
      </c>
    </row>
    <row r="254" spans="1:12" x14ac:dyDescent="0.25">
      <c r="A254" s="14">
        <v>10361</v>
      </c>
      <c r="B254" s="6">
        <f>LoonHeffing2020(Table1[[#This Row],[Belastbaar loon]])</f>
        <v>3869.8335000000002</v>
      </c>
      <c r="C254" s="6">
        <f>AlgemeneHeffingsKorting2020(Table1[[#This Row],[Belastbaar loon]])</f>
        <v>2711</v>
      </c>
      <c r="D254" s="14">
        <f>ArbeidsKorting2020(Table1[[#This Row],[Belastbaar loon]])</f>
        <v>405.77280000000002</v>
      </c>
      <c r="E254" s="14">
        <f>MAX(Table1[[#This Row],[Loonheffing]]-Table1[[#This Row],[Algemene Heffingskorting]]-Table1[[#This Row],[Arbeidskorting]],0)</f>
        <v>753.06070000000022</v>
      </c>
      <c r="F254" s="6">
        <f>Table1[[#This Row],[Belastbaar loon]]-Table1[[#This Row],[Belasting]]</f>
        <v>9607.9393</v>
      </c>
      <c r="G254" s="2">
        <f>(Table1[[#This Row],[Belastbaar loon]]-Table1[[#This Row],[Netto loon]])/Table1[[#This Row],[Belastbaar loon]]</f>
        <v>7.268224109641927E-2</v>
      </c>
      <c r="H254" s="14">
        <f ca="1">IF(ROW()=2, 0, INDIRECT(ADDRESS(ROW()-1,COLUMN(E:E))))</f>
        <v>752.20690000000013</v>
      </c>
      <c r="I254" s="14">
        <f ca="1">IF(ROW()=2, Table1[[#This Row],[Netto loon]], INDIRECT(ADDRESS(ROW()-1,COLUMN(F:F))))</f>
        <v>9598.793099999999</v>
      </c>
      <c r="J254" s="6">
        <f ca="1">IF(ROW()=2, 0, Table1[[#This Row],[Belastbaar loon]]-INDIRECT(ADDRESS(ROW()-1,COLUMN(A:A))))</f>
        <v>10</v>
      </c>
      <c r="K254" s="6">
        <f ca="1">Table1[[#This Row],[Netto loon]]-Table1[[#This Row],[Netto vorige schijf]]</f>
        <v>9.1462000000010448</v>
      </c>
      <c r="L254" s="2">
        <f ca="1">(Table1[[#This Row],[Bruto tov vorige schijf]]-Table1[[#This Row],[Netto tov vorige schijf]])/MAX(Table1[[#This Row],[Bruto tov vorige schijf]],1)</f>
        <v>8.5379999999895512E-2</v>
      </c>
    </row>
    <row r="255" spans="1:12" x14ac:dyDescent="0.25">
      <c r="A255" s="14">
        <v>10371</v>
      </c>
      <c r="B255" s="6">
        <f>LoonHeffing2020(Table1[[#This Row],[Belastbaar loon]])</f>
        <v>3873.5684999999999</v>
      </c>
      <c r="C255" s="6">
        <f>AlgemeneHeffingsKorting2020(Table1[[#This Row],[Belastbaar loon]])</f>
        <v>2711</v>
      </c>
      <c r="D255" s="14">
        <f>ArbeidsKorting2020(Table1[[#This Row],[Belastbaar loon]])</f>
        <v>408.654</v>
      </c>
      <c r="E255" s="14">
        <f>MAX(Table1[[#This Row],[Loonheffing]]-Table1[[#This Row],[Algemene Heffingskorting]]-Table1[[#This Row],[Arbeidskorting]],0)</f>
        <v>753.91449999999986</v>
      </c>
      <c r="F255" s="6">
        <f>Table1[[#This Row],[Belastbaar loon]]-Table1[[#This Row],[Belasting]]</f>
        <v>9617.085500000001</v>
      </c>
      <c r="G255" s="2">
        <f>(Table1[[#This Row],[Belastbaar loon]]-Table1[[#This Row],[Netto loon]])/Table1[[#This Row],[Belastbaar loon]]</f>
        <v>7.2694484620576511E-2</v>
      </c>
      <c r="H255" s="14">
        <f ca="1">IF(ROW()=2, 0, INDIRECT(ADDRESS(ROW()-1,COLUMN(E:E))))</f>
        <v>753.06070000000022</v>
      </c>
      <c r="I255" s="14">
        <f ca="1">IF(ROW()=2, Table1[[#This Row],[Netto loon]], INDIRECT(ADDRESS(ROW()-1,COLUMN(F:F))))</f>
        <v>9607.9393</v>
      </c>
      <c r="J255" s="6">
        <f ca="1">IF(ROW()=2, 0, Table1[[#This Row],[Belastbaar loon]]-INDIRECT(ADDRESS(ROW()-1,COLUMN(A:A))))</f>
        <v>10</v>
      </c>
      <c r="K255" s="6">
        <f ca="1">Table1[[#This Row],[Netto loon]]-Table1[[#This Row],[Netto vorige schijf]]</f>
        <v>9.1462000000010448</v>
      </c>
      <c r="L255" s="2">
        <f ca="1">(Table1[[#This Row],[Bruto tov vorige schijf]]-Table1[[#This Row],[Netto tov vorige schijf]])/MAX(Table1[[#This Row],[Bruto tov vorige schijf]],1)</f>
        <v>8.5379999999895512E-2</v>
      </c>
    </row>
    <row r="256" spans="1:12" x14ac:dyDescent="0.25">
      <c r="A256" s="14">
        <v>10381</v>
      </c>
      <c r="B256" s="6">
        <f>LoonHeffing2020(Table1[[#This Row],[Belastbaar loon]])</f>
        <v>3877.3035</v>
      </c>
      <c r="C256" s="6">
        <f>AlgemeneHeffingsKorting2020(Table1[[#This Row],[Belastbaar loon]])</f>
        <v>2711</v>
      </c>
      <c r="D256" s="14">
        <f>ArbeidsKorting2020(Table1[[#This Row],[Belastbaar loon]])</f>
        <v>411.53519999999997</v>
      </c>
      <c r="E256" s="14">
        <f>MAX(Table1[[#This Row],[Loonheffing]]-Table1[[#This Row],[Algemene Heffingskorting]]-Table1[[#This Row],[Arbeidskorting]],0)</f>
        <v>754.76829999999995</v>
      </c>
      <c r="F256" s="6">
        <f>Table1[[#This Row],[Belastbaar loon]]-Table1[[#This Row],[Belasting]]</f>
        <v>9626.2317000000003</v>
      </c>
      <c r="G256" s="2">
        <f>(Table1[[#This Row],[Belastbaar loon]]-Table1[[#This Row],[Netto loon]])/Table1[[#This Row],[Belastbaar loon]]</f>
        <v>7.2706704556401089E-2</v>
      </c>
      <c r="H256" s="14">
        <f ca="1">IF(ROW()=2, 0, INDIRECT(ADDRESS(ROW()-1,COLUMN(E:E))))</f>
        <v>753.91449999999986</v>
      </c>
      <c r="I256" s="14">
        <f ca="1">IF(ROW()=2, Table1[[#This Row],[Netto loon]], INDIRECT(ADDRESS(ROW()-1,COLUMN(F:F))))</f>
        <v>9617.085500000001</v>
      </c>
      <c r="J256" s="6">
        <f ca="1">IF(ROW()=2, 0, Table1[[#This Row],[Belastbaar loon]]-INDIRECT(ADDRESS(ROW()-1,COLUMN(A:A))))</f>
        <v>10</v>
      </c>
      <c r="K256" s="6">
        <f ca="1">Table1[[#This Row],[Netto loon]]-Table1[[#This Row],[Netto vorige schijf]]</f>
        <v>9.1461999999992258</v>
      </c>
      <c r="L256" s="2">
        <f ca="1">(Table1[[#This Row],[Bruto tov vorige schijf]]-Table1[[#This Row],[Netto tov vorige schijf]])/MAX(Table1[[#This Row],[Bruto tov vorige schijf]],1)</f>
        <v>8.5380000000077422E-2</v>
      </c>
    </row>
    <row r="257" spans="1:12" x14ac:dyDescent="0.25">
      <c r="A257" s="14">
        <v>10391</v>
      </c>
      <c r="B257" s="6">
        <f>LoonHeffing2020(Table1[[#This Row],[Belastbaar loon]])</f>
        <v>3881.0385000000001</v>
      </c>
      <c r="C257" s="6">
        <f>AlgemeneHeffingsKorting2020(Table1[[#This Row],[Belastbaar loon]])</f>
        <v>2711</v>
      </c>
      <c r="D257" s="14">
        <f>ArbeidsKorting2020(Table1[[#This Row],[Belastbaar loon]])</f>
        <v>414.41640000000001</v>
      </c>
      <c r="E257" s="14">
        <f>MAX(Table1[[#This Row],[Loonheffing]]-Table1[[#This Row],[Algemene Heffingskorting]]-Table1[[#This Row],[Arbeidskorting]],0)</f>
        <v>755.62210000000005</v>
      </c>
      <c r="F257" s="6">
        <f>Table1[[#This Row],[Belastbaar loon]]-Table1[[#This Row],[Belasting]]</f>
        <v>9635.3778999999995</v>
      </c>
      <c r="G257" s="2">
        <f>(Table1[[#This Row],[Belastbaar loon]]-Table1[[#This Row],[Netto loon]])/Table1[[#This Row],[Belastbaar loon]]</f>
        <v>7.2718900971995043E-2</v>
      </c>
      <c r="H257" s="14">
        <f ca="1">IF(ROW()=2, 0, INDIRECT(ADDRESS(ROW()-1,COLUMN(E:E))))</f>
        <v>754.76829999999995</v>
      </c>
      <c r="I257" s="14">
        <f ca="1">IF(ROW()=2, Table1[[#This Row],[Netto loon]], INDIRECT(ADDRESS(ROW()-1,COLUMN(F:F))))</f>
        <v>9626.2317000000003</v>
      </c>
      <c r="J257" s="6">
        <f ca="1">IF(ROW()=2, 0, Table1[[#This Row],[Belastbaar loon]]-INDIRECT(ADDRESS(ROW()-1,COLUMN(A:A))))</f>
        <v>10</v>
      </c>
      <c r="K257" s="6">
        <f ca="1">Table1[[#This Row],[Netto loon]]-Table1[[#This Row],[Netto vorige schijf]]</f>
        <v>9.1461999999992258</v>
      </c>
      <c r="L257" s="2">
        <f ca="1">(Table1[[#This Row],[Bruto tov vorige schijf]]-Table1[[#This Row],[Netto tov vorige schijf]])/MAX(Table1[[#This Row],[Bruto tov vorige schijf]],1)</f>
        <v>8.5380000000077422E-2</v>
      </c>
    </row>
    <row r="258" spans="1:12" x14ac:dyDescent="0.25">
      <c r="A258" s="14">
        <v>10401</v>
      </c>
      <c r="B258" s="6">
        <f>LoonHeffing2020(Table1[[#This Row],[Belastbaar loon]])</f>
        <v>3884.7734999999998</v>
      </c>
      <c r="C258" s="6">
        <f>AlgemeneHeffingsKorting2020(Table1[[#This Row],[Belastbaar loon]])</f>
        <v>2711</v>
      </c>
      <c r="D258" s="14">
        <f>ArbeidsKorting2020(Table1[[#This Row],[Belastbaar loon]])</f>
        <v>417.29759999999999</v>
      </c>
      <c r="E258" s="14">
        <f>MAX(Table1[[#This Row],[Loonheffing]]-Table1[[#This Row],[Algemene Heffingskorting]]-Table1[[#This Row],[Arbeidskorting]],0)</f>
        <v>756.4758999999998</v>
      </c>
      <c r="F258" s="6">
        <f>Table1[[#This Row],[Belastbaar loon]]-Table1[[#This Row],[Belasting]]</f>
        <v>9644.5241000000005</v>
      </c>
      <c r="G258" s="2">
        <f>(Table1[[#This Row],[Belastbaar loon]]-Table1[[#This Row],[Netto loon]])/Table1[[#This Row],[Belastbaar loon]]</f>
        <v>7.2731073935198481E-2</v>
      </c>
      <c r="H258" s="14">
        <f ca="1">IF(ROW()=2, 0, INDIRECT(ADDRESS(ROW()-1,COLUMN(E:E))))</f>
        <v>755.62210000000005</v>
      </c>
      <c r="I258" s="14">
        <f ca="1">IF(ROW()=2, Table1[[#This Row],[Netto loon]], INDIRECT(ADDRESS(ROW()-1,COLUMN(F:F))))</f>
        <v>9635.3778999999995</v>
      </c>
      <c r="J258" s="6">
        <f ca="1">IF(ROW()=2, 0, Table1[[#This Row],[Belastbaar loon]]-INDIRECT(ADDRESS(ROW()-1,COLUMN(A:A))))</f>
        <v>10</v>
      </c>
      <c r="K258" s="6">
        <f ca="1">Table1[[#This Row],[Netto loon]]-Table1[[#This Row],[Netto vorige schijf]]</f>
        <v>9.1462000000010448</v>
      </c>
      <c r="L258" s="2">
        <f ca="1">(Table1[[#This Row],[Bruto tov vorige schijf]]-Table1[[#This Row],[Netto tov vorige schijf]])/MAX(Table1[[#This Row],[Bruto tov vorige schijf]],1)</f>
        <v>8.5379999999895512E-2</v>
      </c>
    </row>
    <row r="259" spans="1:12" x14ac:dyDescent="0.25">
      <c r="A259" s="14">
        <v>10411</v>
      </c>
      <c r="B259" s="6">
        <f>LoonHeffing2020(Table1[[#This Row],[Belastbaar loon]])</f>
        <v>3888.5084999999999</v>
      </c>
      <c r="C259" s="6">
        <f>AlgemeneHeffingsKorting2020(Table1[[#This Row],[Belastbaar loon]])</f>
        <v>2711</v>
      </c>
      <c r="D259" s="14">
        <f>ArbeidsKorting2020(Table1[[#This Row],[Belastbaar loon]])</f>
        <v>420.17879999999997</v>
      </c>
      <c r="E259" s="14">
        <f>MAX(Table1[[#This Row],[Loonheffing]]-Table1[[#This Row],[Algemene Heffingskorting]]-Table1[[#This Row],[Arbeidskorting]],0)</f>
        <v>757.3297</v>
      </c>
      <c r="F259" s="6">
        <f>Table1[[#This Row],[Belastbaar loon]]-Table1[[#This Row],[Belasting]]</f>
        <v>9653.6702999999998</v>
      </c>
      <c r="G259" s="2">
        <f>(Table1[[#This Row],[Belastbaar loon]]-Table1[[#This Row],[Netto loon]])/Table1[[#This Row],[Belastbaar loon]]</f>
        <v>7.2743223513591415E-2</v>
      </c>
      <c r="H259" s="14">
        <f ca="1">IF(ROW()=2, 0, INDIRECT(ADDRESS(ROW()-1,COLUMN(E:E))))</f>
        <v>756.4758999999998</v>
      </c>
      <c r="I259" s="14">
        <f ca="1">IF(ROW()=2, Table1[[#This Row],[Netto loon]], INDIRECT(ADDRESS(ROW()-1,COLUMN(F:F))))</f>
        <v>9644.5241000000005</v>
      </c>
      <c r="J259" s="6">
        <f ca="1">IF(ROW()=2, 0, Table1[[#This Row],[Belastbaar loon]]-INDIRECT(ADDRESS(ROW()-1,COLUMN(A:A))))</f>
        <v>10</v>
      </c>
      <c r="K259" s="6">
        <f ca="1">Table1[[#This Row],[Netto loon]]-Table1[[#This Row],[Netto vorige schijf]]</f>
        <v>9.1461999999992258</v>
      </c>
      <c r="L259" s="2">
        <f ca="1">(Table1[[#This Row],[Bruto tov vorige schijf]]-Table1[[#This Row],[Netto tov vorige schijf]])/MAX(Table1[[#This Row],[Bruto tov vorige schijf]],1)</f>
        <v>8.5380000000077422E-2</v>
      </c>
    </row>
    <row r="260" spans="1:12" x14ac:dyDescent="0.25">
      <c r="A260" s="14">
        <v>10421</v>
      </c>
      <c r="B260" s="6">
        <f>LoonHeffing2020(Table1[[#This Row],[Belastbaar loon]])</f>
        <v>3892.2435</v>
      </c>
      <c r="C260" s="6">
        <f>AlgemeneHeffingsKorting2020(Table1[[#This Row],[Belastbaar loon]])</f>
        <v>2711</v>
      </c>
      <c r="D260" s="14">
        <f>ArbeidsKorting2020(Table1[[#This Row],[Belastbaar loon]])</f>
        <v>423.06</v>
      </c>
      <c r="E260" s="14">
        <f>MAX(Table1[[#This Row],[Loonheffing]]-Table1[[#This Row],[Algemene Heffingskorting]]-Table1[[#This Row],[Arbeidskorting]],0)</f>
        <v>758.18350000000009</v>
      </c>
      <c r="F260" s="6">
        <f>Table1[[#This Row],[Belastbaar loon]]-Table1[[#This Row],[Belasting]]</f>
        <v>9662.8165000000008</v>
      </c>
      <c r="G260" s="2">
        <f>(Table1[[#This Row],[Belastbaar loon]]-Table1[[#This Row],[Netto loon]])/Table1[[#This Row],[Belastbaar loon]]</f>
        <v>7.275534977449373E-2</v>
      </c>
      <c r="H260" s="14">
        <f ca="1">IF(ROW()=2, 0, INDIRECT(ADDRESS(ROW()-1,COLUMN(E:E))))</f>
        <v>757.3297</v>
      </c>
      <c r="I260" s="14">
        <f ca="1">IF(ROW()=2, Table1[[#This Row],[Netto loon]], INDIRECT(ADDRESS(ROW()-1,COLUMN(F:F))))</f>
        <v>9653.6702999999998</v>
      </c>
      <c r="J260" s="6">
        <f ca="1">IF(ROW()=2, 0, Table1[[#This Row],[Belastbaar loon]]-INDIRECT(ADDRESS(ROW()-1,COLUMN(A:A))))</f>
        <v>10</v>
      </c>
      <c r="K260" s="6">
        <f ca="1">Table1[[#This Row],[Netto loon]]-Table1[[#This Row],[Netto vorige schijf]]</f>
        <v>9.1462000000010448</v>
      </c>
      <c r="L260" s="2">
        <f ca="1">(Table1[[#This Row],[Bruto tov vorige schijf]]-Table1[[#This Row],[Netto tov vorige schijf]])/MAX(Table1[[#This Row],[Bruto tov vorige schijf]],1)</f>
        <v>8.5379999999895512E-2</v>
      </c>
    </row>
    <row r="261" spans="1:12" x14ac:dyDescent="0.25">
      <c r="A261" s="14">
        <v>10431</v>
      </c>
      <c r="B261" s="6">
        <f>LoonHeffing2020(Table1[[#This Row],[Belastbaar loon]])</f>
        <v>3895.9785000000002</v>
      </c>
      <c r="C261" s="6">
        <f>AlgemeneHeffingsKorting2020(Table1[[#This Row],[Belastbaar loon]])</f>
        <v>2711</v>
      </c>
      <c r="D261" s="14">
        <f>ArbeidsKorting2020(Table1[[#This Row],[Belastbaar loon]])</f>
        <v>425.94119999999998</v>
      </c>
      <c r="E261" s="14">
        <f>MAX(Table1[[#This Row],[Loonheffing]]-Table1[[#This Row],[Algemene Heffingskorting]]-Table1[[#This Row],[Arbeidskorting]],0)</f>
        <v>759.03730000000019</v>
      </c>
      <c r="F261" s="6">
        <f>Table1[[#This Row],[Belastbaar loon]]-Table1[[#This Row],[Belasting]]</f>
        <v>9671.9627</v>
      </c>
      <c r="G261" s="2">
        <f>(Table1[[#This Row],[Belastbaar loon]]-Table1[[#This Row],[Netto loon]])/Table1[[#This Row],[Belastbaar loon]]</f>
        <v>7.2767452784967879E-2</v>
      </c>
      <c r="H261" s="14">
        <f ca="1">IF(ROW()=2, 0, INDIRECT(ADDRESS(ROW()-1,COLUMN(E:E))))</f>
        <v>758.18350000000009</v>
      </c>
      <c r="I261" s="14">
        <f ca="1">IF(ROW()=2, Table1[[#This Row],[Netto loon]], INDIRECT(ADDRESS(ROW()-1,COLUMN(F:F))))</f>
        <v>9662.8165000000008</v>
      </c>
      <c r="J261" s="6">
        <f ca="1">IF(ROW()=2, 0, Table1[[#This Row],[Belastbaar loon]]-INDIRECT(ADDRESS(ROW()-1,COLUMN(A:A))))</f>
        <v>10</v>
      </c>
      <c r="K261" s="6">
        <f ca="1">Table1[[#This Row],[Netto loon]]-Table1[[#This Row],[Netto vorige schijf]]</f>
        <v>9.1461999999992258</v>
      </c>
      <c r="L261" s="2">
        <f ca="1">(Table1[[#This Row],[Bruto tov vorige schijf]]-Table1[[#This Row],[Netto tov vorige schijf]])/MAX(Table1[[#This Row],[Bruto tov vorige schijf]],1)</f>
        <v>8.5380000000077422E-2</v>
      </c>
    </row>
    <row r="262" spans="1:12" x14ac:dyDescent="0.25">
      <c r="A262" s="14">
        <v>10441</v>
      </c>
      <c r="B262" s="6">
        <f>LoonHeffing2020(Table1[[#This Row],[Belastbaar loon]])</f>
        <v>3899.7134999999998</v>
      </c>
      <c r="C262" s="6">
        <f>AlgemeneHeffingsKorting2020(Table1[[#This Row],[Belastbaar loon]])</f>
        <v>2711</v>
      </c>
      <c r="D262" s="14">
        <f>ArbeidsKorting2020(Table1[[#This Row],[Belastbaar loon]])</f>
        <v>428.82240000000002</v>
      </c>
      <c r="E262" s="14">
        <f>MAX(Table1[[#This Row],[Loonheffing]]-Table1[[#This Row],[Algemene Heffingskorting]]-Table1[[#This Row],[Arbeidskorting]],0)</f>
        <v>759.89109999999982</v>
      </c>
      <c r="F262" s="6">
        <f>Table1[[#This Row],[Belastbaar loon]]-Table1[[#This Row],[Belasting]]</f>
        <v>9681.1088999999993</v>
      </c>
      <c r="G262" s="2">
        <f>(Table1[[#This Row],[Belastbaar loon]]-Table1[[#This Row],[Netto loon]])/Table1[[#This Row],[Belastbaar loon]]</f>
        <v>7.2779532611818867E-2</v>
      </c>
      <c r="H262" s="14">
        <f ca="1">IF(ROW()=2, 0, INDIRECT(ADDRESS(ROW()-1,COLUMN(E:E))))</f>
        <v>759.03730000000019</v>
      </c>
      <c r="I262" s="14">
        <f ca="1">IF(ROW()=2, Table1[[#This Row],[Netto loon]], INDIRECT(ADDRESS(ROW()-1,COLUMN(F:F))))</f>
        <v>9671.9627</v>
      </c>
      <c r="J262" s="6">
        <f ca="1">IF(ROW()=2, 0, Table1[[#This Row],[Belastbaar loon]]-INDIRECT(ADDRESS(ROW()-1,COLUMN(A:A))))</f>
        <v>10</v>
      </c>
      <c r="K262" s="6">
        <f ca="1">Table1[[#This Row],[Netto loon]]-Table1[[#This Row],[Netto vorige schijf]]</f>
        <v>9.1461999999992258</v>
      </c>
      <c r="L262" s="2">
        <f ca="1">(Table1[[#This Row],[Bruto tov vorige schijf]]-Table1[[#This Row],[Netto tov vorige schijf]])/MAX(Table1[[#This Row],[Bruto tov vorige schijf]],1)</f>
        <v>8.5380000000077422E-2</v>
      </c>
    </row>
    <row r="263" spans="1:12" x14ac:dyDescent="0.25">
      <c r="A263" s="14">
        <v>10451</v>
      </c>
      <c r="B263" s="6">
        <f>LoonHeffing2020(Table1[[#This Row],[Belastbaar loon]])</f>
        <v>3903.4485</v>
      </c>
      <c r="C263" s="6">
        <f>AlgemeneHeffingsKorting2020(Table1[[#This Row],[Belastbaar loon]])</f>
        <v>2711</v>
      </c>
      <c r="D263" s="14">
        <f>ArbeidsKorting2020(Table1[[#This Row],[Belastbaar loon]])</f>
        <v>431.70359999999999</v>
      </c>
      <c r="E263" s="14">
        <f>MAX(Table1[[#This Row],[Loonheffing]]-Table1[[#This Row],[Algemene Heffingskorting]]-Table1[[#This Row],[Arbeidskorting]],0)</f>
        <v>760.74489999999992</v>
      </c>
      <c r="F263" s="6">
        <f>Table1[[#This Row],[Belastbaar loon]]-Table1[[#This Row],[Belasting]]</f>
        <v>9690.2551000000003</v>
      </c>
      <c r="G263" s="2">
        <f>(Table1[[#This Row],[Belastbaar loon]]-Table1[[#This Row],[Netto loon]])/Table1[[#This Row],[Belastbaar loon]]</f>
        <v>7.279158932159599E-2</v>
      </c>
      <c r="H263" s="14">
        <f ca="1">IF(ROW()=2, 0, INDIRECT(ADDRESS(ROW()-1,COLUMN(E:E))))</f>
        <v>759.89109999999982</v>
      </c>
      <c r="I263" s="14">
        <f ca="1">IF(ROW()=2, Table1[[#This Row],[Netto loon]], INDIRECT(ADDRESS(ROW()-1,COLUMN(F:F))))</f>
        <v>9681.1088999999993</v>
      </c>
      <c r="J263" s="6">
        <f ca="1">IF(ROW()=2, 0, Table1[[#This Row],[Belastbaar loon]]-INDIRECT(ADDRESS(ROW()-1,COLUMN(A:A))))</f>
        <v>10</v>
      </c>
      <c r="K263" s="6">
        <f ca="1">Table1[[#This Row],[Netto loon]]-Table1[[#This Row],[Netto vorige schijf]]</f>
        <v>9.1462000000010448</v>
      </c>
      <c r="L263" s="2">
        <f ca="1">(Table1[[#This Row],[Bruto tov vorige schijf]]-Table1[[#This Row],[Netto tov vorige schijf]])/MAX(Table1[[#This Row],[Bruto tov vorige schijf]],1)</f>
        <v>8.5379999999895512E-2</v>
      </c>
    </row>
    <row r="264" spans="1:12" x14ac:dyDescent="0.25">
      <c r="A264" s="14">
        <v>10461</v>
      </c>
      <c r="B264" s="6">
        <f>LoonHeffing2020(Table1[[#This Row],[Belastbaar loon]])</f>
        <v>3907.1835000000001</v>
      </c>
      <c r="C264" s="6">
        <f>AlgemeneHeffingsKorting2020(Table1[[#This Row],[Belastbaar loon]])</f>
        <v>2711</v>
      </c>
      <c r="D264" s="14">
        <f>ArbeidsKorting2020(Table1[[#This Row],[Belastbaar loon]])</f>
        <v>434.58479999999997</v>
      </c>
      <c r="E264" s="14">
        <f>MAX(Table1[[#This Row],[Loonheffing]]-Table1[[#This Row],[Algemene Heffingskorting]]-Table1[[#This Row],[Arbeidskorting]],0)</f>
        <v>761.59870000000012</v>
      </c>
      <c r="F264" s="6">
        <f>Table1[[#This Row],[Belastbaar loon]]-Table1[[#This Row],[Belasting]]</f>
        <v>9699.4012999999995</v>
      </c>
      <c r="G264" s="2">
        <f>(Table1[[#This Row],[Belastbaar loon]]-Table1[[#This Row],[Netto loon]])/Table1[[#This Row],[Belastbaar loon]]</f>
        <v>7.2803622980594632E-2</v>
      </c>
      <c r="H264" s="14">
        <f ca="1">IF(ROW()=2, 0, INDIRECT(ADDRESS(ROW()-1,COLUMN(E:E))))</f>
        <v>760.74489999999992</v>
      </c>
      <c r="I264" s="14">
        <f ca="1">IF(ROW()=2, Table1[[#This Row],[Netto loon]], INDIRECT(ADDRESS(ROW()-1,COLUMN(F:F))))</f>
        <v>9690.2551000000003</v>
      </c>
      <c r="J264" s="6">
        <f ca="1">IF(ROW()=2, 0, Table1[[#This Row],[Belastbaar loon]]-INDIRECT(ADDRESS(ROW()-1,COLUMN(A:A))))</f>
        <v>10</v>
      </c>
      <c r="K264" s="6">
        <f ca="1">Table1[[#This Row],[Netto loon]]-Table1[[#This Row],[Netto vorige schijf]]</f>
        <v>9.1461999999992258</v>
      </c>
      <c r="L264" s="2">
        <f ca="1">(Table1[[#This Row],[Bruto tov vorige schijf]]-Table1[[#This Row],[Netto tov vorige schijf]])/MAX(Table1[[#This Row],[Bruto tov vorige schijf]],1)</f>
        <v>8.5380000000077422E-2</v>
      </c>
    </row>
    <row r="265" spans="1:12" x14ac:dyDescent="0.25">
      <c r="A265" s="14">
        <v>10471</v>
      </c>
      <c r="B265" s="6">
        <f>LoonHeffing2020(Table1[[#This Row],[Belastbaar loon]])</f>
        <v>3910.9184999999998</v>
      </c>
      <c r="C265" s="6">
        <f>AlgemeneHeffingsKorting2020(Table1[[#This Row],[Belastbaar loon]])</f>
        <v>2711</v>
      </c>
      <c r="D265" s="14">
        <f>ArbeidsKorting2020(Table1[[#This Row],[Belastbaar loon]])</f>
        <v>437.46600000000001</v>
      </c>
      <c r="E265" s="14">
        <f>MAX(Table1[[#This Row],[Loonheffing]]-Table1[[#This Row],[Algemene Heffingskorting]]-Table1[[#This Row],[Arbeidskorting]],0)</f>
        <v>762.45249999999976</v>
      </c>
      <c r="F265" s="6">
        <f>Table1[[#This Row],[Belastbaar loon]]-Table1[[#This Row],[Belasting]]</f>
        <v>9708.5475000000006</v>
      </c>
      <c r="G265" s="2">
        <f>(Table1[[#This Row],[Belastbaar loon]]-Table1[[#This Row],[Netto loon]])/Table1[[#This Row],[Belastbaar loon]]</f>
        <v>7.2815633654856216E-2</v>
      </c>
      <c r="H265" s="14">
        <f ca="1">IF(ROW()=2, 0, INDIRECT(ADDRESS(ROW()-1,COLUMN(E:E))))</f>
        <v>761.59870000000012</v>
      </c>
      <c r="I265" s="14">
        <f ca="1">IF(ROW()=2, Table1[[#This Row],[Netto loon]], INDIRECT(ADDRESS(ROW()-1,COLUMN(F:F))))</f>
        <v>9699.4012999999995</v>
      </c>
      <c r="J265" s="6">
        <f ca="1">IF(ROW()=2, 0, Table1[[#This Row],[Belastbaar loon]]-INDIRECT(ADDRESS(ROW()-1,COLUMN(A:A))))</f>
        <v>10</v>
      </c>
      <c r="K265" s="6">
        <f ca="1">Table1[[#This Row],[Netto loon]]-Table1[[#This Row],[Netto vorige schijf]]</f>
        <v>9.1462000000010448</v>
      </c>
      <c r="L265" s="2">
        <f ca="1">(Table1[[#This Row],[Bruto tov vorige schijf]]-Table1[[#This Row],[Netto tov vorige schijf]])/MAX(Table1[[#This Row],[Bruto tov vorige schijf]],1)</f>
        <v>8.5379999999895512E-2</v>
      </c>
    </row>
    <row r="266" spans="1:12" x14ac:dyDescent="0.25">
      <c r="A266" s="14">
        <v>10481</v>
      </c>
      <c r="B266" s="6">
        <f>LoonHeffing2020(Table1[[#This Row],[Belastbaar loon]])</f>
        <v>3914.6534999999999</v>
      </c>
      <c r="C266" s="6">
        <f>AlgemeneHeffingsKorting2020(Table1[[#This Row],[Belastbaar loon]])</f>
        <v>2711</v>
      </c>
      <c r="D266" s="14">
        <f>ArbeidsKorting2020(Table1[[#This Row],[Belastbaar loon]])</f>
        <v>440.34719999999999</v>
      </c>
      <c r="E266" s="14">
        <f>MAX(Table1[[#This Row],[Loonheffing]]-Table1[[#This Row],[Algemene Heffingskorting]]-Table1[[#This Row],[Arbeidskorting]],0)</f>
        <v>763.30629999999996</v>
      </c>
      <c r="F266" s="6">
        <f>Table1[[#This Row],[Belastbaar loon]]-Table1[[#This Row],[Belasting]]</f>
        <v>9717.6936999999998</v>
      </c>
      <c r="G266" s="2">
        <f>(Table1[[#This Row],[Belastbaar loon]]-Table1[[#This Row],[Netto loon]])/Table1[[#This Row],[Belastbaar loon]]</f>
        <v>7.2827621410170809E-2</v>
      </c>
      <c r="H266" s="14">
        <f ca="1">IF(ROW()=2, 0, INDIRECT(ADDRESS(ROW()-1,COLUMN(E:E))))</f>
        <v>762.45249999999976</v>
      </c>
      <c r="I266" s="14">
        <f ca="1">IF(ROW()=2, Table1[[#This Row],[Netto loon]], INDIRECT(ADDRESS(ROW()-1,COLUMN(F:F))))</f>
        <v>9708.5475000000006</v>
      </c>
      <c r="J266" s="6">
        <f ca="1">IF(ROW()=2, 0, Table1[[#This Row],[Belastbaar loon]]-INDIRECT(ADDRESS(ROW()-1,COLUMN(A:A))))</f>
        <v>10</v>
      </c>
      <c r="K266" s="6">
        <f ca="1">Table1[[#This Row],[Netto loon]]-Table1[[#This Row],[Netto vorige schijf]]</f>
        <v>9.1461999999992258</v>
      </c>
      <c r="L266" s="2">
        <f ca="1">(Table1[[#This Row],[Bruto tov vorige schijf]]-Table1[[#This Row],[Netto tov vorige schijf]])/MAX(Table1[[#This Row],[Bruto tov vorige schijf]],1)</f>
        <v>8.5380000000077422E-2</v>
      </c>
    </row>
    <row r="267" spans="1:12" x14ac:dyDescent="0.25">
      <c r="A267" s="14">
        <v>10491</v>
      </c>
      <c r="B267" s="6">
        <f>LoonHeffing2020(Table1[[#This Row],[Belastbaar loon]])</f>
        <v>3918.3885</v>
      </c>
      <c r="C267" s="6">
        <f>AlgemeneHeffingsKorting2020(Table1[[#This Row],[Belastbaar loon]])</f>
        <v>2711</v>
      </c>
      <c r="D267" s="14">
        <f>ArbeidsKorting2020(Table1[[#This Row],[Belastbaar loon]])</f>
        <v>443.22839999999997</v>
      </c>
      <c r="E267" s="14">
        <f>MAX(Table1[[#This Row],[Loonheffing]]-Table1[[#This Row],[Algemene Heffingskorting]]-Table1[[#This Row],[Arbeidskorting]],0)</f>
        <v>764.16010000000006</v>
      </c>
      <c r="F267" s="6">
        <f>Table1[[#This Row],[Belastbaar loon]]-Table1[[#This Row],[Belasting]]</f>
        <v>9726.839899999999</v>
      </c>
      <c r="G267" s="2">
        <f>(Table1[[#This Row],[Belastbaar loon]]-Table1[[#This Row],[Netto loon]])/Table1[[#This Row],[Belastbaar loon]]</f>
        <v>7.2839586312077112E-2</v>
      </c>
      <c r="H267" s="14">
        <f ca="1">IF(ROW()=2, 0, INDIRECT(ADDRESS(ROW()-1,COLUMN(E:E))))</f>
        <v>763.30629999999996</v>
      </c>
      <c r="I267" s="14">
        <f ca="1">IF(ROW()=2, Table1[[#This Row],[Netto loon]], INDIRECT(ADDRESS(ROW()-1,COLUMN(F:F))))</f>
        <v>9717.6936999999998</v>
      </c>
      <c r="J267" s="6">
        <f ca="1">IF(ROW()=2, 0, Table1[[#This Row],[Belastbaar loon]]-INDIRECT(ADDRESS(ROW()-1,COLUMN(A:A))))</f>
        <v>10</v>
      </c>
      <c r="K267" s="6">
        <f ca="1">Table1[[#This Row],[Netto loon]]-Table1[[#This Row],[Netto vorige schijf]]</f>
        <v>9.1461999999992258</v>
      </c>
      <c r="L267" s="2">
        <f ca="1">(Table1[[#This Row],[Bruto tov vorige schijf]]-Table1[[#This Row],[Netto tov vorige schijf]])/MAX(Table1[[#This Row],[Bruto tov vorige schijf]],1)</f>
        <v>8.5380000000077422E-2</v>
      </c>
    </row>
    <row r="268" spans="1:12" x14ac:dyDescent="0.25">
      <c r="A268" s="14">
        <v>10501</v>
      </c>
      <c r="B268" s="6">
        <f>LoonHeffing2020(Table1[[#This Row],[Belastbaar loon]])</f>
        <v>3922.1235000000001</v>
      </c>
      <c r="C268" s="6">
        <f>AlgemeneHeffingsKorting2020(Table1[[#This Row],[Belastbaar loon]])</f>
        <v>2711</v>
      </c>
      <c r="D268" s="14">
        <f>ArbeidsKorting2020(Table1[[#This Row],[Belastbaar loon]])</f>
        <v>446.1096</v>
      </c>
      <c r="E268" s="14">
        <f>MAX(Table1[[#This Row],[Loonheffing]]-Table1[[#This Row],[Algemene Heffingskorting]]-Table1[[#This Row],[Arbeidskorting]],0)</f>
        <v>765.01390000000015</v>
      </c>
      <c r="F268" s="6">
        <f>Table1[[#This Row],[Belastbaar loon]]-Table1[[#This Row],[Belasting]]</f>
        <v>9735.9861000000001</v>
      </c>
      <c r="G268" s="2">
        <f>(Table1[[#This Row],[Belastbaar loon]]-Table1[[#This Row],[Netto loon]])/Table1[[#This Row],[Belastbaar loon]]</f>
        <v>7.285152842586419E-2</v>
      </c>
      <c r="H268" s="14">
        <f ca="1">IF(ROW()=2, 0, INDIRECT(ADDRESS(ROW()-1,COLUMN(E:E))))</f>
        <v>764.16010000000006</v>
      </c>
      <c r="I268" s="14">
        <f ca="1">IF(ROW()=2, Table1[[#This Row],[Netto loon]], INDIRECT(ADDRESS(ROW()-1,COLUMN(F:F))))</f>
        <v>9726.839899999999</v>
      </c>
      <c r="J268" s="6">
        <f ca="1">IF(ROW()=2, 0, Table1[[#This Row],[Belastbaar loon]]-INDIRECT(ADDRESS(ROW()-1,COLUMN(A:A))))</f>
        <v>10</v>
      </c>
      <c r="K268" s="6">
        <f ca="1">Table1[[#This Row],[Netto loon]]-Table1[[#This Row],[Netto vorige schijf]]</f>
        <v>9.1462000000010448</v>
      </c>
      <c r="L268" s="2">
        <f ca="1">(Table1[[#This Row],[Bruto tov vorige schijf]]-Table1[[#This Row],[Netto tov vorige schijf]])/MAX(Table1[[#This Row],[Bruto tov vorige schijf]],1)</f>
        <v>8.5379999999895512E-2</v>
      </c>
    </row>
    <row r="269" spans="1:12" x14ac:dyDescent="0.25">
      <c r="A269" s="14">
        <v>10511</v>
      </c>
      <c r="B269" s="6">
        <f>LoonHeffing2020(Table1[[#This Row],[Belastbaar loon]])</f>
        <v>3925.8584999999998</v>
      </c>
      <c r="C269" s="6">
        <f>AlgemeneHeffingsKorting2020(Table1[[#This Row],[Belastbaar loon]])</f>
        <v>2711</v>
      </c>
      <c r="D269" s="14">
        <f>ArbeidsKorting2020(Table1[[#This Row],[Belastbaar loon]])</f>
        <v>448.99079999999998</v>
      </c>
      <c r="E269" s="14">
        <f>MAX(Table1[[#This Row],[Loonheffing]]-Table1[[#This Row],[Algemene Heffingskorting]]-Table1[[#This Row],[Arbeidskorting]],0)</f>
        <v>765.86769999999979</v>
      </c>
      <c r="F269" s="6">
        <f>Table1[[#This Row],[Belastbaar loon]]-Table1[[#This Row],[Belasting]]</f>
        <v>9745.1323000000011</v>
      </c>
      <c r="G269" s="2">
        <f>(Table1[[#This Row],[Belastbaar loon]]-Table1[[#This Row],[Netto loon]])/Table1[[#This Row],[Belastbaar loon]]</f>
        <v>7.2863447816573002E-2</v>
      </c>
      <c r="H269" s="14">
        <f ca="1">IF(ROW()=2, 0, INDIRECT(ADDRESS(ROW()-1,COLUMN(E:E))))</f>
        <v>765.01390000000015</v>
      </c>
      <c r="I269" s="14">
        <f ca="1">IF(ROW()=2, Table1[[#This Row],[Netto loon]], INDIRECT(ADDRESS(ROW()-1,COLUMN(F:F))))</f>
        <v>9735.9861000000001</v>
      </c>
      <c r="J269" s="6">
        <f ca="1">IF(ROW()=2, 0, Table1[[#This Row],[Belastbaar loon]]-INDIRECT(ADDRESS(ROW()-1,COLUMN(A:A))))</f>
        <v>10</v>
      </c>
      <c r="K269" s="6">
        <f ca="1">Table1[[#This Row],[Netto loon]]-Table1[[#This Row],[Netto vorige schijf]]</f>
        <v>9.1462000000010448</v>
      </c>
      <c r="L269" s="2">
        <f ca="1">(Table1[[#This Row],[Bruto tov vorige schijf]]-Table1[[#This Row],[Netto tov vorige schijf]])/MAX(Table1[[#This Row],[Bruto tov vorige schijf]],1)</f>
        <v>8.5379999999895512E-2</v>
      </c>
    </row>
    <row r="270" spans="1:12" x14ac:dyDescent="0.25">
      <c r="A270" s="14">
        <v>10521</v>
      </c>
      <c r="B270" s="6">
        <f>LoonHeffing2020(Table1[[#This Row],[Belastbaar loon]])</f>
        <v>3929.5934999999999</v>
      </c>
      <c r="C270" s="6">
        <f>AlgemeneHeffingsKorting2020(Table1[[#This Row],[Belastbaar loon]])</f>
        <v>2711</v>
      </c>
      <c r="D270" s="14">
        <f>ArbeidsKorting2020(Table1[[#This Row],[Belastbaar loon]])</f>
        <v>451.87200000000001</v>
      </c>
      <c r="E270" s="14">
        <f>MAX(Table1[[#This Row],[Loonheffing]]-Table1[[#This Row],[Algemene Heffingskorting]]-Table1[[#This Row],[Arbeidskorting]],0)</f>
        <v>766.72149999999988</v>
      </c>
      <c r="F270" s="6">
        <f>Table1[[#This Row],[Belastbaar loon]]-Table1[[#This Row],[Belasting]]</f>
        <v>9754.2785000000003</v>
      </c>
      <c r="G270" s="2">
        <f>(Table1[[#This Row],[Belastbaar loon]]-Table1[[#This Row],[Netto loon]])/Table1[[#This Row],[Belastbaar loon]]</f>
        <v>7.2875344548997203E-2</v>
      </c>
      <c r="H270" s="14">
        <f ca="1">IF(ROW()=2, 0, INDIRECT(ADDRESS(ROW()-1,COLUMN(E:E))))</f>
        <v>765.86769999999979</v>
      </c>
      <c r="I270" s="14">
        <f ca="1">IF(ROW()=2, Table1[[#This Row],[Netto loon]], INDIRECT(ADDRESS(ROW()-1,COLUMN(F:F))))</f>
        <v>9745.1323000000011</v>
      </c>
      <c r="J270" s="6">
        <f ca="1">IF(ROW()=2, 0, Table1[[#This Row],[Belastbaar loon]]-INDIRECT(ADDRESS(ROW()-1,COLUMN(A:A))))</f>
        <v>10</v>
      </c>
      <c r="K270" s="6">
        <f ca="1">Table1[[#This Row],[Netto loon]]-Table1[[#This Row],[Netto vorige schijf]]</f>
        <v>9.1461999999992258</v>
      </c>
      <c r="L270" s="2">
        <f ca="1">(Table1[[#This Row],[Bruto tov vorige schijf]]-Table1[[#This Row],[Netto tov vorige schijf]])/MAX(Table1[[#This Row],[Bruto tov vorige schijf]],1)</f>
        <v>8.5380000000077422E-2</v>
      </c>
    </row>
    <row r="271" spans="1:12" x14ac:dyDescent="0.25">
      <c r="A271" s="14">
        <v>10531</v>
      </c>
      <c r="B271" s="6">
        <f>LoonHeffing2020(Table1[[#This Row],[Belastbaar loon]])</f>
        <v>3933.3285000000001</v>
      </c>
      <c r="C271" s="6">
        <f>AlgemeneHeffingsKorting2020(Table1[[#This Row],[Belastbaar loon]])</f>
        <v>2711</v>
      </c>
      <c r="D271" s="14">
        <f>ArbeidsKorting2020(Table1[[#This Row],[Belastbaar loon]])</f>
        <v>454.75319999999999</v>
      </c>
      <c r="E271" s="14">
        <f>MAX(Table1[[#This Row],[Loonheffing]]-Table1[[#This Row],[Algemene Heffingskorting]]-Table1[[#This Row],[Arbeidskorting]],0)</f>
        <v>767.57530000000008</v>
      </c>
      <c r="F271" s="6">
        <f>Table1[[#This Row],[Belastbaar loon]]-Table1[[#This Row],[Belasting]]</f>
        <v>9763.4246999999996</v>
      </c>
      <c r="G271" s="2">
        <f>(Table1[[#This Row],[Belastbaar loon]]-Table1[[#This Row],[Netto loon]])/Table1[[#This Row],[Belastbaar loon]]</f>
        <v>7.2887218687684024E-2</v>
      </c>
      <c r="H271" s="14">
        <f ca="1">IF(ROW()=2, 0, INDIRECT(ADDRESS(ROW()-1,COLUMN(E:E))))</f>
        <v>766.72149999999988</v>
      </c>
      <c r="I271" s="14">
        <f ca="1">IF(ROW()=2, Table1[[#This Row],[Netto loon]], INDIRECT(ADDRESS(ROW()-1,COLUMN(F:F))))</f>
        <v>9754.2785000000003</v>
      </c>
      <c r="J271" s="6">
        <f ca="1">IF(ROW()=2, 0, Table1[[#This Row],[Belastbaar loon]]-INDIRECT(ADDRESS(ROW()-1,COLUMN(A:A))))</f>
        <v>10</v>
      </c>
      <c r="K271" s="6">
        <f ca="1">Table1[[#This Row],[Netto loon]]-Table1[[#This Row],[Netto vorige schijf]]</f>
        <v>9.1461999999992258</v>
      </c>
      <c r="L271" s="2">
        <f ca="1">(Table1[[#This Row],[Bruto tov vorige schijf]]-Table1[[#This Row],[Netto tov vorige schijf]])/MAX(Table1[[#This Row],[Bruto tov vorige schijf]],1)</f>
        <v>8.5380000000077422E-2</v>
      </c>
    </row>
    <row r="272" spans="1:12" x14ac:dyDescent="0.25">
      <c r="A272" s="14">
        <v>10541</v>
      </c>
      <c r="B272" s="6">
        <f>LoonHeffing2020(Table1[[#This Row],[Belastbaar loon]])</f>
        <v>3937.0635000000002</v>
      </c>
      <c r="C272" s="6">
        <f>AlgemeneHeffingsKorting2020(Table1[[#This Row],[Belastbaar loon]])</f>
        <v>2711</v>
      </c>
      <c r="D272" s="14">
        <f>ArbeidsKorting2020(Table1[[#This Row],[Belastbaar loon]])</f>
        <v>457.63439999999997</v>
      </c>
      <c r="E272" s="14">
        <f>MAX(Table1[[#This Row],[Loonheffing]]-Table1[[#This Row],[Algemene Heffingskorting]]-Table1[[#This Row],[Arbeidskorting]],0)</f>
        <v>768.42910000000029</v>
      </c>
      <c r="F272" s="6">
        <f>Table1[[#This Row],[Belastbaar loon]]-Table1[[#This Row],[Belasting]]</f>
        <v>9772.5708999999988</v>
      </c>
      <c r="G272" s="2">
        <f>(Table1[[#This Row],[Belastbaar loon]]-Table1[[#This Row],[Netto loon]])/Table1[[#This Row],[Belastbaar loon]]</f>
        <v>7.2899070296935889E-2</v>
      </c>
      <c r="H272" s="14">
        <f ca="1">IF(ROW()=2, 0, INDIRECT(ADDRESS(ROW()-1,COLUMN(E:E))))</f>
        <v>767.57530000000008</v>
      </c>
      <c r="I272" s="14">
        <f ca="1">IF(ROW()=2, Table1[[#This Row],[Netto loon]], INDIRECT(ADDRESS(ROW()-1,COLUMN(F:F))))</f>
        <v>9763.4246999999996</v>
      </c>
      <c r="J272" s="6">
        <f ca="1">IF(ROW()=2, 0, Table1[[#This Row],[Belastbaar loon]]-INDIRECT(ADDRESS(ROW()-1,COLUMN(A:A))))</f>
        <v>10</v>
      </c>
      <c r="K272" s="6">
        <f ca="1">Table1[[#This Row],[Netto loon]]-Table1[[#This Row],[Netto vorige schijf]]</f>
        <v>9.1461999999992258</v>
      </c>
      <c r="L272" s="2">
        <f ca="1">(Table1[[#This Row],[Bruto tov vorige schijf]]-Table1[[#This Row],[Netto tov vorige schijf]])/MAX(Table1[[#This Row],[Bruto tov vorige schijf]],1)</f>
        <v>8.5380000000077422E-2</v>
      </c>
    </row>
    <row r="273" spans="1:12" x14ac:dyDescent="0.25">
      <c r="A273" s="14">
        <v>10551</v>
      </c>
      <c r="B273" s="6">
        <f>LoonHeffing2020(Table1[[#This Row],[Belastbaar loon]])</f>
        <v>3940.7984999999999</v>
      </c>
      <c r="C273" s="6">
        <f>AlgemeneHeffingsKorting2020(Table1[[#This Row],[Belastbaar loon]])</f>
        <v>2711</v>
      </c>
      <c r="D273" s="14">
        <f>ArbeidsKorting2020(Table1[[#This Row],[Belastbaar loon]])</f>
        <v>460.51560000000001</v>
      </c>
      <c r="E273" s="14">
        <f>MAX(Table1[[#This Row],[Loonheffing]]-Table1[[#This Row],[Algemene Heffingskorting]]-Table1[[#This Row],[Arbeidskorting]],0)</f>
        <v>769.28289999999993</v>
      </c>
      <c r="F273" s="6">
        <f>Table1[[#This Row],[Belastbaar loon]]-Table1[[#This Row],[Belasting]]</f>
        <v>9781.7170999999998</v>
      </c>
      <c r="G273" s="2">
        <f>(Table1[[#This Row],[Belastbaar loon]]-Table1[[#This Row],[Netto loon]])/Table1[[#This Row],[Belastbaar loon]]</f>
        <v>7.2910899440811305E-2</v>
      </c>
      <c r="H273" s="14">
        <f ca="1">IF(ROW()=2, 0, INDIRECT(ADDRESS(ROW()-1,COLUMN(E:E))))</f>
        <v>768.42910000000029</v>
      </c>
      <c r="I273" s="14">
        <f ca="1">IF(ROW()=2, Table1[[#This Row],[Netto loon]], INDIRECT(ADDRESS(ROW()-1,COLUMN(F:F))))</f>
        <v>9772.5708999999988</v>
      </c>
      <c r="J273" s="6">
        <f ca="1">IF(ROW()=2, 0, Table1[[#This Row],[Belastbaar loon]]-INDIRECT(ADDRESS(ROW()-1,COLUMN(A:A))))</f>
        <v>10</v>
      </c>
      <c r="K273" s="6">
        <f ca="1">Table1[[#This Row],[Netto loon]]-Table1[[#This Row],[Netto vorige schijf]]</f>
        <v>9.1462000000010448</v>
      </c>
      <c r="L273" s="2">
        <f ca="1">(Table1[[#This Row],[Bruto tov vorige schijf]]-Table1[[#This Row],[Netto tov vorige schijf]])/MAX(Table1[[#This Row],[Bruto tov vorige schijf]],1)</f>
        <v>8.5379999999895512E-2</v>
      </c>
    </row>
    <row r="274" spans="1:12" x14ac:dyDescent="0.25">
      <c r="A274" s="14">
        <v>10561</v>
      </c>
      <c r="B274" s="6">
        <f>LoonHeffing2020(Table1[[#This Row],[Belastbaar loon]])</f>
        <v>3944.5335</v>
      </c>
      <c r="C274" s="6">
        <f>AlgemeneHeffingsKorting2020(Table1[[#This Row],[Belastbaar loon]])</f>
        <v>2711</v>
      </c>
      <c r="D274" s="14">
        <f>ArbeidsKorting2020(Table1[[#This Row],[Belastbaar loon]])</f>
        <v>463.39679999999998</v>
      </c>
      <c r="E274" s="14">
        <f>MAX(Table1[[#This Row],[Loonheffing]]-Table1[[#This Row],[Algemene Heffingskorting]]-Table1[[#This Row],[Arbeidskorting]],0)</f>
        <v>770.13670000000002</v>
      </c>
      <c r="F274" s="6">
        <f>Table1[[#This Row],[Belastbaar loon]]-Table1[[#This Row],[Belasting]]</f>
        <v>9790.8633000000009</v>
      </c>
      <c r="G274" s="2">
        <f>(Table1[[#This Row],[Belastbaar loon]]-Table1[[#This Row],[Netto loon]])/Table1[[#This Row],[Belastbaar loon]]</f>
        <v>7.2922706183126518E-2</v>
      </c>
      <c r="H274" s="14">
        <f ca="1">IF(ROW()=2, 0, INDIRECT(ADDRESS(ROW()-1,COLUMN(E:E))))</f>
        <v>769.28289999999993</v>
      </c>
      <c r="I274" s="14">
        <f ca="1">IF(ROW()=2, Table1[[#This Row],[Netto loon]], INDIRECT(ADDRESS(ROW()-1,COLUMN(F:F))))</f>
        <v>9781.7170999999998</v>
      </c>
      <c r="J274" s="6">
        <f ca="1">IF(ROW()=2, 0, Table1[[#This Row],[Belastbaar loon]]-INDIRECT(ADDRESS(ROW()-1,COLUMN(A:A))))</f>
        <v>10</v>
      </c>
      <c r="K274" s="6">
        <f ca="1">Table1[[#This Row],[Netto loon]]-Table1[[#This Row],[Netto vorige schijf]]</f>
        <v>9.1462000000010448</v>
      </c>
      <c r="L274" s="2">
        <f ca="1">(Table1[[#This Row],[Bruto tov vorige schijf]]-Table1[[#This Row],[Netto tov vorige schijf]])/MAX(Table1[[#This Row],[Bruto tov vorige schijf]],1)</f>
        <v>8.5379999999895512E-2</v>
      </c>
    </row>
    <row r="275" spans="1:12" x14ac:dyDescent="0.25">
      <c r="A275" s="14">
        <v>10571</v>
      </c>
      <c r="B275" s="6">
        <f>LoonHeffing2020(Table1[[#This Row],[Belastbaar loon]])</f>
        <v>3948.2685000000001</v>
      </c>
      <c r="C275" s="6">
        <f>AlgemeneHeffingsKorting2020(Table1[[#This Row],[Belastbaar loon]])</f>
        <v>2711</v>
      </c>
      <c r="D275" s="14">
        <f>ArbeidsKorting2020(Table1[[#This Row],[Belastbaar loon]])</f>
        <v>466.27800000000002</v>
      </c>
      <c r="E275" s="14">
        <f>MAX(Table1[[#This Row],[Loonheffing]]-Table1[[#This Row],[Algemene Heffingskorting]]-Table1[[#This Row],[Arbeidskorting]],0)</f>
        <v>770.99050000000011</v>
      </c>
      <c r="F275" s="6">
        <f>Table1[[#This Row],[Belastbaar loon]]-Table1[[#This Row],[Belasting]]</f>
        <v>9800.0095000000001</v>
      </c>
      <c r="G275" s="2">
        <f>(Table1[[#This Row],[Belastbaar loon]]-Table1[[#This Row],[Netto loon]])/Table1[[#This Row],[Belastbaar loon]]</f>
        <v>7.2934490587456241E-2</v>
      </c>
      <c r="H275" s="14">
        <f ca="1">IF(ROW()=2, 0, INDIRECT(ADDRESS(ROW()-1,COLUMN(E:E))))</f>
        <v>770.13670000000002</v>
      </c>
      <c r="I275" s="14">
        <f ca="1">IF(ROW()=2, Table1[[#This Row],[Netto loon]], INDIRECT(ADDRESS(ROW()-1,COLUMN(F:F))))</f>
        <v>9790.8633000000009</v>
      </c>
      <c r="J275" s="6">
        <f ca="1">IF(ROW()=2, 0, Table1[[#This Row],[Belastbaar loon]]-INDIRECT(ADDRESS(ROW()-1,COLUMN(A:A))))</f>
        <v>10</v>
      </c>
      <c r="K275" s="6">
        <f ca="1">Table1[[#This Row],[Netto loon]]-Table1[[#This Row],[Netto vorige schijf]]</f>
        <v>9.1461999999992258</v>
      </c>
      <c r="L275" s="2">
        <f ca="1">(Table1[[#This Row],[Bruto tov vorige schijf]]-Table1[[#This Row],[Netto tov vorige schijf]])/MAX(Table1[[#This Row],[Bruto tov vorige schijf]],1)</f>
        <v>8.5380000000077422E-2</v>
      </c>
    </row>
    <row r="276" spans="1:12" x14ac:dyDescent="0.25">
      <c r="A276" s="14">
        <v>10581</v>
      </c>
      <c r="B276" s="6">
        <f>LoonHeffing2020(Table1[[#This Row],[Belastbaar loon]])</f>
        <v>3952.0034999999998</v>
      </c>
      <c r="C276" s="6">
        <f>AlgemeneHeffingsKorting2020(Table1[[#This Row],[Belastbaar loon]])</f>
        <v>2711</v>
      </c>
      <c r="D276" s="14">
        <f>ArbeidsKorting2020(Table1[[#This Row],[Belastbaar loon]])</f>
        <v>469.1592</v>
      </c>
      <c r="E276" s="14">
        <f>MAX(Table1[[#This Row],[Loonheffing]]-Table1[[#This Row],[Algemene Heffingskorting]]-Table1[[#This Row],[Arbeidskorting]],0)</f>
        <v>771.84429999999975</v>
      </c>
      <c r="F276" s="6">
        <f>Table1[[#This Row],[Belastbaar loon]]-Table1[[#This Row],[Belasting]]</f>
        <v>9809.1556999999993</v>
      </c>
      <c r="G276" s="2">
        <f>(Table1[[#This Row],[Belastbaar loon]]-Table1[[#This Row],[Netto loon]])/Table1[[#This Row],[Belastbaar loon]]</f>
        <v>7.2946252717134549E-2</v>
      </c>
      <c r="H276" s="14">
        <f ca="1">IF(ROW()=2, 0, INDIRECT(ADDRESS(ROW()-1,COLUMN(E:E))))</f>
        <v>770.99050000000011</v>
      </c>
      <c r="I276" s="14">
        <f ca="1">IF(ROW()=2, Table1[[#This Row],[Netto loon]], INDIRECT(ADDRESS(ROW()-1,COLUMN(F:F))))</f>
        <v>9800.0095000000001</v>
      </c>
      <c r="J276" s="6">
        <f ca="1">IF(ROW()=2, 0, Table1[[#This Row],[Belastbaar loon]]-INDIRECT(ADDRESS(ROW()-1,COLUMN(A:A))))</f>
        <v>10</v>
      </c>
      <c r="K276" s="6">
        <f ca="1">Table1[[#This Row],[Netto loon]]-Table1[[#This Row],[Netto vorige schijf]]</f>
        <v>9.1461999999992258</v>
      </c>
      <c r="L276" s="2">
        <f ca="1">(Table1[[#This Row],[Bruto tov vorige schijf]]-Table1[[#This Row],[Netto tov vorige schijf]])/MAX(Table1[[#This Row],[Bruto tov vorige schijf]],1)</f>
        <v>8.5380000000077422E-2</v>
      </c>
    </row>
    <row r="277" spans="1:12" x14ac:dyDescent="0.25">
      <c r="A277" s="14">
        <v>10591</v>
      </c>
      <c r="B277" s="6">
        <f>LoonHeffing2020(Table1[[#This Row],[Belastbaar loon]])</f>
        <v>3955.7384999999999</v>
      </c>
      <c r="C277" s="6">
        <f>AlgemeneHeffingsKorting2020(Table1[[#This Row],[Belastbaar loon]])</f>
        <v>2711</v>
      </c>
      <c r="D277" s="14">
        <f>ArbeidsKorting2020(Table1[[#This Row],[Belastbaar loon]])</f>
        <v>472.04039999999998</v>
      </c>
      <c r="E277" s="14">
        <f>MAX(Table1[[#This Row],[Loonheffing]]-Table1[[#This Row],[Algemene Heffingskorting]]-Table1[[#This Row],[Arbeidskorting]],0)</f>
        <v>772.69809999999995</v>
      </c>
      <c r="F277" s="6">
        <f>Table1[[#This Row],[Belastbaar loon]]-Table1[[#This Row],[Belasting]]</f>
        <v>9818.3019000000004</v>
      </c>
      <c r="G277" s="2">
        <f>(Table1[[#This Row],[Belastbaar loon]]-Table1[[#This Row],[Netto loon]])/Table1[[#This Row],[Belastbaar loon]]</f>
        <v>7.2957992635256319E-2</v>
      </c>
      <c r="H277" s="14">
        <f ca="1">IF(ROW()=2, 0, INDIRECT(ADDRESS(ROW()-1,COLUMN(E:E))))</f>
        <v>771.84429999999975</v>
      </c>
      <c r="I277" s="14">
        <f ca="1">IF(ROW()=2, Table1[[#This Row],[Netto loon]], INDIRECT(ADDRESS(ROW()-1,COLUMN(F:F))))</f>
        <v>9809.1556999999993</v>
      </c>
      <c r="J277" s="6">
        <f ca="1">IF(ROW()=2, 0, Table1[[#This Row],[Belastbaar loon]]-INDIRECT(ADDRESS(ROW()-1,COLUMN(A:A))))</f>
        <v>10</v>
      </c>
      <c r="K277" s="6">
        <f ca="1">Table1[[#This Row],[Netto loon]]-Table1[[#This Row],[Netto vorige schijf]]</f>
        <v>9.1462000000010448</v>
      </c>
      <c r="L277" s="2">
        <f ca="1">(Table1[[#This Row],[Bruto tov vorige schijf]]-Table1[[#This Row],[Netto tov vorige schijf]])/MAX(Table1[[#This Row],[Bruto tov vorige schijf]],1)</f>
        <v>8.5379999999895512E-2</v>
      </c>
    </row>
    <row r="278" spans="1:12" x14ac:dyDescent="0.25">
      <c r="A278" s="14">
        <v>10601</v>
      </c>
      <c r="B278" s="6">
        <f>LoonHeffing2020(Table1[[#This Row],[Belastbaar loon]])</f>
        <v>3959.4735000000001</v>
      </c>
      <c r="C278" s="6">
        <f>AlgemeneHeffingsKorting2020(Table1[[#This Row],[Belastbaar loon]])</f>
        <v>2711</v>
      </c>
      <c r="D278" s="14">
        <f>ArbeidsKorting2020(Table1[[#This Row],[Belastbaar loon]])</f>
        <v>474.92160000000001</v>
      </c>
      <c r="E278" s="14">
        <f>MAX(Table1[[#This Row],[Loonheffing]]-Table1[[#This Row],[Algemene Heffingskorting]]-Table1[[#This Row],[Arbeidskorting]],0)</f>
        <v>773.55190000000005</v>
      </c>
      <c r="F278" s="6">
        <f>Table1[[#This Row],[Belastbaar loon]]-Table1[[#This Row],[Belasting]]</f>
        <v>9827.4480999999996</v>
      </c>
      <c r="G278" s="2">
        <f>(Table1[[#This Row],[Belastbaar loon]]-Table1[[#This Row],[Netto loon]])/Table1[[#This Row],[Belastbaar loon]]</f>
        <v>7.2969710404678839E-2</v>
      </c>
      <c r="H278" s="14">
        <f ca="1">IF(ROW()=2, 0, INDIRECT(ADDRESS(ROW()-1,COLUMN(E:E))))</f>
        <v>772.69809999999995</v>
      </c>
      <c r="I278" s="14">
        <f ca="1">IF(ROW()=2, Table1[[#This Row],[Netto loon]], INDIRECT(ADDRESS(ROW()-1,COLUMN(F:F))))</f>
        <v>9818.3019000000004</v>
      </c>
      <c r="J278" s="6">
        <f ca="1">IF(ROW()=2, 0, Table1[[#This Row],[Belastbaar loon]]-INDIRECT(ADDRESS(ROW()-1,COLUMN(A:A))))</f>
        <v>10</v>
      </c>
      <c r="K278" s="6">
        <f ca="1">Table1[[#This Row],[Netto loon]]-Table1[[#This Row],[Netto vorige schijf]]</f>
        <v>9.1461999999992258</v>
      </c>
      <c r="L278" s="2">
        <f ca="1">(Table1[[#This Row],[Bruto tov vorige schijf]]-Table1[[#This Row],[Netto tov vorige schijf]])/MAX(Table1[[#This Row],[Bruto tov vorige schijf]],1)</f>
        <v>8.5380000000077422E-2</v>
      </c>
    </row>
    <row r="279" spans="1:12" x14ac:dyDescent="0.25">
      <c r="A279" s="14">
        <v>10611</v>
      </c>
      <c r="B279" s="6">
        <f>LoonHeffing2020(Table1[[#This Row],[Belastbaar loon]])</f>
        <v>3963.2085000000002</v>
      </c>
      <c r="C279" s="6">
        <f>AlgemeneHeffingsKorting2020(Table1[[#This Row],[Belastbaar loon]])</f>
        <v>2711</v>
      </c>
      <c r="D279" s="14">
        <f>ArbeidsKorting2020(Table1[[#This Row],[Belastbaar loon]])</f>
        <v>477.80279999999999</v>
      </c>
      <c r="E279" s="14">
        <f>MAX(Table1[[#This Row],[Loonheffing]]-Table1[[#This Row],[Algemene Heffingskorting]]-Table1[[#This Row],[Arbeidskorting]],0)</f>
        <v>774.40570000000025</v>
      </c>
      <c r="F279" s="6">
        <f>Table1[[#This Row],[Belastbaar loon]]-Table1[[#This Row],[Belasting]]</f>
        <v>9836.5943000000007</v>
      </c>
      <c r="G279" s="2">
        <f>(Table1[[#This Row],[Belastbaar loon]]-Table1[[#This Row],[Netto loon]])/Table1[[#This Row],[Belastbaar loon]]</f>
        <v>7.2981406088021797E-2</v>
      </c>
      <c r="H279" s="14">
        <f ca="1">IF(ROW()=2, 0, INDIRECT(ADDRESS(ROW()-1,COLUMN(E:E))))</f>
        <v>773.55190000000005</v>
      </c>
      <c r="I279" s="14">
        <f ca="1">IF(ROW()=2, Table1[[#This Row],[Netto loon]], INDIRECT(ADDRESS(ROW()-1,COLUMN(F:F))))</f>
        <v>9827.4480999999996</v>
      </c>
      <c r="J279" s="6">
        <f ca="1">IF(ROW()=2, 0, Table1[[#This Row],[Belastbaar loon]]-INDIRECT(ADDRESS(ROW()-1,COLUMN(A:A))))</f>
        <v>10</v>
      </c>
      <c r="K279" s="6">
        <f ca="1">Table1[[#This Row],[Netto loon]]-Table1[[#This Row],[Netto vorige schijf]]</f>
        <v>9.1462000000010448</v>
      </c>
      <c r="L279" s="2">
        <f ca="1">(Table1[[#This Row],[Bruto tov vorige schijf]]-Table1[[#This Row],[Netto tov vorige schijf]])/MAX(Table1[[#This Row],[Bruto tov vorige schijf]],1)</f>
        <v>8.5379999999895512E-2</v>
      </c>
    </row>
    <row r="280" spans="1:12" x14ac:dyDescent="0.25">
      <c r="A280" s="14">
        <v>10621</v>
      </c>
      <c r="B280" s="6">
        <f>LoonHeffing2020(Table1[[#This Row],[Belastbaar loon]])</f>
        <v>3966.9434999999999</v>
      </c>
      <c r="C280" s="6">
        <f>AlgemeneHeffingsKorting2020(Table1[[#This Row],[Belastbaar loon]])</f>
        <v>2711</v>
      </c>
      <c r="D280" s="14">
        <f>ArbeidsKorting2020(Table1[[#This Row],[Belastbaar loon]])</f>
        <v>480.68399999999997</v>
      </c>
      <c r="E280" s="14">
        <f>MAX(Table1[[#This Row],[Loonheffing]]-Table1[[#This Row],[Algemene Heffingskorting]]-Table1[[#This Row],[Arbeidskorting]],0)</f>
        <v>775.25949999999989</v>
      </c>
      <c r="F280" s="6">
        <f>Table1[[#This Row],[Belastbaar loon]]-Table1[[#This Row],[Belasting]]</f>
        <v>9845.7404999999999</v>
      </c>
      <c r="G280" s="2">
        <f>(Table1[[#This Row],[Belastbaar loon]]-Table1[[#This Row],[Netto loon]])/Table1[[#This Row],[Belastbaar loon]]</f>
        <v>7.299307974766972E-2</v>
      </c>
      <c r="H280" s="14">
        <f ca="1">IF(ROW()=2, 0, INDIRECT(ADDRESS(ROW()-1,COLUMN(E:E))))</f>
        <v>774.40570000000025</v>
      </c>
      <c r="I280" s="14">
        <f ca="1">IF(ROW()=2, Table1[[#This Row],[Netto loon]], INDIRECT(ADDRESS(ROW()-1,COLUMN(F:F))))</f>
        <v>9836.5943000000007</v>
      </c>
      <c r="J280" s="6">
        <f ca="1">IF(ROW()=2, 0, Table1[[#This Row],[Belastbaar loon]]-INDIRECT(ADDRESS(ROW()-1,COLUMN(A:A))))</f>
        <v>10</v>
      </c>
      <c r="K280" s="6">
        <f ca="1">Table1[[#This Row],[Netto loon]]-Table1[[#This Row],[Netto vorige schijf]]</f>
        <v>9.1461999999992258</v>
      </c>
      <c r="L280" s="2">
        <f ca="1">(Table1[[#This Row],[Bruto tov vorige schijf]]-Table1[[#This Row],[Netto tov vorige schijf]])/MAX(Table1[[#This Row],[Bruto tov vorige schijf]],1)</f>
        <v>8.5380000000077422E-2</v>
      </c>
    </row>
    <row r="281" spans="1:12" x14ac:dyDescent="0.25">
      <c r="A281" s="14">
        <v>10631</v>
      </c>
      <c r="B281" s="6">
        <f>LoonHeffing2020(Table1[[#This Row],[Belastbaar loon]])</f>
        <v>3970.6785</v>
      </c>
      <c r="C281" s="6">
        <f>AlgemeneHeffingsKorting2020(Table1[[#This Row],[Belastbaar loon]])</f>
        <v>2711</v>
      </c>
      <c r="D281" s="14">
        <f>ArbeidsKorting2020(Table1[[#This Row],[Belastbaar loon]])</f>
        <v>483.5652</v>
      </c>
      <c r="E281" s="14">
        <f>MAX(Table1[[#This Row],[Loonheffing]]-Table1[[#This Row],[Algemene Heffingskorting]]-Table1[[#This Row],[Arbeidskorting]],0)</f>
        <v>776.11329999999998</v>
      </c>
      <c r="F281" s="6">
        <f>Table1[[#This Row],[Belastbaar loon]]-Table1[[#This Row],[Belasting]]</f>
        <v>9854.8866999999991</v>
      </c>
      <c r="G281" s="2">
        <f>(Table1[[#This Row],[Belastbaar loon]]-Table1[[#This Row],[Netto loon]])/Table1[[#This Row],[Belastbaar loon]]</f>
        <v>7.3004731445771881E-2</v>
      </c>
      <c r="H281" s="14">
        <f ca="1">IF(ROW()=2, 0, INDIRECT(ADDRESS(ROW()-1,COLUMN(E:E))))</f>
        <v>775.25949999999989</v>
      </c>
      <c r="I281" s="14">
        <f ca="1">IF(ROW()=2, Table1[[#This Row],[Netto loon]], INDIRECT(ADDRESS(ROW()-1,COLUMN(F:F))))</f>
        <v>9845.7404999999999</v>
      </c>
      <c r="J281" s="6">
        <f ca="1">IF(ROW()=2, 0, Table1[[#This Row],[Belastbaar loon]]-INDIRECT(ADDRESS(ROW()-1,COLUMN(A:A))))</f>
        <v>10</v>
      </c>
      <c r="K281" s="6">
        <f ca="1">Table1[[#This Row],[Netto loon]]-Table1[[#This Row],[Netto vorige schijf]]</f>
        <v>9.1461999999992258</v>
      </c>
      <c r="L281" s="2">
        <f ca="1">(Table1[[#This Row],[Bruto tov vorige schijf]]-Table1[[#This Row],[Netto tov vorige schijf]])/MAX(Table1[[#This Row],[Bruto tov vorige schijf]],1)</f>
        <v>8.5380000000077422E-2</v>
      </c>
    </row>
    <row r="282" spans="1:12" x14ac:dyDescent="0.25">
      <c r="A282" s="14">
        <v>10641</v>
      </c>
      <c r="B282" s="6">
        <f>LoonHeffing2020(Table1[[#This Row],[Belastbaar loon]])</f>
        <v>3974.4135000000001</v>
      </c>
      <c r="C282" s="6">
        <f>AlgemeneHeffingsKorting2020(Table1[[#This Row],[Belastbaar loon]])</f>
        <v>2711</v>
      </c>
      <c r="D282" s="14">
        <f>ArbeidsKorting2020(Table1[[#This Row],[Belastbaar loon]])</f>
        <v>486.44639999999998</v>
      </c>
      <c r="E282" s="14">
        <f>MAX(Table1[[#This Row],[Loonheffing]]-Table1[[#This Row],[Algemene Heffingskorting]]-Table1[[#This Row],[Arbeidskorting]],0)</f>
        <v>776.96710000000007</v>
      </c>
      <c r="F282" s="6">
        <f>Table1[[#This Row],[Belastbaar loon]]-Table1[[#This Row],[Belasting]]</f>
        <v>9864.0329000000002</v>
      </c>
      <c r="G282" s="2">
        <f>(Table1[[#This Row],[Belastbaar loon]]-Table1[[#This Row],[Netto loon]])/Table1[[#This Row],[Belastbaar loon]]</f>
        <v>7.3016361244243946E-2</v>
      </c>
      <c r="H282" s="14">
        <f ca="1">IF(ROW()=2, 0, INDIRECT(ADDRESS(ROW()-1,COLUMN(E:E))))</f>
        <v>776.11329999999998</v>
      </c>
      <c r="I282" s="14">
        <f ca="1">IF(ROW()=2, Table1[[#This Row],[Netto loon]], INDIRECT(ADDRESS(ROW()-1,COLUMN(F:F))))</f>
        <v>9854.8866999999991</v>
      </c>
      <c r="J282" s="6">
        <f ca="1">IF(ROW()=2, 0, Table1[[#This Row],[Belastbaar loon]]-INDIRECT(ADDRESS(ROW()-1,COLUMN(A:A))))</f>
        <v>10</v>
      </c>
      <c r="K282" s="6">
        <f ca="1">Table1[[#This Row],[Netto loon]]-Table1[[#This Row],[Netto vorige schijf]]</f>
        <v>9.1462000000010448</v>
      </c>
      <c r="L282" s="2">
        <f ca="1">(Table1[[#This Row],[Bruto tov vorige schijf]]-Table1[[#This Row],[Netto tov vorige schijf]])/MAX(Table1[[#This Row],[Bruto tov vorige schijf]],1)</f>
        <v>8.5379999999895512E-2</v>
      </c>
    </row>
    <row r="283" spans="1:12" x14ac:dyDescent="0.25">
      <c r="A283" s="14">
        <v>10651</v>
      </c>
      <c r="B283" s="6">
        <f>LoonHeffing2020(Table1[[#This Row],[Belastbaar loon]])</f>
        <v>3978.1484999999998</v>
      </c>
      <c r="C283" s="6">
        <f>AlgemeneHeffingsKorting2020(Table1[[#This Row],[Belastbaar loon]])</f>
        <v>2711</v>
      </c>
      <c r="D283" s="14">
        <f>ArbeidsKorting2020(Table1[[#This Row],[Belastbaar loon]])</f>
        <v>489.32760000000002</v>
      </c>
      <c r="E283" s="14">
        <f>MAX(Table1[[#This Row],[Loonheffing]]-Table1[[#This Row],[Algemene Heffingskorting]]-Table1[[#This Row],[Arbeidskorting]],0)</f>
        <v>777.82089999999971</v>
      </c>
      <c r="F283" s="6">
        <f>Table1[[#This Row],[Belastbaar loon]]-Table1[[#This Row],[Belasting]]</f>
        <v>9873.1791000000012</v>
      </c>
      <c r="G283" s="2">
        <f>(Table1[[#This Row],[Belastbaar loon]]-Table1[[#This Row],[Netto loon]])/Table1[[#This Row],[Belastbaar loon]]</f>
        <v>7.3027969204769394E-2</v>
      </c>
      <c r="H283" s="14">
        <f ca="1">IF(ROW()=2, 0, INDIRECT(ADDRESS(ROW()-1,COLUMN(E:E))))</f>
        <v>776.96710000000007</v>
      </c>
      <c r="I283" s="14">
        <f ca="1">IF(ROW()=2, Table1[[#This Row],[Netto loon]], INDIRECT(ADDRESS(ROW()-1,COLUMN(F:F))))</f>
        <v>9864.0329000000002</v>
      </c>
      <c r="J283" s="6">
        <f ca="1">IF(ROW()=2, 0, Table1[[#This Row],[Belastbaar loon]]-INDIRECT(ADDRESS(ROW()-1,COLUMN(A:A))))</f>
        <v>10</v>
      </c>
      <c r="K283" s="6">
        <f ca="1">Table1[[#This Row],[Netto loon]]-Table1[[#This Row],[Netto vorige schijf]]</f>
        <v>9.1462000000010448</v>
      </c>
      <c r="L283" s="2">
        <f ca="1">(Table1[[#This Row],[Bruto tov vorige schijf]]-Table1[[#This Row],[Netto tov vorige schijf]])/MAX(Table1[[#This Row],[Bruto tov vorige schijf]],1)</f>
        <v>8.5379999999895512E-2</v>
      </c>
    </row>
    <row r="284" spans="1:12" x14ac:dyDescent="0.25">
      <c r="A284" s="14">
        <v>10661</v>
      </c>
      <c r="B284" s="6">
        <f>LoonHeffing2020(Table1[[#This Row],[Belastbaar loon]])</f>
        <v>3981.8834999999999</v>
      </c>
      <c r="C284" s="6">
        <f>AlgemeneHeffingsKorting2020(Table1[[#This Row],[Belastbaar loon]])</f>
        <v>2711</v>
      </c>
      <c r="D284" s="14">
        <f>ArbeidsKorting2020(Table1[[#This Row],[Belastbaar loon]])</f>
        <v>492.2088</v>
      </c>
      <c r="E284" s="14">
        <f>MAX(Table1[[#This Row],[Loonheffing]]-Table1[[#This Row],[Algemene Heffingskorting]]-Table1[[#This Row],[Arbeidskorting]],0)</f>
        <v>778.67469999999992</v>
      </c>
      <c r="F284" s="6">
        <f>Table1[[#This Row],[Belastbaar loon]]-Table1[[#This Row],[Belasting]]</f>
        <v>9882.3253000000004</v>
      </c>
      <c r="G284" s="2">
        <f>(Table1[[#This Row],[Belastbaar loon]]-Table1[[#This Row],[Netto loon]])/Table1[[#This Row],[Belastbaar loon]]</f>
        <v>7.3039555388800262E-2</v>
      </c>
      <c r="H284" s="14">
        <f ca="1">IF(ROW()=2, 0, INDIRECT(ADDRESS(ROW()-1,COLUMN(E:E))))</f>
        <v>777.82089999999971</v>
      </c>
      <c r="I284" s="14">
        <f ca="1">IF(ROW()=2, Table1[[#This Row],[Netto loon]], INDIRECT(ADDRESS(ROW()-1,COLUMN(F:F))))</f>
        <v>9873.1791000000012</v>
      </c>
      <c r="J284" s="6">
        <f ca="1">IF(ROW()=2, 0, Table1[[#This Row],[Belastbaar loon]]-INDIRECT(ADDRESS(ROW()-1,COLUMN(A:A))))</f>
        <v>10</v>
      </c>
      <c r="K284" s="6">
        <f ca="1">Table1[[#This Row],[Netto loon]]-Table1[[#This Row],[Netto vorige schijf]]</f>
        <v>9.1461999999992258</v>
      </c>
      <c r="L284" s="2">
        <f ca="1">(Table1[[#This Row],[Bruto tov vorige schijf]]-Table1[[#This Row],[Netto tov vorige schijf]])/MAX(Table1[[#This Row],[Bruto tov vorige schijf]],1)</f>
        <v>8.5380000000077422E-2</v>
      </c>
    </row>
    <row r="285" spans="1:12" x14ac:dyDescent="0.25">
      <c r="A285" s="14">
        <v>10671</v>
      </c>
      <c r="B285" s="6">
        <f>LoonHeffing2020(Table1[[#This Row],[Belastbaar loon]])</f>
        <v>3985.6185</v>
      </c>
      <c r="C285" s="6">
        <f>AlgemeneHeffingsKorting2020(Table1[[#This Row],[Belastbaar loon]])</f>
        <v>2711</v>
      </c>
      <c r="D285" s="14">
        <f>ArbeidsKorting2020(Table1[[#This Row],[Belastbaar loon]])</f>
        <v>495.09</v>
      </c>
      <c r="E285" s="14">
        <f>MAX(Table1[[#This Row],[Loonheffing]]-Table1[[#This Row],[Algemene Heffingskorting]]-Table1[[#This Row],[Arbeidskorting]],0)</f>
        <v>779.52850000000012</v>
      </c>
      <c r="F285" s="6">
        <f>Table1[[#This Row],[Belastbaar loon]]-Table1[[#This Row],[Belasting]]</f>
        <v>9891.4714999999997</v>
      </c>
      <c r="G285" s="2">
        <f>(Table1[[#This Row],[Belastbaar loon]]-Table1[[#This Row],[Netto loon]])/Table1[[#This Row],[Belastbaar loon]]</f>
        <v>7.3051119857557897E-2</v>
      </c>
      <c r="H285" s="14">
        <f ca="1">IF(ROW()=2, 0, INDIRECT(ADDRESS(ROW()-1,COLUMN(E:E))))</f>
        <v>778.67469999999992</v>
      </c>
      <c r="I285" s="14">
        <f ca="1">IF(ROW()=2, Table1[[#This Row],[Netto loon]], INDIRECT(ADDRESS(ROW()-1,COLUMN(F:F))))</f>
        <v>9882.3253000000004</v>
      </c>
      <c r="J285" s="6">
        <f ca="1">IF(ROW()=2, 0, Table1[[#This Row],[Belastbaar loon]]-INDIRECT(ADDRESS(ROW()-1,COLUMN(A:A))))</f>
        <v>10</v>
      </c>
      <c r="K285" s="6">
        <f ca="1">Table1[[#This Row],[Netto loon]]-Table1[[#This Row],[Netto vorige schijf]]</f>
        <v>9.1461999999992258</v>
      </c>
      <c r="L285" s="2">
        <f ca="1">(Table1[[#This Row],[Bruto tov vorige schijf]]-Table1[[#This Row],[Netto tov vorige schijf]])/MAX(Table1[[#This Row],[Bruto tov vorige schijf]],1)</f>
        <v>8.5380000000077422E-2</v>
      </c>
    </row>
    <row r="286" spans="1:12" x14ac:dyDescent="0.25">
      <c r="A286" s="14">
        <v>10681</v>
      </c>
      <c r="B286" s="6">
        <f>LoonHeffing2020(Table1[[#This Row],[Belastbaar loon]])</f>
        <v>3989.3535000000002</v>
      </c>
      <c r="C286" s="6">
        <f>AlgemeneHeffingsKorting2020(Table1[[#This Row],[Belastbaar loon]])</f>
        <v>2711</v>
      </c>
      <c r="D286" s="14">
        <f>ArbeidsKorting2020(Table1[[#This Row],[Belastbaar loon]])</f>
        <v>497.97120000000001</v>
      </c>
      <c r="E286" s="14">
        <f>MAX(Table1[[#This Row],[Loonheffing]]-Table1[[#This Row],[Algemene Heffingskorting]]-Table1[[#This Row],[Arbeidskorting]],0)</f>
        <v>780.38230000000021</v>
      </c>
      <c r="F286" s="6">
        <f>Table1[[#This Row],[Belastbaar loon]]-Table1[[#This Row],[Belasting]]</f>
        <v>9900.6176999999989</v>
      </c>
      <c r="G286" s="2">
        <f>(Table1[[#This Row],[Belastbaar loon]]-Table1[[#This Row],[Netto loon]])/Table1[[#This Row],[Belastbaar loon]]</f>
        <v>7.3062662672034553E-2</v>
      </c>
      <c r="H286" s="14">
        <f ca="1">IF(ROW()=2, 0, INDIRECT(ADDRESS(ROW()-1,COLUMN(E:E))))</f>
        <v>779.52850000000012</v>
      </c>
      <c r="I286" s="14">
        <f ca="1">IF(ROW()=2, Table1[[#This Row],[Netto loon]], INDIRECT(ADDRESS(ROW()-1,COLUMN(F:F))))</f>
        <v>9891.4714999999997</v>
      </c>
      <c r="J286" s="6">
        <f ca="1">IF(ROW()=2, 0, Table1[[#This Row],[Belastbaar loon]]-INDIRECT(ADDRESS(ROW()-1,COLUMN(A:A))))</f>
        <v>10</v>
      </c>
      <c r="K286" s="6">
        <f ca="1">Table1[[#This Row],[Netto loon]]-Table1[[#This Row],[Netto vorige schijf]]</f>
        <v>9.1461999999992258</v>
      </c>
      <c r="L286" s="2">
        <f ca="1">(Table1[[#This Row],[Bruto tov vorige schijf]]-Table1[[#This Row],[Netto tov vorige schijf]])/MAX(Table1[[#This Row],[Bruto tov vorige schijf]],1)</f>
        <v>8.5380000000077422E-2</v>
      </c>
    </row>
    <row r="287" spans="1:12" x14ac:dyDescent="0.25">
      <c r="A287" s="14">
        <v>10691</v>
      </c>
      <c r="B287" s="6">
        <f>LoonHeffing2020(Table1[[#This Row],[Belastbaar loon]])</f>
        <v>3993.0884999999998</v>
      </c>
      <c r="C287" s="6">
        <f>AlgemeneHeffingsKorting2020(Table1[[#This Row],[Belastbaar loon]])</f>
        <v>2711</v>
      </c>
      <c r="D287" s="14">
        <f>ArbeidsKorting2020(Table1[[#This Row],[Belastbaar loon]])</f>
        <v>500.85239999999999</v>
      </c>
      <c r="E287" s="14">
        <f>MAX(Table1[[#This Row],[Loonheffing]]-Table1[[#This Row],[Algemene Heffingskorting]]-Table1[[#This Row],[Arbeidskorting]],0)</f>
        <v>781.23609999999985</v>
      </c>
      <c r="F287" s="6">
        <f>Table1[[#This Row],[Belastbaar loon]]-Table1[[#This Row],[Belasting]]</f>
        <v>9909.7638999999999</v>
      </c>
      <c r="G287" s="2">
        <f>(Table1[[#This Row],[Belastbaar loon]]-Table1[[#This Row],[Netto loon]])/Table1[[#This Row],[Belastbaar loon]]</f>
        <v>7.307418389299411E-2</v>
      </c>
      <c r="H287" s="14">
        <f ca="1">IF(ROW()=2, 0, INDIRECT(ADDRESS(ROW()-1,COLUMN(E:E))))</f>
        <v>780.38230000000021</v>
      </c>
      <c r="I287" s="14">
        <f ca="1">IF(ROW()=2, Table1[[#This Row],[Netto loon]], INDIRECT(ADDRESS(ROW()-1,COLUMN(F:F))))</f>
        <v>9900.6176999999989</v>
      </c>
      <c r="J287" s="6">
        <f ca="1">IF(ROW()=2, 0, Table1[[#This Row],[Belastbaar loon]]-INDIRECT(ADDRESS(ROW()-1,COLUMN(A:A))))</f>
        <v>10</v>
      </c>
      <c r="K287" s="6">
        <f ca="1">Table1[[#This Row],[Netto loon]]-Table1[[#This Row],[Netto vorige schijf]]</f>
        <v>9.1462000000010448</v>
      </c>
      <c r="L287" s="2">
        <f ca="1">(Table1[[#This Row],[Bruto tov vorige schijf]]-Table1[[#This Row],[Netto tov vorige schijf]])/MAX(Table1[[#This Row],[Bruto tov vorige schijf]],1)</f>
        <v>8.5379999999895512E-2</v>
      </c>
    </row>
    <row r="288" spans="1:12" x14ac:dyDescent="0.25">
      <c r="A288" s="14">
        <v>10701</v>
      </c>
      <c r="B288" s="6">
        <f>LoonHeffing2020(Table1[[#This Row],[Belastbaar loon]])</f>
        <v>3996.8235</v>
      </c>
      <c r="C288" s="6">
        <f>AlgemeneHeffingsKorting2020(Table1[[#This Row],[Belastbaar loon]])</f>
        <v>2711</v>
      </c>
      <c r="D288" s="14">
        <f>ArbeidsKorting2020(Table1[[#This Row],[Belastbaar loon]])</f>
        <v>503.73359999999997</v>
      </c>
      <c r="E288" s="14">
        <f>MAX(Table1[[#This Row],[Loonheffing]]-Table1[[#This Row],[Algemene Heffingskorting]]-Table1[[#This Row],[Arbeidskorting]],0)</f>
        <v>782.08989999999994</v>
      </c>
      <c r="F288" s="6">
        <f>Table1[[#This Row],[Belastbaar loon]]-Table1[[#This Row],[Belasting]]</f>
        <v>9918.910100000001</v>
      </c>
      <c r="G288" s="2">
        <f>(Table1[[#This Row],[Belastbaar loon]]-Table1[[#This Row],[Netto loon]])/Table1[[#This Row],[Belastbaar loon]]</f>
        <v>7.3085683580973657E-2</v>
      </c>
      <c r="H288" s="14">
        <f ca="1">IF(ROW()=2, 0, INDIRECT(ADDRESS(ROW()-1,COLUMN(E:E))))</f>
        <v>781.23609999999985</v>
      </c>
      <c r="I288" s="14">
        <f ca="1">IF(ROW()=2, Table1[[#This Row],[Netto loon]], INDIRECT(ADDRESS(ROW()-1,COLUMN(F:F))))</f>
        <v>9909.7638999999999</v>
      </c>
      <c r="J288" s="6">
        <f ca="1">IF(ROW()=2, 0, Table1[[#This Row],[Belastbaar loon]]-INDIRECT(ADDRESS(ROW()-1,COLUMN(A:A))))</f>
        <v>10</v>
      </c>
      <c r="K288" s="6">
        <f ca="1">Table1[[#This Row],[Netto loon]]-Table1[[#This Row],[Netto vorige schijf]]</f>
        <v>9.1462000000010448</v>
      </c>
      <c r="L288" s="2">
        <f ca="1">(Table1[[#This Row],[Bruto tov vorige schijf]]-Table1[[#This Row],[Netto tov vorige schijf]])/MAX(Table1[[#This Row],[Bruto tov vorige schijf]],1)</f>
        <v>8.5379999999895512E-2</v>
      </c>
    </row>
    <row r="289" spans="1:12" x14ac:dyDescent="0.25">
      <c r="A289" s="14">
        <v>10711</v>
      </c>
      <c r="B289" s="6">
        <f>LoonHeffing2020(Table1[[#This Row],[Belastbaar loon]])</f>
        <v>4000.5585000000001</v>
      </c>
      <c r="C289" s="6">
        <f>AlgemeneHeffingsKorting2020(Table1[[#This Row],[Belastbaar loon]])</f>
        <v>2711</v>
      </c>
      <c r="D289" s="14">
        <f>ArbeidsKorting2020(Table1[[#This Row],[Belastbaar loon]])</f>
        <v>506.6148</v>
      </c>
      <c r="E289" s="14">
        <f>MAX(Table1[[#This Row],[Loonheffing]]-Table1[[#This Row],[Algemene Heffingskorting]]-Table1[[#This Row],[Arbeidskorting]],0)</f>
        <v>782.94370000000004</v>
      </c>
      <c r="F289" s="6">
        <f>Table1[[#This Row],[Belastbaar loon]]-Table1[[#This Row],[Belasting]]</f>
        <v>9928.0563000000002</v>
      </c>
      <c r="G289" s="2">
        <f>(Table1[[#This Row],[Belastbaar loon]]-Table1[[#This Row],[Netto loon]])/Table1[[#This Row],[Belastbaar loon]]</f>
        <v>7.3097161796284171E-2</v>
      </c>
      <c r="H289" s="14">
        <f ca="1">IF(ROW()=2, 0, INDIRECT(ADDRESS(ROW()-1,COLUMN(E:E))))</f>
        <v>782.08989999999994</v>
      </c>
      <c r="I289" s="14">
        <f ca="1">IF(ROW()=2, Table1[[#This Row],[Netto loon]], INDIRECT(ADDRESS(ROW()-1,COLUMN(F:F))))</f>
        <v>9918.910100000001</v>
      </c>
      <c r="J289" s="6">
        <f ca="1">IF(ROW()=2, 0, Table1[[#This Row],[Belastbaar loon]]-INDIRECT(ADDRESS(ROW()-1,COLUMN(A:A))))</f>
        <v>10</v>
      </c>
      <c r="K289" s="6">
        <f ca="1">Table1[[#This Row],[Netto loon]]-Table1[[#This Row],[Netto vorige schijf]]</f>
        <v>9.1461999999992258</v>
      </c>
      <c r="L289" s="2">
        <f ca="1">(Table1[[#This Row],[Bruto tov vorige schijf]]-Table1[[#This Row],[Netto tov vorige schijf]])/MAX(Table1[[#This Row],[Bruto tov vorige schijf]],1)</f>
        <v>8.5380000000077422E-2</v>
      </c>
    </row>
    <row r="290" spans="1:12" x14ac:dyDescent="0.25">
      <c r="A290" s="14">
        <v>10721</v>
      </c>
      <c r="B290" s="6">
        <f>LoonHeffing2020(Table1[[#This Row],[Belastbaar loon]])</f>
        <v>4004.2934999999998</v>
      </c>
      <c r="C290" s="6">
        <f>AlgemeneHeffingsKorting2020(Table1[[#This Row],[Belastbaar loon]])</f>
        <v>2711</v>
      </c>
      <c r="D290" s="14">
        <f>ArbeidsKorting2020(Table1[[#This Row],[Belastbaar loon]])</f>
        <v>509.49599999999998</v>
      </c>
      <c r="E290" s="14">
        <f>MAX(Table1[[#This Row],[Loonheffing]]-Table1[[#This Row],[Algemene Heffingskorting]]-Table1[[#This Row],[Arbeidskorting]],0)</f>
        <v>783.79749999999979</v>
      </c>
      <c r="F290" s="6">
        <f>Table1[[#This Row],[Belastbaar loon]]-Table1[[#This Row],[Belasting]]</f>
        <v>9937.2024999999994</v>
      </c>
      <c r="G290" s="2">
        <f>(Table1[[#This Row],[Belastbaar loon]]-Table1[[#This Row],[Netto loon]])/Table1[[#This Row],[Belastbaar loon]]</f>
        <v>7.3108618599011341E-2</v>
      </c>
      <c r="H290" s="14">
        <f ca="1">IF(ROW()=2, 0, INDIRECT(ADDRESS(ROW()-1,COLUMN(E:E))))</f>
        <v>782.94370000000004</v>
      </c>
      <c r="I290" s="14">
        <f ca="1">IF(ROW()=2, Table1[[#This Row],[Netto loon]], INDIRECT(ADDRESS(ROW()-1,COLUMN(F:F))))</f>
        <v>9928.0563000000002</v>
      </c>
      <c r="J290" s="6">
        <f ca="1">IF(ROW()=2, 0, Table1[[#This Row],[Belastbaar loon]]-INDIRECT(ADDRESS(ROW()-1,COLUMN(A:A))))</f>
        <v>10</v>
      </c>
      <c r="K290" s="6">
        <f ca="1">Table1[[#This Row],[Netto loon]]-Table1[[#This Row],[Netto vorige schijf]]</f>
        <v>9.1461999999992258</v>
      </c>
      <c r="L290" s="2">
        <f ca="1">(Table1[[#This Row],[Bruto tov vorige schijf]]-Table1[[#This Row],[Netto tov vorige schijf]])/MAX(Table1[[#This Row],[Bruto tov vorige schijf]],1)</f>
        <v>8.5380000000077422E-2</v>
      </c>
    </row>
    <row r="291" spans="1:12" x14ac:dyDescent="0.25">
      <c r="A291" s="14">
        <v>10731</v>
      </c>
      <c r="B291" s="6">
        <f>LoonHeffing2020(Table1[[#This Row],[Belastbaar loon]])</f>
        <v>4008.0284999999999</v>
      </c>
      <c r="C291" s="6">
        <f>AlgemeneHeffingsKorting2020(Table1[[#This Row],[Belastbaar loon]])</f>
        <v>2711</v>
      </c>
      <c r="D291" s="14">
        <f>ArbeidsKorting2020(Table1[[#This Row],[Belastbaar loon]])</f>
        <v>512.37720000000002</v>
      </c>
      <c r="E291" s="14">
        <f>MAX(Table1[[#This Row],[Loonheffing]]-Table1[[#This Row],[Algemene Heffingskorting]]-Table1[[#This Row],[Arbeidskorting]],0)</f>
        <v>784.65129999999988</v>
      </c>
      <c r="F291" s="6">
        <f>Table1[[#This Row],[Belastbaar loon]]-Table1[[#This Row],[Belasting]]</f>
        <v>9946.3487000000005</v>
      </c>
      <c r="G291" s="2">
        <f>(Table1[[#This Row],[Belastbaar loon]]-Table1[[#This Row],[Netto loon]])/Table1[[#This Row],[Belastbaar loon]]</f>
        <v>7.3120054049016822E-2</v>
      </c>
      <c r="H291" s="14">
        <f ca="1">IF(ROW()=2, 0, INDIRECT(ADDRESS(ROW()-1,COLUMN(E:E))))</f>
        <v>783.79749999999979</v>
      </c>
      <c r="I291" s="14">
        <f ca="1">IF(ROW()=2, Table1[[#This Row],[Netto loon]], INDIRECT(ADDRESS(ROW()-1,COLUMN(F:F))))</f>
        <v>9937.2024999999994</v>
      </c>
      <c r="J291" s="6">
        <f ca="1">IF(ROW()=2, 0, Table1[[#This Row],[Belastbaar loon]]-INDIRECT(ADDRESS(ROW()-1,COLUMN(A:A))))</f>
        <v>10</v>
      </c>
      <c r="K291" s="6">
        <f ca="1">Table1[[#This Row],[Netto loon]]-Table1[[#This Row],[Netto vorige schijf]]</f>
        <v>9.1462000000010448</v>
      </c>
      <c r="L291" s="2">
        <f ca="1">(Table1[[#This Row],[Bruto tov vorige schijf]]-Table1[[#This Row],[Netto tov vorige schijf]])/MAX(Table1[[#This Row],[Bruto tov vorige schijf]],1)</f>
        <v>8.5379999999895512E-2</v>
      </c>
    </row>
    <row r="292" spans="1:12" x14ac:dyDescent="0.25">
      <c r="A292" s="14">
        <v>10741</v>
      </c>
      <c r="B292" s="6">
        <f>LoonHeffing2020(Table1[[#This Row],[Belastbaar loon]])</f>
        <v>4011.7635</v>
      </c>
      <c r="C292" s="6">
        <f>AlgemeneHeffingsKorting2020(Table1[[#This Row],[Belastbaar loon]])</f>
        <v>2711</v>
      </c>
      <c r="D292" s="14">
        <f>ArbeidsKorting2020(Table1[[#This Row],[Belastbaar loon]])</f>
        <v>515.25839999999994</v>
      </c>
      <c r="E292" s="14">
        <f>MAX(Table1[[#This Row],[Loonheffing]]-Table1[[#This Row],[Algemene Heffingskorting]]-Table1[[#This Row],[Arbeidskorting]],0)</f>
        <v>785.50510000000008</v>
      </c>
      <c r="F292" s="6">
        <f>Table1[[#This Row],[Belastbaar loon]]-Table1[[#This Row],[Belasting]]</f>
        <v>9955.4948999999997</v>
      </c>
      <c r="G292" s="2">
        <f>(Table1[[#This Row],[Belastbaar loon]]-Table1[[#This Row],[Netto loon]])/Table1[[#This Row],[Belastbaar loon]]</f>
        <v>7.3131468205939881E-2</v>
      </c>
      <c r="H292" s="14">
        <f ca="1">IF(ROW()=2, 0, INDIRECT(ADDRESS(ROW()-1,COLUMN(E:E))))</f>
        <v>784.65129999999988</v>
      </c>
      <c r="I292" s="14">
        <f ca="1">IF(ROW()=2, Table1[[#This Row],[Netto loon]], INDIRECT(ADDRESS(ROW()-1,COLUMN(F:F))))</f>
        <v>9946.3487000000005</v>
      </c>
      <c r="J292" s="6">
        <f ca="1">IF(ROW()=2, 0, Table1[[#This Row],[Belastbaar loon]]-INDIRECT(ADDRESS(ROW()-1,COLUMN(A:A))))</f>
        <v>10</v>
      </c>
      <c r="K292" s="6">
        <f ca="1">Table1[[#This Row],[Netto loon]]-Table1[[#This Row],[Netto vorige schijf]]</f>
        <v>9.1461999999992258</v>
      </c>
      <c r="L292" s="2">
        <f ca="1">(Table1[[#This Row],[Bruto tov vorige schijf]]-Table1[[#This Row],[Netto tov vorige schijf]])/MAX(Table1[[#This Row],[Bruto tov vorige schijf]],1)</f>
        <v>8.5380000000077422E-2</v>
      </c>
    </row>
    <row r="293" spans="1:12" x14ac:dyDescent="0.25">
      <c r="A293" s="14">
        <v>10751</v>
      </c>
      <c r="B293" s="6">
        <f>LoonHeffing2020(Table1[[#This Row],[Belastbaar loon]])</f>
        <v>4015.4985000000001</v>
      </c>
      <c r="C293" s="6">
        <f>AlgemeneHeffingsKorting2020(Table1[[#This Row],[Belastbaar loon]])</f>
        <v>2711</v>
      </c>
      <c r="D293" s="14">
        <f>ArbeidsKorting2020(Table1[[#This Row],[Belastbaar loon]])</f>
        <v>518.13959999999997</v>
      </c>
      <c r="E293" s="14">
        <f>MAX(Table1[[#This Row],[Loonheffing]]-Table1[[#This Row],[Algemene Heffingskorting]]-Table1[[#This Row],[Arbeidskorting]],0)</f>
        <v>786.35890000000018</v>
      </c>
      <c r="F293" s="6">
        <f>Table1[[#This Row],[Belastbaar loon]]-Table1[[#This Row],[Belasting]]</f>
        <v>9964.6411000000007</v>
      </c>
      <c r="G293" s="2">
        <f>(Table1[[#This Row],[Belastbaar loon]]-Table1[[#This Row],[Netto loon]])/Table1[[#This Row],[Belastbaar loon]]</f>
        <v>7.3142861129197212E-2</v>
      </c>
      <c r="H293" s="14">
        <f ca="1">IF(ROW()=2, 0, INDIRECT(ADDRESS(ROW()-1,COLUMN(E:E))))</f>
        <v>785.50510000000008</v>
      </c>
      <c r="I293" s="14">
        <f ca="1">IF(ROW()=2, Table1[[#This Row],[Netto loon]], INDIRECT(ADDRESS(ROW()-1,COLUMN(F:F))))</f>
        <v>9955.4948999999997</v>
      </c>
      <c r="J293" s="6">
        <f ca="1">IF(ROW()=2, 0, Table1[[#This Row],[Belastbaar loon]]-INDIRECT(ADDRESS(ROW()-1,COLUMN(A:A))))</f>
        <v>10</v>
      </c>
      <c r="K293" s="6">
        <f ca="1">Table1[[#This Row],[Netto loon]]-Table1[[#This Row],[Netto vorige schijf]]</f>
        <v>9.1462000000010448</v>
      </c>
      <c r="L293" s="2">
        <f ca="1">(Table1[[#This Row],[Bruto tov vorige schijf]]-Table1[[#This Row],[Netto tov vorige schijf]])/MAX(Table1[[#This Row],[Bruto tov vorige schijf]],1)</f>
        <v>8.5379999999895512E-2</v>
      </c>
    </row>
    <row r="294" spans="1:12" x14ac:dyDescent="0.25">
      <c r="A294" s="14">
        <v>10761</v>
      </c>
      <c r="B294" s="6">
        <f>LoonHeffing2020(Table1[[#This Row],[Belastbaar loon]])</f>
        <v>4019.2334999999998</v>
      </c>
      <c r="C294" s="6">
        <f>AlgemeneHeffingsKorting2020(Table1[[#This Row],[Belastbaar loon]])</f>
        <v>2711</v>
      </c>
      <c r="D294" s="14">
        <f>ArbeidsKorting2020(Table1[[#This Row],[Belastbaar loon]])</f>
        <v>521.02080000000001</v>
      </c>
      <c r="E294" s="14">
        <f>MAX(Table1[[#This Row],[Loonheffing]]-Table1[[#This Row],[Algemene Heffingskorting]]-Table1[[#This Row],[Arbeidskorting]],0)</f>
        <v>787.21269999999981</v>
      </c>
      <c r="F294" s="6">
        <f>Table1[[#This Row],[Belastbaar loon]]-Table1[[#This Row],[Belasting]]</f>
        <v>9973.7873</v>
      </c>
      <c r="G294" s="2">
        <f>(Table1[[#This Row],[Belastbaar loon]]-Table1[[#This Row],[Netto loon]])/Table1[[#This Row],[Belastbaar loon]]</f>
        <v>7.3154232877985323E-2</v>
      </c>
      <c r="H294" s="14">
        <f ca="1">IF(ROW()=2, 0, INDIRECT(ADDRESS(ROW()-1,COLUMN(E:E))))</f>
        <v>786.35890000000018</v>
      </c>
      <c r="I294" s="14">
        <f ca="1">IF(ROW()=2, Table1[[#This Row],[Netto loon]], INDIRECT(ADDRESS(ROW()-1,COLUMN(F:F))))</f>
        <v>9964.6411000000007</v>
      </c>
      <c r="J294" s="6">
        <f ca="1">IF(ROW()=2, 0, Table1[[#This Row],[Belastbaar loon]]-INDIRECT(ADDRESS(ROW()-1,COLUMN(A:A))))</f>
        <v>10</v>
      </c>
      <c r="K294" s="6">
        <f ca="1">Table1[[#This Row],[Netto loon]]-Table1[[#This Row],[Netto vorige schijf]]</f>
        <v>9.1461999999992258</v>
      </c>
      <c r="L294" s="2">
        <f ca="1">(Table1[[#This Row],[Bruto tov vorige schijf]]-Table1[[#This Row],[Netto tov vorige schijf]])/MAX(Table1[[#This Row],[Bruto tov vorige schijf]],1)</f>
        <v>8.5380000000077422E-2</v>
      </c>
    </row>
    <row r="295" spans="1:12" x14ac:dyDescent="0.25">
      <c r="A295" s="14">
        <v>10771</v>
      </c>
      <c r="B295" s="6">
        <f>LoonHeffing2020(Table1[[#This Row],[Belastbaar loon]])</f>
        <v>4022.9684999999999</v>
      </c>
      <c r="C295" s="6">
        <f>AlgemeneHeffingsKorting2020(Table1[[#This Row],[Belastbaar loon]])</f>
        <v>2711</v>
      </c>
      <c r="D295" s="14">
        <f>ArbeidsKorting2020(Table1[[#This Row],[Belastbaar loon]])</f>
        <v>523.90200000000004</v>
      </c>
      <c r="E295" s="14">
        <f>MAX(Table1[[#This Row],[Loonheffing]]-Table1[[#This Row],[Algemene Heffingskorting]]-Table1[[#This Row],[Arbeidskorting]],0)</f>
        <v>788.06649999999991</v>
      </c>
      <c r="F295" s="6">
        <f>Table1[[#This Row],[Belastbaar loon]]-Table1[[#This Row],[Belasting]]</f>
        <v>9982.9334999999992</v>
      </c>
      <c r="G295" s="2">
        <f>(Table1[[#This Row],[Belastbaar loon]]-Table1[[#This Row],[Netto loon]])/Table1[[#This Row],[Belastbaar loon]]</f>
        <v>7.3165583511280372E-2</v>
      </c>
      <c r="H295" s="14">
        <f ca="1">IF(ROW()=2, 0, INDIRECT(ADDRESS(ROW()-1,COLUMN(E:E))))</f>
        <v>787.21269999999981</v>
      </c>
      <c r="I295" s="14">
        <f ca="1">IF(ROW()=2, Table1[[#This Row],[Netto loon]], INDIRECT(ADDRESS(ROW()-1,COLUMN(F:F))))</f>
        <v>9973.7873</v>
      </c>
      <c r="J295" s="6">
        <f ca="1">IF(ROW()=2, 0, Table1[[#This Row],[Belastbaar loon]]-INDIRECT(ADDRESS(ROW()-1,COLUMN(A:A))))</f>
        <v>10</v>
      </c>
      <c r="K295" s="6">
        <f ca="1">Table1[[#This Row],[Netto loon]]-Table1[[#This Row],[Netto vorige schijf]]</f>
        <v>9.1461999999992258</v>
      </c>
      <c r="L295" s="2">
        <f ca="1">(Table1[[#This Row],[Bruto tov vorige schijf]]-Table1[[#This Row],[Netto tov vorige schijf]])/MAX(Table1[[#This Row],[Bruto tov vorige schijf]],1)</f>
        <v>8.5380000000077422E-2</v>
      </c>
    </row>
    <row r="296" spans="1:12" x14ac:dyDescent="0.25">
      <c r="A296" s="14">
        <v>10781</v>
      </c>
      <c r="B296" s="6">
        <f>LoonHeffing2020(Table1[[#This Row],[Belastbaar loon]])</f>
        <v>4026.7035000000001</v>
      </c>
      <c r="C296" s="6">
        <f>AlgemeneHeffingsKorting2020(Table1[[#This Row],[Belastbaar loon]])</f>
        <v>2711</v>
      </c>
      <c r="D296" s="14">
        <f>ArbeidsKorting2020(Table1[[#This Row],[Belastbaar loon]])</f>
        <v>526.78319999999997</v>
      </c>
      <c r="E296" s="14">
        <f>MAX(Table1[[#This Row],[Loonheffing]]-Table1[[#This Row],[Algemene Heffingskorting]]-Table1[[#This Row],[Arbeidskorting]],0)</f>
        <v>788.92030000000011</v>
      </c>
      <c r="F296" s="6">
        <f>Table1[[#This Row],[Belastbaar loon]]-Table1[[#This Row],[Belasting]]</f>
        <v>9992.0797000000002</v>
      </c>
      <c r="G296" s="2">
        <f>(Table1[[#This Row],[Belastbaar loon]]-Table1[[#This Row],[Netto loon]])/Table1[[#This Row],[Belastbaar loon]]</f>
        <v>7.317691308783969E-2</v>
      </c>
      <c r="H296" s="14">
        <f ca="1">IF(ROW()=2, 0, INDIRECT(ADDRESS(ROW()-1,COLUMN(E:E))))</f>
        <v>788.06649999999991</v>
      </c>
      <c r="I296" s="14">
        <f ca="1">IF(ROW()=2, Table1[[#This Row],[Netto loon]], INDIRECT(ADDRESS(ROW()-1,COLUMN(F:F))))</f>
        <v>9982.9334999999992</v>
      </c>
      <c r="J296" s="6">
        <f ca="1">IF(ROW()=2, 0, Table1[[#This Row],[Belastbaar loon]]-INDIRECT(ADDRESS(ROW()-1,COLUMN(A:A))))</f>
        <v>10</v>
      </c>
      <c r="K296" s="6">
        <f ca="1">Table1[[#This Row],[Netto loon]]-Table1[[#This Row],[Netto vorige schijf]]</f>
        <v>9.1462000000010448</v>
      </c>
      <c r="L296" s="2">
        <f ca="1">(Table1[[#This Row],[Bruto tov vorige schijf]]-Table1[[#This Row],[Netto tov vorige schijf]])/MAX(Table1[[#This Row],[Bruto tov vorige schijf]],1)</f>
        <v>8.5379999999895512E-2</v>
      </c>
    </row>
    <row r="297" spans="1:12" x14ac:dyDescent="0.25">
      <c r="A297" s="14">
        <v>10791</v>
      </c>
      <c r="B297" s="6">
        <f>LoonHeffing2020(Table1[[#This Row],[Belastbaar loon]])</f>
        <v>4030.4385000000002</v>
      </c>
      <c r="C297" s="6">
        <f>AlgemeneHeffingsKorting2020(Table1[[#This Row],[Belastbaar loon]])</f>
        <v>2711</v>
      </c>
      <c r="D297" s="14">
        <f>ArbeidsKorting2020(Table1[[#This Row],[Belastbaar loon]])</f>
        <v>529.6644</v>
      </c>
      <c r="E297" s="14">
        <f>MAX(Table1[[#This Row],[Loonheffing]]-Table1[[#This Row],[Algemene Heffingskorting]]-Table1[[#This Row],[Arbeidskorting]],0)</f>
        <v>789.7741000000002</v>
      </c>
      <c r="F297" s="6">
        <f>Table1[[#This Row],[Belastbaar loon]]-Table1[[#This Row],[Belasting]]</f>
        <v>10001.225899999999</v>
      </c>
      <c r="G297" s="2">
        <f>(Table1[[#This Row],[Belastbaar loon]]-Table1[[#This Row],[Netto loon]])/Table1[[#This Row],[Belastbaar loon]]</f>
        <v>7.3188221666203368E-2</v>
      </c>
      <c r="H297" s="14">
        <f ca="1">IF(ROW()=2, 0, INDIRECT(ADDRESS(ROW()-1,COLUMN(E:E))))</f>
        <v>788.92030000000011</v>
      </c>
      <c r="I297" s="14">
        <f ca="1">IF(ROW()=2, Table1[[#This Row],[Netto loon]], INDIRECT(ADDRESS(ROW()-1,COLUMN(F:F))))</f>
        <v>9992.0797000000002</v>
      </c>
      <c r="J297" s="6">
        <f ca="1">IF(ROW()=2, 0, Table1[[#This Row],[Belastbaar loon]]-INDIRECT(ADDRESS(ROW()-1,COLUMN(A:A))))</f>
        <v>10</v>
      </c>
      <c r="K297" s="6">
        <f ca="1">Table1[[#This Row],[Netto loon]]-Table1[[#This Row],[Netto vorige schijf]]</f>
        <v>9.1461999999992258</v>
      </c>
      <c r="L297" s="2">
        <f ca="1">(Table1[[#This Row],[Bruto tov vorige schijf]]-Table1[[#This Row],[Netto tov vorige schijf]])/MAX(Table1[[#This Row],[Bruto tov vorige schijf]],1)</f>
        <v>8.5380000000077422E-2</v>
      </c>
    </row>
    <row r="298" spans="1:12" x14ac:dyDescent="0.25">
      <c r="A298" s="14">
        <v>10801</v>
      </c>
      <c r="B298" s="6">
        <f>LoonHeffing2020(Table1[[#This Row],[Belastbaar loon]])</f>
        <v>4034.1734999999999</v>
      </c>
      <c r="C298" s="6">
        <f>AlgemeneHeffingsKorting2020(Table1[[#This Row],[Belastbaar loon]])</f>
        <v>2711</v>
      </c>
      <c r="D298" s="14">
        <f>ArbeidsKorting2020(Table1[[#This Row],[Belastbaar loon]])</f>
        <v>532.54560000000004</v>
      </c>
      <c r="E298" s="14">
        <f>MAX(Table1[[#This Row],[Loonheffing]]-Table1[[#This Row],[Algemene Heffingskorting]]-Table1[[#This Row],[Arbeidskorting]],0)</f>
        <v>790.62789999999984</v>
      </c>
      <c r="F298" s="6">
        <f>Table1[[#This Row],[Belastbaar loon]]-Table1[[#This Row],[Belasting]]</f>
        <v>10010.372100000001</v>
      </c>
      <c r="G298" s="2">
        <f>(Table1[[#This Row],[Belastbaar loon]]-Table1[[#This Row],[Netto loon]])/Table1[[#This Row],[Belastbaar loon]]</f>
        <v>7.319950930469396E-2</v>
      </c>
      <c r="H298" s="14">
        <f ca="1">IF(ROW()=2, 0, INDIRECT(ADDRESS(ROW()-1,COLUMN(E:E))))</f>
        <v>789.7741000000002</v>
      </c>
      <c r="I298" s="14">
        <f ca="1">IF(ROW()=2, Table1[[#This Row],[Netto loon]], INDIRECT(ADDRESS(ROW()-1,COLUMN(F:F))))</f>
        <v>10001.225899999999</v>
      </c>
      <c r="J298" s="6">
        <f ca="1">IF(ROW()=2, 0, Table1[[#This Row],[Belastbaar loon]]-INDIRECT(ADDRESS(ROW()-1,COLUMN(A:A))))</f>
        <v>10</v>
      </c>
      <c r="K298" s="6">
        <f ca="1">Table1[[#This Row],[Netto loon]]-Table1[[#This Row],[Netto vorige schijf]]</f>
        <v>9.1462000000010448</v>
      </c>
      <c r="L298" s="2">
        <f ca="1">(Table1[[#This Row],[Bruto tov vorige schijf]]-Table1[[#This Row],[Netto tov vorige schijf]])/MAX(Table1[[#This Row],[Bruto tov vorige schijf]],1)</f>
        <v>8.5379999999895512E-2</v>
      </c>
    </row>
    <row r="299" spans="1:12" x14ac:dyDescent="0.25">
      <c r="A299" s="14">
        <v>10811</v>
      </c>
      <c r="B299" s="6">
        <f>LoonHeffing2020(Table1[[#This Row],[Belastbaar loon]])</f>
        <v>4037.9085</v>
      </c>
      <c r="C299" s="6">
        <f>AlgemeneHeffingsKorting2020(Table1[[#This Row],[Belastbaar loon]])</f>
        <v>2711</v>
      </c>
      <c r="D299" s="14">
        <f>ArbeidsKorting2020(Table1[[#This Row],[Belastbaar loon]])</f>
        <v>535.42679999999996</v>
      </c>
      <c r="E299" s="14">
        <f>MAX(Table1[[#This Row],[Loonheffing]]-Table1[[#This Row],[Algemene Heffingskorting]]-Table1[[#This Row],[Arbeidskorting]],0)</f>
        <v>791.48170000000005</v>
      </c>
      <c r="F299" s="6">
        <f>Table1[[#This Row],[Belastbaar loon]]-Table1[[#This Row],[Belasting]]</f>
        <v>10019.5183</v>
      </c>
      <c r="G299" s="2">
        <f>(Table1[[#This Row],[Belastbaar loon]]-Table1[[#This Row],[Netto loon]])/Table1[[#This Row],[Belastbaar loon]]</f>
        <v>7.3210776061418945E-2</v>
      </c>
      <c r="H299" s="14">
        <f ca="1">IF(ROW()=2, 0, INDIRECT(ADDRESS(ROW()-1,COLUMN(E:E))))</f>
        <v>790.62789999999984</v>
      </c>
      <c r="I299" s="14">
        <f ca="1">IF(ROW()=2, Table1[[#This Row],[Netto loon]], INDIRECT(ADDRESS(ROW()-1,COLUMN(F:F))))</f>
        <v>10010.372100000001</v>
      </c>
      <c r="J299" s="6">
        <f ca="1">IF(ROW()=2, 0, Table1[[#This Row],[Belastbaar loon]]-INDIRECT(ADDRESS(ROW()-1,COLUMN(A:A))))</f>
        <v>10</v>
      </c>
      <c r="K299" s="6">
        <f ca="1">Table1[[#This Row],[Netto loon]]-Table1[[#This Row],[Netto vorige schijf]]</f>
        <v>9.1461999999992258</v>
      </c>
      <c r="L299" s="2">
        <f ca="1">(Table1[[#This Row],[Bruto tov vorige schijf]]-Table1[[#This Row],[Netto tov vorige schijf]])/MAX(Table1[[#This Row],[Bruto tov vorige schijf]],1)</f>
        <v>8.5380000000077422E-2</v>
      </c>
    </row>
    <row r="300" spans="1:12" x14ac:dyDescent="0.25">
      <c r="A300" s="14">
        <v>10821</v>
      </c>
      <c r="B300" s="6">
        <f>LoonHeffing2020(Table1[[#This Row],[Belastbaar loon]])</f>
        <v>4041.6435000000001</v>
      </c>
      <c r="C300" s="6">
        <f>AlgemeneHeffingsKorting2020(Table1[[#This Row],[Belastbaar loon]])</f>
        <v>2711</v>
      </c>
      <c r="D300" s="14">
        <f>ArbeidsKorting2020(Table1[[#This Row],[Belastbaar loon]])</f>
        <v>538.30799999999999</v>
      </c>
      <c r="E300" s="14">
        <f>MAX(Table1[[#This Row],[Loonheffing]]-Table1[[#This Row],[Algemene Heffingskorting]]-Table1[[#This Row],[Arbeidskorting]],0)</f>
        <v>792.33550000000014</v>
      </c>
      <c r="F300" s="6">
        <f>Table1[[#This Row],[Belastbaar loon]]-Table1[[#This Row],[Belasting]]</f>
        <v>10028.664499999999</v>
      </c>
      <c r="G300" s="2">
        <f>(Table1[[#This Row],[Belastbaar loon]]-Table1[[#This Row],[Netto loon]])/Table1[[#This Row],[Belastbaar loon]]</f>
        <v>7.3222021994270498E-2</v>
      </c>
      <c r="H300" s="14">
        <f ca="1">IF(ROW()=2, 0, INDIRECT(ADDRESS(ROW()-1,COLUMN(E:E))))</f>
        <v>791.48170000000005</v>
      </c>
      <c r="I300" s="14">
        <f ca="1">IF(ROW()=2, Table1[[#This Row],[Netto loon]], INDIRECT(ADDRESS(ROW()-1,COLUMN(F:F))))</f>
        <v>10019.5183</v>
      </c>
      <c r="J300" s="6">
        <f ca="1">IF(ROW()=2, 0, Table1[[#This Row],[Belastbaar loon]]-INDIRECT(ADDRESS(ROW()-1,COLUMN(A:A))))</f>
        <v>10</v>
      </c>
      <c r="K300" s="6">
        <f ca="1">Table1[[#This Row],[Netto loon]]-Table1[[#This Row],[Netto vorige schijf]]</f>
        <v>9.1461999999992258</v>
      </c>
      <c r="L300" s="2">
        <f ca="1">(Table1[[#This Row],[Bruto tov vorige schijf]]-Table1[[#This Row],[Netto tov vorige schijf]])/MAX(Table1[[#This Row],[Bruto tov vorige schijf]],1)</f>
        <v>8.5380000000077422E-2</v>
      </c>
    </row>
    <row r="301" spans="1:12" x14ac:dyDescent="0.25">
      <c r="A301" s="14">
        <v>10831</v>
      </c>
      <c r="B301" s="6">
        <f>LoonHeffing2020(Table1[[#This Row],[Belastbaar loon]])</f>
        <v>4045.3784999999998</v>
      </c>
      <c r="C301" s="6">
        <f>AlgemeneHeffingsKorting2020(Table1[[#This Row],[Belastbaar loon]])</f>
        <v>2711</v>
      </c>
      <c r="D301" s="14">
        <f>ArbeidsKorting2020(Table1[[#This Row],[Belastbaar loon]])</f>
        <v>541.18920000000003</v>
      </c>
      <c r="E301" s="14">
        <f>MAX(Table1[[#This Row],[Loonheffing]]-Table1[[#This Row],[Algemene Heffingskorting]]-Table1[[#This Row],[Arbeidskorting]],0)</f>
        <v>793.18929999999978</v>
      </c>
      <c r="F301" s="6">
        <f>Table1[[#This Row],[Belastbaar loon]]-Table1[[#This Row],[Belasting]]</f>
        <v>10037.8107</v>
      </c>
      <c r="G301" s="2">
        <f>(Table1[[#This Row],[Belastbaar loon]]-Table1[[#This Row],[Netto loon]])/Table1[[#This Row],[Belastbaar loon]]</f>
        <v>7.3233247160926968E-2</v>
      </c>
      <c r="H301" s="14">
        <f ca="1">IF(ROW()=2, 0, INDIRECT(ADDRESS(ROW()-1,COLUMN(E:E))))</f>
        <v>792.33550000000014</v>
      </c>
      <c r="I301" s="14">
        <f ca="1">IF(ROW()=2, Table1[[#This Row],[Netto loon]], INDIRECT(ADDRESS(ROW()-1,COLUMN(F:F))))</f>
        <v>10028.664499999999</v>
      </c>
      <c r="J301" s="6">
        <f ca="1">IF(ROW()=2, 0, Table1[[#This Row],[Belastbaar loon]]-INDIRECT(ADDRESS(ROW()-1,COLUMN(A:A))))</f>
        <v>10</v>
      </c>
      <c r="K301" s="6">
        <f ca="1">Table1[[#This Row],[Netto loon]]-Table1[[#This Row],[Netto vorige schijf]]</f>
        <v>9.1462000000010448</v>
      </c>
      <c r="L301" s="2">
        <f ca="1">(Table1[[#This Row],[Bruto tov vorige schijf]]-Table1[[#This Row],[Netto tov vorige schijf]])/MAX(Table1[[#This Row],[Bruto tov vorige schijf]],1)</f>
        <v>8.5379999999895512E-2</v>
      </c>
    </row>
    <row r="302" spans="1:12" x14ac:dyDescent="0.25">
      <c r="A302" s="14">
        <v>10841</v>
      </c>
      <c r="B302" s="6">
        <f>LoonHeffing2020(Table1[[#This Row],[Belastbaar loon]])</f>
        <v>4049.1134999999999</v>
      </c>
      <c r="C302" s="6">
        <f>AlgemeneHeffingsKorting2020(Table1[[#This Row],[Belastbaar loon]])</f>
        <v>2711</v>
      </c>
      <c r="D302" s="14">
        <f>ArbeidsKorting2020(Table1[[#This Row],[Belastbaar loon]])</f>
        <v>544.07039999999995</v>
      </c>
      <c r="E302" s="14">
        <f>MAX(Table1[[#This Row],[Loonheffing]]-Table1[[#This Row],[Algemene Heffingskorting]]-Table1[[#This Row],[Arbeidskorting]],0)</f>
        <v>794.04309999999998</v>
      </c>
      <c r="F302" s="6">
        <f>Table1[[#This Row],[Belastbaar loon]]-Table1[[#This Row],[Belasting]]</f>
        <v>10046.956899999999</v>
      </c>
      <c r="G302" s="2">
        <f>(Table1[[#This Row],[Belastbaar loon]]-Table1[[#This Row],[Netto loon]])/Table1[[#This Row],[Belastbaar loon]]</f>
        <v>7.3244451618854414E-2</v>
      </c>
      <c r="H302" s="14">
        <f ca="1">IF(ROW()=2, 0, INDIRECT(ADDRESS(ROW()-1,COLUMN(E:E))))</f>
        <v>793.18929999999978</v>
      </c>
      <c r="I302" s="14">
        <f ca="1">IF(ROW()=2, Table1[[#This Row],[Netto loon]], INDIRECT(ADDRESS(ROW()-1,COLUMN(F:F))))</f>
        <v>10037.8107</v>
      </c>
      <c r="J302" s="6">
        <f ca="1">IF(ROW()=2, 0, Table1[[#This Row],[Belastbaar loon]]-INDIRECT(ADDRESS(ROW()-1,COLUMN(A:A))))</f>
        <v>10</v>
      </c>
      <c r="K302" s="6">
        <f ca="1">Table1[[#This Row],[Netto loon]]-Table1[[#This Row],[Netto vorige schijf]]</f>
        <v>9.1461999999992258</v>
      </c>
      <c r="L302" s="2">
        <f ca="1">(Table1[[#This Row],[Bruto tov vorige schijf]]-Table1[[#This Row],[Netto tov vorige schijf]])/MAX(Table1[[#This Row],[Bruto tov vorige schijf]],1)</f>
        <v>8.5380000000077422E-2</v>
      </c>
    </row>
    <row r="303" spans="1:12" x14ac:dyDescent="0.25">
      <c r="A303" s="14">
        <v>10851</v>
      </c>
      <c r="B303" s="6">
        <f>LoonHeffing2020(Table1[[#This Row],[Belastbaar loon]])</f>
        <v>4052.8485000000001</v>
      </c>
      <c r="C303" s="6">
        <f>AlgemeneHeffingsKorting2020(Table1[[#This Row],[Belastbaar loon]])</f>
        <v>2711</v>
      </c>
      <c r="D303" s="14">
        <f>ArbeidsKorting2020(Table1[[#This Row],[Belastbaar loon]])</f>
        <v>546.95159999999998</v>
      </c>
      <c r="E303" s="14">
        <f>MAX(Table1[[#This Row],[Loonheffing]]-Table1[[#This Row],[Algemene Heffingskorting]]-Table1[[#This Row],[Arbeidskorting]],0)</f>
        <v>794.89690000000007</v>
      </c>
      <c r="F303" s="6">
        <f>Table1[[#This Row],[Belastbaar loon]]-Table1[[#This Row],[Belasting]]</f>
        <v>10056.1031</v>
      </c>
      <c r="G303" s="2">
        <f>(Table1[[#This Row],[Belastbaar loon]]-Table1[[#This Row],[Netto loon]])/Table1[[#This Row],[Belastbaar loon]]</f>
        <v>7.3255635425306401E-2</v>
      </c>
      <c r="H303" s="14">
        <f ca="1">IF(ROW()=2, 0, INDIRECT(ADDRESS(ROW()-1,COLUMN(E:E))))</f>
        <v>794.04309999999998</v>
      </c>
      <c r="I303" s="14">
        <f ca="1">IF(ROW()=2, Table1[[#This Row],[Netto loon]], INDIRECT(ADDRESS(ROW()-1,COLUMN(F:F))))</f>
        <v>10046.956899999999</v>
      </c>
      <c r="J303" s="6">
        <f ca="1">IF(ROW()=2, 0, Table1[[#This Row],[Belastbaar loon]]-INDIRECT(ADDRESS(ROW()-1,COLUMN(A:A))))</f>
        <v>10</v>
      </c>
      <c r="K303" s="6">
        <f ca="1">Table1[[#This Row],[Netto loon]]-Table1[[#This Row],[Netto vorige schijf]]</f>
        <v>9.1462000000010448</v>
      </c>
      <c r="L303" s="2">
        <f ca="1">(Table1[[#This Row],[Bruto tov vorige schijf]]-Table1[[#This Row],[Netto tov vorige schijf]])/MAX(Table1[[#This Row],[Bruto tov vorige schijf]],1)</f>
        <v>8.5379999999895512E-2</v>
      </c>
    </row>
    <row r="304" spans="1:12" x14ac:dyDescent="0.25">
      <c r="A304" s="14">
        <v>10861</v>
      </c>
      <c r="B304" s="6">
        <f>LoonHeffing2020(Table1[[#This Row],[Belastbaar loon]])</f>
        <v>4056.5835000000002</v>
      </c>
      <c r="C304" s="6">
        <f>AlgemeneHeffingsKorting2020(Table1[[#This Row],[Belastbaar loon]])</f>
        <v>2711</v>
      </c>
      <c r="D304" s="14">
        <f>ArbeidsKorting2020(Table1[[#This Row],[Belastbaar loon]])</f>
        <v>549.83280000000002</v>
      </c>
      <c r="E304" s="14">
        <f>MAX(Table1[[#This Row],[Loonheffing]]-Table1[[#This Row],[Algemene Heffingskorting]]-Table1[[#This Row],[Arbeidskorting]],0)</f>
        <v>795.75070000000017</v>
      </c>
      <c r="F304" s="6">
        <f>Table1[[#This Row],[Belastbaar loon]]-Table1[[#This Row],[Belasting]]</f>
        <v>10065.249299999999</v>
      </c>
      <c r="G304" s="2">
        <f>(Table1[[#This Row],[Belastbaar loon]]-Table1[[#This Row],[Netto loon]])/Table1[[#This Row],[Belastbaar loon]]</f>
        <v>7.3266798637326255E-2</v>
      </c>
      <c r="H304" s="14">
        <f ca="1">IF(ROW()=2, 0, INDIRECT(ADDRESS(ROW()-1,COLUMN(E:E))))</f>
        <v>794.89690000000007</v>
      </c>
      <c r="I304" s="14">
        <f ca="1">IF(ROW()=2, Table1[[#This Row],[Netto loon]], INDIRECT(ADDRESS(ROW()-1,COLUMN(F:F))))</f>
        <v>10056.1031</v>
      </c>
      <c r="J304" s="6">
        <f ca="1">IF(ROW()=2, 0, Table1[[#This Row],[Belastbaar loon]]-INDIRECT(ADDRESS(ROW()-1,COLUMN(A:A))))</f>
        <v>10</v>
      </c>
      <c r="K304" s="6">
        <f ca="1">Table1[[#This Row],[Netto loon]]-Table1[[#This Row],[Netto vorige schijf]]</f>
        <v>9.1461999999992258</v>
      </c>
      <c r="L304" s="2">
        <f ca="1">(Table1[[#This Row],[Bruto tov vorige schijf]]-Table1[[#This Row],[Netto tov vorige schijf]])/MAX(Table1[[#This Row],[Bruto tov vorige schijf]],1)</f>
        <v>8.5380000000077422E-2</v>
      </c>
    </row>
    <row r="305" spans="1:12" x14ac:dyDescent="0.25">
      <c r="A305" s="14">
        <v>10871</v>
      </c>
      <c r="B305" s="6">
        <f>LoonHeffing2020(Table1[[#This Row],[Belastbaar loon]])</f>
        <v>4060.3184999999999</v>
      </c>
      <c r="C305" s="6">
        <f>AlgemeneHeffingsKorting2020(Table1[[#This Row],[Belastbaar loon]])</f>
        <v>2711</v>
      </c>
      <c r="D305" s="14">
        <f>ArbeidsKorting2020(Table1[[#This Row],[Belastbaar loon]])</f>
        <v>552.71399999999994</v>
      </c>
      <c r="E305" s="14">
        <f>MAX(Table1[[#This Row],[Loonheffing]]-Table1[[#This Row],[Algemene Heffingskorting]]-Table1[[#This Row],[Arbeidskorting]],0)</f>
        <v>796.60449999999992</v>
      </c>
      <c r="F305" s="6">
        <f>Table1[[#This Row],[Belastbaar loon]]-Table1[[#This Row],[Belasting]]</f>
        <v>10074.395500000001</v>
      </c>
      <c r="G305" s="2">
        <f>(Table1[[#This Row],[Belastbaar loon]]-Table1[[#This Row],[Netto loon]])/Table1[[#This Row],[Belastbaar loon]]</f>
        <v>7.3277941311746794E-2</v>
      </c>
      <c r="H305" s="14">
        <f ca="1">IF(ROW()=2, 0, INDIRECT(ADDRESS(ROW()-1,COLUMN(E:E))))</f>
        <v>795.75070000000017</v>
      </c>
      <c r="I305" s="14">
        <f ca="1">IF(ROW()=2, Table1[[#This Row],[Netto loon]], INDIRECT(ADDRESS(ROW()-1,COLUMN(F:F))))</f>
        <v>10065.249299999999</v>
      </c>
      <c r="J305" s="6">
        <f ca="1">IF(ROW()=2, 0, Table1[[#This Row],[Belastbaar loon]]-INDIRECT(ADDRESS(ROW()-1,COLUMN(A:A))))</f>
        <v>10</v>
      </c>
      <c r="K305" s="6">
        <f ca="1">Table1[[#This Row],[Netto loon]]-Table1[[#This Row],[Netto vorige schijf]]</f>
        <v>9.1462000000010448</v>
      </c>
      <c r="L305" s="2">
        <f ca="1">(Table1[[#This Row],[Bruto tov vorige schijf]]-Table1[[#This Row],[Netto tov vorige schijf]])/MAX(Table1[[#This Row],[Bruto tov vorige schijf]],1)</f>
        <v>8.5379999999895512E-2</v>
      </c>
    </row>
    <row r="306" spans="1:12" x14ac:dyDescent="0.25">
      <c r="A306" s="14">
        <v>10881</v>
      </c>
      <c r="B306" s="6">
        <f>LoonHeffing2020(Table1[[#This Row],[Belastbaar loon]])</f>
        <v>4064.0535</v>
      </c>
      <c r="C306" s="6">
        <f>AlgemeneHeffingsKorting2020(Table1[[#This Row],[Belastbaar loon]])</f>
        <v>2711</v>
      </c>
      <c r="D306" s="14">
        <f>ArbeidsKorting2020(Table1[[#This Row],[Belastbaar loon]])</f>
        <v>555.59519999999998</v>
      </c>
      <c r="E306" s="14">
        <f>MAX(Table1[[#This Row],[Loonheffing]]-Table1[[#This Row],[Algemene Heffingskorting]]-Table1[[#This Row],[Arbeidskorting]],0)</f>
        <v>797.45830000000001</v>
      </c>
      <c r="F306" s="6">
        <f>Table1[[#This Row],[Belastbaar loon]]-Table1[[#This Row],[Belasting]]</f>
        <v>10083.5417</v>
      </c>
      <c r="G306" s="2">
        <f>(Table1[[#This Row],[Belastbaar loon]]-Table1[[#This Row],[Netto loon]])/Table1[[#This Row],[Belastbaar loon]]</f>
        <v>7.3289063505192556E-2</v>
      </c>
      <c r="H306" s="14">
        <f ca="1">IF(ROW()=2, 0, INDIRECT(ADDRESS(ROW()-1,COLUMN(E:E))))</f>
        <v>796.60449999999992</v>
      </c>
      <c r="I306" s="14">
        <f ca="1">IF(ROW()=2, Table1[[#This Row],[Netto loon]], INDIRECT(ADDRESS(ROW()-1,COLUMN(F:F))))</f>
        <v>10074.395500000001</v>
      </c>
      <c r="J306" s="6">
        <f ca="1">IF(ROW()=2, 0, Table1[[#This Row],[Belastbaar loon]]-INDIRECT(ADDRESS(ROW()-1,COLUMN(A:A))))</f>
        <v>10</v>
      </c>
      <c r="K306" s="6">
        <f ca="1">Table1[[#This Row],[Netto loon]]-Table1[[#This Row],[Netto vorige schijf]]</f>
        <v>9.1461999999992258</v>
      </c>
      <c r="L306" s="2">
        <f ca="1">(Table1[[#This Row],[Bruto tov vorige schijf]]-Table1[[#This Row],[Netto tov vorige schijf]])/MAX(Table1[[#This Row],[Bruto tov vorige schijf]],1)</f>
        <v>8.5380000000077422E-2</v>
      </c>
    </row>
    <row r="307" spans="1:12" x14ac:dyDescent="0.25">
      <c r="A307" s="14">
        <v>10891</v>
      </c>
      <c r="B307" s="6">
        <f>LoonHeffing2020(Table1[[#This Row],[Belastbaar loon]])</f>
        <v>4067.7885000000001</v>
      </c>
      <c r="C307" s="6">
        <f>AlgemeneHeffingsKorting2020(Table1[[#This Row],[Belastbaar loon]])</f>
        <v>2711</v>
      </c>
      <c r="D307" s="14">
        <f>ArbeidsKorting2020(Table1[[#This Row],[Belastbaar loon]])</f>
        <v>558.47640000000001</v>
      </c>
      <c r="E307" s="14">
        <f>MAX(Table1[[#This Row],[Loonheffing]]-Table1[[#This Row],[Algemene Heffingskorting]]-Table1[[#This Row],[Arbeidskorting]],0)</f>
        <v>798.3121000000001</v>
      </c>
      <c r="F307" s="6">
        <f>Table1[[#This Row],[Belastbaar loon]]-Table1[[#This Row],[Belasting]]</f>
        <v>10092.687900000001</v>
      </c>
      <c r="G307" s="2">
        <f>(Table1[[#This Row],[Belastbaar loon]]-Table1[[#This Row],[Netto loon]])/Table1[[#This Row],[Belastbaar loon]]</f>
        <v>7.330016527407944E-2</v>
      </c>
      <c r="H307" s="14">
        <f ca="1">IF(ROW()=2, 0, INDIRECT(ADDRESS(ROW()-1,COLUMN(E:E))))</f>
        <v>797.45830000000001</v>
      </c>
      <c r="I307" s="14">
        <f ca="1">IF(ROW()=2, Table1[[#This Row],[Netto loon]], INDIRECT(ADDRESS(ROW()-1,COLUMN(F:F))))</f>
        <v>10083.5417</v>
      </c>
      <c r="J307" s="6">
        <f ca="1">IF(ROW()=2, 0, Table1[[#This Row],[Belastbaar loon]]-INDIRECT(ADDRESS(ROW()-1,COLUMN(A:A))))</f>
        <v>10</v>
      </c>
      <c r="K307" s="6">
        <f ca="1">Table1[[#This Row],[Netto loon]]-Table1[[#This Row],[Netto vorige schijf]]</f>
        <v>9.1462000000010448</v>
      </c>
      <c r="L307" s="2">
        <f ca="1">(Table1[[#This Row],[Bruto tov vorige schijf]]-Table1[[#This Row],[Netto tov vorige schijf]])/MAX(Table1[[#This Row],[Bruto tov vorige schijf]],1)</f>
        <v>8.5379999999895512E-2</v>
      </c>
    </row>
    <row r="308" spans="1:12" x14ac:dyDescent="0.25">
      <c r="A308" s="14">
        <v>10901</v>
      </c>
      <c r="B308" s="6">
        <f>LoonHeffing2020(Table1[[#This Row],[Belastbaar loon]])</f>
        <v>4071.5234999999998</v>
      </c>
      <c r="C308" s="6">
        <f>AlgemeneHeffingsKorting2020(Table1[[#This Row],[Belastbaar loon]])</f>
        <v>2711</v>
      </c>
      <c r="D308" s="14">
        <f>ArbeidsKorting2020(Table1[[#This Row],[Belastbaar loon]])</f>
        <v>561.35759999999993</v>
      </c>
      <c r="E308" s="14">
        <f>MAX(Table1[[#This Row],[Loonheffing]]-Table1[[#This Row],[Algemene Heffingskorting]]-Table1[[#This Row],[Arbeidskorting]],0)</f>
        <v>799.16589999999985</v>
      </c>
      <c r="F308" s="6">
        <f>Table1[[#This Row],[Belastbaar loon]]-Table1[[#This Row],[Belasting]]</f>
        <v>10101.8341</v>
      </c>
      <c r="G308" s="2">
        <f>(Table1[[#This Row],[Belastbaar loon]]-Table1[[#This Row],[Netto loon]])/Table1[[#This Row],[Belastbaar loon]]</f>
        <v>7.3311246674616998E-2</v>
      </c>
      <c r="H308" s="14">
        <f ca="1">IF(ROW()=2, 0, INDIRECT(ADDRESS(ROW()-1,COLUMN(E:E))))</f>
        <v>798.3121000000001</v>
      </c>
      <c r="I308" s="14">
        <f ca="1">IF(ROW()=2, Table1[[#This Row],[Netto loon]], INDIRECT(ADDRESS(ROW()-1,COLUMN(F:F))))</f>
        <v>10092.687900000001</v>
      </c>
      <c r="J308" s="6">
        <f ca="1">IF(ROW()=2, 0, Table1[[#This Row],[Belastbaar loon]]-INDIRECT(ADDRESS(ROW()-1,COLUMN(A:A))))</f>
        <v>10</v>
      </c>
      <c r="K308" s="6">
        <f ca="1">Table1[[#This Row],[Netto loon]]-Table1[[#This Row],[Netto vorige schijf]]</f>
        <v>9.1461999999992258</v>
      </c>
      <c r="L308" s="2">
        <f ca="1">(Table1[[#This Row],[Bruto tov vorige schijf]]-Table1[[#This Row],[Netto tov vorige schijf]])/MAX(Table1[[#This Row],[Bruto tov vorige schijf]],1)</f>
        <v>8.5380000000077422E-2</v>
      </c>
    </row>
    <row r="309" spans="1:12" x14ac:dyDescent="0.25">
      <c r="A309" s="14">
        <v>10911</v>
      </c>
      <c r="B309" s="6">
        <f>LoonHeffing2020(Table1[[#This Row],[Belastbaar loon]])</f>
        <v>4075.2584999999999</v>
      </c>
      <c r="C309" s="6">
        <f>AlgemeneHeffingsKorting2020(Table1[[#This Row],[Belastbaar loon]])</f>
        <v>2711</v>
      </c>
      <c r="D309" s="14">
        <f>ArbeidsKorting2020(Table1[[#This Row],[Belastbaar loon]])</f>
        <v>564.23879999999997</v>
      </c>
      <c r="E309" s="14">
        <f>MAX(Table1[[#This Row],[Loonheffing]]-Table1[[#This Row],[Algemene Heffingskorting]]-Table1[[#This Row],[Arbeidskorting]],0)</f>
        <v>800.01969999999994</v>
      </c>
      <c r="F309" s="6">
        <f>Table1[[#This Row],[Belastbaar loon]]-Table1[[#This Row],[Belasting]]</f>
        <v>10110.980299999999</v>
      </c>
      <c r="G309" s="2">
        <f>(Table1[[#This Row],[Belastbaar loon]]-Table1[[#This Row],[Netto loon]])/Table1[[#This Row],[Belastbaar loon]]</f>
        <v>7.3322307762808236E-2</v>
      </c>
      <c r="H309" s="14">
        <f ca="1">IF(ROW()=2, 0, INDIRECT(ADDRESS(ROW()-1,COLUMN(E:E))))</f>
        <v>799.16589999999985</v>
      </c>
      <c r="I309" s="14">
        <f ca="1">IF(ROW()=2, Table1[[#This Row],[Netto loon]], INDIRECT(ADDRESS(ROW()-1,COLUMN(F:F))))</f>
        <v>10101.8341</v>
      </c>
      <c r="J309" s="6">
        <f ca="1">IF(ROW()=2, 0, Table1[[#This Row],[Belastbaar loon]]-INDIRECT(ADDRESS(ROW()-1,COLUMN(A:A))))</f>
        <v>10</v>
      </c>
      <c r="K309" s="6">
        <f ca="1">Table1[[#This Row],[Netto loon]]-Table1[[#This Row],[Netto vorige schijf]]</f>
        <v>9.1461999999992258</v>
      </c>
      <c r="L309" s="2">
        <f ca="1">(Table1[[#This Row],[Bruto tov vorige schijf]]-Table1[[#This Row],[Netto tov vorige schijf]])/MAX(Table1[[#This Row],[Bruto tov vorige schijf]],1)</f>
        <v>8.5380000000077422E-2</v>
      </c>
    </row>
    <row r="310" spans="1:12" x14ac:dyDescent="0.25">
      <c r="A310" s="14">
        <v>10921</v>
      </c>
      <c r="B310" s="6">
        <f>LoonHeffing2020(Table1[[#This Row],[Belastbaar loon]])</f>
        <v>4078.9935</v>
      </c>
      <c r="C310" s="6">
        <f>AlgemeneHeffingsKorting2020(Table1[[#This Row],[Belastbaar loon]])</f>
        <v>2711</v>
      </c>
      <c r="D310" s="14">
        <f>ArbeidsKorting2020(Table1[[#This Row],[Belastbaar loon]])</f>
        <v>567.12</v>
      </c>
      <c r="E310" s="14">
        <f>MAX(Table1[[#This Row],[Loonheffing]]-Table1[[#This Row],[Algemene Heffingskorting]]-Table1[[#This Row],[Arbeidskorting]],0)</f>
        <v>800.87350000000004</v>
      </c>
      <c r="F310" s="6">
        <f>Table1[[#This Row],[Belastbaar loon]]-Table1[[#This Row],[Belasting]]</f>
        <v>10120.1265</v>
      </c>
      <c r="G310" s="2">
        <f>(Table1[[#This Row],[Belastbaar loon]]-Table1[[#This Row],[Netto loon]])/Table1[[#This Row],[Belastbaar loon]]</f>
        <v>7.3333348594451023E-2</v>
      </c>
      <c r="H310" s="14">
        <f ca="1">IF(ROW()=2, 0, INDIRECT(ADDRESS(ROW()-1,COLUMN(E:E))))</f>
        <v>800.01969999999994</v>
      </c>
      <c r="I310" s="14">
        <f ca="1">IF(ROW()=2, Table1[[#This Row],[Netto loon]], INDIRECT(ADDRESS(ROW()-1,COLUMN(F:F))))</f>
        <v>10110.980299999999</v>
      </c>
      <c r="J310" s="6">
        <f ca="1">IF(ROW()=2, 0, Table1[[#This Row],[Belastbaar loon]]-INDIRECT(ADDRESS(ROW()-1,COLUMN(A:A))))</f>
        <v>10</v>
      </c>
      <c r="K310" s="6">
        <f ca="1">Table1[[#This Row],[Netto loon]]-Table1[[#This Row],[Netto vorige schijf]]</f>
        <v>9.1462000000010448</v>
      </c>
      <c r="L310" s="2">
        <f ca="1">(Table1[[#This Row],[Bruto tov vorige schijf]]-Table1[[#This Row],[Netto tov vorige schijf]])/MAX(Table1[[#This Row],[Bruto tov vorige schijf]],1)</f>
        <v>8.5379999999895512E-2</v>
      </c>
    </row>
    <row r="311" spans="1:12" x14ac:dyDescent="0.25">
      <c r="A311" s="14">
        <v>10931</v>
      </c>
      <c r="B311" s="6">
        <f>LoonHeffing2020(Table1[[#This Row],[Belastbaar loon]])</f>
        <v>4082.7285000000002</v>
      </c>
      <c r="C311" s="6">
        <f>AlgemeneHeffingsKorting2020(Table1[[#This Row],[Belastbaar loon]])</f>
        <v>2711</v>
      </c>
      <c r="D311" s="14">
        <f>ArbeidsKorting2020(Table1[[#This Row],[Belastbaar loon]])</f>
        <v>570.00120000000004</v>
      </c>
      <c r="E311" s="14">
        <f>MAX(Table1[[#This Row],[Loonheffing]]-Table1[[#This Row],[Algemene Heffingskorting]]-Table1[[#This Row],[Arbeidskorting]],0)</f>
        <v>801.72730000000013</v>
      </c>
      <c r="F311" s="6">
        <f>Table1[[#This Row],[Belastbaar loon]]-Table1[[#This Row],[Belasting]]</f>
        <v>10129.2727</v>
      </c>
      <c r="G311" s="2">
        <f>(Table1[[#This Row],[Belastbaar loon]]-Table1[[#This Row],[Netto loon]])/Table1[[#This Row],[Belastbaar loon]]</f>
        <v>7.3344369225139552E-2</v>
      </c>
      <c r="H311" s="14">
        <f ca="1">IF(ROW()=2, 0, INDIRECT(ADDRESS(ROW()-1,COLUMN(E:E))))</f>
        <v>800.87350000000004</v>
      </c>
      <c r="I311" s="14">
        <f ca="1">IF(ROW()=2, Table1[[#This Row],[Netto loon]], INDIRECT(ADDRESS(ROW()-1,COLUMN(F:F))))</f>
        <v>10120.1265</v>
      </c>
      <c r="J311" s="6">
        <f ca="1">IF(ROW()=2, 0, Table1[[#This Row],[Belastbaar loon]]-INDIRECT(ADDRESS(ROW()-1,COLUMN(A:A))))</f>
        <v>10</v>
      </c>
      <c r="K311" s="6">
        <f ca="1">Table1[[#This Row],[Netto loon]]-Table1[[#This Row],[Netto vorige schijf]]</f>
        <v>9.1461999999992258</v>
      </c>
      <c r="L311" s="2">
        <f ca="1">(Table1[[#This Row],[Bruto tov vorige schijf]]-Table1[[#This Row],[Netto tov vorige schijf]])/MAX(Table1[[#This Row],[Bruto tov vorige schijf]],1)</f>
        <v>8.5380000000077422E-2</v>
      </c>
    </row>
    <row r="312" spans="1:12" x14ac:dyDescent="0.25">
      <c r="A312" s="14">
        <v>10941</v>
      </c>
      <c r="B312" s="6">
        <f>LoonHeffing2020(Table1[[#This Row],[Belastbaar loon]])</f>
        <v>4086.4634999999998</v>
      </c>
      <c r="C312" s="6">
        <f>AlgemeneHeffingsKorting2020(Table1[[#This Row],[Belastbaar loon]])</f>
        <v>2711</v>
      </c>
      <c r="D312" s="14">
        <f>ArbeidsKorting2020(Table1[[#This Row],[Belastbaar loon]])</f>
        <v>572.88239999999996</v>
      </c>
      <c r="E312" s="14">
        <f>MAX(Table1[[#This Row],[Loonheffing]]-Table1[[#This Row],[Algemene Heffingskorting]]-Table1[[#This Row],[Arbeidskorting]],0)</f>
        <v>802.58109999999988</v>
      </c>
      <c r="F312" s="6">
        <f>Table1[[#This Row],[Belastbaar loon]]-Table1[[#This Row],[Belasting]]</f>
        <v>10138.418900000001</v>
      </c>
      <c r="G312" s="2">
        <f>(Table1[[#This Row],[Belastbaar loon]]-Table1[[#This Row],[Netto loon]])/Table1[[#This Row],[Belastbaar loon]]</f>
        <v>7.3355369710264087E-2</v>
      </c>
      <c r="H312" s="14">
        <f ca="1">IF(ROW()=2, 0, INDIRECT(ADDRESS(ROW()-1,COLUMN(E:E))))</f>
        <v>801.72730000000013</v>
      </c>
      <c r="I312" s="14">
        <f ca="1">IF(ROW()=2, Table1[[#This Row],[Netto loon]], INDIRECT(ADDRESS(ROW()-1,COLUMN(F:F))))</f>
        <v>10129.2727</v>
      </c>
      <c r="J312" s="6">
        <f ca="1">IF(ROW()=2, 0, Table1[[#This Row],[Belastbaar loon]]-INDIRECT(ADDRESS(ROW()-1,COLUMN(A:A))))</f>
        <v>10</v>
      </c>
      <c r="K312" s="6">
        <f ca="1">Table1[[#This Row],[Netto loon]]-Table1[[#This Row],[Netto vorige schijf]]</f>
        <v>9.1462000000010448</v>
      </c>
      <c r="L312" s="2">
        <f ca="1">(Table1[[#This Row],[Bruto tov vorige schijf]]-Table1[[#This Row],[Netto tov vorige schijf]])/MAX(Table1[[#This Row],[Bruto tov vorige schijf]],1)</f>
        <v>8.5379999999895512E-2</v>
      </c>
    </row>
    <row r="313" spans="1:12" x14ac:dyDescent="0.25">
      <c r="A313" s="14">
        <v>10951</v>
      </c>
      <c r="B313" s="6">
        <f>LoonHeffing2020(Table1[[#This Row],[Belastbaar loon]])</f>
        <v>4090.1985</v>
      </c>
      <c r="C313" s="6">
        <f>AlgemeneHeffingsKorting2020(Table1[[#This Row],[Belastbaar loon]])</f>
        <v>2711</v>
      </c>
      <c r="D313" s="14">
        <f>ArbeidsKorting2020(Table1[[#This Row],[Belastbaar loon]])</f>
        <v>575.7636</v>
      </c>
      <c r="E313" s="14">
        <f>MAX(Table1[[#This Row],[Loonheffing]]-Table1[[#This Row],[Algemene Heffingskorting]]-Table1[[#This Row],[Arbeidskorting]],0)</f>
        <v>803.43489999999997</v>
      </c>
      <c r="F313" s="6">
        <f>Table1[[#This Row],[Belastbaar loon]]-Table1[[#This Row],[Belasting]]</f>
        <v>10147.5651</v>
      </c>
      <c r="G313" s="2">
        <f>(Table1[[#This Row],[Belastbaar loon]]-Table1[[#This Row],[Netto loon]])/Table1[[#This Row],[Belastbaar loon]]</f>
        <v>7.3366350105013259E-2</v>
      </c>
      <c r="H313" s="14">
        <f ca="1">IF(ROW()=2, 0, INDIRECT(ADDRESS(ROW()-1,COLUMN(E:E))))</f>
        <v>802.58109999999988</v>
      </c>
      <c r="I313" s="14">
        <f ca="1">IF(ROW()=2, Table1[[#This Row],[Netto loon]], INDIRECT(ADDRESS(ROW()-1,COLUMN(F:F))))</f>
        <v>10138.418900000001</v>
      </c>
      <c r="J313" s="6">
        <f ca="1">IF(ROW()=2, 0, Table1[[#This Row],[Belastbaar loon]]-INDIRECT(ADDRESS(ROW()-1,COLUMN(A:A))))</f>
        <v>10</v>
      </c>
      <c r="K313" s="6">
        <f ca="1">Table1[[#This Row],[Netto loon]]-Table1[[#This Row],[Netto vorige schijf]]</f>
        <v>9.1461999999992258</v>
      </c>
      <c r="L313" s="2">
        <f ca="1">(Table1[[#This Row],[Bruto tov vorige schijf]]-Table1[[#This Row],[Netto tov vorige schijf]])/MAX(Table1[[#This Row],[Bruto tov vorige schijf]],1)</f>
        <v>8.5380000000077422E-2</v>
      </c>
    </row>
    <row r="314" spans="1:12" x14ac:dyDescent="0.25">
      <c r="A314" s="14">
        <v>10961</v>
      </c>
      <c r="B314" s="6">
        <f>LoonHeffing2020(Table1[[#This Row],[Belastbaar loon]])</f>
        <v>4093.9335000000001</v>
      </c>
      <c r="C314" s="6">
        <f>AlgemeneHeffingsKorting2020(Table1[[#This Row],[Belastbaar loon]])</f>
        <v>2711</v>
      </c>
      <c r="D314" s="14">
        <f>ArbeidsKorting2020(Table1[[#This Row],[Belastbaar loon]])</f>
        <v>578.64480000000003</v>
      </c>
      <c r="E314" s="14">
        <f>MAX(Table1[[#This Row],[Loonheffing]]-Table1[[#This Row],[Algemene Heffingskorting]]-Table1[[#This Row],[Arbeidskorting]],0)</f>
        <v>804.28870000000006</v>
      </c>
      <c r="F314" s="6">
        <f>Table1[[#This Row],[Belastbaar loon]]-Table1[[#This Row],[Belasting]]</f>
        <v>10156.711299999999</v>
      </c>
      <c r="G314" s="2">
        <f>(Table1[[#This Row],[Belastbaar loon]]-Table1[[#This Row],[Netto loon]])/Table1[[#This Row],[Belastbaar loon]]</f>
        <v>7.3377310464373777E-2</v>
      </c>
      <c r="H314" s="14">
        <f ca="1">IF(ROW()=2, 0, INDIRECT(ADDRESS(ROW()-1,COLUMN(E:E))))</f>
        <v>803.43489999999997</v>
      </c>
      <c r="I314" s="14">
        <f ca="1">IF(ROW()=2, Table1[[#This Row],[Netto loon]], INDIRECT(ADDRESS(ROW()-1,COLUMN(F:F))))</f>
        <v>10147.5651</v>
      </c>
      <c r="J314" s="6">
        <f ca="1">IF(ROW()=2, 0, Table1[[#This Row],[Belastbaar loon]]-INDIRECT(ADDRESS(ROW()-1,COLUMN(A:A))))</f>
        <v>10</v>
      </c>
      <c r="K314" s="6">
        <f ca="1">Table1[[#This Row],[Netto loon]]-Table1[[#This Row],[Netto vorige schijf]]</f>
        <v>9.1461999999992258</v>
      </c>
      <c r="L314" s="2">
        <f ca="1">(Table1[[#This Row],[Bruto tov vorige schijf]]-Table1[[#This Row],[Netto tov vorige schijf]])/MAX(Table1[[#This Row],[Bruto tov vorige schijf]],1)</f>
        <v>8.5380000000077422E-2</v>
      </c>
    </row>
    <row r="315" spans="1:12" x14ac:dyDescent="0.25">
      <c r="A315" s="14">
        <v>10971</v>
      </c>
      <c r="B315" s="6">
        <f>LoonHeffing2020(Table1[[#This Row],[Belastbaar loon]])</f>
        <v>4097.6684999999998</v>
      </c>
      <c r="C315" s="6">
        <f>AlgemeneHeffingsKorting2020(Table1[[#This Row],[Belastbaar loon]])</f>
        <v>2711</v>
      </c>
      <c r="D315" s="14">
        <f>ArbeidsKorting2020(Table1[[#This Row],[Belastbaar loon]])</f>
        <v>581.52599999999995</v>
      </c>
      <c r="E315" s="14">
        <f>MAX(Table1[[#This Row],[Loonheffing]]-Table1[[#This Row],[Algemene Heffingskorting]]-Table1[[#This Row],[Arbeidskorting]],0)</f>
        <v>805.14249999999981</v>
      </c>
      <c r="F315" s="6">
        <f>Table1[[#This Row],[Belastbaar loon]]-Table1[[#This Row],[Belasting]]</f>
        <v>10165.8575</v>
      </c>
      <c r="G315" s="2">
        <f>(Table1[[#This Row],[Belastbaar loon]]-Table1[[#This Row],[Netto loon]])/Table1[[#This Row],[Belastbaar loon]]</f>
        <v>7.3388250843131886E-2</v>
      </c>
      <c r="H315" s="14">
        <f ca="1">IF(ROW()=2, 0, INDIRECT(ADDRESS(ROW()-1,COLUMN(E:E))))</f>
        <v>804.28870000000006</v>
      </c>
      <c r="I315" s="14">
        <f ca="1">IF(ROW()=2, Table1[[#This Row],[Netto loon]], INDIRECT(ADDRESS(ROW()-1,COLUMN(F:F))))</f>
        <v>10156.711299999999</v>
      </c>
      <c r="J315" s="6">
        <f ca="1">IF(ROW()=2, 0, Table1[[#This Row],[Belastbaar loon]]-INDIRECT(ADDRESS(ROW()-1,COLUMN(A:A))))</f>
        <v>10</v>
      </c>
      <c r="K315" s="6">
        <f ca="1">Table1[[#This Row],[Netto loon]]-Table1[[#This Row],[Netto vorige schijf]]</f>
        <v>9.1462000000010448</v>
      </c>
      <c r="L315" s="2">
        <f ca="1">(Table1[[#This Row],[Bruto tov vorige schijf]]-Table1[[#This Row],[Netto tov vorige schijf]])/MAX(Table1[[#This Row],[Bruto tov vorige schijf]],1)</f>
        <v>8.5379999999895512E-2</v>
      </c>
    </row>
    <row r="316" spans="1:12" x14ac:dyDescent="0.25">
      <c r="A316" s="14">
        <v>10981</v>
      </c>
      <c r="B316" s="6">
        <f>LoonHeffing2020(Table1[[#This Row],[Belastbaar loon]])</f>
        <v>4101.4035000000003</v>
      </c>
      <c r="C316" s="6">
        <f>AlgemeneHeffingsKorting2020(Table1[[#This Row],[Belastbaar loon]])</f>
        <v>2711</v>
      </c>
      <c r="D316" s="14">
        <f>ArbeidsKorting2020(Table1[[#This Row],[Belastbaar loon]])</f>
        <v>584.40719999999999</v>
      </c>
      <c r="E316" s="14">
        <f>MAX(Table1[[#This Row],[Loonheffing]]-Table1[[#This Row],[Algemene Heffingskorting]]-Table1[[#This Row],[Arbeidskorting]],0)</f>
        <v>805.99630000000036</v>
      </c>
      <c r="F316" s="6">
        <f>Table1[[#This Row],[Belastbaar loon]]-Table1[[#This Row],[Belasting]]</f>
        <v>10175.003699999999</v>
      </c>
      <c r="G316" s="2">
        <f>(Table1[[#This Row],[Belastbaar loon]]-Table1[[#This Row],[Netto loon]])/Table1[[#This Row],[Belastbaar loon]]</f>
        <v>7.3399171295874754E-2</v>
      </c>
      <c r="H316" s="14">
        <f ca="1">IF(ROW()=2, 0, INDIRECT(ADDRESS(ROW()-1,COLUMN(E:E))))</f>
        <v>805.14249999999981</v>
      </c>
      <c r="I316" s="14">
        <f ca="1">IF(ROW()=2, Table1[[#This Row],[Netto loon]], INDIRECT(ADDRESS(ROW()-1,COLUMN(F:F))))</f>
        <v>10165.8575</v>
      </c>
      <c r="J316" s="6">
        <f ca="1">IF(ROW()=2, 0, Table1[[#This Row],[Belastbaar loon]]-INDIRECT(ADDRESS(ROW()-1,COLUMN(A:A))))</f>
        <v>10</v>
      </c>
      <c r="K316" s="6">
        <f ca="1">Table1[[#This Row],[Netto loon]]-Table1[[#This Row],[Netto vorige schijf]]</f>
        <v>9.1461999999992258</v>
      </c>
      <c r="L316" s="2">
        <f ca="1">(Table1[[#This Row],[Bruto tov vorige schijf]]-Table1[[#This Row],[Netto tov vorige schijf]])/MAX(Table1[[#This Row],[Bruto tov vorige schijf]],1)</f>
        <v>8.5380000000077422E-2</v>
      </c>
    </row>
    <row r="317" spans="1:12" x14ac:dyDescent="0.25">
      <c r="A317" s="14">
        <v>10991</v>
      </c>
      <c r="B317" s="6">
        <f>LoonHeffing2020(Table1[[#This Row],[Belastbaar loon]])</f>
        <v>4105.1385</v>
      </c>
      <c r="C317" s="6">
        <f>AlgemeneHeffingsKorting2020(Table1[[#This Row],[Belastbaar loon]])</f>
        <v>2711</v>
      </c>
      <c r="D317" s="14">
        <f>ArbeidsKorting2020(Table1[[#This Row],[Belastbaar loon]])</f>
        <v>587.28840000000002</v>
      </c>
      <c r="E317" s="14">
        <f>MAX(Table1[[#This Row],[Loonheffing]]-Table1[[#This Row],[Algemene Heffingskorting]]-Table1[[#This Row],[Arbeidskorting]],0)</f>
        <v>806.8501</v>
      </c>
      <c r="F317" s="6">
        <f>Table1[[#This Row],[Belastbaar loon]]-Table1[[#This Row],[Belasting]]</f>
        <v>10184.1499</v>
      </c>
      <c r="G317" s="2">
        <f>(Table1[[#This Row],[Belastbaar loon]]-Table1[[#This Row],[Netto loon]])/Table1[[#This Row],[Belastbaar loon]]</f>
        <v>7.3410071876990238E-2</v>
      </c>
      <c r="H317" s="14">
        <f ca="1">IF(ROW()=2, 0, INDIRECT(ADDRESS(ROW()-1,COLUMN(E:E))))</f>
        <v>805.99630000000036</v>
      </c>
      <c r="I317" s="14">
        <f ca="1">IF(ROW()=2, Table1[[#This Row],[Netto loon]], INDIRECT(ADDRESS(ROW()-1,COLUMN(F:F))))</f>
        <v>10175.003699999999</v>
      </c>
      <c r="J317" s="6">
        <f ca="1">IF(ROW()=2, 0, Table1[[#This Row],[Belastbaar loon]]-INDIRECT(ADDRESS(ROW()-1,COLUMN(A:A))))</f>
        <v>10</v>
      </c>
      <c r="K317" s="6">
        <f ca="1">Table1[[#This Row],[Netto loon]]-Table1[[#This Row],[Netto vorige schijf]]</f>
        <v>9.1462000000010448</v>
      </c>
      <c r="L317" s="2">
        <f ca="1">(Table1[[#This Row],[Bruto tov vorige schijf]]-Table1[[#This Row],[Netto tov vorige schijf]])/MAX(Table1[[#This Row],[Bruto tov vorige schijf]],1)</f>
        <v>8.5379999999895512E-2</v>
      </c>
    </row>
    <row r="318" spans="1:12" x14ac:dyDescent="0.25">
      <c r="A318" s="14">
        <v>11001</v>
      </c>
      <c r="B318" s="6">
        <f>LoonHeffing2020(Table1[[#This Row],[Belastbaar loon]])</f>
        <v>4108.8734999999997</v>
      </c>
      <c r="C318" s="6">
        <f>AlgemeneHeffingsKorting2020(Table1[[#This Row],[Belastbaar loon]])</f>
        <v>2711</v>
      </c>
      <c r="D318" s="14">
        <f>ArbeidsKorting2020(Table1[[#This Row],[Belastbaar loon]])</f>
        <v>590.16959999999995</v>
      </c>
      <c r="E318" s="14">
        <f>MAX(Table1[[#This Row],[Loonheffing]]-Table1[[#This Row],[Algemene Heffingskorting]]-Table1[[#This Row],[Arbeidskorting]],0)</f>
        <v>807.70389999999975</v>
      </c>
      <c r="F318" s="6">
        <f>Table1[[#This Row],[Belastbaar loon]]-Table1[[#This Row],[Belasting]]</f>
        <v>10193.2961</v>
      </c>
      <c r="G318" s="2">
        <f>(Table1[[#This Row],[Belastbaar loon]]-Table1[[#This Row],[Netto loon]])/Table1[[#This Row],[Belastbaar loon]]</f>
        <v>7.3420952640669071E-2</v>
      </c>
      <c r="H318" s="14">
        <f ca="1">IF(ROW()=2, 0, INDIRECT(ADDRESS(ROW()-1,COLUMN(E:E))))</f>
        <v>806.8501</v>
      </c>
      <c r="I318" s="14">
        <f ca="1">IF(ROW()=2, Table1[[#This Row],[Netto loon]], INDIRECT(ADDRESS(ROW()-1,COLUMN(F:F))))</f>
        <v>10184.1499</v>
      </c>
      <c r="J318" s="6">
        <f ca="1">IF(ROW()=2, 0, Table1[[#This Row],[Belastbaar loon]]-INDIRECT(ADDRESS(ROW()-1,COLUMN(A:A))))</f>
        <v>10</v>
      </c>
      <c r="K318" s="6">
        <f ca="1">Table1[[#This Row],[Netto loon]]-Table1[[#This Row],[Netto vorige schijf]]</f>
        <v>9.1461999999992258</v>
      </c>
      <c r="L318" s="2">
        <f ca="1">(Table1[[#This Row],[Bruto tov vorige schijf]]-Table1[[#This Row],[Netto tov vorige schijf]])/MAX(Table1[[#This Row],[Bruto tov vorige schijf]],1)</f>
        <v>8.5380000000077422E-2</v>
      </c>
    </row>
    <row r="319" spans="1:12" x14ac:dyDescent="0.25">
      <c r="A319" s="14">
        <v>11011</v>
      </c>
      <c r="B319" s="6">
        <f>LoonHeffing2020(Table1[[#This Row],[Belastbaar loon]])</f>
        <v>4112.6085000000003</v>
      </c>
      <c r="C319" s="6">
        <f>AlgemeneHeffingsKorting2020(Table1[[#This Row],[Belastbaar loon]])</f>
        <v>2711</v>
      </c>
      <c r="D319" s="14">
        <f>ArbeidsKorting2020(Table1[[#This Row],[Belastbaar loon]])</f>
        <v>593.05079999999998</v>
      </c>
      <c r="E319" s="14">
        <f>MAX(Table1[[#This Row],[Loonheffing]]-Table1[[#This Row],[Algemene Heffingskorting]]-Table1[[#This Row],[Arbeidskorting]],0)</f>
        <v>808.5577000000003</v>
      </c>
      <c r="F319" s="6">
        <f>Table1[[#This Row],[Belastbaar loon]]-Table1[[#This Row],[Belasting]]</f>
        <v>10202.442299999999</v>
      </c>
      <c r="G319" s="2">
        <f>(Table1[[#This Row],[Belastbaar loon]]-Table1[[#This Row],[Netto loon]])/Table1[[#This Row],[Belastbaar loon]]</f>
        <v>7.3431813640904661E-2</v>
      </c>
      <c r="H319" s="14">
        <f ca="1">IF(ROW()=2, 0, INDIRECT(ADDRESS(ROW()-1,COLUMN(E:E))))</f>
        <v>807.70389999999975</v>
      </c>
      <c r="I319" s="14">
        <f ca="1">IF(ROW()=2, Table1[[#This Row],[Netto loon]], INDIRECT(ADDRESS(ROW()-1,COLUMN(F:F))))</f>
        <v>10193.2961</v>
      </c>
      <c r="J319" s="6">
        <f ca="1">IF(ROW()=2, 0, Table1[[#This Row],[Belastbaar loon]]-INDIRECT(ADDRESS(ROW()-1,COLUMN(A:A))))</f>
        <v>10</v>
      </c>
      <c r="K319" s="6">
        <f ca="1">Table1[[#This Row],[Netto loon]]-Table1[[#This Row],[Netto vorige schijf]]</f>
        <v>9.1461999999992258</v>
      </c>
      <c r="L319" s="2">
        <f ca="1">(Table1[[#This Row],[Bruto tov vorige schijf]]-Table1[[#This Row],[Netto tov vorige schijf]])/MAX(Table1[[#This Row],[Bruto tov vorige schijf]],1)</f>
        <v>8.5380000000077422E-2</v>
      </c>
    </row>
    <row r="320" spans="1:12" x14ac:dyDescent="0.25">
      <c r="A320" s="14">
        <v>11021</v>
      </c>
      <c r="B320" s="6">
        <f>LoonHeffing2020(Table1[[#This Row],[Belastbaar loon]])</f>
        <v>4116.3434999999999</v>
      </c>
      <c r="C320" s="6">
        <f>AlgemeneHeffingsKorting2020(Table1[[#This Row],[Belastbaar loon]])</f>
        <v>2711</v>
      </c>
      <c r="D320" s="14">
        <f>ArbeidsKorting2020(Table1[[#This Row],[Belastbaar loon]])</f>
        <v>595.93200000000002</v>
      </c>
      <c r="E320" s="14">
        <f>MAX(Table1[[#This Row],[Loonheffing]]-Table1[[#This Row],[Algemene Heffingskorting]]-Table1[[#This Row],[Arbeidskorting]],0)</f>
        <v>809.41149999999993</v>
      </c>
      <c r="F320" s="6">
        <f>Table1[[#This Row],[Belastbaar loon]]-Table1[[#This Row],[Belasting]]</f>
        <v>10211.5885</v>
      </c>
      <c r="G320" s="2">
        <f>(Table1[[#This Row],[Belastbaar loon]]-Table1[[#This Row],[Netto loon]])/Table1[[#This Row],[Belastbaar loon]]</f>
        <v>7.3442654931494433E-2</v>
      </c>
      <c r="H320" s="14">
        <f ca="1">IF(ROW()=2, 0, INDIRECT(ADDRESS(ROW()-1,COLUMN(E:E))))</f>
        <v>808.5577000000003</v>
      </c>
      <c r="I320" s="14">
        <f ca="1">IF(ROW()=2, Table1[[#This Row],[Netto loon]], INDIRECT(ADDRESS(ROW()-1,COLUMN(F:F))))</f>
        <v>10202.442299999999</v>
      </c>
      <c r="J320" s="6">
        <f ca="1">IF(ROW()=2, 0, Table1[[#This Row],[Belastbaar loon]]-INDIRECT(ADDRESS(ROW()-1,COLUMN(A:A))))</f>
        <v>10</v>
      </c>
      <c r="K320" s="6">
        <f ca="1">Table1[[#This Row],[Netto loon]]-Table1[[#This Row],[Netto vorige schijf]]</f>
        <v>9.1462000000010448</v>
      </c>
      <c r="L320" s="2">
        <f ca="1">(Table1[[#This Row],[Bruto tov vorige schijf]]-Table1[[#This Row],[Netto tov vorige schijf]])/MAX(Table1[[#This Row],[Bruto tov vorige schijf]],1)</f>
        <v>8.5379999999895512E-2</v>
      </c>
    </row>
    <row r="321" spans="1:12" x14ac:dyDescent="0.25">
      <c r="A321" s="14">
        <v>11031</v>
      </c>
      <c r="B321" s="6">
        <f>LoonHeffing2020(Table1[[#This Row],[Belastbaar loon]])</f>
        <v>4120.0784999999996</v>
      </c>
      <c r="C321" s="6">
        <f>AlgemeneHeffingsKorting2020(Table1[[#This Row],[Belastbaar loon]])</f>
        <v>2711</v>
      </c>
      <c r="D321" s="14">
        <f>ArbeidsKorting2020(Table1[[#This Row],[Belastbaar loon]])</f>
        <v>598.81319999999994</v>
      </c>
      <c r="E321" s="14">
        <f>MAX(Table1[[#This Row],[Loonheffing]]-Table1[[#This Row],[Algemene Heffingskorting]]-Table1[[#This Row],[Arbeidskorting]],0)</f>
        <v>810.26529999999968</v>
      </c>
      <c r="F321" s="6">
        <f>Table1[[#This Row],[Belastbaar loon]]-Table1[[#This Row],[Belasting]]</f>
        <v>10220.734700000001</v>
      </c>
      <c r="G321" s="2">
        <f>(Table1[[#This Row],[Belastbaar loon]]-Table1[[#This Row],[Netto loon]])/Table1[[#This Row],[Belastbaar loon]]</f>
        <v>7.3453476566041079E-2</v>
      </c>
      <c r="H321" s="14">
        <f ca="1">IF(ROW()=2, 0, INDIRECT(ADDRESS(ROW()-1,COLUMN(E:E))))</f>
        <v>809.41149999999993</v>
      </c>
      <c r="I321" s="14">
        <f ca="1">IF(ROW()=2, Table1[[#This Row],[Netto loon]], INDIRECT(ADDRESS(ROW()-1,COLUMN(F:F))))</f>
        <v>10211.5885</v>
      </c>
      <c r="J321" s="6">
        <f ca="1">IF(ROW()=2, 0, Table1[[#This Row],[Belastbaar loon]]-INDIRECT(ADDRESS(ROW()-1,COLUMN(A:A))))</f>
        <v>10</v>
      </c>
      <c r="K321" s="6">
        <f ca="1">Table1[[#This Row],[Netto loon]]-Table1[[#This Row],[Netto vorige schijf]]</f>
        <v>9.1462000000010448</v>
      </c>
      <c r="L321" s="2">
        <f ca="1">(Table1[[#This Row],[Bruto tov vorige schijf]]-Table1[[#This Row],[Netto tov vorige schijf]])/MAX(Table1[[#This Row],[Bruto tov vorige schijf]],1)</f>
        <v>8.5379999999895512E-2</v>
      </c>
    </row>
    <row r="322" spans="1:12" x14ac:dyDescent="0.25">
      <c r="A322" s="14">
        <v>11041</v>
      </c>
      <c r="B322" s="6">
        <f>LoonHeffing2020(Table1[[#This Row],[Belastbaar loon]])</f>
        <v>4123.8135000000002</v>
      </c>
      <c r="C322" s="6">
        <f>AlgemeneHeffingsKorting2020(Table1[[#This Row],[Belastbaar loon]])</f>
        <v>2711</v>
      </c>
      <c r="D322" s="14">
        <f>ArbeidsKorting2020(Table1[[#This Row],[Belastbaar loon]])</f>
        <v>601.69439999999997</v>
      </c>
      <c r="E322" s="14">
        <f>MAX(Table1[[#This Row],[Loonheffing]]-Table1[[#This Row],[Algemene Heffingskorting]]-Table1[[#This Row],[Arbeidskorting]],0)</f>
        <v>811.11910000000023</v>
      </c>
      <c r="F322" s="6">
        <f>Table1[[#This Row],[Belastbaar loon]]-Table1[[#This Row],[Belasting]]</f>
        <v>10229.8809</v>
      </c>
      <c r="G322" s="2">
        <f>(Table1[[#This Row],[Belastbaar loon]]-Table1[[#This Row],[Netto loon]])/Table1[[#This Row],[Belastbaar loon]]</f>
        <v>7.346427859795307E-2</v>
      </c>
      <c r="H322" s="14">
        <f ca="1">IF(ROW()=2, 0, INDIRECT(ADDRESS(ROW()-1,COLUMN(E:E))))</f>
        <v>810.26529999999968</v>
      </c>
      <c r="I322" s="14">
        <f ca="1">IF(ROW()=2, Table1[[#This Row],[Netto loon]], INDIRECT(ADDRESS(ROW()-1,COLUMN(F:F))))</f>
        <v>10220.734700000001</v>
      </c>
      <c r="J322" s="6">
        <f ca="1">IF(ROW()=2, 0, Table1[[#This Row],[Belastbaar loon]]-INDIRECT(ADDRESS(ROW()-1,COLUMN(A:A))))</f>
        <v>10</v>
      </c>
      <c r="K322" s="6">
        <f ca="1">Table1[[#This Row],[Netto loon]]-Table1[[#This Row],[Netto vorige schijf]]</f>
        <v>9.1461999999992258</v>
      </c>
      <c r="L322" s="2">
        <f ca="1">(Table1[[#This Row],[Bruto tov vorige schijf]]-Table1[[#This Row],[Netto tov vorige schijf]])/MAX(Table1[[#This Row],[Bruto tov vorige schijf]],1)</f>
        <v>8.5380000000077422E-2</v>
      </c>
    </row>
    <row r="323" spans="1:12" x14ac:dyDescent="0.25">
      <c r="A323" s="14">
        <v>11051</v>
      </c>
      <c r="B323" s="6">
        <f>LoonHeffing2020(Table1[[#This Row],[Belastbaar loon]])</f>
        <v>4127.5484999999999</v>
      </c>
      <c r="C323" s="6">
        <f>AlgemeneHeffingsKorting2020(Table1[[#This Row],[Belastbaar loon]])</f>
        <v>2711</v>
      </c>
      <c r="D323" s="14">
        <f>ArbeidsKorting2020(Table1[[#This Row],[Belastbaar loon]])</f>
        <v>604.57560000000001</v>
      </c>
      <c r="E323" s="14">
        <f>MAX(Table1[[#This Row],[Loonheffing]]-Table1[[#This Row],[Algemene Heffingskorting]]-Table1[[#This Row],[Arbeidskorting]],0)</f>
        <v>811.97289999999987</v>
      </c>
      <c r="F323" s="6">
        <f>Table1[[#This Row],[Belastbaar loon]]-Table1[[#This Row],[Belasting]]</f>
        <v>10239.027099999999</v>
      </c>
      <c r="G323" s="2">
        <f>(Table1[[#This Row],[Belastbaar loon]]-Table1[[#This Row],[Netto loon]])/Table1[[#This Row],[Belastbaar loon]]</f>
        <v>7.347506108044527E-2</v>
      </c>
      <c r="H323" s="14">
        <f ca="1">IF(ROW()=2, 0, INDIRECT(ADDRESS(ROW()-1,COLUMN(E:E))))</f>
        <v>811.11910000000023</v>
      </c>
      <c r="I323" s="14">
        <f ca="1">IF(ROW()=2, Table1[[#This Row],[Netto loon]], INDIRECT(ADDRESS(ROW()-1,COLUMN(F:F))))</f>
        <v>10229.8809</v>
      </c>
      <c r="J323" s="6">
        <f ca="1">IF(ROW()=2, 0, Table1[[#This Row],[Belastbaar loon]]-INDIRECT(ADDRESS(ROW()-1,COLUMN(A:A))))</f>
        <v>10</v>
      </c>
      <c r="K323" s="6">
        <f ca="1">Table1[[#This Row],[Netto loon]]-Table1[[#This Row],[Netto vorige schijf]]</f>
        <v>9.1461999999992258</v>
      </c>
      <c r="L323" s="2">
        <f ca="1">(Table1[[#This Row],[Bruto tov vorige schijf]]-Table1[[#This Row],[Netto tov vorige schijf]])/MAX(Table1[[#This Row],[Bruto tov vorige schijf]],1)</f>
        <v>8.5380000000077422E-2</v>
      </c>
    </row>
    <row r="324" spans="1:12" x14ac:dyDescent="0.25">
      <c r="A324" s="14">
        <v>11061</v>
      </c>
      <c r="B324" s="6">
        <f>LoonHeffing2020(Table1[[#This Row],[Belastbaar loon]])</f>
        <v>4131.2834999999995</v>
      </c>
      <c r="C324" s="6">
        <f>AlgemeneHeffingsKorting2020(Table1[[#This Row],[Belastbaar loon]])</f>
        <v>2711</v>
      </c>
      <c r="D324" s="14">
        <f>ArbeidsKorting2020(Table1[[#This Row],[Belastbaar loon]])</f>
        <v>607.45679999999993</v>
      </c>
      <c r="E324" s="14">
        <f>MAX(Table1[[#This Row],[Loonheffing]]-Table1[[#This Row],[Algemene Heffingskorting]]-Table1[[#This Row],[Arbeidskorting]],0)</f>
        <v>812.82669999999962</v>
      </c>
      <c r="F324" s="6">
        <f>Table1[[#This Row],[Belastbaar loon]]-Table1[[#This Row],[Belasting]]</f>
        <v>10248.1733</v>
      </c>
      <c r="G324" s="2">
        <f>(Table1[[#This Row],[Belastbaar loon]]-Table1[[#This Row],[Netto loon]])/Table1[[#This Row],[Belastbaar loon]]</f>
        <v>7.3485824066540056E-2</v>
      </c>
      <c r="H324" s="14">
        <f ca="1">IF(ROW()=2, 0, INDIRECT(ADDRESS(ROW()-1,COLUMN(E:E))))</f>
        <v>811.97289999999987</v>
      </c>
      <c r="I324" s="14">
        <f ca="1">IF(ROW()=2, Table1[[#This Row],[Netto loon]], INDIRECT(ADDRESS(ROW()-1,COLUMN(F:F))))</f>
        <v>10239.027099999999</v>
      </c>
      <c r="J324" s="6">
        <f ca="1">IF(ROW()=2, 0, Table1[[#This Row],[Belastbaar loon]]-INDIRECT(ADDRESS(ROW()-1,COLUMN(A:A))))</f>
        <v>10</v>
      </c>
      <c r="K324" s="6">
        <f ca="1">Table1[[#This Row],[Netto loon]]-Table1[[#This Row],[Netto vorige schijf]]</f>
        <v>9.1462000000010448</v>
      </c>
      <c r="L324" s="2">
        <f ca="1">(Table1[[#This Row],[Bruto tov vorige schijf]]-Table1[[#This Row],[Netto tov vorige schijf]])/MAX(Table1[[#This Row],[Bruto tov vorige schijf]],1)</f>
        <v>8.5379999999895512E-2</v>
      </c>
    </row>
    <row r="325" spans="1:12" x14ac:dyDescent="0.25">
      <c r="A325" s="14">
        <v>11071</v>
      </c>
      <c r="B325" s="6">
        <f>LoonHeffing2020(Table1[[#This Row],[Belastbaar loon]])</f>
        <v>4135.0185000000001</v>
      </c>
      <c r="C325" s="6">
        <f>AlgemeneHeffingsKorting2020(Table1[[#This Row],[Belastbaar loon]])</f>
        <v>2711</v>
      </c>
      <c r="D325" s="14">
        <f>ArbeidsKorting2020(Table1[[#This Row],[Belastbaar loon]])</f>
        <v>610.33799999999997</v>
      </c>
      <c r="E325" s="14">
        <f>MAX(Table1[[#This Row],[Loonheffing]]-Table1[[#This Row],[Algemene Heffingskorting]]-Table1[[#This Row],[Arbeidskorting]],0)</f>
        <v>813.68050000000017</v>
      </c>
      <c r="F325" s="6">
        <f>Table1[[#This Row],[Belastbaar loon]]-Table1[[#This Row],[Belasting]]</f>
        <v>10257.3195</v>
      </c>
      <c r="G325" s="2">
        <f>(Table1[[#This Row],[Belastbaar loon]]-Table1[[#This Row],[Netto loon]])/Table1[[#This Row],[Belastbaar loon]]</f>
        <v>7.349656760906878E-2</v>
      </c>
      <c r="H325" s="14">
        <f ca="1">IF(ROW()=2, 0, INDIRECT(ADDRESS(ROW()-1,COLUMN(E:E))))</f>
        <v>812.82669999999962</v>
      </c>
      <c r="I325" s="14">
        <f ca="1">IF(ROW()=2, Table1[[#This Row],[Netto loon]], INDIRECT(ADDRESS(ROW()-1,COLUMN(F:F))))</f>
        <v>10248.1733</v>
      </c>
      <c r="J325" s="6">
        <f ca="1">IF(ROW()=2, 0, Table1[[#This Row],[Belastbaar loon]]-INDIRECT(ADDRESS(ROW()-1,COLUMN(A:A))))</f>
        <v>10</v>
      </c>
      <c r="K325" s="6">
        <f ca="1">Table1[[#This Row],[Netto loon]]-Table1[[#This Row],[Netto vorige schijf]]</f>
        <v>9.1461999999992258</v>
      </c>
      <c r="L325" s="2">
        <f ca="1">(Table1[[#This Row],[Bruto tov vorige schijf]]-Table1[[#This Row],[Netto tov vorige schijf]])/MAX(Table1[[#This Row],[Bruto tov vorige schijf]],1)</f>
        <v>8.5380000000077422E-2</v>
      </c>
    </row>
    <row r="326" spans="1:12" x14ac:dyDescent="0.25">
      <c r="A326" s="14">
        <v>11081</v>
      </c>
      <c r="B326" s="6">
        <f>LoonHeffing2020(Table1[[#This Row],[Belastbaar loon]])</f>
        <v>4138.7534999999998</v>
      </c>
      <c r="C326" s="6">
        <f>AlgemeneHeffingsKorting2020(Table1[[#This Row],[Belastbaar loon]])</f>
        <v>2711</v>
      </c>
      <c r="D326" s="14">
        <f>ArbeidsKorting2020(Table1[[#This Row],[Belastbaar loon]])</f>
        <v>613.2192</v>
      </c>
      <c r="E326" s="14">
        <f>MAX(Table1[[#This Row],[Loonheffing]]-Table1[[#This Row],[Algemene Heffingskorting]]-Table1[[#This Row],[Arbeidskorting]],0)</f>
        <v>814.5342999999998</v>
      </c>
      <c r="F326" s="6">
        <f>Table1[[#This Row],[Belastbaar loon]]-Table1[[#This Row],[Belasting]]</f>
        <v>10266.465700000001</v>
      </c>
      <c r="G326" s="2">
        <f>(Table1[[#This Row],[Belastbaar loon]]-Table1[[#This Row],[Netto loon]])/Table1[[#This Row],[Belastbaar loon]]</f>
        <v>7.3507291760671362E-2</v>
      </c>
      <c r="H326" s="14">
        <f ca="1">IF(ROW()=2, 0, INDIRECT(ADDRESS(ROW()-1,COLUMN(E:E))))</f>
        <v>813.68050000000017</v>
      </c>
      <c r="I326" s="14">
        <f ca="1">IF(ROW()=2, Table1[[#This Row],[Netto loon]], INDIRECT(ADDRESS(ROW()-1,COLUMN(F:F))))</f>
        <v>10257.3195</v>
      </c>
      <c r="J326" s="6">
        <f ca="1">IF(ROW()=2, 0, Table1[[#This Row],[Belastbaar loon]]-INDIRECT(ADDRESS(ROW()-1,COLUMN(A:A))))</f>
        <v>10</v>
      </c>
      <c r="K326" s="6">
        <f ca="1">Table1[[#This Row],[Netto loon]]-Table1[[#This Row],[Netto vorige schijf]]</f>
        <v>9.1462000000010448</v>
      </c>
      <c r="L326" s="2">
        <f ca="1">(Table1[[#This Row],[Bruto tov vorige schijf]]-Table1[[#This Row],[Netto tov vorige schijf]])/MAX(Table1[[#This Row],[Bruto tov vorige schijf]],1)</f>
        <v>8.5379999999895512E-2</v>
      </c>
    </row>
    <row r="327" spans="1:12" x14ac:dyDescent="0.25">
      <c r="A327" s="14">
        <v>11091</v>
      </c>
      <c r="B327" s="6">
        <f>LoonHeffing2020(Table1[[#This Row],[Belastbaar loon]])</f>
        <v>4142.4885000000004</v>
      </c>
      <c r="C327" s="6">
        <f>AlgemeneHeffingsKorting2020(Table1[[#This Row],[Belastbaar loon]])</f>
        <v>2711</v>
      </c>
      <c r="D327" s="14">
        <f>ArbeidsKorting2020(Table1[[#This Row],[Belastbaar loon]])</f>
        <v>616.10040000000004</v>
      </c>
      <c r="E327" s="14">
        <f>MAX(Table1[[#This Row],[Loonheffing]]-Table1[[#This Row],[Algemene Heffingskorting]]-Table1[[#This Row],[Arbeidskorting]],0)</f>
        <v>815.38810000000035</v>
      </c>
      <c r="F327" s="6">
        <f>Table1[[#This Row],[Belastbaar loon]]-Table1[[#This Row],[Belasting]]</f>
        <v>10275.6119</v>
      </c>
      <c r="G327" s="2">
        <f>(Table1[[#This Row],[Belastbaar loon]]-Table1[[#This Row],[Netto loon]])/Table1[[#This Row],[Belastbaar loon]]</f>
        <v>7.351799657379858E-2</v>
      </c>
      <c r="H327" s="14">
        <f ca="1">IF(ROW()=2, 0, INDIRECT(ADDRESS(ROW()-1,COLUMN(E:E))))</f>
        <v>814.5342999999998</v>
      </c>
      <c r="I327" s="14">
        <f ca="1">IF(ROW()=2, Table1[[#This Row],[Netto loon]], INDIRECT(ADDRESS(ROW()-1,COLUMN(F:F))))</f>
        <v>10266.465700000001</v>
      </c>
      <c r="J327" s="6">
        <f ca="1">IF(ROW()=2, 0, Table1[[#This Row],[Belastbaar loon]]-INDIRECT(ADDRESS(ROW()-1,COLUMN(A:A))))</f>
        <v>10</v>
      </c>
      <c r="K327" s="6">
        <f ca="1">Table1[[#This Row],[Netto loon]]-Table1[[#This Row],[Netto vorige schijf]]</f>
        <v>9.1461999999992258</v>
      </c>
      <c r="L327" s="2">
        <f ca="1">(Table1[[#This Row],[Bruto tov vorige schijf]]-Table1[[#This Row],[Netto tov vorige schijf]])/MAX(Table1[[#This Row],[Bruto tov vorige schijf]],1)</f>
        <v>8.5380000000077422E-2</v>
      </c>
    </row>
    <row r="328" spans="1:12" x14ac:dyDescent="0.25">
      <c r="A328" s="14">
        <v>11101</v>
      </c>
      <c r="B328" s="6">
        <f>LoonHeffing2020(Table1[[#This Row],[Belastbaar loon]])</f>
        <v>4146.2235000000001</v>
      </c>
      <c r="C328" s="6">
        <f>AlgemeneHeffingsKorting2020(Table1[[#This Row],[Belastbaar loon]])</f>
        <v>2711</v>
      </c>
      <c r="D328" s="14">
        <f>ArbeidsKorting2020(Table1[[#This Row],[Belastbaar loon]])</f>
        <v>618.98159999999996</v>
      </c>
      <c r="E328" s="14">
        <f>MAX(Table1[[#This Row],[Loonheffing]]-Table1[[#This Row],[Algemene Heffingskorting]]-Table1[[#This Row],[Arbeidskorting]],0)</f>
        <v>816.2419000000001</v>
      </c>
      <c r="F328" s="6">
        <f>Table1[[#This Row],[Belastbaar loon]]-Table1[[#This Row],[Belasting]]</f>
        <v>10284.758099999999</v>
      </c>
      <c r="G328" s="2">
        <f>(Table1[[#This Row],[Belastbaar loon]]-Table1[[#This Row],[Netto loon]])/Table1[[#This Row],[Belastbaar loon]]</f>
        <v>7.3528682100711729E-2</v>
      </c>
      <c r="H328" s="14">
        <f ca="1">IF(ROW()=2, 0, INDIRECT(ADDRESS(ROW()-1,COLUMN(E:E))))</f>
        <v>815.38810000000035</v>
      </c>
      <c r="I328" s="14">
        <f ca="1">IF(ROW()=2, Table1[[#This Row],[Netto loon]], INDIRECT(ADDRESS(ROW()-1,COLUMN(F:F))))</f>
        <v>10275.6119</v>
      </c>
      <c r="J328" s="6">
        <f ca="1">IF(ROW()=2, 0, Table1[[#This Row],[Belastbaar loon]]-INDIRECT(ADDRESS(ROW()-1,COLUMN(A:A))))</f>
        <v>10</v>
      </c>
      <c r="K328" s="6">
        <f ca="1">Table1[[#This Row],[Netto loon]]-Table1[[#This Row],[Netto vorige schijf]]</f>
        <v>9.1461999999992258</v>
      </c>
      <c r="L328" s="2">
        <f ca="1">(Table1[[#This Row],[Bruto tov vorige schijf]]-Table1[[#This Row],[Netto tov vorige schijf]])/MAX(Table1[[#This Row],[Bruto tov vorige schijf]],1)</f>
        <v>8.5380000000077422E-2</v>
      </c>
    </row>
    <row r="329" spans="1:12" x14ac:dyDescent="0.25">
      <c r="A329" s="14">
        <v>11111</v>
      </c>
      <c r="B329" s="6">
        <f>LoonHeffing2020(Table1[[#This Row],[Belastbaar loon]])</f>
        <v>4149.9584999999997</v>
      </c>
      <c r="C329" s="6">
        <f>AlgemeneHeffingsKorting2020(Table1[[#This Row],[Belastbaar loon]])</f>
        <v>2711</v>
      </c>
      <c r="D329" s="14">
        <f>ArbeidsKorting2020(Table1[[#This Row],[Belastbaar loon]])</f>
        <v>621.86279999999999</v>
      </c>
      <c r="E329" s="14">
        <f>MAX(Table1[[#This Row],[Loonheffing]]-Table1[[#This Row],[Algemene Heffingskorting]]-Table1[[#This Row],[Arbeidskorting]],0)</f>
        <v>817.09569999999974</v>
      </c>
      <c r="F329" s="6">
        <f>Table1[[#This Row],[Belastbaar loon]]-Table1[[#This Row],[Belasting]]</f>
        <v>10293.9043</v>
      </c>
      <c r="G329" s="2">
        <f>(Table1[[#This Row],[Belastbaar loon]]-Table1[[#This Row],[Netto loon]])/Table1[[#This Row],[Belastbaar loon]]</f>
        <v>7.3539348393483916E-2</v>
      </c>
      <c r="H329" s="14">
        <f ca="1">IF(ROW()=2, 0, INDIRECT(ADDRESS(ROW()-1,COLUMN(E:E))))</f>
        <v>816.2419000000001</v>
      </c>
      <c r="I329" s="14">
        <f ca="1">IF(ROW()=2, Table1[[#This Row],[Netto loon]], INDIRECT(ADDRESS(ROW()-1,COLUMN(F:F))))</f>
        <v>10284.758099999999</v>
      </c>
      <c r="J329" s="6">
        <f ca="1">IF(ROW()=2, 0, Table1[[#This Row],[Belastbaar loon]]-INDIRECT(ADDRESS(ROW()-1,COLUMN(A:A))))</f>
        <v>10</v>
      </c>
      <c r="K329" s="6">
        <f ca="1">Table1[[#This Row],[Netto loon]]-Table1[[#This Row],[Netto vorige schijf]]</f>
        <v>9.1462000000010448</v>
      </c>
      <c r="L329" s="2">
        <f ca="1">(Table1[[#This Row],[Bruto tov vorige schijf]]-Table1[[#This Row],[Netto tov vorige schijf]])/MAX(Table1[[#This Row],[Bruto tov vorige schijf]],1)</f>
        <v>8.5379999999895512E-2</v>
      </c>
    </row>
    <row r="330" spans="1:12" x14ac:dyDescent="0.25">
      <c r="A330" s="14">
        <v>11121</v>
      </c>
      <c r="B330" s="6">
        <f>LoonHeffing2020(Table1[[#This Row],[Belastbaar loon]])</f>
        <v>4153.6935000000003</v>
      </c>
      <c r="C330" s="6">
        <f>AlgemeneHeffingsKorting2020(Table1[[#This Row],[Belastbaar loon]])</f>
        <v>2711</v>
      </c>
      <c r="D330" s="14">
        <f>ArbeidsKorting2020(Table1[[#This Row],[Belastbaar loon]])</f>
        <v>624.74400000000003</v>
      </c>
      <c r="E330" s="14">
        <f>MAX(Table1[[#This Row],[Loonheffing]]-Table1[[#This Row],[Algemene Heffingskorting]]-Table1[[#This Row],[Arbeidskorting]],0)</f>
        <v>817.94950000000028</v>
      </c>
      <c r="F330" s="6">
        <f>Table1[[#This Row],[Belastbaar loon]]-Table1[[#This Row],[Belasting]]</f>
        <v>10303.050499999999</v>
      </c>
      <c r="G330" s="2">
        <f>(Table1[[#This Row],[Belastbaar loon]]-Table1[[#This Row],[Netto loon]])/Table1[[#This Row],[Belastbaar loon]]</f>
        <v>7.35499955040015E-2</v>
      </c>
      <c r="H330" s="14">
        <f ca="1">IF(ROW()=2, 0, INDIRECT(ADDRESS(ROW()-1,COLUMN(E:E))))</f>
        <v>817.09569999999974</v>
      </c>
      <c r="I330" s="14">
        <f ca="1">IF(ROW()=2, Table1[[#This Row],[Netto loon]], INDIRECT(ADDRESS(ROW()-1,COLUMN(F:F))))</f>
        <v>10293.9043</v>
      </c>
      <c r="J330" s="6">
        <f ca="1">IF(ROW()=2, 0, Table1[[#This Row],[Belastbaar loon]]-INDIRECT(ADDRESS(ROW()-1,COLUMN(A:A))))</f>
        <v>10</v>
      </c>
      <c r="K330" s="6">
        <f ca="1">Table1[[#This Row],[Netto loon]]-Table1[[#This Row],[Netto vorige schijf]]</f>
        <v>9.1461999999992258</v>
      </c>
      <c r="L330" s="2">
        <f ca="1">(Table1[[#This Row],[Bruto tov vorige schijf]]-Table1[[#This Row],[Netto tov vorige schijf]])/MAX(Table1[[#This Row],[Bruto tov vorige schijf]],1)</f>
        <v>8.5380000000077422E-2</v>
      </c>
    </row>
    <row r="331" spans="1:12" x14ac:dyDescent="0.25">
      <c r="A331" s="14">
        <v>11131</v>
      </c>
      <c r="B331" s="6">
        <f>LoonHeffing2020(Table1[[#This Row],[Belastbaar loon]])</f>
        <v>4157.4285</v>
      </c>
      <c r="C331" s="6">
        <f>AlgemeneHeffingsKorting2020(Table1[[#This Row],[Belastbaar loon]])</f>
        <v>2711</v>
      </c>
      <c r="D331" s="14">
        <f>ArbeidsKorting2020(Table1[[#This Row],[Belastbaar loon]])</f>
        <v>627.62519999999995</v>
      </c>
      <c r="E331" s="14">
        <f>MAX(Table1[[#This Row],[Loonheffing]]-Table1[[#This Row],[Algemene Heffingskorting]]-Table1[[#This Row],[Arbeidskorting]],0)</f>
        <v>818.80330000000004</v>
      </c>
      <c r="F331" s="6">
        <f>Table1[[#This Row],[Belastbaar loon]]-Table1[[#This Row],[Belasting]]</f>
        <v>10312.1967</v>
      </c>
      <c r="G331" s="2">
        <f>(Table1[[#This Row],[Belastbaar loon]]-Table1[[#This Row],[Netto loon]])/Table1[[#This Row],[Belastbaar loon]]</f>
        <v>7.3560623483963666E-2</v>
      </c>
      <c r="H331" s="14">
        <f ca="1">IF(ROW()=2, 0, INDIRECT(ADDRESS(ROW()-1,COLUMN(E:E))))</f>
        <v>817.94950000000028</v>
      </c>
      <c r="I331" s="14">
        <f ca="1">IF(ROW()=2, Table1[[#This Row],[Netto loon]], INDIRECT(ADDRESS(ROW()-1,COLUMN(F:F))))</f>
        <v>10303.050499999999</v>
      </c>
      <c r="J331" s="6">
        <f ca="1">IF(ROW()=2, 0, Table1[[#This Row],[Belastbaar loon]]-INDIRECT(ADDRESS(ROW()-1,COLUMN(A:A))))</f>
        <v>10</v>
      </c>
      <c r="K331" s="6">
        <f ca="1">Table1[[#This Row],[Netto loon]]-Table1[[#This Row],[Netto vorige schijf]]</f>
        <v>9.1462000000010448</v>
      </c>
      <c r="L331" s="2">
        <f ca="1">(Table1[[#This Row],[Bruto tov vorige schijf]]-Table1[[#This Row],[Netto tov vorige schijf]])/MAX(Table1[[#This Row],[Bruto tov vorige schijf]],1)</f>
        <v>8.5379999999895512E-2</v>
      </c>
    </row>
    <row r="332" spans="1:12" x14ac:dyDescent="0.25">
      <c r="A332" s="14">
        <v>11141</v>
      </c>
      <c r="B332" s="6">
        <f>LoonHeffing2020(Table1[[#This Row],[Belastbaar loon]])</f>
        <v>4161.1634999999997</v>
      </c>
      <c r="C332" s="6">
        <f>AlgemeneHeffingsKorting2020(Table1[[#This Row],[Belastbaar loon]])</f>
        <v>2711</v>
      </c>
      <c r="D332" s="14">
        <f>ArbeidsKorting2020(Table1[[#This Row],[Belastbaar loon]])</f>
        <v>630.50639999999999</v>
      </c>
      <c r="E332" s="14">
        <f>MAX(Table1[[#This Row],[Loonheffing]]-Table1[[#This Row],[Algemene Heffingskorting]]-Table1[[#This Row],[Arbeidskorting]],0)</f>
        <v>819.65709999999967</v>
      </c>
      <c r="F332" s="6">
        <f>Table1[[#This Row],[Belastbaar loon]]-Table1[[#This Row],[Belasting]]</f>
        <v>10321.3429</v>
      </c>
      <c r="G332" s="2">
        <f>(Table1[[#This Row],[Belastbaar loon]]-Table1[[#This Row],[Netto loon]])/Table1[[#This Row],[Belastbaar loon]]</f>
        <v>7.3571232384884694E-2</v>
      </c>
      <c r="H332" s="14">
        <f ca="1">IF(ROW()=2, 0, INDIRECT(ADDRESS(ROW()-1,COLUMN(E:E))))</f>
        <v>818.80330000000004</v>
      </c>
      <c r="I332" s="14">
        <f ca="1">IF(ROW()=2, Table1[[#This Row],[Netto loon]], INDIRECT(ADDRESS(ROW()-1,COLUMN(F:F))))</f>
        <v>10312.1967</v>
      </c>
      <c r="J332" s="6">
        <f ca="1">IF(ROW()=2, 0, Table1[[#This Row],[Belastbaar loon]]-INDIRECT(ADDRESS(ROW()-1,COLUMN(A:A))))</f>
        <v>10</v>
      </c>
      <c r="K332" s="6">
        <f ca="1">Table1[[#This Row],[Netto loon]]-Table1[[#This Row],[Netto vorige schijf]]</f>
        <v>9.1461999999992258</v>
      </c>
      <c r="L332" s="2">
        <f ca="1">(Table1[[#This Row],[Bruto tov vorige schijf]]-Table1[[#This Row],[Netto tov vorige schijf]])/MAX(Table1[[#This Row],[Bruto tov vorige schijf]],1)</f>
        <v>8.5380000000077422E-2</v>
      </c>
    </row>
    <row r="333" spans="1:12" x14ac:dyDescent="0.25">
      <c r="A333" s="14">
        <v>11151</v>
      </c>
      <c r="B333" s="6">
        <f>LoonHeffing2020(Table1[[#This Row],[Belastbaar loon]])</f>
        <v>4164.8985000000002</v>
      </c>
      <c r="C333" s="6">
        <f>AlgemeneHeffingsKorting2020(Table1[[#This Row],[Belastbaar loon]])</f>
        <v>2711</v>
      </c>
      <c r="D333" s="14">
        <f>ArbeidsKorting2020(Table1[[#This Row],[Belastbaar loon]])</f>
        <v>633.38760000000002</v>
      </c>
      <c r="E333" s="14">
        <f>MAX(Table1[[#This Row],[Loonheffing]]-Table1[[#This Row],[Algemene Heffingskorting]]-Table1[[#This Row],[Arbeidskorting]],0)</f>
        <v>820.51090000000022</v>
      </c>
      <c r="F333" s="6">
        <f>Table1[[#This Row],[Belastbaar loon]]-Table1[[#This Row],[Belasting]]</f>
        <v>10330.489099999999</v>
      </c>
      <c r="G333" s="2">
        <f>(Table1[[#This Row],[Belastbaar loon]]-Table1[[#This Row],[Netto loon]])/Table1[[#This Row],[Belastbaar loon]]</f>
        <v>7.3581822258093552E-2</v>
      </c>
      <c r="H333" s="14">
        <f ca="1">IF(ROW()=2, 0, INDIRECT(ADDRESS(ROW()-1,COLUMN(E:E))))</f>
        <v>819.65709999999967</v>
      </c>
      <c r="I333" s="14">
        <f ca="1">IF(ROW()=2, Table1[[#This Row],[Netto loon]], INDIRECT(ADDRESS(ROW()-1,COLUMN(F:F))))</f>
        <v>10321.3429</v>
      </c>
      <c r="J333" s="6">
        <f ca="1">IF(ROW()=2, 0, Table1[[#This Row],[Belastbaar loon]]-INDIRECT(ADDRESS(ROW()-1,COLUMN(A:A))))</f>
        <v>10</v>
      </c>
      <c r="K333" s="6">
        <f ca="1">Table1[[#This Row],[Netto loon]]-Table1[[#This Row],[Netto vorige schijf]]</f>
        <v>9.1461999999992258</v>
      </c>
      <c r="L333" s="2">
        <f ca="1">(Table1[[#This Row],[Bruto tov vorige schijf]]-Table1[[#This Row],[Netto tov vorige schijf]])/MAX(Table1[[#This Row],[Bruto tov vorige schijf]],1)</f>
        <v>8.5380000000077422E-2</v>
      </c>
    </row>
    <row r="334" spans="1:12" x14ac:dyDescent="0.25">
      <c r="A334" s="14">
        <v>11161</v>
      </c>
      <c r="B334" s="6">
        <f>LoonHeffing2020(Table1[[#This Row],[Belastbaar loon]])</f>
        <v>4168.6334999999999</v>
      </c>
      <c r="C334" s="6">
        <f>AlgemeneHeffingsKorting2020(Table1[[#This Row],[Belastbaar loon]])</f>
        <v>2711</v>
      </c>
      <c r="D334" s="14">
        <f>ArbeidsKorting2020(Table1[[#This Row],[Belastbaar loon]])</f>
        <v>636.26879999999994</v>
      </c>
      <c r="E334" s="14">
        <f>MAX(Table1[[#This Row],[Loonheffing]]-Table1[[#This Row],[Algemene Heffingskorting]]-Table1[[#This Row],[Arbeidskorting]],0)</f>
        <v>821.36469999999997</v>
      </c>
      <c r="F334" s="6">
        <f>Table1[[#This Row],[Belastbaar loon]]-Table1[[#This Row],[Belasting]]</f>
        <v>10339.6353</v>
      </c>
      <c r="G334" s="2">
        <f>(Table1[[#This Row],[Belastbaar loon]]-Table1[[#This Row],[Netto loon]])/Table1[[#This Row],[Belastbaar loon]]</f>
        <v>7.3592393154735244E-2</v>
      </c>
      <c r="H334" s="14">
        <f ca="1">IF(ROW()=2, 0, INDIRECT(ADDRESS(ROW()-1,COLUMN(E:E))))</f>
        <v>820.51090000000022</v>
      </c>
      <c r="I334" s="14">
        <f ca="1">IF(ROW()=2, Table1[[#This Row],[Netto loon]], INDIRECT(ADDRESS(ROW()-1,COLUMN(F:F))))</f>
        <v>10330.489099999999</v>
      </c>
      <c r="J334" s="6">
        <f ca="1">IF(ROW()=2, 0, Table1[[#This Row],[Belastbaar loon]]-INDIRECT(ADDRESS(ROW()-1,COLUMN(A:A))))</f>
        <v>10</v>
      </c>
      <c r="K334" s="6">
        <f ca="1">Table1[[#This Row],[Netto loon]]-Table1[[#This Row],[Netto vorige schijf]]</f>
        <v>9.1462000000010448</v>
      </c>
      <c r="L334" s="2">
        <f ca="1">(Table1[[#This Row],[Bruto tov vorige schijf]]-Table1[[#This Row],[Netto tov vorige schijf]])/MAX(Table1[[#This Row],[Bruto tov vorige schijf]],1)</f>
        <v>8.5379999999895512E-2</v>
      </c>
    </row>
    <row r="335" spans="1:12" x14ac:dyDescent="0.25">
      <c r="A335" s="14">
        <v>11171</v>
      </c>
      <c r="B335" s="6">
        <f>LoonHeffing2020(Table1[[#This Row],[Belastbaar loon]])</f>
        <v>4172.3684999999996</v>
      </c>
      <c r="C335" s="6">
        <f>AlgemeneHeffingsKorting2020(Table1[[#This Row],[Belastbaar loon]])</f>
        <v>2711</v>
      </c>
      <c r="D335" s="14">
        <f>ArbeidsKorting2020(Table1[[#This Row],[Belastbaar loon]])</f>
        <v>639.15</v>
      </c>
      <c r="E335" s="14">
        <f>MAX(Table1[[#This Row],[Loonheffing]]-Table1[[#This Row],[Algemene Heffingskorting]]-Table1[[#This Row],[Arbeidskorting]],0)</f>
        <v>822.21849999999961</v>
      </c>
      <c r="F335" s="6">
        <f>Table1[[#This Row],[Belastbaar loon]]-Table1[[#This Row],[Belasting]]</f>
        <v>10348.781500000001</v>
      </c>
      <c r="G335" s="2">
        <f>(Table1[[#This Row],[Belastbaar loon]]-Table1[[#This Row],[Netto loon]])/Table1[[#This Row],[Belastbaar loon]]</f>
        <v>7.3602945125772007E-2</v>
      </c>
      <c r="H335" s="14">
        <f ca="1">IF(ROW()=2, 0, INDIRECT(ADDRESS(ROW()-1,COLUMN(E:E))))</f>
        <v>821.36469999999997</v>
      </c>
      <c r="I335" s="14">
        <f ca="1">IF(ROW()=2, Table1[[#This Row],[Netto loon]], INDIRECT(ADDRESS(ROW()-1,COLUMN(F:F))))</f>
        <v>10339.6353</v>
      </c>
      <c r="J335" s="6">
        <f ca="1">IF(ROW()=2, 0, Table1[[#This Row],[Belastbaar loon]]-INDIRECT(ADDRESS(ROW()-1,COLUMN(A:A))))</f>
        <v>10</v>
      </c>
      <c r="K335" s="6">
        <f ca="1">Table1[[#This Row],[Netto loon]]-Table1[[#This Row],[Netto vorige schijf]]</f>
        <v>9.1462000000010448</v>
      </c>
      <c r="L335" s="2">
        <f ca="1">(Table1[[#This Row],[Bruto tov vorige schijf]]-Table1[[#This Row],[Netto tov vorige schijf]])/MAX(Table1[[#This Row],[Bruto tov vorige schijf]],1)</f>
        <v>8.5379999999895512E-2</v>
      </c>
    </row>
    <row r="336" spans="1:12" x14ac:dyDescent="0.25">
      <c r="A336" s="14">
        <v>11181</v>
      </c>
      <c r="B336" s="6">
        <f>LoonHeffing2020(Table1[[#This Row],[Belastbaar loon]])</f>
        <v>4176.1035000000002</v>
      </c>
      <c r="C336" s="6">
        <f>AlgemeneHeffingsKorting2020(Table1[[#This Row],[Belastbaar loon]])</f>
        <v>2711</v>
      </c>
      <c r="D336" s="14">
        <f>ArbeidsKorting2020(Table1[[#This Row],[Belastbaar loon]])</f>
        <v>642.03120000000001</v>
      </c>
      <c r="E336" s="14">
        <f>MAX(Table1[[#This Row],[Loonheffing]]-Table1[[#This Row],[Algemene Heffingskorting]]-Table1[[#This Row],[Arbeidskorting]],0)</f>
        <v>823.07230000000015</v>
      </c>
      <c r="F336" s="6">
        <f>Table1[[#This Row],[Belastbaar loon]]-Table1[[#This Row],[Belasting]]</f>
        <v>10357.9277</v>
      </c>
      <c r="G336" s="2">
        <f>(Table1[[#This Row],[Belastbaar loon]]-Table1[[#This Row],[Netto loon]])/Table1[[#This Row],[Belastbaar loon]]</f>
        <v>7.3613478221983705E-2</v>
      </c>
      <c r="H336" s="14">
        <f ca="1">IF(ROW()=2, 0, INDIRECT(ADDRESS(ROW()-1,COLUMN(E:E))))</f>
        <v>822.21849999999961</v>
      </c>
      <c r="I336" s="14">
        <f ca="1">IF(ROW()=2, Table1[[#This Row],[Netto loon]], INDIRECT(ADDRESS(ROW()-1,COLUMN(F:F))))</f>
        <v>10348.781500000001</v>
      </c>
      <c r="J336" s="6">
        <f ca="1">IF(ROW()=2, 0, Table1[[#This Row],[Belastbaar loon]]-INDIRECT(ADDRESS(ROW()-1,COLUMN(A:A))))</f>
        <v>10</v>
      </c>
      <c r="K336" s="6">
        <f ca="1">Table1[[#This Row],[Netto loon]]-Table1[[#This Row],[Netto vorige schijf]]</f>
        <v>9.1461999999992258</v>
      </c>
      <c r="L336" s="2">
        <f ca="1">(Table1[[#This Row],[Bruto tov vorige schijf]]-Table1[[#This Row],[Netto tov vorige schijf]])/MAX(Table1[[#This Row],[Bruto tov vorige schijf]],1)</f>
        <v>8.5380000000077422E-2</v>
      </c>
    </row>
    <row r="337" spans="1:12" x14ac:dyDescent="0.25">
      <c r="A337" s="14">
        <v>11191</v>
      </c>
      <c r="B337" s="6">
        <f>LoonHeffing2020(Table1[[#This Row],[Belastbaar loon]])</f>
        <v>4179.8384999999998</v>
      </c>
      <c r="C337" s="6">
        <f>AlgemeneHeffingsKorting2020(Table1[[#This Row],[Belastbaar loon]])</f>
        <v>2711</v>
      </c>
      <c r="D337" s="14">
        <f>ArbeidsKorting2020(Table1[[#This Row],[Belastbaar loon]])</f>
        <v>644.91239999999993</v>
      </c>
      <c r="E337" s="14">
        <f>MAX(Table1[[#This Row],[Loonheffing]]-Table1[[#This Row],[Algemene Heffingskorting]]-Table1[[#This Row],[Arbeidskorting]],0)</f>
        <v>823.92609999999991</v>
      </c>
      <c r="F337" s="6">
        <f>Table1[[#This Row],[Belastbaar loon]]-Table1[[#This Row],[Belasting]]</f>
        <v>10367.073899999999</v>
      </c>
      <c r="G337" s="2">
        <f>(Table1[[#This Row],[Belastbaar loon]]-Table1[[#This Row],[Netto loon]])/Table1[[#This Row],[Belastbaar loon]]</f>
        <v>7.3623992493968421E-2</v>
      </c>
      <c r="H337" s="14">
        <f ca="1">IF(ROW()=2, 0, INDIRECT(ADDRESS(ROW()-1,COLUMN(E:E))))</f>
        <v>823.07230000000015</v>
      </c>
      <c r="I337" s="14">
        <f ca="1">IF(ROW()=2, Table1[[#This Row],[Netto loon]], INDIRECT(ADDRESS(ROW()-1,COLUMN(F:F))))</f>
        <v>10357.9277</v>
      </c>
      <c r="J337" s="6">
        <f ca="1">IF(ROW()=2, 0, Table1[[#This Row],[Belastbaar loon]]-INDIRECT(ADDRESS(ROW()-1,COLUMN(A:A))))</f>
        <v>10</v>
      </c>
      <c r="K337" s="6">
        <f ca="1">Table1[[#This Row],[Netto loon]]-Table1[[#This Row],[Netto vorige schijf]]</f>
        <v>9.1461999999992258</v>
      </c>
      <c r="L337" s="2">
        <f ca="1">(Table1[[#This Row],[Bruto tov vorige schijf]]-Table1[[#This Row],[Netto tov vorige schijf]])/MAX(Table1[[#This Row],[Bruto tov vorige schijf]],1)</f>
        <v>8.5380000000077422E-2</v>
      </c>
    </row>
    <row r="338" spans="1:12" x14ac:dyDescent="0.25">
      <c r="A338" s="14">
        <v>11201</v>
      </c>
      <c r="B338" s="6">
        <f>LoonHeffing2020(Table1[[#This Row],[Belastbaar loon]])</f>
        <v>4183.5735000000004</v>
      </c>
      <c r="C338" s="6">
        <f>AlgemeneHeffingsKorting2020(Table1[[#This Row],[Belastbaar loon]])</f>
        <v>2711</v>
      </c>
      <c r="D338" s="14">
        <f>ArbeidsKorting2020(Table1[[#This Row],[Belastbaar loon]])</f>
        <v>647.79359999999997</v>
      </c>
      <c r="E338" s="14">
        <f>MAX(Table1[[#This Row],[Loonheffing]]-Table1[[#This Row],[Algemene Heffingskorting]]-Table1[[#This Row],[Arbeidskorting]],0)</f>
        <v>824.77990000000045</v>
      </c>
      <c r="F338" s="6">
        <f>Table1[[#This Row],[Belastbaar loon]]-Table1[[#This Row],[Belasting]]</f>
        <v>10376.220099999999</v>
      </c>
      <c r="G338" s="2">
        <f>(Table1[[#This Row],[Belastbaar loon]]-Table1[[#This Row],[Netto loon]])/Table1[[#This Row],[Belastbaar loon]]</f>
        <v>7.3634487992143685E-2</v>
      </c>
      <c r="H338" s="14">
        <f ca="1">IF(ROW()=2, 0, INDIRECT(ADDRESS(ROW()-1,COLUMN(E:E))))</f>
        <v>823.92609999999991</v>
      </c>
      <c r="I338" s="14">
        <f ca="1">IF(ROW()=2, Table1[[#This Row],[Netto loon]], INDIRECT(ADDRESS(ROW()-1,COLUMN(F:F))))</f>
        <v>10367.073899999999</v>
      </c>
      <c r="J338" s="6">
        <f ca="1">IF(ROW()=2, 0, Table1[[#This Row],[Belastbaar loon]]-INDIRECT(ADDRESS(ROW()-1,COLUMN(A:A))))</f>
        <v>10</v>
      </c>
      <c r="K338" s="6">
        <f ca="1">Table1[[#This Row],[Netto loon]]-Table1[[#This Row],[Netto vorige schijf]]</f>
        <v>9.1461999999992258</v>
      </c>
      <c r="L338" s="2">
        <f ca="1">(Table1[[#This Row],[Bruto tov vorige schijf]]-Table1[[#This Row],[Netto tov vorige schijf]])/MAX(Table1[[#This Row],[Bruto tov vorige schijf]],1)</f>
        <v>8.5380000000077422E-2</v>
      </c>
    </row>
    <row r="339" spans="1:12" x14ac:dyDescent="0.25">
      <c r="A339" s="14">
        <v>11211</v>
      </c>
      <c r="B339" s="6">
        <f>LoonHeffing2020(Table1[[#This Row],[Belastbaar loon]])</f>
        <v>4187.3085000000001</v>
      </c>
      <c r="C339" s="6">
        <f>AlgemeneHeffingsKorting2020(Table1[[#This Row],[Belastbaar loon]])</f>
        <v>2711</v>
      </c>
      <c r="D339" s="14">
        <f>ArbeidsKorting2020(Table1[[#This Row],[Belastbaar loon]])</f>
        <v>650.6748</v>
      </c>
      <c r="E339" s="14">
        <f>MAX(Table1[[#This Row],[Loonheffing]]-Table1[[#This Row],[Algemene Heffingskorting]]-Table1[[#This Row],[Arbeidskorting]],0)</f>
        <v>825.63370000000009</v>
      </c>
      <c r="F339" s="6">
        <f>Table1[[#This Row],[Belastbaar loon]]-Table1[[#This Row],[Belasting]]</f>
        <v>10385.3663</v>
      </c>
      <c r="G339" s="2">
        <f>(Table1[[#This Row],[Belastbaar loon]]-Table1[[#This Row],[Netto loon]])/Table1[[#This Row],[Belastbaar loon]]</f>
        <v>7.3644964766746979E-2</v>
      </c>
      <c r="H339" s="14">
        <f ca="1">IF(ROW()=2, 0, INDIRECT(ADDRESS(ROW()-1,COLUMN(E:E))))</f>
        <v>824.77990000000045</v>
      </c>
      <c r="I339" s="14">
        <f ca="1">IF(ROW()=2, Table1[[#This Row],[Netto loon]], INDIRECT(ADDRESS(ROW()-1,COLUMN(F:F))))</f>
        <v>10376.220099999999</v>
      </c>
      <c r="J339" s="6">
        <f ca="1">IF(ROW()=2, 0, Table1[[#This Row],[Belastbaar loon]]-INDIRECT(ADDRESS(ROW()-1,COLUMN(A:A))))</f>
        <v>10</v>
      </c>
      <c r="K339" s="6">
        <f ca="1">Table1[[#This Row],[Netto loon]]-Table1[[#This Row],[Netto vorige schijf]]</f>
        <v>9.1462000000010448</v>
      </c>
      <c r="L339" s="2">
        <f ca="1">(Table1[[#This Row],[Bruto tov vorige schijf]]-Table1[[#This Row],[Netto tov vorige schijf]])/MAX(Table1[[#This Row],[Bruto tov vorige schijf]],1)</f>
        <v>8.5379999999895512E-2</v>
      </c>
    </row>
    <row r="340" spans="1:12" x14ac:dyDescent="0.25">
      <c r="A340" s="14">
        <v>11221</v>
      </c>
      <c r="B340" s="6">
        <f>LoonHeffing2020(Table1[[#This Row],[Belastbaar loon]])</f>
        <v>4191.0434999999998</v>
      </c>
      <c r="C340" s="6">
        <f>AlgemeneHeffingsKorting2020(Table1[[#This Row],[Belastbaar loon]])</f>
        <v>2711</v>
      </c>
      <c r="D340" s="14">
        <f>ArbeidsKorting2020(Table1[[#This Row],[Belastbaar loon]])</f>
        <v>653.55600000000004</v>
      </c>
      <c r="E340" s="14">
        <f>MAX(Table1[[#This Row],[Loonheffing]]-Table1[[#This Row],[Algemene Heffingskorting]]-Table1[[#This Row],[Arbeidskorting]],0)</f>
        <v>826.48749999999973</v>
      </c>
      <c r="F340" s="6">
        <f>Table1[[#This Row],[Belastbaar loon]]-Table1[[#This Row],[Belasting]]</f>
        <v>10394.512500000001</v>
      </c>
      <c r="G340" s="2">
        <f>(Table1[[#This Row],[Belastbaar loon]]-Table1[[#This Row],[Netto loon]])/Table1[[#This Row],[Belastbaar loon]]</f>
        <v>7.3655422867837023E-2</v>
      </c>
      <c r="H340" s="14">
        <f ca="1">IF(ROW()=2, 0, INDIRECT(ADDRESS(ROW()-1,COLUMN(E:E))))</f>
        <v>825.63370000000009</v>
      </c>
      <c r="I340" s="14">
        <f ca="1">IF(ROW()=2, Table1[[#This Row],[Netto loon]], INDIRECT(ADDRESS(ROW()-1,COLUMN(F:F))))</f>
        <v>10385.3663</v>
      </c>
      <c r="J340" s="6">
        <f ca="1">IF(ROW()=2, 0, Table1[[#This Row],[Belastbaar loon]]-INDIRECT(ADDRESS(ROW()-1,COLUMN(A:A))))</f>
        <v>10</v>
      </c>
      <c r="K340" s="6">
        <f ca="1">Table1[[#This Row],[Netto loon]]-Table1[[#This Row],[Netto vorige schijf]]</f>
        <v>9.1462000000010448</v>
      </c>
      <c r="L340" s="2">
        <f ca="1">(Table1[[#This Row],[Bruto tov vorige schijf]]-Table1[[#This Row],[Netto tov vorige schijf]])/MAX(Table1[[#This Row],[Bruto tov vorige schijf]],1)</f>
        <v>8.5379999999895512E-2</v>
      </c>
    </row>
    <row r="341" spans="1:12" x14ac:dyDescent="0.25">
      <c r="A341" s="14">
        <v>11231</v>
      </c>
      <c r="B341" s="6">
        <f>LoonHeffing2020(Table1[[#This Row],[Belastbaar loon]])</f>
        <v>4194.7785000000003</v>
      </c>
      <c r="C341" s="6">
        <f>AlgemeneHeffingsKorting2020(Table1[[#This Row],[Belastbaar loon]])</f>
        <v>2711</v>
      </c>
      <c r="D341" s="14">
        <f>ArbeidsKorting2020(Table1[[#This Row],[Belastbaar loon]])</f>
        <v>656.43719999999996</v>
      </c>
      <c r="E341" s="14">
        <f>MAX(Table1[[#This Row],[Loonheffing]]-Table1[[#This Row],[Algemene Heffingskorting]]-Table1[[#This Row],[Arbeidskorting]],0)</f>
        <v>827.34130000000039</v>
      </c>
      <c r="F341" s="6">
        <f>Table1[[#This Row],[Belastbaar loon]]-Table1[[#This Row],[Belasting]]</f>
        <v>10403.6587</v>
      </c>
      <c r="G341" s="2">
        <f>(Table1[[#This Row],[Belastbaar loon]]-Table1[[#This Row],[Netto loon]])/Table1[[#This Row],[Belastbaar loon]]</f>
        <v>7.3665862345294278E-2</v>
      </c>
      <c r="H341" s="14">
        <f ca="1">IF(ROW()=2, 0, INDIRECT(ADDRESS(ROW()-1,COLUMN(E:E))))</f>
        <v>826.48749999999973</v>
      </c>
      <c r="I341" s="14">
        <f ca="1">IF(ROW()=2, Table1[[#This Row],[Netto loon]], INDIRECT(ADDRESS(ROW()-1,COLUMN(F:F))))</f>
        <v>10394.512500000001</v>
      </c>
      <c r="J341" s="6">
        <f ca="1">IF(ROW()=2, 0, Table1[[#This Row],[Belastbaar loon]]-INDIRECT(ADDRESS(ROW()-1,COLUMN(A:A))))</f>
        <v>10</v>
      </c>
      <c r="K341" s="6">
        <f ca="1">Table1[[#This Row],[Netto loon]]-Table1[[#This Row],[Netto vorige schijf]]</f>
        <v>9.1461999999992258</v>
      </c>
      <c r="L341" s="2">
        <f ca="1">(Table1[[#This Row],[Bruto tov vorige schijf]]-Table1[[#This Row],[Netto tov vorige schijf]])/MAX(Table1[[#This Row],[Bruto tov vorige schijf]],1)</f>
        <v>8.5380000000077422E-2</v>
      </c>
    </row>
    <row r="342" spans="1:12" x14ac:dyDescent="0.25">
      <c r="A342" s="14">
        <v>11241</v>
      </c>
      <c r="B342" s="6">
        <f>LoonHeffing2020(Table1[[#This Row],[Belastbaar loon]])</f>
        <v>4198.5135</v>
      </c>
      <c r="C342" s="6">
        <f>AlgemeneHeffingsKorting2020(Table1[[#This Row],[Belastbaar loon]])</f>
        <v>2711</v>
      </c>
      <c r="D342" s="14">
        <f>ArbeidsKorting2020(Table1[[#This Row],[Belastbaar loon]])</f>
        <v>659.3184</v>
      </c>
      <c r="E342" s="14">
        <f>MAX(Table1[[#This Row],[Loonheffing]]-Table1[[#This Row],[Algemene Heffingskorting]]-Table1[[#This Row],[Arbeidskorting]],0)</f>
        <v>828.19510000000002</v>
      </c>
      <c r="F342" s="6">
        <f>Table1[[#This Row],[Belastbaar loon]]-Table1[[#This Row],[Belasting]]</f>
        <v>10412.804899999999</v>
      </c>
      <c r="G342" s="2">
        <f>(Table1[[#This Row],[Belastbaar loon]]-Table1[[#This Row],[Netto loon]])/Table1[[#This Row],[Belastbaar loon]]</f>
        <v>7.3676283248821348E-2</v>
      </c>
      <c r="H342" s="14">
        <f ca="1">IF(ROW()=2, 0, INDIRECT(ADDRESS(ROW()-1,COLUMN(E:E))))</f>
        <v>827.34130000000039</v>
      </c>
      <c r="I342" s="14">
        <f ca="1">IF(ROW()=2, Table1[[#This Row],[Netto loon]], INDIRECT(ADDRESS(ROW()-1,COLUMN(F:F))))</f>
        <v>10403.6587</v>
      </c>
      <c r="J342" s="6">
        <f ca="1">IF(ROW()=2, 0, Table1[[#This Row],[Belastbaar loon]]-INDIRECT(ADDRESS(ROW()-1,COLUMN(A:A))))</f>
        <v>10</v>
      </c>
      <c r="K342" s="6">
        <f ca="1">Table1[[#This Row],[Netto loon]]-Table1[[#This Row],[Netto vorige schijf]]</f>
        <v>9.1461999999992258</v>
      </c>
      <c r="L342" s="2">
        <f ca="1">(Table1[[#This Row],[Bruto tov vorige schijf]]-Table1[[#This Row],[Netto tov vorige schijf]])/MAX(Table1[[#This Row],[Bruto tov vorige schijf]],1)</f>
        <v>8.5380000000077422E-2</v>
      </c>
    </row>
    <row r="343" spans="1:12" x14ac:dyDescent="0.25">
      <c r="A343" s="14">
        <v>11251</v>
      </c>
      <c r="B343" s="6">
        <f>LoonHeffing2020(Table1[[#This Row],[Belastbaar loon]])</f>
        <v>4202.2484999999997</v>
      </c>
      <c r="C343" s="6">
        <f>AlgemeneHeffingsKorting2020(Table1[[#This Row],[Belastbaar loon]])</f>
        <v>2711</v>
      </c>
      <c r="D343" s="14">
        <f>ArbeidsKorting2020(Table1[[#This Row],[Belastbaar loon]])</f>
        <v>662.19960000000003</v>
      </c>
      <c r="E343" s="14">
        <f>MAX(Table1[[#This Row],[Loonheffing]]-Table1[[#This Row],[Algemene Heffingskorting]]-Table1[[#This Row],[Arbeidskorting]],0)</f>
        <v>829.04889999999966</v>
      </c>
      <c r="F343" s="6">
        <f>Table1[[#This Row],[Belastbaar loon]]-Table1[[#This Row],[Belasting]]</f>
        <v>10421.9511</v>
      </c>
      <c r="G343" s="2">
        <f>(Table1[[#This Row],[Belastbaar loon]]-Table1[[#This Row],[Netto loon]])/Table1[[#This Row],[Belastbaar loon]]</f>
        <v>7.3686685627944157E-2</v>
      </c>
      <c r="H343" s="14">
        <f ca="1">IF(ROW()=2, 0, INDIRECT(ADDRESS(ROW()-1,COLUMN(E:E))))</f>
        <v>828.19510000000002</v>
      </c>
      <c r="I343" s="14">
        <f ca="1">IF(ROW()=2, Table1[[#This Row],[Netto loon]], INDIRECT(ADDRESS(ROW()-1,COLUMN(F:F))))</f>
        <v>10412.804899999999</v>
      </c>
      <c r="J343" s="6">
        <f ca="1">IF(ROW()=2, 0, Table1[[#This Row],[Belastbaar loon]]-INDIRECT(ADDRESS(ROW()-1,COLUMN(A:A))))</f>
        <v>10</v>
      </c>
      <c r="K343" s="6">
        <f ca="1">Table1[[#This Row],[Netto loon]]-Table1[[#This Row],[Netto vorige schijf]]</f>
        <v>9.1462000000010448</v>
      </c>
      <c r="L343" s="2">
        <f ca="1">(Table1[[#This Row],[Bruto tov vorige schijf]]-Table1[[#This Row],[Netto tov vorige schijf]])/MAX(Table1[[#This Row],[Bruto tov vorige schijf]],1)</f>
        <v>8.5379999999895512E-2</v>
      </c>
    </row>
    <row r="344" spans="1:12" x14ac:dyDescent="0.25">
      <c r="A344" s="14">
        <v>11261</v>
      </c>
      <c r="B344" s="6">
        <f>LoonHeffing2020(Table1[[#This Row],[Belastbaar loon]])</f>
        <v>4205.9835000000003</v>
      </c>
      <c r="C344" s="6">
        <f>AlgemeneHeffingsKorting2020(Table1[[#This Row],[Belastbaar loon]])</f>
        <v>2711</v>
      </c>
      <c r="D344" s="14">
        <f>ArbeidsKorting2020(Table1[[#This Row],[Belastbaar loon]])</f>
        <v>665.08079999999995</v>
      </c>
      <c r="E344" s="14">
        <f>MAX(Table1[[#This Row],[Loonheffing]]-Table1[[#This Row],[Algemene Heffingskorting]]-Table1[[#This Row],[Arbeidskorting]],0)</f>
        <v>829.90270000000032</v>
      </c>
      <c r="F344" s="6">
        <f>Table1[[#This Row],[Belastbaar loon]]-Table1[[#This Row],[Belasting]]</f>
        <v>10431.097299999999</v>
      </c>
      <c r="G344" s="2">
        <f>(Table1[[#This Row],[Belastbaar loon]]-Table1[[#This Row],[Netto loon]])/Table1[[#This Row],[Belastbaar loon]]</f>
        <v>7.3697069532013187E-2</v>
      </c>
      <c r="H344" s="14">
        <f ca="1">IF(ROW()=2, 0, INDIRECT(ADDRESS(ROW()-1,COLUMN(E:E))))</f>
        <v>829.04889999999966</v>
      </c>
      <c r="I344" s="14">
        <f ca="1">IF(ROW()=2, Table1[[#This Row],[Netto loon]], INDIRECT(ADDRESS(ROW()-1,COLUMN(F:F))))</f>
        <v>10421.9511</v>
      </c>
      <c r="J344" s="6">
        <f ca="1">IF(ROW()=2, 0, Table1[[#This Row],[Belastbaar loon]]-INDIRECT(ADDRESS(ROW()-1,COLUMN(A:A))))</f>
        <v>10</v>
      </c>
      <c r="K344" s="6">
        <f ca="1">Table1[[#This Row],[Netto loon]]-Table1[[#This Row],[Netto vorige schijf]]</f>
        <v>9.1461999999992258</v>
      </c>
      <c r="L344" s="2">
        <f ca="1">(Table1[[#This Row],[Bruto tov vorige schijf]]-Table1[[#This Row],[Netto tov vorige schijf]])/MAX(Table1[[#This Row],[Bruto tov vorige schijf]],1)</f>
        <v>8.5380000000077422E-2</v>
      </c>
    </row>
    <row r="345" spans="1:12" x14ac:dyDescent="0.25">
      <c r="A345" s="14">
        <v>11271</v>
      </c>
      <c r="B345" s="6">
        <f>LoonHeffing2020(Table1[[#This Row],[Belastbaar loon]])</f>
        <v>4209.7184999999999</v>
      </c>
      <c r="C345" s="6">
        <f>AlgemeneHeffingsKorting2020(Table1[[#This Row],[Belastbaar loon]])</f>
        <v>2711</v>
      </c>
      <c r="D345" s="14">
        <f>ArbeidsKorting2020(Table1[[#This Row],[Belastbaar loon]])</f>
        <v>667.96199999999999</v>
      </c>
      <c r="E345" s="14">
        <f>MAX(Table1[[#This Row],[Loonheffing]]-Table1[[#This Row],[Algemene Heffingskorting]]-Table1[[#This Row],[Arbeidskorting]],0)</f>
        <v>830.75649999999996</v>
      </c>
      <c r="F345" s="6">
        <f>Table1[[#This Row],[Belastbaar loon]]-Table1[[#This Row],[Belasting]]</f>
        <v>10440.2435</v>
      </c>
      <c r="G345" s="2">
        <f>(Table1[[#This Row],[Belastbaar loon]]-Table1[[#This Row],[Netto loon]])/Table1[[#This Row],[Belastbaar loon]]</f>
        <v>7.3707435010203132E-2</v>
      </c>
      <c r="H345" s="14">
        <f ca="1">IF(ROW()=2, 0, INDIRECT(ADDRESS(ROW()-1,COLUMN(E:E))))</f>
        <v>829.90270000000032</v>
      </c>
      <c r="I345" s="14">
        <f ca="1">IF(ROW()=2, Table1[[#This Row],[Netto loon]], INDIRECT(ADDRESS(ROW()-1,COLUMN(F:F))))</f>
        <v>10431.097299999999</v>
      </c>
      <c r="J345" s="6">
        <f ca="1">IF(ROW()=2, 0, Table1[[#This Row],[Belastbaar loon]]-INDIRECT(ADDRESS(ROW()-1,COLUMN(A:A))))</f>
        <v>10</v>
      </c>
      <c r="K345" s="6">
        <f ca="1">Table1[[#This Row],[Netto loon]]-Table1[[#This Row],[Netto vorige schijf]]</f>
        <v>9.1462000000010448</v>
      </c>
      <c r="L345" s="2">
        <f ca="1">(Table1[[#This Row],[Bruto tov vorige schijf]]-Table1[[#This Row],[Netto tov vorige schijf]])/MAX(Table1[[#This Row],[Bruto tov vorige schijf]],1)</f>
        <v>8.5379999999895512E-2</v>
      </c>
    </row>
    <row r="346" spans="1:12" x14ac:dyDescent="0.25">
      <c r="A346" s="14">
        <v>11281</v>
      </c>
      <c r="B346" s="6">
        <f>LoonHeffing2020(Table1[[#This Row],[Belastbaar loon]])</f>
        <v>4213.4534999999996</v>
      </c>
      <c r="C346" s="6">
        <f>AlgemeneHeffingsKorting2020(Table1[[#This Row],[Belastbaar loon]])</f>
        <v>2711</v>
      </c>
      <c r="D346" s="14">
        <f>ArbeidsKorting2020(Table1[[#This Row],[Belastbaar loon]])</f>
        <v>670.84320000000002</v>
      </c>
      <c r="E346" s="14">
        <f>MAX(Table1[[#This Row],[Loonheffing]]-Table1[[#This Row],[Algemene Heffingskorting]]-Table1[[#This Row],[Arbeidskorting]],0)</f>
        <v>831.6102999999996</v>
      </c>
      <c r="F346" s="6">
        <f>Table1[[#This Row],[Belastbaar loon]]-Table1[[#This Row],[Belasting]]</f>
        <v>10449.3897</v>
      </c>
      <c r="G346" s="2">
        <f>(Table1[[#This Row],[Belastbaar loon]]-Table1[[#This Row],[Netto loon]])/Table1[[#This Row],[Belastbaar loon]]</f>
        <v>7.371778211151496E-2</v>
      </c>
      <c r="H346" s="14">
        <f t="shared" ref="H346:H409" ca="1" si="0">IF(ROW()=2, 0, INDIRECT(ADDRESS(ROW()-1,COLUMN(E:E))))</f>
        <v>830.75649999999996</v>
      </c>
      <c r="I346" s="14">
        <f ca="1">IF(ROW()=2, Table1[[#This Row],[Netto loon]], INDIRECT(ADDRESS(ROW()-1,COLUMN(F:F))))</f>
        <v>10440.2435</v>
      </c>
      <c r="J346" s="6">
        <f ca="1">IF(ROW()=2, 0, Table1[[#This Row],[Belastbaar loon]]-INDIRECT(ADDRESS(ROW()-1,COLUMN(A:A))))</f>
        <v>10</v>
      </c>
      <c r="K346" s="6">
        <f ca="1">Table1[[#This Row],[Netto loon]]-Table1[[#This Row],[Netto vorige schijf]]</f>
        <v>9.1461999999992258</v>
      </c>
      <c r="L346" s="2">
        <f ca="1">(Table1[[#This Row],[Bruto tov vorige schijf]]-Table1[[#This Row],[Netto tov vorige schijf]])/MAX(Table1[[#This Row],[Bruto tov vorige schijf]],1)</f>
        <v>8.5380000000077422E-2</v>
      </c>
    </row>
    <row r="347" spans="1:12" x14ac:dyDescent="0.25">
      <c r="A347" s="14">
        <v>11291</v>
      </c>
      <c r="B347" s="6">
        <f>LoonHeffing2020(Table1[[#This Row],[Belastbaar loon]])</f>
        <v>4217.1885000000002</v>
      </c>
      <c r="C347" s="6">
        <f>AlgemeneHeffingsKorting2020(Table1[[#This Row],[Belastbaar loon]])</f>
        <v>2711</v>
      </c>
      <c r="D347" s="14">
        <f>ArbeidsKorting2020(Table1[[#This Row],[Belastbaar loon]])</f>
        <v>673.72439999999995</v>
      </c>
      <c r="E347" s="14">
        <f>MAX(Table1[[#This Row],[Loonheffing]]-Table1[[#This Row],[Algemene Heffingskorting]]-Table1[[#This Row],[Arbeidskorting]],0)</f>
        <v>832.46410000000026</v>
      </c>
      <c r="F347" s="6">
        <f>Table1[[#This Row],[Belastbaar loon]]-Table1[[#This Row],[Belasting]]</f>
        <v>10458.535899999999</v>
      </c>
      <c r="G347" s="2">
        <f>(Table1[[#This Row],[Belastbaar loon]]-Table1[[#This Row],[Netto loon]])/Table1[[#This Row],[Belastbaar loon]]</f>
        <v>7.3728110884775572E-2</v>
      </c>
      <c r="H347" s="14">
        <f t="shared" ca="1" si="0"/>
        <v>831.6102999999996</v>
      </c>
      <c r="I347" s="14">
        <f ca="1">IF(ROW()=2, Table1[[#This Row],[Netto loon]], INDIRECT(ADDRESS(ROW()-1,COLUMN(F:F))))</f>
        <v>10449.3897</v>
      </c>
      <c r="J347" s="6">
        <f ca="1">IF(ROW()=2, 0, Table1[[#This Row],[Belastbaar loon]]-INDIRECT(ADDRESS(ROW()-1,COLUMN(A:A))))</f>
        <v>10</v>
      </c>
      <c r="K347" s="6">
        <f ca="1">Table1[[#This Row],[Netto loon]]-Table1[[#This Row],[Netto vorige schijf]]</f>
        <v>9.1461999999992258</v>
      </c>
      <c r="L347" s="2">
        <f ca="1">(Table1[[#This Row],[Bruto tov vorige schijf]]-Table1[[#This Row],[Netto tov vorige schijf]])/MAX(Table1[[#This Row],[Bruto tov vorige schijf]],1)</f>
        <v>8.5380000000077422E-2</v>
      </c>
    </row>
    <row r="348" spans="1:12" x14ac:dyDescent="0.25">
      <c r="A348" s="14">
        <v>11301</v>
      </c>
      <c r="B348" s="6">
        <f>LoonHeffing2020(Table1[[#This Row],[Belastbaar loon]])</f>
        <v>4220.9234999999999</v>
      </c>
      <c r="C348" s="6">
        <f>AlgemeneHeffingsKorting2020(Table1[[#This Row],[Belastbaar loon]])</f>
        <v>2711</v>
      </c>
      <c r="D348" s="14">
        <f>ArbeidsKorting2020(Table1[[#This Row],[Belastbaar loon]])</f>
        <v>676.60559999999998</v>
      </c>
      <c r="E348" s="14">
        <f>MAX(Table1[[#This Row],[Loonheffing]]-Table1[[#This Row],[Algemene Heffingskorting]]-Table1[[#This Row],[Arbeidskorting]],0)</f>
        <v>833.3178999999999</v>
      </c>
      <c r="F348" s="6">
        <f>Table1[[#This Row],[Belastbaar loon]]-Table1[[#This Row],[Belasting]]</f>
        <v>10467.6821</v>
      </c>
      <c r="G348" s="2">
        <f>(Table1[[#This Row],[Belastbaar loon]]-Table1[[#This Row],[Netto loon]])/Table1[[#This Row],[Belastbaar loon]]</f>
        <v>7.3738421378639063E-2</v>
      </c>
      <c r="H348" s="14">
        <f t="shared" ca="1" si="0"/>
        <v>832.46410000000026</v>
      </c>
      <c r="I348" s="14">
        <f ca="1">IF(ROW()=2, Table1[[#This Row],[Netto loon]], INDIRECT(ADDRESS(ROW()-1,COLUMN(F:F))))</f>
        <v>10458.535899999999</v>
      </c>
      <c r="J348" s="6">
        <f ca="1">IF(ROW()=2, 0, Table1[[#This Row],[Belastbaar loon]]-INDIRECT(ADDRESS(ROW()-1,COLUMN(A:A))))</f>
        <v>10</v>
      </c>
      <c r="K348" s="6">
        <f ca="1">Table1[[#This Row],[Netto loon]]-Table1[[#This Row],[Netto vorige schijf]]</f>
        <v>9.1462000000010448</v>
      </c>
      <c r="L348" s="2">
        <f ca="1">(Table1[[#This Row],[Bruto tov vorige schijf]]-Table1[[#This Row],[Netto tov vorige schijf]])/MAX(Table1[[#This Row],[Bruto tov vorige schijf]],1)</f>
        <v>8.5379999999895512E-2</v>
      </c>
    </row>
    <row r="349" spans="1:12" x14ac:dyDescent="0.25">
      <c r="A349" s="14">
        <v>11311</v>
      </c>
      <c r="B349" s="6">
        <f>LoonHeffing2020(Table1[[#This Row],[Belastbaar loon]])</f>
        <v>4224.6584999999995</v>
      </c>
      <c r="C349" s="6">
        <f>AlgemeneHeffingsKorting2020(Table1[[#This Row],[Belastbaar loon]])</f>
        <v>2711</v>
      </c>
      <c r="D349" s="14">
        <f>ArbeidsKorting2020(Table1[[#This Row],[Belastbaar loon]])</f>
        <v>679.48680000000002</v>
      </c>
      <c r="E349" s="14">
        <f>MAX(Table1[[#This Row],[Loonheffing]]-Table1[[#This Row],[Algemene Heffingskorting]]-Table1[[#This Row],[Arbeidskorting]],0)</f>
        <v>834.17169999999953</v>
      </c>
      <c r="F349" s="6">
        <f>Table1[[#This Row],[Belastbaar loon]]-Table1[[#This Row],[Belasting]]</f>
        <v>10476.828300000001</v>
      </c>
      <c r="G349" s="2">
        <f>(Table1[[#This Row],[Belastbaar loon]]-Table1[[#This Row],[Netto loon]])/Table1[[#This Row],[Belastbaar loon]]</f>
        <v>7.3748713641587749E-2</v>
      </c>
      <c r="H349" s="14">
        <f t="shared" ca="1" si="0"/>
        <v>833.3178999999999</v>
      </c>
      <c r="I349" s="14">
        <f ca="1">IF(ROW()=2, Table1[[#This Row],[Netto loon]], INDIRECT(ADDRESS(ROW()-1,COLUMN(F:F))))</f>
        <v>10467.6821</v>
      </c>
      <c r="J349" s="6">
        <f ca="1">IF(ROW()=2, 0, Table1[[#This Row],[Belastbaar loon]]-INDIRECT(ADDRESS(ROW()-1,COLUMN(A:A))))</f>
        <v>10</v>
      </c>
      <c r="K349" s="6">
        <f ca="1">Table1[[#This Row],[Netto loon]]-Table1[[#This Row],[Netto vorige schijf]]</f>
        <v>9.1462000000010448</v>
      </c>
      <c r="L349" s="2">
        <f ca="1">(Table1[[#This Row],[Bruto tov vorige schijf]]-Table1[[#This Row],[Netto tov vorige schijf]])/MAX(Table1[[#This Row],[Bruto tov vorige schijf]],1)</f>
        <v>8.5379999999895512E-2</v>
      </c>
    </row>
    <row r="350" spans="1:12" x14ac:dyDescent="0.25">
      <c r="A350" s="14">
        <v>11321</v>
      </c>
      <c r="B350" s="6">
        <f>LoonHeffing2020(Table1[[#This Row],[Belastbaar loon]])</f>
        <v>4228.3935000000001</v>
      </c>
      <c r="C350" s="6">
        <f>AlgemeneHeffingsKorting2020(Table1[[#This Row],[Belastbaar loon]])</f>
        <v>2711</v>
      </c>
      <c r="D350" s="14">
        <f>ArbeidsKorting2020(Table1[[#This Row],[Belastbaar loon]])</f>
        <v>682.36799999999994</v>
      </c>
      <c r="E350" s="14">
        <f>MAX(Table1[[#This Row],[Loonheffing]]-Table1[[#This Row],[Algemene Heffingskorting]]-Table1[[#This Row],[Arbeidskorting]],0)</f>
        <v>835.02550000000019</v>
      </c>
      <c r="F350" s="6">
        <f>Table1[[#This Row],[Belastbaar loon]]-Table1[[#This Row],[Belasting]]</f>
        <v>10485.9745</v>
      </c>
      <c r="G350" s="2">
        <f>(Table1[[#This Row],[Belastbaar loon]]-Table1[[#This Row],[Netto loon]])/Table1[[#This Row],[Belastbaar loon]]</f>
        <v>7.3758987721932665E-2</v>
      </c>
      <c r="H350" s="14">
        <f t="shared" ca="1" si="0"/>
        <v>834.17169999999953</v>
      </c>
      <c r="I350" s="14">
        <f ca="1">IF(ROW()=2, Table1[[#This Row],[Netto loon]], INDIRECT(ADDRESS(ROW()-1,COLUMN(F:F))))</f>
        <v>10476.828300000001</v>
      </c>
      <c r="J350" s="6">
        <f ca="1">IF(ROW()=2, 0, Table1[[#This Row],[Belastbaar loon]]-INDIRECT(ADDRESS(ROW()-1,COLUMN(A:A))))</f>
        <v>10</v>
      </c>
      <c r="K350" s="6">
        <f ca="1">Table1[[#This Row],[Netto loon]]-Table1[[#This Row],[Netto vorige schijf]]</f>
        <v>9.1461999999992258</v>
      </c>
      <c r="L350" s="2">
        <f ca="1">(Table1[[#This Row],[Bruto tov vorige schijf]]-Table1[[#This Row],[Netto tov vorige schijf]])/MAX(Table1[[#This Row],[Bruto tov vorige schijf]],1)</f>
        <v>8.5380000000077422E-2</v>
      </c>
    </row>
    <row r="351" spans="1:12" x14ac:dyDescent="0.25">
      <c r="A351" s="14">
        <v>11331</v>
      </c>
      <c r="B351" s="6">
        <f>LoonHeffing2020(Table1[[#This Row],[Belastbaar loon]])</f>
        <v>4232.1284999999998</v>
      </c>
      <c r="C351" s="6">
        <f>AlgemeneHeffingsKorting2020(Table1[[#This Row],[Belastbaar loon]])</f>
        <v>2711</v>
      </c>
      <c r="D351" s="14">
        <f>ArbeidsKorting2020(Table1[[#This Row],[Belastbaar loon]])</f>
        <v>685.24919999999997</v>
      </c>
      <c r="E351" s="14">
        <f>MAX(Table1[[#This Row],[Loonheffing]]-Table1[[#This Row],[Algemene Heffingskorting]]-Table1[[#This Row],[Arbeidskorting]],0)</f>
        <v>835.87929999999983</v>
      </c>
      <c r="F351" s="6">
        <f>Table1[[#This Row],[Belastbaar loon]]-Table1[[#This Row],[Belasting]]</f>
        <v>10495.120699999999</v>
      </c>
      <c r="G351" s="2">
        <f>(Table1[[#This Row],[Belastbaar loon]]-Table1[[#This Row],[Netto loon]])/Table1[[#This Row],[Belastbaar loon]]</f>
        <v>7.3769243667814011E-2</v>
      </c>
      <c r="H351" s="14">
        <f t="shared" ca="1" si="0"/>
        <v>835.02550000000019</v>
      </c>
      <c r="I351" s="14">
        <f ca="1">IF(ROW()=2, Table1[[#This Row],[Netto loon]], INDIRECT(ADDRESS(ROW()-1,COLUMN(F:F))))</f>
        <v>10485.9745</v>
      </c>
      <c r="J351" s="6">
        <f ca="1">IF(ROW()=2, 0, Table1[[#This Row],[Belastbaar loon]]-INDIRECT(ADDRESS(ROW()-1,COLUMN(A:A))))</f>
        <v>10</v>
      </c>
      <c r="K351" s="6">
        <f ca="1">Table1[[#This Row],[Netto loon]]-Table1[[#This Row],[Netto vorige schijf]]</f>
        <v>9.1461999999992258</v>
      </c>
      <c r="L351" s="2">
        <f ca="1">(Table1[[#This Row],[Bruto tov vorige schijf]]-Table1[[#This Row],[Netto tov vorige schijf]])/MAX(Table1[[#This Row],[Bruto tov vorige schijf]],1)</f>
        <v>8.5380000000077422E-2</v>
      </c>
    </row>
    <row r="352" spans="1:12" x14ac:dyDescent="0.25">
      <c r="A352" s="14">
        <v>11341</v>
      </c>
      <c r="B352" s="6">
        <f>LoonHeffing2020(Table1[[#This Row],[Belastbaar loon]])</f>
        <v>4235.8635000000004</v>
      </c>
      <c r="C352" s="6">
        <f>AlgemeneHeffingsKorting2020(Table1[[#This Row],[Belastbaar loon]])</f>
        <v>2711</v>
      </c>
      <c r="D352" s="14">
        <f>ArbeidsKorting2020(Table1[[#This Row],[Belastbaar loon]])</f>
        <v>688.13040000000001</v>
      </c>
      <c r="E352" s="14">
        <f>MAX(Table1[[#This Row],[Loonheffing]]-Table1[[#This Row],[Algemene Heffingskorting]]-Table1[[#This Row],[Arbeidskorting]],0)</f>
        <v>836.73310000000038</v>
      </c>
      <c r="F352" s="6">
        <f>Table1[[#This Row],[Belastbaar loon]]-Table1[[#This Row],[Belasting]]</f>
        <v>10504.266899999999</v>
      </c>
      <c r="G352" s="2">
        <f>(Table1[[#This Row],[Belastbaar loon]]-Table1[[#This Row],[Netto loon]])/Table1[[#This Row],[Belastbaar loon]]</f>
        <v>7.3779481527202304E-2</v>
      </c>
      <c r="H352" s="14">
        <f t="shared" ca="1" si="0"/>
        <v>835.87929999999983</v>
      </c>
      <c r="I352" s="14">
        <f ca="1">IF(ROW()=2, Table1[[#This Row],[Netto loon]], INDIRECT(ADDRESS(ROW()-1,COLUMN(F:F))))</f>
        <v>10495.120699999999</v>
      </c>
      <c r="J352" s="6">
        <f ca="1">IF(ROW()=2, 0, Table1[[#This Row],[Belastbaar loon]]-INDIRECT(ADDRESS(ROW()-1,COLUMN(A:A))))</f>
        <v>10</v>
      </c>
      <c r="K352" s="6">
        <f ca="1">Table1[[#This Row],[Netto loon]]-Table1[[#This Row],[Netto vorige schijf]]</f>
        <v>9.1461999999992258</v>
      </c>
      <c r="L352" s="2">
        <f ca="1">(Table1[[#This Row],[Bruto tov vorige schijf]]-Table1[[#This Row],[Netto tov vorige schijf]])/MAX(Table1[[#This Row],[Bruto tov vorige schijf]],1)</f>
        <v>8.5380000000077422E-2</v>
      </c>
    </row>
    <row r="353" spans="1:12" x14ac:dyDescent="0.25">
      <c r="A353" s="14">
        <v>11351</v>
      </c>
      <c r="B353" s="6">
        <f>LoonHeffing2020(Table1[[#This Row],[Belastbaar loon]])</f>
        <v>4239.5985000000001</v>
      </c>
      <c r="C353" s="6">
        <f>AlgemeneHeffingsKorting2020(Table1[[#This Row],[Belastbaar loon]])</f>
        <v>2711</v>
      </c>
      <c r="D353" s="14">
        <f>ArbeidsKorting2020(Table1[[#This Row],[Belastbaar loon]])</f>
        <v>691.01159999999993</v>
      </c>
      <c r="E353" s="14">
        <f>MAX(Table1[[#This Row],[Loonheffing]]-Table1[[#This Row],[Algemene Heffingskorting]]-Table1[[#This Row],[Arbeidskorting]],0)</f>
        <v>837.58690000000013</v>
      </c>
      <c r="F353" s="6">
        <f>Table1[[#This Row],[Belastbaar loon]]-Table1[[#This Row],[Belasting]]</f>
        <v>10513.4131</v>
      </c>
      <c r="G353" s="2">
        <f>(Table1[[#This Row],[Belastbaar loon]]-Table1[[#This Row],[Netto loon]])/Table1[[#This Row],[Belastbaar loon]]</f>
        <v>7.3789701347898889E-2</v>
      </c>
      <c r="H353" s="14">
        <f t="shared" ca="1" si="0"/>
        <v>836.73310000000038</v>
      </c>
      <c r="I353" s="14">
        <f ca="1">IF(ROW()=2, Table1[[#This Row],[Netto loon]], INDIRECT(ADDRESS(ROW()-1,COLUMN(F:F))))</f>
        <v>10504.266899999999</v>
      </c>
      <c r="J353" s="6">
        <f ca="1">IF(ROW()=2, 0, Table1[[#This Row],[Belastbaar loon]]-INDIRECT(ADDRESS(ROW()-1,COLUMN(A:A))))</f>
        <v>10</v>
      </c>
      <c r="K353" s="6">
        <f ca="1">Table1[[#This Row],[Netto loon]]-Table1[[#This Row],[Netto vorige schijf]]</f>
        <v>9.1462000000010448</v>
      </c>
      <c r="L353" s="2">
        <f ca="1">(Table1[[#This Row],[Bruto tov vorige schijf]]-Table1[[#This Row],[Netto tov vorige schijf]])/MAX(Table1[[#This Row],[Bruto tov vorige schijf]],1)</f>
        <v>8.5379999999895512E-2</v>
      </c>
    </row>
    <row r="354" spans="1:12" x14ac:dyDescent="0.25">
      <c r="A354" s="14">
        <v>11361</v>
      </c>
      <c r="B354" s="6">
        <f>LoonHeffing2020(Table1[[#This Row],[Belastbaar loon]])</f>
        <v>4243.3334999999997</v>
      </c>
      <c r="C354" s="6">
        <f>AlgemeneHeffingsKorting2020(Table1[[#This Row],[Belastbaar loon]])</f>
        <v>2711</v>
      </c>
      <c r="D354" s="14">
        <f>ArbeidsKorting2020(Table1[[#This Row],[Belastbaar loon]])</f>
        <v>693.89279999999997</v>
      </c>
      <c r="E354" s="14">
        <f>MAX(Table1[[#This Row],[Loonheffing]]-Table1[[#This Row],[Algemene Heffingskorting]]-Table1[[#This Row],[Arbeidskorting]],0)</f>
        <v>838.44069999999977</v>
      </c>
      <c r="F354" s="6">
        <f>Table1[[#This Row],[Belastbaar loon]]-Table1[[#This Row],[Belasting]]</f>
        <v>10522.559300000001</v>
      </c>
      <c r="G354" s="2">
        <f>(Table1[[#This Row],[Belastbaar loon]]-Table1[[#This Row],[Netto loon]])/Table1[[#This Row],[Belastbaar loon]]</f>
        <v>7.3799903177537124E-2</v>
      </c>
      <c r="H354" s="14">
        <f t="shared" ca="1" si="0"/>
        <v>837.58690000000013</v>
      </c>
      <c r="I354" s="14">
        <f ca="1">IF(ROW()=2, Table1[[#This Row],[Netto loon]], INDIRECT(ADDRESS(ROW()-1,COLUMN(F:F))))</f>
        <v>10513.4131</v>
      </c>
      <c r="J354" s="6">
        <f ca="1">IF(ROW()=2, 0, Table1[[#This Row],[Belastbaar loon]]-INDIRECT(ADDRESS(ROW()-1,COLUMN(A:A))))</f>
        <v>10</v>
      </c>
      <c r="K354" s="6">
        <f ca="1">Table1[[#This Row],[Netto loon]]-Table1[[#This Row],[Netto vorige schijf]]</f>
        <v>9.1462000000010448</v>
      </c>
      <c r="L354" s="2">
        <f ca="1">(Table1[[#This Row],[Bruto tov vorige schijf]]-Table1[[#This Row],[Netto tov vorige schijf]])/MAX(Table1[[#This Row],[Bruto tov vorige schijf]],1)</f>
        <v>8.5379999999895512E-2</v>
      </c>
    </row>
    <row r="355" spans="1:12" x14ac:dyDescent="0.25">
      <c r="A355" s="14">
        <v>11371</v>
      </c>
      <c r="B355" s="6">
        <f>LoonHeffing2020(Table1[[#This Row],[Belastbaar loon]])</f>
        <v>4247.0685000000003</v>
      </c>
      <c r="C355" s="6">
        <f>AlgemeneHeffingsKorting2020(Table1[[#This Row],[Belastbaar loon]])</f>
        <v>2711</v>
      </c>
      <c r="D355" s="14">
        <f>ArbeidsKorting2020(Table1[[#This Row],[Belastbaar loon]])</f>
        <v>696.774</v>
      </c>
      <c r="E355" s="14">
        <f>MAX(Table1[[#This Row],[Loonheffing]]-Table1[[#This Row],[Algemene Heffingskorting]]-Table1[[#This Row],[Arbeidskorting]],0)</f>
        <v>839.29450000000031</v>
      </c>
      <c r="F355" s="6">
        <f>Table1[[#This Row],[Belastbaar loon]]-Table1[[#This Row],[Belasting]]</f>
        <v>10531.7055</v>
      </c>
      <c r="G355" s="2">
        <f>(Table1[[#This Row],[Belastbaar loon]]-Table1[[#This Row],[Netto loon]])/Table1[[#This Row],[Belastbaar loon]]</f>
        <v>7.3810087063582802E-2</v>
      </c>
      <c r="H355" s="14">
        <f t="shared" ca="1" si="0"/>
        <v>838.44069999999977</v>
      </c>
      <c r="I355" s="14">
        <f ca="1">IF(ROW()=2, Table1[[#This Row],[Netto loon]], INDIRECT(ADDRESS(ROW()-1,COLUMN(F:F))))</f>
        <v>10522.559300000001</v>
      </c>
      <c r="J355" s="6">
        <f ca="1">IF(ROW()=2, 0, Table1[[#This Row],[Belastbaar loon]]-INDIRECT(ADDRESS(ROW()-1,COLUMN(A:A))))</f>
        <v>10</v>
      </c>
      <c r="K355" s="6">
        <f ca="1">Table1[[#This Row],[Netto loon]]-Table1[[#This Row],[Netto vorige schijf]]</f>
        <v>9.1461999999992258</v>
      </c>
      <c r="L355" s="2">
        <f ca="1">(Table1[[#This Row],[Bruto tov vorige schijf]]-Table1[[#This Row],[Netto tov vorige schijf]])/MAX(Table1[[#This Row],[Bruto tov vorige schijf]],1)</f>
        <v>8.5380000000077422E-2</v>
      </c>
    </row>
    <row r="356" spans="1:12" x14ac:dyDescent="0.25">
      <c r="A356" s="14">
        <v>11381</v>
      </c>
      <c r="B356" s="6">
        <f>LoonHeffing2020(Table1[[#This Row],[Belastbaar loon]])</f>
        <v>4250.8035</v>
      </c>
      <c r="C356" s="6">
        <f>AlgemeneHeffingsKorting2020(Table1[[#This Row],[Belastbaar loon]])</f>
        <v>2711</v>
      </c>
      <c r="D356" s="14">
        <f>ArbeidsKorting2020(Table1[[#This Row],[Belastbaar loon]])</f>
        <v>699.65520000000004</v>
      </c>
      <c r="E356" s="14">
        <f>MAX(Table1[[#This Row],[Loonheffing]]-Table1[[#This Row],[Algemene Heffingskorting]]-Table1[[#This Row],[Arbeidskorting]],0)</f>
        <v>840.14829999999995</v>
      </c>
      <c r="F356" s="6">
        <f>Table1[[#This Row],[Belastbaar loon]]-Table1[[#This Row],[Belasting]]</f>
        <v>10540.851699999999</v>
      </c>
      <c r="G356" s="2">
        <f>(Table1[[#This Row],[Belastbaar loon]]-Table1[[#This Row],[Netto loon]])/Table1[[#This Row],[Belastbaar loon]]</f>
        <v>7.3820253053334575E-2</v>
      </c>
      <c r="H356" s="14">
        <f t="shared" ca="1" si="0"/>
        <v>839.29450000000031</v>
      </c>
      <c r="I356" s="14">
        <f ca="1">IF(ROW()=2, Table1[[#This Row],[Netto loon]], INDIRECT(ADDRESS(ROW()-1,COLUMN(F:F))))</f>
        <v>10531.7055</v>
      </c>
      <c r="J356" s="6">
        <f ca="1">IF(ROW()=2, 0, Table1[[#This Row],[Belastbaar loon]]-INDIRECT(ADDRESS(ROW()-1,COLUMN(A:A))))</f>
        <v>10</v>
      </c>
      <c r="K356" s="6">
        <f ca="1">Table1[[#This Row],[Netto loon]]-Table1[[#This Row],[Netto vorige schijf]]</f>
        <v>9.1461999999992258</v>
      </c>
      <c r="L356" s="2">
        <f ca="1">(Table1[[#This Row],[Bruto tov vorige schijf]]-Table1[[#This Row],[Netto tov vorige schijf]])/MAX(Table1[[#This Row],[Bruto tov vorige schijf]],1)</f>
        <v>8.5380000000077422E-2</v>
      </c>
    </row>
    <row r="357" spans="1:12" x14ac:dyDescent="0.25">
      <c r="A357" s="14">
        <v>11391</v>
      </c>
      <c r="B357" s="6">
        <f>LoonHeffing2020(Table1[[#This Row],[Belastbaar loon]])</f>
        <v>4254.5384999999997</v>
      </c>
      <c r="C357" s="6">
        <f>AlgemeneHeffingsKorting2020(Table1[[#This Row],[Belastbaar loon]])</f>
        <v>2711</v>
      </c>
      <c r="D357" s="14">
        <f>ArbeidsKorting2020(Table1[[#This Row],[Belastbaar loon]])</f>
        <v>702.53639999999996</v>
      </c>
      <c r="E357" s="14">
        <f>MAX(Table1[[#This Row],[Loonheffing]]-Table1[[#This Row],[Algemene Heffingskorting]]-Table1[[#This Row],[Arbeidskorting]],0)</f>
        <v>841.0020999999997</v>
      </c>
      <c r="F357" s="6">
        <f>Table1[[#This Row],[Belastbaar loon]]-Table1[[#This Row],[Belasting]]</f>
        <v>10549.9979</v>
      </c>
      <c r="G357" s="2">
        <f>(Table1[[#This Row],[Belastbaar loon]]-Table1[[#This Row],[Netto loon]])/Table1[[#This Row],[Belastbaar loon]]</f>
        <v>7.3830401193925005E-2</v>
      </c>
      <c r="H357" s="14">
        <f t="shared" ca="1" si="0"/>
        <v>840.14829999999995</v>
      </c>
      <c r="I357" s="14">
        <f ca="1">IF(ROW()=2, Table1[[#This Row],[Netto loon]], INDIRECT(ADDRESS(ROW()-1,COLUMN(F:F))))</f>
        <v>10540.851699999999</v>
      </c>
      <c r="J357" s="6">
        <f ca="1">IF(ROW()=2, 0, Table1[[#This Row],[Belastbaar loon]]-INDIRECT(ADDRESS(ROW()-1,COLUMN(A:A))))</f>
        <v>10</v>
      </c>
      <c r="K357" s="6">
        <f ca="1">Table1[[#This Row],[Netto loon]]-Table1[[#This Row],[Netto vorige schijf]]</f>
        <v>9.1462000000010448</v>
      </c>
      <c r="L357" s="2">
        <f ca="1">(Table1[[#This Row],[Bruto tov vorige schijf]]-Table1[[#This Row],[Netto tov vorige schijf]])/MAX(Table1[[#This Row],[Bruto tov vorige schijf]],1)</f>
        <v>8.5379999999895512E-2</v>
      </c>
    </row>
    <row r="358" spans="1:12" x14ac:dyDescent="0.25">
      <c r="A358" s="14">
        <v>11401</v>
      </c>
      <c r="B358" s="6">
        <f>LoonHeffing2020(Table1[[#This Row],[Belastbaar loon]])</f>
        <v>4258.2735000000002</v>
      </c>
      <c r="C358" s="6">
        <f>AlgemeneHeffingsKorting2020(Table1[[#This Row],[Belastbaar loon]])</f>
        <v>2711</v>
      </c>
      <c r="D358" s="14">
        <f>ArbeidsKorting2020(Table1[[#This Row],[Belastbaar loon]])</f>
        <v>705.41759999999999</v>
      </c>
      <c r="E358" s="14">
        <f>MAX(Table1[[#This Row],[Loonheffing]]-Table1[[#This Row],[Algemene Heffingskorting]]-Table1[[#This Row],[Arbeidskorting]],0)</f>
        <v>841.85590000000025</v>
      </c>
      <c r="F358" s="6">
        <f>Table1[[#This Row],[Belastbaar loon]]-Table1[[#This Row],[Belasting]]</f>
        <v>10559.1441</v>
      </c>
      <c r="G358" s="2">
        <f>(Table1[[#This Row],[Belastbaar loon]]-Table1[[#This Row],[Netto loon]])/Table1[[#This Row],[Belastbaar loon]]</f>
        <v>7.3840531532321771E-2</v>
      </c>
      <c r="H358" s="14">
        <f t="shared" ca="1" si="0"/>
        <v>841.0020999999997</v>
      </c>
      <c r="I358" s="14">
        <f ca="1">IF(ROW()=2, Table1[[#This Row],[Netto loon]], INDIRECT(ADDRESS(ROW()-1,COLUMN(F:F))))</f>
        <v>10549.9979</v>
      </c>
      <c r="J358" s="6">
        <f ca="1">IF(ROW()=2, 0, Table1[[#This Row],[Belastbaar loon]]-INDIRECT(ADDRESS(ROW()-1,COLUMN(A:A))))</f>
        <v>10</v>
      </c>
      <c r="K358" s="6">
        <f ca="1">Table1[[#This Row],[Netto loon]]-Table1[[#This Row],[Netto vorige schijf]]</f>
        <v>9.1461999999992258</v>
      </c>
      <c r="L358" s="2">
        <f ca="1">(Table1[[#This Row],[Bruto tov vorige schijf]]-Table1[[#This Row],[Netto tov vorige schijf]])/MAX(Table1[[#This Row],[Bruto tov vorige schijf]],1)</f>
        <v>8.5380000000077422E-2</v>
      </c>
    </row>
    <row r="359" spans="1:12" x14ac:dyDescent="0.25">
      <c r="A359" s="14">
        <v>11411</v>
      </c>
      <c r="B359" s="6">
        <f>LoonHeffing2020(Table1[[#This Row],[Belastbaar loon]])</f>
        <v>4262.0084999999999</v>
      </c>
      <c r="C359" s="6">
        <f>AlgemeneHeffingsKorting2020(Table1[[#This Row],[Belastbaar loon]])</f>
        <v>2711</v>
      </c>
      <c r="D359" s="14">
        <f>ArbeidsKorting2020(Table1[[#This Row],[Belastbaar loon]])</f>
        <v>708.29880000000003</v>
      </c>
      <c r="E359" s="14">
        <f>MAX(Table1[[#This Row],[Loonheffing]]-Table1[[#This Row],[Algemene Heffingskorting]]-Table1[[#This Row],[Arbeidskorting]],0)</f>
        <v>842.70969999999988</v>
      </c>
      <c r="F359" s="6">
        <f>Table1[[#This Row],[Belastbaar loon]]-Table1[[#This Row],[Belasting]]</f>
        <v>10568.290300000001</v>
      </c>
      <c r="G359" s="2">
        <f>(Table1[[#This Row],[Belastbaar loon]]-Table1[[#This Row],[Netto loon]])/Table1[[#This Row],[Belastbaar loon]]</f>
        <v>7.3850644115327269E-2</v>
      </c>
      <c r="H359" s="14">
        <f t="shared" ca="1" si="0"/>
        <v>841.85590000000025</v>
      </c>
      <c r="I359" s="14">
        <f ca="1">IF(ROW()=2, Table1[[#This Row],[Netto loon]], INDIRECT(ADDRESS(ROW()-1,COLUMN(F:F))))</f>
        <v>10559.1441</v>
      </c>
      <c r="J359" s="6">
        <f ca="1">IF(ROW()=2, 0, Table1[[#This Row],[Belastbaar loon]]-INDIRECT(ADDRESS(ROW()-1,COLUMN(A:A))))</f>
        <v>10</v>
      </c>
      <c r="K359" s="6">
        <f ca="1">Table1[[#This Row],[Netto loon]]-Table1[[#This Row],[Netto vorige schijf]]</f>
        <v>9.1462000000010448</v>
      </c>
      <c r="L359" s="2">
        <f ca="1">(Table1[[#This Row],[Bruto tov vorige schijf]]-Table1[[#This Row],[Netto tov vorige schijf]])/MAX(Table1[[#This Row],[Bruto tov vorige schijf]],1)</f>
        <v>8.5379999999895512E-2</v>
      </c>
    </row>
    <row r="360" spans="1:12" x14ac:dyDescent="0.25">
      <c r="A360" s="14">
        <v>11421</v>
      </c>
      <c r="B360" s="6">
        <f>LoonHeffing2020(Table1[[#This Row],[Belastbaar loon]])</f>
        <v>4265.7434999999996</v>
      </c>
      <c r="C360" s="6">
        <f>AlgemeneHeffingsKorting2020(Table1[[#This Row],[Belastbaar loon]])</f>
        <v>2711</v>
      </c>
      <c r="D360" s="14">
        <f>ArbeidsKorting2020(Table1[[#This Row],[Belastbaar loon]])</f>
        <v>711.18</v>
      </c>
      <c r="E360" s="14">
        <f>MAX(Table1[[#This Row],[Loonheffing]]-Table1[[#This Row],[Algemene Heffingskorting]]-Table1[[#This Row],[Arbeidskorting]],0)</f>
        <v>843.56349999999964</v>
      </c>
      <c r="F360" s="6">
        <f>Table1[[#This Row],[Belastbaar loon]]-Table1[[#This Row],[Belasting]]</f>
        <v>10577.4365</v>
      </c>
      <c r="G360" s="2">
        <f>(Table1[[#This Row],[Belastbaar loon]]-Table1[[#This Row],[Netto loon]])/Table1[[#This Row],[Belastbaar loon]]</f>
        <v>7.3860738989580621E-2</v>
      </c>
      <c r="H360" s="14">
        <f t="shared" ca="1" si="0"/>
        <v>842.70969999999988</v>
      </c>
      <c r="I360" s="14">
        <f ca="1">IF(ROW()=2, Table1[[#This Row],[Netto loon]], INDIRECT(ADDRESS(ROW()-1,COLUMN(F:F))))</f>
        <v>10568.290300000001</v>
      </c>
      <c r="J360" s="6">
        <f ca="1">IF(ROW()=2, 0, Table1[[#This Row],[Belastbaar loon]]-INDIRECT(ADDRESS(ROW()-1,COLUMN(A:A))))</f>
        <v>10</v>
      </c>
      <c r="K360" s="6">
        <f ca="1">Table1[[#This Row],[Netto loon]]-Table1[[#This Row],[Netto vorige schijf]]</f>
        <v>9.1461999999992258</v>
      </c>
      <c r="L360" s="2">
        <f ca="1">(Table1[[#This Row],[Bruto tov vorige schijf]]-Table1[[#This Row],[Netto tov vorige schijf]])/MAX(Table1[[#This Row],[Bruto tov vorige schijf]],1)</f>
        <v>8.5380000000077422E-2</v>
      </c>
    </row>
    <row r="361" spans="1:12" x14ac:dyDescent="0.25">
      <c r="A361" s="14">
        <v>11431</v>
      </c>
      <c r="B361" s="6">
        <f>LoonHeffing2020(Table1[[#This Row],[Belastbaar loon]])</f>
        <v>4269.4785000000002</v>
      </c>
      <c r="C361" s="6">
        <f>AlgemeneHeffingsKorting2020(Table1[[#This Row],[Belastbaar loon]])</f>
        <v>2711</v>
      </c>
      <c r="D361" s="14">
        <f>ArbeidsKorting2020(Table1[[#This Row],[Belastbaar loon]])</f>
        <v>714.06119999999999</v>
      </c>
      <c r="E361" s="14">
        <f>MAX(Table1[[#This Row],[Loonheffing]]-Table1[[#This Row],[Algemene Heffingskorting]]-Table1[[#This Row],[Arbeidskorting]],0)</f>
        <v>844.41730000000018</v>
      </c>
      <c r="F361" s="6">
        <f>Table1[[#This Row],[Belastbaar loon]]-Table1[[#This Row],[Belasting]]</f>
        <v>10586.582699999999</v>
      </c>
      <c r="G361" s="2">
        <f>(Table1[[#This Row],[Belastbaar loon]]-Table1[[#This Row],[Netto loon]])/Table1[[#This Row],[Belastbaar loon]]</f>
        <v>7.3870816201557249E-2</v>
      </c>
      <c r="H361" s="14">
        <f t="shared" ca="1" si="0"/>
        <v>843.56349999999964</v>
      </c>
      <c r="I361" s="14">
        <f ca="1">IF(ROW()=2, Table1[[#This Row],[Netto loon]], INDIRECT(ADDRESS(ROW()-1,COLUMN(F:F))))</f>
        <v>10577.4365</v>
      </c>
      <c r="J361" s="6">
        <f ca="1">IF(ROW()=2, 0, Table1[[#This Row],[Belastbaar loon]]-INDIRECT(ADDRESS(ROW()-1,COLUMN(A:A))))</f>
        <v>10</v>
      </c>
      <c r="K361" s="6">
        <f ca="1">Table1[[#This Row],[Netto loon]]-Table1[[#This Row],[Netto vorige schijf]]</f>
        <v>9.1461999999992258</v>
      </c>
      <c r="L361" s="2">
        <f ca="1">(Table1[[#This Row],[Bruto tov vorige schijf]]-Table1[[#This Row],[Netto tov vorige schijf]])/MAX(Table1[[#This Row],[Bruto tov vorige schijf]],1)</f>
        <v>8.5380000000077422E-2</v>
      </c>
    </row>
    <row r="362" spans="1:12" x14ac:dyDescent="0.25">
      <c r="A362" s="14">
        <v>11441</v>
      </c>
      <c r="B362" s="6">
        <f>LoonHeffing2020(Table1[[#This Row],[Belastbaar loon]])</f>
        <v>4273.2134999999998</v>
      </c>
      <c r="C362" s="6">
        <f>AlgemeneHeffingsKorting2020(Table1[[#This Row],[Belastbaar loon]])</f>
        <v>2711</v>
      </c>
      <c r="D362" s="14">
        <f>ArbeidsKorting2020(Table1[[#This Row],[Belastbaar loon]])</f>
        <v>716.94240000000002</v>
      </c>
      <c r="E362" s="14">
        <f>MAX(Table1[[#This Row],[Loonheffing]]-Table1[[#This Row],[Algemene Heffingskorting]]-Table1[[#This Row],[Arbeidskorting]],0)</f>
        <v>845.27109999999982</v>
      </c>
      <c r="F362" s="6">
        <f>Table1[[#This Row],[Belastbaar loon]]-Table1[[#This Row],[Belasting]]</f>
        <v>10595.7289</v>
      </c>
      <c r="G362" s="2">
        <f>(Table1[[#This Row],[Belastbaar loon]]-Table1[[#This Row],[Netto loon]])/Table1[[#This Row],[Belastbaar loon]]</f>
        <v>7.3880875797570134E-2</v>
      </c>
      <c r="H362" s="14">
        <f t="shared" ca="1" si="0"/>
        <v>844.41730000000018</v>
      </c>
      <c r="I362" s="14">
        <f ca="1">IF(ROW()=2, Table1[[#This Row],[Netto loon]], INDIRECT(ADDRESS(ROW()-1,COLUMN(F:F))))</f>
        <v>10586.582699999999</v>
      </c>
      <c r="J362" s="6">
        <f ca="1">IF(ROW()=2, 0, Table1[[#This Row],[Belastbaar loon]]-INDIRECT(ADDRESS(ROW()-1,COLUMN(A:A))))</f>
        <v>10</v>
      </c>
      <c r="K362" s="6">
        <f ca="1">Table1[[#This Row],[Netto loon]]-Table1[[#This Row],[Netto vorige schijf]]</f>
        <v>9.1462000000010448</v>
      </c>
      <c r="L362" s="2">
        <f ca="1">(Table1[[#This Row],[Bruto tov vorige schijf]]-Table1[[#This Row],[Netto tov vorige schijf]])/MAX(Table1[[#This Row],[Bruto tov vorige schijf]],1)</f>
        <v>8.5379999999895512E-2</v>
      </c>
    </row>
    <row r="363" spans="1:12" x14ac:dyDescent="0.25">
      <c r="A363" s="14">
        <v>11451</v>
      </c>
      <c r="B363" s="6">
        <f>LoonHeffing2020(Table1[[#This Row],[Belastbaar loon]])</f>
        <v>4276.9485000000004</v>
      </c>
      <c r="C363" s="6">
        <f>AlgemeneHeffingsKorting2020(Table1[[#This Row],[Belastbaar loon]])</f>
        <v>2711</v>
      </c>
      <c r="D363" s="14">
        <f>ArbeidsKorting2020(Table1[[#This Row],[Belastbaar loon]])</f>
        <v>719.82359999999994</v>
      </c>
      <c r="E363" s="14">
        <f>MAX(Table1[[#This Row],[Loonheffing]]-Table1[[#This Row],[Algemene Heffingskorting]]-Table1[[#This Row],[Arbeidskorting]],0)</f>
        <v>846.12490000000048</v>
      </c>
      <c r="F363" s="6">
        <f>Table1[[#This Row],[Belastbaar loon]]-Table1[[#This Row],[Belasting]]</f>
        <v>10604.875099999999</v>
      </c>
      <c r="G363" s="2">
        <f>(Table1[[#This Row],[Belastbaar loon]]-Table1[[#This Row],[Netto loon]])/Table1[[#This Row],[Belastbaar loon]]</f>
        <v>7.3890917823770913E-2</v>
      </c>
      <c r="H363" s="14">
        <f t="shared" ca="1" si="0"/>
        <v>845.27109999999982</v>
      </c>
      <c r="I363" s="14">
        <f ca="1">IF(ROW()=2, Table1[[#This Row],[Netto loon]], INDIRECT(ADDRESS(ROW()-1,COLUMN(F:F))))</f>
        <v>10595.7289</v>
      </c>
      <c r="J363" s="6">
        <f ca="1">IF(ROW()=2, 0, Table1[[#This Row],[Belastbaar loon]]-INDIRECT(ADDRESS(ROW()-1,COLUMN(A:A))))</f>
        <v>10</v>
      </c>
      <c r="K363" s="6">
        <f ca="1">Table1[[#This Row],[Netto loon]]-Table1[[#This Row],[Netto vorige schijf]]</f>
        <v>9.1461999999992258</v>
      </c>
      <c r="L363" s="2">
        <f ca="1">(Table1[[#This Row],[Bruto tov vorige schijf]]-Table1[[#This Row],[Netto tov vorige schijf]])/MAX(Table1[[#This Row],[Bruto tov vorige schijf]],1)</f>
        <v>8.5380000000077422E-2</v>
      </c>
    </row>
    <row r="364" spans="1:12" x14ac:dyDescent="0.25">
      <c r="A364" s="14">
        <v>11461</v>
      </c>
      <c r="B364" s="6">
        <f>LoonHeffing2020(Table1[[#This Row],[Belastbaar loon]])</f>
        <v>4280.6835000000001</v>
      </c>
      <c r="C364" s="6">
        <f>AlgemeneHeffingsKorting2020(Table1[[#This Row],[Belastbaar loon]])</f>
        <v>2711</v>
      </c>
      <c r="D364" s="14">
        <f>ArbeidsKorting2020(Table1[[#This Row],[Belastbaar loon]])</f>
        <v>722.70479999999998</v>
      </c>
      <c r="E364" s="14">
        <f>MAX(Table1[[#This Row],[Loonheffing]]-Table1[[#This Row],[Algemene Heffingskorting]]-Table1[[#This Row],[Arbeidskorting]],0)</f>
        <v>846.97870000000012</v>
      </c>
      <c r="F364" s="6">
        <f>Table1[[#This Row],[Belastbaar loon]]-Table1[[#This Row],[Belasting]]</f>
        <v>10614.0213</v>
      </c>
      <c r="G364" s="2">
        <f>(Table1[[#This Row],[Belastbaar loon]]-Table1[[#This Row],[Netto loon]])/Table1[[#This Row],[Belastbaar loon]]</f>
        <v>7.3900942326149521E-2</v>
      </c>
      <c r="H364" s="14">
        <f t="shared" ca="1" si="0"/>
        <v>846.12490000000048</v>
      </c>
      <c r="I364" s="14">
        <f ca="1">IF(ROW()=2, Table1[[#This Row],[Netto loon]], INDIRECT(ADDRESS(ROW()-1,COLUMN(F:F))))</f>
        <v>10604.875099999999</v>
      </c>
      <c r="J364" s="6">
        <f ca="1">IF(ROW()=2, 0, Table1[[#This Row],[Belastbaar loon]]-INDIRECT(ADDRESS(ROW()-1,COLUMN(A:A))))</f>
        <v>10</v>
      </c>
      <c r="K364" s="6">
        <f ca="1">Table1[[#This Row],[Netto loon]]-Table1[[#This Row],[Netto vorige schijf]]</f>
        <v>9.1462000000010448</v>
      </c>
      <c r="L364" s="2">
        <f ca="1">(Table1[[#This Row],[Bruto tov vorige schijf]]-Table1[[#This Row],[Netto tov vorige schijf]])/MAX(Table1[[#This Row],[Bruto tov vorige schijf]],1)</f>
        <v>8.5379999999895512E-2</v>
      </c>
    </row>
    <row r="365" spans="1:12" x14ac:dyDescent="0.25">
      <c r="A365" s="14">
        <v>11471</v>
      </c>
      <c r="B365" s="6">
        <f>LoonHeffing2020(Table1[[#This Row],[Belastbaar loon]])</f>
        <v>4284.4184999999998</v>
      </c>
      <c r="C365" s="6">
        <f>AlgemeneHeffingsKorting2020(Table1[[#This Row],[Belastbaar loon]])</f>
        <v>2711</v>
      </c>
      <c r="D365" s="14">
        <f>ArbeidsKorting2020(Table1[[#This Row],[Belastbaar loon]])</f>
        <v>725.58600000000001</v>
      </c>
      <c r="E365" s="14">
        <f>MAX(Table1[[#This Row],[Loonheffing]]-Table1[[#This Row],[Algemene Heffingskorting]]-Table1[[#This Row],[Arbeidskorting]],0)</f>
        <v>847.83249999999975</v>
      </c>
      <c r="F365" s="6">
        <f>Table1[[#This Row],[Belastbaar loon]]-Table1[[#This Row],[Belasting]]</f>
        <v>10623.1675</v>
      </c>
      <c r="G365" s="2">
        <f>(Table1[[#This Row],[Belastbaar loon]]-Table1[[#This Row],[Netto loon]])/Table1[[#This Row],[Belastbaar loon]]</f>
        <v>7.3910949350536173E-2</v>
      </c>
      <c r="H365" s="14">
        <f t="shared" ca="1" si="0"/>
        <v>846.97870000000012</v>
      </c>
      <c r="I365" s="14">
        <f ca="1">IF(ROW()=2, Table1[[#This Row],[Netto loon]], INDIRECT(ADDRESS(ROW()-1,COLUMN(F:F))))</f>
        <v>10614.0213</v>
      </c>
      <c r="J365" s="6">
        <f ca="1">IF(ROW()=2, 0, Table1[[#This Row],[Belastbaar loon]]-INDIRECT(ADDRESS(ROW()-1,COLUMN(A:A))))</f>
        <v>10</v>
      </c>
      <c r="K365" s="6">
        <f ca="1">Table1[[#This Row],[Netto loon]]-Table1[[#This Row],[Netto vorige schijf]]</f>
        <v>9.1461999999992258</v>
      </c>
      <c r="L365" s="2">
        <f ca="1">(Table1[[#This Row],[Bruto tov vorige schijf]]-Table1[[#This Row],[Netto tov vorige schijf]])/MAX(Table1[[#This Row],[Bruto tov vorige schijf]],1)</f>
        <v>8.5380000000077422E-2</v>
      </c>
    </row>
    <row r="366" spans="1:12" x14ac:dyDescent="0.25">
      <c r="A366" s="14">
        <v>11481</v>
      </c>
      <c r="B366" s="6">
        <f>LoonHeffing2020(Table1[[#This Row],[Belastbaar loon]])</f>
        <v>4288.1535000000003</v>
      </c>
      <c r="C366" s="6">
        <f>AlgemeneHeffingsKorting2020(Table1[[#This Row],[Belastbaar loon]])</f>
        <v>2711</v>
      </c>
      <c r="D366" s="14">
        <f>ArbeidsKorting2020(Table1[[#This Row],[Belastbaar loon]])</f>
        <v>728.46719999999993</v>
      </c>
      <c r="E366" s="14">
        <f>MAX(Table1[[#This Row],[Loonheffing]]-Table1[[#This Row],[Algemene Heffingskorting]]-Table1[[#This Row],[Arbeidskorting]],0)</f>
        <v>848.68630000000041</v>
      </c>
      <c r="F366" s="6">
        <f>Table1[[#This Row],[Belastbaar loon]]-Table1[[#This Row],[Belasting]]</f>
        <v>10632.313699999999</v>
      </c>
      <c r="G366" s="2">
        <f>(Table1[[#This Row],[Belastbaar loon]]-Table1[[#This Row],[Netto loon]])/Table1[[#This Row],[Belastbaar loon]]</f>
        <v>7.3920938942600919E-2</v>
      </c>
      <c r="H366" s="14">
        <f t="shared" ca="1" si="0"/>
        <v>847.83249999999975</v>
      </c>
      <c r="I366" s="14">
        <f ca="1">IF(ROW()=2, Table1[[#This Row],[Netto loon]], INDIRECT(ADDRESS(ROW()-1,COLUMN(F:F))))</f>
        <v>10623.1675</v>
      </c>
      <c r="J366" s="6">
        <f ca="1">IF(ROW()=2, 0, Table1[[#This Row],[Belastbaar loon]]-INDIRECT(ADDRESS(ROW()-1,COLUMN(A:A))))</f>
        <v>10</v>
      </c>
      <c r="K366" s="6">
        <f ca="1">Table1[[#This Row],[Netto loon]]-Table1[[#This Row],[Netto vorige schijf]]</f>
        <v>9.1461999999992258</v>
      </c>
      <c r="L366" s="2">
        <f ca="1">(Table1[[#This Row],[Bruto tov vorige schijf]]-Table1[[#This Row],[Netto tov vorige schijf]])/MAX(Table1[[#This Row],[Bruto tov vorige schijf]],1)</f>
        <v>8.5380000000077422E-2</v>
      </c>
    </row>
    <row r="367" spans="1:12" x14ac:dyDescent="0.25">
      <c r="A367" s="14">
        <v>11491</v>
      </c>
      <c r="B367" s="6">
        <f>LoonHeffing2020(Table1[[#This Row],[Belastbaar loon]])</f>
        <v>4291.8885</v>
      </c>
      <c r="C367" s="6">
        <f>AlgemeneHeffingsKorting2020(Table1[[#This Row],[Belastbaar loon]])</f>
        <v>2711</v>
      </c>
      <c r="D367" s="14">
        <f>ArbeidsKorting2020(Table1[[#This Row],[Belastbaar loon]])</f>
        <v>731.34839999999997</v>
      </c>
      <c r="E367" s="14">
        <f>MAX(Table1[[#This Row],[Loonheffing]]-Table1[[#This Row],[Algemene Heffingskorting]]-Table1[[#This Row],[Arbeidskorting]],0)</f>
        <v>849.54010000000005</v>
      </c>
      <c r="F367" s="6">
        <f>Table1[[#This Row],[Belastbaar loon]]-Table1[[#This Row],[Belasting]]</f>
        <v>10641.4599</v>
      </c>
      <c r="G367" s="2">
        <f>(Table1[[#This Row],[Belastbaar loon]]-Table1[[#This Row],[Netto loon]])/Table1[[#This Row],[Belastbaar loon]]</f>
        <v>7.3930911147854855E-2</v>
      </c>
      <c r="H367" s="14">
        <f t="shared" ca="1" si="0"/>
        <v>848.68630000000041</v>
      </c>
      <c r="I367" s="14">
        <f ca="1">IF(ROW()=2, Table1[[#This Row],[Netto loon]], INDIRECT(ADDRESS(ROW()-1,COLUMN(F:F))))</f>
        <v>10632.313699999999</v>
      </c>
      <c r="J367" s="6">
        <f ca="1">IF(ROW()=2, 0, Table1[[#This Row],[Belastbaar loon]]-INDIRECT(ADDRESS(ROW()-1,COLUMN(A:A))))</f>
        <v>10</v>
      </c>
      <c r="K367" s="6">
        <f ca="1">Table1[[#This Row],[Netto loon]]-Table1[[#This Row],[Netto vorige schijf]]</f>
        <v>9.1462000000010448</v>
      </c>
      <c r="L367" s="2">
        <f ca="1">(Table1[[#This Row],[Bruto tov vorige schijf]]-Table1[[#This Row],[Netto tov vorige schijf]])/MAX(Table1[[#This Row],[Bruto tov vorige schijf]],1)</f>
        <v>8.5379999999895512E-2</v>
      </c>
    </row>
    <row r="368" spans="1:12" x14ac:dyDescent="0.25">
      <c r="A368" s="14">
        <v>11501</v>
      </c>
      <c r="B368" s="6">
        <f>LoonHeffing2020(Table1[[#This Row],[Belastbaar loon]])</f>
        <v>4295.6234999999997</v>
      </c>
      <c r="C368" s="6">
        <f>AlgemeneHeffingsKorting2020(Table1[[#This Row],[Belastbaar loon]])</f>
        <v>2711</v>
      </c>
      <c r="D368" s="14">
        <f>ArbeidsKorting2020(Table1[[#This Row],[Belastbaar loon]])</f>
        <v>734.2296</v>
      </c>
      <c r="E368" s="14">
        <f>MAX(Table1[[#This Row],[Loonheffing]]-Table1[[#This Row],[Algemene Heffingskorting]]-Table1[[#This Row],[Arbeidskorting]],0)</f>
        <v>850.39389999999969</v>
      </c>
      <c r="F368" s="6">
        <f>Table1[[#This Row],[Belastbaar loon]]-Table1[[#This Row],[Belasting]]</f>
        <v>10650.606100000001</v>
      </c>
      <c r="G368" s="2">
        <f>(Table1[[#This Row],[Belastbaar loon]]-Table1[[#This Row],[Netto loon]])/Table1[[#This Row],[Belastbaar loon]]</f>
        <v>7.3940866011651091E-2</v>
      </c>
      <c r="H368" s="14">
        <f t="shared" ca="1" si="0"/>
        <v>849.54010000000005</v>
      </c>
      <c r="I368" s="14">
        <f ca="1">IF(ROW()=2, Table1[[#This Row],[Netto loon]], INDIRECT(ADDRESS(ROW()-1,COLUMN(F:F))))</f>
        <v>10641.4599</v>
      </c>
      <c r="J368" s="6">
        <f ca="1">IF(ROW()=2, 0, Table1[[#This Row],[Belastbaar loon]]-INDIRECT(ADDRESS(ROW()-1,COLUMN(A:A))))</f>
        <v>10</v>
      </c>
      <c r="K368" s="6">
        <f ca="1">Table1[[#This Row],[Netto loon]]-Table1[[#This Row],[Netto vorige schijf]]</f>
        <v>9.1462000000010448</v>
      </c>
      <c r="L368" s="2">
        <f ca="1">(Table1[[#This Row],[Bruto tov vorige schijf]]-Table1[[#This Row],[Netto tov vorige schijf]])/MAX(Table1[[#This Row],[Bruto tov vorige schijf]],1)</f>
        <v>8.5379999999895512E-2</v>
      </c>
    </row>
    <row r="369" spans="1:12" x14ac:dyDescent="0.25">
      <c r="A369" s="14">
        <v>11511</v>
      </c>
      <c r="B369" s="6">
        <f>LoonHeffing2020(Table1[[#This Row],[Belastbaar loon]])</f>
        <v>4299.3585000000003</v>
      </c>
      <c r="C369" s="6">
        <f>AlgemeneHeffingsKorting2020(Table1[[#This Row],[Belastbaar loon]])</f>
        <v>2711</v>
      </c>
      <c r="D369" s="14">
        <f>ArbeidsKorting2020(Table1[[#This Row],[Belastbaar loon]])</f>
        <v>737.11079999999993</v>
      </c>
      <c r="E369" s="14">
        <f>MAX(Table1[[#This Row],[Loonheffing]]-Table1[[#This Row],[Algemene Heffingskorting]]-Table1[[#This Row],[Arbeidskorting]],0)</f>
        <v>851.24770000000035</v>
      </c>
      <c r="F369" s="6">
        <f>Table1[[#This Row],[Belastbaar loon]]-Table1[[#This Row],[Belasting]]</f>
        <v>10659.7523</v>
      </c>
      <c r="G369" s="2">
        <f>(Table1[[#This Row],[Belastbaar loon]]-Table1[[#This Row],[Netto loon]])/Table1[[#This Row],[Belastbaar loon]]</f>
        <v>7.3950803579185112E-2</v>
      </c>
      <c r="H369" s="14">
        <f t="shared" ca="1" si="0"/>
        <v>850.39389999999969</v>
      </c>
      <c r="I369" s="14">
        <f ca="1">IF(ROW()=2, Table1[[#This Row],[Netto loon]], INDIRECT(ADDRESS(ROW()-1,COLUMN(F:F))))</f>
        <v>10650.606100000001</v>
      </c>
      <c r="J369" s="6">
        <f ca="1">IF(ROW()=2, 0, Table1[[#This Row],[Belastbaar loon]]-INDIRECT(ADDRESS(ROW()-1,COLUMN(A:A))))</f>
        <v>10</v>
      </c>
      <c r="K369" s="6">
        <f ca="1">Table1[[#This Row],[Netto loon]]-Table1[[#This Row],[Netto vorige schijf]]</f>
        <v>9.1461999999992258</v>
      </c>
      <c r="L369" s="2">
        <f ca="1">(Table1[[#This Row],[Bruto tov vorige schijf]]-Table1[[#This Row],[Netto tov vorige schijf]])/MAX(Table1[[#This Row],[Bruto tov vorige schijf]],1)</f>
        <v>8.5380000000077422E-2</v>
      </c>
    </row>
    <row r="370" spans="1:12" x14ac:dyDescent="0.25">
      <c r="A370" s="14">
        <v>11521</v>
      </c>
      <c r="B370" s="6">
        <f>LoonHeffing2020(Table1[[#This Row],[Belastbaar loon]])</f>
        <v>4303.0934999999999</v>
      </c>
      <c r="C370" s="6">
        <f>AlgemeneHeffingsKorting2020(Table1[[#This Row],[Belastbaar loon]])</f>
        <v>2711</v>
      </c>
      <c r="D370" s="14">
        <f>ArbeidsKorting2020(Table1[[#This Row],[Belastbaar loon]])</f>
        <v>739.99199999999996</v>
      </c>
      <c r="E370" s="14">
        <f>MAX(Table1[[#This Row],[Loonheffing]]-Table1[[#This Row],[Algemene Heffingskorting]]-Table1[[#This Row],[Arbeidskorting]],0)</f>
        <v>852.10149999999999</v>
      </c>
      <c r="F370" s="6">
        <f>Table1[[#This Row],[Belastbaar loon]]-Table1[[#This Row],[Belasting]]</f>
        <v>10668.898499999999</v>
      </c>
      <c r="G370" s="2">
        <f>(Table1[[#This Row],[Belastbaar loon]]-Table1[[#This Row],[Netto loon]])/Table1[[#This Row],[Belastbaar loon]]</f>
        <v>7.396072389549524E-2</v>
      </c>
      <c r="H370" s="14">
        <f t="shared" ca="1" si="0"/>
        <v>851.24770000000035</v>
      </c>
      <c r="I370" s="14">
        <f ca="1">IF(ROW()=2, Table1[[#This Row],[Netto loon]], INDIRECT(ADDRESS(ROW()-1,COLUMN(F:F))))</f>
        <v>10659.7523</v>
      </c>
      <c r="J370" s="6">
        <f ca="1">IF(ROW()=2, 0, Table1[[#This Row],[Belastbaar loon]]-INDIRECT(ADDRESS(ROW()-1,COLUMN(A:A))))</f>
        <v>10</v>
      </c>
      <c r="K370" s="6">
        <f ca="1">Table1[[#This Row],[Netto loon]]-Table1[[#This Row],[Netto vorige schijf]]</f>
        <v>9.1461999999992258</v>
      </c>
      <c r="L370" s="2">
        <f ca="1">(Table1[[#This Row],[Bruto tov vorige schijf]]-Table1[[#This Row],[Netto tov vorige schijf]])/MAX(Table1[[#This Row],[Bruto tov vorige schijf]],1)</f>
        <v>8.5380000000077422E-2</v>
      </c>
    </row>
    <row r="371" spans="1:12" x14ac:dyDescent="0.25">
      <c r="A371" s="14">
        <v>11531</v>
      </c>
      <c r="B371" s="6">
        <f>LoonHeffing2020(Table1[[#This Row],[Belastbaar loon]])</f>
        <v>4306.8284999999996</v>
      </c>
      <c r="C371" s="6">
        <f>AlgemeneHeffingsKorting2020(Table1[[#This Row],[Belastbaar loon]])</f>
        <v>2711</v>
      </c>
      <c r="D371" s="14">
        <f>ArbeidsKorting2020(Table1[[#This Row],[Belastbaar loon]])</f>
        <v>742.8732</v>
      </c>
      <c r="E371" s="14">
        <f>MAX(Table1[[#This Row],[Loonheffing]]-Table1[[#This Row],[Algemene Heffingskorting]]-Table1[[#This Row],[Arbeidskorting]],0)</f>
        <v>852.95529999999962</v>
      </c>
      <c r="F371" s="6">
        <f>Table1[[#This Row],[Belastbaar loon]]-Table1[[#This Row],[Belasting]]</f>
        <v>10678.0447</v>
      </c>
      <c r="G371" s="2">
        <f>(Table1[[#This Row],[Belastbaar loon]]-Table1[[#This Row],[Netto loon]])/Table1[[#This Row],[Belastbaar loon]]</f>
        <v>7.3970627005463502E-2</v>
      </c>
      <c r="H371" s="14">
        <f t="shared" ca="1" si="0"/>
        <v>852.10149999999999</v>
      </c>
      <c r="I371" s="14">
        <f ca="1">IF(ROW()=2, Table1[[#This Row],[Netto loon]], INDIRECT(ADDRESS(ROW()-1,COLUMN(F:F))))</f>
        <v>10668.898499999999</v>
      </c>
      <c r="J371" s="6">
        <f ca="1">IF(ROW()=2, 0, Table1[[#This Row],[Belastbaar loon]]-INDIRECT(ADDRESS(ROW()-1,COLUMN(A:A))))</f>
        <v>10</v>
      </c>
      <c r="K371" s="6">
        <f ca="1">Table1[[#This Row],[Netto loon]]-Table1[[#This Row],[Netto vorige schijf]]</f>
        <v>9.1462000000010448</v>
      </c>
      <c r="L371" s="2">
        <f ca="1">(Table1[[#This Row],[Bruto tov vorige schijf]]-Table1[[#This Row],[Netto tov vorige schijf]])/MAX(Table1[[#This Row],[Bruto tov vorige schijf]],1)</f>
        <v>8.5379999999895512E-2</v>
      </c>
    </row>
    <row r="372" spans="1:12" x14ac:dyDescent="0.25">
      <c r="A372" s="14">
        <v>11541</v>
      </c>
      <c r="B372" s="6">
        <f>LoonHeffing2020(Table1[[#This Row],[Belastbaar loon]])</f>
        <v>4310.5635000000002</v>
      </c>
      <c r="C372" s="6">
        <f>AlgemeneHeffingsKorting2020(Table1[[#This Row],[Belastbaar loon]])</f>
        <v>2711</v>
      </c>
      <c r="D372" s="14">
        <f>ArbeidsKorting2020(Table1[[#This Row],[Belastbaar loon]])</f>
        <v>745.75440000000003</v>
      </c>
      <c r="E372" s="14">
        <f>MAX(Table1[[#This Row],[Loonheffing]]-Table1[[#This Row],[Algemene Heffingskorting]]-Table1[[#This Row],[Arbeidskorting]],0)</f>
        <v>853.80910000000017</v>
      </c>
      <c r="F372" s="6">
        <f>Table1[[#This Row],[Belastbaar loon]]-Table1[[#This Row],[Belasting]]</f>
        <v>10687.1909</v>
      </c>
      <c r="G372" s="2">
        <f>(Table1[[#This Row],[Belastbaar loon]]-Table1[[#This Row],[Netto loon]])/Table1[[#This Row],[Belastbaar loon]]</f>
        <v>7.3980512953816857E-2</v>
      </c>
      <c r="H372" s="14">
        <f t="shared" ca="1" si="0"/>
        <v>852.95529999999962</v>
      </c>
      <c r="I372" s="14">
        <f ca="1">IF(ROW()=2, Table1[[#This Row],[Netto loon]], INDIRECT(ADDRESS(ROW()-1,COLUMN(F:F))))</f>
        <v>10678.0447</v>
      </c>
      <c r="J372" s="6">
        <f ca="1">IF(ROW()=2, 0, Table1[[#This Row],[Belastbaar loon]]-INDIRECT(ADDRESS(ROW()-1,COLUMN(A:A))))</f>
        <v>10</v>
      </c>
      <c r="K372" s="6">
        <f ca="1">Table1[[#This Row],[Netto loon]]-Table1[[#This Row],[Netto vorige schijf]]</f>
        <v>9.1461999999992258</v>
      </c>
      <c r="L372" s="2">
        <f ca="1">(Table1[[#This Row],[Bruto tov vorige schijf]]-Table1[[#This Row],[Netto tov vorige schijf]])/MAX(Table1[[#This Row],[Bruto tov vorige schijf]],1)</f>
        <v>8.5380000000077422E-2</v>
      </c>
    </row>
    <row r="373" spans="1:12" x14ac:dyDescent="0.25">
      <c r="A373" s="14">
        <v>11551</v>
      </c>
      <c r="B373" s="6">
        <f>LoonHeffing2020(Table1[[#This Row],[Belastbaar loon]])</f>
        <v>4314.2984999999999</v>
      </c>
      <c r="C373" s="6">
        <f>AlgemeneHeffingsKorting2020(Table1[[#This Row],[Belastbaar loon]])</f>
        <v>2711</v>
      </c>
      <c r="D373" s="14">
        <f>ArbeidsKorting2020(Table1[[#This Row],[Belastbaar loon]])</f>
        <v>748.63559999999995</v>
      </c>
      <c r="E373" s="14">
        <f>MAX(Table1[[#This Row],[Loonheffing]]-Table1[[#This Row],[Algemene Heffingskorting]]-Table1[[#This Row],[Arbeidskorting]],0)</f>
        <v>854.66289999999992</v>
      </c>
      <c r="F373" s="6">
        <f>Table1[[#This Row],[Belastbaar loon]]-Table1[[#This Row],[Belasting]]</f>
        <v>10696.337100000001</v>
      </c>
      <c r="G373" s="2">
        <f>(Table1[[#This Row],[Belastbaar loon]]-Table1[[#This Row],[Netto loon]])/Table1[[#This Row],[Belastbaar loon]]</f>
        <v>7.3990381785126777E-2</v>
      </c>
      <c r="H373" s="14">
        <f t="shared" ca="1" si="0"/>
        <v>853.80910000000017</v>
      </c>
      <c r="I373" s="14">
        <f ca="1">IF(ROW()=2, Table1[[#This Row],[Netto loon]], INDIRECT(ADDRESS(ROW()-1,COLUMN(F:F))))</f>
        <v>10687.1909</v>
      </c>
      <c r="J373" s="6">
        <f ca="1">IF(ROW()=2, 0, Table1[[#This Row],[Belastbaar loon]]-INDIRECT(ADDRESS(ROW()-1,COLUMN(A:A))))</f>
        <v>10</v>
      </c>
      <c r="K373" s="6">
        <f ca="1">Table1[[#This Row],[Netto loon]]-Table1[[#This Row],[Netto vorige schijf]]</f>
        <v>9.1462000000010448</v>
      </c>
      <c r="L373" s="2">
        <f ca="1">(Table1[[#This Row],[Bruto tov vorige schijf]]-Table1[[#This Row],[Netto tov vorige schijf]])/MAX(Table1[[#This Row],[Bruto tov vorige schijf]],1)</f>
        <v>8.5379999999895512E-2</v>
      </c>
    </row>
    <row r="374" spans="1:12" x14ac:dyDescent="0.25">
      <c r="A374" s="14">
        <v>11561</v>
      </c>
      <c r="B374" s="6">
        <f>LoonHeffing2020(Table1[[#This Row],[Belastbaar loon]])</f>
        <v>4318.0334999999995</v>
      </c>
      <c r="C374" s="6">
        <f>AlgemeneHeffingsKorting2020(Table1[[#This Row],[Belastbaar loon]])</f>
        <v>2711</v>
      </c>
      <c r="D374" s="14">
        <f>ArbeidsKorting2020(Table1[[#This Row],[Belastbaar loon]])</f>
        <v>751.51679999999999</v>
      </c>
      <c r="E374" s="14">
        <f>MAX(Table1[[#This Row],[Loonheffing]]-Table1[[#This Row],[Algemene Heffingskorting]]-Table1[[#This Row],[Arbeidskorting]],0)</f>
        <v>855.51669999999956</v>
      </c>
      <c r="F374" s="6">
        <f>Table1[[#This Row],[Belastbaar loon]]-Table1[[#This Row],[Belasting]]</f>
        <v>10705.4833</v>
      </c>
      <c r="G374" s="2">
        <f>(Table1[[#This Row],[Belastbaar loon]]-Table1[[#This Row],[Netto loon]])/Table1[[#This Row],[Belastbaar loon]]</f>
        <v>7.4000233543811106E-2</v>
      </c>
      <c r="H374" s="14">
        <f t="shared" ca="1" si="0"/>
        <v>854.66289999999992</v>
      </c>
      <c r="I374" s="14">
        <f ca="1">IF(ROW()=2, Table1[[#This Row],[Netto loon]], INDIRECT(ADDRESS(ROW()-1,COLUMN(F:F))))</f>
        <v>10696.337100000001</v>
      </c>
      <c r="J374" s="6">
        <f ca="1">IF(ROW()=2, 0, Table1[[#This Row],[Belastbaar loon]]-INDIRECT(ADDRESS(ROW()-1,COLUMN(A:A))))</f>
        <v>10</v>
      </c>
      <c r="K374" s="6">
        <f ca="1">Table1[[#This Row],[Netto loon]]-Table1[[#This Row],[Netto vorige schijf]]</f>
        <v>9.1461999999992258</v>
      </c>
      <c r="L374" s="2">
        <f ca="1">(Table1[[#This Row],[Bruto tov vorige schijf]]-Table1[[#This Row],[Netto tov vorige schijf]])/MAX(Table1[[#This Row],[Bruto tov vorige schijf]],1)</f>
        <v>8.5380000000077422E-2</v>
      </c>
    </row>
    <row r="375" spans="1:12" x14ac:dyDescent="0.25">
      <c r="A375" s="14">
        <v>11571</v>
      </c>
      <c r="B375" s="6">
        <f>LoonHeffing2020(Table1[[#This Row],[Belastbaar loon]])</f>
        <v>4321.7685000000001</v>
      </c>
      <c r="C375" s="6">
        <f>AlgemeneHeffingsKorting2020(Table1[[#This Row],[Belastbaar loon]])</f>
        <v>2711</v>
      </c>
      <c r="D375" s="14">
        <f>ArbeidsKorting2020(Table1[[#This Row],[Belastbaar loon]])</f>
        <v>754.39800000000002</v>
      </c>
      <c r="E375" s="14">
        <f>MAX(Table1[[#This Row],[Loonheffing]]-Table1[[#This Row],[Algemene Heffingskorting]]-Table1[[#This Row],[Arbeidskorting]],0)</f>
        <v>856.37050000000011</v>
      </c>
      <c r="F375" s="6">
        <f>Table1[[#This Row],[Belastbaar loon]]-Table1[[#This Row],[Belasting]]</f>
        <v>10714.629499999999</v>
      </c>
      <c r="G375" s="2">
        <f>(Table1[[#This Row],[Belastbaar loon]]-Table1[[#This Row],[Netto loon]])/Table1[[#This Row],[Belastbaar loon]]</f>
        <v>7.4010068274133686E-2</v>
      </c>
      <c r="H375" s="14">
        <f t="shared" ca="1" si="0"/>
        <v>855.51669999999956</v>
      </c>
      <c r="I375" s="14">
        <f ca="1">IF(ROW()=2, Table1[[#This Row],[Netto loon]], INDIRECT(ADDRESS(ROW()-1,COLUMN(F:F))))</f>
        <v>10705.4833</v>
      </c>
      <c r="J375" s="6">
        <f ca="1">IF(ROW()=2, 0, Table1[[#This Row],[Belastbaar loon]]-INDIRECT(ADDRESS(ROW()-1,COLUMN(A:A))))</f>
        <v>10</v>
      </c>
      <c r="K375" s="6">
        <f ca="1">Table1[[#This Row],[Netto loon]]-Table1[[#This Row],[Netto vorige schijf]]</f>
        <v>9.1461999999992258</v>
      </c>
      <c r="L375" s="2">
        <f ca="1">(Table1[[#This Row],[Bruto tov vorige schijf]]-Table1[[#This Row],[Netto tov vorige schijf]])/MAX(Table1[[#This Row],[Bruto tov vorige schijf]],1)</f>
        <v>8.5380000000077422E-2</v>
      </c>
    </row>
    <row r="376" spans="1:12" x14ac:dyDescent="0.25">
      <c r="A376" s="14">
        <v>11581</v>
      </c>
      <c r="B376" s="6">
        <f>LoonHeffing2020(Table1[[#This Row],[Belastbaar loon]])</f>
        <v>4325.5034999999998</v>
      </c>
      <c r="C376" s="6">
        <f>AlgemeneHeffingsKorting2020(Table1[[#This Row],[Belastbaar loon]])</f>
        <v>2711</v>
      </c>
      <c r="D376" s="14">
        <f>ArbeidsKorting2020(Table1[[#This Row],[Belastbaar loon]])</f>
        <v>757.27919999999995</v>
      </c>
      <c r="E376" s="14">
        <f>MAX(Table1[[#This Row],[Loonheffing]]-Table1[[#This Row],[Algemene Heffingskorting]]-Table1[[#This Row],[Arbeidskorting]],0)</f>
        <v>857.22429999999986</v>
      </c>
      <c r="F376" s="6">
        <f>Table1[[#This Row],[Belastbaar loon]]-Table1[[#This Row],[Belasting]]</f>
        <v>10723.7757</v>
      </c>
      <c r="G376" s="2">
        <f>(Table1[[#This Row],[Belastbaar loon]]-Table1[[#This Row],[Netto loon]])/Table1[[#This Row],[Belastbaar loon]]</f>
        <v>7.4019886020205497E-2</v>
      </c>
      <c r="H376" s="14">
        <f t="shared" ca="1" si="0"/>
        <v>856.37050000000011</v>
      </c>
      <c r="I376" s="14">
        <f ca="1">IF(ROW()=2, Table1[[#This Row],[Netto loon]], INDIRECT(ADDRESS(ROW()-1,COLUMN(F:F))))</f>
        <v>10714.629499999999</v>
      </c>
      <c r="J376" s="6">
        <f ca="1">IF(ROW()=2, 0, Table1[[#This Row],[Belastbaar loon]]-INDIRECT(ADDRESS(ROW()-1,COLUMN(A:A))))</f>
        <v>10</v>
      </c>
      <c r="K376" s="6">
        <f ca="1">Table1[[#This Row],[Netto loon]]-Table1[[#This Row],[Netto vorige schijf]]</f>
        <v>9.1462000000010448</v>
      </c>
      <c r="L376" s="2">
        <f ca="1">(Table1[[#This Row],[Bruto tov vorige schijf]]-Table1[[#This Row],[Netto tov vorige schijf]])/MAX(Table1[[#This Row],[Bruto tov vorige schijf]],1)</f>
        <v>8.5379999999895512E-2</v>
      </c>
    </row>
    <row r="377" spans="1:12" x14ac:dyDescent="0.25">
      <c r="A377" s="14">
        <v>11591</v>
      </c>
      <c r="B377" s="6">
        <f>LoonHeffing2020(Table1[[#This Row],[Belastbaar loon]])</f>
        <v>4329.2385000000004</v>
      </c>
      <c r="C377" s="6">
        <f>AlgemeneHeffingsKorting2020(Table1[[#This Row],[Belastbaar loon]])</f>
        <v>2711</v>
      </c>
      <c r="D377" s="14">
        <f>ArbeidsKorting2020(Table1[[#This Row],[Belastbaar loon]])</f>
        <v>760.16039999999998</v>
      </c>
      <c r="E377" s="14">
        <f>MAX(Table1[[#This Row],[Loonheffing]]-Table1[[#This Row],[Algemene Heffingskorting]]-Table1[[#This Row],[Arbeidskorting]],0)</f>
        <v>858.0781000000004</v>
      </c>
      <c r="F377" s="6">
        <f>Table1[[#This Row],[Belastbaar loon]]-Table1[[#This Row],[Belasting]]</f>
        <v>10732.921899999999</v>
      </c>
      <c r="G377" s="2">
        <f>(Table1[[#This Row],[Belastbaar loon]]-Table1[[#This Row],[Netto loon]])/Table1[[#This Row],[Belastbaar loon]]</f>
        <v>7.4029686825985735E-2</v>
      </c>
      <c r="H377" s="14">
        <f t="shared" ca="1" si="0"/>
        <v>857.22429999999986</v>
      </c>
      <c r="I377" s="14">
        <f ca="1">IF(ROW()=2, Table1[[#This Row],[Netto loon]], INDIRECT(ADDRESS(ROW()-1,COLUMN(F:F))))</f>
        <v>10723.7757</v>
      </c>
      <c r="J377" s="6">
        <f ca="1">IF(ROW()=2, 0, Table1[[#This Row],[Belastbaar loon]]-INDIRECT(ADDRESS(ROW()-1,COLUMN(A:A))))</f>
        <v>10</v>
      </c>
      <c r="K377" s="6">
        <f ca="1">Table1[[#This Row],[Netto loon]]-Table1[[#This Row],[Netto vorige schijf]]</f>
        <v>9.1461999999992258</v>
      </c>
      <c r="L377" s="2">
        <f ca="1">(Table1[[#This Row],[Bruto tov vorige schijf]]-Table1[[#This Row],[Netto tov vorige schijf]])/MAX(Table1[[#This Row],[Bruto tov vorige schijf]],1)</f>
        <v>8.5380000000077422E-2</v>
      </c>
    </row>
    <row r="378" spans="1:12" x14ac:dyDescent="0.25">
      <c r="A378" s="14">
        <v>11601</v>
      </c>
      <c r="B378" s="6">
        <f>LoonHeffing2020(Table1[[#This Row],[Belastbaar loon]])</f>
        <v>4332.9735000000001</v>
      </c>
      <c r="C378" s="6">
        <f>AlgemeneHeffingsKorting2020(Table1[[#This Row],[Belastbaar loon]])</f>
        <v>2711</v>
      </c>
      <c r="D378" s="14">
        <f>ArbeidsKorting2020(Table1[[#This Row],[Belastbaar loon]])</f>
        <v>763.04160000000002</v>
      </c>
      <c r="E378" s="14">
        <f>MAX(Table1[[#This Row],[Loonheffing]]-Table1[[#This Row],[Algemene Heffingskorting]]-Table1[[#This Row],[Arbeidskorting]],0)</f>
        <v>858.93190000000004</v>
      </c>
      <c r="F378" s="6">
        <f>Table1[[#This Row],[Belastbaar loon]]-Table1[[#This Row],[Belasting]]</f>
        <v>10742.0681</v>
      </c>
      <c r="G378" s="2">
        <f>(Table1[[#This Row],[Belastbaar loon]]-Table1[[#This Row],[Netto loon]])/Table1[[#This Row],[Belastbaar loon]]</f>
        <v>7.4039470735281401E-2</v>
      </c>
      <c r="H378" s="14">
        <f t="shared" ca="1" si="0"/>
        <v>858.0781000000004</v>
      </c>
      <c r="I378" s="14">
        <f ca="1">IF(ROW()=2, Table1[[#This Row],[Netto loon]], INDIRECT(ADDRESS(ROW()-1,COLUMN(F:F))))</f>
        <v>10732.921899999999</v>
      </c>
      <c r="J378" s="6">
        <f ca="1">IF(ROW()=2, 0, Table1[[#This Row],[Belastbaar loon]]-INDIRECT(ADDRESS(ROW()-1,COLUMN(A:A))))</f>
        <v>10</v>
      </c>
      <c r="K378" s="6">
        <f ca="1">Table1[[#This Row],[Netto loon]]-Table1[[#This Row],[Netto vorige schijf]]</f>
        <v>9.1462000000010448</v>
      </c>
      <c r="L378" s="2">
        <f ca="1">(Table1[[#This Row],[Bruto tov vorige schijf]]-Table1[[#This Row],[Netto tov vorige schijf]])/MAX(Table1[[#This Row],[Bruto tov vorige schijf]],1)</f>
        <v>8.5379999999895512E-2</v>
      </c>
    </row>
    <row r="379" spans="1:12" x14ac:dyDescent="0.25">
      <c r="A379" s="14">
        <v>11611</v>
      </c>
      <c r="B379" s="6">
        <f>LoonHeffing2020(Table1[[#This Row],[Belastbaar loon]])</f>
        <v>4336.7084999999997</v>
      </c>
      <c r="C379" s="6">
        <f>AlgemeneHeffingsKorting2020(Table1[[#This Row],[Belastbaar loon]])</f>
        <v>2711</v>
      </c>
      <c r="D379" s="14">
        <f>ArbeidsKorting2020(Table1[[#This Row],[Belastbaar loon]])</f>
        <v>765.92279999999994</v>
      </c>
      <c r="E379" s="14">
        <f>MAX(Table1[[#This Row],[Loonheffing]]-Table1[[#This Row],[Algemene Heffingskorting]]-Table1[[#This Row],[Arbeidskorting]],0)</f>
        <v>859.78569999999979</v>
      </c>
      <c r="F379" s="6">
        <f>Table1[[#This Row],[Belastbaar loon]]-Table1[[#This Row],[Belasting]]</f>
        <v>10751.2143</v>
      </c>
      <c r="G379" s="2">
        <f>(Table1[[#This Row],[Belastbaar loon]]-Table1[[#This Row],[Netto loon]])/Table1[[#This Row],[Belastbaar loon]]</f>
        <v>7.4049237791749239E-2</v>
      </c>
      <c r="H379" s="14">
        <f t="shared" ca="1" si="0"/>
        <v>858.93190000000004</v>
      </c>
      <c r="I379" s="14">
        <f ca="1">IF(ROW()=2, Table1[[#This Row],[Netto loon]], INDIRECT(ADDRESS(ROW()-1,COLUMN(F:F))))</f>
        <v>10742.0681</v>
      </c>
      <c r="J379" s="6">
        <f ca="1">IF(ROW()=2, 0, Table1[[#This Row],[Belastbaar loon]]-INDIRECT(ADDRESS(ROW()-1,COLUMN(A:A))))</f>
        <v>10</v>
      </c>
      <c r="K379" s="6">
        <f ca="1">Table1[[#This Row],[Netto loon]]-Table1[[#This Row],[Netto vorige schijf]]</f>
        <v>9.1461999999992258</v>
      </c>
      <c r="L379" s="2">
        <f ca="1">(Table1[[#This Row],[Bruto tov vorige schijf]]-Table1[[#This Row],[Netto tov vorige schijf]])/MAX(Table1[[#This Row],[Bruto tov vorige schijf]],1)</f>
        <v>8.5380000000077422E-2</v>
      </c>
    </row>
    <row r="380" spans="1:12" x14ac:dyDescent="0.25">
      <c r="A380" s="14">
        <v>11621</v>
      </c>
      <c r="B380" s="6">
        <f>LoonHeffing2020(Table1[[#This Row],[Belastbaar loon]])</f>
        <v>4340.4435000000003</v>
      </c>
      <c r="C380" s="6">
        <f>AlgemeneHeffingsKorting2020(Table1[[#This Row],[Belastbaar loon]])</f>
        <v>2711</v>
      </c>
      <c r="D380" s="14">
        <f>ArbeidsKorting2020(Table1[[#This Row],[Belastbaar loon]])</f>
        <v>768.80399999999997</v>
      </c>
      <c r="E380" s="14">
        <f>MAX(Table1[[#This Row],[Loonheffing]]-Table1[[#This Row],[Algemene Heffingskorting]]-Table1[[#This Row],[Arbeidskorting]],0)</f>
        <v>860.63950000000034</v>
      </c>
      <c r="F380" s="6">
        <f>Table1[[#This Row],[Belastbaar loon]]-Table1[[#This Row],[Belasting]]</f>
        <v>10760.360499999999</v>
      </c>
      <c r="G380" s="2">
        <f>(Table1[[#This Row],[Belastbaar loon]]-Table1[[#This Row],[Netto loon]])/Table1[[#This Row],[Belastbaar loon]]</f>
        <v>7.4058988038895199E-2</v>
      </c>
      <c r="H380" s="14">
        <f t="shared" ca="1" si="0"/>
        <v>859.78569999999979</v>
      </c>
      <c r="I380" s="14">
        <f ca="1">IF(ROW()=2, Table1[[#This Row],[Netto loon]], INDIRECT(ADDRESS(ROW()-1,COLUMN(F:F))))</f>
        <v>10751.2143</v>
      </c>
      <c r="J380" s="6">
        <f ca="1">IF(ROW()=2, 0, Table1[[#This Row],[Belastbaar loon]]-INDIRECT(ADDRESS(ROW()-1,COLUMN(A:A))))</f>
        <v>10</v>
      </c>
      <c r="K380" s="6">
        <f ca="1">Table1[[#This Row],[Netto loon]]-Table1[[#This Row],[Netto vorige schijf]]</f>
        <v>9.1461999999992258</v>
      </c>
      <c r="L380" s="2">
        <f ca="1">(Table1[[#This Row],[Bruto tov vorige schijf]]-Table1[[#This Row],[Netto tov vorige schijf]])/MAX(Table1[[#This Row],[Bruto tov vorige schijf]],1)</f>
        <v>8.5380000000077422E-2</v>
      </c>
    </row>
    <row r="381" spans="1:12" x14ac:dyDescent="0.25">
      <c r="A381" s="14">
        <v>11631</v>
      </c>
      <c r="B381" s="6">
        <f>LoonHeffing2020(Table1[[#This Row],[Belastbaar loon]])</f>
        <v>4344.1785</v>
      </c>
      <c r="C381" s="6">
        <f>AlgemeneHeffingsKorting2020(Table1[[#This Row],[Belastbaar loon]])</f>
        <v>2711</v>
      </c>
      <c r="D381" s="14">
        <f>ArbeidsKorting2020(Table1[[#This Row],[Belastbaar loon]])</f>
        <v>771.68520000000001</v>
      </c>
      <c r="E381" s="14">
        <f>MAX(Table1[[#This Row],[Loonheffing]]-Table1[[#This Row],[Algemene Heffingskorting]]-Table1[[#This Row],[Arbeidskorting]],0)</f>
        <v>861.49329999999998</v>
      </c>
      <c r="F381" s="6">
        <f>Table1[[#This Row],[Belastbaar loon]]-Table1[[#This Row],[Belasting]]</f>
        <v>10769.5067</v>
      </c>
      <c r="G381" s="2">
        <f>(Table1[[#This Row],[Belastbaar loon]]-Table1[[#This Row],[Netto loon]])/Table1[[#This Row],[Belastbaar loon]]</f>
        <v>7.4068721520075667E-2</v>
      </c>
      <c r="H381" s="14">
        <f t="shared" ca="1" si="0"/>
        <v>860.63950000000034</v>
      </c>
      <c r="I381" s="14">
        <f ca="1">IF(ROW()=2, Table1[[#This Row],[Netto loon]], INDIRECT(ADDRESS(ROW()-1,COLUMN(F:F))))</f>
        <v>10760.360499999999</v>
      </c>
      <c r="J381" s="6">
        <f ca="1">IF(ROW()=2, 0, Table1[[#This Row],[Belastbaar loon]]-INDIRECT(ADDRESS(ROW()-1,COLUMN(A:A))))</f>
        <v>10</v>
      </c>
      <c r="K381" s="6">
        <f ca="1">Table1[[#This Row],[Netto loon]]-Table1[[#This Row],[Netto vorige schijf]]</f>
        <v>9.1462000000010448</v>
      </c>
      <c r="L381" s="2">
        <f ca="1">(Table1[[#This Row],[Bruto tov vorige schijf]]-Table1[[#This Row],[Netto tov vorige schijf]])/MAX(Table1[[#This Row],[Bruto tov vorige schijf]],1)</f>
        <v>8.5379999999895512E-2</v>
      </c>
    </row>
    <row r="382" spans="1:12" x14ac:dyDescent="0.25">
      <c r="A382" s="14">
        <v>11641</v>
      </c>
      <c r="B382" s="6">
        <f>LoonHeffing2020(Table1[[#This Row],[Belastbaar loon]])</f>
        <v>4347.9134999999997</v>
      </c>
      <c r="C382" s="6">
        <f>AlgemeneHeffingsKorting2020(Table1[[#This Row],[Belastbaar loon]])</f>
        <v>2711</v>
      </c>
      <c r="D382" s="14">
        <f>ArbeidsKorting2020(Table1[[#This Row],[Belastbaar loon]])</f>
        <v>774.56639999999993</v>
      </c>
      <c r="E382" s="14">
        <f>MAX(Table1[[#This Row],[Loonheffing]]-Table1[[#This Row],[Algemene Heffingskorting]]-Table1[[#This Row],[Arbeidskorting]],0)</f>
        <v>862.34709999999973</v>
      </c>
      <c r="F382" s="6">
        <f>Table1[[#This Row],[Belastbaar loon]]-Table1[[#This Row],[Belasting]]</f>
        <v>10778.652900000001</v>
      </c>
      <c r="G382" s="2">
        <f>(Table1[[#This Row],[Belastbaar loon]]-Table1[[#This Row],[Netto loon]])/Table1[[#This Row],[Belastbaar loon]]</f>
        <v>7.4078438278498332E-2</v>
      </c>
      <c r="H382" s="14">
        <f t="shared" ca="1" si="0"/>
        <v>861.49329999999998</v>
      </c>
      <c r="I382" s="14">
        <f ca="1">IF(ROW()=2, Table1[[#This Row],[Netto loon]], INDIRECT(ADDRESS(ROW()-1,COLUMN(F:F))))</f>
        <v>10769.5067</v>
      </c>
      <c r="J382" s="6">
        <f ca="1">IF(ROW()=2, 0, Table1[[#This Row],[Belastbaar loon]]-INDIRECT(ADDRESS(ROW()-1,COLUMN(A:A))))</f>
        <v>10</v>
      </c>
      <c r="K382" s="6">
        <f ca="1">Table1[[#This Row],[Netto loon]]-Table1[[#This Row],[Netto vorige schijf]]</f>
        <v>9.1462000000010448</v>
      </c>
      <c r="L382" s="2">
        <f ca="1">(Table1[[#This Row],[Bruto tov vorige schijf]]-Table1[[#This Row],[Netto tov vorige schijf]])/MAX(Table1[[#This Row],[Bruto tov vorige schijf]],1)</f>
        <v>8.5379999999895512E-2</v>
      </c>
    </row>
    <row r="383" spans="1:12" x14ac:dyDescent="0.25">
      <c r="A383" s="14">
        <v>11651</v>
      </c>
      <c r="B383" s="6">
        <f>LoonHeffing2020(Table1[[#This Row],[Belastbaar loon]])</f>
        <v>4351.6485000000002</v>
      </c>
      <c r="C383" s="6">
        <f>AlgemeneHeffingsKorting2020(Table1[[#This Row],[Belastbaar loon]])</f>
        <v>2711</v>
      </c>
      <c r="D383" s="14">
        <f>ArbeidsKorting2020(Table1[[#This Row],[Belastbaar loon]])</f>
        <v>777.44759999999997</v>
      </c>
      <c r="E383" s="14">
        <f>MAX(Table1[[#This Row],[Loonheffing]]-Table1[[#This Row],[Algemene Heffingskorting]]-Table1[[#This Row],[Arbeidskorting]],0)</f>
        <v>863.20090000000027</v>
      </c>
      <c r="F383" s="6">
        <f>Table1[[#This Row],[Belastbaar loon]]-Table1[[#This Row],[Belasting]]</f>
        <v>10787.7991</v>
      </c>
      <c r="G383" s="2">
        <f>(Table1[[#This Row],[Belastbaar loon]]-Table1[[#This Row],[Netto loon]])/Table1[[#This Row],[Belastbaar loon]]</f>
        <v>7.4088138357222541E-2</v>
      </c>
      <c r="H383" s="14">
        <f t="shared" ca="1" si="0"/>
        <v>862.34709999999973</v>
      </c>
      <c r="I383" s="14">
        <f ca="1">IF(ROW()=2, Table1[[#This Row],[Netto loon]], INDIRECT(ADDRESS(ROW()-1,COLUMN(F:F))))</f>
        <v>10778.652900000001</v>
      </c>
      <c r="J383" s="6">
        <f ca="1">IF(ROW()=2, 0, Table1[[#This Row],[Belastbaar loon]]-INDIRECT(ADDRESS(ROW()-1,COLUMN(A:A))))</f>
        <v>10</v>
      </c>
      <c r="K383" s="6">
        <f ca="1">Table1[[#This Row],[Netto loon]]-Table1[[#This Row],[Netto vorige schijf]]</f>
        <v>9.1461999999992258</v>
      </c>
      <c r="L383" s="2">
        <f ca="1">(Table1[[#This Row],[Bruto tov vorige schijf]]-Table1[[#This Row],[Netto tov vorige schijf]])/MAX(Table1[[#This Row],[Bruto tov vorige schijf]],1)</f>
        <v>8.5380000000077422E-2</v>
      </c>
    </row>
    <row r="384" spans="1:12" x14ac:dyDescent="0.25">
      <c r="A384" s="14">
        <v>11661</v>
      </c>
      <c r="B384" s="6">
        <f>LoonHeffing2020(Table1[[#This Row],[Belastbaar loon]])</f>
        <v>4355.3834999999999</v>
      </c>
      <c r="C384" s="6">
        <f>AlgemeneHeffingsKorting2020(Table1[[#This Row],[Belastbaar loon]])</f>
        <v>2711</v>
      </c>
      <c r="D384" s="14">
        <f>ArbeidsKorting2020(Table1[[#This Row],[Belastbaar loon]])</f>
        <v>780.3288</v>
      </c>
      <c r="E384" s="14">
        <f>MAX(Table1[[#This Row],[Loonheffing]]-Table1[[#This Row],[Algemene Heffingskorting]]-Table1[[#This Row],[Arbeidskorting]],0)</f>
        <v>864.05469999999991</v>
      </c>
      <c r="F384" s="6">
        <f>Table1[[#This Row],[Belastbaar loon]]-Table1[[#This Row],[Belasting]]</f>
        <v>10796.945299999999</v>
      </c>
      <c r="G384" s="2">
        <f>(Table1[[#This Row],[Belastbaar loon]]-Table1[[#This Row],[Netto loon]])/Table1[[#This Row],[Belastbaar loon]]</f>
        <v>7.4097821799159649E-2</v>
      </c>
      <c r="H384" s="14">
        <f t="shared" ca="1" si="0"/>
        <v>863.20090000000027</v>
      </c>
      <c r="I384" s="14">
        <f ca="1">IF(ROW()=2, Table1[[#This Row],[Netto loon]], INDIRECT(ADDRESS(ROW()-1,COLUMN(F:F))))</f>
        <v>10787.7991</v>
      </c>
      <c r="J384" s="6">
        <f ca="1">IF(ROW()=2, 0, Table1[[#This Row],[Belastbaar loon]]-INDIRECT(ADDRESS(ROW()-1,COLUMN(A:A))))</f>
        <v>10</v>
      </c>
      <c r="K384" s="6">
        <f ca="1">Table1[[#This Row],[Netto loon]]-Table1[[#This Row],[Netto vorige schijf]]</f>
        <v>9.1461999999992258</v>
      </c>
      <c r="L384" s="2">
        <f ca="1">(Table1[[#This Row],[Bruto tov vorige schijf]]-Table1[[#This Row],[Netto tov vorige schijf]])/MAX(Table1[[#This Row],[Bruto tov vorige schijf]],1)</f>
        <v>8.5380000000077422E-2</v>
      </c>
    </row>
    <row r="385" spans="1:12" x14ac:dyDescent="0.25">
      <c r="A385" s="14">
        <v>11671</v>
      </c>
      <c r="B385" s="6">
        <f>LoonHeffing2020(Table1[[#This Row],[Belastbaar loon]])</f>
        <v>4359.1184999999996</v>
      </c>
      <c r="C385" s="6">
        <f>AlgemeneHeffingsKorting2020(Table1[[#This Row],[Belastbaar loon]])</f>
        <v>2711</v>
      </c>
      <c r="D385" s="14">
        <f>ArbeidsKorting2020(Table1[[#This Row],[Belastbaar loon]])</f>
        <v>783.20999999999992</v>
      </c>
      <c r="E385" s="14">
        <f>MAX(Table1[[#This Row],[Loonheffing]]-Table1[[#This Row],[Algemene Heffingskorting]]-Table1[[#This Row],[Arbeidskorting]],0)</f>
        <v>864.90849999999966</v>
      </c>
      <c r="F385" s="6">
        <f>Table1[[#This Row],[Belastbaar loon]]-Table1[[#This Row],[Belasting]]</f>
        <v>10806.0915</v>
      </c>
      <c r="G385" s="2">
        <f>(Table1[[#This Row],[Belastbaar loon]]-Table1[[#This Row],[Netto loon]])/Table1[[#This Row],[Belastbaar loon]]</f>
        <v>7.4107488647073907E-2</v>
      </c>
      <c r="H385" s="14">
        <f t="shared" ca="1" si="0"/>
        <v>864.05469999999991</v>
      </c>
      <c r="I385" s="14">
        <f ca="1">IF(ROW()=2, Table1[[#This Row],[Netto loon]], INDIRECT(ADDRESS(ROW()-1,COLUMN(F:F))))</f>
        <v>10796.945299999999</v>
      </c>
      <c r="J385" s="6">
        <f ca="1">IF(ROW()=2, 0, Table1[[#This Row],[Belastbaar loon]]-INDIRECT(ADDRESS(ROW()-1,COLUMN(A:A))))</f>
        <v>10</v>
      </c>
      <c r="K385" s="6">
        <f ca="1">Table1[[#This Row],[Netto loon]]-Table1[[#This Row],[Netto vorige schijf]]</f>
        <v>9.1462000000010448</v>
      </c>
      <c r="L385" s="2">
        <f ca="1">(Table1[[#This Row],[Bruto tov vorige schijf]]-Table1[[#This Row],[Netto tov vorige schijf]])/MAX(Table1[[#This Row],[Bruto tov vorige schijf]],1)</f>
        <v>8.5379999999895512E-2</v>
      </c>
    </row>
    <row r="386" spans="1:12" x14ac:dyDescent="0.25">
      <c r="A386" s="14">
        <v>11681</v>
      </c>
      <c r="B386" s="6">
        <f>LoonHeffing2020(Table1[[#This Row],[Belastbaar loon]])</f>
        <v>4362.8535000000002</v>
      </c>
      <c r="C386" s="6">
        <f>AlgemeneHeffingsKorting2020(Table1[[#This Row],[Belastbaar loon]])</f>
        <v>2711</v>
      </c>
      <c r="D386" s="14">
        <f>ArbeidsKorting2020(Table1[[#This Row],[Belastbaar loon]])</f>
        <v>786.09119999999996</v>
      </c>
      <c r="E386" s="14">
        <f>MAX(Table1[[#This Row],[Loonheffing]]-Table1[[#This Row],[Algemene Heffingskorting]]-Table1[[#This Row],[Arbeidskorting]],0)</f>
        <v>865.76230000000021</v>
      </c>
      <c r="F386" s="6">
        <f>Table1[[#This Row],[Belastbaar loon]]-Table1[[#This Row],[Belasting]]</f>
        <v>10815.2377</v>
      </c>
      <c r="G386" s="2">
        <f>(Table1[[#This Row],[Belastbaar loon]]-Table1[[#This Row],[Netto loon]])/Table1[[#This Row],[Belastbaar loon]]</f>
        <v>7.4117138943583627E-2</v>
      </c>
      <c r="H386" s="14">
        <f t="shared" ca="1" si="0"/>
        <v>864.90849999999966</v>
      </c>
      <c r="I386" s="14">
        <f ca="1">IF(ROW()=2, Table1[[#This Row],[Netto loon]], INDIRECT(ADDRESS(ROW()-1,COLUMN(F:F))))</f>
        <v>10806.0915</v>
      </c>
      <c r="J386" s="6">
        <f ca="1">IF(ROW()=2, 0, Table1[[#This Row],[Belastbaar loon]]-INDIRECT(ADDRESS(ROW()-1,COLUMN(A:A))))</f>
        <v>10</v>
      </c>
      <c r="K386" s="6">
        <f ca="1">Table1[[#This Row],[Netto loon]]-Table1[[#This Row],[Netto vorige schijf]]</f>
        <v>9.1461999999992258</v>
      </c>
      <c r="L386" s="2">
        <f ca="1">(Table1[[#This Row],[Bruto tov vorige schijf]]-Table1[[#This Row],[Netto tov vorige schijf]])/MAX(Table1[[#This Row],[Bruto tov vorige schijf]],1)</f>
        <v>8.5380000000077422E-2</v>
      </c>
    </row>
    <row r="387" spans="1:12" x14ac:dyDescent="0.25">
      <c r="A387" s="14">
        <v>11691</v>
      </c>
      <c r="B387" s="6">
        <f>LoonHeffing2020(Table1[[#This Row],[Belastbaar loon]])</f>
        <v>4366.5884999999998</v>
      </c>
      <c r="C387" s="6">
        <f>AlgemeneHeffingsKorting2020(Table1[[#This Row],[Belastbaar loon]])</f>
        <v>2711</v>
      </c>
      <c r="D387" s="14">
        <f>ArbeidsKorting2020(Table1[[#This Row],[Belastbaar loon]])</f>
        <v>788.97239999999999</v>
      </c>
      <c r="E387" s="14">
        <f>MAX(Table1[[#This Row],[Loonheffing]]-Table1[[#This Row],[Algemene Heffingskorting]]-Table1[[#This Row],[Arbeidskorting]],0)</f>
        <v>866.61609999999985</v>
      </c>
      <c r="F387" s="6">
        <f>Table1[[#This Row],[Belastbaar loon]]-Table1[[#This Row],[Belasting]]</f>
        <v>10824.383900000001</v>
      </c>
      <c r="G387" s="2">
        <f>(Table1[[#This Row],[Belastbaar loon]]-Table1[[#This Row],[Netto loon]])/Table1[[#This Row],[Belastbaar loon]]</f>
        <v>7.4126772731160653E-2</v>
      </c>
      <c r="H387" s="14">
        <f t="shared" ca="1" si="0"/>
        <v>865.76230000000021</v>
      </c>
      <c r="I387" s="14">
        <f ca="1">IF(ROW()=2, Table1[[#This Row],[Netto loon]], INDIRECT(ADDRESS(ROW()-1,COLUMN(F:F))))</f>
        <v>10815.2377</v>
      </c>
      <c r="J387" s="6">
        <f ca="1">IF(ROW()=2, 0, Table1[[#This Row],[Belastbaar loon]]-INDIRECT(ADDRESS(ROW()-1,COLUMN(A:A))))</f>
        <v>10</v>
      </c>
      <c r="K387" s="6">
        <f ca="1">Table1[[#This Row],[Netto loon]]-Table1[[#This Row],[Netto vorige schijf]]</f>
        <v>9.1462000000010448</v>
      </c>
      <c r="L387" s="2">
        <f ca="1">(Table1[[#This Row],[Bruto tov vorige schijf]]-Table1[[#This Row],[Netto tov vorige schijf]])/MAX(Table1[[#This Row],[Bruto tov vorige schijf]],1)</f>
        <v>8.5379999999895512E-2</v>
      </c>
    </row>
    <row r="388" spans="1:12" x14ac:dyDescent="0.25">
      <c r="A388" s="14">
        <v>11701</v>
      </c>
      <c r="B388" s="6">
        <f>LoonHeffing2020(Table1[[#This Row],[Belastbaar loon]])</f>
        <v>4370.3235000000004</v>
      </c>
      <c r="C388" s="6">
        <f>AlgemeneHeffingsKorting2020(Table1[[#This Row],[Belastbaar loon]])</f>
        <v>2711</v>
      </c>
      <c r="D388" s="14">
        <f>ArbeidsKorting2020(Table1[[#This Row],[Belastbaar loon]])</f>
        <v>791.85360000000003</v>
      </c>
      <c r="E388" s="14">
        <f>MAX(Table1[[#This Row],[Loonheffing]]-Table1[[#This Row],[Algemene Heffingskorting]]-Table1[[#This Row],[Arbeidskorting]],0)</f>
        <v>867.46990000000039</v>
      </c>
      <c r="F388" s="6">
        <f>Table1[[#This Row],[Belastbaar loon]]-Table1[[#This Row],[Belasting]]</f>
        <v>10833.5301</v>
      </c>
      <c r="G388" s="2">
        <f>(Table1[[#This Row],[Belastbaar loon]]-Table1[[#This Row],[Netto loon]])/Table1[[#This Row],[Belastbaar loon]]</f>
        <v>7.4136390052132295E-2</v>
      </c>
      <c r="H388" s="14">
        <f t="shared" ca="1" si="0"/>
        <v>866.61609999999985</v>
      </c>
      <c r="I388" s="14">
        <f ca="1">IF(ROW()=2, Table1[[#This Row],[Netto loon]], INDIRECT(ADDRESS(ROW()-1,COLUMN(F:F))))</f>
        <v>10824.383900000001</v>
      </c>
      <c r="J388" s="6">
        <f ca="1">IF(ROW()=2, 0, Table1[[#This Row],[Belastbaar loon]]-INDIRECT(ADDRESS(ROW()-1,COLUMN(A:A))))</f>
        <v>10</v>
      </c>
      <c r="K388" s="6">
        <f ca="1">Table1[[#This Row],[Netto loon]]-Table1[[#This Row],[Netto vorige schijf]]</f>
        <v>9.1461999999992258</v>
      </c>
      <c r="L388" s="2">
        <f ca="1">(Table1[[#This Row],[Bruto tov vorige schijf]]-Table1[[#This Row],[Netto tov vorige schijf]])/MAX(Table1[[#This Row],[Bruto tov vorige schijf]],1)</f>
        <v>8.5380000000077422E-2</v>
      </c>
    </row>
    <row r="389" spans="1:12" x14ac:dyDescent="0.25">
      <c r="A389" s="14">
        <v>11711</v>
      </c>
      <c r="B389" s="6">
        <f>LoonHeffing2020(Table1[[#This Row],[Belastbaar loon]])</f>
        <v>4374.0585000000001</v>
      </c>
      <c r="C389" s="6">
        <f>AlgemeneHeffingsKorting2020(Table1[[#This Row],[Belastbaar loon]])</f>
        <v>2711</v>
      </c>
      <c r="D389" s="14">
        <f>ArbeidsKorting2020(Table1[[#This Row],[Belastbaar loon]])</f>
        <v>794.73479999999995</v>
      </c>
      <c r="E389" s="14">
        <f>MAX(Table1[[#This Row],[Loonheffing]]-Table1[[#This Row],[Algemene Heffingskorting]]-Table1[[#This Row],[Arbeidskorting]],0)</f>
        <v>868.32370000000014</v>
      </c>
      <c r="F389" s="6">
        <f>Table1[[#This Row],[Belastbaar loon]]-Table1[[#This Row],[Belasting]]</f>
        <v>10842.676299999999</v>
      </c>
      <c r="G389" s="2">
        <f>(Table1[[#This Row],[Belastbaar loon]]-Table1[[#This Row],[Netto loon]])/Table1[[#This Row],[Belastbaar loon]]</f>
        <v>7.4145990948680796E-2</v>
      </c>
      <c r="H389" s="14">
        <f t="shared" ca="1" si="0"/>
        <v>867.46990000000039</v>
      </c>
      <c r="I389" s="14">
        <f ca="1">IF(ROW()=2, Table1[[#This Row],[Netto loon]], INDIRECT(ADDRESS(ROW()-1,COLUMN(F:F))))</f>
        <v>10833.5301</v>
      </c>
      <c r="J389" s="6">
        <f ca="1">IF(ROW()=2, 0, Table1[[#This Row],[Belastbaar loon]]-INDIRECT(ADDRESS(ROW()-1,COLUMN(A:A))))</f>
        <v>10</v>
      </c>
      <c r="K389" s="6">
        <f ca="1">Table1[[#This Row],[Netto loon]]-Table1[[#This Row],[Netto vorige schijf]]</f>
        <v>9.1461999999992258</v>
      </c>
      <c r="L389" s="2">
        <f ca="1">(Table1[[#This Row],[Bruto tov vorige schijf]]-Table1[[#This Row],[Netto tov vorige schijf]])/MAX(Table1[[#This Row],[Bruto tov vorige schijf]],1)</f>
        <v>8.5380000000077422E-2</v>
      </c>
    </row>
    <row r="390" spans="1:12" x14ac:dyDescent="0.25">
      <c r="A390" s="14">
        <v>11721</v>
      </c>
      <c r="B390" s="6">
        <f>LoonHeffing2020(Table1[[#This Row],[Belastbaar loon]])</f>
        <v>4377.7934999999998</v>
      </c>
      <c r="C390" s="6">
        <f>AlgemeneHeffingsKorting2020(Table1[[#This Row],[Belastbaar loon]])</f>
        <v>2711</v>
      </c>
      <c r="D390" s="14">
        <f>ArbeidsKorting2020(Table1[[#This Row],[Belastbaar loon]])</f>
        <v>797.61599999999999</v>
      </c>
      <c r="E390" s="14">
        <f>MAX(Table1[[#This Row],[Loonheffing]]-Table1[[#This Row],[Algemene Heffingskorting]]-Table1[[#This Row],[Arbeidskorting]],0)</f>
        <v>869.17749999999978</v>
      </c>
      <c r="F390" s="6">
        <f>Table1[[#This Row],[Belastbaar loon]]-Table1[[#This Row],[Belasting]]</f>
        <v>10851.8225</v>
      </c>
      <c r="G390" s="2">
        <f>(Table1[[#This Row],[Belastbaar loon]]-Table1[[#This Row],[Netto loon]])/Table1[[#This Row],[Belastbaar loon]]</f>
        <v>7.4155575462844445E-2</v>
      </c>
      <c r="H390" s="14">
        <f t="shared" ca="1" si="0"/>
        <v>868.32370000000014</v>
      </c>
      <c r="I390" s="14">
        <f ca="1">IF(ROW()=2, Table1[[#This Row],[Netto loon]], INDIRECT(ADDRESS(ROW()-1,COLUMN(F:F))))</f>
        <v>10842.676299999999</v>
      </c>
      <c r="J390" s="6">
        <f ca="1">IF(ROW()=2, 0, Table1[[#This Row],[Belastbaar loon]]-INDIRECT(ADDRESS(ROW()-1,COLUMN(A:A))))</f>
        <v>10</v>
      </c>
      <c r="K390" s="6">
        <f ca="1">Table1[[#This Row],[Netto loon]]-Table1[[#This Row],[Netto vorige schijf]]</f>
        <v>9.1462000000010448</v>
      </c>
      <c r="L390" s="2">
        <f ca="1">(Table1[[#This Row],[Bruto tov vorige schijf]]-Table1[[#This Row],[Netto tov vorige schijf]])/MAX(Table1[[#This Row],[Bruto tov vorige schijf]],1)</f>
        <v>8.5379999999895512E-2</v>
      </c>
    </row>
    <row r="391" spans="1:12" x14ac:dyDescent="0.25">
      <c r="A391" s="14">
        <v>11731</v>
      </c>
      <c r="B391" s="6">
        <f>LoonHeffing2020(Table1[[#This Row],[Belastbaar loon]])</f>
        <v>4381.5285000000003</v>
      </c>
      <c r="C391" s="6">
        <f>AlgemeneHeffingsKorting2020(Table1[[#This Row],[Belastbaar loon]])</f>
        <v>2711</v>
      </c>
      <c r="D391" s="14">
        <f>ArbeidsKorting2020(Table1[[#This Row],[Belastbaar loon]])</f>
        <v>800.49720000000002</v>
      </c>
      <c r="E391" s="14">
        <f>MAX(Table1[[#This Row],[Loonheffing]]-Table1[[#This Row],[Algemene Heffingskorting]]-Table1[[#This Row],[Arbeidskorting]],0)</f>
        <v>870.03130000000033</v>
      </c>
      <c r="F391" s="6">
        <f>Table1[[#This Row],[Belastbaar loon]]-Table1[[#This Row],[Belasting]]</f>
        <v>10860.968699999999</v>
      </c>
      <c r="G391" s="2">
        <f>(Table1[[#This Row],[Belastbaar loon]]-Table1[[#This Row],[Netto loon]])/Table1[[#This Row],[Belastbaar loon]]</f>
        <v>7.4165143636518674E-2</v>
      </c>
      <c r="H391" s="14">
        <f t="shared" ca="1" si="0"/>
        <v>869.17749999999978</v>
      </c>
      <c r="I391" s="14">
        <f ca="1">IF(ROW()=2, Table1[[#This Row],[Netto loon]], INDIRECT(ADDRESS(ROW()-1,COLUMN(F:F))))</f>
        <v>10851.8225</v>
      </c>
      <c r="J391" s="6">
        <f ca="1">IF(ROW()=2, 0, Table1[[#This Row],[Belastbaar loon]]-INDIRECT(ADDRESS(ROW()-1,COLUMN(A:A))))</f>
        <v>10</v>
      </c>
      <c r="K391" s="6">
        <f ca="1">Table1[[#This Row],[Netto loon]]-Table1[[#This Row],[Netto vorige schijf]]</f>
        <v>9.1461999999992258</v>
      </c>
      <c r="L391" s="2">
        <f ca="1">(Table1[[#This Row],[Bruto tov vorige schijf]]-Table1[[#This Row],[Netto tov vorige schijf]])/MAX(Table1[[#This Row],[Bruto tov vorige schijf]],1)</f>
        <v>8.5380000000077422E-2</v>
      </c>
    </row>
    <row r="392" spans="1:12" x14ac:dyDescent="0.25">
      <c r="A392" s="14">
        <v>11741</v>
      </c>
      <c r="B392" s="6">
        <f>LoonHeffing2020(Table1[[#This Row],[Belastbaar loon]])</f>
        <v>4385.2635</v>
      </c>
      <c r="C392" s="6">
        <f>AlgemeneHeffingsKorting2020(Table1[[#This Row],[Belastbaar loon]])</f>
        <v>2711</v>
      </c>
      <c r="D392" s="14">
        <f>ArbeidsKorting2020(Table1[[#This Row],[Belastbaar loon]])</f>
        <v>803.37839999999994</v>
      </c>
      <c r="E392" s="14">
        <f>MAX(Table1[[#This Row],[Loonheffing]]-Table1[[#This Row],[Algemene Heffingskorting]]-Table1[[#This Row],[Arbeidskorting]],0)</f>
        <v>870.88510000000008</v>
      </c>
      <c r="F392" s="6">
        <f>Table1[[#This Row],[Belastbaar loon]]-Table1[[#This Row],[Belasting]]</f>
        <v>10870.1149</v>
      </c>
      <c r="G392" s="2">
        <f>(Table1[[#This Row],[Belastbaar loon]]-Table1[[#This Row],[Netto loon]])/Table1[[#This Row],[Belastbaar loon]]</f>
        <v>7.4174695511455543E-2</v>
      </c>
      <c r="H392" s="14">
        <f t="shared" ca="1" si="0"/>
        <v>870.03130000000033</v>
      </c>
      <c r="I392" s="14">
        <f ca="1">IF(ROW()=2, Table1[[#This Row],[Netto loon]], INDIRECT(ADDRESS(ROW()-1,COLUMN(F:F))))</f>
        <v>10860.968699999999</v>
      </c>
      <c r="J392" s="6">
        <f ca="1">IF(ROW()=2, 0, Table1[[#This Row],[Belastbaar loon]]-INDIRECT(ADDRESS(ROW()-1,COLUMN(A:A))))</f>
        <v>10</v>
      </c>
      <c r="K392" s="6">
        <f ca="1">Table1[[#This Row],[Netto loon]]-Table1[[#This Row],[Netto vorige schijf]]</f>
        <v>9.1462000000010448</v>
      </c>
      <c r="L392" s="2">
        <f ca="1">(Table1[[#This Row],[Bruto tov vorige schijf]]-Table1[[#This Row],[Netto tov vorige schijf]])/MAX(Table1[[#This Row],[Bruto tov vorige schijf]],1)</f>
        <v>8.5379999999895512E-2</v>
      </c>
    </row>
    <row r="393" spans="1:12" x14ac:dyDescent="0.25">
      <c r="A393" s="14">
        <v>11751</v>
      </c>
      <c r="B393" s="6">
        <f>LoonHeffing2020(Table1[[#This Row],[Belastbaar loon]])</f>
        <v>4388.9984999999997</v>
      </c>
      <c r="C393" s="6">
        <f>AlgemeneHeffingsKorting2020(Table1[[#This Row],[Belastbaar loon]])</f>
        <v>2711</v>
      </c>
      <c r="D393" s="14">
        <f>ArbeidsKorting2020(Table1[[#This Row],[Belastbaar loon]])</f>
        <v>806.25959999999998</v>
      </c>
      <c r="E393" s="14">
        <f>MAX(Table1[[#This Row],[Loonheffing]]-Table1[[#This Row],[Algemene Heffingskorting]]-Table1[[#This Row],[Arbeidskorting]],0)</f>
        <v>871.73889999999972</v>
      </c>
      <c r="F393" s="6">
        <f>Table1[[#This Row],[Belastbaar loon]]-Table1[[#This Row],[Belasting]]</f>
        <v>10879.2611</v>
      </c>
      <c r="G393" s="2">
        <f>(Table1[[#This Row],[Belastbaar loon]]-Table1[[#This Row],[Netto loon]])/Table1[[#This Row],[Belastbaar loon]]</f>
        <v>7.4184231129265615E-2</v>
      </c>
      <c r="H393" s="14">
        <f t="shared" ca="1" si="0"/>
        <v>870.88510000000008</v>
      </c>
      <c r="I393" s="14">
        <f ca="1">IF(ROW()=2, Table1[[#This Row],[Netto loon]], INDIRECT(ADDRESS(ROW()-1,COLUMN(F:F))))</f>
        <v>10870.1149</v>
      </c>
      <c r="J393" s="6">
        <f ca="1">IF(ROW()=2, 0, Table1[[#This Row],[Belastbaar loon]]-INDIRECT(ADDRESS(ROW()-1,COLUMN(A:A))))</f>
        <v>10</v>
      </c>
      <c r="K393" s="6">
        <f ca="1">Table1[[#This Row],[Netto loon]]-Table1[[#This Row],[Netto vorige schijf]]</f>
        <v>9.1461999999992258</v>
      </c>
      <c r="L393" s="2">
        <f ca="1">(Table1[[#This Row],[Bruto tov vorige schijf]]-Table1[[#This Row],[Netto tov vorige schijf]])/MAX(Table1[[#This Row],[Bruto tov vorige schijf]],1)</f>
        <v>8.5380000000077422E-2</v>
      </c>
    </row>
    <row r="394" spans="1:12" x14ac:dyDescent="0.25">
      <c r="A394" s="14">
        <v>11761</v>
      </c>
      <c r="B394" s="6">
        <f>LoonHeffing2020(Table1[[#This Row],[Belastbaar loon]])</f>
        <v>4392.7335000000003</v>
      </c>
      <c r="C394" s="6">
        <f>AlgemeneHeffingsKorting2020(Table1[[#This Row],[Belastbaar loon]])</f>
        <v>2711</v>
      </c>
      <c r="D394" s="14">
        <f>ArbeidsKorting2020(Table1[[#This Row],[Belastbaar loon]])</f>
        <v>809.14080000000001</v>
      </c>
      <c r="E394" s="14">
        <f>MAX(Table1[[#This Row],[Loonheffing]]-Table1[[#This Row],[Algemene Heffingskorting]]-Table1[[#This Row],[Arbeidskorting]],0)</f>
        <v>872.59270000000026</v>
      </c>
      <c r="F394" s="6">
        <f>Table1[[#This Row],[Belastbaar loon]]-Table1[[#This Row],[Belasting]]</f>
        <v>10888.407299999999</v>
      </c>
      <c r="G394" s="2">
        <f>(Table1[[#This Row],[Belastbaar loon]]-Table1[[#This Row],[Netto loon]])/Table1[[#This Row],[Belastbaar loon]]</f>
        <v>7.4193750531417482E-2</v>
      </c>
      <c r="H394" s="14">
        <f t="shared" ca="1" si="0"/>
        <v>871.73889999999972</v>
      </c>
      <c r="I394" s="14">
        <f ca="1">IF(ROW()=2, Table1[[#This Row],[Netto loon]], INDIRECT(ADDRESS(ROW()-1,COLUMN(F:F))))</f>
        <v>10879.2611</v>
      </c>
      <c r="J394" s="6">
        <f ca="1">IF(ROW()=2, 0, Table1[[#This Row],[Belastbaar loon]]-INDIRECT(ADDRESS(ROW()-1,COLUMN(A:A))))</f>
        <v>10</v>
      </c>
      <c r="K394" s="6">
        <f ca="1">Table1[[#This Row],[Netto loon]]-Table1[[#This Row],[Netto vorige schijf]]</f>
        <v>9.1461999999992258</v>
      </c>
      <c r="L394" s="2">
        <f ca="1">(Table1[[#This Row],[Bruto tov vorige schijf]]-Table1[[#This Row],[Netto tov vorige schijf]])/MAX(Table1[[#This Row],[Bruto tov vorige schijf]],1)</f>
        <v>8.5380000000077422E-2</v>
      </c>
    </row>
    <row r="395" spans="1:12" x14ac:dyDescent="0.25">
      <c r="A395" s="14">
        <v>11771</v>
      </c>
      <c r="B395" s="6">
        <f>LoonHeffing2020(Table1[[#This Row],[Belastbaar loon]])</f>
        <v>4396.4684999999999</v>
      </c>
      <c r="C395" s="6">
        <f>AlgemeneHeffingsKorting2020(Table1[[#This Row],[Belastbaar loon]])</f>
        <v>2711</v>
      </c>
      <c r="D395" s="14">
        <f>ArbeidsKorting2020(Table1[[#This Row],[Belastbaar loon]])</f>
        <v>812.02199999999993</v>
      </c>
      <c r="E395" s="14">
        <f>MAX(Table1[[#This Row],[Loonheffing]]-Table1[[#This Row],[Algemene Heffingskorting]]-Table1[[#This Row],[Arbeidskorting]],0)</f>
        <v>873.44650000000001</v>
      </c>
      <c r="F395" s="6">
        <f>Table1[[#This Row],[Belastbaar loon]]-Table1[[#This Row],[Belasting]]</f>
        <v>10897.5535</v>
      </c>
      <c r="G395" s="2">
        <f>(Table1[[#This Row],[Belastbaar loon]]-Table1[[#This Row],[Netto loon]])/Table1[[#This Row],[Belastbaar loon]]</f>
        <v>7.4203253759238808E-2</v>
      </c>
      <c r="H395" s="14">
        <f t="shared" ca="1" si="0"/>
        <v>872.59270000000026</v>
      </c>
      <c r="I395" s="14">
        <f ca="1">IF(ROW()=2, Table1[[#This Row],[Netto loon]], INDIRECT(ADDRESS(ROW()-1,COLUMN(F:F))))</f>
        <v>10888.407299999999</v>
      </c>
      <c r="J395" s="6">
        <f ca="1">IF(ROW()=2, 0, Table1[[#This Row],[Belastbaar loon]]-INDIRECT(ADDRESS(ROW()-1,COLUMN(A:A))))</f>
        <v>10</v>
      </c>
      <c r="K395" s="6">
        <f ca="1">Table1[[#This Row],[Netto loon]]-Table1[[#This Row],[Netto vorige schijf]]</f>
        <v>9.1462000000010448</v>
      </c>
      <c r="L395" s="2">
        <f ca="1">(Table1[[#This Row],[Bruto tov vorige schijf]]-Table1[[#This Row],[Netto tov vorige schijf]])/MAX(Table1[[#This Row],[Bruto tov vorige schijf]],1)</f>
        <v>8.5379999999895512E-2</v>
      </c>
    </row>
    <row r="396" spans="1:12" x14ac:dyDescent="0.25">
      <c r="A396" s="14">
        <v>11781</v>
      </c>
      <c r="B396" s="6">
        <f>LoonHeffing2020(Table1[[#This Row],[Belastbaar loon]])</f>
        <v>4400.2034999999996</v>
      </c>
      <c r="C396" s="6">
        <f>AlgemeneHeffingsKorting2020(Table1[[#This Row],[Belastbaar loon]])</f>
        <v>2711</v>
      </c>
      <c r="D396" s="14">
        <f>ArbeidsKorting2020(Table1[[#This Row],[Belastbaar loon]])</f>
        <v>814.90319999999997</v>
      </c>
      <c r="E396" s="14">
        <f>MAX(Table1[[#This Row],[Loonheffing]]-Table1[[#This Row],[Algemene Heffingskorting]]-Table1[[#This Row],[Arbeidskorting]],0)</f>
        <v>874.30029999999965</v>
      </c>
      <c r="F396" s="6">
        <f>Table1[[#This Row],[Belastbaar loon]]-Table1[[#This Row],[Belasting]]</f>
        <v>10906.699700000001</v>
      </c>
      <c r="G396" s="2">
        <f>(Table1[[#This Row],[Belastbaar loon]]-Table1[[#This Row],[Netto loon]])/Table1[[#This Row],[Belastbaar loon]]</f>
        <v>7.4212740853917242E-2</v>
      </c>
      <c r="H396" s="14">
        <f t="shared" ca="1" si="0"/>
        <v>873.44650000000001</v>
      </c>
      <c r="I396" s="14">
        <f ca="1">IF(ROW()=2, Table1[[#This Row],[Netto loon]], INDIRECT(ADDRESS(ROW()-1,COLUMN(F:F))))</f>
        <v>10897.5535</v>
      </c>
      <c r="J396" s="6">
        <f ca="1">IF(ROW()=2, 0, Table1[[#This Row],[Belastbaar loon]]-INDIRECT(ADDRESS(ROW()-1,COLUMN(A:A))))</f>
        <v>10</v>
      </c>
      <c r="K396" s="6">
        <f ca="1">Table1[[#This Row],[Netto loon]]-Table1[[#This Row],[Netto vorige schijf]]</f>
        <v>9.1462000000010448</v>
      </c>
      <c r="L396" s="2">
        <f ca="1">(Table1[[#This Row],[Bruto tov vorige schijf]]-Table1[[#This Row],[Netto tov vorige schijf]])/MAX(Table1[[#This Row],[Bruto tov vorige schijf]],1)</f>
        <v>8.5379999999895512E-2</v>
      </c>
    </row>
    <row r="397" spans="1:12" x14ac:dyDescent="0.25">
      <c r="A397" s="14">
        <v>11791</v>
      </c>
      <c r="B397" s="6">
        <f>LoonHeffing2020(Table1[[#This Row],[Belastbaar loon]])</f>
        <v>4403.9385000000002</v>
      </c>
      <c r="C397" s="6">
        <f>AlgemeneHeffingsKorting2020(Table1[[#This Row],[Belastbaar loon]])</f>
        <v>2711</v>
      </c>
      <c r="D397" s="14">
        <f>ArbeidsKorting2020(Table1[[#This Row],[Belastbaar loon]])</f>
        <v>817.78440000000001</v>
      </c>
      <c r="E397" s="14">
        <f>MAX(Table1[[#This Row],[Loonheffing]]-Table1[[#This Row],[Algemene Heffingskorting]]-Table1[[#This Row],[Arbeidskorting]],0)</f>
        <v>875.1541000000002</v>
      </c>
      <c r="F397" s="6">
        <f>Table1[[#This Row],[Belastbaar loon]]-Table1[[#This Row],[Belasting]]</f>
        <v>10915.8459</v>
      </c>
      <c r="G397" s="2">
        <f>(Table1[[#This Row],[Belastbaar loon]]-Table1[[#This Row],[Netto loon]])/Table1[[#This Row],[Belastbaar loon]]</f>
        <v>7.42222118565007E-2</v>
      </c>
      <c r="H397" s="14">
        <f t="shared" ca="1" si="0"/>
        <v>874.30029999999965</v>
      </c>
      <c r="I397" s="14">
        <f ca="1">IF(ROW()=2, Table1[[#This Row],[Netto loon]], INDIRECT(ADDRESS(ROW()-1,COLUMN(F:F))))</f>
        <v>10906.699700000001</v>
      </c>
      <c r="J397" s="6">
        <f ca="1">IF(ROW()=2, 0, Table1[[#This Row],[Belastbaar loon]]-INDIRECT(ADDRESS(ROW()-1,COLUMN(A:A))))</f>
        <v>10</v>
      </c>
      <c r="K397" s="6">
        <f ca="1">Table1[[#This Row],[Netto loon]]-Table1[[#This Row],[Netto vorige schijf]]</f>
        <v>9.1461999999992258</v>
      </c>
      <c r="L397" s="2">
        <f ca="1">(Table1[[#This Row],[Bruto tov vorige schijf]]-Table1[[#This Row],[Netto tov vorige schijf]])/MAX(Table1[[#This Row],[Bruto tov vorige schijf]],1)</f>
        <v>8.5380000000077422E-2</v>
      </c>
    </row>
    <row r="398" spans="1:12" x14ac:dyDescent="0.25">
      <c r="A398" s="14">
        <v>11801</v>
      </c>
      <c r="B398" s="6">
        <f>LoonHeffing2020(Table1[[#This Row],[Belastbaar loon]])</f>
        <v>4407.6734999999999</v>
      </c>
      <c r="C398" s="6">
        <f>AlgemeneHeffingsKorting2020(Table1[[#This Row],[Belastbaar loon]])</f>
        <v>2711</v>
      </c>
      <c r="D398" s="14">
        <f>ArbeidsKorting2020(Table1[[#This Row],[Belastbaar loon]])</f>
        <v>820.66559999999993</v>
      </c>
      <c r="E398" s="14">
        <f>MAX(Table1[[#This Row],[Loonheffing]]-Table1[[#This Row],[Algemene Heffingskorting]]-Table1[[#This Row],[Arbeidskorting]],0)</f>
        <v>876.00789999999995</v>
      </c>
      <c r="F398" s="6">
        <f>Table1[[#This Row],[Belastbaar loon]]-Table1[[#This Row],[Belasting]]</f>
        <v>10924.992099999999</v>
      </c>
      <c r="G398" s="2">
        <f>(Table1[[#This Row],[Belastbaar loon]]-Table1[[#This Row],[Netto loon]])/Table1[[#This Row],[Belastbaar loon]]</f>
        <v>7.4231666807897681E-2</v>
      </c>
      <c r="H398" s="14">
        <f t="shared" ca="1" si="0"/>
        <v>875.1541000000002</v>
      </c>
      <c r="I398" s="14">
        <f ca="1">IF(ROW()=2, Table1[[#This Row],[Netto loon]], INDIRECT(ADDRESS(ROW()-1,COLUMN(F:F))))</f>
        <v>10915.8459</v>
      </c>
      <c r="J398" s="6">
        <f ca="1">IF(ROW()=2, 0, Table1[[#This Row],[Belastbaar loon]]-INDIRECT(ADDRESS(ROW()-1,COLUMN(A:A))))</f>
        <v>10</v>
      </c>
      <c r="K398" s="6">
        <f ca="1">Table1[[#This Row],[Netto loon]]-Table1[[#This Row],[Netto vorige schijf]]</f>
        <v>9.1461999999992258</v>
      </c>
      <c r="L398" s="2">
        <f ca="1">(Table1[[#This Row],[Bruto tov vorige schijf]]-Table1[[#This Row],[Netto tov vorige schijf]])/MAX(Table1[[#This Row],[Bruto tov vorige schijf]],1)</f>
        <v>8.5380000000077422E-2</v>
      </c>
    </row>
    <row r="399" spans="1:12" x14ac:dyDescent="0.25">
      <c r="A399" s="14">
        <v>11811</v>
      </c>
      <c r="B399" s="6">
        <f>LoonHeffing2020(Table1[[#This Row],[Belastbaar loon]])</f>
        <v>4411.4084999999995</v>
      </c>
      <c r="C399" s="6">
        <f>AlgemeneHeffingsKorting2020(Table1[[#This Row],[Belastbaar loon]])</f>
        <v>2711</v>
      </c>
      <c r="D399" s="14">
        <f>ArbeidsKorting2020(Table1[[#This Row],[Belastbaar loon]])</f>
        <v>823.54679999999996</v>
      </c>
      <c r="E399" s="14">
        <f>MAX(Table1[[#This Row],[Loonheffing]]-Table1[[#This Row],[Algemene Heffingskorting]]-Table1[[#This Row],[Arbeidskorting]],0)</f>
        <v>876.86169999999959</v>
      </c>
      <c r="F399" s="6">
        <f>Table1[[#This Row],[Belastbaar loon]]-Table1[[#This Row],[Belasting]]</f>
        <v>10934.138300000001</v>
      </c>
      <c r="G399" s="2">
        <f>(Table1[[#This Row],[Belastbaar loon]]-Table1[[#This Row],[Netto loon]])/Table1[[#This Row],[Belastbaar loon]]</f>
        <v>7.4241105748878114E-2</v>
      </c>
      <c r="H399" s="14">
        <f t="shared" ca="1" si="0"/>
        <v>876.00789999999995</v>
      </c>
      <c r="I399" s="14">
        <f ca="1">IF(ROW()=2, Table1[[#This Row],[Netto loon]], INDIRECT(ADDRESS(ROW()-1,COLUMN(F:F))))</f>
        <v>10924.992099999999</v>
      </c>
      <c r="J399" s="6">
        <f ca="1">IF(ROW()=2, 0, Table1[[#This Row],[Belastbaar loon]]-INDIRECT(ADDRESS(ROW()-1,COLUMN(A:A))))</f>
        <v>10</v>
      </c>
      <c r="K399" s="6">
        <f ca="1">Table1[[#This Row],[Netto loon]]-Table1[[#This Row],[Netto vorige schijf]]</f>
        <v>9.1462000000010448</v>
      </c>
      <c r="L399" s="2">
        <f ca="1">(Table1[[#This Row],[Bruto tov vorige schijf]]-Table1[[#This Row],[Netto tov vorige schijf]])/MAX(Table1[[#This Row],[Bruto tov vorige schijf]],1)</f>
        <v>8.5379999999895512E-2</v>
      </c>
    </row>
    <row r="400" spans="1:12" x14ac:dyDescent="0.25">
      <c r="A400" s="14">
        <v>11821</v>
      </c>
      <c r="B400" s="6">
        <f>LoonHeffing2020(Table1[[#This Row],[Belastbaar loon]])</f>
        <v>4415.1435000000001</v>
      </c>
      <c r="C400" s="6">
        <f>AlgemeneHeffingsKorting2020(Table1[[#This Row],[Belastbaar loon]])</f>
        <v>2711</v>
      </c>
      <c r="D400" s="14">
        <f>ArbeidsKorting2020(Table1[[#This Row],[Belastbaar loon]])</f>
        <v>826.428</v>
      </c>
      <c r="E400" s="14">
        <f>MAX(Table1[[#This Row],[Loonheffing]]-Table1[[#This Row],[Algemene Heffingskorting]]-Table1[[#This Row],[Arbeidskorting]],0)</f>
        <v>877.71550000000013</v>
      </c>
      <c r="F400" s="6">
        <f>Table1[[#This Row],[Belastbaar loon]]-Table1[[#This Row],[Belasting]]</f>
        <v>10943.2845</v>
      </c>
      <c r="G400" s="2">
        <f>(Table1[[#This Row],[Belastbaar loon]]-Table1[[#This Row],[Netto loon]])/Table1[[#This Row],[Belastbaar loon]]</f>
        <v>7.4250528720074468E-2</v>
      </c>
      <c r="H400" s="14">
        <f t="shared" ca="1" si="0"/>
        <v>876.86169999999959</v>
      </c>
      <c r="I400" s="14">
        <f ca="1">IF(ROW()=2, Table1[[#This Row],[Netto loon]], INDIRECT(ADDRESS(ROW()-1,COLUMN(F:F))))</f>
        <v>10934.138300000001</v>
      </c>
      <c r="J400" s="6">
        <f ca="1">IF(ROW()=2, 0, Table1[[#This Row],[Belastbaar loon]]-INDIRECT(ADDRESS(ROW()-1,COLUMN(A:A))))</f>
        <v>10</v>
      </c>
      <c r="K400" s="6">
        <f ca="1">Table1[[#This Row],[Netto loon]]-Table1[[#This Row],[Netto vorige schijf]]</f>
        <v>9.1461999999992258</v>
      </c>
      <c r="L400" s="2">
        <f ca="1">(Table1[[#This Row],[Bruto tov vorige schijf]]-Table1[[#This Row],[Netto tov vorige schijf]])/MAX(Table1[[#This Row],[Bruto tov vorige schijf]],1)</f>
        <v>8.5380000000077422E-2</v>
      </c>
    </row>
    <row r="401" spans="1:12" x14ac:dyDescent="0.25">
      <c r="A401" s="14">
        <v>11831</v>
      </c>
      <c r="B401" s="6">
        <f>LoonHeffing2020(Table1[[#This Row],[Belastbaar loon]])</f>
        <v>4418.8784999999998</v>
      </c>
      <c r="C401" s="6">
        <f>AlgemeneHeffingsKorting2020(Table1[[#This Row],[Belastbaar loon]])</f>
        <v>2711</v>
      </c>
      <c r="D401" s="14">
        <f>ArbeidsKorting2020(Table1[[#This Row],[Belastbaar loon]])</f>
        <v>829.30919999999992</v>
      </c>
      <c r="E401" s="14">
        <f>MAX(Table1[[#This Row],[Loonheffing]]-Table1[[#This Row],[Algemene Heffingskorting]]-Table1[[#This Row],[Arbeidskorting]],0)</f>
        <v>878.56929999999988</v>
      </c>
      <c r="F401" s="6">
        <f>Table1[[#This Row],[Belastbaar loon]]-Table1[[#This Row],[Belasting]]</f>
        <v>10952.430700000001</v>
      </c>
      <c r="G401" s="2">
        <f>(Table1[[#This Row],[Belastbaar loon]]-Table1[[#This Row],[Netto loon]])/Table1[[#This Row],[Belastbaar loon]]</f>
        <v>7.4259935761981172E-2</v>
      </c>
      <c r="H401" s="14">
        <f t="shared" ca="1" si="0"/>
        <v>877.71550000000013</v>
      </c>
      <c r="I401" s="14">
        <f ca="1">IF(ROW()=2, Table1[[#This Row],[Netto loon]], INDIRECT(ADDRESS(ROW()-1,COLUMN(F:F))))</f>
        <v>10943.2845</v>
      </c>
      <c r="J401" s="6">
        <f ca="1">IF(ROW()=2, 0, Table1[[#This Row],[Belastbaar loon]]-INDIRECT(ADDRESS(ROW()-1,COLUMN(A:A))))</f>
        <v>10</v>
      </c>
      <c r="K401" s="6">
        <f ca="1">Table1[[#This Row],[Netto loon]]-Table1[[#This Row],[Netto vorige schijf]]</f>
        <v>9.1462000000010448</v>
      </c>
      <c r="L401" s="2">
        <f ca="1">(Table1[[#This Row],[Bruto tov vorige schijf]]-Table1[[#This Row],[Netto tov vorige schijf]])/MAX(Table1[[#This Row],[Bruto tov vorige schijf]],1)</f>
        <v>8.5379999999895512E-2</v>
      </c>
    </row>
    <row r="402" spans="1:12" x14ac:dyDescent="0.25">
      <c r="A402" s="14">
        <v>11841</v>
      </c>
      <c r="B402" s="6">
        <f>LoonHeffing2020(Table1[[#This Row],[Belastbaar loon]])</f>
        <v>4422.6135000000004</v>
      </c>
      <c r="C402" s="6">
        <f>AlgemeneHeffingsKorting2020(Table1[[#This Row],[Belastbaar loon]])</f>
        <v>2711</v>
      </c>
      <c r="D402" s="14">
        <f>ArbeidsKorting2020(Table1[[#This Row],[Belastbaar loon]])</f>
        <v>832.19039999999995</v>
      </c>
      <c r="E402" s="14">
        <f>MAX(Table1[[#This Row],[Loonheffing]]-Table1[[#This Row],[Algemene Heffingskorting]]-Table1[[#This Row],[Arbeidskorting]],0)</f>
        <v>879.42310000000043</v>
      </c>
      <c r="F402" s="6">
        <f>Table1[[#This Row],[Belastbaar loon]]-Table1[[#This Row],[Belasting]]</f>
        <v>10961.5769</v>
      </c>
      <c r="G402" s="2">
        <f>(Table1[[#This Row],[Belastbaar loon]]-Table1[[#This Row],[Netto loon]])/Table1[[#This Row],[Belastbaar loon]]</f>
        <v>7.426932691495651E-2</v>
      </c>
      <c r="H402" s="14">
        <f t="shared" ca="1" si="0"/>
        <v>878.56929999999988</v>
      </c>
      <c r="I402" s="14">
        <f ca="1">IF(ROW()=2, Table1[[#This Row],[Netto loon]], INDIRECT(ADDRESS(ROW()-1,COLUMN(F:F))))</f>
        <v>10952.430700000001</v>
      </c>
      <c r="J402" s="6">
        <f ca="1">IF(ROW()=2, 0, Table1[[#This Row],[Belastbaar loon]]-INDIRECT(ADDRESS(ROW()-1,COLUMN(A:A))))</f>
        <v>10</v>
      </c>
      <c r="K402" s="6">
        <f ca="1">Table1[[#This Row],[Netto loon]]-Table1[[#This Row],[Netto vorige schijf]]</f>
        <v>9.1461999999992258</v>
      </c>
      <c r="L402" s="2">
        <f ca="1">(Table1[[#This Row],[Bruto tov vorige schijf]]-Table1[[#This Row],[Netto tov vorige schijf]])/MAX(Table1[[#This Row],[Bruto tov vorige schijf]],1)</f>
        <v>8.5380000000077422E-2</v>
      </c>
    </row>
    <row r="403" spans="1:12" x14ac:dyDescent="0.25">
      <c r="A403" s="14">
        <v>11851</v>
      </c>
      <c r="B403" s="6">
        <f>LoonHeffing2020(Table1[[#This Row],[Belastbaar loon]])</f>
        <v>4426.3485000000001</v>
      </c>
      <c r="C403" s="6">
        <f>AlgemeneHeffingsKorting2020(Table1[[#This Row],[Belastbaar loon]])</f>
        <v>2711</v>
      </c>
      <c r="D403" s="14">
        <f>ArbeidsKorting2020(Table1[[#This Row],[Belastbaar loon]])</f>
        <v>835.07159999999999</v>
      </c>
      <c r="E403" s="14">
        <f>MAX(Table1[[#This Row],[Loonheffing]]-Table1[[#This Row],[Algemene Heffingskorting]]-Table1[[#This Row],[Arbeidskorting]],0)</f>
        <v>880.27690000000007</v>
      </c>
      <c r="F403" s="6">
        <f>Table1[[#This Row],[Belastbaar loon]]-Table1[[#This Row],[Belasting]]</f>
        <v>10970.723099999999</v>
      </c>
      <c r="G403" s="2">
        <f>(Table1[[#This Row],[Belastbaar loon]]-Table1[[#This Row],[Netto loon]])/Table1[[#This Row],[Belastbaar loon]]</f>
        <v>7.4278702219222073E-2</v>
      </c>
      <c r="H403" s="14">
        <f t="shared" ca="1" si="0"/>
        <v>879.42310000000043</v>
      </c>
      <c r="I403" s="14">
        <f ca="1">IF(ROW()=2, Table1[[#This Row],[Netto loon]], INDIRECT(ADDRESS(ROW()-1,COLUMN(F:F))))</f>
        <v>10961.5769</v>
      </c>
      <c r="J403" s="6">
        <f ca="1">IF(ROW()=2, 0, Table1[[#This Row],[Belastbaar loon]]-INDIRECT(ADDRESS(ROW()-1,COLUMN(A:A))))</f>
        <v>10</v>
      </c>
      <c r="K403" s="6">
        <f ca="1">Table1[[#This Row],[Netto loon]]-Table1[[#This Row],[Netto vorige schijf]]</f>
        <v>9.1461999999992258</v>
      </c>
      <c r="L403" s="2">
        <f ca="1">(Table1[[#This Row],[Bruto tov vorige schijf]]-Table1[[#This Row],[Netto tov vorige schijf]])/MAX(Table1[[#This Row],[Bruto tov vorige schijf]],1)</f>
        <v>8.5380000000077422E-2</v>
      </c>
    </row>
    <row r="404" spans="1:12" x14ac:dyDescent="0.25">
      <c r="A404" s="14">
        <v>11861</v>
      </c>
      <c r="B404" s="6">
        <f>LoonHeffing2020(Table1[[#This Row],[Belastbaar loon]])</f>
        <v>4430.0834999999997</v>
      </c>
      <c r="C404" s="6">
        <f>AlgemeneHeffingsKorting2020(Table1[[#This Row],[Belastbaar loon]])</f>
        <v>2711</v>
      </c>
      <c r="D404" s="14">
        <f>ArbeidsKorting2020(Table1[[#This Row],[Belastbaar loon]])</f>
        <v>837.95280000000002</v>
      </c>
      <c r="E404" s="14">
        <f>MAX(Table1[[#This Row],[Loonheffing]]-Table1[[#This Row],[Algemene Heffingskorting]]-Table1[[#This Row],[Arbeidskorting]],0)</f>
        <v>881.13069999999971</v>
      </c>
      <c r="F404" s="6">
        <f>Table1[[#This Row],[Belastbaar loon]]-Table1[[#This Row],[Belasting]]</f>
        <v>10979.8693</v>
      </c>
      <c r="G404" s="2">
        <f>(Table1[[#This Row],[Belastbaar loon]]-Table1[[#This Row],[Netto loon]])/Table1[[#This Row],[Belastbaar loon]]</f>
        <v>7.4288061714863809E-2</v>
      </c>
      <c r="H404" s="14">
        <f t="shared" ca="1" si="0"/>
        <v>880.27690000000007</v>
      </c>
      <c r="I404" s="14">
        <f ca="1">IF(ROW()=2, Table1[[#This Row],[Netto loon]], INDIRECT(ADDRESS(ROW()-1,COLUMN(F:F))))</f>
        <v>10970.723099999999</v>
      </c>
      <c r="J404" s="6">
        <f ca="1">IF(ROW()=2, 0, Table1[[#This Row],[Belastbaar loon]]-INDIRECT(ADDRESS(ROW()-1,COLUMN(A:A))))</f>
        <v>10</v>
      </c>
      <c r="K404" s="6">
        <f ca="1">Table1[[#This Row],[Netto loon]]-Table1[[#This Row],[Netto vorige schijf]]</f>
        <v>9.1462000000010448</v>
      </c>
      <c r="L404" s="2">
        <f ca="1">(Table1[[#This Row],[Bruto tov vorige schijf]]-Table1[[#This Row],[Netto tov vorige schijf]])/MAX(Table1[[#This Row],[Bruto tov vorige schijf]],1)</f>
        <v>8.5379999999895512E-2</v>
      </c>
    </row>
    <row r="405" spans="1:12" x14ac:dyDescent="0.25">
      <c r="A405" s="14">
        <v>11871</v>
      </c>
      <c r="B405" s="6">
        <f>LoonHeffing2020(Table1[[#This Row],[Belastbaar loon]])</f>
        <v>4433.8185000000003</v>
      </c>
      <c r="C405" s="6">
        <f>AlgemeneHeffingsKorting2020(Table1[[#This Row],[Belastbaar loon]])</f>
        <v>2711</v>
      </c>
      <c r="D405" s="14">
        <f>ArbeidsKorting2020(Table1[[#This Row],[Belastbaar loon]])</f>
        <v>840.83399999999995</v>
      </c>
      <c r="E405" s="14">
        <f>MAX(Table1[[#This Row],[Loonheffing]]-Table1[[#This Row],[Algemene Heffingskorting]]-Table1[[#This Row],[Arbeidskorting]],0)</f>
        <v>881.98450000000037</v>
      </c>
      <c r="F405" s="6">
        <f>Table1[[#This Row],[Belastbaar loon]]-Table1[[#This Row],[Belasting]]</f>
        <v>10989.0155</v>
      </c>
      <c r="G405" s="2">
        <f>(Table1[[#This Row],[Belastbaar loon]]-Table1[[#This Row],[Netto loon]])/Table1[[#This Row],[Belastbaar loon]]</f>
        <v>7.4297405441833081E-2</v>
      </c>
      <c r="H405" s="14">
        <f t="shared" ca="1" si="0"/>
        <v>881.13069999999971</v>
      </c>
      <c r="I405" s="14">
        <f ca="1">IF(ROW()=2, Table1[[#This Row],[Netto loon]], INDIRECT(ADDRESS(ROW()-1,COLUMN(F:F))))</f>
        <v>10979.8693</v>
      </c>
      <c r="J405" s="6">
        <f ca="1">IF(ROW()=2, 0, Table1[[#This Row],[Belastbaar loon]]-INDIRECT(ADDRESS(ROW()-1,COLUMN(A:A))))</f>
        <v>10</v>
      </c>
      <c r="K405" s="6">
        <f ca="1">Table1[[#This Row],[Netto loon]]-Table1[[#This Row],[Netto vorige schijf]]</f>
        <v>9.1461999999992258</v>
      </c>
      <c r="L405" s="2">
        <f ca="1">(Table1[[#This Row],[Bruto tov vorige schijf]]-Table1[[#This Row],[Netto tov vorige schijf]])/MAX(Table1[[#This Row],[Bruto tov vorige schijf]],1)</f>
        <v>8.5380000000077422E-2</v>
      </c>
    </row>
    <row r="406" spans="1:12" x14ac:dyDescent="0.25">
      <c r="A406" s="14">
        <v>11881</v>
      </c>
      <c r="B406" s="6">
        <f>LoonHeffing2020(Table1[[#This Row],[Belastbaar loon]])</f>
        <v>4437.5535</v>
      </c>
      <c r="C406" s="6">
        <f>AlgemeneHeffingsKorting2020(Table1[[#This Row],[Belastbaar loon]])</f>
        <v>2711</v>
      </c>
      <c r="D406" s="14">
        <f>ArbeidsKorting2020(Table1[[#This Row],[Belastbaar loon]])</f>
        <v>843.71519999999998</v>
      </c>
      <c r="E406" s="14">
        <f>MAX(Table1[[#This Row],[Loonheffing]]-Table1[[#This Row],[Algemene Heffingskorting]]-Table1[[#This Row],[Arbeidskorting]],0)</f>
        <v>882.8383</v>
      </c>
      <c r="F406" s="6">
        <f>Table1[[#This Row],[Belastbaar loon]]-Table1[[#This Row],[Belasting]]</f>
        <v>10998.161700000001</v>
      </c>
      <c r="G406" s="2">
        <f>(Table1[[#This Row],[Belastbaar loon]]-Table1[[#This Row],[Netto loon]])/Table1[[#This Row],[Belastbaar loon]]</f>
        <v>7.4306733439946079E-2</v>
      </c>
      <c r="H406" s="14">
        <f t="shared" ca="1" si="0"/>
        <v>881.98450000000037</v>
      </c>
      <c r="I406" s="14">
        <f ca="1">IF(ROW()=2, Table1[[#This Row],[Netto loon]], INDIRECT(ADDRESS(ROW()-1,COLUMN(F:F))))</f>
        <v>10989.0155</v>
      </c>
      <c r="J406" s="6">
        <f ca="1">IF(ROW()=2, 0, Table1[[#This Row],[Belastbaar loon]]-INDIRECT(ADDRESS(ROW()-1,COLUMN(A:A))))</f>
        <v>10</v>
      </c>
      <c r="K406" s="6">
        <f ca="1">Table1[[#This Row],[Netto loon]]-Table1[[#This Row],[Netto vorige schijf]]</f>
        <v>9.1462000000010448</v>
      </c>
      <c r="L406" s="2">
        <f ca="1">(Table1[[#This Row],[Bruto tov vorige schijf]]-Table1[[#This Row],[Netto tov vorige schijf]])/MAX(Table1[[#This Row],[Bruto tov vorige schijf]],1)</f>
        <v>8.5379999999895512E-2</v>
      </c>
    </row>
    <row r="407" spans="1:12" x14ac:dyDescent="0.25">
      <c r="A407" s="14">
        <v>11891</v>
      </c>
      <c r="B407" s="6">
        <f>LoonHeffing2020(Table1[[#This Row],[Belastbaar loon]])</f>
        <v>4441.2884999999997</v>
      </c>
      <c r="C407" s="6">
        <f>AlgemeneHeffingsKorting2020(Table1[[#This Row],[Belastbaar loon]])</f>
        <v>2711</v>
      </c>
      <c r="D407" s="14">
        <f>ArbeidsKorting2020(Table1[[#This Row],[Belastbaar loon]])</f>
        <v>846.59640000000002</v>
      </c>
      <c r="E407" s="14">
        <f>MAX(Table1[[#This Row],[Loonheffing]]-Table1[[#This Row],[Algemene Heffingskorting]]-Table1[[#This Row],[Arbeidskorting]],0)</f>
        <v>883.69209999999964</v>
      </c>
      <c r="F407" s="6">
        <f>Table1[[#This Row],[Belastbaar loon]]-Table1[[#This Row],[Belasting]]</f>
        <v>11007.3079</v>
      </c>
      <c r="G407" s="2">
        <f>(Table1[[#This Row],[Belastbaar loon]]-Table1[[#This Row],[Netto loon]])/Table1[[#This Row],[Belastbaar loon]]</f>
        <v>7.4316045748885728E-2</v>
      </c>
      <c r="H407" s="14">
        <f t="shared" ca="1" si="0"/>
        <v>882.8383</v>
      </c>
      <c r="I407" s="14">
        <f ca="1">IF(ROW()=2, Table1[[#This Row],[Netto loon]], INDIRECT(ADDRESS(ROW()-1,COLUMN(F:F))))</f>
        <v>10998.161700000001</v>
      </c>
      <c r="J407" s="6">
        <f ca="1">IF(ROW()=2, 0, Table1[[#This Row],[Belastbaar loon]]-INDIRECT(ADDRESS(ROW()-1,COLUMN(A:A))))</f>
        <v>10</v>
      </c>
      <c r="K407" s="6">
        <f ca="1">Table1[[#This Row],[Netto loon]]-Table1[[#This Row],[Netto vorige schijf]]</f>
        <v>9.1461999999992258</v>
      </c>
      <c r="L407" s="2">
        <f ca="1">(Table1[[#This Row],[Bruto tov vorige schijf]]-Table1[[#This Row],[Netto tov vorige schijf]])/MAX(Table1[[#This Row],[Bruto tov vorige schijf]],1)</f>
        <v>8.5380000000077422E-2</v>
      </c>
    </row>
    <row r="408" spans="1:12" x14ac:dyDescent="0.25">
      <c r="A408" s="14">
        <v>11901</v>
      </c>
      <c r="B408" s="6">
        <f>LoonHeffing2020(Table1[[#This Row],[Belastbaar loon]])</f>
        <v>4445.0235000000002</v>
      </c>
      <c r="C408" s="6">
        <f>AlgemeneHeffingsKorting2020(Table1[[#This Row],[Belastbaar loon]])</f>
        <v>2711</v>
      </c>
      <c r="D408" s="14">
        <f>ArbeidsKorting2020(Table1[[#This Row],[Belastbaar loon]])</f>
        <v>849.47759999999994</v>
      </c>
      <c r="E408" s="14">
        <f>MAX(Table1[[#This Row],[Loonheffing]]-Table1[[#This Row],[Algemene Heffingskorting]]-Table1[[#This Row],[Arbeidskorting]],0)</f>
        <v>884.5459000000003</v>
      </c>
      <c r="F408" s="6">
        <f>Table1[[#This Row],[Belastbaar loon]]-Table1[[#This Row],[Belasting]]</f>
        <v>11016.454099999999</v>
      </c>
      <c r="G408" s="2">
        <f>(Table1[[#This Row],[Belastbaar loon]]-Table1[[#This Row],[Netto loon]])/Table1[[#This Row],[Belastbaar loon]]</f>
        <v>7.4325342408201073E-2</v>
      </c>
      <c r="H408" s="14">
        <f t="shared" ca="1" si="0"/>
        <v>883.69209999999964</v>
      </c>
      <c r="I408" s="14">
        <f ca="1">IF(ROW()=2, Table1[[#This Row],[Netto loon]], INDIRECT(ADDRESS(ROW()-1,COLUMN(F:F))))</f>
        <v>11007.3079</v>
      </c>
      <c r="J408" s="6">
        <f ca="1">IF(ROW()=2, 0, Table1[[#This Row],[Belastbaar loon]]-INDIRECT(ADDRESS(ROW()-1,COLUMN(A:A))))</f>
        <v>10</v>
      </c>
      <c r="K408" s="6">
        <f ca="1">Table1[[#This Row],[Netto loon]]-Table1[[#This Row],[Netto vorige schijf]]</f>
        <v>9.1461999999992258</v>
      </c>
      <c r="L408" s="2">
        <f ca="1">(Table1[[#This Row],[Bruto tov vorige schijf]]-Table1[[#This Row],[Netto tov vorige schijf]])/MAX(Table1[[#This Row],[Bruto tov vorige schijf]],1)</f>
        <v>8.5380000000077422E-2</v>
      </c>
    </row>
    <row r="409" spans="1:12" x14ac:dyDescent="0.25">
      <c r="A409" s="14">
        <v>11911</v>
      </c>
      <c r="B409" s="6">
        <f>LoonHeffing2020(Table1[[#This Row],[Belastbaar loon]])</f>
        <v>4448.7584999999999</v>
      </c>
      <c r="C409" s="6">
        <f>AlgemeneHeffingsKorting2020(Table1[[#This Row],[Belastbaar loon]])</f>
        <v>2711</v>
      </c>
      <c r="D409" s="14">
        <f>ArbeidsKorting2020(Table1[[#This Row],[Belastbaar loon]])</f>
        <v>852.35879999999997</v>
      </c>
      <c r="E409" s="14">
        <f>MAX(Table1[[#This Row],[Loonheffing]]-Table1[[#This Row],[Algemene Heffingskorting]]-Table1[[#This Row],[Arbeidskorting]],0)</f>
        <v>885.39969999999994</v>
      </c>
      <c r="F409" s="6">
        <f>Table1[[#This Row],[Belastbaar loon]]-Table1[[#This Row],[Belasting]]</f>
        <v>11025.6003</v>
      </c>
      <c r="G409" s="2">
        <f>(Table1[[#This Row],[Belastbaar loon]]-Table1[[#This Row],[Netto loon]])/Table1[[#This Row],[Belastbaar loon]]</f>
        <v>7.433462345730836E-2</v>
      </c>
      <c r="H409" s="14">
        <f t="shared" ca="1" si="0"/>
        <v>884.5459000000003</v>
      </c>
      <c r="I409" s="14">
        <f ca="1">IF(ROW()=2, Table1[[#This Row],[Netto loon]], INDIRECT(ADDRESS(ROW()-1,COLUMN(F:F))))</f>
        <v>11016.454099999999</v>
      </c>
      <c r="J409" s="6">
        <f ca="1">IF(ROW()=2, 0, Table1[[#This Row],[Belastbaar loon]]-INDIRECT(ADDRESS(ROW()-1,COLUMN(A:A))))</f>
        <v>10</v>
      </c>
      <c r="K409" s="6">
        <f ca="1">Table1[[#This Row],[Netto loon]]-Table1[[#This Row],[Netto vorige schijf]]</f>
        <v>9.1462000000010448</v>
      </c>
      <c r="L409" s="2">
        <f ca="1">(Table1[[#This Row],[Bruto tov vorige schijf]]-Table1[[#This Row],[Netto tov vorige schijf]])/MAX(Table1[[#This Row],[Bruto tov vorige schijf]],1)</f>
        <v>8.5379999999895512E-2</v>
      </c>
    </row>
    <row r="410" spans="1:12" x14ac:dyDescent="0.25">
      <c r="A410" s="14">
        <v>11921</v>
      </c>
      <c r="B410" s="6">
        <f>LoonHeffing2020(Table1[[#This Row],[Belastbaar loon]])</f>
        <v>4452.4934999999996</v>
      </c>
      <c r="C410" s="6">
        <f>AlgemeneHeffingsKorting2020(Table1[[#This Row],[Belastbaar loon]])</f>
        <v>2711</v>
      </c>
      <c r="D410" s="14">
        <f>ArbeidsKorting2020(Table1[[#This Row],[Belastbaar loon]])</f>
        <v>855.24</v>
      </c>
      <c r="E410" s="14">
        <f>MAX(Table1[[#This Row],[Loonheffing]]-Table1[[#This Row],[Algemene Heffingskorting]]-Table1[[#This Row],[Arbeidskorting]],0)</f>
        <v>886.25349999999958</v>
      </c>
      <c r="F410" s="6">
        <f>Table1[[#This Row],[Belastbaar loon]]-Table1[[#This Row],[Belasting]]</f>
        <v>11034.746500000001</v>
      </c>
      <c r="G410" s="2">
        <f>(Table1[[#This Row],[Belastbaar loon]]-Table1[[#This Row],[Netto loon]])/Table1[[#This Row],[Belastbaar loon]]</f>
        <v>7.4343888935491903E-2</v>
      </c>
      <c r="H410" s="14">
        <f t="shared" ref="H410:H473" ca="1" si="1">IF(ROW()=2, 0, INDIRECT(ADDRESS(ROW()-1,COLUMN(E:E))))</f>
        <v>885.39969999999994</v>
      </c>
      <c r="I410" s="14">
        <f ca="1">IF(ROW()=2, Table1[[#This Row],[Netto loon]], INDIRECT(ADDRESS(ROW()-1,COLUMN(F:F))))</f>
        <v>11025.6003</v>
      </c>
      <c r="J410" s="6">
        <f ca="1">IF(ROW()=2, 0, Table1[[#This Row],[Belastbaar loon]]-INDIRECT(ADDRESS(ROW()-1,COLUMN(A:A))))</f>
        <v>10</v>
      </c>
      <c r="K410" s="6">
        <f ca="1">Table1[[#This Row],[Netto loon]]-Table1[[#This Row],[Netto vorige schijf]]</f>
        <v>9.1462000000010448</v>
      </c>
      <c r="L410" s="2">
        <f ca="1">(Table1[[#This Row],[Bruto tov vorige schijf]]-Table1[[#This Row],[Netto tov vorige schijf]])/MAX(Table1[[#This Row],[Bruto tov vorige schijf]],1)</f>
        <v>8.5379999999895512E-2</v>
      </c>
    </row>
    <row r="411" spans="1:12" x14ac:dyDescent="0.25">
      <c r="A411" s="14">
        <v>11931</v>
      </c>
      <c r="B411" s="6">
        <f>LoonHeffing2020(Table1[[#This Row],[Belastbaar loon]])</f>
        <v>4456.2285000000002</v>
      </c>
      <c r="C411" s="6">
        <f>AlgemeneHeffingsKorting2020(Table1[[#This Row],[Belastbaar loon]])</f>
        <v>2711</v>
      </c>
      <c r="D411" s="14">
        <f>ArbeidsKorting2020(Table1[[#This Row],[Belastbaar loon]])</f>
        <v>858.12119999999993</v>
      </c>
      <c r="E411" s="14">
        <f>MAX(Table1[[#This Row],[Loonheffing]]-Table1[[#This Row],[Algemene Heffingskorting]]-Table1[[#This Row],[Arbeidskorting]],0)</f>
        <v>887.10730000000024</v>
      </c>
      <c r="F411" s="6">
        <f>Table1[[#This Row],[Belastbaar loon]]-Table1[[#This Row],[Belasting]]</f>
        <v>11043.8927</v>
      </c>
      <c r="G411" s="2">
        <f>(Table1[[#This Row],[Belastbaar loon]]-Table1[[#This Row],[Netto loon]])/Table1[[#This Row],[Belastbaar loon]]</f>
        <v>7.4353138881904257E-2</v>
      </c>
      <c r="H411" s="14">
        <f t="shared" ca="1" si="1"/>
        <v>886.25349999999958</v>
      </c>
      <c r="I411" s="14">
        <f ca="1">IF(ROW()=2, Table1[[#This Row],[Netto loon]], INDIRECT(ADDRESS(ROW()-1,COLUMN(F:F))))</f>
        <v>11034.746500000001</v>
      </c>
      <c r="J411" s="6">
        <f ca="1">IF(ROW()=2, 0, Table1[[#This Row],[Belastbaar loon]]-INDIRECT(ADDRESS(ROW()-1,COLUMN(A:A))))</f>
        <v>10</v>
      </c>
      <c r="K411" s="6">
        <f ca="1">Table1[[#This Row],[Netto loon]]-Table1[[#This Row],[Netto vorige schijf]]</f>
        <v>9.1461999999992258</v>
      </c>
      <c r="L411" s="2">
        <f ca="1">(Table1[[#This Row],[Bruto tov vorige schijf]]-Table1[[#This Row],[Netto tov vorige schijf]])/MAX(Table1[[#This Row],[Bruto tov vorige schijf]],1)</f>
        <v>8.5380000000077422E-2</v>
      </c>
    </row>
    <row r="412" spans="1:12" x14ac:dyDescent="0.25">
      <c r="A412" s="14">
        <v>11941</v>
      </c>
      <c r="B412" s="6">
        <f>LoonHeffing2020(Table1[[#This Row],[Belastbaar loon]])</f>
        <v>4459.9634999999998</v>
      </c>
      <c r="C412" s="6">
        <f>AlgemeneHeffingsKorting2020(Table1[[#This Row],[Belastbaar loon]])</f>
        <v>2711</v>
      </c>
      <c r="D412" s="14">
        <f>ArbeidsKorting2020(Table1[[#This Row],[Belastbaar loon]])</f>
        <v>861.00239999999997</v>
      </c>
      <c r="E412" s="14">
        <f>MAX(Table1[[#This Row],[Loonheffing]]-Table1[[#This Row],[Algemene Heffingskorting]]-Table1[[#This Row],[Arbeidskorting]],0)</f>
        <v>887.96109999999987</v>
      </c>
      <c r="F412" s="6">
        <f>Table1[[#This Row],[Belastbaar loon]]-Table1[[#This Row],[Belasting]]</f>
        <v>11053.0389</v>
      </c>
      <c r="G412" s="2">
        <f>(Table1[[#This Row],[Belastbaar loon]]-Table1[[#This Row],[Netto loon]])/Table1[[#This Row],[Belastbaar loon]]</f>
        <v>7.436237333556657E-2</v>
      </c>
      <c r="H412" s="14">
        <f t="shared" ca="1" si="1"/>
        <v>887.10730000000024</v>
      </c>
      <c r="I412" s="14">
        <f ca="1">IF(ROW()=2, Table1[[#This Row],[Netto loon]], INDIRECT(ADDRESS(ROW()-1,COLUMN(F:F))))</f>
        <v>11043.8927</v>
      </c>
      <c r="J412" s="6">
        <f ca="1">IF(ROW()=2, 0, Table1[[#This Row],[Belastbaar loon]]-INDIRECT(ADDRESS(ROW()-1,COLUMN(A:A))))</f>
        <v>10</v>
      </c>
      <c r="K412" s="6">
        <f ca="1">Table1[[#This Row],[Netto loon]]-Table1[[#This Row],[Netto vorige schijf]]</f>
        <v>9.1461999999992258</v>
      </c>
      <c r="L412" s="2">
        <f ca="1">(Table1[[#This Row],[Bruto tov vorige schijf]]-Table1[[#This Row],[Netto tov vorige schijf]])/MAX(Table1[[#This Row],[Bruto tov vorige schijf]],1)</f>
        <v>8.5380000000077422E-2</v>
      </c>
    </row>
    <row r="413" spans="1:12" x14ac:dyDescent="0.25">
      <c r="A413" s="14">
        <v>11951</v>
      </c>
      <c r="B413" s="6">
        <f>LoonHeffing2020(Table1[[#This Row],[Belastbaar loon]])</f>
        <v>4463.6985000000004</v>
      </c>
      <c r="C413" s="6">
        <f>AlgemeneHeffingsKorting2020(Table1[[#This Row],[Belastbaar loon]])</f>
        <v>2711</v>
      </c>
      <c r="D413" s="14">
        <f>ArbeidsKorting2020(Table1[[#This Row],[Belastbaar loon]])</f>
        <v>863.8836</v>
      </c>
      <c r="E413" s="14">
        <f>MAX(Table1[[#This Row],[Loonheffing]]-Table1[[#This Row],[Algemene Heffingskorting]]-Table1[[#This Row],[Arbeidskorting]],0)</f>
        <v>888.81490000000042</v>
      </c>
      <c r="F413" s="6">
        <f>Table1[[#This Row],[Belastbaar loon]]-Table1[[#This Row],[Belasting]]</f>
        <v>11062.185099999999</v>
      </c>
      <c r="G413" s="2">
        <f>(Table1[[#This Row],[Belastbaar loon]]-Table1[[#This Row],[Netto loon]])/Table1[[#This Row],[Belastbaar loon]]</f>
        <v>7.4371592335369524E-2</v>
      </c>
      <c r="H413" s="14">
        <f t="shared" ca="1" si="1"/>
        <v>887.96109999999987</v>
      </c>
      <c r="I413" s="14">
        <f ca="1">IF(ROW()=2, Table1[[#This Row],[Netto loon]], INDIRECT(ADDRESS(ROW()-1,COLUMN(F:F))))</f>
        <v>11053.0389</v>
      </c>
      <c r="J413" s="6">
        <f ca="1">IF(ROW()=2, 0, Table1[[#This Row],[Belastbaar loon]]-INDIRECT(ADDRESS(ROW()-1,COLUMN(A:A))))</f>
        <v>10</v>
      </c>
      <c r="K413" s="6">
        <f ca="1">Table1[[#This Row],[Netto loon]]-Table1[[#This Row],[Netto vorige schijf]]</f>
        <v>9.1461999999992258</v>
      </c>
      <c r="L413" s="2">
        <f ca="1">(Table1[[#This Row],[Bruto tov vorige schijf]]-Table1[[#This Row],[Netto tov vorige schijf]])/MAX(Table1[[#This Row],[Bruto tov vorige schijf]],1)</f>
        <v>8.5380000000077422E-2</v>
      </c>
    </row>
    <row r="414" spans="1:12" x14ac:dyDescent="0.25">
      <c r="A414" s="14">
        <v>11961</v>
      </c>
      <c r="B414" s="6">
        <f>LoonHeffing2020(Table1[[#This Row],[Belastbaar loon]])</f>
        <v>4467.4335000000001</v>
      </c>
      <c r="C414" s="6">
        <f>AlgemeneHeffingsKorting2020(Table1[[#This Row],[Belastbaar loon]])</f>
        <v>2711</v>
      </c>
      <c r="D414" s="14">
        <f>ArbeidsKorting2020(Table1[[#This Row],[Belastbaar loon]])</f>
        <v>866.76479999999992</v>
      </c>
      <c r="E414" s="14">
        <f>MAX(Table1[[#This Row],[Loonheffing]]-Table1[[#This Row],[Algemene Heffingskorting]]-Table1[[#This Row],[Arbeidskorting]],0)</f>
        <v>889.66870000000017</v>
      </c>
      <c r="F414" s="6">
        <f>Table1[[#This Row],[Belastbaar loon]]-Table1[[#This Row],[Belasting]]</f>
        <v>11071.3313</v>
      </c>
      <c r="G414" s="2">
        <f>(Table1[[#This Row],[Belastbaar loon]]-Table1[[#This Row],[Netto loon]])/Table1[[#This Row],[Belastbaar loon]]</f>
        <v>7.4380795920073586E-2</v>
      </c>
      <c r="H414" s="14">
        <f t="shared" ca="1" si="1"/>
        <v>888.81490000000042</v>
      </c>
      <c r="I414" s="14">
        <f ca="1">IF(ROW()=2, Table1[[#This Row],[Netto loon]], INDIRECT(ADDRESS(ROW()-1,COLUMN(F:F))))</f>
        <v>11062.185099999999</v>
      </c>
      <c r="J414" s="6">
        <f ca="1">IF(ROW()=2, 0, Table1[[#This Row],[Belastbaar loon]]-INDIRECT(ADDRESS(ROW()-1,COLUMN(A:A))))</f>
        <v>10</v>
      </c>
      <c r="K414" s="6">
        <f ca="1">Table1[[#This Row],[Netto loon]]-Table1[[#This Row],[Netto vorige schijf]]</f>
        <v>9.1462000000010448</v>
      </c>
      <c r="L414" s="2">
        <f ca="1">(Table1[[#This Row],[Bruto tov vorige schijf]]-Table1[[#This Row],[Netto tov vorige schijf]])/MAX(Table1[[#This Row],[Bruto tov vorige schijf]],1)</f>
        <v>8.5379999999895512E-2</v>
      </c>
    </row>
    <row r="415" spans="1:12" x14ac:dyDescent="0.25">
      <c r="A415" s="14">
        <v>11971</v>
      </c>
      <c r="B415" s="6">
        <f>LoonHeffing2020(Table1[[#This Row],[Belastbaar loon]])</f>
        <v>4471.1684999999998</v>
      </c>
      <c r="C415" s="6">
        <f>AlgemeneHeffingsKorting2020(Table1[[#This Row],[Belastbaar loon]])</f>
        <v>2711</v>
      </c>
      <c r="D415" s="14">
        <f>ArbeidsKorting2020(Table1[[#This Row],[Belastbaar loon]])</f>
        <v>869.64599999999996</v>
      </c>
      <c r="E415" s="14">
        <f>MAX(Table1[[#This Row],[Loonheffing]]-Table1[[#This Row],[Algemene Heffingskorting]]-Table1[[#This Row],[Arbeidskorting]],0)</f>
        <v>890.52249999999981</v>
      </c>
      <c r="F415" s="6">
        <f>Table1[[#This Row],[Belastbaar loon]]-Table1[[#This Row],[Belasting]]</f>
        <v>11080.477500000001</v>
      </c>
      <c r="G415" s="2">
        <f>(Table1[[#This Row],[Belastbaar loon]]-Table1[[#This Row],[Netto loon]])/Table1[[#This Row],[Belastbaar loon]]</f>
        <v>7.4389984128310008E-2</v>
      </c>
      <c r="H415" s="14">
        <f t="shared" ca="1" si="1"/>
        <v>889.66870000000017</v>
      </c>
      <c r="I415" s="14">
        <f ca="1">IF(ROW()=2, Table1[[#This Row],[Netto loon]], INDIRECT(ADDRESS(ROW()-1,COLUMN(F:F))))</f>
        <v>11071.3313</v>
      </c>
      <c r="J415" s="6">
        <f ca="1">IF(ROW()=2, 0, Table1[[#This Row],[Belastbaar loon]]-INDIRECT(ADDRESS(ROW()-1,COLUMN(A:A))))</f>
        <v>10</v>
      </c>
      <c r="K415" s="6">
        <f ca="1">Table1[[#This Row],[Netto loon]]-Table1[[#This Row],[Netto vorige schijf]]</f>
        <v>9.1462000000010448</v>
      </c>
      <c r="L415" s="2">
        <f ca="1">(Table1[[#This Row],[Bruto tov vorige schijf]]-Table1[[#This Row],[Netto tov vorige schijf]])/MAX(Table1[[#This Row],[Bruto tov vorige schijf]],1)</f>
        <v>8.5379999999895512E-2</v>
      </c>
    </row>
    <row r="416" spans="1:12" x14ac:dyDescent="0.25">
      <c r="A416" s="14">
        <v>11981</v>
      </c>
      <c r="B416" s="6">
        <f>LoonHeffing2020(Table1[[#This Row],[Belastbaar loon]])</f>
        <v>4474.9035000000003</v>
      </c>
      <c r="C416" s="6">
        <f>AlgemeneHeffingsKorting2020(Table1[[#This Row],[Belastbaar loon]])</f>
        <v>2711</v>
      </c>
      <c r="D416" s="14">
        <f>ArbeidsKorting2020(Table1[[#This Row],[Belastbaar loon]])</f>
        <v>872.52719999999999</v>
      </c>
      <c r="E416" s="14">
        <f>MAX(Table1[[#This Row],[Loonheffing]]-Table1[[#This Row],[Algemene Heffingskorting]]-Table1[[#This Row],[Arbeidskorting]],0)</f>
        <v>891.37630000000036</v>
      </c>
      <c r="F416" s="6">
        <f>Table1[[#This Row],[Belastbaar loon]]-Table1[[#This Row],[Belasting]]</f>
        <v>11089.6237</v>
      </c>
      <c r="G416" s="2">
        <f>(Table1[[#This Row],[Belastbaar loon]]-Table1[[#This Row],[Netto loon]])/Table1[[#This Row],[Belastbaar loon]]</f>
        <v>7.4399156998581073E-2</v>
      </c>
      <c r="H416" s="14">
        <f t="shared" ca="1" si="1"/>
        <v>890.52249999999981</v>
      </c>
      <c r="I416" s="14">
        <f ca="1">IF(ROW()=2, Table1[[#This Row],[Netto loon]], INDIRECT(ADDRESS(ROW()-1,COLUMN(F:F))))</f>
        <v>11080.477500000001</v>
      </c>
      <c r="J416" s="6">
        <f ca="1">IF(ROW()=2, 0, Table1[[#This Row],[Belastbaar loon]]-INDIRECT(ADDRESS(ROW()-1,COLUMN(A:A))))</f>
        <v>10</v>
      </c>
      <c r="K416" s="6">
        <f ca="1">Table1[[#This Row],[Netto loon]]-Table1[[#This Row],[Netto vorige schijf]]</f>
        <v>9.1461999999992258</v>
      </c>
      <c r="L416" s="2">
        <f ca="1">(Table1[[#This Row],[Bruto tov vorige schijf]]-Table1[[#This Row],[Netto tov vorige schijf]])/MAX(Table1[[#This Row],[Bruto tov vorige schijf]],1)</f>
        <v>8.5380000000077422E-2</v>
      </c>
    </row>
    <row r="417" spans="1:12" x14ac:dyDescent="0.25">
      <c r="A417" s="14">
        <v>11991</v>
      </c>
      <c r="B417" s="6">
        <f>LoonHeffing2020(Table1[[#This Row],[Belastbaar loon]])</f>
        <v>4478.6385</v>
      </c>
      <c r="C417" s="6">
        <f>AlgemeneHeffingsKorting2020(Table1[[#This Row],[Belastbaar loon]])</f>
        <v>2711</v>
      </c>
      <c r="D417" s="14">
        <f>ArbeidsKorting2020(Table1[[#This Row],[Belastbaar loon]])</f>
        <v>875.40840000000003</v>
      </c>
      <c r="E417" s="14">
        <f>MAX(Table1[[#This Row],[Loonheffing]]-Table1[[#This Row],[Algemene Heffingskorting]]-Table1[[#This Row],[Arbeidskorting]],0)</f>
        <v>892.23009999999999</v>
      </c>
      <c r="F417" s="6">
        <f>Table1[[#This Row],[Belastbaar loon]]-Table1[[#This Row],[Belasting]]</f>
        <v>11098.769899999999</v>
      </c>
      <c r="G417" s="2">
        <f>(Table1[[#This Row],[Belastbaar loon]]-Table1[[#This Row],[Netto loon]])/Table1[[#This Row],[Belastbaar loon]]</f>
        <v>7.4408314569260336E-2</v>
      </c>
      <c r="H417" s="14">
        <f t="shared" ca="1" si="1"/>
        <v>891.37630000000036</v>
      </c>
      <c r="I417" s="14">
        <f ca="1">IF(ROW()=2, Table1[[#This Row],[Netto loon]], INDIRECT(ADDRESS(ROW()-1,COLUMN(F:F))))</f>
        <v>11089.6237</v>
      </c>
      <c r="J417" s="6">
        <f ca="1">IF(ROW()=2, 0, Table1[[#This Row],[Belastbaar loon]]-INDIRECT(ADDRESS(ROW()-1,COLUMN(A:A))))</f>
        <v>10</v>
      </c>
      <c r="K417" s="6">
        <f ca="1">Table1[[#This Row],[Netto loon]]-Table1[[#This Row],[Netto vorige schijf]]</f>
        <v>9.1461999999992258</v>
      </c>
      <c r="L417" s="2">
        <f ca="1">(Table1[[#This Row],[Bruto tov vorige schijf]]-Table1[[#This Row],[Netto tov vorige schijf]])/MAX(Table1[[#This Row],[Bruto tov vorige schijf]],1)</f>
        <v>8.5380000000077422E-2</v>
      </c>
    </row>
    <row r="418" spans="1:12" x14ac:dyDescent="0.25">
      <c r="A418" s="14">
        <v>12001</v>
      </c>
      <c r="B418" s="6">
        <f>LoonHeffing2020(Table1[[#This Row],[Belastbaar loon]])</f>
        <v>4482.3734999999997</v>
      </c>
      <c r="C418" s="6">
        <f>AlgemeneHeffingsKorting2020(Table1[[#This Row],[Belastbaar loon]])</f>
        <v>2711</v>
      </c>
      <c r="D418" s="14">
        <f>ArbeidsKorting2020(Table1[[#This Row],[Belastbaar loon]])</f>
        <v>878.28959999999995</v>
      </c>
      <c r="E418" s="14">
        <f>MAX(Table1[[#This Row],[Loonheffing]]-Table1[[#This Row],[Algemene Heffingskorting]]-Table1[[#This Row],[Arbeidskorting]],0)</f>
        <v>893.08389999999974</v>
      </c>
      <c r="F418" s="6">
        <f>Table1[[#This Row],[Belastbaar loon]]-Table1[[#This Row],[Belasting]]</f>
        <v>11107.9161</v>
      </c>
      <c r="G418" s="2">
        <f>(Table1[[#This Row],[Belastbaar loon]]-Table1[[#This Row],[Netto loon]])/Table1[[#This Row],[Belastbaar loon]]</f>
        <v>7.4417456878593413E-2</v>
      </c>
      <c r="H418" s="14">
        <f t="shared" ca="1" si="1"/>
        <v>892.23009999999999</v>
      </c>
      <c r="I418" s="14">
        <f ca="1">IF(ROW()=2, Table1[[#This Row],[Netto loon]], INDIRECT(ADDRESS(ROW()-1,COLUMN(F:F))))</f>
        <v>11098.769899999999</v>
      </c>
      <c r="J418" s="6">
        <f ca="1">IF(ROW()=2, 0, Table1[[#This Row],[Belastbaar loon]]-INDIRECT(ADDRESS(ROW()-1,COLUMN(A:A))))</f>
        <v>10</v>
      </c>
      <c r="K418" s="6">
        <f ca="1">Table1[[#This Row],[Netto loon]]-Table1[[#This Row],[Netto vorige schijf]]</f>
        <v>9.1462000000010448</v>
      </c>
      <c r="L418" s="2">
        <f ca="1">(Table1[[#This Row],[Bruto tov vorige schijf]]-Table1[[#This Row],[Netto tov vorige schijf]])/MAX(Table1[[#This Row],[Bruto tov vorige schijf]],1)</f>
        <v>8.5379999999895512E-2</v>
      </c>
    </row>
    <row r="419" spans="1:12" x14ac:dyDescent="0.25">
      <c r="A419" s="14">
        <v>12011</v>
      </c>
      <c r="B419" s="6">
        <f>LoonHeffing2020(Table1[[#This Row],[Belastbaar loon]])</f>
        <v>4486.1085000000003</v>
      </c>
      <c r="C419" s="6">
        <f>AlgemeneHeffingsKorting2020(Table1[[#This Row],[Belastbaar loon]])</f>
        <v>2711</v>
      </c>
      <c r="D419" s="14">
        <f>ArbeidsKorting2020(Table1[[#This Row],[Belastbaar loon]])</f>
        <v>881.17079999999999</v>
      </c>
      <c r="E419" s="14">
        <f>MAX(Table1[[#This Row],[Loonheffing]]-Table1[[#This Row],[Algemene Heffingskorting]]-Table1[[#This Row],[Arbeidskorting]],0)</f>
        <v>893.93770000000029</v>
      </c>
      <c r="F419" s="6">
        <f>Table1[[#This Row],[Belastbaar loon]]-Table1[[#This Row],[Belasting]]</f>
        <v>11117.0623</v>
      </c>
      <c r="G419" s="2">
        <f>(Table1[[#This Row],[Belastbaar loon]]-Table1[[#This Row],[Netto loon]])/Table1[[#This Row],[Belastbaar loon]]</f>
        <v>7.4426583964699061E-2</v>
      </c>
      <c r="H419" s="14">
        <f t="shared" ca="1" si="1"/>
        <v>893.08389999999974</v>
      </c>
      <c r="I419" s="14">
        <f ca="1">IF(ROW()=2, Table1[[#This Row],[Netto loon]], INDIRECT(ADDRESS(ROW()-1,COLUMN(F:F))))</f>
        <v>11107.9161</v>
      </c>
      <c r="J419" s="6">
        <f ca="1">IF(ROW()=2, 0, Table1[[#This Row],[Belastbaar loon]]-INDIRECT(ADDRESS(ROW()-1,COLUMN(A:A))))</f>
        <v>10</v>
      </c>
      <c r="K419" s="6">
        <f ca="1">Table1[[#This Row],[Netto loon]]-Table1[[#This Row],[Netto vorige schijf]]</f>
        <v>9.1461999999992258</v>
      </c>
      <c r="L419" s="2">
        <f ca="1">(Table1[[#This Row],[Bruto tov vorige schijf]]-Table1[[#This Row],[Netto tov vorige schijf]])/MAX(Table1[[#This Row],[Bruto tov vorige schijf]],1)</f>
        <v>8.5380000000077422E-2</v>
      </c>
    </row>
    <row r="420" spans="1:12" x14ac:dyDescent="0.25">
      <c r="A420" s="14">
        <v>12021</v>
      </c>
      <c r="B420" s="6">
        <f>LoonHeffing2020(Table1[[#This Row],[Belastbaar loon]])</f>
        <v>4489.8434999999999</v>
      </c>
      <c r="C420" s="6">
        <f>AlgemeneHeffingsKorting2020(Table1[[#This Row],[Belastbaar loon]])</f>
        <v>2711</v>
      </c>
      <c r="D420" s="14">
        <f>ArbeidsKorting2020(Table1[[#This Row],[Belastbaar loon]])</f>
        <v>884.05200000000002</v>
      </c>
      <c r="E420" s="14">
        <f>MAX(Table1[[#This Row],[Loonheffing]]-Table1[[#This Row],[Algemene Heffingskorting]]-Table1[[#This Row],[Arbeidskorting]],0)</f>
        <v>894.79149999999993</v>
      </c>
      <c r="F420" s="6">
        <f>Table1[[#This Row],[Belastbaar loon]]-Table1[[#This Row],[Belasting]]</f>
        <v>11126.208500000001</v>
      </c>
      <c r="G420" s="2">
        <f>(Table1[[#This Row],[Belastbaar loon]]-Table1[[#This Row],[Netto loon]])/Table1[[#This Row],[Belastbaar loon]]</f>
        <v>7.443569586556853E-2</v>
      </c>
      <c r="H420" s="14">
        <f t="shared" ca="1" si="1"/>
        <v>893.93770000000029</v>
      </c>
      <c r="I420" s="14">
        <f ca="1">IF(ROW()=2, Table1[[#This Row],[Netto loon]], INDIRECT(ADDRESS(ROW()-1,COLUMN(F:F))))</f>
        <v>11117.0623</v>
      </c>
      <c r="J420" s="6">
        <f ca="1">IF(ROW()=2, 0, Table1[[#This Row],[Belastbaar loon]]-INDIRECT(ADDRESS(ROW()-1,COLUMN(A:A))))</f>
        <v>10</v>
      </c>
      <c r="K420" s="6">
        <f ca="1">Table1[[#This Row],[Netto loon]]-Table1[[#This Row],[Netto vorige schijf]]</f>
        <v>9.1462000000010448</v>
      </c>
      <c r="L420" s="2">
        <f ca="1">(Table1[[#This Row],[Bruto tov vorige schijf]]-Table1[[#This Row],[Netto tov vorige schijf]])/MAX(Table1[[#This Row],[Bruto tov vorige schijf]],1)</f>
        <v>8.5379999999895512E-2</v>
      </c>
    </row>
    <row r="421" spans="1:12" x14ac:dyDescent="0.25">
      <c r="A421" s="14">
        <v>12031</v>
      </c>
      <c r="B421" s="6">
        <f>LoonHeffing2020(Table1[[#This Row],[Belastbaar loon]])</f>
        <v>4493.5784999999996</v>
      </c>
      <c r="C421" s="6">
        <f>AlgemeneHeffingsKorting2020(Table1[[#This Row],[Belastbaar loon]])</f>
        <v>2711</v>
      </c>
      <c r="D421" s="14">
        <f>ArbeidsKorting2020(Table1[[#This Row],[Belastbaar loon]])</f>
        <v>886.93319999999994</v>
      </c>
      <c r="E421" s="14">
        <f>MAX(Table1[[#This Row],[Loonheffing]]-Table1[[#This Row],[Algemene Heffingskorting]]-Table1[[#This Row],[Arbeidskorting]],0)</f>
        <v>895.64529999999968</v>
      </c>
      <c r="F421" s="6">
        <f>Table1[[#This Row],[Belastbaar loon]]-Table1[[#This Row],[Belasting]]</f>
        <v>11135.3547</v>
      </c>
      <c r="G421" s="2">
        <f>(Table1[[#This Row],[Belastbaar loon]]-Table1[[#This Row],[Netto loon]])/Table1[[#This Row],[Belastbaar loon]]</f>
        <v>7.4444792619067418E-2</v>
      </c>
      <c r="H421" s="14">
        <f t="shared" ca="1" si="1"/>
        <v>894.79149999999993</v>
      </c>
      <c r="I421" s="14">
        <f ca="1">IF(ROW()=2, Table1[[#This Row],[Netto loon]], INDIRECT(ADDRESS(ROW()-1,COLUMN(F:F))))</f>
        <v>11126.208500000001</v>
      </c>
      <c r="J421" s="6">
        <f ca="1">IF(ROW()=2, 0, Table1[[#This Row],[Belastbaar loon]]-INDIRECT(ADDRESS(ROW()-1,COLUMN(A:A))))</f>
        <v>10</v>
      </c>
      <c r="K421" s="6">
        <f ca="1">Table1[[#This Row],[Netto loon]]-Table1[[#This Row],[Netto vorige schijf]]</f>
        <v>9.1461999999992258</v>
      </c>
      <c r="L421" s="2">
        <f ca="1">(Table1[[#This Row],[Bruto tov vorige schijf]]-Table1[[#This Row],[Netto tov vorige schijf]])/MAX(Table1[[#This Row],[Bruto tov vorige schijf]],1)</f>
        <v>8.5380000000077422E-2</v>
      </c>
    </row>
    <row r="422" spans="1:12" x14ac:dyDescent="0.25">
      <c r="A422" s="14">
        <v>12041</v>
      </c>
      <c r="B422" s="6">
        <f>LoonHeffing2020(Table1[[#This Row],[Belastbaar loon]])</f>
        <v>4497.3135000000002</v>
      </c>
      <c r="C422" s="6">
        <f>AlgemeneHeffingsKorting2020(Table1[[#This Row],[Belastbaar loon]])</f>
        <v>2711</v>
      </c>
      <c r="D422" s="14">
        <f>ArbeidsKorting2020(Table1[[#This Row],[Belastbaar loon]])</f>
        <v>889.81439999999998</v>
      </c>
      <c r="E422" s="14">
        <f>MAX(Table1[[#This Row],[Loonheffing]]-Table1[[#This Row],[Algemene Heffingskorting]]-Table1[[#This Row],[Arbeidskorting]],0)</f>
        <v>896.49910000000023</v>
      </c>
      <c r="F422" s="6">
        <f>Table1[[#This Row],[Belastbaar loon]]-Table1[[#This Row],[Belasting]]</f>
        <v>11144.500899999999</v>
      </c>
      <c r="G422" s="2">
        <f>(Table1[[#This Row],[Belastbaar loon]]-Table1[[#This Row],[Netto loon]])/Table1[[#This Row],[Belastbaar loon]]</f>
        <v>7.4453874262935052E-2</v>
      </c>
      <c r="H422" s="14">
        <f t="shared" ca="1" si="1"/>
        <v>895.64529999999968</v>
      </c>
      <c r="I422" s="14">
        <f ca="1">IF(ROW()=2, Table1[[#This Row],[Netto loon]], INDIRECT(ADDRESS(ROW()-1,COLUMN(F:F))))</f>
        <v>11135.3547</v>
      </c>
      <c r="J422" s="6">
        <f ca="1">IF(ROW()=2, 0, Table1[[#This Row],[Belastbaar loon]]-INDIRECT(ADDRESS(ROW()-1,COLUMN(A:A))))</f>
        <v>10</v>
      </c>
      <c r="K422" s="6">
        <f ca="1">Table1[[#This Row],[Netto loon]]-Table1[[#This Row],[Netto vorige schijf]]</f>
        <v>9.1461999999992258</v>
      </c>
      <c r="L422" s="2">
        <f ca="1">(Table1[[#This Row],[Bruto tov vorige schijf]]-Table1[[#This Row],[Netto tov vorige schijf]])/MAX(Table1[[#This Row],[Bruto tov vorige schijf]],1)</f>
        <v>8.5380000000077422E-2</v>
      </c>
    </row>
    <row r="423" spans="1:12" x14ac:dyDescent="0.25">
      <c r="A423" s="14">
        <v>12051</v>
      </c>
      <c r="B423" s="6">
        <f>LoonHeffing2020(Table1[[#This Row],[Belastbaar loon]])</f>
        <v>4501.0484999999999</v>
      </c>
      <c r="C423" s="6">
        <f>AlgemeneHeffingsKorting2020(Table1[[#This Row],[Belastbaar loon]])</f>
        <v>2711</v>
      </c>
      <c r="D423" s="14">
        <f>ArbeidsKorting2020(Table1[[#This Row],[Belastbaar loon]])</f>
        <v>892.69560000000001</v>
      </c>
      <c r="E423" s="14">
        <f>MAX(Table1[[#This Row],[Loonheffing]]-Table1[[#This Row],[Algemene Heffingskorting]]-Table1[[#This Row],[Arbeidskorting]],0)</f>
        <v>897.35289999999986</v>
      </c>
      <c r="F423" s="6">
        <f>Table1[[#This Row],[Belastbaar loon]]-Table1[[#This Row],[Belasting]]</f>
        <v>11153.6471</v>
      </c>
      <c r="G423" s="2">
        <f>(Table1[[#This Row],[Belastbaar loon]]-Table1[[#This Row],[Netto loon]])/Table1[[#This Row],[Belastbaar loon]]</f>
        <v>7.4462940834785482E-2</v>
      </c>
      <c r="H423" s="14">
        <f t="shared" ca="1" si="1"/>
        <v>896.49910000000023</v>
      </c>
      <c r="I423" s="14">
        <f ca="1">IF(ROW()=2, Table1[[#This Row],[Netto loon]], INDIRECT(ADDRESS(ROW()-1,COLUMN(F:F))))</f>
        <v>11144.500899999999</v>
      </c>
      <c r="J423" s="6">
        <f ca="1">IF(ROW()=2, 0, Table1[[#This Row],[Belastbaar loon]]-INDIRECT(ADDRESS(ROW()-1,COLUMN(A:A))))</f>
        <v>10</v>
      </c>
      <c r="K423" s="6">
        <f ca="1">Table1[[#This Row],[Netto loon]]-Table1[[#This Row],[Netto vorige schijf]]</f>
        <v>9.1462000000010448</v>
      </c>
      <c r="L423" s="2">
        <f ca="1">(Table1[[#This Row],[Bruto tov vorige schijf]]-Table1[[#This Row],[Netto tov vorige schijf]])/MAX(Table1[[#This Row],[Bruto tov vorige schijf]],1)</f>
        <v>8.5379999999895512E-2</v>
      </c>
    </row>
    <row r="424" spans="1:12" x14ac:dyDescent="0.25">
      <c r="A424" s="14">
        <v>12061</v>
      </c>
      <c r="B424" s="6">
        <f>LoonHeffing2020(Table1[[#This Row],[Belastbaar loon]])</f>
        <v>4504.7834999999995</v>
      </c>
      <c r="C424" s="6">
        <f>AlgemeneHeffingsKorting2020(Table1[[#This Row],[Belastbaar loon]])</f>
        <v>2711</v>
      </c>
      <c r="D424" s="14">
        <f>ArbeidsKorting2020(Table1[[#This Row],[Belastbaar loon]])</f>
        <v>895.57679999999993</v>
      </c>
      <c r="E424" s="14">
        <f>MAX(Table1[[#This Row],[Loonheffing]]-Table1[[#This Row],[Algemene Heffingskorting]]-Table1[[#This Row],[Arbeidskorting]],0)</f>
        <v>898.20669999999961</v>
      </c>
      <c r="F424" s="6">
        <f>Table1[[#This Row],[Belastbaar loon]]-Table1[[#This Row],[Belasting]]</f>
        <v>11162.793300000001</v>
      </c>
      <c r="G424" s="2">
        <f>(Table1[[#This Row],[Belastbaar loon]]-Table1[[#This Row],[Netto loon]])/Table1[[#This Row],[Belastbaar loon]]</f>
        <v>7.4471992372108345E-2</v>
      </c>
      <c r="H424" s="14">
        <f t="shared" ca="1" si="1"/>
        <v>897.35289999999986</v>
      </c>
      <c r="I424" s="14">
        <f ca="1">IF(ROW()=2, Table1[[#This Row],[Netto loon]], INDIRECT(ADDRESS(ROW()-1,COLUMN(F:F))))</f>
        <v>11153.6471</v>
      </c>
      <c r="J424" s="6">
        <f ca="1">IF(ROW()=2, 0, Table1[[#This Row],[Belastbaar loon]]-INDIRECT(ADDRESS(ROW()-1,COLUMN(A:A))))</f>
        <v>10</v>
      </c>
      <c r="K424" s="6">
        <f ca="1">Table1[[#This Row],[Netto loon]]-Table1[[#This Row],[Netto vorige schijf]]</f>
        <v>9.1462000000010448</v>
      </c>
      <c r="L424" s="2">
        <f ca="1">(Table1[[#This Row],[Bruto tov vorige schijf]]-Table1[[#This Row],[Netto tov vorige schijf]])/MAX(Table1[[#This Row],[Bruto tov vorige schijf]],1)</f>
        <v>8.5379999999895512E-2</v>
      </c>
    </row>
    <row r="425" spans="1:12" x14ac:dyDescent="0.25">
      <c r="A425" s="14">
        <v>12071</v>
      </c>
      <c r="B425" s="6">
        <f>LoonHeffing2020(Table1[[#This Row],[Belastbaar loon]])</f>
        <v>4508.5185000000001</v>
      </c>
      <c r="C425" s="6">
        <f>AlgemeneHeffingsKorting2020(Table1[[#This Row],[Belastbaar loon]])</f>
        <v>2711</v>
      </c>
      <c r="D425" s="14">
        <f>ArbeidsKorting2020(Table1[[#This Row],[Belastbaar loon]])</f>
        <v>898.45799999999997</v>
      </c>
      <c r="E425" s="14">
        <f>MAX(Table1[[#This Row],[Loonheffing]]-Table1[[#This Row],[Algemene Heffingskorting]]-Table1[[#This Row],[Arbeidskorting]],0)</f>
        <v>899.06050000000016</v>
      </c>
      <c r="F425" s="6">
        <f>Table1[[#This Row],[Belastbaar loon]]-Table1[[#This Row],[Belasting]]</f>
        <v>11171.9395</v>
      </c>
      <c r="G425" s="2">
        <f>(Table1[[#This Row],[Belastbaar loon]]-Table1[[#This Row],[Netto loon]])/Table1[[#This Row],[Belastbaar loon]]</f>
        <v>7.4481028912269043E-2</v>
      </c>
      <c r="H425" s="14">
        <f t="shared" ca="1" si="1"/>
        <v>898.20669999999961</v>
      </c>
      <c r="I425" s="14">
        <f ca="1">IF(ROW()=2, Table1[[#This Row],[Netto loon]], INDIRECT(ADDRESS(ROW()-1,COLUMN(F:F))))</f>
        <v>11162.793300000001</v>
      </c>
      <c r="J425" s="6">
        <f ca="1">IF(ROW()=2, 0, Table1[[#This Row],[Belastbaar loon]]-INDIRECT(ADDRESS(ROW()-1,COLUMN(A:A))))</f>
        <v>10</v>
      </c>
      <c r="K425" s="6">
        <f ca="1">Table1[[#This Row],[Netto loon]]-Table1[[#This Row],[Netto vorige schijf]]</f>
        <v>9.1461999999992258</v>
      </c>
      <c r="L425" s="2">
        <f ca="1">(Table1[[#This Row],[Bruto tov vorige schijf]]-Table1[[#This Row],[Netto tov vorige schijf]])/MAX(Table1[[#This Row],[Bruto tov vorige schijf]],1)</f>
        <v>8.5380000000077422E-2</v>
      </c>
    </row>
    <row r="426" spans="1:12" x14ac:dyDescent="0.25">
      <c r="A426" s="14">
        <v>12081</v>
      </c>
      <c r="B426" s="6">
        <f>LoonHeffing2020(Table1[[#This Row],[Belastbaar loon]])</f>
        <v>4512.2534999999998</v>
      </c>
      <c r="C426" s="6">
        <f>AlgemeneHeffingsKorting2020(Table1[[#This Row],[Belastbaar loon]])</f>
        <v>2711</v>
      </c>
      <c r="D426" s="14">
        <f>ArbeidsKorting2020(Table1[[#This Row],[Belastbaar loon]])</f>
        <v>901.33920000000001</v>
      </c>
      <c r="E426" s="14">
        <f>MAX(Table1[[#This Row],[Loonheffing]]-Table1[[#This Row],[Algemene Heffingskorting]]-Table1[[#This Row],[Arbeidskorting]],0)</f>
        <v>899.9142999999998</v>
      </c>
      <c r="F426" s="6">
        <f>Table1[[#This Row],[Belastbaar loon]]-Table1[[#This Row],[Belasting]]</f>
        <v>11181.0857</v>
      </c>
      <c r="G426" s="2">
        <f>(Table1[[#This Row],[Belastbaar loon]]-Table1[[#This Row],[Netto loon]])/Table1[[#This Row],[Belastbaar loon]]</f>
        <v>7.4490050492508925E-2</v>
      </c>
      <c r="H426" s="14">
        <f t="shared" ca="1" si="1"/>
        <v>899.06050000000016</v>
      </c>
      <c r="I426" s="14">
        <f ca="1">IF(ROW()=2, Table1[[#This Row],[Netto loon]], INDIRECT(ADDRESS(ROW()-1,COLUMN(F:F))))</f>
        <v>11171.9395</v>
      </c>
      <c r="J426" s="6">
        <f ca="1">IF(ROW()=2, 0, Table1[[#This Row],[Belastbaar loon]]-INDIRECT(ADDRESS(ROW()-1,COLUMN(A:A))))</f>
        <v>10</v>
      </c>
      <c r="K426" s="6">
        <f ca="1">Table1[[#This Row],[Netto loon]]-Table1[[#This Row],[Netto vorige schijf]]</f>
        <v>9.1461999999992258</v>
      </c>
      <c r="L426" s="2">
        <f ca="1">(Table1[[#This Row],[Bruto tov vorige schijf]]-Table1[[#This Row],[Netto tov vorige schijf]])/MAX(Table1[[#This Row],[Bruto tov vorige schijf]],1)</f>
        <v>8.5380000000077422E-2</v>
      </c>
    </row>
    <row r="427" spans="1:12" x14ac:dyDescent="0.25">
      <c r="A427" s="14">
        <v>12091</v>
      </c>
      <c r="B427" s="6">
        <f>LoonHeffing2020(Table1[[#This Row],[Belastbaar loon]])</f>
        <v>4515.9885000000004</v>
      </c>
      <c r="C427" s="6">
        <f>AlgemeneHeffingsKorting2020(Table1[[#This Row],[Belastbaar loon]])</f>
        <v>2711</v>
      </c>
      <c r="D427" s="14">
        <f>ArbeidsKorting2020(Table1[[#This Row],[Belastbaar loon]])</f>
        <v>904.22039999999993</v>
      </c>
      <c r="E427" s="14">
        <f>MAX(Table1[[#This Row],[Loonheffing]]-Table1[[#This Row],[Algemene Heffingskorting]]-Table1[[#This Row],[Arbeidskorting]],0)</f>
        <v>900.76810000000046</v>
      </c>
      <c r="F427" s="6">
        <f>Table1[[#This Row],[Belastbaar loon]]-Table1[[#This Row],[Belasting]]</f>
        <v>11190.231899999999</v>
      </c>
      <c r="G427" s="2">
        <f>(Table1[[#This Row],[Belastbaar loon]]-Table1[[#This Row],[Netto loon]])/Table1[[#This Row],[Belastbaar loon]]</f>
        <v>7.4499057149946341E-2</v>
      </c>
      <c r="H427" s="14">
        <f t="shared" ca="1" si="1"/>
        <v>899.9142999999998</v>
      </c>
      <c r="I427" s="14">
        <f ca="1">IF(ROW()=2, Table1[[#This Row],[Netto loon]], INDIRECT(ADDRESS(ROW()-1,COLUMN(F:F))))</f>
        <v>11181.0857</v>
      </c>
      <c r="J427" s="6">
        <f ca="1">IF(ROW()=2, 0, Table1[[#This Row],[Belastbaar loon]]-INDIRECT(ADDRESS(ROW()-1,COLUMN(A:A))))</f>
        <v>10</v>
      </c>
      <c r="K427" s="6">
        <f ca="1">Table1[[#This Row],[Netto loon]]-Table1[[#This Row],[Netto vorige schijf]]</f>
        <v>9.1461999999992258</v>
      </c>
      <c r="L427" s="2">
        <f ca="1">(Table1[[#This Row],[Bruto tov vorige schijf]]-Table1[[#This Row],[Netto tov vorige schijf]])/MAX(Table1[[#This Row],[Bruto tov vorige schijf]],1)</f>
        <v>8.5380000000077422E-2</v>
      </c>
    </row>
    <row r="428" spans="1:12" x14ac:dyDescent="0.25">
      <c r="A428" s="14">
        <v>12101</v>
      </c>
      <c r="B428" s="6">
        <f>LoonHeffing2020(Table1[[#This Row],[Belastbaar loon]])</f>
        <v>4519.7235000000001</v>
      </c>
      <c r="C428" s="6">
        <f>AlgemeneHeffingsKorting2020(Table1[[#This Row],[Belastbaar loon]])</f>
        <v>2711</v>
      </c>
      <c r="D428" s="14">
        <f>ArbeidsKorting2020(Table1[[#This Row],[Belastbaar loon]])</f>
        <v>907.10159999999996</v>
      </c>
      <c r="E428" s="14">
        <f>MAX(Table1[[#This Row],[Loonheffing]]-Table1[[#This Row],[Algemene Heffingskorting]]-Table1[[#This Row],[Arbeidskorting]],0)</f>
        <v>901.6219000000001</v>
      </c>
      <c r="F428" s="6">
        <f>Table1[[#This Row],[Belastbaar loon]]-Table1[[#This Row],[Belasting]]</f>
        <v>11199.3781</v>
      </c>
      <c r="G428" s="2">
        <f>(Table1[[#This Row],[Belastbaar loon]]-Table1[[#This Row],[Netto loon]])/Table1[[#This Row],[Belastbaar loon]]</f>
        <v>7.4508048921576739E-2</v>
      </c>
      <c r="H428" s="14">
        <f t="shared" ca="1" si="1"/>
        <v>900.76810000000046</v>
      </c>
      <c r="I428" s="14">
        <f ca="1">IF(ROW()=2, Table1[[#This Row],[Netto loon]], INDIRECT(ADDRESS(ROW()-1,COLUMN(F:F))))</f>
        <v>11190.231899999999</v>
      </c>
      <c r="J428" s="6">
        <f ca="1">IF(ROW()=2, 0, Table1[[#This Row],[Belastbaar loon]]-INDIRECT(ADDRESS(ROW()-1,COLUMN(A:A))))</f>
        <v>10</v>
      </c>
      <c r="K428" s="6">
        <f ca="1">Table1[[#This Row],[Netto loon]]-Table1[[#This Row],[Netto vorige schijf]]</f>
        <v>9.1462000000010448</v>
      </c>
      <c r="L428" s="2">
        <f ca="1">(Table1[[#This Row],[Bruto tov vorige schijf]]-Table1[[#This Row],[Netto tov vorige schijf]])/MAX(Table1[[#This Row],[Bruto tov vorige schijf]],1)</f>
        <v>8.5379999999895512E-2</v>
      </c>
    </row>
    <row r="429" spans="1:12" x14ac:dyDescent="0.25">
      <c r="A429" s="14">
        <v>12111</v>
      </c>
      <c r="B429" s="6">
        <f>LoonHeffing2020(Table1[[#This Row],[Belastbaar loon]])</f>
        <v>4523.4584999999997</v>
      </c>
      <c r="C429" s="6">
        <f>AlgemeneHeffingsKorting2020(Table1[[#This Row],[Belastbaar loon]])</f>
        <v>2711</v>
      </c>
      <c r="D429" s="14">
        <f>ArbeidsKorting2020(Table1[[#This Row],[Belastbaar loon]])</f>
        <v>909.9828</v>
      </c>
      <c r="E429" s="14">
        <f>MAX(Table1[[#This Row],[Loonheffing]]-Table1[[#This Row],[Algemene Heffingskorting]]-Table1[[#This Row],[Arbeidskorting]],0)</f>
        <v>902.47569999999973</v>
      </c>
      <c r="F429" s="6">
        <f>Table1[[#This Row],[Belastbaar loon]]-Table1[[#This Row],[Belasting]]</f>
        <v>11208.524300000001</v>
      </c>
      <c r="G429" s="2">
        <f>(Table1[[#This Row],[Belastbaar loon]]-Table1[[#This Row],[Netto loon]])/Table1[[#This Row],[Belastbaar loon]]</f>
        <v>7.4517025844273721E-2</v>
      </c>
      <c r="H429" s="14">
        <f t="shared" ca="1" si="1"/>
        <v>901.6219000000001</v>
      </c>
      <c r="I429" s="14">
        <f ca="1">IF(ROW()=2, Table1[[#This Row],[Netto loon]], INDIRECT(ADDRESS(ROW()-1,COLUMN(F:F))))</f>
        <v>11199.3781</v>
      </c>
      <c r="J429" s="6">
        <f ca="1">IF(ROW()=2, 0, Table1[[#This Row],[Belastbaar loon]]-INDIRECT(ADDRESS(ROW()-1,COLUMN(A:A))))</f>
        <v>10</v>
      </c>
      <c r="K429" s="6">
        <f ca="1">Table1[[#This Row],[Netto loon]]-Table1[[#This Row],[Netto vorige schijf]]</f>
        <v>9.1462000000010448</v>
      </c>
      <c r="L429" s="2">
        <f ca="1">(Table1[[#This Row],[Bruto tov vorige schijf]]-Table1[[#This Row],[Netto tov vorige schijf]])/MAX(Table1[[#This Row],[Bruto tov vorige schijf]],1)</f>
        <v>8.5379999999895512E-2</v>
      </c>
    </row>
    <row r="430" spans="1:12" x14ac:dyDescent="0.25">
      <c r="A430" s="14">
        <v>12121</v>
      </c>
      <c r="B430" s="6">
        <f>LoonHeffing2020(Table1[[#This Row],[Belastbaar loon]])</f>
        <v>4527.1935000000003</v>
      </c>
      <c r="C430" s="6">
        <f>AlgemeneHeffingsKorting2020(Table1[[#This Row],[Belastbaar loon]])</f>
        <v>2711</v>
      </c>
      <c r="D430" s="14">
        <f>ArbeidsKorting2020(Table1[[#This Row],[Belastbaar loon]])</f>
        <v>912.86399999999992</v>
      </c>
      <c r="E430" s="14">
        <f>MAX(Table1[[#This Row],[Loonheffing]]-Table1[[#This Row],[Algemene Heffingskorting]]-Table1[[#This Row],[Arbeidskorting]],0)</f>
        <v>903.32950000000039</v>
      </c>
      <c r="F430" s="6">
        <f>Table1[[#This Row],[Belastbaar loon]]-Table1[[#This Row],[Belasting]]</f>
        <v>11217.6705</v>
      </c>
      <c r="G430" s="2">
        <f>(Table1[[#This Row],[Belastbaar loon]]-Table1[[#This Row],[Netto loon]])/Table1[[#This Row],[Belastbaar loon]]</f>
        <v>7.4525987954789194E-2</v>
      </c>
      <c r="H430" s="14">
        <f t="shared" ca="1" si="1"/>
        <v>902.47569999999973</v>
      </c>
      <c r="I430" s="14">
        <f ca="1">IF(ROW()=2, Table1[[#This Row],[Netto loon]], INDIRECT(ADDRESS(ROW()-1,COLUMN(F:F))))</f>
        <v>11208.524300000001</v>
      </c>
      <c r="J430" s="6">
        <f ca="1">IF(ROW()=2, 0, Table1[[#This Row],[Belastbaar loon]]-INDIRECT(ADDRESS(ROW()-1,COLUMN(A:A))))</f>
        <v>10</v>
      </c>
      <c r="K430" s="6">
        <f ca="1">Table1[[#This Row],[Netto loon]]-Table1[[#This Row],[Netto vorige schijf]]</f>
        <v>9.1461999999992258</v>
      </c>
      <c r="L430" s="2">
        <f ca="1">(Table1[[#This Row],[Bruto tov vorige schijf]]-Table1[[#This Row],[Netto tov vorige schijf]])/MAX(Table1[[#This Row],[Bruto tov vorige schijf]],1)</f>
        <v>8.5380000000077422E-2</v>
      </c>
    </row>
    <row r="431" spans="1:12" x14ac:dyDescent="0.25">
      <c r="A431" s="14">
        <v>12131</v>
      </c>
      <c r="B431" s="6">
        <f>LoonHeffing2020(Table1[[#This Row],[Belastbaar loon]])</f>
        <v>4530.9285</v>
      </c>
      <c r="C431" s="6">
        <f>AlgemeneHeffingsKorting2020(Table1[[#This Row],[Belastbaar loon]])</f>
        <v>2711</v>
      </c>
      <c r="D431" s="14">
        <f>ArbeidsKorting2020(Table1[[#This Row],[Belastbaar loon]])</f>
        <v>915.74519999999995</v>
      </c>
      <c r="E431" s="14">
        <f>MAX(Table1[[#This Row],[Loonheffing]]-Table1[[#This Row],[Algemene Heffingskorting]]-Table1[[#This Row],[Arbeidskorting]],0)</f>
        <v>904.18330000000003</v>
      </c>
      <c r="F431" s="6">
        <f>Table1[[#This Row],[Belastbaar loon]]-Table1[[#This Row],[Belasting]]</f>
        <v>11226.816699999999</v>
      </c>
      <c r="G431" s="2">
        <f>(Table1[[#This Row],[Belastbaar loon]]-Table1[[#This Row],[Netto loon]])/Table1[[#This Row],[Belastbaar loon]]</f>
        <v>7.4534935289753579E-2</v>
      </c>
      <c r="H431" s="14">
        <f t="shared" ca="1" si="1"/>
        <v>903.32950000000039</v>
      </c>
      <c r="I431" s="14">
        <f ca="1">IF(ROW()=2, Table1[[#This Row],[Netto loon]], INDIRECT(ADDRESS(ROW()-1,COLUMN(F:F))))</f>
        <v>11217.6705</v>
      </c>
      <c r="J431" s="6">
        <f ca="1">IF(ROW()=2, 0, Table1[[#This Row],[Belastbaar loon]]-INDIRECT(ADDRESS(ROW()-1,COLUMN(A:A))))</f>
        <v>10</v>
      </c>
      <c r="K431" s="6">
        <f ca="1">Table1[[#This Row],[Netto loon]]-Table1[[#This Row],[Netto vorige schijf]]</f>
        <v>9.1461999999992258</v>
      </c>
      <c r="L431" s="2">
        <f ca="1">(Table1[[#This Row],[Bruto tov vorige schijf]]-Table1[[#This Row],[Netto tov vorige schijf]])/MAX(Table1[[#This Row],[Bruto tov vorige schijf]],1)</f>
        <v>8.5380000000077422E-2</v>
      </c>
    </row>
    <row r="432" spans="1:12" x14ac:dyDescent="0.25">
      <c r="A432" s="14">
        <v>12141</v>
      </c>
      <c r="B432" s="6">
        <f>LoonHeffing2020(Table1[[#This Row],[Belastbaar loon]])</f>
        <v>4534.6634999999997</v>
      </c>
      <c r="C432" s="6">
        <f>AlgemeneHeffingsKorting2020(Table1[[#This Row],[Belastbaar loon]])</f>
        <v>2711</v>
      </c>
      <c r="D432" s="14">
        <f>ArbeidsKorting2020(Table1[[#This Row],[Belastbaar loon]])</f>
        <v>918.62639999999999</v>
      </c>
      <c r="E432" s="14">
        <f>MAX(Table1[[#This Row],[Loonheffing]]-Table1[[#This Row],[Algemene Heffingskorting]]-Table1[[#This Row],[Arbeidskorting]],0)</f>
        <v>905.03709999999967</v>
      </c>
      <c r="F432" s="6">
        <f>Table1[[#This Row],[Belastbaar loon]]-Table1[[#This Row],[Belasting]]</f>
        <v>11235.9629</v>
      </c>
      <c r="G432" s="2">
        <f>(Table1[[#This Row],[Belastbaar loon]]-Table1[[#This Row],[Netto loon]])/Table1[[#This Row],[Belastbaar loon]]</f>
        <v>7.4543867885676601E-2</v>
      </c>
      <c r="H432" s="14">
        <f t="shared" ca="1" si="1"/>
        <v>904.18330000000003</v>
      </c>
      <c r="I432" s="14">
        <f ca="1">IF(ROW()=2, Table1[[#This Row],[Netto loon]], INDIRECT(ADDRESS(ROW()-1,COLUMN(F:F))))</f>
        <v>11226.816699999999</v>
      </c>
      <c r="J432" s="6">
        <f ca="1">IF(ROW()=2, 0, Table1[[#This Row],[Belastbaar loon]]-INDIRECT(ADDRESS(ROW()-1,COLUMN(A:A))))</f>
        <v>10</v>
      </c>
      <c r="K432" s="6">
        <f ca="1">Table1[[#This Row],[Netto loon]]-Table1[[#This Row],[Netto vorige schijf]]</f>
        <v>9.1462000000010448</v>
      </c>
      <c r="L432" s="2">
        <f ca="1">(Table1[[#This Row],[Bruto tov vorige schijf]]-Table1[[#This Row],[Netto tov vorige schijf]])/MAX(Table1[[#This Row],[Bruto tov vorige schijf]],1)</f>
        <v>8.5379999999895512E-2</v>
      </c>
    </row>
    <row r="433" spans="1:12" x14ac:dyDescent="0.25">
      <c r="A433" s="14">
        <v>12151</v>
      </c>
      <c r="B433" s="6">
        <f>LoonHeffing2020(Table1[[#This Row],[Belastbaar loon]])</f>
        <v>4538.3985000000002</v>
      </c>
      <c r="C433" s="6">
        <f>AlgemeneHeffingsKorting2020(Table1[[#This Row],[Belastbaar loon]])</f>
        <v>2711</v>
      </c>
      <c r="D433" s="14">
        <f>ArbeidsKorting2020(Table1[[#This Row],[Belastbaar loon]])</f>
        <v>921.50760000000002</v>
      </c>
      <c r="E433" s="14">
        <f>MAX(Table1[[#This Row],[Loonheffing]]-Table1[[#This Row],[Algemene Heffingskorting]]-Table1[[#This Row],[Arbeidskorting]],0)</f>
        <v>905.89090000000022</v>
      </c>
      <c r="F433" s="6">
        <f>Table1[[#This Row],[Belastbaar loon]]-Table1[[#This Row],[Belasting]]</f>
        <v>11245.1091</v>
      </c>
      <c r="G433" s="2">
        <f>(Table1[[#This Row],[Belastbaar loon]]-Table1[[#This Row],[Netto loon]])/Table1[[#This Row],[Belastbaar loon]]</f>
        <v>7.4552785778948263E-2</v>
      </c>
      <c r="H433" s="14">
        <f t="shared" ca="1" si="1"/>
        <v>905.03709999999967</v>
      </c>
      <c r="I433" s="14">
        <f ca="1">IF(ROW()=2, Table1[[#This Row],[Netto loon]], INDIRECT(ADDRESS(ROW()-1,COLUMN(F:F))))</f>
        <v>11235.9629</v>
      </c>
      <c r="J433" s="6">
        <f ca="1">IF(ROW()=2, 0, Table1[[#This Row],[Belastbaar loon]]-INDIRECT(ADDRESS(ROW()-1,COLUMN(A:A))))</f>
        <v>10</v>
      </c>
      <c r="K433" s="6">
        <f ca="1">Table1[[#This Row],[Netto loon]]-Table1[[#This Row],[Netto vorige schijf]]</f>
        <v>9.1461999999992258</v>
      </c>
      <c r="L433" s="2">
        <f ca="1">(Table1[[#This Row],[Bruto tov vorige schijf]]-Table1[[#This Row],[Netto tov vorige schijf]])/MAX(Table1[[#This Row],[Bruto tov vorige schijf]],1)</f>
        <v>8.5380000000077422E-2</v>
      </c>
    </row>
    <row r="434" spans="1:12" x14ac:dyDescent="0.25">
      <c r="A434" s="14">
        <v>12161</v>
      </c>
      <c r="B434" s="6">
        <f>LoonHeffing2020(Table1[[#This Row],[Belastbaar loon]])</f>
        <v>4542.1334999999999</v>
      </c>
      <c r="C434" s="6">
        <f>AlgemeneHeffingsKorting2020(Table1[[#This Row],[Belastbaar loon]])</f>
        <v>2711</v>
      </c>
      <c r="D434" s="14">
        <f>ArbeidsKorting2020(Table1[[#This Row],[Belastbaar loon]])</f>
        <v>924.38879999999995</v>
      </c>
      <c r="E434" s="14">
        <f>MAX(Table1[[#This Row],[Loonheffing]]-Table1[[#This Row],[Algemene Heffingskorting]]-Table1[[#This Row],[Arbeidskorting]],0)</f>
        <v>906.74469999999997</v>
      </c>
      <c r="F434" s="6">
        <f>Table1[[#This Row],[Belastbaar loon]]-Table1[[#This Row],[Belasting]]</f>
        <v>11254.255300000001</v>
      </c>
      <c r="G434" s="2">
        <f>(Table1[[#This Row],[Belastbaar loon]]-Table1[[#This Row],[Netto loon]])/Table1[[#This Row],[Belastbaar loon]]</f>
        <v>7.4561689005838275E-2</v>
      </c>
      <c r="H434" s="14">
        <f t="shared" ca="1" si="1"/>
        <v>905.89090000000022</v>
      </c>
      <c r="I434" s="14">
        <f ca="1">IF(ROW()=2, Table1[[#This Row],[Netto loon]], INDIRECT(ADDRESS(ROW()-1,COLUMN(F:F))))</f>
        <v>11245.1091</v>
      </c>
      <c r="J434" s="6">
        <f ca="1">IF(ROW()=2, 0, Table1[[#This Row],[Belastbaar loon]]-INDIRECT(ADDRESS(ROW()-1,COLUMN(A:A))))</f>
        <v>10</v>
      </c>
      <c r="K434" s="6">
        <f ca="1">Table1[[#This Row],[Netto loon]]-Table1[[#This Row],[Netto vorige schijf]]</f>
        <v>9.1462000000010448</v>
      </c>
      <c r="L434" s="2">
        <f ca="1">(Table1[[#This Row],[Bruto tov vorige schijf]]-Table1[[#This Row],[Netto tov vorige schijf]])/MAX(Table1[[#This Row],[Bruto tov vorige schijf]],1)</f>
        <v>8.5379999999895512E-2</v>
      </c>
    </row>
    <row r="435" spans="1:12" x14ac:dyDescent="0.25">
      <c r="A435" s="14">
        <v>12171</v>
      </c>
      <c r="B435" s="6">
        <f>LoonHeffing2020(Table1[[#This Row],[Belastbaar loon]])</f>
        <v>4545.8684999999996</v>
      </c>
      <c r="C435" s="6">
        <f>AlgemeneHeffingsKorting2020(Table1[[#This Row],[Belastbaar loon]])</f>
        <v>2711</v>
      </c>
      <c r="D435" s="14">
        <f>ArbeidsKorting2020(Table1[[#This Row],[Belastbaar loon]])</f>
        <v>927.27</v>
      </c>
      <c r="E435" s="14">
        <f>MAX(Table1[[#This Row],[Loonheffing]]-Table1[[#This Row],[Algemene Heffingskorting]]-Table1[[#This Row],[Arbeidskorting]],0)</f>
        <v>907.5984999999996</v>
      </c>
      <c r="F435" s="6">
        <f>Table1[[#This Row],[Belastbaar loon]]-Table1[[#This Row],[Belasting]]</f>
        <v>11263.4015</v>
      </c>
      <c r="G435" s="2">
        <f>(Table1[[#This Row],[Belastbaar loon]]-Table1[[#This Row],[Netto loon]])/Table1[[#This Row],[Belastbaar loon]]</f>
        <v>7.4570577602497745E-2</v>
      </c>
      <c r="H435" s="14">
        <f t="shared" ca="1" si="1"/>
        <v>906.74469999999997</v>
      </c>
      <c r="I435" s="14">
        <f ca="1">IF(ROW()=2, Table1[[#This Row],[Netto loon]], INDIRECT(ADDRESS(ROW()-1,COLUMN(F:F))))</f>
        <v>11254.255300000001</v>
      </c>
      <c r="J435" s="6">
        <f ca="1">IF(ROW()=2, 0, Table1[[#This Row],[Belastbaar loon]]-INDIRECT(ADDRESS(ROW()-1,COLUMN(A:A))))</f>
        <v>10</v>
      </c>
      <c r="K435" s="6">
        <f ca="1">Table1[[#This Row],[Netto loon]]-Table1[[#This Row],[Netto vorige schijf]]</f>
        <v>9.1461999999992258</v>
      </c>
      <c r="L435" s="2">
        <f ca="1">(Table1[[#This Row],[Bruto tov vorige schijf]]-Table1[[#This Row],[Netto tov vorige schijf]])/MAX(Table1[[#This Row],[Bruto tov vorige schijf]],1)</f>
        <v>8.5380000000077422E-2</v>
      </c>
    </row>
    <row r="436" spans="1:12" x14ac:dyDescent="0.25">
      <c r="A436" s="14">
        <v>12181</v>
      </c>
      <c r="B436" s="6">
        <f>LoonHeffing2020(Table1[[#This Row],[Belastbaar loon]])</f>
        <v>4549.6035000000002</v>
      </c>
      <c r="C436" s="6">
        <f>AlgemeneHeffingsKorting2020(Table1[[#This Row],[Belastbaar loon]])</f>
        <v>2711</v>
      </c>
      <c r="D436" s="14">
        <f>ArbeidsKorting2020(Table1[[#This Row],[Belastbaar loon]])</f>
        <v>930.15120000000002</v>
      </c>
      <c r="E436" s="14">
        <f>MAX(Table1[[#This Row],[Loonheffing]]-Table1[[#This Row],[Algemene Heffingskorting]]-Table1[[#This Row],[Arbeidskorting]],0)</f>
        <v>908.45230000000015</v>
      </c>
      <c r="F436" s="6">
        <f>Table1[[#This Row],[Belastbaar loon]]-Table1[[#This Row],[Belasting]]</f>
        <v>11272.547699999999</v>
      </c>
      <c r="G436" s="2">
        <f>(Table1[[#This Row],[Belastbaar loon]]-Table1[[#This Row],[Netto loon]])/Table1[[#This Row],[Belastbaar loon]]</f>
        <v>7.4579451604958616E-2</v>
      </c>
      <c r="H436" s="14">
        <f t="shared" ca="1" si="1"/>
        <v>907.5984999999996</v>
      </c>
      <c r="I436" s="14">
        <f ca="1">IF(ROW()=2, Table1[[#This Row],[Netto loon]], INDIRECT(ADDRESS(ROW()-1,COLUMN(F:F))))</f>
        <v>11263.4015</v>
      </c>
      <c r="J436" s="6">
        <f ca="1">IF(ROW()=2, 0, Table1[[#This Row],[Belastbaar loon]]-INDIRECT(ADDRESS(ROW()-1,COLUMN(A:A))))</f>
        <v>10</v>
      </c>
      <c r="K436" s="6">
        <f ca="1">Table1[[#This Row],[Netto loon]]-Table1[[#This Row],[Netto vorige schijf]]</f>
        <v>9.1461999999992258</v>
      </c>
      <c r="L436" s="2">
        <f ca="1">(Table1[[#This Row],[Bruto tov vorige schijf]]-Table1[[#This Row],[Netto tov vorige schijf]])/MAX(Table1[[#This Row],[Bruto tov vorige schijf]],1)</f>
        <v>8.5380000000077422E-2</v>
      </c>
    </row>
    <row r="437" spans="1:12" x14ac:dyDescent="0.25">
      <c r="A437" s="14">
        <v>12191</v>
      </c>
      <c r="B437" s="6">
        <f>LoonHeffing2020(Table1[[#This Row],[Belastbaar loon]])</f>
        <v>4553.3384999999998</v>
      </c>
      <c r="C437" s="6">
        <f>AlgemeneHeffingsKorting2020(Table1[[#This Row],[Belastbaar loon]])</f>
        <v>2711</v>
      </c>
      <c r="D437" s="14">
        <f>ArbeidsKorting2020(Table1[[#This Row],[Belastbaar loon]])</f>
        <v>933.03239999999994</v>
      </c>
      <c r="E437" s="14">
        <f>MAX(Table1[[#This Row],[Loonheffing]]-Table1[[#This Row],[Algemene Heffingskorting]]-Table1[[#This Row],[Arbeidskorting]],0)</f>
        <v>909.3060999999999</v>
      </c>
      <c r="F437" s="6">
        <f>Table1[[#This Row],[Belastbaar loon]]-Table1[[#This Row],[Belasting]]</f>
        <v>11281.6939</v>
      </c>
      <c r="G437" s="2">
        <f>(Table1[[#This Row],[Belastbaar loon]]-Table1[[#This Row],[Netto loon]])/Table1[[#This Row],[Belastbaar loon]]</f>
        <v>7.458831104913459E-2</v>
      </c>
      <c r="H437" s="14">
        <f t="shared" ca="1" si="1"/>
        <v>908.45230000000015</v>
      </c>
      <c r="I437" s="14">
        <f ca="1">IF(ROW()=2, Table1[[#This Row],[Netto loon]], INDIRECT(ADDRESS(ROW()-1,COLUMN(F:F))))</f>
        <v>11272.547699999999</v>
      </c>
      <c r="J437" s="6">
        <f ca="1">IF(ROW()=2, 0, Table1[[#This Row],[Belastbaar loon]]-INDIRECT(ADDRESS(ROW()-1,COLUMN(A:A))))</f>
        <v>10</v>
      </c>
      <c r="K437" s="6">
        <f ca="1">Table1[[#This Row],[Netto loon]]-Table1[[#This Row],[Netto vorige schijf]]</f>
        <v>9.1462000000010448</v>
      </c>
      <c r="L437" s="2">
        <f ca="1">(Table1[[#This Row],[Bruto tov vorige schijf]]-Table1[[#This Row],[Netto tov vorige schijf]])/MAX(Table1[[#This Row],[Bruto tov vorige schijf]],1)</f>
        <v>8.5379999999895512E-2</v>
      </c>
    </row>
    <row r="438" spans="1:12" x14ac:dyDescent="0.25">
      <c r="A438" s="14">
        <v>12201</v>
      </c>
      <c r="B438" s="6">
        <f>LoonHeffing2020(Table1[[#This Row],[Belastbaar loon]])</f>
        <v>4557.0735000000004</v>
      </c>
      <c r="C438" s="6">
        <f>AlgemeneHeffingsKorting2020(Table1[[#This Row],[Belastbaar loon]])</f>
        <v>2711</v>
      </c>
      <c r="D438" s="14">
        <f>ArbeidsKorting2020(Table1[[#This Row],[Belastbaar loon]])</f>
        <v>935.91359999999997</v>
      </c>
      <c r="E438" s="14">
        <f>MAX(Table1[[#This Row],[Loonheffing]]-Table1[[#This Row],[Algemene Heffingskorting]]-Table1[[#This Row],[Arbeidskorting]],0)</f>
        <v>910.15990000000045</v>
      </c>
      <c r="F438" s="6">
        <f>Table1[[#This Row],[Belastbaar loon]]-Table1[[#This Row],[Belasting]]</f>
        <v>11290.840099999999</v>
      </c>
      <c r="G438" s="2">
        <f>(Table1[[#This Row],[Belastbaar loon]]-Table1[[#This Row],[Netto loon]])/Table1[[#This Row],[Belastbaar loon]]</f>
        <v>7.4597155970822115E-2</v>
      </c>
      <c r="H438" s="14">
        <f t="shared" ca="1" si="1"/>
        <v>909.3060999999999</v>
      </c>
      <c r="I438" s="14">
        <f ca="1">IF(ROW()=2, Table1[[#This Row],[Netto loon]], INDIRECT(ADDRESS(ROW()-1,COLUMN(F:F))))</f>
        <v>11281.6939</v>
      </c>
      <c r="J438" s="6">
        <f ca="1">IF(ROW()=2, 0, Table1[[#This Row],[Belastbaar loon]]-INDIRECT(ADDRESS(ROW()-1,COLUMN(A:A))))</f>
        <v>10</v>
      </c>
      <c r="K438" s="6">
        <f ca="1">Table1[[#This Row],[Netto loon]]-Table1[[#This Row],[Netto vorige schijf]]</f>
        <v>9.1461999999992258</v>
      </c>
      <c r="L438" s="2">
        <f ca="1">(Table1[[#This Row],[Bruto tov vorige schijf]]-Table1[[#This Row],[Netto tov vorige schijf]])/MAX(Table1[[#This Row],[Bruto tov vorige schijf]],1)</f>
        <v>8.5380000000077422E-2</v>
      </c>
    </row>
    <row r="439" spans="1:12" x14ac:dyDescent="0.25">
      <c r="A439" s="14">
        <v>12211</v>
      </c>
      <c r="B439" s="6">
        <f>LoonHeffing2020(Table1[[#This Row],[Belastbaar loon]])</f>
        <v>4560.8085000000001</v>
      </c>
      <c r="C439" s="6">
        <f>AlgemeneHeffingsKorting2020(Table1[[#This Row],[Belastbaar loon]])</f>
        <v>2711</v>
      </c>
      <c r="D439" s="14">
        <f>ArbeidsKorting2020(Table1[[#This Row],[Belastbaar loon]])</f>
        <v>938.79480000000001</v>
      </c>
      <c r="E439" s="14">
        <f>MAX(Table1[[#This Row],[Loonheffing]]-Table1[[#This Row],[Algemene Heffingskorting]]-Table1[[#This Row],[Arbeidskorting]],0)</f>
        <v>911.01370000000009</v>
      </c>
      <c r="F439" s="6">
        <f>Table1[[#This Row],[Belastbaar loon]]-Table1[[#This Row],[Belasting]]</f>
        <v>11299.9863</v>
      </c>
      <c r="G439" s="2">
        <f>(Table1[[#This Row],[Belastbaar loon]]-Table1[[#This Row],[Netto loon]])/Table1[[#This Row],[Belastbaar loon]]</f>
        <v>7.4605986405699737E-2</v>
      </c>
      <c r="H439" s="14">
        <f t="shared" ca="1" si="1"/>
        <v>910.15990000000045</v>
      </c>
      <c r="I439" s="14">
        <f ca="1">IF(ROW()=2, Table1[[#This Row],[Netto loon]], INDIRECT(ADDRESS(ROW()-1,COLUMN(F:F))))</f>
        <v>11290.840099999999</v>
      </c>
      <c r="J439" s="6">
        <f ca="1">IF(ROW()=2, 0, Table1[[#This Row],[Belastbaar loon]]-INDIRECT(ADDRESS(ROW()-1,COLUMN(A:A))))</f>
        <v>10</v>
      </c>
      <c r="K439" s="6">
        <f ca="1">Table1[[#This Row],[Netto loon]]-Table1[[#This Row],[Netto vorige schijf]]</f>
        <v>9.1462000000010448</v>
      </c>
      <c r="L439" s="2">
        <f ca="1">(Table1[[#This Row],[Bruto tov vorige schijf]]-Table1[[#This Row],[Netto tov vorige schijf]])/MAX(Table1[[#This Row],[Bruto tov vorige schijf]],1)</f>
        <v>8.5379999999895512E-2</v>
      </c>
    </row>
    <row r="440" spans="1:12" x14ac:dyDescent="0.25">
      <c r="A440" s="14">
        <v>12221</v>
      </c>
      <c r="B440" s="6">
        <f>LoonHeffing2020(Table1[[#This Row],[Belastbaar loon]])</f>
        <v>4564.5434999999998</v>
      </c>
      <c r="C440" s="6">
        <f>AlgemeneHeffingsKorting2020(Table1[[#This Row],[Belastbaar loon]])</f>
        <v>2711</v>
      </c>
      <c r="D440" s="14">
        <f>ArbeidsKorting2020(Table1[[#This Row],[Belastbaar loon]])</f>
        <v>941.67599999999993</v>
      </c>
      <c r="E440" s="14">
        <f>MAX(Table1[[#This Row],[Loonheffing]]-Table1[[#This Row],[Algemene Heffingskorting]]-Table1[[#This Row],[Arbeidskorting]],0)</f>
        <v>911.86749999999984</v>
      </c>
      <c r="F440" s="6">
        <f>Table1[[#This Row],[Belastbaar loon]]-Table1[[#This Row],[Belasting]]</f>
        <v>11309.1325</v>
      </c>
      <c r="G440" s="2">
        <f>(Table1[[#This Row],[Belastbaar loon]]-Table1[[#This Row],[Netto loon]])/Table1[[#This Row],[Belastbaar loon]]</f>
        <v>7.4614802389329868E-2</v>
      </c>
      <c r="H440" s="14">
        <f t="shared" ca="1" si="1"/>
        <v>911.01370000000009</v>
      </c>
      <c r="I440" s="14">
        <f ca="1">IF(ROW()=2, Table1[[#This Row],[Netto loon]], INDIRECT(ADDRESS(ROW()-1,COLUMN(F:F))))</f>
        <v>11299.9863</v>
      </c>
      <c r="J440" s="6">
        <f ca="1">IF(ROW()=2, 0, Table1[[#This Row],[Belastbaar loon]]-INDIRECT(ADDRESS(ROW()-1,COLUMN(A:A))))</f>
        <v>10</v>
      </c>
      <c r="K440" s="6">
        <f ca="1">Table1[[#This Row],[Netto loon]]-Table1[[#This Row],[Netto vorige schijf]]</f>
        <v>9.1461999999992258</v>
      </c>
      <c r="L440" s="2">
        <f ca="1">(Table1[[#This Row],[Bruto tov vorige schijf]]-Table1[[#This Row],[Netto tov vorige schijf]])/MAX(Table1[[#This Row],[Bruto tov vorige schijf]],1)</f>
        <v>8.5380000000077422E-2</v>
      </c>
    </row>
    <row r="441" spans="1:12" x14ac:dyDescent="0.25">
      <c r="A441" s="14">
        <v>12231</v>
      </c>
      <c r="B441" s="6">
        <f>LoonHeffing2020(Table1[[#This Row],[Belastbaar loon]])</f>
        <v>4568.2785000000003</v>
      </c>
      <c r="C441" s="6">
        <f>AlgemeneHeffingsKorting2020(Table1[[#This Row],[Belastbaar loon]])</f>
        <v>2711</v>
      </c>
      <c r="D441" s="14">
        <f>ArbeidsKorting2020(Table1[[#This Row],[Belastbaar loon]])</f>
        <v>944.55719999999997</v>
      </c>
      <c r="E441" s="14">
        <f>MAX(Table1[[#This Row],[Loonheffing]]-Table1[[#This Row],[Algemene Heffingskorting]]-Table1[[#This Row],[Arbeidskorting]],0)</f>
        <v>912.72130000000038</v>
      </c>
      <c r="F441" s="6">
        <f>Table1[[#This Row],[Belastbaar loon]]-Table1[[#This Row],[Belasting]]</f>
        <v>11318.278699999999</v>
      </c>
      <c r="G441" s="2">
        <f>(Table1[[#This Row],[Belastbaar loon]]-Table1[[#This Row],[Netto loon]])/Table1[[#This Row],[Belastbaar loon]]</f>
        <v>7.4623603957158127E-2</v>
      </c>
      <c r="H441" s="14">
        <f t="shared" ca="1" si="1"/>
        <v>911.86749999999984</v>
      </c>
      <c r="I441" s="14">
        <f ca="1">IF(ROW()=2, Table1[[#This Row],[Netto loon]], INDIRECT(ADDRESS(ROW()-1,COLUMN(F:F))))</f>
        <v>11309.1325</v>
      </c>
      <c r="J441" s="6">
        <f ca="1">IF(ROW()=2, 0, Table1[[#This Row],[Belastbaar loon]]-INDIRECT(ADDRESS(ROW()-1,COLUMN(A:A))))</f>
        <v>10</v>
      </c>
      <c r="K441" s="6">
        <f ca="1">Table1[[#This Row],[Netto loon]]-Table1[[#This Row],[Netto vorige schijf]]</f>
        <v>9.1461999999992258</v>
      </c>
      <c r="L441" s="2">
        <f ca="1">(Table1[[#This Row],[Bruto tov vorige schijf]]-Table1[[#This Row],[Netto tov vorige schijf]])/MAX(Table1[[#This Row],[Bruto tov vorige schijf]],1)</f>
        <v>8.5380000000077422E-2</v>
      </c>
    </row>
    <row r="442" spans="1:12" x14ac:dyDescent="0.25">
      <c r="A442" s="14">
        <v>12241</v>
      </c>
      <c r="B442" s="6">
        <f>LoonHeffing2020(Table1[[#This Row],[Belastbaar loon]])</f>
        <v>4572.0135</v>
      </c>
      <c r="C442" s="6">
        <f>AlgemeneHeffingsKorting2020(Table1[[#This Row],[Belastbaar loon]])</f>
        <v>2711</v>
      </c>
      <c r="D442" s="14">
        <f>ArbeidsKorting2020(Table1[[#This Row],[Belastbaar loon]])</f>
        <v>947.4384</v>
      </c>
      <c r="E442" s="14">
        <f>MAX(Table1[[#This Row],[Loonheffing]]-Table1[[#This Row],[Algemene Heffingskorting]]-Table1[[#This Row],[Arbeidskorting]],0)</f>
        <v>913.57510000000002</v>
      </c>
      <c r="F442" s="6">
        <f>Table1[[#This Row],[Belastbaar loon]]-Table1[[#This Row],[Belasting]]</f>
        <v>11327.4249</v>
      </c>
      <c r="G442" s="2">
        <f>(Table1[[#This Row],[Belastbaar loon]]-Table1[[#This Row],[Netto loon]])/Table1[[#This Row],[Belastbaar loon]]</f>
        <v>7.4632391144514337E-2</v>
      </c>
      <c r="H442" s="14">
        <f t="shared" ca="1" si="1"/>
        <v>912.72130000000038</v>
      </c>
      <c r="I442" s="14">
        <f ca="1">IF(ROW()=2, Table1[[#This Row],[Netto loon]], INDIRECT(ADDRESS(ROW()-1,COLUMN(F:F))))</f>
        <v>11318.278699999999</v>
      </c>
      <c r="J442" s="6">
        <f ca="1">IF(ROW()=2, 0, Table1[[#This Row],[Belastbaar loon]]-INDIRECT(ADDRESS(ROW()-1,COLUMN(A:A))))</f>
        <v>10</v>
      </c>
      <c r="K442" s="6">
        <f ca="1">Table1[[#This Row],[Netto loon]]-Table1[[#This Row],[Netto vorige schijf]]</f>
        <v>9.1462000000010448</v>
      </c>
      <c r="L442" s="2">
        <f ca="1">(Table1[[#This Row],[Bruto tov vorige schijf]]-Table1[[#This Row],[Netto tov vorige schijf]])/MAX(Table1[[#This Row],[Bruto tov vorige schijf]],1)</f>
        <v>8.5379999999895512E-2</v>
      </c>
    </row>
    <row r="443" spans="1:12" x14ac:dyDescent="0.25">
      <c r="A443" s="14">
        <v>12251</v>
      </c>
      <c r="B443" s="6">
        <f>LoonHeffing2020(Table1[[#This Row],[Belastbaar loon]])</f>
        <v>4575.7484999999997</v>
      </c>
      <c r="C443" s="6">
        <f>AlgemeneHeffingsKorting2020(Table1[[#This Row],[Belastbaar loon]])</f>
        <v>2711</v>
      </c>
      <c r="D443" s="14">
        <f>ArbeidsKorting2020(Table1[[#This Row],[Belastbaar loon]])</f>
        <v>950.31959999999992</v>
      </c>
      <c r="E443" s="14">
        <f>MAX(Table1[[#This Row],[Loonheffing]]-Table1[[#This Row],[Algemene Heffingskorting]]-Table1[[#This Row],[Arbeidskorting]],0)</f>
        <v>914.42889999999977</v>
      </c>
      <c r="F443" s="6">
        <f>Table1[[#This Row],[Belastbaar loon]]-Table1[[#This Row],[Belasting]]</f>
        <v>11336.571100000001</v>
      </c>
      <c r="G443" s="2">
        <f>(Table1[[#This Row],[Belastbaar loon]]-Table1[[#This Row],[Netto loon]])/Table1[[#This Row],[Belastbaar loon]]</f>
        <v>7.464116398661326E-2</v>
      </c>
      <c r="H443" s="14">
        <f t="shared" ca="1" si="1"/>
        <v>913.57510000000002</v>
      </c>
      <c r="I443" s="14">
        <f ca="1">IF(ROW()=2, Table1[[#This Row],[Netto loon]], INDIRECT(ADDRESS(ROW()-1,COLUMN(F:F))))</f>
        <v>11327.4249</v>
      </c>
      <c r="J443" s="6">
        <f ca="1">IF(ROW()=2, 0, Table1[[#This Row],[Belastbaar loon]]-INDIRECT(ADDRESS(ROW()-1,COLUMN(A:A))))</f>
        <v>10</v>
      </c>
      <c r="K443" s="6">
        <f ca="1">Table1[[#This Row],[Netto loon]]-Table1[[#This Row],[Netto vorige schijf]]</f>
        <v>9.1462000000010448</v>
      </c>
      <c r="L443" s="2">
        <f ca="1">(Table1[[#This Row],[Bruto tov vorige schijf]]-Table1[[#This Row],[Netto tov vorige schijf]])/MAX(Table1[[#This Row],[Bruto tov vorige schijf]],1)</f>
        <v>8.5379999999895512E-2</v>
      </c>
    </row>
    <row r="444" spans="1:12" x14ac:dyDescent="0.25">
      <c r="A444" s="14">
        <v>12261</v>
      </c>
      <c r="B444" s="6">
        <f>LoonHeffing2020(Table1[[#This Row],[Belastbaar loon]])</f>
        <v>4579.4835000000003</v>
      </c>
      <c r="C444" s="6">
        <f>AlgemeneHeffingsKorting2020(Table1[[#This Row],[Belastbaar loon]])</f>
        <v>2711</v>
      </c>
      <c r="D444" s="14">
        <f>ArbeidsKorting2020(Table1[[#This Row],[Belastbaar loon]])</f>
        <v>953.20079999999996</v>
      </c>
      <c r="E444" s="14">
        <f>MAX(Table1[[#This Row],[Loonheffing]]-Table1[[#This Row],[Algemene Heffingskorting]]-Table1[[#This Row],[Arbeidskorting]],0)</f>
        <v>915.28270000000032</v>
      </c>
      <c r="F444" s="6">
        <f>Table1[[#This Row],[Belastbaar loon]]-Table1[[#This Row],[Belasting]]</f>
        <v>11345.7173</v>
      </c>
      <c r="G444" s="2">
        <f>(Table1[[#This Row],[Belastbaar loon]]-Table1[[#This Row],[Netto loon]])/Table1[[#This Row],[Belastbaar loon]]</f>
        <v>7.4649922518554748E-2</v>
      </c>
      <c r="H444" s="14">
        <f t="shared" ca="1" si="1"/>
        <v>914.42889999999977</v>
      </c>
      <c r="I444" s="14">
        <f ca="1">IF(ROW()=2, Table1[[#This Row],[Netto loon]], INDIRECT(ADDRESS(ROW()-1,COLUMN(F:F))))</f>
        <v>11336.571100000001</v>
      </c>
      <c r="J444" s="6">
        <f ca="1">IF(ROW()=2, 0, Table1[[#This Row],[Belastbaar loon]]-INDIRECT(ADDRESS(ROW()-1,COLUMN(A:A))))</f>
        <v>10</v>
      </c>
      <c r="K444" s="6">
        <f ca="1">Table1[[#This Row],[Netto loon]]-Table1[[#This Row],[Netto vorige schijf]]</f>
        <v>9.1461999999992258</v>
      </c>
      <c r="L444" s="2">
        <f ca="1">(Table1[[#This Row],[Bruto tov vorige schijf]]-Table1[[#This Row],[Netto tov vorige schijf]])/MAX(Table1[[#This Row],[Bruto tov vorige schijf]],1)</f>
        <v>8.5380000000077422E-2</v>
      </c>
    </row>
    <row r="445" spans="1:12" x14ac:dyDescent="0.25">
      <c r="A445" s="14">
        <v>12271</v>
      </c>
      <c r="B445" s="6">
        <f>LoonHeffing2020(Table1[[#This Row],[Belastbaar loon]])</f>
        <v>4583.2184999999999</v>
      </c>
      <c r="C445" s="6">
        <f>AlgemeneHeffingsKorting2020(Table1[[#This Row],[Belastbaar loon]])</f>
        <v>2711</v>
      </c>
      <c r="D445" s="14">
        <f>ArbeidsKorting2020(Table1[[#This Row],[Belastbaar loon]])</f>
        <v>956.08199999999999</v>
      </c>
      <c r="E445" s="14">
        <f>MAX(Table1[[#This Row],[Loonheffing]]-Table1[[#This Row],[Algemene Heffingskorting]]-Table1[[#This Row],[Arbeidskorting]],0)</f>
        <v>916.13649999999996</v>
      </c>
      <c r="F445" s="6">
        <f>Table1[[#This Row],[Belastbaar loon]]-Table1[[#This Row],[Belasting]]</f>
        <v>11354.863499999999</v>
      </c>
      <c r="G445" s="2">
        <f>(Table1[[#This Row],[Belastbaar loon]]-Table1[[#This Row],[Netto loon]])/Table1[[#This Row],[Belastbaar loon]]</f>
        <v>7.4658666775323984E-2</v>
      </c>
      <c r="H445" s="14">
        <f t="shared" ca="1" si="1"/>
        <v>915.28270000000032</v>
      </c>
      <c r="I445" s="14">
        <f ca="1">IF(ROW()=2, Table1[[#This Row],[Netto loon]], INDIRECT(ADDRESS(ROW()-1,COLUMN(F:F))))</f>
        <v>11345.7173</v>
      </c>
      <c r="J445" s="6">
        <f ca="1">IF(ROW()=2, 0, Table1[[#This Row],[Belastbaar loon]]-INDIRECT(ADDRESS(ROW()-1,COLUMN(A:A))))</f>
        <v>10</v>
      </c>
      <c r="K445" s="6">
        <f ca="1">Table1[[#This Row],[Netto loon]]-Table1[[#This Row],[Netto vorige schijf]]</f>
        <v>9.1461999999992258</v>
      </c>
      <c r="L445" s="2">
        <f ca="1">(Table1[[#This Row],[Bruto tov vorige schijf]]-Table1[[#This Row],[Netto tov vorige schijf]])/MAX(Table1[[#This Row],[Bruto tov vorige schijf]],1)</f>
        <v>8.5380000000077422E-2</v>
      </c>
    </row>
    <row r="446" spans="1:12" x14ac:dyDescent="0.25">
      <c r="A446" s="14">
        <v>12281</v>
      </c>
      <c r="B446" s="6">
        <f>LoonHeffing2020(Table1[[#This Row],[Belastbaar loon]])</f>
        <v>4586.9534999999996</v>
      </c>
      <c r="C446" s="6">
        <f>AlgemeneHeffingsKorting2020(Table1[[#This Row],[Belastbaar loon]])</f>
        <v>2711</v>
      </c>
      <c r="D446" s="14">
        <f>ArbeidsKorting2020(Table1[[#This Row],[Belastbaar loon]])</f>
        <v>958.96319999999992</v>
      </c>
      <c r="E446" s="14">
        <f>MAX(Table1[[#This Row],[Loonheffing]]-Table1[[#This Row],[Algemene Heffingskorting]]-Table1[[#This Row],[Arbeidskorting]],0)</f>
        <v>916.99029999999971</v>
      </c>
      <c r="F446" s="6">
        <f>Table1[[#This Row],[Belastbaar loon]]-Table1[[#This Row],[Belasting]]</f>
        <v>11364.009700000001</v>
      </c>
      <c r="G446" s="2">
        <f>(Table1[[#This Row],[Belastbaar loon]]-Table1[[#This Row],[Netto loon]])/Table1[[#This Row],[Belastbaar loon]]</f>
        <v>7.4667396791792157E-2</v>
      </c>
      <c r="H446" s="14">
        <f t="shared" ca="1" si="1"/>
        <v>916.13649999999996</v>
      </c>
      <c r="I446" s="14">
        <f ca="1">IF(ROW()=2, Table1[[#This Row],[Netto loon]], INDIRECT(ADDRESS(ROW()-1,COLUMN(F:F))))</f>
        <v>11354.863499999999</v>
      </c>
      <c r="J446" s="6">
        <f ca="1">IF(ROW()=2, 0, Table1[[#This Row],[Belastbaar loon]]-INDIRECT(ADDRESS(ROW()-1,COLUMN(A:A))))</f>
        <v>10</v>
      </c>
      <c r="K446" s="6">
        <f ca="1">Table1[[#This Row],[Netto loon]]-Table1[[#This Row],[Netto vorige schijf]]</f>
        <v>9.1462000000010448</v>
      </c>
      <c r="L446" s="2">
        <f ca="1">(Table1[[#This Row],[Bruto tov vorige schijf]]-Table1[[#This Row],[Netto tov vorige schijf]])/MAX(Table1[[#This Row],[Bruto tov vorige schijf]],1)</f>
        <v>8.5379999999895512E-2</v>
      </c>
    </row>
    <row r="447" spans="1:12" x14ac:dyDescent="0.25">
      <c r="A447" s="14">
        <v>12291</v>
      </c>
      <c r="B447" s="6">
        <f>LoonHeffing2020(Table1[[#This Row],[Belastbaar loon]])</f>
        <v>4590.6885000000002</v>
      </c>
      <c r="C447" s="6">
        <f>AlgemeneHeffingsKorting2020(Table1[[#This Row],[Belastbaar loon]])</f>
        <v>2711</v>
      </c>
      <c r="D447" s="14">
        <f>ArbeidsKorting2020(Table1[[#This Row],[Belastbaar loon]])</f>
        <v>961.84439999999995</v>
      </c>
      <c r="E447" s="14">
        <f>MAX(Table1[[#This Row],[Loonheffing]]-Table1[[#This Row],[Algemene Heffingskorting]]-Table1[[#This Row],[Arbeidskorting]],0)</f>
        <v>917.84410000000025</v>
      </c>
      <c r="F447" s="6">
        <f>Table1[[#This Row],[Belastbaar loon]]-Table1[[#This Row],[Belasting]]</f>
        <v>11373.1559</v>
      </c>
      <c r="G447" s="2">
        <f>(Table1[[#This Row],[Belastbaar loon]]-Table1[[#This Row],[Netto loon]])/Table1[[#This Row],[Belastbaar loon]]</f>
        <v>7.4676112602717462E-2</v>
      </c>
      <c r="H447" s="14">
        <f t="shared" ca="1" si="1"/>
        <v>916.99029999999971</v>
      </c>
      <c r="I447" s="14">
        <f ca="1">IF(ROW()=2, Table1[[#This Row],[Netto loon]], INDIRECT(ADDRESS(ROW()-1,COLUMN(F:F))))</f>
        <v>11364.009700000001</v>
      </c>
      <c r="J447" s="6">
        <f ca="1">IF(ROW()=2, 0, Table1[[#This Row],[Belastbaar loon]]-INDIRECT(ADDRESS(ROW()-1,COLUMN(A:A))))</f>
        <v>10</v>
      </c>
      <c r="K447" s="6">
        <f ca="1">Table1[[#This Row],[Netto loon]]-Table1[[#This Row],[Netto vorige schijf]]</f>
        <v>9.1461999999992258</v>
      </c>
      <c r="L447" s="2">
        <f ca="1">(Table1[[#This Row],[Bruto tov vorige schijf]]-Table1[[#This Row],[Netto tov vorige schijf]])/MAX(Table1[[#This Row],[Bruto tov vorige schijf]],1)</f>
        <v>8.5380000000077422E-2</v>
      </c>
    </row>
    <row r="448" spans="1:12" x14ac:dyDescent="0.25">
      <c r="A448" s="14">
        <v>12301</v>
      </c>
      <c r="B448" s="6">
        <f>LoonHeffing2020(Table1[[#This Row],[Belastbaar loon]])</f>
        <v>4594.4234999999999</v>
      </c>
      <c r="C448" s="6">
        <f>AlgemeneHeffingsKorting2020(Table1[[#This Row],[Belastbaar loon]])</f>
        <v>2711</v>
      </c>
      <c r="D448" s="14">
        <f>ArbeidsKorting2020(Table1[[#This Row],[Belastbaar loon]])</f>
        <v>964.72559999999999</v>
      </c>
      <c r="E448" s="14">
        <f>MAX(Table1[[#This Row],[Loonheffing]]-Table1[[#This Row],[Algemene Heffingskorting]]-Table1[[#This Row],[Arbeidskorting]],0)</f>
        <v>918.69789999999989</v>
      </c>
      <c r="F448" s="6">
        <f>Table1[[#This Row],[Belastbaar loon]]-Table1[[#This Row],[Belasting]]</f>
        <v>11382.302100000001</v>
      </c>
      <c r="G448" s="2">
        <f>(Table1[[#This Row],[Belastbaar loon]]-Table1[[#This Row],[Netto loon]])/Table1[[#This Row],[Belastbaar loon]]</f>
        <v>7.4684814242744424E-2</v>
      </c>
      <c r="H448" s="14">
        <f t="shared" ca="1" si="1"/>
        <v>917.84410000000025</v>
      </c>
      <c r="I448" s="14">
        <f ca="1">IF(ROW()=2, Table1[[#This Row],[Netto loon]], INDIRECT(ADDRESS(ROW()-1,COLUMN(F:F))))</f>
        <v>11373.1559</v>
      </c>
      <c r="J448" s="6">
        <f ca="1">IF(ROW()=2, 0, Table1[[#This Row],[Belastbaar loon]]-INDIRECT(ADDRESS(ROW()-1,COLUMN(A:A))))</f>
        <v>10</v>
      </c>
      <c r="K448" s="6">
        <f ca="1">Table1[[#This Row],[Netto loon]]-Table1[[#This Row],[Netto vorige schijf]]</f>
        <v>9.1462000000010448</v>
      </c>
      <c r="L448" s="2">
        <f ca="1">(Table1[[#This Row],[Bruto tov vorige schijf]]-Table1[[#This Row],[Netto tov vorige schijf]])/MAX(Table1[[#This Row],[Bruto tov vorige schijf]],1)</f>
        <v>8.5379999999895512E-2</v>
      </c>
    </row>
    <row r="449" spans="1:12" x14ac:dyDescent="0.25">
      <c r="A449" s="14">
        <v>12311</v>
      </c>
      <c r="B449" s="6">
        <f>LoonHeffing2020(Table1[[#This Row],[Belastbaar loon]])</f>
        <v>4598.1584999999995</v>
      </c>
      <c r="C449" s="6">
        <f>AlgemeneHeffingsKorting2020(Table1[[#This Row],[Belastbaar loon]])</f>
        <v>2711</v>
      </c>
      <c r="D449" s="14">
        <f>ArbeidsKorting2020(Table1[[#This Row],[Belastbaar loon]])</f>
        <v>967.60680000000002</v>
      </c>
      <c r="E449" s="14">
        <f>MAX(Table1[[#This Row],[Loonheffing]]-Table1[[#This Row],[Algemene Heffingskorting]]-Table1[[#This Row],[Arbeidskorting]],0)</f>
        <v>919.55169999999953</v>
      </c>
      <c r="F449" s="6">
        <f>Table1[[#This Row],[Belastbaar loon]]-Table1[[#This Row],[Belasting]]</f>
        <v>11391.4483</v>
      </c>
      <c r="G449" s="2">
        <f>(Table1[[#This Row],[Belastbaar loon]]-Table1[[#This Row],[Netto loon]])/Table1[[#This Row],[Belastbaar loon]]</f>
        <v>7.4693501746405655E-2</v>
      </c>
      <c r="H449" s="14">
        <f t="shared" ca="1" si="1"/>
        <v>918.69789999999989</v>
      </c>
      <c r="I449" s="14">
        <f ca="1">IF(ROW()=2, Table1[[#This Row],[Netto loon]], INDIRECT(ADDRESS(ROW()-1,COLUMN(F:F))))</f>
        <v>11382.302100000001</v>
      </c>
      <c r="J449" s="6">
        <f ca="1">IF(ROW()=2, 0, Table1[[#This Row],[Belastbaar loon]]-INDIRECT(ADDRESS(ROW()-1,COLUMN(A:A))))</f>
        <v>10</v>
      </c>
      <c r="K449" s="6">
        <f ca="1">Table1[[#This Row],[Netto loon]]-Table1[[#This Row],[Netto vorige schijf]]</f>
        <v>9.1461999999992258</v>
      </c>
      <c r="L449" s="2">
        <f ca="1">(Table1[[#This Row],[Bruto tov vorige schijf]]-Table1[[#This Row],[Netto tov vorige schijf]])/MAX(Table1[[#This Row],[Bruto tov vorige schijf]],1)</f>
        <v>8.5380000000077422E-2</v>
      </c>
    </row>
    <row r="450" spans="1:12" x14ac:dyDescent="0.25">
      <c r="A450" s="14">
        <v>12321</v>
      </c>
      <c r="B450" s="6">
        <f>LoonHeffing2020(Table1[[#This Row],[Belastbaar loon]])</f>
        <v>4601.8935000000001</v>
      </c>
      <c r="C450" s="6">
        <f>AlgemeneHeffingsKorting2020(Table1[[#This Row],[Belastbaar loon]])</f>
        <v>2711</v>
      </c>
      <c r="D450" s="14">
        <f>ArbeidsKorting2020(Table1[[#This Row],[Belastbaar loon]])</f>
        <v>970.48799999999994</v>
      </c>
      <c r="E450" s="14">
        <f>MAX(Table1[[#This Row],[Loonheffing]]-Table1[[#This Row],[Algemene Heffingskorting]]-Table1[[#This Row],[Arbeidskorting]],0)</f>
        <v>920.40550000000019</v>
      </c>
      <c r="F450" s="6">
        <f>Table1[[#This Row],[Belastbaar loon]]-Table1[[#This Row],[Belasting]]</f>
        <v>11400.594499999999</v>
      </c>
      <c r="G450" s="2">
        <f>(Table1[[#This Row],[Belastbaar loon]]-Table1[[#This Row],[Netto loon]])/Table1[[#This Row],[Belastbaar loon]]</f>
        <v>7.470217514812115E-2</v>
      </c>
      <c r="H450" s="14">
        <f t="shared" ca="1" si="1"/>
        <v>919.55169999999953</v>
      </c>
      <c r="I450" s="14">
        <f ca="1">IF(ROW()=2, Table1[[#This Row],[Netto loon]], INDIRECT(ADDRESS(ROW()-1,COLUMN(F:F))))</f>
        <v>11391.4483</v>
      </c>
      <c r="J450" s="6">
        <f ca="1">IF(ROW()=2, 0, Table1[[#This Row],[Belastbaar loon]]-INDIRECT(ADDRESS(ROW()-1,COLUMN(A:A))))</f>
        <v>10</v>
      </c>
      <c r="K450" s="6">
        <f ca="1">Table1[[#This Row],[Netto loon]]-Table1[[#This Row],[Netto vorige schijf]]</f>
        <v>9.1461999999992258</v>
      </c>
      <c r="L450" s="2">
        <f ca="1">(Table1[[#This Row],[Bruto tov vorige schijf]]-Table1[[#This Row],[Netto tov vorige schijf]])/MAX(Table1[[#This Row],[Bruto tov vorige schijf]],1)</f>
        <v>8.5380000000077422E-2</v>
      </c>
    </row>
    <row r="451" spans="1:12" x14ac:dyDescent="0.25">
      <c r="A451" s="14">
        <v>12331</v>
      </c>
      <c r="B451" s="6">
        <f>LoonHeffing2020(Table1[[#This Row],[Belastbaar loon]])</f>
        <v>4605.6284999999998</v>
      </c>
      <c r="C451" s="6">
        <f>AlgemeneHeffingsKorting2020(Table1[[#This Row],[Belastbaar loon]])</f>
        <v>2711</v>
      </c>
      <c r="D451" s="14">
        <f>ArbeidsKorting2020(Table1[[#This Row],[Belastbaar loon]])</f>
        <v>973.36919999999998</v>
      </c>
      <c r="E451" s="14">
        <f>MAX(Table1[[#This Row],[Loonheffing]]-Table1[[#This Row],[Algemene Heffingskorting]]-Table1[[#This Row],[Arbeidskorting]],0)</f>
        <v>921.25929999999983</v>
      </c>
      <c r="F451" s="6">
        <f>Table1[[#This Row],[Belastbaar loon]]-Table1[[#This Row],[Belasting]]</f>
        <v>11409.7407</v>
      </c>
      <c r="G451" s="2">
        <f>(Table1[[#This Row],[Belastbaar loon]]-Table1[[#This Row],[Netto loon]])/Table1[[#This Row],[Belastbaar loon]]</f>
        <v>7.4710834482199312E-2</v>
      </c>
      <c r="H451" s="14">
        <f t="shared" ca="1" si="1"/>
        <v>920.40550000000019</v>
      </c>
      <c r="I451" s="14">
        <f ca="1">IF(ROW()=2, Table1[[#This Row],[Netto loon]], INDIRECT(ADDRESS(ROW()-1,COLUMN(F:F))))</f>
        <v>11400.594499999999</v>
      </c>
      <c r="J451" s="6">
        <f ca="1">IF(ROW()=2, 0, Table1[[#This Row],[Belastbaar loon]]-INDIRECT(ADDRESS(ROW()-1,COLUMN(A:A))))</f>
        <v>10</v>
      </c>
      <c r="K451" s="6">
        <f ca="1">Table1[[#This Row],[Netto loon]]-Table1[[#This Row],[Netto vorige schijf]]</f>
        <v>9.1462000000010448</v>
      </c>
      <c r="L451" s="2">
        <f ca="1">(Table1[[#This Row],[Bruto tov vorige schijf]]-Table1[[#This Row],[Netto tov vorige schijf]])/MAX(Table1[[#This Row],[Bruto tov vorige schijf]],1)</f>
        <v>8.5379999999895512E-2</v>
      </c>
    </row>
    <row r="452" spans="1:12" x14ac:dyDescent="0.25">
      <c r="A452" s="14">
        <v>12341</v>
      </c>
      <c r="B452" s="6">
        <f>LoonHeffing2020(Table1[[#This Row],[Belastbaar loon]])</f>
        <v>4609.3635000000004</v>
      </c>
      <c r="C452" s="6">
        <f>AlgemeneHeffingsKorting2020(Table1[[#This Row],[Belastbaar loon]])</f>
        <v>2711</v>
      </c>
      <c r="D452" s="14">
        <f>ArbeidsKorting2020(Table1[[#This Row],[Belastbaar loon]])</f>
        <v>976.25040000000001</v>
      </c>
      <c r="E452" s="14">
        <f>MAX(Table1[[#This Row],[Loonheffing]]-Table1[[#This Row],[Algemene Heffingskorting]]-Table1[[#This Row],[Arbeidskorting]],0)</f>
        <v>922.11310000000037</v>
      </c>
      <c r="F452" s="6">
        <f>Table1[[#This Row],[Belastbaar loon]]-Table1[[#This Row],[Belasting]]</f>
        <v>11418.8869</v>
      </c>
      <c r="G452" s="2">
        <f>(Table1[[#This Row],[Belastbaar loon]]-Table1[[#This Row],[Netto loon]])/Table1[[#This Row],[Belastbaar loon]]</f>
        <v>7.4719479782837731E-2</v>
      </c>
      <c r="H452" s="14">
        <f t="shared" ca="1" si="1"/>
        <v>921.25929999999983</v>
      </c>
      <c r="I452" s="14">
        <f ca="1">IF(ROW()=2, Table1[[#This Row],[Netto loon]], INDIRECT(ADDRESS(ROW()-1,COLUMN(F:F))))</f>
        <v>11409.7407</v>
      </c>
      <c r="J452" s="6">
        <f ca="1">IF(ROW()=2, 0, Table1[[#This Row],[Belastbaar loon]]-INDIRECT(ADDRESS(ROW()-1,COLUMN(A:A))))</f>
        <v>10</v>
      </c>
      <c r="K452" s="6">
        <f ca="1">Table1[[#This Row],[Netto loon]]-Table1[[#This Row],[Netto vorige schijf]]</f>
        <v>9.1461999999992258</v>
      </c>
      <c r="L452" s="2">
        <f ca="1">(Table1[[#This Row],[Bruto tov vorige schijf]]-Table1[[#This Row],[Netto tov vorige schijf]])/MAX(Table1[[#This Row],[Bruto tov vorige schijf]],1)</f>
        <v>8.5380000000077422E-2</v>
      </c>
    </row>
    <row r="453" spans="1:12" x14ac:dyDescent="0.25">
      <c r="A453" s="14">
        <v>12351</v>
      </c>
      <c r="B453" s="6">
        <f>LoonHeffing2020(Table1[[#This Row],[Belastbaar loon]])</f>
        <v>4613.0985000000001</v>
      </c>
      <c r="C453" s="6">
        <f>AlgemeneHeffingsKorting2020(Table1[[#This Row],[Belastbaar loon]])</f>
        <v>2711</v>
      </c>
      <c r="D453" s="14">
        <f>ArbeidsKorting2020(Table1[[#This Row],[Belastbaar loon]])</f>
        <v>979.13159999999993</v>
      </c>
      <c r="E453" s="14">
        <f>MAX(Table1[[#This Row],[Loonheffing]]-Table1[[#This Row],[Algemene Heffingskorting]]-Table1[[#This Row],[Arbeidskorting]],0)</f>
        <v>922.96690000000012</v>
      </c>
      <c r="F453" s="6">
        <f>Table1[[#This Row],[Belastbaar loon]]-Table1[[#This Row],[Belasting]]</f>
        <v>11428.033100000001</v>
      </c>
      <c r="G453" s="2">
        <f>(Table1[[#This Row],[Belastbaar loon]]-Table1[[#This Row],[Netto loon]])/Table1[[#This Row],[Belastbaar loon]]</f>
        <v>7.4728111084122695E-2</v>
      </c>
      <c r="H453" s="14">
        <f t="shared" ca="1" si="1"/>
        <v>922.11310000000037</v>
      </c>
      <c r="I453" s="14">
        <f ca="1">IF(ROW()=2, Table1[[#This Row],[Netto loon]], INDIRECT(ADDRESS(ROW()-1,COLUMN(F:F))))</f>
        <v>11418.8869</v>
      </c>
      <c r="J453" s="6">
        <f ca="1">IF(ROW()=2, 0, Table1[[#This Row],[Belastbaar loon]]-INDIRECT(ADDRESS(ROW()-1,COLUMN(A:A))))</f>
        <v>10</v>
      </c>
      <c r="K453" s="6">
        <f ca="1">Table1[[#This Row],[Netto loon]]-Table1[[#This Row],[Netto vorige schijf]]</f>
        <v>9.1462000000010448</v>
      </c>
      <c r="L453" s="2">
        <f ca="1">(Table1[[#This Row],[Bruto tov vorige schijf]]-Table1[[#This Row],[Netto tov vorige schijf]])/MAX(Table1[[#This Row],[Bruto tov vorige schijf]],1)</f>
        <v>8.5379999999895512E-2</v>
      </c>
    </row>
    <row r="454" spans="1:12" x14ac:dyDescent="0.25">
      <c r="A454" s="14">
        <v>12361</v>
      </c>
      <c r="B454" s="6">
        <f>LoonHeffing2020(Table1[[#This Row],[Belastbaar loon]])</f>
        <v>4616.8334999999997</v>
      </c>
      <c r="C454" s="6">
        <f>AlgemeneHeffingsKorting2020(Table1[[#This Row],[Belastbaar loon]])</f>
        <v>2711</v>
      </c>
      <c r="D454" s="14">
        <f>ArbeidsKorting2020(Table1[[#This Row],[Belastbaar loon]])</f>
        <v>982.01279999999997</v>
      </c>
      <c r="E454" s="14">
        <f>MAX(Table1[[#This Row],[Loonheffing]]-Table1[[#This Row],[Algemene Heffingskorting]]-Table1[[#This Row],[Arbeidskorting]],0)</f>
        <v>923.82069999999976</v>
      </c>
      <c r="F454" s="6">
        <f>Table1[[#This Row],[Belastbaar loon]]-Table1[[#This Row],[Belasting]]</f>
        <v>11437.1793</v>
      </c>
      <c r="G454" s="2">
        <f>(Table1[[#This Row],[Belastbaar loon]]-Table1[[#This Row],[Netto loon]])/Table1[[#This Row],[Belastbaar loon]]</f>
        <v>7.4736728420030762E-2</v>
      </c>
      <c r="H454" s="14">
        <f t="shared" ca="1" si="1"/>
        <v>922.96690000000012</v>
      </c>
      <c r="I454" s="14">
        <f ca="1">IF(ROW()=2, Table1[[#This Row],[Netto loon]], INDIRECT(ADDRESS(ROW()-1,COLUMN(F:F))))</f>
        <v>11428.033100000001</v>
      </c>
      <c r="J454" s="6">
        <f ca="1">IF(ROW()=2, 0, Table1[[#This Row],[Belastbaar loon]]-INDIRECT(ADDRESS(ROW()-1,COLUMN(A:A))))</f>
        <v>10</v>
      </c>
      <c r="K454" s="6">
        <f ca="1">Table1[[#This Row],[Netto loon]]-Table1[[#This Row],[Netto vorige schijf]]</f>
        <v>9.1461999999992258</v>
      </c>
      <c r="L454" s="2">
        <f ca="1">(Table1[[#This Row],[Bruto tov vorige schijf]]-Table1[[#This Row],[Netto tov vorige schijf]])/MAX(Table1[[#This Row],[Bruto tov vorige schijf]],1)</f>
        <v>8.5380000000077422E-2</v>
      </c>
    </row>
    <row r="455" spans="1:12" x14ac:dyDescent="0.25">
      <c r="A455" s="14">
        <v>12371</v>
      </c>
      <c r="B455" s="6">
        <f>LoonHeffing2020(Table1[[#This Row],[Belastbaar loon]])</f>
        <v>4620.5685000000003</v>
      </c>
      <c r="C455" s="6">
        <f>AlgemeneHeffingsKorting2020(Table1[[#This Row],[Belastbaar loon]])</f>
        <v>2711</v>
      </c>
      <c r="D455" s="14">
        <f>ArbeidsKorting2020(Table1[[#This Row],[Belastbaar loon]])</f>
        <v>984.89400000000001</v>
      </c>
      <c r="E455" s="14">
        <f>MAX(Table1[[#This Row],[Loonheffing]]-Table1[[#This Row],[Algemene Heffingskorting]]-Table1[[#This Row],[Arbeidskorting]],0)</f>
        <v>924.67450000000031</v>
      </c>
      <c r="F455" s="6">
        <f>Table1[[#This Row],[Belastbaar loon]]-Table1[[#This Row],[Belasting]]</f>
        <v>11446.325499999999</v>
      </c>
      <c r="G455" s="2">
        <f>(Table1[[#This Row],[Belastbaar loon]]-Table1[[#This Row],[Netto loon]])/Table1[[#This Row],[Belastbaar loon]]</f>
        <v>7.4745331824428177E-2</v>
      </c>
      <c r="H455" s="14">
        <f t="shared" ca="1" si="1"/>
        <v>923.82069999999976</v>
      </c>
      <c r="I455" s="14">
        <f ca="1">IF(ROW()=2, Table1[[#This Row],[Netto loon]], INDIRECT(ADDRESS(ROW()-1,COLUMN(F:F))))</f>
        <v>11437.1793</v>
      </c>
      <c r="J455" s="6">
        <f ca="1">IF(ROW()=2, 0, Table1[[#This Row],[Belastbaar loon]]-INDIRECT(ADDRESS(ROW()-1,COLUMN(A:A))))</f>
        <v>10</v>
      </c>
      <c r="K455" s="6">
        <f ca="1">Table1[[#This Row],[Netto loon]]-Table1[[#This Row],[Netto vorige schijf]]</f>
        <v>9.1461999999992258</v>
      </c>
      <c r="L455" s="2">
        <f ca="1">(Table1[[#This Row],[Bruto tov vorige schijf]]-Table1[[#This Row],[Netto tov vorige schijf]])/MAX(Table1[[#This Row],[Bruto tov vorige schijf]],1)</f>
        <v>8.5380000000077422E-2</v>
      </c>
    </row>
    <row r="456" spans="1:12" x14ac:dyDescent="0.25">
      <c r="A456" s="14">
        <v>12381</v>
      </c>
      <c r="B456" s="6">
        <f>LoonHeffing2020(Table1[[#This Row],[Belastbaar loon]])</f>
        <v>4624.3035</v>
      </c>
      <c r="C456" s="6">
        <f>AlgemeneHeffingsKorting2020(Table1[[#This Row],[Belastbaar loon]])</f>
        <v>2711</v>
      </c>
      <c r="D456" s="14">
        <f>ArbeidsKorting2020(Table1[[#This Row],[Belastbaar loon]])</f>
        <v>987.77519999999993</v>
      </c>
      <c r="E456" s="14">
        <f>MAX(Table1[[#This Row],[Loonheffing]]-Table1[[#This Row],[Algemene Heffingskorting]]-Table1[[#This Row],[Arbeidskorting]],0)</f>
        <v>925.52830000000006</v>
      </c>
      <c r="F456" s="6">
        <f>Table1[[#This Row],[Belastbaar loon]]-Table1[[#This Row],[Belasting]]</f>
        <v>11455.4717</v>
      </c>
      <c r="G456" s="2">
        <f>(Table1[[#This Row],[Belastbaar loon]]-Table1[[#This Row],[Netto loon]])/Table1[[#This Row],[Belastbaar loon]]</f>
        <v>7.4753921331071796E-2</v>
      </c>
      <c r="H456" s="14">
        <f t="shared" ca="1" si="1"/>
        <v>924.67450000000031</v>
      </c>
      <c r="I456" s="14">
        <f ca="1">IF(ROW()=2, Table1[[#This Row],[Netto loon]], INDIRECT(ADDRESS(ROW()-1,COLUMN(F:F))))</f>
        <v>11446.325499999999</v>
      </c>
      <c r="J456" s="6">
        <f ca="1">IF(ROW()=2, 0, Table1[[#This Row],[Belastbaar loon]]-INDIRECT(ADDRESS(ROW()-1,COLUMN(A:A))))</f>
        <v>10</v>
      </c>
      <c r="K456" s="6">
        <f ca="1">Table1[[#This Row],[Netto loon]]-Table1[[#This Row],[Netto vorige schijf]]</f>
        <v>9.1462000000010448</v>
      </c>
      <c r="L456" s="2">
        <f ca="1">(Table1[[#This Row],[Bruto tov vorige schijf]]-Table1[[#This Row],[Netto tov vorige schijf]])/MAX(Table1[[#This Row],[Bruto tov vorige schijf]],1)</f>
        <v>8.5379999999895512E-2</v>
      </c>
    </row>
    <row r="457" spans="1:12" x14ac:dyDescent="0.25">
      <c r="A457" s="14">
        <v>12391</v>
      </c>
      <c r="B457" s="6">
        <f>LoonHeffing2020(Table1[[#This Row],[Belastbaar loon]])</f>
        <v>4628.0384999999997</v>
      </c>
      <c r="C457" s="6">
        <f>AlgemeneHeffingsKorting2020(Table1[[#This Row],[Belastbaar loon]])</f>
        <v>2711</v>
      </c>
      <c r="D457" s="14">
        <f>ArbeidsKorting2020(Table1[[#This Row],[Belastbaar loon]])</f>
        <v>990.65639999999996</v>
      </c>
      <c r="E457" s="14">
        <f>MAX(Table1[[#This Row],[Loonheffing]]-Table1[[#This Row],[Algemene Heffingskorting]]-Table1[[#This Row],[Arbeidskorting]],0)</f>
        <v>926.3820999999997</v>
      </c>
      <c r="F457" s="6">
        <f>Table1[[#This Row],[Belastbaar loon]]-Table1[[#This Row],[Belasting]]</f>
        <v>11464.617900000001</v>
      </c>
      <c r="G457" s="2">
        <f>(Table1[[#This Row],[Belastbaar loon]]-Table1[[#This Row],[Netto loon]])/Table1[[#This Row],[Belastbaar loon]]</f>
        <v>7.4762496973609788E-2</v>
      </c>
      <c r="H457" s="14">
        <f t="shared" ca="1" si="1"/>
        <v>925.52830000000006</v>
      </c>
      <c r="I457" s="14">
        <f ca="1">IF(ROW()=2, Table1[[#This Row],[Netto loon]], INDIRECT(ADDRESS(ROW()-1,COLUMN(F:F))))</f>
        <v>11455.4717</v>
      </c>
      <c r="J457" s="6">
        <f ca="1">IF(ROW()=2, 0, Table1[[#This Row],[Belastbaar loon]]-INDIRECT(ADDRESS(ROW()-1,COLUMN(A:A))))</f>
        <v>10</v>
      </c>
      <c r="K457" s="6">
        <f ca="1">Table1[[#This Row],[Netto loon]]-Table1[[#This Row],[Netto vorige schijf]]</f>
        <v>9.1462000000010448</v>
      </c>
      <c r="L457" s="2">
        <f ca="1">(Table1[[#This Row],[Bruto tov vorige schijf]]-Table1[[#This Row],[Netto tov vorige schijf]])/MAX(Table1[[#This Row],[Bruto tov vorige schijf]],1)</f>
        <v>8.5379999999895512E-2</v>
      </c>
    </row>
    <row r="458" spans="1:12" x14ac:dyDescent="0.25">
      <c r="A458" s="14">
        <v>12401</v>
      </c>
      <c r="B458" s="6">
        <f>LoonHeffing2020(Table1[[#This Row],[Belastbaar loon]])</f>
        <v>4631.7735000000002</v>
      </c>
      <c r="C458" s="6">
        <f>AlgemeneHeffingsKorting2020(Table1[[#This Row],[Belastbaar loon]])</f>
        <v>2711</v>
      </c>
      <c r="D458" s="14">
        <f>ArbeidsKorting2020(Table1[[#This Row],[Belastbaar loon]])</f>
        <v>993.5376</v>
      </c>
      <c r="E458" s="14">
        <f>MAX(Table1[[#This Row],[Loonheffing]]-Table1[[#This Row],[Algemene Heffingskorting]]-Table1[[#This Row],[Arbeidskorting]],0)</f>
        <v>927.23590000000024</v>
      </c>
      <c r="F458" s="6">
        <f>Table1[[#This Row],[Belastbaar loon]]-Table1[[#This Row],[Belasting]]</f>
        <v>11473.7641</v>
      </c>
      <c r="G458" s="2">
        <f>(Table1[[#This Row],[Belastbaar loon]]-Table1[[#This Row],[Netto loon]])/Table1[[#This Row],[Belastbaar loon]]</f>
        <v>7.4771058785581782E-2</v>
      </c>
      <c r="H458" s="14">
        <f t="shared" ca="1" si="1"/>
        <v>926.3820999999997</v>
      </c>
      <c r="I458" s="14">
        <f ca="1">IF(ROW()=2, Table1[[#This Row],[Netto loon]], INDIRECT(ADDRESS(ROW()-1,COLUMN(F:F))))</f>
        <v>11464.617900000001</v>
      </c>
      <c r="J458" s="6">
        <f ca="1">IF(ROW()=2, 0, Table1[[#This Row],[Belastbaar loon]]-INDIRECT(ADDRESS(ROW()-1,COLUMN(A:A))))</f>
        <v>10</v>
      </c>
      <c r="K458" s="6">
        <f ca="1">Table1[[#This Row],[Netto loon]]-Table1[[#This Row],[Netto vorige schijf]]</f>
        <v>9.1461999999992258</v>
      </c>
      <c r="L458" s="2">
        <f ca="1">(Table1[[#This Row],[Bruto tov vorige schijf]]-Table1[[#This Row],[Netto tov vorige schijf]])/MAX(Table1[[#This Row],[Bruto tov vorige schijf]],1)</f>
        <v>8.5380000000077422E-2</v>
      </c>
    </row>
    <row r="459" spans="1:12" x14ac:dyDescent="0.25">
      <c r="A459" s="14">
        <v>12411</v>
      </c>
      <c r="B459" s="6">
        <f>LoonHeffing2020(Table1[[#This Row],[Belastbaar loon]])</f>
        <v>4635.5084999999999</v>
      </c>
      <c r="C459" s="6">
        <f>AlgemeneHeffingsKorting2020(Table1[[#This Row],[Belastbaar loon]])</f>
        <v>2711</v>
      </c>
      <c r="D459" s="14">
        <f>ArbeidsKorting2020(Table1[[#This Row],[Belastbaar loon]])</f>
        <v>996.41879999999992</v>
      </c>
      <c r="E459" s="14">
        <f>MAX(Table1[[#This Row],[Loonheffing]]-Table1[[#This Row],[Algemene Heffingskorting]]-Table1[[#This Row],[Arbeidskorting]],0)</f>
        <v>928.08969999999999</v>
      </c>
      <c r="F459" s="6">
        <f>Table1[[#This Row],[Belastbaar loon]]-Table1[[#This Row],[Belasting]]</f>
        <v>11482.9103</v>
      </c>
      <c r="G459" s="2">
        <f>(Table1[[#This Row],[Belastbaar loon]]-Table1[[#This Row],[Netto loon]])/Table1[[#This Row],[Belastbaar loon]]</f>
        <v>7.4779606800419021E-2</v>
      </c>
      <c r="H459" s="14">
        <f t="shared" ca="1" si="1"/>
        <v>927.23590000000024</v>
      </c>
      <c r="I459" s="14">
        <f ca="1">IF(ROW()=2, Table1[[#This Row],[Netto loon]], INDIRECT(ADDRESS(ROW()-1,COLUMN(F:F))))</f>
        <v>11473.7641</v>
      </c>
      <c r="J459" s="6">
        <f ca="1">IF(ROW()=2, 0, Table1[[#This Row],[Belastbaar loon]]-INDIRECT(ADDRESS(ROW()-1,COLUMN(A:A))))</f>
        <v>10</v>
      </c>
      <c r="K459" s="6">
        <f ca="1">Table1[[#This Row],[Netto loon]]-Table1[[#This Row],[Netto vorige schijf]]</f>
        <v>9.1461999999992258</v>
      </c>
      <c r="L459" s="2">
        <f ca="1">(Table1[[#This Row],[Bruto tov vorige schijf]]-Table1[[#This Row],[Netto tov vorige schijf]])/MAX(Table1[[#This Row],[Bruto tov vorige schijf]],1)</f>
        <v>8.5380000000077422E-2</v>
      </c>
    </row>
    <row r="460" spans="1:12" x14ac:dyDescent="0.25">
      <c r="A460" s="14">
        <v>12421</v>
      </c>
      <c r="B460" s="6">
        <f>LoonHeffing2020(Table1[[#This Row],[Belastbaar loon]])</f>
        <v>4639.2434999999996</v>
      </c>
      <c r="C460" s="6">
        <f>AlgemeneHeffingsKorting2020(Table1[[#This Row],[Belastbaar loon]])</f>
        <v>2711</v>
      </c>
      <c r="D460" s="14">
        <f>ArbeidsKorting2020(Table1[[#This Row],[Belastbaar loon]])</f>
        <v>999.3</v>
      </c>
      <c r="E460" s="14">
        <f>MAX(Table1[[#This Row],[Loonheffing]]-Table1[[#This Row],[Algemene Heffingskorting]]-Table1[[#This Row],[Arbeidskorting]],0)</f>
        <v>928.94349999999963</v>
      </c>
      <c r="F460" s="6">
        <f>Table1[[#This Row],[Belastbaar loon]]-Table1[[#This Row],[Belasting]]</f>
        <v>11492.056500000001</v>
      </c>
      <c r="G460" s="2">
        <f>(Table1[[#This Row],[Belastbaar loon]]-Table1[[#This Row],[Netto loon]])/Table1[[#This Row],[Belastbaar loon]]</f>
        <v>7.4788141051445087E-2</v>
      </c>
      <c r="H460" s="14">
        <f t="shared" ca="1" si="1"/>
        <v>928.08969999999999</v>
      </c>
      <c r="I460" s="14">
        <f ca="1">IF(ROW()=2, Table1[[#This Row],[Netto loon]], INDIRECT(ADDRESS(ROW()-1,COLUMN(F:F))))</f>
        <v>11482.9103</v>
      </c>
      <c r="J460" s="6">
        <f ca="1">IF(ROW()=2, 0, Table1[[#This Row],[Belastbaar loon]]-INDIRECT(ADDRESS(ROW()-1,COLUMN(A:A))))</f>
        <v>10</v>
      </c>
      <c r="K460" s="6">
        <f ca="1">Table1[[#This Row],[Netto loon]]-Table1[[#This Row],[Netto vorige schijf]]</f>
        <v>9.1462000000010448</v>
      </c>
      <c r="L460" s="2">
        <f ca="1">(Table1[[#This Row],[Bruto tov vorige schijf]]-Table1[[#This Row],[Netto tov vorige schijf]])/MAX(Table1[[#This Row],[Bruto tov vorige schijf]],1)</f>
        <v>8.5379999999895512E-2</v>
      </c>
    </row>
    <row r="461" spans="1:12" x14ac:dyDescent="0.25">
      <c r="A461" s="14">
        <v>12431</v>
      </c>
      <c r="B461" s="6">
        <f>LoonHeffing2020(Table1[[#This Row],[Belastbaar loon]])</f>
        <v>4642.9785000000002</v>
      </c>
      <c r="C461" s="6">
        <f>AlgemeneHeffingsKorting2020(Table1[[#This Row],[Belastbaar loon]])</f>
        <v>2711</v>
      </c>
      <c r="D461" s="14">
        <f>ArbeidsKorting2020(Table1[[#This Row],[Belastbaar loon]])</f>
        <v>1002.1812</v>
      </c>
      <c r="E461" s="14">
        <f>MAX(Table1[[#This Row],[Loonheffing]]-Table1[[#This Row],[Algemene Heffingskorting]]-Table1[[#This Row],[Arbeidskorting]],0)</f>
        <v>929.79730000000018</v>
      </c>
      <c r="F461" s="6">
        <f>Table1[[#This Row],[Belastbaar loon]]-Table1[[#This Row],[Belasting]]</f>
        <v>11501.2027</v>
      </c>
      <c r="G461" s="2">
        <f>(Table1[[#This Row],[Belastbaar loon]]-Table1[[#This Row],[Netto loon]])/Table1[[#This Row],[Belastbaar loon]]</f>
        <v>7.4796661571876769E-2</v>
      </c>
      <c r="H461" s="14">
        <f t="shared" ca="1" si="1"/>
        <v>928.94349999999963</v>
      </c>
      <c r="I461" s="14">
        <f ca="1">IF(ROW()=2, Table1[[#This Row],[Netto loon]], INDIRECT(ADDRESS(ROW()-1,COLUMN(F:F))))</f>
        <v>11492.056500000001</v>
      </c>
      <c r="J461" s="6">
        <f ca="1">IF(ROW()=2, 0, Table1[[#This Row],[Belastbaar loon]]-INDIRECT(ADDRESS(ROW()-1,COLUMN(A:A))))</f>
        <v>10</v>
      </c>
      <c r="K461" s="6">
        <f ca="1">Table1[[#This Row],[Netto loon]]-Table1[[#This Row],[Netto vorige schijf]]</f>
        <v>9.1461999999992258</v>
      </c>
      <c r="L461" s="2">
        <f ca="1">(Table1[[#This Row],[Bruto tov vorige schijf]]-Table1[[#This Row],[Netto tov vorige schijf]])/MAX(Table1[[#This Row],[Bruto tov vorige schijf]],1)</f>
        <v>8.5380000000077422E-2</v>
      </c>
    </row>
    <row r="462" spans="1:12" x14ac:dyDescent="0.25">
      <c r="A462" s="14">
        <v>12441</v>
      </c>
      <c r="B462" s="6">
        <f>LoonHeffing2020(Table1[[#This Row],[Belastbaar loon]])</f>
        <v>4646.7134999999998</v>
      </c>
      <c r="C462" s="6">
        <f>AlgemeneHeffingsKorting2020(Table1[[#This Row],[Belastbaar loon]])</f>
        <v>2711</v>
      </c>
      <c r="D462" s="14">
        <f>ArbeidsKorting2020(Table1[[#This Row],[Belastbaar loon]])</f>
        <v>1005.0623999999999</v>
      </c>
      <c r="E462" s="14">
        <f>MAX(Table1[[#This Row],[Loonheffing]]-Table1[[#This Row],[Algemene Heffingskorting]]-Table1[[#This Row],[Arbeidskorting]],0)</f>
        <v>930.65109999999993</v>
      </c>
      <c r="F462" s="6">
        <f>Table1[[#This Row],[Belastbaar loon]]-Table1[[#This Row],[Belasting]]</f>
        <v>11510.348900000001</v>
      </c>
      <c r="G462" s="2">
        <f>(Table1[[#This Row],[Belastbaar loon]]-Table1[[#This Row],[Netto loon]])/Table1[[#This Row],[Belastbaar loon]]</f>
        <v>7.4805168394823499E-2</v>
      </c>
      <c r="H462" s="14">
        <f t="shared" ca="1" si="1"/>
        <v>929.79730000000018</v>
      </c>
      <c r="I462" s="14">
        <f ca="1">IF(ROW()=2, Table1[[#This Row],[Netto loon]], INDIRECT(ADDRESS(ROW()-1,COLUMN(F:F))))</f>
        <v>11501.2027</v>
      </c>
      <c r="J462" s="6">
        <f ca="1">IF(ROW()=2, 0, Table1[[#This Row],[Belastbaar loon]]-INDIRECT(ADDRESS(ROW()-1,COLUMN(A:A))))</f>
        <v>10</v>
      </c>
      <c r="K462" s="6">
        <f ca="1">Table1[[#This Row],[Netto loon]]-Table1[[#This Row],[Netto vorige schijf]]</f>
        <v>9.1462000000010448</v>
      </c>
      <c r="L462" s="2">
        <f ca="1">(Table1[[#This Row],[Bruto tov vorige schijf]]-Table1[[#This Row],[Netto tov vorige schijf]])/MAX(Table1[[#This Row],[Bruto tov vorige schijf]],1)</f>
        <v>8.5379999999895512E-2</v>
      </c>
    </row>
    <row r="463" spans="1:12" x14ac:dyDescent="0.25">
      <c r="A463" s="14">
        <v>12451</v>
      </c>
      <c r="B463" s="6">
        <f>LoonHeffing2020(Table1[[#This Row],[Belastbaar loon]])</f>
        <v>4650.4485000000004</v>
      </c>
      <c r="C463" s="6">
        <f>AlgemeneHeffingsKorting2020(Table1[[#This Row],[Belastbaar loon]])</f>
        <v>2711</v>
      </c>
      <c r="D463" s="14">
        <f>ArbeidsKorting2020(Table1[[#This Row],[Belastbaar loon]])</f>
        <v>1007.9435999999999</v>
      </c>
      <c r="E463" s="14">
        <f>MAX(Table1[[#This Row],[Loonheffing]]-Table1[[#This Row],[Algemene Heffingskorting]]-Table1[[#This Row],[Arbeidskorting]],0)</f>
        <v>931.50490000000048</v>
      </c>
      <c r="F463" s="6">
        <f>Table1[[#This Row],[Belastbaar loon]]-Table1[[#This Row],[Belasting]]</f>
        <v>11519.4951</v>
      </c>
      <c r="G463" s="2">
        <f>(Table1[[#This Row],[Belastbaar loon]]-Table1[[#This Row],[Netto loon]])/Table1[[#This Row],[Belastbaar loon]]</f>
        <v>7.481366155328889E-2</v>
      </c>
      <c r="H463" s="14">
        <f t="shared" ca="1" si="1"/>
        <v>930.65109999999993</v>
      </c>
      <c r="I463" s="14">
        <f ca="1">IF(ROW()=2, Table1[[#This Row],[Netto loon]], INDIRECT(ADDRESS(ROW()-1,COLUMN(F:F))))</f>
        <v>11510.348900000001</v>
      </c>
      <c r="J463" s="6">
        <f ca="1">IF(ROW()=2, 0, Table1[[#This Row],[Belastbaar loon]]-INDIRECT(ADDRESS(ROW()-1,COLUMN(A:A))))</f>
        <v>10</v>
      </c>
      <c r="K463" s="6">
        <f ca="1">Table1[[#This Row],[Netto loon]]-Table1[[#This Row],[Netto vorige schijf]]</f>
        <v>9.1461999999992258</v>
      </c>
      <c r="L463" s="2">
        <f ca="1">(Table1[[#This Row],[Bruto tov vorige schijf]]-Table1[[#This Row],[Netto tov vorige schijf]])/MAX(Table1[[#This Row],[Bruto tov vorige schijf]],1)</f>
        <v>8.5380000000077422E-2</v>
      </c>
    </row>
    <row r="464" spans="1:12" x14ac:dyDescent="0.25">
      <c r="A464" s="14">
        <v>12461</v>
      </c>
      <c r="B464" s="6">
        <f>LoonHeffing2020(Table1[[#This Row],[Belastbaar loon]])</f>
        <v>4654.1835000000001</v>
      </c>
      <c r="C464" s="6">
        <f>AlgemeneHeffingsKorting2020(Table1[[#This Row],[Belastbaar loon]])</f>
        <v>2711</v>
      </c>
      <c r="D464" s="14">
        <f>ArbeidsKorting2020(Table1[[#This Row],[Belastbaar loon]])</f>
        <v>1010.8248</v>
      </c>
      <c r="E464" s="14">
        <f>MAX(Table1[[#This Row],[Loonheffing]]-Table1[[#This Row],[Algemene Heffingskorting]]-Table1[[#This Row],[Arbeidskorting]],0)</f>
        <v>932.35870000000011</v>
      </c>
      <c r="F464" s="6">
        <f>Table1[[#This Row],[Belastbaar loon]]-Table1[[#This Row],[Belasting]]</f>
        <v>11528.641299999999</v>
      </c>
      <c r="G464" s="2">
        <f>(Table1[[#This Row],[Belastbaar loon]]-Table1[[#This Row],[Netto loon]])/Table1[[#This Row],[Belastbaar loon]]</f>
        <v>7.4822141080170185E-2</v>
      </c>
      <c r="H464" s="14">
        <f t="shared" ca="1" si="1"/>
        <v>931.50490000000048</v>
      </c>
      <c r="I464" s="14">
        <f ca="1">IF(ROW()=2, Table1[[#This Row],[Netto loon]], INDIRECT(ADDRESS(ROW()-1,COLUMN(F:F))))</f>
        <v>11519.4951</v>
      </c>
      <c r="J464" s="6">
        <f ca="1">IF(ROW()=2, 0, Table1[[#This Row],[Belastbaar loon]]-INDIRECT(ADDRESS(ROW()-1,COLUMN(A:A))))</f>
        <v>10</v>
      </c>
      <c r="K464" s="6">
        <f ca="1">Table1[[#This Row],[Netto loon]]-Table1[[#This Row],[Netto vorige schijf]]</f>
        <v>9.1461999999992258</v>
      </c>
      <c r="L464" s="2">
        <f ca="1">(Table1[[#This Row],[Bruto tov vorige schijf]]-Table1[[#This Row],[Netto tov vorige schijf]])/MAX(Table1[[#This Row],[Bruto tov vorige schijf]],1)</f>
        <v>8.5380000000077422E-2</v>
      </c>
    </row>
    <row r="465" spans="1:12" x14ac:dyDescent="0.25">
      <c r="A465" s="14">
        <v>12471</v>
      </c>
      <c r="B465" s="6">
        <f>LoonHeffing2020(Table1[[#This Row],[Belastbaar loon]])</f>
        <v>4657.9184999999998</v>
      </c>
      <c r="C465" s="6">
        <f>AlgemeneHeffingsKorting2020(Table1[[#This Row],[Belastbaar loon]])</f>
        <v>2711</v>
      </c>
      <c r="D465" s="14">
        <f>ArbeidsKorting2020(Table1[[#This Row],[Belastbaar loon]])</f>
        <v>1013.706</v>
      </c>
      <c r="E465" s="14">
        <f>MAX(Table1[[#This Row],[Loonheffing]]-Table1[[#This Row],[Algemene Heffingskorting]]-Table1[[#This Row],[Arbeidskorting]],0)</f>
        <v>933.21249999999975</v>
      </c>
      <c r="F465" s="6">
        <f>Table1[[#This Row],[Belastbaar loon]]-Table1[[#This Row],[Belasting]]</f>
        <v>11537.7875</v>
      </c>
      <c r="G465" s="2">
        <f>(Table1[[#This Row],[Belastbaar loon]]-Table1[[#This Row],[Netto loon]])/Table1[[#This Row],[Belastbaar loon]]</f>
        <v>7.4830607008259137E-2</v>
      </c>
      <c r="H465" s="14">
        <f t="shared" ca="1" si="1"/>
        <v>932.35870000000011</v>
      </c>
      <c r="I465" s="14">
        <f ca="1">IF(ROW()=2, Table1[[#This Row],[Netto loon]], INDIRECT(ADDRESS(ROW()-1,COLUMN(F:F))))</f>
        <v>11528.641299999999</v>
      </c>
      <c r="J465" s="6">
        <f ca="1">IF(ROW()=2, 0, Table1[[#This Row],[Belastbaar loon]]-INDIRECT(ADDRESS(ROW()-1,COLUMN(A:A))))</f>
        <v>10</v>
      </c>
      <c r="K465" s="6">
        <f ca="1">Table1[[#This Row],[Netto loon]]-Table1[[#This Row],[Netto vorige schijf]]</f>
        <v>9.1462000000010448</v>
      </c>
      <c r="L465" s="2">
        <f ca="1">(Table1[[#This Row],[Bruto tov vorige schijf]]-Table1[[#This Row],[Netto tov vorige schijf]])/MAX(Table1[[#This Row],[Bruto tov vorige schijf]],1)</f>
        <v>8.5379999999895512E-2</v>
      </c>
    </row>
    <row r="466" spans="1:12" x14ac:dyDescent="0.25">
      <c r="A466" s="14">
        <v>12481</v>
      </c>
      <c r="B466" s="6">
        <f>LoonHeffing2020(Table1[[#This Row],[Belastbaar loon]])</f>
        <v>4661.6535000000003</v>
      </c>
      <c r="C466" s="6">
        <f>AlgemeneHeffingsKorting2020(Table1[[#This Row],[Belastbaar loon]])</f>
        <v>2711</v>
      </c>
      <c r="D466" s="14">
        <f>ArbeidsKorting2020(Table1[[#This Row],[Belastbaar loon]])</f>
        <v>1016.5871999999999</v>
      </c>
      <c r="E466" s="14">
        <f>MAX(Table1[[#This Row],[Loonheffing]]-Table1[[#This Row],[Algemene Heffingskorting]]-Table1[[#This Row],[Arbeidskorting]],0)</f>
        <v>934.06630000000041</v>
      </c>
      <c r="F466" s="6">
        <f>Table1[[#This Row],[Belastbaar loon]]-Table1[[#This Row],[Belasting]]</f>
        <v>11546.9337</v>
      </c>
      <c r="G466" s="2">
        <f>(Table1[[#This Row],[Belastbaar loon]]-Table1[[#This Row],[Netto loon]])/Table1[[#This Row],[Belastbaar loon]]</f>
        <v>7.4839059370242808E-2</v>
      </c>
      <c r="H466" s="14">
        <f t="shared" ca="1" si="1"/>
        <v>933.21249999999975</v>
      </c>
      <c r="I466" s="14">
        <f ca="1">IF(ROW()=2, Table1[[#This Row],[Netto loon]], INDIRECT(ADDRESS(ROW()-1,COLUMN(F:F))))</f>
        <v>11537.7875</v>
      </c>
      <c r="J466" s="6">
        <f ca="1">IF(ROW()=2, 0, Table1[[#This Row],[Belastbaar loon]]-INDIRECT(ADDRESS(ROW()-1,COLUMN(A:A))))</f>
        <v>10</v>
      </c>
      <c r="K466" s="6">
        <f ca="1">Table1[[#This Row],[Netto loon]]-Table1[[#This Row],[Netto vorige schijf]]</f>
        <v>9.1461999999992258</v>
      </c>
      <c r="L466" s="2">
        <f ca="1">(Table1[[#This Row],[Bruto tov vorige schijf]]-Table1[[#This Row],[Netto tov vorige schijf]])/MAX(Table1[[#This Row],[Bruto tov vorige schijf]],1)</f>
        <v>8.5380000000077422E-2</v>
      </c>
    </row>
    <row r="467" spans="1:12" x14ac:dyDescent="0.25">
      <c r="A467" s="14">
        <v>12491</v>
      </c>
      <c r="B467" s="6">
        <f>LoonHeffing2020(Table1[[#This Row],[Belastbaar loon]])</f>
        <v>4665.3885</v>
      </c>
      <c r="C467" s="6">
        <f>AlgemeneHeffingsKorting2020(Table1[[#This Row],[Belastbaar loon]])</f>
        <v>2711</v>
      </c>
      <c r="D467" s="14">
        <f>ArbeidsKorting2020(Table1[[#This Row],[Belastbaar loon]])</f>
        <v>1019.4684</v>
      </c>
      <c r="E467" s="14">
        <f>MAX(Table1[[#This Row],[Loonheffing]]-Table1[[#This Row],[Algemene Heffingskorting]]-Table1[[#This Row],[Arbeidskorting]],0)</f>
        <v>934.92010000000005</v>
      </c>
      <c r="F467" s="6">
        <f>Table1[[#This Row],[Belastbaar loon]]-Table1[[#This Row],[Belasting]]</f>
        <v>11556.079900000001</v>
      </c>
      <c r="G467" s="2">
        <f>(Table1[[#This Row],[Belastbaar loon]]-Table1[[#This Row],[Netto loon]])/Table1[[#This Row],[Belastbaar loon]]</f>
        <v>7.4847498198703011E-2</v>
      </c>
      <c r="H467" s="14">
        <f t="shared" ca="1" si="1"/>
        <v>934.06630000000041</v>
      </c>
      <c r="I467" s="14">
        <f ca="1">IF(ROW()=2, Table1[[#This Row],[Netto loon]], INDIRECT(ADDRESS(ROW()-1,COLUMN(F:F))))</f>
        <v>11546.9337</v>
      </c>
      <c r="J467" s="6">
        <f ca="1">IF(ROW()=2, 0, Table1[[#This Row],[Belastbaar loon]]-INDIRECT(ADDRESS(ROW()-1,COLUMN(A:A))))</f>
        <v>10</v>
      </c>
      <c r="K467" s="6">
        <f ca="1">Table1[[#This Row],[Netto loon]]-Table1[[#This Row],[Netto vorige schijf]]</f>
        <v>9.1462000000010448</v>
      </c>
      <c r="L467" s="2">
        <f ca="1">(Table1[[#This Row],[Bruto tov vorige schijf]]-Table1[[#This Row],[Netto tov vorige schijf]])/MAX(Table1[[#This Row],[Bruto tov vorige schijf]],1)</f>
        <v>8.5379999999895512E-2</v>
      </c>
    </row>
    <row r="468" spans="1:12" x14ac:dyDescent="0.25">
      <c r="A468" s="14">
        <v>12501</v>
      </c>
      <c r="B468" s="6">
        <f>LoonHeffing2020(Table1[[#This Row],[Belastbaar loon]])</f>
        <v>4669.1234999999997</v>
      </c>
      <c r="C468" s="6">
        <f>AlgemeneHeffingsKorting2020(Table1[[#This Row],[Belastbaar loon]])</f>
        <v>2711</v>
      </c>
      <c r="D468" s="14">
        <f>ArbeidsKorting2020(Table1[[#This Row],[Belastbaar loon]])</f>
        <v>1022.3496</v>
      </c>
      <c r="E468" s="14">
        <f>MAX(Table1[[#This Row],[Loonheffing]]-Table1[[#This Row],[Algemene Heffingskorting]]-Table1[[#This Row],[Arbeidskorting]],0)</f>
        <v>935.77389999999968</v>
      </c>
      <c r="F468" s="6">
        <f>Table1[[#This Row],[Belastbaar loon]]-Table1[[#This Row],[Belasting]]</f>
        <v>11565.2261</v>
      </c>
      <c r="G468" s="2">
        <f>(Table1[[#This Row],[Belastbaar loon]]-Table1[[#This Row],[Netto loon]])/Table1[[#This Row],[Belastbaar loon]]</f>
        <v>7.4855923526117918E-2</v>
      </c>
      <c r="H468" s="14">
        <f t="shared" ca="1" si="1"/>
        <v>934.92010000000005</v>
      </c>
      <c r="I468" s="14">
        <f ca="1">IF(ROW()=2, Table1[[#This Row],[Netto loon]], INDIRECT(ADDRESS(ROW()-1,COLUMN(F:F))))</f>
        <v>11556.079900000001</v>
      </c>
      <c r="J468" s="6">
        <f ca="1">IF(ROW()=2, 0, Table1[[#This Row],[Belastbaar loon]]-INDIRECT(ADDRESS(ROW()-1,COLUMN(A:A))))</f>
        <v>10</v>
      </c>
      <c r="K468" s="6">
        <f ca="1">Table1[[#This Row],[Netto loon]]-Table1[[#This Row],[Netto vorige schijf]]</f>
        <v>9.1461999999992258</v>
      </c>
      <c r="L468" s="2">
        <f ca="1">(Table1[[#This Row],[Bruto tov vorige schijf]]-Table1[[#This Row],[Netto tov vorige schijf]])/MAX(Table1[[#This Row],[Bruto tov vorige schijf]],1)</f>
        <v>8.5380000000077422E-2</v>
      </c>
    </row>
    <row r="469" spans="1:12" x14ac:dyDescent="0.25">
      <c r="A469" s="14">
        <v>12511</v>
      </c>
      <c r="B469" s="6">
        <f>LoonHeffing2020(Table1[[#This Row],[Belastbaar loon]])</f>
        <v>4672.8585000000003</v>
      </c>
      <c r="C469" s="6">
        <f>AlgemeneHeffingsKorting2020(Table1[[#This Row],[Belastbaar loon]])</f>
        <v>2711</v>
      </c>
      <c r="D469" s="14">
        <f>ArbeidsKorting2020(Table1[[#This Row],[Belastbaar loon]])</f>
        <v>1025.2308</v>
      </c>
      <c r="E469" s="14">
        <f>MAX(Table1[[#This Row],[Loonheffing]]-Table1[[#This Row],[Algemene Heffingskorting]]-Table1[[#This Row],[Arbeidskorting]],0)</f>
        <v>936.62770000000023</v>
      </c>
      <c r="F469" s="6">
        <f>Table1[[#This Row],[Belastbaar loon]]-Table1[[#This Row],[Belasting]]</f>
        <v>11574.372299999999</v>
      </c>
      <c r="G469" s="2">
        <f>(Table1[[#This Row],[Belastbaar loon]]-Table1[[#This Row],[Netto loon]])/Table1[[#This Row],[Belastbaar loon]]</f>
        <v>7.4864335384861397E-2</v>
      </c>
      <c r="H469" s="14">
        <f t="shared" ca="1" si="1"/>
        <v>935.77389999999968</v>
      </c>
      <c r="I469" s="14">
        <f ca="1">IF(ROW()=2, Table1[[#This Row],[Netto loon]], INDIRECT(ADDRESS(ROW()-1,COLUMN(F:F))))</f>
        <v>11565.2261</v>
      </c>
      <c r="J469" s="6">
        <f ca="1">IF(ROW()=2, 0, Table1[[#This Row],[Belastbaar loon]]-INDIRECT(ADDRESS(ROW()-1,COLUMN(A:A))))</f>
        <v>10</v>
      </c>
      <c r="K469" s="6">
        <f ca="1">Table1[[#This Row],[Netto loon]]-Table1[[#This Row],[Netto vorige schijf]]</f>
        <v>9.1461999999992258</v>
      </c>
      <c r="L469" s="2">
        <f ca="1">(Table1[[#This Row],[Bruto tov vorige schijf]]-Table1[[#This Row],[Netto tov vorige schijf]])/MAX(Table1[[#This Row],[Bruto tov vorige schijf]],1)</f>
        <v>8.5380000000077422E-2</v>
      </c>
    </row>
    <row r="470" spans="1:12" x14ac:dyDescent="0.25">
      <c r="A470" s="14">
        <v>12521</v>
      </c>
      <c r="B470" s="6">
        <f>LoonHeffing2020(Table1[[#This Row],[Belastbaar loon]])</f>
        <v>4676.5934999999999</v>
      </c>
      <c r="C470" s="6">
        <f>AlgemeneHeffingsKorting2020(Table1[[#This Row],[Belastbaar loon]])</f>
        <v>2711</v>
      </c>
      <c r="D470" s="14">
        <f>ArbeidsKorting2020(Table1[[#This Row],[Belastbaar loon]])</f>
        <v>1028.1120000000001</v>
      </c>
      <c r="E470" s="14">
        <f>MAX(Table1[[#This Row],[Loonheffing]]-Table1[[#This Row],[Algemene Heffingskorting]]-Table1[[#This Row],[Arbeidskorting]],0)</f>
        <v>937.48149999999987</v>
      </c>
      <c r="F470" s="6">
        <f>Table1[[#This Row],[Belastbaar loon]]-Table1[[#This Row],[Belasting]]</f>
        <v>11583.5185</v>
      </c>
      <c r="G470" s="2">
        <f>(Table1[[#This Row],[Belastbaar loon]]-Table1[[#This Row],[Netto loon]])/Table1[[#This Row],[Belastbaar loon]]</f>
        <v>7.4872733807203884E-2</v>
      </c>
      <c r="H470" s="14">
        <f t="shared" ca="1" si="1"/>
        <v>936.62770000000023</v>
      </c>
      <c r="I470" s="14">
        <f ca="1">IF(ROW()=2, Table1[[#This Row],[Netto loon]], INDIRECT(ADDRESS(ROW()-1,COLUMN(F:F))))</f>
        <v>11574.372299999999</v>
      </c>
      <c r="J470" s="6">
        <f ca="1">IF(ROW()=2, 0, Table1[[#This Row],[Belastbaar loon]]-INDIRECT(ADDRESS(ROW()-1,COLUMN(A:A))))</f>
        <v>10</v>
      </c>
      <c r="K470" s="6">
        <f ca="1">Table1[[#This Row],[Netto loon]]-Table1[[#This Row],[Netto vorige schijf]]</f>
        <v>9.1462000000010448</v>
      </c>
      <c r="L470" s="2">
        <f ca="1">(Table1[[#This Row],[Bruto tov vorige schijf]]-Table1[[#This Row],[Netto tov vorige schijf]])/MAX(Table1[[#This Row],[Bruto tov vorige schijf]],1)</f>
        <v>8.5379999999895512E-2</v>
      </c>
    </row>
    <row r="471" spans="1:12" x14ac:dyDescent="0.25">
      <c r="A471" s="14">
        <v>12531</v>
      </c>
      <c r="B471" s="6">
        <f>LoonHeffing2020(Table1[[#This Row],[Belastbaar loon]])</f>
        <v>4680.3284999999996</v>
      </c>
      <c r="C471" s="6">
        <f>AlgemeneHeffingsKorting2020(Table1[[#This Row],[Belastbaar loon]])</f>
        <v>2711</v>
      </c>
      <c r="D471" s="14">
        <f>ArbeidsKorting2020(Table1[[#This Row],[Belastbaar loon]])</f>
        <v>1030.9931999999999</v>
      </c>
      <c r="E471" s="14">
        <f>MAX(Table1[[#This Row],[Loonheffing]]-Table1[[#This Row],[Algemene Heffingskorting]]-Table1[[#This Row],[Arbeidskorting]],0)</f>
        <v>938.33529999999973</v>
      </c>
      <c r="F471" s="6">
        <f>Table1[[#This Row],[Belastbaar loon]]-Table1[[#This Row],[Belasting]]</f>
        <v>11592.664700000001</v>
      </c>
      <c r="G471" s="2">
        <f>(Table1[[#This Row],[Belastbaar loon]]-Table1[[#This Row],[Netto loon]])/Table1[[#This Row],[Belastbaar loon]]</f>
        <v>7.4881118825313134E-2</v>
      </c>
      <c r="H471" s="14">
        <f t="shared" ca="1" si="1"/>
        <v>937.48149999999987</v>
      </c>
      <c r="I471" s="14">
        <f ca="1">IF(ROW()=2, Table1[[#This Row],[Netto loon]], INDIRECT(ADDRESS(ROW()-1,COLUMN(F:F))))</f>
        <v>11583.5185</v>
      </c>
      <c r="J471" s="6">
        <f ca="1">IF(ROW()=2, 0, Table1[[#This Row],[Belastbaar loon]]-INDIRECT(ADDRESS(ROW()-1,COLUMN(A:A))))</f>
        <v>10</v>
      </c>
      <c r="K471" s="6">
        <f ca="1">Table1[[#This Row],[Netto loon]]-Table1[[#This Row],[Netto vorige schijf]]</f>
        <v>9.1462000000010448</v>
      </c>
      <c r="L471" s="2">
        <f ca="1">(Table1[[#This Row],[Bruto tov vorige schijf]]-Table1[[#This Row],[Netto tov vorige schijf]])/MAX(Table1[[#This Row],[Bruto tov vorige schijf]],1)</f>
        <v>8.5379999999895512E-2</v>
      </c>
    </row>
    <row r="472" spans="1:12" x14ac:dyDescent="0.25">
      <c r="A472" s="14">
        <v>12541</v>
      </c>
      <c r="B472" s="6">
        <f>LoonHeffing2020(Table1[[#This Row],[Belastbaar loon]])</f>
        <v>4684.0635000000002</v>
      </c>
      <c r="C472" s="6">
        <f>AlgemeneHeffingsKorting2020(Table1[[#This Row],[Belastbaar loon]])</f>
        <v>2711</v>
      </c>
      <c r="D472" s="14">
        <f>ArbeidsKorting2020(Table1[[#This Row],[Belastbaar loon]])</f>
        <v>1033.8743999999999</v>
      </c>
      <c r="E472" s="14">
        <f>MAX(Table1[[#This Row],[Loonheffing]]-Table1[[#This Row],[Algemene Heffingskorting]]-Table1[[#This Row],[Arbeidskorting]],0)</f>
        <v>939.18910000000028</v>
      </c>
      <c r="F472" s="6">
        <f>Table1[[#This Row],[Belastbaar loon]]-Table1[[#This Row],[Belasting]]</f>
        <v>11601.8109</v>
      </c>
      <c r="G472" s="2">
        <f>(Table1[[#This Row],[Belastbaar loon]]-Table1[[#This Row],[Netto loon]])/Table1[[#This Row],[Belastbaar loon]]</f>
        <v>7.4889490471254261E-2</v>
      </c>
      <c r="H472" s="14">
        <f t="shared" ca="1" si="1"/>
        <v>938.33529999999973</v>
      </c>
      <c r="I472" s="14">
        <f ca="1">IF(ROW()=2, Table1[[#This Row],[Netto loon]], INDIRECT(ADDRESS(ROW()-1,COLUMN(F:F))))</f>
        <v>11592.664700000001</v>
      </c>
      <c r="J472" s="6">
        <f ca="1">IF(ROW()=2, 0, Table1[[#This Row],[Belastbaar loon]]-INDIRECT(ADDRESS(ROW()-1,COLUMN(A:A))))</f>
        <v>10</v>
      </c>
      <c r="K472" s="6">
        <f ca="1">Table1[[#This Row],[Netto loon]]-Table1[[#This Row],[Netto vorige schijf]]</f>
        <v>9.1461999999992258</v>
      </c>
      <c r="L472" s="2">
        <f ca="1">(Table1[[#This Row],[Bruto tov vorige schijf]]-Table1[[#This Row],[Netto tov vorige schijf]])/MAX(Table1[[#This Row],[Bruto tov vorige schijf]],1)</f>
        <v>8.5380000000077422E-2</v>
      </c>
    </row>
    <row r="473" spans="1:12" x14ac:dyDescent="0.25">
      <c r="A473" s="14">
        <v>12551</v>
      </c>
      <c r="B473" s="6">
        <f>LoonHeffing2020(Table1[[#This Row],[Belastbaar loon]])</f>
        <v>4687.7984999999999</v>
      </c>
      <c r="C473" s="6">
        <f>AlgemeneHeffingsKorting2020(Table1[[#This Row],[Belastbaar loon]])</f>
        <v>2711</v>
      </c>
      <c r="D473" s="14">
        <f>ArbeidsKorting2020(Table1[[#This Row],[Belastbaar loon]])</f>
        <v>1036.7556</v>
      </c>
      <c r="E473" s="14">
        <f>MAX(Table1[[#This Row],[Loonheffing]]-Table1[[#This Row],[Algemene Heffingskorting]]-Table1[[#This Row],[Arbeidskorting]],0)</f>
        <v>940.04289999999992</v>
      </c>
      <c r="F473" s="6">
        <f>Table1[[#This Row],[Belastbaar loon]]-Table1[[#This Row],[Belasting]]</f>
        <v>11610.9571</v>
      </c>
      <c r="G473" s="2">
        <f>(Table1[[#This Row],[Belastbaar loon]]-Table1[[#This Row],[Netto loon]])/Table1[[#This Row],[Belastbaar loon]]</f>
        <v>7.4897848776989906E-2</v>
      </c>
      <c r="H473" s="14">
        <f t="shared" ca="1" si="1"/>
        <v>939.18910000000028</v>
      </c>
      <c r="I473" s="14">
        <f ca="1">IF(ROW()=2, Table1[[#This Row],[Netto loon]], INDIRECT(ADDRESS(ROW()-1,COLUMN(F:F))))</f>
        <v>11601.8109</v>
      </c>
      <c r="J473" s="6">
        <f ca="1">IF(ROW()=2, 0, Table1[[#This Row],[Belastbaar loon]]-INDIRECT(ADDRESS(ROW()-1,COLUMN(A:A))))</f>
        <v>10</v>
      </c>
      <c r="K473" s="6">
        <f ca="1">Table1[[#This Row],[Netto loon]]-Table1[[#This Row],[Netto vorige schijf]]</f>
        <v>9.1461999999992258</v>
      </c>
      <c r="L473" s="2">
        <f ca="1">(Table1[[#This Row],[Bruto tov vorige schijf]]-Table1[[#This Row],[Netto tov vorige schijf]])/MAX(Table1[[#This Row],[Bruto tov vorige schijf]],1)</f>
        <v>8.5380000000077422E-2</v>
      </c>
    </row>
    <row r="474" spans="1:12" x14ac:dyDescent="0.25">
      <c r="A474" s="14">
        <v>12561</v>
      </c>
      <c r="B474" s="6">
        <f>LoonHeffing2020(Table1[[#This Row],[Belastbaar loon]])</f>
        <v>4691.5334999999995</v>
      </c>
      <c r="C474" s="6">
        <f>AlgemeneHeffingsKorting2020(Table1[[#This Row],[Belastbaar loon]])</f>
        <v>2711</v>
      </c>
      <c r="D474" s="14">
        <f>ArbeidsKorting2020(Table1[[#This Row],[Belastbaar loon]])</f>
        <v>1039.6368</v>
      </c>
      <c r="E474" s="14">
        <f>MAX(Table1[[#This Row],[Loonheffing]]-Table1[[#This Row],[Algemene Heffingskorting]]-Table1[[#This Row],[Arbeidskorting]],0)</f>
        <v>940.89669999999956</v>
      </c>
      <c r="F474" s="6">
        <f>Table1[[#This Row],[Belastbaar loon]]-Table1[[#This Row],[Belasting]]</f>
        <v>11620.103300000001</v>
      </c>
      <c r="G474" s="2">
        <f>(Table1[[#This Row],[Belastbaar loon]]-Table1[[#This Row],[Netto loon]])/Table1[[#This Row],[Belastbaar loon]]</f>
        <v>7.4906193774380972E-2</v>
      </c>
      <c r="H474" s="14">
        <f t="shared" ref="H474:H537" ca="1" si="2">IF(ROW()=2, 0, INDIRECT(ADDRESS(ROW()-1,COLUMN(E:E))))</f>
        <v>940.04289999999992</v>
      </c>
      <c r="I474" s="14">
        <f ca="1">IF(ROW()=2, Table1[[#This Row],[Netto loon]], INDIRECT(ADDRESS(ROW()-1,COLUMN(F:F))))</f>
        <v>11610.9571</v>
      </c>
      <c r="J474" s="6">
        <f ca="1">IF(ROW()=2, 0, Table1[[#This Row],[Belastbaar loon]]-INDIRECT(ADDRESS(ROW()-1,COLUMN(A:A))))</f>
        <v>10</v>
      </c>
      <c r="K474" s="6">
        <f ca="1">Table1[[#This Row],[Netto loon]]-Table1[[#This Row],[Netto vorige schijf]]</f>
        <v>9.1462000000010448</v>
      </c>
      <c r="L474" s="2">
        <f ca="1">(Table1[[#This Row],[Bruto tov vorige schijf]]-Table1[[#This Row],[Netto tov vorige schijf]])/MAX(Table1[[#This Row],[Bruto tov vorige schijf]],1)</f>
        <v>8.5379999999895512E-2</v>
      </c>
    </row>
    <row r="475" spans="1:12" x14ac:dyDescent="0.25">
      <c r="A475" s="14">
        <v>12571</v>
      </c>
      <c r="B475" s="6">
        <f>LoonHeffing2020(Table1[[#This Row],[Belastbaar loon]])</f>
        <v>4695.2685000000001</v>
      </c>
      <c r="C475" s="6">
        <f>AlgemeneHeffingsKorting2020(Table1[[#This Row],[Belastbaar loon]])</f>
        <v>2711</v>
      </c>
      <c r="D475" s="14">
        <f>ArbeidsKorting2020(Table1[[#This Row],[Belastbaar loon]])</f>
        <v>1042.518</v>
      </c>
      <c r="E475" s="14">
        <f>MAX(Table1[[#This Row],[Loonheffing]]-Table1[[#This Row],[Algemene Heffingskorting]]-Table1[[#This Row],[Arbeidskorting]],0)</f>
        <v>941.7505000000001</v>
      </c>
      <c r="F475" s="6">
        <f>Table1[[#This Row],[Belastbaar loon]]-Table1[[#This Row],[Belasting]]</f>
        <v>11629.2495</v>
      </c>
      <c r="G475" s="2">
        <f>(Table1[[#This Row],[Belastbaar loon]]-Table1[[#This Row],[Netto loon]])/Table1[[#This Row],[Belastbaar loon]]</f>
        <v>7.4914525495187345E-2</v>
      </c>
      <c r="H475" s="14">
        <f t="shared" ca="1" si="2"/>
        <v>940.89669999999956</v>
      </c>
      <c r="I475" s="14">
        <f ca="1">IF(ROW()=2, Table1[[#This Row],[Netto loon]], INDIRECT(ADDRESS(ROW()-1,COLUMN(F:F))))</f>
        <v>11620.103300000001</v>
      </c>
      <c r="J475" s="6">
        <f ca="1">IF(ROW()=2, 0, Table1[[#This Row],[Belastbaar loon]]-INDIRECT(ADDRESS(ROW()-1,COLUMN(A:A))))</f>
        <v>10</v>
      </c>
      <c r="K475" s="6">
        <f ca="1">Table1[[#This Row],[Netto loon]]-Table1[[#This Row],[Netto vorige schijf]]</f>
        <v>9.1461999999992258</v>
      </c>
      <c r="L475" s="2">
        <f ca="1">(Table1[[#This Row],[Bruto tov vorige schijf]]-Table1[[#This Row],[Netto tov vorige schijf]])/MAX(Table1[[#This Row],[Bruto tov vorige schijf]],1)</f>
        <v>8.5380000000077422E-2</v>
      </c>
    </row>
    <row r="476" spans="1:12" x14ac:dyDescent="0.25">
      <c r="A476" s="14">
        <v>12581</v>
      </c>
      <c r="B476" s="6">
        <f>LoonHeffing2020(Table1[[#This Row],[Belastbaar loon]])</f>
        <v>4699.0034999999998</v>
      </c>
      <c r="C476" s="6">
        <f>AlgemeneHeffingsKorting2020(Table1[[#This Row],[Belastbaar loon]])</f>
        <v>2711</v>
      </c>
      <c r="D476" s="14">
        <f>ArbeidsKorting2020(Table1[[#This Row],[Belastbaar loon]])</f>
        <v>1045.3992000000001</v>
      </c>
      <c r="E476" s="14">
        <f>MAX(Table1[[#This Row],[Loonheffing]]-Table1[[#This Row],[Algemene Heffingskorting]]-Table1[[#This Row],[Arbeidskorting]],0)</f>
        <v>942.60429999999974</v>
      </c>
      <c r="F476" s="6">
        <f>Table1[[#This Row],[Belastbaar loon]]-Table1[[#This Row],[Belasting]]</f>
        <v>11638.395700000001</v>
      </c>
      <c r="G476" s="2">
        <f>(Table1[[#This Row],[Belastbaar loon]]-Table1[[#This Row],[Netto loon]])/Table1[[#This Row],[Belastbaar loon]]</f>
        <v>7.492284397106741E-2</v>
      </c>
      <c r="H476" s="14">
        <f t="shared" ca="1" si="2"/>
        <v>941.7505000000001</v>
      </c>
      <c r="I476" s="14">
        <f ca="1">IF(ROW()=2, Table1[[#This Row],[Netto loon]], INDIRECT(ADDRESS(ROW()-1,COLUMN(F:F))))</f>
        <v>11629.2495</v>
      </c>
      <c r="J476" s="6">
        <f ca="1">IF(ROW()=2, 0, Table1[[#This Row],[Belastbaar loon]]-INDIRECT(ADDRESS(ROW()-1,COLUMN(A:A))))</f>
        <v>10</v>
      </c>
      <c r="K476" s="6">
        <f ca="1">Table1[[#This Row],[Netto loon]]-Table1[[#This Row],[Netto vorige schijf]]</f>
        <v>9.1462000000010448</v>
      </c>
      <c r="L476" s="2">
        <f ca="1">(Table1[[#This Row],[Bruto tov vorige schijf]]-Table1[[#This Row],[Netto tov vorige schijf]])/MAX(Table1[[#This Row],[Bruto tov vorige schijf]],1)</f>
        <v>8.5379999999895512E-2</v>
      </c>
    </row>
    <row r="477" spans="1:12" x14ac:dyDescent="0.25">
      <c r="A477" s="14">
        <v>12591</v>
      </c>
      <c r="B477" s="6">
        <f>LoonHeffing2020(Table1[[#This Row],[Belastbaar loon]])</f>
        <v>4702.7385000000004</v>
      </c>
      <c r="C477" s="6">
        <f>AlgemeneHeffingsKorting2020(Table1[[#This Row],[Belastbaar loon]])</f>
        <v>2711</v>
      </c>
      <c r="D477" s="14">
        <f>ArbeidsKorting2020(Table1[[#This Row],[Belastbaar loon]])</f>
        <v>1048.2803999999999</v>
      </c>
      <c r="E477" s="14">
        <f>MAX(Table1[[#This Row],[Loonheffing]]-Table1[[#This Row],[Algemene Heffingskorting]]-Table1[[#This Row],[Arbeidskorting]],0)</f>
        <v>943.45810000000051</v>
      </c>
      <c r="F477" s="6">
        <f>Table1[[#This Row],[Belastbaar loon]]-Table1[[#This Row],[Belasting]]</f>
        <v>11647.5419</v>
      </c>
      <c r="G477" s="2">
        <f>(Table1[[#This Row],[Belastbaar loon]]-Table1[[#This Row],[Netto loon]])/Table1[[#This Row],[Belastbaar loon]]</f>
        <v>7.4931149233579533E-2</v>
      </c>
      <c r="H477" s="14">
        <f t="shared" ca="1" si="2"/>
        <v>942.60429999999974</v>
      </c>
      <c r="I477" s="14">
        <f ca="1">IF(ROW()=2, Table1[[#This Row],[Netto loon]], INDIRECT(ADDRESS(ROW()-1,COLUMN(F:F))))</f>
        <v>11638.395700000001</v>
      </c>
      <c r="J477" s="6">
        <f ca="1">IF(ROW()=2, 0, Table1[[#This Row],[Belastbaar loon]]-INDIRECT(ADDRESS(ROW()-1,COLUMN(A:A))))</f>
        <v>10</v>
      </c>
      <c r="K477" s="6">
        <f ca="1">Table1[[#This Row],[Netto loon]]-Table1[[#This Row],[Netto vorige schijf]]</f>
        <v>9.1461999999992258</v>
      </c>
      <c r="L477" s="2">
        <f ca="1">(Table1[[#This Row],[Bruto tov vorige schijf]]-Table1[[#This Row],[Netto tov vorige schijf]])/MAX(Table1[[#This Row],[Bruto tov vorige schijf]],1)</f>
        <v>8.5380000000077422E-2</v>
      </c>
    </row>
    <row r="478" spans="1:12" x14ac:dyDescent="0.25">
      <c r="A478" s="14">
        <v>12601</v>
      </c>
      <c r="B478" s="6">
        <f>LoonHeffing2020(Table1[[#This Row],[Belastbaar loon]])</f>
        <v>4706.4735000000001</v>
      </c>
      <c r="C478" s="6">
        <f>AlgemeneHeffingsKorting2020(Table1[[#This Row],[Belastbaar loon]])</f>
        <v>2711</v>
      </c>
      <c r="D478" s="14">
        <f>ArbeidsKorting2020(Table1[[#This Row],[Belastbaar loon]])</f>
        <v>1051.1615999999999</v>
      </c>
      <c r="E478" s="14">
        <f>MAX(Table1[[#This Row],[Loonheffing]]-Table1[[#This Row],[Algemene Heffingskorting]]-Table1[[#This Row],[Arbeidskorting]],0)</f>
        <v>944.31190000000015</v>
      </c>
      <c r="F478" s="6">
        <f>Table1[[#This Row],[Belastbaar loon]]-Table1[[#This Row],[Belasting]]</f>
        <v>11656.688099999999</v>
      </c>
      <c r="G478" s="2">
        <f>(Table1[[#This Row],[Belastbaar loon]]-Table1[[#This Row],[Netto loon]])/Table1[[#This Row],[Belastbaar loon]]</f>
        <v>7.4939441314181468E-2</v>
      </c>
      <c r="H478" s="14">
        <f t="shared" ca="1" si="2"/>
        <v>943.45810000000051</v>
      </c>
      <c r="I478" s="14">
        <f ca="1">IF(ROW()=2, Table1[[#This Row],[Netto loon]], INDIRECT(ADDRESS(ROW()-1,COLUMN(F:F))))</f>
        <v>11647.5419</v>
      </c>
      <c r="J478" s="6">
        <f ca="1">IF(ROW()=2, 0, Table1[[#This Row],[Belastbaar loon]]-INDIRECT(ADDRESS(ROW()-1,COLUMN(A:A))))</f>
        <v>10</v>
      </c>
      <c r="K478" s="6">
        <f ca="1">Table1[[#This Row],[Netto loon]]-Table1[[#This Row],[Netto vorige schijf]]</f>
        <v>9.1461999999992258</v>
      </c>
      <c r="L478" s="2">
        <f ca="1">(Table1[[#This Row],[Bruto tov vorige schijf]]-Table1[[#This Row],[Netto tov vorige schijf]])/MAX(Table1[[#This Row],[Bruto tov vorige schijf]],1)</f>
        <v>8.5380000000077422E-2</v>
      </c>
    </row>
    <row r="479" spans="1:12" x14ac:dyDescent="0.25">
      <c r="A479" s="14">
        <v>12611</v>
      </c>
      <c r="B479" s="6">
        <f>LoonHeffing2020(Table1[[#This Row],[Belastbaar loon]])</f>
        <v>4710.2084999999997</v>
      </c>
      <c r="C479" s="6">
        <f>AlgemeneHeffingsKorting2020(Table1[[#This Row],[Belastbaar loon]])</f>
        <v>2711</v>
      </c>
      <c r="D479" s="14">
        <f>ArbeidsKorting2020(Table1[[#This Row],[Belastbaar loon]])</f>
        <v>1054.0427999999999</v>
      </c>
      <c r="E479" s="14">
        <f>MAX(Table1[[#This Row],[Loonheffing]]-Table1[[#This Row],[Algemene Heffingskorting]]-Table1[[#This Row],[Arbeidskorting]],0)</f>
        <v>945.16569999999979</v>
      </c>
      <c r="F479" s="6">
        <f>Table1[[#This Row],[Belastbaar loon]]-Table1[[#This Row],[Belasting]]</f>
        <v>11665.8343</v>
      </c>
      <c r="G479" s="2">
        <f>(Table1[[#This Row],[Belastbaar loon]]-Table1[[#This Row],[Netto loon]])/Table1[[#This Row],[Belastbaar loon]]</f>
        <v>7.4947720244231186E-2</v>
      </c>
      <c r="H479" s="14">
        <f t="shared" ca="1" si="2"/>
        <v>944.31190000000015</v>
      </c>
      <c r="I479" s="14">
        <f ca="1">IF(ROW()=2, Table1[[#This Row],[Netto loon]], INDIRECT(ADDRESS(ROW()-1,COLUMN(F:F))))</f>
        <v>11656.688099999999</v>
      </c>
      <c r="J479" s="6">
        <f ca="1">IF(ROW()=2, 0, Table1[[#This Row],[Belastbaar loon]]-INDIRECT(ADDRESS(ROW()-1,COLUMN(A:A))))</f>
        <v>10</v>
      </c>
      <c r="K479" s="6">
        <f ca="1">Table1[[#This Row],[Netto loon]]-Table1[[#This Row],[Netto vorige schijf]]</f>
        <v>9.1462000000010448</v>
      </c>
      <c r="L479" s="2">
        <f ca="1">(Table1[[#This Row],[Bruto tov vorige schijf]]-Table1[[#This Row],[Netto tov vorige schijf]])/MAX(Table1[[#This Row],[Bruto tov vorige schijf]],1)</f>
        <v>8.5379999999895512E-2</v>
      </c>
    </row>
    <row r="480" spans="1:12" x14ac:dyDescent="0.25">
      <c r="A480" s="14">
        <v>12621</v>
      </c>
      <c r="B480" s="6">
        <f>LoonHeffing2020(Table1[[#This Row],[Belastbaar loon]])</f>
        <v>4713.9435000000003</v>
      </c>
      <c r="C480" s="6">
        <f>AlgemeneHeffingsKorting2020(Table1[[#This Row],[Belastbaar loon]])</f>
        <v>2711</v>
      </c>
      <c r="D480" s="14">
        <f>ArbeidsKorting2020(Table1[[#This Row],[Belastbaar loon]])</f>
        <v>1056.924</v>
      </c>
      <c r="E480" s="14">
        <f>MAX(Table1[[#This Row],[Loonheffing]]-Table1[[#This Row],[Algemene Heffingskorting]]-Table1[[#This Row],[Arbeidskorting]],0)</f>
        <v>946.01950000000033</v>
      </c>
      <c r="F480" s="6">
        <f>Table1[[#This Row],[Belastbaar loon]]-Table1[[#This Row],[Belasting]]</f>
        <v>11674.9805</v>
      </c>
      <c r="G480" s="2">
        <f>(Table1[[#This Row],[Belastbaar loon]]-Table1[[#This Row],[Netto loon]])/Table1[[#This Row],[Belastbaar loon]]</f>
        <v>7.4955986054987739E-2</v>
      </c>
      <c r="H480" s="14">
        <f t="shared" ca="1" si="2"/>
        <v>945.16569999999979</v>
      </c>
      <c r="I480" s="14">
        <f ca="1">IF(ROW()=2, Table1[[#This Row],[Netto loon]], INDIRECT(ADDRESS(ROW()-1,COLUMN(F:F))))</f>
        <v>11665.8343</v>
      </c>
      <c r="J480" s="6">
        <f ca="1">IF(ROW()=2, 0, Table1[[#This Row],[Belastbaar loon]]-INDIRECT(ADDRESS(ROW()-1,COLUMN(A:A))))</f>
        <v>10</v>
      </c>
      <c r="K480" s="6">
        <f ca="1">Table1[[#This Row],[Netto loon]]-Table1[[#This Row],[Netto vorige schijf]]</f>
        <v>9.1461999999992258</v>
      </c>
      <c r="L480" s="2">
        <f ca="1">(Table1[[#This Row],[Bruto tov vorige schijf]]-Table1[[#This Row],[Netto tov vorige schijf]])/MAX(Table1[[#This Row],[Bruto tov vorige schijf]],1)</f>
        <v>8.5380000000077422E-2</v>
      </c>
    </row>
    <row r="481" spans="1:12" x14ac:dyDescent="0.25">
      <c r="A481" s="14">
        <v>12631</v>
      </c>
      <c r="B481" s="6">
        <f>LoonHeffing2020(Table1[[#This Row],[Belastbaar loon]])</f>
        <v>4717.6785</v>
      </c>
      <c r="C481" s="6">
        <f>AlgemeneHeffingsKorting2020(Table1[[#This Row],[Belastbaar loon]])</f>
        <v>2711</v>
      </c>
      <c r="D481" s="14">
        <f>ArbeidsKorting2020(Table1[[#This Row],[Belastbaar loon]])</f>
        <v>1059.8052</v>
      </c>
      <c r="E481" s="14">
        <f>MAX(Table1[[#This Row],[Loonheffing]]-Table1[[#This Row],[Algemene Heffingskorting]]-Table1[[#This Row],[Arbeidskorting]],0)</f>
        <v>946.87329999999997</v>
      </c>
      <c r="F481" s="6">
        <f>Table1[[#This Row],[Belastbaar loon]]-Table1[[#This Row],[Belasting]]</f>
        <v>11684.126700000001</v>
      </c>
      <c r="G481" s="2">
        <f>(Table1[[#This Row],[Belastbaar loon]]-Table1[[#This Row],[Netto loon]])/Table1[[#This Row],[Belastbaar loon]]</f>
        <v>7.496423877761059E-2</v>
      </c>
      <c r="H481" s="14">
        <f t="shared" ca="1" si="2"/>
        <v>946.01950000000033</v>
      </c>
      <c r="I481" s="14">
        <f ca="1">IF(ROW()=2, Table1[[#This Row],[Netto loon]], INDIRECT(ADDRESS(ROW()-1,COLUMN(F:F))))</f>
        <v>11674.9805</v>
      </c>
      <c r="J481" s="6">
        <f ca="1">IF(ROW()=2, 0, Table1[[#This Row],[Belastbaar loon]]-INDIRECT(ADDRESS(ROW()-1,COLUMN(A:A))))</f>
        <v>10</v>
      </c>
      <c r="K481" s="6">
        <f ca="1">Table1[[#This Row],[Netto loon]]-Table1[[#This Row],[Netto vorige schijf]]</f>
        <v>9.1462000000010448</v>
      </c>
      <c r="L481" s="2">
        <f ca="1">(Table1[[#This Row],[Bruto tov vorige schijf]]-Table1[[#This Row],[Netto tov vorige schijf]])/MAX(Table1[[#This Row],[Bruto tov vorige schijf]],1)</f>
        <v>8.5379999999895512E-2</v>
      </c>
    </row>
    <row r="482" spans="1:12" x14ac:dyDescent="0.25">
      <c r="A482" s="14">
        <v>12641</v>
      </c>
      <c r="B482" s="6">
        <f>LoonHeffing2020(Table1[[#This Row],[Belastbaar loon]])</f>
        <v>4721.4134999999997</v>
      </c>
      <c r="C482" s="6">
        <f>AlgemeneHeffingsKorting2020(Table1[[#This Row],[Belastbaar loon]])</f>
        <v>2711</v>
      </c>
      <c r="D482" s="14">
        <f>ArbeidsKorting2020(Table1[[#This Row],[Belastbaar loon]])</f>
        <v>1062.6864</v>
      </c>
      <c r="E482" s="14">
        <f>MAX(Table1[[#This Row],[Loonheffing]]-Table1[[#This Row],[Algemene Heffingskorting]]-Table1[[#This Row],[Arbeidskorting]],0)</f>
        <v>947.72709999999961</v>
      </c>
      <c r="F482" s="6">
        <f>Table1[[#This Row],[Belastbaar loon]]-Table1[[#This Row],[Belasting]]</f>
        <v>11693.2729</v>
      </c>
      <c r="G482" s="2">
        <f>(Table1[[#This Row],[Belastbaar loon]]-Table1[[#This Row],[Netto loon]])/Table1[[#This Row],[Belastbaar loon]]</f>
        <v>7.4972478443161142E-2</v>
      </c>
      <c r="H482" s="14">
        <f t="shared" ca="1" si="2"/>
        <v>946.87329999999997</v>
      </c>
      <c r="I482" s="14">
        <f ca="1">IF(ROW()=2, Table1[[#This Row],[Netto loon]], INDIRECT(ADDRESS(ROW()-1,COLUMN(F:F))))</f>
        <v>11684.126700000001</v>
      </c>
      <c r="J482" s="6">
        <f ca="1">IF(ROW()=2, 0, Table1[[#This Row],[Belastbaar loon]]-INDIRECT(ADDRESS(ROW()-1,COLUMN(A:A))))</f>
        <v>10</v>
      </c>
      <c r="K482" s="6">
        <f ca="1">Table1[[#This Row],[Netto loon]]-Table1[[#This Row],[Netto vorige schijf]]</f>
        <v>9.1461999999992258</v>
      </c>
      <c r="L482" s="2">
        <f ca="1">(Table1[[#This Row],[Bruto tov vorige schijf]]-Table1[[#This Row],[Netto tov vorige schijf]])/MAX(Table1[[#This Row],[Bruto tov vorige schijf]],1)</f>
        <v>8.5380000000077422E-2</v>
      </c>
    </row>
    <row r="483" spans="1:12" x14ac:dyDescent="0.25">
      <c r="A483" s="14">
        <v>12651</v>
      </c>
      <c r="B483" s="6">
        <f>LoonHeffing2020(Table1[[#This Row],[Belastbaar loon]])</f>
        <v>4725.1485000000002</v>
      </c>
      <c r="C483" s="6">
        <f>AlgemeneHeffingsKorting2020(Table1[[#This Row],[Belastbaar loon]])</f>
        <v>2711</v>
      </c>
      <c r="D483" s="14">
        <f>ArbeidsKorting2020(Table1[[#This Row],[Belastbaar loon]])</f>
        <v>1065.5675999999999</v>
      </c>
      <c r="E483" s="14">
        <f>MAX(Table1[[#This Row],[Loonheffing]]-Table1[[#This Row],[Algemene Heffingskorting]]-Table1[[#This Row],[Arbeidskorting]],0)</f>
        <v>948.58090000000038</v>
      </c>
      <c r="F483" s="6">
        <f>Table1[[#This Row],[Belastbaar loon]]-Table1[[#This Row],[Belasting]]</f>
        <v>11702.419099999999</v>
      </c>
      <c r="G483" s="2">
        <f>(Table1[[#This Row],[Belastbaar loon]]-Table1[[#This Row],[Netto loon]])/Table1[[#This Row],[Belastbaar loon]]</f>
        <v>7.4980705082602225E-2</v>
      </c>
      <c r="H483" s="14">
        <f t="shared" ca="1" si="2"/>
        <v>947.72709999999961</v>
      </c>
      <c r="I483" s="14">
        <f ca="1">IF(ROW()=2, Table1[[#This Row],[Netto loon]], INDIRECT(ADDRESS(ROW()-1,COLUMN(F:F))))</f>
        <v>11693.2729</v>
      </c>
      <c r="J483" s="6">
        <f ca="1">IF(ROW()=2, 0, Table1[[#This Row],[Belastbaar loon]]-INDIRECT(ADDRESS(ROW()-1,COLUMN(A:A))))</f>
        <v>10</v>
      </c>
      <c r="K483" s="6">
        <f ca="1">Table1[[#This Row],[Netto loon]]-Table1[[#This Row],[Netto vorige schijf]]</f>
        <v>9.1461999999992258</v>
      </c>
      <c r="L483" s="2">
        <f ca="1">(Table1[[#This Row],[Bruto tov vorige schijf]]-Table1[[#This Row],[Netto tov vorige schijf]])/MAX(Table1[[#This Row],[Bruto tov vorige schijf]],1)</f>
        <v>8.5380000000077422E-2</v>
      </c>
    </row>
    <row r="484" spans="1:12" x14ac:dyDescent="0.25">
      <c r="A484" s="14">
        <v>12661</v>
      </c>
      <c r="B484" s="6">
        <f>LoonHeffing2020(Table1[[#This Row],[Belastbaar loon]])</f>
        <v>4728.8834999999999</v>
      </c>
      <c r="C484" s="6">
        <f>AlgemeneHeffingsKorting2020(Table1[[#This Row],[Belastbaar loon]])</f>
        <v>2711</v>
      </c>
      <c r="D484" s="14">
        <f>ArbeidsKorting2020(Table1[[#This Row],[Belastbaar loon]])</f>
        <v>1068.4487999999999</v>
      </c>
      <c r="E484" s="14">
        <f>MAX(Table1[[#This Row],[Loonheffing]]-Table1[[#This Row],[Algemene Heffingskorting]]-Table1[[#This Row],[Arbeidskorting]],0)</f>
        <v>949.43470000000002</v>
      </c>
      <c r="F484" s="6">
        <f>Table1[[#This Row],[Belastbaar loon]]-Table1[[#This Row],[Belasting]]</f>
        <v>11711.5653</v>
      </c>
      <c r="G484" s="2">
        <f>(Table1[[#This Row],[Belastbaar loon]]-Table1[[#This Row],[Netto loon]])/Table1[[#This Row],[Belastbaar loon]]</f>
        <v>7.4988918726798817E-2</v>
      </c>
      <c r="H484" s="14">
        <f t="shared" ca="1" si="2"/>
        <v>948.58090000000038</v>
      </c>
      <c r="I484" s="14">
        <f ca="1">IF(ROW()=2, Table1[[#This Row],[Netto loon]], INDIRECT(ADDRESS(ROW()-1,COLUMN(F:F))))</f>
        <v>11702.419099999999</v>
      </c>
      <c r="J484" s="6">
        <f ca="1">IF(ROW()=2, 0, Table1[[#This Row],[Belastbaar loon]]-INDIRECT(ADDRESS(ROW()-1,COLUMN(A:A))))</f>
        <v>10</v>
      </c>
      <c r="K484" s="6">
        <f ca="1">Table1[[#This Row],[Netto loon]]-Table1[[#This Row],[Netto vorige schijf]]</f>
        <v>9.1462000000010448</v>
      </c>
      <c r="L484" s="2">
        <f ca="1">(Table1[[#This Row],[Bruto tov vorige schijf]]-Table1[[#This Row],[Netto tov vorige schijf]])/MAX(Table1[[#This Row],[Bruto tov vorige schijf]],1)</f>
        <v>8.5379999999895512E-2</v>
      </c>
    </row>
    <row r="485" spans="1:12" x14ac:dyDescent="0.25">
      <c r="A485" s="14">
        <v>12671</v>
      </c>
      <c r="B485" s="6">
        <f>LoonHeffing2020(Table1[[#This Row],[Belastbaar loon]])</f>
        <v>4732.6184999999996</v>
      </c>
      <c r="C485" s="6">
        <f>AlgemeneHeffingsKorting2020(Table1[[#This Row],[Belastbaar loon]])</f>
        <v>2711</v>
      </c>
      <c r="D485" s="14">
        <f>ArbeidsKorting2020(Table1[[#This Row],[Belastbaar loon]])</f>
        <v>1071.33</v>
      </c>
      <c r="E485" s="14">
        <f>MAX(Table1[[#This Row],[Loonheffing]]-Table1[[#This Row],[Algemene Heffingskorting]]-Table1[[#This Row],[Arbeidskorting]],0)</f>
        <v>950.28849999999966</v>
      </c>
      <c r="F485" s="6">
        <f>Table1[[#This Row],[Belastbaar loon]]-Table1[[#This Row],[Belasting]]</f>
        <v>11720.711500000001</v>
      </c>
      <c r="G485" s="2">
        <f>(Table1[[#This Row],[Belastbaar loon]]-Table1[[#This Row],[Netto loon]])/Table1[[#This Row],[Belastbaar loon]]</f>
        <v>7.4997119406518722E-2</v>
      </c>
      <c r="H485" s="14">
        <f t="shared" ca="1" si="2"/>
        <v>949.43470000000002</v>
      </c>
      <c r="I485" s="14">
        <f ca="1">IF(ROW()=2, Table1[[#This Row],[Netto loon]], INDIRECT(ADDRESS(ROW()-1,COLUMN(F:F))))</f>
        <v>11711.5653</v>
      </c>
      <c r="J485" s="6">
        <f ca="1">IF(ROW()=2, 0, Table1[[#This Row],[Belastbaar loon]]-INDIRECT(ADDRESS(ROW()-1,COLUMN(A:A))))</f>
        <v>10</v>
      </c>
      <c r="K485" s="6">
        <f ca="1">Table1[[#This Row],[Netto loon]]-Table1[[#This Row],[Netto vorige schijf]]</f>
        <v>9.1462000000010448</v>
      </c>
      <c r="L485" s="2">
        <f ca="1">(Table1[[#This Row],[Bruto tov vorige schijf]]-Table1[[#This Row],[Netto tov vorige schijf]])/MAX(Table1[[#This Row],[Bruto tov vorige schijf]],1)</f>
        <v>8.5379999999895512E-2</v>
      </c>
    </row>
    <row r="486" spans="1:12" x14ac:dyDescent="0.25">
      <c r="A486" s="14">
        <v>12681</v>
      </c>
      <c r="B486" s="6">
        <f>LoonHeffing2020(Table1[[#This Row],[Belastbaar loon]])</f>
        <v>4736.3535000000002</v>
      </c>
      <c r="C486" s="6">
        <f>AlgemeneHeffingsKorting2020(Table1[[#This Row],[Belastbaar loon]])</f>
        <v>2711</v>
      </c>
      <c r="D486" s="14">
        <f>ArbeidsKorting2020(Table1[[#This Row],[Belastbaar loon]])</f>
        <v>1074.2112</v>
      </c>
      <c r="E486" s="14">
        <f>MAX(Table1[[#This Row],[Loonheffing]]-Table1[[#This Row],[Algemene Heffingskorting]]-Table1[[#This Row],[Arbeidskorting]],0)</f>
        <v>951.1423000000002</v>
      </c>
      <c r="F486" s="6">
        <f>Table1[[#This Row],[Belastbaar loon]]-Table1[[#This Row],[Belasting]]</f>
        <v>11729.8577</v>
      </c>
      <c r="G486" s="2">
        <f>(Table1[[#This Row],[Belastbaar loon]]-Table1[[#This Row],[Netto loon]])/Table1[[#This Row],[Belastbaar loon]]</f>
        <v>7.500530715243274E-2</v>
      </c>
      <c r="H486" s="14">
        <f t="shared" ca="1" si="2"/>
        <v>950.28849999999966</v>
      </c>
      <c r="I486" s="14">
        <f ca="1">IF(ROW()=2, Table1[[#This Row],[Netto loon]], INDIRECT(ADDRESS(ROW()-1,COLUMN(F:F))))</f>
        <v>11720.711500000001</v>
      </c>
      <c r="J486" s="6">
        <f ca="1">IF(ROW()=2, 0, Table1[[#This Row],[Belastbaar loon]]-INDIRECT(ADDRESS(ROW()-1,COLUMN(A:A))))</f>
        <v>10</v>
      </c>
      <c r="K486" s="6">
        <f ca="1">Table1[[#This Row],[Netto loon]]-Table1[[#This Row],[Netto vorige schijf]]</f>
        <v>9.1461999999992258</v>
      </c>
      <c r="L486" s="2">
        <f ca="1">(Table1[[#This Row],[Bruto tov vorige schijf]]-Table1[[#This Row],[Netto tov vorige schijf]])/MAX(Table1[[#This Row],[Bruto tov vorige schijf]],1)</f>
        <v>8.5380000000077422E-2</v>
      </c>
    </row>
    <row r="487" spans="1:12" x14ac:dyDescent="0.25">
      <c r="A487" s="14">
        <v>12691</v>
      </c>
      <c r="B487" s="6">
        <f>LoonHeffing2020(Table1[[#This Row],[Belastbaar loon]])</f>
        <v>4740.0884999999998</v>
      </c>
      <c r="C487" s="6">
        <f>AlgemeneHeffingsKorting2020(Table1[[#This Row],[Belastbaar loon]])</f>
        <v>2711</v>
      </c>
      <c r="D487" s="14">
        <f>ArbeidsKorting2020(Table1[[#This Row],[Belastbaar loon]])</f>
        <v>1077.0924</v>
      </c>
      <c r="E487" s="14">
        <f>MAX(Table1[[#This Row],[Loonheffing]]-Table1[[#This Row],[Algemene Heffingskorting]]-Table1[[#This Row],[Arbeidskorting]],0)</f>
        <v>951.99609999999984</v>
      </c>
      <c r="F487" s="6">
        <f>Table1[[#This Row],[Belastbaar loon]]-Table1[[#This Row],[Belasting]]</f>
        <v>11739.0039</v>
      </c>
      <c r="G487" s="2">
        <f>(Table1[[#This Row],[Belastbaar loon]]-Table1[[#This Row],[Netto loon]])/Table1[[#This Row],[Belastbaar loon]]</f>
        <v>7.5013481995114678E-2</v>
      </c>
      <c r="H487" s="14">
        <f t="shared" ca="1" si="2"/>
        <v>951.1423000000002</v>
      </c>
      <c r="I487" s="14">
        <f ca="1">IF(ROW()=2, Table1[[#This Row],[Netto loon]], INDIRECT(ADDRESS(ROW()-1,COLUMN(F:F))))</f>
        <v>11729.8577</v>
      </c>
      <c r="J487" s="6">
        <f ca="1">IF(ROW()=2, 0, Table1[[#This Row],[Belastbaar loon]]-INDIRECT(ADDRESS(ROW()-1,COLUMN(A:A))))</f>
        <v>10</v>
      </c>
      <c r="K487" s="6">
        <f ca="1">Table1[[#This Row],[Netto loon]]-Table1[[#This Row],[Netto vorige schijf]]</f>
        <v>9.1461999999992258</v>
      </c>
      <c r="L487" s="2">
        <f ca="1">(Table1[[#This Row],[Bruto tov vorige schijf]]-Table1[[#This Row],[Netto tov vorige schijf]])/MAX(Table1[[#This Row],[Bruto tov vorige schijf]],1)</f>
        <v>8.5380000000077422E-2</v>
      </c>
    </row>
    <row r="488" spans="1:12" x14ac:dyDescent="0.25">
      <c r="A488" s="14">
        <v>12701</v>
      </c>
      <c r="B488" s="6">
        <f>LoonHeffing2020(Table1[[#This Row],[Belastbaar loon]])</f>
        <v>4743.8235000000004</v>
      </c>
      <c r="C488" s="6">
        <f>AlgemeneHeffingsKorting2020(Table1[[#This Row],[Belastbaar loon]])</f>
        <v>2711</v>
      </c>
      <c r="D488" s="14">
        <f>ArbeidsKorting2020(Table1[[#This Row],[Belastbaar loon]])</f>
        <v>1079.9736</v>
      </c>
      <c r="E488" s="14">
        <f>MAX(Table1[[#This Row],[Loonheffing]]-Table1[[#This Row],[Algemene Heffingskorting]]-Table1[[#This Row],[Arbeidskorting]],0)</f>
        <v>952.84990000000039</v>
      </c>
      <c r="F488" s="6">
        <f>Table1[[#This Row],[Belastbaar loon]]-Table1[[#This Row],[Belasting]]</f>
        <v>11748.150099999999</v>
      </c>
      <c r="G488" s="2">
        <f>(Table1[[#This Row],[Belastbaar loon]]-Table1[[#This Row],[Netto loon]])/Table1[[#This Row],[Belastbaar loon]]</f>
        <v>7.5021643965042212E-2</v>
      </c>
      <c r="H488" s="14">
        <f t="shared" ca="1" si="2"/>
        <v>951.99609999999984</v>
      </c>
      <c r="I488" s="14">
        <f ca="1">IF(ROW()=2, Table1[[#This Row],[Netto loon]], INDIRECT(ADDRESS(ROW()-1,COLUMN(F:F))))</f>
        <v>11739.0039</v>
      </c>
      <c r="J488" s="6">
        <f ca="1">IF(ROW()=2, 0, Table1[[#This Row],[Belastbaar loon]]-INDIRECT(ADDRESS(ROW()-1,COLUMN(A:A))))</f>
        <v>10</v>
      </c>
      <c r="K488" s="6">
        <f ca="1">Table1[[#This Row],[Netto loon]]-Table1[[#This Row],[Netto vorige schijf]]</f>
        <v>9.1461999999992258</v>
      </c>
      <c r="L488" s="2">
        <f ca="1">(Table1[[#This Row],[Bruto tov vorige schijf]]-Table1[[#This Row],[Netto tov vorige schijf]])/MAX(Table1[[#This Row],[Bruto tov vorige schijf]],1)</f>
        <v>8.5380000000077422E-2</v>
      </c>
    </row>
    <row r="489" spans="1:12" x14ac:dyDescent="0.25">
      <c r="A489" s="14">
        <v>12711</v>
      </c>
      <c r="B489" s="6">
        <f>LoonHeffing2020(Table1[[#This Row],[Belastbaar loon]])</f>
        <v>4747.5585000000001</v>
      </c>
      <c r="C489" s="6">
        <f>AlgemeneHeffingsKorting2020(Table1[[#This Row],[Belastbaar loon]])</f>
        <v>2711</v>
      </c>
      <c r="D489" s="14">
        <f>ArbeidsKorting2020(Table1[[#This Row],[Belastbaar loon]])</f>
        <v>1082.8548000000001</v>
      </c>
      <c r="E489" s="14">
        <f>MAX(Table1[[#This Row],[Loonheffing]]-Table1[[#This Row],[Algemene Heffingskorting]]-Table1[[#This Row],[Arbeidskorting]],0)</f>
        <v>953.70370000000003</v>
      </c>
      <c r="F489" s="6">
        <f>Table1[[#This Row],[Belastbaar loon]]-Table1[[#This Row],[Belasting]]</f>
        <v>11757.2963</v>
      </c>
      <c r="G489" s="2">
        <f>(Table1[[#This Row],[Belastbaar loon]]-Table1[[#This Row],[Netto loon]])/Table1[[#This Row],[Belastbaar loon]]</f>
        <v>7.5029793092596969E-2</v>
      </c>
      <c r="H489" s="14">
        <f t="shared" ca="1" si="2"/>
        <v>952.84990000000039</v>
      </c>
      <c r="I489" s="14">
        <f ca="1">IF(ROW()=2, Table1[[#This Row],[Netto loon]], INDIRECT(ADDRESS(ROW()-1,COLUMN(F:F))))</f>
        <v>11748.150099999999</v>
      </c>
      <c r="J489" s="6">
        <f ca="1">IF(ROW()=2, 0, Table1[[#This Row],[Belastbaar loon]]-INDIRECT(ADDRESS(ROW()-1,COLUMN(A:A))))</f>
        <v>10</v>
      </c>
      <c r="K489" s="6">
        <f ca="1">Table1[[#This Row],[Netto loon]]-Table1[[#This Row],[Netto vorige schijf]]</f>
        <v>9.1462000000010448</v>
      </c>
      <c r="L489" s="2">
        <f ca="1">(Table1[[#This Row],[Bruto tov vorige schijf]]-Table1[[#This Row],[Netto tov vorige schijf]])/MAX(Table1[[#This Row],[Bruto tov vorige schijf]],1)</f>
        <v>8.5379999999895512E-2</v>
      </c>
    </row>
    <row r="490" spans="1:12" x14ac:dyDescent="0.25">
      <c r="A490" s="14">
        <v>12721</v>
      </c>
      <c r="B490" s="6">
        <f>LoonHeffing2020(Table1[[#This Row],[Belastbaar loon]])</f>
        <v>4751.2934999999998</v>
      </c>
      <c r="C490" s="6">
        <f>AlgemeneHeffingsKorting2020(Table1[[#This Row],[Belastbaar loon]])</f>
        <v>2711</v>
      </c>
      <c r="D490" s="14">
        <f>ArbeidsKorting2020(Table1[[#This Row],[Belastbaar loon]])</f>
        <v>1085.7359999999999</v>
      </c>
      <c r="E490" s="14">
        <f>MAX(Table1[[#This Row],[Loonheffing]]-Table1[[#This Row],[Algemene Heffingskorting]]-Table1[[#This Row],[Arbeidskorting]],0)</f>
        <v>954.55749999999989</v>
      </c>
      <c r="F490" s="6">
        <f>Table1[[#This Row],[Belastbaar loon]]-Table1[[#This Row],[Belasting]]</f>
        <v>11766.442500000001</v>
      </c>
      <c r="G490" s="2">
        <f>(Table1[[#This Row],[Belastbaar loon]]-Table1[[#This Row],[Netto loon]])/Table1[[#This Row],[Belastbaar loon]]</f>
        <v>7.5037929408065321E-2</v>
      </c>
      <c r="H490" s="14">
        <f t="shared" ca="1" si="2"/>
        <v>953.70370000000003</v>
      </c>
      <c r="I490" s="14">
        <f ca="1">IF(ROW()=2, Table1[[#This Row],[Netto loon]], INDIRECT(ADDRESS(ROW()-1,COLUMN(F:F))))</f>
        <v>11757.2963</v>
      </c>
      <c r="J490" s="6">
        <f ca="1">IF(ROW()=2, 0, Table1[[#This Row],[Belastbaar loon]]-INDIRECT(ADDRESS(ROW()-1,COLUMN(A:A))))</f>
        <v>10</v>
      </c>
      <c r="K490" s="6">
        <f ca="1">Table1[[#This Row],[Netto loon]]-Table1[[#This Row],[Netto vorige schijf]]</f>
        <v>9.1462000000010448</v>
      </c>
      <c r="L490" s="2">
        <f ca="1">(Table1[[#This Row],[Bruto tov vorige schijf]]-Table1[[#This Row],[Netto tov vorige schijf]])/MAX(Table1[[#This Row],[Bruto tov vorige schijf]],1)</f>
        <v>8.5379999999895512E-2</v>
      </c>
    </row>
    <row r="491" spans="1:12" x14ac:dyDescent="0.25">
      <c r="A491" s="14">
        <v>12731</v>
      </c>
      <c r="B491" s="6">
        <f>LoonHeffing2020(Table1[[#This Row],[Belastbaar loon]])</f>
        <v>4755.0285000000003</v>
      </c>
      <c r="C491" s="6">
        <f>AlgemeneHeffingsKorting2020(Table1[[#This Row],[Belastbaar loon]])</f>
        <v>2711</v>
      </c>
      <c r="D491" s="14">
        <f>ArbeidsKorting2020(Table1[[#This Row],[Belastbaar loon]])</f>
        <v>1088.6171999999999</v>
      </c>
      <c r="E491" s="14">
        <f>MAX(Table1[[#This Row],[Loonheffing]]-Table1[[#This Row],[Algemene Heffingskorting]]-Table1[[#This Row],[Arbeidskorting]],0)</f>
        <v>955.41130000000044</v>
      </c>
      <c r="F491" s="6">
        <f>Table1[[#This Row],[Belastbaar loon]]-Table1[[#This Row],[Belasting]]</f>
        <v>11775.5887</v>
      </c>
      <c r="G491" s="2">
        <f>(Table1[[#This Row],[Belastbaar loon]]-Table1[[#This Row],[Netto loon]])/Table1[[#This Row],[Belastbaar loon]]</f>
        <v>7.5046052941638505E-2</v>
      </c>
      <c r="H491" s="14">
        <f t="shared" ca="1" si="2"/>
        <v>954.55749999999989</v>
      </c>
      <c r="I491" s="14">
        <f ca="1">IF(ROW()=2, Table1[[#This Row],[Netto loon]], INDIRECT(ADDRESS(ROW()-1,COLUMN(F:F))))</f>
        <v>11766.442500000001</v>
      </c>
      <c r="J491" s="6">
        <f ca="1">IF(ROW()=2, 0, Table1[[#This Row],[Belastbaar loon]]-INDIRECT(ADDRESS(ROW()-1,COLUMN(A:A))))</f>
        <v>10</v>
      </c>
      <c r="K491" s="6">
        <f ca="1">Table1[[#This Row],[Netto loon]]-Table1[[#This Row],[Netto vorige schijf]]</f>
        <v>9.1461999999992258</v>
      </c>
      <c r="L491" s="2">
        <f ca="1">(Table1[[#This Row],[Bruto tov vorige schijf]]-Table1[[#This Row],[Netto tov vorige schijf]])/MAX(Table1[[#This Row],[Bruto tov vorige schijf]],1)</f>
        <v>8.5380000000077422E-2</v>
      </c>
    </row>
    <row r="492" spans="1:12" x14ac:dyDescent="0.25">
      <c r="A492" s="14">
        <v>12741</v>
      </c>
      <c r="B492" s="6">
        <f>LoonHeffing2020(Table1[[#This Row],[Belastbaar loon]])</f>
        <v>4758.7635</v>
      </c>
      <c r="C492" s="6">
        <f>AlgemeneHeffingsKorting2020(Table1[[#This Row],[Belastbaar loon]])</f>
        <v>2711</v>
      </c>
      <c r="D492" s="14">
        <f>ArbeidsKorting2020(Table1[[#This Row],[Belastbaar loon]])</f>
        <v>1091.4983999999999</v>
      </c>
      <c r="E492" s="14">
        <f>MAX(Table1[[#This Row],[Loonheffing]]-Table1[[#This Row],[Algemene Heffingskorting]]-Table1[[#This Row],[Arbeidskorting]],0)</f>
        <v>956.26510000000007</v>
      </c>
      <c r="F492" s="6">
        <f>Table1[[#This Row],[Belastbaar loon]]-Table1[[#This Row],[Belasting]]</f>
        <v>11784.734899999999</v>
      </c>
      <c r="G492" s="2">
        <f>(Table1[[#This Row],[Belastbaar loon]]-Table1[[#This Row],[Netto loon]])/Table1[[#This Row],[Belastbaar loon]]</f>
        <v>7.5054163723412642E-2</v>
      </c>
      <c r="H492" s="14">
        <f t="shared" ca="1" si="2"/>
        <v>955.41130000000044</v>
      </c>
      <c r="I492" s="14">
        <f ca="1">IF(ROW()=2, Table1[[#This Row],[Netto loon]], INDIRECT(ADDRESS(ROW()-1,COLUMN(F:F))))</f>
        <v>11775.5887</v>
      </c>
      <c r="J492" s="6">
        <f ca="1">IF(ROW()=2, 0, Table1[[#This Row],[Belastbaar loon]]-INDIRECT(ADDRESS(ROW()-1,COLUMN(A:A))))</f>
        <v>10</v>
      </c>
      <c r="K492" s="6">
        <f ca="1">Table1[[#This Row],[Netto loon]]-Table1[[#This Row],[Netto vorige schijf]]</f>
        <v>9.1461999999992258</v>
      </c>
      <c r="L492" s="2">
        <f ca="1">(Table1[[#This Row],[Bruto tov vorige schijf]]-Table1[[#This Row],[Netto tov vorige schijf]])/MAX(Table1[[#This Row],[Bruto tov vorige schijf]],1)</f>
        <v>8.5380000000077422E-2</v>
      </c>
    </row>
    <row r="493" spans="1:12" x14ac:dyDescent="0.25">
      <c r="A493" s="14">
        <v>12751</v>
      </c>
      <c r="B493" s="6">
        <f>LoonHeffing2020(Table1[[#This Row],[Belastbaar loon]])</f>
        <v>4762.4984999999997</v>
      </c>
      <c r="C493" s="6">
        <f>AlgemeneHeffingsKorting2020(Table1[[#This Row],[Belastbaar loon]])</f>
        <v>2711</v>
      </c>
      <c r="D493" s="14">
        <f>ArbeidsKorting2020(Table1[[#This Row],[Belastbaar loon]])</f>
        <v>1094.3796</v>
      </c>
      <c r="E493" s="14">
        <f>MAX(Table1[[#This Row],[Loonheffing]]-Table1[[#This Row],[Algemene Heffingskorting]]-Table1[[#This Row],[Arbeidskorting]],0)</f>
        <v>957.11889999999971</v>
      </c>
      <c r="F493" s="6">
        <f>Table1[[#This Row],[Belastbaar loon]]-Table1[[#This Row],[Belasting]]</f>
        <v>11793.881100000001</v>
      </c>
      <c r="G493" s="2">
        <f>(Table1[[#This Row],[Belastbaar loon]]-Table1[[#This Row],[Netto loon]])/Table1[[#This Row],[Belastbaar loon]]</f>
        <v>7.5062261783389497E-2</v>
      </c>
      <c r="H493" s="14">
        <f t="shared" ca="1" si="2"/>
        <v>956.26510000000007</v>
      </c>
      <c r="I493" s="14">
        <f ca="1">IF(ROW()=2, Table1[[#This Row],[Netto loon]], INDIRECT(ADDRESS(ROW()-1,COLUMN(F:F))))</f>
        <v>11784.734899999999</v>
      </c>
      <c r="J493" s="6">
        <f ca="1">IF(ROW()=2, 0, Table1[[#This Row],[Belastbaar loon]]-INDIRECT(ADDRESS(ROW()-1,COLUMN(A:A))))</f>
        <v>10</v>
      </c>
      <c r="K493" s="6">
        <f ca="1">Table1[[#This Row],[Netto loon]]-Table1[[#This Row],[Netto vorige schijf]]</f>
        <v>9.1462000000010448</v>
      </c>
      <c r="L493" s="2">
        <f ca="1">(Table1[[#This Row],[Bruto tov vorige schijf]]-Table1[[#This Row],[Netto tov vorige schijf]])/MAX(Table1[[#This Row],[Bruto tov vorige schijf]],1)</f>
        <v>8.5379999999895512E-2</v>
      </c>
    </row>
    <row r="494" spans="1:12" x14ac:dyDescent="0.25">
      <c r="A494" s="14">
        <v>12761</v>
      </c>
      <c r="B494" s="6">
        <f>LoonHeffing2020(Table1[[#This Row],[Belastbaar loon]])</f>
        <v>4766.2335000000003</v>
      </c>
      <c r="C494" s="6">
        <f>AlgemeneHeffingsKorting2020(Table1[[#This Row],[Belastbaar loon]])</f>
        <v>2711</v>
      </c>
      <c r="D494" s="14">
        <f>ArbeidsKorting2020(Table1[[#This Row],[Belastbaar loon]])</f>
        <v>1097.2608</v>
      </c>
      <c r="E494" s="14">
        <f>MAX(Table1[[#This Row],[Loonheffing]]-Table1[[#This Row],[Algemene Heffingskorting]]-Table1[[#This Row],[Arbeidskorting]],0)</f>
        <v>957.97270000000026</v>
      </c>
      <c r="F494" s="6">
        <f>Table1[[#This Row],[Belastbaar loon]]-Table1[[#This Row],[Belasting]]</f>
        <v>11803.0273</v>
      </c>
      <c r="G494" s="2">
        <f>(Table1[[#This Row],[Belastbaar loon]]-Table1[[#This Row],[Netto loon]])/Table1[[#This Row],[Belastbaar loon]]</f>
        <v>7.5070347151477174E-2</v>
      </c>
      <c r="H494" s="14">
        <f t="shared" ca="1" si="2"/>
        <v>957.11889999999971</v>
      </c>
      <c r="I494" s="14">
        <f ca="1">IF(ROW()=2, Table1[[#This Row],[Netto loon]], INDIRECT(ADDRESS(ROW()-1,COLUMN(F:F))))</f>
        <v>11793.881100000001</v>
      </c>
      <c r="J494" s="6">
        <f ca="1">IF(ROW()=2, 0, Table1[[#This Row],[Belastbaar loon]]-INDIRECT(ADDRESS(ROW()-1,COLUMN(A:A))))</f>
        <v>10</v>
      </c>
      <c r="K494" s="6">
        <f ca="1">Table1[[#This Row],[Netto loon]]-Table1[[#This Row],[Netto vorige schijf]]</f>
        <v>9.1461999999992258</v>
      </c>
      <c r="L494" s="2">
        <f ca="1">(Table1[[#This Row],[Bruto tov vorige schijf]]-Table1[[#This Row],[Netto tov vorige schijf]])/MAX(Table1[[#This Row],[Bruto tov vorige schijf]],1)</f>
        <v>8.5380000000077422E-2</v>
      </c>
    </row>
    <row r="495" spans="1:12" x14ac:dyDescent="0.25">
      <c r="A495" s="14">
        <v>12771</v>
      </c>
      <c r="B495" s="6">
        <f>LoonHeffing2020(Table1[[#This Row],[Belastbaar loon]])</f>
        <v>4769.9684999999999</v>
      </c>
      <c r="C495" s="6">
        <f>AlgemeneHeffingsKorting2020(Table1[[#This Row],[Belastbaar loon]])</f>
        <v>2711</v>
      </c>
      <c r="D495" s="14">
        <f>ArbeidsKorting2020(Table1[[#This Row],[Belastbaar loon]])</f>
        <v>1100.1420000000001</v>
      </c>
      <c r="E495" s="14">
        <f>MAX(Table1[[#This Row],[Loonheffing]]-Table1[[#This Row],[Algemene Heffingskorting]]-Table1[[#This Row],[Arbeidskorting]],0)</f>
        <v>958.8264999999999</v>
      </c>
      <c r="F495" s="6">
        <f>Table1[[#This Row],[Belastbaar loon]]-Table1[[#This Row],[Belasting]]</f>
        <v>11812.173500000001</v>
      </c>
      <c r="G495" s="2">
        <f>(Table1[[#This Row],[Belastbaar loon]]-Table1[[#This Row],[Netto loon]])/Table1[[#This Row],[Belastbaar loon]]</f>
        <v>7.5078419857489559E-2</v>
      </c>
      <c r="H495" s="14">
        <f t="shared" ca="1" si="2"/>
        <v>957.97270000000026</v>
      </c>
      <c r="I495" s="14">
        <f ca="1">IF(ROW()=2, Table1[[#This Row],[Netto loon]], INDIRECT(ADDRESS(ROW()-1,COLUMN(F:F))))</f>
        <v>11803.0273</v>
      </c>
      <c r="J495" s="6">
        <f ca="1">IF(ROW()=2, 0, Table1[[#This Row],[Belastbaar loon]]-INDIRECT(ADDRESS(ROW()-1,COLUMN(A:A))))</f>
        <v>10</v>
      </c>
      <c r="K495" s="6">
        <f ca="1">Table1[[#This Row],[Netto loon]]-Table1[[#This Row],[Netto vorige schijf]]</f>
        <v>9.1462000000010448</v>
      </c>
      <c r="L495" s="2">
        <f ca="1">(Table1[[#This Row],[Bruto tov vorige schijf]]-Table1[[#This Row],[Netto tov vorige schijf]])/MAX(Table1[[#This Row],[Bruto tov vorige schijf]],1)</f>
        <v>8.5379999999895512E-2</v>
      </c>
    </row>
    <row r="496" spans="1:12" x14ac:dyDescent="0.25">
      <c r="A496" s="14">
        <v>12781</v>
      </c>
      <c r="B496" s="6">
        <f>LoonHeffing2020(Table1[[#This Row],[Belastbaar loon]])</f>
        <v>4773.7034999999996</v>
      </c>
      <c r="C496" s="6">
        <f>AlgemeneHeffingsKorting2020(Table1[[#This Row],[Belastbaar loon]])</f>
        <v>2711</v>
      </c>
      <c r="D496" s="14">
        <f>ArbeidsKorting2020(Table1[[#This Row],[Belastbaar loon]])</f>
        <v>1103.0231999999999</v>
      </c>
      <c r="E496" s="14">
        <f>MAX(Table1[[#This Row],[Loonheffing]]-Table1[[#This Row],[Algemene Heffingskorting]]-Table1[[#This Row],[Arbeidskorting]],0)</f>
        <v>959.68029999999976</v>
      </c>
      <c r="F496" s="6">
        <f>Table1[[#This Row],[Belastbaar loon]]-Table1[[#This Row],[Belasting]]</f>
        <v>11821.3197</v>
      </c>
      <c r="G496" s="2">
        <f>(Table1[[#This Row],[Belastbaar loon]]-Table1[[#This Row],[Netto loon]])/Table1[[#This Row],[Belastbaar loon]]</f>
        <v>7.5086479931147795E-2</v>
      </c>
      <c r="H496" s="14">
        <f t="shared" ca="1" si="2"/>
        <v>958.8264999999999</v>
      </c>
      <c r="I496" s="14">
        <f ca="1">IF(ROW()=2, Table1[[#This Row],[Netto loon]], INDIRECT(ADDRESS(ROW()-1,COLUMN(F:F))))</f>
        <v>11812.173500000001</v>
      </c>
      <c r="J496" s="6">
        <f ca="1">IF(ROW()=2, 0, Table1[[#This Row],[Belastbaar loon]]-INDIRECT(ADDRESS(ROW()-1,COLUMN(A:A))))</f>
        <v>10</v>
      </c>
      <c r="K496" s="6">
        <f ca="1">Table1[[#This Row],[Netto loon]]-Table1[[#This Row],[Netto vorige schijf]]</f>
        <v>9.1461999999992258</v>
      </c>
      <c r="L496" s="2">
        <f ca="1">(Table1[[#This Row],[Bruto tov vorige schijf]]-Table1[[#This Row],[Netto tov vorige schijf]])/MAX(Table1[[#This Row],[Bruto tov vorige schijf]],1)</f>
        <v>8.5380000000077422E-2</v>
      </c>
    </row>
    <row r="497" spans="1:12" x14ac:dyDescent="0.25">
      <c r="A497" s="14">
        <v>12791</v>
      </c>
      <c r="B497" s="6">
        <f>LoonHeffing2020(Table1[[#This Row],[Belastbaar loon]])</f>
        <v>4777.4385000000002</v>
      </c>
      <c r="C497" s="6">
        <f>AlgemeneHeffingsKorting2020(Table1[[#This Row],[Belastbaar loon]])</f>
        <v>2711</v>
      </c>
      <c r="D497" s="14">
        <f>ArbeidsKorting2020(Table1[[#This Row],[Belastbaar loon]])</f>
        <v>1105.9043999999999</v>
      </c>
      <c r="E497" s="14">
        <f>MAX(Table1[[#This Row],[Loonheffing]]-Table1[[#This Row],[Algemene Heffingskorting]]-Table1[[#This Row],[Arbeidskorting]],0)</f>
        <v>960.53410000000031</v>
      </c>
      <c r="F497" s="6">
        <f>Table1[[#This Row],[Belastbaar loon]]-Table1[[#This Row],[Belasting]]</f>
        <v>11830.465899999999</v>
      </c>
      <c r="G497" s="2">
        <f>(Table1[[#This Row],[Belastbaar loon]]-Table1[[#This Row],[Netto loon]])/Table1[[#This Row],[Belastbaar loon]]</f>
        <v>7.5094527402079642E-2</v>
      </c>
      <c r="H497" s="14">
        <f t="shared" ca="1" si="2"/>
        <v>959.68029999999976</v>
      </c>
      <c r="I497" s="14">
        <f ca="1">IF(ROW()=2, Table1[[#This Row],[Netto loon]], INDIRECT(ADDRESS(ROW()-1,COLUMN(F:F))))</f>
        <v>11821.3197</v>
      </c>
      <c r="J497" s="6">
        <f ca="1">IF(ROW()=2, 0, Table1[[#This Row],[Belastbaar loon]]-INDIRECT(ADDRESS(ROW()-1,COLUMN(A:A))))</f>
        <v>10</v>
      </c>
      <c r="K497" s="6">
        <f ca="1">Table1[[#This Row],[Netto loon]]-Table1[[#This Row],[Netto vorige schijf]]</f>
        <v>9.1461999999992258</v>
      </c>
      <c r="L497" s="2">
        <f ca="1">(Table1[[#This Row],[Bruto tov vorige schijf]]-Table1[[#This Row],[Netto tov vorige schijf]])/MAX(Table1[[#This Row],[Bruto tov vorige schijf]],1)</f>
        <v>8.5380000000077422E-2</v>
      </c>
    </row>
    <row r="498" spans="1:12" x14ac:dyDescent="0.25">
      <c r="A498" s="14">
        <v>12801</v>
      </c>
      <c r="B498" s="6">
        <f>LoonHeffing2020(Table1[[#This Row],[Belastbaar loon]])</f>
        <v>4781.1734999999999</v>
      </c>
      <c r="C498" s="6">
        <f>AlgemeneHeffingsKorting2020(Table1[[#This Row],[Belastbaar loon]])</f>
        <v>2711</v>
      </c>
      <c r="D498" s="14">
        <f>ArbeidsKorting2020(Table1[[#This Row],[Belastbaar loon]])</f>
        <v>1108.7855999999999</v>
      </c>
      <c r="E498" s="14">
        <f>MAX(Table1[[#This Row],[Loonheffing]]-Table1[[#This Row],[Algemene Heffingskorting]]-Table1[[#This Row],[Arbeidskorting]],0)</f>
        <v>961.38789999999995</v>
      </c>
      <c r="F498" s="6">
        <f>Table1[[#This Row],[Belastbaar loon]]-Table1[[#This Row],[Belasting]]</f>
        <v>11839.6121</v>
      </c>
      <c r="G498" s="2">
        <f>(Table1[[#This Row],[Belastbaar loon]]-Table1[[#This Row],[Netto loon]])/Table1[[#This Row],[Belastbaar loon]]</f>
        <v>7.5102562299820305E-2</v>
      </c>
      <c r="H498" s="14">
        <f t="shared" ca="1" si="2"/>
        <v>960.53410000000031</v>
      </c>
      <c r="I498" s="14">
        <f ca="1">IF(ROW()=2, Table1[[#This Row],[Netto loon]], INDIRECT(ADDRESS(ROW()-1,COLUMN(F:F))))</f>
        <v>11830.465899999999</v>
      </c>
      <c r="J498" s="6">
        <f ca="1">IF(ROW()=2, 0, Table1[[#This Row],[Belastbaar loon]]-INDIRECT(ADDRESS(ROW()-1,COLUMN(A:A))))</f>
        <v>10</v>
      </c>
      <c r="K498" s="6">
        <f ca="1">Table1[[#This Row],[Netto loon]]-Table1[[#This Row],[Netto vorige schijf]]</f>
        <v>9.1462000000010448</v>
      </c>
      <c r="L498" s="2">
        <f ca="1">(Table1[[#This Row],[Bruto tov vorige schijf]]-Table1[[#This Row],[Netto tov vorige schijf]])/MAX(Table1[[#This Row],[Bruto tov vorige schijf]],1)</f>
        <v>8.5379999999895512E-2</v>
      </c>
    </row>
    <row r="499" spans="1:12" x14ac:dyDescent="0.25">
      <c r="A499" s="14">
        <v>12811</v>
      </c>
      <c r="B499" s="6">
        <f>LoonHeffing2020(Table1[[#This Row],[Belastbaar loon]])</f>
        <v>4784.9084999999995</v>
      </c>
      <c r="C499" s="6">
        <f>AlgemeneHeffingsKorting2020(Table1[[#This Row],[Belastbaar loon]])</f>
        <v>2711</v>
      </c>
      <c r="D499" s="14">
        <f>ArbeidsKorting2020(Table1[[#This Row],[Belastbaar loon]])</f>
        <v>1111.6668</v>
      </c>
      <c r="E499" s="14">
        <f>MAX(Table1[[#This Row],[Loonheffing]]-Table1[[#This Row],[Algemene Heffingskorting]]-Table1[[#This Row],[Arbeidskorting]],0)</f>
        <v>962.24169999999958</v>
      </c>
      <c r="F499" s="6">
        <f>Table1[[#This Row],[Belastbaar loon]]-Table1[[#This Row],[Belasting]]</f>
        <v>11848.758300000001</v>
      </c>
      <c r="G499" s="2">
        <f>(Table1[[#This Row],[Belastbaar loon]]-Table1[[#This Row],[Netto loon]])/Table1[[#This Row],[Belastbaar loon]]</f>
        <v>7.5110584653813026E-2</v>
      </c>
      <c r="H499" s="14">
        <f t="shared" ca="1" si="2"/>
        <v>961.38789999999995</v>
      </c>
      <c r="I499" s="14">
        <f ca="1">IF(ROW()=2, Table1[[#This Row],[Netto loon]], INDIRECT(ADDRESS(ROW()-1,COLUMN(F:F))))</f>
        <v>11839.6121</v>
      </c>
      <c r="J499" s="6">
        <f ca="1">IF(ROW()=2, 0, Table1[[#This Row],[Belastbaar loon]]-INDIRECT(ADDRESS(ROW()-1,COLUMN(A:A))))</f>
        <v>10</v>
      </c>
      <c r="K499" s="6">
        <f ca="1">Table1[[#This Row],[Netto loon]]-Table1[[#This Row],[Netto vorige schijf]]</f>
        <v>9.1462000000010448</v>
      </c>
      <c r="L499" s="2">
        <f ca="1">(Table1[[#This Row],[Bruto tov vorige schijf]]-Table1[[#This Row],[Netto tov vorige schijf]])/MAX(Table1[[#This Row],[Bruto tov vorige schijf]],1)</f>
        <v>8.5379999999895512E-2</v>
      </c>
    </row>
    <row r="500" spans="1:12" x14ac:dyDescent="0.25">
      <c r="A500" s="14">
        <v>12821</v>
      </c>
      <c r="B500" s="6">
        <f>LoonHeffing2020(Table1[[#This Row],[Belastbaar loon]])</f>
        <v>4788.6435000000001</v>
      </c>
      <c r="C500" s="6">
        <f>AlgemeneHeffingsKorting2020(Table1[[#This Row],[Belastbaar loon]])</f>
        <v>2711</v>
      </c>
      <c r="D500" s="14">
        <f>ArbeidsKorting2020(Table1[[#This Row],[Belastbaar loon]])</f>
        <v>1114.548</v>
      </c>
      <c r="E500" s="14">
        <f>MAX(Table1[[#This Row],[Loonheffing]]-Table1[[#This Row],[Algemene Heffingskorting]]-Table1[[#This Row],[Arbeidskorting]],0)</f>
        <v>963.09550000000013</v>
      </c>
      <c r="F500" s="6">
        <f>Table1[[#This Row],[Belastbaar loon]]-Table1[[#This Row],[Belasting]]</f>
        <v>11857.904500000001</v>
      </c>
      <c r="G500" s="2">
        <f>(Table1[[#This Row],[Belastbaar loon]]-Table1[[#This Row],[Netto loon]])/Table1[[#This Row],[Belastbaar loon]]</f>
        <v>7.5118594493409213E-2</v>
      </c>
      <c r="H500" s="14">
        <f t="shared" ca="1" si="2"/>
        <v>962.24169999999958</v>
      </c>
      <c r="I500" s="14">
        <f ca="1">IF(ROW()=2, Table1[[#This Row],[Netto loon]], INDIRECT(ADDRESS(ROW()-1,COLUMN(F:F))))</f>
        <v>11848.758300000001</v>
      </c>
      <c r="J500" s="6">
        <f ca="1">IF(ROW()=2, 0, Table1[[#This Row],[Belastbaar loon]]-INDIRECT(ADDRESS(ROW()-1,COLUMN(A:A))))</f>
        <v>10</v>
      </c>
      <c r="K500" s="6">
        <f ca="1">Table1[[#This Row],[Netto loon]]-Table1[[#This Row],[Netto vorige schijf]]</f>
        <v>9.1461999999992258</v>
      </c>
      <c r="L500" s="2">
        <f ca="1">(Table1[[#This Row],[Bruto tov vorige schijf]]-Table1[[#This Row],[Netto tov vorige schijf]])/MAX(Table1[[#This Row],[Bruto tov vorige schijf]],1)</f>
        <v>8.5380000000077422E-2</v>
      </c>
    </row>
    <row r="501" spans="1:12" x14ac:dyDescent="0.25">
      <c r="A501" s="14">
        <v>12831</v>
      </c>
      <c r="B501" s="6">
        <f>LoonHeffing2020(Table1[[#This Row],[Belastbaar loon]])</f>
        <v>4792.3784999999998</v>
      </c>
      <c r="C501" s="6">
        <f>AlgemeneHeffingsKorting2020(Table1[[#This Row],[Belastbaar loon]])</f>
        <v>2711</v>
      </c>
      <c r="D501" s="14">
        <f>ArbeidsKorting2020(Table1[[#This Row],[Belastbaar loon]])</f>
        <v>1117.4292</v>
      </c>
      <c r="E501" s="14">
        <f>MAX(Table1[[#This Row],[Loonheffing]]-Table1[[#This Row],[Algemene Heffingskorting]]-Table1[[#This Row],[Arbeidskorting]],0)</f>
        <v>963.94929999999977</v>
      </c>
      <c r="F501" s="6">
        <f>Table1[[#This Row],[Belastbaar loon]]-Table1[[#This Row],[Belasting]]</f>
        <v>11867.0507</v>
      </c>
      <c r="G501" s="2">
        <f>(Table1[[#This Row],[Belastbaar loon]]-Table1[[#This Row],[Netto loon]])/Table1[[#This Row],[Belastbaar loon]]</f>
        <v>7.5126591847868462E-2</v>
      </c>
      <c r="H501" s="14">
        <f t="shared" ca="1" si="2"/>
        <v>963.09550000000013</v>
      </c>
      <c r="I501" s="14">
        <f ca="1">IF(ROW()=2, Table1[[#This Row],[Netto loon]], INDIRECT(ADDRESS(ROW()-1,COLUMN(F:F))))</f>
        <v>11857.904500000001</v>
      </c>
      <c r="J501" s="6">
        <f ca="1">IF(ROW()=2, 0, Table1[[#This Row],[Belastbaar loon]]-INDIRECT(ADDRESS(ROW()-1,COLUMN(A:A))))</f>
        <v>10</v>
      </c>
      <c r="K501" s="6">
        <f ca="1">Table1[[#This Row],[Netto loon]]-Table1[[#This Row],[Netto vorige schijf]]</f>
        <v>9.1461999999992258</v>
      </c>
      <c r="L501" s="2">
        <f ca="1">(Table1[[#This Row],[Bruto tov vorige schijf]]-Table1[[#This Row],[Netto tov vorige schijf]])/MAX(Table1[[#This Row],[Bruto tov vorige schijf]],1)</f>
        <v>8.5380000000077422E-2</v>
      </c>
    </row>
    <row r="502" spans="1:12" x14ac:dyDescent="0.25">
      <c r="A502" s="14">
        <v>12841</v>
      </c>
      <c r="B502" s="6">
        <f>LoonHeffing2020(Table1[[#This Row],[Belastbaar loon]])</f>
        <v>4796.1135000000004</v>
      </c>
      <c r="C502" s="6">
        <f>AlgemeneHeffingsKorting2020(Table1[[#This Row],[Belastbaar loon]])</f>
        <v>2711</v>
      </c>
      <c r="D502" s="14">
        <f>ArbeidsKorting2020(Table1[[#This Row],[Belastbaar loon]])</f>
        <v>1120.3104000000001</v>
      </c>
      <c r="E502" s="14">
        <f>MAX(Table1[[#This Row],[Loonheffing]]-Table1[[#This Row],[Algemene Heffingskorting]]-Table1[[#This Row],[Arbeidskorting]],0)</f>
        <v>964.80310000000031</v>
      </c>
      <c r="F502" s="6">
        <f>Table1[[#This Row],[Belastbaar loon]]-Table1[[#This Row],[Belasting]]</f>
        <v>11876.196899999999</v>
      </c>
      <c r="G502" s="2">
        <f>(Table1[[#This Row],[Belastbaar loon]]-Table1[[#This Row],[Netto loon]])/Table1[[#This Row],[Belastbaar loon]]</f>
        <v>7.5134576746359399E-2</v>
      </c>
      <c r="H502" s="14">
        <f t="shared" ca="1" si="2"/>
        <v>963.94929999999977</v>
      </c>
      <c r="I502" s="14">
        <f ca="1">IF(ROW()=2, Table1[[#This Row],[Netto loon]], INDIRECT(ADDRESS(ROW()-1,COLUMN(F:F))))</f>
        <v>11867.0507</v>
      </c>
      <c r="J502" s="6">
        <f ca="1">IF(ROW()=2, 0, Table1[[#This Row],[Belastbaar loon]]-INDIRECT(ADDRESS(ROW()-1,COLUMN(A:A))))</f>
        <v>10</v>
      </c>
      <c r="K502" s="6">
        <f ca="1">Table1[[#This Row],[Netto loon]]-Table1[[#This Row],[Netto vorige schijf]]</f>
        <v>9.1461999999992258</v>
      </c>
      <c r="L502" s="2">
        <f ca="1">(Table1[[#This Row],[Bruto tov vorige schijf]]-Table1[[#This Row],[Netto tov vorige schijf]])/MAX(Table1[[#This Row],[Bruto tov vorige schijf]],1)</f>
        <v>8.5380000000077422E-2</v>
      </c>
    </row>
    <row r="503" spans="1:12" x14ac:dyDescent="0.25">
      <c r="A503" s="14">
        <v>12851</v>
      </c>
      <c r="B503" s="6">
        <f>LoonHeffing2020(Table1[[#This Row],[Belastbaar loon]])</f>
        <v>4799.8485000000001</v>
      </c>
      <c r="C503" s="6">
        <f>AlgemeneHeffingsKorting2020(Table1[[#This Row],[Belastbaar loon]])</f>
        <v>2711</v>
      </c>
      <c r="D503" s="14">
        <f>ArbeidsKorting2020(Table1[[#This Row],[Belastbaar loon]])</f>
        <v>1123.1915999999999</v>
      </c>
      <c r="E503" s="14">
        <f>MAX(Table1[[#This Row],[Loonheffing]]-Table1[[#This Row],[Algemene Heffingskorting]]-Table1[[#This Row],[Arbeidskorting]],0)</f>
        <v>965.65690000000018</v>
      </c>
      <c r="F503" s="6">
        <f>Table1[[#This Row],[Belastbaar loon]]-Table1[[#This Row],[Belasting]]</f>
        <v>11885.3431</v>
      </c>
      <c r="G503" s="2">
        <f>(Table1[[#This Row],[Belastbaar loon]]-Table1[[#This Row],[Netto loon]])/Table1[[#This Row],[Belastbaar loon]]</f>
        <v>7.5142549217959695E-2</v>
      </c>
      <c r="H503" s="14">
        <f t="shared" ca="1" si="2"/>
        <v>964.80310000000031</v>
      </c>
      <c r="I503" s="14">
        <f ca="1">IF(ROW()=2, Table1[[#This Row],[Netto loon]], INDIRECT(ADDRESS(ROW()-1,COLUMN(F:F))))</f>
        <v>11876.196899999999</v>
      </c>
      <c r="J503" s="6">
        <f ca="1">IF(ROW()=2, 0, Table1[[#This Row],[Belastbaar loon]]-INDIRECT(ADDRESS(ROW()-1,COLUMN(A:A))))</f>
        <v>10</v>
      </c>
      <c r="K503" s="6">
        <f ca="1">Table1[[#This Row],[Netto loon]]-Table1[[#This Row],[Netto vorige schijf]]</f>
        <v>9.1462000000010448</v>
      </c>
      <c r="L503" s="2">
        <f ca="1">(Table1[[#This Row],[Bruto tov vorige schijf]]-Table1[[#This Row],[Netto tov vorige schijf]])/MAX(Table1[[#This Row],[Bruto tov vorige schijf]],1)</f>
        <v>8.5379999999895512E-2</v>
      </c>
    </row>
    <row r="504" spans="1:12" x14ac:dyDescent="0.25">
      <c r="A504" s="14">
        <v>12861</v>
      </c>
      <c r="B504" s="6">
        <f>LoonHeffing2020(Table1[[#This Row],[Belastbaar loon]])</f>
        <v>4803.5834999999997</v>
      </c>
      <c r="C504" s="6">
        <f>AlgemeneHeffingsKorting2020(Table1[[#This Row],[Belastbaar loon]])</f>
        <v>2711</v>
      </c>
      <c r="D504" s="14">
        <f>ArbeidsKorting2020(Table1[[#This Row],[Belastbaar loon]])</f>
        <v>1126.0727999999999</v>
      </c>
      <c r="E504" s="14">
        <f>MAX(Table1[[#This Row],[Loonheffing]]-Table1[[#This Row],[Algemene Heffingskorting]]-Table1[[#This Row],[Arbeidskorting]],0)</f>
        <v>966.51069999999982</v>
      </c>
      <c r="F504" s="6">
        <f>Table1[[#This Row],[Belastbaar loon]]-Table1[[#This Row],[Belasting]]</f>
        <v>11894.489300000001</v>
      </c>
      <c r="G504" s="2">
        <f>(Table1[[#This Row],[Belastbaar loon]]-Table1[[#This Row],[Netto loon]])/Table1[[#This Row],[Belastbaar loon]]</f>
        <v>7.5150509291656856E-2</v>
      </c>
      <c r="H504" s="14">
        <f t="shared" ca="1" si="2"/>
        <v>965.65690000000018</v>
      </c>
      <c r="I504" s="14">
        <f ca="1">IF(ROW()=2, Table1[[#This Row],[Netto loon]], INDIRECT(ADDRESS(ROW()-1,COLUMN(F:F))))</f>
        <v>11885.3431</v>
      </c>
      <c r="J504" s="6">
        <f ca="1">IF(ROW()=2, 0, Table1[[#This Row],[Belastbaar loon]]-INDIRECT(ADDRESS(ROW()-1,COLUMN(A:A))))</f>
        <v>10</v>
      </c>
      <c r="K504" s="6">
        <f ca="1">Table1[[#This Row],[Netto loon]]-Table1[[#This Row],[Netto vorige schijf]]</f>
        <v>9.1462000000010448</v>
      </c>
      <c r="L504" s="2">
        <f ca="1">(Table1[[#This Row],[Bruto tov vorige schijf]]-Table1[[#This Row],[Netto tov vorige schijf]])/MAX(Table1[[#This Row],[Bruto tov vorige schijf]],1)</f>
        <v>8.5379999999895512E-2</v>
      </c>
    </row>
    <row r="505" spans="1:12" x14ac:dyDescent="0.25">
      <c r="A505" s="14">
        <v>12871</v>
      </c>
      <c r="B505" s="6">
        <f>LoonHeffing2020(Table1[[#This Row],[Belastbaar loon]])</f>
        <v>4807.3185000000003</v>
      </c>
      <c r="C505" s="6">
        <f>AlgemeneHeffingsKorting2020(Table1[[#This Row],[Belastbaar loon]])</f>
        <v>2711</v>
      </c>
      <c r="D505" s="14">
        <f>ArbeidsKorting2020(Table1[[#This Row],[Belastbaar loon]])</f>
        <v>1128.954</v>
      </c>
      <c r="E505" s="14">
        <f>MAX(Table1[[#This Row],[Loonheffing]]-Table1[[#This Row],[Algemene Heffingskorting]]-Table1[[#This Row],[Arbeidskorting]],0)</f>
        <v>967.36450000000036</v>
      </c>
      <c r="F505" s="6">
        <f>Table1[[#This Row],[Belastbaar loon]]-Table1[[#This Row],[Belasting]]</f>
        <v>11903.6355</v>
      </c>
      <c r="G505" s="2">
        <f>(Table1[[#This Row],[Belastbaar loon]]-Table1[[#This Row],[Netto loon]])/Table1[[#This Row],[Belastbaar loon]]</f>
        <v>7.515845699634835E-2</v>
      </c>
      <c r="H505" s="14">
        <f t="shared" ca="1" si="2"/>
        <v>966.51069999999982</v>
      </c>
      <c r="I505" s="14">
        <f ca="1">IF(ROW()=2, Table1[[#This Row],[Netto loon]], INDIRECT(ADDRESS(ROW()-1,COLUMN(F:F))))</f>
        <v>11894.489300000001</v>
      </c>
      <c r="J505" s="6">
        <f ca="1">IF(ROW()=2, 0, Table1[[#This Row],[Belastbaar loon]]-INDIRECT(ADDRESS(ROW()-1,COLUMN(A:A))))</f>
        <v>10</v>
      </c>
      <c r="K505" s="6">
        <f ca="1">Table1[[#This Row],[Netto loon]]-Table1[[#This Row],[Netto vorige schijf]]</f>
        <v>9.1461999999992258</v>
      </c>
      <c r="L505" s="2">
        <f ca="1">(Table1[[#This Row],[Bruto tov vorige schijf]]-Table1[[#This Row],[Netto tov vorige schijf]])/MAX(Table1[[#This Row],[Bruto tov vorige schijf]],1)</f>
        <v>8.5380000000077422E-2</v>
      </c>
    </row>
    <row r="506" spans="1:12" x14ac:dyDescent="0.25">
      <c r="A506" s="14">
        <v>12881</v>
      </c>
      <c r="B506" s="6">
        <f>LoonHeffing2020(Table1[[#This Row],[Belastbaar loon]])</f>
        <v>4811.0535</v>
      </c>
      <c r="C506" s="6">
        <f>AlgemeneHeffingsKorting2020(Table1[[#This Row],[Belastbaar loon]])</f>
        <v>2711</v>
      </c>
      <c r="D506" s="14">
        <f>ArbeidsKorting2020(Table1[[#This Row],[Belastbaar loon]])</f>
        <v>1131.8352</v>
      </c>
      <c r="E506" s="14">
        <f>MAX(Table1[[#This Row],[Loonheffing]]-Table1[[#This Row],[Algemene Heffingskorting]]-Table1[[#This Row],[Arbeidskorting]],0)</f>
        <v>968.2183</v>
      </c>
      <c r="F506" s="6">
        <f>Table1[[#This Row],[Belastbaar loon]]-Table1[[#This Row],[Belasting]]</f>
        <v>11912.7817</v>
      </c>
      <c r="G506" s="2">
        <f>(Table1[[#This Row],[Belastbaar loon]]-Table1[[#This Row],[Netto loon]])/Table1[[#This Row],[Belastbaar loon]]</f>
        <v>7.5166392360841591E-2</v>
      </c>
      <c r="H506" s="14">
        <f t="shared" ca="1" si="2"/>
        <v>967.36450000000036</v>
      </c>
      <c r="I506" s="14">
        <f ca="1">IF(ROW()=2, Table1[[#This Row],[Netto loon]], INDIRECT(ADDRESS(ROW()-1,COLUMN(F:F))))</f>
        <v>11903.6355</v>
      </c>
      <c r="J506" s="6">
        <f ca="1">IF(ROW()=2, 0, Table1[[#This Row],[Belastbaar loon]]-INDIRECT(ADDRESS(ROW()-1,COLUMN(A:A))))</f>
        <v>10</v>
      </c>
      <c r="K506" s="6">
        <f ca="1">Table1[[#This Row],[Netto loon]]-Table1[[#This Row],[Netto vorige schijf]]</f>
        <v>9.1461999999992258</v>
      </c>
      <c r="L506" s="2">
        <f ca="1">(Table1[[#This Row],[Bruto tov vorige schijf]]-Table1[[#This Row],[Netto tov vorige schijf]])/MAX(Table1[[#This Row],[Bruto tov vorige schijf]],1)</f>
        <v>8.5380000000077422E-2</v>
      </c>
    </row>
    <row r="507" spans="1:12" x14ac:dyDescent="0.25">
      <c r="A507" s="14">
        <v>12891</v>
      </c>
      <c r="B507" s="6">
        <f>LoonHeffing2020(Table1[[#This Row],[Belastbaar loon]])</f>
        <v>4814.7884999999997</v>
      </c>
      <c r="C507" s="6">
        <f>AlgemeneHeffingsKorting2020(Table1[[#This Row],[Belastbaar loon]])</f>
        <v>2711</v>
      </c>
      <c r="D507" s="14">
        <f>ArbeidsKorting2020(Table1[[#This Row],[Belastbaar loon]])</f>
        <v>1134.7164</v>
      </c>
      <c r="E507" s="14">
        <f>MAX(Table1[[#This Row],[Loonheffing]]-Table1[[#This Row],[Algemene Heffingskorting]]-Table1[[#This Row],[Arbeidskorting]],0)</f>
        <v>969.07209999999964</v>
      </c>
      <c r="F507" s="6">
        <f>Table1[[#This Row],[Belastbaar loon]]-Table1[[#This Row],[Belasting]]</f>
        <v>11921.927900000001</v>
      </c>
      <c r="G507" s="2">
        <f>(Table1[[#This Row],[Belastbaar loon]]-Table1[[#This Row],[Netto loon]])/Table1[[#This Row],[Belastbaar loon]]</f>
        <v>7.5174315413854581E-2</v>
      </c>
      <c r="H507" s="14">
        <f t="shared" ca="1" si="2"/>
        <v>968.2183</v>
      </c>
      <c r="I507" s="14">
        <f ca="1">IF(ROW()=2, Table1[[#This Row],[Netto loon]], INDIRECT(ADDRESS(ROW()-1,COLUMN(F:F))))</f>
        <v>11912.7817</v>
      </c>
      <c r="J507" s="6">
        <f ca="1">IF(ROW()=2, 0, Table1[[#This Row],[Belastbaar loon]]-INDIRECT(ADDRESS(ROW()-1,COLUMN(A:A))))</f>
        <v>10</v>
      </c>
      <c r="K507" s="6">
        <f ca="1">Table1[[#This Row],[Netto loon]]-Table1[[#This Row],[Netto vorige schijf]]</f>
        <v>9.1462000000010448</v>
      </c>
      <c r="L507" s="2">
        <f ca="1">(Table1[[#This Row],[Bruto tov vorige schijf]]-Table1[[#This Row],[Netto tov vorige schijf]])/MAX(Table1[[#This Row],[Bruto tov vorige schijf]],1)</f>
        <v>8.5379999999895512E-2</v>
      </c>
    </row>
    <row r="508" spans="1:12" x14ac:dyDescent="0.25">
      <c r="A508" s="14">
        <v>12901</v>
      </c>
      <c r="B508" s="6">
        <f>LoonHeffing2020(Table1[[#This Row],[Belastbaar loon]])</f>
        <v>4818.5235000000002</v>
      </c>
      <c r="C508" s="6">
        <f>AlgemeneHeffingsKorting2020(Table1[[#This Row],[Belastbaar loon]])</f>
        <v>2711</v>
      </c>
      <c r="D508" s="14">
        <f>ArbeidsKorting2020(Table1[[#This Row],[Belastbaar loon]])</f>
        <v>1137.5976000000001</v>
      </c>
      <c r="E508" s="14">
        <f>MAX(Table1[[#This Row],[Loonheffing]]-Table1[[#This Row],[Algemene Heffingskorting]]-Table1[[#This Row],[Arbeidskorting]],0)</f>
        <v>969.92590000000018</v>
      </c>
      <c r="F508" s="6">
        <f>Table1[[#This Row],[Belastbaar loon]]-Table1[[#This Row],[Belasting]]</f>
        <v>11931.0741</v>
      </c>
      <c r="G508" s="2">
        <f>(Table1[[#This Row],[Belastbaar loon]]-Table1[[#This Row],[Netto loon]])/Table1[[#This Row],[Belastbaar loon]]</f>
        <v>7.5182226184016751E-2</v>
      </c>
      <c r="H508" s="14">
        <f t="shared" ca="1" si="2"/>
        <v>969.07209999999964</v>
      </c>
      <c r="I508" s="14">
        <f ca="1">IF(ROW()=2, Table1[[#This Row],[Netto loon]], INDIRECT(ADDRESS(ROW()-1,COLUMN(F:F))))</f>
        <v>11921.927900000001</v>
      </c>
      <c r="J508" s="6">
        <f ca="1">IF(ROW()=2, 0, Table1[[#This Row],[Belastbaar loon]]-INDIRECT(ADDRESS(ROW()-1,COLUMN(A:A))))</f>
        <v>10</v>
      </c>
      <c r="K508" s="6">
        <f ca="1">Table1[[#This Row],[Netto loon]]-Table1[[#This Row],[Netto vorige schijf]]</f>
        <v>9.1461999999992258</v>
      </c>
      <c r="L508" s="2">
        <f ca="1">(Table1[[#This Row],[Bruto tov vorige schijf]]-Table1[[#This Row],[Netto tov vorige schijf]])/MAX(Table1[[#This Row],[Bruto tov vorige schijf]],1)</f>
        <v>8.5380000000077422E-2</v>
      </c>
    </row>
    <row r="509" spans="1:12" x14ac:dyDescent="0.25">
      <c r="A509" s="14">
        <v>12911</v>
      </c>
      <c r="B509" s="6">
        <f>LoonHeffing2020(Table1[[#This Row],[Belastbaar loon]])</f>
        <v>4822.2584999999999</v>
      </c>
      <c r="C509" s="6">
        <f>AlgemeneHeffingsKorting2020(Table1[[#This Row],[Belastbaar loon]])</f>
        <v>2711</v>
      </c>
      <c r="D509" s="14">
        <f>ArbeidsKorting2020(Table1[[#This Row],[Belastbaar loon]])</f>
        <v>1140.4787999999999</v>
      </c>
      <c r="E509" s="14">
        <f>MAX(Table1[[#This Row],[Loonheffing]]-Table1[[#This Row],[Algemene Heffingskorting]]-Table1[[#This Row],[Arbeidskorting]],0)</f>
        <v>970.77970000000005</v>
      </c>
      <c r="F509" s="6">
        <f>Table1[[#This Row],[Belastbaar loon]]-Table1[[#This Row],[Belasting]]</f>
        <v>11940.220300000001</v>
      </c>
      <c r="G509" s="2">
        <f>(Table1[[#This Row],[Belastbaar loon]]-Table1[[#This Row],[Netto loon]])/Table1[[#This Row],[Belastbaar loon]]</f>
        <v>7.5190124699868258E-2</v>
      </c>
      <c r="H509" s="14">
        <f t="shared" ca="1" si="2"/>
        <v>969.92590000000018</v>
      </c>
      <c r="I509" s="14">
        <f ca="1">IF(ROW()=2, Table1[[#This Row],[Netto loon]], INDIRECT(ADDRESS(ROW()-1,COLUMN(F:F))))</f>
        <v>11931.0741</v>
      </c>
      <c r="J509" s="6">
        <f ca="1">IF(ROW()=2, 0, Table1[[#This Row],[Belastbaar loon]]-INDIRECT(ADDRESS(ROW()-1,COLUMN(A:A))))</f>
        <v>10</v>
      </c>
      <c r="K509" s="6">
        <f ca="1">Table1[[#This Row],[Netto loon]]-Table1[[#This Row],[Netto vorige schijf]]</f>
        <v>9.1462000000010448</v>
      </c>
      <c r="L509" s="2">
        <f ca="1">(Table1[[#This Row],[Bruto tov vorige schijf]]-Table1[[#This Row],[Netto tov vorige schijf]])/MAX(Table1[[#This Row],[Bruto tov vorige schijf]],1)</f>
        <v>8.5379999999895512E-2</v>
      </c>
    </row>
    <row r="510" spans="1:12" x14ac:dyDescent="0.25">
      <c r="A510" s="14">
        <v>12921</v>
      </c>
      <c r="B510" s="6">
        <f>LoonHeffing2020(Table1[[#This Row],[Belastbaar loon]])</f>
        <v>4825.9934999999996</v>
      </c>
      <c r="C510" s="6">
        <f>AlgemeneHeffingsKorting2020(Table1[[#This Row],[Belastbaar loon]])</f>
        <v>2711</v>
      </c>
      <c r="D510" s="14">
        <f>ArbeidsKorting2020(Table1[[#This Row],[Belastbaar loon]])</f>
        <v>1143.3599999999999</v>
      </c>
      <c r="E510" s="14">
        <f>MAX(Table1[[#This Row],[Loonheffing]]-Table1[[#This Row],[Algemene Heffingskorting]]-Table1[[#This Row],[Arbeidskorting]],0)</f>
        <v>971.63349999999969</v>
      </c>
      <c r="F510" s="6">
        <f>Table1[[#This Row],[Belastbaar loon]]-Table1[[#This Row],[Belasting]]</f>
        <v>11949.3665</v>
      </c>
      <c r="G510" s="2">
        <f>(Table1[[#This Row],[Belastbaar loon]]-Table1[[#This Row],[Netto loon]])/Table1[[#This Row],[Belastbaar loon]]</f>
        <v>7.5198010989861452E-2</v>
      </c>
      <c r="H510" s="14">
        <f t="shared" ca="1" si="2"/>
        <v>970.77970000000005</v>
      </c>
      <c r="I510" s="14">
        <f ca="1">IF(ROW()=2, Table1[[#This Row],[Netto loon]], INDIRECT(ADDRESS(ROW()-1,COLUMN(F:F))))</f>
        <v>11940.220300000001</v>
      </c>
      <c r="J510" s="6">
        <f ca="1">IF(ROW()=2, 0, Table1[[#This Row],[Belastbaar loon]]-INDIRECT(ADDRESS(ROW()-1,COLUMN(A:A))))</f>
        <v>10</v>
      </c>
      <c r="K510" s="6">
        <f ca="1">Table1[[#This Row],[Netto loon]]-Table1[[#This Row],[Netto vorige schijf]]</f>
        <v>9.1461999999992258</v>
      </c>
      <c r="L510" s="2">
        <f ca="1">(Table1[[#This Row],[Bruto tov vorige schijf]]-Table1[[#This Row],[Netto tov vorige schijf]])/MAX(Table1[[#This Row],[Bruto tov vorige schijf]],1)</f>
        <v>8.5380000000077422E-2</v>
      </c>
    </row>
    <row r="511" spans="1:12" x14ac:dyDescent="0.25">
      <c r="A511" s="14">
        <v>12931</v>
      </c>
      <c r="B511" s="6">
        <f>LoonHeffing2020(Table1[[#This Row],[Belastbaar loon]])</f>
        <v>4829.7285000000002</v>
      </c>
      <c r="C511" s="6">
        <f>AlgemeneHeffingsKorting2020(Table1[[#This Row],[Belastbaar loon]])</f>
        <v>2711</v>
      </c>
      <c r="D511" s="14">
        <f>ArbeidsKorting2020(Table1[[#This Row],[Belastbaar loon]])</f>
        <v>1146.2411999999999</v>
      </c>
      <c r="E511" s="14">
        <f>MAX(Table1[[#This Row],[Loonheffing]]-Table1[[#This Row],[Algemene Heffingskorting]]-Table1[[#This Row],[Arbeidskorting]],0)</f>
        <v>972.48730000000023</v>
      </c>
      <c r="F511" s="6">
        <f>Table1[[#This Row],[Belastbaar loon]]-Table1[[#This Row],[Belasting]]</f>
        <v>11958.512699999999</v>
      </c>
      <c r="G511" s="2">
        <f>(Table1[[#This Row],[Belastbaar loon]]-Table1[[#This Row],[Netto loon]])/Table1[[#This Row],[Belastbaar loon]]</f>
        <v>7.5205885082360271E-2</v>
      </c>
      <c r="H511" s="14">
        <f t="shared" ca="1" si="2"/>
        <v>971.63349999999969</v>
      </c>
      <c r="I511" s="14">
        <f ca="1">IF(ROW()=2, Table1[[#This Row],[Netto loon]], INDIRECT(ADDRESS(ROW()-1,COLUMN(F:F))))</f>
        <v>11949.3665</v>
      </c>
      <c r="J511" s="6">
        <f ca="1">IF(ROW()=2, 0, Table1[[#This Row],[Belastbaar loon]]-INDIRECT(ADDRESS(ROW()-1,COLUMN(A:A))))</f>
        <v>10</v>
      </c>
      <c r="K511" s="6">
        <f ca="1">Table1[[#This Row],[Netto loon]]-Table1[[#This Row],[Netto vorige schijf]]</f>
        <v>9.1461999999992258</v>
      </c>
      <c r="L511" s="2">
        <f ca="1">(Table1[[#This Row],[Bruto tov vorige schijf]]-Table1[[#This Row],[Netto tov vorige schijf]])/MAX(Table1[[#This Row],[Bruto tov vorige schijf]],1)</f>
        <v>8.5380000000077422E-2</v>
      </c>
    </row>
    <row r="512" spans="1:12" x14ac:dyDescent="0.25">
      <c r="A512" s="14">
        <v>12941</v>
      </c>
      <c r="B512" s="6">
        <f>LoonHeffing2020(Table1[[#This Row],[Belastbaar loon]])</f>
        <v>4833.4634999999998</v>
      </c>
      <c r="C512" s="6">
        <f>AlgemeneHeffingsKorting2020(Table1[[#This Row],[Belastbaar loon]])</f>
        <v>2711</v>
      </c>
      <c r="D512" s="14">
        <f>ArbeidsKorting2020(Table1[[#This Row],[Belastbaar loon]])</f>
        <v>1149.1224</v>
      </c>
      <c r="E512" s="14">
        <f>MAX(Table1[[#This Row],[Loonheffing]]-Table1[[#This Row],[Algemene Heffingskorting]]-Table1[[#This Row],[Arbeidskorting]],0)</f>
        <v>973.34109999999987</v>
      </c>
      <c r="F512" s="6">
        <f>Table1[[#This Row],[Belastbaar loon]]-Table1[[#This Row],[Belasting]]</f>
        <v>11967.6589</v>
      </c>
      <c r="G512" s="2">
        <f>(Table1[[#This Row],[Belastbaar loon]]-Table1[[#This Row],[Netto loon]])/Table1[[#This Row],[Belastbaar loon]]</f>
        <v>7.5213747005640957E-2</v>
      </c>
      <c r="H512" s="14">
        <f t="shared" ca="1" si="2"/>
        <v>972.48730000000023</v>
      </c>
      <c r="I512" s="14">
        <f ca="1">IF(ROW()=2, Table1[[#This Row],[Netto loon]], INDIRECT(ADDRESS(ROW()-1,COLUMN(F:F))))</f>
        <v>11958.512699999999</v>
      </c>
      <c r="J512" s="6">
        <f ca="1">IF(ROW()=2, 0, Table1[[#This Row],[Belastbaar loon]]-INDIRECT(ADDRESS(ROW()-1,COLUMN(A:A))))</f>
        <v>10</v>
      </c>
      <c r="K512" s="6">
        <f ca="1">Table1[[#This Row],[Netto loon]]-Table1[[#This Row],[Netto vorige schijf]]</f>
        <v>9.1462000000010448</v>
      </c>
      <c r="L512" s="2">
        <f ca="1">(Table1[[#This Row],[Bruto tov vorige schijf]]-Table1[[#This Row],[Netto tov vorige schijf]])/MAX(Table1[[#This Row],[Bruto tov vorige schijf]],1)</f>
        <v>8.5379999999895512E-2</v>
      </c>
    </row>
    <row r="513" spans="1:12" x14ac:dyDescent="0.25">
      <c r="A513" s="14">
        <v>12951</v>
      </c>
      <c r="B513" s="6">
        <f>LoonHeffing2020(Table1[[#This Row],[Belastbaar loon]])</f>
        <v>4837.1985000000004</v>
      </c>
      <c r="C513" s="6">
        <f>AlgemeneHeffingsKorting2020(Table1[[#This Row],[Belastbaar loon]])</f>
        <v>2711</v>
      </c>
      <c r="D513" s="14">
        <f>ArbeidsKorting2020(Table1[[#This Row],[Belastbaar loon]])</f>
        <v>1152.0036</v>
      </c>
      <c r="E513" s="14">
        <f>MAX(Table1[[#This Row],[Loonheffing]]-Table1[[#This Row],[Algemene Heffingskorting]]-Table1[[#This Row],[Arbeidskorting]],0)</f>
        <v>974.19490000000042</v>
      </c>
      <c r="F513" s="6">
        <f>Table1[[#This Row],[Belastbaar loon]]-Table1[[#This Row],[Belasting]]</f>
        <v>11976.8051</v>
      </c>
      <c r="G513" s="2">
        <f>(Table1[[#This Row],[Belastbaar loon]]-Table1[[#This Row],[Netto loon]])/Table1[[#This Row],[Belastbaar loon]]</f>
        <v>7.5221596787892864E-2</v>
      </c>
      <c r="H513" s="14">
        <f t="shared" ca="1" si="2"/>
        <v>973.34109999999987</v>
      </c>
      <c r="I513" s="14">
        <f ca="1">IF(ROW()=2, Table1[[#This Row],[Netto loon]], INDIRECT(ADDRESS(ROW()-1,COLUMN(F:F))))</f>
        <v>11967.6589</v>
      </c>
      <c r="J513" s="6">
        <f ca="1">IF(ROW()=2, 0, Table1[[#This Row],[Belastbaar loon]]-INDIRECT(ADDRESS(ROW()-1,COLUMN(A:A))))</f>
        <v>10</v>
      </c>
      <c r="K513" s="6">
        <f ca="1">Table1[[#This Row],[Netto loon]]-Table1[[#This Row],[Netto vorige schijf]]</f>
        <v>9.1461999999992258</v>
      </c>
      <c r="L513" s="2">
        <f ca="1">(Table1[[#This Row],[Bruto tov vorige schijf]]-Table1[[#This Row],[Netto tov vorige schijf]])/MAX(Table1[[#This Row],[Bruto tov vorige schijf]],1)</f>
        <v>8.5380000000077422E-2</v>
      </c>
    </row>
    <row r="514" spans="1:12" x14ac:dyDescent="0.25">
      <c r="A514" s="14">
        <v>12961</v>
      </c>
      <c r="B514" s="6">
        <f>LoonHeffing2020(Table1[[#This Row],[Belastbaar loon]])</f>
        <v>4840.9335000000001</v>
      </c>
      <c r="C514" s="6">
        <f>AlgemeneHeffingsKorting2020(Table1[[#This Row],[Belastbaar loon]])</f>
        <v>2711</v>
      </c>
      <c r="D514" s="14">
        <f>ArbeidsKorting2020(Table1[[#This Row],[Belastbaar loon]])</f>
        <v>1154.8848</v>
      </c>
      <c r="E514" s="14">
        <f>MAX(Table1[[#This Row],[Loonheffing]]-Table1[[#This Row],[Algemene Heffingskorting]]-Table1[[#This Row],[Arbeidskorting]],0)</f>
        <v>975.04870000000005</v>
      </c>
      <c r="F514" s="6">
        <f>Table1[[#This Row],[Belastbaar loon]]-Table1[[#This Row],[Belasting]]</f>
        <v>11985.951300000001</v>
      </c>
      <c r="G514" s="2">
        <f>(Table1[[#This Row],[Belastbaar loon]]-Table1[[#This Row],[Netto loon]])/Table1[[#This Row],[Belastbaar loon]]</f>
        <v>7.5229434457217761E-2</v>
      </c>
      <c r="H514" s="14">
        <f t="shared" ca="1" si="2"/>
        <v>974.19490000000042</v>
      </c>
      <c r="I514" s="14">
        <f ca="1">IF(ROW()=2, Table1[[#This Row],[Netto loon]], INDIRECT(ADDRESS(ROW()-1,COLUMN(F:F))))</f>
        <v>11976.8051</v>
      </c>
      <c r="J514" s="6">
        <f ca="1">IF(ROW()=2, 0, Table1[[#This Row],[Belastbaar loon]]-INDIRECT(ADDRESS(ROW()-1,COLUMN(A:A))))</f>
        <v>10</v>
      </c>
      <c r="K514" s="6">
        <f ca="1">Table1[[#This Row],[Netto loon]]-Table1[[#This Row],[Netto vorige schijf]]</f>
        <v>9.1462000000010448</v>
      </c>
      <c r="L514" s="2">
        <f ca="1">(Table1[[#This Row],[Bruto tov vorige schijf]]-Table1[[#This Row],[Netto tov vorige schijf]])/MAX(Table1[[#This Row],[Bruto tov vorige schijf]],1)</f>
        <v>8.5379999999895512E-2</v>
      </c>
    </row>
    <row r="515" spans="1:12" x14ac:dyDescent="0.25">
      <c r="A515" s="14">
        <v>12971</v>
      </c>
      <c r="B515" s="6">
        <f>LoonHeffing2020(Table1[[#This Row],[Belastbaar loon]])</f>
        <v>4844.6684999999998</v>
      </c>
      <c r="C515" s="6">
        <f>AlgemeneHeffingsKorting2020(Table1[[#This Row],[Belastbaar loon]])</f>
        <v>2711</v>
      </c>
      <c r="D515" s="14">
        <f>ArbeidsKorting2020(Table1[[#This Row],[Belastbaar loon]])</f>
        <v>1157.7659999999998</v>
      </c>
      <c r="E515" s="14">
        <f>MAX(Table1[[#This Row],[Loonheffing]]-Table1[[#This Row],[Algemene Heffingskorting]]-Table1[[#This Row],[Arbeidskorting]],0)</f>
        <v>975.90249999999992</v>
      </c>
      <c r="F515" s="6">
        <f>Table1[[#This Row],[Belastbaar loon]]-Table1[[#This Row],[Belasting]]</f>
        <v>11995.0975</v>
      </c>
      <c r="G515" s="2">
        <f>(Table1[[#This Row],[Belastbaar loon]]-Table1[[#This Row],[Netto loon]])/Table1[[#This Row],[Belastbaar loon]]</f>
        <v>7.5237260041631338E-2</v>
      </c>
      <c r="H515" s="14">
        <f t="shared" ca="1" si="2"/>
        <v>975.04870000000005</v>
      </c>
      <c r="I515" s="14">
        <f ca="1">IF(ROW()=2, Table1[[#This Row],[Netto loon]], INDIRECT(ADDRESS(ROW()-1,COLUMN(F:F))))</f>
        <v>11985.951300000001</v>
      </c>
      <c r="J515" s="6">
        <f ca="1">IF(ROW()=2, 0, Table1[[#This Row],[Belastbaar loon]]-INDIRECT(ADDRESS(ROW()-1,COLUMN(A:A))))</f>
        <v>10</v>
      </c>
      <c r="K515" s="6">
        <f ca="1">Table1[[#This Row],[Netto loon]]-Table1[[#This Row],[Netto vorige schijf]]</f>
        <v>9.1461999999992258</v>
      </c>
      <c r="L515" s="2">
        <f ca="1">(Table1[[#This Row],[Bruto tov vorige schijf]]-Table1[[#This Row],[Netto tov vorige schijf]])/MAX(Table1[[#This Row],[Bruto tov vorige schijf]],1)</f>
        <v>8.5380000000077422E-2</v>
      </c>
    </row>
    <row r="516" spans="1:12" x14ac:dyDescent="0.25">
      <c r="A516" s="14">
        <v>12981</v>
      </c>
      <c r="B516" s="6">
        <f>LoonHeffing2020(Table1[[#This Row],[Belastbaar loon]])</f>
        <v>4848.4035000000003</v>
      </c>
      <c r="C516" s="6">
        <f>AlgemeneHeffingsKorting2020(Table1[[#This Row],[Belastbaar loon]])</f>
        <v>2711</v>
      </c>
      <c r="D516" s="14">
        <f>ArbeidsKorting2020(Table1[[#This Row],[Belastbaar loon]])</f>
        <v>1160.6471999999999</v>
      </c>
      <c r="E516" s="14">
        <f>MAX(Table1[[#This Row],[Loonheffing]]-Table1[[#This Row],[Algemene Heffingskorting]]-Table1[[#This Row],[Arbeidskorting]],0)</f>
        <v>976.75630000000046</v>
      </c>
      <c r="F516" s="6">
        <f>Table1[[#This Row],[Belastbaar loon]]-Table1[[#This Row],[Belasting]]</f>
        <v>12004.243699999999</v>
      </c>
      <c r="G516" s="2">
        <f>(Table1[[#This Row],[Belastbaar loon]]-Table1[[#This Row],[Netto loon]])/Table1[[#This Row],[Belastbaar loon]]</f>
        <v>7.5245073569062543E-2</v>
      </c>
      <c r="H516" s="14">
        <f t="shared" ca="1" si="2"/>
        <v>975.90249999999992</v>
      </c>
      <c r="I516" s="14">
        <f ca="1">IF(ROW()=2, Table1[[#This Row],[Netto loon]], INDIRECT(ADDRESS(ROW()-1,COLUMN(F:F))))</f>
        <v>11995.0975</v>
      </c>
      <c r="J516" s="6">
        <f ca="1">IF(ROW()=2, 0, Table1[[#This Row],[Belastbaar loon]]-INDIRECT(ADDRESS(ROW()-1,COLUMN(A:A))))</f>
        <v>10</v>
      </c>
      <c r="K516" s="6">
        <f ca="1">Table1[[#This Row],[Netto loon]]-Table1[[#This Row],[Netto vorige schijf]]</f>
        <v>9.1461999999992258</v>
      </c>
      <c r="L516" s="2">
        <f ca="1">(Table1[[#This Row],[Bruto tov vorige schijf]]-Table1[[#This Row],[Netto tov vorige schijf]])/MAX(Table1[[#This Row],[Bruto tov vorige schijf]],1)</f>
        <v>8.5380000000077422E-2</v>
      </c>
    </row>
    <row r="517" spans="1:12" x14ac:dyDescent="0.25">
      <c r="A517" s="14">
        <v>12991</v>
      </c>
      <c r="B517" s="6">
        <f>LoonHeffing2020(Table1[[#This Row],[Belastbaar loon]])</f>
        <v>4852.1385</v>
      </c>
      <c r="C517" s="6">
        <f>AlgemeneHeffingsKorting2020(Table1[[#This Row],[Belastbaar loon]])</f>
        <v>2711</v>
      </c>
      <c r="D517" s="14">
        <f>ArbeidsKorting2020(Table1[[#This Row],[Belastbaar loon]])</f>
        <v>1163.5283999999999</v>
      </c>
      <c r="E517" s="14">
        <f>MAX(Table1[[#This Row],[Loonheffing]]-Table1[[#This Row],[Algemene Heffingskorting]]-Table1[[#This Row],[Arbeidskorting]],0)</f>
        <v>977.6101000000001</v>
      </c>
      <c r="F517" s="6">
        <f>Table1[[#This Row],[Belastbaar loon]]-Table1[[#This Row],[Belasting]]</f>
        <v>12013.3899</v>
      </c>
      <c r="G517" s="2">
        <f>(Table1[[#This Row],[Belastbaar loon]]-Table1[[#This Row],[Netto loon]])/Table1[[#This Row],[Belastbaar loon]]</f>
        <v>7.5252875067354313E-2</v>
      </c>
      <c r="H517" s="14">
        <f t="shared" ca="1" si="2"/>
        <v>976.75630000000046</v>
      </c>
      <c r="I517" s="14">
        <f ca="1">IF(ROW()=2, Table1[[#This Row],[Netto loon]], INDIRECT(ADDRESS(ROW()-1,COLUMN(F:F))))</f>
        <v>12004.243699999999</v>
      </c>
      <c r="J517" s="6">
        <f ca="1">IF(ROW()=2, 0, Table1[[#This Row],[Belastbaar loon]]-INDIRECT(ADDRESS(ROW()-1,COLUMN(A:A))))</f>
        <v>10</v>
      </c>
      <c r="K517" s="6">
        <f ca="1">Table1[[#This Row],[Netto loon]]-Table1[[#This Row],[Netto vorige schijf]]</f>
        <v>9.1462000000010448</v>
      </c>
      <c r="L517" s="2">
        <f ca="1">(Table1[[#This Row],[Bruto tov vorige schijf]]-Table1[[#This Row],[Netto tov vorige schijf]])/MAX(Table1[[#This Row],[Bruto tov vorige schijf]],1)</f>
        <v>8.5379999999895512E-2</v>
      </c>
    </row>
    <row r="518" spans="1:12" x14ac:dyDescent="0.25">
      <c r="A518" s="14">
        <v>13001</v>
      </c>
      <c r="B518" s="6">
        <f>LoonHeffing2020(Table1[[#This Row],[Belastbaar loon]])</f>
        <v>4855.8734999999997</v>
      </c>
      <c r="C518" s="6">
        <f>AlgemeneHeffingsKorting2020(Table1[[#This Row],[Belastbaar loon]])</f>
        <v>2711</v>
      </c>
      <c r="D518" s="14">
        <f>ArbeidsKorting2020(Table1[[#This Row],[Belastbaar loon]])</f>
        <v>1166.4096</v>
      </c>
      <c r="E518" s="14">
        <f>MAX(Table1[[#This Row],[Loonheffing]]-Table1[[#This Row],[Algemene Heffingskorting]]-Table1[[#This Row],[Arbeidskorting]],0)</f>
        <v>978.46389999999974</v>
      </c>
      <c r="F518" s="6">
        <f>Table1[[#This Row],[Belastbaar loon]]-Table1[[#This Row],[Belasting]]</f>
        <v>12022.536100000001</v>
      </c>
      <c r="G518" s="2">
        <f>(Table1[[#This Row],[Belastbaar loon]]-Table1[[#This Row],[Netto loon]])/Table1[[#This Row],[Belastbaar loon]]</f>
        <v>7.5260664564264196E-2</v>
      </c>
      <c r="H518" s="14">
        <f t="shared" ca="1" si="2"/>
        <v>977.6101000000001</v>
      </c>
      <c r="I518" s="14">
        <f ca="1">IF(ROW()=2, Table1[[#This Row],[Netto loon]], INDIRECT(ADDRESS(ROW()-1,COLUMN(F:F))))</f>
        <v>12013.3899</v>
      </c>
      <c r="J518" s="6">
        <f ca="1">IF(ROW()=2, 0, Table1[[#This Row],[Belastbaar loon]]-INDIRECT(ADDRESS(ROW()-1,COLUMN(A:A))))</f>
        <v>10</v>
      </c>
      <c r="K518" s="6">
        <f ca="1">Table1[[#This Row],[Netto loon]]-Table1[[#This Row],[Netto vorige schijf]]</f>
        <v>9.1462000000010448</v>
      </c>
      <c r="L518" s="2">
        <f ca="1">(Table1[[#This Row],[Bruto tov vorige schijf]]-Table1[[#This Row],[Netto tov vorige schijf]])/MAX(Table1[[#This Row],[Bruto tov vorige schijf]],1)</f>
        <v>8.5379999999895512E-2</v>
      </c>
    </row>
    <row r="519" spans="1:12" x14ac:dyDescent="0.25">
      <c r="A519" s="14">
        <v>13011</v>
      </c>
      <c r="B519" s="6">
        <f>LoonHeffing2020(Table1[[#This Row],[Belastbaar loon]])</f>
        <v>4859.6085000000003</v>
      </c>
      <c r="C519" s="6">
        <f>AlgemeneHeffingsKorting2020(Table1[[#This Row],[Belastbaar loon]])</f>
        <v>2711</v>
      </c>
      <c r="D519" s="14">
        <f>ArbeidsKorting2020(Table1[[#This Row],[Belastbaar loon]])</f>
        <v>1169.2908</v>
      </c>
      <c r="E519" s="14">
        <f>MAX(Table1[[#This Row],[Loonheffing]]-Table1[[#This Row],[Algemene Heffingskorting]]-Table1[[#This Row],[Arbeidskorting]],0)</f>
        <v>979.31770000000029</v>
      </c>
      <c r="F519" s="6">
        <f>Table1[[#This Row],[Belastbaar loon]]-Table1[[#This Row],[Belasting]]</f>
        <v>12031.6823</v>
      </c>
      <c r="G519" s="2">
        <f>(Table1[[#This Row],[Belastbaar loon]]-Table1[[#This Row],[Netto loon]])/Table1[[#This Row],[Belastbaar loon]]</f>
        <v>7.5268442087464429E-2</v>
      </c>
      <c r="H519" s="14">
        <f t="shared" ca="1" si="2"/>
        <v>978.46389999999974</v>
      </c>
      <c r="I519" s="14">
        <f ca="1">IF(ROW()=2, Table1[[#This Row],[Netto loon]], INDIRECT(ADDRESS(ROW()-1,COLUMN(F:F))))</f>
        <v>12022.536100000001</v>
      </c>
      <c r="J519" s="6">
        <f ca="1">IF(ROW()=2, 0, Table1[[#This Row],[Belastbaar loon]]-INDIRECT(ADDRESS(ROW()-1,COLUMN(A:A))))</f>
        <v>10</v>
      </c>
      <c r="K519" s="6">
        <f ca="1">Table1[[#This Row],[Netto loon]]-Table1[[#This Row],[Netto vorige schijf]]</f>
        <v>9.1461999999992258</v>
      </c>
      <c r="L519" s="2">
        <f ca="1">(Table1[[#This Row],[Bruto tov vorige schijf]]-Table1[[#This Row],[Netto tov vorige schijf]])/MAX(Table1[[#This Row],[Bruto tov vorige schijf]],1)</f>
        <v>8.5380000000077422E-2</v>
      </c>
    </row>
    <row r="520" spans="1:12" x14ac:dyDescent="0.25">
      <c r="A520" s="14">
        <v>13021</v>
      </c>
      <c r="B520" s="6">
        <f>LoonHeffing2020(Table1[[#This Row],[Belastbaar loon]])</f>
        <v>4863.3434999999999</v>
      </c>
      <c r="C520" s="6">
        <f>AlgemeneHeffingsKorting2020(Table1[[#This Row],[Belastbaar loon]])</f>
        <v>2711</v>
      </c>
      <c r="D520" s="14">
        <f>ArbeidsKorting2020(Table1[[#This Row],[Belastbaar loon]])</f>
        <v>1172.172</v>
      </c>
      <c r="E520" s="14">
        <f>MAX(Table1[[#This Row],[Loonheffing]]-Table1[[#This Row],[Algemene Heffingskorting]]-Table1[[#This Row],[Arbeidskorting]],0)</f>
        <v>980.17149999999992</v>
      </c>
      <c r="F520" s="6">
        <f>Table1[[#This Row],[Belastbaar loon]]-Table1[[#This Row],[Belasting]]</f>
        <v>12040.8285</v>
      </c>
      <c r="G520" s="2">
        <f>(Table1[[#This Row],[Belastbaar loon]]-Table1[[#This Row],[Netto loon]])/Table1[[#This Row],[Belastbaar loon]]</f>
        <v>7.5276207664541919E-2</v>
      </c>
      <c r="H520" s="14">
        <f t="shared" ca="1" si="2"/>
        <v>979.31770000000029</v>
      </c>
      <c r="I520" s="14">
        <f ca="1">IF(ROW()=2, Table1[[#This Row],[Netto loon]], INDIRECT(ADDRESS(ROW()-1,COLUMN(F:F))))</f>
        <v>12031.6823</v>
      </c>
      <c r="J520" s="6">
        <f ca="1">IF(ROW()=2, 0, Table1[[#This Row],[Belastbaar loon]]-INDIRECT(ADDRESS(ROW()-1,COLUMN(A:A))))</f>
        <v>10</v>
      </c>
      <c r="K520" s="6">
        <f ca="1">Table1[[#This Row],[Netto loon]]-Table1[[#This Row],[Netto vorige schijf]]</f>
        <v>9.1461999999992258</v>
      </c>
      <c r="L520" s="2">
        <f ca="1">(Table1[[#This Row],[Bruto tov vorige schijf]]-Table1[[#This Row],[Netto tov vorige schijf]])/MAX(Table1[[#This Row],[Bruto tov vorige schijf]],1)</f>
        <v>8.5380000000077422E-2</v>
      </c>
    </row>
    <row r="521" spans="1:12" x14ac:dyDescent="0.25">
      <c r="A521" s="14">
        <v>13031</v>
      </c>
      <c r="B521" s="6">
        <f>LoonHeffing2020(Table1[[#This Row],[Belastbaar loon]])</f>
        <v>4867.0784999999996</v>
      </c>
      <c r="C521" s="6">
        <f>AlgemeneHeffingsKorting2020(Table1[[#This Row],[Belastbaar loon]])</f>
        <v>2711</v>
      </c>
      <c r="D521" s="14">
        <f>ArbeidsKorting2020(Table1[[#This Row],[Belastbaar loon]])</f>
        <v>1175.0532000000001</v>
      </c>
      <c r="E521" s="14">
        <f>MAX(Table1[[#This Row],[Loonheffing]]-Table1[[#This Row],[Algemene Heffingskorting]]-Table1[[#This Row],[Arbeidskorting]],0)</f>
        <v>981.02529999999956</v>
      </c>
      <c r="F521" s="6">
        <f>Table1[[#This Row],[Belastbaar loon]]-Table1[[#This Row],[Belasting]]</f>
        <v>12049.974700000001</v>
      </c>
      <c r="G521" s="2">
        <f>(Table1[[#This Row],[Belastbaar loon]]-Table1[[#This Row],[Netto loon]])/Table1[[#This Row],[Belastbaar loon]]</f>
        <v>7.5283961322998957E-2</v>
      </c>
      <c r="H521" s="14">
        <f t="shared" ca="1" si="2"/>
        <v>980.17149999999992</v>
      </c>
      <c r="I521" s="14">
        <f ca="1">IF(ROW()=2, Table1[[#This Row],[Netto loon]], INDIRECT(ADDRESS(ROW()-1,COLUMN(F:F))))</f>
        <v>12040.8285</v>
      </c>
      <c r="J521" s="6">
        <f ca="1">IF(ROW()=2, 0, Table1[[#This Row],[Belastbaar loon]]-INDIRECT(ADDRESS(ROW()-1,COLUMN(A:A))))</f>
        <v>10</v>
      </c>
      <c r="K521" s="6">
        <f ca="1">Table1[[#This Row],[Netto loon]]-Table1[[#This Row],[Netto vorige schijf]]</f>
        <v>9.1462000000010448</v>
      </c>
      <c r="L521" s="2">
        <f ca="1">(Table1[[#This Row],[Bruto tov vorige schijf]]-Table1[[#This Row],[Netto tov vorige schijf]])/MAX(Table1[[#This Row],[Bruto tov vorige schijf]],1)</f>
        <v>8.5379999999895512E-2</v>
      </c>
    </row>
    <row r="522" spans="1:12" x14ac:dyDescent="0.25">
      <c r="A522" s="14">
        <v>13041</v>
      </c>
      <c r="B522" s="6">
        <f>LoonHeffing2020(Table1[[#This Row],[Belastbaar loon]])</f>
        <v>4870.8135000000002</v>
      </c>
      <c r="C522" s="6">
        <f>AlgemeneHeffingsKorting2020(Table1[[#This Row],[Belastbaar loon]])</f>
        <v>2711</v>
      </c>
      <c r="D522" s="14">
        <f>ArbeidsKorting2020(Table1[[#This Row],[Belastbaar loon]])</f>
        <v>1177.9343999999999</v>
      </c>
      <c r="E522" s="14">
        <f>MAX(Table1[[#This Row],[Loonheffing]]-Table1[[#This Row],[Algemene Heffingskorting]]-Table1[[#This Row],[Arbeidskorting]],0)</f>
        <v>981.87910000000034</v>
      </c>
      <c r="F522" s="6">
        <f>Table1[[#This Row],[Belastbaar loon]]-Table1[[#This Row],[Belasting]]</f>
        <v>12059.1209</v>
      </c>
      <c r="G522" s="2">
        <f>(Table1[[#This Row],[Belastbaar loon]]-Table1[[#This Row],[Netto loon]])/Table1[[#This Row],[Belastbaar loon]]</f>
        <v>7.529170309025382E-2</v>
      </c>
      <c r="H522" s="14">
        <f t="shared" ca="1" si="2"/>
        <v>981.02529999999956</v>
      </c>
      <c r="I522" s="14">
        <f ca="1">IF(ROW()=2, Table1[[#This Row],[Netto loon]], INDIRECT(ADDRESS(ROW()-1,COLUMN(F:F))))</f>
        <v>12049.974700000001</v>
      </c>
      <c r="J522" s="6">
        <f ca="1">IF(ROW()=2, 0, Table1[[#This Row],[Belastbaar loon]]-INDIRECT(ADDRESS(ROW()-1,COLUMN(A:A))))</f>
        <v>10</v>
      </c>
      <c r="K522" s="6">
        <f ca="1">Table1[[#This Row],[Netto loon]]-Table1[[#This Row],[Netto vorige schijf]]</f>
        <v>9.1461999999992258</v>
      </c>
      <c r="L522" s="2">
        <f ca="1">(Table1[[#This Row],[Bruto tov vorige schijf]]-Table1[[#This Row],[Netto tov vorige schijf]])/MAX(Table1[[#This Row],[Bruto tov vorige schijf]],1)</f>
        <v>8.5380000000077422E-2</v>
      </c>
    </row>
    <row r="523" spans="1:12" x14ac:dyDescent="0.25">
      <c r="A523" s="14">
        <v>13051</v>
      </c>
      <c r="B523" s="6">
        <f>LoonHeffing2020(Table1[[#This Row],[Belastbaar loon]])</f>
        <v>4874.5484999999999</v>
      </c>
      <c r="C523" s="6">
        <f>AlgemeneHeffingsKorting2020(Table1[[#This Row],[Belastbaar loon]])</f>
        <v>2711</v>
      </c>
      <c r="D523" s="14">
        <f>ArbeidsKorting2020(Table1[[#This Row],[Belastbaar loon]])</f>
        <v>1180.8155999999999</v>
      </c>
      <c r="E523" s="14">
        <f>MAX(Table1[[#This Row],[Loonheffing]]-Table1[[#This Row],[Algemene Heffingskorting]]-Table1[[#This Row],[Arbeidskorting]],0)</f>
        <v>982.73289999999997</v>
      </c>
      <c r="F523" s="6">
        <f>Table1[[#This Row],[Belastbaar loon]]-Table1[[#This Row],[Belasting]]</f>
        <v>12068.267100000001</v>
      </c>
      <c r="G523" s="2">
        <f>(Table1[[#This Row],[Belastbaar loon]]-Table1[[#This Row],[Netto loon]])/Table1[[#This Row],[Belastbaar loon]]</f>
        <v>7.5299432993640267E-2</v>
      </c>
      <c r="H523" s="14">
        <f t="shared" ca="1" si="2"/>
        <v>981.87910000000034</v>
      </c>
      <c r="I523" s="14">
        <f ca="1">IF(ROW()=2, Table1[[#This Row],[Netto loon]], INDIRECT(ADDRESS(ROW()-1,COLUMN(F:F))))</f>
        <v>12059.1209</v>
      </c>
      <c r="J523" s="6">
        <f ca="1">IF(ROW()=2, 0, Table1[[#This Row],[Belastbaar loon]]-INDIRECT(ADDRESS(ROW()-1,COLUMN(A:A))))</f>
        <v>10</v>
      </c>
      <c r="K523" s="6">
        <f ca="1">Table1[[#This Row],[Netto loon]]-Table1[[#This Row],[Netto vorige schijf]]</f>
        <v>9.1462000000010448</v>
      </c>
      <c r="L523" s="2">
        <f ca="1">(Table1[[#This Row],[Bruto tov vorige schijf]]-Table1[[#This Row],[Netto tov vorige schijf]])/MAX(Table1[[#This Row],[Bruto tov vorige schijf]],1)</f>
        <v>8.5379999999895512E-2</v>
      </c>
    </row>
    <row r="524" spans="1:12" x14ac:dyDescent="0.25">
      <c r="A524" s="14">
        <v>13061</v>
      </c>
      <c r="B524" s="6">
        <f>LoonHeffing2020(Table1[[#This Row],[Belastbaar loon]])</f>
        <v>4878.2834999999995</v>
      </c>
      <c r="C524" s="6">
        <f>AlgemeneHeffingsKorting2020(Table1[[#This Row],[Belastbaar loon]])</f>
        <v>2711</v>
      </c>
      <c r="D524" s="14">
        <f>ArbeidsKorting2020(Table1[[#This Row],[Belastbaar loon]])</f>
        <v>1183.6967999999999</v>
      </c>
      <c r="E524" s="14">
        <f>MAX(Table1[[#This Row],[Loonheffing]]-Table1[[#This Row],[Algemene Heffingskorting]]-Table1[[#This Row],[Arbeidskorting]],0)</f>
        <v>983.58669999999961</v>
      </c>
      <c r="F524" s="6">
        <f>Table1[[#This Row],[Belastbaar loon]]-Table1[[#This Row],[Belasting]]</f>
        <v>12077.4133</v>
      </c>
      <c r="G524" s="2">
        <f>(Table1[[#This Row],[Belastbaar loon]]-Table1[[#This Row],[Netto loon]])/Table1[[#This Row],[Belastbaar loon]]</f>
        <v>7.5307151060408833E-2</v>
      </c>
      <c r="H524" s="14">
        <f t="shared" ca="1" si="2"/>
        <v>982.73289999999997</v>
      </c>
      <c r="I524" s="14">
        <f ca="1">IF(ROW()=2, Table1[[#This Row],[Netto loon]], INDIRECT(ADDRESS(ROW()-1,COLUMN(F:F))))</f>
        <v>12068.267100000001</v>
      </c>
      <c r="J524" s="6">
        <f ca="1">IF(ROW()=2, 0, Table1[[#This Row],[Belastbaar loon]]-INDIRECT(ADDRESS(ROW()-1,COLUMN(A:A))))</f>
        <v>10</v>
      </c>
      <c r="K524" s="6">
        <f ca="1">Table1[[#This Row],[Netto loon]]-Table1[[#This Row],[Netto vorige schijf]]</f>
        <v>9.1461999999992258</v>
      </c>
      <c r="L524" s="2">
        <f ca="1">(Table1[[#This Row],[Bruto tov vorige schijf]]-Table1[[#This Row],[Netto tov vorige schijf]])/MAX(Table1[[#This Row],[Bruto tov vorige schijf]],1)</f>
        <v>8.5380000000077422E-2</v>
      </c>
    </row>
    <row r="525" spans="1:12" x14ac:dyDescent="0.25">
      <c r="A525" s="14">
        <v>13071</v>
      </c>
      <c r="B525" s="6">
        <f>LoonHeffing2020(Table1[[#This Row],[Belastbaar loon]])</f>
        <v>4882.0185000000001</v>
      </c>
      <c r="C525" s="6">
        <f>AlgemeneHeffingsKorting2020(Table1[[#This Row],[Belastbaar loon]])</f>
        <v>2711</v>
      </c>
      <c r="D525" s="14">
        <f>ArbeidsKorting2020(Table1[[#This Row],[Belastbaar loon]])</f>
        <v>1186.578</v>
      </c>
      <c r="E525" s="14">
        <f>MAX(Table1[[#This Row],[Loonheffing]]-Table1[[#This Row],[Algemene Heffingskorting]]-Table1[[#This Row],[Arbeidskorting]],0)</f>
        <v>984.44050000000016</v>
      </c>
      <c r="F525" s="6">
        <f>Table1[[#This Row],[Belastbaar loon]]-Table1[[#This Row],[Belasting]]</f>
        <v>12086.559499999999</v>
      </c>
      <c r="G525" s="2">
        <f>(Table1[[#This Row],[Belastbaar loon]]-Table1[[#This Row],[Netto loon]])/Table1[[#This Row],[Belastbaar loon]]</f>
        <v>7.5314857317726316E-2</v>
      </c>
      <c r="H525" s="14">
        <f t="shared" ca="1" si="2"/>
        <v>983.58669999999961</v>
      </c>
      <c r="I525" s="14">
        <f ca="1">IF(ROW()=2, Table1[[#This Row],[Netto loon]], INDIRECT(ADDRESS(ROW()-1,COLUMN(F:F))))</f>
        <v>12077.4133</v>
      </c>
      <c r="J525" s="6">
        <f ca="1">IF(ROW()=2, 0, Table1[[#This Row],[Belastbaar loon]]-INDIRECT(ADDRESS(ROW()-1,COLUMN(A:A))))</f>
        <v>10</v>
      </c>
      <c r="K525" s="6">
        <f ca="1">Table1[[#This Row],[Netto loon]]-Table1[[#This Row],[Netto vorige schijf]]</f>
        <v>9.1461999999992258</v>
      </c>
      <c r="L525" s="2">
        <f ca="1">(Table1[[#This Row],[Bruto tov vorige schijf]]-Table1[[#This Row],[Netto tov vorige schijf]])/MAX(Table1[[#This Row],[Bruto tov vorige schijf]],1)</f>
        <v>8.5380000000077422E-2</v>
      </c>
    </row>
    <row r="526" spans="1:12" x14ac:dyDescent="0.25">
      <c r="A526" s="14">
        <v>13081</v>
      </c>
      <c r="B526" s="6">
        <f>LoonHeffing2020(Table1[[#This Row],[Belastbaar loon]])</f>
        <v>4885.7534999999998</v>
      </c>
      <c r="C526" s="6">
        <f>AlgemeneHeffingsKorting2020(Table1[[#This Row],[Belastbaar loon]])</f>
        <v>2711</v>
      </c>
      <c r="D526" s="14">
        <f>ArbeidsKorting2020(Table1[[#This Row],[Belastbaar loon]])</f>
        <v>1189.4592</v>
      </c>
      <c r="E526" s="14">
        <f>MAX(Table1[[#This Row],[Loonheffing]]-Table1[[#This Row],[Algemene Heffingskorting]]-Table1[[#This Row],[Arbeidskorting]],0)</f>
        <v>985.29429999999979</v>
      </c>
      <c r="F526" s="6">
        <f>Table1[[#This Row],[Belastbaar loon]]-Table1[[#This Row],[Belasting]]</f>
        <v>12095.7057</v>
      </c>
      <c r="G526" s="2">
        <f>(Table1[[#This Row],[Belastbaar loon]]-Table1[[#This Row],[Netto loon]])/Table1[[#This Row],[Belastbaar loon]]</f>
        <v>7.532255179267637E-2</v>
      </c>
      <c r="H526" s="14">
        <f t="shared" ca="1" si="2"/>
        <v>984.44050000000016</v>
      </c>
      <c r="I526" s="14">
        <f ca="1">IF(ROW()=2, Table1[[#This Row],[Netto loon]], INDIRECT(ADDRESS(ROW()-1,COLUMN(F:F))))</f>
        <v>12086.559499999999</v>
      </c>
      <c r="J526" s="6">
        <f ca="1">IF(ROW()=2, 0, Table1[[#This Row],[Belastbaar loon]]-INDIRECT(ADDRESS(ROW()-1,COLUMN(A:A))))</f>
        <v>10</v>
      </c>
      <c r="K526" s="6">
        <f ca="1">Table1[[#This Row],[Netto loon]]-Table1[[#This Row],[Netto vorige schijf]]</f>
        <v>9.1462000000010448</v>
      </c>
      <c r="L526" s="2">
        <f ca="1">(Table1[[#This Row],[Bruto tov vorige schijf]]-Table1[[#This Row],[Netto tov vorige schijf]])/MAX(Table1[[#This Row],[Bruto tov vorige schijf]],1)</f>
        <v>8.5379999999895512E-2</v>
      </c>
    </row>
    <row r="527" spans="1:12" x14ac:dyDescent="0.25">
      <c r="A527" s="14">
        <v>13091</v>
      </c>
      <c r="B527" s="6">
        <f>LoonHeffing2020(Table1[[#This Row],[Belastbaar loon]])</f>
        <v>4889.4885000000004</v>
      </c>
      <c r="C527" s="6">
        <f>AlgemeneHeffingsKorting2020(Table1[[#This Row],[Belastbaar loon]])</f>
        <v>2711</v>
      </c>
      <c r="D527" s="14">
        <f>ArbeidsKorting2020(Table1[[#This Row],[Belastbaar loon]])</f>
        <v>1192.3404</v>
      </c>
      <c r="E527" s="14">
        <f>MAX(Table1[[#This Row],[Loonheffing]]-Table1[[#This Row],[Algemene Heffingskorting]]-Table1[[#This Row],[Arbeidskorting]],0)</f>
        <v>986.14810000000034</v>
      </c>
      <c r="F527" s="6">
        <f>Table1[[#This Row],[Belastbaar loon]]-Table1[[#This Row],[Belasting]]</f>
        <v>12104.8519</v>
      </c>
      <c r="G527" s="2">
        <f>(Table1[[#This Row],[Belastbaar loon]]-Table1[[#This Row],[Netto loon]])/Table1[[#This Row],[Belastbaar loon]]</f>
        <v>7.5330234512260355E-2</v>
      </c>
      <c r="H527" s="14">
        <f t="shared" ca="1" si="2"/>
        <v>985.29429999999979</v>
      </c>
      <c r="I527" s="14">
        <f ca="1">IF(ROW()=2, Table1[[#This Row],[Netto loon]], INDIRECT(ADDRESS(ROW()-1,COLUMN(F:F))))</f>
        <v>12095.7057</v>
      </c>
      <c r="J527" s="6">
        <f ca="1">IF(ROW()=2, 0, Table1[[#This Row],[Belastbaar loon]]-INDIRECT(ADDRESS(ROW()-1,COLUMN(A:A))))</f>
        <v>10</v>
      </c>
      <c r="K527" s="6">
        <f ca="1">Table1[[#This Row],[Netto loon]]-Table1[[#This Row],[Netto vorige schijf]]</f>
        <v>9.1461999999992258</v>
      </c>
      <c r="L527" s="2">
        <f ca="1">(Table1[[#This Row],[Bruto tov vorige schijf]]-Table1[[#This Row],[Netto tov vorige schijf]])/MAX(Table1[[#This Row],[Bruto tov vorige schijf]],1)</f>
        <v>8.5380000000077422E-2</v>
      </c>
    </row>
    <row r="528" spans="1:12" x14ac:dyDescent="0.25">
      <c r="A528" s="14">
        <v>13101</v>
      </c>
      <c r="B528" s="6">
        <f>LoonHeffing2020(Table1[[#This Row],[Belastbaar loon]])</f>
        <v>4893.2235000000001</v>
      </c>
      <c r="C528" s="6">
        <f>AlgemeneHeffingsKorting2020(Table1[[#This Row],[Belastbaar loon]])</f>
        <v>2711</v>
      </c>
      <c r="D528" s="14">
        <f>ArbeidsKorting2020(Table1[[#This Row],[Belastbaar loon]])</f>
        <v>1195.2215999999999</v>
      </c>
      <c r="E528" s="14">
        <f>MAX(Table1[[#This Row],[Loonheffing]]-Table1[[#This Row],[Algemene Heffingskorting]]-Table1[[#This Row],[Arbeidskorting]],0)</f>
        <v>987.00190000000021</v>
      </c>
      <c r="F528" s="6">
        <f>Table1[[#This Row],[Belastbaar loon]]-Table1[[#This Row],[Belasting]]</f>
        <v>12113.998100000001</v>
      </c>
      <c r="G528" s="2">
        <f>(Table1[[#This Row],[Belastbaar loon]]-Table1[[#This Row],[Netto loon]])/Table1[[#This Row],[Belastbaar loon]]</f>
        <v>7.5337905503396627E-2</v>
      </c>
      <c r="H528" s="14">
        <f t="shared" ca="1" si="2"/>
        <v>986.14810000000034</v>
      </c>
      <c r="I528" s="14">
        <f ca="1">IF(ROW()=2, Table1[[#This Row],[Netto loon]], INDIRECT(ADDRESS(ROW()-1,COLUMN(F:F))))</f>
        <v>12104.8519</v>
      </c>
      <c r="J528" s="6">
        <f ca="1">IF(ROW()=2, 0, Table1[[#This Row],[Belastbaar loon]]-INDIRECT(ADDRESS(ROW()-1,COLUMN(A:A))))</f>
        <v>10</v>
      </c>
      <c r="K528" s="6">
        <f ca="1">Table1[[#This Row],[Netto loon]]-Table1[[#This Row],[Netto vorige schijf]]</f>
        <v>9.1462000000010448</v>
      </c>
      <c r="L528" s="2">
        <f ca="1">(Table1[[#This Row],[Bruto tov vorige schijf]]-Table1[[#This Row],[Netto tov vorige schijf]])/MAX(Table1[[#This Row],[Bruto tov vorige schijf]],1)</f>
        <v>8.5379999999895512E-2</v>
      </c>
    </row>
    <row r="529" spans="1:12" x14ac:dyDescent="0.25">
      <c r="A529" s="14">
        <v>13111</v>
      </c>
      <c r="B529" s="6">
        <f>LoonHeffing2020(Table1[[#This Row],[Belastbaar loon]])</f>
        <v>4896.9584999999997</v>
      </c>
      <c r="C529" s="6">
        <f>AlgemeneHeffingsKorting2020(Table1[[#This Row],[Belastbaar loon]])</f>
        <v>2711</v>
      </c>
      <c r="D529" s="14">
        <f>ArbeidsKorting2020(Table1[[#This Row],[Belastbaar loon]])</f>
        <v>1198.1027999999999</v>
      </c>
      <c r="E529" s="14">
        <f>MAX(Table1[[#This Row],[Loonheffing]]-Table1[[#This Row],[Algemene Heffingskorting]]-Table1[[#This Row],[Arbeidskorting]],0)</f>
        <v>987.85569999999984</v>
      </c>
      <c r="F529" s="6">
        <f>Table1[[#This Row],[Belastbaar loon]]-Table1[[#This Row],[Belasting]]</f>
        <v>12123.1443</v>
      </c>
      <c r="G529" s="2">
        <f>(Table1[[#This Row],[Belastbaar loon]]-Table1[[#This Row],[Netto loon]])/Table1[[#This Row],[Belastbaar loon]]</f>
        <v>7.5345564792921982E-2</v>
      </c>
      <c r="H529" s="14">
        <f t="shared" ca="1" si="2"/>
        <v>987.00190000000021</v>
      </c>
      <c r="I529" s="14">
        <f ca="1">IF(ROW()=2, Table1[[#This Row],[Netto loon]], INDIRECT(ADDRESS(ROW()-1,COLUMN(F:F))))</f>
        <v>12113.998100000001</v>
      </c>
      <c r="J529" s="6">
        <f ca="1">IF(ROW()=2, 0, Table1[[#This Row],[Belastbaar loon]]-INDIRECT(ADDRESS(ROW()-1,COLUMN(A:A))))</f>
        <v>10</v>
      </c>
      <c r="K529" s="6">
        <f ca="1">Table1[[#This Row],[Netto loon]]-Table1[[#This Row],[Netto vorige schijf]]</f>
        <v>9.1461999999992258</v>
      </c>
      <c r="L529" s="2">
        <f ca="1">(Table1[[#This Row],[Bruto tov vorige schijf]]-Table1[[#This Row],[Netto tov vorige schijf]])/MAX(Table1[[#This Row],[Bruto tov vorige schijf]],1)</f>
        <v>8.5380000000077422E-2</v>
      </c>
    </row>
    <row r="530" spans="1:12" x14ac:dyDescent="0.25">
      <c r="A530" s="14">
        <v>13121</v>
      </c>
      <c r="B530" s="6">
        <f>LoonHeffing2020(Table1[[#This Row],[Belastbaar loon]])</f>
        <v>4900.6935000000003</v>
      </c>
      <c r="C530" s="6">
        <f>AlgemeneHeffingsKorting2020(Table1[[#This Row],[Belastbaar loon]])</f>
        <v>2711</v>
      </c>
      <c r="D530" s="14">
        <f>ArbeidsKorting2020(Table1[[#This Row],[Belastbaar loon]])</f>
        <v>1200.9839999999999</v>
      </c>
      <c r="E530" s="14">
        <f>MAX(Table1[[#This Row],[Loonheffing]]-Table1[[#This Row],[Algemene Heffingskorting]]-Table1[[#This Row],[Arbeidskorting]],0)</f>
        <v>988.70950000000039</v>
      </c>
      <c r="F530" s="6">
        <f>Table1[[#This Row],[Belastbaar loon]]-Table1[[#This Row],[Belasting]]</f>
        <v>12132.290499999999</v>
      </c>
      <c r="G530" s="2">
        <f>(Table1[[#This Row],[Belastbaar loon]]-Table1[[#This Row],[Netto loon]])/Table1[[#This Row],[Belastbaar loon]]</f>
        <v>7.535321240759095E-2</v>
      </c>
      <c r="H530" s="14">
        <f t="shared" ca="1" si="2"/>
        <v>987.85569999999984</v>
      </c>
      <c r="I530" s="14">
        <f ca="1">IF(ROW()=2, Table1[[#This Row],[Netto loon]], INDIRECT(ADDRESS(ROW()-1,COLUMN(F:F))))</f>
        <v>12123.1443</v>
      </c>
      <c r="J530" s="6">
        <f ca="1">IF(ROW()=2, 0, Table1[[#This Row],[Belastbaar loon]]-INDIRECT(ADDRESS(ROW()-1,COLUMN(A:A))))</f>
        <v>10</v>
      </c>
      <c r="K530" s="6">
        <f ca="1">Table1[[#This Row],[Netto loon]]-Table1[[#This Row],[Netto vorige schijf]]</f>
        <v>9.1461999999992258</v>
      </c>
      <c r="L530" s="2">
        <f ca="1">(Table1[[#This Row],[Bruto tov vorige schijf]]-Table1[[#This Row],[Netto tov vorige schijf]])/MAX(Table1[[#This Row],[Bruto tov vorige schijf]],1)</f>
        <v>8.5380000000077422E-2</v>
      </c>
    </row>
    <row r="531" spans="1:12" x14ac:dyDescent="0.25">
      <c r="A531" s="14">
        <v>13131</v>
      </c>
      <c r="B531" s="6">
        <f>LoonHeffing2020(Table1[[#This Row],[Belastbaar loon]])</f>
        <v>4904.4285</v>
      </c>
      <c r="C531" s="6">
        <f>AlgemeneHeffingsKorting2020(Table1[[#This Row],[Belastbaar loon]])</f>
        <v>2711</v>
      </c>
      <c r="D531" s="14">
        <f>ArbeidsKorting2020(Table1[[#This Row],[Belastbaar loon]])</f>
        <v>1203.8652</v>
      </c>
      <c r="E531" s="14">
        <f>MAX(Table1[[#This Row],[Loonheffing]]-Table1[[#This Row],[Algemene Heffingskorting]]-Table1[[#This Row],[Arbeidskorting]],0)</f>
        <v>989.56330000000003</v>
      </c>
      <c r="F531" s="6">
        <f>Table1[[#This Row],[Belastbaar loon]]-Table1[[#This Row],[Belasting]]</f>
        <v>12141.4367</v>
      </c>
      <c r="G531" s="2">
        <f>(Table1[[#This Row],[Belastbaar loon]]-Table1[[#This Row],[Netto loon]])/Table1[[#This Row],[Belastbaar loon]]</f>
        <v>7.5360848374076597E-2</v>
      </c>
      <c r="H531" s="14">
        <f t="shared" ca="1" si="2"/>
        <v>988.70950000000039</v>
      </c>
      <c r="I531" s="14">
        <f ca="1">IF(ROW()=2, Table1[[#This Row],[Netto loon]], INDIRECT(ADDRESS(ROW()-1,COLUMN(F:F))))</f>
        <v>12132.290499999999</v>
      </c>
      <c r="J531" s="6">
        <f ca="1">IF(ROW()=2, 0, Table1[[#This Row],[Belastbaar loon]]-INDIRECT(ADDRESS(ROW()-1,COLUMN(A:A))))</f>
        <v>10</v>
      </c>
      <c r="K531" s="6">
        <f ca="1">Table1[[#This Row],[Netto loon]]-Table1[[#This Row],[Netto vorige schijf]]</f>
        <v>9.1462000000010448</v>
      </c>
      <c r="L531" s="2">
        <f ca="1">(Table1[[#This Row],[Bruto tov vorige schijf]]-Table1[[#This Row],[Netto tov vorige schijf]])/MAX(Table1[[#This Row],[Bruto tov vorige schijf]],1)</f>
        <v>8.5379999999895512E-2</v>
      </c>
    </row>
    <row r="532" spans="1:12" x14ac:dyDescent="0.25">
      <c r="A532" s="14">
        <v>13141</v>
      </c>
      <c r="B532" s="6">
        <f>LoonHeffing2020(Table1[[#This Row],[Belastbaar loon]])</f>
        <v>4908.1634999999997</v>
      </c>
      <c r="C532" s="6">
        <f>AlgemeneHeffingsKorting2020(Table1[[#This Row],[Belastbaar loon]])</f>
        <v>2711</v>
      </c>
      <c r="D532" s="14">
        <f>ArbeidsKorting2020(Table1[[#This Row],[Belastbaar loon]])</f>
        <v>1206.7464</v>
      </c>
      <c r="E532" s="14">
        <f>MAX(Table1[[#This Row],[Loonheffing]]-Table1[[#This Row],[Algemene Heffingskorting]]-Table1[[#This Row],[Arbeidskorting]],0)</f>
        <v>990.41709999999966</v>
      </c>
      <c r="F532" s="6">
        <f>Table1[[#This Row],[Belastbaar loon]]-Table1[[#This Row],[Belasting]]</f>
        <v>12150.582900000001</v>
      </c>
      <c r="G532" s="2">
        <f>(Table1[[#This Row],[Belastbaar loon]]-Table1[[#This Row],[Netto loon]])/Table1[[#This Row],[Belastbaar loon]]</f>
        <v>7.5368472718971069E-2</v>
      </c>
      <c r="H532" s="14">
        <f t="shared" ca="1" si="2"/>
        <v>989.56330000000003</v>
      </c>
      <c r="I532" s="14">
        <f ca="1">IF(ROW()=2, Table1[[#This Row],[Netto loon]], INDIRECT(ADDRESS(ROW()-1,COLUMN(F:F))))</f>
        <v>12141.4367</v>
      </c>
      <c r="J532" s="6">
        <f ca="1">IF(ROW()=2, 0, Table1[[#This Row],[Belastbaar loon]]-INDIRECT(ADDRESS(ROW()-1,COLUMN(A:A))))</f>
        <v>10</v>
      </c>
      <c r="K532" s="6">
        <f ca="1">Table1[[#This Row],[Netto loon]]-Table1[[#This Row],[Netto vorige schijf]]</f>
        <v>9.1462000000010448</v>
      </c>
      <c r="L532" s="2">
        <f ca="1">(Table1[[#This Row],[Bruto tov vorige schijf]]-Table1[[#This Row],[Netto tov vorige schijf]])/MAX(Table1[[#This Row],[Bruto tov vorige schijf]],1)</f>
        <v>8.5379999999895512E-2</v>
      </c>
    </row>
    <row r="533" spans="1:12" x14ac:dyDescent="0.25">
      <c r="A533" s="14">
        <v>13151</v>
      </c>
      <c r="B533" s="6">
        <f>LoonHeffing2020(Table1[[#This Row],[Belastbaar loon]])</f>
        <v>4911.8985000000002</v>
      </c>
      <c r="C533" s="6">
        <f>AlgemeneHeffingsKorting2020(Table1[[#This Row],[Belastbaar loon]])</f>
        <v>2711</v>
      </c>
      <c r="D533" s="14">
        <f>ArbeidsKorting2020(Table1[[#This Row],[Belastbaar loon]])</f>
        <v>1209.6276</v>
      </c>
      <c r="E533" s="14">
        <f>MAX(Table1[[#This Row],[Loonheffing]]-Table1[[#This Row],[Algemene Heffingskorting]]-Table1[[#This Row],[Arbeidskorting]],0)</f>
        <v>991.27090000000021</v>
      </c>
      <c r="F533" s="6">
        <f>Table1[[#This Row],[Belastbaar loon]]-Table1[[#This Row],[Belasting]]</f>
        <v>12159.7291</v>
      </c>
      <c r="G533" s="2">
        <f>(Table1[[#This Row],[Belastbaar loon]]-Table1[[#This Row],[Netto loon]])/Table1[[#This Row],[Belastbaar loon]]</f>
        <v>7.5376085468785603E-2</v>
      </c>
      <c r="H533" s="14">
        <f t="shared" ca="1" si="2"/>
        <v>990.41709999999966</v>
      </c>
      <c r="I533" s="14">
        <f ca="1">IF(ROW()=2, Table1[[#This Row],[Netto loon]], INDIRECT(ADDRESS(ROW()-1,COLUMN(F:F))))</f>
        <v>12150.582900000001</v>
      </c>
      <c r="J533" s="6">
        <f ca="1">IF(ROW()=2, 0, Table1[[#This Row],[Belastbaar loon]]-INDIRECT(ADDRESS(ROW()-1,COLUMN(A:A))))</f>
        <v>10</v>
      </c>
      <c r="K533" s="6">
        <f ca="1">Table1[[#This Row],[Netto loon]]-Table1[[#This Row],[Netto vorige schijf]]</f>
        <v>9.1461999999992258</v>
      </c>
      <c r="L533" s="2">
        <f ca="1">(Table1[[#This Row],[Bruto tov vorige schijf]]-Table1[[#This Row],[Netto tov vorige schijf]])/MAX(Table1[[#This Row],[Bruto tov vorige schijf]],1)</f>
        <v>8.5380000000077422E-2</v>
      </c>
    </row>
    <row r="534" spans="1:12" x14ac:dyDescent="0.25">
      <c r="A534" s="14">
        <v>13161</v>
      </c>
      <c r="B534" s="6">
        <f>LoonHeffing2020(Table1[[#This Row],[Belastbaar loon]])</f>
        <v>4915.6334999999999</v>
      </c>
      <c r="C534" s="6">
        <f>AlgemeneHeffingsKorting2020(Table1[[#This Row],[Belastbaar loon]])</f>
        <v>2711</v>
      </c>
      <c r="D534" s="14">
        <f>ArbeidsKorting2020(Table1[[#This Row],[Belastbaar loon]])</f>
        <v>1212.5088000000001</v>
      </c>
      <c r="E534" s="14">
        <f>MAX(Table1[[#This Row],[Loonheffing]]-Table1[[#This Row],[Algemene Heffingskorting]]-Table1[[#This Row],[Arbeidskorting]],0)</f>
        <v>992.12469999999985</v>
      </c>
      <c r="F534" s="6">
        <f>Table1[[#This Row],[Belastbaar loon]]-Table1[[#This Row],[Belasting]]</f>
        <v>12168.8753</v>
      </c>
      <c r="G534" s="2">
        <f>(Table1[[#This Row],[Belastbaar loon]]-Table1[[#This Row],[Netto loon]])/Table1[[#This Row],[Belastbaar loon]]</f>
        <v>7.538368664995064E-2</v>
      </c>
      <c r="H534" s="14">
        <f t="shared" ca="1" si="2"/>
        <v>991.27090000000021</v>
      </c>
      <c r="I534" s="14">
        <f ca="1">IF(ROW()=2, Table1[[#This Row],[Netto loon]], INDIRECT(ADDRESS(ROW()-1,COLUMN(F:F))))</f>
        <v>12159.7291</v>
      </c>
      <c r="J534" s="6">
        <f ca="1">IF(ROW()=2, 0, Table1[[#This Row],[Belastbaar loon]]-INDIRECT(ADDRESS(ROW()-1,COLUMN(A:A))))</f>
        <v>10</v>
      </c>
      <c r="K534" s="6">
        <f ca="1">Table1[[#This Row],[Netto loon]]-Table1[[#This Row],[Netto vorige schijf]]</f>
        <v>9.1461999999992258</v>
      </c>
      <c r="L534" s="2">
        <f ca="1">(Table1[[#This Row],[Bruto tov vorige schijf]]-Table1[[#This Row],[Netto tov vorige schijf]])/MAX(Table1[[#This Row],[Bruto tov vorige schijf]],1)</f>
        <v>8.5380000000077422E-2</v>
      </c>
    </row>
    <row r="535" spans="1:12" x14ac:dyDescent="0.25">
      <c r="A535" s="14">
        <v>13171</v>
      </c>
      <c r="B535" s="6">
        <f>LoonHeffing2020(Table1[[#This Row],[Belastbaar loon]])</f>
        <v>4919.3684999999996</v>
      </c>
      <c r="C535" s="6">
        <f>AlgemeneHeffingsKorting2020(Table1[[#This Row],[Belastbaar loon]])</f>
        <v>2711</v>
      </c>
      <c r="D535" s="14">
        <f>ArbeidsKorting2020(Table1[[#This Row],[Belastbaar loon]])</f>
        <v>1215.3899999999999</v>
      </c>
      <c r="E535" s="14">
        <f>MAX(Table1[[#This Row],[Loonheffing]]-Table1[[#This Row],[Algemene Heffingskorting]]-Table1[[#This Row],[Arbeidskorting]],0)</f>
        <v>992.97849999999971</v>
      </c>
      <c r="F535" s="6">
        <f>Table1[[#This Row],[Belastbaar loon]]-Table1[[#This Row],[Belasting]]</f>
        <v>12178.021500000001</v>
      </c>
      <c r="G535" s="2">
        <f>(Table1[[#This Row],[Belastbaar loon]]-Table1[[#This Row],[Netto loon]])/Table1[[#This Row],[Belastbaar loon]]</f>
        <v>7.5391276288816284E-2</v>
      </c>
      <c r="H535" s="14">
        <f t="shared" ca="1" si="2"/>
        <v>992.12469999999985</v>
      </c>
      <c r="I535" s="14">
        <f ca="1">IF(ROW()=2, Table1[[#This Row],[Netto loon]], INDIRECT(ADDRESS(ROW()-1,COLUMN(F:F))))</f>
        <v>12168.8753</v>
      </c>
      <c r="J535" s="6">
        <f ca="1">IF(ROW()=2, 0, Table1[[#This Row],[Belastbaar loon]]-INDIRECT(ADDRESS(ROW()-1,COLUMN(A:A))))</f>
        <v>10</v>
      </c>
      <c r="K535" s="6">
        <f ca="1">Table1[[#This Row],[Netto loon]]-Table1[[#This Row],[Netto vorige schijf]]</f>
        <v>9.1462000000010448</v>
      </c>
      <c r="L535" s="2">
        <f ca="1">(Table1[[#This Row],[Bruto tov vorige schijf]]-Table1[[#This Row],[Netto tov vorige schijf]])/MAX(Table1[[#This Row],[Bruto tov vorige schijf]],1)</f>
        <v>8.5379999999895512E-2</v>
      </c>
    </row>
    <row r="536" spans="1:12" x14ac:dyDescent="0.25">
      <c r="A536" s="14">
        <v>13181</v>
      </c>
      <c r="B536" s="6">
        <f>LoonHeffing2020(Table1[[#This Row],[Belastbaar loon]])</f>
        <v>4923.1035000000002</v>
      </c>
      <c r="C536" s="6">
        <f>AlgemeneHeffingsKorting2020(Table1[[#This Row],[Belastbaar loon]])</f>
        <v>2711</v>
      </c>
      <c r="D536" s="14">
        <f>ArbeidsKorting2020(Table1[[#This Row],[Belastbaar loon]])</f>
        <v>1218.2711999999999</v>
      </c>
      <c r="E536" s="14">
        <f>MAX(Table1[[#This Row],[Loonheffing]]-Table1[[#This Row],[Algemene Heffingskorting]]-Table1[[#This Row],[Arbeidskorting]],0)</f>
        <v>993.83230000000026</v>
      </c>
      <c r="F536" s="6">
        <f>Table1[[#This Row],[Belastbaar loon]]-Table1[[#This Row],[Belasting]]</f>
        <v>12187.1677</v>
      </c>
      <c r="G536" s="2">
        <f>(Table1[[#This Row],[Belastbaar loon]]-Table1[[#This Row],[Netto loon]])/Table1[[#This Row],[Belastbaar loon]]</f>
        <v>7.5398854411653143E-2</v>
      </c>
      <c r="H536" s="14">
        <f t="shared" ca="1" si="2"/>
        <v>992.97849999999971</v>
      </c>
      <c r="I536" s="14">
        <f ca="1">IF(ROW()=2, Table1[[#This Row],[Netto loon]], INDIRECT(ADDRESS(ROW()-1,COLUMN(F:F))))</f>
        <v>12178.021500000001</v>
      </c>
      <c r="J536" s="6">
        <f ca="1">IF(ROW()=2, 0, Table1[[#This Row],[Belastbaar loon]]-INDIRECT(ADDRESS(ROW()-1,COLUMN(A:A))))</f>
        <v>10</v>
      </c>
      <c r="K536" s="6">
        <f ca="1">Table1[[#This Row],[Netto loon]]-Table1[[#This Row],[Netto vorige schijf]]</f>
        <v>9.1461999999992258</v>
      </c>
      <c r="L536" s="2">
        <f ca="1">(Table1[[#This Row],[Bruto tov vorige schijf]]-Table1[[#This Row],[Netto tov vorige schijf]])/MAX(Table1[[#This Row],[Bruto tov vorige schijf]],1)</f>
        <v>8.5380000000077422E-2</v>
      </c>
    </row>
    <row r="537" spans="1:12" x14ac:dyDescent="0.25">
      <c r="A537" s="14">
        <v>13191</v>
      </c>
      <c r="B537" s="6">
        <f>LoonHeffing2020(Table1[[#This Row],[Belastbaar loon]])</f>
        <v>4926.8384999999998</v>
      </c>
      <c r="C537" s="6">
        <f>AlgemeneHeffingsKorting2020(Table1[[#This Row],[Belastbaar loon]])</f>
        <v>2711</v>
      </c>
      <c r="D537" s="14">
        <f>ArbeidsKorting2020(Table1[[#This Row],[Belastbaar loon]])</f>
        <v>1221.1523999999999</v>
      </c>
      <c r="E537" s="14">
        <f>MAX(Table1[[#This Row],[Loonheffing]]-Table1[[#This Row],[Algemene Heffingskorting]]-Table1[[#This Row],[Arbeidskorting]],0)</f>
        <v>994.6860999999999</v>
      </c>
      <c r="F537" s="6">
        <f>Table1[[#This Row],[Belastbaar loon]]-Table1[[#This Row],[Belasting]]</f>
        <v>12196.313900000001</v>
      </c>
      <c r="G537" s="2">
        <f>(Table1[[#This Row],[Belastbaar loon]]-Table1[[#This Row],[Netto loon]])/Table1[[#This Row],[Belastbaar loon]]</f>
        <v>7.5406421044651575E-2</v>
      </c>
      <c r="H537" s="14">
        <f t="shared" ca="1" si="2"/>
        <v>993.83230000000026</v>
      </c>
      <c r="I537" s="14">
        <f ca="1">IF(ROW()=2, Table1[[#This Row],[Netto loon]], INDIRECT(ADDRESS(ROW()-1,COLUMN(F:F))))</f>
        <v>12187.1677</v>
      </c>
      <c r="J537" s="6">
        <f ca="1">IF(ROW()=2, 0, Table1[[#This Row],[Belastbaar loon]]-INDIRECT(ADDRESS(ROW()-1,COLUMN(A:A))))</f>
        <v>10</v>
      </c>
      <c r="K537" s="6">
        <f ca="1">Table1[[#This Row],[Netto loon]]-Table1[[#This Row],[Netto vorige schijf]]</f>
        <v>9.1462000000010448</v>
      </c>
      <c r="L537" s="2">
        <f ca="1">(Table1[[#This Row],[Bruto tov vorige schijf]]-Table1[[#This Row],[Netto tov vorige schijf]])/MAX(Table1[[#This Row],[Bruto tov vorige schijf]],1)</f>
        <v>8.5379999999895512E-2</v>
      </c>
    </row>
    <row r="538" spans="1:12" x14ac:dyDescent="0.25">
      <c r="A538" s="14">
        <v>13201</v>
      </c>
      <c r="B538" s="6">
        <f>LoonHeffing2020(Table1[[#This Row],[Belastbaar loon]])</f>
        <v>4930.5735000000004</v>
      </c>
      <c r="C538" s="6">
        <f>AlgemeneHeffingsKorting2020(Table1[[#This Row],[Belastbaar loon]])</f>
        <v>2711</v>
      </c>
      <c r="D538" s="14">
        <f>ArbeidsKorting2020(Table1[[#This Row],[Belastbaar loon]])</f>
        <v>1224.0336</v>
      </c>
      <c r="E538" s="14">
        <f>MAX(Table1[[#This Row],[Loonheffing]]-Table1[[#This Row],[Algemene Heffingskorting]]-Table1[[#This Row],[Arbeidskorting]],0)</f>
        <v>995.53990000000044</v>
      </c>
      <c r="F538" s="6">
        <f>Table1[[#This Row],[Belastbaar loon]]-Table1[[#This Row],[Belasting]]</f>
        <v>12205.4601</v>
      </c>
      <c r="G538" s="2">
        <f>(Table1[[#This Row],[Belastbaar loon]]-Table1[[#This Row],[Netto loon]])/Table1[[#This Row],[Belastbaar loon]]</f>
        <v>7.5413976213923165E-2</v>
      </c>
      <c r="H538" s="14">
        <f t="shared" ref="H538:H601" ca="1" si="3">IF(ROW()=2, 0, INDIRECT(ADDRESS(ROW()-1,COLUMN(E:E))))</f>
        <v>994.6860999999999</v>
      </c>
      <c r="I538" s="14">
        <f ca="1">IF(ROW()=2, Table1[[#This Row],[Netto loon]], INDIRECT(ADDRESS(ROW()-1,COLUMN(F:F))))</f>
        <v>12196.313900000001</v>
      </c>
      <c r="J538" s="6">
        <f ca="1">IF(ROW()=2, 0, Table1[[#This Row],[Belastbaar loon]]-INDIRECT(ADDRESS(ROW()-1,COLUMN(A:A))))</f>
        <v>10</v>
      </c>
      <c r="K538" s="6">
        <f ca="1">Table1[[#This Row],[Netto loon]]-Table1[[#This Row],[Netto vorige schijf]]</f>
        <v>9.1461999999992258</v>
      </c>
      <c r="L538" s="2">
        <f ca="1">(Table1[[#This Row],[Bruto tov vorige schijf]]-Table1[[#This Row],[Netto tov vorige schijf]])/MAX(Table1[[#This Row],[Bruto tov vorige schijf]],1)</f>
        <v>8.5380000000077422E-2</v>
      </c>
    </row>
    <row r="539" spans="1:12" x14ac:dyDescent="0.25">
      <c r="A539" s="14">
        <v>13211</v>
      </c>
      <c r="B539" s="6">
        <f>LoonHeffing2020(Table1[[#This Row],[Belastbaar loon]])</f>
        <v>4934.3085000000001</v>
      </c>
      <c r="C539" s="6">
        <f>AlgemeneHeffingsKorting2020(Table1[[#This Row],[Belastbaar loon]])</f>
        <v>2711</v>
      </c>
      <c r="D539" s="14">
        <f>ArbeidsKorting2020(Table1[[#This Row],[Belastbaar loon]])</f>
        <v>1226.9148</v>
      </c>
      <c r="E539" s="14">
        <f>MAX(Table1[[#This Row],[Loonheffing]]-Table1[[#This Row],[Algemene Heffingskorting]]-Table1[[#This Row],[Arbeidskorting]],0)</f>
        <v>996.39370000000008</v>
      </c>
      <c r="F539" s="6">
        <f>Table1[[#This Row],[Belastbaar loon]]-Table1[[#This Row],[Belasting]]</f>
        <v>12214.606299999999</v>
      </c>
      <c r="G539" s="2">
        <f>(Table1[[#This Row],[Belastbaar loon]]-Table1[[#This Row],[Netto loon]])/Table1[[#This Row],[Belastbaar loon]]</f>
        <v>7.5421519945500004E-2</v>
      </c>
      <c r="H539" s="14">
        <f t="shared" ca="1" si="3"/>
        <v>995.53990000000044</v>
      </c>
      <c r="I539" s="14">
        <f ca="1">IF(ROW()=2, Table1[[#This Row],[Netto loon]], INDIRECT(ADDRESS(ROW()-1,COLUMN(F:F))))</f>
        <v>12205.4601</v>
      </c>
      <c r="J539" s="6">
        <f ca="1">IF(ROW()=2, 0, Table1[[#This Row],[Belastbaar loon]]-INDIRECT(ADDRESS(ROW()-1,COLUMN(A:A))))</f>
        <v>10</v>
      </c>
      <c r="K539" s="6">
        <f ca="1">Table1[[#This Row],[Netto loon]]-Table1[[#This Row],[Netto vorige schijf]]</f>
        <v>9.1461999999992258</v>
      </c>
      <c r="L539" s="2">
        <f ca="1">(Table1[[#This Row],[Bruto tov vorige schijf]]-Table1[[#This Row],[Netto tov vorige schijf]])/MAX(Table1[[#This Row],[Bruto tov vorige schijf]],1)</f>
        <v>8.5380000000077422E-2</v>
      </c>
    </row>
    <row r="540" spans="1:12" x14ac:dyDescent="0.25">
      <c r="A540" s="14">
        <v>13221</v>
      </c>
      <c r="B540" s="6">
        <f>LoonHeffing2020(Table1[[#This Row],[Belastbaar loon]])</f>
        <v>4938.0434999999998</v>
      </c>
      <c r="C540" s="6">
        <f>AlgemeneHeffingsKorting2020(Table1[[#This Row],[Belastbaar loon]])</f>
        <v>2711</v>
      </c>
      <c r="D540" s="14">
        <f>ArbeidsKorting2020(Table1[[#This Row],[Belastbaar loon]])</f>
        <v>1229.796</v>
      </c>
      <c r="E540" s="14">
        <f>MAX(Table1[[#This Row],[Loonheffing]]-Table1[[#This Row],[Algemene Heffingskorting]]-Table1[[#This Row],[Arbeidskorting]],0)</f>
        <v>997.24749999999972</v>
      </c>
      <c r="F540" s="6">
        <f>Table1[[#This Row],[Belastbaar loon]]-Table1[[#This Row],[Belasting]]</f>
        <v>12223.752500000001</v>
      </c>
      <c r="G540" s="2">
        <f>(Table1[[#This Row],[Belastbaar loon]]-Table1[[#This Row],[Netto loon]])/Table1[[#This Row],[Belastbaar loon]]</f>
        <v>7.5429052265335417E-2</v>
      </c>
      <c r="H540" s="14">
        <f t="shared" ca="1" si="3"/>
        <v>996.39370000000008</v>
      </c>
      <c r="I540" s="14">
        <f ca="1">IF(ROW()=2, Table1[[#This Row],[Netto loon]], INDIRECT(ADDRESS(ROW()-1,COLUMN(F:F))))</f>
        <v>12214.606299999999</v>
      </c>
      <c r="J540" s="6">
        <f ca="1">IF(ROW()=2, 0, Table1[[#This Row],[Belastbaar loon]]-INDIRECT(ADDRESS(ROW()-1,COLUMN(A:A))))</f>
        <v>10</v>
      </c>
      <c r="K540" s="6">
        <f ca="1">Table1[[#This Row],[Netto loon]]-Table1[[#This Row],[Netto vorige schijf]]</f>
        <v>9.1462000000010448</v>
      </c>
      <c r="L540" s="2">
        <f ca="1">(Table1[[#This Row],[Bruto tov vorige schijf]]-Table1[[#This Row],[Netto tov vorige schijf]])/MAX(Table1[[#This Row],[Bruto tov vorige schijf]],1)</f>
        <v>8.5379999999895512E-2</v>
      </c>
    </row>
    <row r="541" spans="1:12" x14ac:dyDescent="0.25">
      <c r="A541" s="14">
        <v>13231</v>
      </c>
      <c r="B541" s="6">
        <f>LoonHeffing2020(Table1[[#This Row],[Belastbaar loon]])</f>
        <v>4941.7785000000003</v>
      </c>
      <c r="C541" s="6">
        <f>AlgemeneHeffingsKorting2020(Table1[[#This Row],[Belastbaar loon]])</f>
        <v>2711</v>
      </c>
      <c r="D541" s="14">
        <f>ArbeidsKorting2020(Table1[[#This Row],[Belastbaar loon]])</f>
        <v>1232.6771999999999</v>
      </c>
      <c r="E541" s="14">
        <f>MAX(Table1[[#This Row],[Loonheffing]]-Table1[[#This Row],[Algemene Heffingskorting]]-Table1[[#This Row],[Arbeidskorting]],0)</f>
        <v>998.10130000000049</v>
      </c>
      <c r="F541" s="6">
        <f>Table1[[#This Row],[Belastbaar loon]]-Table1[[#This Row],[Belasting]]</f>
        <v>12232.8987</v>
      </c>
      <c r="G541" s="2">
        <f>(Table1[[#This Row],[Belastbaar loon]]-Table1[[#This Row],[Netto loon]])/Table1[[#This Row],[Belastbaar loon]]</f>
        <v>7.5436573199304677E-2</v>
      </c>
      <c r="H541" s="14">
        <f t="shared" ca="1" si="3"/>
        <v>997.24749999999972</v>
      </c>
      <c r="I541" s="14">
        <f ca="1">IF(ROW()=2, Table1[[#This Row],[Netto loon]], INDIRECT(ADDRESS(ROW()-1,COLUMN(F:F))))</f>
        <v>12223.752500000001</v>
      </c>
      <c r="J541" s="6">
        <f ca="1">IF(ROW()=2, 0, Table1[[#This Row],[Belastbaar loon]]-INDIRECT(ADDRESS(ROW()-1,COLUMN(A:A))))</f>
        <v>10</v>
      </c>
      <c r="K541" s="6">
        <f ca="1">Table1[[#This Row],[Netto loon]]-Table1[[#This Row],[Netto vorige schijf]]</f>
        <v>9.1461999999992258</v>
      </c>
      <c r="L541" s="2">
        <f ca="1">(Table1[[#This Row],[Bruto tov vorige schijf]]-Table1[[#This Row],[Netto tov vorige schijf]])/MAX(Table1[[#This Row],[Bruto tov vorige schijf]],1)</f>
        <v>8.5380000000077422E-2</v>
      </c>
    </row>
    <row r="542" spans="1:12" x14ac:dyDescent="0.25">
      <c r="A542" s="14">
        <v>13241</v>
      </c>
      <c r="B542" s="6">
        <f>LoonHeffing2020(Table1[[#This Row],[Belastbaar loon]])</f>
        <v>4945.5135</v>
      </c>
      <c r="C542" s="6">
        <f>AlgemeneHeffingsKorting2020(Table1[[#This Row],[Belastbaar loon]])</f>
        <v>2711</v>
      </c>
      <c r="D542" s="14">
        <f>ArbeidsKorting2020(Table1[[#This Row],[Belastbaar loon]])</f>
        <v>1235.5583999999999</v>
      </c>
      <c r="E542" s="14">
        <f>MAX(Table1[[#This Row],[Loonheffing]]-Table1[[#This Row],[Algemene Heffingskorting]]-Table1[[#This Row],[Arbeidskorting]],0)</f>
        <v>998.95510000000013</v>
      </c>
      <c r="F542" s="6">
        <f>Table1[[#This Row],[Belastbaar loon]]-Table1[[#This Row],[Belasting]]</f>
        <v>12242.044900000001</v>
      </c>
      <c r="G542" s="2">
        <f>(Table1[[#This Row],[Belastbaar loon]]-Table1[[#This Row],[Netto loon]])/Table1[[#This Row],[Belastbaar loon]]</f>
        <v>7.5444082773204385E-2</v>
      </c>
      <c r="H542" s="14">
        <f t="shared" ca="1" si="3"/>
        <v>998.10130000000049</v>
      </c>
      <c r="I542" s="14">
        <f ca="1">IF(ROW()=2, Table1[[#This Row],[Netto loon]], INDIRECT(ADDRESS(ROW()-1,COLUMN(F:F))))</f>
        <v>12232.8987</v>
      </c>
      <c r="J542" s="6">
        <f ca="1">IF(ROW()=2, 0, Table1[[#This Row],[Belastbaar loon]]-INDIRECT(ADDRESS(ROW()-1,COLUMN(A:A))))</f>
        <v>10</v>
      </c>
      <c r="K542" s="6">
        <f ca="1">Table1[[#This Row],[Netto loon]]-Table1[[#This Row],[Netto vorige schijf]]</f>
        <v>9.1462000000010448</v>
      </c>
      <c r="L542" s="2">
        <f ca="1">(Table1[[#This Row],[Bruto tov vorige schijf]]-Table1[[#This Row],[Netto tov vorige schijf]])/MAX(Table1[[#This Row],[Bruto tov vorige schijf]],1)</f>
        <v>8.5379999999895512E-2</v>
      </c>
    </row>
    <row r="543" spans="1:12" x14ac:dyDescent="0.25">
      <c r="A543" s="14">
        <v>13251</v>
      </c>
      <c r="B543" s="6">
        <f>LoonHeffing2020(Table1[[#This Row],[Belastbaar loon]])</f>
        <v>4949.2484999999997</v>
      </c>
      <c r="C543" s="6">
        <f>AlgemeneHeffingsKorting2020(Table1[[#This Row],[Belastbaar loon]])</f>
        <v>2711</v>
      </c>
      <c r="D543" s="14">
        <f>ArbeidsKorting2020(Table1[[#This Row],[Belastbaar loon]])</f>
        <v>1238.4395999999999</v>
      </c>
      <c r="E543" s="14">
        <f>MAX(Table1[[#This Row],[Loonheffing]]-Table1[[#This Row],[Algemene Heffingskorting]]-Table1[[#This Row],[Arbeidskorting]],0)</f>
        <v>999.80889999999977</v>
      </c>
      <c r="F543" s="6">
        <f>Table1[[#This Row],[Belastbaar loon]]-Table1[[#This Row],[Belasting]]</f>
        <v>12251.1911</v>
      </c>
      <c r="G543" s="2">
        <f>(Table1[[#This Row],[Belastbaar loon]]-Table1[[#This Row],[Netto loon]])/Table1[[#This Row],[Belastbaar loon]]</f>
        <v>7.545158101275376E-2</v>
      </c>
      <c r="H543" s="14">
        <f t="shared" ca="1" si="3"/>
        <v>998.95510000000013</v>
      </c>
      <c r="I543" s="14">
        <f ca="1">IF(ROW()=2, Table1[[#This Row],[Netto loon]], INDIRECT(ADDRESS(ROW()-1,COLUMN(F:F))))</f>
        <v>12242.044900000001</v>
      </c>
      <c r="J543" s="6">
        <f ca="1">IF(ROW()=2, 0, Table1[[#This Row],[Belastbaar loon]]-INDIRECT(ADDRESS(ROW()-1,COLUMN(A:A))))</f>
        <v>10</v>
      </c>
      <c r="K543" s="6">
        <f ca="1">Table1[[#This Row],[Netto loon]]-Table1[[#This Row],[Netto vorige schijf]]</f>
        <v>9.1461999999992258</v>
      </c>
      <c r="L543" s="2">
        <f ca="1">(Table1[[#This Row],[Bruto tov vorige schijf]]-Table1[[#This Row],[Netto tov vorige schijf]])/MAX(Table1[[#This Row],[Bruto tov vorige schijf]],1)</f>
        <v>8.5380000000077422E-2</v>
      </c>
    </row>
    <row r="544" spans="1:12" x14ac:dyDescent="0.25">
      <c r="A544" s="14">
        <v>13261</v>
      </c>
      <c r="B544" s="6">
        <f>LoonHeffing2020(Table1[[#This Row],[Belastbaar loon]])</f>
        <v>4952.9835000000003</v>
      </c>
      <c r="C544" s="6">
        <f>AlgemeneHeffingsKorting2020(Table1[[#This Row],[Belastbaar loon]])</f>
        <v>2711</v>
      </c>
      <c r="D544" s="14">
        <f>ArbeidsKorting2020(Table1[[#This Row],[Belastbaar loon]])</f>
        <v>1241.3208</v>
      </c>
      <c r="E544" s="14">
        <f>MAX(Table1[[#This Row],[Loonheffing]]-Table1[[#This Row],[Algemene Heffingskorting]]-Table1[[#This Row],[Arbeidskorting]],0)</f>
        <v>1000.6627000000003</v>
      </c>
      <c r="F544" s="6">
        <f>Table1[[#This Row],[Belastbaar loon]]-Table1[[#This Row],[Belasting]]</f>
        <v>12260.337299999999</v>
      </c>
      <c r="G544" s="2">
        <f>(Table1[[#This Row],[Belastbaar loon]]-Table1[[#This Row],[Netto loon]])/Table1[[#This Row],[Belastbaar loon]]</f>
        <v>7.5459067943594055E-2</v>
      </c>
      <c r="H544" s="14">
        <f t="shared" ca="1" si="3"/>
        <v>999.80889999999977</v>
      </c>
      <c r="I544" s="14">
        <f ca="1">IF(ROW()=2, Table1[[#This Row],[Netto loon]], INDIRECT(ADDRESS(ROW()-1,COLUMN(F:F))))</f>
        <v>12251.1911</v>
      </c>
      <c r="J544" s="6">
        <f ca="1">IF(ROW()=2, 0, Table1[[#This Row],[Belastbaar loon]]-INDIRECT(ADDRESS(ROW()-1,COLUMN(A:A))))</f>
        <v>10</v>
      </c>
      <c r="K544" s="6">
        <f ca="1">Table1[[#This Row],[Netto loon]]-Table1[[#This Row],[Netto vorige schijf]]</f>
        <v>9.1461999999992258</v>
      </c>
      <c r="L544" s="2">
        <f ca="1">(Table1[[#This Row],[Bruto tov vorige schijf]]-Table1[[#This Row],[Netto tov vorige schijf]])/MAX(Table1[[#This Row],[Bruto tov vorige schijf]],1)</f>
        <v>8.5380000000077422E-2</v>
      </c>
    </row>
    <row r="545" spans="1:12" x14ac:dyDescent="0.25">
      <c r="A545" s="14">
        <v>13271</v>
      </c>
      <c r="B545" s="6">
        <f>LoonHeffing2020(Table1[[#This Row],[Belastbaar loon]])</f>
        <v>4956.7184999999999</v>
      </c>
      <c r="C545" s="6">
        <f>AlgemeneHeffingsKorting2020(Table1[[#This Row],[Belastbaar loon]])</f>
        <v>2711</v>
      </c>
      <c r="D545" s="14">
        <f>ArbeidsKorting2020(Table1[[#This Row],[Belastbaar loon]])</f>
        <v>1244.202</v>
      </c>
      <c r="E545" s="14">
        <f>MAX(Table1[[#This Row],[Loonheffing]]-Table1[[#This Row],[Algemene Heffingskorting]]-Table1[[#This Row],[Arbeidskorting]],0)</f>
        <v>1001.5165</v>
      </c>
      <c r="F545" s="6">
        <f>Table1[[#This Row],[Belastbaar loon]]-Table1[[#This Row],[Belasting]]</f>
        <v>12269.4835</v>
      </c>
      <c r="G545" s="2">
        <f>(Table1[[#This Row],[Belastbaar loon]]-Table1[[#This Row],[Netto loon]])/Table1[[#This Row],[Belastbaar loon]]</f>
        <v>7.5466543591289251E-2</v>
      </c>
      <c r="H545" s="14">
        <f t="shared" ca="1" si="3"/>
        <v>1000.6627000000003</v>
      </c>
      <c r="I545" s="14">
        <f ca="1">IF(ROW()=2, Table1[[#This Row],[Netto loon]], INDIRECT(ADDRESS(ROW()-1,COLUMN(F:F))))</f>
        <v>12260.337299999999</v>
      </c>
      <c r="J545" s="6">
        <f ca="1">IF(ROW()=2, 0, Table1[[#This Row],[Belastbaar loon]]-INDIRECT(ADDRESS(ROW()-1,COLUMN(A:A))))</f>
        <v>10</v>
      </c>
      <c r="K545" s="6">
        <f ca="1">Table1[[#This Row],[Netto loon]]-Table1[[#This Row],[Netto vorige schijf]]</f>
        <v>9.1462000000010448</v>
      </c>
      <c r="L545" s="2">
        <f ca="1">(Table1[[#This Row],[Bruto tov vorige schijf]]-Table1[[#This Row],[Netto tov vorige schijf]])/MAX(Table1[[#This Row],[Bruto tov vorige schijf]],1)</f>
        <v>8.5379999999895512E-2</v>
      </c>
    </row>
    <row r="546" spans="1:12" x14ac:dyDescent="0.25">
      <c r="A546" s="14">
        <v>13281</v>
      </c>
      <c r="B546" s="6">
        <f>LoonHeffing2020(Table1[[#This Row],[Belastbaar loon]])</f>
        <v>4960.4534999999996</v>
      </c>
      <c r="C546" s="6">
        <f>AlgemeneHeffingsKorting2020(Table1[[#This Row],[Belastbaar loon]])</f>
        <v>2711</v>
      </c>
      <c r="D546" s="14">
        <f>ArbeidsKorting2020(Table1[[#This Row],[Belastbaar loon]])</f>
        <v>1247.0832</v>
      </c>
      <c r="E546" s="14">
        <f>MAX(Table1[[#This Row],[Loonheffing]]-Table1[[#This Row],[Algemene Heffingskorting]]-Table1[[#This Row],[Arbeidskorting]],0)</f>
        <v>1002.3702999999996</v>
      </c>
      <c r="F546" s="6">
        <f>Table1[[#This Row],[Belastbaar loon]]-Table1[[#This Row],[Belasting]]</f>
        <v>12278.629700000001</v>
      </c>
      <c r="G546" s="2">
        <f>(Table1[[#This Row],[Belastbaar loon]]-Table1[[#This Row],[Netto loon]])/Table1[[#This Row],[Belastbaar loon]]</f>
        <v>7.5474007981326613E-2</v>
      </c>
      <c r="H546" s="14">
        <f t="shared" ca="1" si="3"/>
        <v>1001.5165</v>
      </c>
      <c r="I546" s="14">
        <f ca="1">IF(ROW()=2, Table1[[#This Row],[Netto loon]], INDIRECT(ADDRESS(ROW()-1,COLUMN(F:F))))</f>
        <v>12269.4835</v>
      </c>
      <c r="J546" s="6">
        <f ca="1">IF(ROW()=2, 0, Table1[[#This Row],[Belastbaar loon]]-INDIRECT(ADDRESS(ROW()-1,COLUMN(A:A))))</f>
        <v>10</v>
      </c>
      <c r="K546" s="6">
        <f ca="1">Table1[[#This Row],[Netto loon]]-Table1[[#This Row],[Netto vorige schijf]]</f>
        <v>9.1462000000010448</v>
      </c>
      <c r="L546" s="2">
        <f ca="1">(Table1[[#This Row],[Bruto tov vorige schijf]]-Table1[[#This Row],[Netto tov vorige schijf]])/MAX(Table1[[#This Row],[Bruto tov vorige schijf]],1)</f>
        <v>8.5379999999895512E-2</v>
      </c>
    </row>
    <row r="547" spans="1:12" x14ac:dyDescent="0.25">
      <c r="A547" s="14">
        <v>13291</v>
      </c>
      <c r="B547" s="6">
        <f>LoonHeffing2020(Table1[[#This Row],[Belastbaar loon]])</f>
        <v>4964.1885000000002</v>
      </c>
      <c r="C547" s="6">
        <f>AlgemeneHeffingsKorting2020(Table1[[#This Row],[Belastbaar loon]])</f>
        <v>2711</v>
      </c>
      <c r="D547" s="14">
        <f>ArbeidsKorting2020(Table1[[#This Row],[Belastbaar loon]])</f>
        <v>1249.9644000000001</v>
      </c>
      <c r="E547" s="14">
        <f>MAX(Table1[[#This Row],[Loonheffing]]-Table1[[#This Row],[Algemene Heffingskorting]]-Table1[[#This Row],[Arbeidskorting]],0)</f>
        <v>1003.2241000000001</v>
      </c>
      <c r="F547" s="6">
        <f>Table1[[#This Row],[Belastbaar loon]]-Table1[[#This Row],[Belasting]]</f>
        <v>12287.775900000001</v>
      </c>
      <c r="G547" s="2">
        <f>(Table1[[#This Row],[Belastbaar loon]]-Table1[[#This Row],[Netto loon]])/Table1[[#This Row],[Belastbaar loon]]</f>
        <v>7.5481461139116648E-2</v>
      </c>
      <c r="H547" s="14">
        <f t="shared" ca="1" si="3"/>
        <v>1002.3702999999996</v>
      </c>
      <c r="I547" s="14">
        <f ca="1">IF(ROW()=2, Table1[[#This Row],[Netto loon]], INDIRECT(ADDRESS(ROW()-1,COLUMN(F:F))))</f>
        <v>12278.629700000001</v>
      </c>
      <c r="J547" s="6">
        <f ca="1">IF(ROW()=2, 0, Table1[[#This Row],[Belastbaar loon]]-INDIRECT(ADDRESS(ROW()-1,COLUMN(A:A))))</f>
        <v>10</v>
      </c>
      <c r="K547" s="6">
        <f ca="1">Table1[[#This Row],[Netto loon]]-Table1[[#This Row],[Netto vorige schijf]]</f>
        <v>9.1461999999992258</v>
      </c>
      <c r="L547" s="2">
        <f ca="1">(Table1[[#This Row],[Bruto tov vorige schijf]]-Table1[[#This Row],[Netto tov vorige schijf]])/MAX(Table1[[#This Row],[Bruto tov vorige schijf]],1)</f>
        <v>8.5380000000077422E-2</v>
      </c>
    </row>
    <row r="548" spans="1:12" x14ac:dyDescent="0.25">
      <c r="A548" s="14">
        <v>13301</v>
      </c>
      <c r="B548" s="6">
        <f>LoonHeffing2020(Table1[[#This Row],[Belastbaar loon]])</f>
        <v>4967.9234999999999</v>
      </c>
      <c r="C548" s="6">
        <f>AlgemeneHeffingsKorting2020(Table1[[#This Row],[Belastbaar loon]])</f>
        <v>2711</v>
      </c>
      <c r="D548" s="14">
        <f>ArbeidsKorting2020(Table1[[#This Row],[Belastbaar loon]])</f>
        <v>1252.8455999999999</v>
      </c>
      <c r="E548" s="14">
        <f>MAX(Table1[[#This Row],[Loonheffing]]-Table1[[#This Row],[Algemene Heffingskorting]]-Table1[[#This Row],[Arbeidskorting]],0)</f>
        <v>1004.0779</v>
      </c>
      <c r="F548" s="6">
        <f>Table1[[#This Row],[Belastbaar loon]]-Table1[[#This Row],[Belasting]]</f>
        <v>12296.9221</v>
      </c>
      <c r="G548" s="2">
        <f>(Table1[[#This Row],[Belastbaar loon]]-Table1[[#This Row],[Netto loon]])/Table1[[#This Row],[Belastbaar loon]]</f>
        <v>7.5488903089993245E-2</v>
      </c>
      <c r="H548" s="14">
        <f t="shared" ca="1" si="3"/>
        <v>1003.2241000000001</v>
      </c>
      <c r="I548" s="14">
        <f ca="1">IF(ROW()=2, Table1[[#This Row],[Netto loon]], INDIRECT(ADDRESS(ROW()-1,COLUMN(F:F))))</f>
        <v>12287.775900000001</v>
      </c>
      <c r="J548" s="6">
        <f ca="1">IF(ROW()=2, 0, Table1[[#This Row],[Belastbaar loon]]-INDIRECT(ADDRESS(ROW()-1,COLUMN(A:A))))</f>
        <v>10</v>
      </c>
      <c r="K548" s="6">
        <f ca="1">Table1[[#This Row],[Netto loon]]-Table1[[#This Row],[Netto vorige schijf]]</f>
        <v>9.1461999999992258</v>
      </c>
      <c r="L548" s="2">
        <f ca="1">(Table1[[#This Row],[Bruto tov vorige schijf]]-Table1[[#This Row],[Netto tov vorige schijf]])/MAX(Table1[[#This Row],[Bruto tov vorige schijf]],1)</f>
        <v>8.5380000000077422E-2</v>
      </c>
    </row>
    <row r="549" spans="1:12" x14ac:dyDescent="0.25">
      <c r="A549" s="14">
        <v>13311</v>
      </c>
      <c r="B549" s="6">
        <f>LoonHeffing2020(Table1[[#This Row],[Belastbaar loon]])</f>
        <v>4971.6584999999995</v>
      </c>
      <c r="C549" s="6">
        <f>AlgemeneHeffingsKorting2020(Table1[[#This Row],[Belastbaar loon]])</f>
        <v>2711</v>
      </c>
      <c r="D549" s="14">
        <f>ArbeidsKorting2020(Table1[[#This Row],[Belastbaar loon]])</f>
        <v>1255.7267999999999</v>
      </c>
      <c r="E549" s="14">
        <f>MAX(Table1[[#This Row],[Loonheffing]]-Table1[[#This Row],[Algemene Heffingskorting]]-Table1[[#This Row],[Arbeidskorting]],0)</f>
        <v>1004.9316999999996</v>
      </c>
      <c r="F549" s="6">
        <f>Table1[[#This Row],[Belastbaar loon]]-Table1[[#This Row],[Belasting]]</f>
        <v>12306.068300000001</v>
      </c>
      <c r="G549" s="2">
        <f>(Table1[[#This Row],[Belastbaar loon]]-Table1[[#This Row],[Netto loon]])/Table1[[#This Row],[Belastbaar loon]]</f>
        <v>7.5496333859214129E-2</v>
      </c>
      <c r="H549" s="14">
        <f t="shared" ca="1" si="3"/>
        <v>1004.0779</v>
      </c>
      <c r="I549" s="14">
        <f ca="1">IF(ROW()=2, Table1[[#This Row],[Netto loon]], INDIRECT(ADDRESS(ROW()-1,COLUMN(F:F))))</f>
        <v>12296.9221</v>
      </c>
      <c r="J549" s="6">
        <f ca="1">IF(ROW()=2, 0, Table1[[#This Row],[Belastbaar loon]]-INDIRECT(ADDRESS(ROW()-1,COLUMN(A:A))))</f>
        <v>10</v>
      </c>
      <c r="K549" s="6">
        <f ca="1">Table1[[#This Row],[Netto loon]]-Table1[[#This Row],[Netto vorige schijf]]</f>
        <v>9.1462000000010448</v>
      </c>
      <c r="L549" s="2">
        <f ca="1">(Table1[[#This Row],[Bruto tov vorige schijf]]-Table1[[#This Row],[Netto tov vorige schijf]])/MAX(Table1[[#This Row],[Bruto tov vorige schijf]],1)</f>
        <v>8.5379999999895512E-2</v>
      </c>
    </row>
    <row r="550" spans="1:12" x14ac:dyDescent="0.25">
      <c r="A550" s="14">
        <v>13321</v>
      </c>
      <c r="B550" s="6">
        <f>LoonHeffing2020(Table1[[#This Row],[Belastbaar loon]])</f>
        <v>4975.3935000000001</v>
      </c>
      <c r="C550" s="6">
        <f>AlgemeneHeffingsKorting2020(Table1[[#This Row],[Belastbaar loon]])</f>
        <v>2711</v>
      </c>
      <c r="D550" s="14">
        <f>ArbeidsKorting2020(Table1[[#This Row],[Belastbaar loon]])</f>
        <v>1258.6079999999999</v>
      </c>
      <c r="E550" s="14">
        <f>MAX(Table1[[#This Row],[Loonheffing]]-Table1[[#This Row],[Algemene Heffingskorting]]-Table1[[#This Row],[Arbeidskorting]],0)</f>
        <v>1005.7855000000002</v>
      </c>
      <c r="F550" s="6">
        <f>Table1[[#This Row],[Belastbaar loon]]-Table1[[#This Row],[Belasting]]</f>
        <v>12315.2145</v>
      </c>
      <c r="G550" s="2">
        <f>(Table1[[#This Row],[Belastbaar loon]]-Table1[[#This Row],[Netto loon]])/Table1[[#This Row],[Belastbaar loon]]</f>
        <v>7.550375347196156E-2</v>
      </c>
      <c r="H550" s="14">
        <f t="shared" ca="1" si="3"/>
        <v>1004.9316999999996</v>
      </c>
      <c r="I550" s="14">
        <f ca="1">IF(ROW()=2, Table1[[#This Row],[Netto loon]], INDIRECT(ADDRESS(ROW()-1,COLUMN(F:F))))</f>
        <v>12306.068300000001</v>
      </c>
      <c r="J550" s="6">
        <f ca="1">IF(ROW()=2, 0, Table1[[#This Row],[Belastbaar loon]]-INDIRECT(ADDRESS(ROW()-1,COLUMN(A:A))))</f>
        <v>10</v>
      </c>
      <c r="K550" s="6">
        <f ca="1">Table1[[#This Row],[Netto loon]]-Table1[[#This Row],[Netto vorige schijf]]</f>
        <v>9.1461999999992258</v>
      </c>
      <c r="L550" s="2">
        <f ca="1">(Table1[[#This Row],[Bruto tov vorige schijf]]-Table1[[#This Row],[Netto tov vorige schijf]])/MAX(Table1[[#This Row],[Bruto tov vorige schijf]],1)</f>
        <v>8.5380000000077422E-2</v>
      </c>
    </row>
    <row r="551" spans="1:12" x14ac:dyDescent="0.25">
      <c r="A551" s="14">
        <v>13331</v>
      </c>
      <c r="B551" s="6">
        <f>LoonHeffing2020(Table1[[#This Row],[Belastbaar loon]])</f>
        <v>4979.1284999999998</v>
      </c>
      <c r="C551" s="6">
        <f>AlgemeneHeffingsKorting2020(Table1[[#This Row],[Belastbaar loon]])</f>
        <v>2711</v>
      </c>
      <c r="D551" s="14">
        <f>ArbeidsKorting2020(Table1[[#This Row],[Belastbaar loon]])</f>
        <v>1261.4892</v>
      </c>
      <c r="E551" s="14">
        <f>MAX(Table1[[#This Row],[Loonheffing]]-Table1[[#This Row],[Algemene Heffingskorting]]-Table1[[#This Row],[Arbeidskorting]],0)</f>
        <v>1006.6392999999998</v>
      </c>
      <c r="F551" s="6">
        <f>Table1[[#This Row],[Belastbaar loon]]-Table1[[#This Row],[Belasting]]</f>
        <v>12324.360700000001</v>
      </c>
      <c r="G551" s="2">
        <f>(Table1[[#This Row],[Belastbaar loon]]-Table1[[#This Row],[Netto loon]])/Table1[[#This Row],[Belastbaar loon]]</f>
        <v>7.551116195334176E-2</v>
      </c>
      <c r="H551" s="14">
        <f t="shared" ca="1" si="3"/>
        <v>1005.7855000000002</v>
      </c>
      <c r="I551" s="14">
        <f ca="1">IF(ROW()=2, Table1[[#This Row],[Netto loon]], INDIRECT(ADDRESS(ROW()-1,COLUMN(F:F))))</f>
        <v>12315.2145</v>
      </c>
      <c r="J551" s="6">
        <f ca="1">IF(ROW()=2, 0, Table1[[#This Row],[Belastbaar loon]]-INDIRECT(ADDRESS(ROW()-1,COLUMN(A:A))))</f>
        <v>10</v>
      </c>
      <c r="K551" s="6">
        <f ca="1">Table1[[#This Row],[Netto loon]]-Table1[[#This Row],[Netto vorige schijf]]</f>
        <v>9.1462000000010448</v>
      </c>
      <c r="L551" s="2">
        <f ca="1">(Table1[[#This Row],[Bruto tov vorige schijf]]-Table1[[#This Row],[Netto tov vorige schijf]])/MAX(Table1[[#This Row],[Bruto tov vorige schijf]],1)</f>
        <v>8.5379999999895512E-2</v>
      </c>
    </row>
    <row r="552" spans="1:12" x14ac:dyDescent="0.25">
      <c r="A552" s="14">
        <v>13341</v>
      </c>
      <c r="B552" s="6">
        <f>LoonHeffing2020(Table1[[#This Row],[Belastbaar loon]])</f>
        <v>4982.8635000000004</v>
      </c>
      <c r="C552" s="6">
        <f>AlgemeneHeffingsKorting2020(Table1[[#This Row],[Belastbaar loon]])</f>
        <v>2711</v>
      </c>
      <c r="D552" s="14">
        <f>ArbeidsKorting2020(Table1[[#This Row],[Belastbaar loon]])</f>
        <v>1264.3704</v>
      </c>
      <c r="E552" s="14">
        <f>MAX(Table1[[#This Row],[Loonheffing]]-Table1[[#This Row],[Algemene Heffingskorting]]-Table1[[#This Row],[Arbeidskorting]],0)</f>
        <v>1007.4931000000004</v>
      </c>
      <c r="F552" s="6">
        <f>Table1[[#This Row],[Belastbaar loon]]-Table1[[#This Row],[Belasting]]</f>
        <v>12333.5069</v>
      </c>
      <c r="G552" s="2">
        <f>(Table1[[#This Row],[Belastbaar loon]]-Table1[[#This Row],[Netto loon]])/Table1[[#This Row],[Belastbaar loon]]</f>
        <v>7.5518559328386151E-2</v>
      </c>
      <c r="H552" s="14">
        <f t="shared" ca="1" si="3"/>
        <v>1006.6392999999998</v>
      </c>
      <c r="I552" s="14">
        <f ca="1">IF(ROW()=2, Table1[[#This Row],[Netto loon]], INDIRECT(ADDRESS(ROW()-1,COLUMN(F:F))))</f>
        <v>12324.360700000001</v>
      </c>
      <c r="J552" s="6">
        <f ca="1">IF(ROW()=2, 0, Table1[[#This Row],[Belastbaar loon]]-INDIRECT(ADDRESS(ROW()-1,COLUMN(A:A))))</f>
        <v>10</v>
      </c>
      <c r="K552" s="6">
        <f ca="1">Table1[[#This Row],[Netto loon]]-Table1[[#This Row],[Netto vorige schijf]]</f>
        <v>9.1461999999992258</v>
      </c>
      <c r="L552" s="2">
        <f ca="1">(Table1[[#This Row],[Bruto tov vorige schijf]]-Table1[[#This Row],[Netto tov vorige schijf]])/MAX(Table1[[#This Row],[Bruto tov vorige schijf]],1)</f>
        <v>8.5380000000077422E-2</v>
      </c>
    </row>
    <row r="553" spans="1:12" x14ac:dyDescent="0.25">
      <c r="A553" s="14">
        <v>13351</v>
      </c>
      <c r="B553" s="6">
        <f>LoonHeffing2020(Table1[[#This Row],[Belastbaar loon]])</f>
        <v>4986.5985000000001</v>
      </c>
      <c r="C553" s="6">
        <f>AlgemeneHeffingsKorting2020(Table1[[#This Row],[Belastbaar loon]])</f>
        <v>2711</v>
      </c>
      <c r="D553" s="14">
        <f>ArbeidsKorting2020(Table1[[#This Row],[Belastbaar loon]])</f>
        <v>1267.2516000000001</v>
      </c>
      <c r="E553" s="14">
        <f>MAX(Table1[[#This Row],[Loonheffing]]-Table1[[#This Row],[Algemene Heffingskorting]]-Table1[[#This Row],[Arbeidskorting]],0)</f>
        <v>1008.3469</v>
      </c>
      <c r="F553" s="6">
        <f>Table1[[#This Row],[Belastbaar loon]]-Table1[[#This Row],[Belasting]]</f>
        <v>12342.6531</v>
      </c>
      <c r="G553" s="2">
        <f>(Table1[[#This Row],[Belastbaar loon]]-Table1[[#This Row],[Netto loon]])/Table1[[#This Row],[Belastbaar loon]]</f>
        <v>7.5525945622050811E-2</v>
      </c>
      <c r="H553" s="14">
        <f t="shared" ca="1" si="3"/>
        <v>1007.4931000000004</v>
      </c>
      <c r="I553" s="14">
        <f ca="1">IF(ROW()=2, Table1[[#This Row],[Netto loon]], INDIRECT(ADDRESS(ROW()-1,COLUMN(F:F))))</f>
        <v>12333.5069</v>
      </c>
      <c r="J553" s="6">
        <f ca="1">IF(ROW()=2, 0, Table1[[#This Row],[Belastbaar loon]]-INDIRECT(ADDRESS(ROW()-1,COLUMN(A:A))))</f>
        <v>10</v>
      </c>
      <c r="K553" s="6">
        <f ca="1">Table1[[#This Row],[Netto loon]]-Table1[[#This Row],[Netto vorige schijf]]</f>
        <v>9.1461999999992258</v>
      </c>
      <c r="L553" s="2">
        <f ca="1">(Table1[[#This Row],[Bruto tov vorige schijf]]-Table1[[#This Row],[Netto tov vorige schijf]])/MAX(Table1[[#This Row],[Bruto tov vorige schijf]],1)</f>
        <v>8.5380000000077422E-2</v>
      </c>
    </row>
    <row r="554" spans="1:12" x14ac:dyDescent="0.25">
      <c r="A554" s="14">
        <v>13361</v>
      </c>
      <c r="B554" s="6">
        <f>LoonHeffing2020(Table1[[#This Row],[Belastbaar loon]])</f>
        <v>4990.3334999999997</v>
      </c>
      <c r="C554" s="6">
        <f>AlgemeneHeffingsKorting2020(Table1[[#This Row],[Belastbaar loon]])</f>
        <v>2711</v>
      </c>
      <c r="D554" s="14">
        <f>ArbeidsKorting2020(Table1[[#This Row],[Belastbaar loon]])</f>
        <v>1270.1327999999999</v>
      </c>
      <c r="E554" s="14">
        <f>MAX(Table1[[#This Row],[Loonheffing]]-Table1[[#This Row],[Algemene Heffingskorting]]-Table1[[#This Row],[Arbeidskorting]],0)</f>
        <v>1009.2006999999999</v>
      </c>
      <c r="F554" s="6">
        <f>Table1[[#This Row],[Belastbaar loon]]-Table1[[#This Row],[Belasting]]</f>
        <v>12351.799300000001</v>
      </c>
      <c r="G554" s="2">
        <f>(Table1[[#This Row],[Belastbaar loon]]-Table1[[#This Row],[Netto loon]])/Table1[[#This Row],[Belastbaar loon]]</f>
        <v>7.5533320859217087E-2</v>
      </c>
      <c r="H554" s="14">
        <f t="shared" ca="1" si="3"/>
        <v>1008.3469</v>
      </c>
      <c r="I554" s="14">
        <f ca="1">IF(ROW()=2, Table1[[#This Row],[Netto loon]], INDIRECT(ADDRESS(ROW()-1,COLUMN(F:F))))</f>
        <v>12342.6531</v>
      </c>
      <c r="J554" s="6">
        <f ca="1">IF(ROW()=2, 0, Table1[[#This Row],[Belastbaar loon]]-INDIRECT(ADDRESS(ROW()-1,COLUMN(A:A))))</f>
        <v>10</v>
      </c>
      <c r="K554" s="6">
        <f ca="1">Table1[[#This Row],[Netto loon]]-Table1[[#This Row],[Netto vorige schijf]]</f>
        <v>9.1462000000010448</v>
      </c>
      <c r="L554" s="2">
        <f ca="1">(Table1[[#This Row],[Bruto tov vorige schijf]]-Table1[[#This Row],[Netto tov vorige schijf]])/MAX(Table1[[#This Row],[Bruto tov vorige schijf]],1)</f>
        <v>8.5379999999895512E-2</v>
      </c>
    </row>
    <row r="555" spans="1:12" x14ac:dyDescent="0.25">
      <c r="A555" s="14">
        <v>13371</v>
      </c>
      <c r="B555" s="6">
        <f>LoonHeffing2020(Table1[[#This Row],[Belastbaar loon]])</f>
        <v>4994.0685000000003</v>
      </c>
      <c r="C555" s="6">
        <f>AlgemeneHeffingsKorting2020(Table1[[#This Row],[Belastbaar loon]])</f>
        <v>2711</v>
      </c>
      <c r="D555" s="14">
        <f>ArbeidsKorting2020(Table1[[#This Row],[Belastbaar loon]])</f>
        <v>1273.0139999999999</v>
      </c>
      <c r="E555" s="14">
        <f>MAX(Table1[[#This Row],[Loonheffing]]-Table1[[#This Row],[Algemene Heffingskorting]]-Table1[[#This Row],[Arbeidskorting]],0)</f>
        <v>1010.0545000000004</v>
      </c>
      <c r="F555" s="6">
        <f>Table1[[#This Row],[Belastbaar loon]]-Table1[[#This Row],[Belasting]]</f>
        <v>12360.9455</v>
      </c>
      <c r="G555" s="2">
        <f>(Table1[[#This Row],[Belastbaar loon]]-Table1[[#This Row],[Netto loon]])/Table1[[#This Row],[Belastbaar loon]]</f>
        <v>7.5540685064692262E-2</v>
      </c>
      <c r="H555" s="14">
        <f t="shared" ca="1" si="3"/>
        <v>1009.2006999999999</v>
      </c>
      <c r="I555" s="14">
        <f ca="1">IF(ROW()=2, Table1[[#This Row],[Netto loon]], INDIRECT(ADDRESS(ROW()-1,COLUMN(F:F))))</f>
        <v>12351.799300000001</v>
      </c>
      <c r="J555" s="6">
        <f ca="1">IF(ROW()=2, 0, Table1[[#This Row],[Belastbaar loon]]-INDIRECT(ADDRESS(ROW()-1,COLUMN(A:A))))</f>
        <v>10</v>
      </c>
      <c r="K555" s="6">
        <f ca="1">Table1[[#This Row],[Netto loon]]-Table1[[#This Row],[Netto vorige schijf]]</f>
        <v>9.1461999999992258</v>
      </c>
      <c r="L555" s="2">
        <f ca="1">(Table1[[#This Row],[Bruto tov vorige schijf]]-Table1[[#This Row],[Netto tov vorige schijf]])/MAX(Table1[[#This Row],[Bruto tov vorige schijf]],1)</f>
        <v>8.5380000000077422E-2</v>
      </c>
    </row>
    <row r="556" spans="1:12" x14ac:dyDescent="0.25">
      <c r="A556" s="14">
        <v>13381</v>
      </c>
      <c r="B556" s="6">
        <f>LoonHeffing2020(Table1[[#This Row],[Belastbaar loon]])</f>
        <v>4997.8035</v>
      </c>
      <c r="C556" s="6">
        <f>AlgemeneHeffingsKorting2020(Table1[[#This Row],[Belastbaar loon]])</f>
        <v>2711</v>
      </c>
      <c r="D556" s="14">
        <f>ArbeidsKorting2020(Table1[[#This Row],[Belastbaar loon]])</f>
        <v>1275.8951999999999</v>
      </c>
      <c r="E556" s="14">
        <f>MAX(Table1[[#This Row],[Loonheffing]]-Table1[[#This Row],[Algemene Heffingskorting]]-Table1[[#This Row],[Arbeidskorting]],0)</f>
        <v>1010.9083000000001</v>
      </c>
      <c r="F556" s="6">
        <f>Table1[[#This Row],[Belastbaar loon]]-Table1[[#This Row],[Belasting]]</f>
        <v>12370.091700000001</v>
      </c>
      <c r="G556" s="2">
        <f>(Table1[[#This Row],[Belastbaar loon]]-Table1[[#This Row],[Netto loon]])/Table1[[#This Row],[Belastbaar loon]]</f>
        <v>7.5548038263208966E-2</v>
      </c>
      <c r="H556" s="14">
        <f t="shared" ca="1" si="3"/>
        <v>1010.0545000000004</v>
      </c>
      <c r="I556" s="14">
        <f ca="1">IF(ROW()=2, Table1[[#This Row],[Netto loon]], INDIRECT(ADDRESS(ROW()-1,COLUMN(F:F))))</f>
        <v>12360.9455</v>
      </c>
      <c r="J556" s="6">
        <f ca="1">IF(ROW()=2, 0, Table1[[#This Row],[Belastbaar loon]]-INDIRECT(ADDRESS(ROW()-1,COLUMN(A:A))))</f>
        <v>10</v>
      </c>
      <c r="K556" s="6">
        <f ca="1">Table1[[#This Row],[Netto loon]]-Table1[[#This Row],[Netto vorige schijf]]</f>
        <v>9.1462000000010448</v>
      </c>
      <c r="L556" s="2">
        <f ca="1">(Table1[[#This Row],[Bruto tov vorige schijf]]-Table1[[#This Row],[Netto tov vorige schijf]])/MAX(Table1[[#This Row],[Bruto tov vorige schijf]],1)</f>
        <v>8.5379999999895512E-2</v>
      </c>
    </row>
    <row r="557" spans="1:12" x14ac:dyDescent="0.25">
      <c r="A557" s="14">
        <v>13391</v>
      </c>
      <c r="B557" s="6">
        <f>LoonHeffing2020(Table1[[#This Row],[Belastbaar loon]])</f>
        <v>5001.5384999999997</v>
      </c>
      <c r="C557" s="6">
        <f>AlgemeneHeffingsKorting2020(Table1[[#This Row],[Belastbaar loon]])</f>
        <v>2711</v>
      </c>
      <c r="D557" s="14">
        <f>ArbeidsKorting2020(Table1[[#This Row],[Belastbaar loon]])</f>
        <v>1278.7764</v>
      </c>
      <c r="E557" s="14">
        <f>MAX(Table1[[#This Row],[Loonheffing]]-Table1[[#This Row],[Algemene Heffingskorting]]-Table1[[#This Row],[Arbeidskorting]],0)</f>
        <v>1011.7620999999997</v>
      </c>
      <c r="F557" s="6">
        <f>Table1[[#This Row],[Belastbaar loon]]-Table1[[#This Row],[Belasting]]</f>
        <v>12379.2379</v>
      </c>
      <c r="G557" s="2">
        <f>(Table1[[#This Row],[Belastbaar loon]]-Table1[[#This Row],[Netto loon]])/Table1[[#This Row],[Belastbaar loon]]</f>
        <v>7.5555380479426476E-2</v>
      </c>
      <c r="H557" s="14">
        <f t="shared" ca="1" si="3"/>
        <v>1010.9083000000001</v>
      </c>
      <c r="I557" s="14">
        <f ca="1">IF(ROW()=2, Table1[[#This Row],[Netto loon]], INDIRECT(ADDRESS(ROW()-1,COLUMN(F:F))))</f>
        <v>12370.091700000001</v>
      </c>
      <c r="J557" s="6">
        <f ca="1">IF(ROW()=2, 0, Table1[[#This Row],[Belastbaar loon]]-INDIRECT(ADDRESS(ROW()-1,COLUMN(A:A))))</f>
        <v>10</v>
      </c>
      <c r="K557" s="6">
        <f ca="1">Table1[[#This Row],[Netto loon]]-Table1[[#This Row],[Netto vorige schijf]]</f>
        <v>9.1461999999992258</v>
      </c>
      <c r="L557" s="2">
        <f ca="1">(Table1[[#This Row],[Bruto tov vorige schijf]]-Table1[[#This Row],[Netto tov vorige schijf]])/MAX(Table1[[#This Row],[Bruto tov vorige schijf]],1)</f>
        <v>8.5380000000077422E-2</v>
      </c>
    </row>
    <row r="558" spans="1:12" x14ac:dyDescent="0.25">
      <c r="A558" s="14">
        <v>13401</v>
      </c>
      <c r="B558" s="6">
        <f>LoonHeffing2020(Table1[[#This Row],[Belastbaar loon]])</f>
        <v>5005.2735000000002</v>
      </c>
      <c r="C558" s="6">
        <f>AlgemeneHeffingsKorting2020(Table1[[#This Row],[Belastbaar loon]])</f>
        <v>2711</v>
      </c>
      <c r="D558" s="14">
        <f>ArbeidsKorting2020(Table1[[#This Row],[Belastbaar loon]])</f>
        <v>1281.6576</v>
      </c>
      <c r="E558" s="14">
        <f>MAX(Table1[[#This Row],[Loonheffing]]-Table1[[#This Row],[Algemene Heffingskorting]]-Table1[[#This Row],[Arbeidskorting]],0)</f>
        <v>1012.6159000000002</v>
      </c>
      <c r="F558" s="6">
        <f>Table1[[#This Row],[Belastbaar loon]]-Table1[[#This Row],[Belasting]]</f>
        <v>12388.384099999999</v>
      </c>
      <c r="G558" s="2">
        <f>(Table1[[#This Row],[Belastbaar loon]]-Table1[[#This Row],[Netto loon]])/Table1[[#This Row],[Belastbaar loon]]</f>
        <v>7.5562711737930055E-2</v>
      </c>
      <c r="H558" s="14">
        <f t="shared" ca="1" si="3"/>
        <v>1011.7620999999997</v>
      </c>
      <c r="I558" s="14">
        <f ca="1">IF(ROW()=2, Table1[[#This Row],[Netto loon]], INDIRECT(ADDRESS(ROW()-1,COLUMN(F:F))))</f>
        <v>12379.2379</v>
      </c>
      <c r="J558" s="6">
        <f ca="1">IF(ROW()=2, 0, Table1[[#This Row],[Belastbaar loon]]-INDIRECT(ADDRESS(ROW()-1,COLUMN(A:A))))</f>
        <v>10</v>
      </c>
      <c r="K558" s="6">
        <f ca="1">Table1[[#This Row],[Netto loon]]-Table1[[#This Row],[Netto vorige schijf]]</f>
        <v>9.1461999999992258</v>
      </c>
      <c r="L558" s="2">
        <f ca="1">(Table1[[#This Row],[Bruto tov vorige schijf]]-Table1[[#This Row],[Netto tov vorige schijf]])/MAX(Table1[[#This Row],[Bruto tov vorige schijf]],1)</f>
        <v>8.5380000000077422E-2</v>
      </c>
    </row>
    <row r="559" spans="1:12" x14ac:dyDescent="0.25">
      <c r="A559" s="14">
        <v>13411</v>
      </c>
      <c r="B559" s="6">
        <f>LoonHeffing2020(Table1[[#This Row],[Belastbaar loon]])</f>
        <v>5009.0084999999999</v>
      </c>
      <c r="C559" s="6">
        <f>AlgemeneHeffingsKorting2020(Table1[[#This Row],[Belastbaar loon]])</f>
        <v>2711</v>
      </c>
      <c r="D559" s="14">
        <f>ArbeidsKorting2020(Table1[[#This Row],[Belastbaar loon]])</f>
        <v>1284.5388</v>
      </c>
      <c r="E559" s="14">
        <f>MAX(Table1[[#This Row],[Loonheffing]]-Table1[[#This Row],[Algemene Heffingskorting]]-Table1[[#This Row],[Arbeidskorting]],0)</f>
        <v>1013.4696999999999</v>
      </c>
      <c r="F559" s="6">
        <f>Table1[[#This Row],[Belastbaar loon]]-Table1[[#This Row],[Belasting]]</f>
        <v>12397.5303</v>
      </c>
      <c r="G559" s="2">
        <f>(Table1[[#This Row],[Belastbaar loon]]-Table1[[#This Row],[Netto loon]])/Table1[[#This Row],[Belastbaar loon]]</f>
        <v>7.5570032063231651E-2</v>
      </c>
      <c r="H559" s="14">
        <f t="shared" ca="1" si="3"/>
        <v>1012.6159000000002</v>
      </c>
      <c r="I559" s="14">
        <f ca="1">IF(ROW()=2, Table1[[#This Row],[Netto loon]], INDIRECT(ADDRESS(ROW()-1,COLUMN(F:F))))</f>
        <v>12388.384099999999</v>
      </c>
      <c r="J559" s="6">
        <f ca="1">IF(ROW()=2, 0, Table1[[#This Row],[Belastbaar loon]]-INDIRECT(ADDRESS(ROW()-1,COLUMN(A:A))))</f>
        <v>10</v>
      </c>
      <c r="K559" s="6">
        <f ca="1">Table1[[#This Row],[Netto loon]]-Table1[[#This Row],[Netto vorige schijf]]</f>
        <v>9.1462000000010448</v>
      </c>
      <c r="L559" s="2">
        <f ca="1">(Table1[[#This Row],[Bruto tov vorige schijf]]-Table1[[#This Row],[Netto tov vorige schijf]])/MAX(Table1[[#This Row],[Bruto tov vorige schijf]],1)</f>
        <v>8.5379999999895512E-2</v>
      </c>
    </row>
    <row r="560" spans="1:12" x14ac:dyDescent="0.25">
      <c r="A560" s="14">
        <v>13421</v>
      </c>
      <c r="B560" s="6">
        <f>LoonHeffing2020(Table1[[#This Row],[Belastbaar loon]])</f>
        <v>5012.7434999999996</v>
      </c>
      <c r="C560" s="6">
        <f>AlgemeneHeffingsKorting2020(Table1[[#This Row],[Belastbaar loon]])</f>
        <v>2711</v>
      </c>
      <c r="D560" s="14">
        <f>ArbeidsKorting2020(Table1[[#This Row],[Belastbaar loon]])</f>
        <v>1287.4199999999998</v>
      </c>
      <c r="E560" s="14">
        <f>MAX(Table1[[#This Row],[Loonheffing]]-Table1[[#This Row],[Algemene Heffingskorting]]-Table1[[#This Row],[Arbeidskorting]],0)</f>
        <v>1014.3234999999997</v>
      </c>
      <c r="F560" s="6">
        <f>Table1[[#This Row],[Belastbaar loon]]-Table1[[#This Row],[Belasting]]</f>
        <v>12406.6765</v>
      </c>
      <c r="G560" s="2">
        <f>(Table1[[#This Row],[Belastbaar loon]]-Table1[[#This Row],[Netto loon]])/Table1[[#This Row],[Belastbaar loon]]</f>
        <v>7.5577341479770535E-2</v>
      </c>
      <c r="H560" s="14">
        <f t="shared" ca="1" si="3"/>
        <v>1013.4696999999999</v>
      </c>
      <c r="I560" s="14">
        <f ca="1">IF(ROW()=2, Table1[[#This Row],[Netto loon]], INDIRECT(ADDRESS(ROW()-1,COLUMN(F:F))))</f>
        <v>12397.5303</v>
      </c>
      <c r="J560" s="6">
        <f ca="1">IF(ROW()=2, 0, Table1[[#This Row],[Belastbaar loon]]-INDIRECT(ADDRESS(ROW()-1,COLUMN(A:A))))</f>
        <v>10</v>
      </c>
      <c r="K560" s="6">
        <f ca="1">Table1[[#This Row],[Netto loon]]-Table1[[#This Row],[Netto vorige schijf]]</f>
        <v>9.1461999999992258</v>
      </c>
      <c r="L560" s="2">
        <f ca="1">(Table1[[#This Row],[Bruto tov vorige schijf]]-Table1[[#This Row],[Netto tov vorige schijf]])/MAX(Table1[[#This Row],[Bruto tov vorige schijf]],1)</f>
        <v>8.5380000000077422E-2</v>
      </c>
    </row>
    <row r="561" spans="1:12" x14ac:dyDescent="0.25">
      <c r="A561" s="14">
        <v>13431</v>
      </c>
      <c r="B561" s="6">
        <f>LoonHeffing2020(Table1[[#This Row],[Belastbaar loon]])</f>
        <v>5016.4785000000002</v>
      </c>
      <c r="C561" s="6">
        <f>AlgemeneHeffingsKorting2020(Table1[[#This Row],[Belastbaar loon]])</f>
        <v>2711</v>
      </c>
      <c r="D561" s="14">
        <f>ArbeidsKorting2020(Table1[[#This Row],[Belastbaar loon]])</f>
        <v>1290.3011999999999</v>
      </c>
      <c r="E561" s="14">
        <f>MAX(Table1[[#This Row],[Loonheffing]]-Table1[[#This Row],[Algemene Heffingskorting]]-Table1[[#This Row],[Arbeidskorting]],0)</f>
        <v>1015.1773000000003</v>
      </c>
      <c r="F561" s="6">
        <f>Table1[[#This Row],[Belastbaar loon]]-Table1[[#This Row],[Belasting]]</f>
        <v>12415.822700000001</v>
      </c>
      <c r="G561" s="2">
        <f>(Table1[[#This Row],[Belastbaar loon]]-Table1[[#This Row],[Netto loon]])/Table1[[#This Row],[Belastbaar loon]]</f>
        <v>7.5584640011912688E-2</v>
      </c>
      <c r="H561" s="14">
        <f t="shared" ca="1" si="3"/>
        <v>1014.3234999999997</v>
      </c>
      <c r="I561" s="14">
        <f ca="1">IF(ROW()=2, Table1[[#This Row],[Netto loon]], INDIRECT(ADDRESS(ROW()-1,COLUMN(F:F))))</f>
        <v>12406.6765</v>
      </c>
      <c r="J561" s="6">
        <f ca="1">IF(ROW()=2, 0, Table1[[#This Row],[Belastbaar loon]]-INDIRECT(ADDRESS(ROW()-1,COLUMN(A:A))))</f>
        <v>10</v>
      </c>
      <c r="K561" s="6">
        <f ca="1">Table1[[#This Row],[Netto loon]]-Table1[[#This Row],[Netto vorige schijf]]</f>
        <v>9.1462000000010448</v>
      </c>
      <c r="L561" s="2">
        <f ca="1">(Table1[[#This Row],[Bruto tov vorige schijf]]-Table1[[#This Row],[Netto tov vorige schijf]])/MAX(Table1[[#This Row],[Bruto tov vorige schijf]],1)</f>
        <v>8.5379999999895512E-2</v>
      </c>
    </row>
    <row r="562" spans="1:12" x14ac:dyDescent="0.25">
      <c r="A562" s="14">
        <v>13441</v>
      </c>
      <c r="B562" s="6">
        <f>LoonHeffing2020(Table1[[#This Row],[Belastbaar loon]])</f>
        <v>5020.2134999999998</v>
      </c>
      <c r="C562" s="6">
        <f>AlgemeneHeffingsKorting2020(Table1[[#This Row],[Belastbaar loon]])</f>
        <v>2711</v>
      </c>
      <c r="D562" s="14">
        <f>ArbeidsKorting2020(Table1[[#This Row],[Belastbaar loon]])</f>
        <v>1293.1823999999999</v>
      </c>
      <c r="E562" s="14">
        <f>MAX(Table1[[#This Row],[Loonheffing]]-Table1[[#This Row],[Algemene Heffingskorting]]-Table1[[#This Row],[Arbeidskorting]],0)</f>
        <v>1016.0310999999999</v>
      </c>
      <c r="F562" s="6">
        <f>Table1[[#This Row],[Belastbaar loon]]-Table1[[#This Row],[Belasting]]</f>
        <v>12424.9689</v>
      </c>
      <c r="G562" s="2">
        <f>(Table1[[#This Row],[Belastbaar loon]]-Table1[[#This Row],[Netto loon]])/Table1[[#This Row],[Belastbaar loon]]</f>
        <v>7.5591927683952093E-2</v>
      </c>
      <c r="H562" s="14">
        <f t="shared" ca="1" si="3"/>
        <v>1015.1773000000003</v>
      </c>
      <c r="I562" s="14">
        <f ca="1">IF(ROW()=2, Table1[[#This Row],[Netto loon]], INDIRECT(ADDRESS(ROW()-1,COLUMN(F:F))))</f>
        <v>12415.822700000001</v>
      </c>
      <c r="J562" s="6">
        <f ca="1">IF(ROW()=2, 0, Table1[[#This Row],[Belastbaar loon]]-INDIRECT(ADDRESS(ROW()-1,COLUMN(A:A))))</f>
        <v>10</v>
      </c>
      <c r="K562" s="6">
        <f ca="1">Table1[[#This Row],[Netto loon]]-Table1[[#This Row],[Netto vorige schijf]]</f>
        <v>9.1461999999992258</v>
      </c>
      <c r="L562" s="2">
        <f ca="1">(Table1[[#This Row],[Bruto tov vorige schijf]]-Table1[[#This Row],[Netto tov vorige schijf]])/MAX(Table1[[#This Row],[Bruto tov vorige schijf]],1)</f>
        <v>8.5380000000077422E-2</v>
      </c>
    </row>
    <row r="563" spans="1:12" x14ac:dyDescent="0.25">
      <c r="A563" s="14">
        <v>13451</v>
      </c>
      <c r="B563" s="6">
        <f>LoonHeffing2020(Table1[[#This Row],[Belastbaar loon]])</f>
        <v>5023.9485000000004</v>
      </c>
      <c r="C563" s="6">
        <f>AlgemeneHeffingsKorting2020(Table1[[#This Row],[Belastbaar loon]])</f>
        <v>2711</v>
      </c>
      <c r="D563" s="14">
        <f>ArbeidsKorting2020(Table1[[#This Row],[Belastbaar loon]])</f>
        <v>1296.0636</v>
      </c>
      <c r="E563" s="14">
        <f>MAX(Table1[[#This Row],[Loonheffing]]-Table1[[#This Row],[Algemene Heffingskorting]]-Table1[[#This Row],[Arbeidskorting]],0)</f>
        <v>1016.8849000000005</v>
      </c>
      <c r="F563" s="6">
        <f>Table1[[#This Row],[Belastbaar loon]]-Table1[[#This Row],[Belasting]]</f>
        <v>12434.115099999999</v>
      </c>
      <c r="G563" s="2">
        <f>(Table1[[#This Row],[Belastbaar loon]]-Table1[[#This Row],[Netto loon]])/Table1[[#This Row],[Belastbaar loon]]</f>
        <v>7.5599204520110097E-2</v>
      </c>
      <c r="H563" s="14">
        <f t="shared" ca="1" si="3"/>
        <v>1016.0310999999999</v>
      </c>
      <c r="I563" s="14">
        <f ca="1">IF(ROW()=2, Table1[[#This Row],[Netto loon]], INDIRECT(ADDRESS(ROW()-1,COLUMN(F:F))))</f>
        <v>12424.9689</v>
      </c>
      <c r="J563" s="6">
        <f ca="1">IF(ROW()=2, 0, Table1[[#This Row],[Belastbaar loon]]-INDIRECT(ADDRESS(ROW()-1,COLUMN(A:A))))</f>
        <v>10</v>
      </c>
      <c r="K563" s="6">
        <f ca="1">Table1[[#This Row],[Netto loon]]-Table1[[#This Row],[Netto vorige schijf]]</f>
        <v>9.1461999999992258</v>
      </c>
      <c r="L563" s="2">
        <f ca="1">(Table1[[#This Row],[Bruto tov vorige schijf]]-Table1[[#This Row],[Netto tov vorige schijf]])/MAX(Table1[[#This Row],[Bruto tov vorige schijf]],1)</f>
        <v>8.5380000000077422E-2</v>
      </c>
    </row>
    <row r="564" spans="1:12" x14ac:dyDescent="0.25">
      <c r="A564" s="14">
        <v>13461</v>
      </c>
      <c r="B564" s="6">
        <f>LoonHeffing2020(Table1[[#This Row],[Belastbaar loon]])</f>
        <v>5027.6835000000001</v>
      </c>
      <c r="C564" s="6">
        <f>AlgemeneHeffingsKorting2020(Table1[[#This Row],[Belastbaar loon]])</f>
        <v>2711</v>
      </c>
      <c r="D564" s="14">
        <f>ArbeidsKorting2020(Table1[[#This Row],[Belastbaar loon]])</f>
        <v>1298.9448</v>
      </c>
      <c r="E564" s="14">
        <f>MAX(Table1[[#This Row],[Loonheffing]]-Table1[[#This Row],[Algemene Heffingskorting]]-Table1[[#This Row],[Arbeidskorting]],0)</f>
        <v>1017.7387000000001</v>
      </c>
      <c r="F564" s="6">
        <f>Table1[[#This Row],[Belastbaar loon]]-Table1[[#This Row],[Belasting]]</f>
        <v>12443.2613</v>
      </c>
      <c r="G564" s="2">
        <f>(Table1[[#This Row],[Belastbaar loon]]-Table1[[#This Row],[Netto loon]])/Table1[[#This Row],[Belastbaar loon]]</f>
        <v>7.5606470544536064E-2</v>
      </c>
      <c r="H564" s="14">
        <f t="shared" ca="1" si="3"/>
        <v>1016.8849000000005</v>
      </c>
      <c r="I564" s="14">
        <f ca="1">IF(ROW()=2, Table1[[#This Row],[Netto loon]], INDIRECT(ADDRESS(ROW()-1,COLUMN(F:F))))</f>
        <v>12434.115099999999</v>
      </c>
      <c r="J564" s="6">
        <f ca="1">IF(ROW()=2, 0, Table1[[#This Row],[Belastbaar loon]]-INDIRECT(ADDRESS(ROW()-1,COLUMN(A:A))))</f>
        <v>10</v>
      </c>
      <c r="K564" s="6">
        <f ca="1">Table1[[#This Row],[Netto loon]]-Table1[[#This Row],[Netto vorige schijf]]</f>
        <v>9.1462000000010448</v>
      </c>
      <c r="L564" s="2">
        <f ca="1">(Table1[[#This Row],[Bruto tov vorige schijf]]-Table1[[#This Row],[Netto tov vorige schijf]])/MAX(Table1[[#This Row],[Bruto tov vorige schijf]],1)</f>
        <v>8.5379999999895512E-2</v>
      </c>
    </row>
    <row r="565" spans="1:12" x14ac:dyDescent="0.25">
      <c r="A565" s="14">
        <v>13471</v>
      </c>
      <c r="B565" s="6">
        <f>LoonHeffing2020(Table1[[#This Row],[Belastbaar loon]])</f>
        <v>5031.4184999999998</v>
      </c>
      <c r="C565" s="6">
        <f>AlgemeneHeffingsKorting2020(Table1[[#This Row],[Belastbaar loon]])</f>
        <v>2711</v>
      </c>
      <c r="D565" s="14">
        <f>ArbeidsKorting2020(Table1[[#This Row],[Belastbaar loon]])</f>
        <v>1301.826</v>
      </c>
      <c r="E565" s="14">
        <f>MAX(Table1[[#This Row],[Loonheffing]]-Table1[[#This Row],[Algemene Heffingskorting]]-Table1[[#This Row],[Arbeidskorting]],0)</f>
        <v>1018.5924999999997</v>
      </c>
      <c r="F565" s="6">
        <f>Table1[[#This Row],[Belastbaar loon]]-Table1[[#This Row],[Belasting]]</f>
        <v>12452.407500000001</v>
      </c>
      <c r="G565" s="2">
        <f>(Table1[[#This Row],[Belastbaar loon]]-Table1[[#This Row],[Netto loon]])/Table1[[#This Row],[Belastbaar loon]]</f>
        <v>7.5613725781307914E-2</v>
      </c>
      <c r="H565" s="14">
        <f t="shared" ca="1" si="3"/>
        <v>1017.7387000000001</v>
      </c>
      <c r="I565" s="14">
        <f ca="1">IF(ROW()=2, Table1[[#This Row],[Netto loon]], INDIRECT(ADDRESS(ROW()-1,COLUMN(F:F))))</f>
        <v>12443.2613</v>
      </c>
      <c r="J565" s="6">
        <f ca="1">IF(ROW()=2, 0, Table1[[#This Row],[Belastbaar loon]]-INDIRECT(ADDRESS(ROW()-1,COLUMN(A:A))))</f>
        <v>10</v>
      </c>
      <c r="K565" s="6">
        <f ca="1">Table1[[#This Row],[Netto loon]]-Table1[[#This Row],[Netto vorige schijf]]</f>
        <v>9.1462000000010448</v>
      </c>
      <c r="L565" s="2">
        <f ca="1">(Table1[[#This Row],[Bruto tov vorige schijf]]-Table1[[#This Row],[Netto tov vorige schijf]])/MAX(Table1[[#This Row],[Bruto tov vorige schijf]],1)</f>
        <v>8.5379999999895512E-2</v>
      </c>
    </row>
    <row r="566" spans="1:12" x14ac:dyDescent="0.25">
      <c r="A566" s="14">
        <v>13481</v>
      </c>
      <c r="B566" s="6">
        <f>LoonHeffing2020(Table1[[#This Row],[Belastbaar loon]])</f>
        <v>5035.1535000000003</v>
      </c>
      <c r="C566" s="6">
        <f>AlgemeneHeffingsKorting2020(Table1[[#This Row],[Belastbaar loon]])</f>
        <v>2711</v>
      </c>
      <c r="D566" s="14">
        <f>ArbeidsKorting2020(Table1[[#This Row],[Belastbaar loon]])</f>
        <v>1304.7072000000001</v>
      </c>
      <c r="E566" s="14">
        <f>MAX(Table1[[#This Row],[Loonheffing]]-Table1[[#This Row],[Algemene Heffingskorting]]-Table1[[#This Row],[Arbeidskorting]],0)</f>
        <v>1019.4463000000003</v>
      </c>
      <c r="F566" s="6">
        <f>Table1[[#This Row],[Belastbaar loon]]-Table1[[#This Row],[Belasting]]</f>
        <v>12461.5537</v>
      </c>
      <c r="G566" s="2">
        <f>(Table1[[#This Row],[Belastbaar loon]]-Table1[[#This Row],[Netto loon]])/Table1[[#This Row],[Belastbaar loon]]</f>
        <v>7.5620970254432138E-2</v>
      </c>
      <c r="H566" s="14">
        <f t="shared" ca="1" si="3"/>
        <v>1018.5924999999997</v>
      </c>
      <c r="I566" s="14">
        <f ca="1">IF(ROW()=2, Table1[[#This Row],[Netto loon]], INDIRECT(ADDRESS(ROW()-1,COLUMN(F:F))))</f>
        <v>12452.407500000001</v>
      </c>
      <c r="J566" s="6">
        <f ca="1">IF(ROW()=2, 0, Table1[[#This Row],[Belastbaar loon]]-INDIRECT(ADDRESS(ROW()-1,COLUMN(A:A))))</f>
        <v>10</v>
      </c>
      <c r="K566" s="6">
        <f ca="1">Table1[[#This Row],[Netto loon]]-Table1[[#This Row],[Netto vorige schijf]]</f>
        <v>9.1461999999992258</v>
      </c>
      <c r="L566" s="2">
        <f ca="1">(Table1[[#This Row],[Bruto tov vorige schijf]]-Table1[[#This Row],[Netto tov vorige schijf]])/MAX(Table1[[#This Row],[Bruto tov vorige schijf]],1)</f>
        <v>8.5380000000077422E-2</v>
      </c>
    </row>
    <row r="567" spans="1:12" x14ac:dyDescent="0.25">
      <c r="A567" s="14">
        <v>13491</v>
      </c>
      <c r="B567" s="6">
        <f>LoonHeffing2020(Table1[[#This Row],[Belastbaar loon]])</f>
        <v>5038.8885</v>
      </c>
      <c r="C567" s="6">
        <f>AlgemeneHeffingsKorting2020(Table1[[#This Row],[Belastbaar loon]])</f>
        <v>2711</v>
      </c>
      <c r="D567" s="14">
        <f>ArbeidsKorting2020(Table1[[#This Row],[Belastbaar loon]])</f>
        <v>1307.5883999999999</v>
      </c>
      <c r="E567" s="14">
        <f>MAX(Table1[[#This Row],[Loonheffing]]-Table1[[#This Row],[Algemene Heffingskorting]]-Table1[[#This Row],[Arbeidskorting]],0)</f>
        <v>1020.3001000000002</v>
      </c>
      <c r="F567" s="6">
        <f>Table1[[#This Row],[Belastbaar loon]]-Table1[[#This Row],[Belasting]]</f>
        <v>12470.6999</v>
      </c>
      <c r="G567" s="2">
        <f>(Table1[[#This Row],[Belastbaar loon]]-Table1[[#This Row],[Netto loon]])/Table1[[#This Row],[Belastbaar loon]]</f>
        <v>7.562820398784377E-2</v>
      </c>
      <c r="H567" s="14">
        <f t="shared" ca="1" si="3"/>
        <v>1019.4463000000003</v>
      </c>
      <c r="I567" s="14">
        <f ca="1">IF(ROW()=2, Table1[[#This Row],[Netto loon]], INDIRECT(ADDRESS(ROW()-1,COLUMN(F:F))))</f>
        <v>12461.5537</v>
      </c>
      <c r="J567" s="6">
        <f ca="1">IF(ROW()=2, 0, Table1[[#This Row],[Belastbaar loon]]-INDIRECT(ADDRESS(ROW()-1,COLUMN(A:A))))</f>
        <v>10</v>
      </c>
      <c r="K567" s="6">
        <f ca="1">Table1[[#This Row],[Netto loon]]-Table1[[#This Row],[Netto vorige schijf]]</f>
        <v>9.1461999999992258</v>
      </c>
      <c r="L567" s="2">
        <f ca="1">(Table1[[#This Row],[Bruto tov vorige schijf]]-Table1[[#This Row],[Netto tov vorige schijf]])/MAX(Table1[[#This Row],[Bruto tov vorige schijf]],1)</f>
        <v>8.5380000000077422E-2</v>
      </c>
    </row>
    <row r="568" spans="1:12" x14ac:dyDescent="0.25">
      <c r="A568" s="14">
        <v>13501</v>
      </c>
      <c r="B568" s="6">
        <f>LoonHeffing2020(Table1[[#This Row],[Belastbaar loon]])</f>
        <v>5042.6234999999997</v>
      </c>
      <c r="C568" s="6">
        <f>AlgemeneHeffingsKorting2020(Table1[[#This Row],[Belastbaar loon]])</f>
        <v>2711</v>
      </c>
      <c r="D568" s="14">
        <f>ArbeidsKorting2020(Table1[[#This Row],[Belastbaar loon]])</f>
        <v>1310.4695999999999</v>
      </c>
      <c r="E568" s="14">
        <f>MAX(Table1[[#This Row],[Loonheffing]]-Table1[[#This Row],[Algemene Heffingskorting]]-Table1[[#This Row],[Arbeidskorting]],0)</f>
        <v>1021.1538999999998</v>
      </c>
      <c r="F568" s="6">
        <f>Table1[[#This Row],[Belastbaar loon]]-Table1[[#This Row],[Belasting]]</f>
        <v>12479.846100000001</v>
      </c>
      <c r="G568" s="2">
        <f>(Table1[[#This Row],[Belastbaar loon]]-Table1[[#This Row],[Netto loon]])/Table1[[#This Row],[Belastbaar loon]]</f>
        <v>7.5635427005406958E-2</v>
      </c>
      <c r="H568" s="14">
        <f t="shared" ca="1" si="3"/>
        <v>1020.3001000000002</v>
      </c>
      <c r="I568" s="14">
        <f ca="1">IF(ROW()=2, Table1[[#This Row],[Netto loon]], INDIRECT(ADDRESS(ROW()-1,COLUMN(F:F))))</f>
        <v>12470.6999</v>
      </c>
      <c r="J568" s="6">
        <f ca="1">IF(ROW()=2, 0, Table1[[#This Row],[Belastbaar loon]]-INDIRECT(ADDRESS(ROW()-1,COLUMN(A:A))))</f>
        <v>10</v>
      </c>
      <c r="K568" s="6">
        <f ca="1">Table1[[#This Row],[Netto loon]]-Table1[[#This Row],[Netto vorige schijf]]</f>
        <v>9.1462000000010448</v>
      </c>
      <c r="L568" s="2">
        <f ca="1">(Table1[[#This Row],[Bruto tov vorige schijf]]-Table1[[#This Row],[Netto tov vorige schijf]])/MAX(Table1[[#This Row],[Bruto tov vorige schijf]],1)</f>
        <v>8.5379999999895512E-2</v>
      </c>
    </row>
    <row r="569" spans="1:12" x14ac:dyDescent="0.25">
      <c r="A569" s="14">
        <v>13511</v>
      </c>
      <c r="B569" s="6">
        <f>LoonHeffing2020(Table1[[#This Row],[Belastbaar loon]])</f>
        <v>5046.3585000000003</v>
      </c>
      <c r="C569" s="6">
        <f>AlgemeneHeffingsKorting2020(Table1[[#This Row],[Belastbaar loon]])</f>
        <v>2711</v>
      </c>
      <c r="D569" s="14">
        <f>ArbeidsKorting2020(Table1[[#This Row],[Belastbaar loon]])</f>
        <v>1313.3507999999999</v>
      </c>
      <c r="E569" s="14">
        <f>MAX(Table1[[#This Row],[Loonheffing]]-Table1[[#This Row],[Algemene Heffingskorting]]-Table1[[#This Row],[Arbeidskorting]],0)</f>
        <v>1022.0077000000003</v>
      </c>
      <c r="F569" s="6">
        <f>Table1[[#This Row],[Belastbaar loon]]-Table1[[#This Row],[Belasting]]</f>
        <v>12488.9923</v>
      </c>
      <c r="G569" s="2">
        <f>(Table1[[#This Row],[Belastbaar loon]]-Table1[[#This Row],[Netto loon]])/Table1[[#This Row],[Belastbaar loon]]</f>
        <v>7.5642639330915556E-2</v>
      </c>
      <c r="H569" s="14">
        <f t="shared" ca="1" si="3"/>
        <v>1021.1538999999998</v>
      </c>
      <c r="I569" s="14">
        <f ca="1">IF(ROW()=2, Table1[[#This Row],[Netto loon]], INDIRECT(ADDRESS(ROW()-1,COLUMN(F:F))))</f>
        <v>12479.846100000001</v>
      </c>
      <c r="J569" s="6">
        <f ca="1">IF(ROW()=2, 0, Table1[[#This Row],[Belastbaar loon]]-INDIRECT(ADDRESS(ROW()-1,COLUMN(A:A))))</f>
        <v>10</v>
      </c>
      <c r="K569" s="6">
        <f ca="1">Table1[[#This Row],[Netto loon]]-Table1[[#This Row],[Netto vorige schijf]]</f>
        <v>9.1461999999992258</v>
      </c>
      <c r="L569" s="2">
        <f ca="1">(Table1[[#This Row],[Bruto tov vorige schijf]]-Table1[[#This Row],[Netto tov vorige schijf]])/MAX(Table1[[#This Row],[Bruto tov vorige schijf]],1)</f>
        <v>8.5380000000077422E-2</v>
      </c>
    </row>
    <row r="570" spans="1:12" x14ac:dyDescent="0.25">
      <c r="A570" s="14">
        <v>13521</v>
      </c>
      <c r="B570" s="6">
        <f>LoonHeffing2020(Table1[[#This Row],[Belastbaar loon]])</f>
        <v>5050.0934999999999</v>
      </c>
      <c r="C570" s="6">
        <f>AlgemeneHeffingsKorting2020(Table1[[#This Row],[Belastbaar loon]])</f>
        <v>2711</v>
      </c>
      <c r="D570" s="14">
        <f>ArbeidsKorting2020(Table1[[#This Row],[Belastbaar loon]])</f>
        <v>1316.232</v>
      </c>
      <c r="E570" s="14">
        <f>MAX(Table1[[#This Row],[Loonheffing]]-Table1[[#This Row],[Algemene Heffingskorting]]-Table1[[#This Row],[Arbeidskorting]],0)</f>
        <v>1022.8615</v>
      </c>
      <c r="F570" s="6">
        <f>Table1[[#This Row],[Belastbaar loon]]-Table1[[#This Row],[Belasting]]</f>
        <v>12498.138500000001</v>
      </c>
      <c r="G570" s="2">
        <f>(Table1[[#This Row],[Belastbaar loon]]-Table1[[#This Row],[Netto loon]])/Table1[[#This Row],[Belastbaar loon]]</f>
        <v>7.5649840988092534E-2</v>
      </c>
      <c r="H570" s="14">
        <f t="shared" ca="1" si="3"/>
        <v>1022.0077000000003</v>
      </c>
      <c r="I570" s="14">
        <f ca="1">IF(ROW()=2, Table1[[#This Row],[Netto loon]], INDIRECT(ADDRESS(ROW()-1,COLUMN(F:F))))</f>
        <v>12488.9923</v>
      </c>
      <c r="J570" s="6">
        <f ca="1">IF(ROW()=2, 0, Table1[[#This Row],[Belastbaar loon]]-INDIRECT(ADDRESS(ROW()-1,COLUMN(A:A))))</f>
        <v>10</v>
      </c>
      <c r="K570" s="6">
        <f ca="1">Table1[[#This Row],[Netto loon]]-Table1[[#This Row],[Netto vorige schijf]]</f>
        <v>9.1462000000010448</v>
      </c>
      <c r="L570" s="2">
        <f ca="1">(Table1[[#This Row],[Bruto tov vorige schijf]]-Table1[[#This Row],[Netto tov vorige schijf]])/MAX(Table1[[#This Row],[Bruto tov vorige schijf]],1)</f>
        <v>8.5379999999895512E-2</v>
      </c>
    </row>
    <row r="571" spans="1:12" x14ac:dyDescent="0.25">
      <c r="A571" s="14">
        <v>13531</v>
      </c>
      <c r="B571" s="6">
        <f>LoonHeffing2020(Table1[[#This Row],[Belastbaar loon]])</f>
        <v>5053.8284999999996</v>
      </c>
      <c r="C571" s="6">
        <f>AlgemeneHeffingsKorting2020(Table1[[#This Row],[Belastbaar loon]])</f>
        <v>2711</v>
      </c>
      <c r="D571" s="14">
        <f>ArbeidsKorting2020(Table1[[#This Row],[Belastbaar loon]])</f>
        <v>1319.1132</v>
      </c>
      <c r="E571" s="14">
        <f>MAX(Table1[[#This Row],[Loonheffing]]-Table1[[#This Row],[Algemene Heffingskorting]]-Table1[[#This Row],[Arbeidskorting]],0)</f>
        <v>1023.7152999999996</v>
      </c>
      <c r="F571" s="6">
        <f>Table1[[#This Row],[Belastbaar loon]]-Table1[[#This Row],[Belasting]]</f>
        <v>12507.2847</v>
      </c>
      <c r="G571" s="2">
        <f>(Table1[[#This Row],[Belastbaar loon]]-Table1[[#This Row],[Netto loon]])/Table1[[#This Row],[Belastbaar loon]]</f>
        <v>7.5657032000591221E-2</v>
      </c>
      <c r="H571" s="14">
        <f t="shared" ca="1" si="3"/>
        <v>1022.8615</v>
      </c>
      <c r="I571" s="14">
        <f ca="1">IF(ROW()=2, Table1[[#This Row],[Netto loon]], INDIRECT(ADDRESS(ROW()-1,COLUMN(F:F))))</f>
        <v>12498.138500000001</v>
      </c>
      <c r="J571" s="6">
        <f ca="1">IF(ROW()=2, 0, Table1[[#This Row],[Belastbaar loon]]-INDIRECT(ADDRESS(ROW()-1,COLUMN(A:A))))</f>
        <v>10</v>
      </c>
      <c r="K571" s="6">
        <f ca="1">Table1[[#This Row],[Netto loon]]-Table1[[#This Row],[Netto vorige schijf]]</f>
        <v>9.1461999999992258</v>
      </c>
      <c r="L571" s="2">
        <f ca="1">(Table1[[#This Row],[Bruto tov vorige schijf]]-Table1[[#This Row],[Netto tov vorige schijf]])/MAX(Table1[[#This Row],[Bruto tov vorige schijf]],1)</f>
        <v>8.5380000000077422E-2</v>
      </c>
    </row>
    <row r="572" spans="1:12" x14ac:dyDescent="0.25">
      <c r="A572" s="14">
        <v>13541</v>
      </c>
      <c r="B572" s="6">
        <f>LoonHeffing2020(Table1[[#This Row],[Belastbaar loon]])</f>
        <v>5057.5635000000002</v>
      </c>
      <c r="C572" s="6">
        <f>AlgemeneHeffingsKorting2020(Table1[[#This Row],[Belastbaar loon]])</f>
        <v>2711</v>
      </c>
      <c r="D572" s="14">
        <f>ArbeidsKorting2020(Table1[[#This Row],[Belastbaar loon]])</f>
        <v>1321.9944</v>
      </c>
      <c r="E572" s="14">
        <f>MAX(Table1[[#This Row],[Loonheffing]]-Table1[[#This Row],[Algemene Heffingskorting]]-Table1[[#This Row],[Arbeidskorting]],0)</f>
        <v>1024.5691000000002</v>
      </c>
      <c r="F572" s="6">
        <f>Table1[[#This Row],[Belastbaar loon]]-Table1[[#This Row],[Belasting]]</f>
        <v>12516.430899999999</v>
      </c>
      <c r="G572" s="2">
        <f>(Table1[[#This Row],[Belastbaar loon]]-Table1[[#This Row],[Netto loon]])/Table1[[#This Row],[Belastbaar loon]]</f>
        <v>7.5664212391994723E-2</v>
      </c>
      <c r="H572" s="14">
        <f t="shared" ca="1" si="3"/>
        <v>1023.7152999999996</v>
      </c>
      <c r="I572" s="14">
        <f ca="1">IF(ROW()=2, Table1[[#This Row],[Netto loon]], INDIRECT(ADDRESS(ROW()-1,COLUMN(F:F))))</f>
        <v>12507.2847</v>
      </c>
      <c r="J572" s="6">
        <f ca="1">IF(ROW()=2, 0, Table1[[#This Row],[Belastbaar loon]]-INDIRECT(ADDRESS(ROW()-1,COLUMN(A:A))))</f>
        <v>10</v>
      </c>
      <c r="K572" s="6">
        <f ca="1">Table1[[#This Row],[Netto loon]]-Table1[[#This Row],[Netto vorige schijf]]</f>
        <v>9.1461999999992258</v>
      </c>
      <c r="L572" s="2">
        <f ca="1">(Table1[[#This Row],[Bruto tov vorige schijf]]-Table1[[#This Row],[Netto tov vorige schijf]])/MAX(Table1[[#This Row],[Bruto tov vorige schijf]],1)</f>
        <v>8.5380000000077422E-2</v>
      </c>
    </row>
    <row r="573" spans="1:12" x14ac:dyDescent="0.25">
      <c r="A573" s="14">
        <v>13551</v>
      </c>
      <c r="B573" s="6">
        <f>LoonHeffing2020(Table1[[#This Row],[Belastbaar loon]])</f>
        <v>5061.2984999999999</v>
      </c>
      <c r="C573" s="6">
        <f>AlgemeneHeffingsKorting2020(Table1[[#This Row],[Belastbaar loon]])</f>
        <v>2711</v>
      </c>
      <c r="D573" s="14">
        <f>ArbeidsKorting2020(Table1[[#This Row],[Belastbaar loon]])</f>
        <v>1324.8755999999998</v>
      </c>
      <c r="E573" s="14">
        <f>MAX(Table1[[#This Row],[Loonheffing]]-Table1[[#This Row],[Algemene Heffingskorting]]-Table1[[#This Row],[Arbeidskorting]],0)</f>
        <v>1025.4229</v>
      </c>
      <c r="F573" s="6">
        <f>Table1[[#This Row],[Belastbaar loon]]-Table1[[#This Row],[Belasting]]</f>
        <v>12525.5771</v>
      </c>
      <c r="G573" s="2">
        <f>(Table1[[#This Row],[Belastbaar loon]]-Table1[[#This Row],[Netto loon]])/Table1[[#This Row],[Belastbaar loon]]</f>
        <v>7.567138218581651E-2</v>
      </c>
      <c r="H573" s="14">
        <f t="shared" ca="1" si="3"/>
        <v>1024.5691000000002</v>
      </c>
      <c r="I573" s="14">
        <f ca="1">IF(ROW()=2, Table1[[#This Row],[Netto loon]], INDIRECT(ADDRESS(ROW()-1,COLUMN(F:F))))</f>
        <v>12516.430899999999</v>
      </c>
      <c r="J573" s="6">
        <f ca="1">IF(ROW()=2, 0, Table1[[#This Row],[Belastbaar loon]]-INDIRECT(ADDRESS(ROW()-1,COLUMN(A:A))))</f>
        <v>10</v>
      </c>
      <c r="K573" s="6">
        <f ca="1">Table1[[#This Row],[Netto loon]]-Table1[[#This Row],[Netto vorige schijf]]</f>
        <v>9.1462000000010448</v>
      </c>
      <c r="L573" s="2">
        <f ca="1">(Table1[[#This Row],[Bruto tov vorige schijf]]-Table1[[#This Row],[Netto tov vorige schijf]])/MAX(Table1[[#This Row],[Bruto tov vorige schijf]],1)</f>
        <v>8.5379999999895512E-2</v>
      </c>
    </row>
    <row r="574" spans="1:12" x14ac:dyDescent="0.25">
      <c r="A574" s="14">
        <v>13561</v>
      </c>
      <c r="B574" s="6">
        <f>LoonHeffing2020(Table1[[#This Row],[Belastbaar loon]])</f>
        <v>5065.0334999999995</v>
      </c>
      <c r="C574" s="6">
        <f>AlgemeneHeffingsKorting2020(Table1[[#This Row],[Belastbaar loon]])</f>
        <v>2711</v>
      </c>
      <c r="D574" s="14">
        <f>ArbeidsKorting2020(Table1[[#This Row],[Belastbaar loon]])</f>
        <v>1327.7567999999999</v>
      </c>
      <c r="E574" s="14">
        <f>MAX(Table1[[#This Row],[Loonheffing]]-Table1[[#This Row],[Algemene Heffingskorting]]-Table1[[#This Row],[Arbeidskorting]],0)</f>
        <v>1026.2766999999997</v>
      </c>
      <c r="F574" s="6">
        <f>Table1[[#This Row],[Belastbaar loon]]-Table1[[#This Row],[Belasting]]</f>
        <v>12534.7233</v>
      </c>
      <c r="G574" s="2">
        <f>(Table1[[#This Row],[Belastbaar loon]]-Table1[[#This Row],[Netto loon]])/Table1[[#This Row],[Belastbaar loon]]</f>
        <v>7.5678541405501093E-2</v>
      </c>
      <c r="H574" s="14">
        <f t="shared" ca="1" si="3"/>
        <v>1025.4229</v>
      </c>
      <c r="I574" s="14">
        <f ca="1">IF(ROW()=2, Table1[[#This Row],[Netto loon]], INDIRECT(ADDRESS(ROW()-1,COLUMN(F:F))))</f>
        <v>12525.5771</v>
      </c>
      <c r="J574" s="6">
        <f ca="1">IF(ROW()=2, 0, Table1[[#This Row],[Belastbaar loon]]-INDIRECT(ADDRESS(ROW()-1,COLUMN(A:A))))</f>
        <v>10</v>
      </c>
      <c r="K574" s="6">
        <f ca="1">Table1[[#This Row],[Netto loon]]-Table1[[#This Row],[Netto vorige schijf]]</f>
        <v>9.1461999999992258</v>
      </c>
      <c r="L574" s="2">
        <f ca="1">(Table1[[#This Row],[Bruto tov vorige schijf]]-Table1[[#This Row],[Netto tov vorige schijf]])/MAX(Table1[[#This Row],[Bruto tov vorige schijf]],1)</f>
        <v>8.5380000000077422E-2</v>
      </c>
    </row>
    <row r="575" spans="1:12" x14ac:dyDescent="0.25">
      <c r="A575" s="14">
        <v>13571</v>
      </c>
      <c r="B575" s="6">
        <f>LoonHeffing2020(Table1[[#This Row],[Belastbaar loon]])</f>
        <v>5068.7685000000001</v>
      </c>
      <c r="C575" s="6">
        <f>AlgemeneHeffingsKorting2020(Table1[[#This Row],[Belastbaar loon]])</f>
        <v>2711</v>
      </c>
      <c r="D575" s="14">
        <f>ArbeidsKorting2020(Table1[[#This Row],[Belastbaar loon]])</f>
        <v>1330.6379999999999</v>
      </c>
      <c r="E575" s="14">
        <f>MAX(Table1[[#This Row],[Loonheffing]]-Table1[[#This Row],[Algemene Heffingskorting]]-Table1[[#This Row],[Arbeidskorting]],0)</f>
        <v>1027.1305000000002</v>
      </c>
      <c r="F575" s="6">
        <f>Table1[[#This Row],[Belastbaar loon]]-Table1[[#This Row],[Belasting]]</f>
        <v>12543.869500000001</v>
      </c>
      <c r="G575" s="2">
        <f>(Table1[[#This Row],[Belastbaar loon]]-Table1[[#This Row],[Netto loon]])/Table1[[#This Row],[Belastbaar loon]]</f>
        <v>7.5685690074423356E-2</v>
      </c>
      <c r="H575" s="14">
        <f t="shared" ca="1" si="3"/>
        <v>1026.2766999999997</v>
      </c>
      <c r="I575" s="14">
        <f ca="1">IF(ROW()=2, Table1[[#This Row],[Netto loon]], INDIRECT(ADDRESS(ROW()-1,COLUMN(F:F))))</f>
        <v>12534.7233</v>
      </c>
      <c r="J575" s="6">
        <f ca="1">IF(ROW()=2, 0, Table1[[#This Row],[Belastbaar loon]]-INDIRECT(ADDRESS(ROW()-1,COLUMN(A:A))))</f>
        <v>10</v>
      </c>
      <c r="K575" s="6">
        <f ca="1">Table1[[#This Row],[Netto loon]]-Table1[[#This Row],[Netto vorige schijf]]</f>
        <v>9.1462000000010448</v>
      </c>
      <c r="L575" s="2">
        <f ca="1">(Table1[[#This Row],[Bruto tov vorige schijf]]-Table1[[#This Row],[Netto tov vorige schijf]])/MAX(Table1[[#This Row],[Bruto tov vorige schijf]],1)</f>
        <v>8.5379999999895512E-2</v>
      </c>
    </row>
    <row r="576" spans="1:12" x14ac:dyDescent="0.25">
      <c r="A576" s="14">
        <v>13581</v>
      </c>
      <c r="B576" s="6">
        <f>LoonHeffing2020(Table1[[#This Row],[Belastbaar loon]])</f>
        <v>5072.5034999999998</v>
      </c>
      <c r="C576" s="6">
        <f>AlgemeneHeffingsKorting2020(Table1[[#This Row],[Belastbaar loon]])</f>
        <v>2711</v>
      </c>
      <c r="D576" s="14">
        <f>ArbeidsKorting2020(Table1[[#This Row],[Belastbaar loon]])</f>
        <v>1333.5192</v>
      </c>
      <c r="E576" s="14">
        <f>MAX(Table1[[#This Row],[Loonheffing]]-Table1[[#This Row],[Algemene Heffingskorting]]-Table1[[#This Row],[Arbeidskorting]],0)</f>
        <v>1027.9842999999998</v>
      </c>
      <c r="F576" s="6">
        <f>Table1[[#This Row],[Belastbaar loon]]-Table1[[#This Row],[Belasting]]</f>
        <v>12553.0157</v>
      </c>
      <c r="G576" s="2">
        <f>(Table1[[#This Row],[Belastbaar loon]]-Table1[[#This Row],[Netto loon]])/Table1[[#This Row],[Belastbaar loon]]</f>
        <v>7.5692828215889851E-2</v>
      </c>
      <c r="H576" s="14">
        <f t="shared" ca="1" si="3"/>
        <v>1027.1305000000002</v>
      </c>
      <c r="I576" s="14">
        <f ca="1">IF(ROW()=2, Table1[[#This Row],[Netto loon]], INDIRECT(ADDRESS(ROW()-1,COLUMN(F:F))))</f>
        <v>12543.869500000001</v>
      </c>
      <c r="J576" s="6">
        <f ca="1">IF(ROW()=2, 0, Table1[[#This Row],[Belastbaar loon]]-INDIRECT(ADDRESS(ROW()-1,COLUMN(A:A))))</f>
        <v>10</v>
      </c>
      <c r="K576" s="6">
        <f ca="1">Table1[[#This Row],[Netto loon]]-Table1[[#This Row],[Netto vorige schijf]]</f>
        <v>9.1461999999992258</v>
      </c>
      <c r="L576" s="2">
        <f ca="1">(Table1[[#This Row],[Bruto tov vorige schijf]]-Table1[[#This Row],[Netto tov vorige schijf]])/MAX(Table1[[#This Row],[Bruto tov vorige schijf]],1)</f>
        <v>8.5380000000077422E-2</v>
      </c>
    </row>
    <row r="577" spans="1:12" x14ac:dyDescent="0.25">
      <c r="A577" s="14">
        <v>13591</v>
      </c>
      <c r="B577" s="6">
        <f>LoonHeffing2020(Table1[[#This Row],[Belastbaar loon]])</f>
        <v>5076.2385000000004</v>
      </c>
      <c r="C577" s="6">
        <f>AlgemeneHeffingsKorting2020(Table1[[#This Row],[Belastbaar loon]])</f>
        <v>2711</v>
      </c>
      <c r="D577" s="14">
        <f>ArbeidsKorting2020(Table1[[#This Row],[Belastbaar loon]])</f>
        <v>1336.4004</v>
      </c>
      <c r="E577" s="14">
        <f>MAX(Table1[[#This Row],[Loonheffing]]-Table1[[#This Row],[Algemene Heffingskorting]]-Table1[[#This Row],[Arbeidskorting]],0)</f>
        <v>1028.8381000000004</v>
      </c>
      <c r="F577" s="6">
        <f>Table1[[#This Row],[Belastbaar loon]]-Table1[[#This Row],[Belasting]]</f>
        <v>12562.161899999999</v>
      </c>
      <c r="G577" s="2">
        <f>(Table1[[#This Row],[Belastbaar loon]]-Table1[[#This Row],[Netto loon]])/Table1[[#This Row],[Belastbaar loon]]</f>
        <v>7.5699955853138171E-2</v>
      </c>
      <c r="H577" s="14">
        <f t="shared" ca="1" si="3"/>
        <v>1027.9842999999998</v>
      </c>
      <c r="I577" s="14">
        <f ca="1">IF(ROW()=2, Table1[[#This Row],[Netto loon]], INDIRECT(ADDRESS(ROW()-1,COLUMN(F:F))))</f>
        <v>12553.0157</v>
      </c>
      <c r="J577" s="6">
        <f ca="1">IF(ROW()=2, 0, Table1[[#This Row],[Belastbaar loon]]-INDIRECT(ADDRESS(ROW()-1,COLUMN(A:A))))</f>
        <v>10</v>
      </c>
      <c r="K577" s="6">
        <f ca="1">Table1[[#This Row],[Netto loon]]-Table1[[#This Row],[Netto vorige schijf]]</f>
        <v>9.1461999999992258</v>
      </c>
      <c r="L577" s="2">
        <f ca="1">(Table1[[#This Row],[Bruto tov vorige schijf]]-Table1[[#This Row],[Netto tov vorige schijf]])/MAX(Table1[[#This Row],[Bruto tov vorige schijf]],1)</f>
        <v>8.5380000000077422E-2</v>
      </c>
    </row>
    <row r="578" spans="1:12" x14ac:dyDescent="0.25">
      <c r="A578" s="14">
        <v>13601</v>
      </c>
      <c r="B578" s="6">
        <f>LoonHeffing2020(Table1[[#This Row],[Belastbaar loon]])</f>
        <v>5079.9735000000001</v>
      </c>
      <c r="C578" s="6">
        <f>AlgemeneHeffingsKorting2020(Table1[[#This Row],[Belastbaar loon]])</f>
        <v>2711</v>
      </c>
      <c r="D578" s="14">
        <f>ArbeidsKorting2020(Table1[[#This Row],[Belastbaar loon]])</f>
        <v>1339.2816</v>
      </c>
      <c r="E578" s="14">
        <f>MAX(Table1[[#This Row],[Loonheffing]]-Table1[[#This Row],[Algemene Heffingskorting]]-Table1[[#This Row],[Arbeidskorting]],0)</f>
        <v>1029.6919</v>
      </c>
      <c r="F578" s="6">
        <f>Table1[[#This Row],[Belastbaar loon]]-Table1[[#This Row],[Belasting]]</f>
        <v>12571.3081</v>
      </c>
      <c r="G578" s="2">
        <f>(Table1[[#This Row],[Belastbaar loon]]-Table1[[#This Row],[Netto loon]])/Table1[[#This Row],[Belastbaar loon]]</f>
        <v>7.570707300933753E-2</v>
      </c>
      <c r="H578" s="14">
        <f t="shared" ca="1" si="3"/>
        <v>1028.8381000000004</v>
      </c>
      <c r="I578" s="14">
        <f ca="1">IF(ROW()=2, Table1[[#This Row],[Netto loon]], INDIRECT(ADDRESS(ROW()-1,COLUMN(F:F))))</f>
        <v>12562.161899999999</v>
      </c>
      <c r="J578" s="6">
        <f ca="1">IF(ROW()=2, 0, Table1[[#This Row],[Belastbaar loon]]-INDIRECT(ADDRESS(ROW()-1,COLUMN(A:A))))</f>
        <v>10</v>
      </c>
      <c r="K578" s="6">
        <f ca="1">Table1[[#This Row],[Netto loon]]-Table1[[#This Row],[Netto vorige schijf]]</f>
        <v>9.1462000000010448</v>
      </c>
      <c r="L578" s="2">
        <f ca="1">(Table1[[#This Row],[Bruto tov vorige schijf]]-Table1[[#This Row],[Netto tov vorige schijf]])/MAX(Table1[[#This Row],[Bruto tov vorige schijf]],1)</f>
        <v>8.5379999999895512E-2</v>
      </c>
    </row>
    <row r="579" spans="1:12" x14ac:dyDescent="0.25">
      <c r="A579" s="14">
        <v>13611</v>
      </c>
      <c r="B579" s="6">
        <f>LoonHeffing2020(Table1[[#This Row],[Belastbaar loon]])</f>
        <v>5083.7084999999997</v>
      </c>
      <c r="C579" s="6">
        <f>AlgemeneHeffingsKorting2020(Table1[[#This Row],[Belastbaar loon]])</f>
        <v>2711</v>
      </c>
      <c r="D579" s="14">
        <f>ArbeidsKorting2020(Table1[[#This Row],[Belastbaar loon]])</f>
        <v>1342.1628000000001</v>
      </c>
      <c r="E579" s="14">
        <f>MAX(Table1[[#This Row],[Loonheffing]]-Table1[[#This Row],[Algemene Heffingskorting]]-Table1[[#This Row],[Arbeidskorting]],0)</f>
        <v>1030.5456999999997</v>
      </c>
      <c r="F579" s="6">
        <f>Table1[[#This Row],[Belastbaar loon]]-Table1[[#This Row],[Belasting]]</f>
        <v>12580.454300000001</v>
      </c>
      <c r="G579" s="2">
        <f>(Table1[[#This Row],[Belastbaar loon]]-Table1[[#This Row],[Netto loon]])/Table1[[#This Row],[Belastbaar loon]]</f>
        <v>7.5714179707589355E-2</v>
      </c>
      <c r="H579" s="14">
        <f t="shared" ca="1" si="3"/>
        <v>1029.6919</v>
      </c>
      <c r="I579" s="14">
        <f ca="1">IF(ROW()=2, Table1[[#This Row],[Netto loon]], INDIRECT(ADDRESS(ROW()-1,COLUMN(F:F))))</f>
        <v>12571.3081</v>
      </c>
      <c r="J579" s="6">
        <f ca="1">IF(ROW()=2, 0, Table1[[#This Row],[Belastbaar loon]]-INDIRECT(ADDRESS(ROW()-1,COLUMN(A:A))))</f>
        <v>10</v>
      </c>
      <c r="K579" s="6">
        <f ca="1">Table1[[#This Row],[Netto loon]]-Table1[[#This Row],[Netto vorige schijf]]</f>
        <v>9.1462000000010448</v>
      </c>
      <c r="L579" s="2">
        <f ca="1">(Table1[[#This Row],[Bruto tov vorige schijf]]-Table1[[#This Row],[Netto tov vorige schijf]])/MAX(Table1[[#This Row],[Bruto tov vorige schijf]],1)</f>
        <v>8.5379999999895512E-2</v>
      </c>
    </row>
    <row r="580" spans="1:12" x14ac:dyDescent="0.25">
      <c r="A580" s="14">
        <v>13621</v>
      </c>
      <c r="B580" s="6">
        <f>LoonHeffing2020(Table1[[#This Row],[Belastbaar loon]])</f>
        <v>5087.4435000000003</v>
      </c>
      <c r="C580" s="6">
        <f>AlgemeneHeffingsKorting2020(Table1[[#This Row],[Belastbaar loon]])</f>
        <v>2711</v>
      </c>
      <c r="D580" s="14">
        <f>ArbeidsKorting2020(Table1[[#This Row],[Belastbaar loon]])</f>
        <v>1345.0439999999999</v>
      </c>
      <c r="E580" s="14">
        <f>MAX(Table1[[#This Row],[Loonheffing]]-Table1[[#This Row],[Algemene Heffingskorting]]-Table1[[#This Row],[Arbeidskorting]],0)</f>
        <v>1031.3995000000004</v>
      </c>
      <c r="F580" s="6">
        <f>Table1[[#This Row],[Belastbaar loon]]-Table1[[#This Row],[Belasting]]</f>
        <v>12589.6005</v>
      </c>
      <c r="G580" s="2">
        <f>(Table1[[#This Row],[Belastbaar loon]]-Table1[[#This Row],[Netto loon]])/Table1[[#This Row],[Belastbaar loon]]</f>
        <v>7.5721275970927204E-2</v>
      </c>
      <c r="H580" s="14">
        <f t="shared" ca="1" si="3"/>
        <v>1030.5456999999997</v>
      </c>
      <c r="I580" s="14">
        <f ca="1">IF(ROW()=2, Table1[[#This Row],[Netto loon]], INDIRECT(ADDRESS(ROW()-1,COLUMN(F:F))))</f>
        <v>12580.454300000001</v>
      </c>
      <c r="J580" s="6">
        <f ca="1">IF(ROW()=2, 0, Table1[[#This Row],[Belastbaar loon]]-INDIRECT(ADDRESS(ROW()-1,COLUMN(A:A))))</f>
        <v>10</v>
      </c>
      <c r="K580" s="6">
        <f ca="1">Table1[[#This Row],[Netto loon]]-Table1[[#This Row],[Netto vorige schijf]]</f>
        <v>9.1461999999992258</v>
      </c>
      <c r="L580" s="2">
        <f ca="1">(Table1[[#This Row],[Bruto tov vorige schijf]]-Table1[[#This Row],[Netto tov vorige schijf]])/MAX(Table1[[#This Row],[Bruto tov vorige schijf]],1)</f>
        <v>8.5380000000077422E-2</v>
      </c>
    </row>
    <row r="581" spans="1:12" x14ac:dyDescent="0.25">
      <c r="A581" s="14">
        <v>13631</v>
      </c>
      <c r="B581" s="6">
        <f>LoonHeffing2020(Table1[[#This Row],[Belastbaar loon]])</f>
        <v>5091.1785</v>
      </c>
      <c r="C581" s="6">
        <f>AlgemeneHeffingsKorting2020(Table1[[#This Row],[Belastbaar loon]])</f>
        <v>2711</v>
      </c>
      <c r="D581" s="14">
        <f>ArbeidsKorting2020(Table1[[#This Row],[Belastbaar loon]])</f>
        <v>1347.9251999999999</v>
      </c>
      <c r="E581" s="14">
        <f>MAX(Table1[[#This Row],[Loonheffing]]-Table1[[#This Row],[Algemene Heffingskorting]]-Table1[[#This Row],[Arbeidskorting]],0)</f>
        <v>1032.2533000000001</v>
      </c>
      <c r="F581" s="6">
        <f>Table1[[#This Row],[Belastbaar loon]]-Table1[[#This Row],[Belasting]]</f>
        <v>12598.7467</v>
      </c>
      <c r="G581" s="2">
        <f>(Table1[[#This Row],[Belastbaar loon]]-Table1[[#This Row],[Netto loon]])/Table1[[#This Row],[Belastbaar loon]]</f>
        <v>7.5728361822316806E-2</v>
      </c>
      <c r="H581" s="14">
        <f t="shared" ca="1" si="3"/>
        <v>1031.3995000000004</v>
      </c>
      <c r="I581" s="14">
        <f ca="1">IF(ROW()=2, Table1[[#This Row],[Netto loon]], INDIRECT(ADDRESS(ROW()-1,COLUMN(F:F))))</f>
        <v>12589.6005</v>
      </c>
      <c r="J581" s="6">
        <f ca="1">IF(ROW()=2, 0, Table1[[#This Row],[Belastbaar loon]]-INDIRECT(ADDRESS(ROW()-1,COLUMN(A:A))))</f>
        <v>10</v>
      </c>
      <c r="K581" s="6">
        <f ca="1">Table1[[#This Row],[Netto loon]]-Table1[[#This Row],[Netto vorige schijf]]</f>
        <v>9.1461999999992258</v>
      </c>
      <c r="L581" s="2">
        <f ca="1">(Table1[[#This Row],[Bruto tov vorige schijf]]-Table1[[#This Row],[Netto tov vorige schijf]])/MAX(Table1[[#This Row],[Bruto tov vorige schijf]],1)</f>
        <v>8.5380000000077422E-2</v>
      </c>
    </row>
    <row r="582" spans="1:12" x14ac:dyDescent="0.25">
      <c r="A582" s="14">
        <v>13641</v>
      </c>
      <c r="B582" s="6">
        <f>LoonHeffing2020(Table1[[#This Row],[Belastbaar loon]])</f>
        <v>5094.9134999999997</v>
      </c>
      <c r="C582" s="6">
        <f>AlgemeneHeffingsKorting2020(Table1[[#This Row],[Belastbaar loon]])</f>
        <v>2711</v>
      </c>
      <c r="D582" s="14">
        <f>ArbeidsKorting2020(Table1[[#This Row],[Belastbaar loon]])</f>
        <v>1350.8063999999999</v>
      </c>
      <c r="E582" s="14">
        <f>MAX(Table1[[#This Row],[Loonheffing]]-Table1[[#This Row],[Algemene Heffingskorting]]-Table1[[#This Row],[Arbeidskorting]],0)</f>
        <v>1033.1070999999997</v>
      </c>
      <c r="F582" s="6">
        <f>Table1[[#This Row],[Belastbaar loon]]-Table1[[#This Row],[Belasting]]</f>
        <v>12607.892900000001</v>
      </c>
      <c r="G582" s="2">
        <f>(Table1[[#This Row],[Belastbaar loon]]-Table1[[#This Row],[Netto loon]])/Table1[[#This Row],[Belastbaar loon]]</f>
        <v>7.5735437284656495E-2</v>
      </c>
      <c r="H582" s="14">
        <f t="shared" ca="1" si="3"/>
        <v>1032.2533000000001</v>
      </c>
      <c r="I582" s="14">
        <f ca="1">IF(ROW()=2, Table1[[#This Row],[Netto loon]], INDIRECT(ADDRESS(ROW()-1,COLUMN(F:F))))</f>
        <v>12598.7467</v>
      </c>
      <c r="J582" s="6">
        <f ca="1">IF(ROW()=2, 0, Table1[[#This Row],[Belastbaar loon]]-INDIRECT(ADDRESS(ROW()-1,COLUMN(A:A))))</f>
        <v>10</v>
      </c>
      <c r="K582" s="6">
        <f ca="1">Table1[[#This Row],[Netto loon]]-Table1[[#This Row],[Netto vorige schijf]]</f>
        <v>9.1462000000010448</v>
      </c>
      <c r="L582" s="2">
        <f ca="1">(Table1[[#This Row],[Bruto tov vorige schijf]]-Table1[[#This Row],[Netto tov vorige schijf]])/MAX(Table1[[#This Row],[Bruto tov vorige schijf]],1)</f>
        <v>8.5379999999895512E-2</v>
      </c>
    </row>
    <row r="583" spans="1:12" x14ac:dyDescent="0.25">
      <c r="A583" s="14">
        <v>13651</v>
      </c>
      <c r="B583" s="6">
        <f>LoonHeffing2020(Table1[[#This Row],[Belastbaar loon]])</f>
        <v>5098.6485000000002</v>
      </c>
      <c r="C583" s="6">
        <f>AlgemeneHeffingsKorting2020(Table1[[#This Row],[Belastbaar loon]])</f>
        <v>2711</v>
      </c>
      <c r="D583" s="14">
        <f>ArbeidsKorting2020(Table1[[#This Row],[Belastbaar loon]])</f>
        <v>1353.6876</v>
      </c>
      <c r="E583" s="14">
        <f>MAX(Table1[[#This Row],[Loonheffing]]-Table1[[#This Row],[Algemene Heffingskorting]]-Table1[[#This Row],[Arbeidskorting]],0)</f>
        <v>1033.9609000000003</v>
      </c>
      <c r="F583" s="6">
        <f>Table1[[#This Row],[Belastbaar loon]]-Table1[[#This Row],[Belasting]]</f>
        <v>12617.0391</v>
      </c>
      <c r="G583" s="2">
        <f>(Table1[[#This Row],[Belastbaar loon]]-Table1[[#This Row],[Netto loon]])/Table1[[#This Row],[Belastbaar loon]]</f>
        <v>7.5742502380777968E-2</v>
      </c>
      <c r="H583" s="14">
        <f t="shared" ca="1" si="3"/>
        <v>1033.1070999999997</v>
      </c>
      <c r="I583" s="14">
        <f ca="1">IF(ROW()=2, Table1[[#This Row],[Netto loon]], INDIRECT(ADDRESS(ROW()-1,COLUMN(F:F))))</f>
        <v>12607.892900000001</v>
      </c>
      <c r="J583" s="6">
        <f ca="1">IF(ROW()=2, 0, Table1[[#This Row],[Belastbaar loon]]-INDIRECT(ADDRESS(ROW()-1,COLUMN(A:A))))</f>
        <v>10</v>
      </c>
      <c r="K583" s="6">
        <f ca="1">Table1[[#This Row],[Netto loon]]-Table1[[#This Row],[Netto vorige schijf]]</f>
        <v>9.1461999999992258</v>
      </c>
      <c r="L583" s="2">
        <f ca="1">(Table1[[#This Row],[Bruto tov vorige schijf]]-Table1[[#This Row],[Netto tov vorige schijf]])/MAX(Table1[[#This Row],[Bruto tov vorige schijf]],1)</f>
        <v>8.5380000000077422E-2</v>
      </c>
    </row>
    <row r="584" spans="1:12" x14ac:dyDescent="0.25">
      <c r="A584" s="14">
        <v>13661</v>
      </c>
      <c r="B584" s="6">
        <f>LoonHeffing2020(Table1[[#This Row],[Belastbaar loon]])</f>
        <v>5102.3834999999999</v>
      </c>
      <c r="C584" s="6">
        <f>AlgemeneHeffingsKorting2020(Table1[[#This Row],[Belastbaar loon]])</f>
        <v>2711</v>
      </c>
      <c r="D584" s="14">
        <f>ArbeidsKorting2020(Table1[[#This Row],[Belastbaar loon]])</f>
        <v>1356.5688</v>
      </c>
      <c r="E584" s="14">
        <f>MAX(Table1[[#This Row],[Loonheffing]]-Table1[[#This Row],[Algemene Heffingskorting]]-Table1[[#This Row],[Arbeidskorting]],0)</f>
        <v>1034.8146999999999</v>
      </c>
      <c r="F584" s="6">
        <f>Table1[[#This Row],[Belastbaar loon]]-Table1[[#This Row],[Belasting]]</f>
        <v>12626.185300000001</v>
      </c>
      <c r="G584" s="2">
        <f>(Table1[[#This Row],[Belastbaar loon]]-Table1[[#This Row],[Netto loon]])/Table1[[#This Row],[Belastbaar loon]]</f>
        <v>7.57495571334455E-2</v>
      </c>
      <c r="H584" s="14">
        <f t="shared" ca="1" si="3"/>
        <v>1033.9609000000003</v>
      </c>
      <c r="I584" s="14">
        <f ca="1">IF(ROW()=2, Table1[[#This Row],[Netto loon]], INDIRECT(ADDRESS(ROW()-1,COLUMN(F:F))))</f>
        <v>12617.0391</v>
      </c>
      <c r="J584" s="6">
        <f ca="1">IF(ROW()=2, 0, Table1[[#This Row],[Belastbaar loon]]-INDIRECT(ADDRESS(ROW()-1,COLUMN(A:A))))</f>
        <v>10</v>
      </c>
      <c r="K584" s="6">
        <f ca="1">Table1[[#This Row],[Netto loon]]-Table1[[#This Row],[Netto vorige schijf]]</f>
        <v>9.1462000000010448</v>
      </c>
      <c r="L584" s="2">
        <f ca="1">(Table1[[#This Row],[Bruto tov vorige schijf]]-Table1[[#This Row],[Netto tov vorige schijf]])/MAX(Table1[[#This Row],[Bruto tov vorige schijf]],1)</f>
        <v>8.5379999999895512E-2</v>
      </c>
    </row>
    <row r="585" spans="1:12" x14ac:dyDescent="0.25">
      <c r="A585" s="14">
        <v>13671</v>
      </c>
      <c r="B585" s="6">
        <f>LoonHeffing2020(Table1[[#This Row],[Belastbaar loon]])</f>
        <v>5106.1184999999996</v>
      </c>
      <c r="C585" s="6">
        <f>AlgemeneHeffingsKorting2020(Table1[[#This Row],[Belastbaar loon]])</f>
        <v>2711</v>
      </c>
      <c r="D585" s="14">
        <f>ArbeidsKorting2020(Table1[[#This Row],[Belastbaar loon]])</f>
        <v>1359.45</v>
      </c>
      <c r="E585" s="14">
        <f>MAX(Table1[[#This Row],[Loonheffing]]-Table1[[#This Row],[Algemene Heffingskorting]]-Table1[[#This Row],[Arbeidskorting]],0)</f>
        <v>1035.6684999999995</v>
      </c>
      <c r="F585" s="6">
        <f>Table1[[#This Row],[Belastbaar loon]]-Table1[[#This Row],[Belasting]]</f>
        <v>12635.3315</v>
      </c>
      <c r="G585" s="2">
        <f>(Table1[[#This Row],[Belastbaar loon]]-Table1[[#This Row],[Netto loon]])/Table1[[#This Row],[Belastbaar loon]]</f>
        <v>7.5756601565357309E-2</v>
      </c>
      <c r="H585" s="14">
        <f t="shared" ca="1" si="3"/>
        <v>1034.8146999999999</v>
      </c>
      <c r="I585" s="14">
        <f ca="1">IF(ROW()=2, Table1[[#This Row],[Netto loon]], INDIRECT(ADDRESS(ROW()-1,COLUMN(F:F))))</f>
        <v>12626.185300000001</v>
      </c>
      <c r="J585" s="6">
        <f ca="1">IF(ROW()=2, 0, Table1[[#This Row],[Belastbaar loon]]-INDIRECT(ADDRESS(ROW()-1,COLUMN(A:A))))</f>
        <v>10</v>
      </c>
      <c r="K585" s="6">
        <f ca="1">Table1[[#This Row],[Netto loon]]-Table1[[#This Row],[Netto vorige schijf]]</f>
        <v>9.1461999999992258</v>
      </c>
      <c r="L585" s="2">
        <f ca="1">(Table1[[#This Row],[Bruto tov vorige schijf]]-Table1[[#This Row],[Netto tov vorige schijf]])/MAX(Table1[[#This Row],[Bruto tov vorige schijf]],1)</f>
        <v>8.5380000000077422E-2</v>
      </c>
    </row>
    <row r="586" spans="1:12" x14ac:dyDescent="0.25">
      <c r="A586" s="14">
        <v>13681</v>
      </c>
      <c r="B586" s="6">
        <f>LoonHeffing2020(Table1[[#This Row],[Belastbaar loon]])</f>
        <v>5109.8535000000002</v>
      </c>
      <c r="C586" s="6">
        <f>AlgemeneHeffingsKorting2020(Table1[[#This Row],[Belastbaar loon]])</f>
        <v>2711</v>
      </c>
      <c r="D586" s="14">
        <f>ArbeidsKorting2020(Table1[[#This Row],[Belastbaar loon]])</f>
        <v>1362.3311999999999</v>
      </c>
      <c r="E586" s="14">
        <f>MAX(Table1[[#This Row],[Loonheffing]]-Table1[[#This Row],[Algemene Heffingskorting]]-Table1[[#This Row],[Arbeidskorting]],0)</f>
        <v>1036.5223000000003</v>
      </c>
      <c r="F586" s="6">
        <f>Table1[[#This Row],[Belastbaar loon]]-Table1[[#This Row],[Belasting]]</f>
        <v>12644.477699999999</v>
      </c>
      <c r="G586" s="2">
        <f>(Table1[[#This Row],[Belastbaar loon]]-Table1[[#This Row],[Netto loon]])/Table1[[#This Row],[Belastbaar loon]]</f>
        <v>7.5763635699144835E-2</v>
      </c>
      <c r="H586" s="14">
        <f t="shared" ca="1" si="3"/>
        <v>1035.6684999999995</v>
      </c>
      <c r="I586" s="14">
        <f ca="1">IF(ROW()=2, Table1[[#This Row],[Netto loon]], INDIRECT(ADDRESS(ROW()-1,COLUMN(F:F))))</f>
        <v>12635.3315</v>
      </c>
      <c r="J586" s="6">
        <f ca="1">IF(ROW()=2, 0, Table1[[#This Row],[Belastbaar loon]]-INDIRECT(ADDRESS(ROW()-1,COLUMN(A:A))))</f>
        <v>10</v>
      </c>
      <c r="K586" s="6">
        <f ca="1">Table1[[#This Row],[Netto loon]]-Table1[[#This Row],[Netto vorige schijf]]</f>
        <v>9.1461999999992258</v>
      </c>
      <c r="L586" s="2">
        <f ca="1">(Table1[[#This Row],[Bruto tov vorige schijf]]-Table1[[#This Row],[Netto tov vorige schijf]])/MAX(Table1[[#This Row],[Bruto tov vorige schijf]],1)</f>
        <v>8.5380000000077422E-2</v>
      </c>
    </row>
    <row r="587" spans="1:12" x14ac:dyDescent="0.25">
      <c r="A587" s="14">
        <v>13691</v>
      </c>
      <c r="B587" s="6">
        <f>LoonHeffing2020(Table1[[#This Row],[Belastbaar loon]])</f>
        <v>5113.5884999999998</v>
      </c>
      <c r="C587" s="6">
        <f>AlgemeneHeffingsKorting2020(Table1[[#This Row],[Belastbaar loon]])</f>
        <v>2711</v>
      </c>
      <c r="D587" s="14">
        <f>ArbeidsKorting2020(Table1[[#This Row],[Belastbaar loon]])</f>
        <v>1365.2123999999999</v>
      </c>
      <c r="E587" s="14">
        <f>MAX(Table1[[#This Row],[Loonheffing]]-Table1[[#This Row],[Algemene Heffingskorting]]-Table1[[#This Row],[Arbeidskorting]],0)</f>
        <v>1037.3761</v>
      </c>
      <c r="F587" s="6">
        <f>Table1[[#This Row],[Belastbaar loon]]-Table1[[#This Row],[Belasting]]</f>
        <v>12653.623900000001</v>
      </c>
      <c r="G587" s="2">
        <f>(Table1[[#This Row],[Belastbaar loon]]-Table1[[#This Row],[Netto loon]])/Table1[[#This Row],[Belastbaar loon]]</f>
        <v>7.5770659557373415E-2</v>
      </c>
      <c r="H587" s="14">
        <f t="shared" ca="1" si="3"/>
        <v>1036.5223000000003</v>
      </c>
      <c r="I587" s="14">
        <f ca="1">IF(ROW()=2, Table1[[#This Row],[Netto loon]], INDIRECT(ADDRESS(ROW()-1,COLUMN(F:F))))</f>
        <v>12644.477699999999</v>
      </c>
      <c r="J587" s="6">
        <f ca="1">IF(ROW()=2, 0, Table1[[#This Row],[Belastbaar loon]]-INDIRECT(ADDRESS(ROW()-1,COLUMN(A:A))))</f>
        <v>10</v>
      </c>
      <c r="K587" s="6">
        <f ca="1">Table1[[#This Row],[Netto loon]]-Table1[[#This Row],[Netto vorige schijf]]</f>
        <v>9.1462000000010448</v>
      </c>
      <c r="L587" s="2">
        <f ca="1">(Table1[[#This Row],[Bruto tov vorige schijf]]-Table1[[#This Row],[Netto tov vorige schijf]])/MAX(Table1[[#This Row],[Bruto tov vorige schijf]],1)</f>
        <v>8.5379999999895512E-2</v>
      </c>
    </row>
    <row r="588" spans="1:12" x14ac:dyDescent="0.25">
      <c r="A588" s="14">
        <v>13701</v>
      </c>
      <c r="B588" s="6">
        <f>LoonHeffing2020(Table1[[#This Row],[Belastbaar loon]])</f>
        <v>5117.3235000000004</v>
      </c>
      <c r="C588" s="6">
        <f>AlgemeneHeffingsKorting2020(Table1[[#This Row],[Belastbaar loon]])</f>
        <v>2711</v>
      </c>
      <c r="D588" s="14">
        <f>ArbeidsKorting2020(Table1[[#This Row],[Belastbaar loon]])</f>
        <v>1368.0935999999999</v>
      </c>
      <c r="E588" s="14">
        <f>MAX(Table1[[#This Row],[Loonheffing]]-Table1[[#This Row],[Algemene Heffingskorting]]-Table1[[#This Row],[Arbeidskorting]],0)</f>
        <v>1038.2299000000005</v>
      </c>
      <c r="F588" s="6">
        <f>Table1[[#This Row],[Belastbaar loon]]-Table1[[#This Row],[Belasting]]</f>
        <v>12662.7701</v>
      </c>
      <c r="G588" s="2">
        <f>(Table1[[#This Row],[Belastbaar loon]]-Table1[[#This Row],[Netto loon]])/Table1[[#This Row],[Belastbaar loon]]</f>
        <v>7.57776731625429E-2</v>
      </c>
      <c r="H588" s="14">
        <f t="shared" ca="1" si="3"/>
        <v>1037.3761</v>
      </c>
      <c r="I588" s="14">
        <f ca="1">IF(ROW()=2, Table1[[#This Row],[Netto loon]], INDIRECT(ADDRESS(ROW()-1,COLUMN(F:F))))</f>
        <v>12653.623900000001</v>
      </c>
      <c r="J588" s="6">
        <f ca="1">IF(ROW()=2, 0, Table1[[#This Row],[Belastbaar loon]]-INDIRECT(ADDRESS(ROW()-1,COLUMN(A:A))))</f>
        <v>10</v>
      </c>
      <c r="K588" s="6">
        <f ca="1">Table1[[#This Row],[Netto loon]]-Table1[[#This Row],[Netto vorige schijf]]</f>
        <v>9.1461999999992258</v>
      </c>
      <c r="L588" s="2">
        <f ca="1">(Table1[[#This Row],[Bruto tov vorige schijf]]-Table1[[#This Row],[Netto tov vorige schijf]])/MAX(Table1[[#This Row],[Bruto tov vorige schijf]],1)</f>
        <v>8.5380000000077422E-2</v>
      </c>
    </row>
    <row r="589" spans="1:12" x14ac:dyDescent="0.25">
      <c r="A589" s="14">
        <v>13711</v>
      </c>
      <c r="B589" s="6">
        <f>LoonHeffing2020(Table1[[#This Row],[Belastbaar loon]])</f>
        <v>5121.0585000000001</v>
      </c>
      <c r="C589" s="6">
        <f>AlgemeneHeffingsKorting2020(Table1[[#This Row],[Belastbaar loon]])</f>
        <v>2711</v>
      </c>
      <c r="D589" s="14">
        <f>ArbeidsKorting2020(Table1[[#This Row],[Belastbaar loon]])</f>
        <v>1370.9748</v>
      </c>
      <c r="E589" s="14">
        <f>MAX(Table1[[#This Row],[Loonheffing]]-Table1[[#This Row],[Algemene Heffingskorting]]-Table1[[#This Row],[Arbeidskorting]],0)</f>
        <v>1039.0837000000001</v>
      </c>
      <c r="F589" s="6">
        <f>Table1[[#This Row],[Belastbaar loon]]-Table1[[#This Row],[Belasting]]</f>
        <v>12671.916300000001</v>
      </c>
      <c r="G589" s="2">
        <f>(Table1[[#This Row],[Belastbaar loon]]-Table1[[#This Row],[Netto loon]])/Table1[[#This Row],[Belastbaar loon]]</f>
        <v>7.5784676537086954E-2</v>
      </c>
      <c r="H589" s="14">
        <f t="shared" ca="1" si="3"/>
        <v>1038.2299000000005</v>
      </c>
      <c r="I589" s="14">
        <f ca="1">IF(ROW()=2, Table1[[#This Row],[Netto loon]], INDIRECT(ADDRESS(ROW()-1,COLUMN(F:F))))</f>
        <v>12662.7701</v>
      </c>
      <c r="J589" s="6">
        <f ca="1">IF(ROW()=2, 0, Table1[[#This Row],[Belastbaar loon]]-INDIRECT(ADDRESS(ROW()-1,COLUMN(A:A))))</f>
        <v>10</v>
      </c>
      <c r="K589" s="6">
        <f ca="1">Table1[[#This Row],[Netto loon]]-Table1[[#This Row],[Netto vorige schijf]]</f>
        <v>9.1462000000010448</v>
      </c>
      <c r="L589" s="2">
        <f ca="1">(Table1[[#This Row],[Bruto tov vorige schijf]]-Table1[[#This Row],[Netto tov vorige schijf]])/MAX(Table1[[#This Row],[Bruto tov vorige schijf]],1)</f>
        <v>8.5379999999895512E-2</v>
      </c>
    </row>
    <row r="590" spans="1:12" x14ac:dyDescent="0.25">
      <c r="A590" s="14">
        <v>13721</v>
      </c>
      <c r="B590" s="6">
        <f>LoonHeffing2020(Table1[[#This Row],[Belastbaar loon]])</f>
        <v>5124.7934999999998</v>
      </c>
      <c r="C590" s="6">
        <f>AlgemeneHeffingsKorting2020(Table1[[#This Row],[Belastbaar loon]])</f>
        <v>2711</v>
      </c>
      <c r="D590" s="14">
        <f>ArbeidsKorting2020(Table1[[#This Row],[Belastbaar loon]])</f>
        <v>1373.856</v>
      </c>
      <c r="E590" s="14">
        <f>MAX(Table1[[#This Row],[Loonheffing]]-Table1[[#This Row],[Algemene Heffingskorting]]-Table1[[#This Row],[Arbeidskorting]],0)</f>
        <v>1039.9374999999998</v>
      </c>
      <c r="F590" s="6">
        <f>Table1[[#This Row],[Belastbaar loon]]-Table1[[#This Row],[Belasting]]</f>
        <v>12681.0625</v>
      </c>
      <c r="G590" s="2">
        <f>(Table1[[#This Row],[Belastbaar loon]]-Table1[[#This Row],[Netto loon]])/Table1[[#This Row],[Belastbaar loon]]</f>
        <v>7.5791669703374392E-2</v>
      </c>
      <c r="H590" s="14">
        <f t="shared" ca="1" si="3"/>
        <v>1039.0837000000001</v>
      </c>
      <c r="I590" s="14">
        <f ca="1">IF(ROW()=2, Table1[[#This Row],[Netto loon]], INDIRECT(ADDRESS(ROW()-1,COLUMN(F:F))))</f>
        <v>12671.916300000001</v>
      </c>
      <c r="J590" s="6">
        <f ca="1">IF(ROW()=2, 0, Table1[[#This Row],[Belastbaar loon]]-INDIRECT(ADDRESS(ROW()-1,COLUMN(A:A))))</f>
        <v>10</v>
      </c>
      <c r="K590" s="6">
        <f ca="1">Table1[[#This Row],[Netto loon]]-Table1[[#This Row],[Netto vorige schijf]]</f>
        <v>9.1461999999992258</v>
      </c>
      <c r="L590" s="2">
        <f ca="1">(Table1[[#This Row],[Bruto tov vorige schijf]]-Table1[[#This Row],[Netto tov vorige schijf]])/MAX(Table1[[#This Row],[Bruto tov vorige schijf]],1)</f>
        <v>8.5380000000077422E-2</v>
      </c>
    </row>
    <row r="591" spans="1:12" x14ac:dyDescent="0.25">
      <c r="A591" s="14">
        <v>13731</v>
      </c>
      <c r="B591" s="6">
        <f>LoonHeffing2020(Table1[[#This Row],[Belastbaar loon]])</f>
        <v>5128.5285000000003</v>
      </c>
      <c r="C591" s="6">
        <f>AlgemeneHeffingsKorting2020(Table1[[#This Row],[Belastbaar loon]])</f>
        <v>2711</v>
      </c>
      <c r="D591" s="14">
        <f>ArbeidsKorting2020(Table1[[#This Row],[Belastbaar loon]])</f>
        <v>1376.7372</v>
      </c>
      <c r="E591" s="14">
        <f>MAX(Table1[[#This Row],[Loonheffing]]-Table1[[#This Row],[Algemene Heffingskorting]]-Table1[[#This Row],[Arbeidskorting]],0)</f>
        <v>1040.7913000000003</v>
      </c>
      <c r="F591" s="6">
        <f>Table1[[#This Row],[Belastbaar loon]]-Table1[[#This Row],[Belasting]]</f>
        <v>12690.208699999999</v>
      </c>
      <c r="G591" s="2">
        <f>(Table1[[#This Row],[Belastbaar loon]]-Table1[[#This Row],[Netto loon]])/Table1[[#This Row],[Belastbaar loon]]</f>
        <v>7.5798652683708459E-2</v>
      </c>
      <c r="H591" s="14">
        <f t="shared" ca="1" si="3"/>
        <v>1039.9374999999998</v>
      </c>
      <c r="I591" s="14">
        <f ca="1">IF(ROW()=2, Table1[[#This Row],[Netto loon]], INDIRECT(ADDRESS(ROW()-1,COLUMN(F:F))))</f>
        <v>12681.0625</v>
      </c>
      <c r="J591" s="6">
        <f ca="1">IF(ROW()=2, 0, Table1[[#This Row],[Belastbaar loon]]-INDIRECT(ADDRESS(ROW()-1,COLUMN(A:A))))</f>
        <v>10</v>
      </c>
      <c r="K591" s="6">
        <f ca="1">Table1[[#This Row],[Netto loon]]-Table1[[#This Row],[Netto vorige schijf]]</f>
        <v>9.1461999999992258</v>
      </c>
      <c r="L591" s="2">
        <f ca="1">(Table1[[#This Row],[Bruto tov vorige schijf]]-Table1[[#This Row],[Netto tov vorige schijf]])/MAX(Table1[[#This Row],[Bruto tov vorige schijf]],1)</f>
        <v>8.5380000000077422E-2</v>
      </c>
    </row>
    <row r="592" spans="1:12" x14ac:dyDescent="0.25">
      <c r="A592" s="14">
        <v>13741</v>
      </c>
      <c r="B592" s="6">
        <f>LoonHeffing2020(Table1[[#This Row],[Belastbaar loon]])</f>
        <v>5132.2635</v>
      </c>
      <c r="C592" s="6">
        <f>AlgemeneHeffingsKorting2020(Table1[[#This Row],[Belastbaar loon]])</f>
        <v>2711</v>
      </c>
      <c r="D592" s="14">
        <f>ArbeidsKorting2020(Table1[[#This Row],[Belastbaar loon]])</f>
        <v>1379.6183999999998</v>
      </c>
      <c r="E592" s="14">
        <f>MAX(Table1[[#This Row],[Loonheffing]]-Table1[[#This Row],[Algemene Heffingskorting]]-Table1[[#This Row],[Arbeidskorting]],0)</f>
        <v>1041.6451000000002</v>
      </c>
      <c r="F592" s="6">
        <f>Table1[[#This Row],[Belastbaar loon]]-Table1[[#This Row],[Belasting]]</f>
        <v>12699.3549</v>
      </c>
      <c r="G592" s="2">
        <f>(Table1[[#This Row],[Belastbaar loon]]-Table1[[#This Row],[Netto loon]])/Table1[[#This Row],[Belastbaar loon]]</f>
        <v>7.5805625500327461E-2</v>
      </c>
      <c r="H592" s="14">
        <f t="shared" ca="1" si="3"/>
        <v>1040.7913000000003</v>
      </c>
      <c r="I592" s="14">
        <f ca="1">IF(ROW()=2, Table1[[#This Row],[Netto loon]], INDIRECT(ADDRESS(ROW()-1,COLUMN(F:F))))</f>
        <v>12690.208699999999</v>
      </c>
      <c r="J592" s="6">
        <f ca="1">IF(ROW()=2, 0, Table1[[#This Row],[Belastbaar loon]]-INDIRECT(ADDRESS(ROW()-1,COLUMN(A:A))))</f>
        <v>10</v>
      </c>
      <c r="K592" s="6">
        <f ca="1">Table1[[#This Row],[Netto loon]]-Table1[[#This Row],[Netto vorige schijf]]</f>
        <v>9.1462000000010448</v>
      </c>
      <c r="L592" s="2">
        <f ca="1">(Table1[[#This Row],[Bruto tov vorige schijf]]-Table1[[#This Row],[Netto tov vorige schijf]])/MAX(Table1[[#This Row],[Bruto tov vorige schijf]],1)</f>
        <v>8.5379999999895512E-2</v>
      </c>
    </row>
    <row r="593" spans="1:12" x14ac:dyDescent="0.25">
      <c r="A593" s="14">
        <v>13751</v>
      </c>
      <c r="B593" s="6">
        <f>LoonHeffing2020(Table1[[#This Row],[Belastbaar loon]])</f>
        <v>5135.9984999999997</v>
      </c>
      <c r="C593" s="6">
        <f>AlgemeneHeffingsKorting2020(Table1[[#This Row],[Belastbaar loon]])</f>
        <v>2711</v>
      </c>
      <c r="D593" s="14">
        <f>ArbeidsKorting2020(Table1[[#This Row],[Belastbaar loon]])</f>
        <v>1382.4995999999999</v>
      </c>
      <c r="E593" s="14">
        <f>MAX(Table1[[#This Row],[Loonheffing]]-Table1[[#This Row],[Algemene Heffingskorting]]-Table1[[#This Row],[Arbeidskorting]],0)</f>
        <v>1042.4988999999998</v>
      </c>
      <c r="F593" s="6">
        <f>Table1[[#This Row],[Belastbaar loon]]-Table1[[#This Row],[Belasting]]</f>
        <v>12708.501099999999</v>
      </c>
      <c r="G593" s="2">
        <f>(Table1[[#This Row],[Belastbaar loon]]-Table1[[#This Row],[Netto loon]])/Table1[[#This Row],[Belastbaar loon]]</f>
        <v>7.5812588175405468E-2</v>
      </c>
      <c r="H593" s="14">
        <f t="shared" ca="1" si="3"/>
        <v>1041.6451000000002</v>
      </c>
      <c r="I593" s="14">
        <f ca="1">IF(ROW()=2, Table1[[#This Row],[Netto loon]], INDIRECT(ADDRESS(ROW()-1,COLUMN(F:F))))</f>
        <v>12699.3549</v>
      </c>
      <c r="J593" s="6">
        <f ca="1">IF(ROW()=2, 0, Table1[[#This Row],[Belastbaar loon]]-INDIRECT(ADDRESS(ROW()-1,COLUMN(A:A))))</f>
        <v>10</v>
      </c>
      <c r="K593" s="6">
        <f ca="1">Table1[[#This Row],[Netto loon]]-Table1[[#This Row],[Netto vorige schijf]]</f>
        <v>9.1461999999992258</v>
      </c>
      <c r="L593" s="2">
        <f ca="1">(Table1[[#This Row],[Bruto tov vorige schijf]]-Table1[[#This Row],[Netto tov vorige schijf]])/MAX(Table1[[#This Row],[Bruto tov vorige schijf]],1)</f>
        <v>8.5380000000077422E-2</v>
      </c>
    </row>
    <row r="594" spans="1:12" x14ac:dyDescent="0.25">
      <c r="A594" s="14">
        <v>13761</v>
      </c>
      <c r="B594" s="6">
        <f>LoonHeffing2020(Table1[[#This Row],[Belastbaar loon]])</f>
        <v>5139.7335000000003</v>
      </c>
      <c r="C594" s="6">
        <f>AlgemeneHeffingsKorting2020(Table1[[#This Row],[Belastbaar loon]])</f>
        <v>2711</v>
      </c>
      <c r="D594" s="14">
        <f>ArbeidsKorting2020(Table1[[#This Row],[Belastbaar loon]])</f>
        <v>1385.3807999999999</v>
      </c>
      <c r="E594" s="14">
        <f>MAX(Table1[[#This Row],[Loonheffing]]-Table1[[#This Row],[Algemene Heffingskorting]]-Table1[[#This Row],[Arbeidskorting]],0)</f>
        <v>1043.3527000000004</v>
      </c>
      <c r="F594" s="6">
        <f>Table1[[#This Row],[Belastbaar loon]]-Table1[[#This Row],[Belasting]]</f>
        <v>12717.647300000001</v>
      </c>
      <c r="G594" s="2">
        <f>(Table1[[#This Row],[Belastbaar loon]]-Table1[[#This Row],[Netto loon]])/Table1[[#This Row],[Belastbaar loon]]</f>
        <v>7.5819540731051488E-2</v>
      </c>
      <c r="H594" s="14">
        <f t="shared" ca="1" si="3"/>
        <v>1042.4988999999998</v>
      </c>
      <c r="I594" s="14">
        <f ca="1">IF(ROW()=2, Table1[[#This Row],[Netto loon]], INDIRECT(ADDRESS(ROW()-1,COLUMN(F:F))))</f>
        <v>12708.501099999999</v>
      </c>
      <c r="J594" s="6">
        <f ca="1">IF(ROW()=2, 0, Table1[[#This Row],[Belastbaar loon]]-INDIRECT(ADDRESS(ROW()-1,COLUMN(A:A))))</f>
        <v>10</v>
      </c>
      <c r="K594" s="6">
        <f ca="1">Table1[[#This Row],[Netto loon]]-Table1[[#This Row],[Netto vorige schijf]]</f>
        <v>9.1462000000010448</v>
      </c>
      <c r="L594" s="2">
        <f ca="1">(Table1[[#This Row],[Bruto tov vorige schijf]]-Table1[[#This Row],[Netto tov vorige schijf]])/MAX(Table1[[#This Row],[Bruto tov vorige schijf]],1)</f>
        <v>8.5379999999895512E-2</v>
      </c>
    </row>
    <row r="595" spans="1:12" x14ac:dyDescent="0.25">
      <c r="A595" s="14">
        <v>13771</v>
      </c>
      <c r="B595" s="6">
        <f>LoonHeffing2020(Table1[[#This Row],[Belastbaar loon]])</f>
        <v>5143.4684999999999</v>
      </c>
      <c r="C595" s="6">
        <f>AlgemeneHeffingsKorting2020(Table1[[#This Row],[Belastbaar loon]])</f>
        <v>2711</v>
      </c>
      <c r="D595" s="14">
        <f>ArbeidsKorting2020(Table1[[#This Row],[Belastbaar loon]])</f>
        <v>1388.2619999999999</v>
      </c>
      <c r="E595" s="14">
        <f>MAX(Table1[[#This Row],[Loonheffing]]-Table1[[#This Row],[Algemene Heffingskorting]]-Table1[[#This Row],[Arbeidskorting]],0)</f>
        <v>1044.2065</v>
      </c>
      <c r="F595" s="6">
        <f>Table1[[#This Row],[Belastbaar loon]]-Table1[[#This Row],[Belasting]]</f>
        <v>12726.7935</v>
      </c>
      <c r="G595" s="2">
        <f>(Table1[[#This Row],[Belastbaar loon]]-Table1[[#This Row],[Netto loon]])/Table1[[#This Row],[Belastbaar loon]]</f>
        <v>7.5826483189310886E-2</v>
      </c>
      <c r="H595" s="14">
        <f t="shared" ca="1" si="3"/>
        <v>1043.3527000000004</v>
      </c>
      <c r="I595" s="14">
        <f ca="1">IF(ROW()=2, Table1[[#This Row],[Netto loon]], INDIRECT(ADDRESS(ROW()-1,COLUMN(F:F))))</f>
        <v>12717.647300000001</v>
      </c>
      <c r="J595" s="6">
        <f ca="1">IF(ROW()=2, 0, Table1[[#This Row],[Belastbaar loon]]-INDIRECT(ADDRESS(ROW()-1,COLUMN(A:A))))</f>
        <v>10</v>
      </c>
      <c r="K595" s="6">
        <f ca="1">Table1[[#This Row],[Netto loon]]-Table1[[#This Row],[Netto vorige schijf]]</f>
        <v>9.1461999999992258</v>
      </c>
      <c r="L595" s="2">
        <f ca="1">(Table1[[#This Row],[Bruto tov vorige schijf]]-Table1[[#This Row],[Netto tov vorige schijf]])/MAX(Table1[[#This Row],[Bruto tov vorige schijf]],1)</f>
        <v>8.5380000000077422E-2</v>
      </c>
    </row>
    <row r="596" spans="1:12" x14ac:dyDescent="0.25">
      <c r="A596" s="14">
        <v>13781</v>
      </c>
      <c r="B596" s="6">
        <f>LoonHeffing2020(Table1[[#This Row],[Belastbaar loon]])</f>
        <v>5147.2034999999996</v>
      </c>
      <c r="C596" s="6">
        <f>AlgemeneHeffingsKorting2020(Table1[[#This Row],[Belastbaar loon]])</f>
        <v>2711</v>
      </c>
      <c r="D596" s="14">
        <f>ArbeidsKorting2020(Table1[[#This Row],[Belastbaar loon]])</f>
        <v>1391.1432</v>
      </c>
      <c r="E596" s="14">
        <f>MAX(Table1[[#This Row],[Loonheffing]]-Table1[[#This Row],[Algemene Heffingskorting]]-Table1[[#This Row],[Arbeidskorting]],0)</f>
        <v>1045.0602999999996</v>
      </c>
      <c r="F596" s="6">
        <f>Table1[[#This Row],[Belastbaar loon]]-Table1[[#This Row],[Belasting]]</f>
        <v>12735.939700000001</v>
      </c>
      <c r="G596" s="2">
        <f>(Table1[[#This Row],[Belastbaar loon]]-Table1[[#This Row],[Netto loon]])/Table1[[#This Row],[Belastbaar loon]]</f>
        <v>7.5833415572164511E-2</v>
      </c>
      <c r="H596" s="14">
        <f t="shared" ca="1" si="3"/>
        <v>1044.2065</v>
      </c>
      <c r="I596" s="14">
        <f ca="1">IF(ROW()=2, Table1[[#This Row],[Netto loon]], INDIRECT(ADDRESS(ROW()-1,COLUMN(F:F))))</f>
        <v>12726.7935</v>
      </c>
      <c r="J596" s="6">
        <f ca="1">IF(ROW()=2, 0, Table1[[#This Row],[Belastbaar loon]]-INDIRECT(ADDRESS(ROW()-1,COLUMN(A:A))))</f>
        <v>10</v>
      </c>
      <c r="K596" s="6">
        <f ca="1">Table1[[#This Row],[Netto loon]]-Table1[[#This Row],[Netto vorige schijf]]</f>
        <v>9.1462000000010448</v>
      </c>
      <c r="L596" s="2">
        <f ca="1">(Table1[[#This Row],[Bruto tov vorige schijf]]-Table1[[#This Row],[Netto tov vorige schijf]])/MAX(Table1[[#This Row],[Bruto tov vorige schijf]],1)</f>
        <v>8.5379999999895512E-2</v>
      </c>
    </row>
    <row r="597" spans="1:12" x14ac:dyDescent="0.25">
      <c r="A597" s="14">
        <v>13791</v>
      </c>
      <c r="B597" s="6">
        <f>LoonHeffing2020(Table1[[#This Row],[Belastbaar loon]])</f>
        <v>5150.9385000000002</v>
      </c>
      <c r="C597" s="6">
        <f>AlgemeneHeffingsKorting2020(Table1[[#This Row],[Belastbaar loon]])</f>
        <v>2711</v>
      </c>
      <c r="D597" s="14">
        <f>ArbeidsKorting2020(Table1[[#This Row],[Belastbaar loon]])</f>
        <v>1394.0244</v>
      </c>
      <c r="E597" s="14">
        <f>MAX(Table1[[#This Row],[Loonheffing]]-Table1[[#This Row],[Algemene Heffingskorting]]-Table1[[#This Row],[Arbeidskorting]],0)</f>
        <v>1045.9141000000002</v>
      </c>
      <c r="F597" s="6">
        <f>Table1[[#This Row],[Belastbaar loon]]-Table1[[#This Row],[Belasting]]</f>
        <v>12745.0859</v>
      </c>
      <c r="G597" s="2">
        <f>(Table1[[#This Row],[Belastbaar loon]]-Table1[[#This Row],[Netto loon]])/Table1[[#This Row],[Belastbaar loon]]</f>
        <v>7.5840337901529983E-2</v>
      </c>
      <c r="H597" s="14">
        <f t="shared" ca="1" si="3"/>
        <v>1045.0602999999996</v>
      </c>
      <c r="I597" s="14">
        <f ca="1">IF(ROW()=2, Table1[[#This Row],[Netto loon]], INDIRECT(ADDRESS(ROW()-1,COLUMN(F:F))))</f>
        <v>12735.939700000001</v>
      </c>
      <c r="J597" s="6">
        <f ca="1">IF(ROW()=2, 0, Table1[[#This Row],[Belastbaar loon]]-INDIRECT(ADDRESS(ROW()-1,COLUMN(A:A))))</f>
        <v>10</v>
      </c>
      <c r="K597" s="6">
        <f ca="1">Table1[[#This Row],[Netto loon]]-Table1[[#This Row],[Netto vorige schijf]]</f>
        <v>9.1461999999992258</v>
      </c>
      <c r="L597" s="2">
        <f ca="1">(Table1[[#This Row],[Bruto tov vorige schijf]]-Table1[[#This Row],[Netto tov vorige schijf]])/MAX(Table1[[#This Row],[Bruto tov vorige schijf]],1)</f>
        <v>8.5380000000077422E-2</v>
      </c>
    </row>
    <row r="598" spans="1:12" x14ac:dyDescent="0.25">
      <c r="A598" s="14">
        <v>13801</v>
      </c>
      <c r="B598" s="6">
        <f>LoonHeffing2020(Table1[[#This Row],[Belastbaar loon]])</f>
        <v>5154.6734999999999</v>
      </c>
      <c r="C598" s="6">
        <f>AlgemeneHeffingsKorting2020(Table1[[#This Row],[Belastbaar loon]])</f>
        <v>2711</v>
      </c>
      <c r="D598" s="14">
        <f>ArbeidsKorting2020(Table1[[#This Row],[Belastbaar loon]])</f>
        <v>1396.9056</v>
      </c>
      <c r="E598" s="14">
        <f>MAX(Table1[[#This Row],[Loonheffing]]-Table1[[#This Row],[Algemene Heffingskorting]]-Table1[[#This Row],[Arbeidskorting]],0)</f>
        <v>1046.7678999999998</v>
      </c>
      <c r="F598" s="6">
        <f>Table1[[#This Row],[Belastbaar loon]]-Table1[[#This Row],[Belasting]]</f>
        <v>12754.232100000001</v>
      </c>
      <c r="G598" s="2">
        <f>(Table1[[#This Row],[Belastbaar loon]]-Table1[[#This Row],[Netto loon]])/Table1[[#This Row],[Belastbaar loon]]</f>
        <v>7.5847250199260849E-2</v>
      </c>
      <c r="H598" s="14">
        <f t="shared" ca="1" si="3"/>
        <v>1045.9141000000002</v>
      </c>
      <c r="I598" s="14">
        <f ca="1">IF(ROW()=2, Table1[[#This Row],[Netto loon]], INDIRECT(ADDRESS(ROW()-1,COLUMN(F:F))))</f>
        <v>12745.0859</v>
      </c>
      <c r="J598" s="6">
        <f ca="1">IF(ROW()=2, 0, Table1[[#This Row],[Belastbaar loon]]-INDIRECT(ADDRESS(ROW()-1,COLUMN(A:A))))</f>
        <v>10</v>
      </c>
      <c r="K598" s="6">
        <f ca="1">Table1[[#This Row],[Netto loon]]-Table1[[#This Row],[Netto vorige schijf]]</f>
        <v>9.1462000000010448</v>
      </c>
      <c r="L598" s="2">
        <f ca="1">(Table1[[#This Row],[Bruto tov vorige schijf]]-Table1[[#This Row],[Netto tov vorige schijf]])/MAX(Table1[[#This Row],[Bruto tov vorige schijf]],1)</f>
        <v>8.5379999999895512E-2</v>
      </c>
    </row>
    <row r="599" spans="1:12" x14ac:dyDescent="0.25">
      <c r="A599" s="14">
        <v>13811</v>
      </c>
      <c r="B599" s="6">
        <f>LoonHeffing2020(Table1[[#This Row],[Belastbaar loon]])</f>
        <v>5158.4084999999995</v>
      </c>
      <c r="C599" s="6">
        <f>AlgemeneHeffingsKorting2020(Table1[[#This Row],[Belastbaar loon]])</f>
        <v>2711</v>
      </c>
      <c r="D599" s="14">
        <f>ArbeidsKorting2020(Table1[[#This Row],[Belastbaar loon]])</f>
        <v>1399.7867999999999</v>
      </c>
      <c r="E599" s="14">
        <f>MAX(Table1[[#This Row],[Loonheffing]]-Table1[[#This Row],[Algemene Heffingskorting]]-Table1[[#This Row],[Arbeidskorting]],0)</f>
        <v>1047.6216999999997</v>
      </c>
      <c r="F599" s="6">
        <f>Table1[[#This Row],[Belastbaar loon]]-Table1[[#This Row],[Belasting]]</f>
        <v>12763.3783</v>
      </c>
      <c r="G599" s="2">
        <f>(Table1[[#This Row],[Belastbaar loon]]-Table1[[#This Row],[Netto loon]])/Table1[[#This Row],[Belastbaar loon]]</f>
        <v>7.5854152487147899E-2</v>
      </c>
      <c r="H599" s="14">
        <f t="shared" ca="1" si="3"/>
        <v>1046.7678999999998</v>
      </c>
      <c r="I599" s="14">
        <f ca="1">IF(ROW()=2, Table1[[#This Row],[Netto loon]], INDIRECT(ADDRESS(ROW()-1,COLUMN(F:F))))</f>
        <v>12754.232100000001</v>
      </c>
      <c r="J599" s="6">
        <f ca="1">IF(ROW()=2, 0, Table1[[#This Row],[Belastbaar loon]]-INDIRECT(ADDRESS(ROW()-1,COLUMN(A:A))))</f>
        <v>10</v>
      </c>
      <c r="K599" s="6">
        <f ca="1">Table1[[#This Row],[Netto loon]]-Table1[[#This Row],[Netto vorige schijf]]</f>
        <v>9.1461999999992258</v>
      </c>
      <c r="L599" s="2">
        <f ca="1">(Table1[[#This Row],[Bruto tov vorige schijf]]-Table1[[#This Row],[Netto tov vorige schijf]])/MAX(Table1[[#This Row],[Bruto tov vorige schijf]],1)</f>
        <v>8.5380000000077422E-2</v>
      </c>
    </row>
    <row r="600" spans="1:12" x14ac:dyDescent="0.25">
      <c r="A600" s="14">
        <v>13821</v>
      </c>
      <c r="B600" s="6">
        <f>LoonHeffing2020(Table1[[#This Row],[Belastbaar loon]])</f>
        <v>5162.1435000000001</v>
      </c>
      <c r="C600" s="6">
        <f>AlgemeneHeffingsKorting2020(Table1[[#This Row],[Belastbaar loon]])</f>
        <v>2711</v>
      </c>
      <c r="D600" s="14">
        <f>ArbeidsKorting2020(Table1[[#This Row],[Belastbaar loon]])</f>
        <v>1402.6679999999999</v>
      </c>
      <c r="E600" s="14">
        <f>MAX(Table1[[#This Row],[Loonheffing]]-Table1[[#This Row],[Algemene Heffingskorting]]-Table1[[#This Row],[Arbeidskorting]],0)</f>
        <v>1048.4755000000002</v>
      </c>
      <c r="F600" s="6">
        <f>Table1[[#This Row],[Belastbaar loon]]-Table1[[#This Row],[Belasting]]</f>
        <v>12772.5245</v>
      </c>
      <c r="G600" s="2">
        <f>(Table1[[#This Row],[Belastbaar loon]]-Table1[[#This Row],[Netto loon]])/Table1[[#This Row],[Belastbaar loon]]</f>
        <v>7.5861044786918491E-2</v>
      </c>
      <c r="H600" s="14">
        <f t="shared" ca="1" si="3"/>
        <v>1047.6216999999997</v>
      </c>
      <c r="I600" s="14">
        <f ca="1">IF(ROW()=2, Table1[[#This Row],[Netto loon]], INDIRECT(ADDRESS(ROW()-1,COLUMN(F:F))))</f>
        <v>12763.3783</v>
      </c>
      <c r="J600" s="6">
        <f ca="1">IF(ROW()=2, 0, Table1[[#This Row],[Belastbaar loon]]-INDIRECT(ADDRESS(ROW()-1,COLUMN(A:A))))</f>
        <v>10</v>
      </c>
      <c r="K600" s="6">
        <f ca="1">Table1[[#This Row],[Netto loon]]-Table1[[#This Row],[Netto vorige schijf]]</f>
        <v>9.1461999999992258</v>
      </c>
      <c r="L600" s="2">
        <f ca="1">(Table1[[#This Row],[Bruto tov vorige schijf]]-Table1[[#This Row],[Netto tov vorige schijf]])/MAX(Table1[[#This Row],[Bruto tov vorige schijf]],1)</f>
        <v>8.5380000000077422E-2</v>
      </c>
    </row>
    <row r="601" spans="1:12" x14ac:dyDescent="0.25">
      <c r="A601" s="14">
        <v>13831</v>
      </c>
      <c r="B601" s="6">
        <f>LoonHeffing2020(Table1[[#This Row],[Belastbaar loon]])</f>
        <v>5165.8784999999998</v>
      </c>
      <c r="C601" s="6">
        <f>AlgemeneHeffingsKorting2020(Table1[[#This Row],[Belastbaar loon]])</f>
        <v>2711</v>
      </c>
      <c r="D601" s="14">
        <f>ArbeidsKorting2020(Table1[[#This Row],[Belastbaar loon]])</f>
        <v>1405.5491999999999</v>
      </c>
      <c r="E601" s="14">
        <f>MAX(Table1[[#This Row],[Loonheffing]]-Table1[[#This Row],[Algemene Heffingskorting]]-Table1[[#This Row],[Arbeidskorting]],0)</f>
        <v>1049.3292999999999</v>
      </c>
      <c r="F601" s="6">
        <f>Table1[[#This Row],[Belastbaar loon]]-Table1[[#This Row],[Belasting]]</f>
        <v>12781.670700000001</v>
      </c>
      <c r="G601" s="2">
        <f>(Table1[[#This Row],[Belastbaar loon]]-Table1[[#This Row],[Netto loon]])/Table1[[#This Row],[Belastbaar loon]]</f>
        <v>7.58679271202371E-2</v>
      </c>
      <c r="H601" s="14">
        <f t="shared" ca="1" si="3"/>
        <v>1048.4755000000002</v>
      </c>
      <c r="I601" s="14">
        <f ca="1">IF(ROW()=2, Table1[[#This Row],[Netto loon]], INDIRECT(ADDRESS(ROW()-1,COLUMN(F:F))))</f>
        <v>12772.5245</v>
      </c>
      <c r="J601" s="6">
        <f ca="1">IF(ROW()=2, 0, Table1[[#This Row],[Belastbaar loon]]-INDIRECT(ADDRESS(ROW()-1,COLUMN(A:A))))</f>
        <v>10</v>
      </c>
      <c r="K601" s="6">
        <f ca="1">Table1[[#This Row],[Netto loon]]-Table1[[#This Row],[Netto vorige schijf]]</f>
        <v>9.1462000000010448</v>
      </c>
      <c r="L601" s="2">
        <f ca="1">(Table1[[#This Row],[Bruto tov vorige schijf]]-Table1[[#This Row],[Netto tov vorige schijf]])/MAX(Table1[[#This Row],[Bruto tov vorige schijf]],1)</f>
        <v>8.5379999999895512E-2</v>
      </c>
    </row>
    <row r="602" spans="1:12" x14ac:dyDescent="0.25">
      <c r="A602" s="14">
        <v>13841</v>
      </c>
      <c r="B602" s="6">
        <f>LoonHeffing2020(Table1[[#This Row],[Belastbaar loon]])</f>
        <v>5169.6135000000004</v>
      </c>
      <c r="C602" s="6">
        <f>AlgemeneHeffingsKorting2020(Table1[[#This Row],[Belastbaar loon]])</f>
        <v>2711</v>
      </c>
      <c r="D602" s="14">
        <f>ArbeidsKorting2020(Table1[[#This Row],[Belastbaar loon]])</f>
        <v>1408.4304</v>
      </c>
      <c r="E602" s="14">
        <f>MAX(Table1[[#This Row],[Loonheffing]]-Table1[[#This Row],[Algemene Heffingskorting]]-Table1[[#This Row],[Arbeidskorting]],0)</f>
        <v>1050.1831000000004</v>
      </c>
      <c r="F602" s="6">
        <f>Table1[[#This Row],[Belastbaar loon]]-Table1[[#This Row],[Belasting]]</f>
        <v>12790.8169</v>
      </c>
      <c r="G602" s="2">
        <f>(Table1[[#This Row],[Belastbaar loon]]-Table1[[#This Row],[Netto loon]])/Table1[[#This Row],[Belastbaar loon]]</f>
        <v>7.5874799508706028E-2</v>
      </c>
      <c r="H602" s="14">
        <f t="shared" ref="H602:H665" ca="1" si="4">IF(ROW()=2, 0, INDIRECT(ADDRESS(ROW()-1,COLUMN(E:E))))</f>
        <v>1049.3292999999999</v>
      </c>
      <c r="I602" s="14">
        <f ca="1">IF(ROW()=2, Table1[[#This Row],[Netto loon]], INDIRECT(ADDRESS(ROW()-1,COLUMN(F:F))))</f>
        <v>12781.670700000001</v>
      </c>
      <c r="J602" s="6">
        <f ca="1">IF(ROW()=2, 0, Table1[[#This Row],[Belastbaar loon]]-INDIRECT(ADDRESS(ROW()-1,COLUMN(A:A))))</f>
        <v>10</v>
      </c>
      <c r="K602" s="6">
        <f ca="1">Table1[[#This Row],[Netto loon]]-Table1[[#This Row],[Netto vorige schijf]]</f>
        <v>9.1461999999992258</v>
      </c>
      <c r="L602" s="2">
        <f ca="1">(Table1[[#This Row],[Bruto tov vorige schijf]]-Table1[[#This Row],[Netto tov vorige schijf]])/MAX(Table1[[#This Row],[Bruto tov vorige schijf]],1)</f>
        <v>8.5380000000077422E-2</v>
      </c>
    </row>
    <row r="603" spans="1:12" x14ac:dyDescent="0.25">
      <c r="A603" s="14">
        <v>13851</v>
      </c>
      <c r="B603" s="6">
        <f>LoonHeffing2020(Table1[[#This Row],[Belastbaar loon]])</f>
        <v>5173.3485000000001</v>
      </c>
      <c r="C603" s="6">
        <f>AlgemeneHeffingsKorting2020(Table1[[#This Row],[Belastbaar loon]])</f>
        <v>2711</v>
      </c>
      <c r="D603" s="14">
        <f>ArbeidsKorting2020(Table1[[#This Row],[Belastbaar loon]])</f>
        <v>1411.3116</v>
      </c>
      <c r="E603" s="14">
        <f>MAX(Table1[[#This Row],[Loonheffing]]-Table1[[#This Row],[Algemene Heffingskorting]]-Table1[[#This Row],[Arbeidskorting]],0)</f>
        <v>1051.0369000000001</v>
      </c>
      <c r="F603" s="6">
        <f>Table1[[#This Row],[Belastbaar loon]]-Table1[[#This Row],[Belasting]]</f>
        <v>12799.963100000001</v>
      </c>
      <c r="G603" s="2">
        <f>(Table1[[#This Row],[Belastbaar loon]]-Table1[[#This Row],[Netto loon]])/Table1[[#This Row],[Belastbaar loon]]</f>
        <v>7.5881661973864645E-2</v>
      </c>
      <c r="H603" s="14">
        <f t="shared" ca="1" si="4"/>
        <v>1050.1831000000004</v>
      </c>
      <c r="I603" s="14">
        <f ca="1">IF(ROW()=2, Table1[[#This Row],[Netto loon]], INDIRECT(ADDRESS(ROW()-1,COLUMN(F:F))))</f>
        <v>12790.8169</v>
      </c>
      <c r="J603" s="6">
        <f ca="1">IF(ROW()=2, 0, Table1[[#This Row],[Belastbaar loon]]-INDIRECT(ADDRESS(ROW()-1,COLUMN(A:A))))</f>
        <v>10</v>
      </c>
      <c r="K603" s="6">
        <f ca="1">Table1[[#This Row],[Netto loon]]-Table1[[#This Row],[Netto vorige schijf]]</f>
        <v>9.1462000000010448</v>
      </c>
      <c r="L603" s="2">
        <f ca="1">(Table1[[#This Row],[Bruto tov vorige schijf]]-Table1[[#This Row],[Netto tov vorige schijf]])/MAX(Table1[[#This Row],[Bruto tov vorige schijf]],1)</f>
        <v>8.5379999999895512E-2</v>
      </c>
    </row>
    <row r="604" spans="1:12" x14ac:dyDescent="0.25">
      <c r="A604" s="14">
        <v>13861</v>
      </c>
      <c r="B604" s="6">
        <f>LoonHeffing2020(Table1[[#This Row],[Belastbaar loon]])</f>
        <v>5177.0834999999997</v>
      </c>
      <c r="C604" s="6">
        <f>AlgemeneHeffingsKorting2020(Table1[[#This Row],[Belastbaar loon]])</f>
        <v>2711</v>
      </c>
      <c r="D604" s="14">
        <f>ArbeidsKorting2020(Table1[[#This Row],[Belastbaar loon]])</f>
        <v>1414.1928</v>
      </c>
      <c r="E604" s="14">
        <f>MAX(Table1[[#This Row],[Loonheffing]]-Table1[[#This Row],[Algemene Heffingskorting]]-Table1[[#This Row],[Arbeidskorting]],0)</f>
        <v>1051.8906999999997</v>
      </c>
      <c r="F604" s="6">
        <f>Table1[[#This Row],[Belastbaar loon]]-Table1[[#This Row],[Belasting]]</f>
        <v>12809.1093</v>
      </c>
      <c r="G604" s="2">
        <f>(Table1[[#This Row],[Belastbaar loon]]-Table1[[#This Row],[Netto loon]])/Table1[[#This Row],[Belastbaar loon]]</f>
        <v>7.5888514537190671E-2</v>
      </c>
      <c r="H604" s="14">
        <f t="shared" ca="1" si="4"/>
        <v>1051.0369000000001</v>
      </c>
      <c r="I604" s="14">
        <f ca="1">IF(ROW()=2, Table1[[#This Row],[Netto loon]], INDIRECT(ADDRESS(ROW()-1,COLUMN(F:F))))</f>
        <v>12799.963100000001</v>
      </c>
      <c r="J604" s="6">
        <f ca="1">IF(ROW()=2, 0, Table1[[#This Row],[Belastbaar loon]]-INDIRECT(ADDRESS(ROW()-1,COLUMN(A:A))))</f>
        <v>10</v>
      </c>
      <c r="K604" s="6">
        <f ca="1">Table1[[#This Row],[Netto loon]]-Table1[[#This Row],[Netto vorige schijf]]</f>
        <v>9.1461999999992258</v>
      </c>
      <c r="L604" s="2">
        <f ca="1">(Table1[[#This Row],[Bruto tov vorige schijf]]-Table1[[#This Row],[Netto tov vorige schijf]])/MAX(Table1[[#This Row],[Bruto tov vorige schijf]],1)</f>
        <v>8.5380000000077422E-2</v>
      </c>
    </row>
    <row r="605" spans="1:12" x14ac:dyDescent="0.25">
      <c r="A605" s="14">
        <v>13871</v>
      </c>
      <c r="B605" s="6">
        <f>LoonHeffing2020(Table1[[#This Row],[Belastbaar loon]])</f>
        <v>5180.8185000000003</v>
      </c>
      <c r="C605" s="6">
        <f>AlgemeneHeffingsKorting2020(Table1[[#This Row],[Belastbaar loon]])</f>
        <v>2711</v>
      </c>
      <c r="D605" s="14">
        <f>ArbeidsKorting2020(Table1[[#This Row],[Belastbaar loon]])</f>
        <v>1417.0739999999998</v>
      </c>
      <c r="E605" s="14">
        <f>MAX(Table1[[#This Row],[Loonheffing]]-Table1[[#This Row],[Algemene Heffingskorting]]-Table1[[#This Row],[Arbeidskorting]],0)</f>
        <v>1052.7445000000005</v>
      </c>
      <c r="F605" s="6">
        <f>Table1[[#This Row],[Belastbaar loon]]-Table1[[#This Row],[Belasting]]</f>
        <v>12818.255499999999</v>
      </c>
      <c r="G605" s="2">
        <f>(Table1[[#This Row],[Belastbaar loon]]-Table1[[#This Row],[Netto loon]])/Table1[[#This Row],[Belastbaar loon]]</f>
        <v>7.5895357220099532E-2</v>
      </c>
      <c r="H605" s="14">
        <f t="shared" ca="1" si="4"/>
        <v>1051.8906999999997</v>
      </c>
      <c r="I605" s="14">
        <f ca="1">IF(ROW()=2, Table1[[#This Row],[Netto loon]], INDIRECT(ADDRESS(ROW()-1,COLUMN(F:F))))</f>
        <v>12809.1093</v>
      </c>
      <c r="J605" s="6">
        <f ca="1">IF(ROW()=2, 0, Table1[[#This Row],[Belastbaar loon]]-INDIRECT(ADDRESS(ROW()-1,COLUMN(A:A))))</f>
        <v>10</v>
      </c>
      <c r="K605" s="6">
        <f ca="1">Table1[[#This Row],[Netto loon]]-Table1[[#This Row],[Netto vorige schijf]]</f>
        <v>9.1461999999992258</v>
      </c>
      <c r="L605" s="2">
        <f ca="1">(Table1[[#This Row],[Bruto tov vorige schijf]]-Table1[[#This Row],[Netto tov vorige schijf]])/MAX(Table1[[#This Row],[Bruto tov vorige schijf]],1)</f>
        <v>8.5380000000077422E-2</v>
      </c>
    </row>
    <row r="606" spans="1:12" x14ac:dyDescent="0.25">
      <c r="A606" s="14">
        <v>13881</v>
      </c>
      <c r="B606" s="6">
        <f>LoonHeffing2020(Table1[[#This Row],[Belastbaar loon]])</f>
        <v>5184.5535</v>
      </c>
      <c r="C606" s="6">
        <f>AlgemeneHeffingsKorting2020(Table1[[#This Row],[Belastbaar loon]])</f>
        <v>2711</v>
      </c>
      <c r="D606" s="14">
        <f>ArbeidsKorting2020(Table1[[#This Row],[Belastbaar loon]])</f>
        <v>1419.9551999999999</v>
      </c>
      <c r="E606" s="14">
        <f>MAX(Table1[[#This Row],[Loonheffing]]-Table1[[#This Row],[Algemene Heffingskorting]]-Table1[[#This Row],[Arbeidskorting]],0)</f>
        <v>1053.5983000000001</v>
      </c>
      <c r="F606" s="6">
        <f>Table1[[#This Row],[Belastbaar loon]]-Table1[[#This Row],[Belasting]]</f>
        <v>12827.4017</v>
      </c>
      <c r="G606" s="2">
        <f>(Table1[[#This Row],[Belastbaar loon]]-Table1[[#This Row],[Netto loon]])/Table1[[#This Row],[Belastbaar loon]]</f>
        <v>7.5902190043944939E-2</v>
      </c>
      <c r="H606" s="14">
        <f t="shared" ca="1" si="4"/>
        <v>1052.7445000000005</v>
      </c>
      <c r="I606" s="14">
        <f ca="1">IF(ROW()=2, Table1[[#This Row],[Netto loon]], INDIRECT(ADDRESS(ROW()-1,COLUMN(F:F))))</f>
        <v>12818.255499999999</v>
      </c>
      <c r="J606" s="6">
        <f ca="1">IF(ROW()=2, 0, Table1[[#This Row],[Belastbaar loon]]-INDIRECT(ADDRESS(ROW()-1,COLUMN(A:A))))</f>
        <v>10</v>
      </c>
      <c r="K606" s="6">
        <f ca="1">Table1[[#This Row],[Netto loon]]-Table1[[#This Row],[Netto vorige schijf]]</f>
        <v>9.1462000000010448</v>
      </c>
      <c r="L606" s="2">
        <f ca="1">(Table1[[#This Row],[Bruto tov vorige schijf]]-Table1[[#This Row],[Netto tov vorige schijf]])/MAX(Table1[[#This Row],[Bruto tov vorige schijf]],1)</f>
        <v>8.5379999999895512E-2</v>
      </c>
    </row>
    <row r="607" spans="1:12" x14ac:dyDescent="0.25">
      <c r="A607" s="14">
        <v>13891</v>
      </c>
      <c r="B607" s="6">
        <f>LoonHeffing2020(Table1[[#This Row],[Belastbaar loon]])</f>
        <v>5188.2884999999997</v>
      </c>
      <c r="C607" s="6">
        <f>AlgemeneHeffingsKorting2020(Table1[[#This Row],[Belastbaar loon]])</f>
        <v>2711</v>
      </c>
      <c r="D607" s="14">
        <f>ArbeidsKorting2020(Table1[[#This Row],[Belastbaar loon]])</f>
        <v>1422.8363999999999</v>
      </c>
      <c r="E607" s="14">
        <f>MAX(Table1[[#This Row],[Loonheffing]]-Table1[[#This Row],[Algemene Heffingskorting]]-Table1[[#This Row],[Arbeidskorting]],0)</f>
        <v>1054.4520999999997</v>
      </c>
      <c r="F607" s="6">
        <f>Table1[[#This Row],[Belastbaar loon]]-Table1[[#This Row],[Belasting]]</f>
        <v>12836.5479</v>
      </c>
      <c r="G607" s="2">
        <f>(Table1[[#This Row],[Belastbaar loon]]-Table1[[#This Row],[Netto loon]])/Table1[[#This Row],[Belastbaar loon]]</f>
        <v>7.590901303001947E-2</v>
      </c>
      <c r="H607" s="14">
        <f t="shared" ca="1" si="4"/>
        <v>1053.5983000000001</v>
      </c>
      <c r="I607" s="14">
        <f ca="1">IF(ROW()=2, Table1[[#This Row],[Netto loon]], INDIRECT(ADDRESS(ROW()-1,COLUMN(F:F))))</f>
        <v>12827.4017</v>
      </c>
      <c r="J607" s="6">
        <f ca="1">IF(ROW()=2, 0, Table1[[#This Row],[Belastbaar loon]]-INDIRECT(ADDRESS(ROW()-1,COLUMN(A:A))))</f>
        <v>10</v>
      </c>
      <c r="K607" s="6">
        <f ca="1">Table1[[#This Row],[Netto loon]]-Table1[[#This Row],[Netto vorige schijf]]</f>
        <v>9.1461999999992258</v>
      </c>
      <c r="L607" s="2">
        <f ca="1">(Table1[[#This Row],[Bruto tov vorige schijf]]-Table1[[#This Row],[Netto tov vorige schijf]])/MAX(Table1[[#This Row],[Bruto tov vorige schijf]],1)</f>
        <v>8.5380000000077422E-2</v>
      </c>
    </row>
    <row r="608" spans="1:12" x14ac:dyDescent="0.25">
      <c r="A608" s="14">
        <v>13901</v>
      </c>
      <c r="B608" s="6">
        <f>LoonHeffing2020(Table1[[#This Row],[Belastbaar loon]])</f>
        <v>5192.0235000000002</v>
      </c>
      <c r="C608" s="6">
        <f>AlgemeneHeffingsKorting2020(Table1[[#This Row],[Belastbaar loon]])</f>
        <v>2711</v>
      </c>
      <c r="D608" s="14">
        <f>ArbeidsKorting2020(Table1[[#This Row],[Belastbaar loon]])</f>
        <v>1425.7175999999999</v>
      </c>
      <c r="E608" s="14">
        <f>MAX(Table1[[#This Row],[Loonheffing]]-Table1[[#This Row],[Algemene Heffingskorting]]-Table1[[#This Row],[Arbeidskorting]],0)</f>
        <v>1055.3059000000003</v>
      </c>
      <c r="F608" s="6">
        <f>Table1[[#This Row],[Belastbaar loon]]-Table1[[#This Row],[Belasting]]</f>
        <v>12845.694100000001</v>
      </c>
      <c r="G608" s="2">
        <f>(Table1[[#This Row],[Belastbaar loon]]-Table1[[#This Row],[Netto loon]])/Table1[[#This Row],[Belastbaar loon]]</f>
        <v>7.5915826199553949E-2</v>
      </c>
      <c r="H608" s="14">
        <f t="shared" ca="1" si="4"/>
        <v>1054.4520999999997</v>
      </c>
      <c r="I608" s="14">
        <f ca="1">IF(ROW()=2, Table1[[#This Row],[Netto loon]], INDIRECT(ADDRESS(ROW()-1,COLUMN(F:F))))</f>
        <v>12836.5479</v>
      </c>
      <c r="J608" s="6">
        <f ca="1">IF(ROW()=2, 0, Table1[[#This Row],[Belastbaar loon]]-INDIRECT(ADDRESS(ROW()-1,COLUMN(A:A))))</f>
        <v>10</v>
      </c>
      <c r="K608" s="6">
        <f ca="1">Table1[[#This Row],[Netto loon]]-Table1[[#This Row],[Netto vorige schijf]]</f>
        <v>9.1462000000010448</v>
      </c>
      <c r="L608" s="2">
        <f ca="1">(Table1[[#This Row],[Bruto tov vorige schijf]]-Table1[[#This Row],[Netto tov vorige schijf]])/MAX(Table1[[#This Row],[Bruto tov vorige schijf]],1)</f>
        <v>8.5379999999895512E-2</v>
      </c>
    </row>
    <row r="609" spans="1:12" x14ac:dyDescent="0.25">
      <c r="A609" s="14">
        <v>13911</v>
      </c>
      <c r="B609" s="6">
        <f>LoonHeffing2020(Table1[[#This Row],[Belastbaar loon]])</f>
        <v>5195.7584999999999</v>
      </c>
      <c r="C609" s="6">
        <f>AlgemeneHeffingsKorting2020(Table1[[#This Row],[Belastbaar loon]])</f>
        <v>2711</v>
      </c>
      <c r="D609" s="14">
        <f>ArbeidsKorting2020(Table1[[#This Row],[Belastbaar loon]])</f>
        <v>1428.5988</v>
      </c>
      <c r="E609" s="14">
        <f>MAX(Table1[[#This Row],[Loonheffing]]-Table1[[#This Row],[Algemene Heffingskorting]]-Table1[[#This Row],[Arbeidskorting]],0)</f>
        <v>1056.1596999999999</v>
      </c>
      <c r="F609" s="6">
        <f>Table1[[#This Row],[Belastbaar loon]]-Table1[[#This Row],[Belasting]]</f>
        <v>12854.8403</v>
      </c>
      <c r="G609" s="2">
        <f>(Table1[[#This Row],[Belastbaar loon]]-Table1[[#This Row],[Netto loon]])/Table1[[#This Row],[Belastbaar loon]]</f>
        <v>7.5922629573718647E-2</v>
      </c>
      <c r="H609" s="14">
        <f t="shared" ca="1" si="4"/>
        <v>1055.3059000000003</v>
      </c>
      <c r="I609" s="14">
        <f ca="1">IF(ROW()=2, Table1[[#This Row],[Netto loon]], INDIRECT(ADDRESS(ROW()-1,COLUMN(F:F))))</f>
        <v>12845.694100000001</v>
      </c>
      <c r="J609" s="6">
        <f ca="1">IF(ROW()=2, 0, Table1[[#This Row],[Belastbaar loon]]-INDIRECT(ADDRESS(ROW()-1,COLUMN(A:A))))</f>
        <v>10</v>
      </c>
      <c r="K609" s="6">
        <f ca="1">Table1[[#This Row],[Netto loon]]-Table1[[#This Row],[Netto vorige schijf]]</f>
        <v>9.1461999999992258</v>
      </c>
      <c r="L609" s="2">
        <f ca="1">(Table1[[#This Row],[Bruto tov vorige schijf]]-Table1[[#This Row],[Netto tov vorige schijf]])/MAX(Table1[[#This Row],[Bruto tov vorige schijf]],1)</f>
        <v>8.5380000000077422E-2</v>
      </c>
    </row>
    <row r="610" spans="1:12" x14ac:dyDescent="0.25">
      <c r="A610" s="14">
        <v>13921</v>
      </c>
      <c r="B610" s="6">
        <f>LoonHeffing2020(Table1[[#This Row],[Belastbaar loon]])</f>
        <v>5199.4934999999996</v>
      </c>
      <c r="C610" s="6">
        <f>AlgemeneHeffingsKorting2020(Table1[[#This Row],[Belastbaar loon]])</f>
        <v>2711</v>
      </c>
      <c r="D610" s="14">
        <f>ArbeidsKorting2020(Table1[[#This Row],[Belastbaar loon]])</f>
        <v>1431.48</v>
      </c>
      <c r="E610" s="14">
        <f>MAX(Table1[[#This Row],[Loonheffing]]-Table1[[#This Row],[Algemene Heffingskorting]]-Table1[[#This Row],[Arbeidskorting]],0)</f>
        <v>1057.0134999999996</v>
      </c>
      <c r="F610" s="6">
        <f>Table1[[#This Row],[Belastbaar loon]]-Table1[[#This Row],[Belasting]]</f>
        <v>12863.986500000001</v>
      </c>
      <c r="G610" s="2">
        <f>(Table1[[#This Row],[Belastbaar loon]]-Table1[[#This Row],[Netto loon]])/Table1[[#This Row],[Belastbaar loon]]</f>
        <v>7.5929423173622515E-2</v>
      </c>
      <c r="H610" s="14">
        <f t="shared" ca="1" si="4"/>
        <v>1056.1596999999999</v>
      </c>
      <c r="I610" s="14">
        <f ca="1">IF(ROW()=2, Table1[[#This Row],[Netto loon]], INDIRECT(ADDRESS(ROW()-1,COLUMN(F:F))))</f>
        <v>12854.8403</v>
      </c>
      <c r="J610" s="6">
        <f ca="1">IF(ROW()=2, 0, Table1[[#This Row],[Belastbaar loon]]-INDIRECT(ADDRESS(ROW()-1,COLUMN(A:A))))</f>
        <v>10</v>
      </c>
      <c r="K610" s="6">
        <f ca="1">Table1[[#This Row],[Netto loon]]-Table1[[#This Row],[Netto vorige schijf]]</f>
        <v>9.1462000000010448</v>
      </c>
      <c r="L610" s="2">
        <f ca="1">(Table1[[#This Row],[Bruto tov vorige schijf]]-Table1[[#This Row],[Netto tov vorige schijf]])/MAX(Table1[[#This Row],[Bruto tov vorige schijf]],1)</f>
        <v>8.5379999999895512E-2</v>
      </c>
    </row>
    <row r="611" spans="1:12" x14ac:dyDescent="0.25">
      <c r="A611" s="14">
        <v>13931</v>
      </c>
      <c r="B611" s="6">
        <f>LoonHeffing2020(Table1[[#This Row],[Belastbaar loon]])</f>
        <v>5203.2285000000002</v>
      </c>
      <c r="C611" s="6">
        <f>AlgemeneHeffingsKorting2020(Table1[[#This Row],[Belastbaar loon]])</f>
        <v>2711</v>
      </c>
      <c r="D611" s="14">
        <f>ArbeidsKorting2020(Table1[[#This Row],[Belastbaar loon]])</f>
        <v>1434.3612000000001</v>
      </c>
      <c r="E611" s="14">
        <f>MAX(Table1[[#This Row],[Loonheffing]]-Table1[[#This Row],[Algemene Heffingskorting]]-Table1[[#This Row],[Arbeidskorting]],0)</f>
        <v>1057.8673000000001</v>
      </c>
      <c r="F611" s="6">
        <f>Table1[[#This Row],[Belastbaar loon]]-Table1[[#This Row],[Belasting]]</f>
        <v>12873.1327</v>
      </c>
      <c r="G611" s="2">
        <f>(Table1[[#This Row],[Belastbaar loon]]-Table1[[#This Row],[Netto loon]])/Table1[[#This Row],[Belastbaar loon]]</f>
        <v>7.5936207020314395E-2</v>
      </c>
      <c r="H611" s="14">
        <f t="shared" ca="1" si="4"/>
        <v>1057.0134999999996</v>
      </c>
      <c r="I611" s="14">
        <f ca="1">IF(ROW()=2, Table1[[#This Row],[Netto loon]], INDIRECT(ADDRESS(ROW()-1,COLUMN(F:F))))</f>
        <v>12863.986500000001</v>
      </c>
      <c r="J611" s="6">
        <f ca="1">IF(ROW()=2, 0, Table1[[#This Row],[Belastbaar loon]]-INDIRECT(ADDRESS(ROW()-1,COLUMN(A:A))))</f>
        <v>10</v>
      </c>
      <c r="K611" s="6">
        <f ca="1">Table1[[#This Row],[Netto loon]]-Table1[[#This Row],[Netto vorige schijf]]</f>
        <v>9.1461999999992258</v>
      </c>
      <c r="L611" s="2">
        <f ca="1">(Table1[[#This Row],[Bruto tov vorige schijf]]-Table1[[#This Row],[Netto tov vorige schijf]])/MAX(Table1[[#This Row],[Bruto tov vorige schijf]],1)</f>
        <v>8.5380000000077422E-2</v>
      </c>
    </row>
    <row r="612" spans="1:12" x14ac:dyDescent="0.25">
      <c r="A612" s="14">
        <v>13941</v>
      </c>
      <c r="B612" s="6">
        <f>LoonHeffing2020(Table1[[#This Row],[Belastbaar loon]])</f>
        <v>5206.9634999999998</v>
      </c>
      <c r="C612" s="6">
        <f>AlgemeneHeffingsKorting2020(Table1[[#This Row],[Belastbaar loon]])</f>
        <v>2711</v>
      </c>
      <c r="D612" s="14">
        <f>ArbeidsKorting2020(Table1[[#This Row],[Belastbaar loon]])</f>
        <v>1437.2423999999999</v>
      </c>
      <c r="E612" s="14">
        <f>MAX(Table1[[#This Row],[Loonheffing]]-Table1[[#This Row],[Algemene Heffingskorting]]-Table1[[#This Row],[Arbeidskorting]],0)</f>
        <v>1058.7211</v>
      </c>
      <c r="F612" s="6">
        <f>Table1[[#This Row],[Belastbaar loon]]-Table1[[#This Row],[Belasting]]</f>
        <v>12882.278899999999</v>
      </c>
      <c r="G612" s="2">
        <f>(Table1[[#This Row],[Belastbaar loon]]-Table1[[#This Row],[Netto loon]])/Table1[[#This Row],[Belastbaar loon]]</f>
        <v>7.5942981134782345E-2</v>
      </c>
      <c r="H612" s="14">
        <f t="shared" ca="1" si="4"/>
        <v>1057.8673000000001</v>
      </c>
      <c r="I612" s="14">
        <f ca="1">IF(ROW()=2, Table1[[#This Row],[Netto loon]], INDIRECT(ADDRESS(ROW()-1,COLUMN(F:F))))</f>
        <v>12873.1327</v>
      </c>
      <c r="J612" s="6">
        <f ca="1">IF(ROW()=2, 0, Table1[[#This Row],[Belastbaar loon]]-INDIRECT(ADDRESS(ROW()-1,COLUMN(A:A))))</f>
        <v>10</v>
      </c>
      <c r="K612" s="6">
        <f ca="1">Table1[[#This Row],[Netto loon]]-Table1[[#This Row],[Netto vorige schijf]]</f>
        <v>9.1461999999992258</v>
      </c>
      <c r="L612" s="2">
        <f ca="1">(Table1[[#This Row],[Bruto tov vorige schijf]]-Table1[[#This Row],[Netto tov vorige schijf]])/MAX(Table1[[#This Row],[Bruto tov vorige schijf]],1)</f>
        <v>8.5380000000077422E-2</v>
      </c>
    </row>
    <row r="613" spans="1:12" x14ac:dyDescent="0.25">
      <c r="A613" s="14">
        <v>13951</v>
      </c>
      <c r="B613" s="6">
        <f>LoonHeffing2020(Table1[[#This Row],[Belastbaar loon]])</f>
        <v>5210.6985000000004</v>
      </c>
      <c r="C613" s="6">
        <f>AlgemeneHeffingsKorting2020(Table1[[#This Row],[Belastbaar loon]])</f>
        <v>2711</v>
      </c>
      <c r="D613" s="14">
        <f>ArbeidsKorting2020(Table1[[#This Row],[Belastbaar loon]])</f>
        <v>1440.1235999999999</v>
      </c>
      <c r="E613" s="14">
        <f>MAX(Table1[[#This Row],[Loonheffing]]-Table1[[#This Row],[Algemene Heffingskorting]]-Table1[[#This Row],[Arbeidskorting]],0)</f>
        <v>1059.5749000000005</v>
      </c>
      <c r="F613" s="6">
        <f>Table1[[#This Row],[Belastbaar loon]]-Table1[[#This Row],[Belasting]]</f>
        <v>12891.4251</v>
      </c>
      <c r="G613" s="2">
        <f>(Table1[[#This Row],[Belastbaar loon]]-Table1[[#This Row],[Netto loon]])/Table1[[#This Row],[Belastbaar loon]]</f>
        <v>7.5949745537954236E-2</v>
      </c>
      <c r="H613" s="14">
        <f t="shared" ca="1" si="4"/>
        <v>1058.7211</v>
      </c>
      <c r="I613" s="14">
        <f ca="1">IF(ROW()=2, Table1[[#This Row],[Netto loon]], INDIRECT(ADDRESS(ROW()-1,COLUMN(F:F))))</f>
        <v>12882.278899999999</v>
      </c>
      <c r="J613" s="6">
        <f ca="1">IF(ROW()=2, 0, Table1[[#This Row],[Belastbaar loon]]-INDIRECT(ADDRESS(ROW()-1,COLUMN(A:A))))</f>
        <v>10</v>
      </c>
      <c r="K613" s="6">
        <f ca="1">Table1[[#This Row],[Netto loon]]-Table1[[#This Row],[Netto vorige schijf]]</f>
        <v>9.1462000000010448</v>
      </c>
      <c r="L613" s="2">
        <f ca="1">(Table1[[#This Row],[Bruto tov vorige schijf]]-Table1[[#This Row],[Netto tov vorige schijf]])/MAX(Table1[[#This Row],[Bruto tov vorige schijf]],1)</f>
        <v>8.5379999999895512E-2</v>
      </c>
    </row>
    <row r="614" spans="1:12" x14ac:dyDescent="0.25">
      <c r="A614" s="14">
        <v>13961</v>
      </c>
      <c r="B614" s="6">
        <f>LoonHeffing2020(Table1[[#This Row],[Belastbaar loon]])</f>
        <v>5214.4335000000001</v>
      </c>
      <c r="C614" s="6">
        <f>AlgemeneHeffingsKorting2020(Table1[[#This Row],[Belastbaar loon]])</f>
        <v>2711</v>
      </c>
      <c r="D614" s="14">
        <f>ArbeidsKorting2020(Table1[[#This Row],[Belastbaar loon]])</f>
        <v>1443.0047999999999</v>
      </c>
      <c r="E614" s="14">
        <f>MAX(Table1[[#This Row],[Loonheffing]]-Table1[[#This Row],[Algemene Heffingskorting]]-Table1[[#This Row],[Arbeidskorting]],0)</f>
        <v>1060.4287000000002</v>
      </c>
      <c r="F614" s="6">
        <f>Table1[[#This Row],[Belastbaar loon]]-Table1[[#This Row],[Belasting]]</f>
        <v>12900.5713</v>
      </c>
      <c r="G614" s="2">
        <f>(Table1[[#This Row],[Belastbaar loon]]-Table1[[#This Row],[Netto loon]])/Table1[[#This Row],[Belastbaar loon]]</f>
        <v>7.5956500250698403E-2</v>
      </c>
      <c r="H614" s="14">
        <f t="shared" ca="1" si="4"/>
        <v>1059.5749000000005</v>
      </c>
      <c r="I614" s="14">
        <f ca="1">IF(ROW()=2, Table1[[#This Row],[Netto loon]], INDIRECT(ADDRESS(ROW()-1,COLUMN(F:F))))</f>
        <v>12891.4251</v>
      </c>
      <c r="J614" s="6">
        <f ca="1">IF(ROW()=2, 0, Table1[[#This Row],[Belastbaar loon]]-INDIRECT(ADDRESS(ROW()-1,COLUMN(A:A))))</f>
        <v>10</v>
      </c>
      <c r="K614" s="6">
        <f ca="1">Table1[[#This Row],[Netto loon]]-Table1[[#This Row],[Netto vorige schijf]]</f>
        <v>9.1461999999992258</v>
      </c>
      <c r="L614" s="2">
        <f ca="1">(Table1[[#This Row],[Bruto tov vorige schijf]]-Table1[[#This Row],[Netto tov vorige schijf]])/MAX(Table1[[#This Row],[Bruto tov vorige schijf]],1)</f>
        <v>8.5380000000077422E-2</v>
      </c>
    </row>
    <row r="615" spans="1:12" x14ac:dyDescent="0.25">
      <c r="A615" s="14">
        <v>13971</v>
      </c>
      <c r="B615" s="6">
        <f>LoonHeffing2020(Table1[[#This Row],[Belastbaar loon]])</f>
        <v>5218.1684999999998</v>
      </c>
      <c r="C615" s="6">
        <f>AlgemeneHeffingsKorting2020(Table1[[#This Row],[Belastbaar loon]])</f>
        <v>2711</v>
      </c>
      <c r="D615" s="14">
        <f>ArbeidsKorting2020(Table1[[#This Row],[Belastbaar loon]])</f>
        <v>1445.886</v>
      </c>
      <c r="E615" s="14">
        <f>MAX(Table1[[#This Row],[Loonheffing]]-Table1[[#This Row],[Algemene Heffingskorting]]-Table1[[#This Row],[Arbeidskorting]],0)</f>
        <v>1061.2824999999998</v>
      </c>
      <c r="F615" s="6">
        <f>Table1[[#This Row],[Belastbaar loon]]-Table1[[#This Row],[Belasting]]</f>
        <v>12909.717500000001</v>
      </c>
      <c r="G615" s="2">
        <f>(Table1[[#This Row],[Belastbaar loon]]-Table1[[#This Row],[Netto loon]])/Table1[[#This Row],[Belastbaar loon]]</f>
        <v>7.5963245293822867E-2</v>
      </c>
      <c r="H615" s="14">
        <f t="shared" ca="1" si="4"/>
        <v>1060.4287000000002</v>
      </c>
      <c r="I615" s="14">
        <f ca="1">IF(ROW()=2, Table1[[#This Row],[Netto loon]], INDIRECT(ADDRESS(ROW()-1,COLUMN(F:F))))</f>
        <v>12900.5713</v>
      </c>
      <c r="J615" s="6">
        <f ca="1">IF(ROW()=2, 0, Table1[[#This Row],[Belastbaar loon]]-INDIRECT(ADDRESS(ROW()-1,COLUMN(A:A))))</f>
        <v>10</v>
      </c>
      <c r="K615" s="6">
        <f ca="1">Table1[[#This Row],[Netto loon]]-Table1[[#This Row],[Netto vorige schijf]]</f>
        <v>9.1462000000010448</v>
      </c>
      <c r="L615" s="2">
        <f ca="1">(Table1[[#This Row],[Bruto tov vorige schijf]]-Table1[[#This Row],[Netto tov vorige schijf]])/MAX(Table1[[#This Row],[Bruto tov vorige schijf]],1)</f>
        <v>8.5379999999895512E-2</v>
      </c>
    </row>
    <row r="616" spans="1:12" x14ac:dyDescent="0.25">
      <c r="A616" s="14">
        <v>13981</v>
      </c>
      <c r="B616" s="6">
        <f>LoonHeffing2020(Table1[[#This Row],[Belastbaar loon]])</f>
        <v>5221.9035000000003</v>
      </c>
      <c r="C616" s="6">
        <f>AlgemeneHeffingsKorting2020(Table1[[#This Row],[Belastbaar loon]])</f>
        <v>2711</v>
      </c>
      <c r="D616" s="14">
        <f>ArbeidsKorting2020(Table1[[#This Row],[Belastbaar loon]])</f>
        <v>1448.7672</v>
      </c>
      <c r="E616" s="14">
        <f>MAX(Table1[[#This Row],[Loonheffing]]-Table1[[#This Row],[Algemene Heffingskorting]]-Table1[[#This Row],[Arbeidskorting]],0)</f>
        <v>1062.1363000000003</v>
      </c>
      <c r="F616" s="6">
        <f>Table1[[#This Row],[Belastbaar loon]]-Table1[[#This Row],[Belasting]]</f>
        <v>12918.8637</v>
      </c>
      <c r="G616" s="2">
        <f>(Table1[[#This Row],[Belastbaar loon]]-Table1[[#This Row],[Netto loon]])/Table1[[#This Row],[Belastbaar loon]]</f>
        <v>7.5969980688076685E-2</v>
      </c>
      <c r="H616" s="14">
        <f t="shared" ca="1" si="4"/>
        <v>1061.2824999999998</v>
      </c>
      <c r="I616" s="14">
        <f ca="1">IF(ROW()=2, Table1[[#This Row],[Netto loon]], INDIRECT(ADDRESS(ROW()-1,COLUMN(F:F))))</f>
        <v>12909.717500000001</v>
      </c>
      <c r="J616" s="6">
        <f ca="1">IF(ROW()=2, 0, Table1[[#This Row],[Belastbaar loon]]-INDIRECT(ADDRESS(ROW()-1,COLUMN(A:A))))</f>
        <v>10</v>
      </c>
      <c r="K616" s="6">
        <f ca="1">Table1[[#This Row],[Netto loon]]-Table1[[#This Row],[Netto vorige schijf]]</f>
        <v>9.1461999999992258</v>
      </c>
      <c r="L616" s="2">
        <f ca="1">(Table1[[#This Row],[Bruto tov vorige schijf]]-Table1[[#This Row],[Netto tov vorige schijf]])/MAX(Table1[[#This Row],[Bruto tov vorige schijf]],1)</f>
        <v>8.5380000000077422E-2</v>
      </c>
    </row>
    <row r="617" spans="1:12" x14ac:dyDescent="0.25">
      <c r="A617" s="14">
        <v>13991</v>
      </c>
      <c r="B617" s="6">
        <f>LoonHeffing2020(Table1[[#This Row],[Belastbaar loon]])</f>
        <v>5225.6385</v>
      </c>
      <c r="C617" s="6">
        <f>AlgemeneHeffingsKorting2020(Table1[[#This Row],[Belastbaar loon]])</f>
        <v>2711</v>
      </c>
      <c r="D617" s="14">
        <f>ArbeidsKorting2020(Table1[[#This Row],[Belastbaar loon]])</f>
        <v>1451.6484</v>
      </c>
      <c r="E617" s="14">
        <f>MAX(Table1[[#This Row],[Loonheffing]]-Table1[[#This Row],[Algemene Heffingskorting]]-Table1[[#This Row],[Arbeidskorting]],0)</f>
        <v>1062.9901</v>
      </c>
      <c r="F617" s="6">
        <f>Table1[[#This Row],[Belastbaar loon]]-Table1[[#This Row],[Belasting]]</f>
        <v>12928.009900000001</v>
      </c>
      <c r="G617" s="2">
        <f>(Table1[[#This Row],[Belastbaar loon]]-Table1[[#This Row],[Netto loon]])/Table1[[#This Row],[Belastbaar loon]]</f>
        <v>7.5976706454149029E-2</v>
      </c>
      <c r="H617" s="14">
        <f t="shared" ca="1" si="4"/>
        <v>1062.1363000000003</v>
      </c>
      <c r="I617" s="14">
        <f ca="1">IF(ROW()=2, Table1[[#This Row],[Netto loon]], INDIRECT(ADDRESS(ROW()-1,COLUMN(F:F))))</f>
        <v>12918.8637</v>
      </c>
      <c r="J617" s="6">
        <f ca="1">IF(ROW()=2, 0, Table1[[#This Row],[Belastbaar loon]]-INDIRECT(ADDRESS(ROW()-1,COLUMN(A:A))))</f>
        <v>10</v>
      </c>
      <c r="K617" s="6">
        <f ca="1">Table1[[#This Row],[Netto loon]]-Table1[[#This Row],[Netto vorige schijf]]</f>
        <v>9.1462000000010448</v>
      </c>
      <c r="L617" s="2">
        <f ca="1">(Table1[[#This Row],[Bruto tov vorige schijf]]-Table1[[#This Row],[Netto tov vorige schijf]])/MAX(Table1[[#This Row],[Bruto tov vorige schijf]],1)</f>
        <v>8.5379999999895512E-2</v>
      </c>
    </row>
    <row r="618" spans="1:12" x14ac:dyDescent="0.25">
      <c r="A618" s="14">
        <v>14001</v>
      </c>
      <c r="B618" s="6">
        <f>LoonHeffing2020(Table1[[#This Row],[Belastbaar loon]])</f>
        <v>5229.3734999999997</v>
      </c>
      <c r="C618" s="6">
        <f>AlgemeneHeffingsKorting2020(Table1[[#This Row],[Belastbaar loon]])</f>
        <v>2711</v>
      </c>
      <c r="D618" s="14">
        <f>ArbeidsKorting2020(Table1[[#This Row],[Belastbaar loon]])</f>
        <v>1454.5295999999998</v>
      </c>
      <c r="E618" s="14">
        <f>MAX(Table1[[#This Row],[Loonheffing]]-Table1[[#This Row],[Algemene Heffingskorting]]-Table1[[#This Row],[Arbeidskorting]],0)</f>
        <v>1063.8438999999998</v>
      </c>
      <c r="F618" s="6">
        <f>Table1[[#This Row],[Belastbaar loon]]-Table1[[#This Row],[Belasting]]</f>
        <v>12937.1561</v>
      </c>
      <c r="G618" s="2">
        <f>(Table1[[#This Row],[Belastbaar loon]]-Table1[[#This Row],[Netto loon]])/Table1[[#This Row],[Belastbaar loon]]</f>
        <v>7.5983422612670506E-2</v>
      </c>
      <c r="H618" s="14">
        <f t="shared" ca="1" si="4"/>
        <v>1062.9901</v>
      </c>
      <c r="I618" s="14">
        <f ca="1">IF(ROW()=2, Table1[[#This Row],[Netto loon]], INDIRECT(ADDRESS(ROW()-1,COLUMN(F:F))))</f>
        <v>12928.009900000001</v>
      </c>
      <c r="J618" s="6">
        <f ca="1">IF(ROW()=2, 0, Table1[[#This Row],[Belastbaar loon]]-INDIRECT(ADDRESS(ROW()-1,COLUMN(A:A))))</f>
        <v>10</v>
      </c>
      <c r="K618" s="6">
        <f ca="1">Table1[[#This Row],[Netto loon]]-Table1[[#This Row],[Netto vorige schijf]]</f>
        <v>9.1461999999992258</v>
      </c>
      <c r="L618" s="2">
        <f ca="1">(Table1[[#This Row],[Bruto tov vorige schijf]]-Table1[[#This Row],[Netto tov vorige schijf]])/MAX(Table1[[#This Row],[Bruto tov vorige schijf]],1)</f>
        <v>8.5380000000077422E-2</v>
      </c>
    </row>
    <row r="619" spans="1:12" x14ac:dyDescent="0.25">
      <c r="A619" s="14">
        <v>14011</v>
      </c>
      <c r="B619" s="6">
        <f>LoonHeffing2020(Table1[[#This Row],[Belastbaar loon]])</f>
        <v>5233.1085000000003</v>
      </c>
      <c r="C619" s="6">
        <f>AlgemeneHeffingsKorting2020(Table1[[#This Row],[Belastbaar loon]])</f>
        <v>2711</v>
      </c>
      <c r="D619" s="14">
        <f>ArbeidsKorting2020(Table1[[#This Row],[Belastbaar loon]])</f>
        <v>1457.4107999999999</v>
      </c>
      <c r="E619" s="14">
        <f>MAX(Table1[[#This Row],[Loonheffing]]-Table1[[#This Row],[Algemene Heffingskorting]]-Table1[[#This Row],[Arbeidskorting]],0)</f>
        <v>1064.6977000000004</v>
      </c>
      <c r="F619" s="6">
        <f>Table1[[#This Row],[Belastbaar loon]]-Table1[[#This Row],[Belasting]]</f>
        <v>12946.302299999999</v>
      </c>
      <c r="G619" s="2">
        <f>(Table1[[#This Row],[Belastbaar loon]]-Table1[[#This Row],[Netto loon]])/Table1[[#This Row],[Belastbaar loon]]</f>
        <v>7.5990129184212454E-2</v>
      </c>
      <c r="H619" s="14">
        <f t="shared" ca="1" si="4"/>
        <v>1063.8438999999998</v>
      </c>
      <c r="I619" s="14">
        <f ca="1">IF(ROW()=2, Table1[[#This Row],[Netto loon]], INDIRECT(ADDRESS(ROW()-1,COLUMN(F:F))))</f>
        <v>12937.1561</v>
      </c>
      <c r="J619" s="6">
        <f ca="1">IF(ROW()=2, 0, Table1[[#This Row],[Belastbaar loon]]-INDIRECT(ADDRESS(ROW()-1,COLUMN(A:A))))</f>
        <v>10</v>
      </c>
      <c r="K619" s="6">
        <f ca="1">Table1[[#This Row],[Netto loon]]-Table1[[#This Row],[Netto vorige schijf]]</f>
        <v>9.1461999999992258</v>
      </c>
      <c r="L619" s="2">
        <f ca="1">(Table1[[#This Row],[Bruto tov vorige schijf]]-Table1[[#This Row],[Netto tov vorige schijf]])/MAX(Table1[[#This Row],[Bruto tov vorige schijf]],1)</f>
        <v>8.5380000000077422E-2</v>
      </c>
    </row>
    <row r="620" spans="1:12" x14ac:dyDescent="0.25">
      <c r="A620" s="14">
        <v>14021</v>
      </c>
      <c r="B620" s="6">
        <f>LoonHeffing2020(Table1[[#This Row],[Belastbaar loon]])</f>
        <v>5236.8434999999999</v>
      </c>
      <c r="C620" s="6">
        <f>AlgemeneHeffingsKorting2020(Table1[[#This Row],[Belastbaar loon]])</f>
        <v>2711</v>
      </c>
      <c r="D620" s="14">
        <f>ArbeidsKorting2020(Table1[[#This Row],[Belastbaar loon]])</f>
        <v>1460.2919999999999</v>
      </c>
      <c r="E620" s="14">
        <f>MAX(Table1[[#This Row],[Loonheffing]]-Table1[[#This Row],[Algemene Heffingskorting]]-Table1[[#This Row],[Arbeidskorting]],0)</f>
        <v>1065.5515</v>
      </c>
      <c r="F620" s="6">
        <f>Table1[[#This Row],[Belastbaar loon]]-Table1[[#This Row],[Belasting]]</f>
        <v>12955.4485</v>
      </c>
      <c r="G620" s="2">
        <f>(Table1[[#This Row],[Belastbaar loon]]-Table1[[#This Row],[Netto loon]])/Table1[[#This Row],[Belastbaar loon]]</f>
        <v>7.5996826189287464E-2</v>
      </c>
      <c r="H620" s="14">
        <f t="shared" ca="1" si="4"/>
        <v>1064.6977000000004</v>
      </c>
      <c r="I620" s="14">
        <f ca="1">IF(ROW()=2, Table1[[#This Row],[Netto loon]], INDIRECT(ADDRESS(ROW()-1,COLUMN(F:F))))</f>
        <v>12946.302299999999</v>
      </c>
      <c r="J620" s="6">
        <f ca="1">IF(ROW()=2, 0, Table1[[#This Row],[Belastbaar loon]]-INDIRECT(ADDRESS(ROW()-1,COLUMN(A:A))))</f>
        <v>10</v>
      </c>
      <c r="K620" s="6">
        <f ca="1">Table1[[#This Row],[Netto loon]]-Table1[[#This Row],[Netto vorige schijf]]</f>
        <v>9.1462000000010448</v>
      </c>
      <c r="L620" s="2">
        <f ca="1">(Table1[[#This Row],[Bruto tov vorige schijf]]-Table1[[#This Row],[Netto tov vorige schijf]])/MAX(Table1[[#This Row],[Bruto tov vorige schijf]],1)</f>
        <v>8.5379999999895512E-2</v>
      </c>
    </row>
    <row r="621" spans="1:12" x14ac:dyDescent="0.25">
      <c r="A621" s="14">
        <v>14031</v>
      </c>
      <c r="B621" s="6">
        <f>LoonHeffing2020(Table1[[#This Row],[Belastbaar loon]])</f>
        <v>5240.5784999999996</v>
      </c>
      <c r="C621" s="6">
        <f>AlgemeneHeffingsKorting2020(Table1[[#This Row],[Belastbaar loon]])</f>
        <v>2711</v>
      </c>
      <c r="D621" s="14">
        <f>ArbeidsKorting2020(Table1[[#This Row],[Belastbaar loon]])</f>
        <v>1463.1732</v>
      </c>
      <c r="E621" s="14">
        <f>MAX(Table1[[#This Row],[Loonheffing]]-Table1[[#This Row],[Algemene Heffingskorting]]-Table1[[#This Row],[Arbeidskorting]],0)</f>
        <v>1066.4052999999997</v>
      </c>
      <c r="F621" s="6">
        <f>Table1[[#This Row],[Belastbaar loon]]-Table1[[#This Row],[Belasting]]</f>
        <v>12964.5947</v>
      </c>
      <c r="G621" s="2">
        <f>(Table1[[#This Row],[Belastbaar loon]]-Table1[[#This Row],[Netto loon]])/Table1[[#This Row],[Belastbaar loon]]</f>
        <v>7.6003513648350104E-2</v>
      </c>
      <c r="H621" s="14">
        <f t="shared" ca="1" si="4"/>
        <v>1065.5515</v>
      </c>
      <c r="I621" s="14">
        <f ca="1">IF(ROW()=2, Table1[[#This Row],[Netto loon]], INDIRECT(ADDRESS(ROW()-1,COLUMN(F:F))))</f>
        <v>12955.4485</v>
      </c>
      <c r="J621" s="6">
        <f ca="1">IF(ROW()=2, 0, Table1[[#This Row],[Belastbaar loon]]-INDIRECT(ADDRESS(ROW()-1,COLUMN(A:A))))</f>
        <v>10</v>
      </c>
      <c r="K621" s="6">
        <f ca="1">Table1[[#This Row],[Netto loon]]-Table1[[#This Row],[Netto vorige schijf]]</f>
        <v>9.1461999999992258</v>
      </c>
      <c r="L621" s="2">
        <f ca="1">(Table1[[#This Row],[Bruto tov vorige schijf]]-Table1[[#This Row],[Netto tov vorige schijf]])/MAX(Table1[[#This Row],[Bruto tov vorige schijf]],1)</f>
        <v>8.5380000000077422E-2</v>
      </c>
    </row>
    <row r="622" spans="1:12" x14ac:dyDescent="0.25">
      <c r="A622" s="14">
        <v>14041</v>
      </c>
      <c r="B622" s="6">
        <f>LoonHeffing2020(Table1[[#This Row],[Belastbaar loon]])</f>
        <v>5244.3135000000002</v>
      </c>
      <c r="C622" s="6">
        <f>AlgemeneHeffingsKorting2020(Table1[[#This Row],[Belastbaar loon]])</f>
        <v>2711</v>
      </c>
      <c r="D622" s="14">
        <f>ArbeidsKorting2020(Table1[[#This Row],[Belastbaar loon]])</f>
        <v>1466.0544</v>
      </c>
      <c r="E622" s="14">
        <f>MAX(Table1[[#This Row],[Loonheffing]]-Table1[[#This Row],[Algemene Heffingskorting]]-Table1[[#This Row],[Arbeidskorting]],0)</f>
        <v>1067.2591000000002</v>
      </c>
      <c r="F622" s="6">
        <f>Table1[[#This Row],[Belastbaar loon]]-Table1[[#This Row],[Belasting]]</f>
        <v>12973.740900000001</v>
      </c>
      <c r="G622" s="2">
        <f>(Table1[[#This Row],[Belastbaar loon]]-Table1[[#This Row],[Netto loon]])/Table1[[#This Row],[Belastbaar loon]]</f>
        <v>7.6010191581796116E-2</v>
      </c>
      <c r="H622" s="14">
        <f t="shared" ca="1" si="4"/>
        <v>1066.4052999999997</v>
      </c>
      <c r="I622" s="14">
        <f ca="1">IF(ROW()=2, Table1[[#This Row],[Netto loon]], INDIRECT(ADDRESS(ROW()-1,COLUMN(F:F))))</f>
        <v>12964.5947</v>
      </c>
      <c r="J622" s="6">
        <f ca="1">IF(ROW()=2, 0, Table1[[#This Row],[Belastbaar loon]]-INDIRECT(ADDRESS(ROW()-1,COLUMN(A:A))))</f>
        <v>10</v>
      </c>
      <c r="K622" s="6">
        <f ca="1">Table1[[#This Row],[Netto loon]]-Table1[[#This Row],[Netto vorige schijf]]</f>
        <v>9.1462000000010448</v>
      </c>
      <c r="L622" s="2">
        <f ca="1">(Table1[[#This Row],[Bruto tov vorige schijf]]-Table1[[#This Row],[Netto tov vorige schijf]])/MAX(Table1[[#This Row],[Bruto tov vorige schijf]],1)</f>
        <v>8.5379999999895512E-2</v>
      </c>
    </row>
    <row r="623" spans="1:12" x14ac:dyDescent="0.25">
      <c r="A623" s="14">
        <v>14051</v>
      </c>
      <c r="B623" s="6">
        <f>LoonHeffing2020(Table1[[#This Row],[Belastbaar loon]])</f>
        <v>5248.0484999999999</v>
      </c>
      <c r="C623" s="6">
        <f>AlgemeneHeffingsKorting2020(Table1[[#This Row],[Belastbaar loon]])</f>
        <v>2711</v>
      </c>
      <c r="D623" s="14">
        <f>ArbeidsKorting2020(Table1[[#This Row],[Belastbaar loon]])</f>
        <v>1468.9356</v>
      </c>
      <c r="E623" s="14">
        <f>MAX(Table1[[#This Row],[Loonheffing]]-Table1[[#This Row],[Algemene Heffingskorting]]-Table1[[#This Row],[Arbeidskorting]],0)</f>
        <v>1068.1128999999999</v>
      </c>
      <c r="F623" s="6">
        <f>Table1[[#This Row],[Belastbaar loon]]-Table1[[#This Row],[Belasting]]</f>
        <v>12982.8871</v>
      </c>
      <c r="G623" s="2">
        <f>(Table1[[#This Row],[Belastbaar loon]]-Table1[[#This Row],[Netto loon]])/Table1[[#This Row],[Belastbaar loon]]</f>
        <v>7.6016860009963716E-2</v>
      </c>
      <c r="H623" s="14">
        <f t="shared" ca="1" si="4"/>
        <v>1067.2591000000002</v>
      </c>
      <c r="I623" s="14">
        <f ca="1">IF(ROW()=2, Table1[[#This Row],[Netto loon]], INDIRECT(ADDRESS(ROW()-1,COLUMN(F:F))))</f>
        <v>12973.740900000001</v>
      </c>
      <c r="J623" s="6">
        <f ca="1">IF(ROW()=2, 0, Table1[[#This Row],[Belastbaar loon]]-INDIRECT(ADDRESS(ROW()-1,COLUMN(A:A))))</f>
        <v>10</v>
      </c>
      <c r="K623" s="6">
        <f ca="1">Table1[[#This Row],[Netto loon]]-Table1[[#This Row],[Netto vorige schijf]]</f>
        <v>9.1461999999992258</v>
      </c>
      <c r="L623" s="2">
        <f ca="1">(Table1[[#This Row],[Bruto tov vorige schijf]]-Table1[[#This Row],[Netto tov vorige schijf]])/MAX(Table1[[#This Row],[Bruto tov vorige schijf]],1)</f>
        <v>8.5380000000077422E-2</v>
      </c>
    </row>
    <row r="624" spans="1:12" x14ac:dyDescent="0.25">
      <c r="A624" s="14">
        <v>14061</v>
      </c>
      <c r="B624" s="6">
        <f>LoonHeffing2020(Table1[[#This Row],[Belastbaar loon]])</f>
        <v>5251.7834999999995</v>
      </c>
      <c r="C624" s="6">
        <f>AlgemeneHeffingsKorting2020(Table1[[#This Row],[Belastbaar loon]])</f>
        <v>2711</v>
      </c>
      <c r="D624" s="14">
        <f>ArbeidsKorting2020(Table1[[#This Row],[Belastbaar loon]])</f>
        <v>1471.8168000000001</v>
      </c>
      <c r="E624" s="14">
        <f>MAX(Table1[[#This Row],[Loonheffing]]-Table1[[#This Row],[Algemene Heffingskorting]]-Table1[[#This Row],[Arbeidskorting]],0)</f>
        <v>1068.9666999999995</v>
      </c>
      <c r="F624" s="6">
        <f>Table1[[#This Row],[Belastbaar loon]]-Table1[[#This Row],[Belasting]]</f>
        <v>12992.033300000001</v>
      </c>
      <c r="G624" s="2">
        <f>(Table1[[#This Row],[Belastbaar loon]]-Table1[[#This Row],[Netto loon]])/Table1[[#This Row],[Belastbaar loon]]</f>
        <v>7.602351895313271E-2</v>
      </c>
      <c r="H624" s="14">
        <f t="shared" ca="1" si="4"/>
        <v>1068.1128999999999</v>
      </c>
      <c r="I624" s="14">
        <f ca="1">IF(ROW()=2, Table1[[#This Row],[Netto loon]], INDIRECT(ADDRESS(ROW()-1,COLUMN(F:F))))</f>
        <v>12982.8871</v>
      </c>
      <c r="J624" s="6">
        <f ca="1">IF(ROW()=2, 0, Table1[[#This Row],[Belastbaar loon]]-INDIRECT(ADDRESS(ROW()-1,COLUMN(A:A))))</f>
        <v>10</v>
      </c>
      <c r="K624" s="6">
        <f ca="1">Table1[[#This Row],[Netto loon]]-Table1[[#This Row],[Netto vorige schijf]]</f>
        <v>9.1462000000010448</v>
      </c>
      <c r="L624" s="2">
        <f ca="1">(Table1[[#This Row],[Bruto tov vorige schijf]]-Table1[[#This Row],[Netto tov vorige schijf]])/MAX(Table1[[#This Row],[Bruto tov vorige schijf]],1)</f>
        <v>8.5379999999895512E-2</v>
      </c>
    </row>
    <row r="625" spans="1:12" x14ac:dyDescent="0.25">
      <c r="A625" s="14">
        <v>14071</v>
      </c>
      <c r="B625" s="6">
        <f>LoonHeffing2020(Table1[[#This Row],[Belastbaar loon]])</f>
        <v>5255.5185000000001</v>
      </c>
      <c r="C625" s="6">
        <f>AlgemeneHeffingsKorting2020(Table1[[#This Row],[Belastbaar loon]])</f>
        <v>2711</v>
      </c>
      <c r="D625" s="14">
        <f>ArbeidsKorting2020(Table1[[#This Row],[Belastbaar loon]])</f>
        <v>1474.6979999999999</v>
      </c>
      <c r="E625" s="14">
        <f>MAX(Table1[[#This Row],[Loonheffing]]-Table1[[#This Row],[Algemene Heffingskorting]]-Table1[[#This Row],[Arbeidskorting]],0)</f>
        <v>1069.8205000000003</v>
      </c>
      <c r="F625" s="6">
        <f>Table1[[#This Row],[Belastbaar loon]]-Table1[[#This Row],[Belasting]]</f>
        <v>13001.1795</v>
      </c>
      <c r="G625" s="2">
        <f>(Table1[[#This Row],[Belastbaar loon]]-Table1[[#This Row],[Netto loon]])/Table1[[#This Row],[Belastbaar loon]]</f>
        <v>7.6030168431525824E-2</v>
      </c>
      <c r="H625" s="14">
        <f t="shared" ca="1" si="4"/>
        <v>1068.9666999999995</v>
      </c>
      <c r="I625" s="14">
        <f ca="1">IF(ROW()=2, Table1[[#This Row],[Netto loon]], INDIRECT(ADDRESS(ROW()-1,COLUMN(F:F))))</f>
        <v>12992.033300000001</v>
      </c>
      <c r="J625" s="6">
        <f ca="1">IF(ROW()=2, 0, Table1[[#This Row],[Belastbaar loon]]-INDIRECT(ADDRESS(ROW()-1,COLUMN(A:A))))</f>
        <v>10</v>
      </c>
      <c r="K625" s="6">
        <f ca="1">Table1[[#This Row],[Netto loon]]-Table1[[#This Row],[Netto vorige schijf]]</f>
        <v>9.1461999999992258</v>
      </c>
      <c r="L625" s="2">
        <f ca="1">(Table1[[#This Row],[Bruto tov vorige schijf]]-Table1[[#This Row],[Netto tov vorige schijf]])/MAX(Table1[[#This Row],[Bruto tov vorige schijf]],1)</f>
        <v>8.5380000000077422E-2</v>
      </c>
    </row>
    <row r="626" spans="1:12" x14ac:dyDescent="0.25">
      <c r="A626" s="14">
        <v>14081</v>
      </c>
      <c r="B626" s="6">
        <f>LoonHeffing2020(Table1[[#This Row],[Belastbaar loon]])</f>
        <v>5259.2534999999998</v>
      </c>
      <c r="C626" s="6">
        <f>AlgemeneHeffingsKorting2020(Table1[[#This Row],[Belastbaar loon]])</f>
        <v>2711</v>
      </c>
      <c r="D626" s="14">
        <f>ArbeidsKorting2020(Table1[[#This Row],[Belastbaar loon]])</f>
        <v>1477.5791999999999</v>
      </c>
      <c r="E626" s="14">
        <f>MAX(Table1[[#This Row],[Loonheffing]]-Table1[[#This Row],[Algemene Heffingskorting]]-Table1[[#This Row],[Arbeidskorting]],0)</f>
        <v>1070.6742999999999</v>
      </c>
      <c r="F626" s="6">
        <f>Table1[[#This Row],[Belastbaar loon]]-Table1[[#This Row],[Belasting]]</f>
        <v>13010.325699999999</v>
      </c>
      <c r="G626" s="2">
        <f>(Table1[[#This Row],[Belastbaar loon]]-Table1[[#This Row],[Netto loon]])/Table1[[#This Row],[Belastbaar loon]]</f>
        <v>7.6036808465307901E-2</v>
      </c>
      <c r="H626" s="14">
        <f t="shared" ca="1" si="4"/>
        <v>1069.8205000000003</v>
      </c>
      <c r="I626" s="14">
        <f ca="1">IF(ROW()=2, Table1[[#This Row],[Netto loon]], INDIRECT(ADDRESS(ROW()-1,COLUMN(F:F))))</f>
        <v>13001.1795</v>
      </c>
      <c r="J626" s="6">
        <f ca="1">IF(ROW()=2, 0, Table1[[#This Row],[Belastbaar loon]]-INDIRECT(ADDRESS(ROW()-1,COLUMN(A:A))))</f>
        <v>10</v>
      </c>
      <c r="K626" s="6">
        <f ca="1">Table1[[#This Row],[Netto loon]]-Table1[[#This Row],[Netto vorige schijf]]</f>
        <v>9.1461999999992258</v>
      </c>
      <c r="L626" s="2">
        <f ca="1">(Table1[[#This Row],[Bruto tov vorige schijf]]-Table1[[#This Row],[Netto tov vorige schijf]])/MAX(Table1[[#This Row],[Bruto tov vorige schijf]],1)</f>
        <v>8.5380000000077422E-2</v>
      </c>
    </row>
    <row r="627" spans="1:12" x14ac:dyDescent="0.25">
      <c r="A627" s="14">
        <v>14091</v>
      </c>
      <c r="B627" s="6">
        <f>LoonHeffing2020(Table1[[#This Row],[Belastbaar loon]])</f>
        <v>5262.9885000000004</v>
      </c>
      <c r="C627" s="6">
        <f>AlgemeneHeffingsKorting2020(Table1[[#This Row],[Belastbaar loon]])</f>
        <v>2711</v>
      </c>
      <c r="D627" s="14">
        <f>ArbeidsKorting2020(Table1[[#This Row],[Belastbaar loon]])</f>
        <v>1480.4603999999999</v>
      </c>
      <c r="E627" s="14">
        <f>MAX(Table1[[#This Row],[Loonheffing]]-Table1[[#This Row],[Algemene Heffingskorting]]-Table1[[#This Row],[Arbeidskorting]],0)</f>
        <v>1071.5281000000004</v>
      </c>
      <c r="F627" s="6">
        <f>Table1[[#This Row],[Belastbaar loon]]-Table1[[#This Row],[Belasting]]</f>
        <v>13019.4719</v>
      </c>
      <c r="G627" s="2">
        <f>(Table1[[#This Row],[Belastbaar loon]]-Table1[[#This Row],[Netto loon]])/Table1[[#This Row],[Belastbaar loon]]</f>
        <v>7.6043439074586577E-2</v>
      </c>
      <c r="H627" s="14">
        <f t="shared" ca="1" si="4"/>
        <v>1070.6742999999999</v>
      </c>
      <c r="I627" s="14">
        <f ca="1">IF(ROW()=2, Table1[[#This Row],[Netto loon]], INDIRECT(ADDRESS(ROW()-1,COLUMN(F:F))))</f>
        <v>13010.325699999999</v>
      </c>
      <c r="J627" s="6">
        <f ca="1">IF(ROW()=2, 0, Table1[[#This Row],[Belastbaar loon]]-INDIRECT(ADDRESS(ROW()-1,COLUMN(A:A))))</f>
        <v>10</v>
      </c>
      <c r="K627" s="6">
        <f ca="1">Table1[[#This Row],[Netto loon]]-Table1[[#This Row],[Netto vorige schijf]]</f>
        <v>9.1462000000010448</v>
      </c>
      <c r="L627" s="2">
        <f ca="1">(Table1[[#This Row],[Bruto tov vorige schijf]]-Table1[[#This Row],[Netto tov vorige schijf]])/MAX(Table1[[#This Row],[Bruto tov vorige schijf]],1)</f>
        <v>8.5379999999895512E-2</v>
      </c>
    </row>
    <row r="628" spans="1:12" x14ac:dyDescent="0.25">
      <c r="A628" s="14">
        <v>14101</v>
      </c>
      <c r="B628" s="6">
        <f>LoonHeffing2020(Table1[[#This Row],[Belastbaar loon]])</f>
        <v>5266.7235000000001</v>
      </c>
      <c r="C628" s="6">
        <f>AlgemeneHeffingsKorting2020(Table1[[#This Row],[Belastbaar loon]])</f>
        <v>2711</v>
      </c>
      <c r="D628" s="14">
        <f>ArbeidsKorting2020(Table1[[#This Row],[Belastbaar loon]])</f>
        <v>1483.3416</v>
      </c>
      <c r="E628" s="14">
        <f>MAX(Table1[[#This Row],[Loonheffing]]-Table1[[#This Row],[Algemene Heffingskorting]]-Table1[[#This Row],[Arbeidskorting]],0)</f>
        <v>1072.3819000000001</v>
      </c>
      <c r="F628" s="6">
        <f>Table1[[#This Row],[Belastbaar loon]]-Table1[[#This Row],[Belasting]]</f>
        <v>13028.6181</v>
      </c>
      <c r="G628" s="2">
        <f>(Table1[[#This Row],[Belastbaar loon]]-Table1[[#This Row],[Netto loon]])/Table1[[#This Row],[Belastbaar loon]]</f>
        <v>7.6050060279412829E-2</v>
      </c>
      <c r="H628" s="14">
        <f t="shared" ca="1" si="4"/>
        <v>1071.5281000000004</v>
      </c>
      <c r="I628" s="14">
        <f ca="1">IF(ROW()=2, Table1[[#This Row],[Netto loon]], INDIRECT(ADDRESS(ROW()-1,COLUMN(F:F))))</f>
        <v>13019.4719</v>
      </c>
      <c r="J628" s="6">
        <f ca="1">IF(ROW()=2, 0, Table1[[#This Row],[Belastbaar loon]]-INDIRECT(ADDRESS(ROW()-1,COLUMN(A:A))))</f>
        <v>10</v>
      </c>
      <c r="K628" s="6">
        <f ca="1">Table1[[#This Row],[Netto loon]]-Table1[[#This Row],[Netto vorige schijf]]</f>
        <v>9.1461999999992258</v>
      </c>
      <c r="L628" s="2">
        <f ca="1">(Table1[[#This Row],[Bruto tov vorige schijf]]-Table1[[#This Row],[Netto tov vorige schijf]])/MAX(Table1[[#This Row],[Bruto tov vorige schijf]],1)</f>
        <v>8.5380000000077422E-2</v>
      </c>
    </row>
    <row r="629" spans="1:12" x14ac:dyDescent="0.25">
      <c r="A629" s="14">
        <v>14111</v>
      </c>
      <c r="B629" s="6">
        <f>LoonHeffing2020(Table1[[#This Row],[Belastbaar loon]])</f>
        <v>5270.4584999999997</v>
      </c>
      <c r="C629" s="6">
        <f>AlgemeneHeffingsKorting2020(Table1[[#This Row],[Belastbaar loon]])</f>
        <v>2711</v>
      </c>
      <c r="D629" s="14">
        <f>ArbeidsKorting2020(Table1[[#This Row],[Belastbaar loon]])</f>
        <v>1486.2228</v>
      </c>
      <c r="E629" s="14">
        <f>MAX(Table1[[#This Row],[Loonheffing]]-Table1[[#This Row],[Algemene Heffingskorting]]-Table1[[#This Row],[Arbeidskorting]],0)</f>
        <v>1073.2356999999997</v>
      </c>
      <c r="F629" s="6">
        <f>Table1[[#This Row],[Belastbaar loon]]-Table1[[#This Row],[Belasting]]</f>
        <v>13037.764300000001</v>
      </c>
      <c r="G629" s="2">
        <f>(Table1[[#This Row],[Belastbaar loon]]-Table1[[#This Row],[Netto loon]])/Table1[[#This Row],[Belastbaar loon]]</f>
        <v>7.6056672099780259E-2</v>
      </c>
      <c r="H629" s="14">
        <f t="shared" ca="1" si="4"/>
        <v>1072.3819000000001</v>
      </c>
      <c r="I629" s="14">
        <f ca="1">IF(ROW()=2, Table1[[#This Row],[Netto loon]], INDIRECT(ADDRESS(ROW()-1,COLUMN(F:F))))</f>
        <v>13028.6181</v>
      </c>
      <c r="J629" s="6">
        <f ca="1">IF(ROW()=2, 0, Table1[[#This Row],[Belastbaar loon]]-INDIRECT(ADDRESS(ROW()-1,COLUMN(A:A))))</f>
        <v>10</v>
      </c>
      <c r="K629" s="6">
        <f ca="1">Table1[[#This Row],[Netto loon]]-Table1[[#This Row],[Netto vorige schijf]]</f>
        <v>9.1462000000010448</v>
      </c>
      <c r="L629" s="2">
        <f ca="1">(Table1[[#This Row],[Bruto tov vorige schijf]]-Table1[[#This Row],[Netto tov vorige schijf]])/MAX(Table1[[#This Row],[Bruto tov vorige schijf]],1)</f>
        <v>8.5379999999895512E-2</v>
      </c>
    </row>
    <row r="630" spans="1:12" x14ac:dyDescent="0.25">
      <c r="A630" s="14">
        <v>14121</v>
      </c>
      <c r="B630" s="6">
        <f>LoonHeffing2020(Table1[[#This Row],[Belastbaar loon]])</f>
        <v>5274.1935000000003</v>
      </c>
      <c r="C630" s="6">
        <f>AlgemeneHeffingsKorting2020(Table1[[#This Row],[Belastbaar loon]])</f>
        <v>2711</v>
      </c>
      <c r="D630" s="14">
        <f>ArbeidsKorting2020(Table1[[#This Row],[Belastbaar loon]])</f>
        <v>1489.104</v>
      </c>
      <c r="E630" s="14">
        <f>MAX(Table1[[#This Row],[Loonheffing]]-Table1[[#This Row],[Algemene Heffingskorting]]-Table1[[#This Row],[Arbeidskorting]],0)</f>
        <v>1074.0895000000003</v>
      </c>
      <c r="F630" s="6">
        <f>Table1[[#This Row],[Belastbaar loon]]-Table1[[#This Row],[Belasting]]</f>
        <v>13046.9105</v>
      </c>
      <c r="G630" s="2">
        <f>(Table1[[#This Row],[Belastbaar loon]]-Table1[[#This Row],[Netto loon]])/Table1[[#This Row],[Belastbaar loon]]</f>
        <v>7.6063274555626378E-2</v>
      </c>
      <c r="H630" s="14">
        <f t="shared" ca="1" si="4"/>
        <v>1073.2356999999997</v>
      </c>
      <c r="I630" s="14">
        <f ca="1">IF(ROW()=2, Table1[[#This Row],[Netto loon]], INDIRECT(ADDRESS(ROW()-1,COLUMN(F:F))))</f>
        <v>13037.764300000001</v>
      </c>
      <c r="J630" s="6">
        <f ca="1">IF(ROW()=2, 0, Table1[[#This Row],[Belastbaar loon]]-INDIRECT(ADDRESS(ROW()-1,COLUMN(A:A))))</f>
        <v>10</v>
      </c>
      <c r="K630" s="6">
        <f ca="1">Table1[[#This Row],[Netto loon]]-Table1[[#This Row],[Netto vorige schijf]]</f>
        <v>9.1461999999992258</v>
      </c>
      <c r="L630" s="2">
        <f ca="1">(Table1[[#This Row],[Bruto tov vorige schijf]]-Table1[[#This Row],[Netto tov vorige schijf]])/MAX(Table1[[#This Row],[Bruto tov vorige schijf]],1)</f>
        <v>8.5380000000077422E-2</v>
      </c>
    </row>
    <row r="631" spans="1:12" x14ac:dyDescent="0.25">
      <c r="A631" s="14">
        <v>14131</v>
      </c>
      <c r="B631" s="6">
        <f>LoonHeffing2020(Table1[[#This Row],[Belastbaar loon]])</f>
        <v>5277.9285</v>
      </c>
      <c r="C631" s="6">
        <f>AlgemeneHeffingsKorting2020(Table1[[#This Row],[Belastbaar loon]])</f>
        <v>2711</v>
      </c>
      <c r="D631" s="14">
        <f>ArbeidsKorting2020(Table1[[#This Row],[Belastbaar loon]])</f>
        <v>1491.9851999999998</v>
      </c>
      <c r="E631" s="14">
        <f>MAX(Table1[[#This Row],[Loonheffing]]-Table1[[#This Row],[Algemene Heffingskorting]]-Table1[[#This Row],[Arbeidskorting]],0)</f>
        <v>1074.9433000000001</v>
      </c>
      <c r="F631" s="6">
        <f>Table1[[#This Row],[Belastbaar loon]]-Table1[[#This Row],[Belasting]]</f>
        <v>13056.056699999999</v>
      </c>
      <c r="G631" s="2">
        <f>(Table1[[#This Row],[Belastbaar loon]]-Table1[[#This Row],[Netto loon]])/Table1[[#This Row],[Belastbaar loon]]</f>
        <v>7.6069867666831853E-2</v>
      </c>
      <c r="H631" s="14">
        <f t="shared" ca="1" si="4"/>
        <v>1074.0895000000003</v>
      </c>
      <c r="I631" s="14">
        <f ca="1">IF(ROW()=2, Table1[[#This Row],[Netto loon]], INDIRECT(ADDRESS(ROW()-1,COLUMN(F:F))))</f>
        <v>13046.9105</v>
      </c>
      <c r="J631" s="6">
        <f ca="1">IF(ROW()=2, 0, Table1[[#This Row],[Belastbaar loon]]-INDIRECT(ADDRESS(ROW()-1,COLUMN(A:A))))</f>
        <v>10</v>
      </c>
      <c r="K631" s="6">
        <f ca="1">Table1[[#This Row],[Netto loon]]-Table1[[#This Row],[Netto vorige schijf]]</f>
        <v>9.1461999999992258</v>
      </c>
      <c r="L631" s="2">
        <f ca="1">(Table1[[#This Row],[Bruto tov vorige schijf]]-Table1[[#This Row],[Netto tov vorige schijf]])/MAX(Table1[[#This Row],[Bruto tov vorige schijf]],1)</f>
        <v>8.5380000000077422E-2</v>
      </c>
    </row>
    <row r="632" spans="1:12" x14ac:dyDescent="0.25">
      <c r="A632" s="14">
        <v>14141</v>
      </c>
      <c r="B632" s="6">
        <f>LoonHeffing2020(Table1[[#This Row],[Belastbaar loon]])</f>
        <v>5281.6634999999997</v>
      </c>
      <c r="C632" s="6">
        <f>AlgemeneHeffingsKorting2020(Table1[[#This Row],[Belastbaar loon]])</f>
        <v>2711</v>
      </c>
      <c r="D632" s="14">
        <f>ArbeidsKorting2020(Table1[[#This Row],[Belastbaar loon]])</f>
        <v>1494.8663999999999</v>
      </c>
      <c r="E632" s="14">
        <f>MAX(Table1[[#This Row],[Loonheffing]]-Table1[[#This Row],[Algemene Heffingskorting]]-Table1[[#This Row],[Arbeidskorting]],0)</f>
        <v>1075.7970999999998</v>
      </c>
      <c r="F632" s="6">
        <f>Table1[[#This Row],[Belastbaar loon]]-Table1[[#This Row],[Belasting]]</f>
        <v>13065.2029</v>
      </c>
      <c r="G632" s="2">
        <f>(Table1[[#This Row],[Belastbaar loon]]-Table1[[#This Row],[Netto loon]])/Table1[[#This Row],[Belastbaar loon]]</f>
        <v>7.6076451453221117E-2</v>
      </c>
      <c r="H632" s="14">
        <f t="shared" ca="1" si="4"/>
        <v>1074.9433000000001</v>
      </c>
      <c r="I632" s="14">
        <f ca="1">IF(ROW()=2, Table1[[#This Row],[Netto loon]], INDIRECT(ADDRESS(ROW()-1,COLUMN(F:F))))</f>
        <v>13056.056699999999</v>
      </c>
      <c r="J632" s="6">
        <f ca="1">IF(ROW()=2, 0, Table1[[#This Row],[Belastbaar loon]]-INDIRECT(ADDRESS(ROW()-1,COLUMN(A:A))))</f>
        <v>10</v>
      </c>
      <c r="K632" s="6">
        <f ca="1">Table1[[#This Row],[Netto loon]]-Table1[[#This Row],[Netto vorige schijf]]</f>
        <v>9.1462000000010448</v>
      </c>
      <c r="L632" s="2">
        <f ca="1">(Table1[[#This Row],[Bruto tov vorige schijf]]-Table1[[#This Row],[Netto tov vorige schijf]])/MAX(Table1[[#This Row],[Bruto tov vorige schijf]],1)</f>
        <v>8.5379999999895512E-2</v>
      </c>
    </row>
    <row r="633" spans="1:12" x14ac:dyDescent="0.25">
      <c r="A633" s="14">
        <v>14151</v>
      </c>
      <c r="B633" s="6">
        <f>LoonHeffing2020(Table1[[#This Row],[Belastbaar loon]])</f>
        <v>5285.3985000000002</v>
      </c>
      <c r="C633" s="6">
        <f>AlgemeneHeffingsKorting2020(Table1[[#This Row],[Belastbaar loon]])</f>
        <v>2711</v>
      </c>
      <c r="D633" s="14">
        <f>ArbeidsKorting2020(Table1[[#This Row],[Belastbaar loon]])</f>
        <v>1497.7475999999999</v>
      </c>
      <c r="E633" s="14">
        <f>MAX(Table1[[#This Row],[Loonheffing]]-Table1[[#This Row],[Algemene Heffingskorting]]-Table1[[#This Row],[Arbeidskorting]],0)</f>
        <v>1076.6509000000003</v>
      </c>
      <c r="F633" s="6">
        <f>Table1[[#This Row],[Belastbaar loon]]-Table1[[#This Row],[Belasting]]</f>
        <v>13074.349099999999</v>
      </c>
      <c r="G633" s="2">
        <f>(Table1[[#This Row],[Belastbaar loon]]-Table1[[#This Row],[Netto loon]])/Table1[[#This Row],[Belastbaar loon]]</f>
        <v>7.6083025934562967E-2</v>
      </c>
      <c r="H633" s="14">
        <f t="shared" ca="1" si="4"/>
        <v>1075.7970999999998</v>
      </c>
      <c r="I633" s="14">
        <f ca="1">IF(ROW()=2, Table1[[#This Row],[Netto loon]], INDIRECT(ADDRESS(ROW()-1,COLUMN(F:F))))</f>
        <v>13065.2029</v>
      </c>
      <c r="J633" s="6">
        <f ca="1">IF(ROW()=2, 0, Table1[[#This Row],[Belastbaar loon]]-INDIRECT(ADDRESS(ROW()-1,COLUMN(A:A))))</f>
        <v>10</v>
      </c>
      <c r="K633" s="6">
        <f ca="1">Table1[[#This Row],[Netto loon]]-Table1[[#This Row],[Netto vorige schijf]]</f>
        <v>9.1461999999992258</v>
      </c>
      <c r="L633" s="2">
        <f ca="1">(Table1[[#This Row],[Bruto tov vorige schijf]]-Table1[[#This Row],[Netto tov vorige schijf]])/MAX(Table1[[#This Row],[Bruto tov vorige schijf]],1)</f>
        <v>8.5380000000077422E-2</v>
      </c>
    </row>
    <row r="634" spans="1:12" x14ac:dyDescent="0.25">
      <c r="A634" s="14">
        <v>14161</v>
      </c>
      <c r="B634" s="6">
        <f>LoonHeffing2020(Table1[[#This Row],[Belastbaar loon]])</f>
        <v>5289.1334999999999</v>
      </c>
      <c r="C634" s="6">
        <f>AlgemeneHeffingsKorting2020(Table1[[#This Row],[Belastbaar loon]])</f>
        <v>2711</v>
      </c>
      <c r="D634" s="14">
        <f>ArbeidsKorting2020(Table1[[#This Row],[Belastbaar loon]])</f>
        <v>1500.6288</v>
      </c>
      <c r="E634" s="14">
        <f>MAX(Table1[[#This Row],[Loonheffing]]-Table1[[#This Row],[Algemene Heffingskorting]]-Table1[[#This Row],[Arbeidskorting]],0)</f>
        <v>1077.5047</v>
      </c>
      <c r="F634" s="6">
        <f>Table1[[#This Row],[Belastbaar loon]]-Table1[[#This Row],[Belasting]]</f>
        <v>13083.4953</v>
      </c>
      <c r="G634" s="2">
        <f>(Table1[[#This Row],[Belastbaar loon]]-Table1[[#This Row],[Netto loon]])/Table1[[#This Row],[Belastbaar loon]]</f>
        <v>7.6089591130569845E-2</v>
      </c>
      <c r="H634" s="14">
        <f t="shared" ca="1" si="4"/>
        <v>1076.6509000000003</v>
      </c>
      <c r="I634" s="14">
        <f ca="1">IF(ROW()=2, Table1[[#This Row],[Netto loon]], INDIRECT(ADDRESS(ROW()-1,COLUMN(F:F))))</f>
        <v>13074.349099999999</v>
      </c>
      <c r="J634" s="6">
        <f ca="1">IF(ROW()=2, 0, Table1[[#This Row],[Belastbaar loon]]-INDIRECT(ADDRESS(ROW()-1,COLUMN(A:A))))</f>
        <v>10</v>
      </c>
      <c r="K634" s="6">
        <f ca="1">Table1[[#This Row],[Netto loon]]-Table1[[#This Row],[Netto vorige schijf]]</f>
        <v>9.1462000000010448</v>
      </c>
      <c r="L634" s="2">
        <f ca="1">(Table1[[#This Row],[Bruto tov vorige schijf]]-Table1[[#This Row],[Netto tov vorige schijf]])/MAX(Table1[[#This Row],[Bruto tov vorige schijf]],1)</f>
        <v>8.5379999999895512E-2</v>
      </c>
    </row>
    <row r="635" spans="1:12" x14ac:dyDescent="0.25">
      <c r="A635" s="14">
        <v>14171</v>
      </c>
      <c r="B635" s="6">
        <f>LoonHeffing2020(Table1[[#This Row],[Belastbaar loon]])</f>
        <v>5292.8684999999996</v>
      </c>
      <c r="C635" s="6">
        <f>AlgemeneHeffingsKorting2020(Table1[[#This Row],[Belastbaar loon]])</f>
        <v>2711</v>
      </c>
      <c r="D635" s="14">
        <f>ArbeidsKorting2020(Table1[[#This Row],[Belastbaar loon]])</f>
        <v>1503.51</v>
      </c>
      <c r="E635" s="14">
        <f>MAX(Table1[[#This Row],[Loonheffing]]-Table1[[#This Row],[Algemene Heffingskorting]]-Table1[[#This Row],[Arbeidskorting]],0)</f>
        <v>1078.3584999999996</v>
      </c>
      <c r="F635" s="6">
        <f>Table1[[#This Row],[Belastbaar loon]]-Table1[[#This Row],[Belasting]]</f>
        <v>13092.6415</v>
      </c>
      <c r="G635" s="2">
        <f>(Table1[[#This Row],[Belastbaar loon]]-Table1[[#This Row],[Netto loon]])/Table1[[#This Row],[Belastbaar loon]]</f>
        <v>7.6096147060899039E-2</v>
      </c>
      <c r="H635" s="14">
        <f t="shared" ca="1" si="4"/>
        <v>1077.5047</v>
      </c>
      <c r="I635" s="14">
        <f ca="1">IF(ROW()=2, Table1[[#This Row],[Netto loon]], INDIRECT(ADDRESS(ROW()-1,COLUMN(F:F))))</f>
        <v>13083.4953</v>
      </c>
      <c r="J635" s="6">
        <f ca="1">IF(ROW()=2, 0, Table1[[#This Row],[Belastbaar loon]]-INDIRECT(ADDRESS(ROW()-1,COLUMN(A:A))))</f>
        <v>10</v>
      </c>
      <c r="K635" s="6">
        <f ca="1">Table1[[#This Row],[Netto loon]]-Table1[[#This Row],[Netto vorige schijf]]</f>
        <v>9.1461999999992258</v>
      </c>
      <c r="L635" s="2">
        <f ca="1">(Table1[[#This Row],[Bruto tov vorige schijf]]-Table1[[#This Row],[Netto tov vorige schijf]])/MAX(Table1[[#This Row],[Bruto tov vorige schijf]],1)</f>
        <v>8.5380000000077422E-2</v>
      </c>
    </row>
    <row r="636" spans="1:12" x14ac:dyDescent="0.25">
      <c r="A636" s="14">
        <v>14181</v>
      </c>
      <c r="B636" s="6">
        <f>LoonHeffing2020(Table1[[#This Row],[Belastbaar loon]])</f>
        <v>5296.6035000000002</v>
      </c>
      <c r="C636" s="6">
        <f>AlgemeneHeffingsKorting2020(Table1[[#This Row],[Belastbaar loon]])</f>
        <v>2711</v>
      </c>
      <c r="D636" s="14">
        <f>ArbeidsKorting2020(Table1[[#This Row],[Belastbaar loon]])</f>
        <v>1506.3912</v>
      </c>
      <c r="E636" s="14">
        <f>MAX(Table1[[#This Row],[Loonheffing]]-Table1[[#This Row],[Algemene Heffingskorting]]-Table1[[#This Row],[Arbeidskorting]],0)</f>
        <v>1079.2123000000001</v>
      </c>
      <c r="F636" s="6">
        <f>Table1[[#This Row],[Belastbaar loon]]-Table1[[#This Row],[Belasting]]</f>
        <v>13101.787700000001</v>
      </c>
      <c r="G636" s="2">
        <f>(Table1[[#This Row],[Belastbaar loon]]-Table1[[#This Row],[Netto loon]])/Table1[[#This Row],[Belastbaar loon]]</f>
        <v>7.6102693745151911E-2</v>
      </c>
      <c r="H636" s="14">
        <f t="shared" ca="1" si="4"/>
        <v>1078.3584999999996</v>
      </c>
      <c r="I636" s="14">
        <f ca="1">IF(ROW()=2, Table1[[#This Row],[Netto loon]], INDIRECT(ADDRESS(ROW()-1,COLUMN(F:F))))</f>
        <v>13092.6415</v>
      </c>
      <c r="J636" s="6">
        <f ca="1">IF(ROW()=2, 0, Table1[[#This Row],[Belastbaar loon]]-INDIRECT(ADDRESS(ROW()-1,COLUMN(A:A))))</f>
        <v>10</v>
      </c>
      <c r="K636" s="6">
        <f ca="1">Table1[[#This Row],[Netto loon]]-Table1[[#This Row],[Netto vorige schijf]]</f>
        <v>9.1462000000010448</v>
      </c>
      <c r="L636" s="2">
        <f ca="1">(Table1[[#This Row],[Bruto tov vorige schijf]]-Table1[[#This Row],[Netto tov vorige schijf]])/MAX(Table1[[#This Row],[Bruto tov vorige schijf]],1)</f>
        <v>8.5379999999895512E-2</v>
      </c>
    </row>
    <row r="637" spans="1:12" x14ac:dyDescent="0.25">
      <c r="A637" s="14">
        <v>14191</v>
      </c>
      <c r="B637" s="6">
        <f>LoonHeffing2020(Table1[[#This Row],[Belastbaar loon]])</f>
        <v>5300.3384999999998</v>
      </c>
      <c r="C637" s="6">
        <f>AlgemeneHeffingsKorting2020(Table1[[#This Row],[Belastbaar loon]])</f>
        <v>2711</v>
      </c>
      <c r="D637" s="14">
        <f>ArbeidsKorting2020(Table1[[#This Row],[Belastbaar loon]])</f>
        <v>1509.2723999999998</v>
      </c>
      <c r="E637" s="14">
        <f>MAX(Table1[[#This Row],[Loonheffing]]-Table1[[#This Row],[Algemene Heffingskorting]]-Table1[[#This Row],[Arbeidskorting]],0)</f>
        <v>1080.0661</v>
      </c>
      <c r="F637" s="6">
        <f>Table1[[#This Row],[Belastbaar loon]]-Table1[[#This Row],[Belasting]]</f>
        <v>13110.9339</v>
      </c>
      <c r="G637" s="2">
        <f>(Table1[[#This Row],[Belastbaar loon]]-Table1[[#This Row],[Netto loon]])/Table1[[#This Row],[Belastbaar loon]]</f>
        <v>7.6109231202875063E-2</v>
      </c>
      <c r="H637" s="14">
        <f t="shared" ca="1" si="4"/>
        <v>1079.2123000000001</v>
      </c>
      <c r="I637" s="14">
        <f ca="1">IF(ROW()=2, Table1[[#This Row],[Netto loon]], INDIRECT(ADDRESS(ROW()-1,COLUMN(F:F))))</f>
        <v>13101.787700000001</v>
      </c>
      <c r="J637" s="6">
        <f ca="1">IF(ROW()=2, 0, Table1[[#This Row],[Belastbaar loon]]-INDIRECT(ADDRESS(ROW()-1,COLUMN(A:A))))</f>
        <v>10</v>
      </c>
      <c r="K637" s="6">
        <f ca="1">Table1[[#This Row],[Netto loon]]-Table1[[#This Row],[Netto vorige schijf]]</f>
        <v>9.1461999999992258</v>
      </c>
      <c r="L637" s="2">
        <f ca="1">(Table1[[#This Row],[Bruto tov vorige schijf]]-Table1[[#This Row],[Netto tov vorige schijf]])/MAX(Table1[[#This Row],[Bruto tov vorige schijf]],1)</f>
        <v>8.5380000000077422E-2</v>
      </c>
    </row>
    <row r="638" spans="1:12" x14ac:dyDescent="0.25">
      <c r="A638" s="14">
        <v>14201</v>
      </c>
      <c r="B638" s="6">
        <f>LoonHeffing2020(Table1[[#This Row],[Belastbaar loon]])</f>
        <v>5304.0735000000004</v>
      </c>
      <c r="C638" s="6">
        <f>AlgemeneHeffingsKorting2020(Table1[[#This Row],[Belastbaar loon]])</f>
        <v>2711</v>
      </c>
      <c r="D638" s="14">
        <f>ArbeidsKorting2020(Table1[[#This Row],[Belastbaar loon]])</f>
        <v>1512.1535999999999</v>
      </c>
      <c r="E638" s="14">
        <f>MAX(Table1[[#This Row],[Loonheffing]]-Table1[[#This Row],[Algemene Heffingskorting]]-Table1[[#This Row],[Arbeidskorting]],0)</f>
        <v>1080.9199000000006</v>
      </c>
      <c r="F638" s="6">
        <f>Table1[[#This Row],[Belastbaar loon]]-Table1[[#This Row],[Belasting]]</f>
        <v>13120.080099999999</v>
      </c>
      <c r="G638" s="2">
        <f>(Table1[[#This Row],[Belastbaar loon]]-Table1[[#This Row],[Netto loon]])/Table1[[#This Row],[Belastbaar loon]]</f>
        <v>7.6115759453559667E-2</v>
      </c>
      <c r="H638" s="14">
        <f t="shared" ca="1" si="4"/>
        <v>1080.0661</v>
      </c>
      <c r="I638" s="14">
        <f ca="1">IF(ROW()=2, Table1[[#This Row],[Netto loon]], INDIRECT(ADDRESS(ROW()-1,COLUMN(F:F))))</f>
        <v>13110.9339</v>
      </c>
      <c r="J638" s="6">
        <f ca="1">IF(ROW()=2, 0, Table1[[#This Row],[Belastbaar loon]]-INDIRECT(ADDRESS(ROW()-1,COLUMN(A:A))))</f>
        <v>10</v>
      </c>
      <c r="K638" s="6">
        <f ca="1">Table1[[#This Row],[Netto loon]]-Table1[[#This Row],[Netto vorige schijf]]</f>
        <v>9.1461999999992258</v>
      </c>
      <c r="L638" s="2">
        <f ca="1">(Table1[[#This Row],[Bruto tov vorige schijf]]-Table1[[#This Row],[Netto tov vorige schijf]])/MAX(Table1[[#This Row],[Bruto tov vorige schijf]],1)</f>
        <v>8.5380000000077422E-2</v>
      </c>
    </row>
    <row r="639" spans="1:12" x14ac:dyDescent="0.25">
      <c r="A639" s="14">
        <v>14211</v>
      </c>
      <c r="B639" s="6">
        <f>LoonHeffing2020(Table1[[#This Row],[Belastbaar loon]])</f>
        <v>5307.8085000000001</v>
      </c>
      <c r="C639" s="6">
        <f>AlgemeneHeffingsKorting2020(Table1[[#This Row],[Belastbaar loon]])</f>
        <v>2711</v>
      </c>
      <c r="D639" s="14">
        <f>ArbeidsKorting2020(Table1[[#This Row],[Belastbaar loon]])</f>
        <v>1515.0347999999999</v>
      </c>
      <c r="E639" s="14">
        <f>MAX(Table1[[#This Row],[Loonheffing]]-Table1[[#This Row],[Algemene Heffingskorting]]-Table1[[#This Row],[Arbeidskorting]],0)</f>
        <v>1081.7737000000002</v>
      </c>
      <c r="F639" s="6">
        <f>Table1[[#This Row],[Belastbaar loon]]-Table1[[#This Row],[Belasting]]</f>
        <v>13129.2263</v>
      </c>
      <c r="G639" s="2">
        <f>(Table1[[#This Row],[Belastbaar loon]]-Table1[[#This Row],[Netto loon]])/Table1[[#This Row],[Belastbaar loon]]</f>
        <v>7.6122278516642022E-2</v>
      </c>
      <c r="H639" s="14">
        <f t="shared" ca="1" si="4"/>
        <v>1080.9199000000006</v>
      </c>
      <c r="I639" s="14">
        <f ca="1">IF(ROW()=2, Table1[[#This Row],[Netto loon]], INDIRECT(ADDRESS(ROW()-1,COLUMN(F:F))))</f>
        <v>13120.080099999999</v>
      </c>
      <c r="J639" s="6">
        <f ca="1">IF(ROW()=2, 0, Table1[[#This Row],[Belastbaar loon]]-INDIRECT(ADDRESS(ROW()-1,COLUMN(A:A))))</f>
        <v>10</v>
      </c>
      <c r="K639" s="6">
        <f ca="1">Table1[[#This Row],[Netto loon]]-Table1[[#This Row],[Netto vorige schijf]]</f>
        <v>9.1462000000010448</v>
      </c>
      <c r="L639" s="2">
        <f ca="1">(Table1[[#This Row],[Bruto tov vorige schijf]]-Table1[[#This Row],[Netto tov vorige schijf]])/MAX(Table1[[#This Row],[Bruto tov vorige schijf]],1)</f>
        <v>8.5379999999895512E-2</v>
      </c>
    </row>
    <row r="640" spans="1:12" x14ac:dyDescent="0.25">
      <c r="A640" s="14">
        <v>14221</v>
      </c>
      <c r="B640" s="6">
        <f>LoonHeffing2020(Table1[[#This Row],[Belastbaar loon]])</f>
        <v>5311.5434999999998</v>
      </c>
      <c r="C640" s="6">
        <f>AlgemeneHeffingsKorting2020(Table1[[#This Row],[Belastbaar loon]])</f>
        <v>2711</v>
      </c>
      <c r="D640" s="14">
        <f>ArbeidsKorting2020(Table1[[#This Row],[Belastbaar loon]])</f>
        <v>1517.9159999999999</v>
      </c>
      <c r="E640" s="14">
        <f>MAX(Table1[[#This Row],[Loonheffing]]-Table1[[#This Row],[Algemene Heffingskorting]]-Table1[[#This Row],[Arbeidskorting]],0)</f>
        <v>1082.6274999999998</v>
      </c>
      <c r="F640" s="6">
        <f>Table1[[#This Row],[Belastbaar loon]]-Table1[[#This Row],[Belasting]]</f>
        <v>13138.372499999999</v>
      </c>
      <c r="G640" s="2">
        <f>(Table1[[#This Row],[Belastbaar loon]]-Table1[[#This Row],[Netto loon]])/Table1[[#This Row],[Belastbaar loon]]</f>
        <v>7.6128788411504153E-2</v>
      </c>
      <c r="H640" s="14">
        <f t="shared" ca="1" si="4"/>
        <v>1081.7737000000002</v>
      </c>
      <c r="I640" s="14">
        <f ca="1">IF(ROW()=2, Table1[[#This Row],[Netto loon]], INDIRECT(ADDRESS(ROW()-1,COLUMN(F:F))))</f>
        <v>13129.2263</v>
      </c>
      <c r="J640" s="6">
        <f ca="1">IF(ROW()=2, 0, Table1[[#This Row],[Belastbaar loon]]-INDIRECT(ADDRESS(ROW()-1,COLUMN(A:A))))</f>
        <v>10</v>
      </c>
      <c r="K640" s="6">
        <f ca="1">Table1[[#This Row],[Netto loon]]-Table1[[#This Row],[Netto vorige schijf]]</f>
        <v>9.1461999999992258</v>
      </c>
      <c r="L640" s="2">
        <f ca="1">(Table1[[#This Row],[Bruto tov vorige schijf]]-Table1[[#This Row],[Netto tov vorige schijf]])/MAX(Table1[[#This Row],[Bruto tov vorige schijf]],1)</f>
        <v>8.5380000000077422E-2</v>
      </c>
    </row>
    <row r="641" spans="1:12" x14ac:dyDescent="0.25">
      <c r="A641" s="14">
        <v>14231</v>
      </c>
      <c r="B641" s="6">
        <f>LoonHeffing2020(Table1[[#This Row],[Belastbaar loon]])</f>
        <v>5315.2785000000003</v>
      </c>
      <c r="C641" s="6">
        <f>AlgemeneHeffingsKorting2020(Table1[[#This Row],[Belastbaar loon]])</f>
        <v>2711</v>
      </c>
      <c r="D641" s="14">
        <f>ArbeidsKorting2020(Table1[[#This Row],[Belastbaar loon]])</f>
        <v>1520.7972</v>
      </c>
      <c r="E641" s="14">
        <f>MAX(Table1[[#This Row],[Loonheffing]]-Table1[[#This Row],[Algemene Heffingskorting]]-Table1[[#This Row],[Arbeidskorting]],0)</f>
        <v>1083.4813000000004</v>
      </c>
      <c r="F641" s="6">
        <f>Table1[[#This Row],[Belastbaar loon]]-Table1[[#This Row],[Belasting]]</f>
        <v>13147.518700000001</v>
      </c>
      <c r="G641" s="2">
        <f>(Table1[[#This Row],[Belastbaar loon]]-Table1[[#This Row],[Netto loon]])/Table1[[#This Row],[Belastbaar loon]]</f>
        <v>7.6135289157473085E-2</v>
      </c>
      <c r="H641" s="14">
        <f t="shared" ca="1" si="4"/>
        <v>1082.6274999999998</v>
      </c>
      <c r="I641" s="14">
        <f ca="1">IF(ROW()=2, Table1[[#This Row],[Netto loon]], INDIRECT(ADDRESS(ROW()-1,COLUMN(F:F))))</f>
        <v>13138.372499999999</v>
      </c>
      <c r="J641" s="6">
        <f ca="1">IF(ROW()=2, 0, Table1[[#This Row],[Belastbaar loon]]-INDIRECT(ADDRESS(ROW()-1,COLUMN(A:A))))</f>
        <v>10</v>
      </c>
      <c r="K641" s="6">
        <f ca="1">Table1[[#This Row],[Netto loon]]-Table1[[#This Row],[Netto vorige schijf]]</f>
        <v>9.1462000000010448</v>
      </c>
      <c r="L641" s="2">
        <f ca="1">(Table1[[#This Row],[Bruto tov vorige schijf]]-Table1[[#This Row],[Netto tov vorige schijf]])/MAX(Table1[[#This Row],[Bruto tov vorige schijf]],1)</f>
        <v>8.5379999999895512E-2</v>
      </c>
    </row>
    <row r="642" spans="1:12" x14ac:dyDescent="0.25">
      <c r="A642" s="14">
        <v>14241</v>
      </c>
      <c r="B642" s="6">
        <f>LoonHeffing2020(Table1[[#This Row],[Belastbaar loon]])</f>
        <v>5319.0135</v>
      </c>
      <c r="C642" s="6">
        <f>AlgemeneHeffingsKorting2020(Table1[[#This Row],[Belastbaar loon]])</f>
        <v>2711</v>
      </c>
      <c r="D642" s="14">
        <f>ArbeidsKorting2020(Table1[[#This Row],[Belastbaar loon]])</f>
        <v>1523.6784</v>
      </c>
      <c r="E642" s="14">
        <f>MAX(Table1[[#This Row],[Loonheffing]]-Table1[[#This Row],[Algemene Heffingskorting]]-Table1[[#This Row],[Arbeidskorting]],0)</f>
        <v>1084.3351</v>
      </c>
      <c r="F642" s="6">
        <f>Table1[[#This Row],[Belastbaar loon]]-Table1[[#This Row],[Belasting]]</f>
        <v>13156.6649</v>
      </c>
      <c r="G642" s="2">
        <f>(Table1[[#This Row],[Belastbaar loon]]-Table1[[#This Row],[Netto loon]])/Table1[[#This Row],[Belastbaar loon]]</f>
        <v>7.6141780773822082E-2</v>
      </c>
      <c r="H642" s="14">
        <f t="shared" ca="1" si="4"/>
        <v>1083.4813000000004</v>
      </c>
      <c r="I642" s="14">
        <f ca="1">IF(ROW()=2, Table1[[#This Row],[Netto loon]], INDIRECT(ADDRESS(ROW()-1,COLUMN(F:F))))</f>
        <v>13147.518700000001</v>
      </c>
      <c r="J642" s="6">
        <f ca="1">IF(ROW()=2, 0, Table1[[#This Row],[Belastbaar loon]]-INDIRECT(ADDRESS(ROW()-1,COLUMN(A:A))))</f>
        <v>10</v>
      </c>
      <c r="K642" s="6">
        <f ca="1">Table1[[#This Row],[Netto loon]]-Table1[[#This Row],[Netto vorige schijf]]</f>
        <v>9.1461999999992258</v>
      </c>
      <c r="L642" s="2">
        <f ca="1">(Table1[[#This Row],[Bruto tov vorige schijf]]-Table1[[#This Row],[Netto tov vorige schijf]])/MAX(Table1[[#This Row],[Bruto tov vorige schijf]],1)</f>
        <v>8.5380000000077422E-2</v>
      </c>
    </row>
    <row r="643" spans="1:12" x14ac:dyDescent="0.25">
      <c r="A643" s="14">
        <v>14251</v>
      </c>
      <c r="B643" s="6">
        <f>LoonHeffing2020(Table1[[#This Row],[Belastbaar loon]])</f>
        <v>5322.7484999999997</v>
      </c>
      <c r="C643" s="6">
        <f>AlgemeneHeffingsKorting2020(Table1[[#This Row],[Belastbaar loon]])</f>
        <v>2711</v>
      </c>
      <c r="D643" s="14">
        <f>ArbeidsKorting2020(Table1[[#This Row],[Belastbaar loon]])</f>
        <v>1526.5596</v>
      </c>
      <c r="E643" s="14">
        <f>MAX(Table1[[#This Row],[Loonheffing]]-Table1[[#This Row],[Algemene Heffingskorting]]-Table1[[#This Row],[Arbeidskorting]],0)</f>
        <v>1085.1888999999996</v>
      </c>
      <c r="F643" s="6">
        <f>Table1[[#This Row],[Belastbaar loon]]-Table1[[#This Row],[Belasting]]</f>
        <v>13165.811100000001</v>
      </c>
      <c r="G643" s="2">
        <f>(Table1[[#This Row],[Belastbaar loon]]-Table1[[#This Row],[Netto loon]])/Table1[[#This Row],[Belastbaar loon]]</f>
        <v>7.6148263279769784E-2</v>
      </c>
      <c r="H643" s="14">
        <f t="shared" ca="1" si="4"/>
        <v>1084.3351</v>
      </c>
      <c r="I643" s="14">
        <f ca="1">IF(ROW()=2, Table1[[#This Row],[Netto loon]], INDIRECT(ADDRESS(ROW()-1,COLUMN(F:F))))</f>
        <v>13156.6649</v>
      </c>
      <c r="J643" s="6">
        <f ca="1">IF(ROW()=2, 0, Table1[[#This Row],[Belastbaar loon]]-INDIRECT(ADDRESS(ROW()-1,COLUMN(A:A))))</f>
        <v>10</v>
      </c>
      <c r="K643" s="6">
        <f ca="1">Table1[[#This Row],[Netto loon]]-Table1[[#This Row],[Netto vorige schijf]]</f>
        <v>9.1462000000010448</v>
      </c>
      <c r="L643" s="2">
        <f ca="1">(Table1[[#This Row],[Bruto tov vorige schijf]]-Table1[[#This Row],[Netto tov vorige schijf]])/MAX(Table1[[#This Row],[Bruto tov vorige schijf]],1)</f>
        <v>8.5379999999895512E-2</v>
      </c>
    </row>
    <row r="644" spans="1:12" x14ac:dyDescent="0.25">
      <c r="A644" s="14">
        <v>14261</v>
      </c>
      <c r="B644" s="6">
        <f>LoonHeffing2020(Table1[[#This Row],[Belastbaar loon]])</f>
        <v>5326.4835000000003</v>
      </c>
      <c r="C644" s="6">
        <f>AlgemeneHeffingsKorting2020(Table1[[#This Row],[Belastbaar loon]])</f>
        <v>2711</v>
      </c>
      <c r="D644" s="14">
        <f>ArbeidsKorting2020(Table1[[#This Row],[Belastbaar loon]])</f>
        <v>1529.4407999999999</v>
      </c>
      <c r="E644" s="14">
        <f>MAX(Table1[[#This Row],[Loonheffing]]-Table1[[#This Row],[Algemene Heffingskorting]]-Table1[[#This Row],[Arbeidskorting]],0)</f>
        <v>1086.0427000000004</v>
      </c>
      <c r="F644" s="6">
        <f>Table1[[#This Row],[Belastbaar loon]]-Table1[[#This Row],[Belasting]]</f>
        <v>13174.9573</v>
      </c>
      <c r="G644" s="2">
        <f>(Table1[[#This Row],[Belastbaar loon]]-Table1[[#This Row],[Netto loon]])/Table1[[#This Row],[Belastbaar loon]]</f>
        <v>7.6154736694481445E-2</v>
      </c>
      <c r="H644" s="14">
        <f t="shared" ca="1" si="4"/>
        <v>1085.1888999999996</v>
      </c>
      <c r="I644" s="14">
        <f ca="1">IF(ROW()=2, Table1[[#This Row],[Netto loon]], INDIRECT(ADDRESS(ROW()-1,COLUMN(F:F))))</f>
        <v>13165.811100000001</v>
      </c>
      <c r="J644" s="6">
        <f ca="1">IF(ROW()=2, 0, Table1[[#This Row],[Belastbaar loon]]-INDIRECT(ADDRESS(ROW()-1,COLUMN(A:A))))</f>
        <v>10</v>
      </c>
      <c r="K644" s="6">
        <f ca="1">Table1[[#This Row],[Netto loon]]-Table1[[#This Row],[Netto vorige schijf]]</f>
        <v>9.1461999999992258</v>
      </c>
      <c r="L644" s="2">
        <f ca="1">(Table1[[#This Row],[Bruto tov vorige schijf]]-Table1[[#This Row],[Netto tov vorige schijf]])/MAX(Table1[[#This Row],[Bruto tov vorige schijf]],1)</f>
        <v>8.5380000000077422E-2</v>
      </c>
    </row>
    <row r="645" spans="1:12" x14ac:dyDescent="0.25">
      <c r="A645" s="14">
        <v>14271</v>
      </c>
      <c r="B645" s="6">
        <f>LoonHeffing2020(Table1[[#This Row],[Belastbaar loon]])</f>
        <v>5330.2184999999999</v>
      </c>
      <c r="C645" s="6">
        <f>AlgemeneHeffingsKorting2020(Table1[[#This Row],[Belastbaar loon]])</f>
        <v>2711</v>
      </c>
      <c r="D645" s="14">
        <f>ArbeidsKorting2020(Table1[[#This Row],[Belastbaar loon]])</f>
        <v>1532.3219999999999</v>
      </c>
      <c r="E645" s="14">
        <f>MAX(Table1[[#This Row],[Loonheffing]]-Table1[[#This Row],[Algemene Heffingskorting]]-Table1[[#This Row],[Arbeidskorting]],0)</f>
        <v>1086.8965000000001</v>
      </c>
      <c r="F645" s="6">
        <f>Table1[[#This Row],[Belastbaar loon]]-Table1[[#This Row],[Belasting]]</f>
        <v>13184.103499999999</v>
      </c>
      <c r="G645" s="2">
        <f>(Table1[[#This Row],[Belastbaar loon]]-Table1[[#This Row],[Netto loon]])/Table1[[#This Row],[Belastbaar loon]]</f>
        <v>7.6161201037068235E-2</v>
      </c>
      <c r="H645" s="14">
        <f t="shared" ca="1" si="4"/>
        <v>1086.0427000000004</v>
      </c>
      <c r="I645" s="14">
        <f ca="1">IF(ROW()=2, Table1[[#This Row],[Netto loon]], INDIRECT(ADDRESS(ROW()-1,COLUMN(F:F))))</f>
        <v>13174.9573</v>
      </c>
      <c r="J645" s="6">
        <f ca="1">IF(ROW()=2, 0, Table1[[#This Row],[Belastbaar loon]]-INDIRECT(ADDRESS(ROW()-1,COLUMN(A:A))))</f>
        <v>10</v>
      </c>
      <c r="K645" s="6">
        <f ca="1">Table1[[#This Row],[Netto loon]]-Table1[[#This Row],[Netto vorige schijf]]</f>
        <v>9.1461999999992258</v>
      </c>
      <c r="L645" s="2">
        <f ca="1">(Table1[[#This Row],[Bruto tov vorige schijf]]-Table1[[#This Row],[Netto tov vorige schijf]])/MAX(Table1[[#This Row],[Bruto tov vorige schijf]],1)</f>
        <v>8.5380000000077422E-2</v>
      </c>
    </row>
    <row r="646" spans="1:12" x14ac:dyDescent="0.25">
      <c r="A646" s="14">
        <v>14281</v>
      </c>
      <c r="B646" s="6">
        <f>LoonHeffing2020(Table1[[#This Row],[Belastbaar loon]])</f>
        <v>5333.9534999999996</v>
      </c>
      <c r="C646" s="6">
        <f>AlgemeneHeffingsKorting2020(Table1[[#This Row],[Belastbaar loon]])</f>
        <v>2711</v>
      </c>
      <c r="D646" s="14">
        <f>ArbeidsKorting2020(Table1[[#This Row],[Belastbaar loon]])</f>
        <v>1535.2031999999999</v>
      </c>
      <c r="E646" s="14">
        <f>MAX(Table1[[#This Row],[Loonheffing]]-Table1[[#This Row],[Algemene Heffingskorting]]-Table1[[#This Row],[Arbeidskorting]],0)</f>
        <v>1087.7502999999997</v>
      </c>
      <c r="F646" s="6">
        <f>Table1[[#This Row],[Belastbaar loon]]-Table1[[#This Row],[Belasting]]</f>
        <v>13193.2497</v>
      </c>
      <c r="G646" s="2">
        <f>(Table1[[#This Row],[Belastbaar loon]]-Table1[[#This Row],[Netto loon]])/Table1[[#This Row],[Belastbaar loon]]</f>
        <v>7.6167656326587757E-2</v>
      </c>
      <c r="H646" s="14">
        <f t="shared" ca="1" si="4"/>
        <v>1086.8965000000001</v>
      </c>
      <c r="I646" s="14">
        <f ca="1">IF(ROW()=2, Table1[[#This Row],[Netto loon]], INDIRECT(ADDRESS(ROW()-1,COLUMN(F:F))))</f>
        <v>13184.103499999999</v>
      </c>
      <c r="J646" s="6">
        <f ca="1">IF(ROW()=2, 0, Table1[[#This Row],[Belastbaar loon]]-INDIRECT(ADDRESS(ROW()-1,COLUMN(A:A))))</f>
        <v>10</v>
      </c>
      <c r="K646" s="6">
        <f ca="1">Table1[[#This Row],[Netto loon]]-Table1[[#This Row],[Netto vorige schijf]]</f>
        <v>9.1462000000010448</v>
      </c>
      <c r="L646" s="2">
        <f ca="1">(Table1[[#This Row],[Bruto tov vorige schijf]]-Table1[[#This Row],[Netto tov vorige schijf]])/MAX(Table1[[#This Row],[Bruto tov vorige schijf]],1)</f>
        <v>8.5379999999895512E-2</v>
      </c>
    </row>
    <row r="647" spans="1:12" x14ac:dyDescent="0.25">
      <c r="A647" s="14">
        <v>14291</v>
      </c>
      <c r="B647" s="6">
        <f>LoonHeffing2020(Table1[[#This Row],[Belastbaar loon]])</f>
        <v>5337.6885000000002</v>
      </c>
      <c r="C647" s="6">
        <f>AlgemeneHeffingsKorting2020(Table1[[#This Row],[Belastbaar loon]])</f>
        <v>2711</v>
      </c>
      <c r="D647" s="14">
        <f>ArbeidsKorting2020(Table1[[#This Row],[Belastbaar loon]])</f>
        <v>1538.0844</v>
      </c>
      <c r="E647" s="14">
        <f>MAX(Table1[[#This Row],[Loonheffing]]-Table1[[#This Row],[Algemene Heffingskorting]]-Table1[[#This Row],[Arbeidskorting]],0)</f>
        <v>1088.6041000000002</v>
      </c>
      <c r="F647" s="6">
        <f>Table1[[#This Row],[Belastbaar loon]]-Table1[[#This Row],[Belasting]]</f>
        <v>13202.3959</v>
      </c>
      <c r="G647" s="2">
        <f>(Table1[[#This Row],[Belastbaar loon]]-Table1[[#This Row],[Netto loon]])/Table1[[#This Row],[Belastbaar loon]]</f>
        <v>7.617410258204467E-2</v>
      </c>
      <c r="H647" s="14">
        <f t="shared" ca="1" si="4"/>
        <v>1087.7502999999997</v>
      </c>
      <c r="I647" s="14">
        <f ca="1">IF(ROW()=2, Table1[[#This Row],[Netto loon]], INDIRECT(ADDRESS(ROW()-1,COLUMN(F:F))))</f>
        <v>13193.2497</v>
      </c>
      <c r="J647" s="6">
        <f ca="1">IF(ROW()=2, 0, Table1[[#This Row],[Belastbaar loon]]-INDIRECT(ADDRESS(ROW()-1,COLUMN(A:A))))</f>
        <v>10</v>
      </c>
      <c r="K647" s="6">
        <f ca="1">Table1[[#This Row],[Netto loon]]-Table1[[#This Row],[Netto vorige schijf]]</f>
        <v>9.1461999999992258</v>
      </c>
      <c r="L647" s="2">
        <f ca="1">(Table1[[#This Row],[Bruto tov vorige schijf]]-Table1[[#This Row],[Netto tov vorige schijf]])/MAX(Table1[[#This Row],[Bruto tov vorige schijf]],1)</f>
        <v>8.5380000000077422E-2</v>
      </c>
    </row>
    <row r="648" spans="1:12" x14ac:dyDescent="0.25">
      <c r="A648" s="14">
        <v>14301</v>
      </c>
      <c r="B648" s="6">
        <f>LoonHeffing2020(Table1[[#This Row],[Belastbaar loon]])</f>
        <v>5341.4234999999999</v>
      </c>
      <c r="C648" s="6">
        <f>AlgemeneHeffingsKorting2020(Table1[[#This Row],[Belastbaar loon]])</f>
        <v>2711</v>
      </c>
      <c r="D648" s="14">
        <f>ArbeidsKorting2020(Table1[[#This Row],[Belastbaar loon]])</f>
        <v>1540.9656</v>
      </c>
      <c r="E648" s="14">
        <f>MAX(Table1[[#This Row],[Loonheffing]]-Table1[[#This Row],[Algemene Heffingskorting]]-Table1[[#This Row],[Arbeidskorting]],0)</f>
        <v>1089.4578999999999</v>
      </c>
      <c r="F648" s="6">
        <f>Table1[[#This Row],[Belastbaar loon]]-Table1[[#This Row],[Belasting]]</f>
        <v>13211.542100000001</v>
      </c>
      <c r="G648" s="2">
        <f>(Table1[[#This Row],[Belastbaar loon]]-Table1[[#This Row],[Netto loon]])/Table1[[#This Row],[Belastbaar loon]]</f>
        <v>7.6180539822390009E-2</v>
      </c>
      <c r="H648" s="14">
        <f t="shared" ca="1" si="4"/>
        <v>1088.6041000000002</v>
      </c>
      <c r="I648" s="14">
        <f ca="1">IF(ROW()=2, Table1[[#This Row],[Netto loon]], INDIRECT(ADDRESS(ROW()-1,COLUMN(F:F))))</f>
        <v>13202.3959</v>
      </c>
      <c r="J648" s="6">
        <f ca="1">IF(ROW()=2, 0, Table1[[#This Row],[Belastbaar loon]]-INDIRECT(ADDRESS(ROW()-1,COLUMN(A:A))))</f>
        <v>10</v>
      </c>
      <c r="K648" s="6">
        <f ca="1">Table1[[#This Row],[Netto loon]]-Table1[[#This Row],[Netto vorige schijf]]</f>
        <v>9.1462000000010448</v>
      </c>
      <c r="L648" s="2">
        <f ca="1">(Table1[[#This Row],[Bruto tov vorige schijf]]-Table1[[#This Row],[Netto tov vorige schijf]])/MAX(Table1[[#This Row],[Bruto tov vorige schijf]],1)</f>
        <v>8.5379999999895512E-2</v>
      </c>
    </row>
    <row r="649" spans="1:12" x14ac:dyDescent="0.25">
      <c r="A649" s="14">
        <v>14311</v>
      </c>
      <c r="B649" s="6">
        <f>LoonHeffing2020(Table1[[#This Row],[Belastbaar loon]])</f>
        <v>5345.1584999999995</v>
      </c>
      <c r="C649" s="6">
        <f>AlgemeneHeffingsKorting2020(Table1[[#This Row],[Belastbaar loon]])</f>
        <v>2711</v>
      </c>
      <c r="D649" s="14">
        <f>ArbeidsKorting2020(Table1[[#This Row],[Belastbaar loon]])</f>
        <v>1543.8468</v>
      </c>
      <c r="E649" s="14">
        <f>MAX(Table1[[#This Row],[Loonheffing]]-Table1[[#This Row],[Algemene Heffingskorting]]-Table1[[#This Row],[Arbeidskorting]],0)</f>
        <v>1090.3116999999995</v>
      </c>
      <c r="F649" s="6">
        <f>Table1[[#This Row],[Belastbaar loon]]-Table1[[#This Row],[Belasting]]</f>
        <v>13220.6883</v>
      </c>
      <c r="G649" s="2">
        <f>(Table1[[#This Row],[Belastbaar loon]]-Table1[[#This Row],[Netto loon]])/Table1[[#This Row],[Belastbaar loon]]</f>
        <v>7.6186968066522268E-2</v>
      </c>
      <c r="H649" s="14">
        <f t="shared" ca="1" si="4"/>
        <v>1089.4578999999999</v>
      </c>
      <c r="I649" s="14">
        <f ca="1">IF(ROW()=2, Table1[[#This Row],[Netto loon]], INDIRECT(ADDRESS(ROW()-1,COLUMN(F:F))))</f>
        <v>13211.542100000001</v>
      </c>
      <c r="J649" s="6">
        <f ca="1">IF(ROW()=2, 0, Table1[[#This Row],[Belastbaar loon]]-INDIRECT(ADDRESS(ROW()-1,COLUMN(A:A))))</f>
        <v>10</v>
      </c>
      <c r="K649" s="6">
        <f ca="1">Table1[[#This Row],[Netto loon]]-Table1[[#This Row],[Netto vorige schijf]]</f>
        <v>9.1461999999992258</v>
      </c>
      <c r="L649" s="2">
        <f ca="1">(Table1[[#This Row],[Bruto tov vorige schijf]]-Table1[[#This Row],[Netto tov vorige schijf]])/MAX(Table1[[#This Row],[Bruto tov vorige schijf]],1)</f>
        <v>8.5380000000077422E-2</v>
      </c>
    </row>
    <row r="650" spans="1:12" x14ac:dyDescent="0.25">
      <c r="A650" s="14">
        <v>14321</v>
      </c>
      <c r="B650" s="6">
        <f>LoonHeffing2020(Table1[[#This Row],[Belastbaar loon]])</f>
        <v>5348.8935000000001</v>
      </c>
      <c r="C650" s="6">
        <f>AlgemeneHeffingsKorting2020(Table1[[#This Row],[Belastbaar loon]])</f>
        <v>2711</v>
      </c>
      <c r="D650" s="14">
        <f>ArbeidsKorting2020(Table1[[#This Row],[Belastbaar loon]])</f>
        <v>1546.7279999999998</v>
      </c>
      <c r="E650" s="14">
        <f>MAX(Table1[[#This Row],[Loonheffing]]-Table1[[#This Row],[Algemene Heffingskorting]]-Table1[[#This Row],[Arbeidskorting]],0)</f>
        <v>1091.1655000000003</v>
      </c>
      <c r="F650" s="6">
        <f>Table1[[#This Row],[Belastbaar loon]]-Table1[[#This Row],[Belasting]]</f>
        <v>13229.834499999999</v>
      </c>
      <c r="G650" s="2">
        <f>(Table1[[#This Row],[Belastbaar loon]]-Table1[[#This Row],[Netto loon]])/Table1[[#This Row],[Belastbaar loon]]</f>
        <v>7.6193387333286844E-2</v>
      </c>
      <c r="H650" s="14">
        <f t="shared" ca="1" si="4"/>
        <v>1090.3116999999995</v>
      </c>
      <c r="I650" s="14">
        <f ca="1">IF(ROW()=2, Table1[[#This Row],[Netto loon]], INDIRECT(ADDRESS(ROW()-1,COLUMN(F:F))))</f>
        <v>13220.6883</v>
      </c>
      <c r="J650" s="6">
        <f ca="1">IF(ROW()=2, 0, Table1[[#This Row],[Belastbaar loon]]-INDIRECT(ADDRESS(ROW()-1,COLUMN(A:A))))</f>
        <v>10</v>
      </c>
      <c r="K650" s="6">
        <f ca="1">Table1[[#This Row],[Netto loon]]-Table1[[#This Row],[Netto vorige schijf]]</f>
        <v>9.1461999999992258</v>
      </c>
      <c r="L650" s="2">
        <f ca="1">(Table1[[#This Row],[Bruto tov vorige schijf]]-Table1[[#This Row],[Netto tov vorige schijf]])/MAX(Table1[[#This Row],[Bruto tov vorige schijf]],1)</f>
        <v>8.5380000000077422E-2</v>
      </c>
    </row>
    <row r="651" spans="1:12" x14ac:dyDescent="0.25">
      <c r="A651" s="14">
        <v>14331</v>
      </c>
      <c r="B651" s="6">
        <f>LoonHeffing2020(Table1[[#This Row],[Belastbaar loon]])</f>
        <v>5352.6284999999998</v>
      </c>
      <c r="C651" s="6">
        <f>AlgemeneHeffingsKorting2020(Table1[[#This Row],[Belastbaar loon]])</f>
        <v>2711</v>
      </c>
      <c r="D651" s="14">
        <f>ArbeidsKorting2020(Table1[[#This Row],[Belastbaar loon]])</f>
        <v>1549.6091999999999</v>
      </c>
      <c r="E651" s="14">
        <f>MAX(Table1[[#This Row],[Loonheffing]]-Table1[[#This Row],[Algemene Heffingskorting]]-Table1[[#This Row],[Arbeidskorting]],0)</f>
        <v>1092.0192999999999</v>
      </c>
      <c r="F651" s="6">
        <f>Table1[[#This Row],[Belastbaar loon]]-Table1[[#This Row],[Belasting]]</f>
        <v>13238.9807</v>
      </c>
      <c r="G651" s="2">
        <f>(Table1[[#This Row],[Belastbaar loon]]-Table1[[#This Row],[Netto loon]])/Table1[[#This Row],[Belastbaar loon]]</f>
        <v>7.619979764147651E-2</v>
      </c>
      <c r="H651" s="14">
        <f t="shared" ca="1" si="4"/>
        <v>1091.1655000000003</v>
      </c>
      <c r="I651" s="14">
        <f ca="1">IF(ROW()=2, Table1[[#This Row],[Netto loon]], INDIRECT(ADDRESS(ROW()-1,COLUMN(F:F))))</f>
        <v>13229.834499999999</v>
      </c>
      <c r="J651" s="6">
        <f ca="1">IF(ROW()=2, 0, Table1[[#This Row],[Belastbaar loon]]-INDIRECT(ADDRESS(ROW()-1,COLUMN(A:A))))</f>
        <v>10</v>
      </c>
      <c r="K651" s="6">
        <f ca="1">Table1[[#This Row],[Netto loon]]-Table1[[#This Row],[Netto vorige schijf]]</f>
        <v>9.1462000000010448</v>
      </c>
      <c r="L651" s="2">
        <f ca="1">(Table1[[#This Row],[Bruto tov vorige schijf]]-Table1[[#This Row],[Netto tov vorige schijf]])/MAX(Table1[[#This Row],[Bruto tov vorige schijf]],1)</f>
        <v>8.5379999999895512E-2</v>
      </c>
    </row>
    <row r="652" spans="1:12" x14ac:dyDescent="0.25">
      <c r="A652" s="14">
        <v>14341</v>
      </c>
      <c r="B652" s="6">
        <f>LoonHeffing2020(Table1[[#This Row],[Belastbaar loon]])</f>
        <v>5356.3635000000004</v>
      </c>
      <c r="C652" s="6">
        <f>AlgemeneHeffingsKorting2020(Table1[[#This Row],[Belastbaar loon]])</f>
        <v>2711</v>
      </c>
      <c r="D652" s="14">
        <f>ArbeidsKorting2020(Table1[[#This Row],[Belastbaar loon]])</f>
        <v>1552.4903999999999</v>
      </c>
      <c r="E652" s="14">
        <f>MAX(Table1[[#This Row],[Loonheffing]]-Table1[[#This Row],[Algemene Heffingskorting]]-Table1[[#This Row],[Arbeidskorting]],0)</f>
        <v>1092.8731000000005</v>
      </c>
      <c r="F652" s="6">
        <f>Table1[[#This Row],[Belastbaar loon]]-Table1[[#This Row],[Belasting]]</f>
        <v>13248.126899999999</v>
      </c>
      <c r="G652" s="2">
        <f>(Table1[[#This Row],[Belastbaar loon]]-Table1[[#This Row],[Netto loon]])/Table1[[#This Row],[Belastbaar loon]]</f>
        <v>7.6206199009831999E-2</v>
      </c>
      <c r="H652" s="14">
        <f t="shared" ca="1" si="4"/>
        <v>1092.0192999999999</v>
      </c>
      <c r="I652" s="14">
        <f ca="1">IF(ROW()=2, Table1[[#This Row],[Netto loon]], INDIRECT(ADDRESS(ROW()-1,COLUMN(F:F))))</f>
        <v>13238.9807</v>
      </c>
      <c r="J652" s="6">
        <f ca="1">IF(ROW()=2, 0, Table1[[#This Row],[Belastbaar loon]]-INDIRECT(ADDRESS(ROW()-1,COLUMN(A:A))))</f>
        <v>10</v>
      </c>
      <c r="K652" s="6">
        <f ca="1">Table1[[#This Row],[Netto loon]]-Table1[[#This Row],[Netto vorige schijf]]</f>
        <v>9.1461999999992258</v>
      </c>
      <c r="L652" s="2">
        <f ca="1">(Table1[[#This Row],[Bruto tov vorige schijf]]-Table1[[#This Row],[Netto tov vorige schijf]])/MAX(Table1[[#This Row],[Bruto tov vorige schijf]],1)</f>
        <v>8.5380000000077422E-2</v>
      </c>
    </row>
    <row r="653" spans="1:12" x14ac:dyDescent="0.25">
      <c r="A653" s="14">
        <v>14351</v>
      </c>
      <c r="B653" s="6">
        <f>LoonHeffing2020(Table1[[#This Row],[Belastbaar loon]])</f>
        <v>5360.0985000000001</v>
      </c>
      <c r="C653" s="6">
        <f>AlgemeneHeffingsKorting2020(Table1[[#This Row],[Belastbaar loon]])</f>
        <v>2711</v>
      </c>
      <c r="D653" s="14">
        <f>ArbeidsKorting2020(Table1[[#This Row],[Belastbaar loon]])</f>
        <v>1555.3715999999999</v>
      </c>
      <c r="E653" s="14">
        <f>MAX(Table1[[#This Row],[Loonheffing]]-Table1[[#This Row],[Algemene Heffingskorting]]-Table1[[#This Row],[Arbeidskorting]],0)</f>
        <v>1093.7269000000001</v>
      </c>
      <c r="F653" s="6">
        <f>Table1[[#This Row],[Belastbaar loon]]-Table1[[#This Row],[Belasting]]</f>
        <v>13257.2731</v>
      </c>
      <c r="G653" s="2">
        <f>(Table1[[#This Row],[Belastbaar loon]]-Table1[[#This Row],[Netto loon]])/Table1[[#This Row],[Belastbaar loon]]</f>
        <v>7.6212591457041304E-2</v>
      </c>
      <c r="H653" s="14">
        <f t="shared" ca="1" si="4"/>
        <v>1092.8731000000005</v>
      </c>
      <c r="I653" s="14">
        <f ca="1">IF(ROW()=2, Table1[[#This Row],[Netto loon]], INDIRECT(ADDRESS(ROW()-1,COLUMN(F:F))))</f>
        <v>13248.126899999999</v>
      </c>
      <c r="J653" s="6">
        <f ca="1">IF(ROW()=2, 0, Table1[[#This Row],[Belastbaar loon]]-INDIRECT(ADDRESS(ROW()-1,COLUMN(A:A))))</f>
        <v>10</v>
      </c>
      <c r="K653" s="6">
        <f ca="1">Table1[[#This Row],[Netto loon]]-Table1[[#This Row],[Netto vorige schijf]]</f>
        <v>9.1462000000010448</v>
      </c>
      <c r="L653" s="2">
        <f ca="1">(Table1[[#This Row],[Bruto tov vorige schijf]]-Table1[[#This Row],[Netto tov vorige schijf]])/MAX(Table1[[#This Row],[Bruto tov vorige schijf]],1)</f>
        <v>8.5379999999895512E-2</v>
      </c>
    </row>
    <row r="654" spans="1:12" x14ac:dyDescent="0.25">
      <c r="A654" s="14">
        <v>14361</v>
      </c>
      <c r="B654" s="6">
        <f>LoonHeffing2020(Table1[[#This Row],[Belastbaar loon]])</f>
        <v>5363.8334999999997</v>
      </c>
      <c r="C654" s="6">
        <f>AlgemeneHeffingsKorting2020(Table1[[#This Row],[Belastbaar loon]])</f>
        <v>2711</v>
      </c>
      <c r="D654" s="14">
        <f>ArbeidsKorting2020(Table1[[#This Row],[Belastbaar loon]])</f>
        <v>1558.2528</v>
      </c>
      <c r="E654" s="14">
        <f>MAX(Table1[[#This Row],[Loonheffing]]-Table1[[#This Row],[Algemene Heffingskorting]]-Table1[[#This Row],[Arbeidskorting]],0)</f>
        <v>1094.5806999999998</v>
      </c>
      <c r="F654" s="6">
        <f>Table1[[#This Row],[Belastbaar loon]]-Table1[[#This Row],[Belasting]]</f>
        <v>13266.4193</v>
      </c>
      <c r="G654" s="2">
        <f>(Table1[[#This Row],[Belastbaar loon]]-Table1[[#This Row],[Netto loon]])/Table1[[#This Row],[Belastbaar loon]]</f>
        <v>7.6218975001740852E-2</v>
      </c>
      <c r="H654" s="14">
        <f t="shared" ca="1" si="4"/>
        <v>1093.7269000000001</v>
      </c>
      <c r="I654" s="14">
        <f ca="1">IF(ROW()=2, Table1[[#This Row],[Netto loon]], INDIRECT(ADDRESS(ROW()-1,COLUMN(F:F))))</f>
        <v>13257.2731</v>
      </c>
      <c r="J654" s="6">
        <f ca="1">IF(ROW()=2, 0, Table1[[#This Row],[Belastbaar loon]]-INDIRECT(ADDRESS(ROW()-1,COLUMN(A:A))))</f>
        <v>10</v>
      </c>
      <c r="K654" s="6">
        <f ca="1">Table1[[#This Row],[Netto loon]]-Table1[[#This Row],[Netto vorige schijf]]</f>
        <v>9.1461999999992258</v>
      </c>
      <c r="L654" s="2">
        <f ca="1">(Table1[[#This Row],[Bruto tov vorige schijf]]-Table1[[#This Row],[Netto tov vorige schijf]])/MAX(Table1[[#This Row],[Bruto tov vorige schijf]],1)</f>
        <v>8.5380000000077422E-2</v>
      </c>
    </row>
    <row r="655" spans="1:12" x14ac:dyDescent="0.25">
      <c r="A655" s="14">
        <v>14371</v>
      </c>
      <c r="B655" s="6">
        <f>LoonHeffing2020(Table1[[#This Row],[Belastbaar loon]])</f>
        <v>5367.5685000000003</v>
      </c>
      <c r="C655" s="6">
        <f>AlgemeneHeffingsKorting2020(Table1[[#This Row],[Belastbaar loon]])</f>
        <v>2711</v>
      </c>
      <c r="D655" s="14">
        <f>ArbeidsKorting2020(Table1[[#This Row],[Belastbaar loon]])</f>
        <v>1561.134</v>
      </c>
      <c r="E655" s="14">
        <f>MAX(Table1[[#This Row],[Loonheffing]]-Table1[[#This Row],[Algemene Heffingskorting]]-Table1[[#This Row],[Arbeidskorting]],0)</f>
        <v>1095.4345000000003</v>
      </c>
      <c r="F655" s="6">
        <f>Table1[[#This Row],[Belastbaar loon]]-Table1[[#This Row],[Belasting]]</f>
        <v>13275.565500000001</v>
      </c>
      <c r="G655" s="2">
        <f>(Table1[[#This Row],[Belastbaar loon]]-Table1[[#This Row],[Netto loon]])/Table1[[#This Row],[Belastbaar loon]]</f>
        <v>7.6225349662514749E-2</v>
      </c>
      <c r="H655" s="14">
        <f t="shared" ca="1" si="4"/>
        <v>1094.5806999999998</v>
      </c>
      <c r="I655" s="14">
        <f ca="1">IF(ROW()=2, Table1[[#This Row],[Netto loon]], INDIRECT(ADDRESS(ROW()-1,COLUMN(F:F))))</f>
        <v>13266.4193</v>
      </c>
      <c r="J655" s="6">
        <f ca="1">IF(ROW()=2, 0, Table1[[#This Row],[Belastbaar loon]]-INDIRECT(ADDRESS(ROW()-1,COLUMN(A:A))))</f>
        <v>10</v>
      </c>
      <c r="K655" s="6">
        <f ca="1">Table1[[#This Row],[Netto loon]]-Table1[[#This Row],[Netto vorige schijf]]</f>
        <v>9.1462000000010448</v>
      </c>
      <c r="L655" s="2">
        <f ca="1">(Table1[[#This Row],[Bruto tov vorige schijf]]-Table1[[#This Row],[Netto tov vorige schijf]])/MAX(Table1[[#This Row],[Bruto tov vorige schijf]],1)</f>
        <v>8.5379999999895512E-2</v>
      </c>
    </row>
    <row r="656" spans="1:12" x14ac:dyDescent="0.25">
      <c r="A656" s="14">
        <v>14381</v>
      </c>
      <c r="B656" s="6">
        <f>LoonHeffing2020(Table1[[#This Row],[Belastbaar loon]])</f>
        <v>5371.3035</v>
      </c>
      <c r="C656" s="6">
        <f>AlgemeneHeffingsKorting2020(Table1[[#This Row],[Belastbaar loon]])</f>
        <v>2711</v>
      </c>
      <c r="D656" s="14">
        <f>ArbeidsKorting2020(Table1[[#This Row],[Belastbaar loon]])</f>
        <v>1564.0152</v>
      </c>
      <c r="E656" s="14">
        <f>MAX(Table1[[#This Row],[Loonheffing]]-Table1[[#This Row],[Algemene Heffingskorting]]-Table1[[#This Row],[Arbeidskorting]],0)</f>
        <v>1096.2882999999999</v>
      </c>
      <c r="F656" s="6">
        <f>Table1[[#This Row],[Belastbaar loon]]-Table1[[#This Row],[Belasting]]</f>
        <v>13284.7117</v>
      </c>
      <c r="G656" s="2">
        <f>(Table1[[#This Row],[Belastbaar loon]]-Table1[[#This Row],[Netto loon]])/Table1[[#This Row],[Belastbaar loon]]</f>
        <v>7.6231715457895852E-2</v>
      </c>
      <c r="H656" s="14">
        <f t="shared" ca="1" si="4"/>
        <v>1095.4345000000003</v>
      </c>
      <c r="I656" s="14">
        <f ca="1">IF(ROW()=2, Table1[[#This Row],[Netto loon]], INDIRECT(ADDRESS(ROW()-1,COLUMN(F:F))))</f>
        <v>13275.565500000001</v>
      </c>
      <c r="J656" s="6">
        <f ca="1">IF(ROW()=2, 0, Table1[[#This Row],[Belastbaar loon]]-INDIRECT(ADDRESS(ROW()-1,COLUMN(A:A))))</f>
        <v>10</v>
      </c>
      <c r="K656" s="6">
        <f ca="1">Table1[[#This Row],[Netto loon]]-Table1[[#This Row],[Netto vorige schijf]]</f>
        <v>9.1461999999992258</v>
      </c>
      <c r="L656" s="2">
        <f ca="1">(Table1[[#This Row],[Bruto tov vorige schijf]]-Table1[[#This Row],[Netto tov vorige schijf]])/MAX(Table1[[#This Row],[Bruto tov vorige schijf]],1)</f>
        <v>8.5380000000077422E-2</v>
      </c>
    </row>
    <row r="657" spans="1:12" x14ac:dyDescent="0.25">
      <c r="A657" s="14">
        <v>14391</v>
      </c>
      <c r="B657" s="6">
        <f>LoonHeffing2020(Table1[[#This Row],[Belastbaar loon]])</f>
        <v>5375.0384999999997</v>
      </c>
      <c r="C657" s="6">
        <f>AlgemeneHeffingsKorting2020(Table1[[#This Row],[Belastbaar loon]])</f>
        <v>2711</v>
      </c>
      <c r="D657" s="14">
        <f>ArbeidsKorting2020(Table1[[#This Row],[Belastbaar loon]])</f>
        <v>1566.8963999999999</v>
      </c>
      <c r="E657" s="14">
        <f>MAX(Table1[[#This Row],[Loonheffing]]-Table1[[#This Row],[Algemene Heffingskorting]]-Table1[[#This Row],[Arbeidskorting]],0)</f>
        <v>1097.1420999999998</v>
      </c>
      <c r="F657" s="6">
        <f>Table1[[#This Row],[Belastbaar loon]]-Table1[[#This Row],[Belasting]]</f>
        <v>13293.857900000001</v>
      </c>
      <c r="G657" s="2">
        <f>(Table1[[#This Row],[Belastbaar loon]]-Table1[[#This Row],[Netto loon]])/Table1[[#This Row],[Belastbaar loon]]</f>
        <v>7.6238072406365029E-2</v>
      </c>
      <c r="H657" s="14">
        <f t="shared" ca="1" si="4"/>
        <v>1096.2882999999999</v>
      </c>
      <c r="I657" s="14">
        <f ca="1">IF(ROW()=2, Table1[[#This Row],[Netto loon]], INDIRECT(ADDRESS(ROW()-1,COLUMN(F:F))))</f>
        <v>13284.7117</v>
      </c>
      <c r="J657" s="6">
        <f ca="1">IF(ROW()=2, 0, Table1[[#This Row],[Belastbaar loon]]-INDIRECT(ADDRESS(ROW()-1,COLUMN(A:A))))</f>
        <v>10</v>
      </c>
      <c r="K657" s="6">
        <f ca="1">Table1[[#This Row],[Netto loon]]-Table1[[#This Row],[Netto vorige schijf]]</f>
        <v>9.1462000000010448</v>
      </c>
      <c r="L657" s="2">
        <f ca="1">(Table1[[#This Row],[Bruto tov vorige schijf]]-Table1[[#This Row],[Netto tov vorige schijf]])/MAX(Table1[[#This Row],[Bruto tov vorige schijf]],1)</f>
        <v>8.5379999999895512E-2</v>
      </c>
    </row>
    <row r="658" spans="1:12" x14ac:dyDescent="0.25">
      <c r="A658" s="14">
        <v>14401</v>
      </c>
      <c r="B658" s="6">
        <f>LoonHeffing2020(Table1[[#This Row],[Belastbaar loon]])</f>
        <v>5378.7735000000002</v>
      </c>
      <c r="C658" s="6">
        <f>AlgemeneHeffingsKorting2020(Table1[[#This Row],[Belastbaar loon]])</f>
        <v>2711</v>
      </c>
      <c r="D658" s="14">
        <f>ArbeidsKorting2020(Table1[[#This Row],[Belastbaar loon]])</f>
        <v>1569.7775999999999</v>
      </c>
      <c r="E658" s="14">
        <f>MAX(Table1[[#This Row],[Loonheffing]]-Table1[[#This Row],[Algemene Heffingskorting]]-Table1[[#This Row],[Arbeidskorting]],0)</f>
        <v>1097.9959000000003</v>
      </c>
      <c r="F658" s="6">
        <f>Table1[[#This Row],[Belastbaar loon]]-Table1[[#This Row],[Belasting]]</f>
        <v>13303.0041</v>
      </c>
      <c r="G658" s="2">
        <f>(Table1[[#This Row],[Belastbaar loon]]-Table1[[#This Row],[Netto loon]])/Table1[[#This Row],[Belastbaar loon]]</f>
        <v>7.624442052635233E-2</v>
      </c>
      <c r="H658" s="14">
        <f t="shared" ca="1" si="4"/>
        <v>1097.1420999999998</v>
      </c>
      <c r="I658" s="14">
        <f ca="1">IF(ROW()=2, Table1[[#This Row],[Netto loon]], INDIRECT(ADDRESS(ROW()-1,COLUMN(F:F))))</f>
        <v>13293.857900000001</v>
      </c>
      <c r="J658" s="6">
        <f ca="1">IF(ROW()=2, 0, Table1[[#This Row],[Belastbaar loon]]-INDIRECT(ADDRESS(ROW()-1,COLUMN(A:A))))</f>
        <v>10</v>
      </c>
      <c r="K658" s="6">
        <f ca="1">Table1[[#This Row],[Netto loon]]-Table1[[#This Row],[Netto vorige schijf]]</f>
        <v>9.1461999999992258</v>
      </c>
      <c r="L658" s="2">
        <f ca="1">(Table1[[#This Row],[Bruto tov vorige schijf]]-Table1[[#This Row],[Netto tov vorige schijf]])/MAX(Table1[[#This Row],[Bruto tov vorige schijf]],1)</f>
        <v>8.5380000000077422E-2</v>
      </c>
    </row>
    <row r="659" spans="1:12" x14ac:dyDescent="0.25">
      <c r="A659" s="14">
        <v>14411</v>
      </c>
      <c r="B659" s="6">
        <f>LoonHeffing2020(Table1[[#This Row],[Belastbaar loon]])</f>
        <v>5382.5084999999999</v>
      </c>
      <c r="C659" s="6">
        <f>AlgemeneHeffingsKorting2020(Table1[[#This Row],[Belastbaar loon]])</f>
        <v>2711</v>
      </c>
      <c r="D659" s="14">
        <f>ArbeidsKorting2020(Table1[[#This Row],[Belastbaar loon]])</f>
        <v>1572.6587999999999</v>
      </c>
      <c r="E659" s="14">
        <f>MAX(Table1[[#This Row],[Loonheffing]]-Table1[[#This Row],[Algemene Heffingskorting]]-Table1[[#This Row],[Arbeidskorting]],0)</f>
        <v>1098.8497</v>
      </c>
      <c r="F659" s="6">
        <f>Table1[[#This Row],[Belastbaar loon]]-Table1[[#This Row],[Belasting]]</f>
        <v>13312.150299999999</v>
      </c>
      <c r="G659" s="2">
        <f>(Table1[[#This Row],[Belastbaar loon]]-Table1[[#This Row],[Netto loon]])/Table1[[#This Row],[Belastbaar loon]]</f>
        <v>7.6250759836236248E-2</v>
      </c>
      <c r="H659" s="14">
        <f t="shared" ca="1" si="4"/>
        <v>1097.9959000000003</v>
      </c>
      <c r="I659" s="14">
        <f ca="1">IF(ROW()=2, Table1[[#This Row],[Netto loon]], INDIRECT(ADDRESS(ROW()-1,COLUMN(F:F))))</f>
        <v>13303.0041</v>
      </c>
      <c r="J659" s="6">
        <f ca="1">IF(ROW()=2, 0, Table1[[#This Row],[Belastbaar loon]]-INDIRECT(ADDRESS(ROW()-1,COLUMN(A:A))))</f>
        <v>10</v>
      </c>
      <c r="K659" s="6">
        <f ca="1">Table1[[#This Row],[Netto loon]]-Table1[[#This Row],[Netto vorige schijf]]</f>
        <v>9.1461999999992258</v>
      </c>
      <c r="L659" s="2">
        <f ca="1">(Table1[[#This Row],[Bruto tov vorige schijf]]-Table1[[#This Row],[Netto tov vorige schijf]])/MAX(Table1[[#This Row],[Bruto tov vorige schijf]],1)</f>
        <v>8.5380000000077422E-2</v>
      </c>
    </row>
    <row r="660" spans="1:12" x14ac:dyDescent="0.25">
      <c r="A660" s="14">
        <v>14421</v>
      </c>
      <c r="B660" s="6">
        <f>LoonHeffing2020(Table1[[#This Row],[Belastbaar loon]])</f>
        <v>5386.2434999999996</v>
      </c>
      <c r="C660" s="6">
        <f>AlgemeneHeffingsKorting2020(Table1[[#This Row],[Belastbaar loon]])</f>
        <v>2711</v>
      </c>
      <c r="D660" s="14">
        <f>ArbeidsKorting2020(Table1[[#This Row],[Belastbaar loon]])</f>
        <v>1575.54</v>
      </c>
      <c r="E660" s="14">
        <f>MAX(Table1[[#This Row],[Loonheffing]]-Table1[[#This Row],[Algemene Heffingskorting]]-Table1[[#This Row],[Arbeidskorting]],0)</f>
        <v>1099.7034999999996</v>
      </c>
      <c r="F660" s="6">
        <f>Table1[[#This Row],[Belastbaar loon]]-Table1[[#This Row],[Belasting]]</f>
        <v>13321.2965</v>
      </c>
      <c r="G660" s="2">
        <f>(Table1[[#This Row],[Belastbaar loon]]-Table1[[#This Row],[Netto loon]])/Table1[[#This Row],[Belastbaar loon]]</f>
        <v>7.6257090354344331E-2</v>
      </c>
      <c r="H660" s="14">
        <f t="shared" ca="1" si="4"/>
        <v>1098.8497</v>
      </c>
      <c r="I660" s="14">
        <f ca="1">IF(ROW()=2, Table1[[#This Row],[Netto loon]], INDIRECT(ADDRESS(ROW()-1,COLUMN(F:F))))</f>
        <v>13312.150299999999</v>
      </c>
      <c r="J660" s="6">
        <f ca="1">IF(ROW()=2, 0, Table1[[#This Row],[Belastbaar loon]]-INDIRECT(ADDRESS(ROW()-1,COLUMN(A:A))))</f>
        <v>10</v>
      </c>
      <c r="K660" s="6">
        <f ca="1">Table1[[#This Row],[Netto loon]]-Table1[[#This Row],[Netto vorige schijf]]</f>
        <v>9.1462000000010448</v>
      </c>
      <c r="L660" s="2">
        <f ca="1">(Table1[[#This Row],[Bruto tov vorige schijf]]-Table1[[#This Row],[Netto tov vorige schijf]])/MAX(Table1[[#This Row],[Bruto tov vorige schijf]],1)</f>
        <v>8.5379999999895512E-2</v>
      </c>
    </row>
    <row r="661" spans="1:12" x14ac:dyDescent="0.25">
      <c r="A661" s="14">
        <v>14431</v>
      </c>
      <c r="B661" s="6">
        <f>LoonHeffing2020(Table1[[#This Row],[Belastbaar loon]])</f>
        <v>5389.9785000000002</v>
      </c>
      <c r="C661" s="6">
        <f>AlgemeneHeffingsKorting2020(Table1[[#This Row],[Belastbaar loon]])</f>
        <v>2711</v>
      </c>
      <c r="D661" s="14">
        <f>ArbeidsKorting2020(Table1[[#This Row],[Belastbaar loon]])</f>
        <v>1578.4212</v>
      </c>
      <c r="E661" s="14">
        <f>MAX(Table1[[#This Row],[Loonheffing]]-Table1[[#This Row],[Algemene Heffingskorting]]-Table1[[#This Row],[Arbeidskorting]],0)</f>
        <v>1100.5573000000002</v>
      </c>
      <c r="F661" s="6">
        <f>Table1[[#This Row],[Belastbaar loon]]-Table1[[#This Row],[Belasting]]</f>
        <v>13330.4427</v>
      </c>
      <c r="G661" s="2">
        <f>(Table1[[#This Row],[Belastbaar loon]]-Table1[[#This Row],[Netto loon]])/Table1[[#This Row],[Belastbaar loon]]</f>
        <v>7.6263412098953667E-2</v>
      </c>
      <c r="H661" s="14">
        <f t="shared" ca="1" si="4"/>
        <v>1099.7034999999996</v>
      </c>
      <c r="I661" s="14">
        <f ca="1">IF(ROW()=2, Table1[[#This Row],[Netto loon]], INDIRECT(ADDRESS(ROW()-1,COLUMN(F:F))))</f>
        <v>13321.2965</v>
      </c>
      <c r="J661" s="6">
        <f ca="1">IF(ROW()=2, 0, Table1[[#This Row],[Belastbaar loon]]-INDIRECT(ADDRESS(ROW()-1,COLUMN(A:A))))</f>
        <v>10</v>
      </c>
      <c r="K661" s="6">
        <f ca="1">Table1[[#This Row],[Netto loon]]-Table1[[#This Row],[Netto vorige schijf]]</f>
        <v>9.1461999999992258</v>
      </c>
      <c r="L661" s="2">
        <f ca="1">(Table1[[#This Row],[Bruto tov vorige schijf]]-Table1[[#This Row],[Netto tov vorige schijf]])/MAX(Table1[[#This Row],[Bruto tov vorige schijf]],1)</f>
        <v>8.5380000000077422E-2</v>
      </c>
    </row>
    <row r="662" spans="1:12" x14ac:dyDescent="0.25">
      <c r="A662" s="14">
        <v>14441</v>
      </c>
      <c r="B662" s="6">
        <f>LoonHeffing2020(Table1[[#This Row],[Belastbaar loon]])</f>
        <v>5393.7134999999998</v>
      </c>
      <c r="C662" s="6">
        <f>AlgemeneHeffingsKorting2020(Table1[[#This Row],[Belastbaar loon]])</f>
        <v>2711</v>
      </c>
      <c r="D662" s="14">
        <f>ArbeidsKorting2020(Table1[[#This Row],[Belastbaar loon]])</f>
        <v>1581.3024</v>
      </c>
      <c r="E662" s="14">
        <f>MAX(Table1[[#This Row],[Loonheffing]]-Table1[[#This Row],[Algemene Heffingskorting]]-Table1[[#This Row],[Arbeidskorting]],0)</f>
        <v>1101.4110999999998</v>
      </c>
      <c r="F662" s="6">
        <f>Table1[[#This Row],[Belastbaar loon]]-Table1[[#This Row],[Belasting]]</f>
        <v>13339.588900000001</v>
      </c>
      <c r="G662" s="2">
        <f>(Table1[[#This Row],[Belastbaar loon]]-Table1[[#This Row],[Netto loon]])/Table1[[#This Row],[Belastbaar loon]]</f>
        <v>7.6269725088290233E-2</v>
      </c>
      <c r="H662" s="14">
        <f t="shared" ca="1" si="4"/>
        <v>1100.5573000000002</v>
      </c>
      <c r="I662" s="14">
        <f ca="1">IF(ROW()=2, Table1[[#This Row],[Netto loon]], INDIRECT(ADDRESS(ROW()-1,COLUMN(F:F))))</f>
        <v>13330.4427</v>
      </c>
      <c r="J662" s="6">
        <f ca="1">IF(ROW()=2, 0, Table1[[#This Row],[Belastbaar loon]]-INDIRECT(ADDRESS(ROW()-1,COLUMN(A:A))))</f>
        <v>10</v>
      </c>
      <c r="K662" s="6">
        <f ca="1">Table1[[#This Row],[Netto loon]]-Table1[[#This Row],[Netto vorige schijf]]</f>
        <v>9.1462000000010448</v>
      </c>
      <c r="L662" s="2">
        <f ca="1">(Table1[[#This Row],[Bruto tov vorige schijf]]-Table1[[#This Row],[Netto tov vorige schijf]])/MAX(Table1[[#This Row],[Bruto tov vorige schijf]],1)</f>
        <v>8.5379999999895512E-2</v>
      </c>
    </row>
    <row r="663" spans="1:12" x14ac:dyDescent="0.25">
      <c r="A663" s="14">
        <v>14451</v>
      </c>
      <c r="B663" s="6">
        <f>LoonHeffing2020(Table1[[#This Row],[Belastbaar loon]])</f>
        <v>5397.4485000000004</v>
      </c>
      <c r="C663" s="6">
        <f>AlgemeneHeffingsKorting2020(Table1[[#This Row],[Belastbaar loon]])</f>
        <v>2711</v>
      </c>
      <c r="D663" s="14">
        <f>ArbeidsKorting2020(Table1[[#This Row],[Belastbaar loon]])</f>
        <v>1584.1835999999998</v>
      </c>
      <c r="E663" s="14">
        <f>MAX(Table1[[#This Row],[Loonheffing]]-Table1[[#This Row],[Algemene Heffingskorting]]-Table1[[#This Row],[Arbeidskorting]],0)</f>
        <v>1102.2649000000006</v>
      </c>
      <c r="F663" s="6">
        <f>Table1[[#This Row],[Belastbaar loon]]-Table1[[#This Row],[Belasting]]</f>
        <v>13348.7351</v>
      </c>
      <c r="G663" s="2">
        <f>(Table1[[#This Row],[Belastbaar loon]]-Table1[[#This Row],[Netto loon]])/Table1[[#This Row],[Belastbaar loon]]</f>
        <v>7.6276029340530072E-2</v>
      </c>
      <c r="H663" s="14">
        <f t="shared" ca="1" si="4"/>
        <v>1101.4110999999998</v>
      </c>
      <c r="I663" s="14">
        <f ca="1">IF(ROW()=2, Table1[[#This Row],[Netto loon]], INDIRECT(ADDRESS(ROW()-1,COLUMN(F:F))))</f>
        <v>13339.588900000001</v>
      </c>
      <c r="J663" s="6">
        <f ca="1">IF(ROW()=2, 0, Table1[[#This Row],[Belastbaar loon]]-INDIRECT(ADDRESS(ROW()-1,COLUMN(A:A))))</f>
        <v>10</v>
      </c>
      <c r="K663" s="6">
        <f ca="1">Table1[[#This Row],[Netto loon]]-Table1[[#This Row],[Netto vorige schijf]]</f>
        <v>9.1461999999992258</v>
      </c>
      <c r="L663" s="2">
        <f ca="1">(Table1[[#This Row],[Bruto tov vorige schijf]]-Table1[[#This Row],[Netto tov vorige schijf]])/MAX(Table1[[#This Row],[Bruto tov vorige schijf]],1)</f>
        <v>8.5380000000077422E-2</v>
      </c>
    </row>
    <row r="664" spans="1:12" x14ac:dyDescent="0.25">
      <c r="A664" s="14">
        <v>14461</v>
      </c>
      <c r="B664" s="6">
        <f>LoonHeffing2020(Table1[[#This Row],[Belastbaar loon]])</f>
        <v>5401.1835000000001</v>
      </c>
      <c r="C664" s="6">
        <f>AlgemeneHeffingsKorting2020(Table1[[#This Row],[Belastbaar loon]])</f>
        <v>2711</v>
      </c>
      <c r="D664" s="14">
        <f>ArbeidsKorting2020(Table1[[#This Row],[Belastbaar loon]])</f>
        <v>1587.0647999999999</v>
      </c>
      <c r="E664" s="14">
        <f>MAX(Table1[[#This Row],[Loonheffing]]-Table1[[#This Row],[Algemene Heffingskorting]]-Table1[[#This Row],[Arbeidskorting]],0)</f>
        <v>1103.1187000000002</v>
      </c>
      <c r="F664" s="6">
        <f>Table1[[#This Row],[Belastbaar loon]]-Table1[[#This Row],[Belasting]]</f>
        <v>13357.881299999999</v>
      </c>
      <c r="G664" s="2">
        <f>(Table1[[#This Row],[Belastbaar loon]]-Table1[[#This Row],[Netto loon]])/Table1[[#This Row],[Belastbaar loon]]</f>
        <v>7.628232487379856E-2</v>
      </c>
      <c r="H664" s="14">
        <f t="shared" ca="1" si="4"/>
        <v>1102.2649000000006</v>
      </c>
      <c r="I664" s="14">
        <f ca="1">IF(ROW()=2, Table1[[#This Row],[Netto loon]], INDIRECT(ADDRESS(ROW()-1,COLUMN(F:F))))</f>
        <v>13348.7351</v>
      </c>
      <c r="J664" s="6">
        <f ca="1">IF(ROW()=2, 0, Table1[[#This Row],[Belastbaar loon]]-INDIRECT(ADDRESS(ROW()-1,COLUMN(A:A))))</f>
        <v>10</v>
      </c>
      <c r="K664" s="6">
        <f ca="1">Table1[[#This Row],[Netto loon]]-Table1[[#This Row],[Netto vorige schijf]]</f>
        <v>9.1461999999992258</v>
      </c>
      <c r="L664" s="2">
        <f ca="1">(Table1[[#This Row],[Bruto tov vorige schijf]]-Table1[[#This Row],[Netto tov vorige schijf]])/MAX(Table1[[#This Row],[Bruto tov vorige schijf]],1)</f>
        <v>8.5380000000077422E-2</v>
      </c>
    </row>
    <row r="665" spans="1:12" x14ac:dyDescent="0.25">
      <c r="A665" s="14">
        <v>14471</v>
      </c>
      <c r="B665" s="6">
        <f>LoonHeffing2020(Table1[[#This Row],[Belastbaar loon]])</f>
        <v>5404.9184999999998</v>
      </c>
      <c r="C665" s="6">
        <f>AlgemeneHeffingsKorting2020(Table1[[#This Row],[Belastbaar loon]])</f>
        <v>2711</v>
      </c>
      <c r="D665" s="14">
        <f>ArbeidsKorting2020(Table1[[#This Row],[Belastbaar loon]])</f>
        <v>1589.9459999999999</v>
      </c>
      <c r="E665" s="14">
        <f>MAX(Table1[[#This Row],[Loonheffing]]-Table1[[#This Row],[Algemene Heffingskorting]]-Table1[[#This Row],[Arbeidskorting]],0)</f>
        <v>1103.9724999999999</v>
      </c>
      <c r="F665" s="6">
        <f>Table1[[#This Row],[Belastbaar loon]]-Table1[[#This Row],[Belasting]]</f>
        <v>13367.0275</v>
      </c>
      <c r="G665" s="2">
        <f>(Table1[[#This Row],[Belastbaar loon]]-Table1[[#This Row],[Netto loon]])/Table1[[#This Row],[Belastbaar loon]]</f>
        <v>7.6288611706170947E-2</v>
      </c>
      <c r="H665" s="14">
        <f t="shared" ca="1" si="4"/>
        <v>1103.1187000000002</v>
      </c>
      <c r="I665" s="14">
        <f ca="1">IF(ROW()=2, Table1[[#This Row],[Netto loon]], INDIRECT(ADDRESS(ROW()-1,COLUMN(F:F))))</f>
        <v>13357.881299999999</v>
      </c>
      <c r="J665" s="6">
        <f ca="1">IF(ROW()=2, 0, Table1[[#This Row],[Belastbaar loon]]-INDIRECT(ADDRESS(ROW()-1,COLUMN(A:A))))</f>
        <v>10</v>
      </c>
      <c r="K665" s="6">
        <f ca="1">Table1[[#This Row],[Netto loon]]-Table1[[#This Row],[Netto vorige schijf]]</f>
        <v>9.1462000000010448</v>
      </c>
      <c r="L665" s="2">
        <f ca="1">(Table1[[#This Row],[Bruto tov vorige schijf]]-Table1[[#This Row],[Netto tov vorige schijf]])/MAX(Table1[[#This Row],[Bruto tov vorige schijf]],1)</f>
        <v>8.5379999999895512E-2</v>
      </c>
    </row>
    <row r="666" spans="1:12" x14ac:dyDescent="0.25">
      <c r="A666" s="14">
        <v>14481</v>
      </c>
      <c r="B666" s="6">
        <f>LoonHeffing2020(Table1[[#This Row],[Belastbaar loon]])</f>
        <v>5408.6535000000003</v>
      </c>
      <c r="C666" s="6">
        <f>AlgemeneHeffingsKorting2020(Table1[[#This Row],[Belastbaar loon]])</f>
        <v>2711</v>
      </c>
      <c r="D666" s="14">
        <f>ArbeidsKorting2020(Table1[[#This Row],[Belastbaar loon]])</f>
        <v>1592.8271999999999</v>
      </c>
      <c r="E666" s="14">
        <f>MAX(Table1[[#This Row],[Loonheffing]]-Table1[[#This Row],[Algemene Heffingskorting]]-Table1[[#This Row],[Arbeidskorting]],0)</f>
        <v>1104.8263000000004</v>
      </c>
      <c r="F666" s="6">
        <f>Table1[[#This Row],[Belastbaar loon]]-Table1[[#This Row],[Belasting]]</f>
        <v>13376.173699999999</v>
      </c>
      <c r="G666" s="2">
        <f>(Table1[[#This Row],[Belastbaar loon]]-Table1[[#This Row],[Netto loon]])/Table1[[#This Row],[Belastbaar loon]]</f>
        <v>7.6294889855672995E-2</v>
      </c>
      <c r="H666" s="14">
        <f t="shared" ref="H666:H729" ca="1" si="5">IF(ROW()=2, 0, INDIRECT(ADDRESS(ROW()-1,COLUMN(E:E))))</f>
        <v>1103.9724999999999</v>
      </c>
      <c r="I666" s="14">
        <f ca="1">IF(ROW()=2, Table1[[#This Row],[Netto loon]], INDIRECT(ADDRESS(ROW()-1,COLUMN(F:F))))</f>
        <v>13367.0275</v>
      </c>
      <c r="J666" s="6">
        <f ca="1">IF(ROW()=2, 0, Table1[[#This Row],[Belastbaar loon]]-INDIRECT(ADDRESS(ROW()-1,COLUMN(A:A))))</f>
        <v>10</v>
      </c>
      <c r="K666" s="6">
        <f ca="1">Table1[[#This Row],[Netto loon]]-Table1[[#This Row],[Netto vorige schijf]]</f>
        <v>9.1461999999992258</v>
      </c>
      <c r="L666" s="2">
        <f ca="1">(Table1[[#This Row],[Bruto tov vorige schijf]]-Table1[[#This Row],[Netto tov vorige schijf]])/MAX(Table1[[#This Row],[Bruto tov vorige schijf]],1)</f>
        <v>8.5380000000077422E-2</v>
      </c>
    </row>
    <row r="667" spans="1:12" x14ac:dyDescent="0.25">
      <c r="A667" s="14">
        <v>14491</v>
      </c>
      <c r="B667" s="6">
        <f>LoonHeffing2020(Table1[[#This Row],[Belastbaar loon]])</f>
        <v>5412.3885</v>
      </c>
      <c r="C667" s="6">
        <f>AlgemeneHeffingsKorting2020(Table1[[#This Row],[Belastbaar loon]])</f>
        <v>2711</v>
      </c>
      <c r="D667" s="14">
        <f>ArbeidsKorting2020(Table1[[#This Row],[Belastbaar loon]])</f>
        <v>1595.7084</v>
      </c>
      <c r="E667" s="14">
        <f>MAX(Table1[[#This Row],[Loonheffing]]-Table1[[#This Row],[Algemene Heffingskorting]]-Table1[[#This Row],[Arbeidskorting]],0)</f>
        <v>1105.6801</v>
      </c>
      <c r="F667" s="6">
        <f>Table1[[#This Row],[Belastbaar loon]]-Table1[[#This Row],[Belasting]]</f>
        <v>13385.3199</v>
      </c>
      <c r="G667" s="2">
        <f>(Table1[[#This Row],[Belastbaar loon]]-Table1[[#This Row],[Netto loon]])/Table1[[#This Row],[Belastbaar loon]]</f>
        <v>7.6301159340280145E-2</v>
      </c>
      <c r="H667" s="14">
        <f t="shared" ca="1" si="5"/>
        <v>1104.8263000000004</v>
      </c>
      <c r="I667" s="14">
        <f ca="1">IF(ROW()=2, Table1[[#This Row],[Netto loon]], INDIRECT(ADDRESS(ROW()-1,COLUMN(F:F))))</f>
        <v>13376.173699999999</v>
      </c>
      <c r="J667" s="6">
        <f ca="1">IF(ROW()=2, 0, Table1[[#This Row],[Belastbaar loon]]-INDIRECT(ADDRESS(ROW()-1,COLUMN(A:A))))</f>
        <v>10</v>
      </c>
      <c r="K667" s="6">
        <f ca="1">Table1[[#This Row],[Netto loon]]-Table1[[#This Row],[Netto vorige schijf]]</f>
        <v>9.1462000000010448</v>
      </c>
      <c r="L667" s="2">
        <f ca="1">(Table1[[#This Row],[Bruto tov vorige schijf]]-Table1[[#This Row],[Netto tov vorige schijf]])/MAX(Table1[[#This Row],[Bruto tov vorige schijf]],1)</f>
        <v>8.5379999999895512E-2</v>
      </c>
    </row>
    <row r="668" spans="1:12" x14ac:dyDescent="0.25">
      <c r="A668" s="14">
        <v>14501</v>
      </c>
      <c r="B668" s="6">
        <f>LoonHeffing2020(Table1[[#This Row],[Belastbaar loon]])</f>
        <v>5416.1234999999997</v>
      </c>
      <c r="C668" s="6">
        <f>AlgemeneHeffingsKorting2020(Table1[[#This Row],[Belastbaar loon]])</f>
        <v>2711</v>
      </c>
      <c r="D668" s="14">
        <f>ArbeidsKorting2020(Table1[[#This Row],[Belastbaar loon]])</f>
        <v>1598.5896</v>
      </c>
      <c r="E668" s="14">
        <f>MAX(Table1[[#This Row],[Loonheffing]]-Table1[[#This Row],[Algemene Heffingskorting]]-Table1[[#This Row],[Arbeidskorting]],0)</f>
        <v>1106.5338999999997</v>
      </c>
      <c r="F668" s="6">
        <f>Table1[[#This Row],[Belastbaar loon]]-Table1[[#This Row],[Belasting]]</f>
        <v>13394.4661</v>
      </c>
      <c r="G668" s="2">
        <f>(Table1[[#This Row],[Belastbaar loon]]-Table1[[#This Row],[Netto loon]])/Table1[[#This Row],[Belastbaar loon]]</f>
        <v>7.6307420177918792E-2</v>
      </c>
      <c r="H668" s="14">
        <f t="shared" ca="1" si="5"/>
        <v>1105.6801</v>
      </c>
      <c r="I668" s="14">
        <f ca="1">IF(ROW()=2, Table1[[#This Row],[Netto loon]], INDIRECT(ADDRESS(ROW()-1,COLUMN(F:F))))</f>
        <v>13385.3199</v>
      </c>
      <c r="J668" s="6">
        <f ca="1">IF(ROW()=2, 0, Table1[[#This Row],[Belastbaar loon]]-INDIRECT(ADDRESS(ROW()-1,COLUMN(A:A))))</f>
        <v>10</v>
      </c>
      <c r="K668" s="6">
        <f ca="1">Table1[[#This Row],[Netto loon]]-Table1[[#This Row],[Netto vorige schijf]]</f>
        <v>9.1461999999992258</v>
      </c>
      <c r="L668" s="2">
        <f ca="1">(Table1[[#This Row],[Bruto tov vorige schijf]]-Table1[[#This Row],[Netto tov vorige schijf]])/MAX(Table1[[#This Row],[Bruto tov vorige schijf]],1)</f>
        <v>8.5380000000077422E-2</v>
      </c>
    </row>
    <row r="669" spans="1:12" x14ac:dyDescent="0.25">
      <c r="A669" s="14">
        <v>14511</v>
      </c>
      <c r="B669" s="6">
        <f>LoonHeffing2020(Table1[[#This Row],[Belastbaar loon]])</f>
        <v>5419.8585000000003</v>
      </c>
      <c r="C669" s="6">
        <f>AlgemeneHeffingsKorting2020(Table1[[#This Row],[Belastbaar loon]])</f>
        <v>2711</v>
      </c>
      <c r="D669" s="14">
        <f>ArbeidsKorting2020(Table1[[#This Row],[Belastbaar loon]])</f>
        <v>1601.4708000000001</v>
      </c>
      <c r="E669" s="14">
        <f>MAX(Table1[[#This Row],[Loonheffing]]-Table1[[#This Row],[Algemene Heffingskorting]]-Table1[[#This Row],[Arbeidskorting]],0)</f>
        <v>1107.3877000000002</v>
      </c>
      <c r="F669" s="6">
        <f>Table1[[#This Row],[Belastbaar loon]]-Table1[[#This Row],[Belasting]]</f>
        <v>13403.612300000001</v>
      </c>
      <c r="G669" s="2">
        <f>(Table1[[#This Row],[Belastbaar loon]]-Table1[[#This Row],[Netto loon]])/Table1[[#This Row],[Belastbaar loon]]</f>
        <v>7.6313672386465387E-2</v>
      </c>
      <c r="H669" s="14">
        <f t="shared" ca="1" si="5"/>
        <v>1106.5338999999997</v>
      </c>
      <c r="I669" s="14">
        <f ca="1">IF(ROW()=2, Table1[[#This Row],[Netto loon]], INDIRECT(ADDRESS(ROW()-1,COLUMN(F:F))))</f>
        <v>13394.4661</v>
      </c>
      <c r="J669" s="6">
        <f ca="1">IF(ROW()=2, 0, Table1[[#This Row],[Belastbaar loon]]-INDIRECT(ADDRESS(ROW()-1,COLUMN(A:A))))</f>
        <v>10</v>
      </c>
      <c r="K669" s="6">
        <f ca="1">Table1[[#This Row],[Netto loon]]-Table1[[#This Row],[Netto vorige schijf]]</f>
        <v>9.1462000000010448</v>
      </c>
      <c r="L669" s="2">
        <f ca="1">(Table1[[#This Row],[Bruto tov vorige schijf]]-Table1[[#This Row],[Netto tov vorige schijf]])/MAX(Table1[[#This Row],[Bruto tov vorige schijf]],1)</f>
        <v>8.5379999999895512E-2</v>
      </c>
    </row>
    <row r="670" spans="1:12" x14ac:dyDescent="0.25">
      <c r="A670" s="14">
        <v>14521</v>
      </c>
      <c r="B670" s="6">
        <f>LoonHeffing2020(Table1[[#This Row],[Belastbaar loon]])</f>
        <v>5423.5934999999999</v>
      </c>
      <c r="C670" s="6">
        <f>AlgemeneHeffingsKorting2020(Table1[[#This Row],[Belastbaar loon]])</f>
        <v>2711</v>
      </c>
      <c r="D670" s="14">
        <f>ArbeidsKorting2020(Table1[[#This Row],[Belastbaar loon]])</f>
        <v>1604.3519999999999</v>
      </c>
      <c r="E670" s="14">
        <f>MAX(Table1[[#This Row],[Loonheffing]]-Table1[[#This Row],[Algemene Heffingskorting]]-Table1[[#This Row],[Arbeidskorting]],0)</f>
        <v>1108.2415000000001</v>
      </c>
      <c r="F670" s="6">
        <f>Table1[[#This Row],[Belastbaar loon]]-Table1[[#This Row],[Belasting]]</f>
        <v>13412.7585</v>
      </c>
      <c r="G670" s="2">
        <f>(Table1[[#This Row],[Belastbaar loon]]-Table1[[#This Row],[Netto loon]])/Table1[[#This Row],[Belastbaar loon]]</f>
        <v>7.6319915983747683E-2</v>
      </c>
      <c r="H670" s="14">
        <f t="shared" ca="1" si="5"/>
        <v>1107.3877000000002</v>
      </c>
      <c r="I670" s="14">
        <f ca="1">IF(ROW()=2, Table1[[#This Row],[Netto loon]], INDIRECT(ADDRESS(ROW()-1,COLUMN(F:F))))</f>
        <v>13403.612300000001</v>
      </c>
      <c r="J670" s="6">
        <f ca="1">IF(ROW()=2, 0, Table1[[#This Row],[Belastbaar loon]]-INDIRECT(ADDRESS(ROW()-1,COLUMN(A:A))))</f>
        <v>10</v>
      </c>
      <c r="K670" s="6">
        <f ca="1">Table1[[#This Row],[Netto loon]]-Table1[[#This Row],[Netto vorige schijf]]</f>
        <v>9.1461999999992258</v>
      </c>
      <c r="L670" s="2">
        <f ca="1">(Table1[[#This Row],[Bruto tov vorige schijf]]-Table1[[#This Row],[Netto tov vorige schijf]])/MAX(Table1[[#This Row],[Bruto tov vorige schijf]],1)</f>
        <v>8.5380000000077422E-2</v>
      </c>
    </row>
    <row r="671" spans="1:12" x14ac:dyDescent="0.25">
      <c r="A671" s="14">
        <v>14531</v>
      </c>
      <c r="B671" s="6">
        <f>LoonHeffing2020(Table1[[#This Row],[Belastbaar loon]])</f>
        <v>5427.3284999999996</v>
      </c>
      <c r="C671" s="6">
        <f>AlgemeneHeffingsKorting2020(Table1[[#This Row],[Belastbaar loon]])</f>
        <v>2711</v>
      </c>
      <c r="D671" s="14">
        <f>ArbeidsKorting2020(Table1[[#This Row],[Belastbaar loon]])</f>
        <v>1607.2331999999999</v>
      </c>
      <c r="E671" s="14">
        <f>MAX(Table1[[#This Row],[Loonheffing]]-Table1[[#This Row],[Algemene Heffingskorting]]-Table1[[#This Row],[Arbeidskorting]],0)</f>
        <v>1109.0952999999997</v>
      </c>
      <c r="F671" s="6">
        <f>Table1[[#This Row],[Belastbaar loon]]-Table1[[#This Row],[Belasting]]</f>
        <v>13421.904700000001</v>
      </c>
      <c r="G671" s="2">
        <f>(Table1[[#This Row],[Belastbaar loon]]-Table1[[#This Row],[Netto loon]])/Table1[[#This Row],[Belastbaar loon]]</f>
        <v>7.6326150987543806E-2</v>
      </c>
      <c r="H671" s="14">
        <f t="shared" ca="1" si="5"/>
        <v>1108.2415000000001</v>
      </c>
      <c r="I671" s="14">
        <f ca="1">IF(ROW()=2, Table1[[#This Row],[Netto loon]], INDIRECT(ADDRESS(ROW()-1,COLUMN(F:F))))</f>
        <v>13412.7585</v>
      </c>
      <c r="J671" s="6">
        <f ca="1">IF(ROW()=2, 0, Table1[[#This Row],[Belastbaar loon]]-INDIRECT(ADDRESS(ROW()-1,COLUMN(A:A))))</f>
        <v>10</v>
      </c>
      <c r="K671" s="6">
        <f ca="1">Table1[[#This Row],[Netto loon]]-Table1[[#This Row],[Netto vorige schijf]]</f>
        <v>9.1462000000010448</v>
      </c>
      <c r="L671" s="2">
        <f ca="1">(Table1[[#This Row],[Bruto tov vorige schijf]]-Table1[[#This Row],[Netto tov vorige schijf]])/MAX(Table1[[#This Row],[Bruto tov vorige schijf]],1)</f>
        <v>8.5379999999895512E-2</v>
      </c>
    </row>
    <row r="672" spans="1:12" x14ac:dyDescent="0.25">
      <c r="A672" s="14">
        <v>14541</v>
      </c>
      <c r="B672" s="6">
        <f>LoonHeffing2020(Table1[[#This Row],[Belastbaar loon]])</f>
        <v>5431.0635000000002</v>
      </c>
      <c r="C672" s="6">
        <f>AlgemeneHeffingsKorting2020(Table1[[#This Row],[Belastbaar loon]])</f>
        <v>2711</v>
      </c>
      <c r="D672" s="14">
        <f>ArbeidsKorting2020(Table1[[#This Row],[Belastbaar loon]])</f>
        <v>1610.1143999999999</v>
      </c>
      <c r="E672" s="14">
        <f>MAX(Table1[[#This Row],[Loonheffing]]-Table1[[#This Row],[Algemene Heffingskorting]]-Table1[[#This Row],[Arbeidskorting]],0)</f>
        <v>1109.9491000000003</v>
      </c>
      <c r="F672" s="6">
        <f>Table1[[#This Row],[Belastbaar loon]]-Table1[[#This Row],[Belasting]]</f>
        <v>13431.0509</v>
      </c>
      <c r="G672" s="2">
        <f>(Table1[[#This Row],[Belastbaar loon]]-Table1[[#This Row],[Netto loon]])/Table1[[#This Row],[Belastbaar loon]]</f>
        <v>7.6332377415583505E-2</v>
      </c>
      <c r="H672" s="14">
        <f t="shared" ca="1" si="5"/>
        <v>1109.0952999999997</v>
      </c>
      <c r="I672" s="14">
        <f ca="1">IF(ROW()=2, Table1[[#This Row],[Netto loon]], INDIRECT(ADDRESS(ROW()-1,COLUMN(F:F))))</f>
        <v>13421.904700000001</v>
      </c>
      <c r="J672" s="6">
        <f ca="1">IF(ROW()=2, 0, Table1[[#This Row],[Belastbaar loon]]-INDIRECT(ADDRESS(ROW()-1,COLUMN(A:A))))</f>
        <v>10</v>
      </c>
      <c r="K672" s="6">
        <f ca="1">Table1[[#This Row],[Netto loon]]-Table1[[#This Row],[Netto vorige schijf]]</f>
        <v>9.1461999999992258</v>
      </c>
      <c r="L672" s="2">
        <f ca="1">(Table1[[#This Row],[Bruto tov vorige schijf]]-Table1[[#This Row],[Netto tov vorige schijf]])/MAX(Table1[[#This Row],[Bruto tov vorige schijf]],1)</f>
        <v>8.5380000000077422E-2</v>
      </c>
    </row>
    <row r="673" spans="1:12" x14ac:dyDescent="0.25">
      <c r="A673" s="14">
        <v>14551</v>
      </c>
      <c r="B673" s="6">
        <f>LoonHeffing2020(Table1[[#This Row],[Belastbaar loon]])</f>
        <v>5434.7984999999999</v>
      </c>
      <c r="C673" s="6">
        <f>AlgemeneHeffingsKorting2020(Table1[[#This Row],[Belastbaar loon]])</f>
        <v>2711</v>
      </c>
      <c r="D673" s="14">
        <f>ArbeidsKorting2020(Table1[[#This Row],[Belastbaar loon]])</f>
        <v>1612.9956</v>
      </c>
      <c r="E673" s="14">
        <f>MAX(Table1[[#This Row],[Loonheffing]]-Table1[[#This Row],[Algemene Heffingskorting]]-Table1[[#This Row],[Arbeidskorting]],0)</f>
        <v>1110.8028999999999</v>
      </c>
      <c r="F673" s="6">
        <f>Table1[[#This Row],[Belastbaar loon]]-Table1[[#This Row],[Belasting]]</f>
        <v>13440.197099999999</v>
      </c>
      <c r="G673" s="2">
        <f>(Table1[[#This Row],[Belastbaar loon]]-Table1[[#This Row],[Netto loon]])/Table1[[#This Row],[Belastbaar loon]]</f>
        <v>7.6338595285547428E-2</v>
      </c>
      <c r="H673" s="14">
        <f t="shared" ca="1" si="5"/>
        <v>1109.9491000000003</v>
      </c>
      <c r="I673" s="14">
        <f ca="1">IF(ROW()=2, Table1[[#This Row],[Netto loon]], INDIRECT(ADDRESS(ROW()-1,COLUMN(F:F))))</f>
        <v>13431.0509</v>
      </c>
      <c r="J673" s="6">
        <f ca="1">IF(ROW()=2, 0, Table1[[#This Row],[Belastbaar loon]]-INDIRECT(ADDRESS(ROW()-1,COLUMN(A:A))))</f>
        <v>10</v>
      </c>
      <c r="K673" s="6">
        <f ca="1">Table1[[#This Row],[Netto loon]]-Table1[[#This Row],[Netto vorige schijf]]</f>
        <v>9.1461999999992258</v>
      </c>
      <c r="L673" s="2">
        <f ca="1">(Table1[[#This Row],[Bruto tov vorige schijf]]-Table1[[#This Row],[Netto tov vorige schijf]])/MAX(Table1[[#This Row],[Bruto tov vorige schijf]],1)</f>
        <v>8.5380000000077422E-2</v>
      </c>
    </row>
    <row r="674" spans="1:12" x14ac:dyDescent="0.25">
      <c r="A674" s="14">
        <v>14561</v>
      </c>
      <c r="B674" s="6">
        <f>LoonHeffing2020(Table1[[#This Row],[Belastbaar loon]])</f>
        <v>5438.5334999999995</v>
      </c>
      <c r="C674" s="6">
        <f>AlgemeneHeffingsKorting2020(Table1[[#This Row],[Belastbaar loon]])</f>
        <v>2711</v>
      </c>
      <c r="D674" s="14">
        <f>ArbeidsKorting2020(Table1[[#This Row],[Belastbaar loon]])</f>
        <v>1615.8768</v>
      </c>
      <c r="E674" s="14">
        <f>MAX(Table1[[#This Row],[Loonheffing]]-Table1[[#This Row],[Algemene Heffingskorting]]-Table1[[#This Row],[Arbeidskorting]],0)</f>
        <v>1111.6566999999995</v>
      </c>
      <c r="F674" s="6">
        <f>Table1[[#This Row],[Belastbaar loon]]-Table1[[#This Row],[Belasting]]</f>
        <v>13449.3433</v>
      </c>
      <c r="G674" s="2">
        <f>(Table1[[#This Row],[Belastbaar loon]]-Table1[[#This Row],[Netto loon]])/Table1[[#This Row],[Belastbaar loon]]</f>
        <v>7.634480461506761E-2</v>
      </c>
      <c r="H674" s="14">
        <f t="shared" ca="1" si="5"/>
        <v>1110.8028999999999</v>
      </c>
      <c r="I674" s="14">
        <f ca="1">IF(ROW()=2, Table1[[#This Row],[Netto loon]], INDIRECT(ADDRESS(ROW()-1,COLUMN(F:F))))</f>
        <v>13440.197099999999</v>
      </c>
      <c r="J674" s="6">
        <f ca="1">IF(ROW()=2, 0, Table1[[#This Row],[Belastbaar loon]]-INDIRECT(ADDRESS(ROW()-1,COLUMN(A:A))))</f>
        <v>10</v>
      </c>
      <c r="K674" s="6">
        <f ca="1">Table1[[#This Row],[Netto loon]]-Table1[[#This Row],[Netto vorige schijf]]</f>
        <v>9.1462000000010448</v>
      </c>
      <c r="L674" s="2">
        <f ca="1">(Table1[[#This Row],[Bruto tov vorige schijf]]-Table1[[#This Row],[Netto tov vorige schijf]])/MAX(Table1[[#This Row],[Bruto tov vorige schijf]],1)</f>
        <v>8.5379999999895512E-2</v>
      </c>
    </row>
    <row r="675" spans="1:12" x14ac:dyDescent="0.25">
      <c r="A675" s="14">
        <v>14571</v>
      </c>
      <c r="B675" s="6">
        <f>LoonHeffing2020(Table1[[#This Row],[Belastbaar loon]])</f>
        <v>5442.2685000000001</v>
      </c>
      <c r="C675" s="6">
        <f>AlgemeneHeffingsKorting2020(Table1[[#This Row],[Belastbaar loon]])</f>
        <v>2711</v>
      </c>
      <c r="D675" s="14">
        <f>ArbeidsKorting2020(Table1[[#This Row],[Belastbaar loon]])</f>
        <v>1618.758</v>
      </c>
      <c r="E675" s="14">
        <f>MAX(Table1[[#This Row],[Loonheffing]]-Table1[[#This Row],[Algemene Heffingskorting]]-Table1[[#This Row],[Arbeidskorting]],0)</f>
        <v>1112.5105000000001</v>
      </c>
      <c r="F675" s="6">
        <f>Table1[[#This Row],[Belastbaar loon]]-Table1[[#This Row],[Belasting]]</f>
        <v>13458.4895</v>
      </c>
      <c r="G675" s="2">
        <f>(Table1[[#This Row],[Belastbaar loon]]-Table1[[#This Row],[Netto loon]])/Table1[[#This Row],[Belastbaar loon]]</f>
        <v>7.635100542172811E-2</v>
      </c>
      <c r="H675" s="14">
        <f t="shared" ca="1" si="5"/>
        <v>1111.6566999999995</v>
      </c>
      <c r="I675" s="14">
        <f ca="1">IF(ROW()=2, Table1[[#This Row],[Netto loon]], INDIRECT(ADDRESS(ROW()-1,COLUMN(F:F))))</f>
        <v>13449.3433</v>
      </c>
      <c r="J675" s="6">
        <f ca="1">IF(ROW()=2, 0, Table1[[#This Row],[Belastbaar loon]]-INDIRECT(ADDRESS(ROW()-1,COLUMN(A:A))))</f>
        <v>10</v>
      </c>
      <c r="K675" s="6">
        <f ca="1">Table1[[#This Row],[Netto loon]]-Table1[[#This Row],[Netto vorige schijf]]</f>
        <v>9.1461999999992258</v>
      </c>
      <c r="L675" s="2">
        <f ca="1">(Table1[[#This Row],[Bruto tov vorige schijf]]-Table1[[#This Row],[Netto tov vorige schijf]])/MAX(Table1[[#This Row],[Bruto tov vorige schijf]],1)</f>
        <v>8.5380000000077422E-2</v>
      </c>
    </row>
    <row r="676" spans="1:12" x14ac:dyDescent="0.25">
      <c r="A676" s="14">
        <v>14581</v>
      </c>
      <c r="B676" s="6">
        <f>LoonHeffing2020(Table1[[#This Row],[Belastbaar loon]])</f>
        <v>5446.0034999999998</v>
      </c>
      <c r="C676" s="6">
        <f>AlgemeneHeffingsKorting2020(Table1[[#This Row],[Belastbaar loon]])</f>
        <v>2711</v>
      </c>
      <c r="D676" s="14">
        <f>ArbeidsKorting2020(Table1[[#This Row],[Belastbaar loon]])</f>
        <v>1621.6391999999998</v>
      </c>
      <c r="E676" s="14">
        <f>MAX(Table1[[#This Row],[Loonheffing]]-Table1[[#This Row],[Algemene Heffingskorting]]-Table1[[#This Row],[Arbeidskorting]],0)</f>
        <v>1113.3643</v>
      </c>
      <c r="F676" s="6">
        <f>Table1[[#This Row],[Belastbaar loon]]-Table1[[#This Row],[Belasting]]</f>
        <v>13467.635700000001</v>
      </c>
      <c r="G676" s="2">
        <f>(Table1[[#This Row],[Belastbaar loon]]-Table1[[#This Row],[Netto loon]])/Table1[[#This Row],[Belastbaar loon]]</f>
        <v>7.6357197723064207E-2</v>
      </c>
      <c r="H676" s="14">
        <f t="shared" ca="1" si="5"/>
        <v>1112.5105000000001</v>
      </c>
      <c r="I676" s="14">
        <f ca="1">IF(ROW()=2, Table1[[#This Row],[Netto loon]], INDIRECT(ADDRESS(ROW()-1,COLUMN(F:F))))</f>
        <v>13458.4895</v>
      </c>
      <c r="J676" s="6">
        <f ca="1">IF(ROW()=2, 0, Table1[[#This Row],[Belastbaar loon]]-INDIRECT(ADDRESS(ROW()-1,COLUMN(A:A))))</f>
        <v>10</v>
      </c>
      <c r="K676" s="6">
        <f ca="1">Table1[[#This Row],[Netto loon]]-Table1[[#This Row],[Netto vorige schijf]]</f>
        <v>9.1462000000010448</v>
      </c>
      <c r="L676" s="2">
        <f ca="1">(Table1[[#This Row],[Bruto tov vorige schijf]]-Table1[[#This Row],[Netto tov vorige schijf]])/MAX(Table1[[#This Row],[Bruto tov vorige schijf]],1)</f>
        <v>8.5379999999895512E-2</v>
      </c>
    </row>
    <row r="677" spans="1:12" x14ac:dyDescent="0.25">
      <c r="A677" s="14">
        <v>14591</v>
      </c>
      <c r="B677" s="6">
        <f>LoonHeffing2020(Table1[[#This Row],[Belastbaar loon]])</f>
        <v>5449.7385000000004</v>
      </c>
      <c r="C677" s="6">
        <f>AlgemeneHeffingsKorting2020(Table1[[#This Row],[Belastbaar loon]])</f>
        <v>2711</v>
      </c>
      <c r="D677" s="14">
        <f>ArbeidsKorting2020(Table1[[#This Row],[Belastbaar loon]])</f>
        <v>1624.5203999999999</v>
      </c>
      <c r="E677" s="14">
        <f>MAX(Table1[[#This Row],[Loonheffing]]-Table1[[#This Row],[Algemene Heffingskorting]]-Table1[[#This Row],[Arbeidskorting]],0)</f>
        <v>1114.2181000000005</v>
      </c>
      <c r="F677" s="6">
        <f>Table1[[#This Row],[Belastbaar loon]]-Table1[[#This Row],[Belasting]]</f>
        <v>13476.7819</v>
      </c>
      <c r="G677" s="2">
        <f>(Table1[[#This Row],[Belastbaar loon]]-Table1[[#This Row],[Netto loon]])/Table1[[#This Row],[Belastbaar loon]]</f>
        <v>7.6363381536563635E-2</v>
      </c>
      <c r="H677" s="14">
        <f t="shared" ca="1" si="5"/>
        <v>1113.3643</v>
      </c>
      <c r="I677" s="14">
        <f ca="1">IF(ROW()=2, Table1[[#This Row],[Netto loon]], INDIRECT(ADDRESS(ROW()-1,COLUMN(F:F))))</f>
        <v>13467.635700000001</v>
      </c>
      <c r="J677" s="6">
        <f ca="1">IF(ROW()=2, 0, Table1[[#This Row],[Belastbaar loon]]-INDIRECT(ADDRESS(ROW()-1,COLUMN(A:A))))</f>
        <v>10</v>
      </c>
      <c r="K677" s="6">
        <f ca="1">Table1[[#This Row],[Netto loon]]-Table1[[#This Row],[Netto vorige schijf]]</f>
        <v>9.1461999999992258</v>
      </c>
      <c r="L677" s="2">
        <f ca="1">(Table1[[#This Row],[Bruto tov vorige schijf]]-Table1[[#This Row],[Netto tov vorige schijf]])/MAX(Table1[[#This Row],[Bruto tov vorige schijf]],1)</f>
        <v>8.5380000000077422E-2</v>
      </c>
    </row>
    <row r="678" spans="1:12" x14ac:dyDescent="0.25">
      <c r="A678" s="14">
        <v>14601</v>
      </c>
      <c r="B678" s="6">
        <f>LoonHeffing2020(Table1[[#This Row],[Belastbaar loon]])</f>
        <v>5453.4735000000001</v>
      </c>
      <c r="C678" s="6">
        <f>AlgemeneHeffingsKorting2020(Table1[[#This Row],[Belastbaar loon]])</f>
        <v>2711</v>
      </c>
      <c r="D678" s="14">
        <f>ArbeidsKorting2020(Table1[[#This Row],[Belastbaar loon]])</f>
        <v>1627.4015999999999</v>
      </c>
      <c r="E678" s="14">
        <f>MAX(Table1[[#This Row],[Loonheffing]]-Table1[[#This Row],[Algemene Heffingskorting]]-Table1[[#This Row],[Arbeidskorting]],0)</f>
        <v>1115.0719000000001</v>
      </c>
      <c r="F678" s="6">
        <f>Table1[[#This Row],[Belastbaar loon]]-Table1[[#This Row],[Belasting]]</f>
        <v>13485.928099999999</v>
      </c>
      <c r="G678" s="2">
        <f>(Table1[[#This Row],[Belastbaar loon]]-Table1[[#This Row],[Netto loon]])/Table1[[#This Row],[Belastbaar loon]]</f>
        <v>7.6369556879665831E-2</v>
      </c>
      <c r="H678" s="14">
        <f t="shared" ca="1" si="5"/>
        <v>1114.2181000000005</v>
      </c>
      <c r="I678" s="14">
        <f ca="1">IF(ROW()=2, Table1[[#This Row],[Netto loon]], INDIRECT(ADDRESS(ROW()-1,COLUMN(F:F))))</f>
        <v>13476.7819</v>
      </c>
      <c r="J678" s="6">
        <f ca="1">IF(ROW()=2, 0, Table1[[#This Row],[Belastbaar loon]]-INDIRECT(ADDRESS(ROW()-1,COLUMN(A:A))))</f>
        <v>10</v>
      </c>
      <c r="K678" s="6">
        <f ca="1">Table1[[#This Row],[Netto loon]]-Table1[[#This Row],[Netto vorige schijf]]</f>
        <v>9.1461999999992258</v>
      </c>
      <c r="L678" s="2">
        <f ca="1">(Table1[[#This Row],[Bruto tov vorige schijf]]-Table1[[#This Row],[Netto tov vorige schijf]])/MAX(Table1[[#This Row],[Bruto tov vorige schijf]],1)</f>
        <v>8.5380000000077422E-2</v>
      </c>
    </row>
    <row r="679" spans="1:12" x14ac:dyDescent="0.25">
      <c r="A679" s="14">
        <v>14611</v>
      </c>
      <c r="B679" s="6">
        <f>LoonHeffing2020(Table1[[#This Row],[Belastbaar loon]])</f>
        <v>5457.2084999999997</v>
      </c>
      <c r="C679" s="6">
        <f>AlgemeneHeffingsKorting2020(Table1[[#This Row],[Belastbaar loon]])</f>
        <v>2711</v>
      </c>
      <c r="D679" s="14">
        <f>ArbeidsKorting2020(Table1[[#This Row],[Belastbaar loon]])</f>
        <v>1630.2828</v>
      </c>
      <c r="E679" s="14">
        <f>MAX(Table1[[#This Row],[Loonheffing]]-Table1[[#This Row],[Algemene Heffingskorting]]-Table1[[#This Row],[Arbeidskorting]],0)</f>
        <v>1115.9256999999998</v>
      </c>
      <c r="F679" s="6">
        <f>Table1[[#This Row],[Belastbaar loon]]-Table1[[#This Row],[Belasting]]</f>
        <v>13495.0743</v>
      </c>
      <c r="G679" s="2">
        <f>(Table1[[#This Row],[Belastbaar loon]]-Table1[[#This Row],[Netto loon]])/Table1[[#This Row],[Belastbaar loon]]</f>
        <v>7.6375723769762496E-2</v>
      </c>
      <c r="H679" s="14">
        <f t="shared" ca="1" si="5"/>
        <v>1115.0719000000001</v>
      </c>
      <c r="I679" s="14">
        <f ca="1">IF(ROW()=2, Table1[[#This Row],[Netto loon]], INDIRECT(ADDRESS(ROW()-1,COLUMN(F:F))))</f>
        <v>13485.928099999999</v>
      </c>
      <c r="J679" s="6">
        <f ca="1">IF(ROW()=2, 0, Table1[[#This Row],[Belastbaar loon]]-INDIRECT(ADDRESS(ROW()-1,COLUMN(A:A))))</f>
        <v>10</v>
      </c>
      <c r="K679" s="6">
        <f ca="1">Table1[[#This Row],[Netto loon]]-Table1[[#This Row],[Netto vorige schijf]]</f>
        <v>9.1462000000010448</v>
      </c>
      <c r="L679" s="2">
        <f ca="1">(Table1[[#This Row],[Bruto tov vorige schijf]]-Table1[[#This Row],[Netto tov vorige schijf]])/MAX(Table1[[#This Row],[Bruto tov vorige schijf]],1)</f>
        <v>8.5379999999895512E-2</v>
      </c>
    </row>
    <row r="680" spans="1:12" x14ac:dyDescent="0.25">
      <c r="A680" s="14">
        <v>14621</v>
      </c>
      <c r="B680" s="6">
        <f>LoonHeffing2020(Table1[[#This Row],[Belastbaar loon]])</f>
        <v>5460.9435000000003</v>
      </c>
      <c r="C680" s="6">
        <f>AlgemeneHeffingsKorting2020(Table1[[#This Row],[Belastbaar loon]])</f>
        <v>2711</v>
      </c>
      <c r="D680" s="14">
        <f>ArbeidsKorting2020(Table1[[#This Row],[Belastbaar loon]])</f>
        <v>1633.164</v>
      </c>
      <c r="E680" s="14">
        <f>MAX(Table1[[#This Row],[Loonheffing]]-Table1[[#This Row],[Algemene Heffingskorting]]-Table1[[#This Row],[Arbeidskorting]],0)</f>
        <v>1116.7795000000003</v>
      </c>
      <c r="F680" s="6">
        <f>Table1[[#This Row],[Belastbaar loon]]-Table1[[#This Row],[Belasting]]</f>
        <v>13504.220499999999</v>
      </c>
      <c r="G680" s="2">
        <f>(Table1[[#This Row],[Belastbaar loon]]-Table1[[#This Row],[Netto loon]])/Table1[[#This Row],[Belastbaar loon]]</f>
        <v>7.6381882224198103E-2</v>
      </c>
      <c r="H680" s="14">
        <f t="shared" ca="1" si="5"/>
        <v>1115.9256999999998</v>
      </c>
      <c r="I680" s="14">
        <f ca="1">IF(ROW()=2, Table1[[#This Row],[Netto loon]], INDIRECT(ADDRESS(ROW()-1,COLUMN(F:F))))</f>
        <v>13495.0743</v>
      </c>
      <c r="J680" s="6">
        <f ca="1">IF(ROW()=2, 0, Table1[[#This Row],[Belastbaar loon]]-INDIRECT(ADDRESS(ROW()-1,COLUMN(A:A))))</f>
        <v>10</v>
      </c>
      <c r="K680" s="6">
        <f ca="1">Table1[[#This Row],[Netto loon]]-Table1[[#This Row],[Netto vorige schijf]]</f>
        <v>9.1461999999992258</v>
      </c>
      <c r="L680" s="2">
        <f ca="1">(Table1[[#This Row],[Bruto tov vorige schijf]]-Table1[[#This Row],[Netto tov vorige schijf]])/MAX(Table1[[#This Row],[Bruto tov vorige schijf]],1)</f>
        <v>8.5380000000077422E-2</v>
      </c>
    </row>
    <row r="681" spans="1:12" x14ac:dyDescent="0.25">
      <c r="A681" s="14">
        <v>14631</v>
      </c>
      <c r="B681" s="6">
        <f>LoonHeffing2020(Table1[[#This Row],[Belastbaar loon]])</f>
        <v>5464.6785</v>
      </c>
      <c r="C681" s="6">
        <f>AlgemeneHeffingsKorting2020(Table1[[#This Row],[Belastbaar loon]])</f>
        <v>2711</v>
      </c>
      <c r="D681" s="14">
        <f>ArbeidsKorting2020(Table1[[#This Row],[Belastbaar loon]])</f>
        <v>1636.0452</v>
      </c>
      <c r="E681" s="14">
        <f>MAX(Table1[[#This Row],[Loonheffing]]-Table1[[#This Row],[Algemene Heffingskorting]]-Table1[[#This Row],[Arbeidskorting]],0)</f>
        <v>1117.6333</v>
      </c>
      <c r="F681" s="6">
        <f>Table1[[#This Row],[Belastbaar loon]]-Table1[[#This Row],[Belasting]]</f>
        <v>13513.3667</v>
      </c>
      <c r="G681" s="2">
        <f>(Table1[[#This Row],[Belastbaar loon]]-Table1[[#This Row],[Netto loon]])/Table1[[#This Row],[Belastbaar loon]]</f>
        <v>7.6388032260269259E-2</v>
      </c>
      <c r="H681" s="14">
        <f t="shared" ca="1" si="5"/>
        <v>1116.7795000000003</v>
      </c>
      <c r="I681" s="14">
        <f ca="1">IF(ROW()=2, Table1[[#This Row],[Netto loon]], INDIRECT(ADDRESS(ROW()-1,COLUMN(F:F))))</f>
        <v>13504.220499999999</v>
      </c>
      <c r="J681" s="6">
        <f ca="1">IF(ROW()=2, 0, Table1[[#This Row],[Belastbaar loon]]-INDIRECT(ADDRESS(ROW()-1,COLUMN(A:A))))</f>
        <v>10</v>
      </c>
      <c r="K681" s="6">
        <f ca="1">Table1[[#This Row],[Netto loon]]-Table1[[#This Row],[Netto vorige schijf]]</f>
        <v>9.1462000000010448</v>
      </c>
      <c r="L681" s="2">
        <f ca="1">(Table1[[#This Row],[Bruto tov vorige schijf]]-Table1[[#This Row],[Netto tov vorige schijf]])/MAX(Table1[[#This Row],[Bruto tov vorige schijf]],1)</f>
        <v>8.5379999999895512E-2</v>
      </c>
    </row>
    <row r="682" spans="1:12" x14ac:dyDescent="0.25">
      <c r="A682" s="14">
        <v>14641</v>
      </c>
      <c r="B682" s="6">
        <f>LoonHeffing2020(Table1[[#This Row],[Belastbaar loon]])</f>
        <v>5468.4134999999997</v>
      </c>
      <c r="C682" s="6">
        <f>AlgemeneHeffingsKorting2020(Table1[[#This Row],[Belastbaar loon]])</f>
        <v>2711</v>
      </c>
      <c r="D682" s="14">
        <f>ArbeidsKorting2020(Table1[[#This Row],[Belastbaar loon]])</f>
        <v>1638.9263999999998</v>
      </c>
      <c r="E682" s="14">
        <f>MAX(Table1[[#This Row],[Loonheffing]]-Table1[[#This Row],[Algemene Heffingskorting]]-Table1[[#This Row],[Arbeidskorting]],0)</f>
        <v>1118.4870999999998</v>
      </c>
      <c r="F682" s="6">
        <f>Table1[[#This Row],[Belastbaar loon]]-Table1[[#This Row],[Belasting]]</f>
        <v>13522.5129</v>
      </c>
      <c r="G682" s="2">
        <f>(Table1[[#This Row],[Belastbaar loon]]-Table1[[#This Row],[Netto loon]])/Table1[[#This Row],[Belastbaar loon]]</f>
        <v>7.639417389522575E-2</v>
      </c>
      <c r="H682" s="14">
        <f t="shared" ca="1" si="5"/>
        <v>1117.6333</v>
      </c>
      <c r="I682" s="14">
        <f ca="1">IF(ROW()=2, Table1[[#This Row],[Netto loon]], INDIRECT(ADDRESS(ROW()-1,COLUMN(F:F))))</f>
        <v>13513.3667</v>
      </c>
      <c r="J682" s="6">
        <f ca="1">IF(ROW()=2, 0, Table1[[#This Row],[Belastbaar loon]]-INDIRECT(ADDRESS(ROW()-1,COLUMN(A:A))))</f>
        <v>10</v>
      </c>
      <c r="K682" s="6">
        <f ca="1">Table1[[#This Row],[Netto loon]]-Table1[[#This Row],[Netto vorige schijf]]</f>
        <v>9.1461999999992258</v>
      </c>
      <c r="L682" s="2">
        <f ca="1">(Table1[[#This Row],[Bruto tov vorige schijf]]-Table1[[#This Row],[Netto tov vorige schijf]])/MAX(Table1[[#This Row],[Bruto tov vorige schijf]],1)</f>
        <v>8.5380000000077422E-2</v>
      </c>
    </row>
    <row r="683" spans="1:12" x14ac:dyDescent="0.25">
      <c r="A683" s="14">
        <v>14651</v>
      </c>
      <c r="B683" s="6">
        <f>LoonHeffing2020(Table1[[#This Row],[Belastbaar loon]])</f>
        <v>5472.1485000000002</v>
      </c>
      <c r="C683" s="6">
        <f>AlgemeneHeffingsKorting2020(Table1[[#This Row],[Belastbaar loon]])</f>
        <v>2711</v>
      </c>
      <c r="D683" s="14">
        <f>ArbeidsKorting2020(Table1[[#This Row],[Belastbaar loon]])</f>
        <v>1641.8075999999999</v>
      </c>
      <c r="E683" s="14">
        <f>MAX(Table1[[#This Row],[Loonheffing]]-Table1[[#This Row],[Algemene Heffingskorting]]-Table1[[#This Row],[Arbeidskorting]],0)</f>
        <v>1119.3409000000004</v>
      </c>
      <c r="F683" s="6">
        <f>Table1[[#This Row],[Belastbaar loon]]-Table1[[#This Row],[Belasting]]</f>
        <v>13531.659099999999</v>
      </c>
      <c r="G683" s="2">
        <f>(Table1[[#This Row],[Belastbaar loon]]-Table1[[#This Row],[Netto loon]])/Table1[[#This Row],[Belastbaar loon]]</f>
        <v>7.6400307146269955E-2</v>
      </c>
      <c r="H683" s="14">
        <f t="shared" ca="1" si="5"/>
        <v>1118.4870999999998</v>
      </c>
      <c r="I683" s="14">
        <f ca="1">IF(ROW()=2, Table1[[#This Row],[Netto loon]], INDIRECT(ADDRESS(ROW()-1,COLUMN(F:F))))</f>
        <v>13522.5129</v>
      </c>
      <c r="J683" s="6">
        <f ca="1">IF(ROW()=2, 0, Table1[[#This Row],[Belastbaar loon]]-INDIRECT(ADDRESS(ROW()-1,COLUMN(A:A))))</f>
        <v>10</v>
      </c>
      <c r="K683" s="6">
        <f ca="1">Table1[[#This Row],[Netto loon]]-Table1[[#This Row],[Netto vorige schijf]]</f>
        <v>9.1461999999992258</v>
      </c>
      <c r="L683" s="2">
        <f ca="1">(Table1[[#This Row],[Bruto tov vorige schijf]]-Table1[[#This Row],[Netto tov vorige schijf]])/MAX(Table1[[#This Row],[Bruto tov vorige schijf]],1)</f>
        <v>8.5380000000077422E-2</v>
      </c>
    </row>
    <row r="684" spans="1:12" x14ac:dyDescent="0.25">
      <c r="A684" s="14">
        <v>14661</v>
      </c>
      <c r="B684" s="6">
        <f>LoonHeffing2020(Table1[[#This Row],[Belastbaar loon]])</f>
        <v>5475.8834999999999</v>
      </c>
      <c r="C684" s="6">
        <f>AlgemeneHeffingsKorting2020(Table1[[#This Row],[Belastbaar loon]])</f>
        <v>2711</v>
      </c>
      <c r="D684" s="14">
        <f>ArbeidsKorting2020(Table1[[#This Row],[Belastbaar loon]])</f>
        <v>1644.6887999999999</v>
      </c>
      <c r="E684" s="14">
        <f>MAX(Table1[[#This Row],[Loonheffing]]-Table1[[#This Row],[Algemene Heffingskorting]]-Table1[[#This Row],[Arbeidskorting]],0)</f>
        <v>1120.1947</v>
      </c>
      <c r="F684" s="6">
        <f>Table1[[#This Row],[Belastbaar loon]]-Table1[[#This Row],[Belasting]]</f>
        <v>13540.8053</v>
      </c>
      <c r="G684" s="2">
        <f>(Table1[[#This Row],[Belastbaar loon]]-Table1[[#This Row],[Netto loon]])/Table1[[#This Row],[Belastbaar loon]]</f>
        <v>7.6406432030557261E-2</v>
      </c>
      <c r="H684" s="14">
        <f t="shared" ca="1" si="5"/>
        <v>1119.3409000000004</v>
      </c>
      <c r="I684" s="14">
        <f ca="1">IF(ROW()=2, Table1[[#This Row],[Netto loon]], INDIRECT(ADDRESS(ROW()-1,COLUMN(F:F))))</f>
        <v>13531.659099999999</v>
      </c>
      <c r="J684" s="6">
        <f ca="1">IF(ROW()=2, 0, Table1[[#This Row],[Belastbaar loon]]-INDIRECT(ADDRESS(ROW()-1,COLUMN(A:A))))</f>
        <v>10</v>
      </c>
      <c r="K684" s="6">
        <f ca="1">Table1[[#This Row],[Netto loon]]-Table1[[#This Row],[Netto vorige schijf]]</f>
        <v>9.1462000000010448</v>
      </c>
      <c r="L684" s="2">
        <f ca="1">(Table1[[#This Row],[Bruto tov vorige schijf]]-Table1[[#This Row],[Netto tov vorige schijf]])/MAX(Table1[[#This Row],[Bruto tov vorige schijf]],1)</f>
        <v>8.5379999999895512E-2</v>
      </c>
    </row>
    <row r="685" spans="1:12" x14ac:dyDescent="0.25">
      <c r="A685" s="14">
        <v>14671</v>
      </c>
      <c r="B685" s="6">
        <f>LoonHeffing2020(Table1[[#This Row],[Belastbaar loon]])</f>
        <v>5479.6184999999996</v>
      </c>
      <c r="C685" s="6">
        <f>AlgemeneHeffingsKorting2020(Table1[[#This Row],[Belastbaar loon]])</f>
        <v>2711</v>
      </c>
      <c r="D685" s="14">
        <f>ArbeidsKorting2020(Table1[[#This Row],[Belastbaar loon]])</f>
        <v>1647.57</v>
      </c>
      <c r="E685" s="14">
        <f>MAX(Table1[[#This Row],[Loonheffing]]-Table1[[#This Row],[Algemene Heffingskorting]]-Table1[[#This Row],[Arbeidskorting]],0)</f>
        <v>1121.0484999999996</v>
      </c>
      <c r="F685" s="6">
        <f>Table1[[#This Row],[Belastbaar loon]]-Table1[[#This Row],[Belasting]]</f>
        <v>13549.951500000001</v>
      </c>
      <c r="G685" s="2">
        <f>(Table1[[#This Row],[Belastbaar loon]]-Table1[[#This Row],[Netto loon]])/Table1[[#This Row],[Belastbaar loon]]</f>
        <v>7.6412548565196581E-2</v>
      </c>
      <c r="H685" s="14">
        <f t="shared" ca="1" si="5"/>
        <v>1120.1947</v>
      </c>
      <c r="I685" s="14">
        <f ca="1">IF(ROW()=2, Table1[[#This Row],[Netto loon]], INDIRECT(ADDRESS(ROW()-1,COLUMN(F:F))))</f>
        <v>13540.8053</v>
      </c>
      <c r="J685" s="6">
        <f ca="1">IF(ROW()=2, 0, Table1[[#This Row],[Belastbaar loon]]-INDIRECT(ADDRESS(ROW()-1,COLUMN(A:A))))</f>
        <v>10</v>
      </c>
      <c r="K685" s="6">
        <f ca="1">Table1[[#This Row],[Netto loon]]-Table1[[#This Row],[Netto vorige schijf]]</f>
        <v>9.1462000000010448</v>
      </c>
      <c r="L685" s="2">
        <f ca="1">(Table1[[#This Row],[Bruto tov vorige schijf]]-Table1[[#This Row],[Netto tov vorige schijf]])/MAX(Table1[[#This Row],[Bruto tov vorige schijf]],1)</f>
        <v>8.5379999999895512E-2</v>
      </c>
    </row>
    <row r="686" spans="1:12" x14ac:dyDescent="0.25">
      <c r="A686" s="14">
        <v>14681</v>
      </c>
      <c r="B686" s="6">
        <f>LoonHeffing2020(Table1[[#This Row],[Belastbaar loon]])</f>
        <v>5483.3535000000002</v>
      </c>
      <c r="C686" s="6">
        <f>AlgemeneHeffingsKorting2020(Table1[[#This Row],[Belastbaar loon]])</f>
        <v>2711</v>
      </c>
      <c r="D686" s="14">
        <f>ArbeidsKorting2020(Table1[[#This Row],[Belastbaar loon]])</f>
        <v>1650.4512</v>
      </c>
      <c r="E686" s="14">
        <f>MAX(Table1[[#This Row],[Loonheffing]]-Table1[[#This Row],[Algemene Heffingskorting]]-Table1[[#This Row],[Arbeidskorting]],0)</f>
        <v>1121.9023000000002</v>
      </c>
      <c r="F686" s="6">
        <f>Table1[[#This Row],[Belastbaar loon]]-Table1[[#This Row],[Belasting]]</f>
        <v>13559.0977</v>
      </c>
      <c r="G686" s="2">
        <f>(Table1[[#This Row],[Belastbaar loon]]-Table1[[#This Row],[Netto loon]])/Table1[[#This Row],[Belastbaar loon]]</f>
        <v>7.6418656767250168E-2</v>
      </c>
      <c r="H686" s="14">
        <f t="shared" ca="1" si="5"/>
        <v>1121.0484999999996</v>
      </c>
      <c r="I686" s="14">
        <f ca="1">IF(ROW()=2, Table1[[#This Row],[Netto loon]], INDIRECT(ADDRESS(ROW()-1,COLUMN(F:F))))</f>
        <v>13549.951500000001</v>
      </c>
      <c r="J686" s="6">
        <f ca="1">IF(ROW()=2, 0, Table1[[#This Row],[Belastbaar loon]]-INDIRECT(ADDRESS(ROW()-1,COLUMN(A:A))))</f>
        <v>10</v>
      </c>
      <c r="K686" s="6">
        <f ca="1">Table1[[#This Row],[Netto loon]]-Table1[[#This Row],[Netto vorige schijf]]</f>
        <v>9.1461999999992258</v>
      </c>
      <c r="L686" s="2">
        <f ca="1">(Table1[[#This Row],[Bruto tov vorige schijf]]-Table1[[#This Row],[Netto tov vorige schijf]])/MAX(Table1[[#This Row],[Bruto tov vorige schijf]],1)</f>
        <v>8.5380000000077422E-2</v>
      </c>
    </row>
    <row r="687" spans="1:12" x14ac:dyDescent="0.25">
      <c r="A687" s="14">
        <v>14691</v>
      </c>
      <c r="B687" s="6">
        <f>LoonHeffing2020(Table1[[#This Row],[Belastbaar loon]])</f>
        <v>5487.0884999999998</v>
      </c>
      <c r="C687" s="6">
        <f>AlgemeneHeffingsKorting2020(Table1[[#This Row],[Belastbaar loon]])</f>
        <v>2711</v>
      </c>
      <c r="D687" s="14">
        <f>ArbeidsKorting2020(Table1[[#This Row],[Belastbaar loon]])</f>
        <v>1653.3324</v>
      </c>
      <c r="E687" s="14">
        <f>MAX(Table1[[#This Row],[Loonheffing]]-Table1[[#This Row],[Algemene Heffingskorting]]-Table1[[#This Row],[Arbeidskorting]],0)</f>
        <v>1122.7560999999998</v>
      </c>
      <c r="F687" s="6">
        <f>Table1[[#This Row],[Belastbaar loon]]-Table1[[#This Row],[Belasting]]</f>
        <v>13568.243899999999</v>
      </c>
      <c r="G687" s="2">
        <f>(Table1[[#This Row],[Belastbaar loon]]-Table1[[#This Row],[Netto loon]])/Table1[[#This Row],[Belastbaar loon]]</f>
        <v>7.6424756653733619E-2</v>
      </c>
      <c r="H687" s="14">
        <f t="shared" ca="1" si="5"/>
        <v>1121.9023000000002</v>
      </c>
      <c r="I687" s="14">
        <f ca="1">IF(ROW()=2, Table1[[#This Row],[Netto loon]], INDIRECT(ADDRESS(ROW()-1,COLUMN(F:F))))</f>
        <v>13559.0977</v>
      </c>
      <c r="J687" s="6">
        <f ca="1">IF(ROW()=2, 0, Table1[[#This Row],[Belastbaar loon]]-INDIRECT(ADDRESS(ROW()-1,COLUMN(A:A))))</f>
        <v>10</v>
      </c>
      <c r="K687" s="6">
        <f ca="1">Table1[[#This Row],[Netto loon]]-Table1[[#This Row],[Netto vorige schijf]]</f>
        <v>9.1461999999992258</v>
      </c>
      <c r="L687" s="2">
        <f ca="1">(Table1[[#This Row],[Bruto tov vorige schijf]]-Table1[[#This Row],[Netto tov vorige schijf]])/MAX(Table1[[#This Row],[Bruto tov vorige schijf]],1)</f>
        <v>8.5380000000077422E-2</v>
      </c>
    </row>
    <row r="688" spans="1:12" x14ac:dyDescent="0.25">
      <c r="A688" s="14">
        <v>14701</v>
      </c>
      <c r="B688" s="6">
        <f>LoonHeffing2020(Table1[[#This Row],[Belastbaar loon]])</f>
        <v>5490.8235000000004</v>
      </c>
      <c r="C688" s="6">
        <f>AlgemeneHeffingsKorting2020(Table1[[#This Row],[Belastbaar loon]])</f>
        <v>2711</v>
      </c>
      <c r="D688" s="14">
        <f>ArbeidsKorting2020(Table1[[#This Row],[Belastbaar loon]])</f>
        <v>1656.2136</v>
      </c>
      <c r="E688" s="14">
        <f>MAX(Table1[[#This Row],[Loonheffing]]-Table1[[#This Row],[Algemene Heffingskorting]]-Table1[[#This Row],[Arbeidskorting]],0)</f>
        <v>1123.6099000000004</v>
      </c>
      <c r="F688" s="6">
        <f>Table1[[#This Row],[Belastbaar loon]]-Table1[[#This Row],[Belasting]]</f>
        <v>13577.390100000001</v>
      </c>
      <c r="G688" s="2">
        <f>(Table1[[#This Row],[Belastbaar loon]]-Table1[[#This Row],[Netto loon]])/Table1[[#This Row],[Belastbaar loon]]</f>
        <v>7.6430848241616181E-2</v>
      </c>
      <c r="H688" s="14">
        <f t="shared" ca="1" si="5"/>
        <v>1122.7560999999998</v>
      </c>
      <c r="I688" s="14">
        <f ca="1">IF(ROW()=2, Table1[[#This Row],[Netto loon]], INDIRECT(ADDRESS(ROW()-1,COLUMN(F:F))))</f>
        <v>13568.243899999999</v>
      </c>
      <c r="J688" s="6">
        <f ca="1">IF(ROW()=2, 0, Table1[[#This Row],[Belastbaar loon]]-INDIRECT(ADDRESS(ROW()-1,COLUMN(A:A))))</f>
        <v>10</v>
      </c>
      <c r="K688" s="6">
        <f ca="1">Table1[[#This Row],[Netto loon]]-Table1[[#This Row],[Netto vorige schijf]]</f>
        <v>9.1462000000010448</v>
      </c>
      <c r="L688" s="2">
        <f ca="1">(Table1[[#This Row],[Bruto tov vorige schijf]]-Table1[[#This Row],[Netto tov vorige schijf]])/MAX(Table1[[#This Row],[Bruto tov vorige schijf]],1)</f>
        <v>8.5379999999895512E-2</v>
      </c>
    </row>
    <row r="689" spans="1:12" x14ac:dyDescent="0.25">
      <c r="A689" s="14">
        <v>14711</v>
      </c>
      <c r="B689" s="6">
        <f>LoonHeffing2020(Table1[[#This Row],[Belastbaar loon]])</f>
        <v>5494.5585000000001</v>
      </c>
      <c r="C689" s="6">
        <f>AlgemeneHeffingsKorting2020(Table1[[#This Row],[Belastbaar loon]])</f>
        <v>2711</v>
      </c>
      <c r="D689" s="14">
        <f>ArbeidsKorting2020(Table1[[#This Row],[Belastbaar loon]])</f>
        <v>1659.0947999999999</v>
      </c>
      <c r="E689" s="14">
        <f>MAX(Table1[[#This Row],[Loonheffing]]-Table1[[#This Row],[Algemene Heffingskorting]]-Table1[[#This Row],[Arbeidskorting]],0)</f>
        <v>1124.4637000000002</v>
      </c>
      <c r="F689" s="6">
        <f>Table1[[#This Row],[Belastbaar loon]]-Table1[[#This Row],[Belasting]]</f>
        <v>13586.5363</v>
      </c>
      <c r="G689" s="2">
        <f>(Table1[[#This Row],[Belastbaar loon]]-Table1[[#This Row],[Netto loon]])/Table1[[#This Row],[Belastbaar loon]]</f>
        <v>7.6436931547821371E-2</v>
      </c>
      <c r="H689" s="14">
        <f t="shared" ca="1" si="5"/>
        <v>1123.6099000000004</v>
      </c>
      <c r="I689" s="14">
        <f ca="1">IF(ROW()=2, Table1[[#This Row],[Netto loon]], INDIRECT(ADDRESS(ROW()-1,COLUMN(F:F))))</f>
        <v>13577.390100000001</v>
      </c>
      <c r="J689" s="6">
        <f ca="1">IF(ROW()=2, 0, Table1[[#This Row],[Belastbaar loon]]-INDIRECT(ADDRESS(ROW()-1,COLUMN(A:A))))</f>
        <v>10</v>
      </c>
      <c r="K689" s="6">
        <f ca="1">Table1[[#This Row],[Netto loon]]-Table1[[#This Row],[Netto vorige schijf]]</f>
        <v>9.1461999999992258</v>
      </c>
      <c r="L689" s="2">
        <f ca="1">(Table1[[#This Row],[Bruto tov vorige schijf]]-Table1[[#This Row],[Netto tov vorige schijf]])/MAX(Table1[[#This Row],[Bruto tov vorige schijf]],1)</f>
        <v>8.5380000000077422E-2</v>
      </c>
    </row>
    <row r="690" spans="1:12" x14ac:dyDescent="0.25">
      <c r="A690" s="14">
        <v>14721</v>
      </c>
      <c r="B690" s="6">
        <f>LoonHeffing2020(Table1[[#This Row],[Belastbaar loon]])</f>
        <v>5498.2934999999998</v>
      </c>
      <c r="C690" s="6">
        <f>AlgemeneHeffingsKorting2020(Table1[[#This Row],[Belastbaar loon]])</f>
        <v>2711</v>
      </c>
      <c r="D690" s="14">
        <f>ArbeidsKorting2020(Table1[[#This Row],[Belastbaar loon]])</f>
        <v>1661.9759999999999</v>
      </c>
      <c r="E690" s="14">
        <f>MAX(Table1[[#This Row],[Loonheffing]]-Table1[[#This Row],[Algemene Heffingskorting]]-Table1[[#This Row],[Arbeidskorting]],0)</f>
        <v>1125.3174999999999</v>
      </c>
      <c r="F690" s="6">
        <f>Table1[[#This Row],[Belastbaar loon]]-Table1[[#This Row],[Belasting]]</f>
        <v>13595.682500000001</v>
      </c>
      <c r="G690" s="2">
        <f>(Table1[[#This Row],[Belastbaar loon]]-Table1[[#This Row],[Netto loon]])/Table1[[#This Row],[Belastbaar loon]]</f>
        <v>7.6443006589226217E-2</v>
      </c>
      <c r="H690" s="14">
        <f t="shared" ca="1" si="5"/>
        <v>1124.4637000000002</v>
      </c>
      <c r="I690" s="14">
        <f ca="1">IF(ROW()=2, Table1[[#This Row],[Netto loon]], INDIRECT(ADDRESS(ROW()-1,COLUMN(F:F))))</f>
        <v>13586.5363</v>
      </c>
      <c r="J690" s="6">
        <f ca="1">IF(ROW()=2, 0, Table1[[#This Row],[Belastbaar loon]]-INDIRECT(ADDRESS(ROW()-1,COLUMN(A:A))))</f>
        <v>10</v>
      </c>
      <c r="K690" s="6">
        <f ca="1">Table1[[#This Row],[Netto loon]]-Table1[[#This Row],[Netto vorige schijf]]</f>
        <v>9.1462000000010448</v>
      </c>
      <c r="L690" s="2">
        <f ca="1">(Table1[[#This Row],[Bruto tov vorige schijf]]-Table1[[#This Row],[Netto tov vorige schijf]])/MAX(Table1[[#This Row],[Bruto tov vorige schijf]],1)</f>
        <v>8.5379999999895512E-2</v>
      </c>
    </row>
    <row r="691" spans="1:12" x14ac:dyDescent="0.25">
      <c r="A691" s="14">
        <v>14731</v>
      </c>
      <c r="B691" s="6">
        <f>LoonHeffing2020(Table1[[#This Row],[Belastbaar loon]])</f>
        <v>5502.0285000000003</v>
      </c>
      <c r="C691" s="6">
        <f>AlgemeneHeffingsKorting2020(Table1[[#This Row],[Belastbaar loon]])</f>
        <v>2711</v>
      </c>
      <c r="D691" s="14">
        <f>ArbeidsKorting2020(Table1[[#This Row],[Belastbaar loon]])</f>
        <v>1664.8571999999999</v>
      </c>
      <c r="E691" s="14">
        <f>MAX(Table1[[#This Row],[Loonheffing]]-Table1[[#This Row],[Algemene Heffingskorting]]-Table1[[#This Row],[Arbeidskorting]],0)</f>
        <v>1126.1713000000004</v>
      </c>
      <c r="F691" s="6">
        <f>Table1[[#This Row],[Belastbaar loon]]-Table1[[#This Row],[Belasting]]</f>
        <v>13604.8287</v>
      </c>
      <c r="G691" s="2">
        <f>(Table1[[#This Row],[Belastbaar loon]]-Table1[[#This Row],[Netto loon]])/Table1[[#This Row],[Belastbaar loon]]</f>
        <v>7.6449073382662408E-2</v>
      </c>
      <c r="H691" s="14">
        <f t="shared" ca="1" si="5"/>
        <v>1125.3174999999999</v>
      </c>
      <c r="I691" s="14">
        <f ca="1">IF(ROW()=2, Table1[[#This Row],[Netto loon]], INDIRECT(ADDRESS(ROW()-1,COLUMN(F:F))))</f>
        <v>13595.682500000001</v>
      </c>
      <c r="J691" s="6">
        <f ca="1">IF(ROW()=2, 0, Table1[[#This Row],[Belastbaar loon]]-INDIRECT(ADDRESS(ROW()-1,COLUMN(A:A))))</f>
        <v>10</v>
      </c>
      <c r="K691" s="6">
        <f ca="1">Table1[[#This Row],[Netto loon]]-Table1[[#This Row],[Netto vorige schijf]]</f>
        <v>9.1461999999992258</v>
      </c>
      <c r="L691" s="2">
        <f ca="1">(Table1[[#This Row],[Bruto tov vorige schijf]]-Table1[[#This Row],[Netto tov vorige schijf]])/MAX(Table1[[#This Row],[Bruto tov vorige schijf]],1)</f>
        <v>8.5380000000077422E-2</v>
      </c>
    </row>
    <row r="692" spans="1:12" x14ac:dyDescent="0.25">
      <c r="A692" s="14">
        <v>14741</v>
      </c>
      <c r="B692" s="6">
        <f>LoonHeffing2020(Table1[[#This Row],[Belastbaar loon]])</f>
        <v>5505.7635</v>
      </c>
      <c r="C692" s="6">
        <f>AlgemeneHeffingsKorting2020(Table1[[#This Row],[Belastbaar loon]])</f>
        <v>2711</v>
      </c>
      <c r="D692" s="14">
        <f>ArbeidsKorting2020(Table1[[#This Row],[Belastbaar loon]])</f>
        <v>1667.7384</v>
      </c>
      <c r="E692" s="14">
        <f>MAX(Table1[[#This Row],[Loonheffing]]-Table1[[#This Row],[Algemene Heffingskorting]]-Table1[[#This Row],[Arbeidskorting]],0)</f>
        <v>1127.0251000000001</v>
      </c>
      <c r="F692" s="6">
        <f>Table1[[#This Row],[Belastbaar loon]]-Table1[[#This Row],[Belasting]]</f>
        <v>13613.974899999999</v>
      </c>
      <c r="G692" s="2">
        <f>(Table1[[#This Row],[Belastbaar loon]]-Table1[[#This Row],[Netto loon]])/Table1[[#This Row],[Belastbaar loon]]</f>
        <v>7.6455131944915586E-2</v>
      </c>
      <c r="H692" s="14">
        <f t="shared" ca="1" si="5"/>
        <v>1126.1713000000004</v>
      </c>
      <c r="I692" s="14">
        <f ca="1">IF(ROW()=2, Table1[[#This Row],[Netto loon]], INDIRECT(ADDRESS(ROW()-1,COLUMN(F:F))))</f>
        <v>13604.8287</v>
      </c>
      <c r="J692" s="6">
        <f ca="1">IF(ROW()=2, 0, Table1[[#This Row],[Belastbaar loon]]-INDIRECT(ADDRESS(ROW()-1,COLUMN(A:A))))</f>
        <v>10</v>
      </c>
      <c r="K692" s="6">
        <f ca="1">Table1[[#This Row],[Netto loon]]-Table1[[#This Row],[Netto vorige schijf]]</f>
        <v>9.1461999999992258</v>
      </c>
      <c r="L692" s="2">
        <f ca="1">(Table1[[#This Row],[Bruto tov vorige schijf]]-Table1[[#This Row],[Netto tov vorige schijf]])/MAX(Table1[[#This Row],[Bruto tov vorige schijf]],1)</f>
        <v>8.5380000000077422E-2</v>
      </c>
    </row>
    <row r="693" spans="1:12" x14ac:dyDescent="0.25">
      <c r="A693" s="14">
        <v>14751</v>
      </c>
      <c r="B693" s="6">
        <f>LoonHeffing2020(Table1[[#This Row],[Belastbaar loon]])</f>
        <v>5509.4984999999997</v>
      </c>
      <c r="C693" s="6">
        <f>AlgemeneHeffingsKorting2020(Table1[[#This Row],[Belastbaar loon]])</f>
        <v>2711</v>
      </c>
      <c r="D693" s="14">
        <f>ArbeidsKorting2020(Table1[[#This Row],[Belastbaar loon]])</f>
        <v>1670.6196</v>
      </c>
      <c r="E693" s="14">
        <f>MAX(Table1[[#This Row],[Loonheffing]]-Table1[[#This Row],[Algemene Heffingskorting]]-Table1[[#This Row],[Arbeidskorting]],0)</f>
        <v>1127.8788999999997</v>
      </c>
      <c r="F693" s="6">
        <f>Table1[[#This Row],[Belastbaar loon]]-Table1[[#This Row],[Belasting]]</f>
        <v>13623.1211</v>
      </c>
      <c r="G693" s="2">
        <f>(Table1[[#This Row],[Belastbaar loon]]-Table1[[#This Row],[Netto loon]])/Table1[[#This Row],[Belastbaar loon]]</f>
        <v>7.6461182292725902E-2</v>
      </c>
      <c r="H693" s="14">
        <f t="shared" ca="1" si="5"/>
        <v>1127.0251000000001</v>
      </c>
      <c r="I693" s="14">
        <f ca="1">IF(ROW()=2, Table1[[#This Row],[Netto loon]], INDIRECT(ADDRESS(ROW()-1,COLUMN(F:F))))</f>
        <v>13613.974899999999</v>
      </c>
      <c r="J693" s="6">
        <f ca="1">IF(ROW()=2, 0, Table1[[#This Row],[Belastbaar loon]]-INDIRECT(ADDRESS(ROW()-1,COLUMN(A:A))))</f>
        <v>10</v>
      </c>
      <c r="K693" s="6">
        <f ca="1">Table1[[#This Row],[Netto loon]]-Table1[[#This Row],[Netto vorige schijf]]</f>
        <v>9.1462000000010448</v>
      </c>
      <c r="L693" s="2">
        <f ca="1">(Table1[[#This Row],[Bruto tov vorige schijf]]-Table1[[#This Row],[Netto tov vorige schijf]])/MAX(Table1[[#This Row],[Bruto tov vorige schijf]],1)</f>
        <v>8.5379999999895512E-2</v>
      </c>
    </row>
    <row r="694" spans="1:12" x14ac:dyDescent="0.25">
      <c r="A694" s="14">
        <v>14761</v>
      </c>
      <c r="B694" s="6">
        <f>LoonHeffing2020(Table1[[#This Row],[Belastbaar loon]])</f>
        <v>5513.2335000000003</v>
      </c>
      <c r="C694" s="6">
        <f>AlgemeneHeffingsKorting2020(Table1[[#This Row],[Belastbaar loon]])</f>
        <v>2711</v>
      </c>
      <c r="D694" s="14">
        <f>ArbeidsKorting2020(Table1[[#This Row],[Belastbaar loon]])</f>
        <v>1673.5008</v>
      </c>
      <c r="E694" s="14">
        <f>MAX(Table1[[#This Row],[Loonheffing]]-Table1[[#This Row],[Algemene Heffingskorting]]-Table1[[#This Row],[Arbeidskorting]],0)</f>
        <v>1128.7327000000002</v>
      </c>
      <c r="F694" s="6">
        <f>Table1[[#This Row],[Belastbaar loon]]-Table1[[#This Row],[Belasting]]</f>
        <v>13632.2673</v>
      </c>
      <c r="G694" s="2">
        <f>(Table1[[#This Row],[Belastbaar loon]]-Table1[[#This Row],[Netto loon]])/Table1[[#This Row],[Belastbaar loon]]</f>
        <v>7.6467224442788459E-2</v>
      </c>
      <c r="H694" s="14">
        <f t="shared" ca="1" si="5"/>
        <v>1127.8788999999997</v>
      </c>
      <c r="I694" s="14">
        <f ca="1">IF(ROW()=2, Table1[[#This Row],[Netto loon]], INDIRECT(ADDRESS(ROW()-1,COLUMN(F:F))))</f>
        <v>13623.1211</v>
      </c>
      <c r="J694" s="6">
        <f ca="1">IF(ROW()=2, 0, Table1[[#This Row],[Belastbaar loon]]-INDIRECT(ADDRESS(ROW()-1,COLUMN(A:A))))</f>
        <v>10</v>
      </c>
      <c r="K694" s="6">
        <f ca="1">Table1[[#This Row],[Netto loon]]-Table1[[#This Row],[Netto vorige schijf]]</f>
        <v>9.1461999999992258</v>
      </c>
      <c r="L694" s="2">
        <f ca="1">(Table1[[#This Row],[Bruto tov vorige schijf]]-Table1[[#This Row],[Netto tov vorige schijf]])/MAX(Table1[[#This Row],[Bruto tov vorige schijf]],1)</f>
        <v>8.5380000000077422E-2</v>
      </c>
    </row>
    <row r="695" spans="1:12" x14ac:dyDescent="0.25">
      <c r="A695" s="14">
        <v>14771</v>
      </c>
      <c r="B695" s="6">
        <f>LoonHeffing2020(Table1[[#This Row],[Belastbaar loon]])</f>
        <v>5516.9684999999999</v>
      </c>
      <c r="C695" s="6">
        <f>AlgemeneHeffingsKorting2020(Table1[[#This Row],[Belastbaar loon]])</f>
        <v>2711</v>
      </c>
      <c r="D695" s="14">
        <f>ArbeidsKorting2020(Table1[[#This Row],[Belastbaar loon]])</f>
        <v>1676.3819999999998</v>
      </c>
      <c r="E695" s="14">
        <f>MAX(Table1[[#This Row],[Loonheffing]]-Table1[[#This Row],[Algemene Heffingskorting]]-Table1[[#This Row],[Arbeidskorting]],0)</f>
        <v>1129.5865000000001</v>
      </c>
      <c r="F695" s="6">
        <f>Table1[[#This Row],[Belastbaar loon]]-Table1[[#This Row],[Belasting]]</f>
        <v>13641.413500000001</v>
      </c>
      <c r="G695" s="2">
        <f>(Table1[[#This Row],[Belastbaar loon]]-Table1[[#This Row],[Netto loon]])/Table1[[#This Row],[Belastbaar loon]]</f>
        <v>7.6473258411752718E-2</v>
      </c>
      <c r="H695" s="14">
        <f t="shared" ca="1" si="5"/>
        <v>1128.7327000000002</v>
      </c>
      <c r="I695" s="14">
        <f ca="1">IF(ROW()=2, Table1[[#This Row],[Netto loon]], INDIRECT(ADDRESS(ROW()-1,COLUMN(F:F))))</f>
        <v>13632.2673</v>
      </c>
      <c r="J695" s="6">
        <f ca="1">IF(ROW()=2, 0, Table1[[#This Row],[Belastbaar loon]]-INDIRECT(ADDRESS(ROW()-1,COLUMN(A:A))))</f>
        <v>10</v>
      </c>
      <c r="K695" s="6">
        <f ca="1">Table1[[#This Row],[Netto loon]]-Table1[[#This Row],[Netto vorige schijf]]</f>
        <v>9.1462000000010448</v>
      </c>
      <c r="L695" s="2">
        <f ca="1">(Table1[[#This Row],[Bruto tov vorige schijf]]-Table1[[#This Row],[Netto tov vorige schijf]])/MAX(Table1[[#This Row],[Bruto tov vorige schijf]],1)</f>
        <v>8.5379999999895512E-2</v>
      </c>
    </row>
    <row r="696" spans="1:12" x14ac:dyDescent="0.25">
      <c r="A696" s="14">
        <v>14781</v>
      </c>
      <c r="B696" s="6">
        <f>LoonHeffing2020(Table1[[#This Row],[Belastbaar loon]])</f>
        <v>5520.7034999999996</v>
      </c>
      <c r="C696" s="6">
        <f>AlgemeneHeffingsKorting2020(Table1[[#This Row],[Belastbaar loon]])</f>
        <v>2711</v>
      </c>
      <c r="D696" s="14">
        <f>ArbeidsKorting2020(Table1[[#This Row],[Belastbaar loon]])</f>
        <v>1679.2631999999999</v>
      </c>
      <c r="E696" s="14">
        <f>MAX(Table1[[#This Row],[Loonheffing]]-Table1[[#This Row],[Algemene Heffingskorting]]-Table1[[#This Row],[Arbeidskorting]],0)</f>
        <v>1130.4402999999998</v>
      </c>
      <c r="F696" s="6">
        <f>Table1[[#This Row],[Belastbaar loon]]-Table1[[#This Row],[Belasting]]</f>
        <v>13650.5597</v>
      </c>
      <c r="G696" s="2">
        <f>(Table1[[#This Row],[Belastbaar loon]]-Table1[[#This Row],[Netto loon]])/Table1[[#This Row],[Belastbaar loon]]</f>
        <v>7.6479284216223548E-2</v>
      </c>
      <c r="H696" s="14">
        <f t="shared" ca="1" si="5"/>
        <v>1129.5865000000001</v>
      </c>
      <c r="I696" s="14">
        <f ca="1">IF(ROW()=2, Table1[[#This Row],[Netto loon]], INDIRECT(ADDRESS(ROW()-1,COLUMN(F:F))))</f>
        <v>13641.413500000001</v>
      </c>
      <c r="J696" s="6">
        <f ca="1">IF(ROW()=2, 0, Table1[[#This Row],[Belastbaar loon]]-INDIRECT(ADDRESS(ROW()-1,COLUMN(A:A))))</f>
        <v>10</v>
      </c>
      <c r="K696" s="6">
        <f ca="1">Table1[[#This Row],[Netto loon]]-Table1[[#This Row],[Netto vorige schijf]]</f>
        <v>9.1461999999992258</v>
      </c>
      <c r="L696" s="2">
        <f ca="1">(Table1[[#This Row],[Bruto tov vorige schijf]]-Table1[[#This Row],[Netto tov vorige schijf]])/MAX(Table1[[#This Row],[Bruto tov vorige schijf]],1)</f>
        <v>8.5380000000077422E-2</v>
      </c>
    </row>
    <row r="697" spans="1:12" x14ac:dyDescent="0.25">
      <c r="A697" s="14">
        <v>14791</v>
      </c>
      <c r="B697" s="6">
        <f>LoonHeffing2020(Table1[[#This Row],[Belastbaar loon]])</f>
        <v>5524.4385000000002</v>
      </c>
      <c r="C697" s="6">
        <f>AlgemeneHeffingsKorting2020(Table1[[#This Row],[Belastbaar loon]])</f>
        <v>2711</v>
      </c>
      <c r="D697" s="14">
        <f>ArbeidsKorting2020(Table1[[#This Row],[Belastbaar loon]])</f>
        <v>1682.1443999999999</v>
      </c>
      <c r="E697" s="14">
        <f>MAX(Table1[[#This Row],[Loonheffing]]-Table1[[#This Row],[Algemene Heffingskorting]]-Table1[[#This Row],[Arbeidskorting]],0)</f>
        <v>1131.2941000000003</v>
      </c>
      <c r="F697" s="6">
        <f>Table1[[#This Row],[Belastbaar loon]]-Table1[[#This Row],[Belasting]]</f>
        <v>13659.705899999999</v>
      </c>
      <c r="G697" s="2">
        <f>(Table1[[#This Row],[Belastbaar loon]]-Table1[[#This Row],[Netto loon]])/Table1[[#This Row],[Belastbaar loon]]</f>
        <v>7.6485301872760522E-2</v>
      </c>
      <c r="H697" s="14">
        <f t="shared" ca="1" si="5"/>
        <v>1130.4402999999998</v>
      </c>
      <c r="I697" s="14">
        <f ca="1">IF(ROW()=2, Table1[[#This Row],[Netto loon]], INDIRECT(ADDRESS(ROW()-1,COLUMN(F:F))))</f>
        <v>13650.5597</v>
      </c>
      <c r="J697" s="6">
        <f ca="1">IF(ROW()=2, 0, Table1[[#This Row],[Belastbaar loon]]-INDIRECT(ADDRESS(ROW()-1,COLUMN(A:A))))</f>
        <v>10</v>
      </c>
      <c r="K697" s="6">
        <f ca="1">Table1[[#This Row],[Netto loon]]-Table1[[#This Row],[Netto vorige schijf]]</f>
        <v>9.1461999999992258</v>
      </c>
      <c r="L697" s="2">
        <f ca="1">(Table1[[#This Row],[Bruto tov vorige schijf]]-Table1[[#This Row],[Netto tov vorige schijf]])/MAX(Table1[[#This Row],[Bruto tov vorige schijf]],1)</f>
        <v>8.5380000000077422E-2</v>
      </c>
    </row>
    <row r="698" spans="1:12" x14ac:dyDescent="0.25">
      <c r="A698" s="14">
        <v>14801</v>
      </c>
      <c r="B698" s="6">
        <f>LoonHeffing2020(Table1[[#This Row],[Belastbaar loon]])</f>
        <v>5528.1734999999999</v>
      </c>
      <c r="C698" s="6">
        <f>AlgemeneHeffingsKorting2020(Table1[[#This Row],[Belastbaar loon]])</f>
        <v>2711</v>
      </c>
      <c r="D698" s="14">
        <f>ArbeidsKorting2020(Table1[[#This Row],[Belastbaar loon]])</f>
        <v>1685.0255999999999</v>
      </c>
      <c r="E698" s="14">
        <f>MAX(Table1[[#This Row],[Loonheffing]]-Table1[[#This Row],[Algemene Heffingskorting]]-Table1[[#This Row],[Arbeidskorting]],0)</f>
        <v>1132.1478999999999</v>
      </c>
      <c r="F698" s="6">
        <f>Table1[[#This Row],[Belastbaar loon]]-Table1[[#This Row],[Belasting]]</f>
        <v>13668.8521</v>
      </c>
      <c r="G698" s="2">
        <f>(Table1[[#This Row],[Belastbaar loon]]-Table1[[#This Row],[Netto loon]])/Table1[[#This Row],[Belastbaar loon]]</f>
        <v>7.6491311397878514E-2</v>
      </c>
      <c r="H698" s="14">
        <f t="shared" ca="1" si="5"/>
        <v>1131.2941000000003</v>
      </c>
      <c r="I698" s="14">
        <f ca="1">IF(ROW()=2, Table1[[#This Row],[Netto loon]], INDIRECT(ADDRESS(ROW()-1,COLUMN(F:F))))</f>
        <v>13659.705899999999</v>
      </c>
      <c r="J698" s="6">
        <f ca="1">IF(ROW()=2, 0, Table1[[#This Row],[Belastbaar loon]]-INDIRECT(ADDRESS(ROW()-1,COLUMN(A:A))))</f>
        <v>10</v>
      </c>
      <c r="K698" s="6">
        <f ca="1">Table1[[#This Row],[Netto loon]]-Table1[[#This Row],[Netto vorige schijf]]</f>
        <v>9.1462000000010448</v>
      </c>
      <c r="L698" s="2">
        <f ca="1">(Table1[[#This Row],[Bruto tov vorige schijf]]-Table1[[#This Row],[Netto tov vorige schijf]])/MAX(Table1[[#This Row],[Bruto tov vorige schijf]],1)</f>
        <v>8.5379999999895512E-2</v>
      </c>
    </row>
    <row r="699" spans="1:12" x14ac:dyDescent="0.25">
      <c r="A699" s="14">
        <v>14811</v>
      </c>
      <c r="B699" s="6">
        <f>LoonHeffing2020(Table1[[#This Row],[Belastbaar loon]])</f>
        <v>5531.9084999999995</v>
      </c>
      <c r="C699" s="6">
        <f>AlgemeneHeffingsKorting2020(Table1[[#This Row],[Belastbaar loon]])</f>
        <v>2711</v>
      </c>
      <c r="D699" s="14">
        <f>ArbeidsKorting2020(Table1[[#This Row],[Belastbaar loon]])</f>
        <v>1687.9068</v>
      </c>
      <c r="E699" s="14">
        <f>MAX(Table1[[#This Row],[Loonheffing]]-Table1[[#This Row],[Algemene Heffingskorting]]-Table1[[#This Row],[Arbeidskorting]],0)</f>
        <v>1133.0016999999996</v>
      </c>
      <c r="F699" s="6">
        <f>Table1[[#This Row],[Belastbaar loon]]-Table1[[#This Row],[Belasting]]</f>
        <v>13677.998300000001</v>
      </c>
      <c r="G699" s="2">
        <f>(Table1[[#This Row],[Belastbaar loon]]-Table1[[#This Row],[Netto loon]])/Table1[[#This Row],[Belastbaar loon]]</f>
        <v>7.6497312808048001E-2</v>
      </c>
      <c r="H699" s="14">
        <f t="shared" ca="1" si="5"/>
        <v>1132.1478999999999</v>
      </c>
      <c r="I699" s="14">
        <f ca="1">IF(ROW()=2, Table1[[#This Row],[Netto loon]], INDIRECT(ADDRESS(ROW()-1,COLUMN(F:F))))</f>
        <v>13668.8521</v>
      </c>
      <c r="J699" s="6">
        <f ca="1">IF(ROW()=2, 0, Table1[[#This Row],[Belastbaar loon]]-INDIRECT(ADDRESS(ROW()-1,COLUMN(A:A))))</f>
        <v>10</v>
      </c>
      <c r="K699" s="6">
        <f ca="1">Table1[[#This Row],[Netto loon]]-Table1[[#This Row],[Netto vorige schijf]]</f>
        <v>9.1462000000010448</v>
      </c>
      <c r="L699" s="2">
        <f ca="1">(Table1[[#This Row],[Bruto tov vorige schijf]]-Table1[[#This Row],[Netto tov vorige schijf]])/MAX(Table1[[#This Row],[Bruto tov vorige schijf]],1)</f>
        <v>8.5379999999895512E-2</v>
      </c>
    </row>
    <row r="700" spans="1:12" x14ac:dyDescent="0.25">
      <c r="A700" s="14">
        <v>14821</v>
      </c>
      <c r="B700" s="6">
        <f>LoonHeffing2020(Table1[[#This Row],[Belastbaar loon]])</f>
        <v>5535.6435000000001</v>
      </c>
      <c r="C700" s="6">
        <f>AlgemeneHeffingsKorting2020(Table1[[#This Row],[Belastbaar loon]])</f>
        <v>2711</v>
      </c>
      <c r="D700" s="14">
        <f>ArbeidsKorting2020(Table1[[#This Row],[Belastbaar loon]])</f>
        <v>1690.788</v>
      </c>
      <c r="E700" s="14">
        <f>MAX(Table1[[#This Row],[Loonheffing]]-Table1[[#This Row],[Algemene Heffingskorting]]-Table1[[#This Row],[Arbeidskorting]],0)</f>
        <v>1133.8555000000001</v>
      </c>
      <c r="F700" s="6">
        <f>Table1[[#This Row],[Belastbaar loon]]-Table1[[#This Row],[Belasting]]</f>
        <v>13687.1445</v>
      </c>
      <c r="G700" s="2">
        <f>(Table1[[#This Row],[Belastbaar loon]]-Table1[[#This Row],[Netto loon]])/Table1[[#This Row],[Belastbaar loon]]</f>
        <v>7.6503306119695011E-2</v>
      </c>
      <c r="H700" s="14">
        <f t="shared" ca="1" si="5"/>
        <v>1133.0016999999996</v>
      </c>
      <c r="I700" s="14">
        <f ca="1">IF(ROW()=2, Table1[[#This Row],[Netto loon]], INDIRECT(ADDRESS(ROW()-1,COLUMN(F:F))))</f>
        <v>13677.998300000001</v>
      </c>
      <c r="J700" s="6">
        <f ca="1">IF(ROW()=2, 0, Table1[[#This Row],[Belastbaar loon]]-INDIRECT(ADDRESS(ROW()-1,COLUMN(A:A))))</f>
        <v>10</v>
      </c>
      <c r="K700" s="6">
        <f ca="1">Table1[[#This Row],[Netto loon]]-Table1[[#This Row],[Netto vorige schijf]]</f>
        <v>9.1461999999992258</v>
      </c>
      <c r="L700" s="2">
        <f ca="1">(Table1[[#This Row],[Bruto tov vorige schijf]]-Table1[[#This Row],[Netto tov vorige schijf]])/MAX(Table1[[#This Row],[Bruto tov vorige schijf]],1)</f>
        <v>8.5380000000077422E-2</v>
      </c>
    </row>
    <row r="701" spans="1:12" x14ac:dyDescent="0.25">
      <c r="A701" s="14">
        <v>14831</v>
      </c>
      <c r="B701" s="6">
        <f>LoonHeffing2020(Table1[[#This Row],[Belastbaar loon]])</f>
        <v>5539.3784999999998</v>
      </c>
      <c r="C701" s="6">
        <f>AlgemeneHeffingsKorting2020(Table1[[#This Row],[Belastbaar loon]])</f>
        <v>2711</v>
      </c>
      <c r="D701" s="14">
        <f>ArbeidsKorting2020(Table1[[#This Row],[Belastbaar loon]])</f>
        <v>1693.6692</v>
      </c>
      <c r="E701" s="14">
        <f>MAX(Table1[[#This Row],[Loonheffing]]-Table1[[#This Row],[Algemene Heffingskorting]]-Table1[[#This Row],[Arbeidskorting]],0)</f>
        <v>1134.7092999999998</v>
      </c>
      <c r="F701" s="6">
        <f>Table1[[#This Row],[Belastbaar loon]]-Table1[[#This Row],[Belasting]]</f>
        <v>13696.2907</v>
      </c>
      <c r="G701" s="2">
        <f>(Table1[[#This Row],[Belastbaar loon]]-Table1[[#This Row],[Netto loon]])/Table1[[#This Row],[Belastbaar loon]]</f>
        <v>7.6509291349201022E-2</v>
      </c>
      <c r="H701" s="14">
        <f t="shared" ca="1" si="5"/>
        <v>1133.8555000000001</v>
      </c>
      <c r="I701" s="14">
        <f ca="1">IF(ROW()=2, Table1[[#This Row],[Netto loon]], INDIRECT(ADDRESS(ROW()-1,COLUMN(F:F))))</f>
        <v>13687.1445</v>
      </c>
      <c r="J701" s="6">
        <f ca="1">IF(ROW()=2, 0, Table1[[#This Row],[Belastbaar loon]]-INDIRECT(ADDRESS(ROW()-1,COLUMN(A:A))))</f>
        <v>10</v>
      </c>
      <c r="K701" s="6">
        <f ca="1">Table1[[#This Row],[Netto loon]]-Table1[[#This Row],[Netto vorige schijf]]</f>
        <v>9.1461999999992258</v>
      </c>
      <c r="L701" s="2">
        <f ca="1">(Table1[[#This Row],[Bruto tov vorige schijf]]-Table1[[#This Row],[Netto tov vorige schijf]])/MAX(Table1[[#This Row],[Bruto tov vorige schijf]],1)</f>
        <v>8.5380000000077422E-2</v>
      </c>
    </row>
    <row r="702" spans="1:12" x14ac:dyDescent="0.25">
      <c r="A702" s="14">
        <v>14841</v>
      </c>
      <c r="B702" s="6">
        <f>LoonHeffing2020(Table1[[#This Row],[Belastbaar loon]])</f>
        <v>5543.1135000000004</v>
      </c>
      <c r="C702" s="6">
        <f>AlgemeneHeffingsKorting2020(Table1[[#This Row],[Belastbaar loon]])</f>
        <v>2711</v>
      </c>
      <c r="D702" s="14">
        <f>ArbeidsKorting2020(Table1[[#This Row],[Belastbaar loon]])</f>
        <v>1696.5503999999999</v>
      </c>
      <c r="E702" s="14">
        <f>MAX(Table1[[#This Row],[Loonheffing]]-Table1[[#This Row],[Algemene Heffingskorting]]-Table1[[#This Row],[Arbeidskorting]],0)</f>
        <v>1135.5631000000005</v>
      </c>
      <c r="F702" s="6">
        <f>Table1[[#This Row],[Belastbaar loon]]-Table1[[#This Row],[Belasting]]</f>
        <v>13705.436899999999</v>
      </c>
      <c r="G702" s="2">
        <f>(Table1[[#This Row],[Belastbaar loon]]-Table1[[#This Row],[Netto loon]])/Table1[[#This Row],[Belastbaar loon]]</f>
        <v>7.6515268512903523E-2</v>
      </c>
      <c r="H702" s="14">
        <f t="shared" ca="1" si="5"/>
        <v>1134.7092999999998</v>
      </c>
      <c r="I702" s="14">
        <f ca="1">IF(ROW()=2, Table1[[#This Row],[Netto loon]], INDIRECT(ADDRESS(ROW()-1,COLUMN(F:F))))</f>
        <v>13696.2907</v>
      </c>
      <c r="J702" s="6">
        <f ca="1">IF(ROW()=2, 0, Table1[[#This Row],[Belastbaar loon]]-INDIRECT(ADDRESS(ROW()-1,COLUMN(A:A))))</f>
        <v>10</v>
      </c>
      <c r="K702" s="6">
        <f ca="1">Table1[[#This Row],[Netto loon]]-Table1[[#This Row],[Netto vorige schijf]]</f>
        <v>9.1461999999992258</v>
      </c>
      <c r="L702" s="2">
        <f ca="1">(Table1[[#This Row],[Bruto tov vorige schijf]]-Table1[[#This Row],[Netto tov vorige schijf]])/MAX(Table1[[#This Row],[Bruto tov vorige schijf]],1)</f>
        <v>8.5380000000077422E-2</v>
      </c>
    </row>
    <row r="703" spans="1:12" x14ac:dyDescent="0.25">
      <c r="A703" s="14">
        <v>14851</v>
      </c>
      <c r="B703" s="6">
        <f>LoonHeffing2020(Table1[[#This Row],[Belastbaar loon]])</f>
        <v>5546.8485000000001</v>
      </c>
      <c r="C703" s="6">
        <f>AlgemeneHeffingsKorting2020(Table1[[#This Row],[Belastbaar loon]])</f>
        <v>2711</v>
      </c>
      <c r="D703" s="14">
        <f>ArbeidsKorting2020(Table1[[#This Row],[Belastbaar loon]])</f>
        <v>1699.4315999999999</v>
      </c>
      <c r="E703" s="14">
        <f>MAX(Table1[[#This Row],[Loonheffing]]-Table1[[#This Row],[Algemene Heffingskorting]]-Table1[[#This Row],[Arbeidskorting]],0)</f>
        <v>1136.4169000000002</v>
      </c>
      <c r="F703" s="6">
        <f>Table1[[#This Row],[Belastbaar loon]]-Table1[[#This Row],[Belasting]]</f>
        <v>13714.5831</v>
      </c>
      <c r="G703" s="2">
        <f>(Table1[[#This Row],[Belastbaar loon]]-Table1[[#This Row],[Netto loon]])/Table1[[#This Row],[Belastbaar loon]]</f>
        <v>7.6521237627095826E-2</v>
      </c>
      <c r="H703" s="14">
        <f t="shared" ca="1" si="5"/>
        <v>1135.5631000000005</v>
      </c>
      <c r="I703" s="14">
        <f ca="1">IF(ROW()=2, Table1[[#This Row],[Netto loon]], INDIRECT(ADDRESS(ROW()-1,COLUMN(F:F))))</f>
        <v>13705.436899999999</v>
      </c>
      <c r="J703" s="6">
        <f ca="1">IF(ROW()=2, 0, Table1[[#This Row],[Belastbaar loon]]-INDIRECT(ADDRESS(ROW()-1,COLUMN(A:A))))</f>
        <v>10</v>
      </c>
      <c r="K703" s="6">
        <f ca="1">Table1[[#This Row],[Netto loon]]-Table1[[#This Row],[Netto vorige schijf]]</f>
        <v>9.1462000000010448</v>
      </c>
      <c r="L703" s="2">
        <f ca="1">(Table1[[#This Row],[Bruto tov vorige schijf]]-Table1[[#This Row],[Netto tov vorige schijf]])/MAX(Table1[[#This Row],[Bruto tov vorige schijf]],1)</f>
        <v>8.5379999999895512E-2</v>
      </c>
    </row>
    <row r="704" spans="1:12" x14ac:dyDescent="0.25">
      <c r="A704" s="14">
        <v>14861</v>
      </c>
      <c r="B704" s="6">
        <f>LoonHeffing2020(Table1[[#This Row],[Belastbaar loon]])</f>
        <v>5550.5834999999997</v>
      </c>
      <c r="C704" s="6">
        <f>AlgemeneHeffingsKorting2020(Table1[[#This Row],[Belastbaar loon]])</f>
        <v>2711</v>
      </c>
      <c r="D704" s="14">
        <f>ArbeidsKorting2020(Table1[[#This Row],[Belastbaar loon]])</f>
        <v>1702.3127999999999</v>
      </c>
      <c r="E704" s="14">
        <f>MAX(Table1[[#This Row],[Loonheffing]]-Table1[[#This Row],[Algemene Heffingskorting]]-Table1[[#This Row],[Arbeidskorting]],0)</f>
        <v>1137.2706999999998</v>
      </c>
      <c r="F704" s="6">
        <f>Table1[[#This Row],[Belastbaar loon]]-Table1[[#This Row],[Belasting]]</f>
        <v>13723.729300000001</v>
      </c>
      <c r="G704" s="2">
        <f>(Table1[[#This Row],[Belastbaar loon]]-Table1[[#This Row],[Netto loon]])/Table1[[#This Row],[Belastbaar loon]]</f>
        <v>7.6527198708027669E-2</v>
      </c>
      <c r="H704" s="14">
        <f t="shared" ca="1" si="5"/>
        <v>1136.4169000000002</v>
      </c>
      <c r="I704" s="14">
        <f ca="1">IF(ROW()=2, Table1[[#This Row],[Netto loon]], INDIRECT(ADDRESS(ROW()-1,COLUMN(F:F))))</f>
        <v>13714.5831</v>
      </c>
      <c r="J704" s="6">
        <f ca="1">IF(ROW()=2, 0, Table1[[#This Row],[Belastbaar loon]]-INDIRECT(ADDRESS(ROW()-1,COLUMN(A:A))))</f>
        <v>10</v>
      </c>
      <c r="K704" s="6">
        <f ca="1">Table1[[#This Row],[Netto loon]]-Table1[[#This Row],[Netto vorige schijf]]</f>
        <v>9.1462000000010448</v>
      </c>
      <c r="L704" s="2">
        <f ca="1">(Table1[[#This Row],[Bruto tov vorige schijf]]-Table1[[#This Row],[Netto tov vorige schijf]])/MAX(Table1[[#This Row],[Bruto tov vorige schijf]],1)</f>
        <v>8.5379999999895512E-2</v>
      </c>
    </row>
    <row r="705" spans="1:12" x14ac:dyDescent="0.25">
      <c r="A705" s="14">
        <v>14871</v>
      </c>
      <c r="B705" s="6">
        <f>LoonHeffing2020(Table1[[#This Row],[Belastbaar loon]])</f>
        <v>5554.3185000000003</v>
      </c>
      <c r="C705" s="6">
        <f>AlgemeneHeffingsKorting2020(Table1[[#This Row],[Belastbaar loon]])</f>
        <v>2711</v>
      </c>
      <c r="D705" s="14">
        <f>ArbeidsKorting2020(Table1[[#This Row],[Belastbaar loon]])</f>
        <v>1705.194</v>
      </c>
      <c r="E705" s="14">
        <f>MAX(Table1[[#This Row],[Loonheffing]]-Table1[[#This Row],[Algemene Heffingskorting]]-Table1[[#This Row],[Arbeidskorting]],0)</f>
        <v>1138.1245000000004</v>
      </c>
      <c r="F705" s="6">
        <f>Table1[[#This Row],[Belastbaar loon]]-Table1[[#This Row],[Belasting]]</f>
        <v>13732.8755</v>
      </c>
      <c r="G705" s="2">
        <f>(Table1[[#This Row],[Belastbaar loon]]-Table1[[#This Row],[Netto loon]])/Table1[[#This Row],[Belastbaar loon]]</f>
        <v>7.6533151771905047E-2</v>
      </c>
      <c r="H705" s="14">
        <f t="shared" ca="1" si="5"/>
        <v>1137.2706999999998</v>
      </c>
      <c r="I705" s="14">
        <f ca="1">IF(ROW()=2, Table1[[#This Row],[Netto loon]], INDIRECT(ADDRESS(ROW()-1,COLUMN(F:F))))</f>
        <v>13723.729300000001</v>
      </c>
      <c r="J705" s="6">
        <f ca="1">IF(ROW()=2, 0, Table1[[#This Row],[Belastbaar loon]]-INDIRECT(ADDRESS(ROW()-1,COLUMN(A:A))))</f>
        <v>10</v>
      </c>
      <c r="K705" s="6">
        <f ca="1">Table1[[#This Row],[Netto loon]]-Table1[[#This Row],[Netto vorige schijf]]</f>
        <v>9.1461999999992258</v>
      </c>
      <c r="L705" s="2">
        <f ca="1">(Table1[[#This Row],[Bruto tov vorige schijf]]-Table1[[#This Row],[Netto tov vorige schijf]])/MAX(Table1[[#This Row],[Bruto tov vorige schijf]],1)</f>
        <v>8.5380000000077422E-2</v>
      </c>
    </row>
    <row r="706" spans="1:12" x14ac:dyDescent="0.25">
      <c r="A706" s="14">
        <v>14881</v>
      </c>
      <c r="B706" s="6">
        <f>LoonHeffing2020(Table1[[#This Row],[Belastbaar loon]])</f>
        <v>5558.0535</v>
      </c>
      <c r="C706" s="6">
        <f>AlgemeneHeffingsKorting2020(Table1[[#This Row],[Belastbaar loon]])</f>
        <v>2711</v>
      </c>
      <c r="D706" s="14">
        <f>ArbeidsKorting2020(Table1[[#This Row],[Belastbaar loon]])</f>
        <v>1708.0752</v>
      </c>
      <c r="E706" s="14">
        <f>MAX(Table1[[#This Row],[Loonheffing]]-Table1[[#This Row],[Algemene Heffingskorting]]-Table1[[#This Row],[Arbeidskorting]],0)</f>
        <v>1138.9783</v>
      </c>
      <c r="F706" s="6">
        <f>Table1[[#This Row],[Belastbaar loon]]-Table1[[#This Row],[Belasting]]</f>
        <v>13742.021699999999</v>
      </c>
      <c r="G706" s="2">
        <f>(Table1[[#This Row],[Belastbaar loon]]-Table1[[#This Row],[Netto loon]])/Table1[[#This Row],[Belastbaar loon]]</f>
        <v>7.6539096834890172E-2</v>
      </c>
      <c r="H706" s="14">
        <f t="shared" ca="1" si="5"/>
        <v>1138.1245000000004</v>
      </c>
      <c r="I706" s="14">
        <f ca="1">IF(ROW()=2, Table1[[#This Row],[Netto loon]], INDIRECT(ADDRESS(ROW()-1,COLUMN(F:F))))</f>
        <v>13732.8755</v>
      </c>
      <c r="J706" s="6">
        <f ca="1">IF(ROW()=2, 0, Table1[[#This Row],[Belastbaar loon]]-INDIRECT(ADDRESS(ROW()-1,COLUMN(A:A))))</f>
        <v>10</v>
      </c>
      <c r="K706" s="6">
        <f ca="1">Table1[[#This Row],[Netto loon]]-Table1[[#This Row],[Netto vorige schijf]]</f>
        <v>9.1461999999992258</v>
      </c>
      <c r="L706" s="2">
        <f ca="1">(Table1[[#This Row],[Bruto tov vorige schijf]]-Table1[[#This Row],[Netto tov vorige schijf]])/MAX(Table1[[#This Row],[Bruto tov vorige schijf]],1)</f>
        <v>8.5380000000077422E-2</v>
      </c>
    </row>
    <row r="707" spans="1:12" x14ac:dyDescent="0.25">
      <c r="A707" s="14">
        <v>14891</v>
      </c>
      <c r="B707" s="6">
        <f>LoonHeffing2020(Table1[[#This Row],[Belastbaar loon]])</f>
        <v>5561.7884999999997</v>
      </c>
      <c r="C707" s="6">
        <f>AlgemeneHeffingsKorting2020(Table1[[#This Row],[Belastbaar loon]])</f>
        <v>2711</v>
      </c>
      <c r="D707" s="14">
        <f>ArbeidsKorting2020(Table1[[#This Row],[Belastbaar loon]])</f>
        <v>1710.9564</v>
      </c>
      <c r="E707" s="14">
        <f>MAX(Table1[[#This Row],[Loonheffing]]-Table1[[#This Row],[Algemene Heffingskorting]]-Table1[[#This Row],[Arbeidskorting]],0)</f>
        <v>1139.8320999999996</v>
      </c>
      <c r="F707" s="6">
        <f>Table1[[#This Row],[Belastbaar loon]]-Table1[[#This Row],[Belasting]]</f>
        <v>13751.1679</v>
      </c>
      <c r="G707" s="2">
        <f>(Table1[[#This Row],[Belastbaar loon]]-Table1[[#This Row],[Netto loon]])/Table1[[#This Row],[Belastbaar loon]]</f>
        <v>7.6545033913101843E-2</v>
      </c>
      <c r="H707" s="14">
        <f t="shared" ca="1" si="5"/>
        <v>1138.9783</v>
      </c>
      <c r="I707" s="14">
        <f ca="1">IF(ROW()=2, Table1[[#This Row],[Netto loon]], INDIRECT(ADDRESS(ROW()-1,COLUMN(F:F))))</f>
        <v>13742.021699999999</v>
      </c>
      <c r="J707" s="6">
        <f ca="1">IF(ROW()=2, 0, Table1[[#This Row],[Belastbaar loon]]-INDIRECT(ADDRESS(ROW()-1,COLUMN(A:A))))</f>
        <v>10</v>
      </c>
      <c r="K707" s="6">
        <f ca="1">Table1[[#This Row],[Netto loon]]-Table1[[#This Row],[Netto vorige schijf]]</f>
        <v>9.1462000000010448</v>
      </c>
      <c r="L707" s="2">
        <f ca="1">(Table1[[#This Row],[Bruto tov vorige schijf]]-Table1[[#This Row],[Netto tov vorige schijf]])/MAX(Table1[[#This Row],[Bruto tov vorige schijf]],1)</f>
        <v>8.5379999999895512E-2</v>
      </c>
    </row>
    <row r="708" spans="1:12" x14ac:dyDescent="0.25">
      <c r="A708" s="14">
        <v>14901</v>
      </c>
      <c r="B708" s="6">
        <f>LoonHeffing2020(Table1[[#This Row],[Belastbaar loon]])</f>
        <v>5565.5235000000002</v>
      </c>
      <c r="C708" s="6">
        <f>AlgemeneHeffingsKorting2020(Table1[[#This Row],[Belastbaar loon]])</f>
        <v>2711</v>
      </c>
      <c r="D708" s="14">
        <f>ArbeidsKorting2020(Table1[[#This Row],[Belastbaar loon]])</f>
        <v>1713.8375999999998</v>
      </c>
      <c r="E708" s="14">
        <f>MAX(Table1[[#This Row],[Loonheffing]]-Table1[[#This Row],[Algemene Heffingskorting]]-Table1[[#This Row],[Arbeidskorting]],0)</f>
        <v>1140.6859000000004</v>
      </c>
      <c r="F708" s="6">
        <f>Table1[[#This Row],[Belastbaar loon]]-Table1[[#This Row],[Belasting]]</f>
        <v>13760.3141</v>
      </c>
      <c r="G708" s="2">
        <f>(Table1[[#This Row],[Belastbaar loon]]-Table1[[#This Row],[Netto loon]])/Table1[[#This Row],[Belastbaar loon]]</f>
        <v>7.6550963022615964E-2</v>
      </c>
      <c r="H708" s="14">
        <f t="shared" ca="1" si="5"/>
        <v>1139.8320999999996</v>
      </c>
      <c r="I708" s="14">
        <f ca="1">IF(ROW()=2, Table1[[#This Row],[Netto loon]], INDIRECT(ADDRESS(ROW()-1,COLUMN(F:F))))</f>
        <v>13751.1679</v>
      </c>
      <c r="J708" s="6">
        <f ca="1">IF(ROW()=2, 0, Table1[[#This Row],[Belastbaar loon]]-INDIRECT(ADDRESS(ROW()-1,COLUMN(A:A))))</f>
        <v>10</v>
      </c>
      <c r="K708" s="6">
        <f ca="1">Table1[[#This Row],[Netto loon]]-Table1[[#This Row],[Netto vorige schijf]]</f>
        <v>9.1461999999992258</v>
      </c>
      <c r="L708" s="2">
        <f ca="1">(Table1[[#This Row],[Bruto tov vorige schijf]]-Table1[[#This Row],[Netto tov vorige schijf]])/MAX(Table1[[#This Row],[Bruto tov vorige schijf]],1)</f>
        <v>8.5380000000077422E-2</v>
      </c>
    </row>
    <row r="709" spans="1:12" x14ac:dyDescent="0.25">
      <c r="A709" s="14">
        <v>14911</v>
      </c>
      <c r="B709" s="6">
        <f>LoonHeffing2020(Table1[[#This Row],[Belastbaar loon]])</f>
        <v>5569.2584999999999</v>
      </c>
      <c r="C709" s="6">
        <f>AlgemeneHeffingsKorting2020(Table1[[#This Row],[Belastbaar loon]])</f>
        <v>2711</v>
      </c>
      <c r="D709" s="14">
        <f>ArbeidsKorting2020(Table1[[#This Row],[Belastbaar loon]])</f>
        <v>1716.7187999999999</v>
      </c>
      <c r="E709" s="14">
        <f>MAX(Table1[[#This Row],[Loonheffing]]-Table1[[#This Row],[Algemene Heffingskorting]]-Table1[[#This Row],[Arbeidskorting]],0)</f>
        <v>1141.5397</v>
      </c>
      <c r="F709" s="6">
        <f>Table1[[#This Row],[Belastbaar loon]]-Table1[[#This Row],[Belasting]]</f>
        <v>13769.460300000001</v>
      </c>
      <c r="G709" s="2">
        <f>(Table1[[#This Row],[Belastbaar loon]]-Table1[[#This Row],[Netto loon]])/Table1[[#This Row],[Belastbaar loon]]</f>
        <v>7.6556884179464782E-2</v>
      </c>
      <c r="H709" s="14">
        <f t="shared" ca="1" si="5"/>
        <v>1140.6859000000004</v>
      </c>
      <c r="I709" s="14">
        <f ca="1">IF(ROW()=2, Table1[[#This Row],[Netto loon]], INDIRECT(ADDRESS(ROW()-1,COLUMN(F:F))))</f>
        <v>13760.3141</v>
      </c>
      <c r="J709" s="6">
        <f ca="1">IF(ROW()=2, 0, Table1[[#This Row],[Belastbaar loon]]-INDIRECT(ADDRESS(ROW()-1,COLUMN(A:A))))</f>
        <v>10</v>
      </c>
      <c r="K709" s="6">
        <f ca="1">Table1[[#This Row],[Netto loon]]-Table1[[#This Row],[Netto vorige schijf]]</f>
        <v>9.1462000000010448</v>
      </c>
      <c r="L709" s="2">
        <f ca="1">(Table1[[#This Row],[Bruto tov vorige schijf]]-Table1[[#This Row],[Netto tov vorige schijf]])/MAX(Table1[[#This Row],[Bruto tov vorige schijf]],1)</f>
        <v>8.5379999999895512E-2</v>
      </c>
    </row>
    <row r="710" spans="1:12" x14ac:dyDescent="0.25">
      <c r="A710" s="14">
        <v>14921</v>
      </c>
      <c r="B710" s="6">
        <f>LoonHeffing2020(Table1[[#This Row],[Belastbaar loon]])</f>
        <v>5572.9934999999996</v>
      </c>
      <c r="C710" s="6">
        <f>AlgemeneHeffingsKorting2020(Table1[[#This Row],[Belastbaar loon]])</f>
        <v>2711</v>
      </c>
      <c r="D710" s="14">
        <f>ArbeidsKorting2020(Table1[[#This Row],[Belastbaar loon]])</f>
        <v>1719.6</v>
      </c>
      <c r="E710" s="14">
        <f>MAX(Table1[[#This Row],[Loonheffing]]-Table1[[#This Row],[Algemene Heffingskorting]]-Table1[[#This Row],[Arbeidskorting]],0)</f>
        <v>1142.3934999999997</v>
      </c>
      <c r="F710" s="6">
        <f>Table1[[#This Row],[Belastbaar loon]]-Table1[[#This Row],[Belasting]]</f>
        <v>13778.6065</v>
      </c>
      <c r="G710" s="2">
        <f>(Table1[[#This Row],[Belastbaar loon]]-Table1[[#This Row],[Netto loon]])/Table1[[#This Row],[Belastbaar loon]]</f>
        <v>7.6562797399638102E-2</v>
      </c>
      <c r="H710" s="14">
        <f t="shared" ca="1" si="5"/>
        <v>1141.5397</v>
      </c>
      <c r="I710" s="14">
        <f ca="1">IF(ROW()=2, Table1[[#This Row],[Netto loon]], INDIRECT(ADDRESS(ROW()-1,COLUMN(F:F))))</f>
        <v>13769.460300000001</v>
      </c>
      <c r="J710" s="6">
        <f ca="1">IF(ROW()=2, 0, Table1[[#This Row],[Belastbaar loon]]-INDIRECT(ADDRESS(ROW()-1,COLUMN(A:A))))</f>
        <v>10</v>
      </c>
      <c r="K710" s="6">
        <f ca="1">Table1[[#This Row],[Netto loon]]-Table1[[#This Row],[Netto vorige schijf]]</f>
        <v>9.1461999999992258</v>
      </c>
      <c r="L710" s="2">
        <f ca="1">(Table1[[#This Row],[Bruto tov vorige schijf]]-Table1[[#This Row],[Netto tov vorige schijf]])/MAX(Table1[[#This Row],[Bruto tov vorige schijf]],1)</f>
        <v>8.5380000000077422E-2</v>
      </c>
    </row>
    <row r="711" spans="1:12" x14ac:dyDescent="0.25">
      <c r="A711" s="14">
        <v>14931</v>
      </c>
      <c r="B711" s="6">
        <f>LoonHeffing2020(Table1[[#This Row],[Belastbaar loon]])</f>
        <v>5576.7285000000002</v>
      </c>
      <c r="C711" s="6">
        <f>AlgemeneHeffingsKorting2020(Table1[[#This Row],[Belastbaar loon]])</f>
        <v>2711</v>
      </c>
      <c r="D711" s="14">
        <f>ArbeidsKorting2020(Table1[[#This Row],[Belastbaar loon]])</f>
        <v>1722.4811999999999</v>
      </c>
      <c r="E711" s="14">
        <f>MAX(Table1[[#This Row],[Loonheffing]]-Table1[[#This Row],[Algemene Heffingskorting]]-Table1[[#This Row],[Arbeidskorting]],0)</f>
        <v>1143.2473000000002</v>
      </c>
      <c r="F711" s="6">
        <f>Table1[[#This Row],[Belastbaar loon]]-Table1[[#This Row],[Belasting]]</f>
        <v>13787.752699999999</v>
      </c>
      <c r="G711" s="2">
        <f>(Table1[[#This Row],[Belastbaar loon]]-Table1[[#This Row],[Netto loon]])/Table1[[#This Row],[Belastbaar loon]]</f>
        <v>7.6568702699082503E-2</v>
      </c>
      <c r="H711" s="14">
        <f t="shared" ca="1" si="5"/>
        <v>1142.3934999999997</v>
      </c>
      <c r="I711" s="14">
        <f ca="1">IF(ROW()=2, Table1[[#This Row],[Netto loon]], INDIRECT(ADDRESS(ROW()-1,COLUMN(F:F))))</f>
        <v>13778.6065</v>
      </c>
      <c r="J711" s="6">
        <f ca="1">IF(ROW()=2, 0, Table1[[#This Row],[Belastbaar loon]]-INDIRECT(ADDRESS(ROW()-1,COLUMN(A:A))))</f>
        <v>10</v>
      </c>
      <c r="K711" s="6">
        <f ca="1">Table1[[#This Row],[Netto loon]]-Table1[[#This Row],[Netto vorige schijf]]</f>
        <v>9.1461999999992258</v>
      </c>
      <c r="L711" s="2">
        <f ca="1">(Table1[[#This Row],[Bruto tov vorige schijf]]-Table1[[#This Row],[Netto tov vorige schijf]])/MAX(Table1[[#This Row],[Bruto tov vorige schijf]],1)</f>
        <v>8.5380000000077422E-2</v>
      </c>
    </row>
    <row r="712" spans="1:12" x14ac:dyDescent="0.25">
      <c r="A712" s="14">
        <v>14941</v>
      </c>
      <c r="B712" s="6">
        <f>LoonHeffing2020(Table1[[#This Row],[Belastbaar loon]])</f>
        <v>5580.4634999999998</v>
      </c>
      <c r="C712" s="6">
        <f>AlgemeneHeffingsKorting2020(Table1[[#This Row],[Belastbaar loon]])</f>
        <v>2711</v>
      </c>
      <c r="D712" s="14">
        <f>ArbeidsKorting2020(Table1[[#This Row],[Belastbaar loon]])</f>
        <v>1725.3624</v>
      </c>
      <c r="E712" s="14">
        <f>MAX(Table1[[#This Row],[Loonheffing]]-Table1[[#This Row],[Algemene Heffingskorting]]-Table1[[#This Row],[Arbeidskorting]],0)</f>
        <v>1144.1010999999999</v>
      </c>
      <c r="F712" s="6">
        <f>Table1[[#This Row],[Belastbaar loon]]-Table1[[#This Row],[Belasting]]</f>
        <v>13796.8989</v>
      </c>
      <c r="G712" s="2">
        <f>(Table1[[#This Row],[Belastbaar loon]]-Table1[[#This Row],[Netto loon]])/Table1[[#This Row],[Belastbaar loon]]</f>
        <v>7.6574600093701886E-2</v>
      </c>
      <c r="H712" s="14">
        <f t="shared" ca="1" si="5"/>
        <v>1143.2473000000002</v>
      </c>
      <c r="I712" s="14">
        <f ca="1">IF(ROW()=2, Table1[[#This Row],[Netto loon]], INDIRECT(ADDRESS(ROW()-1,COLUMN(F:F))))</f>
        <v>13787.752699999999</v>
      </c>
      <c r="J712" s="6">
        <f ca="1">IF(ROW()=2, 0, Table1[[#This Row],[Belastbaar loon]]-INDIRECT(ADDRESS(ROW()-1,COLUMN(A:A))))</f>
        <v>10</v>
      </c>
      <c r="K712" s="6">
        <f ca="1">Table1[[#This Row],[Netto loon]]-Table1[[#This Row],[Netto vorige schijf]]</f>
        <v>9.1462000000010448</v>
      </c>
      <c r="L712" s="2">
        <f ca="1">(Table1[[#This Row],[Bruto tov vorige schijf]]-Table1[[#This Row],[Netto tov vorige schijf]])/MAX(Table1[[#This Row],[Bruto tov vorige schijf]],1)</f>
        <v>8.5379999999895512E-2</v>
      </c>
    </row>
    <row r="713" spans="1:12" x14ac:dyDescent="0.25">
      <c r="A713" s="14">
        <v>14951</v>
      </c>
      <c r="B713" s="6">
        <f>LoonHeffing2020(Table1[[#This Row],[Belastbaar loon]])</f>
        <v>5584.1985000000004</v>
      </c>
      <c r="C713" s="6">
        <f>AlgemeneHeffingsKorting2020(Table1[[#This Row],[Belastbaar loon]])</f>
        <v>2711</v>
      </c>
      <c r="D713" s="14">
        <f>ArbeidsKorting2020(Table1[[#This Row],[Belastbaar loon]])</f>
        <v>1728.2436</v>
      </c>
      <c r="E713" s="14">
        <f>MAX(Table1[[#This Row],[Loonheffing]]-Table1[[#This Row],[Algemene Heffingskorting]]-Table1[[#This Row],[Arbeidskorting]],0)</f>
        <v>1144.9549000000004</v>
      </c>
      <c r="F713" s="6">
        <f>Table1[[#This Row],[Belastbaar loon]]-Table1[[#This Row],[Belasting]]</f>
        <v>13806.045099999999</v>
      </c>
      <c r="G713" s="2">
        <f>(Table1[[#This Row],[Belastbaar loon]]-Table1[[#This Row],[Netto loon]])/Table1[[#This Row],[Belastbaar loon]]</f>
        <v>7.658048959935794E-2</v>
      </c>
      <c r="H713" s="14">
        <f t="shared" ca="1" si="5"/>
        <v>1144.1010999999999</v>
      </c>
      <c r="I713" s="14">
        <f ca="1">IF(ROW()=2, Table1[[#This Row],[Netto loon]], INDIRECT(ADDRESS(ROW()-1,COLUMN(F:F))))</f>
        <v>13796.8989</v>
      </c>
      <c r="J713" s="6">
        <f ca="1">IF(ROW()=2, 0, Table1[[#This Row],[Belastbaar loon]]-INDIRECT(ADDRESS(ROW()-1,COLUMN(A:A))))</f>
        <v>10</v>
      </c>
      <c r="K713" s="6">
        <f ca="1">Table1[[#This Row],[Netto loon]]-Table1[[#This Row],[Netto vorige schijf]]</f>
        <v>9.1461999999992258</v>
      </c>
      <c r="L713" s="2">
        <f ca="1">(Table1[[#This Row],[Bruto tov vorige schijf]]-Table1[[#This Row],[Netto tov vorige schijf]])/MAX(Table1[[#This Row],[Bruto tov vorige schijf]],1)</f>
        <v>8.5380000000077422E-2</v>
      </c>
    </row>
    <row r="714" spans="1:12" x14ac:dyDescent="0.25">
      <c r="A714" s="14">
        <v>14961</v>
      </c>
      <c r="B714" s="6">
        <f>LoonHeffing2020(Table1[[#This Row],[Belastbaar loon]])</f>
        <v>5587.9335000000001</v>
      </c>
      <c r="C714" s="6">
        <f>AlgemeneHeffingsKorting2020(Table1[[#This Row],[Belastbaar loon]])</f>
        <v>2711</v>
      </c>
      <c r="D714" s="14">
        <f>ArbeidsKorting2020(Table1[[#This Row],[Belastbaar loon]])</f>
        <v>1731.1247999999998</v>
      </c>
      <c r="E714" s="14">
        <f>MAX(Table1[[#This Row],[Loonheffing]]-Table1[[#This Row],[Algemene Heffingskorting]]-Table1[[#This Row],[Arbeidskorting]],0)</f>
        <v>1145.8087000000003</v>
      </c>
      <c r="F714" s="6">
        <f>Table1[[#This Row],[Belastbaar loon]]-Table1[[#This Row],[Belasting]]</f>
        <v>13815.1913</v>
      </c>
      <c r="G714" s="2">
        <f>(Table1[[#This Row],[Belastbaar loon]]-Table1[[#This Row],[Netto loon]])/Table1[[#This Row],[Belastbaar loon]]</f>
        <v>7.6586371231869496E-2</v>
      </c>
      <c r="H714" s="14">
        <f t="shared" ca="1" si="5"/>
        <v>1144.9549000000004</v>
      </c>
      <c r="I714" s="14">
        <f ca="1">IF(ROW()=2, Table1[[#This Row],[Netto loon]], INDIRECT(ADDRESS(ROW()-1,COLUMN(F:F))))</f>
        <v>13806.045099999999</v>
      </c>
      <c r="J714" s="6">
        <f ca="1">IF(ROW()=2, 0, Table1[[#This Row],[Belastbaar loon]]-INDIRECT(ADDRESS(ROW()-1,COLUMN(A:A))))</f>
        <v>10</v>
      </c>
      <c r="K714" s="6">
        <f ca="1">Table1[[#This Row],[Netto loon]]-Table1[[#This Row],[Netto vorige schijf]]</f>
        <v>9.1462000000010448</v>
      </c>
      <c r="L714" s="2">
        <f ca="1">(Table1[[#This Row],[Bruto tov vorige schijf]]-Table1[[#This Row],[Netto tov vorige schijf]])/MAX(Table1[[#This Row],[Bruto tov vorige schijf]],1)</f>
        <v>8.5379999999895512E-2</v>
      </c>
    </row>
    <row r="715" spans="1:12" x14ac:dyDescent="0.25">
      <c r="A715" s="14">
        <v>14971</v>
      </c>
      <c r="B715" s="6">
        <f>LoonHeffing2020(Table1[[#This Row],[Belastbaar loon]])</f>
        <v>5591.6684999999998</v>
      </c>
      <c r="C715" s="6">
        <f>AlgemeneHeffingsKorting2020(Table1[[#This Row],[Belastbaar loon]])</f>
        <v>2711</v>
      </c>
      <c r="D715" s="14">
        <f>ArbeidsKorting2020(Table1[[#This Row],[Belastbaar loon]])</f>
        <v>1734.0059999999999</v>
      </c>
      <c r="E715" s="14">
        <f>MAX(Table1[[#This Row],[Loonheffing]]-Table1[[#This Row],[Algemene Heffingskorting]]-Table1[[#This Row],[Arbeidskorting]],0)</f>
        <v>1146.6624999999999</v>
      </c>
      <c r="F715" s="6">
        <f>Table1[[#This Row],[Belastbaar loon]]-Table1[[#This Row],[Belasting]]</f>
        <v>13824.3375</v>
      </c>
      <c r="G715" s="2">
        <f>(Table1[[#This Row],[Belastbaar loon]]-Table1[[#This Row],[Netto loon]])/Table1[[#This Row],[Belastbaar loon]]</f>
        <v>7.6592245007013587E-2</v>
      </c>
      <c r="H715" s="14">
        <f t="shared" ca="1" si="5"/>
        <v>1145.8087000000003</v>
      </c>
      <c r="I715" s="14">
        <f ca="1">IF(ROW()=2, Table1[[#This Row],[Netto loon]], INDIRECT(ADDRESS(ROW()-1,COLUMN(F:F))))</f>
        <v>13815.1913</v>
      </c>
      <c r="J715" s="6">
        <f ca="1">IF(ROW()=2, 0, Table1[[#This Row],[Belastbaar loon]]-INDIRECT(ADDRESS(ROW()-1,COLUMN(A:A))))</f>
        <v>10</v>
      </c>
      <c r="K715" s="6">
        <f ca="1">Table1[[#This Row],[Netto loon]]-Table1[[#This Row],[Netto vorige schijf]]</f>
        <v>9.1461999999992258</v>
      </c>
      <c r="L715" s="2">
        <f ca="1">(Table1[[#This Row],[Bruto tov vorige schijf]]-Table1[[#This Row],[Netto tov vorige schijf]])/MAX(Table1[[#This Row],[Bruto tov vorige schijf]],1)</f>
        <v>8.5380000000077422E-2</v>
      </c>
    </row>
    <row r="716" spans="1:12" x14ac:dyDescent="0.25">
      <c r="A716" s="14">
        <v>14981</v>
      </c>
      <c r="B716" s="6">
        <f>LoonHeffing2020(Table1[[#This Row],[Belastbaar loon]])</f>
        <v>5595.4035000000003</v>
      </c>
      <c r="C716" s="6">
        <f>AlgemeneHeffingsKorting2020(Table1[[#This Row],[Belastbaar loon]])</f>
        <v>2711</v>
      </c>
      <c r="D716" s="14">
        <f>ArbeidsKorting2020(Table1[[#This Row],[Belastbaar loon]])</f>
        <v>1736.8871999999999</v>
      </c>
      <c r="E716" s="14">
        <f>MAX(Table1[[#This Row],[Loonheffing]]-Table1[[#This Row],[Algemene Heffingskorting]]-Table1[[#This Row],[Arbeidskorting]],0)</f>
        <v>1147.5163000000005</v>
      </c>
      <c r="F716" s="6">
        <f>Table1[[#This Row],[Belastbaar loon]]-Table1[[#This Row],[Belasting]]</f>
        <v>13833.483699999999</v>
      </c>
      <c r="G716" s="2">
        <f>(Table1[[#This Row],[Belastbaar loon]]-Table1[[#This Row],[Netto loon]])/Table1[[#This Row],[Belastbaar loon]]</f>
        <v>7.6598110940524738E-2</v>
      </c>
      <c r="H716" s="14">
        <f t="shared" ca="1" si="5"/>
        <v>1146.6624999999999</v>
      </c>
      <c r="I716" s="14">
        <f ca="1">IF(ROW()=2, Table1[[#This Row],[Netto loon]], INDIRECT(ADDRESS(ROW()-1,COLUMN(F:F))))</f>
        <v>13824.3375</v>
      </c>
      <c r="J716" s="6">
        <f ca="1">IF(ROW()=2, 0, Table1[[#This Row],[Belastbaar loon]]-INDIRECT(ADDRESS(ROW()-1,COLUMN(A:A))))</f>
        <v>10</v>
      </c>
      <c r="K716" s="6">
        <f ca="1">Table1[[#This Row],[Netto loon]]-Table1[[#This Row],[Netto vorige schijf]]</f>
        <v>9.1461999999992258</v>
      </c>
      <c r="L716" s="2">
        <f ca="1">(Table1[[#This Row],[Bruto tov vorige schijf]]-Table1[[#This Row],[Netto tov vorige schijf]])/MAX(Table1[[#This Row],[Bruto tov vorige schijf]],1)</f>
        <v>8.5380000000077422E-2</v>
      </c>
    </row>
    <row r="717" spans="1:12" x14ac:dyDescent="0.25">
      <c r="A717" s="14">
        <v>14991</v>
      </c>
      <c r="B717" s="6">
        <f>LoonHeffing2020(Table1[[#This Row],[Belastbaar loon]])</f>
        <v>5599.1385</v>
      </c>
      <c r="C717" s="6">
        <f>AlgemeneHeffingsKorting2020(Table1[[#This Row],[Belastbaar loon]])</f>
        <v>2711</v>
      </c>
      <c r="D717" s="14">
        <f>ArbeidsKorting2020(Table1[[#This Row],[Belastbaar loon]])</f>
        <v>1739.7683999999999</v>
      </c>
      <c r="E717" s="14">
        <f>MAX(Table1[[#This Row],[Loonheffing]]-Table1[[#This Row],[Algemene Heffingskorting]]-Table1[[#This Row],[Arbeidskorting]],0)</f>
        <v>1148.3701000000001</v>
      </c>
      <c r="F717" s="6">
        <f>Table1[[#This Row],[Belastbaar loon]]-Table1[[#This Row],[Belasting]]</f>
        <v>13842.6299</v>
      </c>
      <c r="G717" s="2">
        <f>(Table1[[#This Row],[Belastbaar loon]]-Table1[[#This Row],[Netto loon]])/Table1[[#This Row],[Belastbaar loon]]</f>
        <v>7.6603969048095535E-2</v>
      </c>
      <c r="H717" s="14">
        <f t="shared" ca="1" si="5"/>
        <v>1147.5163000000005</v>
      </c>
      <c r="I717" s="14">
        <f ca="1">IF(ROW()=2, Table1[[#This Row],[Netto loon]], INDIRECT(ADDRESS(ROW()-1,COLUMN(F:F))))</f>
        <v>13833.483699999999</v>
      </c>
      <c r="J717" s="6">
        <f ca="1">IF(ROW()=2, 0, Table1[[#This Row],[Belastbaar loon]]-INDIRECT(ADDRESS(ROW()-1,COLUMN(A:A))))</f>
        <v>10</v>
      </c>
      <c r="K717" s="6">
        <f ca="1">Table1[[#This Row],[Netto loon]]-Table1[[#This Row],[Netto vorige schijf]]</f>
        <v>9.1462000000010448</v>
      </c>
      <c r="L717" s="2">
        <f ca="1">(Table1[[#This Row],[Bruto tov vorige schijf]]-Table1[[#This Row],[Netto tov vorige schijf]])/MAX(Table1[[#This Row],[Bruto tov vorige schijf]],1)</f>
        <v>8.5379999999895512E-2</v>
      </c>
    </row>
    <row r="718" spans="1:12" x14ac:dyDescent="0.25">
      <c r="A718" s="14">
        <v>15001</v>
      </c>
      <c r="B718" s="6">
        <f>LoonHeffing2020(Table1[[#This Row],[Belastbaar loon]])</f>
        <v>5602.8734999999997</v>
      </c>
      <c r="C718" s="6">
        <f>AlgemeneHeffingsKorting2020(Table1[[#This Row],[Belastbaar loon]])</f>
        <v>2711</v>
      </c>
      <c r="D718" s="14">
        <f>ArbeidsKorting2020(Table1[[#This Row],[Belastbaar loon]])</f>
        <v>1742.6496</v>
      </c>
      <c r="E718" s="14">
        <f>MAX(Table1[[#This Row],[Loonheffing]]-Table1[[#This Row],[Algemene Heffingskorting]]-Table1[[#This Row],[Arbeidskorting]],0)</f>
        <v>1149.2238999999997</v>
      </c>
      <c r="F718" s="6">
        <f>Table1[[#This Row],[Belastbaar loon]]-Table1[[#This Row],[Belasting]]</f>
        <v>13851.776100000001</v>
      </c>
      <c r="G718" s="2">
        <f>(Table1[[#This Row],[Belastbaar loon]]-Table1[[#This Row],[Netto loon]])/Table1[[#This Row],[Belastbaar loon]]</f>
        <v>7.6609819345376917E-2</v>
      </c>
      <c r="H718" s="14">
        <f t="shared" ca="1" si="5"/>
        <v>1148.3701000000001</v>
      </c>
      <c r="I718" s="14">
        <f ca="1">IF(ROW()=2, Table1[[#This Row],[Netto loon]], INDIRECT(ADDRESS(ROW()-1,COLUMN(F:F))))</f>
        <v>13842.6299</v>
      </c>
      <c r="J718" s="6">
        <f ca="1">IF(ROW()=2, 0, Table1[[#This Row],[Belastbaar loon]]-INDIRECT(ADDRESS(ROW()-1,COLUMN(A:A))))</f>
        <v>10</v>
      </c>
      <c r="K718" s="6">
        <f ca="1">Table1[[#This Row],[Netto loon]]-Table1[[#This Row],[Netto vorige schijf]]</f>
        <v>9.1462000000010448</v>
      </c>
      <c r="L718" s="2">
        <f ca="1">(Table1[[#This Row],[Bruto tov vorige schijf]]-Table1[[#This Row],[Netto tov vorige schijf]])/MAX(Table1[[#This Row],[Bruto tov vorige schijf]],1)</f>
        <v>8.5379999999895512E-2</v>
      </c>
    </row>
    <row r="719" spans="1:12" x14ac:dyDescent="0.25">
      <c r="A719" s="14">
        <v>15011</v>
      </c>
      <c r="B719" s="6">
        <f>LoonHeffing2020(Table1[[#This Row],[Belastbaar loon]])</f>
        <v>5606.6085000000003</v>
      </c>
      <c r="C719" s="6">
        <f>AlgemeneHeffingsKorting2020(Table1[[#This Row],[Belastbaar loon]])</f>
        <v>2711</v>
      </c>
      <c r="D719" s="14">
        <f>ArbeidsKorting2020(Table1[[#This Row],[Belastbaar loon]])</f>
        <v>1745.5308</v>
      </c>
      <c r="E719" s="14">
        <f>MAX(Table1[[#This Row],[Loonheffing]]-Table1[[#This Row],[Algemene Heffingskorting]]-Table1[[#This Row],[Arbeidskorting]],0)</f>
        <v>1150.0777000000003</v>
      </c>
      <c r="F719" s="6">
        <f>Table1[[#This Row],[Belastbaar loon]]-Table1[[#This Row],[Belasting]]</f>
        <v>13860.9223</v>
      </c>
      <c r="G719" s="2">
        <f>(Table1[[#This Row],[Belastbaar loon]]-Table1[[#This Row],[Netto loon]])/Table1[[#This Row],[Belastbaar loon]]</f>
        <v>7.6615661847978134E-2</v>
      </c>
      <c r="H719" s="14">
        <f t="shared" ca="1" si="5"/>
        <v>1149.2238999999997</v>
      </c>
      <c r="I719" s="14">
        <f ca="1">IF(ROW()=2, Table1[[#This Row],[Netto loon]], INDIRECT(ADDRESS(ROW()-1,COLUMN(F:F))))</f>
        <v>13851.776100000001</v>
      </c>
      <c r="J719" s="6">
        <f ca="1">IF(ROW()=2, 0, Table1[[#This Row],[Belastbaar loon]]-INDIRECT(ADDRESS(ROW()-1,COLUMN(A:A))))</f>
        <v>10</v>
      </c>
      <c r="K719" s="6">
        <f ca="1">Table1[[#This Row],[Netto loon]]-Table1[[#This Row],[Netto vorige schijf]]</f>
        <v>9.1461999999992258</v>
      </c>
      <c r="L719" s="2">
        <f ca="1">(Table1[[#This Row],[Bruto tov vorige schijf]]-Table1[[#This Row],[Netto tov vorige schijf]])/MAX(Table1[[#This Row],[Bruto tov vorige schijf]],1)</f>
        <v>8.5380000000077422E-2</v>
      </c>
    </row>
    <row r="720" spans="1:12" x14ac:dyDescent="0.25">
      <c r="A720" s="14">
        <v>15021</v>
      </c>
      <c r="B720" s="6">
        <f>LoonHeffing2020(Table1[[#This Row],[Belastbaar loon]])</f>
        <v>5610.3434999999999</v>
      </c>
      <c r="C720" s="6">
        <f>AlgemeneHeffingsKorting2020(Table1[[#This Row],[Belastbaar loon]])</f>
        <v>2711</v>
      </c>
      <c r="D720" s="14">
        <f>ArbeidsKorting2020(Table1[[#This Row],[Belastbaar loon]])</f>
        <v>1748.412</v>
      </c>
      <c r="E720" s="14">
        <f>MAX(Table1[[#This Row],[Loonheffing]]-Table1[[#This Row],[Algemene Heffingskorting]]-Table1[[#This Row],[Arbeidskorting]],0)</f>
        <v>1150.9314999999999</v>
      </c>
      <c r="F720" s="6">
        <f>Table1[[#This Row],[Belastbaar loon]]-Table1[[#This Row],[Belasting]]</f>
        <v>13870.068499999999</v>
      </c>
      <c r="G720" s="2">
        <f>(Table1[[#This Row],[Belastbaar loon]]-Table1[[#This Row],[Netto loon]])/Table1[[#This Row],[Belastbaar loon]]</f>
        <v>7.6621496571466649E-2</v>
      </c>
      <c r="H720" s="14">
        <f t="shared" ca="1" si="5"/>
        <v>1150.0777000000003</v>
      </c>
      <c r="I720" s="14">
        <f ca="1">IF(ROW()=2, Table1[[#This Row],[Netto loon]], INDIRECT(ADDRESS(ROW()-1,COLUMN(F:F))))</f>
        <v>13860.9223</v>
      </c>
      <c r="J720" s="6">
        <f ca="1">IF(ROW()=2, 0, Table1[[#This Row],[Belastbaar loon]]-INDIRECT(ADDRESS(ROW()-1,COLUMN(A:A))))</f>
        <v>10</v>
      </c>
      <c r="K720" s="6">
        <f ca="1">Table1[[#This Row],[Netto loon]]-Table1[[#This Row],[Netto vorige schijf]]</f>
        <v>9.1461999999992258</v>
      </c>
      <c r="L720" s="2">
        <f ca="1">(Table1[[#This Row],[Bruto tov vorige schijf]]-Table1[[#This Row],[Netto tov vorige schijf]])/MAX(Table1[[#This Row],[Bruto tov vorige schijf]],1)</f>
        <v>8.5380000000077422E-2</v>
      </c>
    </row>
    <row r="721" spans="1:12" x14ac:dyDescent="0.25">
      <c r="A721" s="14">
        <v>15031</v>
      </c>
      <c r="B721" s="6">
        <f>LoonHeffing2020(Table1[[#This Row],[Belastbaar loon]])</f>
        <v>5614.0784999999996</v>
      </c>
      <c r="C721" s="6">
        <f>AlgemeneHeffingsKorting2020(Table1[[#This Row],[Belastbaar loon]])</f>
        <v>2711</v>
      </c>
      <c r="D721" s="14">
        <f>ArbeidsKorting2020(Table1[[#This Row],[Belastbaar loon]])</f>
        <v>1751.2931999999998</v>
      </c>
      <c r="E721" s="14">
        <f>MAX(Table1[[#This Row],[Loonheffing]]-Table1[[#This Row],[Algemene Heffingskorting]]-Table1[[#This Row],[Arbeidskorting]],0)</f>
        <v>1151.7852999999998</v>
      </c>
      <c r="F721" s="6">
        <f>Table1[[#This Row],[Belastbaar loon]]-Table1[[#This Row],[Belasting]]</f>
        <v>13879.2147</v>
      </c>
      <c r="G721" s="2">
        <f>(Table1[[#This Row],[Belastbaar loon]]-Table1[[#This Row],[Netto loon]])/Table1[[#This Row],[Belastbaar loon]]</f>
        <v>7.6627323531368474E-2</v>
      </c>
      <c r="H721" s="14">
        <f t="shared" ca="1" si="5"/>
        <v>1150.9314999999999</v>
      </c>
      <c r="I721" s="14">
        <f ca="1">IF(ROW()=2, Table1[[#This Row],[Netto loon]], INDIRECT(ADDRESS(ROW()-1,COLUMN(F:F))))</f>
        <v>13870.068499999999</v>
      </c>
      <c r="J721" s="6">
        <f ca="1">IF(ROW()=2, 0, Table1[[#This Row],[Belastbaar loon]]-INDIRECT(ADDRESS(ROW()-1,COLUMN(A:A))))</f>
        <v>10</v>
      </c>
      <c r="K721" s="6">
        <f ca="1">Table1[[#This Row],[Netto loon]]-Table1[[#This Row],[Netto vorige schijf]]</f>
        <v>9.1462000000010448</v>
      </c>
      <c r="L721" s="2">
        <f ca="1">(Table1[[#This Row],[Bruto tov vorige schijf]]-Table1[[#This Row],[Netto tov vorige schijf]])/MAX(Table1[[#This Row],[Bruto tov vorige schijf]],1)</f>
        <v>8.5379999999895512E-2</v>
      </c>
    </row>
    <row r="722" spans="1:12" x14ac:dyDescent="0.25">
      <c r="A722" s="14">
        <v>15041</v>
      </c>
      <c r="B722" s="6">
        <f>LoonHeffing2020(Table1[[#This Row],[Belastbaar loon]])</f>
        <v>5617.8135000000002</v>
      </c>
      <c r="C722" s="6">
        <f>AlgemeneHeffingsKorting2020(Table1[[#This Row],[Belastbaar loon]])</f>
        <v>2711</v>
      </c>
      <c r="D722" s="14">
        <f>ArbeidsKorting2020(Table1[[#This Row],[Belastbaar loon]])</f>
        <v>1754.1743999999999</v>
      </c>
      <c r="E722" s="14">
        <f>MAX(Table1[[#This Row],[Loonheffing]]-Table1[[#This Row],[Algemene Heffingskorting]]-Table1[[#This Row],[Arbeidskorting]],0)</f>
        <v>1152.6391000000003</v>
      </c>
      <c r="F722" s="6">
        <f>Table1[[#This Row],[Belastbaar loon]]-Table1[[#This Row],[Belasting]]</f>
        <v>13888.3609</v>
      </c>
      <c r="G722" s="2">
        <f>(Table1[[#This Row],[Belastbaar loon]]-Table1[[#This Row],[Netto loon]])/Table1[[#This Row],[Belastbaar loon]]</f>
        <v>7.6633142743168695E-2</v>
      </c>
      <c r="H722" s="14">
        <f t="shared" ca="1" si="5"/>
        <v>1151.7852999999998</v>
      </c>
      <c r="I722" s="14">
        <f ca="1">IF(ROW()=2, Table1[[#This Row],[Netto loon]], INDIRECT(ADDRESS(ROW()-1,COLUMN(F:F))))</f>
        <v>13879.2147</v>
      </c>
      <c r="J722" s="6">
        <f ca="1">IF(ROW()=2, 0, Table1[[#This Row],[Belastbaar loon]]-INDIRECT(ADDRESS(ROW()-1,COLUMN(A:A))))</f>
        <v>10</v>
      </c>
      <c r="K722" s="6">
        <f ca="1">Table1[[#This Row],[Netto loon]]-Table1[[#This Row],[Netto vorige schijf]]</f>
        <v>9.1461999999992258</v>
      </c>
      <c r="L722" s="2">
        <f ca="1">(Table1[[#This Row],[Bruto tov vorige schijf]]-Table1[[#This Row],[Netto tov vorige schijf]])/MAX(Table1[[#This Row],[Bruto tov vorige schijf]],1)</f>
        <v>8.5380000000077422E-2</v>
      </c>
    </row>
    <row r="723" spans="1:12" x14ac:dyDescent="0.25">
      <c r="A723" s="14">
        <v>15051</v>
      </c>
      <c r="B723" s="6">
        <f>LoonHeffing2020(Table1[[#This Row],[Belastbaar loon]])</f>
        <v>5621.5484999999999</v>
      </c>
      <c r="C723" s="6">
        <f>AlgemeneHeffingsKorting2020(Table1[[#This Row],[Belastbaar loon]])</f>
        <v>2711</v>
      </c>
      <c r="D723" s="14">
        <f>ArbeidsKorting2020(Table1[[#This Row],[Belastbaar loon]])</f>
        <v>1757.0555999999999</v>
      </c>
      <c r="E723" s="14">
        <f>MAX(Table1[[#This Row],[Loonheffing]]-Table1[[#This Row],[Algemene Heffingskorting]]-Table1[[#This Row],[Arbeidskorting]],0)</f>
        <v>1153.4929</v>
      </c>
      <c r="F723" s="6">
        <f>Table1[[#This Row],[Belastbaar loon]]-Table1[[#This Row],[Belasting]]</f>
        <v>13897.507100000001</v>
      </c>
      <c r="G723" s="2">
        <f>(Table1[[#This Row],[Belastbaar loon]]-Table1[[#This Row],[Netto loon]])/Table1[[#This Row],[Belastbaar loon]]</f>
        <v>7.6638954222310762E-2</v>
      </c>
      <c r="H723" s="14">
        <f t="shared" ca="1" si="5"/>
        <v>1152.6391000000003</v>
      </c>
      <c r="I723" s="14">
        <f ca="1">IF(ROW()=2, Table1[[#This Row],[Netto loon]], INDIRECT(ADDRESS(ROW()-1,COLUMN(F:F))))</f>
        <v>13888.3609</v>
      </c>
      <c r="J723" s="6">
        <f ca="1">IF(ROW()=2, 0, Table1[[#This Row],[Belastbaar loon]]-INDIRECT(ADDRESS(ROW()-1,COLUMN(A:A))))</f>
        <v>10</v>
      </c>
      <c r="K723" s="6">
        <f ca="1">Table1[[#This Row],[Netto loon]]-Table1[[#This Row],[Netto vorige schijf]]</f>
        <v>9.1462000000010448</v>
      </c>
      <c r="L723" s="2">
        <f ca="1">(Table1[[#This Row],[Bruto tov vorige schijf]]-Table1[[#This Row],[Netto tov vorige schijf]])/MAX(Table1[[#This Row],[Bruto tov vorige schijf]],1)</f>
        <v>8.5379999999895512E-2</v>
      </c>
    </row>
    <row r="724" spans="1:12" x14ac:dyDescent="0.25">
      <c r="A724" s="14">
        <v>15061</v>
      </c>
      <c r="B724" s="6">
        <f>LoonHeffing2020(Table1[[#This Row],[Belastbaar loon]])</f>
        <v>5625.2834999999995</v>
      </c>
      <c r="C724" s="6">
        <f>AlgemeneHeffingsKorting2020(Table1[[#This Row],[Belastbaar loon]])</f>
        <v>2711</v>
      </c>
      <c r="D724" s="14">
        <f>ArbeidsKorting2020(Table1[[#This Row],[Belastbaar loon]])</f>
        <v>1759.9367999999999</v>
      </c>
      <c r="E724" s="14">
        <f>MAX(Table1[[#This Row],[Loonheffing]]-Table1[[#This Row],[Algemene Heffingskorting]]-Table1[[#This Row],[Arbeidskorting]],0)</f>
        <v>1154.3466999999996</v>
      </c>
      <c r="F724" s="6">
        <f>Table1[[#This Row],[Belastbaar loon]]-Table1[[#This Row],[Belasting]]</f>
        <v>13906.6533</v>
      </c>
      <c r="G724" s="2">
        <f>(Table1[[#This Row],[Belastbaar loon]]-Table1[[#This Row],[Netto loon]])/Table1[[#This Row],[Belastbaar loon]]</f>
        <v>7.6644757984197606E-2</v>
      </c>
      <c r="H724" s="14">
        <f t="shared" ca="1" si="5"/>
        <v>1153.4929</v>
      </c>
      <c r="I724" s="14">
        <f ca="1">IF(ROW()=2, Table1[[#This Row],[Netto loon]], INDIRECT(ADDRESS(ROW()-1,COLUMN(F:F))))</f>
        <v>13897.507100000001</v>
      </c>
      <c r="J724" s="6">
        <f ca="1">IF(ROW()=2, 0, Table1[[#This Row],[Belastbaar loon]]-INDIRECT(ADDRESS(ROW()-1,COLUMN(A:A))))</f>
        <v>10</v>
      </c>
      <c r="K724" s="6">
        <f ca="1">Table1[[#This Row],[Netto loon]]-Table1[[#This Row],[Netto vorige schijf]]</f>
        <v>9.1461999999992258</v>
      </c>
      <c r="L724" s="2">
        <f ca="1">(Table1[[#This Row],[Bruto tov vorige schijf]]-Table1[[#This Row],[Netto tov vorige schijf]])/MAX(Table1[[#This Row],[Bruto tov vorige schijf]],1)</f>
        <v>8.5380000000077422E-2</v>
      </c>
    </row>
    <row r="725" spans="1:12" x14ac:dyDescent="0.25">
      <c r="A725" s="14">
        <v>15071</v>
      </c>
      <c r="B725" s="6">
        <f>LoonHeffing2020(Table1[[#This Row],[Belastbaar loon]])</f>
        <v>5629.0185000000001</v>
      </c>
      <c r="C725" s="6">
        <f>AlgemeneHeffingsKorting2020(Table1[[#This Row],[Belastbaar loon]])</f>
        <v>2711</v>
      </c>
      <c r="D725" s="14">
        <f>ArbeidsKorting2020(Table1[[#This Row],[Belastbaar loon]])</f>
        <v>1762.818</v>
      </c>
      <c r="E725" s="14">
        <f>MAX(Table1[[#This Row],[Loonheffing]]-Table1[[#This Row],[Algemene Heffingskorting]]-Table1[[#This Row],[Arbeidskorting]],0)</f>
        <v>1155.2005000000001</v>
      </c>
      <c r="F725" s="6">
        <f>Table1[[#This Row],[Belastbaar loon]]-Table1[[#This Row],[Belasting]]</f>
        <v>13915.799499999999</v>
      </c>
      <c r="G725" s="2">
        <f>(Table1[[#This Row],[Belastbaar loon]]-Table1[[#This Row],[Netto loon]])/Table1[[#This Row],[Belastbaar loon]]</f>
        <v>7.6650554044190883E-2</v>
      </c>
      <c r="H725" s="14">
        <f t="shared" ca="1" si="5"/>
        <v>1154.3466999999996</v>
      </c>
      <c r="I725" s="14">
        <f ca="1">IF(ROW()=2, Table1[[#This Row],[Netto loon]], INDIRECT(ADDRESS(ROW()-1,COLUMN(F:F))))</f>
        <v>13906.6533</v>
      </c>
      <c r="J725" s="6">
        <f ca="1">IF(ROW()=2, 0, Table1[[#This Row],[Belastbaar loon]]-INDIRECT(ADDRESS(ROW()-1,COLUMN(A:A))))</f>
        <v>10</v>
      </c>
      <c r="K725" s="6">
        <f ca="1">Table1[[#This Row],[Netto loon]]-Table1[[#This Row],[Netto vorige schijf]]</f>
        <v>9.1461999999992258</v>
      </c>
      <c r="L725" s="2">
        <f ca="1">(Table1[[#This Row],[Bruto tov vorige schijf]]-Table1[[#This Row],[Netto tov vorige schijf]])/MAX(Table1[[#This Row],[Bruto tov vorige schijf]],1)</f>
        <v>8.5380000000077422E-2</v>
      </c>
    </row>
    <row r="726" spans="1:12" x14ac:dyDescent="0.25">
      <c r="A726" s="14">
        <v>15081</v>
      </c>
      <c r="B726" s="6">
        <f>LoonHeffing2020(Table1[[#This Row],[Belastbaar loon]])</f>
        <v>5632.7534999999998</v>
      </c>
      <c r="C726" s="6">
        <f>AlgemeneHeffingsKorting2020(Table1[[#This Row],[Belastbaar loon]])</f>
        <v>2711</v>
      </c>
      <c r="D726" s="14">
        <f>ArbeidsKorting2020(Table1[[#This Row],[Belastbaar loon]])</f>
        <v>1765.6992</v>
      </c>
      <c r="E726" s="14">
        <f>MAX(Table1[[#This Row],[Loonheffing]]-Table1[[#This Row],[Algemene Heffingskorting]]-Table1[[#This Row],[Arbeidskorting]],0)</f>
        <v>1156.0542999999998</v>
      </c>
      <c r="F726" s="6">
        <f>Table1[[#This Row],[Belastbaar loon]]-Table1[[#This Row],[Belasting]]</f>
        <v>13924.9457</v>
      </c>
      <c r="G726" s="2">
        <f>(Table1[[#This Row],[Belastbaar loon]]-Table1[[#This Row],[Netto loon]])/Table1[[#This Row],[Belastbaar loon]]</f>
        <v>7.6656342417611545E-2</v>
      </c>
      <c r="H726" s="14">
        <f t="shared" ca="1" si="5"/>
        <v>1155.2005000000001</v>
      </c>
      <c r="I726" s="14">
        <f ca="1">IF(ROW()=2, Table1[[#This Row],[Netto loon]], INDIRECT(ADDRESS(ROW()-1,COLUMN(F:F))))</f>
        <v>13915.799499999999</v>
      </c>
      <c r="J726" s="6">
        <f ca="1">IF(ROW()=2, 0, Table1[[#This Row],[Belastbaar loon]]-INDIRECT(ADDRESS(ROW()-1,COLUMN(A:A))))</f>
        <v>10</v>
      </c>
      <c r="K726" s="6">
        <f ca="1">Table1[[#This Row],[Netto loon]]-Table1[[#This Row],[Netto vorige schijf]]</f>
        <v>9.1462000000010448</v>
      </c>
      <c r="L726" s="2">
        <f ca="1">(Table1[[#This Row],[Bruto tov vorige schijf]]-Table1[[#This Row],[Netto tov vorige schijf]])/MAX(Table1[[#This Row],[Bruto tov vorige schijf]],1)</f>
        <v>8.5379999999895512E-2</v>
      </c>
    </row>
    <row r="727" spans="1:12" x14ac:dyDescent="0.25">
      <c r="A727" s="14">
        <v>15091</v>
      </c>
      <c r="B727" s="6">
        <f>LoonHeffing2020(Table1[[#This Row],[Belastbaar loon]])</f>
        <v>5636.4885000000004</v>
      </c>
      <c r="C727" s="6">
        <f>AlgemeneHeffingsKorting2020(Table1[[#This Row],[Belastbaar loon]])</f>
        <v>2711</v>
      </c>
      <c r="D727" s="14">
        <f>ArbeidsKorting2020(Table1[[#This Row],[Belastbaar loon]])</f>
        <v>1768.5803999999998</v>
      </c>
      <c r="E727" s="14">
        <f>MAX(Table1[[#This Row],[Loonheffing]]-Table1[[#This Row],[Algemene Heffingskorting]]-Table1[[#This Row],[Arbeidskorting]],0)</f>
        <v>1156.9081000000006</v>
      </c>
      <c r="F727" s="6">
        <f>Table1[[#This Row],[Belastbaar loon]]-Table1[[#This Row],[Belasting]]</f>
        <v>13934.091899999999</v>
      </c>
      <c r="G727" s="2">
        <f>(Table1[[#This Row],[Belastbaar loon]]-Table1[[#This Row],[Netto loon]])/Table1[[#This Row],[Belastbaar loon]]</f>
        <v>7.6662123119740286E-2</v>
      </c>
      <c r="H727" s="14">
        <f t="shared" ca="1" si="5"/>
        <v>1156.0542999999998</v>
      </c>
      <c r="I727" s="14">
        <f ca="1">IF(ROW()=2, Table1[[#This Row],[Netto loon]], INDIRECT(ADDRESS(ROW()-1,COLUMN(F:F))))</f>
        <v>13924.9457</v>
      </c>
      <c r="J727" s="6">
        <f ca="1">IF(ROW()=2, 0, Table1[[#This Row],[Belastbaar loon]]-INDIRECT(ADDRESS(ROW()-1,COLUMN(A:A))))</f>
        <v>10</v>
      </c>
      <c r="K727" s="6">
        <f ca="1">Table1[[#This Row],[Netto loon]]-Table1[[#This Row],[Netto vorige schijf]]</f>
        <v>9.1461999999992258</v>
      </c>
      <c r="L727" s="2">
        <f ca="1">(Table1[[#This Row],[Bruto tov vorige schijf]]-Table1[[#This Row],[Netto tov vorige schijf]])/MAX(Table1[[#This Row],[Bruto tov vorige schijf]],1)</f>
        <v>8.5380000000077422E-2</v>
      </c>
    </row>
    <row r="728" spans="1:12" x14ac:dyDescent="0.25">
      <c r="A728" s="14">
        <v>15101</v>
      </c>
      <c r="B728" s="6">
        <f>LoonHeffing2020(Table1[[#This Row],[Belastbaar loon]])</f>
        <v>5640.2235000000001</v>
      </c>
      <c r="C728" s="6">
        <f>AlgemeneHeffingsKorting2020(Table1[[#This Row],[Belastbaar loon]])</f>
        <v>2711</v>
      </c>
      <c r="D728" s="14">
        <f>ArbeidsKorting2020(Table1[[#This Row],[Belastbaar loon]])</f>
        <v>1771.4615999999999</v>
      </c>
      <c r="E728" s="14">
        <f>MAX(Table1[[#This Row],[Loonheffing]]-Table1[[#This Row],[Algemene Heffingskorting]]-Table1[[#This Row],[Arbeidskorting]],0)</f>
        <v>1157.7619000000002</v>
      </c>
      <c r="F728" s="6">
        <f>Table1[[#This Row],[Belastbaar loon]]-Table1[[#This Row],[Belasting]]</f>
        <v>13943.2381</v>
      </c>
      <c r="G728" s="2">
        <f>(Table1[[#This Row],[Belastbaar loon]]-Table1[[#This Row],[Netto loon]])/Table1[[#This Row],[Belastbaar loon]]</f>
        <v>7.6667896165816804E-2</v>
      </c>
      <c r="H728" s="14">
        <f t="shared" ca="1" si="5"/>
        <v>1156.9081000000006</v>
      </c>
      <c r="I728" s="14">
        <f ca="1">IF(ROW()=2, Table1[[#This Row],[Netto loon]], INDIRECT(ADDRESS(ROW()-1,COLUMN(F:F))))</f>
        <v>13934.091899999999</v>
      </c>
      <c r="J728" s="6">
        <f ca="1">IF(ROW()=2, 0, Table1[[#This Row],[Belastbaar loon]]-INDIRECT(ADDRESS(ROW()-1,COLUMN(A:A))))</f>
        <v>10</v>
      </c>
      <c r="K728" s="6">
        <f ca="1">Table1[[#This Row],[Netto loon]]-Table1[[#This Row],[Netto vorige schijf]]</f>
        <v>9.1462000000010448</v>
      </c>
      <c r="L728" s="2">
        <f ca="1">(Table1[[#This Row],[Bruto tov vorige schijf]]-Table1[[#This Row],[Netto tov vorige schijf]])/MAX(Table1[[#This Row],[Bruto tov vorige schijf]],1)</f>
        <v>8.5379999999895512E-2</v>
      </c>
    </row>
    <row r="729" spans="1:12" x14ac:dyDescent="0.25">
      <c r="A729" s="14">
        <v>15111</v>
      </c>
      <c r="B729" s="6">
        <f>LoonHeffing2020(Table1[[#This Row],[Belastbaar loon]])</f>
        <v>5643.9584999999997</v>
      </c>
      <c r="C729" s="6">
        <f>AlgemeneHeffingsKorting2020(Table1[[#This Row],[Belastbaar loon]])</f>
        <v>2711</v>
      </c>
      <c r="D729" s="14">
        <f>ArbeidsKorting2020(Table1[[#This Row],[Belastbaar loon]])</f>
        <v>1774.3427999999999</v>
      </c>
      <c r="E729" s="14">
        <f>MAX(Table1[[#This Row],[Loonheffing]]-Table1[[#This Row],[Algemene Heffingskorting]]-Table1[[#This Row],[Arbeidskorting]],0)</f>
        <v>1158.6156999999998</v>
      </c>
      <c r="F729" s="6">
        <f>Table1[[#This Row],[Belastbaar loon]]-Table1[[#This Row],[Belasting]]</f>
        <v>13952.3843</v>
      </c>
      <c r="G729" s="2">
        <f>(Table1[[#This Row],[Belastbaar loon]]-Table1[[#This Row],[Netto loon]])/Table1[[#This Row],[Belastbaar loon]]</f>
        <v>7.6673661571040982E-2</v>
      </c>
      <c r="H729" s="14">
        <f t="shared" ca="1" si="5"/>
        <v>1157.7619000000002</v>
      </c>
      <c r="I729" s="14">
        <f ca="1">IF(ROW()=2, Table1[[#This Row],[Netto loon]], INDIRECT(ADDRESS(ROW()-1,COLUMN(F:F))))</f>
        <v>13943.2381</v>
      </c>
      <c r="J729" s="6">
        <f ca="1">IF(ROW()=2, 0, Table1[[#This Row],[Belastbaar loon]]-INDIRECT(ADDRESS(ROW()-1,COLUMN(A:A))))</f>
        <v>10</v>
      </c>
      <c r="K729" s="6">
        <f ca="1">Table1[[#This Row],[Netto loon]]-Table1[[#This Row],[Netto vorige schijf]]</f>
        <v>9.1461999999992258</v>
      </c>
      <c r="L729" s="2">
        <f ca="1">(Table1[[#This Row],[Bruto tov vorige schijf]]-Table1[[#This Row],[Netto tov vorige schijf]])/MAX(Table1[[#This Row],[Bruto tov vorige schijf]],1)</f>
        <v>8.5380000000077422E-2</v>
      </c>
    </row>
    <row r="730" spans="1:12" x14ac:dyDescent="0.25">
      <c r="A730" s="14">
        <v>15121</v>
      </c>
      <c r="B730" s="6">
        <f>LoonHeffing2020(Table1[[#This Row],[Belastbaar loon]])</f>
        <v>5647.6935000000003</v>
      </c>
      <c r="C730" s="6">
        <f>AlgemeneHeffingsKorting2020(Table1[[#This Row],[Belastbaar loon]])</f>
        <v>2711</v>
      </c>
      <c r="D730" s="14">
        <f>ArbeidsKorting2020(Table1[[#This Row],[Belastbaar loon]])</f>
        <v>1777.2239999999999</v>
      </c>
      <c r="E730" s="14">
        <f>MAX(Table1[[#This Row],[Loonheffing]]-Table1[[#This Row],[Algemene Heffingskorting]]-Table1[[#This Row],[Arbeidskorting]],0)</f>
        <v>1159.4695000000004</v>
      </c>
      <c r="F730" s="6">
        <f>Table1[[#This Row],[Belastbaar loon]]-Table1[[#This Row],[Belasting]]</f>
        <v>13961.530499999999</v>
      </c>
      <c r="G730" s="2">
        <f>(Table1[[#This Row],[Belastbaar loon]]-Table1[[#This Row],[Netto loon]])/Table1[[#This Row],[Belastbaar loon]]</f>
        <v>7.6679419350572126E-2</v>
      </c>
      <c r="H730" s="14">
        <f t="shared" ref="H730:H793" ca="1" si="6">IF(ROW()=2, 0, INDIRECT(ADDRESS(ROW()-1,COLUMN(E:E))))</f>
        <v>1158.6156999999998</v>
      </c>
      <c r="I730" s="14">
        <f ca="1">IF(ROW()=2, Table1[[#This Row],[Netto loon]], INDIRECT(ADDRESS(ROW()-1,COLUMN(F:F))))</f>
        <v>13952.3843</v>
      </c>
      <c r="J730" s="6">
        <f ca="1">IF(ROW()=2, 0, Table1[[#This Row],[Belastbaar loon]]-INDIRECT(ADDRESS(ROW()-1,COLUMN(A:A))))</f>
        <v>10</v>
      </c>
      <c r="K730" s="6">
        <f ca="1">Table1[[#This Row],[Netto loon]]-Table1[[#This Row],[Netto vorige schijf]]</f>
        <v>9.1461999999992258</v>
      </c>
      <c r="L730" s="2">
        <f ca="1">(Table1[[#This Row],[Bruto tov vorige schijf]]-Table1[[#This Row],[Netto tov vorige schijf]])/MAX(Table1[[#This Row],[Bruto tov vorige schijf]],1)</f>
        <v>8.5380000000077422E-2</v>
      </c>
    </row>
    <row r="731" spans="1:12" x14ac:dyDescent="0.25">
      <c r="A731" s="14">
        <v>15131</v>
      </c>
      <c r="B731" s="6">
        <f>LoonHeffing2020(Table1[[#This Row],[Belastbaar loon]])</f>
        <v>5651.4285</v>
      </c>
      <c r="C731" s="6">
        <f>AlgemeneHeffingsKorting2020(Table1[[#This Row],[Belastbaar loon]])</f>
        <v>2711</v>
      </c>
      <c r="D731" s="14">
        <f>ArbeidsKorting2020(Table1[[#This Row],[Belastbaar loon]])</f>
        <v>1780.1052</v>
      </c>
      <c r="E731" s="14">
        <f>MAX(Table1[[#This Row],[Loonheffing]]-Table1[[#This Row],[Algemene Heffingskorting]]-Table1[[#This Row],[Arbeidskorting]],0)</f>
        <v>1160.3233</v>
      </c>
      <c r="F731" s="6">
        <f>Table1[[#This Row],[Belastbaar loon]]-Table1[[#This Row],[Belasting]]</f>
        <v>13970.6767</v>
      </c>
      <c r="G731" s="2">
        <f>(Table1[[#This Row],[Belastbaar loon]]-Table1[[#This Row],[Netto loon]])/Table1[[#This Row],[Belastbaar loon]]</f>
        <v>7.6685169519529445E-2</v>
      </c>
      <c r="H731" s="14">
        <f t="shared" ca="1" si="6"/>
        <v>1159.4695000000004</v>
      </c>
      <c r="I731" s="14">
        <f ca="1">IF(ROW()=2, Table1[[#This Row],[Netto loon]], INDIRECT(ADDRESS(ROW()-1,COLUMN(F:F))))</f>
        <v>13961.530499999999</v>
      </c>
      <c r="J731" s="6">
        <f ca="1">IF(ROW()=2, 0, Table1[[#This Row],[Belastbaar loon]]-INDIRECT(ADDRESS(ROW()-1,COLUMN(A:A))))</f>
        <v>10</v>
      </c>
      <c r="K731" s="6">
        <f ca="1">Table1[[#This Row],[Netto loon]]-Table1[[#This Row],[Netto vorige schijf]]</f>
        <v>9.1462000000010448</v>
      </c>
      <c r="L731" s="2">
        <f ca="1">(Table1[[#This Row],[Bruto tov vorige schijf]]-Table1[[#This Row],[Netto tov vorige schijf]])/MAX(Table1[[#This Row],[Bruto tov vorige schijf]],1)</f>
        <v>8.5379999999895512E-2</v>
      </c>
    </row>
    <row r="732" spans="1:12" x14ac:dyDescent="0.25">
      <c r="A732" s="14">
        <v>15141</v>
      </c>
      <c r="B732" s="6">
        <f>LoonHeffing2020(Table1[[#This Row],[Belastbaar loon]])</f>
        <v>5655.1634999999997</v>
      </c>
      <c r="C732" s="6">
        <f>AlgemeneHeffingsKorting2020(Table1[[#This Row],[Belastbaar loon]])</f>
        <v>2711</v>
      </c>
      <c r="D732" s="14">
        <f>ArbeidsKorting2020(Table1[[#This Row],[Belastbaar loon]])</f>
        <v>1782.9864</v>
      </c>
      <c r="E732" s="14">
        <f>MAX(Table1[[#This Row],[Loonheffing]]-Table1[[#This Row],[Algemene Heffingskorting]]-Table1[[#This Row],[Arbeidskorting]],0)</f>
        <v>1161.1770999999997</v>
      </c>
      <c r="F732" s="6">
        <f>Table1[[#This Row],[Belastbaar loon]]-Table1[[#This Row],[Belasting]]</f>
        <v>13979.822900000001</v>
      </c>
      <c r="G732" s="2">
        <f>(Table1[[#This Row],[Belastbaar loon]]-Table1[[#This Row],[Netto loon]])/Table1[[#This Row],[Belastbaar loon]]</f>
        <v>7.6690912092992475E-2</v>
      </c>
      <c r="H732" s="14">
        <f t="shared" ca="1" si="6"/>
        <v>1160.3233</v>
      </c>
      <c r="I732" s="14">
        <f ca="1">IF(ROW()=2, Table1[[#This Row],[Netto loon]], INDIRECT(ADDRESS(ROW()-1,COLUMN(F:F))))</f>
        <v>13970.6767</v>
      </c>
      <c r="J732" s="6">
        <f ca="1">IF(ROW()=2, 0, Table1[[#This Row],[Belastbaar loon]]-INDIRECT(ADDRESS(ROW()-1,COLUMN(A:A))))</f>
        <v>10</v>
      </c>
      <c r="K732" s="6">
        <f ca="1">Table1[[#This Row],[Netto loon]]-Table1[[#This Row],[Netto vorige schijf]]</f>
        <v>9.1462000000010448</v>
      </c>
      <c r="L732" s="2">
        <f ca="1">(Table1[[#This Row],[Bruto tov vorige schijf]]-Table1[[#This Row],[Netto tov vorige schijf]])/MAX(Table1[[#This Row],[Bruto tov vorige schijf]],1)</f>
        <v>8.5379999999895512E-2</v>
      </c>
    </row>
    <row r="733" spans="1:12" x14ac:dyDescent="0.25">
      <c r="A733" s="14">
        <v>15151</v>
      </c>
      <c r="B733" s="6">
        <f>LoonHeffing2020(Table1[[#This Row],[Belastbaar loon]])</f>
        <v>5658.8985000000002</v>
      </c>
      <c r="C733" s="6">
        <f>AlgemeneHeffingsKorting2020(Table1[[#This Row],[Belastbaar loon]])</f>
        <v>2711</v>
      </c>
      <c r="D733" s="14">
        <f>ArbeidsKorting2020(Table1[[#This Row],[Belastbaar loon]])</f>
        <v>1785.8676</v>
      </c>
      <c r="E733" s="14">
        <f>MAX(Table1[[#This Row],[Loonheffing]]-Table1[[#This Row],[Algemene Heffingskorting]]-Table1[[#This Row],[Arbeidskorting]],0)</f>
        <v>1162.0309000000002</v>
      </c>
      <c r="F733" s="6">
        <f>Table1[[#This Row],[Belastbaar loon]]-Table1[[#This Row],[Belasting]]</f>
        <v>13988.9691</v>
      </c>
      <c r="G733" s="2">
        <f>(Table1[[#This Row],[Belastbaar loon]]-Table1[[#This Row],[Netto loon]])/Table1[[#This Row],[Belastbaar loon]]</f>
        <v>7.6696647086000908E-2</v>
      </c>
      <c r="H733" s="14">
        <f t="shared" ca="1" si="6"/>
        <v>1161.1770999999997</v>
      </c>
      <c r="I733" s="14">
        <f ca="1">IF(ROW()=2, Table1[[#This Row],[Netto loon]], INDIRECT(ADDRESS(ROW()-1,COLUMN(F:F))))</f>
        <v>13979.822900000001</v>
      </c>
      <c r="J733" s="6">
        <f ca="1">IF(ROW()=2, 0, Table1[[#This Row],[Belastbaar loon]]-INDIRECT(ADDRESS(ROW()-1,COLUMN(A:A))))</f>
        <v>10</v>
      </c>
      <c r="K733" s="6">
        <f ca="1">Table1[[#This Row],[Netto loon]]-Table1[[#This Row],[Netto vorige schijf]]</f>
        <v>9.1461999999992258</v>
      </c>
      <c r="L733" s="2">
        <f ca="1">(Table1[[#This Row],[Bruto tov vorige schijf]]-Table1[[#This Row],[Netto tov vorige schijf]])/MAX(Table1[[#This Row],[Bruto tov vorige schijf]],1)</f>
        <v>8.5380000000077422E-2</v>
      </c>
    </row>
    <row r="734" spans="1:12" x14ac:dyDescent="0.25">
      <c r="A734" s="14">
        <v>15161</v>
      </c>
      <c r="B734" s="6">
        <f>LoonHeffing2020(Table1[[#This Row],[Belastbaar loon]])</f>
        <v>5662.6334999999999</v>
      </c>
      <c r="C734" s="6">
        <f>AlgemeneHeffingsKorting2020(Table1[[#This Row],[Belastbaar loon]])</f>
        <v>2711</v>
      </c>
      <c r="D734" s="14">
        <f>ArbeidsKorting2020(Table1[[#This Row],[Belastbaar loon]])</f>
        <v>1788.7487999999998</v>
      </c>
      <c r="E734" s="14">
        <f>MAX(Table1[[#This Row],[Loonheffing]]-Table1[[#This Row],[Algemene Heffingskorting]]-Table1[[#This Row],[Arbeidskorting]],0)</f>
        <v>1162.8847000000001</v>
      </c>
      <c r="F734" s="6">
        <f>Table1[[#This Row],[Belastbaar loon]]-Table1[[#This Row],[Belasting]]</f>
        <v>13998.115299999999</v>
      </c>
      <c r="G734" s="2">
        <f>(Table1[[#This Row],[Belastbaar loon]]-Table1[[#This Row],[Netto loon]])/Table1[[#This Row],[Belastbaar loon]]</f>
        <v>7.670237451355455E-2</v>
      </c>
      <c r="H734" s="14">
        <f t="shared" ca="1" si="6"/>
        <v>1162.0309000000002</v>
      </c>
      <c r="I734" s="14">
        <f ca="1">IF(ROW()=2, Table1[[#This Row],[Netto loon]], INDIRECT(ADDRESS(ROW()-1,COLUMN(F:F))))</f>
        <v>13988.9691</v>
      </c>
      <c r="J734" s="6">
        <f ca="1">IF(ROW()=2, 0, Table1[[#This Row],[Belastbaar loon]]-INDIRECT(ADDRESS(ROW()-1,COLUMN(A:A))))</f>
        <v>10</v>
      </c>
      <c r="K734" s="6">
        <f ca="1">Table1[[#This Row],[Netto loon]]-Table1[[#This Row],[Netto vorige schijf]]</f>
        <v>9.1461999999992258</v>
      </c>
      <c r="L734" s="2">
        <f ca="1">(Table1[[#This Row],[Bruto tov vorige schijf]]-Table1[[#This Row],[Netto tov vorige schijf]])/MAX(Table1[[#This Row],[Bruto tov vorige schijf]],1)</f>
        <v>8.5380000000077422E-2</v>
      </c>
    </row>
    <row r="735" spans="1:12" x14ac:dyDescent="0.25">
      <c r="A735" s="14">
        <v>15171</v>
      </c>
      <c r="B735" s="6">
        <f>LoonHeffing2020(Table1[[#This Row],[Belastbaar loon]])</f>
        <v>5666.3684999999996</v>
      </c>
      <c r="C735" s="6">
        <f>AlgemeneHeffingsKorting2020(Table1[[#This Row],[Belastbaar loon]])</f>
        <v>2711</v>
      </c>
      <c r="D735" s="14">
        <f>ArbeidsKorting2020(Table1[[#This Row],[Belastbaar loon]])</f>
        <v>1791.6299999999999</v>
      </c>
      <c r="E735" s="14">
        <f>MAX(Table1[[#This Row],[Loonheffing]]-Table1[[#This Row],[Algemene Heffingskorting]]-Table1[[#This Row],[Arbeidskorting]],0)</f>
        <v>1163.7384999999997</v>
      </c>
      <c r="F735" s="6">
        <f>Table1[[#This Row],[Belastbaar loon]]-Table1[[#This Row],[Belasting]]</f>
        <v>14007.261500000001</v>
      </c>
      <c r="G735" s="2">
        <f>(Table1[[#This Row],[Belastbaar loon]]-Table1[[#This Row],[Netto loon]])/Table1[[#This Row],[Belastbaar loon]]</f>
        <v>7.6708094390613643E-2</v>
      </c>
      <c r="H735" s="14">
        <f t="shared" ca="1" si="6"/>
        <v>1162.8847000000001</v>
      </c>
      <c r="I735" s="14">
        <f ca="1">IF(ROW()=2, Table1[[#This Row],[Netto loon]], INDIRECT(ADDRESS(ROW()-1,COLUMN(F:F))))</f>
        <v>13998.115299999999</v>
      </c>
      <c r="J735" s="6">
        <f ca="1">IF(ROW()=2, 0, Table1[[#This Row],[Belastbaar loon]]-INDIRECT(ADDRESS(ROW()-1,COLUMN(A:A))))</f>
        <v>10</v>
      </c>
      <c r="K735" s="6">
        <f ca="1">Table1[[#This Row],[Netto loon]]-Table1[[#This Row],[Netto vorige schijf]]</f>
        <v>9.1462000000010448</v>
      </c>
      <c r="L735" s="2">
        <f ca="1">(Table1[[#This Row],[Bruto tov vorige schijf]]-Table1[[#This Row],[Netto tov vorige schijf]])/MAX(Table1[[#This Row],[Bruto tov vorige schijf]],1)</f>
        <v>8.5379999999895512E-2</v>
      </c>
    </row>
    <row r="736" spans="1:12" x14ac:dyDescent="0.25">
      <c r="A736" s="14">
        <v>15181</v>
      </c>
      <c r="B736" s="6">
        <f>LoonHeffing2020(Table1[[#This Row],[Belastbaar loon]])</f>
        <v>5670.1035000000002</v>
      </c>
      <c r="C736" s="6">
        <f>AlgemeneHeffingsKorting2020(Table1[[#This Row],[Belastbaar loon]])</f>
        <v>2711</v>
      </c>
      <c r="D736" s="14">
        <f>ArbeidsKorting2020(Table1[[#This Row],[Belastbaar loon]])</f>
        <v>1794.5111999999999</v>
      </c>
      <c r="E736" s="14">
        <f>MAX(Table1[[#This Row],[Loonheffing]]-Table1[[#This Row],[Algemene Heffingskorting]]-Table1[[#This Row],[Arbeidskorting]],0)</f>
        <v>1164.5923000000003</v>
      </c>
      <c r="F736" s="6">
        <f>Table1[[#This Row],[Belastbaar loon]]-Table1[[#This Row],[Belasting]]</f>
        <v>14016.4077</v>
      </c>
      <c r="G736" s="2">
        <f>(Table1[[#This Row],[Belastbaar loon]]-Table1[[#This Row],[Netto loon]])/Table1[[#This Row],[Belastbaar loon]]</f>
        <v>7.6713806732099349E-2</v>
      </c>
      <c r="H736" s="14">
        <f t="shared" ca="1" si="6"/>
        <v>1163.7384999999997</v>
      </c>
      <c r="I736" s="14">
        <f ca="1">IF(ROW()=2, Table1[[#This Row],[Netto loon]], INDIRECT(ADDRESS(ROW()-1,COLUMN(F:F))))</f>
        <v>14007.261500000001</v>
      </c>
      <c r="J736" s="6">
        <f ca="1">IF(ROW()=2, 0, Table1[[#This Row],[Belastbaar loon]]-INDIRECT(ADDRESS(ROW()-1,COLUMN(A:A))))</f>
        <v>10</v>
      </c>
      <c r="K736" s="6">
        <f ca="1">Table1[[#This Row],[Netto loon]]-Table1[[#This Row],[Netto vorige schijf]]</f>
        <v>9.1461999999992258</v>
      </c>
      <c r="L736" s="2">
        <f ca="1">(Table1[[#This Row],[Bruto tov vorige schijf]]-Table1[[#This Row],[Netto tov vorige schijf]])/MAX(Table1[[#This Row],[Bruto tov vorige schijf]],1)</f>
        <v>8.5380000000077422E-2</v>
      </c>
    </row>
    <row r="737" spans="1:12" x14ac:dyDescent="0.25">
      <c r="A737" s="14">
        <v>15191</v>
      </c>
      <c r="B737" s="6">
        <f>LoonHeffing2020(Table1[[#This Row],[Belastbaar loon]])</f>
        <v>5673.8384999999998</v>
      </c>
      <c r="C737" s="6">
        <f>AlgemeneHeffingsKorting2020(Table1[[#This Row],[Belastbaar loon]])</f>
        <v>2711</v>
      </c>
      <c r="D737" s="14">
        <f>ArbeidsKorting2020(Table1[[#This Row],[Belastbaar loon]])</f>
        <v>1797.3924</v>
      </c>
      <c r="E737" s="14">
        <f>MAX(Table1[[#This Row],[Loonheffing]]-Table1[[#This Row],[Algemene Heffingskorting]]-Table1[[#This Row],[Arbeidskorting]],0)</f>
        <v>1165.4460999999999</v>
      </c>
      <c r="F737" s="6">
        <f>Table1[[#This Row],[Belastbaar loon]]-Table1[[#This Row],[Belasting]]</f>
        <v>14025.553900000001</v>
      </c>
      <c r="G737" s="2">
        <f>(Table1[[#This Row],[Belastbaar loon]]-Table1[[#This Row],[Netto loon]])/Table1[[#This Row],[Belastbaar loon]]</f>
        <v>7.671951155289311E-2</v>
      </c>
      <c r="H737" s="14">
        <f t="shared" ca="1" si="6"/>
        <v>1164.5923000000003</v>
      </c>
      <c r="I737" s="14">
        <f ca="1">IF(ROW()=2, Table1[[#This Row],[Netto loon]], INDIRECT(ADDRESS(ROW()-1,COLUMN(F:F))))</f>
        <v>14016.4077</v>
      </c>
      <c r="J737" s="6">
        <f ca="1">IF(ROW()=2, 0, Table1[[#This Row],[Belastbaar loon]]-INDIRECT(ADDRESS(ROW()-1,COLUMN(A:A))))</f>
        <v>10</v>
      </c>
      <c r="K737" s="6">
        <f ca="1">Table1[[#This Row],[Netto loon]]-Table1[[#This Row],[Netto vorige schijf]]</f>
        <v>9.1462000000010448</v>
      </c>
      <c r="L737" s="2">
        <f ca="1">(Table1[[#This Row],[Bruto tov vorige schijf]]-Table1[[#This Row],[Netto tov vorige schijf]])/MAX(Table1[[#This Row],[Bruto tov vorige schijf]],1)</f>
        <v>8.5379999999895512E-2</v>
      </c>
    </row>
    <row r="738" spans="1:12" x14ac:dyDescent="0.25">
      <c r="A738" s="14">
        <v>15201</v>
      </c>
      <c r="B738" s="6">
        <f>LoonHeffing2020(Table1[[#This Row],[Belastbaar loon]])</f>
        <v>5677.5735000000004</v>
      </c>
      <c r="C738" s="6">
        <f>AlgemeneHeffingsKorting2020(Table1[[#This Row],[Belastbaar loon]])</f>
        <v>2711</v>
      </c>
      <c r="D738" s="14">
        <f>ArbeidsKorting2020(Table1[[#This Row],[Belastbaar loon]])</f>
        <v>1800.2736</v>
      </c>
      <c r="E738" s="14">
        <f>MAX(Table1[[#This Row],[Loonheffing]]-Table1[[#This Row],[Algemene Heffingskorting]]-Table1[[#This Row],[Arbeidskorting]],0)</f>
        <v>1166.2999000000004</v>
      </c>
      <c r="F738" s="6">
        <f>Table1[[#This Row],[Belastbaar loon]]-Table1[[#This Row],[Belasting]]</f>
        <v>14034.7001</v>
      </c>
      <c r="G738" s="2">
        <f>(Table1[[#This Row],[Belastbaar loon]]-Table1[[#This Row],[Netto loon]])/Table1[[#This Row],[Belastbaar loon]]</f>
        <v>7.6725208867837638E-2</v>
      </c>
      <c r="H738" s="14">
        <f t="shared" ca="1" si="6"/>
        <v>1165.4460999999999</v>
      </c>
      <c r="I738" s="14">
        <f ca="1">IF(ROW()=2, Table1[[#This Row],[Netto loon]], INDIRECT(ADDRESS(ROW()-1,COLUMN(F:F))))</f>
        <v>14025.553900000001</v>
      </c>
      <c r="J738" s="6">
        <f ca="1">IF(ROW()=2, 0, Table1[[#This Row],[Belastbaar loon]]-INDIRECT(ADDRESS(ROW()-1,COLUMN(A:A))))</f>
        <v>10</v>
      </c>
      <c r="K738" s="6">
        <f ca="1">Table1[[#This Row],[Netto loon]]-Table1[[#This Row],[Netto vorige schijf]]</f>
        <v>9.1461999999992258</v>
      </c>
      <c r="L738" s="2">
        <f ca="1">(Table1[[#This Row],[Bruto tov vorige schijf]]-Table1[[#This Row],[Netto tov vorige schijf]])/MAX(Table1[[#This Row],[Bruto tov vorige schijf]],1)</f>
        <v>8.5380000000077422E-2</v>
      </c>
    </row>
    <row r="739" spans="1:12" x14ac:dyDescent="0.25">
      <c r="A739" s="14">
        <v>15211</v>
      </c>
      <c r="B739" s="6">
        <f>LoonHeffing2020(Table1[[#This Row],[Belastbaar loon]])</f>
        <v>5681.3085000000001</v>
      </c>
      <c r="C739" s="6">
        <f>AlgemeneHeffingsKorting2020(Table1[[#This Row],[Belastbaar loon]])</f>
        <v>2711</v>
      </c>
      <c r="D739" s="14">
        <f>ArbeidsKorting2020(Table1[[#This Row],[Belastbaar loon]])</f>
        <v>1803.1548</v>
      </c>
      <c r="E739" s="14">
        <f>MAX(Table1[[#This Row],[Loonheffing]]-Table1[[#This Row],[Algemene Heffingskorting]]-Table1[[#This Row],[Arbeidskorting]],0)</f>
        <v>1167.1537000000001</v>
      </c>
      <c r="F739" s="6">
        <f>Table1[[#This Row],[Belastbaar loon]]-Table1[[#This Row],[Belasting]]</f>
        <v>14043.846299999999</v>
      </c>
      <c r="G739" s="2">
        <f>(Table1[[#This Row],[Belastbaar loon]]-Table1[[#This Row],[Netto loon]])/Table1[[#This Row],[Belastbaar loon]]</f>
        <v>7.6730898691736299E-2</v>
      </c>
      <c r="H739" s="14">
        <f t="shared" ca="1" si="6"/>
        <v>1166.2999000000004</v>
      </c>
      <c r="I739" s="14">
        <f ca="1">IF(ROW()=2, Table1[[#This Row],[Netto loon]], INDIRECT(ADDRESS(ROW()-1,COLUMN(F:F))))</f>
        <v>14034.7001</v>
      </c>
      <c r="J739" s="6">
        <f ca="1">IF(ROW()=2, 0, Table1[[#This Row],[Belastbaar loon]]-INDIRECT(ADDRESS(ROW()-1,COLUMN(A:A))))</f>
        <v>10</v>
      </c>
      <c r="K739" s="6">
        <f ca="1">Table1[[#This Row],[Netto loon]]-Table1[[#This Row],[Netto vorige schijf]]</f>
        <v>9.1461999999992258</v>
      </c>
      <c r="L739" s="2">
        <f ca="1">(Table1[[#This Row],[Bruto tov vorige schijf]]-Table1[[#This Row],[Netto tov vorige schijf]])/MAX(Table1[[#This Row],[Bruto tov vorige schijf]],1)</f>
        <v>8.5380000000077422E-2</v>
      </c>
    </row>
    <row r="740" spans="1:12" x14ac:dyDescent="0.25">
      <c r="A740" s="14">
        <v>15221</v>
      </c>
      <c r="B740" s="6">
        <f>LoonHeffing2020(Table1[[#This Row],[Belastbaar loon]])</f>
        <v>5685.0434999999998</v>
      </c>
      <c r="C740" s="6">
        <f>AlgemeneHeffingsKorting2020(Table1[[#This Row],[Belastbaar loon]])</f>
        <v>2711</v>
      </c>
      <c r="D740" s="14">
        <f>ArbeidsKorting2020(Table1[[#This Row],[Belastbaar loon]])</f>
        <v>1806.0359999999998</v>
      </c>
      <c r="E740" s="14">
        <f>MAX(Table1[[#This Row],[Loonheffing]]-Table1[[#This Row],[Algemene Heffingskorting]]-Table1[[#This Row],[Arbeidskorting]],0)</f>
        <v>1168.0074999999999</v>
      </c>
      <c r="F740" s="6">
        <f>Table1[[#This Row],[Belastbaar loon]]-Table1[[#This Row],[Belasting]]</f>
        <v>14052.9925</v>
      </c>
      <c r="G740" s="2">
        <f>(Table1[[#This Row],[Belastbaar loon]]-Table1[[#This Row],[Netto loon]])/Table1[[#This Row],[Belastbaar loon]]</f>
        <v>7.6736581039353505E-2</v>
      </c>
      <c r="H740" s="14">
        <f t="shared" ca="1" si="6"/>
        <v>1167.1537000000001</v>
      </c>
      <c r="I740" s="14">
        <f ca="1">IF(ROW()=2, Table1[[#This Row],[Netto loon]], INDIRECT(ADDRESS(ROW()-1,COLUMN(F:F))))</f>
        <v>14043.846299999999</v>
      </c>
      <c r="J740" s="6">
        <f ca="1">IF(ROW()=2, 0, Table1[[#This Row],[Belastbaar loon]]-INDIRECT(ADDRESS(ROW()-1,COLUMN(A:A))))</f>
        <v>10</v>
      </c>
      <c r="K740" s="6">
        <f ca="1">Table1[[#This Row],[Netto loon]]-Table1[[#This Row],[Netto vorige schijf]]</f>
        <v>9.1462000000010448</v>
      </c>
      <c r="L740" s="2">
        <f ca="1">(Table1[[#This Row],[Bruto tov vorige schijf]]-Table1[[#This Row],[Netto tov vorige schijf]])/MAX(Table1[[#This Row],[Bruto tov vorige schijf]],1)</f>
        <v>8.5379999999895512E-2</v>
      </c>
    </row>
    <row r="741" spans="1:12" x14ac:dyDescent="0.25">
      <c r="A741" s="14">
        <v>15231</v>
      </c>
      <c r="B741" s="6">
        <f>LoonHeffing2020(Table1[[#This Row],[Belastbaar loon]])</f>
        <v>5688.7785000000003</v>
      </c>
      <c r="C741" s="6">
        <f>AlgemeneHeffingsKorting2020(Table1[[#This Row],[Belastbaar loon]])</f>
        <v>2711</v>
      </c>
      <c r="D741" s="14">
        <f>ArbeidsKorting2020(Table1[[#This Row],[Belastbaar loon]])</f>
        <v>1808.9171999999999</v>
      </c>
      <c r="E741" s="14">
        <f>MAX(Table1[[#This Row],[Loonheffing]]-Table1[[#This Row],[Algemene Heffingskorting]]-Table1[[#This Row],[Arbeidskorting]],0)</f>
        <v>1168.8613000000005</v>
      </c>
      <c r="F741" s="6">
        <f>Table1[[#This Row],[Belastbaar loon]]-Table1[[#This Row],[Belasting]]</f>
        <v>14062.1387</v>
      </c>
      <c r="G741" s="2">
        <f>(Table1[[#This Row],[Belastbaar loon]]-Table1[[#This Row],[Netto loon]])/Table1[[#This Row],[Belastbaar loon]]</f>
        <v>7.6742255925415309E-2</v>
      </c>
      <c r="H741" s="14">
        <f t="shared" ca="1" si="6"/>
        <v>1168.0074999999999</v>
      </c>
      <c r="I741" s="14">
        <f ca="1">IF(ROW()=2, Table1[[#This Row],[Netto loon]], INDIRECT(ADDRESS(ROW()-1,COLUMN(F:F))))</f>
        <v>14052.9925</v>
      </c>
      <c r="J741" s="6">
        <f ca="1">IF(ROW()=2, 0, Table1[[#This Row],[Belastbaar loon]]-INDIRECT(ADDRESS(ROW()-1,COLUMN(A:A))))</f>
        <v>10</v>
      </c>
      <c r="K741" s="6">
        <f ca="1">Table1[[#This Row],[Netto loon]]-Table1[[#This Row],[Netto vorige schijf]]</f>
        <v>9.1461999999992258</v>
      </c>
      <c r="L741" s="2">
        <f ca="1">(Table1[[#This Row],[Bruto tov vorige schijf]]-Table1[[#This Row],[Netto tov vorige schijf]])/MAX(Table1[[#This Row],[Bruto tov vorige schijf]],1)</f>
        <v>8.5380000000077422E-2</v>
      </c>
    </row>
    <row r="742" spans="1:12" x14ac:dyDescent="0.25">
      <c r="A742" s="14">
        <v>15241</v>
      </c>
      <c r="B742" s="6">
        <f>LoonHeffing2020(Table1[[#This Row],[Belastbaar loon]])</f>
        <v>5692.5135</v>
      </c>
      <c r="C742" s="6">
        <f>AlgemeneHeffingsKorting2020(Table1[[#This Row],[Belastbaar loon]])</f>
        <v>2711</v>
      </c>
      <c r="D742" s="14">
        <f>ArbeidsKorting2020(Table1[[#This Row],[Belastbaar loon]])</f>
        <v>1811.7983999999999</v>
      </c>
      <c r="E742" s="14">
        <f>MAX(Table1[[#This Row],[Loonheffing]]-Table1[[#This Row],[Algemene Heffingskorting]]-Table1[[#This Row],[Arbeidskorting]],0)</f>
        <v>1169.7151000000001</v>
      </c>
      <c r="F742" s="6">
        <f>Table1[[#This Row],[Belastbaar loon]]-Table1[[#This Row],[Belasting]]</f>
        <v>14071.284900000001</v>
      </c>
      <c r="G742" s="2">
        <f>(Table1[[#This Row],[Belastbaar loon]]-Table1[[#This Row],[Netto loon]])/Table1[[#This Row],[Belastbaar loon]]</f>
        <v>7.6747923364608589E-2</v>
      </c>
      <c r="H742" s="14">
        <f t="shared" ca="1" si="6"/>
        <v>1168.8613000000005</v>
      </c>
      <c r="I742" s="14">
        <f ca="1">IF(ROW()=2, Table1[[#This Row],[Netto loon]], INDIRECT(ADDRESS(ROW()-1,COLUMN(F:F))))</f>
        <v>14062.1387</v>
      </c>
      <c r="J742" s="6">
        <f ca="1">IF(ROW()=2, 0, Table1[[#This Row],[Belastbaar loon]]-INDIRECT(ADDRESS(ROW()-1,COLUMN(A:A))))</f>
        <v>10</v>
      </c>
      <c r="K742" s="6">
        <f ca="1">Table1[[#This Row],[Netto loon]]-Table1[[#This Row],[Netto vorige schijf]]</f>
        <v>9.1462000000010448</v>
      </c>
      <c r="L742" s="2">
        <f ca="1">(Table1[[#This Row],[Bruto tov vorige schijf]]-Table1[[#This Row],[Netto tov vorige schijf]])/MAX(Table1[[#This Row],[Bruto tov vorige schijf]],1)</f>
        <v>8.5379999999895512E-2</v>
      </c>
    </row>
    <row r="743" spans="1:12" x14ac:dyDescent="0.25">
      <c r="A743" s="14">
        <v>15251</v>
      </c>
      <c r="B743" s="6">
        <f>LoonHeffing2020(Table1[[#This Row],[Belastbaar loon]])</f>
        <v>5696.2484999999997</v>
      </c>
      <c r="C743" s="6">
        <f>AlgemeneHeffingsKorting2020(Table1[[#This Row],[Belastbaar loon]])</f>
        <v>2711</v>
      </c>
      <c r="D743" s="14">
        <f>ArbeidsKorting2020(Table1[[#This Row],[Belastbaar loon]])</f>
        <v>1814.6795999999999</v>
      </c>
      <c r="E743" s="14">
        <f>MAX(Table1[[#This Row],[Loonheffing]]-Table1[[#This Row],[Algemene Heffingskorting]]-Table1[[#This Row],[Arbeidskorting]],0)</f>
        <v>1170.5688999999998</v>
      </c>
      <c r="F743" s="6">
        <f>Table1[[#This Row],[Belastbaar loon]]-Table1[[#This Row],[Belasting]]</f>
        <v>14080.4311</v>
      </c>
      <c r="G743" s="2">
        <f>(Table1[[#This Row],[Belastbaar loon]]-Table1[[#This Row],[Netto loon]])/Table1[[#This Row],[Belastbaar loon]]</f>
        <v>7.675358337158221E-2</v>
      </c>
      <c r="H743" s="14">
        <f t="shared" ca="1" si="6"/>
        <v>1169.7151000000001</v>
      </c>
      <c r="I743" s="14">
        <f ca="1">IF(ROW()=2, Table1[[#This Row],[Netto loon]], INDIRECT(ADDRESS(ROW()-1,COLUMN(F:F))))</f>
        <v>14071.284900000001</v>
      </c>
      <c r="J743" s="6">
        <f ca="1">IF(ROW()=2, 0, Table1[[#This Row],[Belastbaar loon]]-INDIRECT(ADDRESS(ROW()-1,COLUMN(A:A))))</f>
        <v>10</v>
      </c>
      <c r="K743" s="6">
        <f ca="1">Table1[[#This Row],[Netto loon]]-Table1[[#This Row],[Netto vorige schijf]]</f>
        <v>9.1461999999992258</v>
      </c>
      <c r="L743" s="2">
        <f ca="1">(Table1[[#This Row],[Bruto tov vorige schijf]]-Table1[[#This Row],[Netto tov vorige schijf]])/MAX(Table1[[#This Row],[Bruto tov vorige schijf]],1)</f>
        <v>8.5380000000077422E-2</v>
      </c>
    </row>
    <row r="744" spans="1:12" x14ac:dyDescent="0.25">
      <c r="A744" s="14">
        <v>15261</v>
      </c>
      <c r="B744" s="6">
        <f>LoonHeffing2020(Table1[[#This Row],[Belastbaar loon]])</f>
        <v>5699.9835000000003</v>
      </c>
      <c r="C744" s="6">
        <f>AlgemeneHeffingsKorting2020(Table1[[#This Row],[Belastbaar loon]])</f>
        <v>2711</v>
      </c>
      <c r="D744" s="14">
        <f>ArbeidsKorting2020(Table1[[#This Row],[Belastbaar loon]])</f>
        <v>1817.5608</v>
      </c>
      <c r="E744" s="14">
        <f>MAX(Table1[[#This Row],[Loonheffing]]-Table1[[#This Row],[Algemene Heffingskorting]]-Table1[[#This Row],[Arbeidskorting]],0)</f>
        <v>1171.4227000000003</v>
      </c>
      <c r="F744" s="6">
        <f>Table1[[#This Row],[Belastbaar loon]]-Table1[[#This Row],[Belasting]]</f>
        <v>14089.577299999999</v>
      </c>
      <c r="G744" s="2">
        <f>(Table1[[#This Row],[Belastbaar loon]]-Table1[[#This Row],[Netto loon]])/Table1[[#This Row],[Belastbaar loon]]</f>
        <v>7.6759235960946262E-2</v>
      </c>
      <c r="H744" s="14">
        <f t="shared" ca="1" si="6"/>
        <v>1170.5688999999998</v>
      </c>
      <c r="I744" s="14">
        <f ca="1">IF(ROW()=2, Table1[[#This Row],[Netto loon]], INDIRECT(ADDRESS(ROW()-1,COLUMN(F:F))))</f>
        <v>14080.4311</v>
      </c>
      <c r="J744" s="6">
        <f ca="1">IF(ROW()=2, 0, Table1[[#This Row],[Belastbaar loon]]-INDIRECT(ADDRESS(ROW()-1,COLUMN(A:A))))</f>
        <v>10</v>
      </c>
      <c r="K744" s="6">
        <f ca="1">Table1[[#This Row],[Netto loon]]-Table1[[#This Row],[Netto vorige schijf]]</f>
        <v>9.1461999999992258</v>
      </c>
      <c r="L744" s="2">
        <f ca="1">(Table1[[#This Row],[Bruto tov vorige schijf]]-Table1[[#This Row],[Netto tov vorige schijf]])/MAX(Table1[[#This Row],[Bruto tov vorige schijf]],1)</f>
        <v>8.5380000000077422E-2</v>
      </c>
    </row>
    <row r="745" spans="1:12" x14ac:dyDescent="0.25">
      <c r="A745" s="14">
        <v>15271</v>
      </c>
      <c r="B745" s="6">
        <f>LoonHeffing2020(Table1[[#This Row],[Belastbaar loon]])</f>
        <v>5703.7184999999999</v>
      </c>
      <c r="C745" s="6">
        <f>AlgemeneHeffingsKorting2020(Table1[[#This Row],[Belastbaar loon]])</f>
        <v>2711</v>
      </c>
      <c r="D745" s="14">
        <f>ArbeidsKorting2020(Table1[[#This Row],[Belastbaar loon]])</f>
        <v>1820.442</v>
      </c>
      <c r="E745" s="14">
        <f>MAX(Table1[[#This Row],[Loonheffing]]-Table1[[#This Row],[Algemene Heffingskorting]]-Table1[[#This Row],[Arbeidskorting]],0)</f>
        <v>1172.2764999999999</v>
      </c>
      <c r="F745" s="6">
        <f>Table1[[#This Row],[Belastbaar loon]]-Table1[[#This Row],[Belasting]]</f>
        <v>14098.7235</v>
      </c>
      <c r="G745" s="2">
        <f>(Table1[[#This Row],[Belastbaar loon]]-Table1[[#This Row],[Netto loon]])/Table1[[#This Row],[Belastbaar loon]]</f>
        <v>7.6764881147272604E-2</v>
      </c>
      <c r="H745" s="14">
        <f t="shared" ca="1" si="6"/>
        <v>1171.4227000000003</v>
      </c>
      <c r="I745" s="14">
        <f ca="1">IF(ROW()=2, Table1[[#This Row],[Netto loon]], INDIRECT(ADDRESS(ROW()-1,COLUMN(F:F))))</f>
        <v>14089.577299999999</v>
      </c>
      <c r="J745" s="6">
        <f ca="1">IF(ROW()=2, 0, Table1[[#This Row],[Belastbaar loon]]-INDIRECT(ADDRESS(ROW()-1,COLUMN(A:A))))</f>
        <v>10</v>
      </c>
      <c r="K745" s="6">
        <f ca="1">Table1[[#This Row],[Netto loon]]-Table1[[#This Row],[Netto vorige schijf]]</f>
        <v>9.1462000000010448</v>
      </c>
      <c r="L745" s="2">
        <f ca="1">(Table1[[#This Row],[Bruto tov vorige schijf]]-Table1[[#This Row],[Netto tov vorige schijf]])/MAX(Table1[[#This Row],[Bruto tov vorige schijf]],1)</f>
        <v>8.5379999999895512E-2</v>
      </c>
    </row>
    <row r="746" spans="1:12" x14ac:dyDescent="0.25">
      <c r="A746" s="14">
        <v>15281</v>
      </c>
      <c r="B746" s="6">
        <f>LoonHeffing2020(Table1[[#This Row],[Belastbaar loon]])</f>
        <v>5707.4534999999996</v>
      </c>
      <c r="C746" s="6">
        <f>AlgemeneHeffingsKorting2020(Table1[[#This Row],[Belastbaar loon]])</f>
        <v>2711</v>
      </c>
      <c r="D746" s="14">
        <f>ArbeidsKorting2020(Table1[[#This Row],[Belastbaar loon]])</f>
        <v>1823.3232</v>
      </c>
      <c r="E746" s="14">
        <f>MAX(Table1[[#This Row],[Loonheffing]]-Table1[[#This Row],[Algemene Heffingskorting]]-Table1[[#This Row],[Arbeidskorting]],0)</f>
        <v>1173.1302999999996</v>
      </c>
      <c r="F746" s="6">
        <f>Table1[[#This Row],[Belastbaar loon]]-Table1[[#This Row],[Belasting]]</f>
        <v>14107.869700000001</v>
      </c>
      <c r="G746" s="2">
        <f>(Table1[[#This Row],[Belastbaar loon]]-Table1[[#This Row],[Netto loon]])/Table1[[#This Row],[Belastbaar loon]]</f>
        <v>7.6770518945095151E-2</v>
      </c>
      <c r="H746" s="14">
        <f t="shared" ca="1" si="6"/>
        <v>1172.2764999999999</v>
      </c>
      <c r="I746" s="14">
        <f ca="1">IF(ROW()=2, Table1[[#This Row],[Netto loon]], INDIRECT(ADDRESS(ROW()-1,COLUMN(F:F))))</f>
        <v>14098.7235</v>
      </c>
      <c r="J746" s="6">
        <f ca="1">IF(ROW()=2, 0, Table1[[#This Row],[Belastbaar loon]]-INDIRECT(ADDRESS(ROW()-1,COLUMN(A:A))))</f>
        <v>10</v>
      </c>
      <c r="K746" s="6">
        <f ca="1">Table1[[#This Row],[Netto loon]]-Table1[[#This Row],[Netto vorige schijf]]</f>
        <v>9.1462000000010448</v>
      </c>
      <c r="L746" s="2">
        <f ca="1">(Table1[[#This Row],[Bruto tov vorige schijf]]-Table1[[#This Row],[Netto tov vorige schijf]])/MAX(Table1[[#This Row],[Bruto tov vorige schijf]],1)</f>
        <v>8.5379999999895512E-2</v>
      </c>
    </row>
    <row r="747" spans="1:12" x14ac:dyDescent="0.25">
      <c r="A747" s="14">
        <v>15291</v>
      </c>
      <c r="B747" s="6">
        <f>LoonHeffing2020(Table1[[#This Row],[Belastbaar loon]])</f>
        <v>5711.1885000000002</v>
      </c>
      <c r="C747" s="6">
        <f>AlgemeneHeffingsKorting2020(Table1[[#This Row],[Belastbaar loon]])</f>
        <v>2711</v>
      </c>
      <c r="D747" s="14">
        <f>ArbeidsKorting2020(Table1[[#This Row],[Belastbaar loon]])</f>
        <v>1826.2043999999999</v>
      </c>
      <c r="E747" s="14">
        <f>MAX(Table1[[#This Row],[Loonheffing]]-Table1[[#This Row],[Algemene Heffingskorting]]-Table1[[#This Row],[Arbeidskorting]],0)</f>
        <v>1173.9841000000004</v>
      </c>
      <c r="F747" s="6">
        <f>Table1[[#This Row],[Belastbaar loon]]-Table1[[#This Row],[Belasting]]</f>
        <v>14117.0159</v>
      </c>
      <c r="G747" s="2">
        <f>(Table1[[#This Row],[Belastbaar loon]]-Table1[[#This Row],[Netto loon]])/Table1[[#This Row],[Belastbaar loon]]</f>
        <v>7.6776149368909793E-2</v>
      </c>
      <c r="H747" s="14">
        <f t="shared" ca="1" si="6"/>
        <v>1173.1302999999996</v>
      </c>
      <c r="I747" s="14">
        <f ca="1">IF(ROW()=2, Table1[[#This Row],[Netto loon]], INDIRECT(ADDRESS(ROW()-1,COLUMN(F:F))))</f>
        <v>14107.869700000001</v>
      </c>
      <c r="J747" s="6">
        <f ca="1">IF(ROW()=2, 0, Table1[[#This Row],[Belastbaar loon]]-INDIRECT(ADDRESS(ROW()-1,COLUMN(A:A))))</f>
        <v>10</v>
      </c>
      <c r="K747" s="6">
        <f ca="1">Table1[[#This Row],[Netto loon]]-Table1[[#This Row],[Netto vorige schijf]]</f>
        <v>9.1461999999992258</v>
      </c>
      <c r="L747" s="2">
        <f ca="1">(Table1[[#This Row],[Bruto tov vorige schijf]]-Table1[[#This Row],[Netto tov vorige schijf]])/MAX(Table1[[#This Row],[Bruto tov vorige schijf]],1)</f>
        <v>8.5380000000077422E-2</v>
      </c>
    </row>
    <row r="748" spans="1:12" x14ac:dyDescent="0.25">
      <c r="A748" s="14">
        <v>15301</v>
      </c>
      <c r="B748" s="6">
        <f>LoonHeffing2020(Table1[[#This Row],[Belastbaar loon]])</f>
        <v>5714.9234999999999</v>
      </c>
      <c r="C748" s="6">
        <f>AlgemeneHeffingsKorting2020(Table1[[#This Row],[Belastbaar loon]])</f>
        <v>2711</v>
      </c>
      <c r="D748" s="14">
        <f>ArbeidsKorting2020(Table1[[#This Row],[Belastbaar loon]])</f>
        <v>1829.0855999999999</v>
      </c>
      <c r="E748" s="14">
        <f>MAX(Table1[[#This Row],[Loonheffing]]-Table1[[#This Row],[Algemene Heffingskorting]]-Table1[[#This Row],[Arbeidskorting]],0)</f>
        <v>1174.8379</v>
      </c>
      <c r="F748" s="6">
        <f>Table1[[#This Row],[Belastbaar loon]]-Table1[[#This Row],[Belasting]]</f>
        <v>14126.1621</v>
      </c>
      <c r="G748" s="2">
        <f>(Table1[[#This Row],[Belastbaar loon]]-Table1[[#This Row],[Netto loon]])/Table1[[#This Row],[Belastbaar loon]]</f>
        <v>7.6781772433174328E-2</v>
      </c>
      <c r="H748" s="14">
        <f t="shared" ca="1" si="6"/>
        <v>1173.9841000000004</v>
      </c>
      <c r="I748" s="14">
        <f ca="1">IF(ROW()=2, Table1[[#This Row],[Netto loon]], INDIRECT(ADDRESS(ROW()-1,COLUMN(F:F))))</f>
        <v>14117.0159</v>
      </c>
      <c r="J748" s="6">
        <f ca="1">IF(ROW()=2, 0, Table1[[#This Row],[Belastbaar loon]]-INDIRECT(ADDRESS(ROW()-1,COLUMN(A:A))))</f>
        <v>10</v>
      </c>
      <c r="K748" s="6">
        <f ca="1">Table1[[#This Row],[Netto loon]]-Table1[[#This Row],[Netto vorige schijf]]</f>
        <v>9.1461999999992258</v>
      </c>
      <c r="L748" s="2">
        <f ca="1">(Table1[[#This Row],[Bruto tov vorige schijf]]-Table1[[#This Row],[Netto tov vorige schijf]])/MAX(Table1[[#This Row],[Bruto tov vorige schijf]],1)</f>
        <v>8.5380000000077422E-2</v>
      </c>
    </row>
    <row r="749" spans="1:12" x14ac:dyDescent="0.25">
      <c r="A749" s="14">
        <v>15311</v>
      </c>
      <c r="B749" s="6">
        <f>LoonHeffing2020(Table1[[#This Row],[Belastbaar loon]])</f>
        <v>5718.6584999999995</v>
      </c>
      <c r="C749" s="6">
        <f>AlgemeneHeffingsKorting2020(Table1[[#This Row],[Belastbaar loon]])</f>
        <v>2711</v>
      </c>
      <c r="D749" s="14">
        <f>ArbeidsKorting2020(Table1[[#This Row],[Belastbaar loon]])</f>
        <v>1831.9667999999999</v>
      </c>
      <c r="E749" s="14">
        <f>MAX(Table1[[#This Row],[Loonheffing]]-Table1[[#This Row],[Algemene Heffingskorting]]-Table1[[#This Row],[Arbeidskorting]],0)</f>
        <v>1175.6916999999996</v>
      </c>
      <c r="F749" s="6">
        <f>Table1[[#This Row],[Belastbaar loon]]-Table1[[#This Row],[Belasting]]</f>
        <v>14135.308300000001</v>
      </c>
      <c r="G749" s="2">
        <f>(Table1[[#This Row],[Belastbaar loon]]-Table1[[#This Row],[Netto loon]])/Table1[[#This Row],[Belastbaar loon]]</f>
        <v>7.6787388152308761E-2</v>
      </c>
      <c r="H749" s="14">
        <f t="shared" ca="1" si="6"/>
        <v>1174.8379</v>
      </c>
      <c r="I749" s="14">
        <f ca="1">IF(ROW()=2, Table1[[#This Row],[Netto loon]], INDIRECT(ADDRESS(ROW()-1,COLUMN(F:F))))</f>
        <v>14126.1621</v>
      </c>
      <c r="J749" s="6">
        <f ca="1">IF(ROW()=2, 0, Table1[[#This Row],[Belastbaar loon]]-INDIRECT(ADDRESS(ROW()-1,COLUMN(A:A))))</f>
        <v>10</v>
      </c>
      <c r="K749" s="6">
        <f ca="1">Table1[[#This Row],[Netto loon]]-Table1[[#This Row],[Netto vorige schijf]]</f>
        <v>9.1462000000010448</v>
      </c>
      <c r="L749" s="2">
        <f ca="1">(Table1[[#This Row],[Bruto tov vorige schijf]]-Table1[[#This Row],[Netto tov vorige schijf]])/MAX(Table1[[#This Row],[Bruto tov vorige schijf]],1)</f>
        <v>8.5379999999895512E-2</v>
      </c>
    </row>
    <row r="750" spans="1:12" x14ac:dyDescent="0.25">
      <c r="A750" s="14">
        <v>15321</v>
      </c>
      <c r="B750" s="6">
        <f>LoonHeffing2020(Table1[[#This Row],[Belastbaar loon]])</f>
        <v>5722.3935000000001</v>
      </c>
      <c r="C750" s="6">
        <f>AlgemeneHeffingsKorting2020(Table1[[#This Row],[Belastbaar loon]])</f>
        <v>2711</v>
      </c>
      <c r="D750" s="14">
        <f>ArbeidsKorting2020(Table1[[#This Row],[Belastbaar loon]])</f>
        <v>1834.848</v>
      </c>
      <c r="E750" s="14">
        <f>MAX(Table1[[#This Row],[Loonheffing]]-Table1[[#This Row],[Algemene Heffingskorting]]-Table1[[#This Row],[Arbeidskorting]],0)</f>
        <v>1176.5455000000002</v>
      </c>
      <c r="F750" s="6">
        <f>Table1[[#This Row],[Belastbaar loon]]-Table1[[#This Row],[Belasting]]</f>
        <v>14144.4545</v>
      </c>
      <c r="G750" s="2">
        <f>(Table1[[#This Row],[Belastbaar loon]]-Table1[[#This Row],[Netto loon]])/Table1[[#This Row],[Belastbaar loon]]</f>
        <v>7.6792996540695782E-2</v>
      </c>
      <c r="H750" s="14">
        <f t="shared" ca="1" si="6"/>
        <v>1175.6916999999996</v>
      </c>
      <c r="I750" s="14">
        <f ca="1">IF(ROW()=2, Table1[[#This Row],[Netto loon]], INDIRECT(ADDRESS(ROW()-1,COLUMN(F:F))))</f>
        <v>14135.308300000001</v>
      </c>
      <c r="J750" s="6">
        <f ca="1">IF(ROW()=2, 0, Table1[[#This Row],[Belastbaar loon]]-INDIRECT(ADDRESS(ROW()-1,COLUMN(A:A))))</f>
        <v>10</v>
      </c>
      <c r="K750" s="6">
        <f ca="1">Table1[[#This Row],[Netto loon]]-Table1[[#This Row],[Netto vorige schijf]]</f>
        <v>9.1461999999992258</v>
      </c>
      <c r="L750" s="2">
        <f ca="1">(Table1[[#This Row],[Bruto tov vorige schijf]]-Table1[[#This Row],[Netto tov vorige schijf]])/MAX(Table1[[#This Row],[Bruto tov vorige schijf]],1)</f>
        <v>8.5380000000077422E-2</v>
      </c>
    </row>
    <row r="751" spans="1:12" x14ac:dyDescent="0.25">
      <c r="A751" s="14">
        <v>15331</v>
      </c>
      <c r="B751" s="6">
        <f>LoonHeffing2020(Table1[[#This Row],[Belastbaar loon]])</f>
        <v>5726.1284999999998</v>
      </c>
      <c r="C751" s="6">
        <f>AlgemeneHeffingsKorting2020(Table1[[#This Row],[Belastbaar loon]])</f>
        <v>2711</v>
      </c>
      <c r="D751" s="14">
        <f>ArbeidsKorting2020(Table1[[#This Row],[Belastbaar loon]])</f>
        <v>1837.7292</v>
      </c>
      <c r="E751" s="14">
        <f>MAX(Table1[[#This Row],[Loonheffing]]-Table1[[#This Row],[Algemene Heffingskorting]]-Table1[[#This Row],[Arbeidskorting]],0)</f>
        <v>1177.3992999999998</v>
      </c>
      <c r="F751" s="6">
        <f>Table1[[#This Row],[Belastbaar loon]]-Table1[[#This Row],[Belasting]]</f>
        <v>14153.600700000001</v>
      </c>
      <c r="G751" s="2">
        <f>(Table1[[#This Row],[Belastbaar loon]]-Table1[[#This Row],[Netto loon]])/Table1[[#This Row],[Belastbaar loon]]</f>
        <v>7.6798597612680139E-2</v>
      </c>
      <c r="H751" s="14">
        <f t="shared" ca="1" si="6"/>
        <v>1176.5455000000002</v>
      </c>
      <c r="I751" s="14">
        <f ca="1">IF(ROW()=2, Table1[[#This Row],[Netto loon]], INDIRECT(ADDRESS(ROW()-1,COLUMN(F:F))))</f>
        <v>14144.4545</v>
      </c>
      <c r="J751" s="6">
        <f ca="1">IF(ROW()=2, 0, Table1[[#This Row],[Belastbaar loon]]-INDIRECT(ADDRESS(ROW()-1,COLUMN(A:A))))</f>
        <v>10</v>
      </c>
      <c r="K751" s="6">
        <f ca="1">Table1[[#This Row],[Netto loon]]-Table1[[#This Row],[Netto vorige schijf]]</f>
        <v>9.1462000000010448</v>
      </c>
      <c r="L751" s="2">
        <f ca="1">(Table1[[#This Row],[Bruto tov vorige schijf]]-Table1[[#This Row],[Netto tov vorige schijf]])/MAX(Table1[[#This Row],[Bruto tov vorige schijf]],1)</f>
        <v>8.5379999999895512E-2</v>
      </c>
    </row>
    <row r="752" spans="1:12" x14ac:dyDescent="0.25">
      <c r="A752" s="14">
        <v>15341</v>
      </c>
      <c r="B752" s="6">
        <f>LoonHeffing2020(Table1[[#This Row],[Belastbaar loon]])</f>
        <v>5729.8635000000004</v>
      </c>
      <c r="C752" s="6">
        <f>AlgemeneHeffingsKorting2020(Table1[[#This Row],[Belastbaar loon]])</f>
        <v>2711</v>
      </c>
      <c r="D752" s="14">
        <f>ArbeidsKorting2020(Table1[[#This Row],[Belastbaar loon]])</f>
        <v>1840.6104</v>
      </c>
      <c r="E752" s="14">
        <f>MAX(Table1[[#This Row],[Loonheffing]]-Table1[[#This Row],[Algemene Heffingskorting]]-Table1[[#This Row],[Arbeidskorting]],0)</f>
        <v>1178.2531000000004</v>
      </c>
      <c r="F752" s="6">
        <f>Table1[[#This Row],[Belastbaar loon]]-Table1[[#This Row],[Belasting]]</f>
        <v>14162.7469</v>
      </c>
      <c r="G752" s="2">
        <f>(Table1[[#This Row],[Belastbaar loon]]-Table1[[#This Row],[Netto loon]])/Table1[[#This Row],[Belastbaar loon]]</f>
        <v>7.6804191382569581E-2</v>
      </c>
      <c r="H752" s="14">
        <f t="shared" ca="1" si="6"/>
        <v>1177.3992999999998</v>
      </c>
      <c r="I752" s="14">
        <f ca="1">IF(ROW()=2, Table1[[#This Row],[Netto loon]], INDIRECT(ADDRESS(ROW()-1,COLUMN(F:F))))</f>
        <v>14153.600700000001</v>
      </c>
      <c r="J752" s="6">
        <f ca="1">IF(ROW()=2, 0, Table1[[#This Row],[Belastbaar loon]]-INDIRECT(ADDRESS(ROW()-1,COLUMN(A:A))))</f>
        <v>10</v>
      </c>
      <c r="K752" s="6">
        <f ca="1">Table1[[#This Row],[Netto loon]]-Table1[[#This Row],[Netto vorige schijf]]</f>
        <v>9.1461999999992258</v>
      </c>
      <c r="L752" s="2">
        <f ca="1">(Table1[[#This Row],[Bruto tov vorige schijf]]-Table1[[#This Row],[Netto tov vorige schijf]])/MAX(Table1[[#This Row],[Bruto tov vorige schijf]],1)</f>
        <v>8.5380000000077422E-2</v>
      </c>
    </row>
    <row r="753" spans="1:12" x14ac:dyDescent="0.25">
      <c r="A753" s="14">
        <v>15351</v>
      </c>
      <c r="B753" s="6">
        <f>LoonHeffing2020(Table1[[#This Row],[Belastbaar loon]])</f>
        <v>5733.5985000000001</v>
      </c>
      <c r="C753" s="6">
        <f>AlgemeneHeffingsKorting2020(Table1[[#This Row],[Belastbaar loon]])</f>
        <v>2711</v>
      </c>
      <c r="D753" s="14">
        <f>ArbeidsKorting2020(Table1[[#This Row],[Belastbaar loon]])</f>
        <v>1843.4915999999998</v>
      </c>
      <c r="E753" s="14">
        <f>MAX(Table1[[#This Row],[Loonheffing]]-Table1[[#This Row],[Algemene Heffingskorting]]-Table1[[#This Row],[Arbeidskorting]],0)</f>
        <v>1179.1069000000002</v>
      </c>
      <c r="F753" s="6">
        <f>Table1[[#This Row],[Belastbaar loon]]-Table1[[#This Row],[Belasting]]</f>
        <v>14171.893099999999</v>
      </c>
      <c r="G753" s="2">
        <f>(Table1[[#This Row],[Belastbaar loon]]-Table1[[#This Row],[Netto loon]])/Table1[[#This Row],[Belastbaar loon]]</f>
        <v>7.6809777864634277E-2</v>
      </c>
      <c r="H753" s="14">
        <f t="shared" ca="1" si="6"/>
        <v>1178.2531000000004</v>
      </c>
      <c r="I753" s="14">
        <f ca="1">IF(ROW()=2, Table1[[#This Row],[Netto loon]], INDIRECT(ADDRESS(ROW()-1,COLUMN(F:F))))</f>
        <v>14162.7469</v>
      </c>
      <c r="J753" s="6">
        <f ca="1">IF(ROW()=2, 0, Table1[[#This Row],[Belastbaar loon]]-INDIRECT(ADDRESS(ROW()-1,COLUMN(A:A))))</f>
        <v>10</v>
      </c>
      <c r="K753" s="6">
        <f ca="1">Table1[[#This Row],[Netto loon]]-Table1[[#This Row],[Netto vorige schijf]]</f>
        <v>9.1461999999992258</v>
      </c>
      <c r="L753" s="2">
        <f ca="1">(Table1[[#This Row],[Bruto tov vorige schijf]]-Table1[[#This Row],[Netto tov vorige schijf]])/MAX(Table1[[#This Row],[Bruto tov vorige schijf]],1)</f>
        <v>8.5380000000077422E-2</v>
      </c>
    </row>
    <row r="754" spans="1:12" x14ac:dyDescent="0.25">
      <c r="A754" s="14">
        <v>15361</v>
      </c>
      <c r="B754" s="6">
        <f>LoonHeffing2020(Table1[[#This Row],[Belastbaar loon]])</f>
        <v>5737.3334999999997</v>
      </c>
      <c r="C754" s="6">
        <f>AlgemeneHeffingsKorting2020(Table1[[#This Row],[Belastbaar loon]])</f>
        <v>2711</v>
      </c>
      <c r="D754" s="14">
        <f>ArbeidsKorting2020(Table1[[#This Row],[Belastbaar loon]])</f>
        <v>1846.3727999999999</v>
      </c>
      <c r="E754" s="14">
        <f>MAX(Table1[[#This Row],[Loonheffing]]-Table1[[#This Row],[Algemene Heffingskorting]]-Table1[[#This Row],[Arbeidskorting]],0)</f>
        <v>1179.9606999999999</v>
      </c>
      <c r="F754" s="6">
        <f>Table1[[#This Row],[Belastbaar loon]]-Table1[[#This Row],[Belasting]]</f>
        <v>14181.0393</v>
      </c>
      <c r="G754" s="2">
        <f>(Table1[[#This Row],[Belastbaar loon]]-Table1[[#This Row],[Netto loon]])/Table1[[#This Row],[Belastbaar loon]]</f>
        <v>7.6815357073107202E-2</v>
      </c>
      <c r="H754" s="14">
        <f t="shared" ca="1" si="6"/>
        <v>1179.1069000000002</v>
      </c>
      <c r="I754" s="14">
        <f ca="1">IF(ROW()=2, Table1[[#This Row],[Netto loon]], INDIRECT(ADDRESS(ROW()-1,COLUMN(F:F))))</f>
        <v>14171.893099999999</v>
      </c>
      <c r="J754" s="6">
        <f ca="1">IF(ROW()=2, 0, Table1[[#This Row],[Belastbaar loon]]-INDIRECT(ADDRESS(ROW()-1,COLUMN(A:A))))</f>
        <v>10</v>
      </c>
      <c r="K754" s="6">
        <f ca="1">Table1[[#This Row],[Netto loon]]-Table1[[#This Row],[Netto vorige schijf]]</f>
        <v>9.1462000000010448</v>
      </c>
      <c r="L754" s="2">
        <f ca="1">(Table1[[#This Row],[Bruto tov vorige schijf]]-Table1[[#This Row],[Netto tov vorige schijf]])/MAX(Table1[[#This Row],[Bruto tov vorige schijf]],1)</f>
        <v>8.5379999999895512E-2</v>
      </c>
    </row>
    <row r="755" spans="1:12" x14ac:dyDescent="0.25">
      <c r="A755" s="14">
        <v>15371</v>
      </c>
      <c r="B755" s="6">
        <f>LoonHeffing2020(Table1[[#This Row],[Belastbaar loon]])</f>
        <v>5741.0685000000003</v>
      </c>
      <c r="C755" s="6">
        <f>AlgemeneHeffingsKorting2020(Table1[[#This Row],[Belastbaar loon]])</f>
        <v>2711</v>
      </c>
      <c r="D755" s="14">
        <f>ArbeidsKorting2020(Table1[[#This Row],[Belastbaar loon]])</f>
        <v>1849.2539999999999</v>
      </c>
      <c r="E755" s="14">
        <f>MAX(Table1[[#This Row],[Loonheffing]]-Table1[[#This Row],[Algemene Heffingskorting]]-Table1[[#This Row],[Arbeidskorting]],0)</f>
        <v>1180.8145000000004</v>
      </c>
      <c r="F755" s="6">
        <f>Table1[[#This Row],[Belastbaar loon]]-Table1[[#This Row],[Belasting]]</f>
        <v>14190.1855</v>
      </c>
      <c r="G755" s="2">
        <f>(Table1[[#This Row],[Belastbaar loon]]-Table1[[#This Row],[Netto loon]])/Table1[[#This Row],[Belastbaar loon]]</f>
        <v>7.6820929022184653E-2</v>
      </c>
      <c r="H755" s="14">
        <f t="shared" ca="1" si="6"/>
        <v>1179.9606999999999</v>
      </c>
      <c r="I755" s="14">
        <f ca="1">IF(ROW()=2, Table1[[#This Row],[Netto loon]], INDIRECT(ADDRESS(ROW()-1,COLUMN(F:F))))</f>
        <v>14181.0393</v>
      </c>
      <c r="J755" s="6">
        <f ca="1">IF(ROW()=2, 0, Table1[[#This Row],[Belastbaar loon]]-INDIRECT(ADDRESS(ROW()-1,COLUMN(A:A))))</f>
        <v>10</v>
      </c>
      <c r="K755" s="6">
        <f ca="1">Table1[[#This Row],[Netto loon]]-Table1[[#This Row],[Netto vorige schijf]]</f>
        <v>9.1461999999992258</v>
      </c>
      <c r="L755" s="2">
        <f ca="1">(Table1[[#This Row],[Bruto tov vorige schijf]]-Table1[[#This Row],[Netto tov vorige schijf]])/MAX(Table1[[#This Row],[Bruto tov vorige schijf]],1)</f>
        <v>8.5380000000077422E-2</v>
      </c>
    </row>
    <row r="756" spans="1:12" x14ac:dyDescent="0.25">
      <c r="A756" s="14">
        <v>15381</v>
      </c>
      <c r="B756" s="6">
        <f>LoonHeffing2020(Table1[[#This Row],[Belastbaar loon]])</f>
        <v>5744.8035</v>
      </c>
      <c r="C756" s="6">
        <f>AlgemeneHeffingsKorting2020(Table1[[#This Row],[Belastbaar loon]])</f>
        <v>2711</v>
      </c>
      <c r="D756" s="14">
        <f>ArbeidsKorting2020(Table1[[#This Row],[Belastbaar loon]])</f>
        <v>1852.1351999999999</v>
      </c>
      <c r="E756" s="14">
        <f>MAX(Table1[[#This Row],[Loonheffing]]-Table1[[#This Row],[Algemene Heffingskorting]]-Table1[[#This Row],[Arbeidskorting]],0)</f>
        <v>1181.6683</v>
      </c>
      <c r="F756" s="6">
        <f>Table1[[#This Row],[Belastbaar loon]]-Table1[[#This Row],[Belasting]]</f>
        <v>14199.331700000001</v>
      </c>
      <c r="G756" s="2">
        <f>(Table1[[#This Row],[Belastbaar loon]]-Table1[[#This Row],[Netto loon]])/Table1[[#This Row],[Belastbaar loon]]</f>
        <v>7.6826493726025569E-2</v>
      </c>
      <c r="H756" s="14">
        <f t="shared" ca="1" si="6"/>
        <v>1180.8145000000004</v>
      </c>
      <c r="I756" s="14">
        <f ca="1">IF(ROW()=2, Table1[[#This Row],[Netto loon]], INDIRECT(ADDRESS(ROW()-1,COLUMN(F:F))))</f>
        <v>14190.1855</v>
      </c>
      <c r="J756" s="6">
        <f ca="1">IF(ROW()=2, 0, Table1[[#This Row],[Belastbaar loon]]-INDIRECT(ADDRESS(ROW()-1,COLUMN(A:A))))</f>
        <v>10</v>
      </c>
      <c r="K756" s="6">
        <f ca="1">Table1[[#This Row],[Netto loon]]-Table1[[#This Row],[Netto vorige schijf]]</f>
        <v>9.1462000000010448</v>
      </c>
      <c r="L756" s="2">
        <f ca="1">(Table1[[#This Row],[Bruto tov vorige schijf]]-Table1[[#This Row],[Netto tov vorige schijf]])/MAX(Table1[[#This Row],[Bruto tov vorige schijf]],1)</f>
        <v>8.5379999999895512E-2</v>
      </c>
    </row>
    <row r="757" spans="1:12" x14ac:dyDescent="0.25">
      <c r="A757" s="14">
        <v>15391</v>
      </c>
      <c r="B757" s="6">
        <f>LoonHeffing2020(Table1[[#This Row],[Belastbaar loon]])</f>
        <v>5748.5384999999997</v>
      </c>
      <c r="C757" s="6">
        <f>AlgemeneHeffingsKorting2020(Table1[[#This Row],[Belastbaar loon]])</f>
        <v>2711</v>
      </c>
      <c r="D757" s="14">
        <f>ArbeidsKorting2020(Table1[[#This Row],[Belastbaar loon]])</f>
        <v>1855.0164</v>
      </c>
      <c r="E757" s="14">
        <f>MAX(Table1[[#This Row],[Loonheffing]]-Table1[[#This Row],[Algemene Heffingskorting]]-Table1[[#This Row],[Arbeidskorting]],0)</f>
        <v>1182.5220999999997</v>
      </c>
      <c r="F757" s="6">
        <f>Table1[[#This Row],[Belastbaar loon]]-Table1[[#This Row],[Belasting]]</f>
        <v>14208.4779</v>
      </c>
      <c r="G757" s="2">
        <f>(Table1[[#This Row],[Belastbaar loon]]-Table1[[#This Row],[Netto loon]])/Table1[[#This Row],[Belastbaar loon]]</f>
        <v>7.6832051198752527E-2</v>
      </c>
      <c r="H757" s="14">
        <f t="shared" ca="1" si="6"/>
        <v>1181.6683</v>
      </c>
      <c r="I757" s="14">
        <f ca="1">IF(ROW()=2, Table1[[#This Row],[Netto loon]], INDIRECT(ADDRESS(ROW()-1,COLUMN(F:F))))</f>
        <v>14199.331700000001</v>
      </c>
      <c r="J757" s="6">
        <f ca="1">IF(ROW()=2, 0, Table1[[#This Row],[Belastbaar loon]]-INDIRECT(ADDRESS(ROW()-1,COLUMN(A:A))))</f>
        <v>10</v>
      </c>
      <c r="K757" s="6">
        <f ca="1">Table1[[#This Row],[Netto loon]]-Table1[[#This Row],[Netto vorige schijf]]</f>
        <v>9.1461999999992258</v>
      </c>
      <c r="L757" s="2">
        <f ca="1">(Table1[[#This Row],[Bruto tov vorige schijf]]-Table1[[#This Row],[Netto tov vorige schijf]])/MAX(Table1[[#This Row],[Bruto tov vorige schijf]],1)</f>
        <v>8.5380000000077422E-2</v>
      </c>
    </row>
    <row r="758" spans="1:12" x14ac:dyDescent="0.25">
      <c r="A758" s="14">
        <v>15401</v>
      </c>
      <c r="B758" s="6">
        <f>LoonHeffing2020(Table1[[#This Row],[Belastbaar loon]])</f>
        <v>5752.2735000000002</v>
      </c>
      <c r="C758" s="6">
        <f>AlgemeneHeffingsKorting2020(Table1[[#This Row],[Belastbaar loon]])</f>
        <v>2711</v>
      </c>
      <c r="D758" s="14">
        <f>ArbeidsKorting2020(Table1[[#This Row],[Belastbaar loon]])</f>
        <v>1857.8976</v>
      </c>
      <c r="E758" s="14">
        <f>MAX(Table1[[#This Row],[Loonheffing]]-Table1[[#This Row],[Algemene Heffingskorting]]-Table1[[#This Row],[Arbeidskorting]],0)</f>
        <v>1183.3759000000002</v>
      </c>
      <c r="F758" s="6">
        <f>Table1[[#This Row],[Belastbaar loon]]-Table1[[#This Row],[Belasting]]</f>
        <v>14217.624099999999</v>
      </c>
      <c r="G758" s="2">
        <f>(Table1[[#This Row],[Belastbaar loon]]-Table1[[#This Row],[Netto loon]])/Table1[[#This Row],[Belastbaar loon]]</f>
        <v>7.6837601454451065E-2</v>
      </c>
      <c r="H758" s="14">
        <f t="shared" ca="1" si="6"/>
        <v>1182.5220999999997</v>
      </c>
      <c r="I758" s="14">
        <f ca="1">IF(ROW()=2, Table1[[#This Row],[Netto loon]], INDIRECT(ADDRESS(ROW()-1,COLUMN(F:F))))</f>
        <v>14208.4779</v>
      </c>
      <c r="J758" s="6">
        <f ca="1">IF(ROW()=2, 0, Table1[[#This Row],[Belastbaar loon]]-INDIRECT(ADDRESS(ROW()-1,COLUMN(A:A))))</f>
        <v>10</v>
      </c>
      <c r="K758" s="6">
        <f ca="1">Table1[[#This Row],[Netto loon]]-Table1[[#This Row],[Netto vorige schijf]]</f>
        <v>9.1461999999992258</v>
      </c>
      <c r="L758" s="2">
        <f ca="1">(Table1[[#This Row],[Bruto tov vorige schijf]]-Table1[[#This Row],[Netto tov vorige schijf]])/MAX(Table1[[#This Row],[Bruto tov vorige schijf]],1)</f>
        <v>8.5380000000077422E-2</v>
      </c>
    </row>
    <row r="759" spans="1:12" x14ac:dyDescent="0.25">
      <c r="A759" s="14">
        <v>15411</v>
      </c>
      <c r="B759" s="6">
        <f>LoonHeffing2020(Table1[[#This Row],[Belastbaar loon]])</f>
        <v>5756.0084999999999</v>
      </c>
      <c r="C759" s="6">
        <f>AlgemeneHeffingsKorting2020(Table1[[#This Row],[Belastbaar loon]])</f>
        <v>2711</v>
      </c>
      <c r="D759" s="14">
        <f>ArbeidsKorting2020(Table1[[#This Row],[Belastbaar loon]])</f>
        <v>1860.7787999999998</v>
      </c>
      <c r="E759" s="14">
        <f>MAX(Table1[[#This Row],[Loonheffing]]-Table1[[#This Row],[Algemene Heffingskorting]]-Table1[[#This Row],[Arbeidskorting]],0)</f>
        <v>1184.2297000000001</v>
      </c>
      <c r="F759" s="6">
        <f>Table1[[#This Row],[Belastbaar loon]]-Table1[[#This Row],[Belasting]]</f>
        <v>14226.7703</v>
      </c>
      <c r="G759" s="2">
        <f>(Table1[[#This Row],[Belastbaar loon]]-Table1[[#This Row],[Netto loon]])/Table1[[#This Row],[Belastbaar loon]]</f>
        <v>7.6843144507170197E-2</v>
      </c>
      <c r="H759" s="14">
        <f t="shared" ca="1" si="6"/>
        <v>1183.3759000000002</v>
      </c>
      <c r="I759" s="14">
        <f ca="1">IF(ROW()=2, Table1[[#This Row],[Netto loon]], INDIRECT(ADDRESS(ROW()-1,COLUMN(F:F))))</f>
        <v>14217.624099999999</v>
      </c>
      <c r="J759" s="6">
        <f ca="1">IF(ROW()=2, 0, Table1[[#This Row],[Belastbaar loon]]-INDIRECT(ADDRESS(ROW()-1,COLUMN(A:A))))</f>
        <v>10</v>
      </c>
      <c r="K759" s="6">
        <f ca="1">Table1[[#This Row],[Netto loon]]-Table1[[#This Row],[Netto vorige schijf]]</f>
        <v>9.1462000000010448</v>
      </c>
      <c r="L759" s="2">
        <f ca="1">(Table1[[#This Row],[Bruto tov vorige schijf]]-Table1[[#This Row],[Netto tov vorige schijf]])/MAX(Table1[[#This Row],[Bruto tov vorige schijf]],1)</f>
        <v>8.5379999999895512E-2</v>
      </c>
    </row>
    <row r="760" spans="1:12" x14ac:dyDescent="0.25">
      <c r="A760" s="14">
        <v>15421</v>
      </c>
      <c r="B760" s="6">
        <f>LoonHeffing2020(Table1[[#This Row],[Belastbaar loon]])</f>
        <v>5759.7434999999996</v>
      </c>
      <c r="C760" s="6">
        <f>AlgemeneHeffingsKorting2020(Table1[[#This Row],[Belastbaar loon]])</f>
        <v>2711</v>
      </c>
      <c r="D760" s="14">
        <f>ArbeidsKorting2020(Table1[[#This Row],[Belastbaar loon]])</f>
        <v>1863.6599999999999</v>
      </c>
      <c r="E760" s="14">
        <f>MAX(Table1[[#This Row],[Loonheffing]]-Table1[[#This Row],[Algemene Heffingskorting]]-Table1[[#This Row],[Arbeidskorting]],0)</f>
        <v>1185.0834999999997</v>
      </c>
      <c r="F760" s="6">
        <f>Table1[[#This Row],[Belastbaar loon]]-Table1[[#This Row],[Belasting]]</f>
        <v>14235.916499999999</v>
      </c>
      <c r="G760" s="2">
        <f>(Table1[[#This Row],[Belastbaar loon]]-Table1[[#This Row],[Netto loon]])/Table1[[#This Row],[Belastbaar loon]]</f>
        <v>7.6848680370922809E-2</v>
      </c>
      <c r="H760" s="14">
        <f t="shared" ca="1" si="6"/>
        <v>1184.2297000000001</v>
      </c>
      <c r="I760" s="14">
        <f ca="1">IF(ROW()=2, Table1[[#This Row],[Netto loon]], INDIRECT(ADDRESS(ROW()-1,COLUMN(F:F))))</f>
        <v>14226.7703</v>
      </c>
      <c r="J760" s="6">
        <f ca="1">IF(ROW()=2, 0, Table1[[#This Row],[Belastbaar loon]]-INDIRECT(ADDRESS(ROW()-1,COLUMN(A:A))))</f>
        <v>10</v>
      </c>
      <c r="K760" s="6">
        <f ca="1">Table1[[#This Row],[Netto loon]]-Table1[[#This Row],[Netto vorige schijf]]</f>
        <v>9.1461999999992258</v>
      </c>
      <c r="L760" s="2">
        <f ca="1">(Table1[[#This Row],[Bruto tov vorige schijf]]-Table1[[#This Row],[Netto tov vorige schijf]])/MAX(Table1[[#This Row],[Bruto tov vorige schijf]],1)</f>
        <v>8.5380000000077422E-2</v>
      </c>
    </row>
    <row r="761" spans="1:12" x14ac:dyDescent="0.25">
      <c r="A761" s="14">
        <v>15431</v>
      </c>
      <c r="B761" s="6">
        <f>LoonHeffing2020(Table1[[#This Row],[Belastbaar loon]])</f>
        <v>5763.4785000000002</v>
      </c>
      <c r="C761" s="6">
        <f>AlgemeneHeffingsKorting2020(Table1[[#This Row],[Belastbaar loon]])</f>
        <v>2711</v>
      </c>
      <c r="D761" s="14">
        <f>ArbeidsKorting2020(Table1[[#This Row],[Belastbaar loon]])</f>
        <v>1866.5411999999999</v>
      </c>
      <c r="E761" s="14">
        <f>MAX(Table1[[#This Row],[Loonheffing]]-Table1[[#This Row],[Algemene Heffingskorting]]-Table1[[#This Row],[Arbeidskorting]],0)</f>
        <v>1185.9373000000003</v>
      </c>
      <c r="F761" s="6">
        <f>Table1[[#This Row],[Belastbaar loon]]-Table1[[#This Row],[Belasting]]</f>
        <v>14245.0627</v>
      </c>
      <c r="G761" s="2">
        <f>(Table1[[#This Row],[Belastbaar loon]]-Table1[[#This Row],[Netto loon]])/Table1[[#This Row],[Belastbaar loon]]</f>
        <v>7.6854209059685027E-2</v>
      </c>
      <c r="H761" s="14">
        <f t="shared" ca="1" si="6"/>
        <v>1185.0834999999997</v>
      </c>
      <c r="I761" s="14">
        <f ca="1">IF(ROW()=2, Table1[[#This Row],[Netto loon]], INDIRECT(ADDRESS(ROW()-1,COLUMN(F:F))))</f>
        <v>14235.916499999999</v>
      </c>
      <c r="J761" s="6">
        <f ca="1">IF(ROW()=2, 0, Table1[[#This Row],[Belastbaar loon]]-INDIRECT(ADDRESS(ROW()-1,COLUMN(A:A))))</f>
        <v>10</v>
      </c>
      <c r="K761" s="6">
        <f ca="1">Table1[[#This Row],[Netto loon]]-Table1[[#This Row],[Netto vorige schijf]]</f>
        <v>9.1462000000010448</v>
      </c>
      <c r="L761" s="2">
        <f ca="1">(Table1[[#This Row],[Bruto tov vorige schijf]]-Table1[[#This Row],[Netto tov vorige schijf]])/MAX(Table1[[#This Row],[Bruto tov vorige schijf]],1)</f>
        <v>8.5379999999895512E-2</v>
      </c>
    </row>
    <row r="762" spans="1:12" x14ac:dyDescent="0.25">
      <c r="A762" s="14">
        <v>15441</v>
      </c>
      <c r="B762" s="6">
        <f>LoonHeffing2020(Table1[[#This Row],[Belastbaar loon]])</f>
        <v>5767.2134999999998</v>
      </c>
      <c r="C762" s="6">
        <f>AlgemeneHeffingsKorting2020(Table1[[#This Row],[Belastbaar loon]])</f>
        <v>2711</v>
      </c>
      <c r="D762" s="14">
        <f>ArbeidsKorting2020(Table1[[#This Row],[Belastbaar loon]])</f>
        <v>1869.4223999999999</v>
      </c>
      <c r="E762" s="14">
        <f>MAX(Table1[[#This Row],[Loonheffing]]-Table1[[#This Row],[Algemene Heffingskorting]]-Table1[[#This Row],[Arbeidskorting]],0)</f>
        <v>1186.7910999999999</v>
      </c>
      <c r="F762" s="6">
        <f>Table1[[#This Row],[Belastbaar loon]]-Table1[[#This Row],[Belasting]]</f>
        <v>14254.2089</v>
      </c>
      <c r="G762" s="2">
        <f>(Table1[[#This Row],[Belastbaar loon]]-Table1[[#This Row],[Netto loon]])/Table1[[#This Row],[Belastbaar loon]]</f>
        <v>7.6859730587397215E-2</v>
      </c>
      <c r="H762" s="14">
        <f t="shared" ca="1" si="6"/>
        <v>1185.9373000000003</v>
      </c>
      <c r="I762" s="14">
        <f ca="1">IF(ROW()=2, Table1[[#This Row],[Netto loon]], INDIRECT(ADDRESS(ROW()-1,COLUMN(F:F))))</f>
        <v>14245.0627</v>
      </c>
      <c r="J762" s="6">
        <f ca="1">IF(ROW()=2, 0, Table1[[#This Row],[Belastbaar loon]]-INDIRECT(ADDRESS(ROW()-1,COLUMN(A:A))))</f>
        <v>10</v>
      </c>
      <c r="K762" s="6">
        <f ca="1">Table1[[#This Row],[Netto loon]]-Table1[[#This Row],[Netto vorige schijf]]</f>
        <v>9.1461999999992258</v>
      </c>
      <c r="L762" s="2">
        <f ca="1">(Table1[[#This Row],[Bruto tov vorige schijf]]-Table1[[#This Row],[Netto tov vorige schijf]])/MAX(Table1[[#This Row],[Bruto tov vorige schijf]],1)</f>
        <v>8.5380000000077422E-2</v>
      </c>
    </row>
    <row r="763" spans="1:12" x14ac:dyDescent="0.25">
      <c r="A763" s="14">
        <v>15451</v>
      </c>
      <c r="B763" s="6">
        <f>LoonHeffing2020(Table1[[#This Row],[Belastbaar loon]])</f>
        <v>5770.9485000000004</v>
      </c>
      <c r="C763" s="6">
        <f>AlgemeneHeffingsKorting2020(Table1[[#This Row],[Belastbaar loon]])</f>
        <v>2711</v>
      </c>
      <c r="D763" s="14">
        <f>ArbeidsKorting2020(Table1[[#This Row],[Belastbaar loon]])</f>
        <v>1872.3036</v>
      </c>
      <c r="E763" s="14">
        <f>MAX(Table1[[#This Row],[Loonheffing]]-Table1[[#This Row],[Algemene Heffingskorting]]-Table1[[#This Row],[Arbeidskorting]],0)</f>
        <v>1187.6449000000005</v>
      </c>
      <c r="F763" s="6">
        <f>Table1[[#This Row],[Belastbaar loon]]-Table1[[#This Row],[Belasting]]</f>
        <v>14263.355099999999</v>
      </c>
      <c r="G763" s="2">
        <f>(Table1[[#This Row],[Belastbaar loon]]-Table1[[#This Row],[Netto loon]])/Table1[[#This Row],[Belastbaar loon]]</f>
        <v>7.6865244967963306E-2</v>
      </c>
      <c r="H763" s="14">
        <f t="shared" ca="1" si="6"/>
        <v>1186.7910999999999</v>
      </c>
      <c r="I763" s="14">
        <f ca="1">IF(ROW()=2, Table1[[#This Row],[Netto loon]], INDIRECT(ADDRESS(ROW()-1,COLUMN(F:F))))</f>
        <v>14254.2089</v>
      </c>
      <c r="J763" s="6">
        <f ca="1">IF(ROW()=2, 0, Table1[[#This Row],[Belastbaar loon]]-INDIRECT(ADDRESS(ROW()-1,COLUMN(A:A))))</f>
        <v>10</v>
      </c>
      <c r="K763" s="6">
        <f ca="1">Table1[[#This Row],[Netto loon]]-Table1[[#This Row],[Netto vorige schijf]]</f>
        <v>9.1461999999992258</v>
      </c>
      <c r="L763" s="2">
        <f ca="1">(Table1[[#This Row],[Bruto tov vorige schijf]]-Table1[[#This Row],[Netto tov vorige schijf]])/MAX(Table1[[#This Row],[Bruto tov vorige schijf]],1)</f>
        <v>8.5380000000077422E-2</v>
      </c>
    </row>
    <row r="764" spans="1:12" x14ac:dyDescent="0.25">
      <c r="A764" s="14">
        <v>15461</v>
      </c>
      <c r="B764" s="6">
        <f>LoonHeffing2020(Table1[[#This Row],[Belastbaar loon]])</f>
        <v>5774.6835000000001</v>
      </c>
      <c r="C764" s="6">
        <f>AlgemeneHeffingsKorting2020(Table1[[#This Row],[Belastbaar loon]])</f>
        <v>2711</v>
      </c>
      <c r="D764" s="14">
        <f>ArbeidsKorting2020(Table1[[#This Row],[Belastbaar loon]])</f>
        <v>1875.1848</v>
      </c>
      <c r="E764" s="14">
        <f>MAX(Table1[[#This Row],[Loonheffing]]-Table1[[#This Row],[Algemene Heffingskorting]]-Table1[[#This Row],[Arbeidskorting]],0)</f>
        <v>1188.4987000000001</v>
      </c>
      <c r="F764" s="6">
        <f>Table1[[#This Row],[Belastbaar loon]]-Table1[[#This Row],[Belasting]]</f>
        <v>14272.5013</v>
      </c>
      <c r="G764" s="2">
        <f>(Table1[[#This Row],[Belastbaar loon]]-Table1[[#This Row],[Netto loon]])/Table1[[#This Row],[Belastbaar loon]]</f>
        <v>7.687075221525129E-2</v>
      </c>
      <c r="H764" s="14">
        <f t="shared" ca="1" si="6"/>
        <v>1187.6449000000005</v>
      </c>
      <c r="I764" s="14">
        <f ca="1">IF(ROW()=2, Table1[[#This Row],[Netto loon]], INDIRECT(ADDRESS(ROW()-1,COLUMN(F:F))))</f>
        <v>14263.355099999999</v>
      </c>
      <c r="J764" s="6">
        <f ca="1">IF(ROW()=2, 0, Table1[[#This Row],[Belastbaar loon]]-INDIRECT(ADDRESS(ROW()-1,COLUMN(A:A))))</f>
        <v>10</v>
      </c>
      <c r="K764" s="6">
        <f ca="1">Table1[[#This Row],[Netto loon]]-Table1[[#This Row],[Netto vorige schijf]]</f>
        <v>9.1462000000010448</v>
      </c>
      <c r="L764" s="2">
        <f ca="1">(Table1[[#This Row],[Bruto tov vorige schijf]]-Table1[[#This Row],[Netto tov vorige schijf]])/MAX(Table1[[#This Row],[Bruto tov vorige schijf]],1)</f>
        <v>8.5379999999895512E-2</v>
      </c>
    </row>
    <row r="765" spans="1:12" x14ac:dyDescent="0.25">
      <c r="A765" s="14">
        <v>15471</v>
      </c>
      <c r="B765" s="6">
        <f>LoonHeffing2020(Table1[[#This Row],[Belastbaar loon]])</f>
        <v>5778.4184999999998</v>
      </c>
      <c r="C765" s="6">
        <f>AlgemeneHeffingsKorting2020(Table1[[#This Row],[Belastbaar loon]])</f>
        <v>2711</v>
      </c>
      <c r="D765" s="14">
        <f>ArbeidsKorting2020(Table1[[#This Row],[Belastbaar loon]])</f>
        <v>1878.066</v>
      </c>
      <c r="E765" s="14">
        <f>MAX(Table1[[#This Row],[Loonheffing]]-Table1[[#This Row],[Algemene Heffingskorting]]-Table1[[#This Row],[Arbeidskorting]],0)</f>
        <v>1189.3524999999997</v>
      </c>
      <c r="F765" s="6">
        <f>Table1[[#This Row],[Belastbaar loon]]-Table1[[#This Row],[Belasting]]</f>
        <v>14281.647500000001</v>
      </c>
      <c r="G765" s="2">
        <f>(Table1[[#This Row],[Belastbaar loon]]-Table1[[#This Row],[Netto loon]])/Table1[[#This Row],[Belastbaar loon]]</f>
        <v>7.6876252343093462E-2</v>
      </c>
      <c r="H765" s="14">
        <f t="shared" ca="1" si="6"/>
        <v>1188.4987000000001</v>
      </c>
      <c r="I765" s="14">
        <f ca="1">IF(ROW()=2, Table1[[#This Row],[Netto loon]], INDIRECT(ADDRESS(ROW()-1,COLUMN(F:F))))</f>
        <v>14272.5013</v>
      </c>
      <c r="J765" s="6">
        <f ca="1">IF(ROW()=2, 0, Table1[[#This Row],[Belastbaar loon]]-INDIRECT(ADDRESS(ROW()-1,COLUMN(A:A))))</f>
        <v>10</v>
      </c>
      <c r="K765" s="6">
        <f ca="1">Table1[[#This Row],[Netto loon]]-Table1[[#This Row],[Netto vorige schijf]]</f>
        <v>9.1462000000010448</v>
      </c>
      <c r="L765" s="2">
        <f ca="1">(Table1[[#This Row],[Bruto tov vorige schijf]]-Table1[[#This Row],[Netto tov vorige schijf]])/MAX(Table1[[#This Row],[Bruto tov vorige schijf]],1)</f>
        <v>8.5379999999895512E-2</v>
      </c>
    </row>
    <row r="766" spans="1:12" x14ac:dyDescent="0.25">
      <c r="A766" s="14">
        <v>15481</v>
      </c>
      <c r="B766" s="6">
        <f>LoonHeffing2020(Table1[[#This Row],[Belastbaar loon]])</f>
        <v>5782.1535000000003</v>
      </c>
      <c r="C766" s="6">
        <f>AlgemeneHeffingsKorting2020(Table1[[#This Row],[Belastbaar loon]])</f>
        <v>2711</v>
      </c>
      <c r="D766" s="14">
        <f>ArbeidsKorting2020(Table1[[#This Row],[Belastbaar loon]])</f>
        <v>1880.9471999999998</v>
      </c>
      <c r="E766" s="14">
        <f>MAX(Table1[[#This Row],[Loonheffing]]-Table1[[#This Row],[Algemene Heffingskorting]]-Table1[[#This Row],[Arbeidskorting]],0)</f>
        <v>1190.2063000000005</v>
      </c>
      <c r="F766" s="6">
        <f>Table1[[#This Row],[Belastbaar loon]]-Table1[[#This Row],[Belasting]]</f>
        <v>14290.7937</v>
      </c>
      <c r="G766" s="2">
        <f>(Table1[[#This Row],[Belastbaar loon]]-Table1[[#This Row],[Netto loon]])/Table1[[#This Row],[Belastbaar loon]]</f>
        <v>7.6881745365286469E-2</v>
      </c>
      <c r="H766" s="14">
        <f t="shared" ca="1" si="6"/>
        <v>1189.3524999999997</v>
      </c>
      <c r="I766" s="14">
        <f ca="1">IF(ROW()=2, Table1[[#This Row],[Netto loon]], INDIRECT(ADDRESS(ROW()-1,COLUMN(F:F))))</f>
        <v>14281.647500000001</v>
      </c>
      <c r="J766" s="6">
        <f ca="1">IF(ROW()=2, 0, Table1[[#This Row],[Belastbaar loon]]-INDIRECT(ADDRESS(ROW()-1,COLUMN(A:A))))</f>
        <v>10</v>
      </c>
      <c r="K766" s="6">
        <f ca="1">Table1[[#This Row],[Netto loon]]-Table1[[#This Row],[Netto vorige schijf]]</f>
        <v>9.1461999999992258</v>
      </c>
      <c r="L766" s="2">
        <f ca="1">(Table1[[#This Row],[Bruto tov vorige schijf]]-Table1[[#This Row],[Netto tov vorige schijf]])/MAX(Table1[[#This Row],[Bruto tov vorige schijf]],1)</f>
        <v>8.5380000000077422E-2</v>
      </c>
    </row>
    <row r="767" spans="1:12" x14ac:dyDescent="0.25">
      <c r="A767" s="14">
        <v>15491</v>
      </c>
      <c r="B767" s="6">
        <f>LoonHeffing2020(Table1[[#This Row],[Belastbaar loon]])</f>
        <v>5785.8885</v>
      </c>
      <c r="C767" s="6">
        <f>AlgemeneHeffingsKorting2020(Table1[[#This Row],[Belastbaar loon]])</f>
        <v>2711</v>
      </c>
      <c r="D767" s="14">
        <f>ArbeidsKorting2020(Table1[[#This Row],[Belastbaar loon]])</f>
        <v>1883.8283999999999</v>
      </c>
      <c r="E767" s="14">
        <f>MAX(Table1[[#This Row],[Loonheffing]]-Table1[[#This Row],[Algemene Heffingskorting]]-Table1[[#This Row],[Arbeidskorting]],0)</f>
        <v>1191.0601000000001</v>
      </c>
      <c r="F767" s="6">
        <f>Table1[[#This Row],[Belastbaar loon]]-Table1[[#This Row],[Belasting]]</f>
        <v>14299.939899999999</v>
      </c>
      <c r="G767" s="2">
        <f>(Table1[[#This Row],[Belastbaar loon]]-Table1[[#This Row],[Netto loon]])/Table1[[#This Row],[Belastbaar loon]]</f>
        <v>7.6887231295591024E-2</v>
      </c>
      <c r="H767" s="14">
        <f t="shared" ca="1" si="6"/>
        <v>1190.2063000000005</v>
      </c>
      <c r="I767" s="14">
        <f ca="1">IF(ROW()=2, Table1[[#This Row],[Netto loon]], INDIRECT(ADDRESS(ROW()-1,COLUMN(F:F))))</f>
        <v>14290.7937</v>
      </c>
      <c r="J767" s="6">
        <f ca="1">IF(ROW()=2, 0, Table1[[#This Row],[Belastbaar loon]]-INDIRECT(ADDRESS(ROW()-1,COLUMN(A:A))))</f>
        <v>10</v>
      </c>
      <c r="K767" s="6">
        <f ca="1">Table1[[#This Row],[Netto loon]]-Table1[[#This Row],[Netto vorige schijf]]</f>
        <v>9.1461999999992258</v>
      </c>
      <c r="L767" s="2">
        <f ca="1">(Table1[[#This Row],[Bruto tov vorige schijf]]-Table1[[#This Row],[Netto tov vorige schijf]])/MAX(Table1[[#This Row],[Bruto tov vorige schijf]],1)</f>
        <v>8.5380000000077422E-2</v>
      </c>
    </row>
    <row r="768" spans="1:12" x14ac:dyDescent="0.25">
      <c r="A768" s="14">
        <v>15501</v>
      </c>
      <c r="B768" s="6">
        <f>LoonHeffing2020(Table1[[#This Row],[Belastbaar loon]])</f>
        <v>5789.6234999999997</v>
      </c>
      <c r="C768" s="6">
        <f>AlgemeneHeffingsKorting2020(Table1[[#This Row],[Belastbaar loon]])</f>
        <v>2711</v>
      </c>
      <c r="D768" s="14">
        <f>ArbeidsKorting2020(Table1[[#This Row],[Belastbaar loon]])</f>
        <v>1886.7095999999999</v>
      </c>
      <c r="E768" s="14">
        <f>MAX(Table1[[#This Row],[Loonheffing]]-Table1[[#This Row],[Algemene Heffingskorting]]-Table1[[#This Row],[Arbeidskorting]],0)</f>
        <v>1191.9138999999998</v>
      </c>
      <c r="F768" s="6">
        <f>Table1[[#This Row],[Belastbaar loon]]-Table1[[#This Row],[Belasting]]</f>
        <v>14309.0861</v>
      </c>
      <c r="G768" s="2">
        <f>(Table1[[#This Row],[Belastbaar loon]]-Table1[[#This Row],[Netto loon]])/Table1[[#This Row],[Belastbaar loon]]</f>
        <v>7.6892710147732371E-2</v>
      </c>
      <c r="H768" s="14">
        <f t="shared" ca="1" si="6"/>
        <v>1191.0601000000001</v>
      </c>
      <c r="I768" s="14">
        <f ca="1">IF(ROW()=2, Table1[[#This Row],[Netto loon]], INDIRECT(ADDRESS(ROW()-1,COLUMN(F:F))))</f>
        <v>14299.939899999999</v>
      </c>
      <c r="J768" s="6">
        <f ca="1">IF(ROW()=2, 0, Table1[[#This Row],[Belastbaar loon]]-INDIRECT(ADDRESS(ROW()-1,COLUMN(A:A))))</f>
        <v>10</v>
      </c>
      <c r="K768" s="6">
        <f ca="1">Table1[[#This Row],[Netto loon]]-Table1[[#This Row],[Netto vorige schijf]]</f>
        <v>9.1462000000010448</v>
      </c>
      <c r="L768" s="2">
        <f ca="1">(Table1[[#This Row],[Bruto tov vorige schijf]]-Table1[[#This Row],[Netto tov vorige schijf]])/MAX(Table1[[#This Row],[Bruto tov vorige schijf]],1)</f>
        <v>8.5379999999895512E-2</v>
      </c>
    </row>
    <row r="769" spans="1:12" x14ac:dyDescent="0.25">
      <c r="A769" s="14">
        <v>15511</v>
      </c>
      <c r="B769" s="6">
        <f>LoonHeffing2020(Table1[[#This Row],[Belastbaar loon]])</f>
        <v>5793.3585000000003</v>
      </c>
      <c r="C769" s="6">
        <f>AlgemeneHeffingsKorting2020(Table1[[#This Row],[Belastbaar loon]])</f>
        <v>2711</v>
      </c>
      <c r="D769" s="14">
        <f>ArbeidsKorting2020(Table1[[#This Row],[Belastbaar loon]])</f>
        <v>1889.5907999999999</v>
      </c>
      <c r="E769" s="14">
        <f>MAX(Table1[[#This Row],[Loonheffing]]-Table1[[#This Row],[Algemene Heffingskorting]]-Table1[[#This Row],[Arbeidskorting]],0)</f>
        <v>1192.7677000000003</v>
      </c>
      <c r="F769" s="6">
        <f>Table1[[#This Row],[Belastbaar loon]]-Table1[[#This Row],[Belasting]]</f>
        <v>14318.2323</v>
      </c>
      <c r="G769" s="2">
        <f>(Table1[[#This Row],[Belastbaar loon]]-Table1[[#This Row],[Netto loon]])/Table1[[#This Row],[Belastbaar loon]]</f>
        <v>7.6898181935400711E-2</v>
      </c>
      <c r="H769" s="14">
        <f t="shared" ca="1" si="6"/>
        <v>1191.9138999999998</v>
      </c>
      <c r="I769" s="14">
        <f ca="1">IF(ROW()=2, Table1[[#This Row],[Netto loon]], INDIRECT(ADDRESS(ROW()-1,COLUMN(F:F))))</f>
        <v>14309.0861</v>
      </c>
      <c r="J769" s="6">
        <f ca="1">IF(ROW()=2, 0, Table1[[#This Row],[Belastbaar loon]]-INDIRECT(ADDRESS(ROW()-1,COLUMN(A:A))))</f>
        <v>10</v>
      </c>
      <c r="K769" s="6">
        <f ca="1">Table1[[#This Row],[Netto loon]]-Table1[[#This Row],[Netto vorige schijf]]</f>
        <v>9.1461999999992258</v>
      </c>
      <c r="L769" s="2">
        <f ca="1">(Table1[[#This Row],[Bruto tov vorige schijf]]-Table1[[#This Row],[Netto tov vorige schijf]])/MAX(Table1[[#This Row],[Bruto tov vorige schijf]],1)</f>
        <v>8.5380000000077422E-2</v>
      </c>
    </row>
    <row r="770" spans="1:12" x14ac:dyDescent="0.25">
      <c r="A770" s="14">
        <v>15521</v>
      </c>
      <c r="B770" s="6">
        <f>LoonHeffing2020(Table1[[#This Row],[Belastbaar loon]])</f>
        <v>5797.0934999999999</v>
      </c>
      <c r="C770" s="6">
        <f>AlgemeneHeffingsKorting2020(Table1[[#This Row],[Belastbaar loon]])</f>
        <v>2711</v>
      </c>
      <c r="D770" s="14">
        <f>ArbeidsKorting2020(Table1[[#This Row],[Belastbaar loon]])</f>
        <v>1892.472</v>
      </c>
      <c r="E770" s="14">
        <f>MAX(Table1[[#This Row],[Loonheffing]]-Table1[[#This Row],[Algemene Heffingskorting]]-Table1[[#This Row],[Arbeidskorting]],0)</f>
        <v>1193.6215</v>
      </c>
      <c r="F770" s="6">
        <f>Table1[[#This Row],[Belastbaar loon]]-Table1[[#This Row],[Belasting]]</f>
        <v>14327.378500000001</v>
      </c>
      <c r="G770" s="2">
        <f>(Table1[[#This Row],[Belastbaar loon]]-Table1[[#This Row],[Netto loon]])/Table1[[#This Row],[Belastbaar loon]]</f>
        <v>7.6903646672250456E-2</v>
      </c>
      <c r="H770" s="14">
        <f t="shared" ca="1" si="6"/>
        <v>1192.7677000000003</v>
      </c>
      <c r="I770" s="14">
        <f ca="1">IF(ROW()=2, Table1[[#This Row],[Netto loon]], INDIRECT(ADDRESS(ROW()-1,COLUMN(F:F))))</f>
        <v>14318.2323</v>
      </c>
      <c r="J770" s="6">
        <f ca="1">IF(ROW()=2, 0, Table1[[#This Row],[Belastbaar loon]]-INDIRECT(ADDRESS(ROW()-1,COLUMN(A:A))))</f>
        <v>10</v>
      </c>
      <c r="K770" s="6">
        <f ca="1">Table1[[#This Row],[Netto loon]]-Table1[[#This Row],[Netto vorige schijf]]</f>
        <v>9.1462000000010448</v>
      </c>
      <c r="L770" s="2">
        <f ca="1">(Table1[[#This Row],[Bruto tov vorige schijf]]-Table1[[#This Row],[Netto tov vorige schijf]])/MAX(Table1[[#This Row],[Bruto tov vorige schijf]],1)</f>
        <v>8.5379999999895512E-2</v>
      </c>
    </row>
    <row r="771" spans="1:12" x14ac:dyDescent="0.25">
      <c r="A771" s="14">
        <v>15531</v>
      </c>
      <c r="B771" s="6">
        <f>LoonHeffing2020(Table1[[#This Row],[Belastbaar loon]])</f>
        <v>5800.8284999999996</v>
      </c>
      <c r="C771" s="6">
        <f>AlgemeneHeffingsKorting2020(Table1[[#This Row],[Belastbaar loon]])</f>
        <v>2711</v>
      </c>
      <c r="D771" s="14">
        <f>ArbeidsKorting2020(Table1[[#This Row],[Belastbaar loon]])</f>
        <v>1895.3532</v>
      </c>
      <c r="E771" s="14">
        <f>MAX(Table1[[#This Row],[Loonheffing]]-Table1[[#This Row],[Algemene Heffingskorting]]-Table1[[#This Row],[Arbeidskorting]],0)</f>
        <v>1194.4752999999996</v>
      </c>
      <c r="F771" s="6">
        <f>Table1[[#This Row],[Belastbaar loon]]-Table1[[#This Row],[Belasting]]</f>
        <v>14336.5247</v>
      </c>
      <c r="G771" s="2">
        <f>(Table1[[#This Row],[Belastbaar loon]]-Table1[[#This Row],[Netto loon]])/Table1[[#This Row],[Belastbaar loon]]</f>
        <v>7.6909104371901363E-2</v>
      </c>
      <c r="H771" s="14">
        <f t="shared" ca="1" si="6"/>
        <v>1193.6215</v>
      </c>
      <c r="I771" s="14">
        <f ca="1">IF(ROW()=2, Table1[[#This Row],[Netto loon]], INDIRECT(ADDRESS(ROW()-1,COLUMN(F:F))))</f>
        <v>14327.378500000001</v>
      </c>
      <c r="J771" s="6">
        <f ca="1">IF(ROW()=2, 0, Table1[[#This Row],[Belastbaar loon]]-INDIRECT(ADDRESS(ROW()-1,COLUMN(A:A))))</f>
        <v>10</v>
      </c>
      <c r="K771" s="6">
        <f ca="1">Table1[[#This Row],[Netto loon]]-Table1[[#This Row],[Netto vorige schijf]]</f>
        <v>9.1461999999992258</v>
      </c>
      <c r="L771" s="2">
        <f ca="1">(Table1[[#This Row],[Bruto tov vorige schijf]]-Table1[[#This Row],[Netto tov vorige schijf]])/MAX(Table1[[#This Row],[Bruto tov vorige schijf]],1)</f>
        <v>8.5380000000077422E-2</v>
      </c>
    </row>
    <row r="772" spans="1:12" x14ac:dyDescent="0.25">
      <c r="A772" s="14">
        <v>15541</v>
      </c>
      <c r="B772" s="6">
        <f>LoonHeffing2020(Table1[[#This Row],[Belastbaar loon]])</f>
        <v>5804.5635000000002</v>
      </c>
      <c r="C772" s="6">
        <f>AlgemeneHeffingsKorting2020(Table1[[#This Row],[Belastbaar loon]])</f>
        <v>2711</v>
      </c>
      <c r="D772" s="14">
        <f>ArbeidsKorting2020(Table1[[#This Row],[Belastbaar loon]])</f>
        <v>1898.2343999999998</v>
      </c>
      <c r="E772" s="14">
        <f>MAX(Table1[[#This Row],[Loonheffing]]-Table1[[#This Row],[Algemene Heffingskorting]]-Table1[[#This Row],[Arbeidskorting]],0)</f>
        <v>1195.3291000000004</v>
      </c>
      <c r="F772" s="6">
        <f>Table1[[#This Row],[Belastbaar loon]]-Table1[[#This Row],[Belasting]]</f>
        <v>14345.670899999999</v>
      </c>
      <c r="G772" s="2">
        <f>(Table1[[#This Row],[Belastbaar loon]]-Table1[[#This Row],[Netto loon]])/Table1[[#This Row],[Belastbaar loon]]</f>
        <v>7.691455504793776E-2</v>
      </c>
      <c r="H772" s="14">
        <f t="shared" ca="1" si="6"/>
        <v>1194.4752999999996</v>
      </c>
      <c r="I772" s="14">
        <f ca="1">IF(ROW()=2, Table1[[#This Row],[Netto loon]], INDIRECT(ADDRESS(ROW()-1,COLUMN(F:F))))</f>
        <v>14336.5247</v>
      </c>
      <c r="J772" s="6">
        <f ca="1">IF(ROW()=2, 0, Table1[[#This Row],[Belastbaar loon]]-INDIRECT(ADDRESS(ROW()-1,COLUMN(A:A))))</f>
        <v>10</v>
      </c>
      <c r="K772" s="6">
        <f ca="1">Table1[[#This Row],[Netto loon]]-Table1[[#This Row],[Netto vorige schijf]]</f>
        <v>9.1461999999992258</v>
      </c>
      <c r="L772" s="2">
        <f ca="1">(Table1[[#This Row],[Bruto tov vorige schijf]]-Table1[[#This Row],[Netto tov vorige schijf]])/MAX(Table1[[#This Row],[Bruto tov vorige schijf]],1)</f>
        <v>8.5380000000077422E-2</v>
      </c>
    </row>
    <row r="773" spans="1:12" x14ac:dyDescent="0.25">
      <c r="A773" s="14">
        <v>15551</v>
      </c>
      <c r="B773" s="6">
        <f>LoonHeffing2020(Table1[[#This Row],[Belastbaar loon]])</f>
        <v>5808.2984999999999</v>
      </c>
      <c r="C773" s="6">
        <f>AlgemeneHeffingsKorting2020(Table1[[#This Row],[Belastbaar loon]])</f>
        <v>2711</v>
      </c>
      <c r="D773" s="14">
        <f>ArbeidsKorting2020(Table1[[#This Row],[Belastbaar loon]])</f>
        <v>1901.1155999999999</v>
      </c>
      <c r="E773" s="14">
        <f>MAX(Table1[[#This Row],[Loonheffing]]-Table1[[#This Row],[Algemene Heffingskorting]]-Table1[[#This Row],[Arbeidskorting]],0)</f>
        <v>1196.1829</v>
      </c>
      <c r="F773" s="6">
        <f>Table1[[#This Row],[Belastbaar loon]]-Table1[[#This Row],[Belasting]]</f>
        <v>14354.8171</v>
      </c>
      <c r="G773" s="2">
        <f>(Table1[[#This Row],[Belastbaar loon]]-Table1[[#This Row],[Netto loon]])/Table1[[#This Row],[Belastbaar loon]]</f>
        <v>7.691999871390906E-2</v>
      </c>
      <c r="H773" s="14">
        <f t="shared" ca="1" si="6"/>
        <v>1195.3291000000004</v>
      </c>
      <c r="I773" s="14">
        <f ca="1">IF(ROW()=2, Table1[[#This Row],[Netto loon]], INDIRECT(ADDRESS(ROW()-1,COLUMN(F:F))))</f>
        <v>14345.670899999999</v>
      </c>
      <c r="J773" s="6">
        <f ca="1">IF(ROW()=2, 0, Table1[[#This Row],[Belastbaar loon]]-INDIRECT(ADDRESS(ROW()-1,COLUMN(A:A))))</f>
        <v>10</v>
      </c>
      <c r="K773" s="6">
        <f ca="1">Table1[[#This Row],[Netto loon]]-Table1[[#This Row],[Netto vorige schijf]]</f>
        <v>9.1462000000010448</v>
      </c>
      <c r="L773" s="2">
        <f ca="1">(Table1[[#This Row],[Bruto tov vorige schijf]]-Table1[[#This Row],[Netto tov vorige schijf]])/MAX(Table1[[#This Row],[Bruto tov vorige schijf]],1)</f>
        <v>8.5379999999895512E-2</v>
      </c>
    </row>
    <row r="774" spans="1:12" x14ac:dyDescent="0.25">
      <c r="A774" s="14">
        <v>15561</v>
      </c>
      <c r="B774" s="6">
        <f>LoonHeffing2020(Table1[[#This Row],[Belastbaar loon]])</f>
        <v>5812.0334999999995</v>
      </c>
      <c r="C774" s="6">
        <f>AlgemeneHeffingsKorting2020(Table1[[#This Row],[Belastbaar loon]])</f>
        <v>2711</v>
      </c>
      <c r="D774" s="14">
        <f>ArbeidsKorting2020(Table1[[#This Row],[Belastbaar loon]])</f>
        <v>1903.9967999999999</v>
      </c>
      <c r="E774" s="14">
        <f>MAX(Table1[[#This Row],[Loonheffing]]-Table1[[#This Row],[Algemene Heffingskorting]]-Table1[[#This Row],[Arbeidskorting]],0)</f>
        <v>1197.0366999999997</v>
      </c>
      <c r="F774" s="6">
        <f>Table1[[#This Row],[Belastbaar loon]]-Table1[[#This Row],[Belasting]]</f>
        <v>14363.963299999999</v>
      </c>
      <c r="G774" s="2">
        <f>(Table1[[#This Row],[Belastbaar loon]]-Table1[[#This Row],[Netto loon]])/Table1[[#This Row],[Belastbaar loon]]</f>
        <v>7.692543538333016E-2</v>
      </c>
      <c r="H774" s="14">
        <f t="shared" ca="1" si="6"/>
        <v>1196.1829</v>
      </c>
      <c r="I774" s="14">
        <f ca="1">IF(ROW()=2, Table1[[#This Row],[Netto loon]], INDIRECT(ADDRESS(ROW()-1,COLUMN(F:F))))</f>
        <v>14354.8171</v>
      </c>
      <c r="J774" s="6">
        <f ca="1">IF(ROW()=2, 0, Table1[[#This Row],[Belastbaar loon]]-INDIRECT(ADDRESS(ROW()-1,COLUMN(A:A))))</f>
        <v>10</v>
      </c>
      <c r="K774" s="6">
        <f ca="1">Table1[[#This Row],[Netto loon]]-Table1[[#This Row],[Netto vorige schijf]]</f>
        <v>9.1461999999992258</v>
      </c>
      <c r="L774" s="2">
        <f ca="1">(Table1[[#This Row],[Bruto tov vorige schijf]]-Table1[[#This Row],[Netto tov vorige schijf]])/MAX(Table1[[#This Row],[Bruto tov vorige schijf]],1)</f>
        <v>8.5380000000077422E-2</v>
      </c>
    </row>
    <row r="775" spans="1:12" x14ac:dyDescent="0.25">
      <c r="A775" s="14">
        <v>15571</v>
      </c>
      <c r="B775" s="6">
        <f>LoonHeffing2020(Table1[[#This Row],[Belastbaar loon]])</f>
        <v>5815.7685000000001</v>
      </c>
      <c r="C775" s="6">
        <f>AlgemeneHeffingsKorting2020(Table1[[#This Row],[Belastbaar loon]])</f>
        <v>2711</v>
      </c>
      <c r="D775" s="14">
        <f>ArbeidsKorting2020(Table1[[#This Row],[Belastbaar loon]])</f>
        <v>1906.8779999999999</v>
      </c>
      <c r="E775" s="14">
        <f>MAX(Table1[[#This Row],[Loonheffing]]-Table1[[#This Row],[Algemene Heffingskorting]]-Table1[[#This Row],[Arbeidskorting]],0)</f>
        <v>1197.8905000000002</v>
      </c>
      <c r="F775" s="6">
        <f>Table1[[#This Row],[Belastbaar loon]]-Table1[[#This Row],[Belasting]]</f>
        <v>14373.1095</v>
      </c>
      <c r="G775" s="2">
        <f>(Table1[[#This Row],[Belastbaar loon]]-Table1[[#This Row],[Netto loon]])/Table1[[#This Row],[Belastbaar loon]]</f>
        <v>7.693086506968079E-2</v>
      </c>
      <c r="H775" s="14">
        <f t="shared" ca="1" si="6"/>
        <v>1197.0366999999997</v>
      </c>
      <c r="I775" s="14">
        <f ca="1">IF(ROW()=2, Table1[[#This Row],[Netto loon]], INDIRECT(ADDRESS(ROW()-1,COLUMN(F:F))))</f>
        <v>14363.963299999999</v>
      </c>
      <c r="J775" s="6">
        <f ca="1">IF(ROW()=2, 0, Table1[[#This Row],[Belastbaar loon]]-INDIRECT(ADDRESS(ROW()-1,COLUMN(A:A))))</f>
        <v>10</v>
      </c>
      <c r="K775" s="6">
        <f ca="1">Table1[[#This Row],[Netto loon]]-Table1[[#This Row],[Netto vorige schijf]]</f>
        <v>9.1462000000010448</v>
      </c>
      <c r="L775" s="2">
        <f ca="1">(Table1[[#This Row],[Bruto tov vorige schijf]]-Table1[[#This Row],[Netto tov vorige schijf]])/MAX(Table1[[#This Row],[Bruto tov vorige schijf]],1)</f>
        <v>8.5379999999895512E-2</v>
      </c>
    </row>
    <row r="776" spans="1:12" x14ac:dyDescent="0.25">
      <c r="A776" s="14">
        <v>15581</v>
      </c>
      <c r="B776" s="6">
        <f>LoonHeffing2020(Table1[[#This Row],[Belastbaar loon]])</f>
        <v>5819.5034999999998</v>
      </c>
      <c r="C776" s="6">
        <f>AlgemeneHeffingsKorting2020(Table1[[#This Row],[Belastbaar loon]])</f>
        <v>2711</v>
      </c>
      <c r="D776" s="14">
        <f>ArbeidsKorting2020(Table1[[#This Row],[Belastbaar loon]])</f>
        <v>1909.7592</v>
      </c>
      <c r="E776" s="14">
        <f>MAX(Table1[[#This Row],[Loonheffing]]-Table1[[#This Row],[Algemene Heffingskorting]]-Table1[[#This Row],[Arbeidskorting]],0)</f>
        <v>1198.7442999999998</v>
      </c>
      <c r="F776" s="6">
        <f>Table1[[#This Row],[Belastbaar loon]]-Table1[[#This Row],[Belasting]]</f>
        <v>14382.2557</v>
      </c>
      <c r="G776" s="2">
        <f>(Table1[[#This Row],[Belastbaar loon]]-Table1[[#This Row],[Netto loon]])/Table1[[#This Row],[Belastbaar loon]]</f>
        <v>7.6936287786406543E-2</v>
      </c>
      <c r="H776" s="14">
        <f t="shared" ca="1" si="6"/>
        <v>1197.8905000000002</v>
      </c>
      <c r="I776" s="14">
        <f ca="1">IF(ROW()=2, Table1[[#This Row],[Netto loon]], INDIRECT(ADDRESS(ROW()-1,COLUMN(F:F))))</f>
        <v>14373.1095</v>
      </c>
      <c r="J776" s="6">
        <f ca="1">IF(ROW()=2, 0, Table1[[#This Row],[Belastbaar loon]]-INDIRECT(ADDRESS(ROW()-1,COLUMN(A:A))))</f>
        <v>10</v>
      </c>
      <c r="K776" s="6">
        <f ca="1">Table1[[#This Row],[Netto loon]]-Table1[[#This Row],[Netto vorige schijf]]</f>
        <v>9.1461999999992258</v>
      </c>
      <c r="L776" s="2">
        <f ca="1">(Table1[[#This Row],[Bruto tov vorige schijf]]-Table1[[#This Row],[Netto tov vorige schijf]])/MAX(Table1[[#This Row],[Bruto tov vorige schijf]],1)</f>
        <v>8.5380000000077422E-2</v>
      </c>
    </row>
    <row r="777" spans="1:12" x14ac:dyDescent="0.25">
      <c r="A777" s="14">
        <v>15591</v>
      </c>
      <c r="B777" s="6">
        <f>LoonHeffing2020(Table1[[#This Row],[Belastbaar loon]])</f>
        <v>5823.2385000000004</v>
      </c>
      <c r="C777" s="6">
        <f>AlgemeneHeffingsKorting2020(Table1[[#This Row],[Belastbaar loon]])</f>
        <v>2711</v>
      </c>
      <c r="D777" s="14">
        <f>ArbeidsKorting2020(Table1[[#This Row],[Belastbaar loon]])</f>
        <v>1912.6404</v>
      </c>
      <c r="E777" s="14">
        <f>MAX(Table1[[#This Row],[Loonheffing]]-Table1[[#This Row],[Algemene Heffingskorting]]-Table1[[#This Row],[Arbeidskorting]],0)</f>
        <v>1199.5981000000004</v>
      </c>
      <c r="F777" s="6">
        <f>Table1[[#This Row],[Belastbaar loon]]-Table1[[#This Row],[Belasting]]</f>
        <v>14391.401899999999</v>
      </c>
      <c r="G777" s="2">
        <f>(Table1[[#This Row],[Belastbaar loon]]-Table1[[#This Row],[Netto loon]])/Table1[[#This Row],[Belastbaar loon]]</f>
        <v>7.6941703546918164E-2</v>
      </c>
      <c r="H777" s="14">
        <f t="shared" ca="1" si="6"/>
        <v>1198.7442999999998</v>
      </c>
      <c r="I777" s="14">
        <f ca="1">IF(ROW()=2, Table1[[#This Row],[Netto loon]], INDIRECT(ADDRESS(ROW()-1,COLUMN(F:F))))</f>
        <v>14382.2557</v>
      </c>
      <c r="J777" s="6">
        <f ca="1">IF(ROW()=2, 0, Table1[[#This Row],[Belastbaar loon]]-INDIRECT(ADDRESS(ROW()-1,COLUMN(A:A))))</f>
        <v>10</v>
      </c>
      <c r="K777" s="6">
        <f ca="1">Table1[[#This Row],[Netto loon]]-Table1[[#This Row],[Netto vorige schijf]]</f>
        <v>9.1461999999992258</v>
      </c>
      <c r="L777" s="2">
        <f ca="1">(Table1[[#This Row],[Bruto tov vorige schijf]]-Table1[[#This Row],[Netto tov vorige schijf]])/MAX(Table1[[#This Row],[Bruto tov vorige schijf]],1)</f>
        <v>8.5380000000077422E-2</v>
      </c>
    </row>
    <row r="778" spans="1:12" x14ac:dyDescent="0.25">
      <c r="A778" s="14">
        <v>15601</v>
      </c>
      <c r="B778" s="6">
        <f>LoonHeffing2020(Table1[[#This Row],[Belastbaar loon]])</f>
        <v>5826.9735000000001</v>
      </c>
      <c r="C778" s="6">
        <f>AlgemeneHeffingsKorting2020(Table1[[#This Row],[Belastbaar loon]])</f>
        <v>2711</v>
      </c>
      <c r="D778" s="14">
        <f>ArbeidsKorting2020(Table1[[#This Row],[Belastbaar loon]])</f>
        <v>1915.5216</v>
      </c>
      <c r="E778" s="14">
        <f>MAX(Table1[[#This Row],[Loonheffing]]-Table1[[#This Row],[Algemene Heffingskorting]]-Table1[[#This Row],[Arbeidskorting]],0)</f>
        <v>1200.4519</v>
      </c>
      <c r="F778" s="6">
        <f>Table1[[#This Row],[Belastbaar loon]]-Table1[[#This Row],[Belasting]]</f>
        <v>14400.5481</v>
      </c>
      <c r="G778" s="2">
        <f>(Table1[[#This Row],[Belastbaar loon]]-Table1[[#This Row],[Netto loon]])/Table1[[#This Row],[Belastbaar loon]]</f>
        <v>7.6947112364592021E-2</v>
      </c>
      <c r="H778" s="14">
        <f t="shared" ca="1" si="6"/>
        <v>1199.5981000000004</v>
      </c>
      <c r="I778" s="14">
        <f ca="1">IF(ROW()=2, Table1[[#This Row],[Netto loon]], INDIRECT(ADDRESS(ROW()-1,COLUMN(F:F))))</f>
        <v>14391.401899999999</v>
      </c>
      <c r="J778" s="6">
        <f ca="1">IF(ROW()=2, 0, Table1[[#This Row],[Belastbaar loon]]-INDIRECT(ADDRESS(ROW()-1,COLUMN(A:A))))</f>
        <v>10</v>
      </c>
      <c r="K778" s="6">
        <f ca="1">Table1[[#This Row],[Netto loon]]-Table1[[#This Row],[Netto vorige schijf]]</f>
        <v>9.1462000000010448</v>
      </c>
      <c r="L778" s="2">
        <f ca="1">(Table1[[#This Row],[Bruto tov vorige schijf]]-Table1[[#This Row],[Netto tov vorige schijf]])/MAX(Table1[[#This Row],[Bruto tov vorige schijf]],1)</f>
        <v>8.5379999999895512E-2</v>
      </c>
    </row>
    <row r="779" spans="1:12" x14ac:dyDescent="0.25">
      <c r="A779" s="14">
        <v>15611</v>
      </c>
      <c r="B779" s="6">
        <f>LoonHeffing2020(Table1[[#This Row],[Belastbaar loon]])</f>
        <v>5830.7084999999997</v>
      </c>
      <c r="C779" s="6">
        <f>AlgemeneHeffingsKorting2020(Table1[[#This Row],[Belastbaar loon]])</f>
        <v>2711</v>
      </c>
      <c r="D779" s="14">
        <f>ArbeidsKorting2020(Table1[[#This Row],[Belastbaar loon]])</f>
        <v>1918.4027999999998</v>
      </c>
      <c r="E779" s="14">
        <f>MAX(Table1[[#This Row],[Loonheffing]]-Table1[[#This Row],[Algemene Heffingskorting]]-Table1[[#This Row],[Arbeidskorting]],0)</f>
        <v>1201.3056999999999</v>
      </c>
      <c r="F779" s="6">
        <f>Table1[[#This Row],[Belastbaar loon]]-Table1[[#This Row],[Belasting]]</f>
        <v>14409.694299999999</v>
      </c>
      <c r="G779" s="2">
        <f>(Table1[[#This Row],[Belastbaar loon]]-Table1[[#This Row],[Netto loon]])/Table1[[#This Row],[Belastbaar loon]]</f>
        <v>7.695251425277054E-2</v>
      </c>
      <c r="H779" s="14">
        <f t="shared" ca="1" si="6"/>
        <v>1200.4519</v>
      </c>
      <c r="I779" s="14">
        <f ca="1">IF(ROW()=2, Table1[[#This Row],[Netto loon]], INDIRECT(ADDRESS(ROW()-1,COLUMN(F:F))))</f>
        <v>14400.5481</v>
      </c>
      <c r="J779" s="6">
        <f ca="1">IF(ROW()=2, 0, Table1[[#This Row],[Belastbaar loon]]-INDIRECT(ADDRESS(ROW()-1,COLUMN(A:A))))</f>
        <v>10</v>
      </c>
      <c r="K779" s="6">
        <f ca="1">Table1[[#This Row],[Netto loon]]-Table1[[#This Row],[Netto vorige schijf]]</f>
        <v>9.1461999999992258</v>
      </c>
      <c r="L779" s="2">
        <f ca="1">(Table1[[#This Row],[Bruto tov vorige schijf]]-Table1[[#This Row],[Netto tov vorige schijf]])/MAX(Table1[[#This Row],[Bruto tov vorige schijf]],1)</f>
        <v>8.5380000000077422E-2</v>
      </c>
    </row>
    <row r="780" spans="1:12" x14ac:dyDescent="0.25">
      <c r="A780" s="14">
        <v>15621</v>
      </c>
      <c r="B780" s="6">
        <f>LoonHeffing2020(Table1[[#This Row],[Belastbaar loon]])</f>
        <v>5834.4435000000003</v>
      </c>
      <c r="C780" s="6">
        <f>AlgemeneHeffingsKorting2020(Table1[[#This Row],[Belastbaar loon]])</f>
        <v>2711</v>
      </c>
      <c r="D780" s="14">
        <f>ArbeidsKorting2020(Table1[[#This Row],[Belastbaar loon]])</f>
        <v>1921.2839999999999</v>
      </c>
      <c r="E780" s="14">
        <f>MAX(Table1[[#This Row],[Loonheffing]]-Table1[[#This Row],[Algemene Heffingskorting]]-Table1[[#This Row],[Arbeidskorting]],0)</f>
        <v>1202.1595000000004</v>
      </c>
      <c r="F780" s="6">
        <f>Table1[[#This Row],[Belastbaar loon]]-Table1[[#This Row],[Belasting]]</f>
        <v>14418.8405</v>
      </c>
      <c r="G780" s="2">
        <f>(Table1[[#This Row],[Belastbaar loon]]-Table1[[#This Row],[Netto loon]])/Table1[[#This Row],[Belastbaar loon]]</f>
        <v>7.695790922476152E-2</v>
      </c>
      <c r="H780" s="14">
        <f t="shared" ca="1" si="6"/>
        <v>1201.3056999999999</v>
      </c>
      <c r="I780" s="14">
        <f ca="1">IF(ROW()=2, Table1[[#This Row],[Netto loon]], INDIRECT(ADDRESS(ROW()-1,COLUMN(F:F))))</f>
        <v>14409.694299999999</v>
      </c>
      <c r="J780" s="6">
        <f ca="1">IF(ROW()=2, 0, Table1[[#This Row],[Belastbaar loon]]-INDIRECT(ADDRESS(ROW()-1,COLUMN(A:A))))</f>
        <v>10</v>
      </c>
      <c r="K780" s="6">
        <f ca="1">Table1[[#This Row],[Netto loon]]-Table1[[#This Row],[Netto vorige schijf]]</f>
        <v>9.1462000000010448</v>
      </c>
      <c r="L780" s="2">
        <f ca="1">(Table1[[#This Row],[Bruto tov vorige schijf]]-Table1[[#This Row],[Netto tov vorige schijf]])/MAX(Table1[[#This Row],[Bruto tov vorige schijf]],1)</f>
        <v>8.5379999999895512E-2</v>
      </c>
    </row>
    <row r="781" spans="1:12" x14ac:dyDescent="0.25">
      <c r="A781" s="14">
        <v>15631</v>
      </c>
      <c r="B781" s="6">
        <f>LoonHeffing2020(Table1[[#This Row],[Belastbaar loon]])</f>
        <v>5838.1785</v>
      </c>
      <c r="C781" s="6">
        <f>AlgemeneHeffingsKorting2020(Table1[[#This Row],[Belastbaar loon]])</f>
        <v>2711</v>
      </c>
      <c r="D781" s="14">
        <f>ArbeidsKorting2020(Table1[[#This Row],[Belastbaar loon]])</f>
        <v>1924.1651999999999</v>
      </c>
      <c r="E781" s="14">
        <f>MAX(Table1[[#This Row],[Loonheffing]]-Table1[[#This Row],[Algemene Heffingskorting]]-Table1[[#This Row],[Arbeidskorting]],0)</f>
        <v>1203.0133000000001</v>
      </c>
      <c r="F781" s="6">
        <f>Table1[[#This Row],[Belastbaar loon]]-Table1[[#This Row],[Belasting]]</f>
        <v>14427.986699999999</v>
      </c>
      <c r="G781" s="2">
        <f>(Table1[[#This Row],[Belastbaar loon]]-Table1[[#This Row],[Netto loon]])/Table1[[#This Row],[Belastbaar loon]]</f>
        <v>7.6963297293839203E-2</v>
      </c>
      <c r="H781" s="14">
        <f t="shared" ca="1" si="6"/>
        <v>1202.1595000000004</v>
      </c>
      <c r="I781" s="14">
        <f ca="1">IF(ROW()=2, Table1[[#This Row],[Netto loon]], INDIRECT(ADDRESS(ROW()-1,COLUMN(F:F))))</f>
        <v>14418.8405</v>
      </c>
      <c r="J781" s="6">
        <f ca="1">IF(ROW()=2, 0, Table1[[#This Row],[Belastbaar loon]]-INDIRECT(ADDRESS(ROW()-1,COLUMN(A:A))))</f>
        <v>10</v>
      </c>
      <c r="K781" s="6">
        <f ca="1">Table1[[#This Row],[Netto loon]]-Table1[[#This Row],[Netto vorige schijf]]</f>
        <v>9.1461999999992258</v>
      </c>
      <c r="L781" s="2">
        <f ca="1">(Table1[[#This Row],[Bruto tov vorige schijf]]-Table1[[#This Row],[Netto tov vorige schijf]])/MAX(Table1[[#This Row],[Bruto tov vorige schijf]],1)</f>
        <v>8.5380000000077422E-2</v>
      </c>
    </row>
    <row r="782" spans="1:12" x14ac:dyDescent="0.25">
      <c r="A782" s="14">
        <v>15641</v>
      </c>
      <c r="B782" s="6">
        <f>LoonHeffing2020(Table1[[#This Row],[Belastbaar loon]])</f>
        <v>5841.9134999999997</v>
      </c>
      <c r="C782" s="6">
        <f>AlgemeneHeffingsKorting2020(Table1[[#This Row],[Belastbaar loon]])</f>
        <v>2711</v>
      </c>
      <c r="D782" s="14">
        <f>ArbeidsKorting2020(Table1[[#This Row],[Belastbaar loon]])</f>
        <v>1927.0463999999999</v>
      </c>
      <c r="E782" s="14">
        <f>MAX(Table1[[#This Row],[Loonheffing]]-Table1[[#This Row],[Algemene Heffingskorting]]-Table1[[#This Row],[Arbeidskorting]],0)</f>
        <v>1203.8670999999997</v>
      </c>
      <c r="F782" s="6">
        <f>Table1[[#This Row],[Belastbaar loon]]-Table1[[#This Row],[Belasting]]</f>
        <v>14437.132900000001</v>
      </c>
      <c r="G782" s="2">
        <f>(Table1[[#This Row],[Belastbaar loon]]-Table1[[#This Row],[Netto loon]])/Table1[[#This Row],[Belastbaar loon]]</f>
        <v>7.696867847324336E-2</v>
      </c>
      <c r="H782" s="14">
        <f t="shared" ca="1" si="6"/>
        <v>1203.0133000000001</v>
      </c>
      <c r="I782" s="14">
        <f ca="1">IF(ROW()=2, Table1[[#This Row],[Netto loon]], INDIRECT(ADDRESS(ROW()-1,COLUMN(F:F))))</f>
        <v>14427.986699999999</v>
      </c>
      <c r="J782" s="6">
        <f ca="1">IF(ROW()=2, 0, Table1[[#This Row],[Belastbaar loon]]-INDIRECT(ADDRESS(ROW()-1,COLUMN(A:A))))</f>
        <v>10</v>
      </c>
      <c r="K782" s="6">
        <f ca="1">Table1[[#This Row],[Netto loon]]-Table1[[#This Row],[Netto vorige schijf]]</f>
        <v>9.1462000000010448</v>
      </c>
      <c r="L782" s="2">
        <f ca="1">(Table1[[#This Row],[Bruto tov vorige schijf]]-Table1[[#This Row],[Netto tov vorige schijf]])/MAX(Table1[[#This Row],[Bruto tov vorige schijf]],1)</f>
        <v>8.5379999999895512E-2</v>
      </c>
    </row>
    <row r="783" spans="1:12" x14ac:dyDescent="0.25">
      <c r="A783" s="14">
        <v>15651</v>
      </c>
      <c r="B783" s="6">
        <f>LoonHeffing2020(Table1[[#This Row],[Belastbaar loon]])</f>
        <v>5845.6485000000002</v>
      </c>
      <c r="C783" s="6">
        <f>AlgemeneHeffingsKorting2020(Table1[[#This Row],[Belastbaar loon]])</f>
        <v>2711</v>
      </c>
      <c r="D783" s="14">
        <f>ArbeidsKorting2020(Table1[[#This Row],[Belastbaar loon]])</f>
        <v>1929.9276</v>
      </c>
      <c r="E783" s="14">
        <f>MAX(Table1[[#This Row],[Loonheffing]]-Table1[[#This Row],[Algemene Heffingskorting]]-Table1[[#This Row],[Arbeidskorting]],0)</f>
        <v>1204.7209000000003</v>
      </c>
      <c r="F783" s="6">
        <f>Table1[[#This Row],[Belastbaar loon]]-Table1[[#This Row],[Belasting]]</f>
        <v>14446.2791</v>
      </c>
      <c r="G783" s="2">
        <f>(Table1[[#This Row],[Belastbaar loon]]-Table1[[#This Row],[Netto loon]])/Table1[[#This Row],[Belastbaar loon]]</f>
        <v>7.6974052776180454E-2</v>
      </c>
      <c r="H783" s="14">
        <f t="shared" ca="1" si="6"/>
        <v>1203.8670999999997</v>
      </c>
      <c r="I783" s="14">
        <f ca="1">IF(ROW()=2, Table1[[#This Row],[Netto loon]], INDIRECT(ADDRESS(ROW()-1,COLUMN(F:F))))</f>
        <v>14437.132900000001</v>
      </c>
      <c r="J783" s="6">
        <f ca="1">IF(ROW()=2, 0, Table1[[#This Row],[Belastbaar loon]]-INDIRECT(ADDRESS(ROW()-1,COLUMN(A:A))))</f>
        <v>10</v>
      </c>
      <c r="K783" s="6">
        <f ca="1">Table1[[#This Row],[Netto loon]]-Table1[[#This Row],[Netto vorige schijf]]</f>
        <v>9.1461999999992258</v>
      </c>
      <c r="L783" s="2">
        <f ca="1">(Table1[[#This Row],[Bruto tov vorige schijf]]-Table1[[#This Row],[Netto tov vorige schijf]])/MAX(Table1[[#This Row],[Bruto tov vorige schijf]],1)</f>
        <v>8.5380000000077422E-2</v>
      </c>
    </row>
    <row r="784" spans="1:12" x14ac:dyDescent="0.25">
      <c r="A784" s="14">
        <v>15661</v>
      </c>
      <c r="B784" s="6">
        <f>LoonHeffing2020(Table1[[#This Row],[Belastbaar loon]])</f>
        <v>5849.3834999999999</v>
      </c>
      <c r="C784" s="6">
        <f>AlgemeneHeffingsKorting2020(Table1[[#This Row],[Belastbaar loon]])</f>
        <v>2711</v>
      </c>
      <c r="D784" s="14">
        <f>ArbeidsKorting2020(Table1[[#This Row],[Belastbaar loon]])</f>
        <v>1932.8088</v>
      </c>
      <c r="E784" s="14">
        <f>MAX(Table1[[#This Row],[Loonheffing]]-Table1[[#This Row],[Algemene Heffingskorting]]-Table1[[#This Row],[Arbeidskorting]],0)</f>
        <v>1205.5746999999999</v>
      </c>
      <c r="F784" s="6">
        <f>Table1[[#This Row],[Belastbaar loon]]-Table1[[#This Row],[Belasting]]</f>
        <v>14455.425300000001</v>
      </c>
      <c r="G784" s="2">
        <f>(Table1[[#This Row],[Belastbaar loon]]-Table1[[#This Row],[Netto loon]])/Table1[[#This Row],[Belastbaar loon]]</f>
        <v>7.69794202158227E-2</v>
      </c>
      <c r="H784" s="14">
        <f t="shared" ca="1" si="6"/>
        <v>1204.7209000000003</v>
      </c>
      <c r="I784" s="14">
        <f ca="1">IF(ROW()=2, Table1[[#This Row],[Netto loon]], INDIRECT(ADDRESS(ROW()-1,COLUMN(F:F))))</f>
        <v>14446.2791</v>
      </c>
      <c r="J784" s="6">
        <f ca="1">IF(ROW()=2, 0, Table1[[#This Row],[Belastbaar loon]]-INDIRECT(ADDRESS(ROW()-1,COLUMN(A:A))))</f>
        <v>10</v>
      </c>
      <c r="K784" s="6">
        <f ca="1">Table1[[#This Row],[Netto loon]]-Table1[[#This Row],[Netto vorige schijf]]</f>
        <v>9.1462000000010448</v>
      </c>
      <c r="L784" s="2">
        <f ca="1">(Table1[[#This Row],[Bruto tov vorige schijf]]-Table1[[#This Row],[Netto tov vorige schijf]])/MAX(Table1[[#This Row],[Bruto tov vorige schijf]],1)</f>
        <v>8.5379999999895512E-2</v>
      </c>
    </row>
    <row r="785" spans="1:12" x14ac:dyDescent="0.25">
      <c r="A785" s="14">
        <v>15671</v>
      </c>
      <c r="B785" s="6">
        <f>LoonHeffing2020(Table1[[#This Row],[Belastbaar loon]])</f>
        <v>5853.1184999999996</v>
      </c>
      <c r="C785" s="6">
        <f>AlgemeneHeffingsKorting2020(Table1[[#This Row],[Belastbaar loon]])</f>
        <v>2711</v>
      </c>
      <c r="D785" s="14">
        <f>ArbeidsKorting2020(Table1[[#This Row],[Belastbaar loon]])</f>
        <v>1935.6899999999998</v>
      </c>
      <c r="E785" s="14">
        <f>MAX(Table1[[#This Row],[Loonheffing]]-Table1[[#This Row],[Algemene Heffingskorting]]-Table1[[#This Row],[Arbeidskorting]],0)</f>
        <v>1206.4284999999998</v>
      </c>
      <c r="F785" s="6">
        <f>Table1[[#This Row],[Belastbaar loon]]-Table1[[#This Row],[Belasting]]</f>
        <v>14464.5715</v>
      </c>
      <c r="G785" s="2">
        <f>(Table1[[#This Row],[Belastbaar loon]]-Table1[[#This Row],[Netto loon]])/Table1[[#This Row],[Belastbaar loon]]</f>
        <v>7.6984780805309169E-2</v>
      </c>
      <c r="H785" s="14">
        <f t="shared" ca="1" si="6"/>
        <v>1205.5746999999999</v>
      </c>
      <c r="I785" s="14">
        <f ca="1">IF(ROW()=2, Table1[[#This Row],[Netto loon]], INDIRECT(ADDRESS(ROW()-1,COLUMN(F:F))))</f>
        <v>14455.425300000001</v>
      </c>
      <c r="J785" s="6">
        <f ca="1">IF(ROW()=2, 0, Table1[[#This Row],[Belastbaar loon]]-INDIRECT(ADDRESS(ROW()-1,COLUMN(A:A))))</f>
        <v>10</v>
      </c>
      <c r="K785" s="6">
        <f ca="1">Table1[[#This Row],[Netto loon]]-Table1[[#This Row],[Netto vorige schijf]]</f>
        <v>9.1461999999992258</v>
      </c>
      <c r="L785" s="2">
        <f ca="1">(Table1[[#This Row],[Bruto tov vorige schijf]]-Table1[[#This Row],[Netto tov vorige schijf]])/MAX(Table1[[#This Row],[Bruto tov vorige schijf]],1)</f>
        <v>8.5380000000077422E-2</v>
      </c>
    </row>
    <row r="786" spans="1:12" x14ac:dyDescent="0.25">
      <c r="A786" s="14">
        <v>15681</v>
      </c>
      <c r="B786" s="6">
        <f>LoonHeffing2020(Table1[[#This Row],[Belastbaar loon]])</f>
        <v>5856.8535000000002</v>
      </c>
      <c r="C786" s="6">
        <f>AlgemeneHeffingsKorting2020(Table1[[#This Row],[Belastbaar loon]])</f>
        <v>2711</v>
      </c>
      <c r="D786" s="14">
        <f>ArbeidsKorting2020(Table1[[#This Row],[Belastbaar loon]])</f>
        <v>1938.5711999999999</v>
      </c>
      <c r="E786" s="14">
        <f>MAX(Table1[[#This Row],[Loonheffing]]-Table1[[#This Row],[Algemene Heffingskorting]]-Table1[[#This Row],[Arbeidskorting]],0)</f>
        <v>1207.2823000000003</v>
      </c>
      <c r="F786" s="6">
        <f>Table1[[#This Row],[Belastbaar loon]]-Table1[[#This Row],[Belasting]]</f>
        <v>14473.717699999999</v>
      </c>
      <c r="G786" s="2">
        <f>(Table1[[#This Row],[Belastbaar loon]]-Table1[[#This Row],[Netto loon]])/Table1[[#This Row],[Belastbaar loon]]</f>
        <v>7.6990134557745088E-2</v>
      </c>
      <c r="H786" s="14">
        <f t="shared" ca="1" si="6"/>
        <v>1206.4284999999998</v>
      </c>
      <c r="I786" s="14">
        <f ca="1">IF(ROW()=2, Table1[[#This Row],[Netto loon]], INDIRECT(ADDRESS(ROW()-1,COLUMN(F:F))))</f>
        <v>14464.5715</v>
      </c>
      <c r="J786" s="6">
        <f ca="1">IF(ROW()=2, 0, Table1[[#This Row],[Belastbaar loon]]-INDIRECT(ADDRESS(ROW()-1,COLUMN(A:A))))</f>
        <v>10</v>
      </c>
      <c r="K786" s="6">
        <f ca="1">Table1[[#This Row],[Netto loon]]-Table1[[#This Row],[Netto vorige schijf]]</f>
        <v>9.1461999999992258</v>
      </c>
      <c r="L786" s="2">
        <f ca="1">(Table1[[#This Row],[Bruto tov vorige schijf]]-Table1[[#This Row],[Netto tov vorige schijf]])/MAX(Table1[[#This Row],[Bruto tov vorige schijf]],1)</f>
        <v>8.5380000000077422E-2</v>
      </c>
    </row>
    <row r="787" spans="1:12" x14ac:dyDescent="0.25">
      <c r="A787" s="14">
        <v>15691</v>
      </c>
      <c r="B787" s="6">
        <f>LoonHeffing2020(Table1[[#This Row],[Belastbaar loon]])</f>
        <v>5860.5884999999998</v>
      </c>
      <c r="C787" s="6">
        <f>AlgemeneHeffingsKorting2020(Table1[[#This Row],[Belastbaar loon]])</f>
        <v>2711</v>
      </c>
      <c r="D787" s="14">
        <f>ArbeidsKorting2020(Table1[[#This Row],[Belastbaar loon]])</f>
        <v>1941.4523999999999</v>
      </c>
      <c r="E787" s="14">
        <f>MAX(Table1[[#This Row],[Loonheffing]]-Table1[[#This Row],[Algemene Heffingskorting]]-Table1[[#This Row],[Arbeidskorting]],0)</f>
        <v>1208.1360999999999</v>
      </c>
      <c r="F787" s="6">
        <f>Table1[[#This Row],[Belastbaar loon]]-Table1[[#This Row],[Belasting]]</f>
        <v>14482.8639</v>
      </c>
      <c r="G787" s="2">
        <f>(Table1[[#This Row],[Belastbaar loon]]-Table1[[#This Row],[Netto loon]])/Table1[[#This Row],[Belastbaar loon]]</f>
        <v>7.6995481486202264E-2</v>
      </c>
      <c r="H787" s="14">
        <f t="shared" ca="1" si="6"/>
        <v>1207.2823000000003</v>
      </c>
      <c r="I787" s="14">
        <f ca="1">IF(ROW()=2, Table1[[#This Row],[Netto loon]], INDIRECT(ADDRESS(ROW()-1,COLUMN(F:F))))</f>
        <v>14473.717699999999</v>
      </c>
      <c r="J787" s="6">
        <f ca="1">IF(ROW()=2, 0, Table1[[#This Row],[Belastbaar loon]]-INDIRECT(ADDRESS(ROW()-1,COLUMN(A:A))))</f>
        <v>10</v>
      </c>
      <c r="K787" s="6">
        <f ca="1">Table1[[#This Row],[Netto loon]]-Table1[[#This Row],[Netto vorige schijf]]</f>
        <v>9.1462000000010448</v>
      </c>
      <c r="L787" s="2">
        <f ca="1">(Table1[[#This Row],[Bruto tov vorige schijf]]-Table1[[#This Row],[Netto tov vorige schijf]])/MAX(Table1[[#This Row],[Bruto tov vorige schijf]],1)</f>
        <v>8.5379999999895512E-2</v>
      </c>
    </row>
    <row r="788" spans="1:12" x14ac:dyDescent="0.25">
      <c r="A788" s="14">
        <v>15701</v>
      </c>
      <c r="B788" s="6">
        <f>LoonHeffing2020(Table1[[#This Row],[Belastbaar loon]])</f>
        <v>5864.3235000000004</v>
      </c>
      <c r="C788" s="6">
        <f>AlgemeneHeffingsKorting2020(Table1[[#This Row],[Belastbaar loon]])</f>
        <v>2711</v>
      </c>
      <c r="D788" s="14">
        <f>ArbeidsKorting2020(Table1[[#This Row],[Belastbaar loon]])</f>
        <v>1944.3335999999999</v>
      </c>
      <c r="E788" s="14">
        <f>MAX(Table1[[#This Row],[Loonheffing]]-Table1[[#This Row],[Algemene Heffingskorting]]-Table1[[#This Row],[Arbeidskorting]],0)</f>
        <v>1208.9899000000005</v>
      </c>
      <c r="F788" s="6">
        <f>Table1[[#This Row],[Belastbaar loon]]-Table1[[#This Row],[Belasting]]</f>
        <v>14492.0101</v>
      </c>
      <c r="G788" s="2">
        <f>(Table1[[#This Row],[Belastbaar loon]]-Table1[[#This Row],[Netto loon]])/Table1[[#This Row],[Belastbaar loon]]</f>
        <v>7.7000821603719544E-2</v>
      </c>
      <c r="H788" s="14">
        <f t="shared" ca="1" si="6"/>
        <v>1208.1360999999999</v>
      </c>
      <c r="I788" s="14">
        <f ca="1">IF(ROW()=2, Table1[[#This Row],[Netto loon]], INDIRECT(ADDRESS(ROW()-1,COLUMN(F:F))))</f>
        <v>14482.8639</v>
      </c>
      <c r="J788" s="6">
        <f ca="1">IF(ROW()=2, 0, Table1[[#This Row],[Belastbaar loon]]-INDIRECT(ADDRESS(ROW()-1,COLUMN(A:A))))</f>
        <v>10</v>
      </c>
      <c r="K788" s="6">
        <f ca="1">Table1[[#This Row],[Netto loon]]-Table1[[#This Row],[Netto vorige schijf]]</f>
        <v>9.1461999999992258</v>
      </c>
      <c r="L788" s="2">
        <f ca="1">(Table1[[#This Row],[Bruto tov vorige schijf]]-Table1[[#This Row],[Netto tov vorige schijf]])/MAX(Table1[[#This Row],[Bruto tov vorige schijf]],1)</f>
        <v>8.5380000000077422E-2</v>
      </c>
    </row>
    <row r="789" spans="1:12" x14ac:dyDescent="0.25">
      <c r="A789" s="14">
        <v>15711</v>
      </c>
      <c r="B789" s="6">
        <f>LoonHeffing2020(Table1[[#This Row],[Belastbaar loon]])</f>
        <v>5868.0585000000001</v>
      </c>
      <c r="C789" s="6">
        <f>AlgemeneHeffingsKorting2020(Table1[[#This Row],[Belastbaar loon]])</f>
        <v>2711</v>
      </c>
      <c r="D789" s="14">
        <f>ArbeidsKorting2020(Table1[[#This Row],[Belastbaar loon]])</f>
        <v>1947.2148</v>
      </c>
      <c r="E789" s="14">
        <f>MAX(Table1[[#This Row],[Loonheffing]]-Table1[[#This Row],[Algemene Heffingskorting]]-Table1[[#This Row],[Arbeidskorting]],0)</f>
        <v>1209.8437000000001</v>
      </c>
      <c r="F789" s="6">
        <f>Table1[[#This Row],[Belastbaar loon]]-Table1[[#This Row],[Belasting]]</f>
        <v>14501.156300000001</v>
      </c>
      <c r="G789" s="2">
        <f>(Table1[[#This Row],[Belastbaar loon]]-Table1[[#This Row],[Netto loon]])/Table1[[#This Row],[Belastbaar loon]]</f>
        <v>7.7006154923302109E-2</v>
      </c>
      <c r="H789" s="14">
        <f t="shared" ca="1" si="6"/>
        <v>1208.9899000000005</v>
      </c>
      <c r="I789" s="14">
        <f ca="1">IF(ROW()=2, Table1[[#This Row],[Netto loon]], INDIRECT(ADDRESS(ROW()-1,COLUMN(F:F))))</f>
        <v>14492.0101</v>
      </c>
      <c r="J789" s="6">
        <f ca="1">IF(ROW()=2, 0, Table1[[#This Row],[Belastbaar loon]]-INDIRECT(ADDRESS(ROW()-1,COLUMN(A:A))))</f>
        <v>10</v>
      </c>
      <c r="K789" s="6">
        <f ca="1">Table1[[#This Row],[Netto loon]]-Table1[[#This Row],[Netto vorige schijf]]</f>
        <v>9.1462000000010448</v>
      </c>
      <c r="L789" s="2">
        <f ca="1">(Table1[[#This Row],[Bruto tov vorige schijf]]-Table1[[#This Row],[Netto tov vorige schijf]])/MAX(Table1[[#This Row],[Bruto tov vorige schijf]],1)</f>
        <v>8.5379999999895512E-2</v>
      </c>
    </row>
    <row r="790" spans="1:12" x14ac:dyDescent="0.25">
      <c r="A790" s="14">
        <v>15721</v>
      </c>
      <c r="B790" s="6">
        <f>LoonHeffing2020(Table1[[#This Row],[Belastbaar loon]])</f>
        <v>5871.7934999999998</v>
      </c>
      <c r="C790" s="6">
        <f>AlgemeneHeffingsKorting2020(Table1[[#This Row],[Belastbaar loon]])</f>
        <v>2711</v>
      </c>
      <c r="D790" s="14">
        <f>ArbeidsKorting2020(Table1[[#This Row],[Belastbaar loon]])</f>
        <v>1950.096</v>
      </c>
      <c r="E790" s="14">
        <f>MAX(Table1[[#This Row],[Loonheffing]]-Table1[[#This Row],[Algemene Heffingskorting]]-Table1[[#This Row],[Arbeidskorting]],0)</f>
        <v>1210.6974999999998</v>
      </c>
      <c r="F790" s="6">
        <f>Table1[[#This Row],[Belastbaar loon]]-Table1[[#This Row],[Belasting]]</f>
        <v>14510.3025</v>
      </c>
      <c r="G790" s="2">
        <f>(Table1[[#This Row],[Belastbaar loon]]-Table1[[#This Row],[Netto loon]])/Table1[[#This Row],[Belastbaar loon]]</f>
        <v>7.701148145792254E-2</v>
      </c>
      <c r="H790" s="14">
        <f t="shared" ca="1" si="6"/>
        <v>1209.8437000000001</v>
      </c>
      <c r="I790" s="14">
        <f ca="1">IF(ROW()=2, Table1[[#This Row],[Netto loon]], INDIRECT(ADDRESS(ROW()-1,COLUMN(F:F))))</f>
        <v>14501.156300000001</v>
      </c>
      <c r="J790" s="6">
        <f ca="1">IF(ROW()=2, 0, Table1[[#This Row],[Belastbaar loon]]-INDIRECT(ADDRESS(ROW()-1,COLUMN(A:A))))</f>
        <v>10</v>
      </c>
      <c r="K790" s="6">
        <f ca="1">Table1[[#This Row],[Netto loon]]-Table1[[#This Row],[Netto vorige schijf]]</f>
        <v>9.1461999999992258</v>
      </c>
      <c r="L790" s="2">
        <f ca="1">(Table1[[#This Row],[Bruto tov vorige schijf]]-Table1[[#This Row],[Netto tov vorige schijf]])/MAX(Table1[[#This Row],[Bruto tov vorige schijf]],1)</f>
        <v>8.5380000000077422E-2</v>
      </c>
    </row>
    <row r="791" spans="1:12" x14ac:dyDescent="0.25">
      <c r="A791" s="14">
        <v>15731</v>
      </c>
      <c r="B791" s="6">
        <f>LoonHeffing2020(Table1[[#This Row],[Belastbaar loon]])</f>
        <v>5875.5285000000003</v>
      </c>
      <c r="C791" s="6">
        <f>AlgemeneHeffingsKorting2020(Table1[[#This Row],[Belastbaar loon]])</f>
        <v>2711</v>
      </c>
      <c r="D791" s="14">
        <f>ArbeidsKorting2020(Table1[[#This Row],[Belastbaar loon]])</f>
        <v>1952.9772</v>
      </c>
      <c r="E791" s="14">
        <f>MAX(Table1[[#This Row],[Loonheffing]]-Table1[[#This Row],[Algemene Heffingskorting]]-Table1[[#This Row],[Arbeidskorting]],0)</f>
        <v>1211.5513000000003</v>
      </c>
      <c r="F791" s="6">
        <f>Table1[[#This Row],[Belastbaar loon]]-Table1[[#This Row],[Belasting]]</f>
        <v>14519.448699999999</v>
      </c>
      <c r="G791" s="2">
        <f>(Table1[[#This Row],[Belastbaar loon]]-Table1[[#This Row],[Netto loon]])/Table1[[#This Row],[Belastbaar loon]]</f>
        <v>7.7016801220520056E-2</v>
      </c>
      <c r="H791" s="14">
        <f t="shared" ca="1" si="6"/>
        <v>1210.6974999999998</v>
      </c>
      <c r="I791" s="14">
        <f ca="1">IF(ROW()=2, Table1[[#This Row],[Netto loon]], INDIRECT(ADDRESS(ROW()-1,COLUMN(F:F))))</f>
        <v>14510.3025</v>
      </c>
      <c r="J791" s="6">
        <f ca="1">IF(ROW()=2, 0, Table1[[#This Row],[Belastbaar loon]]-INDIRECT(ADDRESS(ROW()-1,COLUMN(A:A))))</f>
        <v>10</v>
      </c>
      <c r="K791" s="6">
        <f ca="1">Table1[[#This Row],[Netto loon]]-Table1[[#This Row],[Netto vorige schijf]]</f>
        <v>9.1461999999992258</v>
      </c>
      <c r="L791" s="2">
        <f ca="1">(Table1[[#This Row],[Bruto tov vorige schijf]]-Table1[[#This Row],[Netto tov vorige schijf]])/MAX(Table1[[#This Row],[Bruto tov vorige schijf]],1)</f>
        <v>8.5380000000077422E-2</v>
      </c>
    </row>
    <row r="792" spans="1:12" x14ac:dyDescent="0.25">
      <c r="A792" s="14">
        <v>15741</v>
      </c>
      <c r="B792" s="6">
        <f>LoonHeffing2020(Table1[[#This Row],[Belastbaar loon]])</f>
        <v>5879.2635</v>
      </c>
      <c r="C792" s="6">
        <f>AlgemeneHeffingsKorting2020(Table1[[#This Row],[Belastbaar loon]])</f>
        <v>2711</v>
      </c>
      <c r="D792" s="14">
        <f>ArbeidsKorting2020(Table1[[#This Row],[Belastbaar loon]])</f>
        <v>1955.8583999999998</v>
      </c>
      <c r="E792" s="14">
        <f>MAX(Table1[[#This Row],[Loonheffing]]-Table1[[#This Row],[Algemene Heffingskorting]]-Table1[[#This Row],[Arbeidskorting]],0)</f>
        <v>1212.4051000000002</v>
      </c>
      <c r="F792" s="6">
        <f>Table1[[#This Row],[Belastbaar loon]]-Table1[[#This Row],[Belasting]]</f>
        <v>14528.5949</v>
      </c>
      <c r="G792" s="2">
        <f>(Table1[[#This Row],[Belastbaar loon]]-Table1[[#This Row],[Netto loon]])/Table1[[#This Row],[Belastbaar loon]]</f>
        <v>7.7022114224001015E-2</v>
      </c>
      <c r="H792" s="14">
        <f t="shared" ca="1" si="6"/>
        <v>1211.5513000000003</v>
      </c>
      <c r="I792" s="14">
        <f ca="1">IF(ROW()=2, Table1[[#This Row],[Netto loon]], INDIRECT(ADDRESS(ROW()-1,COLUMN(F:F))))</f>
        <v>14519.448699999999</v>
      </c>
      <c r="J792" s="6">
        <f ca="1">IF(ROW()=2, 0, Table1[[#This Row],[Belastbaar loon]]-INDIRECT(ADDRESS(ROW()-1,COLUMN(A:A))))</f>
        <v>10</v>
      </c>
      <c r="K792" s="6">
        <f ca="1">Table1[[#This Row],[Netto loon]]-Table1[[#This Row],[Netto vorige schijf]]</f>
        <v>9.1462000000010448</v>
      </c>
      <c r="L792" s="2">
        <f ca="1">(Table1[[#This Row],[Bruto tov vorige schijf]]-Table1[[#This Row],[Netto tov vorige schijf]])/MAX(Table1[[#This Row],[Bruto tov vorige schijf]],1)</f>
        <v>8.5379999999895512E-2</v>
      </c>
    </row>
    <row r="793" spans="1:12" x14ac:dyDescent="0.25">
      <c r="A793" s="14">
        <v>15751</v>
      </c>
      <c r="B793" s="6">
        <f>LoonHeffing2020(Table1[[#This Row],[Belastbaar loon]])</f>
        <v>5882.9984999999997</v>
      </c>
      <c r="C793" s="6">
        <f>AlgemeneHeffingsKorting2020(Table1[[#This Row],[Belastbaar loon]])</f>
        <v>2711</v>
      </c>
      <c r="D793" s="14">
        <f>ArbeidsKorting2020(Table1[[#This Row],[Belastbaar loon]])</f>
        <v>1958.7395999999999</v>
      </c>
      <c r="E793" s="14">
        <f>MAX(Table1[[#This Row],[Loonheffing]]-Table1[[#This Row],[Algemene Heffingskorting]]-Table1[[#This Row],[Arbeidskorting]],0)</f>
        <v>1213.2588999999998</v>
      </c>
      <c r="F793" s="6">
        <f>Table1[[#This Row],[Belastbaar loon]]-Table1[[#This Row],[Belasting]]</f>
        <v>14537.741099999999</v>
      </c>
      <c r="G793" s="2">
        <f>(Table1[[#This Row],[Belastbaar loon]]-Table1[[#This Row],[Netto loon]])/Table1[[#This Row],[Belastbaar loon]]</f>
        <v>7.7027420481239325E-2</v>
      </c>
      <c r="H793" s="14">
        <f t="shared" ca="1" si="6"/>
        <v>1212.4051000000002</v>
      </c>
      <c r="I793" s="14">
        <f ca="1">IF(ROW()=2, Table1[[#This Row],[Netto loon]], INDIRECT(ADDRESS(ROW()-1,COLUMN(F:F))))</f>
        <v>14528.5949</v>
      </c>
      <c r="J793" s="6">
        <f ca="1">IF(ROW()=2, 0, Table1[[#This Row],[Belastbaar loon]]-INDIRECT(ADDRESS(ROW()-1,COLUMN(A:A))))</f>
        <v>10</v>
      </c>
      <c r="K793" s="6">
        <f ca="1">Table1[[#This Row],[Netto loon]]-Table1[[#This Row],[Netto vorige schijf]]</f>
        <v>9.1461999999992258</v>
      </c>
      <c r="L793" s="2">
        <f ca="1">(Table1[[#This Row],[Bruto tov vorige schijf]]-Table1[[#This Row],[Netto tov vorige schijf]])/MAX(Table1[[#This Row],[Bruto tov vorige schijf]],1)</f>
        <v>8.5380000000077422E-2</v>
      </c>
    </row>
    <row r="794" spans="1:12" x14ac:dyDescent="0.25">
      <c r="A794" s="14">
        <v>15761</v>
      </c>
      <c r="B794" s="6">
        <f>LoonHeffing2020(Table1[[#This Row],[Belastbaar loon]])</f>
        <v>5886.7335000000003</v>
      </c>
      <c r="C794" s="6">
        <f>AlgemeneHeffingsKorting2020(Table1[[#This Row],[Belastbaar loon]])</f>
        <v>2711</v>
      </c>
      <c r="D794" s="14">
        <f>ArbeidsKorting2020(Table1[[#This Row],[Belastbaar loon]])</f>
        <v>1961.6207999999999</v>
      </c>
      <c r="E794" s="14">
        <f>MAX(Table1[[#This Row],[Loonheffing]]-Table1[[#This Row],[Algemene Heffingskorting]]-Table1[[#This Row],[Arbeidskorting]],0)</f>
        <v>1214.1127000000004</v>
      </c>
      <c r="F794" s="6">
        <f>Table1[[#This Row],[Belastbaar loon]]-Table1[[#This Row],[Belasting]]</f>
        <v>14546.8873</v>
      </c>
      <c r="G794" s="2">
        <f>(Table1[[#This Row],[Belastbaar loon]]-Table1[[#This Row],[Netto loon]])/Table1[[#This Row],[Belastbaar loon]]</f>
        <v>7.70327200050758E-2</v>
      </c>
      <c r="H794" s="14">
        <f t="shared" ref="H794:H857" ca="1" si="7">IF(ROW()=2, 0, INDIRECT(ADDRESS(ROW()-1,COLUMN(E:E))))</f>
        <v>1213.2588999999998</v>
      </c>
      <c r="I794" s="14">
        <f ca="1">IF(ROW()=2, Table1[[#This Row],[Netto loon]], INDIRECT(ADDRESS(ROW()-1,COLUMN(F:F))))</f>
        <v>14537.741099999999</v>
      </c>
      <c r="J794" s="6">
        <f ca="1">IF(ROW()=2, 0, Table1[[#This Row],[Belastbaar loon]]-INDIRECT(ADDRESS(ROW()-1,COLUMN(A:A))))</f>
        <v>10</v>
      </c>
      <c r="K794" s="6">
        <f ca="1">Table1[[#This Row],[Netto loon]]-Table1[[#This Row],[Netto vorige schijf]]</f>
        <v>9.1462000000010448</v>
      </c>
      <c r="L794" s="2">
        <f ca="1">(Table1[[#This Row],[Bruto tov vorige schijf]]-Table1[[#This Row],[Netto tov vorige schijf]])/MAX(Table1[[#This Row],[Bruto tov vorige schijf]],1)</f>
        <v>8.5379999999895512E-2</v>
      </c>
    </row>
    <row r="795" spans="1:12" x14ac:dyDescent="0.25">
      <c r="A795" s="14">
        <v>15771</v>
      </c>
      <c r="B795" s="6">
        <f>LoonHeffing2020(Table1[[#This Row],[Belastbaar loon]])</f>
        <v>5890.4684999999999</v>
      </c>
      <c r="C795" s="6">
        <f>AlgemeneHeffingsKorting2020(Table1[[#This Row],[Belastbaar loon]])</f>
        <v>2711</v>
      </c>
      <c r="D795" s="14">
        <f>ArbeidsKorting2020(Table1[[#This Row],[Belastbaar loon]])</f>
        <v>1964.502</v>
      </c>
      <c r="E795" s="14">
        <f>MAX(Table1[[#This Row],[Loonheffing]]-Table1[[#This Row],[Algemene Heffingskorting]]-Table1[[#This Row],[Arbeidskorting]],0)</f>
        <v>1214.9665</v>
      </c>
      <c r="F795" s="6">
        <f>Table1[[#This Row],[Belastbaar loon]]-Table1[[#This Row],[Belasting]]</f>
        <v>14556.0335</v>
      </c>
      <c r="G795" s="2">
        <f>(Table1[[#This Row],[Belastbaar loon]]-Table1[[#This Row],[Netto loon]])/Table1[[#This Row],[Belastbaar loon]]</f>
        <v>7.7038012808319095E-2</v>
      </c>
      <c r="H795" s="14">
        <f t="shared" ca="1" si="7"/>
        <v>1214.1127000000004</v>
      </c>
      <c r="I795" s="14">
        <f ca="1">IF(ROW()=2, Table1[[#This Row],[Netto loon]], INDIRECT(ADDRESS(ROW()-1,COLUMN(F:F))))</f>
        <v>14546.8873</v>
      </c>
      <c r="J795" s="6">
        <f ca="1">IF(ROW()=2, 0, Table1[[#This Row],[Belastbaar loon]]-INDIRECT(ADDRESS(ROW()-1,COLUMN(A:A))))</f>
        <v>10</v>
      </c>
      <c r="K795" s="6">
        <f ca="1">Table1[[#This Row],[Netto loon]]-Table1[[#This Row],[Netto vorige schijf]]</f>
        <v>9.1461999999992258</v>
      </c>
      <c r="L795" s="2">
        <f ca="1">(Table1[[#This Row],[Bruto tov vorige schijf]]-Table1[[#This Row],[Netto tov vorige schijf]])/MAX(Table1[[#This Row],[Bruto tov vorige schijf]],1)</f>
        <v>8.5380000000077422E-2</v>
      </c>
    </row>
    <row r="796" spans="1:12" x14ac:dyDescent="0.25">
      <c r="A796" s="14">
        <v>15781</v>
      </c>
      <c r="B796" s="6">
        <f>LoonHeffing2020(Table1[[#This Row],[Belastbaar loon]])</f>
        <v>5894.2034999999996</v>
      </c>
      <c r="C796" s="6">
        <f>AlgemeneHeffingsKorting2020(Table1[[#This Row],[Belastbaar loon]])</f>
        <v>2711</v>
      </c>
      <c r="D796" s="14">
        <f>ArbeidsKorting2020(Table1[[#This Row],[Belastbaar loon]])</f>
        <v>1967.3832</v>
      </c>
      <c r="E796" s="14">
        <f>MAX(Table1[[#This Row],[Loonheffing]]-Table1[[#This Row],[Algemene Heffingskorting]]-Table1[[#This Row],[Arbeidskorting]],0)</f>
        <v>1215.8202999999996</v>
      </c>
      <c r="F796" s="6">
        <f>Table1[[#This Row],[Belastbaar loon]]-Table1[[#This Row],[Belasting]]</f>
        <v>14565.179700000001</v>
      </c>
      <c r="G796" s="2">
        <f>(Table1[[#This Row],[Belastbaar loon]]-Table1[[#This Row],[Netto loon]])/Table1[[#This Row],[Belastbaar loon]]</f>
        <v>7.7043298903744978E-2</v>
      </c>
      <c r="H796" s="14">
        <f t="shared" ca="1" si="7"/>
        <v>1214.9665</v>
      </c>
      <c r="I796" s="14">
        <f ca="1">IF(ROW()=2, Table1[[#This Row],[Netto loon]], INDIRECT(ADDRESS(ROW()-1,COLUMN(F:F))))</f>
        <v>14556.0335</v>
      </c>
      <c r="J796" s="6">
        <f ca="1">IF(ROW()=2, 0, Table1[[#This Row],[Belastbaar loon]]-INDIRECT(ADDRESS(ROW()-1,COLUMN(A:A))))</f>
        <v>10</v>
      </c>
      <c r="K796" s="6">
        <f ca="1">Table1[[#This Row],[Netto loon]]-Table1[[#This Row],[Netto vorige schijf]]</f>
        <v>9.1462000000010448</v>
      </c>
      <c r="L796" s="2">
        <f ca="1">(Table1[[#This Row],[Bruto tov vorige schijf]]-Table1[[#This Row],[Netto tov vorige schijf]])/MAX(Table1[[#This Row],[Bruto tov vorige schijf]],1)</f>
        <v>8.5379999999895512E-2</v>
      </c>
    </row>
    <row r="797" spans="1:12" x14ac:dyDescent="0.25">
      <c r="A797" s="14">
        <v>15791</v>
      </c>
      <c r="B797" s="6">
        <f>LoonHeffing2020(Table1[[#This Row],[Belastbaar loon]])</f>
        <v>5897.9385000000002</v>
      </c>
      <c r="C797" s="6">
        <f>AlgemeneHeffingsKorting2020(Table1[[#This Row],[Belastbaar loon]])</f>
        <v>2711</v>
      </c>
      <c r="D797" s="14">
        <f>ArbeidsKorting2020(Table1[[#This Row],[Belastbaar loon]])</f>
        <v>1970.2644</v>
      </c>
      <c r="E797" s="14">
        <f>MAX(Table1[[#This Row],[Loonheffing]]-Table1[[#This Row],[Algemene Heffingskorting]]-Table1[[#This Row],[Arbeidskorting]],0)</f>
        <v>1216.6741000000002</v>
      </c>
      <c r="F797" s="6">
        <f>Table1[[#This Row],[Belastbaar loon]]-Table1[[#This Row],[Belasting]]</f>
        <v>14574.3259</v>
      </c>
      <c r="G797" s="2">
        <f>(Table1[[#This Row],[Belastbaar loon]]-Table1[[#This Row],[Netto loon]])/Table1[[#This Row],[Belastbaar loon]]</f>
        <v>7.7048578304097282E-2</v>
      </c>
      <c r="H797" s="14">
        <f t="shared" ca="1" si="7"/>
        <v>1215.8202999999996</v>
      </c>
      <c r="I797" s="14">
        <f ca="1">IF(ROW()=2, Table1[[#This Row],[Netto loon]], INDIRECT(ADDRESS(ROW()-1,COLUMN(F:F))))</f>
        <v>14565.179700000001</v>
      </c>
      <c r="J797" s="6">
        <f ca="1">IF(ROW()=2, 0, Table1[[#This Row],[Belastbaar loon]]-INDIRECT(ADDRESS(ROW()-1,COLUMN(A:A))))</f>
        <v>10</v>
      </c>
      <c r="K797" s="6">
        <f ca="1">Table1[[#This Row],[Netto loon]]-Table1[[#This Row],[Netto vorige schijf]]</f>
        <v>9.1461999999992258</v>
      </c>
      <c r="L797" s="2">
        <f ca="1">(Table1[[#This Row],[Bruto tov vorige schijf]]-Table1[[#This Row],[Netto tov vorige schijf]])/MAX(Table1[[#This Row],[Bruto tov vorige schijf]],1)</f>
        <v>8.5380000000077422E-2</v>
      </c>
    </row>
    <row r="798" spans="1:12" x14ac:dyDescent="0.25">
      <c r="A798" s="14">
        <v>15801</v>
      </c>
      <c r="B798" s="6">
        <f>LoonHeffing2020(Table1[[#This Row],[Belastbaar loon]])</f>
        <v>5901.6734999999999</v>
      </c>
      <c r="C798" s="6">
        <f>AlgemeneHeffingsKorting2020(Table1[[#This Row],[Belastbaar loon]])</f>
        <v>2711</v>
      </c>
      <c r="D798" s="14">
        <f>ArbeidsKorting2020(Table1[[#This Row],[Belastbaar loon]])</f>
        <v>1973.1455999999998</v>
      </c>
      <c r="E798" s="14">
        <f>MAX(Table1[[#This Row],[Loonheffing]]-Table1[[#This Row],[Algemene Heffingskorting]]-Table1[[#This Row],[Arbeidskorting]],0)</f>
        <v>1217.5279</v>
      </c>
      <c r="F798" s="6">
        <f>Table1[[#This Row],[Belastbaar loon]]-Table1[[#This Row],[Belasting]]</f>
        <v>14583.472099999999</v>
      </c>
      <c r="G798" s="2">
        <f>(Table1[[#This Row],[Belastbaar loon]]-Table1[[#This Row],[Netto loon]])/Table1[[#This Row],[Belastbaar loon]]</f>
        <v>7.7053851022087269E-2</v>
      </c>
      <c r="H798" s="14">
        <f t="shared" ca="1" si="7"/>
        <v>1216.6741000000002</v>
      </c>
      <c r="I798" s="14">
        <f ca="1">IF(ROW()=2, Table1[[#This Row],[Netto loon]], INDIRECT(ADDRESS(ROW()-1,COLUMN(F:F))))</f>
        <v>14574.3259</v>
      </c>
      <c r="J798" s="6">
        <f ca="1">IF(ROW()=2, 0, Table1[[#This Row],[Belastbaar loon]]-INDIRECT(ADDRESS(ROW()-1,COLUMN(A:A))))</f>
        <v>10</v>
      </c>
      <c r="K798" s="6">
        <f ca="1">Table1[[#This Row],[Netto loon]]-Table1[[#This Row],[Netto vorige schijf]]</f>
        <v>9.1461999999992258</v>
      </c>
      <c r="L798" s="2">
        <f ca="1">(Table1[[#This Row],[Bruto tov vorige schijf]]-Table1[[#This Row],[Netto tov vorige schijf]])/MAX(Table1[[#This Row],[Bruto tov vorige schijf]],1)</f>
        <v>8.5380000000077422E-2</v>
      </c>
    </row>
    <row r="799" spans="1:12" x14ac:dyDescent="0.25">
      <c r="A799" s="14">
        <v>15811</v>
      </c>
      <c r="B799" s="6">
        <f>LoonHeffing2020(Table1[[#This Row],[Belastbaar loon]])</f>
        <v>5905.4084999999995</v>
      </c>
      <c r="C799" s="6">
        <f>AlgemeneHeffingsKorting2020(Table1[[#This Row],[Belastbaar loon]])</f>
        <v>2711</v>
      </c>
      <c r="D799" s="14">
        <f>ArbeidsKorting2020(Table1[[#This Row],[Belastbaar loon]])</f>
        <v>1976.0267999999999</v>
      </c>
      <c r="E799" s="14">
        <f>MAX(Table1[[#This Row],[Loonheffing]]-Table1[[#This Row],[Algemene Heffingskorting]]-Table1[[#This Row],[Arbeidskorting]],0)</f>
        <v>1218.3816999999997</v>
      </c>
      <c r="F799" s="6">
        <f>Table1[[#This Row],[Belastbaar loon]]-Table1[[#This Row],[Belasting]]</f>
        <v>14592.6183</v>
      </c>
      <c r="G799" s="2">
        <f>(Table1[[#This Row],[Belastbaar loon]]-Table1[[#This Row],[Netto loon]])/Table1[[#This Row],[Belastbaar loon]]</f>
        <v>7.705911707039402E-2</v>
      </c>
      <c r="H799" s="14">
        <f t="shared" ca="1" si="7"/>
        <v>1217.5279</v>
      </c>
      <c r="I799" s="14">
        <f ca="1">IF(ROW()=2, Table1[[#This Row],[Netto loon]], INDIRECT(ADDRESS(ROW()-1,COLUMN(F:F))))</f>
        <v>14583.472099999999</v>
      </c>
      <c r="J799" s="6">
        <f ca="1">IF(ROW()=2, 0, Table1[[#This Row],[Belastbaar loon]]-INDIRECT(ADDRESS(ROW()-1,COLUMN(A:A))))</f>
        <v>10</v>
      </c>
      <c r="K799" s="6">
        <f ca="1">Table1[[#This Row],[Netto loon]]-Table1[[#This Row],[Netto vorige schijf]]</f>
        <v>9.1462000000010448</v>
      </c>
      <c r="L799" s="2">
        <f ca="1">(Table1[[#This Row],[Bruto tov vorige schijf]]-Table1[[#This Row],[Netto tov vorige schijf]])/MAX(Table1[[#This Row],[Bruto tov vorige schijf]],1)</f>
        <v>8.5379999999895512E-2</v>
      </c>
    </row>
    <row r="800" spans="1:12" x14ac:dyDescent="0.25">
      <c r="A800" s="14">
        <v>15821</v>
      </c>
      <c r="B800" s="6">
        <f>LoonHeffing2020(Table1[[#This Row],[Belastbaar loon]])</f>
        <v>5909.1435000000001</v>
      </c>
      <c r="C800" s="6">
        <f>AlgemeneHeffingsKorting2020(Table1[[#This Row],[Belastbaar loon]])</f>
        <v>2711</v>
      </c>
      <c r="D800" s="14">
        <f>ArbeidsKorting2020(Table1[[#This Row],[Belastbaar loon]])</f>
        <v>1978.9079999999999</v>
      </c>
      <c r="E800" s="14">
        <f>MAX(Table1[[#This Row],[Loonheffing]]-Table1[[#This Row],[Algemene Heffingskorting]]-Table1[[#This Row],[Arbeidskorting]],0)</f>
        <v>1219.2355000000002</v>
      </c>
      <c r="F800" s="6">
        <f>Table1[[#This Row],[Belastbaar loon]]-Table1[[#This Row],[Belasting]]</f>
        <v>14601.764499999999</v>
      </c>
      <c r="G800" s="2">
        <f>(Table1[[#This Row],[Belastbaar loon]]-Table1[[#This Row],[Netto loon]])/Table1[[#This Row],[Belastbaar loon]]</f>
        <v>7.7064376461664919E-2</v>
      </c>
      <c r="H800" s="14">
        <f t="shared" ca="1" si="7"/>
        <v>1218.3816999999997</v>
      </c>
      <c r="I800" s="14">
        <f ca="1">IF(ROW()=2, Table1[[#This Row],[Netto loon]], INDIRECT(ADDRESS(ROW()-1,COLUMN(F:F))))</f>
        <v>14592.6183</v>
      </c>
      <c r="J800" s="6">
        <f ca="1">IF(ROW()=2, 0, Table1[[#This Row],[Belastbaar loon]]-INDIRECT(ADDRESS(ROW()-1,COLUMN(A:A))))</f>
        <v>10</v>
      </c>
      <c r="K800" s="6">
        <f ca="1">Table1[[#This Row],[Netto loon]]-Table1[[#This Row],[Netto vorige schijf]]</f>
        <v>9.1461999999992258</v>
      </c>
      <c r="L800" s="2">
        <f ca="1">(Table1[[#This Row],[Bruto tov vorige schijf]]-Table1[[#This Row],[Netto tov vorige schijf]])/MAX(Table1[[#This Row],[Bruto tov vorige schijf]],1)</f>
        <v>8.5380000000077422E-2</v>
      </c>
    </row>
    <row r="801" spans="1:12" x14ac:dyDescent="0.25">
      <c r="A801" s="14">
        <v>15831</v>
      </c>
      <c r="B801" s="6">
        <f>LoonHeffing2020(Table1[[#This Row],[Belastbaar loon]])</f>
        <v>5912.8784999999998</v>
      </c>
      <c r="C801" s="6">
        <f>AlgemeneHeffingsKorting2020(Table1[[#This Row],[Belastbaar loon]])</f>
        <v>2711</v>
      </c>
      <c r="D801" s="14">
        <f>ArbeidsKorting2020(Table1[[#This Row],[Belastbaar loon]])</f>
        <v>1981.7891999999999</v>
      </c>
      <c r="E801" s="14">
        <f>MAX(Table1[[#This Row],[Loonheffing]]-Table1[[#This Row],[Algemene Heffingskorting]]-Table1[[#This Row],[Arbeidskorting]],0)</f>
        <v>1220.0892999999999</v>
      </c>
      <c r="F801" s="6">
        <f>Table1[[#This Row],[Belastbaar loon]]-Table1[[#This Row],[Belasting]]</f>
        <v>14610.9107</v>
      </c>
      <c r="G801" s="2">
        <f>(Table1[[#This Row],[Belastbaar loon]]-Table1[[#This Row],[Netto loon]])/Table1[[#This Row],[Belastbaar loon]]</f>
        <v>7.7069629208514914E-2</v>
      </c>
      <c r="H801" s="14">
        <f t="shared" ca="1" si="7"/>
        <v>1219.2355000000002</v>
      </c>
      <c r="I801" s="14">
        <f ca="1">IF(ROW()=2, Table1[[#This Row],[Netto loon]], INDIRECT(ADDRESS(ROW()-1,COLUMN(F:F))))</f>
        <v>14601.764499999999</v>
      </c>
      <c r="J801" s="6">
        <f ca="1">IF(ROW()=2, 0, Table1[[#This Row],[Belastbaar loon]]-INDIRECT(ADDRESS(ROW()-1,COLUMN(A:A))))</f>
        <v>10</v>
      </c>
      <c r="K801" s="6">
        <f ca="1">Table1[[#This Row],[Netto loon]]-Table1[[#This Row],[Netto vorige schijf]]</f>
        <v>9.1462000000010448</v>
      </c>
      <c r="L801" s="2">
        <f ca="1">(Table1[[#This Row],[Bruto tov vorige schijf]]-Table1[[#This Row],[Netto tov vorige schijf]])/MAX(Table1[[#This Row],[Bruto tov vorige schijf]],1)</f>
        <v>8.5379999999895512E-2</v>
      </c>
    </row>
    <row r="802" spans="1:12" x14ac:dyDescent="0.25">
      <c r="A802" s="14">
        <v>15841</v>
      </c>
      <c r="B802" s="6">
        <f>LoonHeffing2020(Table1[[#This Row],[Belastbaar loon]])</f>
        <v>5916.6135000000004</v>
      </c>
      <c r="C802" s="6">
        <f>AlgemeneHeffingsKorting2020(Table1[[#This Row],[Belastbaar loon]])</f>
        <v>2711</v>
      </c>
      <c r="D802" s="14">
        <f>ArbeidsKorting2020(Table1[[#This Row],[Belastbaar loon]])</f>
        <v>1984.6704</v>
      </c>
      <c r="E802" s="14">
        <f>MAX(Table1[[#This Row],[Loonheffing]]-Table1[[#This Row],[Algemene Heffingskorting]]-Table1[[#This Row],[Arbeidskorting]],0)</f>
        <v>1220.9431000000004</v>
      </c>
      <c r="F802" s="6">
        <f>Table1[[#This Row],[Belastbaar loon]]-Table1[[#This Row],[Belasting]]</f>
        <v>14620.0569</v>
      </c>
      <c r="G802" s="2">
        <f>(Table1[[#This Row],[Belastbaar loon]]-Table1[[#This Row],[Netto loon]])/Table1[[#This Row],[Belastbaar loon]]</f>
        <v>7.7074875323527581E-2</v>
      </c>
      <c r="H802" s="14">
        <f t="shared" ca="1" si="7"/>
        <v>1220.0892999999999</v>
      </c>
      <c r="I802" s="14">
        <f ca="1">IF(ROW()=2, Table1[[#This Row],[Netto loon]], INDIRECT(ADDRESS(ROW()-1,COLUMN(F:F))))</f>
        <v>14610.9107</v>
      </c>
      <c r="J802" s="6">
        <f ca="1">IF(ROW()=2, 0, Table1[[#This Row],[Belastbaar loon]]-INDIRECT(ADDRESS(ROW()-1,COLUMN(A:A))))</f>
        <v>10</v>
      </c>
      <c r="K802" s="6">
        <f ca="1">Table1[[#This Row],[Netto loon]]-Table1[[#This Row],[Netto vorige schijf]]</f>
        <v>9.1461999999992258</v>
      </c>
      <c r="L802" s="2">
        <f ca="1">(Table1[[#This Row],[Bruto tov vorige schijf]]-Table1[[#This Row],[Netto tov vorige schijf]])/MAX(Table1[[#This Row],[Bruto tov vorige schijf]],1)</f>
        <v>8.5380000000077422E-2</v>
      </c>
    </row>
    <row r="803" spans="1:12" x14ac:dyDescent="0.25">
      <c r="A803" s="14">
        <v>15851</v>
      </c>
      <c r="B803" s="6">
        <f>LoonHeffing2020(Table1[[#This Row],[Belastbaar loon]])</f>
        <v>5920.3485000000001</v>
      </c>
      <c r="C803" s="6">
        <f>AlgemeneHeffingsKorting2020(Table1[[#This Row],[Belastbaar loon]])</f>
        <v>2711</v>
      </c>
      <c r="D803" s="14">
        <f>ArbeidsKorting2020(Table1[[#This Row],[Belastbaar loon]])</f>
        <v>1987.5516</v>
      </c>
      <c r="E803" s="14">
        <f>MAX(Table1[[#This Row],[Loonheffing]]-Table1[[#This Row],[Algemene Heffingskorting]]-Table1[[#This Row],[Arbeidskorting]],0)</f>
        <v>1221.7969000000001</v>
      </c>
      <c r="F803" s="6">
        <f>Table1[[#This Row],[Belastbaar loon]]-Table1[[#This Row],[Belasting]]</f>
        <v>14629.203100000001</v>
      </c>
      <c r="G803" s="2">
        <f>(Table1[[#This Row],[Belastbaar loon]]-Table1[[#This Row],[Netto loon]])/Table1[[#This Row],[Belastbaar loon]]</f>
        <v>7.7080114819254267E-2</v>
      </c>
      <c r="H803" s="14">
        <f t="shared" ca="1" si="7"/>
        <v>1220.9431000000004</v>
      </c>
      <c r="I803" s="14">
        <f ca="1">IF(ROW()=2, Table1[[#This Row],[Netto loon]], INDIRECT(ADDRESS(ROW()-1,COLUMN(F:F))))</f>
        <v>14620.0569</v>
      </c>
      <c r="J803" s="6">
        <f ca="1">IF(ROW()=2, 0, Table1[[#This Row],[Belastbaar loon]]-INDIRECT(ADDRESS(ROW()-1,COLUMN(A:A))))</f>
        <v>10</v>
      </c>
      <c r="K803" s="6">
        <f ca="1">Table1[[#This Row],[Netto loon]]-Table1[[#This Row],[Netto vorige schijf]]</f>
        <v>9.1462000000010448</v>
      </c>
      <c r="L803" s="2">
        <f ca="1">(Table1[[#This Row],[Bruto tov vorige schijf]]-Table1[[#This Row],[Netto tov vorige schijf]])/MAX(Table1[[#This Row],[Bruto tov vorige schijf]],1)</f>
        <v>8.5379999999895512E-2</v>
      </c>
    </row>
    <row r="804" spans="1:12" x14ac:dyDescent="0.25">
      <c r="A804" s="14">
        <v>15861</v>
      </c>
      <c r="B804" s="6">
        <f>LoonHeffing2020(Table1[[#This Row],[Belastbaar loon]])</f>
        <v>5924.0834999999997</v>
      </c>
      <c r="C804" s="6">
        <f>AlgemeneHeffingsKorting2020(Table1[[#This Row],[Belastbaar loon]])</f>
        <v>2711</v>
      </c>
      <c r="D804" s="14">
        <f>ArbeidsKorting2020(Table1[[#This Row],[Belastbaar loon]])</f>
        <v>1990.4327999999998</v>
      </c>
      <c r="E804" s="14">
        <f>MAX(Table1[[#This Row],[Loonheffing]]-Table1[[#This Row],[Algemene Heffingskorting]]-Table1[[#This Row],[Arbeidskorting]],0)</f>
        <v>1222.6506999999999</v>
      </c>
      <c r="F804" s="6">
        <f>Table1[[#This Row],[Belastbaar loon]]-Table1[[#This Row],[Belasting]]</f>
        <v>14638.3493</v>
      </c>
      <c r="G804" s="2">
        <f>(Table1[[#This Row],[Belastbaar loon]]-Table1[[#This Row],[Netto loon]])/Table1[[#This Row],[Belastbaar loon]]</f>
        <v>7.7085347708215124E-2</v>
      </c>
      <c r="H804" s="14">
        <f t="shared" ca="1" si="7"/>
        <v>1221.7969000000001</v>
      </c>
      <c r="I804" s="14">
        <f ca="1">IF(ROW()=2, Table1[[#This Row],[Netto loon]], INDIRECT(ADDRESS(ROW()-1,COLUMN(F:F))))</f>
        <v>14629.203100000001</v>
      </c>
      <c r="J804" s="6">
        <f ca="1">IF(ROW()=2, 0, Table1[[#This Row],[Belastbaar loon]]-INDIRECT(ADDRESS(ROW()-1,COLUMN(A:A))))</f>
        <v>10</v>
      </c>
      <c r="K804" s="6">
        <f ca="1">Table1[[#This Row],[Netto loon]]-Table1[[#This Row],[Netto vorige schijf]]</f>
        <v>9.1461999999992258</v>
      </c>
      <c r="L804" s="2">
        <f ca="1">(Table1[[#This Row],[Bruto tov vorige schijf]]-Table1[[#This Row],[Netto tov vorige schijf]])/MAX(Table1[[#This Row],[Bruto tov vorige schijf]],1)</f>
        <v>8.5380000000077422E-2</v>
      </c>
    </row>
    <row r="805" spans="1:12" x14ac:dyDescent="0.25">
      <c r="A805" s="14">
        <v>15871</v>
      </c>
      <c r="B805" s="6">
        <f>LoonHeffing2020(Table1[[#This Row],[Belastbaar loon]])</f>
        <v>5927.8185000000003</v>
      </c>
      <c r="C805" s="6">
        <f>AlgemeneHeffingsKorting2020(Table1[[#This Row],[Belastbaar loon]])</f>
        <v>2711</v>
      </c>
      <c r="D805" s="14">
        <f>ArbeidsKorting2020(Table1[[#This Row],[Belastbaar loon]])</f>
        <v>1993.3139999999999</v>
      </c>
      <c r="E805" s="14">
        <f>MAX(Table1[[#This Row],[Loonheffing]]-Table1[[#This Row],[Algemene Heffingskorting]]-Table1[[#This Row],[Arbeidskorting]],0)</f>
        <v>1223.5045000000005</v>
      </c>
      <c r="F805" s="6">
        <f>Table1[[#This Row],[Belastbaar loon]]-Table1[[#This Row],[Belasting]]</f>
        <v>14647.495499999999</v>
      </c>
      <c r="G805" s="2">
        <f>(Table1[[#This Row],[Belastbaar loon]]-Table1[[#This Row],[Netto loon]])/Table1[[#This Row],[Belastbaar loon]]</f>
        <v>7.7090574002898427E-2</v>
      </c>
      <c r="H805" s="14">
        <f t="shared" ca="1" si="7"/>
        <v>1222.6506999999999</v>
      </c>
      <c r="I805" s="14">
        <f ca="1">IF(ROW()=2, Table1[[#This Row],[Netto loon]], INDIRECT(ADDRESS(ROW()-1,COLUMN(F:F))))</f>
        <v>14638.3493</v>
      </c>
      <c r="J805" s="6">
        <f ca="1">IF(ROW()=2, 0, Table1[[#This Row],[Belastbaar loon]]-INDIRECT(ADDRESS(ROW()-1,COLUMN(A:A))))</f>
        <v>10</v>
      </c>
      <c r="K805" s="6">
        <f ca="1">Table1[[#This Row],[Netto loon]]-Table1[[#This Row],[Netto vorige schijf]]</f>
        <v>9.1461999999992258</v>
      </c>
      <c r="L805" s="2">
        <f ca="1">(Table1[[#This Row],[Bruto tov vorige schijf]]-Table1[[#This Row],[Netto tov vorige schijf]])/MAX(Table1[[#This Row],[Bruto tov vorige schijf]],1)</f>
        <v>8.5380000000077422E-2</v>
      </c>
    </row>
    <row r="806" spans="1:12" x14ac:dyDescent="0.25">
      <c r="A806" s="14">
        <v>15881</v>
      </c>
      <c r="B806" s="6">
        <f>LoonHeffing2020(Table1[[#This Row],[Belastbaar loon]])</f>
        <v>5931.5535</v>
      </c>
      <c r="C806" s="6">
        <f>AlgemeneHeffingsKorting2020(Table1[[#This Row],[Belastbaar loon]])</f>
        <v>2711</v>
      </c>
      <c r="D806" s="14">
        <f>ArbeidsKorting2020(Table1[[#This Row],[Belastbaar loon]])</f>
        <v>1996.1951999999999</v>
      </c>
      <c r="E806" s="14">
        <f>MAX(Table1[[#This Row],[Loonheffing]]-Table1[[#This Row],[Algemene Heffingskorting]]-Table1[[#This Row],[Arbeidskorting]],0)</f>
        <v>1224.3583000000001</v>
      </c>
      <c r="F806" s="6">
        <f>Table1[[#This Row],[Belastbaar loon]]-Table1[[#This Row],[Belasting]]</f>
        <v>14656.6417</v>
      </c>
      <c r="G806" s="2">
        <f>(Table1[[#This Row],[Belastbaar loon]]-Table1[[#This Row],[Netto loon]])/Table1[[#This Row],[Belastbaar loon]]</f>
        <v>7.709579371576096E-2</v>
      </c>
      <c r="H806" s="14">
        <f t="shared" ca="1" si="7"/>
        <v>1223.5045000000005</v>
      </c>
      <c r="I806" s="14">
        <f ca="1">IF(ROW()=2, Table1[[#This Row],[Netto loon]], INDIRECT(ADDRESS(ROW()-1,COLUMN(F:F))))</f>
        <v>14647.495499999999</v>
      </c>
      <c r="J806" s="6">
        <f ca="1">IF(ROW()=2, 0, Table1[[#This Row],[Belastbaar loon]]-INDIRECT(ADDRESS(ROW()-1,COLUMN(A:A))))</f>
        <v>10</v>
      </c>
      <c r="K806" s="6">
        <f ca="1">Table1[[#This Row],[Netto loon]]-Table1[[#This Row],[Netto vorige schijf]]</f>
        <v>9.1462000000010448</v>
      </c>
      <c r="L806" s="2">
        <f ca="1">(Table1[[#This Row],[Bruto tov vorige schijf]]-Table1[[#This Row],[Netto tov vorige schijf]])/MAX(Table1[[#This Row],[Bruto tov vorige schijf]],1)</f>
        <v>8.5379999999895512E-2</v>
      </c>
    </row>
    <row r="807" spans="1:12" x14ac:dyDescent="0.25">
      <c r="A807" s="14">
        <v>15891</v>
      </c>
      <c r="B807" s="6">
        <f>LoonHeffing2020(Table1[[#This Row],[Belastbaar loon]])</f>
        <v>5935.2884999999997</v>
      </c>
      <c r="C807" s="6">
        <f>AlgemeneHeffingsKorting2020(Table1[[#This Row],[Belastbaar loon]])</f>
        <v>2711</v>
      </c>
      <c r="D807" s="14">
        <f>ArbeidsKorting2020(Table1[[#This Row],[Belastbaar loon]])</f>
        <v>1999.0763999999999</v>
      </c>
      <c r="E807" s="14">
        <f>MAX(Table1[[#This Row],[Loonheffing]]-Table1[[#This Row],[Algemene Heffingskorting]]-Table1[[#This Row],[Arbeidskorting]],0)</f>
        <v>1225.2120999999997</v>
      </c>
      <c r="F807" s="6">
        <f>Table1[[#This Row],[Belastbaar loon]]-Table1[[#This Row],[Belasting]]</f>
        <v>14665.787899999999</v>
      </c>
      <c r="G807" s="2">
        <f>(Table1[[#This Row],[Belastbaar loon]]-Table1[[#This Row],[Netto loon]])/Table1[[#This Row],[Belastbaar loon]]</f>
        <v>7.7101006859228535E-2</v>
      </c>
      <c r="H807" s="14">
        <f t="shared" ca="1" si="7"/>
        <v>1224.3583000000001</v>
      </c>
      <c r="I807" s="14">
        <f ca="1">IF(ROW()=2, Table1[[#This Row],[Netto loon]], INDIRECT(ADDRESS(ROW()-1,COLUMN(F:F))))</f>
        <v>14656.6417</v>
      </c>
      <c r="J807" s="6">
        <f ca="1">IF(ROW()=2, 0, Table1[[#This Row],[Belastbaar loon]]-INDIRECT(ADDRESS(ROW()-1,COLUMN(A:A))))</f>
        <v>10</v>
      </c>
      <c r="K807" s="6">
        <f ca="1">Table1[[#This Row],[Netto loon]]-Table1[[#This Row],[Netto vorige schijf]]</f>
        <v>9.1461999999992258</v>
      </c>
      <c r="L807" s="2">
        <f ca="1">(Table1[[#This Row],[Bruto tov vorige schijf]]-Table1[[#This Row],[Netto tov vorige schijf]])/MAX(Table1[[#This Row],[Bruto tov vorige schijf]],1)</f>
        <v>8.5380000000077422E-2</v>
      </c>
    </row>
    <row r="808" spans="1:12" x14ac:dyDescent="0.25">
      <c r="A808" s="14">
        <v>15901</v>
      </c>
      <c r="B808" s="6">
        <f>LoonHeffing2020(Table1[[#This Row],[Belastbaar loon]])</f>
        <v>5939.0235000000002</v>
      </c>
      <c r="C808" s="6">
        <f>AlgemeneHeffingsKorting2020(Table1[[#This Row],[Belastbaar loon]])</f>
        <v>2711</v>
      </c>
      <c r="D808" s="14">
        <f>ArbeidsKorting2020(Table1[[#This Row],[Belastbaar loon]])</f>
        <v>2001.9576</v>
      </c>
      <c r="E808" s="14">
        <f>MAX(Table1[[#This Row],[Loonheffing]]-Table1[[#This Row],[Algemene Heffingskorting]]-Table1[[#This Row],[Arbeidskorting]],0)</f>
        <v>1226.0659000000003</v>
      </c>
      <c r="F808" s="6">
        <f>Table1[[#This Row],[Belastbaar loon]]-Table1[[#This Row],[Belasting]]</f>
        <v>14674.9341</v>
      </c>
      <c r="G808" s="2">
        <f>(Table1[[#This Row],[Belastbaar loon]]-Table1[[#This Row],[Netto loon]])/Table1[[#This Row],[Belastbaar loon]]</f>
        <v>7.710621344569521E-2</v>
      </c>
      <c r="H808" s="14">
        <f t="shared" ca="1" si="7"/>
        <v>1225.2120999999997</v>
      </c>
      <c r="I808" s="14">
        <f ca="1">IF(ROW()=2, Table1[[#This Row],[Netto loon]], INDIRECT(ADDRESS(ROW()-1,COLUMN(F:F))))</f>
        <v>14665.787899999999</v>
      </c>
      <c r="J808" s="6">
        <f ca="1">IF(ROW()=2, 0, Table1[[#This Row],[Belastbaar loon]]-INDIRECT(ADDRESS(ROW()-1,COLUMN(A:A))))</f>
        <v>10</v>
      </c>
      <c r="K808" s="6">
        <f ca="1">Table1[[#This Row],[Netto loon]]-Table1[[#This Row],[Netto vorige schijf]]</f>
        <v>9.1462000000010448</v>
      </c>
      <c r="L808" s="2">
        <f ca="1">(Table1[[#This Row],[Bruto tov vorige schijf]]-Table1[[#This Row],[Netto tov vorige schijf]])/MAX(Table1[[#This Row],[Bruto tov vorige schijf]],1)</f>
        <v>8.5379999999895512E-2</v>
      </c>
    </row>
    <row r="809" spans="1:12" x14ac:dyDescent="0.25">
      <c r="A809" s="14">
        <v>15911</v>
      </c>
      <c r="B809" s="6">
        <f>LoonHeffing2020(Table1[[#This Row],[Belastbaar loon]])</f>
        <v>5942.7584999999999</v>
      </c>
      <c r="C809" s="6">
        <f>AlgemeneHeffingsKorting2020(Table1[[#This Row],[Belastbaar loon]])</f>
        <v>2711</v>
      </c>
      <c r="D809" s="14">
        <f>ArbeidsKorting2020(Table1[[#This Row],[Belastbaar loon]])</f>
        <v>2004.8388</v>
      </c>
      <c r="E809" s="14">
        <f>MAX(Table1[[#This Row],[Loonheffing]]-Table1[[#This Row],[Algemene Heffingskorting]]-Table1[[#This Row],[Arbeidskorting]],0)</f>
        <v>1226.9196999999999</v>
      </c>
      <c r="F809" s="6">
        <f>Table1[[#This Row],[Belastbaar loon]]-Table1[[#This Row],[Belasting]]</f>
        <v>14684.0803</v>
      </c>
      <c r="G809" s="2">
        <f>(Table1[[#This Row],[Belastbaar loon]]-Table1[[#This Row],[Netto loon]])/Table1[[#This Row],[Belastbaar loon]]</f>
        <v>7.7111413487524372E-2</v>
      </c>
      <c r="H809" s="14">
        <f t="shared" ca="1" si="7"/>
        <v>1226.0659000000003</v>
      </c>
      <c r="I809" s="14">
        <f ca="1">IF(ROW()=2, Table1[[#This Row],[Netto loon]], INDIRECT(ADDRESS(ROW()-1,COLUMN(F:F))))</f>
        <v>14674.9341</v>
      </c>
      <c r="J809" s="6">
        <f ca="1">IF(ROW()=2, 0, Table1[[#This Row],[Belastbaar loon]]-INDIRECT(ADDRESS(ROW()-1,COLUMN(A:A))))</f>
        <v>10</v>
      </c>
      <c r="K809" s="6">
        <f ca="1">Table1[[#This Row],[Netto loon]]-Table1[[#This Row],[Netto vorige schijf]]</f>
        <v>9.1461999999992258</v>
      </c>
      <c r="L809" s="2">
        <f ca="1">(Table1[[#This Row],[Bruto tov vorige schijf]]-Table1[[#This Row],[Netto tov vorige schijf]])/MAX(Table1[[#This Row],[Bruto tov vorige schijf]],1)</f>
        <v>8.5380000000077422E-2</v>
      </c>
    </row>
    <row r="810" spans="1:12" x14ac:dyDescent="0.25">
      <c r="A810" s="14">
        <v>15921</v>
      </c>
      <c r="B810" s="6">
        <f>LoonHeffing2020(Table1[[#This Row],[Belastbaar loon]])</f>
        <v>5946.4934999999996</v>
      </c>
      <c r="C810" s="6">
        <f>AlgemeneHeffingsKorting2020(Table1[[#This Row],[Belastbaar loon]])</f>
        <v>2711</v>
      </c>
      <c r="D810" s="14">
        <f>ArbeidsKorting2020(Table1[[#This Row],[Belastbaar loon]])</f>
        <v>2007.72</v>
      </c>
      <c r="E810" s="14">
        <f>MAX(Table1[[#This Row],[Loonheffing]]-Table1[[#This Row],[Algemene Heffingskorting]]-Table1[[#This Row],[Arbeidskorting]],0)</f>
        <v>1227.7734999999996</v>
      </c>
      <c r="F810" s="6">
        <f>Table1[[#This Row],[Belastbaar loon]]-Table1[[#This Row],[Belasting]]</f>
        <v>14693.226500000001</v>
      </c>
      <c r="G810" s="2">
        <f>(Table1[[#This Row],[Belastbaar loon]]-Table1[[#This Row],[Netto loon]])/Table1[[#This Row],[Belastbaar loon]]</f>
        <v>7.7116606997047879E-2</v>
      </c>
      <c r="H810" s="14">
        <f t="shared" ca="1" si="7"/>
        <v>1226.9196999999999</v>
      </c>
      <c r="I810" s="14">
        <f ca="1">IF(ROW()=2, Table1[[#This Row],[Netto loon]], INDIRECT(ADDRESS(ROW()-1,COLUMN(F:F))))</f>
        <v>14684.0803</v>
      </c>
      <c r="J810" s="6">
        <f ca="1">IF(ROW()=2, 0, Table1[[#This Row],[Belastbaar loon]]-INDIRECT(ADDRESS(ROW()-1,COLUMN(A:A))))</f>
        <v>10</v>
      </c>
      <c r="K810" s="6">
        <f ca="1">Table1[[#This Row],[Netto loon]]-Table1[[#This Row],[Netto vorige schijf]]</f>
        <v>9.1462000000010448</v>
      </c>
      <c r="L810" s="2">
        <f ca="1">(Table1[[#This Row],[Bruto tov vorige schijf]]-Table1[[#This Row],[Netto tov vorige schijf]])/MAX(Table1[[#This Row],[Bruto tov vorige schijf]],1)</f>
        <v>8.5379999999895512E-2</v>
      </c>
    </row>
    <row r="811" spans="1:12" x14ac:dyDescent="0.25">
      <c r="A811" s="14">
        <v>15931</v>
      </c>
      <c r="B811" s="6">
        <f>LoonHeffing2020(Table1[[#This Row],[Belastbaar loon]])</f>
        <v>5950.2285000000002</v>
      </c>
      <c r="C811" s="6">
        <f>AlgemeneHeffingsKorting2020(Table1[[#This Row],[Belastbaar loon]])</f>
        <v>2711</v>
      </c>
      <c r="D811" s="14">
        <f>ArbeidsKorting2020(Table1[[#This Row],[Belastbaar loon]])</f>
        <v>2010.6011999999998</v>
      </c>
      <c r="E811" s="14">
        <f>MAX(Table1[[#This Row],[Loonheffing]]-Table1[[#This Row],[Algemene Heffingskorting]]-Table1[[#This Row],[Arbeidskorting]],0)</f>
        <v>1228.6273000000003</v>
      </c>
      <c r="F811" s="6">
        <f>Table1[[#This Row],[Belastbaar loon]]-Table1[[#This Row],[Belasting]]</f>
        <v>14702.3727</v>
      </c>
      <c r="G811" s="2">
        <f>(Table1[[#This Row],[Belastbaar loon]]-Table1[[#This Row],[Netto loon]])/Table1[[#This Row],[Belastbaar loon]]</f>
        <v>7.7121793986567072E-2</v>
      </c>
      <c r="H811" s="14">
        <f t="shared" ca="1" si="7"/>
        <v>1227.7734999999996</v>
      </c>
      <c r="I811" s="14">
        <f ca="1">IF(ROW()=2, Table1[[#This Row],[Netto loon]], INDIRECT(ADDRESS(ROW()-1,COLUMN(F:F))))</f>
        <v>14693.226500000001</v>
      </c>
      <c r="J811" s="6">
        <f ca="1">IF(ROW()=2, 0, Table1[[#This Row],[Belastbaar loon]]-INDIRECT(ADDRESS(ROW()-1,COLUMN(A:A))))</f>
        <v>10</v>
      </c>
      <c r="K811" s="6">
        <f ca="1">Table1[[#This Row],[Netto loon]]-Table1[[#This Row],[Netto vorige schijf]]</f>
        <v>9.1461999999992258</v>
      </c>
      <c r="L811" s="2">
        <f ca="1">(Table1[[#This Row],[Bruto tov vorige schijf]]-Table1[[#This Row],[Netto tov vorige schijf]])/MAX(Table1[[#This Row],[Bruto tov vorige schijf]],1)</f>
        <v>8.5380000000077422E-2</v>
      </c>
    </row>
    <row r="812" spans="1:12" x14ac:dyDescent="0.25">
      <c r="A812" s="14">
        <v>15941</v>
      </c>
      <c r="B812" s="6">
        <f>LoonHeffing2020(Table1[[#This Row],[Belastbaar loon]])</f>
        <v>5953.9634999999998</v>
      </c>
      <c r="C812" s="6">
        <f>AlgemeneHeffingsKorting2020(Table1[[#This Row],[Belastbaar loon]])</f>
        <v>2711</v>
      </c>
      <c r="D812" s="14">
        <f>ArbeidsKorting2020(Table1[[#This Row],[Belastbaar loon]])</f>
        <v>2013.4823999999999</v>
      </c>
      <c r="E812" s="14">
        <f>MAX(Table1[[#This Row],[Loonheffing]]-Table1[[#This Row],[Algemene Heffingskorting]]-Table1[[#This Row],[Arbeidskorting]],0)</f>
        <v>1229.4811</v>
      </c>
      <c r="F812" s="6">
        <f>Table1[[#This Row],[Belastbaar loon]]-Table1[[#This Row],[Belasting]]</f>
        <v>14711.518899999999</v>
      </c>
      <c r="G812" s="2">
        <f>(Table1[[#This Row],[Belastbaar loon]]-Table1[[#This Row],[Netto loon]])/Table1[[#This Row],[Belastbaar loon]]</f>
        <v>7.7126974468352108E-2</v>
      </c>
      <c r="H812" s="14">
        <f t="shared" ca="1" si="7"/>
        <v>1228.6273000000003</v>
      </c>
      <c r="I812" s="14">
        <f ca="1">IF(ROW()=2, Table1[[#This Row],[Netto loon]], INDIRECT(ADDRESS(ROW()-1,COLUMN(F:F))))</f>
        <v>14702.3727</v>
      </c>
      <c r="J812" s="6">
        <f ca="1">IF(ROW()=2, 0, Table1[[#This Row],[Belastbaar loon]]-INDIRECT(ADDRESS(ROW()-1,COLUMN(A:A))))</f>
        <v>10</v>
      </c>
      <c r="K812" s="6">
        <f ca="1">Table1[[#This Row],[Netto loon]]-Table1[[#This Row],[Netto vorige schijf]]</f>
        <v>9.1461999999992258</v>
      </c>
      <c r="L812" s="2">
        <f ca="1">(Table1[[#This Row],[Bruto tov vorige schijf]]-Table1[[#This Row],[Netto tov vorige schijf]])/MAX(Table1[[#This Row],[Bruto tov vorige schijf]],1)</f>
        <v>8.5380000000077422E-2</v>
      </c>
    </row>
    <row r="813" spans="1:12" x14ac:dyDescent="0.25">
      <c r="A813" s="14">
        <v>15951</v>
      </c>
      <c r="B813" s="6">
        <f>LoonHeffing2020(Table1[[#This Row],[Belastbaar loon]])</f>
        <v>5957.6985000000004</v>
      </c>
      <c r="C813" s="6">
        <f>AlgemeneHeffingsKorting2020(Table1[[#This Row],[Belastbaar loon]])</f>
        <v>2711</v>
      </c>
      <c r="D813" s="14">
        <f>ArbeidsKorting2020(Table1[[#This Row],[Belastbaar loon]])</f>
        <v>2016.3635999999999</v>
      </c>
      <c r="E813" s="14">
        <f>MAX(Table1[[#This Row],[Loonheffing]]-Table1[[#This Row],[Algemene Heffingskorting]]-Table1[[#This Row],[Arbeidskorting]],0)</f>
        <v>1230.3349000000005</v>
      </c>
      <c r="F813" s="6">
        <f>Table1[[#This Row],[Belastbaar loon]]-Table1[[#This Row],[Belasting]]</f>
        <v>14720.6651</v>
      </c>
      <c r="G813" s="2">
        <f>(Table1[[#This Row],[Belastbaar loon]]-Table1[[#This Row],[Netto loon]])/Table1[[#This Row],[Belastbaar loon]]</f>
        <v>7.7132148454642335E-2</v>
      </c>
      <c r="H813" s="14">
        <f t="shared" ca="1" si="7"/>
        <v>1229.4811</v>
      </c>
      <c r="I813" s="14">
        <f ca="1">IF(ROW()=2, Table1[[#This Row],[Netto loon]], INDIRECT(ADDRESS(ROW()-1,COLUMN(F:F))))</f>
        <v>14711.518899999999</v>
      </c>
      <c r="J813" s="6">
        <f ca="1">IF(ROW()=2, 0, Table1[[#This Row],[Belastbaar loon]]-INDIRECT(ADDRESS(ROW()-1,COLUMN(A:A))))</f>
        <v>10</v>
      </c>
      <c r="K813" s="6">
        <f ca="1">Table1[[#This Row],[Netto loon]]-Table1[[#This Row],[Netto vorige schijf]]</f>
        <v>9.1462000000010448</v>
      </c>
      <c r="L813" s="2">
        <f ca="1">(Table1[[#This Row],[Bruto tov vorige schijf]]-Table1[[#This Row],[Netto tov vorige schijf]])/MAX(Table1[[#This Row],[Bruto tov vorige schijf]],1)</f>
        <v>8.5379999999895512E-2</v>
      </c>
    </row>
    <row r="814" spans="1:12" x14ac:dyDescent="0.25">
      <c r="A814" s="14">
        <v>15961</v>
      </c>
      <c r="B814" s="6">
        <f>LoonHeffing2020(Table1[[#This Row],[Belastbaar loon]])</f>
        <v>5961.4335000000001</v>
      </c>
      <c r="C814" s="6">
        <f>AlgemeneHeffingsKorting2020(Table1[[#This Row],[Belastbaar loon]])</f>
        <v>2711</v>
      </c>
      <c r="D814" s="14">
        <f>ArbeidsKorting2020(Table1[[#This Row],[Belastbaar loon]])</f>
        <v>2019.2447999999999</v>
      </c>
      <c r="E814" s="14">
        <f>MAX(Table1[[#This Row],[Loonheffing]]-Table1[[#This Row],[Algemene Heffingskorting]]-Table1[[#This Row],[Arbeidskorting]],0)</f>
        <v>1231.1887000000002</v>
      </c>
      <c r="F814" s="6">
        <f>Table1[[#This Row],[Belastbaar loon]]-Table1[[#This Row],[Belasting]]</f>
        <v>14729.811299999999</v>
      </c>
      <c r="G814" s="2">
        <f>(Table1[[#This Row],[Belastbaar loon]]-Table1[[#This Row],[Netto loon]])/Table1[[#This Row],[Belastbaar loon]]</f>
        <v>7.7137315957646807E-2</v>
      </c>
      <c r="H814" s="14">
        <f t="shared" ca="1" si="7"/>
        <v>1230.3349000000005</v>
      </c>
      <c r="I814" s="14">
        <f ca="1">IF(ROW()=2, Table1[[#This Row],[Netto loon]], INDIRECT(ADDRESS(ROW()-1,COLUMN(F:F))))</f>
        <v>14720.6651</v>
      </c>
      <c r="J814" s="6">
        <f ca="1">IF(ROW()=2, 0, Table1[[#This Row],[Belastbaar loon]]-INDIRECT(ADDRESS(ROW()-1,COLUMN(A:A))))</f>
        <v>10</v>
      </c>
      <c r="K814" s="6">
        <f ca="1">Table1[[#This Row],[Netto loon]]-Table1[[#This Row],[Netto vorige schijf]]</f>
        <v>9.1461999999992258</v>
      </c>
      <c r="L814" s="2">
        <f ca="1">(Table1[[#This Row],[Bruto tov vorige schijf]]-Table1[[#This Row],[Netto tov vorige schijf]])/MAX(Table1[[#This Row],[Bruto tov vorige schijf]],1)</f>
        <v>8.5380000000077422E-2</v>
      </c>
    </row>
    <row r="815" spans="1:12" x14ac:dyDescent="0.25">
      <c r="A815" s="14">
        <v>15971</v>
      </c>
      <c r="B815" s="6">
        <f>LoonHeffing2020(Table1[[#This Row],[Belastbaar loon]])</f>
        <v>5965.1684999999998</v>
      </c>
      <c r="C815" s="6">
        <f>AlgemeneHeffingsKorting2020(Table1[[#This Row],[Belastbaar loon]])</f>
        <v>2711</v>
      </c>
      <c r="D815" s="14">
        <f>ArbeidsKorting2020(Table1[[#This Row],[Belastbaar loon]])</f>
        <v>2022.126</v>
      </c>
      <c r="E815" s="14">
        <f>MAX(Table1[[#This Row],[Loonheffing]]-Table1[[#This Row],[Algemene Heffingskorting]]-Table1[[#This Row],[Arbeidskorting]],0)</f>
        <v>1232.0424999999998</v>
      </c>
      <c r="F815" s="6">
        <f>Table1[[#This Row],[Belastbaar loon]]-Table1[[#This Row],[Belasting]]</f>
        <v>14738.9575</v>
      </c>
      <c r="G815" s="2">
        <f>(Table1[[#This Row],[Belastbaar loon]]-Table1[[#This Row],[Netto loon]])/Table1[[#This Row],[Belastbaar loon]]</f>
        <v>7.7142476989543518E-2</v>
      </c>
      <c r="H815" s="14">
        <f t="shared" ca="1" si="7"/>
        <v>1231.1887000000002</v>
      </c>
      <c r="I815" s="14">
        <f ca="1">IF(ROW()=2, Table1[[#This Row],[Netto loon]], INDIRECT(ADDRESS(ROW()-1,COLUMN(F:F))))</f>
        <v>14729.811299999999</v>
      </c>
      <c r="J815" s="6">
        <f ca="1">IF(ROW()=2, 0, Table1[[#This Row],[Belastbaar loon]]-INDIRECT(ADDRESS(ROW()-1,COLUMN(A:A))))</f>
        <v>10</v>
      </c>
      <c r="K815" s="6">
        <f ca="1">Table1[[#This Row],[Netto loon]]-Table1[[#This Row],[Netto vorige schijf]]</f>
        <v>9.1462000000010448</v>
      </c>
      <c r="L815" s="2">
        <f ca="1">(Table1[[#This Row],[Bruto tov vorige schijf]]-Table1[[#This Row],[Netto tov vorige schijf]])/MAX(Table1[[#This Row],[Bruto tov vorige schijf]],1)</f>
        <v>8.5379999999895512E-2</v>
      </c>
    </row>
    <row r="816" spans="1:12" x14ac:dyDescent="0.25">
      <c r="A816" s="14">
        <v>15981</v>
      </c>
      <c r="B816" s="6">
        <f>LoonHeffing2020(Table1[[#This Row],[Belastbaar loon]])</f>
        <v>5968.9035000000003</v>
      </c>
      <c r="C816" s="6">
        <f>AlgemeneHeffingsKorting2020(Table1[[#This Row],[Belastbaar loon]])</f>
        <v>2711</v>
      </c>
      <c r="D816" s="14">
        <f>ArbeidsKorting2020(Table1[[#This Row],[Belastbaar loon]])</f>
        <v>2025.0072</v>
      </c>
      <c r="E816" s="14">
        <f>MAX(Table1[[#This Row],[Loonheffing]]-Table1[[#This Row],[Algemene Heffingskorting]]-Table1[[#This Row],[Arbeidskorting]],0)</f>
        <v>1232.8963000000003</v>
      </c>
      <c r="F816" s="6">
        <f>Table1[[#This Row],[Belastbaar loon]]-Table1[[#This Row],[Belasting]]</f>
        <v>14748.1037</v>
      </c>
      <c r="G816" s="2">
        <f>(Table1[[#This Row],[Belastbaar loon]]-Table1[[#This Row],[Netto loon]])/Table1[[#This Row],[Belastbaar loon]]</f>
        <v>7.7147631562480473E-2</v>
      </c>
      <c r="H816" s="14">
        <f t="shared" ca="1" si="7"/>
        <v>1232.0424999999998</v>
      </c>
      <c r="I816" s="14">
        <f ca="1">IF(ROW()=2, Table1[[#This Row],[Netto loon]], INDIRECT(ADDRESS(ROW()-1,COLUMN(F:F))))</f>
        <v>14738.9575</v>
      </c>
      <c r="J816" s="6">
        <f ca="1">IF(ROW()=2, 0, Table1[[#This Row],[Belastbaar loon]]-INDIRECT(ADDRESS(ROW()-1,COLUMN(A:A))))</f>
        <v>10</v>
      </c>
      <c r="K816" s="6">
        <f ca="1">Table1[[#This Row],[Netto loon]]-Table1[[#This Row],[Netto vorige schijf]]</f>
        <v>9.1461999999992258</v>
      </c>
      <c r="L816" s="2">
        <f ca="1">(Table1[[#This Row],[Bruto tov vorige schijf]]-Table1[[#This Row],[Netto tov vorige schijf]])/MAX(Table1[[#This Row],[Bruto tov vorige schijf]],1)</f>
        <v>8.5380000000077422E-2</v>
      </c>
    </row>
    <row r="817" spans="1:12" x14ac:dyDescent="0.25">
      <c r="A817" s="14">
        <v>15991</v>
      </c>
      <c r="B817" s="6">
        <f>LoonHeffing2020(Table1[[#This Row],[Belastbaar loon]])</f>
        <v>5972.6385</v>
      </c>
      <c r="C817" s="6">
        <f>AlgemeneHeffingsKorting2020(Table1[[#This Row],[Belastbaar loon]])</f>
        <v>2711</v>
      </c>
      <c r="D817" s="14">
        <f>ArbeidsKorting2020(Table1[[#This Row],[Belastbaar loon]])</f>
        <v>2027.8883999999998</v>
      </c>
      <c r="E817" s="14">
        <f>MAX(Table1[[#This Row],[Loonheffing]]-Table1[[#This Row],[Algemene Heffingskorting]]-Table1[[#This Row],[Arbeidskorting]],0)</f>
        <v>1233.7501000000002</v>
      </c>
      <c r="F817" s="6">
        <f>Table1[[#This Row],[Belastbaar loon]]-Table1[[#This Row],[Belasting]]</f>
        <v>14757.249899999999</v>
      </c>
      <c r="G817" s="2">
        <f>(Table1[[#This Row],[Belastbaar loon]]-Table1[[#This Row],[Netto loon]])/Table1[[#This Row],[Belastbaar loon]]</f>
        <v>7.7152779688574896E-2</v>
      </c>
      <c r="H817" s="14">
        <f t="shared" ca="1" si="7"/>
        <v>1232.8963000000003</v>
      </c>
      <c r="I817" s="14">
        <f ca="1">IF(ROW()=2, Table1[[#This Row],[Netto loon]], INDIRECT(ADDRESS(ROW()-1,COLUMN(F:F))))</f>
        <v>14748.1037</v>
      </c>
      <c r="J817" s="6">
        <f ca="1">IF(ROW()=2, 0, Table1[[#This Row],[Belastbaar loon]]-INDIRECT(ADDRESS(ROW()-1,COLUMN(A:A))))</f>
        <v>10</v>
      </c>
      <c r="K817" s="6">
        <f ca="1">Table1[[#This Row],[Netto loon]]-Table1[[#This Row],[Netto vorige schijf]]</f>
        <v>9.1461999999992258</v>
      </c>
      <c r="L817" s="2">
        <f ca="1">(Table1[[#This Row],[Bruto tov vorige schijf]]-Table1[[#This Row],[Netto tov vorige schijf]])/MAX(Table1[[#This Row],[Bruto tov vorige schijf]],1)</f>
        <v>8.5380000000077422E-2</v>
      </c>
    </row>
    <row r="818" spans="1:12" x14ac:dyDescent="0.25">
      <c r="A818" s="14">
        <v>16001</v>
      </c>
      <c r="B818" s="6">
        <f>LoonHeffing2020(Table1[[#This Row],[Belastbaar loon]])</f>
        <v>5976.3734999999997</v>
      </c>
      <c r="C818" s="6">
        <f>AlgemeneHeffingsKorting2020(Table1[[#This Row],[Belastbaar loon]])</f>
        <v>2711</v>
      </c>
      <c r="D818" s="14">
        <f>ArbeidsKorting2020(Table1[[#This Row],[Belastbaar loon]])</f>
        <v>2030.7695999999999</v>
      </c>
      <c r="E818" s="14">
        <f>MAX(Table1[[#This Row],[Loonheffing]]-Table1[[#This Row],[Algemene Heffingskorting]]-Table1[[#This Row],[Arbeidskorting]],0)</f>
        <v>1234.6038999999998</v>
      </c>
      <c r="F818" s="6">
        <f>Table1[[#This Row],[Belastbaar loon]]-Table1[[#This Row],[Belasting]]</f>
        <v>14766.3961</v>
      </c>
      <c r="G818" s="2">
        <f>(Table1[[#This Row],[Belastbaar loon]]-Table1[[#This Row],[Netto loon]])/Table1[[#This Row],[Belastbaar loon]]</f>
        <v>7.7157921379913758E-2</v>
      </c>
      <c r="H818" s="14">
        <f t="shared" ca="1" si="7"/>
        <v>1233.7501000000002</v>
      </c>
      <c r="I818" s="14">
        <f ca="1">IF(ROW()=2, Table1[[#This Row],[Netto loon]], INDIRECT(ADDRESS(ROW()-1,COLUMN(F:F))))</f>
        <v>14757.249899999999</v>
      </c>
      <c r="J818" s="6">
        <f ca="1">IF(ROW()=2, 0, Table1[[#This Row],[Belastbaar loon]]-INDIRECT(ADDRESS(ROW()-1,COLUMN(A:A))))</f>
        <v>10</v>
      </c>
      <c r="K818" s="6">
        <f ca="1">Table1[[#This Row],[Netto loon]]-Table1[[#This Row],[Netto vorige schijf]]</f>
        <v>9.1462000000010448</v>
      </c>
      <c r="L818" s="2">
        <f ca="1">(Table1[[#This Row],[Bruto tov vorige schijf]]-Table1[[#This Row],[Netto tov vorige schijf]])/MAX(Table1[[#This Row],[Bruto tov vorige schijf]],1)</f>
        <v>8.5379999999895512E-2</v>
      </c>
    </row>
    <row r="819" spans="1:12" x14ac:dyDescent="0.25">
      <c r="A819" s="14">
        <v>16011</v>
      </c>
      <c r="B819" s="6">
        <f>LoonHeffing2020(Table1[[#This Row],[Belastbaar loon]])</f>
        <v>5980.1085000000003</v>
      </c>
      <c r="C819" s="6">
        <f>AlgemeneHeffingsKorting2020(Table1[[#This Row],[Belastbaar loon]])</f>
        <v>2711</v>
      </c>
      <c r="D819" s="14">
        <f>ArbeidsKorting2020(Table1[[#This Row],[Belastbaar loon]])</f>
        <v>2033.6507999999999</v>
      </c>
      <c r="E819" s="14">
        <f>MAX(Table1[[#This Row],[Loonheffing]]-Table1[[#This Row],[Algemene Heffingskorting]]-Table1[[#This Row],[Arbeidskorting]],0)</f>
        <v>1235.4577000000004</v>
      </c>
      <c r="F819" s="6">
        <f>Table1[[#This Row],[Belastbaar loon]]-Table1[[#This Row],[Belasting]]</f>
        <v>14775.542299999999</v>
      </c>
      <c r="G819" s="2">
        <f>(Table1[[#This Row],[Belastbaar loon]]-Table1[[#This Row],[Netto loon]])/Table1[[#This Row],[Belastbaar loon]]</f>
        <v>7.7163056648554176E-2</v>
      </c>
      <c r="H819" s="14">
        <f t="shared" ca="1" si="7"/>
        <v>1234.6038999999998</v>
      </c>
      <c r="I819" s="14">
        <f ca="1">IF(ROW()=2, Table1[[#This Row],[Netto loon]], INDIRECT(ADDRESS(ROW()-1,COLUMN(F:F))))</f>
        <v>14766.3961</v>
      </c>
      <c r="J819" s="6">
        <f ca="1">IF(ROW()=2, 0, Table1[[#This Row],[Belastbaar loon]]-INDIRECT(ADDRESS(ROW()-1,COLUMN(A:A))))</f>
        <v>10</v>
      </c>
      <c r="K819" s="6">
        <f ca="1">Table1[[#This Row],[Netto loon]]-Table1[[#This Row],[Netto vorige schijf]]</f>
        <v>9.1461999999992258</v>
      </c>
      <c r="L819" s="2">
        <f ca="1">(Table1[[#This Row],[Bruto tov vorige schijf]]-Table1[[#This Row],[Netto tov vorige schijf]])/MAX(Table1[[#This Row],[Bruto tov vorige schijf]],1)</f>
        <v>8.5380000000077422E-2</v>
      </c>
    </row>
    <row r="820" spans="1:12" x14ac:dyDescent="0.25">
      <c r="A820" s="14">
        <v>16021</v>
      </c>
      <c r="B820" s="6">
        <f>LoonHeffing2020(Table1[[#This Row],[Belastbaar loon]])</f>
        <v>5983.8434999999999</v>
      </c>
      <c r="C820" s="6">
        <f>AlgemeneHeffingsKorting2020(Table1[[#This Row],[Belastbaar loon]])</f>
        <v>2711</v>
      </c>
      <c r="D820" s="14">
        <f>ArbeidsKorting2020(Table1[[#This Row],[Belastbaar loon]])</f>
        <v>2036.5319999999999</v>
      </c>
      <c r="E820" s="14">
        <f>MAX(Table1[[#This Row],[Loonheffing]]-Table1[[#This Row],[Algemene Heffingskorting]]-Table1[[#This Row],[Arbeidskorting]],0)</f>
        <v>1236.3115</v>
      </c>
      <c r="F820" s="6">
        <f>Table1[[#This Row],[Belastbaar loon]]-Table1[[#This Row],[Belasting]]</f>
        <v>14784.6885</v>
      </c>
      <c r="G820" s="2">
        <f>(Table1[[#This Row],[Belastbaar loon]]-Table1[[#This Row],[Netto loon]])/Table1[[#This Row],[Belastbaar loon]]</f>
        <v>7.7168185506522671E-2</v>
      </c>
      <c r="H820" s="14">
        <f t="shared" ca="1" si="7"/>
        <v>1235.4577000000004</v>
      </c>
      <c r="I820" s="14">
        <f ca="1">IF(ROW()=2, Table1[[#This Row],[Netto loon]], INDIRECT(ADDRESS(ROW()-1,COLUMN(F:F))))</f>
        <v>14775.542299999999</v>
      </c>
      <c r="J820" s="6">
        <f ca="1">IF(ROW()=2, 0, Table1[[#This Row],[Belastbaar loon]]-INDIRECT(ADDRESS(ROW()-1,COLUMN(A:A))))</f>
        <v>10</v>
      </c>
      <c r="K820" s="6">
        <f ca="1">Table1[[#This Row],[Netto loon]]-Table1[[#This Row],[Netto vorige schijf]]</f>
        <v>9.1462000000010448</v>
      </c>
      <c r="L820" s="2">
        <f ca="1">(Table1[[#This Row],[Bruto tov vorige schijf]]-Table1[[#This Row],[Netto tov vorige schijf]])/MAX(Table1[[#This Row],[Bruto tov vorige schijf]],1)</f>
        <v>8.5379999999895512E-2</v>
      </c>
    </row>
    <row r="821" spans="1:12" x14ac:dyDescent="0.25">
      <c r="A821" s="14">
        <v>16031</v>
      </c>
      <c r="B821" s="6">
        <f>LoonHeffing2020(Table1[[#This Row],[Belastbaar loon]])</f>
        <v>5987.5784999999996</v>
      </c>
      <c r="C821" s="6">
        <f>AlgemeneHeffingsKorting2020(Table1[[#This Row],[Belastbaar loon]])</f>
        <v>2711</v>
      </c>
      <c r="D821" s="14">
        <f>ArbeidsKorting2020(Table1[[#This Row],[Belastbaar loon]])</f>
        <v>2039.4132</v>
      </c>
      <c r="E821" s="14">
        <f>MAX(Table1[[#This Row],[Loonheffing]]-Table1[[#This Row],[Algemene Heffingskorting]]-Table1[[#This Row],[Arbeidskorting]],0)</f>
        <v>1237.1652999999997</v>
      </c>
      <c r="F821" s="6">
        <f>Table1[[#This Row],[Belastbaar loon]]-Table1[[#This Row],[Belasting]]</f>
        <v>14793.834699999999</v>
      </c>
      <c r="G821" s="2">
        <f>(Table1[[#This Row],[Belastbaar loon]]-Table1[[#This Row],[Netto loon]])/Table1[[#This Row],[Belastbaar loon]]</f>
        <v>7.7173307965816271E-2</v>
      </c>
      <c r="H821" s="14">
        <f t="shared" ca="1" si="7"/>
        <v>1236.3115</v>
      </c>
      <c r="I821" s="14">
        <f ca="1">IF(ROW()=2, Table1[[#This Row],[Netto loon]], INDIRECT(ADDRESS(ROW()-1,COLUMN(F:F))))</f>
        <v>14784.6885</v>
      </c>
      <c r="J821" s="6">
        <f ca="1">IF(ROW()=2, 0, Table1[[#This Row],[Belastbaar loon]]-INDIRECT(ADDRESS(ROW()-1,COLUMN(A:A))))</f>
        <v>10</v>
      </c>
      <c r="K821" s="6">
        <f ca="1">Table1[[#This Row],[Netto loon]]-Table1[[#This Row],[Netto vorige schijf]]</f>
        <v>9.1461999999992258</v>
      </c>
      <c r="L821" s="2">
        <f ca="1">(Table1[[#This Row],[Bruto tov vorige schijf]]-Table1[[#This Row],[Netto tov vorige schijf]])/MAX(Table1[[#This Row],[Bruto tov vorige schijf]],1)</f>
        <v>8.5380000000077422E-2</v>
      </c>
    </row>
    <row r="822" spans="1:12" x14ac:dyDescent="0.25">
      <c r="A822" s="14">
        <v>16041</v>
      </c>
      <c r="B822" s="6">
        <f>LoonHeffing2020(Table1[[#This Row],[Belastbaar loon]])</f>
        <v>5991.3135000000002</v>
      </c>
      <c r="C822" s="6">
        <f>AlgemeneHeffingsKorting2020(Table1[[#This Row],[Belastbaar loon]])</f>
        <v>2711</v>
      </c>
      <c r="D822" s="14">
        <f>ArbeidsKorting2020(Table1[[#This Row],[Belastbaar loon]])</f>
        <v>2042.2944</v>
      </c>
      <c r="E822" s="14">
        <f>MAX(Table1[[#This Row],[Loonheffing]]-Table1[[#This Row],[Algemene Heffingskorting]]-Table1[[#This Row],[Arbeidskorting]],0)</f>
        <v>1238.0191000000002</v>
      </c>
      <c r="F822" s="6">
        <f>Table1[[#This Row],[Belastbaar loon]]-Table1[[#This Row],[Belasting]]</f>
        <v>14802.9809</v>
      </c>
      <c r="G822" s="2">
        <f>(Table1[[#This Row],[Belastbaar loon]]-Table1[[#This Row],[Netto loon]])/Table1[[#This Row],[Belastbaar loon]]</f>
        <v>7.7178424038401569E-2</v>
      </c>
      <c r="H822" s="14">
        <f t="shared" ca="1" si="7"/>
        <v>1237.1652999999997</v>
      </c>
      <c r="I822" s="14">
        <f ca="1">IF(ROW()=2, Table1[[#This Row],[Netto loon]], INDIRECT(ADDRESS(ROW()-1,COLUMN(F:F))))</f>
        <v>14793.834699999999</v>
      </c>
      <c r="J822" s="6">
        <f ca="1">IF(ROW()=2, 0, Table1[[#This Row],[Belastbaar loon]]-INDIRECT(ADDRESS(ROW()-1,COLUMN(A:A))))</f>
        <v>10</v>
      </c>
      <c r="K822" s="6">
        <f ca="1">Table1[[#This Row],[Netto loon]]-Table1[[#This Row],[Netto vorige schijf]]</f>
        <v>9.1462000000010448</v>
      </c>
      <c r="L822" s="2">
        <f ca="1">(Table1[[#This Row],[Bruto tov vorige schijf]]-Table1[[#This Row],[Netto tov vorige schijf]])/MAX(Table1[[#This Row],[Bruto tov vorige schijf]],1)</f>
        <v>8.5379999999895512E-2</v>
      </c>
    </row>
    <row r="823" spans="1:12" x14ac:dyDescent="0.25">
      <c r="A823" s="14">
        <v>16051</v>
      </c>
      <c r="B823" s="6">
        <f>LoonHeffing2020(Table1[[#This Row],[Belastbaar loon]])</f>
        <v>5995.0484999999999</v>
      </c>
      <c r="C823" s="6">
        <f>AlgemeneHeffingsKorting2020(Table1[[#This Row],[Belastbaar loon]])</f>
        <v>2711</v>
      </c>
      <c r="D823" s="14">
        <f>ArbeidsKorting2020(Table1[[#This Row],[Belastbaar loon]])</f>
        <v>2045.1756</v>
      </c>
      <c r="E823" s="14">
        <f>MAX(Table1[[#This Row],[Loonheffing]]-Table1[[#This Row],[Algemene Heffingskorting]]-Table1[[#This Row],[Arbeidskorting]],0)</f>
        <v>1238.8728999999998</v>
      </c>
      <c r="F823" s="6">
        <f>Table1[[#This Row],[Belastbaar loon]]-Table1[[#This Row],[Belasting]]</f>
        <v>14812.1271</v>
      </c>
      <c r="G823" s="2">
        <f>(Table1[[#This Row],[Belastbaar loon]]-Table1[[#This Row],[Netto loon]])/Table1[[#This Row],[Belastbaar loon]]</f>
        <v>7.7183533736215837E-2</v>
      </c>
      <c r="H823" s="14">
        <f t="shared" ca="1" si="7"/>
        <v>1238.0191000000002</v>
      </c>
      <c r="I823" s="14">
        <f ca="1">IF(ROW()=2, Table1[[#This Row],[Netto loon]], INDIRECT(ADDRESS(ROW()-1,COLUMN(F:F))))</f>
        <v>14802.9809</v>
      </c>
      <c r="J823" s="6">
        <f ca="1">IF(ROW()=2, 0, Table1[[#This Row],[Belastbaar loon]]-INDIRECT(ADDRESS(ROW()-1,COLUMN(A:A))))</f>
        <v>10</v>
      </c>
      <c r="K823" s="6">
        <f ca="1">Table1[[#This Row],[Netto loon]]-Table1[[#This Row],[Netto vorige schijf]]</f>
        <v>9.1461999999992258</v>
      </c>
      <c r="L823" s="2">
        <f ca="1">(Table1[[#This Row],[Bruto tov vorige schijf]]-Table1[[#This Row],[Netto tov vorige schijf]])/MAX(Table1[[#This Row],[Bruto tov vorige schijf]],1)</f>
        <v>8.5380000000077422E-2</v>
      </c>
    </row>
    <row r="824" spans="1:12" x14ac:dyDescent="0.25">
      <c r="A824" s="14">
        <v>16061</v>
      </c>
      <c r="B824" s="6">
        <f>LoonHeffing2020(Table1[[#This Row],[Belastbaar loon]])</f>
        <v>5998.7834999999995</v>
      </c>
      <c r="C824" s="6">
        <f>AlgemeneHeffingsKorting2020(Table1[[#This Row],[Belastbaar loon]])</f>
        <v>2711</v>
      </c>
      <c r="D824" s="14">
        <f>ArbeidsKorting2020(Table1[[#This Row],[Belastbaar loon]])</f>
        <v>2048.0567999999998</v>
      </c>
      <c r="E824" s="14">
        <f>MAX(Table1[[#This Row],[Loonheffing]]-Table1[[#This Row],[Algemene Heffingskorting]]-Table1[[#This Row],[Arbeidskorting]],0)</f>
        <v>1239.7266999999997</v>
      </c>
      <c r="F824" s="6">
        <f>Table1[[#This Row],[Belastbaar loon]]-Table1[[#This Row],[Belasting]]</f>
        <v>14821.273300000001</v>
      </c>
      <c r="G824" s="2">
        <f>(Table1[[#This Row],[Belastbaar loon]]-Table1[[#This Row],[Netto loon]])/Table1[[#This Row],[Belastbaar loon]]</f>
        <v>7.7188637071166133E-2</v>
      </c>
      <c r="H824" s="14">
        <f t="shared" ca="1" si="7"/>
        <v>1238.8728999999998</v>
      </c>
      <c r="I824" s="14">
        <f ca="1">IF(ROW()=2, Table1[[#This Row],[Netto loon]], INDIRECT(ADDRESS(ROW()-1,COLUMN(F:F))))</f>
        <v>14812.1271</v>
      </c>
      <c r="J824" s="6">
        <f ca="1">IF(ROW()=2, 0, Table1[[#This Row],[Belastbaar loon]]-INDIRECT(ADDRESS(ROW()-1,COLUMN(A:A))))</f>
        <v>10</v>
      </c>
      <c r="K824" s="6">
        <f ca="1">Table1[[#This Row],[Netto loon]]-Table1[[#This Row],[Netto vorige schijf]]</f>
        <v>9.1462000000010448</v>
      </c>
      <c r="L824" s="2">
        <f ca="1">(Table1[[#This Row],[Bruto tov vorige schijf]]-Table1[[#This Row],[Netto tov vorige schijf]])/MAX(Table1[[#This Row],[Bruto tov vorige schijf]],1)</f>
        <v>8.5379999999895512E-2</v>
      </c>
    </row>
    <row r="825" spans="1:12" x14ac:dyDescent="0.25">
      <c r="A825" s="14">
        <v>16071</v>
      </c>
      <c r="B825" s="6">
        <f>LoonHeffing2020(Table1[[#This Row],[Belastbaar loon]])</f>
        <v>6002.5185000000001</v>
      </c>
      <c r="C825" s="6">
        <f>AlgemeneHeffingsKorting2020(Table1[[#This Row],[Belastbaar loon]])</f>
        <v>2711</v>
      </c>
      <c r="D825" s="14">
        <f>ArbeidsKorting2020(Table1[[#This Row],[Belastbaar loon]])</f>
        <v>2050.9380000000001</v>
      </c>
      <c r="E825" s="14">
        <f>MAX(Table1[[#This Row],[Loonheffing]]-Table1[[#This Row],[Algemene Heffingskorting]]-Table1[[#This Row],[Arbeidskorting]],0)</f>
        <v>1240.5805</v>
      </c>
      <c r="F825" s="6">
        <f>Table1[[#This Row],[Belastbaar loon]]-Table1[[#This Row],[Belasting]]</f>
        <v>14830.4195</v>
      </c>
      <c r="G825" s="2">
        <f>(Table1[[#This Row],[Belastbaar loon]]-Table1[[#This Row],[Netto loon]])/Table1[[#This Row],[Belastbaar loon]]</f>
        <v>7.7193734055130359E-2</v>
      </c>
      <c r="H825" s="14">
        <f t="shared" ca="1" si="7"/>
        <v>1239.7266999999997</v>
      </c>
      <c r="I825" s="14">
        <f ca="1">IF(ROW()=2, Table1[[#This Row],[Netto loon]], INDIRECT(ADDRESS(ROW()-1,COLUMN(F:F))))</f>
        <v>14821.273300000001</v>
      </c>
      <c r="J825" s="6">
        <f ca="1">IF(ROW()=2, 0, Table1[[#This Row],[Belastbaar loon]]-INDIRECT(ADDRESS(ROW()-1,COLUMN(A:A))))</f>
        <v>10</v>
      </c>
      <c r="K825" s="6">
        <f ca="1">Table1[[#This Row],[Netto loon]]-Table1[[#This Row],[Netto vorige schijf]]</f>
        <v>9.1461999999992258</v>
      </c>
      <c r="L825" s="2">
        <f ca="1">(Table1[[#This Row],[Bruto tov vorige schijf]]-Table1[[#This Row],[Netto tov vorige schijf]])/MAX(Table1[[#This Row],[Bruto tov vorige schijf]],1)</f>
        <v>8.5380000000077422E-2</v>
      </c>
    </row>
    <row r="826" spans="1:12" x14ac:dyDescent="0.25">
      <c r="A826" s="14">
        <v>16081</v>
      </c>
      <c r="B826" s="6">
        <f>LoonHeffing2020(Table1[[#This Row],[Belastbaar loon]])</f>
        <v>6006.2534999999998</v>
      </c>
      <c r="C826" s="6">
        <f>AlgemeneHeffingsKorting2020(Table1[[#This Row],[Belastbaar loon]])</f>
        <v>2711</v>
      </c>
      <c r="D826" s="14">
        <f>ArbeidsKorting2020(Table1[[#This Row],[Belastbaar loon]])</f>
        <v>2053.8191999999999</v>
      </c>
      <c r="E826" s="14">
        <f>MAX(Table1[[#This Row],[Loonheffing]]-Table1[[#This Row],[Algemene Heffingskorting]]-Table1[[#This Row],[Arbeidskorting]],0)</f>
        <v>1241.4342999999999</v>
      </c>
      <c r="F826" s="6">
        <f>Table1[[#This Row],[Belastbaar loon]]-Table1[[#This Row],[Belasting]]</f>
        <v>14839.565699999999</v>
      </c>
      <c r="G826" s="2">
        <f>(Table1[[#This Row],[Belastbaar loon]]-Table1[[#This Row],[Netto loon]])/Table1[[#This Row],[Belastbaar loon]]</f>
        <v>7.7198824699956523E-2</v>
      </c>
      <c r="H826" s="14">
        <f t="shared" ca="1" si="7"/>
        <v>1240.5805</v>
      </c>
      <c r="I826" s="14">
        <f ca="1">IF(ROW()=2, Table1[[#This Row],[Netto loon]], INDIRECT(ADDRESS(ROW()-1,COLUMN(F:F))))</f>
        <v>14830.4195</v>
      </c>
      <c r="J826" s="6">
        <f ca="1">IF(ROW()=2, 0, Table1[[#This Row],[Belastbaar loon]]-INDIRECT(ADDRESS(ROW()-1,COLUMN(A:A))))</f>
        <v>10</v>
      </c>
      <c r="K826" s="6">
        <f ca="1">Table1[[#This Row],[Netto loon]]-Table1[[#This Row],[Netto vorige schijf]]</f>
        <v>9.1461999999992258</v>
      </c>
      <c r="L826" s="2">
        <f ca="1">(Table1[[#This Row],[Bruto tov vorige schijf]]-Table1[[#This Row],[Netto tov vorige schijf]])/MAX(Table1[[#This Row],[Bruto tov vorige schijf]],1)</f>
        <v>8.5380000000077422E-2</v>
      </c>
    </row>
    <row r="827" spans="1:12" x14ac:dyDescent="0.25">
      <c r="A827" s="14">
        <v>16091</v>
      </c>
      <c r="B827" s="6">
        <f>LoonHeffing2020(Table1[[#This Row],[Belastbaar loon]])</f>
        <v>6009.9885000000004</v>
      </c>
      <c r="C827" s="6">
        <f>AlgemeneHeffingsKorting2020(Table1[[#This Row],[Belastbaar loon]])</f>
        <v>2711</v>
      </c>
      <c r="D827" s="14">
        <f>ArbeidsKorting2020(Table1[[#This Row],[Belastbaar loon]])</f>
        <v>2056.7003999999997</v>
      </c>
      <c r="E827" s="14">
        <f>MAX(Table1[[#This Row],[Loonheffing]]-Table1[[#This Row],[Algemene Heffingskorting]]-Table1[[#This Row],[Arbeidskorting]],0)</f>
        <v>1242.2881000000007</v>
      </c>
      <c r="F827" s="6">
        <f>Table1[[#This Row],[Belastbaar loon]]-Table1[[#This Row],[Belasting]]</f>
        <v>14848.711899999998</v>
      </c>
      <c r="G827" s="2">
        <f>(Table1[[#This Row],[Belastbaar loon]]-Table1[[#This Row],[Netto loon]])/Table1[[#This Row],[Belastbaar loon]]</f>
        <v>7.7203909017463282E-2</v>
      </c>
      <c r="H827" s="14">
        <f t="shared" ca="1" si="7"/>
        <v>1241.4342999999999</v>
      </c>
      <c r="I827" s="14">
        <f ca="1">IF(ROW()=2, Table1[[#This Row],[Netto loon]], INDIRECT(ADDRESS(ROW()-1,COLUMN(F:F))))</f>
        <v>14839.565699999999</v>
      </c>
      <c r="J827" s="6">
        <f ca="1">IF(ROW()=2, 0, Table1[[#This Row],[Belastbaar loon]]-INDIRECT(ADDRESS(ROW()-1,COLUMN(A:A))))</f>
        <v>10</v>
      </c>
      <c r="K827" s="6">
        <f ca="1">Table1[[#This Row],[Netto loon]]-Table1[[#This Row],[Netto vorige schijf]]</f>
        <v>9.1461999999992258</v>
      </c>
      <c r="L827" s="2">
        <f ca="1">(Table1[[#This Row],[Bruto tov vorige schijf]]-Table1[[#This Row],[Netto tov vorige schijf]])/MAX(Table1[[#This Row],[Bruto tov vorige schijf]],1)</f>
        <v>8.5380000000077422E-2</v>
      </c>
    </row>
    <row r="828" spans="1:12" x14ac:dyDescent="0.25">
      <c r="A828" s="14">
        <v>16101</v>
      </c>
      <c r="B828" s="6">
        <f>LoonHeffing2020(Table1[[#This Row],[Belastbaar loon]])</f>
        <v>6013.7235000000001</v>
      </c>
      <c r="C828" s="6">
        <f>AlgemeneHeffingsKorting2020(Table1[[#This Row],[Belastbaar loon]])</f>
        <v>2711</v>
      </c>
      <c r="D828" s="14">
        <f>ArbeidsKorting2020(Table1[[#This Row],[Belastbaar loon]])</f>
        <v>2059.5816</v>
      </c>
      <c r="E828" s="14">
        <f>MAX(Table1[[#This Row],[Loonheffing]]-Table1[[#This Row],[Algemene Heffingskorting]]-Table1[[#This Row],[Arbeidskorting]],0)</f>
        <v>1243.1419000000001</v>
      </c>
      <c r="F828" s="6">
        <f>Table1[[#This Row],[Belastbaar loon]]-Table1[[#This Row],[Belasting]]</f>
        <v>14857.858099999999</v>
      </c>
      <c r="G828" s="2">
        <f>(Table1[[#This Row],[Belastbaar loon]]-Table1[[#This Row],[Netto loon]])/Table1[[#This Row],[Belastbaar loon]]</f>
        <v>7.7208987019439818E-2</v>
      </c>
      <c r="H828" s="14">
        <f t="shared" ca="1" si="7"/>
        <v>1242.2881000000007</v>
      </c>
      <c r="I828" s="14">
        <f ca="1">IF(ROW()=2, Table1[[#This Row],[Netto loon]], INDIRECT(ADDRESS(ROW()-1,COLUMN(F:F))))</f>
        <v>14848.711899999998</v>
      </c>
      <c r="J828" s="6">
        <f ca="1">IF(ROW()=2, 0, Table1[[#This Row],[Belastbaar loon]]-INDIRECT(ADDRESS(ROW()-1,COLUMN(A:A))))</f>
        <v>10</v>
      </c>
      <c r="K828" s="6">
        <f ca="1">Table1[[#This Row],[Netto loon]]-Table1[[#This Row],[Netto vorige schijf]]</f>
        <v>9.1462000000010448</v>
      </c>
      <c r="L828" s="2">
        <f ca="1">(Table1[[#This Row],[Bruto tov vorige schijf]]-Table1[[#This Row],[Netto tov vorige schijf]])/MAX(Table1[[#This Row],[Bruto tov vorige schijf]],1)</f>
        <v>8.5379999999895512E-2</v>
      </c>
    </row>
    <row r="829" spans="1:12" x14ac:dyDescent="0.25">
      <c r="A829" s="14">
        <v>16111</v>
      </c>
      <c r="B829" s="6">
        <f>LoonHeffing2020(Table1[[#This Row],[Belastbaar loon]])</f>
        <v>6017.4584999999997</v>
      </c>
      <c r="C829" s="6">
        <f>AlgemeneHeffingsKorting2020(Table1[[#This Row],[Belastbaar loon]])</f>
        <v>2711</v>
      </c>
      <c r="D829" s="14">
        <f>ArbeidsKorting2020(Table1[[#This Row],[Belastbaar loon]])</f>
        <v>2062.4627999999998</v>
      </c>
      <c r="E829" s="14">
        <f>MAX(Table1[[#This Row],[Loonheffing]]-Table1[[#This Row],[Algemene Heffingskorting]]-Table1[[#This Row],[Arbeidskorting]],0)</f>
        <v>1243.9956999999999</v>
      </c>
      <c r="F829" s="6">
        <f>Table1[[#This Row],[Belastbaar loon]]-Table1[[#This Row],[Belasting]]</f>
        <v>14867.004300000001</v>
      </c>
      <c r="G829" s="2">
        <f>(Table1[[#This Row],[Belastbaar loon]]-Table1[[#This Row],[Netto loon]])/Table1[[#This Row],[Belastbaar loon]]</f>
        <v>7.7214058717646292E-2</v>
      </c>
      <c r="H829" s="14">
        <f t="shared" ca="1" si="7"/>
        <v>1243.1419000000001</v>
      </c>
      <c r="I829" s="14">
        <f ca="1">IF(ROW()=2, Table1[[#This Row],[Netto loon]], INDIRECT(ADDRESS(ROW()-1,COLUMN(F:F))))</f>
        <v>14857.858099999999</v>
      </c>
      <c r="J829" s="6">
        <f ca="1">IF(ROW()=2, 0, Table1[[#This Row],[Belastbaar loon]]-INDIRECT(ADDRESS(ROW()-1,COLUMN(A:A))))</f>
        <v>10</v>
      </c>
      <c r="K829" s="6">
        <f ca="1">Table1[[#This Row],[Netto loon]]-Table1[[#This Row],[Netto vorige schijf]]</f>
        <v>9.1462000000010448</v>
      </c>
      <c r="L829" s="2">
        <f ca="1">(Table1[[#This Row],[Bruto tov vorige schijf]]-Table1[[#This Row],[Netto tov vorige schijf]])/MAX(Table1[[#This Row],[Bruto tov vorige schijf]],1)</f>
        <v>8.5379999999895512E-2</v>
      </c>
    </row>
    <row r="830" spans="1:12" x14ac:dyDescent="0.25">
      <c r="A830" s="14">
        <v>16121</v>
      </c>
      <c r="B830" s="6">
        <f>LoonHeffing2020(Table1[[#This Row],[Belastbaar loon]])</f>
        <v>6021.1935000000003</v>
      </c>
      <c r="C830" s="6">
        <f>AlgemeneHeffingsKorting2020(Table1[[#This Row],[Belastbaar loon]])</f>
        <v>2711</v>
      </c>
      <c r="D830" s="14">
        <f>ArbeidsKorting2020(Table1[[#This Row],[Belastbaar loon]])</f>
        <v>2065.3440000000001</v>
      </c>
      <c r="E830" s="14">
        <f>MAX(Table1[[#This Row],[Loonheffing]]-Table1[[#This Row],[Algemene Heffingskorting]]-Table1[[#This Row],[Arbeidskorting]],0)</f>
        <v>1244.8495000000003</v>
      </c>
      <c r="F830" s="6">
        <f>Table1[[#This Row],[Belastbaar loon]]-Table1[[#This Row],[Belasting]]</f>
        <v>14876.1505</v>
      </c>
      <c r="G830" s="2">
        <f>(Table1[[#This Row],[Belastbaar loon]]-Table1[[#This Row],[Netto loon]])/Table1[[#This Row],[Belastbaar loon]]</f>
        <v>7.7219124123813682E-2</v>
      </c>
      <c r="H830" s="14">
        <f t="shared" ca="1" si="7"/>
        <v>1243.9956999999999</v>
      </c>
      <c r="I830" s="14">
        <f ca="1">IF(ROW()=2, Table1[[#This Row],[Netto loon]], INDIRECT(ADDRESS(ROW()-1,COLUMN(F:F))))</f>
        <v>14867.004300000001</v>
      </c>
      <c r="J830" s="6">
        <f ca="1">IF(ROW()=2, 0, Table1[[#This Row],[Belastbaar loon]]-INDIRECT(ADDRESS(ROW()-1,COLUMN(A:A))))</f>
        <v>10</v>
      </c>
      <c r="K830" s="6">
        <f ca="1">Table1[[#This Row],[Netto loon]]-Table1[[#This Row],[Netto vorige schijf]]</f>
        <v>9.1461999999992258</v>
      </c>
      <c r="L830" s="2">
        <f ca="1">(Table1[[#This Row],[Bruto tov vorige schijf]]-Table1[[#This Row],[Netto tov vorige schijf]])/MAX(Table1[[#This Row],[Bruto tov vorige schijf]],1)</f>
        <v>8.5380000000077422E-2</v>
      </c>
    </row>
    <row r="831" spans="1:12" x14ac:dyDescent="0.25">
      <c r="A831" s="14">
        <v>16131</v>
      </c>
      <c r="B831" s="6">
        <f>LoonHeffing2020(Table1[[#This Row],[Belastbaar loon]])</f>
        <v>6024.9285</v>
      </c>
      <c r="C831" s="6">
        <f>AlgemeneHeffingsKorting2020(Table1[[#This Row],[Belastbaar loon]])</f>
        <v>2711</v>
      </c>
      <c r="D831" s="14">
        <f>ArbeidsKorting2020(Table1[[#This Row],[Belastbaar loon]])</f>
        <v>2068.2251999999999</v>
      </c>
      <c r="E831" s="14">
        <f>MAX(Table1[[#This Row],[Loonheffing]]-Table1[[#This Row],[Algemene Heffingskorting]]-Table1[[#This Row],[Arbeidskorting]],0)</f>
        <v>1245.7033000000001</v>
      </c>
      <c r="F831" s="6">
        <f>Table1[[#This Row],[Belastbaar loon]]-Table1[[#This Row],[Belasting]]</f>
        <v>14885.296699999999</v>
      </c>
      <c r="G831" s="2">
        <f>(Table1[[#This Row],[Belastbaar loon]]-Table1[[#This Row],[Netto loon]])/Table1[[#This Row],[Belastbaar loon]]</f>
        <v>7.7224183249643613E-2</v>
      </c>
      <c r="H831" s="14">
        <f t="shared" ca="1" si="7"/>
        <v>1244.8495000000003</v>
      </c>
      <c r="I831" s="14">
        <f ca="1">IF(ROW()=2, Table1[[#This Row],[Netto loon]], INDIRECT(ADDRESS(ROW()-1,COLUMN(F:F))))</f>
        <v>14876.1505</v>
      </c>
      <c r="J831" s="6">
        <f ca="1">IF(ROW()=2, 0, Table1[[#This Row],[Belastbaar loon]]-INDIRECT(ADDRESS(ROW()-1,COLUMN(A:A))))</f>
        <v>10</v>
      </c>
      <c r="K831" s="6">
        <f ca="1">Table1[[#This Row],[Netto loon]]-Table1[[#This Row],[Netto vorige schijf]]</f>
        <v>9.1461999999992258</v>
      </c>
      <c r="L831" s="2">
        <f ca="1">(Table1[[#This Row],[Bruto tov vorige schijf]]-Table1[[#This Row],[Netto tov vorige schijf]])/MAX(Table1[[#This Row],[Bruto tov vorige schijf]],1)</f>
        <v>8.5380000000077422E-2</v>
      </c>
    </row>
    <row r="832" spans="1:12" x14ac:dyDescent="0.25">
      <c r="A832" s="14">
        <v>16141</v>
      </c>
      <c r="B832" s="6">
        <f>LoonHeffing2020(Table1[[#This Row],[Belastbaar loon]])</f>
        <v>6028.6634999999997</v>
      </c>
      <c r="C832" s="6">
        <f>AlgemeneHeffingsKorting2020(Table1[[#This Row],[Belastbaar loon]])</f>
        <v>2711</v>
      </c>
      <c r="D832" s="14">
        <f>ArbeidsKorting2020(Table1[[#This Row],[Belastbaar loon]])</f>
        <v>2071.1064000000001</v>
      </c>
      <c r="E832" s="14">
        <f>MAX(Table1[[#This Row],[Loonheffing]]-Table1[[#This Row],[Algemene Heffingskorting]]-Table1[[#This Row],[Arbeidskorting]],0)</f>
        <v>1246.5570999999995</v>
      </c>
      <c r="F832" s="6">
        <f>Table1[[#This Row],[Belastbaar loon]]-Table1[[#This Row],[Belasting]]</f>
        <v>14894.4429</v>
      </c>
      <c r="G832" s="2">
        <f>(Table1[[#This Row],[Belastbaar loon]]-Table1[[#This Row],[Netto loon]])/Table1[[#This Row],[Belastbaar loon]]</f>
        <v>7.7229236106808749E-2</v>
      </c>
      <c r="H832" s="14">
        <f t="shared" ca="1" si="7"/>
        <v>1245.7033000000001</v>
      </c>
      <c r="I832" s="14">
        <f ca="1">IF(ROW()=2, Table1[[#This Row],[Netto loon]], INDIRECT(ADDRESS(ROW()-1,COLUMN(F:F))))</f>
        <v>14885.296699999999</v>
      </c>
      <c r="J832" s="6">
        <f ca="1">IF(ROW()=2, 0, Table1[[#This Row],[Belastbaar loon]]-INDIRECT(ADDRESS(ROW()-1,COLUMN(A:A))))</f>
        <v>10</v>
      </c>
      <c r="K832" s="6">
        <f ca="1">Table1[[#This Row],[Netto loon]]-Table1[[#This Row],[Netto vorige schijf]]</f>
        <v>9.1462000000010448</v>
      </c>
      <c r="L832" s="2">
        <f ca="1">(Table1[[#This Row],[Bruto tov vorige schijf]]-Table1[[#This Row],[Netto tov vorige schijf]])/MAX(Table1[[#This Row],[Bruto tov vorige schijf]],1)</f>
        <v>8.5379999999895512E-2</v>
      </c>
    </row>
    <row r="833" spans="1:12" x14ac:dyDescent="0.25">
      <c r="A833" s="14">
        <v>16151</v>
      </c>
      <c r="B833" s="6">
        <f>LoonHeffing2020(Table1[[#This Row],[Belastbaar loon]])</f>
        <v>6032.3985000000002</v>
      </c>
      <c r="C833" s="6">
        <f>AlgemeneHeffingsKorting2020(Table1[[#This Row],[Belastbaar loon]])</f>
        <v>2711</v>
      </c>
      <c r="D833" s="14">
        <f>ArbeidsKorting2020(Table1[[#This Row],[Belastbaar loon]])</f>
        <v>2073.9875999999999</v>
      </c>
      <c r="E833" s="14">
        <f>MAX(Table1[[#This Row],[Loonheffing]]-Table1[[#This Row],[Algemene Heffingskorting]]-Table1[[#This Row],[Arbeidskorting]],0)</f>
        <v>1247.4109000000003</v>
      </c>
      <c r="F833" s="6">
        <f>Table1[[#This Row],[Belastbaar loon]]-Table1[[#This Row],[Belasting]]</f>
        <v>14903.589099999999</v>
      </c>
      <c r="G833" s="2">
        <f>(Table1[[#This Row],[Belastbaar loon]]-Table1[[#This Row],[Netto loon]])/Table1[[#This Row],[Belastbaar loon]]</f>
        <v>7.7234282706953178E-2</v>
      </c>
      <c r="H833" s="14">
        <f t="shared" ca="1" si="7"/>
        <v>1246.5570999999995</v>
      </c>
      <c r="I833" s="14">
        <f ca="1">IF(ROW()=2, Table1[[#This Row],[Netto loon]], INDIRECT(ADDRESS(ROW()-1,COLUMN(F:F))))</f>
        <v>14894.4429</v>
      </c>
      <c r="J833" s="6">
        <f ca="1">IF(ROW()=2, 0, Table1[[#This Row],[Belastbaar loon]]-INDIRECT(ADDRESS(ROW()-1,COLUMN(A:A))))</f>
        <v>10</v>
      </c>
      <c r="K833" s="6">
        <f ca="1">Table1[[#This Row],[Netto loon]]-Table1[[#This Row],[Netto vorige schijf]]</f>
        <v>9.1461999999992258</v>
      </c>
      <c r="L833" s="2">
        <f ca="1">(Table1[[#This Row],[Bruto tov vorige schijf]]-Table1[[#This Row],[Netto tov vorige schijf]])/MAX(Table1[[#This Row],[Bruto tov vorige schijf]],1)</f>
        <v>8.5380000000077422E-2</v>
      </c>
    </row>
    <row r="834" spans="1:12" x14ac:dyDescent="0.25">
      <c r="A834" s="14">
        <v>16161</v>
      </c>
      <c r="B834" s="6">
        <f>LoonHeffing2020(Table1[[#This Row],[Belastbaar loon]])</f>
        <v>6036.1334999999999</v>
      </c>
      <c r="C834" s="6">
        <f>AlgemeneHeffingsKorting2020(Table1[[#This Row],[Belastbaar loon]])</f>
        <v>2711</v>
      </c>
      <c r="D834" s="14">
        <f>ArbeidsKorting2020(Table1[[#This Row],[Belastbaar loon]])</f>
        <v>2076.8687999999997</v>
      </c>
      <c r="E834" s="14">
        <f>MAX(Table1[[#This Row],[Loonheffing]]-Table1[[#This Row],[Algemene Heffingskorting]]-Table1[[#This Row],[Arbeidskorting]],0)</f>
        <v>1248.2647000000002</v>
      </c>
      <c r="F834" s="6">
        <f>Table1[[#This Row],[Belastbaar loon]]-Table1[[#This Row],[Belasting]]</f>
        <v>14912.7353</v>
      </c>
      <c r="G834" s="2">
        <f>(Table1[[#This Row],[Belastbaar loon]]-Table1[[#This Row],[Netto loon]])/Table1[[#This Row],[Belastbaar loon]]</f>
        <v>7.7239323061691706E-2</v>
      </c>
      <c r="H834" s="14">
        <f t="shared" ca="1" si="7"/>
        <v>1247.4109000000003</v>
      </c>
      <c r="I834" s="14">
        <f ca="1">IF(ROW()=2, Table1[[#This Row],[Netto loon]], INDIRECT(ADDRESS(ROW()-1,COLUMN(F:F))))</f>
        <v>14903.589099999999</v>
      </c>
      <c r="J834" s="6">
        <f ca="1">IF(ROW()=2, 0, Table1[[#This Row],[Belastbaar loon]]-INDIRECT(ADDRESS(ROW()-1,COLUMN(A:A))))</f>
        <v>10</v>
      </c>
      <c r="K834" s="6">
        <f ca="1">Table1[[#This Row],[Netto loon]]-Table1[[#This Row],[Netto vorige schijf]]</f>
        <v>9.1462000000010448</v>
      </c>
      <c r="L834" s="2">
        <f ca="1">(Table1[[#This Row],[Bruto tov vorige schijf]]-Table1[[#This Row],[Netto tov vorige schijf]])/MAX(Table1[[#This Row],[Bruto tov vorige schijf]],1)</f>
        <v>8.5379999999895512E-2</v>
      </c>
    </row>
    <row r="835" spans="1:12" x14ac:dyDescent="0.25">
      <c r="A835" s="14">
        <v>16171</v>
      </c>
      <c r="B835" s="6">
        <f>LoonHeffing2020(Table1[[#This Row],[Belastbaar loon]])</f>
        <v>6039.8684999999996</v>
      </c>
      <c r="C835" s="6">
        <f>AlgemeneHeffingsKorting2020(Table1[[#This Row],[Belastbaar loon]])</f>
        <v>2711</v>
      </c>
      <c r="D835" s="14">
        <f>ArbeidsKorting2020(Table1[[#This Row],[Belastbaar loon]])</f>
        <v>2079.75</v>
      </c>
      <c r="E835" s="14">
        <f>MAX(Table1[[#This Row],[Loonheffing]]-Table1[[#This Row],[Algemene Heffingskorting]]-Table1[[#This Row],[Arbeidskorting]],0)</f>
        <v>1249.1184999999996</v>
      </c>
      <c r="F835" s="6">
        <f>Table1[[#This Row],[Belastbaar loon]]-Table1[[#This Row],[Belasting]]</f>
        <v>14921.8815</v>
      </c>
      <c r="G835" s="2">
        <f>(Table1[[#This Row],[Belastbaar loon]]-Table1[[#This Row],[Netto loon]])/Table1[[#This Row],[Belastbaar loon]]</f>
        <v>7.724435718261087E-2</v>
      </c>
      <c r="H835" s="14">
        <f t="shared" ca="1" si="7"/>
        <v>1248.2647000000002</v>
      </c>
      <c r="I835" s="14">
        <f ca="1">IF(ROW()=2, Table1[[#This Row],[Netto loon]], INDIRECT(ADDRESS(ROW()-1,COLUMN(F:F))))</f>
        <v>14912.7353</v>
      </c>
      <c r="J835" s="6">
        <f ca="1">IF(ROW()=2, 0, Table1[[#This Row],[Belastbaar loon]]-INDIRECT(ADDRESS(ROW()-1,COLUMN(A:A))))</f>
        <v>10</v>
      </c>
      <c r="K835" s="6">
        <f ca="1">Table1[[#This Row],[Netto loon]]-Table1[[#This Row],[Netto vorige schijf]]</f>
        <v>9.1461999999992258</v>
      </c>
      <c r="L835" s="2">
        <f ca="1">(Table1[[#This Row],[Bruto tov vorige schijf]]-Table1[[#This Row],[Netto tov vorige schijf]])/MAX(Table1[[#This Row],[Bruto tov vorige schijf]],1)</f>
        <v>8.5380000000077422E-2</v>
      </c>
    </row>
    <row r="836" spans="1:12" x14ac:dyDescent="0.25">
      <c r="A836" s="14">
        <v>16181</v>
      </c>
      <c r="B836" s="6">
        <f>LoonHeffing2020(Table1[[#This Row],[Belastbaar loon]])</f>
        <v>6043.6035000000002</v>
      </c>
      <c r="C836" s="6">
        <f>AlgemeneHeffingsKorting2020(Table1[[#This Row],[Belastbaar loon]])</f>
        <v>2711</v>
      </c>
      <c r="D836" s="14">
        <f>ArbeidsKorting2020(Table1[[#This Row],[Belastbaar loon]])</f>
        <v>2082.6311999999998</v>
      </c>
      <c r="E836" s="14">
        <f>MAX(Table1[[#This Row],[Loonheffing]]-Table1[[#This Row],[Algemene Heffingskorting]]-Table1[[#This Row],[Arbeidskorting]],0)</f>
        <v>1249.9723000000004</v>
      </c>
      <c r="F836" s="6">
        <f>Table1[[#This Row],[Belastbaar loon]]-Table1[[#This Row],[Belasting]]</f>
        <v>14931.027699999999</v>
      </c>
      <c r="G836" s="2">
        <f>(Table1[[#This Row],[Belastbaar loon]]-Table1[[#This Row],[Netto loon]])/Table1[[#This Row],[Belastbaar loon]]</f>
        <v>7.7249385081268232E-2</v>
      </c>
      <c r="H836" s="14">
        <f t="shared" ca="1" si="7"/>
        <v>1249.1184999999996</v>
      </c>
      <c r="I836" s="14">
        <f ca="1">IF(ROW()=2, Table1[[#This Row],[Netto loon]], INDIRECT(ADDRESS(ROW()-1,COLUMN(F:F))))</f>
        <v>14921.8815</v>
      </c>
      <c r="J836" s="6">
        <f ca="1">IF(ROW()=2, 0, Table1[[#This Row],[Belastbaar loon]]-INDIRECT(ADDRESS(ROW()-1,COLUMN(A:A))))</f>
        <v>10</v>
      </c>
      <c r="K836" s="6">
        <f ca="1">Table1[[#This Row],[Netto loon]]-Table1[[#This Row],[Netto vorige schijf]]</f>
        <v>9.1461999999992258</v>
      </c>
      <c r="L836" s="2">
        <f ca="1">(Table1[[#This Row],[Bruto tov vorige schijf]]-Table1[[#This Row],[Netto tov vorige schijf]])/MAX(Table1[[#This Row],[Bruto tov vorige schijf]],1)</f>
        <v>8.5380000000077422E-2</v>
      </c>
    </row>
    <row r="837" spans="1:12" x14ac:dyDescent="0.25">
      <c r="A837" s="14">
        <v>16191</v>
      </c>
      <c r="B837" s="6">
        <f>LoonHeffing2020(Table1[[#This Row],[Belastbaar loon]])</f>
        <v>6047.3384999999998</v>
      </c>
      <c r="C837" s="6">
        <f>AlgemeneHeffingsKorting2020(Table1[[#This Row],[Belastbaar loon]])</f>
        <v>2711</v>
      </c>
      <c r="D837" s="14">
        <f>ArbeidsKorting2020(Table1[[#This Row],[Belastbaar loon]])</f>
        <v>2085.5124000000001</v>
      </c>
      <c r="E837" s="14">
        <f>MAX(Table1[[#This Row],[Loonheffing]]-Table1[[#This Row],[Algemene Heffingskorting]]-Table1[[#This Row],[Arbeidskorting]],0)</f>
        <v>1250.8260999999998</v>
      </c>
      <c r="F837" s="6">
        <f>Table1[[#This Row],[Belastbaar loon]]-Table1[[#This Row],[Belasting]]</f>
        <v>14940.1739</v>
      </c>
      <c r="G837" s="2">
        <f>(Table1[[#This Row],[Belastbaar loon]]-Table1[[#This Row],[Netto loon]])/Table1[[#This Row],[Belastbaar loon]]</f>
        <v>7.7254406769192777E-2</v>
      </c>
      <c r="H837" s="14">
        <f t="shared" ca="1" si="7"/>
        <v>1249.9723000000004</v>
      </c>
      <c r="I837" s="14">
        <f ca="1">IF(ROW()=2, Table1[[#This Row],[Netto loon]], INDIRECT(ADDRESS(ROW()-1,COLUMN(F:F))))</f>
        <v>14931.027699999999</v>
      </c>
      <c r="J837" s="6">
        <f ca="1">IF(ROW()=2, 0, Table1[[#This Row],[Belastbaar loon]]-INDIRECT(ADDRESS(ROW()-1,COLUMN(A:A))))</f>
        <v>10</v>
      </c>
      <c r="K837" s="6">
        <f ca="1">Table1[[#This Row],[Netto loon]]-Table1[[#This Row],[Netto vorige schijf]]</f>
        <v>9.1462000000010448</v>
      </c>
      <c r="L837" s="2">
        <f ca="1">(Table1[[#This Row],[Bruto tov vorige schijf]]-Table1[[#This Row],[Netto tov vorige schijf]])/MAX(Table1[[#This Row],[Bruto tov vorige schijf]],1)</f>
        <v>8.5379999999895512E-2</v>
      </c>
    </row>
    <row r="838" spans="1:12" x14ac:dyDescent="0.25">
      <c r="A838" s="14">
        <v>16201</v>
      </c>
      <c r="B838" s="6">
        <f>LoonHeffing2020(Table1[[#This Row],[Belastbaar loon]])</f>
        <v>6051.0735000000004</v>
      </c>
      <c r="C838" s="6">
        <f>AlgemeneHeffingsKorting2020(Table1[[#This Row],[Belastbaar loon]])</f>
        <v>2711</v>
      </c>
      <c r="D838" s="14">
        <f>ArbeidsKorting2020(Table1[[#This Row],[Belastbaar loon]])</f>
        <v>2088.3935999999999</v>
      </c>
      <c r="E838" s="14">
        <f>MAX(Table1[[#This Row],[Loonheffing]]-Table1[[#This Row],[Algemene Heffingskorting]]-Table1[[#This Row],[Arbeidskorting]],0)</f>
        <v>1251.6799000000005</v>
      </c>
      <c r="F838" s="6">
        <f>Table1[[#This Row],[Belastbaar loon]]-Table1[[#This Row],[Belasting]]</f>
        <v>14949.320099999999</v>
      </c>
      <c r="G838" s="2">
        <f>(Table1[[#This Row],[Belastbaar loon]]-Table1[[#This Row],[Netto loon]])/Table1[[#This Row],[Belastbaar loon]]</f>
        <v>7.7259422257885374E-2</v>
      </c>
      <c r="H838" s="14">
        <f t="shared" ca="1" si="7"/>
        <v>1250.8260999999998</v>
      </c>
      <c r="I838" s="14">
        <f ca="1">IF(ROW()=2, Table1[[#This Row],[Netto loon]], INDIRECT(ADDRESS(ROW()-1,COLUMN(F:F))))</f>
        <v>14940.1739</v>
      </c>
      <c r="J838" s="6">
        <f ca="1">IF(ROW()=2, 0, Table1[[#This Row],[Belastbaar loon]]-INDIRECT(ADDRESS(ROW()-1,COLUMN(A:A))))</f>
        <v>10</v>
      </c>
      <c r="K838" s="6">
        <f ca="1">Table1[[#This Row],[Netto loon]]-Table1[[#This Row],[Netto vorige schijf]]</f>
        <v>9.1461999999992258</v>
      </c>
      <c r="L838" s="2">
        <f ca="1">(Table1[[#This Row],[Bruto tov vorige schijf]]-Table1[[#This Row],[Netto tov vorige schijf]])/MAX(Table1[[#This Row],[Bruto tov vorige schijf]],1)</f>
        <v>8.5380000000077422E-2</v>
      </c>
    </row>
    <row r="839" spans="1:12" x14ac:dyDescent="0.25">
      <c r="A839" s="14">
        <v>16211</v>
      </c>
      <c r="B839" s="6">
        <f>LoonHeffing2020(Table1[[#This Row],[Belastbaar loon]])</f>
        <v>6054.8085000000001</v>
      </c>
      <c r="C839" s="6">
        <f>AlgemeneHeffingsKorting2020(Table1[[#This Row],[Belastbaar loon]])</f>
        <v>2711</v>
      </c>
      <c r="D839" s="14">
        <f>ArbeidsKorting2020(Table1[[#This Row],[Belastbaar loon]])</f>
        <v>2091.2748000000001</v>
      </c>
      <c r="E839" s="14">
        <f>MAX(Table1[[#This Row],[Loonheffing]]-Table1[[#This Row],[Algemene Heffingskorting]]-Table1[[#This Row],[Arbeidskorting]],0)</f>
        <v>1252.5337</v>
      </c>
      <c r="F839" s="6">
        <f>Table1[[#This Row],[Belastbaar loon]]-Table1[[#This Row],[Belasting]]</f>
        <v>14958.4663</v>
      </c>
      <c r="G839" s="2">
        <f>(Table1[[#This Row],[Belastbaar loon]]-Table1[[#This Row],[Netto loon]])/Table1[[#This Row],[Belastbaar loon]]</f>
        <v>7.7264431558818084E-2</v>
      </c>
      <c r="H839" s="14">
        <f t="shared" ca="1" si="7"/>
        <v>1251.6799000000005</v>
      </c>
      <c r="I839" s="14">
        <f ca="1">IF(ROW()=2, Table1[[#This Row],[Netto loon]], INDIRECT(ADDRESS(ROW()-1,COLUMN(F:F))))</f>
        <v>14949.320099999999</v>
      </c>
      <c r="J839" s="6">
        <f ca="1">IF(ROW()=2, 0, Table1[[#This Row],[Belastbaar loon]]-INDIRECT(ADDRESS(ROW()-1,COLUMN(A:A))))</f>
        <v>10</v>
      </c>
      <c r="K839" s="6">
        <f ca="1">Table1[[#This Row],[Netto loon]]-Table1[[#This Row],[Netto vorige schijf]]</f>
        <v>9.1462000000010448</v>
      </c>
      <c r="L839" s="2">
        <f ca="1">(Table1[[#This Row],[Bruto tov vorige schijf]]-Table1[[#This Row],[Netto tov vorige schijf]])/MAX(Table1[[#This Row],[Bruto tov vorige schijf]],1)</f>
        <v>8.5379999999895512E-2</v>
      </c>
    </row>
    <row r="840" spans="1:12" x14ac:dyDescent="0.25">
      <c r="A840" s="14">
        <v>16221</v>
      </c>
      <c r="B840" s="6">
        <f>LoonHeffing2020(Table1[[#This Row],[Belastbaar loon]])</f>
        <v>6058.5434999999998</v>
      </c>
      <c r="C840" s="6">
        <f>AlgemeneHeffingsKorting2020(Table1[[#This Row],[Belastbaar loon]])</f>
        <v>2711</v>
      </c>
      <c r="D840" s="14">
        <f>ArbeidsKorting2020(Table1[[#This Row],[Belastbaar loon]])</f>
        <v>2094.1559999999999</v>
      </c>
      <c r="E840" s="14">
        <f>MAX(Table1[[#This Row],[Loonheffing]]-Table1[[#This Row],[Algemene Heffingskorting]]-Table1[[#This Row],[Arbeidskorting]],0)</f>
        <v>1253.3874999999998</v>
      </c>
      <c r="F840" s="6">
        <f>Table1[[#This Row],[Belastbaar loon]]-Table1[[#This Row],[Belasting]]</f>
        <v>14967.612499999999</v>
      </c>
      <c r="G840" s="2">
        <f>(Table1[[#This Row],[Belastbaar loon]]-Table1[[#This Row],[Netto loon]])/Table1[[#This Row],[Belastbaar loon]]</f>
        <v>7.7269434683435098E-2</v>
      </c>
      <c r="H840" s="14">
        <f t="shared" ca="1" si="7"/>
        <v>1252.5337</v>
      </c>
      <c r="I840" s="14">
        <f ca="1">IF(ROW()=2, Table1[[#This Row],[Netto loon]], INDIRECT(ADDRESS(ROW()-1,COLUMN(F:F))))</f>
        <v>14958.4663</v>
      </c>
      <c r="J840" s="6">
        <f ca="1">IF(ROW()=2, 0, Table1[[#This Row],[Belastbaar loon]]-INDIRECT(ADDRESS(ROW()-1,COLUMN(A:A))))</f>
        <v>10</v>
      </c>
      <c r="K840" s="6">
        <f ca="1">Table1[[#This Row],[Netto loon]]-Table1[[#This Row],[Netto vorige schijf]]</f>
        <v>9.1461999999992258</v>
      </c>
      <c r="L840" s="2">
        <f ca="1">(Table1[[#This Row],[Bruto tov vorige schijf]]-Table1[[#This Row],[Netto tov vorige schijf]])/MAX(Table1[[#This Row],[Bruto tov vorige schijf]],1)</f>
        <v>8.5380000000077422E-2</v>
      </c>
    </row>
    <row r="841" spans="1:12" x14ac:dyDescent="0.25">
      <c r="A841" s="14">
        <v>16231</v>
      </c>
      <c r="B841" s="6">
        <f>LoonHeffing2020(Table1[[#This Row],[Belastbaar loon]])</f>
        <v>6062.2785000000003</v>
      </c>
      <c r="C841" s="6">
        <f>AlgemeneHeffingsKorting2020(Table1[[#This Row],[Belastbaar loon]])</f>
        <v>2711</v>
      </c>
      <c r="D841" s="14">
        <f>ArbeidsKorting2020(Table1[[#This Row],[Belastbaar loon]])</f>
        <v>2097.0371999999998</v>
      </c>
      <c r="E841" s="14">
        <f>MAX(Table1[[#This Row],[Loonheffing]]-Table1[[#This Row],[Algemene Heffingskorting]]-Table1[[#This Row],[Arbeidskorting]],0)</f>
        <v>1254.2413000000006</v>
      </c>
      <c r="F841" s="6">
        <f>Table1[[#This Row],[Belastbaar loon]]-Table1[[#This Row],[Belasting]]</f>
        <v>14976.758699999998</v>
      </c>
      <c r="G841" s="2">
        <f>(Table1[[#This Row],[Belastbaar loon]]-Table1[[#This Row],[Netto loon]])/Table1[[#This Row],[Belastbaar loon]]</f>
        <v>7.7274431643152092E-2</v>
      </c>
      <c r="H841" s="14">
        <f t="shared" ca="1" si="7"/>
        <v>1253.3874999999998</v>
      </c>
      <c r="I841" s="14">
        <f ca="1">IF(ROW()=2, Table1[[#This Row],[Netto loon]], INDIRECT(ADDRESS(ROW()-1,COLUMN(F:F))))</f>
        <v>14967.612499999999</v>
      </c>
      <c r="J841" s="6">
        <f ca="1">IF(ROW()=2, 0, Table1[[#This Row],[Belastbaar loon]]-INDIRECT(ADDRESS(ROW()-1,COLUMN(A:A))))</f>
        <v>10</v>
      </c>
      <c r="K841" s="6">
        <f ca="1">Table1[[#This Row],[Netto loon]]-Table1[[#This Row],[Netto vorige schijf]]</f>
        <v>9.1461999999992258</v>
      </c>
      <c r="L841" s="2">
        <f ca="1">(Table1[[#This Row],[Bruto tov vorige schijf]]-Table1[[#This Row],[Netto tov vorige schijf]])/MAX(Table1[[#This Row],[Bruto tov vorige schijf]],1)</f>
        <v>8.5380000000077422E-2</v>
      </c>
    </row>
    <row r="842" spans="1:12" x14ac:dyDescent="0.25">
      <c r="A842" s="14">
        <v>16241</v>
      </c>
      <c r="B842" s="6">
        <f>LoonHeffing2020(Table1[[#This Row],[Belastbaar loon]])</f>
        <v>6066.0135</v>
      </c>
      <c r="C842" s="6">
        <f>AlgemeneHeffingsKorting2020(Table1[[#This Row],[Belastbaar loon]])</f>
        <v>2711</v>
      </c>
      <c r="D842" s="14">
        <f>ArbeidsKorting2020(Table1[[#This Row],[Belastbaar loon]])</f>
        <v>2099.9184</v>
      </c>
      <c r="E842" s="14">
        <f>MAX(Table1[[#This Row],[Loonheffing]]-Table1[[#This Row],[Algemene Heffingskorting]]-Table1[[#This Row],[Arbeidskorting]],0)</f>
        <v>1255.0951</v>
      </c>
      <c r="F842" s="6">
        <f>Table1[[#This Row],[Belastbaar loon]]-Table1[[#This Row],[Belasting]]</f>
        <v>14985.9049</v>
      </c>
      <c r="G842" s="2">
        <f>(Table1[[#This Row],[Belastbaar loon]]-Table1[[#This Row],[Netto loon]])/Table1[[#This Row],[Belastbaar loon]]</f>
        <v>7.7279422449356594E-2</v>
      </c>
      <c r="H842" s="14">
        <f t="shared" ca="1" si="7"/>
        <v>1254.2413000000006</v>
      </c>
      <c r="I842" s="14">
        <f ca="1">IF(ROW()=2, Table1[[#This Row],[Netto loon]], INDIRECT(ADDRESS(ROW()-1,COLUMN(F:F))))</f>
        <v>14976.758699999998</v>
      </c>
      <c r="J842" s="6">
        <f ca="1">IF(ROW()=2, 0, Table1[[#This Row],[Belastbaar loon]]-INDIRECT(ADDRESS(ROW()-1,COLUMN(A:A))))</f>
        <v>10</v>
      </c>
      <c r="K842" s="6">
        <f ca="1">Table1[[#This Row],[Netto loon]]-Table1[[#This Row],[Netto vorige schijf]]</f>
        <v>9.1462000000010448</v>
      </c>
      <c r="L842" s="2">
        <f ca="1">(Table1[[#This Row],[Bruto tov vorige schijf]]-Table1[[#This Row],[Netto tov vorige schijf]])/MAX(Table1[[#This Row],[Bruto tov vorige schijf]],1)</f>
        <v>8.5379999999895512E-2</v>
      </c>
    </row>
    <row r="843" spans="1:12" x14ac:dyDescent="0.25">
      <c r="A843" s="14">
        <v>16251</v>
      </c>
      <c r="B843" s="6">
        <f>LoonHeffing2020(Table1[[#This Row],[Belastbaar loon]])</f>
        <v>6069.7484999999997</v>
      </c>
      <c r="C843" s="6">
        <f>AlgemeneHeffingsKorting2020(Table1[[#This Row],[Belastbaar loon]])</f>
        <v>2711</v>
      </c>
      <c r="D843" s="14">
        <f>ArbeidsKorting2020(Table1[[#This Row],[Belastbaar loon]])</f>
        <v>2102.7995999999998</v>
      </c>
      <c r="E843" s="14">
        <f>MAX(Table1[[#This Row],[Loonheffing]]-Table1[[#This Row],[Algemene Heffingskorting]]-Table1[[#This Row],[Arbeidskorting]],0)</f>
        <v>1255.9488999999999</v>
      </c>
      <c r="F843" s="6">
        <f>Table1[[#This Row],[Belastbaar loon]]-Table1[[#This Row],[Belasting]]</f>
        <v>14995.051100000001</v>
      </c>
      <c r="G843" s="2">
        <f>(Table1[[#This Row],[Belastbaar loon]]-Table1[[#This Row],[Netto loon]])/Table1[[#This Row],[Belastbaar loon]]</f>
        <v>7.7284407113408365E-2</v>
      </c>
      <c r="H843" s="14">
        <f t="shared" ca="1" si="7"/>
        <v>1255.0951</v>
      </c>
      <c r="I843" s="14">
        <f ca="1">IF(ROW()=2, Table1[[#This Row],[Netto loon]], INDIRECT(ADDRESS(ROW()-1,COLUMN(F:F))))</f>
        <v>14985.9049</v>
      </c>
      <c r="J843" s="6">
        <f ca="1">IF(ROW()=2, 0, Table1[[#This Row],[Belastbaar loon]]-INDIRECT(ADDRESS(ROW()-1,COLUMN(A:A))))</f>
        <v>10</v>
      </c>
      <c r="K843" s="6">
        <f ca="1">Table1[[#This Row],[Netto loon]]-Table1[[#This Row],[Netto vorige schijf]]</f>
        <v>9.1462000000010448</v>
      </c>
      <c r="L843" s="2">
        <f ca="1">(Table1[[#This Row],[Bruto tov vorige schijf]]-Table1[[#This Row],[Netto tov vorige schijf]])/MAX(Table1[[#This Row],[Bruto tov vorige schijf]],1)</f>
        <v>8.5379999999895512E-2</v>
      </c>
    </row>
    <row r="844" spans="1:12" x14ac:dyDescent="0.25">
      <c r="A844" s="14">
        <v>16261</v>
      </c>
      <c r="B844" s="6">
        <f>LoonHeffing2020(Table1[[#This Row],[Belastbaar loon]])</f>
        <v>6073.4835000000003</v>
      </c>
      <c r="C844" s="6">
        <f>AlgemeneHeffingsKorting2020(Table1[[#This Row],[Belastbaar loon]])</f>
        <v>2711</v>
      </c>
      <c r="D844" s="14">
        <f>ArbeidsKorting2020(Table1[[#This Row],[Belastbaar loon]])</f>
        <v>2105.6808000000001</v>
      </c>
      <c r="E844" s="14">
        <f>MAX(Table1[[#This Row],[Loonheffing]]-Table1[[#This Row],[Algemene Heffingskorting]]-Table1[[#This Row],[Arbeidskorting]],0)</f>
        <v>1256.8027000000002</v>
      </c>
      <c r="F844" s="6">
        <f>Table1[[#This Row],[Belastbaar loon]]-Table1[[#This Row],[Belasting]]</f>
        <v>15004.1973</v>
      </c>
      <c r="G844" s="2">
        <f>(Table1[[#This Row],[Belastbaar loon]]-Table1[[#This Row],[Netto loon]])/Table1[[#This Row],[Belastbaar loon]]</f>
        <v>7.7289385646639203E-2</v>
      </c>
      <c r="H844" s="14">
        <f t="shared" ca="1" si="7"/>
        <v>1255.9488999999999</v>
      </c>
      <c r="I844" s="14">
        <f ca="1">IF(ROW()=2, Table1[[#This Row],[Netto loon]], INDIRECT(ADDRESS(ROW()-1,COLUMN(F:F))))</f>
        <v>14995.051100000001</v>
      </c>
      <c r="J844" s="6">
        <f ca="1">IF(ROW()=2, 0, Table1[[#This Row],[Belastbaar loon]]-INDIRECT(ADDRESS(ROW()-1,COLUMN(A:A))))</f>
        <v>10</v>
      </c>
      <c r="K844" s="6">
        <f ca="1">Table1[[#This Row],[Netto loon]]-Table1[[#This Row],[Netto vorige schijf]]</f>
        <v>9.1461999999992258</v>
      </c>
      <c r="L844" s="2">
        <f ca="1">(Table1[[#This Row],[Bruto tov vorige schijf]]-Table1[[#This Row],[Netto tov vorige schijf]])/MAX(Table1[[#This Row],[Bruto tov vorige schijf]],1)</f>
        <v>8.5380000000077422E-2</v>
      </c>
    </row>
    <row r="845" spans="1:12" x14ac:dyDescent="0.25">
      <c r="A845" s="14">
        <v>16271</v>
      </c>
      <c r="B845" s="6">
        <f>LoonHeffing2020(Table1[[#This Row],[Belastbaar loon]])</f>
        <v>6077.2184999999999</v>
      </c>
      <c r="C845" s="6">
        <f>AlgemeneHeffingsKorting2020(Table1[[#This Row],[Belastbaar loon]])</f>
        <v>2711</v>
      </c>
      <c r="D845" s="14">
        <f>ArbeidsKorting2020(Table1[[#This Row],[Belastbaar loon]])</f>
        <v>2108.5619999999999</v>
      </c>
      <c r="E845" s="14">
        <f>MAX(Table1[[#This Row],[Loonheffing]]-Table1[[#This Row],[Algemene Heffingskorting]]-Table1[[#This Row],[Arbeidskorting]],0)</f>
        <v>1257.6565000000001</v>
      </c>
      <c r="F845" s="6">
        <f>Table1[[#This Row],[Belastbaar loon]]-Table1[[#This Row],[Belasting]]</f>
        <v>15013.343499999999</v>
      </c>
      <c r="G845" s="2">
        <f>(Table1[[#This Row],[Belastbaar loon]]-Table1[[#This Row],[Netto loon]])/Table1[[#This Row],[Belastbaar loon]]</f>
        <v>7.7294358060352827E-2</v>
      </c>
      <c r="H845" s="14">
        <f t="shared" ca="1" si="7"/>
        <v>1256.8027000000002</v>
      </c>
      <c r="I845" s="14">
        <f ca="1">IF(ROW()=2, Table1[[#This Row],[Netto loon]], INDIRECT(ADDRESS(ROW()-1,COLUMN(F:F))))</f>
        <v>15004.1973</v>
      </c>
      <c r="J845" s="6">
        <f ca="1">IF(ROW()=2, 0, Table1[[#This Row],[Belastbaar loon]]-INDIRECT(ADDRESS(ROW()-1,COLUMN(A:A))))</f>
        <v>10</v>
      </c>
      <c r="K845" s="6">
        <f ca="1">Table1[[#This Row],[Netto loon]]-Table1[[#This Row],[Netto vorige schijf]]</f>
        <v>9.1461999999992258</v>
      </c>
      <c r="L845" s="2">
        <f ca="1">(Table1[[#This Row],[Bruto tov vorige schijf]]-Table1[[#This Row],[Netto tov vorige schijf]])/MAX(Table1[[#This Row],[Bruto tov vorige schijf]],1)</f>
        <v>8.5380000000077422E-2</v>
      </c>
    </row>
    <row r="846" spans="1:12" x14ac:dyDescent="0.25">
      <c r="A846" s="14">
        <v>16281</v>
      </c>
      <c r="B846" s="6">
        <f>LoonHeffing2020(Table1[[#This Row],[Belastbaar loon]])</f>
        <v>6080.9534999999996</v>
      </c>
      <c r="C846" s="6">
        <f>AlgemeneHeffingsKorting2020(Table1[[#This Row],[Belastbaar loon]])</f>
        <v>2711</v>
      </c>
      <c r="D846" s="14">
        <f>ArbeidsKorting2020(Table1[[#This Row],[Belastbaar loon]])</f>
        <v>2111.4431999999997</v>
      </c>
      <c r="E846" s="14">
        <f>MAX(Table1[[#This Row],[Loonheffing]]-Table1[[#This Row],[Algemene Heffingskorting]]-Table1[[#This Row],[Arbeidskorting]],0)</f>
        <v>1258.5102999999999</v>
      </c>
      <c r="F846" s="6">
        <f>Table1[[#This Row],[Belastbaar loon]]-Table1[[#This Row],[Belasting]]</f>
        <v>15022.4897</v>
      </c>
      <c r="G846" s="2">
        <f>(Table1[[#This Row],[Belastbaar loon]]-Table1[[#This Row],[Netto loon]])/Table1[[#This Row],[Belastbaar loon]]</f>
        <v>7.7299324365825192E-2</v>
      </c>
      <c r="H846" s="14">
        <f t="shared" ca="1" si="7"/>
        <v>1257.6565000000001</v>
      </c>
      <c r="I846" s="14">
        <f ca="1">IF(ROW()=2, Table1[[#This Row],[Netto loon]], INDIRECT(ADDRESS(ROW()-1,COLUMN(F:F))))</f>
        <v>15013.343499999999</v>
      </c>
      <c r="J846" s="6">
        <f ca="1">IF(ROW()=2, 0, Table1[[#This Row],[Belastbaar loon]]-INDIRECT(ADDRESS(ROW()-1,COLUMN(A:A))))</f>
        <v>10</v>
      </c>
      <c r="K846" s="6">
        <f ca="1">Table1[[#This Row],[Netto loon]]-Table1[[#This Row],[Netto vorige schijf]]</f>
        <v>9.1462000000010448</v>
      </c>
      <c r="L846" s="2">
        <f ca="1">(Table1[[#This Row],[Bruto tov vorige schijf]]-Table1[[#This Row],[Netto tov vorige schijf]])/MAX(Table1[[#This Row],[Bruto tov vorige schijf]],1)</f>
        <v>8.5379999999895512E-2</v>
      </c>
    </row>
    <row r="847" spans="1:12" x14ac:dyDescent="0.25">
      <c r="A847" s="14">
        <v>16291</v>
      </c>
      <c r="B847" s="6">
        <f>LoonHeffing2020(Table1[[#This Row],[Belastbaar loon]])</f>
        <v>6084.6885000000002</v>
      </c>
      <c r="C847" s="6">
        <f>AlgemeneHeffingsKorting2020(Table1[[#This Row],[Belastbaar loon]])</f>
        <v>2711</v>
      </c>
      <c r="D847" s="14">
        <f>ArbeidsKorting2020(Table1[[#This Row],[Belastbaar loon]])</f>
        <v>2114.3244</v>
      </c>
      <c r="E847" s="14">
        <f>MAX(Table1[[#This Row],[Loonheffing]]-Table1[[#This Row],[Algemene Heffingskorting]]-Table1[[#This Row],[Arbeidskorting]],0)</f>
        <v>1259.3641000000002</v>
      </c>
      <c r="F847" s="6">
        <f>Table1[[#This Row],[Belastbaar loon]]-Table1[[#This Row],[Belasting]]</f>
        <v>15031.635899999999</v>
      </c>
      <c r="G847" s="2">
        <f>(Table1[[#This Row],[Belastbaar loon]]-Table1[[#This Row],[Netto loon]])/Table1[[#This Row],[Belastbaar loon]]</f>
        <v>7.7304284574304868E-2</v>
      </c>
      <c r="H847" s="14">
        <f t="shared" ca="1" si="7"/>
        <v>1258.5102999999999</v>
      </c>
      <c r="I847" s="14">
        <f ca="1">IF(ROW()=2, Table1[[#This Row],[Netto loon]], INDIRECT(ADDRESS(ROW()-1,COLUMN(F:F))))</f>
        <v>15022.4897</v>
      </c>
      <c r="J847" s="6">
        <f ca="1">IF(ROW()=2, 0, Table1[[#This Row],[Belastbaar loon]]-INDIRECT(ADDRESS(ROW()-1,COLUMN(A:A))))</f>
        <v>10</v>
      </c>
      <c r="K847" s="6">
        <f ca="1">Table1[[#This Row],[Netto loon]]-Table1[[#This Row],[Netto vorige schijf]]</f>
        <v>9.1461999999992258</v>
      </c>
      <c r="L847" s="2">
        <f ca="1">(Table1[[#This Row],[Bruto tov vorige schijf]]-Table1[[#This Row],[Netto tov vorige schijf]])/MAX(Table1[[#This Row],[Bruto tov vorige schijf]],1)</f>
        <v>8.5380000000077422E-2</v>
      </c>
    </row>
    <row r="848" spans="1:12" x14ac:dyDescent="0.25">
      <c r="A848" s="14">
        <v>16301</v>
      </c>
      <c r="B848" s="6">
        <f>LoonHeffing2020(Table1[[#This Row],[Belastbaar loon]])</f>
        <v>6088.4234999999999</v>
      </c>
      <c r="C848" s="6">
        <f>AlgemeneHeffingsKorting2020(Table1[[#This Row],[Belastbaar loon]])</f>
        <v>2711</v>
      </c>
      <c r="D848" s="14">
        <f>ArbeidsKorting2020(Table1[[#This Row],[Belastbaar loon]])</f>
        <v>2117.2055999999998</v>
      </c>
      <c r="E848" s="14">
        <f>MAX(Table1[[#This Row],[Loonheffing]]-Table1[[#This Row],[Algemene Heffingskorting]]-Table1[[#This Row],[Arbeidskorting]],0)</f>
        <v>1260.2179000000001</v>
      </c>
      <c r="F848" s="6">
        <f>Table1[[#This Row],[Belastbaar loon]]-Table1[[#This Row],[Belasting]]</f>
        <v>15040.7821</v>
      </c>
      <c r="G848" s="2">
        <f>(Table1[[#This Row],[Belastbaar loon]]-Table1[[#This Row],[Netto loon]])/Table1[[#This Row],[Belastbaar loon]]</f>
        <v>7.7309238697012436E-2</v>
      </c>
      <c r="H848" s="14">
        <f t="shared" ca="1" si="7"/>
        <v>1259.3641000000002</v>
      </c>
      <c r="I848" s="14">
        <f ca="1">IF(ROW()=2, Table1[[#This Row],[Netto loon]], INDIRECT(ADDRESS(ROW()-1,COLUMN(F:F))))</f>
        <v>15031.635899999999</v>
      </c>
      <c r="J848" s="6">
        <f ca="1">IF(ROW()=2, 0, Table1[[#This Row],[Belastbaar loon]]-INDIRECT(ADDRESS(ROW()-1,COLUMN(A:A))))</f>
        <v>10</v>
      </c>
      <c r="K848" s="6">
        <f ca="1">Table1[[#This Row],[Netto loon]]-Table1[[#This Row],[Netto vorige schijf]]</f>
        <v>9.1462000000010448</v>
      </c>
      <c r="L848" s="2">
        <f ca="1">(Table1[[#This Row],[Bruto tov vorige schijf]]-Table1[[#This Row],[Netto tov vorige schijf]])/MAX(Table1[[#This Row],[Bruto tov vorige schijf]],1)</f>
        <v>8.5379999999895512E-2</v>
      </c>
    </row>
    <row r="849" spans="1:12" x14ac:dyDescent="0.25">
      <c r="A849" s="14">
        <v>16311</v>
      </c>
      <c r="B849" s="6">
        <f>LoonHeffing2020(Table1[[#This Row],[Belastbaar loon]])</f>
        <v>6092.1584999999995</v>
      </c>
      <c r="C849" s="6">
        <f>AlgemeneHeffingsKorting2020(Table1[[#This Row],[Belastbaar loon]])</f>
        <v>2711</v>
      </c>
      <c r="D849" s="14">
        <f>ArbeidsKorting2020(Table1[[#This Row],[Belastbaar loon]])</f>
        <v>2120.0868</v>
      </c>
      <c r="E849" s="14">
        <f>MAX(Table1[[#This Row],[Loonheffing]]-Table1[[#This Row],[Algemene Heffingskorting]]-Table1[[#This Row],[Arbeidskorting]],0)</f>
        <v>1261.0716999999995</v>
      </c>
      <c r="F849" s="6">
        <f>Table1[[#This Row],[Belastbaar loon]]-Table1[[#This Row],[Belasting]]</f>
        <v>15049.9283</v>
      </c>
      <c r="G849" s="2">
        <f>(Table1[[#This Row],[Belastbaar loon]]-Table1[[#This Row],[Netto loon]])/Table1[[#This Row],[Belastbaar loon]]</f>
        <v>7.7314186745141344E-2</v>
      </c>
      <c r="H849" s="14">
        <f t="shared" ca="1" si="7"/>
        <v>1260.2179000000001</v>
      </c>
      <c r="I849" s="14">
        <f ca="1">IF(ROW()=2, Table1[[#This Row],[Netto loon]], INDIRECT(ADDRESS(ROW()-1,COLUMN(F:F))))</f>
        <v>15040.7821</v>
      </c>
      <c r="J849" s="6">
        <f ca="1">IF(ROW()=2, 0, Table1[[#This Row],[Belastbaar loon]]-INDIRECT(ADDRESS(ROW()-1,COLUMN(A:A))))</f>
        <v>10</v>
      </c>
      <c r="K849" s="6">
        <f ca="1">Table1[[#This Row],[Netto loon]]-Table1[[#This Row],[Netto vorige schijf]]</f>
        <v>9.1461999999992258</v>
      </c>
      <c r="L849" s="2">
        <f ca="1">(Table1[[#This Row],[Bruto tov vorige schijf]]-Table1[[#This Row],[Netto tov vorige schijf]])/MAX(Table1[[#This Row],[Bruto tov vorige schijf]],1)</f>
        <v>8.5380000000077422E-2</v>
      </c>
    </row>
    <row r="850" spans="1:12" x14ac:dyDescent="0.25">
      <c r="A850" s="14">
        <v>16321</v>
      </c>
      <c r="B850" s="6">
        <f>LoonHeffing2020(Table1[[#This Row],[Belastbaar loon]])</f>
        <v>6095.8935000000001</v>
      </c>
      <c r="C850" s="6">
        <f>AlgemeneHeffingsKorting2020(Table1[[#This Row],[Belastbaar loon]])</f>
        <v>2711</v>
      </c>
      <c r="D850" s="14">
        <f>ArbeidsKorting2020(Table1[[#This Row],[Belastbaar loon]])</f>
        <v>2122.9679999999998</v>
      </c>
      <c r="E850" s="14">
        <f>MAX(Table1[[#This Row],[Loonheffing]]-Table1[[#This Row],[Algemene Heffingskorting]]-Table1[[#This Row],[Arbeidskorting]],0)</f>
        <v>1261.9255000000003</v>
      </c>
      <c r="F850" s="6">
        <f>Table1[[#This Row],[Belastbaar loon]]-Table1[[#This Row],[Belasting]]</f>
        <v>15059.074499999999</v>
      </c>
      <c r="G850" s="2">
        <f>(Table1[[#This Row],[Belastbaar loon]]-Table1[[#This Row],[Netto loon]])/Table1[[#This Row],[Belastbaar loon]]</f>
        <v>7.7319128729857314E-2</v>
      </c>
      <c r="H850" s="14">
        <f t="shared" ca="1" si="7"/>
        <v>1261.0716999999995</v>
      </c>
      <c r="I850" s="14">
        <f ca="1">IF(ROW()=2, Table1[[#This Row],[Netto loon]], INDIRECT(ADDRESS(ROW()-1,COLUMN(F:F))))</f>
        <v>15049.9283</v>
      </c>
      <c r="J850" s="6">
        <f ca="1">IF(ROW()=2, 0, Table1[[#This Row],[Belastbaar loon]]-INDIRECT(ADDRESS(ROW()-1,COLUMN(A:A))))</f>
        <v>10</v>
      </c>
      <c r="K850" s="6">
        <f ca="1">Table1[[#This Row],[Netto loon]]-Table1[[#This Row],[Netto vorige schijf]]</f>
        <v>9.1461999999992258</v>
      </c>
      <c r="L850" s="2">
        <f ca="1">(Table1[[#This Row],[Bruto tov vorige schijf]]-Table1[[#This Row],[Netto tov vorige schijf]])/MAX(Table1[[#This Row],[Bruto tov vorige schijf]],1)</f>
        <v>8.5380000000077422E-2</v>
      </c>
    </row>
    <row r="851" spans="1:12" x14ac:dyDescent="0.25">
      <c r="A851" s="14">
        <v>16331</v>
      </c>
      <c r="B851" s="6">
        <f>LoonHeffing2020(Table1[[#This Row],[Belastbaar loon]])</f>
        <v>6099.6284999999998</v>
      </c>
      <c r="C851" s="6">
        <f>AlgemeneHeffingsKorting2020(Table1[[#This Row],[Belastbaar loon]])</f>
        <v>2711</v>
      </c>
      <c r="D851" s="14">
        <f>ArbeidsKorting2020(Table1[[#This Row],[Belastbaar loon]])</f>
        <v>2125.8492000000001</v>
      </c>
      <c r="E851" s="14">
        <f>MAX(Table1[[#This Row],[Loonheffing]]-Table1[[#This Row],[Algemene Heffingskorting]]-Table1[[#This Row],[Arbeidskorting]],0)</f>
        <v>1262.7792999999997</v>
      </c>
      <c r="F851" s="6">
        <f>Table1[[#This Row],[Belastbaar loon]]-Table1[[#This Row],[Belasting]]</f>
        <v>15068.2207</v>
      </c>
      <c r="G851" s="2">
        <f>(Table1[[#This Row],[Belastbaar loon]]-Table1[[#This Row],[Netto loon]])/Table1[[#This Row],[Belastbaar loon]]</f>
        <v>7.73240646622987E-2</v>
      </c>
      <c r="H851" s="14">
        <f t="shared" ca="1" si="7"/>
        <v>1261.9255000000003</v>
      </c>
      <c r="I851" s="14">
        <f ca="1">IF(ROW()=2, Table1[[#This Row],[Netto loon]], INDIRECT(ADDRESS(ROW()-1,COLUMN(F:F))))</f>
        <v>15059.074499999999</v>
      </c>
      <c r="J851" s="6">
        <f ca="1">IF(ROW()=2, 0, Table1[[#This Row],[Belastbaar loon]]-INDIRECT(ADDRESS(ROW()-1,COLUMN(A:A))))</f>
        <v>10</v>
      </c>
      <c r="K851" s="6">
        <f ca="1">Table1[[#This Row],[Netto loon]]-Table1[[#This Row],[Netto vorige schijf]]</f>
        <v>9.1462000000010448</v>
      </c>
      <c r="L851" s="2">
        <f ca="1">(Table1[[#This Row],[Bruto tov vorige schijf]]-Table1[[#This Row],[Netto tov vorige schijf]])/MAX(Table1[[#This Row],[Bruto tov vorige schijf]],1)</f>
        <v>8.5379999999895512E-2</v>
      </c>
    </row>
    <row r="852" spans="1:12" x14ac:dyDescent="0.25">
      <c r="A852" s="14">
        <v>16341</v>
      </c>
      <c r="B852" s="6">
        <f>LoonHeffing2020(Table1[[#This Row],[Belastbaar loon]])</f>
        <v>6103.3635000000004</v>
      </c>
      <c r="C852" s="6">
        <f>AlgemeneHeffingsKorting2020(Table1[[#This Row],[Belastbaar loon]])</f>
        <v>2711</v>
      </c>
      <c r="D852" s="14">
        <f>ArbeidsKorting2020(Table1[[#This Row],[Belastbaar loon]])</f>
        <v>2128.7303999999999</v>
      </c>
      <c r="E852" s="14">
        <f>MAX(Table1[[#This Row],[Loonheffing]]-Table1[[#This Row],[Algemene Heffingskorting]]-Table1[[#This Row],[Arbeidskorting]],0)</f>
        <v>1263.6331000000005</v>
      </c>
      <c r="F852" s="6">
        <f>Table1[[#This Row],[Belastbaar loon]]-Table1[[#This Row],[Belasting]]</f>
        <v>15077.366899999999</v>
      </c>
      <c r="G852" s="2">
        <f>(Table1[[#This Row],[Belastbaar loon]]-Table1[[#This Row],[Netto loon]])/Table1[[#This Row],[Belastbaar loon]]</f>
        <v>7.7328994553576946E-2</v>
      </c>
      <c r="H852" s="14">
        <f t="shared" ca="1" si="7"/>
        <v>1262.7792999999997</v>
      </c>
      <c r="I852" s="14">
        <f ca="1">IF(ROW()=2, Table1[[#This Row],[Netto loon]], INDIRECT(ADDRESS(ROW()-1,COLUMN(F:F))))</f>
        <v>15068.2207</v>
      </c>
      <c r="J852" s="6">
        <f ca="1">IF(ROW()=2, 0, Table1[[#This Row],[Belastbaar loon]]-INDIRECT(ADDRESS(ROW()-1,COLUMN(A:A))))</f>
        <v>10</v>
      </c>
      <c r="K852" s="6">
        <f ca="1">Table1[[#This Row],[Netto loon]]-Table1[[#This Row],[Netto vorige schijf]]</f>
        <v>9.1461999999992258</v>
      </c>
      <c r="L852" s="2">
        <f ca="1">(Table1[[#This Row],[Bruto tov vorige schijf]]-Table1[[#This Row],[Netto tov vorige schijf]])/MAX(Table1[[#This Row],[Bruto tov vorige schijf]],1)</f>
        <v>8.5380000000077422E-2</v>
      </c>
    </row>
    <row r="853" spans="1:12" x14ac:dyDescent="0.25">
      <c r="A853" s="14">
        <v>16351</v>
      </c>
      <c r="B853" s="6">
        <f>LoonHeffing2020(Table1[[#This Row],[Belastbaar loon]])</f>
        <v>6107.0985000000001</v>
      </c>
      <c r="C853" s="6">
        <f>AlgemeneHeffingsKorting2020(Table1[[#This Row],[Belastbaar loon]])</f>
        <v>2711</v>
      </c>
      <c r="D853" s="14">
        <f>ArbeidsKorting2020(Table1[[#This Row],[Belastbaar loon]])</f>
        <v>2131.6115999999997</v>
      </c>
      <c r="E853" s="14">
        <f>MAX(Table1[[#This Row],[Loonheffing]]-Table1[[#This Row],[Algemene Heffingskorting]]-Table1[[#This Row],[Arbeidskorting]],0)</f>
        <v>1264.4869000000003</v>
      </c>
      <c r="F853" s="6">
        <f>Table1[[#This Row],[Belastbaar loon]]-Table1[[#This Row],[Belasting]]</f>
        <v>15086.5131</v>
      </c>
      <c r="G853" s="2">
        <f>(Table1[[#This Row],[Belastbaar loon]]-Table1[[#This Row],[Netto loon]])/Table1[[#This Row],[Belastbaar loon]]</f>
        <v>7.7333918414775854E-2</v>
      </c>
      <c r="H853" s="14">
        <f t="shared" ca="1" si="7"/>
        <v>1263.6331000000005</v>
      </c>
      <c r="I853" s="14">
        <f ca="1">IF(ROW()=2, Table1[[#This Row],[Netto loon]], INDIRECT(ADDRESS(ROW()-1,COLUMN(F:F))))</f>
        <v>15077.366899999999</v>
      </c>
      <c r="J853" s="6">
        <f ca="1">IF(ROW()=2, 0, Table1[[#This Row],[Belastbaar loon]]-INDIRECT(ADDRESS(ROW()-1,COLUMN(A:A))))</f>
        <v>10</v>
      </c>
      <c r="K853" s="6">
        <f ca="1">Table1[[#This Row],[Netto loon]]-Table1[[#This Row],[Netto vorige schijf]]</f>
        <v>9.1462000000010448</v>
      </c>
      <c r="L853" s="2">
        <f ca="1">(Table1[[#This Row],[Bruto tov vorige schijf]]-Table1[[#This Row],[Netto tov vorige schijf]])/MAX(Table1[[#This Row],[Bruto tov vorige schijf]],1)</f>
        <v>8.5379999999895512E-2</v>
      </c>
    </row>
    <row r="854" spans="1:12" x14ac:dyDescent="0.25">
      <c r="A854" s="14">
        <v>16361</v>
      </c>
      <c r="B854" s="6">
        <f>LoonHeffing2020(Table1[[#This Row],[Belastbaar loon]])</f>
        <v>6110.8334999999997</v>
      </c>
      <c r="C854" s="6">
        <f>AlgemeneHeffingsKorting2020(Table1[[#This Row],[Belastbaar loon]])</f>
        <v>2711</v>
      </c>
      <c r="D854" s="14">
        <f>ArbeidsKorting2020(Table1[[#This Row],[Belastbaar loon]])</f>
        <v>2134.4928</v>
      </c>
      <c r="E854" s="14">
        <f>MAX(Table1[[#This Row],[Loonheffing]]-Table1[[#This Row],[Algemene Heffingskorting]]-Table1[[#This Row],[Arbeidskorting]],0)</f>
        <v>1265.3406999999997</v>
      </c>
      <c r="F854" s="6">
        <f>Table1[[#This Row],[Belastbaar loon]]-Table1[[#This Row],[Belasting]]</f>
        <v>15095.659299999999</v>
      </c>
      <c r="G854" s="2">
        <f>(Table1[[#This Row],[Belastbaar loon]]-Table1[[#This Row],[Netto loon]])/Table1[[#This Row],[Belastbaar loon]]</f>
        <v>7.7338836256952551E-2</v>
      </c>
      <c r="H854" s="14">
        <f t="shared" ca="1" si="7"/>
        <v>1264.4869000000003</v>
      </c>
      <c r="I854" s="14">
        <f ca="1">IF(ROW()=2, Table1[[#This Row],[Netto loon]], INDIRECT(ADDRESS(ROW()-1,COLUMN(F:F))))</f>
        <v>15086.5131</v>
      </c>
      <c r="J854" s="6">
        <f ca="1">IF(ROW()=2, 0, Table1[[#This Row],[Belastbaar loon]]-INDIRECT(ADDRESS(ROW()-1,COLUMN(A:A))))</f>
        <v>10</v>
      </c>
      <c r="K854" s="6">
        <f ca="1">Table1[[#This Row],[Netto loon]]-Table1[[#This Row],[Netto vorige schijf]]</f>
        <v>9.1461999999992258</v>
      </c>
      <c r="L854" s="2">
        <f ca="1">(Table1[[#This Row],[Bruto tov vorige schijf]]-Table1[[#This Row],[Netto tov vorige schijf]])/MAX(Table1[[#This Row],[Bruto tov vorige schijf]],1)</f>
        <v>8.5380000000077422E-2</v>
      </c>
    </row>
    <row r="855" spans="1:12" x14ac:dyDescent="0.25">
      <c r="A855" s="14">
        <v>16371</v>
      </c>
      <c r="B855" s="6">
        <f>LoonHeffing2020(Table1[[#This Row],[Belastbaar loon]])</f>
        <v>6114.5685000000003</v>
      </c>
      <c r="C855" s="6">
        <f>AlgemeneHeffingsKorting2020(Table1[[#This Row],[Belastbaar loon]])</f>
        <v>2711</v>
      </c>
      <c r="D855" s="14">
        <f>ArbeidsKorting2020(Table1[[#This Row],[Belastbaar loon]])</f>
        <v>2137.3739999999998</v>
      </c>
      <c r="E855" s="14">
        <f>MAX(Table1[[#This Row],[Loonheffing]]-Table1[[#This Row],[Algemene Heffingskorting]]-Table1[[#This Row],[Arbeidskorting]],0)</f>
        <v>1266.1945000000005</v>
      </c>
      <c r="F855" s="6">
        <f>Table1[[#This Row],[Belastbaar loon]]-Table1[[#This Row],[Belasting]]</f>
        <v>15104.805499999999</v>
      </c>
      <c r="G855" s="2">
        <f>(Table1[[#This Row],[Belastbaar loon]]-Table1[[#This Row],[Netto loon]])/Table1[[#This Row],[Belastbaar loon]]</f>
        <v>7.7343748091136852E-2</v>
      </c>
      <c r="H855" s="14">
        <f t="shared" ca="1" si="7"/>
        <v>1265.3406999999997</v>
      </c>
      <c r="I855" s="14">
        <f ca="1">IF(ROW()=2, Table1[[#This Row],[Netto loon]], INDIRECT(ADDRESS(ROW()-1,COLUMN(F:F))))</f>
        <v>15095.659299999999</v>
      </c>
      <c r="J855" s="6">
        <f ca="1">IF(ROW()=2, 0, Table1[[#This Row],[Belastbaar loon]]-INDIRECT(ADDRESS(ROW()-1,COLUMN(A:A))))</f>
        <v>10</v>
      </c>
      <c r="K855" s="6">
        <f ca="1">Table1[[#This Row],[Netto loon]]-Table1[[#This Row],[Netto vorige schijf]]</f>
        <v>9.1461999999992258</v>
      </c>
      <c r="L855" s="2">
        <f ca="1">(Table1[[#This Row],[Bruto tov vorige schijf]]-Table1[[#This Row],[Netto tov vorige schijf]])/MAX(Table1[[#This Row],[Bruto tov vorige schijf]],1)</f>
        <v>8.5380000000077422E-2</v>
      </c>
    </row>
    <row r="856" spans="1:12" x14ac:dyDescent="0.25">
      <c r="A856" s="14">
        <v>16381</v>
      </c>
      <c r="B856" s="6">
        <f>LoonHeffing2020(Table1[[#This Row],[Belastbaar loon]])</f>
        <v>6118.3035</v>
      </c>
      <c r="C856" s="6">
        <f>AlgemeneHeffingsKorting2020(Table1[[#This Row],[Belastbaar loon]])</f>
        <v>2711</v>
      </c>
      <c r="D856" s="14">
        <f>ArbeidsKorting2020(Table1[[#This Row],[Belastbaar loon]])</f>
        <v>2140.2552000000001</v>
      </c>
      <c r="E856" s="14">
        <f>MAX(Table1[[#This Row],[Loonheffing]]-Table1[[#This Row],[Algemene Heffingskorting]]-Table1[[#This Row],[Arbeidskorting]],0)</f>
        <v>1267.0482999999999</v>
      </c>
      <c r="F856" s="6">
        <f>Table1[[#This Row],[Belastbaar loon]]-Table1[[#This Row],[Belasting]]</f>
        <v>15113.9517</v>
      </c>
      <c r="G856" s="2">
        <f>(Table1[[#This Row],[Belastbaar loon]]-Table1[[#This Row],[Netto loon]])/Table1[[#This Row],[Belastbaar loon]]</f>
        <v>7.7348653928331623E-2</v>
      </c>
      <c r="H856" s="14">
        <f t="shared" ca="1" si="7"/>
        <v>1266.1945000000005</v>
      </c>
      <c r="I856" s="14">
        <f ca="1">IF(ROW()=2, Table1[[#This Row],[Netto loon]], INDIRECT(ADDRESS(ROW()-1,COLUMN(F:F))))</f>
        <v>15104.805499999999</v>
      </c>
      <c r="J856" s="6">
        <f ca="1">IF(ROW()=2, 0, Table1[[#This Row],[Belastbaar loon]]-INDIRECT(ADDRESS(ROW()-1,COLUMN(A:A))))</f>
        <v>10</v>
      </c>
      <c r="K856" s="6">
        <f ca="1">Table1[[#This Row],[Netto loon]]-Table1[[#This Row],[Netto vorige schijf]]</f>
        <v>9.1462000000010448</v>
      </c>
      <c r="L856" s="2">
        <f ca="1">(Table1[[#This Row],[Bruto tov vorige schijf]]-Table1[[#This Row],[Netto tov vorige schijf]])/MAX(Table1[[#This Row],[Bruto tov vorige schijf]],1)</f>
        <v>8.5379999999895512E-2</v>
      </c>
    </row>
    <row r="857" spans="1:12" x14ac:dyDescent="0.25">
      <c r="A857" s="14">
        <v>16391</v>
      </c>
      <c r="B857" s="6">
        <f>LoonHeffing2020(Table1[[#This Row],[Belastbaar loon]])</f>
        <v>6122.0384999999997</v>
      </c>
      <c r="C857" s="6">
        <f>AlgemeneHeffingsKorting2020(Table1[[#This Row],[Belastbaar loon]])</f>
        <v>2711</v>
      </c>
      <c r="D857" s="14">
        <f>ArbeidsKorting2020(Table1[[#This Row],[Belastbaar loon]])</f>
        <v>2143.1363999999999</v>
      </c>
      <c r="E857" s="14">
        <f>MAX(Table1[[#This Row],[Loonheffing]]-Table1[[#This Row],[Algemene Heffingskorting]]-Table1[[#This Row],[Arbeidskorting]],0)</f>
        <v>1267.9020999999998</v>
      </c>
      <c r="F857" s="6">
        <f>Table1[[#This Row],[Belastbaar loon]]-Table1[[#This Row],[Belasting]]</f>
        <v>15123.097900000001</v>
      </c>
      <c r="G857" s="2">
        <f>(Table1[[#This Row],[Belastbaar loon]]-Table1[[#This Row],[Netto loon]])/Table1[[#This Row],[Belastbaar loon]]</f>
        <v>7.7353553779513112E-2</v>
      </c>
      <c r="H857" s="14">
        <f t="shared" ca="1" si="7"/>
        <v>1267.0482999999999</v>
      </c>
      <c r="I857" s="14">
        <f ca="1">IF(ROW()=2, Table1[[#This Row],[Netto loon]], INDIRECT(ADDRESS(ROW()-1,COLUMN(F:F))))</f>
        <v>15113.9517</v>
      </c>
      <c r="J857" s="6">
        <f ca="1">IF(ROW()=2, 0, Table1[[#This Row],[Belastbaar loon]]-INDIRECT(ADDRESS(ROW()-1,COLUMN(A:A))))</f>
        <v>10</v>
      </c>
      <c r="K857" s="6">
        <f ca="1">Table1[[#This Row],[Netto loon]]-Table1[[#This Row],[Netto vorige schijf]]</f>
        <v>9.1462000000010448</v>
      </c>
      <c r="L857" s="2">
        <f ca="1">(Table1[[#This Row],[Bruto tov vorige schijf]]-Table1[[#This Row],[Netto tov vorige schijf]])/MAX(Table1[[#This Row],[Bruto tov vorige schijf]],1)</f>
        <v>8.5379999999895512E-2</v>
      </c>
    </row>
    <row r="858" spans="1:12" x14ac:dyDescent="0.25">
      <c r="A858" s="14">
        <v>16401</v>
      </c>
      <c r="B858" s="6">
        <f>LoonHeffing2020(Table1[[#This Row],[Belastbaar loon]])</f>
        <v>6125.7735000000002</v>
      </c>
      <c r="C858" s="6">
        <f>AlgemeneHeffingsKorting2020(Table1[[#This Row],[Belastbaar loon]])</f>
        <v>2711</v>
      </c>
      <c r="D858" s="14">
        <f>ArbeidsKorting2020(Table1[[#This Row],[Belastbaar loon]])</f>
        <v>2146.0176000000001</v>
      </c>
      <c r="E858" s="14">
        <f>MAX(Table1[[#This Row],[Loonheffing]]-Table1[[#This Row],[Algemene Heffingskorting]]-Table1[[#This Row],[Arbeidskorting]],0)</f>
        <v>1268.7559000000001</v>
      </c>
      <c r="F858" s="6">
        <f>Table1[[#This Row],[Belastbaar loon]]-Table1[[#This Row],[Belasting]]</f>
        <v>15132.2441</v>
      </c>
      <c r="G858" s="2">
        <f>(Table1[[#This Row],[Belastbaar loon]]-Table1[[#This Row],[Netto loon]])/Table1[[#This Row],[Belastbaar loon]]</f>
        <v>7.7358447655630755E-2</v>
      </c>
      <c r="H858" s="14">
        <f t="shared" ref="H858:H921" ca="1" si="8">IF(ROW()=2, 0, INDIRECT(ADDRESS(ROW()-1,COLUMN(E:E))))</f>
        <v>1267.9020999999998</v>
      </c>
      <c r="I858" s="14">
        <f ca="1">IF(ROW()=2, Table1[[#This Row],[Netto loon]], INDIRECT(ADDRESS(ROW()-1,COLUMN(F:F))))</f>
        <v>15123.097900000001</v>
      </c>
      <c r="J858" s="6">
        <f ca="1">IF(ROW()=2, 0, Table1[[#This Row],[Belastbaar loon]]-INDIRECT(ADDRESS(ROW()-1,COLUMN(A:A))))</f>
        <v>10</v>
      </c>
      <c r="K858" s="6">
        <f ca="1">Table1[[#This Row],[Netto loon]]-Table1[[#This Row],[Netto vorige schijf]]</f>
        <v>9.1461999999992258</v>
      </c>
      <c r="L858" s="2">
        <f ca="1">(Table1[[#This Row],[Bruto tov vorige schijf]]-Table1[[#This Row],[Netto tov vorige schijf]])/MAX(Table1[[#This Row],[Bruto tov vorige schijf]],1)</f>
        <v>8.5380000000077422E-2</v>
      </c>
    </row>
    <row r="859" spans="1:12" x14ac:dyDescent="0.25">
      <c r="A859" s="14">
        <v>16411</v>
      </c>
      <c r="B859" s="6">
        <f>LoonHeffing2020(Table1[[#This Row],[Belastbaar loon]])</f>
        <v>6129.5084999999999</v>
      </c>
      <c r="C859" s="6">
        <f>AlgemeneHeffingsKorting2020(Table1[[#This Row],[Belastbaar loon]])</f>
        <v>2711</v>
      </c>
      <c r="D859" s="14">
        <f>ArbeidsKorting2020(Table1[[#This Row],[Belastbaar loon]])</f>
        <v>2148.8987999999999</v>
      </c>
      <c r="E859" s="14">
        <f>MAX(Table1[[#This Row],[Loonheffing]]-Table1[[#This Row],[Algemene Heffingskorting]]-Table1[[#This Row],[Arbeidskorting]],0)</f>
        <v>1269.6097</v>
      </c>
      <c r="F859" s="6">
        <f>Table1[[#This Row],[Belastbaar loon]]-Table1[[#This Row],[Belasting]]</f>
        <v>15141.390299999999</v>
      </c>
      <c r="G859" s="2">
        <f>(Table1[[#This Row],[Belastbaar loon]]-Table1[[#This Row],[Netto loon]])/Table1[[#This Row],[Belastbaar loon]]</f>
        <v>7.7363335567607147E-2</v>
      </c>
      <c r="H859" s="14">
        <f t="shared" ca="1" si="8"/>
        <v>1268.7559000000001</v>
      </c>
      <c r="I859" s="14">
        <f ca="1">IF(ROW()=2, Table1[[#This Row],[Netto loon]], INDIRECT(ADDRESS(ROW()-1,COLUMN(F:F))))</f>
        <v>15132.2441</v>
      </c>
      <c r="J859" s="6">
        <f ca="1">IF(ROW()=2, 0, Table1[[#This Row],[Belastbaar loon]]-INDIRECT(ADDRESS(ROW()-1,COLUMN(A:A))))</f>
        <v>10</v>
      </c>
      <c r="K859" s="6">
        <f ca="1">Table1[[#This Row],[Netto loon]]-Table1[[#This Row],[Netto vorige schijf]]</f>
        <v>9.1461999999992258</v>
      </c>
      <c r="L859" s="2">
        <f ca="1">(Table1[[#This Row],[Bruto tov vorige schijf]]-Table1[[#This Row],[Netto tov vorige schijf]])/MAX(Table1[[#This Row],[Bruto tov vorige schijf]],1)</f>
        <v>8.5380000000077422E-2</v>
      </c>
    </row>
    <row r="860" spans="1:12" x14ac:dyDescent="0.25">
      <c r="A860" s="14">
        <v>16421</v>
      </c>
      <c r="B860" s="6">
        <f>LoonHeffing2020(Table1[[#This Row],[Belastbaar loon]])</f>
        <v>6133.2434999999996</v>
      </c>
      <c r="C860" s="6">
        <f>AlgemeneHeffingsKorting2020(Table1[[#This Row],[Belastbaar loon]])</f>
        <v>2711</v>
      </c>
      <c r="D860" s="14">
        <f>ArbeidsKorting2020(Table1[[#This Row],[Belastbaar loon]])</f>
        <v>2151.7799999999997</v>
      </c>
      <c r="E860" s="14">
        <f>MAX(Table1[[#This Row],[Loonheffing]]-Table1[[#This Row],[Algemene Heffingskorting]]-Table1[[#This Row],[Arbeidskorting]],0)</f>
        <v>1270.4634999999998</v>
      </c>
      <c r="F860" s="6">
        <f>Table1[[#This Row],[Belastbaar loon]]-Table1[[#This Row],[Belasting]]</f>
        <v>15150.5365</v>
      </c>
      <c r="G860" s="2">
        <f>(Table1[[#This Row],[Belastbaar loon]]-Table1[[#This Row],[Netto loon]])/Table1[[#This Row],[Belastbaar loon]]</f>
        <v>7.7368217526338212E-2</v>
      </c>
      <c r="H860" s="14">
        <f t="shared" ca="1" si="8"/>
        <v>1269.6097</v>
      </c>
      <c r="I860" s="14">
        <f ca="1">IF(ROW()=2, Table1[[#This Row],[Netto loon]], INDIRECT(ADDRESS(ROW()-1,COLUMN(F:F))))</f>
        <v>15141.390299999999</v>
      </c>
      <c r="J860" s="6">
        <f ca="1">IF(ROW()=2, 0, Table1[[#This Row],[Belastbaar loon]]-INDIRECT(ADDRESS(ROW()-1,COLUMN(A:A))))</f>
        <v>10</v>
      </c>
      <c r="K860" s="6">
        <f ca="1">Table1[[#This Row],[Netto loon]]-Table1[[#This Row],[Netto vorige schijf]]</f>
        <v>9.1462000000010448</v>
      </c>
      <c r="L860" s="2">
        <f ca="1">(Table1[[#This Row],[Bruto tov vorige schijf]]-Table1[[#This Row],[Netto tov vorige schijf]])/MAX(Table1[[#This Row],[Bruto tov vorige schijf]],1)</f>
        <v>8.5379999999895512E-2</v>
      </c>
    </row>
    <row r="861" spans="1:12" x14ac:dyDescent="0.25">
      <c r="A861" s="14">
        <v>16431</v>
      </c>
      <c r="B861" s="6">
        <f>LoonHeffing2020(Table1[[#This Row],[Belastbaar loon]])</f>
        <v>6136.9785000000002</v>
      </c>
      <c r="C861" s="6">
        <f>AlgemeneHeffingsKorting2020(Table1[[#This Row],[Belastbaar loon]])</f>
        <v>2711</v>
      </c>
      <c r="D861" s="14">
        <f>ArbeidsKorting2020(Table1[[#This Row],[Belastbaar loon]])</f>
        <v>2154.6612</v>
      </c>
      <c r="E861" s="14">
        <f>MAX(Table1[[#This Row],[Loonheffing]]-Table1[[#This Row],[Algemene Heffingskorting]]-Table1[[#This Row],[Arbeidskorting]],0)</f>
        <v>1271.3173000000002</v>
      </c>
      <c r="F861" s="6">
        <f>Table1[[#This Row],[Belastbaar loon]]-Table1[[#This Row],[Belasting]]</f>
        <v>15159.682699999999</v>
      </c>
      <c r="G861" s="2">
        <f>(Table1[[#This Row],[Belastbaar loon]]-Table1[[#This Row],[Netto loon]])/Table1[[#This Row],[Belastbaar loon]]</f>
        <v>7.7373093542693727E-2</v>
      </c>
      <c r="H861" s="14">
        <f t="shared" ca="1" si="8"/>
        <v>1270.4634999999998</v>
      </c>
      <c r="I861" s="14">
        <f ca="1">IF(ROW()=2, Table1[[#This Row],[Netto loon]], INDIRECT(ADDRESS(ROW()-1,COLUMN(F:F))))</f>
        <v>15150.5365</v>
      </c>
      <c r="J861" s="6">
        <f ca="1">IF(ROW()=2, 0, Table1[[#This Row],[Belastbaar loon]]-INDIRECT(ADDRESS(ROW()-1,COLUMN(A:A))))</f>
        <v>10</v>
      </c>
      <c r="K861" s="6">
        <f ca="1">Table1[[#This Row],[Netto loon]]-Table1[[#This Row],[Netto vorige schijf]]</f>
        <v>9.1461999999992258</v>
      </c>
      <c r="L861" s="2">
        <f ca="1">(Table1[[#This Row],[Bruto tov vorige schijf]]-Table1[[#This Row],[Netto tov vorige schijf]])/MAX(Table1[[#This Row],[Bruto tov vorige schijf]],1)</f>
        <v>8.5380000000077422E-2</v>
      </c>
    </row>
    <row r="862" spans="1:12" x14ac:dyDescent="0.25">
      <c r="A862" s="14">
        <v>16441</v>
      </c>
      <c r="B862" s="6">
        <f>LoonHeffing2020(Table1[[#This Row],[Belastbaar loon]])</f>
        <v>6140.7134999999998</v>
      </c>
      <c r="C862" s="6">
        <f>AlgemeneHeffingsKorting2020(Table1[[#This Row],[Belastbaar loon]])</f>
        <v>2711</v>
      </c>
      <c r="D862" s="14">
        <f>ArbeidsKorting2020(Table1[[#This Row],[Belastbaar loon]])</f>
        <v>2157.5423999999998</v>
      </c>
      <c r="E862" s="14">
        <f>MAX(Table1[[#This Row],[Loonheffing]]-Table1[[#This Row],[Algemene Heffingskorting]]-Table1[[#This Row],[Arbeidskorting]],0)</f>
        <v>1272.1711</v>
      </c>
      <c r="F862" s="6">
        <f>Table1[[#This Row],[Belastbaar loon]]-Table1[[#This Row],[Belasting]]</f>
        <v>15168.8289</v>
      </c>
      <c r="G862" s="2">
        <f>(Table1[[#This Row],[Belastbaar loon]]-Table1[[#This Row],[Netto loon]])/Table1[[#This Row],[Belastbaar loon]]</f>
        <v>7.7377963627516547E-2</v>
      </c>
      <c r="H862" s="14">
        <f t="shared" ca="1" si="8"/>
        <v>1271.3173000000002</v>
      </c>
      <c r="I862" s="14">
        <f ca="1">IF(ROW()=2, Table1[[#This Row],[Netto loon]], INDIRECT(ADDRESS(ROW()-1,COLUMN(F:F))))</f>
        <v>15159.682699999999</v>
      </c>
      <c r="J862" s="6">
        <f ca="1">IF(ROW()=2, 0, Table1[[#This Row],[Belastbaar loon]]-INDIRECT(ADDRESS(ROW()-1,COLUMN(A:A))))</f>
        <v>10</v>
      </c>
      <c r="K862" s="6">
        <f ca="1">Table1[[#This Row],[Netto loon]]-Table1[[#This Row],[Netto vorige schijf]]</f>
        <v>9.1462000000010448</v>
      </c>
      <c r="L862" s="2">
        <f ca="1">(Table1[[#This Row],[Bruto tov vorige schijf]]-Table1[[#This Row],[Netto tov vorige schijf]])/MAX(Table1[[#This Row],[Bruto tov vorige schijf]],1)</f>
        <v>8.5379999999895512E-2</v>
      </c>
    </row>
    <row r="863" spans="1:12" x14ac:dyDescent="0.25">
      <c r="A863" s="14">
        <v>16451</v>
      </c>
      <c r="B863" s="6">
        <f>LoonHeffing2020(Table1[[#This Row],[Belastbaar loon]])</f>
        <v>6144.4485000000004</v>
      </c>
      <c r="C863" s="6">
        <f>AlgemeneHeffingsKorting2020(Table1[[#This Row],[Belastbaar loon]])</f>
        <v>2711</v>
      </c>
      <c r="D863" s="14">
        <f>ArbeidsKorting2020(Table1[[#This Row],[Belastbaar loon]])</f>
        <v>2160.4236000000001</v>
      </c>
      <c r="E863" s="14">
        <f>MAX(Table1[[#This Row],[Loonheffing]]-Table1[[#This Row],[Algemene Heffingskorting]]-Table1[[#This Row],[Arbeidskorting]],0)</f>
        <v>1273.0249000000003</v>
      </c>
      <c r="F863" s="6">
        <f>Table1[[#This Row],[Belastbaar loon]]-Table1[[#This Row],[Belasting]]</f>
        <v>15177.9751</v>
      </c>
      <c r="G863" s="2">
        <f>(Table1[[#This Row],[Belastbaar loon]]-Table1[[#This Row],[Netto loon]])/Table1[[#This Row],[Belastbaar loon]]</f>
        <v>7.7382827791623629E-2</v>
      </c>
      <c r="H863" s="14">
        <f t="shared" ca="1" si="8"/>
        <v>1272.1711</v>
      </c>
      <c r="I863" s="14">
        <f ca="1">IF(ROW()=2, Table1[[#This Row],[Netto loon]], INDIRECT(ADDRESS(ROW()-1,COLUMN(F:F))))</f>
        <v>15168.8289</v>
      </c>
      <c r="J863" s="6">
        <f ca="1">IF(ROW()=2, 0, Table1[[#This Row],[Belastbaar loon]]-INDIRECT(ADDRESS(ROW()-1,COLUMN(A:A))))</f>
        <v>10</v>
      </c>
      <c r="K863" s="6">
        <f ca="1">Table1[[#This Row],[Netto loon]]-Table1[[#This Row],[Netto vorige schijf]]</f>
        <v>9.1461999999992258</v>
      </c>
      <c r="L863" s="2">
        <f ca="1">(Table1[[#This Row],[Bruto tov vorige schijf]]-Table1[[#This Row],[Netto tov vorige schijf]])/MAX(Table1[[#This Row],[Bruto tov vorige schijf]],1)</f>
        <v>8.5380000000077422E-2</v>
      </c>
    </row>
    <row r="864" spans="1:12" x14ac:dyDescent="0.25">
      <c r="A864" s="14">
        <v>16461</v>
      </c>
      <c r="B864" s="6">
        <f>LoonHeffing2020(Table1[[#This Row],[Belastbaar loon]])</f>
        <v>6148.1835000000001</v>
      </c>
      <c r="C864" s="6">
        <f>AlgemeneHeffingsKorting2020(Table1[[#This Row],[Belastbaar loon]])</f>
        <v>2711</v>
      </c>
      <c r="D864" s="14">
        <f>ArbeidsKorting2020(Table1[[#This Row],[Belastbaar loon]])</f>
        <v>2163.3047999999999</v>
      </c>
      <c r="E864" s="14">
        <f>MAX(Table1[[#This Row],[Loonheffing]]-Table1[[#This Row],[Algemene Heffingskorting]]-Table1[[#This Row],[Arbeidskorting]],0)</f>
        <v>1273.8787000000002</v>
      </c>
      <c r="F864" s="6">
        <f>Table1[[#This Row],[Belastbaar loon]]-Table1[[#This Row],[Belasting]]</f>
        <v>15187.121299999999</v>
      </c>
      <c r="G864" s="2">
        <f>(Table1[[#This Row],[Belastbaar loon]]-Table1[[#This Row],[Netto loon]])/Table1[[#This Row],[Belastbaar loon]]</f>
        <v>7.7387686045805301E-2</v>
      </c>
      <c r="H864" s="14">
        <f t="shared" ca="1" si="8"/>
        <v>1273.0249000000003</v>
      </c>
      <c r="I864" s="14">
        <f ca="1">IF(ROW()=2, Table1[[#This Row],[Netto loon]], INDIRECT(ADDRESS(ROW()-1,COLUMN(F:F))))</f>
        <v>15177.9751</v>
      </c>
      <c r="J864" s="6">
        <f ca="1">IF(ROW()=2, 0, Table1[[#This Row],[Belastbaar loon]]-INDIRECT(ADDRESS(ROW()-1,COLUMN(A:A))))</f>
        <v>10</v>
      </c>
      <c r="K864" s="6">
        <f ca="1">Table1[[#This Row],[Netto loon]]-Table1[[#This Row],[Netto vorige schijf]]</f>
        <v>9.1461999999992258</v>
      </c>
      <c r="L864" s="2">
        <f ca="1">(Table1[[#This Row],[Bruto tov vorige schijf]]-Table1[[#This Row],[Netto tov vorige schijf]])/MAX(Table1[[#This Row],[Bruto tov vorige schijf]],1)</f>
        <v>8.5380000000077422E-2</v>
      </c>
    </row>
    <row r="865" spans="1:12" x14ac:dyDescent="0.25">
      <c r="A865" s="14">
        <v>16471</v>
      </c>
      <c r="B865" s="6">
        <f>LoonHeffing2020(Table1[[#This Row],[Belastbaar loon]])</f>
        <v>6151.9184999999998</v>
      </c>
      <c r="C865" s="6">
        <f>AlgemeneHeffingsKorting2020(Table1[[#This Row],[Belastbaar loon]])</f>
        <v>2711</v>
      </c>
      <c r="D865" s="14">
        <f>ArbeidsKorting2020(Table1[[#This Row],[Belastbaar loon]])</f>
        <v>2166.1859999999997</v>
      </c>
      <c r="E865" s="14">
        <f>MAX(Table1[[#This Row],[Loonheffing]]-Table1[[#This Row],[Algemene Heffingskorting]]-Table1[[#This Row],[Arbeidskorting]],0)</f>
        <v>1274.7325000000001</v>
      </c>
      <c r="F865" s="6">
        <f>Table1[[#This Row],[Belastbaar loon]]-Table1[[#This Row],[Belasting]]</f>
        <v>15196.2675</v>
      </c>
      <c r="G865" s="2">
        <f>(Table1[[#This Row],[Belastbaar loon]]-Table1[[#This Row],[Netto loon]])/Table1[[#This Row],[Belastbaar loon]]</f>
        <v>7.7392538400825703E-2</v>
      </c>
      <c r="H865" s="14">
        <f t="shared" ca="1" si="8"/>
        <v>1273.8787000000002</v>
      </c>
      <c r="I865" s="14">
        <f ca="1">IF(ROW()=2, Table1[[#This Row],[Netto loon]], INDIRECT(ADDRESS(ROW()-1,COLUMN(F:F))))</f>
        <v>15187.121299999999</v>
      </c>
      <c r="J865" s="6">
        <f ca="1">IF(ROW()=2, 0, Table1[[#This Row],[Belastbaar loon]]-INDIRECT(ADDRESS(ROW()-1,COLUMN(A:A))))</f>
        <v>10</v>
      </c>
      <c r="K865" s="6">
        <f ca="1">Table1[[#This Row],[Netto loon]]-Table1[[#This Row],[Netto vorige schijf]]</f>
        <v>9.1462000000010448</v>
      </c>
      <c r="L865" s="2">
        <f ca="1">(Table1[[#This Row],[Bruto tov vorige schijf]]-Table1[[#This Row],[Netto tov vorige schijf]])/MAX(Table1[[#This Row],[Bruto tov vorige schijf]],1)</f>
        <v>8.5379999999895512E-2</v>
      </c>
    </row>
    <row r="866" spans="1:12" x14ac:dyDescent="0.25">
      <c r="A866" s="14">
        <v>16481</v>
      </c>
      <c r="B866" s="6">
        <f>LoonHeffing2020(Table1[[#This Row],[Belastbaar loon]])</f>
        <v>6155.6535000000003</v>
      </c>
      <c r="C866" s="6">
        <f>AlgemeneHeffingsKorting2020(Table1[[#This Row],[Belastbaar loon]])</f>
        <v>2711</v>
      </c>
      <c r="D866" s="14">
        <f>ArbeidsKorting2020(Table1[[#This Row],[Belastbaar loon]])</f>
        <v>2169.0672</v>
      </c>
      <c r="E866" s="14">
        <f>MAX(Table1[[#This Row],[Loonheffing]]-Table1[[#This Row],[Algemene Heffingskorting]]-Table1[[#This Row],[Arbeidskorting]],0)</f>
        <v>1275.5863000000004</v>
      </c>
      <c r="F866" s="6">
        <f>Table1[[#This Row],[Belastbaar loon]]-Table1[[#This Row],[Belasting]]</f>
        <v>15205.413699999999</v>
      </c>
      <c r="G866" s="2">
        <f>(Table1[[#This Row],[Belastbaar loon]]-Table1[[#This Row],[Netto loon]])/Table1[[#This Row],[Belastbaar loon]]</f>
        <v>7.7397384867423147E-2</v>
      </c>
      <c r="H866" s="14">
        <f t="shared" ca="1" si="8"/>
        <v>1274.7325000000001</v>
      </c>
      <c r="I866" s="14">
        <f ca="1">IF(ROW()=2, Table1[[#This Row],[Netto loon]], INDIRECT(ADDRESS(ROW()-1,COLUMN(F:F))))</f>
        <v>15196.2675</v>
      </c>
      <c r="J866" s="6">
        <f ca="1">IF(ROW()=2, 0, Table1[[#This Row],[Belastbaar loon]]-INDIRECT(ADDRESS(ROW()-1,COLUMN(A:A))))</f>
        <v>10</v>
      </c>
      <c r="K866" s="6">
        <f ca="1">Table1[[#This Row],[Netto loon]]-Table1[[#This Row],[Netto vorige schijf]]</f>
        <v>9.1461999999992258</v>
      </c>
      <c r="L866" s="2">
        <f ca="1">(Table1[[#This Row],[Bruto tov vorige schijf]]-Table1[[#This Row],[Netto tov vorige schijf]])/MAX(Table1[[#This Row],[Bruto tov vorige schijf]],1)</f>
        <v>8.5380000000077422E-2</v>
      </c>
    </row>
    <row r="867" spans="1:12" x14ac:dyDescent="0.25">
      <c r="A867" s="14">
        <v>16491</v>
      </c>
      <c r="B867" s="6">
        <f>LoonHeffing2020(Table1[[#This Row],[Belastbaar loon]])</f>
        <v>6159.3885</v>
      </c>
      <c r="C867" s="6">
        <f>AlgemeneHeffingsKorting2020(Table1[[#This Row],[Belastbaar loon]])</f>
        <v>2711</v>
      </c>
      <c r="D867" s="14">
        <f>ArbeidsKorting2020(Table1[[#This Row],[Belastbaar loon]])</f>
        <v>2171.9483999999998</v>
      </c>
      <c r="E867" s="14">
        <f>MAX(Table1[[#This Row],[Loonheffing]]-Table1[[#This Row],[Algemene Heffingskorting]]-Table1[[#This Row],[Arbeidskorting]],0)</f>
        <v>1276.4401000000003</v>
      </c>
      <c r="F867" s="6">
        <f>Table1[[#This Row],[Belastbaar loon]]-Table1[[#This Row],[Belasting]]</f>
        <v>15214.5599</v>
      </c>
      <c r="G867" s="2">
        <f>(Table1[[#This Row],[Belastbaar loon]]-Table1[[#This Row],[Netto loon]])/Table1[[#This Row],[Belastbaar loon]]</f>
        <v>7.7402225456309495E-2</v>
      </c>
      <c r="H867" s="14">
        <f t="shared" ca="1" si="8"/>
        <v>1275.5863000000004</v>
      </c>
      <c r="I867" s="14">
        <f ca="1">IF(ROW()=2, Table1[[#This Row],[Netto loon]], INDIRECT(ADDRESS(ROW()-1,COLUMN(F:F))))</f>
        <v>15205.413699999999</v>
      </c>
      <c r="J867" s="6">
        <f ca="1">IF(ROW()=2, 0, Table1[[#This Row],[Belastbaar loon]]-INDIRECT(ADDRESS(ROW()-1,COLUMN(A:A))))</f>
        <v>10</v>
      </c>
      <c r="K867" s="6">
        <f ca="1">Table1[[#This Row],[Netto loon]]-Table1[[#This Row],[Netto vorige schijf]]</f>
        <v>9.1462000000010448</v>
      </c>
      <c r="L867" s="2">
        <f ca="1">(Table1[[#This Row],[Bruto tov vorige schijf]]-Table1[[#This Row],[Netto tov vorige schijf]])/MAX(Table1[[#This Row],[Bruto tov vorige schijf]],1)</f>
        <v>8.5379999999895512E-2</v>
      </c>
    </row>
    <row r="868" spans="1:12" x14ac:dyDescent="0.25">
      <c r="A868" s="14">
        <v>16501</v>
      </c>
      <c r="B868" s="6">
        <f>LoonHeffing2020(Table1[[#This Row],[Belastbaar loon]])</f>
        <v>6163.1234999999997</v>
      </c>
      <c r="C868" s="6">
        <f>AlgemeneHeffingsKorting2020(Table1[[#This Row],[Belastbaar loon]])</f>
        <v>2711</v>
      </c>
      <c r="D868" s="14">
        <f>ArbeidsKorting2020(Table1[[#This Row],[Belastbaar loon]])</f>
        <v>2174.8296</v>
      </c>
      <c r="E868" s="14">
        <f>MAX(Table1[[#This Row],[Loonheffing]]-Table1[[#This Row],[Algemene Heffingskorting]]-Table1[[#This Row],[Arbeidskorting]],0)</f>
        <v>1277.2938999999997</v>
      </c>
      <c r="F868" s="6">
        <f>Table1[[#This Row],[Belastbaar loon]]-Table1[[#This Row],[Belasting]]</f>
        <v>15223.706099999999</v>
      </c>
      <c r="G868" s="2">
        <f>(Table1[[#This Row],[Belastbaar loon]]-Table1[[#This Row],[Netto loon]])/Table1[[#This Row],[Belastbaar loon]]</f>
        <v>7.7407060178171061E-2</v>
      </c>
      <c r="H868" s="14">
        <f t="shared" ca="1" si="8"/>
        <v>1276.4401000000003</v>
      </c>
      <c r="I868" s="14">
        <f ca="1">IF(ROW()=2, Table1[[#This Row],[Netto loon]], INDIRECT(ADDRESS(ROW()-1,COLUMN(F:F))))</f>
        <v>15214.5599</v>
      </c>
      <c r="J868" s="6">
        <f ca="1">IF(ROW()=2, 0, Table1[[#This Row],[Belastbaar loon]]-INDIRECT(ADDRESS(ROW()-1,COLUMN(A:A))))</f>
        <v>10</v>
      </c>
      <c r="K868" s="6">
        <f ca="1">Table1[[#This Row],[Netto loon]]-Table1[[#This Row],[Netto vorige schijf]]</f>
        <v>9.1461999999992258</v>
      </c>
      <c r="L868" s="2">
        <f ca="1">(Table1[[#This Row],[Bruto tov vorige schijf]]-Table1[[#This Row],[Netto tov vorige schijf]])/MAX(Table1[[#This Row],[Bruto tov vorige schijf]],1)</f>
        <v>8.5380000000077422E-2</v>
      </c>
    </row>
    <row r="869" spans="1:12" x14ac:dyDescent="0.25">
      <c r="A869" s="14">
        <v>16511</v>
      </c>
      <c r="B869" s="6">
        <f>LoonHeffing2020(Table1[[#This Row],[Belastbaar loon]])</f>
        <v>6166.8585000000003</v>
      </c>
      <c r="C869" s="6">
        <f>AlgemeneHeffingsKorting2020(Table1[[#This Row],[Belastbaar loon]])</f>
        <v>2711</v>
      </c>
      <c r="D869" s="14">
        <f>ArbeidsKorting2020(Table1[[#This Row],[Belastbaar loon]])</f>
        <v>2177.7107999999998</v>
      </c>
      <c r="E869" s="14">
        <f>MAX(Table1[[#This Row],[Loonheffing]]-Table1[[#This Row],[Algemene Heffingskorting]]-Table1[[#This Row],[Arbeidskorting]],0)</f>
        <v>1278.1477000000004</v>
      </c>
      <c r="F869" s="6">
        <f>Table1[[#This Row],[Belastbaar loon]]-Table1[[#This Row],[Belasting]]</f>
        <v>15232.852299999999</v>
      </c>
      <c r="G869" s="2">
        <f>(Table1[[#This Row],[Belastbaar loon]]-Table1[[#This Row],[Netto loon]])/Table1[[#This Row],[Belastbaar loon]]</f>
        <v>7.7411889043667942E-2</v>
      </c>
      <c r="H869" s="14">
        <f t="shared" ca="1" si="8"/>
        <v>1277.2938999999997</v>
      </c>
      <c r="I869" s="14">
        <f ca="1">IF(ROW()=2, Table1[[#This Row],[Netto loon]], INDIRECT(ADDRESS(ROW()-1,COLUMN(F:F))))</f>
        <v>15223.706099999999</v>
      </c>
      <c r="J869" s="6">
        <f ca="1">IF(ROW()=2, 0, Table1[[#This Row],[Belastbaar loon]]-INDIRECT(ADDRESS(ROW()-1,COLUMN(A:A))))</f>
        <v>10</v>
      </c>
      <c r="K869" s="6">
        <f ca="1">Table1[[#This Row],[Netto loon]]-Table1[[#This Row],[Netto vorige schijf]]</f>
        <v>9.1461999999992258</v>
      </c>
      <c r="L869" s="2">
        <f ca="1">(Table1[[#This Row],[Bruto tov vorige schijf]]-Table1[[#This Row],[Netto tov vorige schijf]])/MAX(Table1[[#This Row],[Bruto tov vorige schijf]],1)</f>
        <v>8.5380000000077422E-2</v>
      </c>
    </row>
    <row r="870" spans="1:12" x14ac:dyDescent="0.25">
      <c r="A870" s="14">
        <v>16521</v>
      </c>
      <c r="B870" s="6">
        <f>LoonHeffing2020(Table1[[#This Row],[Belastbaar loon]])</f>
        <v>6170.5934999999999</v>
      </c>
      <c r="C870" s="6">
        <f>AlgemeneHeffingsKorting2020(Table1[[#This Row],[Belastbaar loon]])</f>
        <v>2711</v>
      </c>
      <c r="D870" s="14">
        <f>ArbeidsKorting2020(Table1[[#This Row],[Belastbaar loon]])</f>
        <v>2180.5920000000001</v>
      </c>
      <c r="E870" s="14">
        <f>MAX(Table1[[#This Row],[Loonheffing]]-Table1[[#This Row],[Algemene Heffingskorting]]-Table1[[#This Row],[Arbeidskorting]],0)</f>
        <v>1279.0014999999999</v>
      </c>
      <c r="F870" s="6">
        <f>Table1[[#This Row],[Belastbaar loon]]-Table1[[#This Row],[Belasting]]</f>
        <v>15241.9985</v>
      </c>
      <c r="G870" s="2">
        <f>(Table1[[#This Row],[Belastbaar loon]]-Table1[[#This Row],[Netto loon]])/Table1[[#This Row],[Belastbaar loon]]</f>
        <v>7.7416712063434437E-2</v>
      </c>
      <c r="H870" s="14">
        <f t="shared" ca="1" si="8"/>
        <v>1278.1477000000004</v>
      </c>
      <c r="I870" s="14">
        <f ca="1">IF(ROW()=2, Table1[[#This Row],[Netto loon]], INDIRECT(ADDRESS(ROW()-1,COLUMN(F:F))))</f>
        <v>15232.852299999999</v>
      </c>
      <c r="J870" s="6">
        <f ca="1">IF(ROW()=2, 0, Table1[[#This Row],[Belastbaar loon]]-INDIRECT(ADDRESS(ROW()-1,COLUMN(A:A))))</f>
        <v>10</v>
      </c>
      <c r="K870" s="6">
        <f ca="1">Table1[[#This Row],[Netto loon]]-Table1[[#This Row],[Netto vorige schijf]]</f>
        <v>9.1462000000010448</v>
      </c>
      <c r="L870" s="2">
        <f ca="1">(Table1[[#This Row],[Bruto tov vorige schijf]]-Table1[[#This Row],[Netto tov vorige schijf]])/MAX(Table1[[#This Row],[Bruto tov vorige schijf]],1)</f>
        <v>8.5379999999895512E-2</v>
      </c>
    </row>
    <row r="871" spans="1:12" x14ac:dyDescent="0.25">
      <c r="A871" s="14">
        <v>16531</v>
      </c>
      <c r="B871" s="6">
        <f>LoonHeffing2020(Table1[[#This Row],[Belastbaar loon]])</f>
        <v>6174.3284999999996</v>
      </c>
      <c r="C871" s="6">
        <f>AlgemeneHeffingsKorting2020(Table1[[#This Row],[Belastbaar loon]])</f>
        <v>2711</v>
      </c>
      <c r="D871" s="14">
        <f>ArbeidsKorting2020(Table1[[#This Row],[Belastbaar loon]])</f>
        <v>2183.4731999999999</v>
      </c>
      <c r="E871" s="14">
        <f>MAX(Table1[[#This Row],[Loonheffing]]-Table1[[#This Row],[Algemene Heffingskorting]]-Table1[[#This Row],[Arbeidskorting]],0)</f>
        <v>1279.8552999999997</v>
      </c>
      <c r="F871" s="6">
        <f>Table1[[#This Row],[Belastbaar loon]]-Table1[[#This Row],[Belasting]]</f>
        <v>15251.144700000001</v>
      </c>
      <c r="G871" s="2">
        <f>(Table1[[#This Row],[Belastbaar loon]]-Table1[[#This Row],[Netto loon]])/Table1[[#This Row],[Belastbaar loon]]</f>
        <v>7.7421529248079324E-2</v>
      </c>
      <c r="H871" s="14">
        <f t="shared" ca="1" si="8"/>
        <v>1279.0014999999999</v>
      </c>
      <c r="I871" s="14">
        <f ca="1">IF(ROW()=2, Table1[[#This Row],[Netto loon]], INDIRECT(ADDRESS(ROW()-1,COLUMN(F:F))))</f>
        <v>15241.9985</v>
      </c>
      <c r="J871" s="6">
        <f ca="1">IF(ROW()=2, 0, Table1[[#This Row],[Belastbaar loon]]-INDIRECT(ADDRESS(ROW()-1,COLUMN(A:A))))</f>
        <v>10</v>
      </c>
      <c r="K871" s="6">
        <f ca="1">Table1[[#This Row],[Netto loon]]-Table1[[#This Row],[Netto vorige schijf]]</f>
        <v>9.1462000000010448</v>
      </c>
      <c r="L871" s="2">
        <f ca="1">(Table1[[#This Row],[Bruto tov vorige schijf]]-Table1[[#This Row],[Netto tov vorige schijf]])/MAX(Table1[[#This Row],[Bruto tov vorige schijf]],1)</f>
        <v>8.5379999999895512E-2</v>
      </c>
    </row>
    <row r="872" spans="1:12" x14ac:dyDescent="0.25">
      <c r="A872" s="14">
        <v>16541</v>
      </c>
      <c r="B872" s="6">
        <f>LoonHeffing2020(Table1[[#This Row],[Belastbaar loon]])</f>
        <v>6178.0635000000002</v>
      </c>
      <c r="C872" s="6">
        <f>AlgemeneHeffingsKorting2020(Table1[[#This Row],[Belastbaar loon]])</f>
        <v>2711</v>
      </c>
      <c r="D872" s="14">
        <f>ArbeidsKorting2020(Table1[[#This Row],[Belastbaar loon]])</f>
        <v>2186.3543999999997</v>
      </c>
      <c r="E872" s="14">
        <f>MAX(Table1[[#This Row],[Loonheffing]]-Table1[[#This Row],[Algemene Heffingskorting]]-Table1[[#This Row],[Arbeidskorting]],0)</f>
        <v>1280.7091000000005</v>
      </c>
      <c r="F872" s="6">
        <f>Table1[[#This Row],[Belastbaar loon]]-Table1[[#This Row],[Belasting]]</f>
        <v>15260.2909</v>
      </c>
      <c r="G872" s="2">
        <f>(Table1[[#This Row],[Belastbaar loon]]-Table1[[#This Row],[Netto loon]])/Table1[[#This Row],[Belastbaar loon]]</f>
        <v>7.742634060818572E-2</v>
      </c>
      <c r="H872" s="14">
        <f t="shared" ca="1" si="8"/>
        <v>1279.8552999999997</v>
      </c>
      <c r="I872" s="14">
        <f ca="1">IF(ROW()=2, Table1[[#This Row],[Netto loon]], INDIRECT(ADDRESS(ROW()-1,COLUMN(F:F))))</f>
        <v>15251.144700000001</v>
      </c>
      <c r="J872" s="6">
        <f ca="1">IF(ROW()=2, 0, Table1[[#This Row],[Belastbaar loon]]-INDIRECT(ADDRESS(ROW()-1,COLUMN(A:A))))</f>
        <v>10</v>
      </c>
      <c r="K872" s="6">
        <f ca="1">Table1[[#This Row],[Netto loon]]-Table1[[#This Row],[Netto vorige schijf]]</f>
        <v>9.1461999999992258</v>
      </c>
      <c r="L872" s="2">
        <f ca="1">(Table1[[#This Row],[Bruto tov vorige schijf]]-Table1[[#This Row],[Netto tov vorige schijf]])/MAX(Table1[[#This Row],[Bruto tov vorige schijf]],1)</f>
        <v>8.5380000000077422E-2</v>
      </c>
    </row>
    <row r="873" spans="1:12" x14ac:dyDescent="0.25">
      <c r="A873" s="14">
        <v>16551</v>
      </c>
      <c r="B873" s="6">
        <f>LoonHeffing2020(Table1[[#This Row],[Belastbaar loon]])</f>
        <v>6181.7984999999999</v>
      </c>
      <c r="C873" s="6">
        <f>AlgemeneHeffingsKorting2020(Table1[[#This Row],[Belastbaar loon]])</f>
        <v>2711</v>
      </c>
      <c r="D873" s="14">
        <f>ArbeidsKorting2020(Table1[[#This Row],[Belastbaar loon]])</f>
        <v>2189.2356</v>
      </c>
      <c r="E873" s="14">
        <f>MAX(Table1[[#This Row],[Loonheffing]]-Table1[[#This Row],[Algemene Heffingskorting]]-Table1[[#This Row],[Arbeidskorting]],0)</f>
        <v>1281.5628999999999</v>
      </c>
      <c r="F873" s="6">
        <f>Table1[[#This Row],[Belastbaar loon]]-Table1[[#This Row],[Belasting]]</f>
        <v>15269.437099999999</v>
      </c>
      <c r="G873" s="2">
        <f>(Table1[[#This Row],[Belastbaar loon]]-Table1[[#This Row],[Netto loon]])/Table1[[#This Row],[Belastbaar loon]]</f>
        <v>7.7431146154310973E-2</v>
      </c>
      <c r="H873" s="14">
        <f t="shared" ca="1" si="8"/>
        <v>1280.7091000000005</v>
      </c>
      <c r="I873" s="14">
        <f ca="1">IF(ROW()=2, Table1[[#This Row],[Netto loon]], INDIRECT(ADDRESS(ROW()-1,COLUMN(F:F))))</f>
        <v>15260.2909</v>
      </c>
      <c r="J873" s="6">
        <f ca="1">IF(ROW()=2, 0, Table1[[#This Row],[Belastbaar loon]]-INDIRECT(ADDRESS(ROW()-1,COLUMN(A:A))))</f>
        <v>10</v>
      </c>
      <c r="K873" s="6">
        <f ca="1">Table1[[#This Row],[Netto loon]]-Table1[[#This Row],[Netto vorige schijf]]</f>
        <v>9.1461999999992258</v>
      </c>
      <c r="L873" s="2">
        <f ca="1">(Table1[[#This Row],[Bruto tov vorige schijf]]-Table1[[#This Row],[Netto tov vorige schijf]])/MAX(Table1[[#This Row],[Bruto tov vorige schijf]],1)</f>
        <v>8.5380000000077422E-2</v>
      </c>
    </row>
    <row r="874" spans="1:12" x14ac:dyDescent="0.25">
      <c r="A874" s="14">
        <v>16561</v>
      </c>
      <c r="B874" s="6">
        <f>LoonHeffing2020(Table1[[#This Row],[Belastbaar loon]])</f>
        <v>6185.5334999999995</v>
      </c>
      <c r="C874" s="6">
        <f>AlgemeneHeffingsKorting2020(Table1[[#This Row],[Belastbaar loon]])</f>
        <v>2711</v>
      </c>
      <c r="D874" s="14">
        <f>ArbeidsKorting2020(Table1[[#This Row],[Belastbaar loon]])</f>
        <v>2192.1167999999998</v>
      </c>
      <c r="E874" s="14">
        <f>MAX(Table1[[#This Row],[Loonheffing]]-Table1[[#This Row],[Algemene Heffingskorting]]-Table1[[#This Row],[Arbeidskorting]],0)</f>
        <v>1282.4166999999998</v>
      </c>
      <c r="F874" s="6">
        <f>Table1[[#This Row],[Belastbaar loon]]-Table1[[#This Row],[Belasting]]</f>
        <v>15278.5833</v>
      </c>
      <c r="G874" s="2">
        <f>(Table1[[#This Row],[Belastbaar loon]]-Table1[[#This Row],[Netto loon]])/Table1[[#This Row],[Belastbaar loon]]</f>
        <v>7.743594589698688E-2</v>
      </c>
      <c r="H874" s="14">
        <f t="shared" ca="1" si="8"/>
        <v>1281.5628999999999</v>
      </c>
      <c r="I874" s="14">
        <f ca="1">IF(ROW()=2, Table1[[#This Row],[Netto loon]], INDIRECT(ADDRESS(ROW()-1,COLUMN(F:F))))</f>
        <v>15269.437099999999</v>
      </c>
      <c r="J874" s="6">
        <f ca="1">IF(ROW()=2, 0, Table1[[#This Row],[Belastbaar loon]]-INDIRECT(ADDRESS(ROW()-1,COLUMN(A:A))))</f>
        <v>10</v>
      </c>
      <c r="K874" s="6">
        <f ca="1">Table1[[#This Row],[Netto loon]]-Table1[[#This Row],[Netto vorige schijf]]</f>
        <v>9.1462000000010448</v>
      </c>
      <c r="L874" s="2">
        <f ca="1">(Table1[[#This Row],[Bruto tov vorige schijf]]-Table1[[#This Row],[Netto tov vorige schijf]])/MAX(Table1[[#This Row],[Bruto tov vorige schijf]],1)</f>
        <v>8.5379999999895512E-2</v>
      </c>
    </row>
    <row r="875" spans="1:12" x14ac:dyDescent="0.25">
      <c r="A875" s="14">
        <v>16571</v>
      </c>
      <c r="B875" s="6">
        <f>LoonHeffing2020(Table1[[#This Row],[Belastbaar loon]])</f>
        <v>6189.2685000000001</v>
      </c>
      <c r="C875" s="6">
        <f>AlgemeneHeffingsKorting2020(Table1[[#This Row],[Belastbaar loon]])</f>
        <v>2711</v>
      </c>
      <c r="D875" s="14">
        <f>ArbeidsKorting2020(Table1[[#This Row],[Belastbaar loon]])</f>
        <v>2194.998</v>
      </c>
      <c r="E875" s="14">
        <f>MAX(Table1[[#This Row],[Loonheffing]]-Table1[[#This Row],[Algemene Heffingskorting]]-Table1[[#This Row],[Arbeidskorting]],0)</f>
        <v>1283.2705000000001</v>
      </c>
      <c r="F875" s="6">
        <f>Table1[[#This Row],[Belastbaar loon]]-Table1[[#This Row],[Belasting]]</f>
        <v>15287.729499999999</v>
      </c>
      <c r="G875" s="2">
        <f>(Table1[[#This Row],[Belastbaar loon]]-Table1[[#This Row],[Netto loon]])/Table1[[#This Row],[Belastbaar loon]]</f>
        <v>7.7440739846720202E-2</v>
      </c>
      <c r="H875" s="14">
        <f t="shared" ca="1" si="8"/>
        <v>1282.4166999999998</v>
      </c>
      <c r="I875" s="14">
        <f ca="1">IF(ROW()=2, Table1[[#This Row],[Netto loon]], INDIRECT(ADDRESS(ROW()-1,COLUMN(F:F))))</f>
        <v>15278.5833</v>
      </c>
      <c r="J875" s="6">
        <f ca="1">IF(ROW()=2, 0, Table1[[#This Row],[Belastbaar loon]]-INDIRECT(ADDRESS(ROW()-1,COLUMN(A:A))))</f>
        <v>10</v>
      </c>
      <c r="K875" s="6">
        <f ca="1">Table1[[#This Row],[Netto loon]]-Table1[[#This Row],[Netto vorige schijf]]</f>
        <v>9.1461999999992258</v>
      </c>
      <c r="L875" s="2">
        <f ca="1">(Table1[[#This Row],[Bruto tov vorige schijf]]-Table1[[#This Row],[Netto tov vorige schijf]])/MAX(Table1[[#This Row],[Bruto tov vorige schijf]],1)</f>
        <v>8.5380000000077422E-2</v>
      </c>
    </row>
    <row r="876" spans="1:12" x14ac:dyDescent="0.25">
      <c r="A876" s="14">
        <v>16581</v>
      </c>
      <c r="B876" s="6">
        <f>LoonHeffing2020(Table1[[#This Row],[Belastbaar loon]])</f>
        <v>6193.0034999999998</v>
      </c>
      <c r="C876" s="6">
        <f>AlgemeneHeffingsKorting2020(Table1[[#This Row],[Belastbaar loon]])</f>
        <v>2711</v>
      </c>
      <c r="D876" s="14">
        <f>ArbeidsKorting2020(Table1[[#This Row],[Belastbaar loon]])</f>
        <v>2197.8791999999999</v>
      </c>
      <c r="E876" s="14">
        <f>MAX(Table1[[#This Row],[Loonheffing]]-Table1[[#This Row],[Algemene Heffingskorting]]-Table1[[#This Row],[Arbeidskorting]],0)</f>
        <v>1284.1242999999999</v>
      </c>
      <c r="F876" s="6">
        <f>Table1[[#This Row],[Belastbaar loon]]-Table1[[#This Row],[Belasting]]</f>
        <v>15296.875700000001</v>
      </c>
      <c r="G876" s="2">
        <f>(Table1[[#This Row],[Belastbaar loon]]-Table1[[#This Row],[Netto loon]])/Table1[[#This Row],[Belastbaar loon]]</f>
        <v>7.7445528013991891E-2</v>
      </c>
      <c r="H876" s="14">
        <f t="shared" ca="1" si="8"/>
        <v>1283.2705000000001</v>
      </c>
      <c r="I876" s="14">
        <f ca="1">IF(ROW()=2, Table1[[#This Row],[Netto loon]], INDIRECT(ADDRESS(ROW()-1,COLUMN(F:F))))</f>
        <v>15287.729499999999</v>
      </c>
      <c r="J876" s="6">
        <f ca="1">IF(ROW()=2, 0, Table1[[#This Row],[Belastbaar loon]]-INDIRECT(ADDRESS(ROW()-1,COLUMN(A:A))))</f>
        <v>10</v>
      </c>
      <c r="K876" s="6">
        <f ca="1">Table1[[#This Row],[Netto loon]]-Table1[[#This Row],[Netto vorige schijf]]</f>
        <v>9.1462000000010448</v>
      </c>
      <c r="L876" s="2">
        <f ca="1">(Table1[[#This Row],[Bruto tov vorige schijf]]-Table1[[#This Row],[Netto tov vorige schijf]])/MAX(Table1[[#This Row],[Bruto tov vorige schijf]],1)</f>
        <v>8.5379999999895512E-2</v>
      </c>
    </row>
    <row r="877" spans="1:12" x14ac:dyDescent="0.25">
      <c r="A877" s="14">
        <v>16591</v>
      </c>
      <c r="B877" s="6">
        <f>LoonHeffing2020(Table1[[#This Row],[Belastbaar loon]])</f>
        <v>6196.7385000000004</v>
      </c>
      <c r="C877" s="6">
        <f>AlgemeneHeffingsKorting2020(Table1[[#This Row],[Belastbaar loon]])</f>
        <v>2711</v>
      </c>
      <c r="D877" s="14">
        <f>ArbeidsKorting2020(Table1[[#This Row],[Belastbaar loon]])</f>
        <v>2200.7604000000001</v>
      </c>
      <c r="E877" s="14">
        <f>MAX(Table1[[#This Row],[Loonheffing]]-Table1[[#This Row],[Algemene Heffingskorting]]-Table1[[#This Row],[Arbeidskorting]],0)</f>
        <v>1284.9781000000003</v>
      </c>
      <c r="F877" s="6">
        <f>Table1[[#This Row],[Belastbaar loon]]-Table1[[#This Row],[Belasting]]</f>
        <v>15306.0219</v>
      </c>
      <c r="G877" s="2">
        <f>(Table1[[#This Row],[Belastbaar loon]]-Table1[[#This Row],[Netto loon]])/Table1[[#This Row],[Belastbaar loon]]</f>
        <v>7.7450310409258052E-2</v>
      </c>
      <c r="H877" s="14">
        <f t="shared" ca="1" si="8"/>
        <v>1284.1242999999999</v>
      </c>
      <c r="I877" s="14">
        <f ca="1">IF(ROW()=2, Table1[[#This Row],[Netto loon]], INDIRECT(ADDRESS(ROW()-1,COLUMN(F:F))))</f>
        <v>15296.875700000001</v>
      </c>
      <c r="J877" s="6">
        <f ca="1">IF(ROW()=2, 0, Table1[[#This Row],[Belastbaar loon]]-INDIRECT(ADDRESS(ROW()-1,COLUMN(A:A))))</f>
        <v>10</v>
      </c>
      <c r="K877" s="6">
        <f ca="1">Table1[[#This Row],[Netto loon]]-Table1[[#This Row],[Netto vorige schijf]]</f>
        <v>9.1461999999992258</v>
      </c>
      <c r="L877" s="2">
        <f ca="1">(Table1[[#This Row],[Bruto tov vorige schijf]]-Table1[[#This Row],[Netto tov vorige schijf]])/MAX(Table1[[#This Row],[Bruto tov vorige schijf]],1)</f>
        <v>8.5380000000077422E-2</v>
      </c>
    </row>
    <row r="878" spans="1:12" x14ac:dyDescent="0.25">
      <c r="A878" s="14">
        <v>16601</v>
      </c>
      <c r="B878" s="6">
        <f>LoonHeffing2020(Table1[[#This Row],[Belastbaar loon]])</f>
        <v>6200.4735000000001</v>
      </c>
      <c r="C878" s="6">
        <f>AlgemeneHeffingsKorting2020(Table1[[#This Row],[Belastbaar loon]])</f>
        <v>2711</v>
      </c>
      <c r="D878" s="14">
        <f>ArbeidsKorting2020(Table1[[#This Row],[Belastbaar loon]])</f>
        <v>2203.6415999999999</v>
      </c>
      <c r="E878" s="14">
        <f>MAX(Table1[[#This Row],[Loonheffing]]-Table1[[#This Row],[Algemene Heffingskorting]]-Table1[[#This Row],[Arbeidskorting]],0)</f>
        <v>1285.8319000000001</v>
      </c>
      <c r="F878" s="6">
        <f>Table1[[#This Row],[Belastbaar loon]]-Table1[[#This Row],[Belasting]]</f>
        <v>15315.168099999999</v>
      </c>
      <c r="G878" s="2">
        <f>(Table1[[#This Row],[Belastbaar loon]]-Table1[[#This Row],[Netto loon]])/Table1[[#This Row],[Belastbaar loon]]</f>
        <v>7.7455087042949289E-2</v>
      </c>
      <c r="H878" s="14">
        <f t="shared" ca="1" si="8"/>
        <v>1284.9781000000003</v>
      </c>
      <c r="I878" s="14">
        <f ca="1">IF(ROW()=2, Table1[[#This Row],[Netto loon]], INDIRECT(ADDRESS(ROW()-1,COLUMN(F:F))))</f>
        <v>15306.0219</v>
      </c>
      <c r="J878" s="6">
        <f ca="1">IF(ROW()=2, 0, Table1[[#This Row],[Belastbaar loon]]-INDIRECT(ADDRESS(ROW()-1,COLUMN(A:A))))</f>
        <v>10</v>
      </c>
      <c r="K878" s="6">
        <f ca="1">Table1[[#This Row],[Netto loon]]-Table1[[#This Row],[Netto vorige schijf]]</f>
        <v>9.1461999999992258</v>
      </c>
      <c r="L878" s="2">
        <f ca="1">(Table1[[#This Row],[Bruto tov vorige schijf]]-Table1[[#This Row],[Netto tov vorige schijf]])/MAX(Table1[[#This Row],[Bruto tov vorige schijf]],1)</f>
        <v>8.5380000000077422E-2</v>
      </c>
    </row>
    <row r="879" spans="1:12" x14ac:dyDescent="0.25">
      <c r="A879" s="14">
        <v>16611</v>
      </c>
      <c r="B879" s="6">
        <f>LoonHeffing2020(Table1[[#This Row],[Belastbaar loon]])</f>
        <v>6204.2084999999997</v>
      </c>
      <c r="C879" s="6">
        <f>AlgemeneHeffingsKorting2020(Table1[[#This Row],[Belastbaar loon]])</f>
        <v>2711</v>
      </c>
      <c r="D879" s="14">
        <f>ArbeidsKorting2020(Table1[[#This Row],[Belastbaar loon]])</f>
        <v>2206.5227999999997</v>
      </c>
      <c r="E879" s="14">
        <f>MAX(Table1[[#This Row],[Loonheffing]]-Table1[[#This Row],[Algemene Heffingskorting]]-Table1[[#This Row],[Arbeidskorting]],0)</f>
        <v>1286.6857</v>
      </c>
      <c r="F879" s="6">
        <f>Table1[[#This Row],[Belastbaar loon]]-Table1[[#This Row],[Belasting]]</f>
        <v>15324.3143</v>
      </c>
      <c r="G879" s="2">
        <f>(Table1[[#This Row],[Belastbaar loon]]-Table1[[#This Row],[Netto loon]])/Table1[[#This Row],[Belastbaar loon]]</f>
        <v>7.7459857925471068E-2</v>
      </c>
      <c r="H879" s="14">
        <f t="shared" ca="1" si="8"/>
        <v>1285.8319000000001</v>
      </c>
      <c r="I879" s="14">
        <f ca="1">IF(ROW()=2, Table1[[#This Row],[Netto loon]], INDIRECT(ADDRESS(ROW()-1,COLUMN(F:F))))</f>
        <v>15315.168099999999</v>
      </c>
      <c r="J879" s="6">
        <f ca="1">IF(ROW()=2, 0, Table1[[#This Row],[Belastbaar loon]]-INDIRECT(ADDRESS(ROW()-1,COLUMN(A:A))))</f>
        <v>10</v>
      </c>
      <c r="K879" s="6">
        <f ca="1">Table1[[#This Row],[Netto loon]]-Table1[[#This Row],[Netto vorige schijf]]</f>
        <v>9.1462000000010448</v>
      </c>
      <c r="L879" s="2">
        <f ca="1">(Table1[[#This Row],[Bruto tov vorige schijf]]-Table1[[#This Row],[Netto tov vorige schijf]])/MAX(Table1[[#This Row],[Bruto tov vorige schijf]],1)</f>
        <v>8.5379999999895512E-2</v>
      </c>
    </row>
    <row r="880" spans="1:12" x14ac:dyDescent="0.25">
      <c r="A880" s="14">
        <v>16621</v>
      </c>
      <c r="B880" s="6">
        <f>LoonHeffing2020(Table1[[#This Row],[Belastbaar loon]])</f>
        <v>6207.9435000000003</v>
      </c>
      <c r="C880" s="6">
        <f>AlgemeneHeffingsKorting2020(Table1[[#This Row],[Belastbaar loon]])</f>
        <v>2711</v>
      </c>
      <c r="D880" s="14">
        <f>ArbeidsKorting2020(Table1[[#This Row],[Belastbaar loon]])</f>
        <v>2209.404</v>
      </c>
      <c r="E880" s="14">
        <f>MAX(Table1[[#This Row],[Loonheffing]]-Table1[[#This Row],[Algemene Heffingskorting]]-Table1[[#This Row],[Arbeidskorting]],0)</f>
        <v>1287.5395000000003</v>
      </c>
      <c r="F880" s="6">
        <f>Table1[[#This Row],[Belastbaar loon]]-Table1[[#This Row],[Belasting]]</f>
        <v>15333.460499999999</v>
      </c>
      <c r="G880" s="2">
        <f>(Table1[[#This Row],[Belastbaar loon]]-Table1[[#This Row],[Netto loon]])/Table1[[#This Row],[Belastbaar loon]]</f>
        <v>7.7464623067204183E-2</v>
      </c>
      <c r="H880" s="14">
        <f t="shared" ca="1" si="8"/>
        <v>1286.6857</v>
      </c>
      <c r="I880" s="14">
        <f ca="1">IF(ROW()=2, Table1[[#This Row],[Netto loon]], INDIRECT(ADDRESS(ROW()-1,COLUMN(F:F))))</f>
        <v>15324.3143</v>
      </c>
      <c r="J880" s="6">
        <f ca="1">IF(ROW()=2, 0, Table1[[#This Row],[Belastbaar loon]]-INDIRECT(ADDRESS(ROW()-1,COLUMN(A:A))))</f>
        <v>10</v>
      </c>
      <c r="K880" s="6">
        <f ca="1">Table1[[#This Row],[Netto loon]]-Table1[[#This Row],[Netto vorige schijf]]</f>
        <v>9.1461999999992258</v>
      </c>
      <c r="L880" s="2">
        <f ca="1">(Table1[[#This Row],[Bruto tov vorige schijf]]-Table1[[#This Row],[Netto tov vorige schijf]])/MAX(Table1[[#This Row],[Bruto tov vorige schijf]],1)</f>
        <v>8.5380000000077422E-2</v>
      </c>
    </row>
    <row r="881" spans="1:12" x14ac:dyDescent="0.25">
      <c r="A881" s="14">
        <v>16631</v>
      </c>
      <c r="B881" s="6">
        <f>LoonHeffing2020(Table1[[#This Row],[Belastbaar loon]])</f>
        <v>6211.6785</v>
      </c>
      <c r="C881" s="6">
        <f>AlgemeneHeffingsKorting2020(Table1[[#This Row],[Belastbaar loon]])</f>
        <v>2711</v>
      </c>
      <c r="D881" s="14">
        <f>ArbeidsKorting2020(Table1[[#This Row],[Belastbaar loon]])</f>
        <v>2212.2851999999998</v>
      </c>
      <c r="E881" s="14">
        <f>MAX(Table1[[#This Row],[Loonheffing]]-Table1[[#This Row],[Algemene Heffingskorting]]-Table1[[#This Row],[Arbeidskorting]],0)</f>
        <v>1288.3933000000002</v>
      </c>
      <c r="F881" s="6">
        <f>Table1[[#This Row],[Belastbaar loon]]-Table1[[#This Row],[Belasting]]</f>
        <v>15342.6067</v>
      </c>
      <c r="G881" s="2">
        <f>(Table1[[#This Row],[Belastbaar loon]]-Table1[[#This Row],[Netto loon]])/Table1[[#This Row],[Belastbaar loon]]</f>
        <v>7.7469382478503976E-2</v>
      </c>
      <c r="H881" s="14">
        <f t="shared" ca="1" si="8"/>
        <v>1287.5395000000003</v>
      </c>
      <c r="I881" s="14">
        <f ca="1">IF(ROW()=2, Table1[[#This Row],[Netto loon]], INDIRECT(ADDRESS(ROW()-1,COLUMN(F:F))))</f>
        <v>15333.460499999999</v>
      </c>
      <c r="J881" s="6">
        <f ca="1">IF(ROW()=2, 0, Table1[[#This Row],[Belastbaar loon]]-INDIRECT(ADDRESS(ROW()-1,COLUMN(A:A))))</f>
        <v>10</v>
      </c>
      <c r="K881" s="6">
        <f ca="1">Table1[[#This Row],[Netto loon]]-Table1[[#This Row],[Netto vorige schijf]]</f>
        <v>9.1462000000010448</v>
      </c>
      <c r="L881" s="2">
        <f ca="1">(Table1[[#This Row],[Bruto tov vorige schijf]]-Table1[[#This Row],[Netto tov vorige schijf]])/MAX(Table1[[#This Row],[Bruto tov vorige schijf]],1)</f>
        <v>8.5379999999895512E-2</v>
      </c>
    </row>
    <row r="882" spans="1:12" x14ac:dyDescent="0.25">
      <c r="A882" s="14">
        <v>16641</v>
      </c>
      <c r="B882" s="6">
        <f>LoonHeffing2020(Table1[[#This Row],[Belastbaar loon]])</f>
        <v>6215.4134999999997</v>
      </c>
      <c r="C882" s="6">
        <f>AlgemeneHeffingsKorting2020(Table1[[#This Row],[Belastbaar loon]])</f>
        <v>2711</v>
      </c>
      <c r="D882" s="14">
        <f>ArbeidsKorting2020(Table1[[#This Row],[Belastbaar loon]])</f>
        <v>2215.1664000000001</v>
      </c>
      <c r="E882" s="14">
        <f>MAX(Table1[[#This Row],[Loonheffing]]-Table1[[#This Row],[Algemene Heffingskorting]]-Table1[[#This Row],[Arbeidskorting]],0)</f>
        <v>1289.2470999999996</v>
      </c>
      <c r="F882" s="6">
        <f>Table1[[#This Row],[Belastbaar loon]]-Table1[[#This Row],[Belasting]]</f>
        <v>15351.752899999999</v>
      </c>
      <c r="G882" s="2">
        <f>(Table1[[#This Row],[Belastbaar loon]]-Table1[[#This Row],[Netto loon]])/Table1[[#This Row],[Belastbaar loon]]</f>
        <v>7.7474136169701377E-2</v>
      </c>
      <c r="H882" s="14">
        <f t="shared" ca="1" si="8"/>
        <v>1288.3933000000002</v>
      </c>
      <c r="I882" s="14">
        <f ca="1">IF(ROW()=2, Table1[[#This Row],[Netto loon]], INDIRECT(ADDRESS(ROW()-1,COLUMN(F:F))))</f>
        <v>15342.6067</v>
      </c>
      <c r="J882" s="6">
        <f ca="1">IF(ROW()=2, 0, Table1[[#This Row],[Belastbaar loon]]-INDIRECT(ADDRESS(ROW()-1,COLUMN(A:A))))</f>
        <v>10</v>
      </c>
      <c r="K882" s="6">
        <f ca="1">Table1[[#This Row],[Netto loon]]-Table1[[#This Row],[Netto vorige schijf]]</f>
        <v>9.1461999999992258</v>
      </c>
      <c r="L882" s="2">
        <f ca="1">(Table1[[#This Row],[Bruto tov vorige schijf]]-Table1[[#This Row],[Netto tov vorige schijf]])/MAX(Table1[[#This Row],[Bruto tov vorige schijf]],1)</f>
        <v>8.5380000000077422E-2</v>
      </c>
    </row>
    <row r="883" spans="1:12" x14ac:dyDescent="0.25">
      <c r="A883" s="14">
        <v>16651</v>
      </c>
      <c r="B883" s="6">
        <f>LoonHeffing2020(Table1[[#This Row],[Belastbaar loon]])</f>
        <v>6219.1485000000002</v>
      </c>
      <c r="C883" s="6">
        <f>AlgemeneHeffingsKorting2020(Table1[[#This Row],[Belastbaar loon]])</f>
        <v>2711</v>
      </c>
      <c r="D883" s="14">
        <f>ArbeidsKorting2020(Table1[[#This Row],[Belastbaar loon]])</f>
        <v>2218.0475999999999</v>
      </c>
      <c r="E883" s="14">
        <f>MAX(Table1[[#This Row],[Loonheffing]]-Table1[[#This Row],[Algemene Heffingskorting]]-Table1[[#This Row],[Arbeidskorting]],0)</f>
        <v>1290.1009000000004</v>
      </c>
      <c r="F883" s="6">
        <f>Table1[[#This Row],[Belastbaar loon]]-Table1[[#This Row],[Belasting]]</f>
        <v>15360.899099999999</v>
      </c>
      <c r="G883" s="2">
        <f>(Table1[[#This Row],[Belastbaar loon]]-Table1[[#This Row],[Netto loon]])/Table1[[#This Row],[Belastbaar loon]]</f>
        <v>7.7478884151102115E-2</v>
      </c>
      <c r="H883" s="14">
        <f t="shared" ca="1" si="8"/>
        <v>1289.2470999999996</v>
      </c>
      <c r="I883" s="14">
        <f ca="1">IF(ROW()=2, Table1[[#This Row],[Netto loon]], INDIRECT(ADDRESS(ROW()-1,COLUMN(F:F))))</f>
        <v>15351.752899999999</v>
      </c>
      <c r="J883" s="6">
        <f ca="1">IF(ROW()=2, 0, Table1[[#This Row],[Belastbaar loon]]-INDIRECT(ADDRESS(ROW()-1,COLUMN(A:A))))</f>
        <v>10</v>
      </c>
      <c r="K883" s="6">
        <f ca="1">Table1[[#This Row],[Netto loon]]-Table1[[#This Row],[Netto vorige schijf]]</f>
        <v>9.1461999999992258</v>
      </c>
      <c r="L883" s="2">
        <f ca="1">(Table1[[#This Row],[Bruto tov vorige schijf]]-Table1[[#This Row],[Netto tov vorige schijf]])/MAX(Table1[[#This Row],[Bruto tov vorige schijf]],1)</f>
        <v>8.5380000000077422E-2</v>
      </c>
    </row>
    <row r="884" spans="1:12" x14ac:dyDescent="0.25">
      <c r="A884" s="14">
        <v>16661</v>
      </c>
      <c r="B884" s="6">
        <f>LoonHeffing2020(Table1[[#This Row],[Belastbaar loon]])</f>
        <v>6222.8834999999999</v>
      </c>
      <c r="C884" s="6">
        <f>AlgemeneHeffingsKorting2020(Table1[[#This Row],[Belastbaar loon]])</f>
        <v>2711</v>
      </c>
      <c r="D884" s="14">
        <f>ArbeidsKorting2020(Table1[[#This Row],[Belastbaar loon]])</f>
        <v>2220.9288000000001</v>
      </c>
      <c r="E884" s="14">
        <f>MAX(Table1[[#This Row],[Loonheffing]]-Table1[[#This Row],[Algemene Heffingskorting]]-Table1[[#This Row],[Arbeidskorting]],0)</f>
        <v>1290.9546999999998</v>
      </c>
      <c r="F884" s="6">
        <f>Table1[[#This Row],[Belastbaar loon]]-Table1[[#This Row],[Belasting]]</f>
        <v>15370.0453</v>
      </c>
      <c r="G884" s="2">
        <f>(Table1[[#This Row],[Belastbaar loon]]-Table1[[#This Row],[Netto loon]])/Table1[[#This Row],[Belastbaar loon]]</f>
        <v>7.7483626432987229E-2</v>
      </c>
      <c r="H884" s="14">
        <f t="shared" ca="1" si="8"/>
        <v>1290.1009000000004</v>
      </c>
      <c r="I884" s="14">
        <f ca="1">IF(ROW()=2, Table1[[#This Row],[Netto loon]], INDIRECT(ADDRESS(ROW()-1,COLUMN(F:F))))</f>
        <v>15360.899099999999</v>
      </c>
      <c r="J884" s="6">
        <f ca="1">IF(ROW()=2, 0, Table1[[#This Row],[Belastbaar loon]]-INDIRECT(ADDRESS(ROW()-1,COLUMN(A:A))))</f>
        <v>10</v>
      </c>
      <c r="K884" s="6">
        <f ca="1">Table1[[#This Row],[Netto loon]]-Table1[[#This Row],[Netto vorige schijf]]</f>
        <v>9.1462000000010448</v>
      </c>
      <c r="L884" s="2">
        <f ca="1">(Table1[[#This Row],[Bruto tov vorige schijf]]-Table1[[#This Row],[Netto tov vorige schijf]])/MAX(Table1[[#This Row],[Bruto tov vorige schijf]],1)</f>
        <v>8.5379999999895512E-2</v>
      </c>
    </row>
    <row r="885" spans="1:12" x14ac:dyDescent="0.25">
      <c r="A885" s="14">
        <v>16671</v>
      </c>
      <c r="B885" s="6">
        <f>LoonHeffing2020(Table1[[#This Row],[Belastbaar loon]])</f>
        <v>6226.6184999999996</v>
      </c>
      <c r="C885" s="6">
        <f>AlgemeneHeffingsKorting2020(Table1[[#This Row],[Belastbaar loon]])</f>
        <v>2711</v>
      </c>
      <c r="D885" s="14">
        <f>ArbeidsKorting2020(Table1[[#This Row],[Belastbaar loon]])</f>
        <v>2223.81</v>
      </c>
      <c r="E885" s="14">
        <f>MAX(Table1[[#This Row],[Loonheffing]]-Table1[[#This Row],[Algemene Heffingskorting]]-Table1[[#This Row],[Arbeidskorting]],0)</f>
        <v>1291.8084999999996</v>
      </c>
      <c r="F885" s="6">
        <f>Table1[[#This Row],[Belastbaar loon]]-Table1[[#This Row],[Belasting]]</f>
        <v>15379.191500000001</v>
      </c>
      <c r="G885" s="2">
        <f>(Table1[[#This Row],[Belastbaar loon]]-Table1[[#This Row],[Netto loon]])/Table1[[#This Row],[Belastbaar loon]]</f>
        <v>7.7488363025613294E-2</v>
      </c>
      <c r="H885" s="14">
        <f t="shared" ca="1" si="8"/>
        <v>1290.9546999999998</v>
      </c>
      <c r="I885" s="14">
        <f ca="1">IF(ROW()=2, Table1[[#This Row],[Netto loon]], INDIRECT(ADDRESS(ROW()-1,COLUMN(F:F))))</f>
        <v>15370.0453</v>
      </c>
      <c r="J885" s="6">
        <f ca="1">IF(ROW()=2, 0, Table1[[#This Row],[Belastbaar loon]]-INDIRECT(ADDRESS(ROW()-1,COLUMN(A:A))))</f>
        <v>10</v>
      </c>
      <c r="K885" s="6">
        <f ca="1">Table1[[#This Row],[Netto loon]]-Table1[[#This Row],[Netto vorige schijf]]</f>
        <v>9.1462000000010448</v>
      </c>
      <c r="L885" s="2">
        <f ca="1">(Table1[[#This Row],[Bruto tov vorige schijf]]-Table1[[#This Row],[Netto tov vorige schijf]])/MAX(Table1[[#This Row],[Bruto tov vorige schijf]],1)</f>
        <v>8.5379999999895512E-2</v>
      </c>
    </row>
    <row r="886" spans="1:12" x14ac:dyDescent="0.25">
      <c r="A886" s="14">
        <v>16681</v>
      </c>
      <c r="B886" s="6">
        <f>LoonHeffing2020(Table1[[#This Row],[Belastbaar loon]])</f>
        <v>6230.3535000000002</v>
      </c>
      <c r="C886" s="6">
        <f>AlgemeneHeffingsKorting2020(Table1[[#This Row],[Belastbaar loon]])</f>
        <v>2711</v>
      </c>
      <c r="D886" s="14">
        <f>ArbeidsKorting2020(Table1[[#This Row],[Belastbaar loon]])</f>
        <v>2226.6911999999998</v>
      </c>
      <c r="E886" s="14">
        <f>MAX(Table1[[#This Row],[Loonheffing]]-Table1[[#This Row],[Algemene Heffingskorting]]-Table1[[#This Row],[Arbeidskorting]],0)</f>
        <v>1292.6623000000004</v>
      </c>
      <c r="F886" s="6">
        <f>Table1[[#This Row],[Belastbaar loon]]-Table1[[#This Row],[Belasting]]</f>
        <v>15388.3377</v>
      </c>
      <c r="G886" s="2">
        <f>(Table1[[#This Row],[Belastbaar loon]]-Table1[[#This Row],[Netto loon]])/Table1[[#This Row],[Belastbaar loon]]</f>
        <v>7.7493093939212276E-2</v>
      </c>
      <c r="H886" s="14">
        <f t="shared" ca="1" si="8"/>
        <v>1291.8084999999996</v>
      </c>
      <c r="I886" s="14">
        <f ca="1">IF(ROW()=2, Table1[[#This Row],[Netto loon]], INDIRECT(ADDRESS(ROW()-1,COLUMN(F:F))))</f>
        <v>15379.191500000001</v>
      </c>
      <c r="J886" s="6">
        <f ca="1">IF(ROW()=2, 0, Table1[[#This Row],[Belastbaar loon]]-INDIRECT(ADDRESS(ROW()-1,COLUMN(A:A))))</f>
        <v>10</v>
      </c>
      <c r="K886" s="6">
        <f ca="1">Table1[[#This Row],[Netto loon]]-Table1[[#This Row],[Netto vorige schijf]]</f>
        <v>9.1461999999992258</v>
      </c>
      <c r="L886" s="2">
        <f ca="1">(Table1[[#This Row],[Bruto tov vorige schijf]]-Table1[[#This Row],[Netto tov vorige schijf]])/MAX(Table1[[#This Row],[Bruto tov vorige schijf]],1)</f>
        <v>8.5380000000077422E-2</v>
      </c>
    </row>
    <row r="887" spans="1:12" x14ac:dyDescent="0.25">
      <c r="A887" s="14">
        <v>16691</v>
      </c>
      <c r="B887" s="6">
        <f>LoonHeffing2020(Table1[[#This Row],[Belastbaar loon]])</f>
        <v>6234.0884999999998</v>
      </c>
      <c r="C887" s="6">
        <f>AlgemeneHeffingsKorting2020(Table1[[#This Row],[Belastbaar loon]])</f>
        <v>2711</v>
      </c>
      <c r="D887" s="14">
        <f>ArbeidsKorting2020(Table1[[#This Row],[Belastbaar loon]])</f>
        <v>2229.5724</v>
      </c>
      <c r="E887" s="14">
        <f>MAX(Table1[[#This Row],[Loonheffing]]-Table1[[#This Row],[Algemene Heffingskorting]]-Table1[[#This Row],[Arbeidskorting]],0)</f>
        <v>1293.5160999999998</v>
      </c>
      <c r="F887" s="6">
        <f>Table1[[#This Row],[Belastbaar loon]]-Table1[[#This Row],[Belasting]]</f>
        <v>15397.483899999999</v>
      </c>
      <c r="G887" s="2">
        <f>(Table1[[#This Row],[Belastbaar loon]]-Table1[[#This Row],[Netto loon]])/Table1[[#This Row],[Belastbaar loon]]</f>
        <v>7.7497819183991415E-2</v>
      </c>
      <c r="H887" s="14">
        <f t="shared" ca="1" si="8"/>
        <v>1292.6623000000004</v>
      </c>
      <c r="I887" s="14">
        <f ca="1">IF(ROW()=2, Table1[[#This Row],[Netto loon]], INDIRECT(ADDRESS(ROW()-1,COLUMN(F:F))))</f>
        <v>15388.3377</v>
      </c>
      <c r="J887" s="6">
        <f ca="1">IF(ROW()=2, 0, Table1[[#This Row],[Belastbaar loon]]-INDIRECT(ADDRESS(ROW()-1,COLUMN(A:A))))</f>
        <v>10</v>
      </c>
      <c r="K887" s="6">
        <f ca="1">Table1[[#This Row],[Netto loon]]-Table1[[#This Row],[Netto vorige schijf]]</f>
        <v>9.1461999999992258</v>
      </c>
      <c r="L887" s="2">
        <f ca="1">(Table1[[#This Row],[Bruto tov vorige schijf]]-Table1[[#This Row],[Netto tov vorige schijf]])/MAX(Table1[[#This Row],[Bruto tov vorige schijf]],1)</f>
        <v>8.5380000000077422E-2</v>
      </c>
    </row>
    <row r="888" spans="1:12" x14ac:dyDescent="0.25">
      <c r="A888" s="14">
        <v>16701</v>
      </c>
      <c r="B888" s="6">
        <f>LoonHeffing2020(Table1[[#This Row],[Belastbaar loon]])</f>
        <v>6237.8235000000004</v>
      </c>
      <c r="C888" s="6">
        <f>AlgemeneHeffingsKorting2020(Table1[[#This Row],[Belastbaar loon]])</f>
        <v>2711</v>
      </c>
      <c r="D888" s="14">
        <f>ArbeidsKorting2020(Table1[[#This Row],[Belastbaar loon]])</f>
        <v>2232.4535999999998</v>
      </c>
      <c r="E888" s="14">
        <f>MAX(Table1[[#This Row],[Loonheffing]]-Table1[[#This Row],[Algemene Heffingskorting]]-Table1[[#This Row],[Arbeidskorting]],0)</f>
        <v>1294.3699000000006</v>
      </c>
      <c r="F888" s="6">
        <f>Table1[[#This Row],[Belastbaar loon]]-Table1[[#This Row],[Belasting]]</f>
        <v>15406.630099999998</v>
      </c>
      <c r="G888" s="2">
        <f>(Table1[[#This Row],[Belastbaar loon]]-Table1[[#This Row],[Netto loon]])/Table1[[#This Row],[Belastbaar loon]]</f>
        <v>7.7502538770133619E-2</v>
      </c>
      <c r="H888" s="14">
        <f t="shared" ca="1" si="8"/>
        <v>1293.5160999999998</v>
      </c>
      <c r="I888" s="14">
        <f ca="1">IF(ROW()=2, Table1[[#This Row],[Netto loon]], INDIRECT(ADDRESS(ROW()-1,COLUMN(F:F))))</f>
        <v>15397.483899999999</v>
      </c>
      <c r="J888" s="6">
        <f ca="1">IF(ROW()=2, 0, Table1[[#This Row],[Belastbaar loon]]-INDIRECT(ADDRESS(ROW()-1,COLUMN(A:A))))</f>
        <v>10</v>
      </c>
      <c r="K888" s="6">
        <f ca="1">Table1[[#This Row],[Netto loon]]-Table1[[#This Row],[Netto vorige schijf]]</f>
        <v>9.1461999999992258</v>
      </c>
      <c r="L888" s="2">
        <f ca="1">(Table1[[#This Row],[Bruto tov vorige schijf]]-Table1[[#This Row],[Netto tov vorige schijf]])/MAX(Table1[[#This Row],[Bruto tov vorige schijf]],1)</f>
        <v>8.5380000000077422E-2</v>
      </c>
    </row>
    <row r="889" spans="1:12" x14ac:dyDescent="0.25">
      <c r="A889" s="14">
        <v>16711</v>
      </c>
      <c r="B889" s="6">
        <f>LoonHeffing2020(Table1[[#This Row],[Belastbaar loon]])</f>
        <v>6241.5585000000001</v>
      </c>
      <c r="C889" s="6">
        <f>AlgemeneHeffingsKorting2020(Table1[[#This Row],[Belastbaar loon]])</f>
        <v>2711</v>
      </c>
      <c r="D889" s="14">
        <f>ArbeidsKorting2020(Table1[[#This Row],[Belastbaar loon]])</f>
        <v>2235.3348000000001</v>
      </c>
      <c r="E889" s="14">
        <f>MAX(Table1[[#This Row],[Loonheffing]]-Table1[[#This Row],[Algemene Heffingskorting]]-Table1[[#This Row],[Arbeidskorting]],0)</f>
        <v>1295.2237</v>
      </c>
      <c r="F889" s="6">
        <f>Table1[[#This Row],[Belastbaar loon]]-Table1[[#This Row],[Belasting]]</f>
        <v>15415.7763</v>
      </c>
      <c r="G889" s="2">
        <f>(Table1[[#This Row],[Belastbaar loon]]-Table1[[#This Row],[Netto loon]])/Table1[[#This Row],[Belastbaar loon]]</f>
        <v>7.7507252707797292E-2</v>
      </c>
      <c r="H889" s="14">
        <f t="shared" ca="1" si="8"/>
        <v>1294.3699000000006</v>
      </c>
      <c r="I889" s="14">
        <f ca="1">IF(ROW()=2, Table1[[#This Row],[Netto loon]], INDIRECT(ADDRESS(ROW()-1,COLUMN(F:F))))</f>
        <v>15406.630099999998</v>
      </c>
      <c r="J889" s="6">
        <f ca="1">IF(ROW()=2, 0, Table1[[#This Row],[Belastbaar loon]]-INDIRECT(ADDRESS(ROW()-1,COLUMN(A:A))))</f>
        <v>10</v>
      </c>
      <c r="K889" s="6">
        <f ca="1">Table1[[#This Row],[Netto loon]]-Table1[[#This Row],[Netto vorige schijf]]</f>
        <v>9.1462000000010448</v>
      </c>
      <c r="L889" s="2">
        <f ca="1">(Table1[[#This Row],[Bruto tov vorige schijf]]-Table1[[#This Row],[Netto tov vorige schijf]])/MAX(Table1[[#This Row],[Bruto tov vorige schijf]],1)</f>
        <v>8.5379999999895512E-2</v>
      </c>
    </row>
    <row r="890" spans="1:12" x14ac:dyDescent="0.25">
      <c r="A890" s="14">
        <v>16721</v>
      </c>
      <c r="B890" s="6">
        <f>LoonHeffing2020(Table1[[#This Row],[Belastbaar loon]])</f>
        <v>6245.2934999999998</v>
      </c>
      <c r="C890" s="6">
        <f>AlgemeneHeffingsKorting2020(Table1[[#This Row],[Belastbaar loon]])</f>
        <v>2711</v>
      </c>
      <c r="D890" s="14">
        <f>ArbeidsKorting2020(Table1[[#This Row],[Belastbaar loon]])</f>
        <v>2238.2159999999999</v>
      </c>
      <c r="E890" s="14">
        <f>MAX(Table1[[#This Row],[Loonheffing]]-Table1[[#This Row],[Algemene Heffingskorting]]-Table1[[#This Row],[Arbeidskorting]],0)</f>
        <v>1296.0774999999999</v>
      </c>
      <c r="F890" s="6">
        <f>Table1[[#This Row],[Belastbaar loon]]-Table1[[#This Row],[Belasting]]</f>
        <v>15424.922500000001</v>
      </c>
      <c r="G890" s="2">
        <f>(Table1[[#This Row],[Belastbaar loon]]-Table1[[#This Row],[Netto loon]])/Table1[[#This Row],[Belastbaar loon]]</f>
        <v>7.751196100711677E-2</v>
      </c>
      <c r="H890" s="14">
        <f t="shared" ca="1" si="8"/>
        <v>1295.2237</v>
      </c>
      <c r="I890" s="14">
        <f ca="1">IF(ROW()=2, Table1[[#This Row],[Netto loon]], INDIRECT(ADDRESS(ROW()-1,COLUMN(F:F))))</f>
        <v>15415.7763</v>
      </c>
      <c r="J890" s="6">
        <f ca="1">IF(ROW()=2, 0, Table1[[#This Row],[Belastbaar loon]]-INDIRECT(ADDRESS(ROW()-1,COLUMN(A:A))))</f>
        <v>10</v>
      </c>
      <c r="K890" s="6">
        <f ca="1">Table1[[#This Row],[Netto loon]]-Table1[[#This Row],[Netto vorige schijf]]</f>
        <v>9.1462000000010448</v>
      </c>
      <c r="L890" s="2">
        <f ca="1">(Table1[[#This Row],[Bruto tov vorige schijf]]-Table1[[#This Row],[Netto tov vorige schijf]])/MAX(Table1[[#This Row],[Bruto tov vorige schijf]],1)</f>
        <v>8.5379999999895512E-2</v>
      </c>
    </row>
    <row r="891" spans="1:12" x14ac:dyDescent="0.25">
      <c r="A891" s="14">
        <v>16731</v>
      </c>
      <c r="B891" s="6">
        <f>LoonHeffing2020(Table1[[#This Row],[Belastbaar loon]])</f>
        <v>6249.0285000000003</v>
      </c>
      <c r="C891" s="6">
        <f>AlgemeneHeffingsKorting2020(Table1[[#This Row],[Belastbaar loon]])</f>
        <v>2711</v>
      </c>
      <c r="D891" s="14">
        <f>ArbeidsKorting2020(Table1[[#This Row],[Belastbaar loon]])</f>
        <v>2241.0971999999997</v>
      </c>
      <c r="E891" s="14">
        <f>MAX(Table1[[#This Row],[Loonheffing]]-Table1[[#This Row],[Algemene Heffingskorting]]-Table1[[#This Row],[Arbeidskorting]],0)</f>
        <v>1296.9313000000006</v>
      </c>
      <c r="F891" s="6">
        <f>Table1[[#This Row],[Belastbaar loon]]-Table1[[#This Row],[Belasting]]</f>
        <v>15434.0687</v>
      </c>
      <c r="G891" s="2">
        <f>(Table1[[#This Row],[Belastbaar loon]]-Table1[[#This Row],[Netto loon]])/Table1[[#This Row],[Belastbaar loon]]</f>
        <v>7.7516663678202147E-2</v>
      </c>
      <c r="H891" s="14">
        <f t="shared" ca="1" si="8"/>
        <v>1296.0774999999999</v>
      </c>
      <c r="I891" s="14">
        <f ca="1">IF(ROW()=2, Table1[[#This Row],[Netto loon]], INDIRECT(ADDRESS(ROW()-1,COLUMN(F:F))))</f>
        <v>15424.922500000001</v>
      </c>
      <c r="J891" s="6">
        <f ca="1">IF(ROW()=2, 0, Table1[[#This Row],[Belastbaar loon]]-INDIRECT(ADDRESS(ROW()-1,COLUMN(A:A))))</f>
        <v>10</v>
      </c>
      <c r="K891" s="6">
        <f ca="1">Table1[[#This Row],[Netto loon]]-Table1[[#This Row],[Netto vorige schijf]]</f>
        <v>9.1461999999992258</v>
      </c>
      <c r="L891" s="2">
        <f ca="1">(Table1[[#This Row],[Bruto tov vorige schijf]]-Table1[[#This Row],[Netto tov vorige schijf]])/MAX(Table1[[#This Row],[Bruto tov vorige schijf]],1)</f>
        <v>8.5380000000077422E-2</v>
      </c>
    </row>
    <row r="892" spans="1:12" x14ac:dyDescent="0.25">
      <c r="A892" s="14">
        <v>16741</v>
      </c>
      <c r="B892" s="6">
        <f>LoonHeffing2020(Table1[[#This Row],[Belastbaar loon]])</f>
        <v>6252.7635</v>
      </c>
      <c r="C892" s="6">
        <f>AlgemeneHeffingsKorting2020(Table1[[#This Row],[Belastbaar loon]])</f>
        <v>2711</v>
      </c>
      <c r="D892" s="14">
        <f>ArbeidsKorting2020(Table1[[#This Row],[Belastbaar loon]])</f>
        <v>2243.9784</v>
      </c>
      <c r="E892" s="14">
        <f>MAX(Table1[[#This Row],[Loonheffing]]-Table1[[#This Row],[Algemene Heffingskorting]]-Table1[[#This Row],[Arbeidskorting]],0)</f>
        <v>1297.7851000000001</v>
      </c>
      <c r="F892" s="6">
        <f>Table1[[#This Row],[Belastbaar loon]]-Table1[[#This Row],[Belasting]]</f>
        <v>15443.214899999999</v>
      </c>
      <c r="G892" s="2">
        <f>(Table1[[#This Row],[Belastbaar loon]]-Table1[[#This Row],[Netto loon]])/Table1[[#This Row],[Belastbaar loon]]</f>
        <v>7.7521360731139174E-2</v>
      </c>
      <c r="H892" s="14">
        <f t="shared" ca="1" si="8"/>
        <v>1296.9313000000006</v>
      </c>
      <c r="I892" s="14">
        <f ca="1">IF(ROW()=2, Table1[[#This Row],[Netto loon]], INDIRECT(ADDRESS(ROW()-1,COLUMN(F:F))))</f>
        <v>15434.0687</v>
      </c>
      <c r="J892" s="6">
        <f ca="1">IF(ROW()=2, 0, Table1[[#This Row],[Belastbaar loon]]-INDIRECT(ADDRESS(ROW()-1,COLUMN(A:A))))</f>
        <v>10</v>
      </c>
      <c r="K892" s="6">
        <f ca="1">Table1[[#This Row],[Netto loon]]-Table1[[#This Row],[Netto vorige schijf]]</f>
        <v>9.1461999999992258</v>
      </c>
      <c r="L892" s="2">
        <f ca="1">(Table1[[#This Row],[Bruto tov vorige schijf]]-Table1[[#This Row],[Netto tov vorige schijf]])/MAX(Table1[[#This Row],[Bruto tov vorige schijf]],1)</f>
        <v>8.5380000000077422E-2</v>
      </c>
    </row>
    <row r="893" spans="1:12" x14ac:dyDescent="0.25">
      <c r="A893" s="14">
        <v>16751</v>
      </c>
      <c r="B893" s="6">
        <f>LoonHeffing2020(Table1[[#This Row],[Belastbaar loon]])</f>
        <v>6256.4984999999997</v>
      </c>
      <c r="C893" s="6">
        <f>AlgemeneHeffingsKorting2020(Table1[[#This Row],[Belastbaar loon]])</f>
        <v>2711</v>
      </c>
      <c r="D893" s="14">
        <f>ArbeidsKorting2020(Table1[[#This Row],[Belastbaar loon]])</f>
        <v>2246.8595999999998</v>
      </c>
      <c r="E893" s="14">
        <f>MAX(Table1[[#This Row],[Loonheffing]]-Table1[[#This Row],[Algemene Heffingskorting]]-Table1[[#This Row],[Arbeidskorting]],0)</f>
        <v>1298.6388999999999</v>
      </c>
      <c r="F893" s="6">
        <f>Table1[[#This Row],[Belastbaar loon]]-Table1[[#This Row],[Belasting]]</f>
        <v>15452.3611</v>
      </c>
      <c r="G893" s="2">
        <f>(Table1[[#This Row],[Belastbaar loon]]-Table1[[#This Row],[Netto loon]])/Table1[[#This Row],[Belastbaar loon]]</f>
        <v>7.7526052175989485E-2</v>
      </c>
      <c r="H893" s="14">
        <f t="shared" ca="1" si="8"/>
        <v>1297.7851000000001</v>
      </c>
      <c r="I893" s="14">
        <f ca="1">IF(ROW()=2, Table1[[#This Row],[Netto loon]], INDIRECT(ADDRESS(ROW()-1,COLUMN(F:F))))</f>
        <v>15443.214899999999</v>
      </c>
      <c r="J893" s="6">
        <f ca="1">IF(ROW()=2, 0, Table1[[#This Row],[Belastbaar loon]]-INDIRECT(ADDRESS(ROW()-1,COLUMN(A:A))))</f>
        <v>10</v>
      </c>
      <c r="K893" s="6">
        <f ca="1">Table1[[#This Row],[Netto loon]]-Table1[[#This Row],[Netto vorige schijf]]</f>
        <v>9.1462000000010448</v>
      </c>
      <c r="L893" s="2">
        <f ca="1">(Table1[[#This Row],[Bruto tov vorige schijf]]-Table1[[#This Row],[Netto tov vorige schijf]])/MAX(Table1[[#This Row],[Bruto tov vorige schijf]],1)</f>
        <v>8.5379999999895512E-2</v>
      </c>
    </row>
    <row r="894" spans="1:12" x14ac:dyDescent="0.25">
      <c r="A894" s="14">
        <v>16761</v>
      </c>
      <c r="B894" s="6">
        <f>LoonHeffing2020(Table1[[#This Row],[Belastbaar loon]])</f>
        <v>6260.2335000000003</v>
      </c>
      <c r="C894" s="6">
        <f>AlgemeneHeffingsKorting2020(Table1[[#This Row],[Belastbaar loon]])</f>
        <v>2711</v>
      </c>
      <c r="D894" s="14">
        <f>ArbeidsKorting2020(Table1[[#This Row],[Belastbaar loon]])</f>
        <v>2249.7408</v>
      </c>
      <c r="E894" s="14">
        <f>MAX(Table1[[#This Row],[Loonheffing]]-Table1[[#This Row],[Algemene Heffingskorting]]-Table1[[#This Row],[Arbeidskorting]],0)</f>
        <v>1299.4927000000002</v>
      </c>
      <c r="F894" s="6">
        <f>Table1[[#This Row],[Belastbaar loon]]-Table1[[#This Row],[Belasting]]</f>
        <v>15461.507299999999</v>
      </c>
      <c r="G894" s="2">
        <f>(Table1[[#This Row],[Belastbaar loon]]-Table1[[#This Row],[Netto loon]])/Table1[[#This Row],[Belastbaar loon]]</f>
        <v>7.7530738022791049E-2</v>
      </c>
      <c r="H894" s="14">
        <f t="shared" ca="1" si="8"/>
        <v>1298.6388999999999</v>
      </c>
      <c r="I894" s="14">
        <f ca="1">IF(ROW()=2, Table1[[#This Row],[Netto loon]], INDIRECT(ADDRESS(ROW()-1,COLUMN(F:F))))</f>
        <v>15452.3611</v>
      </c>
      <c r="J894" s="6">
        <f ca="1">IF(ROW()=2, 0, Table1[[#This Row],[Belastbaar loon]]-INDIRECT(ADDRESS(ROW()-1,COLUMN(A:A))))</f>
        <v>10</v>
      </c>
      <c r="K894" s="6">
        <f ca="1">Table1[[#This Row],[Netto loon]]-Table1[[#This Row],[Netto vorige schijf]]</f>
        <v>9.1461999999992258</v>
      </c>
      <c r="L894" s="2">
        <f ca="1">(Table1[[#This Row],[Bruto tov vorige schijf]]-Table1[[#This Row],[Netto tov vorige schijf]])/MAX(Table1[[#This Row],[Bruto tov vorige schijf]],1)</f>
        <v>8.5380000000077422E-2</v>
      </c>
    </row>
    <row r="895" spans="1:12" x14ac:dyDescent="0.25">
      <c r="A895" s="14">
        <v>16771</v>
      </c>
      <c r="B895" s="6">
        <f>LoonHeffing2020(Table1[[#This Row],[Belastbaar loon]])</f>
        <v>6263.9684999999999</v>
      </c>
      <c r="C895" s="6">
        <f>AlgemeneHeffingsKorting2020(Table1[[#This Row],[Belastbaar loon]])</f>
        <v>2711</v>
      </c>
      <c r="D895" s="14">
        <f>ArbeidsKorting2020(Table1[[#This Row],[Belastbaar loon]])</f>
        <v>2252.6219999999998</v>
      </c>
      <c r="E895" s="14">
        <f>MAX(Table1[[#This Row],[Loonheffing]]-Table1[[#This Row],[Algemene Heffingskorting]]-Table1[[#This Row],[Arbeidskorting]],0)</f>
        <v>1300.3465000000001</v>
      </c>
      <c r="F895" s="6">
        <f>Table1[[#This Row],[Belastbaar loon]]-Table1[[#This Row],[Belasting]]</f>
        <v>15470.6535</v>
      </c>
      <c r="G895" s="2">
        <f>(Table1[[#This Row],[Belastbaar loon]]-Table1[[#This Row],[Netto loon]])/Table1[[#This Row],[Belastbaar loon]]</f>
        <v>7.7535418281557425E-2</v>
      </c>
      <c r="H895" s="14">
        <f t="shared" ca="1" si="8"/>
        <v>1299.4927000000002</v>
      </c>
      <c r="I895" s="14">
        <f ca="1">IF(ROW()=2, Table1[[#This Row],[Netto loon]], INDIRECT(ADDRESS(ROW()-1,COLUMN(F:F))))</f>
        <v>15461.507299999999</v>
      </c>
      <c r="J895" s="6">
        <f ca="1">IF(ROW()=2, 0, Table1[[#This Row],[Belastbaar loon]]-INDIRECT(ADDRESS(ROW()-1,COLUMN(A:A))))</f>
        <v>10</v>
      </c>
      <c r="K895" s="6">
        <f ca="1">Table1[[#This Row],[Netto loon]]-Table1[[#This Row],[Netto vorige schijf]]</f>
        <v>9.1462000000010448</v>
      </c>
      <c r="L895" s="2">
        <f ca="1">(Table1[[#This Row],[Bruto tov vorige schijf]]-Table1[[#This Row],[Netto tov vorige schijf]])/MAX(Table1[[#This Row],[Bruto tov vorige schijf]],1)</f>
        <v>8.5379999999895512E-2</v>
      </c>
    </row>
    <row r="896" spans="1:12" x14ac:dyDescent="0.25">
      <c r="A896" s="14">
        <v>16781</v>
      </c>
      <c r="B896" s="6">
        <f>LoonHeffing2020(Table1[[#This Row],[Belastbaar loon]])</f>
        <v>6267.7034999999996</v>
      </c>
      <c r="C896" s="6">
        <f>AlgemeneHeffingsKorting2020(Table1[[#This Row],[Belastbaar loon]])</f>
        <v>2711</v>
      </c>
      <c r="D896" s="14">
        <f>ArbeidsKorting2020(Table1[[#This Row],[Belastbaar loon]])</f>
        <v>2255.5032000000001</v>
      </c>
      <c r="E896" s="14">
        <f>MAX(Table1[[#This Row],[Loonheffing]]-Table1[[#This Row],[Algemene Heffingskorting]]-Table1[[#This Row],[Arbeidskorting]],0)</f>
        <v>1301.2002999999995</v>
      </c>
      <c r="F896" s="6">
        <f>Table1[[#This Row],[Belastbaar loon]]-Table1[[#This Row],[Belasting]]</f>
        <v>15479.7997</v>
      </c>
      <c r="G896" s="2">
        <f>(Table1[[#This Row],[Belastbaar loon]]-Table1[[#This Row],[Netto loon]])/Table1[[#This Row],[Belastbaar loon]]</f>
        <v>7.7540092962278789E-2</v>
      </c>
      <c r="H896" s="14">
        <f t="shared" ca="1" si="8"/>
        <v>1300.3465000000001</v>
      </c>
      <c r="I896" s="14">
        <f ca="1">IF(ROW()=2, Table1[[#This Row],[Netto loon]], INDIRECT(ADDRESS(ROW()-1,COLUMN(F:F))))</f>
        <v>15470.6535</v>
      </c>
      <c r="J896" s="6">
        <f ca="1">IF(ROW()=2, 0, Table1[[#This Row],[Belastbaar loon]]-INDIRECT(ADDRESS(ROW()-1,COLUMN(A:A))))</f>
        <v>10</v>
      </c>
      <c r="K896" s="6">
        <f ca="1">Table1[[#This Row],[Netto loon]]-Table1[[#This Row],[Netto vorige schijf]]</f>
        <v>9.1461999999992258</v>
      </c>
      <c r="L896" s="2">
        <f ca="1">(Table1[[#This Row],[Bruto tov vorige schijf]]-Table1[[#This Row],[Netto tov vorige schijf]])/MAX(Table1[[#This Row],[Bruto tov vorige schijf]],1)</f>
        <v>8.5380000000077422E-2</v>
      </c>
    </row>
    <row r="897" spans="1:12" x14ac:dyDescent="0.25">
      <c r="A897" s="14">
        <v>16791</v>
      </c>
      <c r="B897" s="6">
        <f>LoonHeffing2020(Table1[[#This Row],[Belastbaar loon]])</f>
        <v>6271.4385000000002</v>
      </c>
      <c r="C897" s="6">
        <f>AlgemeneHeffingsKorting2020(Table1[[#This Row],[Belastbaar loon]])</f>
        <v>2711</v>
      </c>
      <c r="D897" s="14">
        <f>ArbeidsKorting2020(Table1[[#This Row],[Belastbaar loon]])</f>
        <v>2258.3843999999999</v>
      </c>
      <c r="E897" s="14">
        <f>MAX(Table1[[#This Row],[Loonheffing]]-Table1[[#This Row],[Algemene Heffingskorting]]-Table1[[#This Row],[Arbeidskorting]],0)</f>
        <v>1302.0541000000003</v>
      </c>
      <c r="F897" s="6">
        <f>Table1[[#This Row],[Belastbaar loon]]-Table1[[#This Row],[Belasting]]</f>
        <v>15488.945899999999</v>
      </c>
      <c r="G897" s="2">
        <f>(Table1[[#This Row],[Belastbaar loon]]-Table1[[#This Row],[Netto loon]])/Table1[[#This Row],[Belastbaar loon]]</f>
        <v>7.7544762074921156E-2</v>
      </c>
      <c r="H897" s="14">
        <f t="shared" ca="1" si="8"/>
        <v>1301.2002999999995</v>
      </c>
      <c r="I897" s="14">
        <f ca="1">IF(ROW()=2, Table1[[#This Row],[Netto loon]], INDIRECT(ADDRESS(ROW()-1,COLUMN(F:F))))</f>
        <v>15479.7997</v>
      </c>
      <c r="J897" s="6">
        <f ca="1">IF(ROW()=2, 0, Table1[[#This Row],[Belastbaar loon]]-INDIRECT(ADDRESS(ROW()-1,COLUMN(A:A))))</f>
        <v>10</v>
      </c>
      <c r="K897" s="6">
        <f ca="1">Table1[[#This Row],[Netto loon]]-Table1[[#This Row],[Netto vorige schijf]]</f>
        <v>9.1461999999992258</v>
      </c>
      <c r="L897" s="2">
        <f ca="1">(Table1[[#This Row],[Bruto tov vorige schijf]]-Table1[[#This Row],[Netto tov vorige schijf]])/MAX(Table1[[#This Row],[Bruto tov vorige schijf]],1)</f>
        <v>8.5380000000077422E-2</v>
      </c>
    </row>
    <row r="898" spans="1:12" x14ac:dyDescent="0.25">
      <c r="A898" s="14">
        <v>16801</v>
      </c>
      <c r="B898" s="6">
        <f>LoonHeffing2020(Table1[[#This Row],[Belastbaar loon]])</f>
        <v>6275.1734999999999</v>
      </c>
      <c r="C898" s="6">
        <f>AlgemeneHeffingsKorting2020(Table1[[#This Row],[Belastbaar loon]])</f>
        <v>2711</v>
      </c>
      <c r="D898" s="14">
        <f>ArbeidsKorting2020(Table1[[#This Row],[Belastbaar loon]])</f>
        <v>2261.2655999999997</v>
      </c>
      <c r="E898" s="14">
        <f>MAX(Table1[[#This Row],[Loonheffing]]-Table1[[#This Row],[Algemene Heffingskorting]]-Table1[[#This Row],[Arbeidskorting]],0)</f>
        <v>1302.9079000000002</v>
      </c>
      <c r="F898" s="6">
        <f>Table1[[#This Row],[Belastbaar loon]]-Table1[[#This Row],[Belasting]]</f>
        <v>15498.0921</v>
      </c>
      <c r="G898" s="2">
        <f>(Table1[[#This Row],[Belastbaar loon]]-Table1[[#This Row],[Netto loon]])/Table1[[#This Row],[Belastbaar loon]]</f>
        <v>7.7549425629426835E-2</v>
      </c>
      <c r="H898" s="14">
        <f t="shared" ca="1" si="8"/>
        <v>1302.0541000000003</v>
      </c>
      <c r="I898" s="14">
        <f ca="1">IF(ROW()=2, Table1[[#This Row],[Netto loon]], INDIRECT(ADDRESS(ROW()-1,COLUMN(F:F))))</f>
        <v>15488.945899999999</v>
      </c>
      <c r="J898" s="6">
        <f ca="1">IF(ROW()=2, 0, Table1[[#This Row],[Belastbaar loon]]-INDIRECT(ADDRESS(ROW()-1,COLUMN(A:A))))</f>
        <v>10</v>
      </c>
      <c r="K898" s="6">
        <f ca="1">Table1[[#This Row],[Netto loon]]-Table1[[#This Row],[Netto vorige schijf]]</f>
        <v>9.1462000000010448</v>
      </c>
      <c r="L898" s="2">
        <f ca="1">(Table1[[#This Row],[Bruto tov vorige schijf]]-Table1[[#This Row],[Netto tov vorige schijf]])/MAX(Table1[[#This Row],[Bruto tov vorige schijf]],1)</f>
        <v>8.5379999999895512E-2</v>
      </c>
    </row>
    <row r="899" spans="1:12" x14ac:dyDescent="0.25">
      <c r="A899" s="14">
        <v>16811</v>
      </c>
      <c r="B899" s="6">
        <f>LoonHeffing2020(Table1[[#This Row],[Belastbaar loon]])</f>
        <v>6278.9084999999995</v>
      </c>
      <c r="C899" s="6">
        <f>AlgemeneHeffingsKorting2020(Table1[[#This Row],[Belastbaar loon]])</f>
        <v>2711</v>
      </c>
      <c r="D899" s="14">
        <f>ArbeidsKorting2020(Table1[[#This Row],[Belastbaar loon]])</f>
        <v>2264.1468</v>
      </c>
      <c r="E899" s="14">
        <f>MAX(Table1[[#This Row],[Loonheffing]]-Table1[[#This Row],[Algemene Heffingskorting]]-Table1[[#This Row],[Arbeidskorting]],0)</f>
        <v>1303.7616999999996</v>
      </c>
      <c r="F899" s="6">
        <f>Table1[[#This Row],[Belastbaar loon]]-Table1[[#This Row],[Belasting]]</f>
        <v>15507.238300000001</v>
      </c>
      <c r="G899" s="2">
        <f>(Table1[[#This Row],[Belastbaar loon]]-Table1[[#This Row],[Netto loon]])/Table1[[#This Row],[Belastbaar loon]]</f>
        <v>7.7554083635714657E-2</v>
      </c>
      <c r="H899" s="14">
        <f t="shared" ca="1" si="8"/>
        <v>1302.9079000000002</v>
      </c>
      <c r="I899" s="14">
        <f ca="1">IF(ROW()=2, Table1[[#This Row],[Netto loon]], INDIRECT(ADDRESS(ROW()-1,COLUMN(F:F))))</f>
        <v>15498.0921</v>
      </c>
      <c r="J899" s="6">
        <f ca="1">IF(ROW()=2, 0, Table1[[#This Row],[Belastbaar loon]]-INDIRECT(ADDRESS(ROW()-1,COLUMN(A:A))))</f>
        <v>10</v>
      </c>
      <c r="K899" s="6">
        <f ca="1">Table1[[#This Row],[Netto loon]]-Table1[[#This Row],[Netto vorige schijf]]</f>
        <v>9.1462000000010448</v>
      </c>
      <c r="L899" s="2">
        <f ca="1">(Table1[[#This Row],[Bruto tov vorige schijf]]-Table1[[#This Row],[Netto tov vorige schijf]])/MAX(Table1[[#This Row],[Bruto tov vorige schijf]],1)</f>
        <v>8.5379999999895512E-2</v>
      </c>
    </row>
    <row r="900" spans="1:12" x14ac:dyDescent="0.25">
      <c r="A900" s="14">
        <v>16821</v>
      </c>
      <c r="B900" s="6">
        <f>LoonHeffing2020(Table1[[#This Row],[Belastbaar loon]])</f>
        <v>6282.6435000000001</v>
      </c>
      <c r="C900" s="6">
        <f>AlgemeneHeffingsKorting2020(Table1[[#This Row],[Belastbaar loon]])</f>
        <v>2711</v>
      </c>
      <c r="D900" s="14">
        <f>ArbeidsKorting2020(Table1[[#This Row],[Belastbaar loon]])</f>
        <v>2267.0279999999998</v>
      </c>
      <c r="E900" s="14">
        <f>MAX(Table1[[#This Row],[Loonheffing]]-Table1[[#This Row],[Algemene Heffingskorting]]-Table1[[#This Row],[Arbeidskorting]],0)</f>
        <v>1304.6155000000003</v>
      </c>
      <c r="F900" s="6">
        <f>Table1[[#This Row],[Belastbaar loon]]-Table1[[#This Row],[Belasting]]</f>
        <v>15516.3845</v>
      </c>
      <c r="G900" s="2">
        <f>(Table1[[#This Row],[Belastbaar loon]]-Table1[[#This Row],[Netto loon]])/Table1[[#This Row],[Belastbaar loon]]</f>
        <v>7.7558736103679915E-2</v>
      </c>
      <c r="H900" s="14">
        <f t="shared" ca="1" si="8"/>
        <v>1303.7616999999996</v>
      </c>
      <c r="I900" s="14">
        <f ca="1">IF(ROW()=2, Table1[[#This Row],[Netto loon]], INDIRECT(ADDRESS(ROW()-1,COLUMN(F:F))))</f>
        <v>15507.238300000001</v>
      </c>
      <c r="J900" s="6">
        <f ca="1">IF(ROW()=2, 0, Table1[[#This Row],[Belastbaar loon]]-INDIRECT(ADDRESS(ROW()-1,COLUMN(A:A))))</f>
        <v>10</v>
      </c>
      <c r="K900" s="6">
        <f ca="1">Table1[[#This Row],[Netto loon]]-Table1[[#This Row],[Netto vorige schijf]]</f>
        <v>9.1461999999992258</v>
      </c>
      <c r="L900" s="2">
        <f ca="1">(Table1[[#This Row],[Bruto tov vorige schijf]]-Table1[[#This Row],[Netto tov vorige schijf]])/MAX(Table1[[#This Row],[Bruto tov vorige schijf]],1)</f>
        <v>8.5380000000077422E-2</v>
      </c>
    </row>
    <row r="901" spans="1:12" x14ac:dyDescent="0.25">
      <c r="A901" s="14">
        <v>16831</v>
      </c>
      <c r="B901" s="6">
        <f>LoonHeffing2020(Table1[[#This Row],[Belastbaar loon]])</f>
        <v>6286.3784999999998</v>
      </c>
      <c r="C901" s="6">
        <f>AlgemeneHeffingsKorting2020(Table1[[#This Row],[Belastbaar loon]])</f>
        <v>2711</v>
      </c>
      <c r="D901" s="14">
        <f>ArbeidsKorting2020(Table1[[#This Row],[Belastbaar loon]])</f>
        <v>2269.9092000000001</v>
      </c>
      <c r="E901" s="14">
        <f>MAX(Table1[[#This Row],[Loonheffing]]-Table1[[#This Row],[Algemene Heffingskorting]]-Table1[[#This Row],[Arbeidskorting]],0)</f>
        <v>1305.4692999999997</v>
      </c>
      <c r="F901" s="6">
        <f>Table1[[#This Row],[Belastbaar loon]]-Table1[[#This Row],[Belasting]]</f>
        <v>15525.530699999999</v>
      </c>
      <c r="G901" s="2">
        <f>(Table1[[#This Row],[Belastbaar loon]]-Table1[[#This Row],[Netto loon]])/Table1[[#This Row],[Belastbaar loon]]</f>
        <v>7.7563383043194142E-2</v>
      </c>
      <c r="H901" s="14">
        <f t="shared" ca="1" si="8"/>
        <v>1304.6155000000003</v>
      </c>
      <c r="I901" s="14">
        <f ca="1">IF(ROW()=2, Table1[[#This Row],[Netto loon]], INDIRECT(ADDRESS(ROW()-1,COLUMN(F:F))))</f>
        <v>15516.3845</v>
      </c>
      <c r="J901" s="6">
        <f ca="1">IF(ROW()=2, 0, Table1[[#This Row],[Belastbaar loon]]-INDIRECT(ADDRESS(ROW()-1,COLUMN(A:A))))</f>
        <v>10</v>
      </c>
      <c r="K901" s="6">
        <f ca="1">Table1[[#This Row],[Netto loon]]-Table1[[#This Row],[Netto vorige schijf]]</f>
        <v>9.1461999999992258</v>
      </c>
      <c r="L901" s="2">
        <f ca="1">(Table1[[#This Row],[Bruto tov vorige schijf]]-Table1[[#This Row],[Netto tov vorige schijf]])/MAX(Table1[[#This Row],[Bruto tov vorige schijf]],1)</f>
        <v>8.5380000000077422E-2</v>
      </c>
    </row>
    <row r="902" spans="1:12" x14ac:dyDescent="0.25">
      <c r="A902" s="14">
        <v>16841</v>
      </c>
      <c r="B902" s="6">
        <f>LoonHeffing2020(Table1[[#This Row],[Belastbaar loon]])</f>
        <v>6290.1135000000004</v>
      </c>
      <c r="C902" s="6">
        <f>AlgemeneHeffingsKorting2020(Table1[[#This Row],[Belastbaar loon]])</f>
        <v>2711</v>
      </c>
      <c r="D902" s="14">
        <f>ArbeidsKorting2020(Table1[[#This Row],[Belastbaar loon]])</f>
        <v>2272.7903999999999</v>
      </c>
      <c r="E902" s="14">
        <f>MAX(Table1[[#This Row],[Loonheffing]]-Table1[[#This Row],[Algemene Heffingskorting]]-Table1[[#This Row],[Arbeidskorting]],0)</f>
        <v>1306.3231000000005</v>
      </c>
      <c r="F902" s="6">
        <f>Table1[[#This Row],[Belastbaar loon]]-Table1[[#This Row],[Belasting]]</f>
        <v>15534.676899999999</v>
      </c>
      <c r="G902" s="2">
        <f>(Table1[[#This Row],[Belastbaar loon]]-Table1[[#This Row],[Netto loon]])/Table1[[#This Row],[Belastbaar loon]]</f>
        <v>7.7568024464105545E-2</v>
      </c>
      <c r="H902" s="14">
        <f t="shared" ca="1" si="8"/>
        <v>1305.4692999999997</v>
      </c>
      <c r="I902" s="14">
        <f ca="1">IF(ROW()=2, Table1[[#This Row],[Netto loon]], INDIRECT(ADDRESS(ROW()-1,COLUMN(F:F))))</f>
        <v>15525.530699999999</v>
      </c>
      <c r="J902" s="6">
        <f ca="1">IF(ROW()=2, 0, Table1[[#This Row],[Belastbaar loon]]-INDIRECT(ADDRESS(ROW()-1,COLUMN(A:A))))</f>
        <v>10</v>
      </c>
      <c r="K902" s="6">
        <f ca="1">Table1[[#This Row],[Netto loon]]-Table1[[#This Row],[Netto vorige schijf]]</f>
        <v>9.1461999999992258</v>
      </c>
      <c r="L902" s="2">
        <f ca="1">(Table1[[#This Row],[Bruto tov vorige schijf]]-Table1[[#This Row],[Netto tov vorige schijf]])/MAX(Table1[[#This Row],[Bruto tov vorige schijf]],1)</f>
        <v>8.5380000000077422E-2</v>
      </c>
    </row>
    <row r="903" spans="1:12" x14ac:dyDescent="0.25">
      <c r="A903" s="14">
        <v>16851</v>
      </c>
      <c r="B903" s="6">
        <f>LoonHeffing2020(Table1[[#This Row],[Belastbaar loon]])</f>
        <v>6293.8485000000001</v>
      </c>
      <c r="C903" s="6">
        <f>AlgemeneHeffingsKorting2020(Table1[[#This Row],[Belastbaar loon]])</f>
        <v>2711</v>
      </c>
      <c r="D903" s="14">
        <f>ArbeidsKorting2020(Table1[[#This Row],[Belastbaar loon]])</f>
        <v>2275.6716000000001</v>
      </c>
      <c r="E903" s="14">
        <f>MAX(Table1[[#This Row],[Loonheffing]]-Table1[[#This Row],[Algemene Heffingskorting]]-Table1[[#This Row],[Arbeidskorting]],0)</f>
        <v>1307.1768999999999</v>
      </c>
      <c r="F903" s="6">
        <f>Table1[[#This Row],[Belastbaar loon]]-Table1[[#This Row],[Belasting]]</f>
        <v>15543.8231</v>
      </c>
      <c r="G903" s="2">
        <f>(Table1[[#This Row],[Belastbaar loon]]-Table1[[#This Row],[Netto loon]])/Table1[[#This Row],[Belastbaar loon]]</f>
        <v>7.7572660376238819E-2</v>
      </c>
      <c r="H903" s="14">
        <f t="shared" ca="1" si="8"/>
        <v>1306.3231000000005</v>
      </c>
      <c r="I903" s="14">
        <f ca="1">IF(ROW()=2, Table1[[#This Row],[Netto loon]], INDIRECT(ADDRESS(ROW()-1,COLUMN(F:F))))</f>
        <v>15534.676899999999</v>
      </c>
      <c r="J903" s="6">
        <f ca="1">IF(ROW()=2, 0, Table1[[#This Row],[Belastbaar loon]]-INDIRECT(ADDRESS(ROW()-1,COLUMN(A:A))))</f>
        <v>10</v>
      </c>
      <c r="K903" s="6">
        <f ca="1">Table1[[#This Row],[Netto loon]]-Table1[[#This Row],[Netto vorige schijf]]</f>
        <v>9.1462000000010448</v>
      </c>
      <c r="L903" s="2">
        <f ca="1">(Table1[[#This Row],[Bruto tov vorige schijf]]-Table1[[#This Row],[Netto tov vorige schijf]])/MAX(Table1[[#This Row],[Bruto tov vorige schijf]],1)</f>
        <v>8.5379999999895512E-2</v>
      </c>
    </row>
    <row r="904" spans="1:12" x14ac:dyDescent="0.25">
      <c r="A904" s="14">
        <v>16861</v>
      </c>
      <c r="B904" s="6">
        <f>LoonHeffing2020(Table1[[#This Row],[Belastbaar loon]])</f>
        <v>6297.5834999999997</v>
      </c>
      <c r="C904" s="6">
        <f>AlgemeneHeffingsKorting2020(Table1[[#This Row],[Belastbaar loon]])</f>
        <v>2711</v>
      </c>
      <c r="D904" s="14">
        <f>ArbeidsKorting2020(Table1[[#This Row],[Belastbaar loon]])</f>
        <v>2278.5527999999999</v>
      </c>
      <c r="E904" s="14">
        <f>MAX(Table1[[#This Row],[Loonheffing]]-Table1[[#This Row],[Algemene Heffingskorting]]-Table1[[#This Row],[Arbeidskorting]],0)</f>
        <v>1308.0306999999998</v>
      </c>
      <c r="F904" s="6">
        <f>Table1[[#This Row],[Belastbaar loon]]-Table1[[#This Row],[Belasting]]</f>
        <v>15552.969300000001</v>
      </c>
      <c r="G904" s="2">
        <f>(Table1[[#This Row],[Belastbaar loon]]-Table1[[#This Row],[Netto loon]])/Table1[[#This Row],[Belastbaar loon]]</f>
        <v>7.7577290789395612E-2</v>
      </c>
      <c r="H904" s="14">
        <f t="shared" ca="1" si="8"/>
        <v>1307.1768999999999</v>
      </c>
      <c r="I904" s="14">
        <f ca="1">IF(ROW()=2, Table1[[#This Row],[Netto loon]], INDIRECT(ADDRESS(ROW()-1,COLUMN(F:F))))</f>
        <v>15543.8231</v>
      </c>
      <c r="J904" s="6">
        <f ca="1">IF(ROW()=2, 0, Table1[[#This Row],[Belastbaar loon]]-INDIRECT(ADDRESS(ROW()-1,COLUMN(A:A))))</f>
        <v>10</v>
      </c>
      <c r="K904" s="6">
        <f ca="1">Table1[[#This Row],[Netto loon]]-Table1[[#This Row],[Netto vorige schijf]]</f>
        <v>9.1462000000010448</v>
      </c>
      <c r="L904" s="2">
        <f ca="1">(Table1[[#This Row],[Bruto tov vorige schijf]]-Table1[[#This Row],[Netto tov vorige schijf]])/MAX(Table1[[#This Row],[Bruto tov vorige schijf]],1)</f>
        <v>8.5379999999895512E-2</v>
      </c>
    </row>
    <row r="905" spans="1:12" x14ac:dyDescent="0.25">
      <c r="A905" s="14">
        <v>16871</v>
      </c>
      <c r="B905" s="6">
        <f>LoonHeffing2020(Table1[[#This Row],[Belastbaar loon]])</f>
        <v>6301.3185000000003</v>
      </c>
      <c r="C905" s="6">
        <f>AlgemeneHeffingsKorting2020(Table1[[#This Row],[Belastbaar loon]])</f>
        <v>2711</v>
      </c>
      <c r="D905" s="14">
        <f>ArbeidsKorting2020(Table1[[#This Row],[Belastbaar loon]])</f>
        <v>2281.4339999999997</v>
      </c>
      <c r="E905" s="14">
        <f>MAX(Table1[[#This Row],[Loonheffing]]-Table1[[#This Row],[Algemene Heffingskorting]]-Table1[[#This Row],[Arbeidskorting]],0)</f>
        <v>1308.8845000000006</v>
      </c>
      <c r="F905" s="6">
        <f>Table1[[#This Row],[Belastbaar loon]]-Table1[[#This Row],[Belasting]]</f>
        <v>15562.1155</v>
      </c>
      <c r="G905" s="2">
        <f>(Table1[[#This Row],[Belastbaar loon]]-Table1[[#This Row],[Netto loon]])/Table1[[#This Row],[Belastbaar loon]]</f>
        <v>7.758191571335428E-2</v>
      </c>
      <c r="H905" s="14">
        <f t="shared" ca="1" si="8"/>
        <v>1308.0306999999998</v>
      </c>
      <c r="I905" s="14">
        <f ca="1">IF(ROW()=2, Table1[[#This Row],[Netto loon]], INDIRECT(ADDRESS(ROW()-1,COLUMN(F:F))))</f>
        <v>15552.969300000001</v>
      </c>
      <c r="J905" s="6">
        <f ca="1">IF(ROW()=2, 0, Table1[[#This Row],[Belastbaar loon]]-INDIRECT(ADDRESS(ROW()-1,COLUMN(A:A))))</f>
        <v>10</v>
      </c>
      <c r="K905" s="6">
        <f ca="1">Table1[[#This Row],[Netto loon]]-Table1[[#This Row],[Netto vorige schijf]]</f>
        <v>9.1461999999992258</v>
      </c>
      <c r="L905" s="2">
        <f ca="1">(Table1[[#This Row],[Bruto tov vorige schijf]]-Table1[[#This Row],[Netto tov vorige schijf]])/MAX(Table1[[#This Row],[Bruto tov vorige schijf]],1)</f>
        <v>8.5380000000077422E-2</v>
      </c>
    </row>
    <row r="906" spans="1:12" x14ac:dyDescent="0.25">
      <c r="A906" s="14">
        <v>16881</v>
      </c>
      <c r="B906" s="6">
        <f>LoonHeffing2020(Table1[[#This Row],[Belastbaar loon]])</f>
        <v>6305.0535</v>
      </c>
      <c r="C906" s="6">
        <f>AlgemeneHeffingsKorting2020(Table1[[#This Row],[Belastbaar loon]])</f>
        <v>2711</v>
      </c>
      <c r="D906" s="14">
        <f>ArbeidsKorting2020(Table1[[#This Row],[Belastbaar loon]])</f>
        <v>2284.3152</v>
      </c>
      <c r="E906" s="14">
        <f>MAX(Table1[[#This Row],[Loonheffing]]-Table1[[#This Row],[Algemene Heffingskorting]]-Table1[[#This Row],[Arbeidskorting]],0)</f>
        <v>1309.7383</v>
      </c>
      <c r="F906" s="6">
        <f>Table1[[#This Row],[Belastbaar loon]]-Table1[[#This Row],[Belasting]]</f>
        <v>15571.261699999999</v>
      </c>
      <c r="G906" s="2">
        <f>(Table1[[#This Row],[Belastbaar loon]]-Table1[[#This Row],[Netto loon]])/Table1[[#This Row],[Belastbaar loon]]</f>
        <v>7.758653515786984E-2</v>
      </c>
      <c r="H906" s="14">
        <f t="shared" ca="1" si="8"/>
        <v>1308.8845000000006</v>
      </c>
      <c r="I906" s="14">
        <f ca="1">IF(ROW()=2, Table1[[#This Row],[Netto loon]], INDIRECT(ADDRESS(ROW()-1,COLUMN(F:F))))</f>
        <v>15562.1155</v>
      </c>
      <c r="J906" s="6">
        <f ca="1">IF(ROW()=2, 0, Table1[[#This Row],[Belastbaar loon]]-INDIRECT(ADDRESS(ROW()-1,COLUMN(A:A))))</f>
        <v>10</v>
      </c>
      <c r="K906" s="6">
        <f ca="1">Table1[[#This Row],[Netto loon]]-Table1[[#This Row],[Netto vorige schijf]]</f>
        <v>9.1461999999992258</v>
      </c>
      <c r="L906" s="2">
        <f ca="1">(Table1[[#This Row],[Bruto tov vorige schijf]]-Table1[[#This Row],[Netto tov vorige schijf]])/MAX(Table1[[#This Row],[Bruto tov vorige schijf]],1)</f>
        <v>8.5380000000077422E-2</v>
      </c>
    </row>
    <row r="907" spans="1:12" x14ac:dyDescent="0.25">
      <c r="A907" s="14">
        <v>16891</v>
      </c>
      <c r="B907" s="6">
        <f>LoonHeffing2020(Table1[[#This Row],[Belastbaar loon]])</f>
        <v>6308.7884999999997</v>
      </c>
      <c r="C907" s="6">
        <f>AlgemeneHeffingsKorting2020(Table1[[#This Row],[Belastbaar loon]])</f>
        <v>2711</v>
      </c>
      <c r="D907" s="14">
        <f>ArbeidsKorting2020(Table1[[#This Row],[Belastbaar loon]])</f>
        <v>2287.1963999999998</v>
      </c>
      <c r="E907" s="14">
        <f>MAX(Table1[[#This Row],[Loonheffing]]-Table1[[#This Row],[Algemene Heffingskorting]]-Table1[[#This Row],[Arbeidskorting]],0)</f>
        <v>1310.5920999999998</v>
      </c>
      <c r="F907" s="6">
        <f>Table1[[#This Row],[Belastbaar loon]]-Table1[[#This Row],[Belasting]]</f>
        <v>15580.4079</v>
      </c>
      <c r="G907" s="2">
        <f>(Table1[[#This Row],[Belastbaar loon]]-Table1[[#This Row],[Netto loon]])/Table1[[#This Row],[Belastbaar loon]]</f>
        <v>7.7591149132674189E-2</v>
      </c>
      <c r="H907" s="14">
        <f t="shared" ca="1" si="8"/>
        <v>1309.7383</v>
      </c>
      <c r="I907" s="14">
        <f ca="1">IF(ROW()=2, Table1[[#This Row],[Netto loon]], INDIRECT(ADDRESS(ROW()-1,COLUMN(F:F))))</f>
        <v>15571.261699999999</v>
      </c>
      <c r="J907" s="6">
        <f ca="1">IF(ROW()=2, 0, Table1[[#This Row],[Belastbaar loon]]-INDIRECT(ADDRESS(ROW()-1,COLUMN(A:A))))</f>
        <v>10</v>
      </c>
      <c r="K907" s="6">
        <f ca="1">Table1[[#This Row],[Netto loon]]-Table1[[#This Row],[Netto vorige schijf]]</f>
        <v>9.1462000000010448</v>
      </c>
      <c r="L907" s="2">
        <f ca="1">(Table1[[#This Row],[Bruto tov vorige schijf]]-Table1[[#This Row],[Netto tov vorige schijf]])/MAX(Table1[[#This Row],[Bruto tov vorige schijf]],1)</f>
        <v>8.5379999999895512E-2</v>
      </c>
    </row>
    <row r="908" spans="1:12" x14ac:dyDescent="0.25">
      <c r="A908" s="14">
        <v>16901</v>
      </c>
      <c r="B908" s="6">
        <f>LoonHeffing2020(Table1[[#This Row],[Belastbaar loon]])</f>
        <v>6312.5235000000002</v>
      </c>
      <c r="C908" s="6">
        <f>AlgemeneHeffingsKorting2020(Table1[[#This Row],[Belastbaar loon]])</f>
        <v>2711</v>
      </c>
      <c r="D908" s="14">
        <f>ArbeidsKorting2020(Table1[[#This Row],[Belastbaar loon]])</f>
        <v>2290.0776000000001</v>
      </c>
      <c r="E908" s="14">
        <f>MAX(Table1[[#This Row],[Loonheffing]]-Table1[[#This Row],[Algemene Heffingskorting]]-Table1[[#This Row],[Arbeidskorting]],0)</f>
        <v>1311.4459000000002</v>
      </c>
      <c r="F908" s="6">
        <f>Table1[[#This Row],[Belastbaar loon]]-Table1[[#This Row],[Belasting]]</f>
        <v>15589.554099999999</v>
      </c>
      <c r="G908" s="2">
        <f>(Table1[[#This Row],[Belastbaar loon]]-Table1[[#This Row],[Netto loon]])/Table1[[#This Row],[Belastbaar loon]]</f>
        <v>7.7595757647476518E-2</v>
      </c>
      <c r="H908" s="14">
        <f t="shared" ca="1" si="8"/>
        <v>1310.5920999999998</v>
      </c>
      <c r="I908" s="14">
        <f ca="1">IF(ROW()=2, Table1[[#This Row],[Netto loon]], INDIRECT(ADDRESS(ROW()-1,COLUMN(F:F))))</f>
        <v>15580.4079</v>
      </c>
      <c r="J908" s="6">
        <f ca="1">IF(ROW()=2, 0, Table1[[#This Row],[Belastbaar loon]]-INDIRECT(ADDRESS(ROW()-1,COLUMN(A:A))))</f>
        <v>10</v>
      </c>
      <c r="K908" s="6">
        <f ca="1">Table1[[#This Row],[Netto loon]]-Table1[[#This Row],[Netto vorige schijf]]</f>
        <v>9.1461999999992258</v>
      </c>
      <c r="L908" s="2">
        <f ca="1">(Table1[[#This Row],[Bruto tov vorige schijf]]-Table1[[#This Row],[Netto tov vorige schijf]])/MAX(Table1[[#This Row],[Bruto tov vorige schijf]],1)</f>
        <v>8.5380000000077422E-2</v>
      </c>
    </row>
    <row r="909" spans="1:12" x14ac:dyDescent="0.25">
      <c r="A909" s="14">
        <v>16911</v>
      </c>
      <c r="B909" s="6">
        <f>LoonHeffing2020(Table1[[#This Row],[Belastbaar loon]])</f>
        <v>6316.2584999999999</v>
      </c>
      <c r="C909" s="6">
        <f>AlgemeneHeffingsKorting2020(Table1[[#This Row],[Belastbaar loon]])</f>
        <v>2711</v>
      </c>
      <c r="D909" s="14">
        <f>ArbeidsKorting2020(Table1[[#This Row],[Belastbaar loon]])</f>
        <v>2292.9587999999999</v>
      </c>
      <c r="E909" s="14">
        <f>MAX(Table1[[#This Row],[Loonheffing]]-Table1[[#This Row],[Algemene Heffingskorting]]-Table1[[#This Row],[Arbeidskorting]],0)</f>
        <v>1312.2997</v>
      </c>
      <c r="F909" s="6">
        <f>Table1[[#This Row],[Belastbaar loon]]-Table1[[#This Row],[Belasting]]</f>
        <v>15598.7003</v>
      </c>
      <c r="G909" s="2">
        <f>(Table1[[#This Row],[Belastbaar loon]]-Table1[[#This Row],[Netto loon]])/Table1[[#This Row],[Belastbaar loon]]</f>
        <v>7.7600360711962607E-2</v>
      </c>
      <c r="H909" s="14">
        <f t="shared" ca="1" si="8"/>
        <v>1311.4459000000002</v>
      </c>
      <c r="I909" s="14">
        <f ca="1">IF(ROW()=2, Table1[[#This Row],[Netto loon]], INDIRECT(ADDRESS(ROW()-1,COLUMN(F:F))))</f>
        <v>15589.554099999999</v>
      </c>
      <c r="J909" s="6">
        <f ca="1">IF(ROW()=2, 0, Table1[[#This Row],[Belastbaar loon]]-INDIRECT(ADDRESS(ROW()-1,COLUMN(A:A))))</f>
        <v>10</v>
      </c>
      <c r="K909" s="6">
        <f ca="1">Table1[[#This Row],[Netto loon]]-Table1[[#This Row],[Netto vorige schijf]]</f>
        <v>9.1462000000010448</v>
      </c>
      <c r="L909" s="2">
        <f ca="1">(Table1[[#This Row],[Bruto tov vorige schijf]]-Table1[[#This Row],[Netto tov vorige schijf]])/MAX(Table1[[#This Row],[Bruto tov vorige schijf]],1)</f>
        <v>8.5379999999895512E-2</v>
      </c>
    </row>
    <row r="910" spans="1:12" x14ac:dyDescent="0.25">
      <c r="A910" s="14">
        <v>16921</v>
      </c>
      <c r="B910" s="6">
        <f>LoonHeffing2020(Table1[[#This Row],[Belastbaar loon]])</f>
        <v>6319.9934999999996</v>
      </c>
      <c r="C910" s="6">
        <f>AlgemeneHeffingsKorting2020(Table1[[#This Row],[Belastbaar loon]])</f>
        <v>2711</v>
      </c>
      <c r="D910" s="14">
        <f>ArbeidsKorting2020(Table1[[#This Row],[Belastbaar loon]])</f>
        <v>2295.8399999999997</v>
      </c>
      <c r="E910" s="14">
        <f>MAX(Table1[[#This Row],[Loonheffing]]-Table1[[#This Row],[Algemene Heffingskorting]]-Table1[[#This Row],[Arbeidskorting]],0)</f>
        <v>1313.1534999999999</v>
      </c>
      <c r="F910" s="6">
        <f>Table1[[#This Row],[Belastbaar loon]]-Table1[[#This Row],[Belasting]]</f>
        <v>15607.8465</v>
      </c>
      <c r="G910" s="2">
        <f>(Table1[[#This Row],[Belastbaar loon]]-Table1[[#This Row],[Netto loon]])/Table1[[#This Row],[Belastbaar loon]]</f>
        <v>7.7604958335795782E-2</v>
      </c>
      <c r="H910" s="14">
        <f t="shared" ca="1" si="8"/>
        <v>1312.2997</v>
      </c>
      <c r="I910" s="14">
        <f ca="1">IF(ROW()=2, Table1[[#This Row],[Netto loon]], INDIRECT(ADDRESS(ROW()-1,COLUMN(F:F))))</f>
        <v>15598.7003</v>
      </c>
      <c r="J910" s="6">
        <f ca="1">IF(ROW()=2, 0, Table1[[#This Row],[Belastbaar loon]]-INDIRECT(ADDRESS(ROW()-1,COLUMN(A:A))))</f>
        <v>10</v>
      </c>
      <c r="K910" s="6">
        <f ca="1">Table1[[#This Row],[Netto loon]]-Table1[[#This Row],[Netto vorige schijf]]</f>
        <v>9.1461999999992258</v>
      </c>
      <c r="L910" s="2">
        <f ca="1">(Table1[[#This Row],[Bruto tov vorige schijf]]-Table1[[#This Row],[Netto tov vorige schijf]])/MAX(Table1[[#This Row],[Bruto tov vorige schijf]],1)</f>
        <v>8.5380000000077422E-2</v>
      </c>
    </row>
    <row r="911" spans="1:12" x14ac:dyDescent="0.25">
      <c r="A911" s="14">
        <v>16931</v>
      </c>
      <c r="B911" s="6">
        <f>LoonHeffing2020(Table1[[#This Row],[Belastbaar loon]])</f>
        <v>6323.7285000000002</v>
      </c>
      <c r="C911" s="6">
        <f>AlgemeneHeffingsKorting2020(Table1[[#This Row],[Belastbaar loon]])</f>
        <v>2711</v>
      </c>
      <c r="D911" s="14">
        <f>ArbeidsKorting2020(Table1[[#This Row],[Belastbaar loon]])</f>
        <v>2298.7212</v>
      </c>
      <c r="E911" s="14">
        <f>MAX(Table1[[#This Row],[Loonheffing]]-Table1[[#This Row],[Algemene Heffingskorting]]-Table1[[#This Row],[Arbeidskorting]],0)</f>
        <v>1314.0073000000002</v>
      </c>
      <c r="F911" s="6">
        <f>Table1[[#This Row],[Belastbaar loon]]-Table1[[#This Row],[Belasting]]</f>
        <v>15616.992699999999</v>
      </c>
      <c r="G911" s="2">
        <f>(Table1[[#This Row],[Belastbaar loon]]-Table1[[#This Row],[Netto loon]])/Table1[[#This Row],[Belastbaar loon]]</f>
        <v>7.760955052861622E-2</v>
      </c>
      <c r="H911" s="14">
        <f t="shared" ca="1" si="8"/>
        <v>1313.1534999999999</v>
      </c>
      <c r="I911" s="14">
        <f ca="1">IF(ROW()=2, Table1[[#This Row],[Netto loon]], INDIRECT(ADDRESS(ROW()-1,COLUMN(F:F))))</f>
        <v>15607.8465</v>
      </c>
      <c r="J911" s="6">
        <f ca="1">IF(ROW()=2, 0, Table1[[#This Row],[Belastbaar loon]]-INDIRECT(ADDRESS(ROW()-1,COLUMN(A:A))))</f>
        <v>10</v>
      </c>
      <c r="K911" s="6">
        <f ca="1">Table1[[#This Row],[Netto loon]]-Table1[[#This Row],[Netto vorige schijf]]</f>
        <v>9.1461999999992258</v>
      </c>
      <c r="L911" s="2">
        <f ca="1">(Table1[[#This Row],[Bruto tov vorige schijf]]-Table1[[#This Row],[Netto tov vorige schijf]])/MAX(Table1[[#This Row],[Bruto tov vorige schijf]],1)</f>
        <v>8.5380000000077422E-2</v>
      </c>
    </row>
    <row r="912" spans="1:12" x14ac:dyDescent="0.25">
      <c r="A912" s="14">
        <v>16941</v>
      </c>
      <c r="B912" s="6">
        <f>LoonHeffing2020(Table1[[#This Row],[Belastbaar loon]])</f>
        <v>6327.4634999999998</v>
      </c>
      <c r="C912" s="6">
        <f>AlgemeneHeffingsKorting2020(Table1[[#This Row],[Belastbaar loon]])</f>
        <v>2711</v>
      </c>
      <c r="D912" s="14">
        <f>ArbeidsKorting2020(Table1[[#This Row],[Belastbaar loon]])</f>
        <v>2301.6023999999998</v>
      </c>
      <c r="E912" s="14">
        <f>MAX(Table1[[#This Row],[Loonheffing]]-Table1[[#This Row],[Algemene Heffingskorting]]-Table1[[#This Row],[Arbeidskorting]],0)</f>
        <v>1314.8611000000001</v>
      </c>
      <c r="F912" s="6">
        <f>Table1[[#This Row],[Belastbaar loon]]-Table1[[#This Row],[Belasting]]</f>
        <v>15626.1389</v>
      </c>
      <c r="G912" s="2">
        <f>(Table1[[#This Row],[Belastbaar loon]]-Table1[[#This Row],[Netto loon]])/Table1[[#This Row],[Belastbaar loon]]</f>
        <v>7.7614137300041325E-2</v>
      </c>
      <c r="H912" s="14">
        <f t="shared" ca="1" si="8"/>
        <v>1314.0073000000002</v>
      </c>
      <c r="I912" s="14">
        <f ca="1">IF(ROW()=2, Table1[[#This Row],[Netto loon]], INDIRECT(ADDRESS(ROW()-1,COLUMN(F:F))))</f>
        <v>15616.992699999999</v>
      </c>
      <c r="J912" s="6">
        <f ca="1">IF(ROW()=2, 0, Table1[[#This Row],[Belastbaar loon]]-INDIRECT(ADDRESS(ROW()-1,COLUMN(A:A))))</f>
        <v>10</v>
      </c>
      <c r="K912" s="6">
        <f ca="1">Table1[[#This Row],[Netto loon]]-Table1[[#This Row],[Netto vorige schijf]]</f>
        <v>9.1462000000010448</v>
      </c>
      <c r="L912" s="2">
        <f ca="1">(Table1[[#This Row],[Bruto tov vorige schijf]]-Table1[[#This Row],[Netto tov vorige schijf]])/MAX(Table1[[#This Row],[Bruto tov vorige schijf]],1)</f>
        <v>8.5379999999895512E-2</v>
      </c>
    </row>
    <row r="913" spans="1:12" x14ac:dyDescent="0.25">
      <c r="A913" s="14">
        <v>16951</v>
      </c>
      <c r="B913" s="6">
        <f>LoonHeffing2020(Table1[[#This Row],[Belastbaar loon]])</f>
        <v>6331.1985000000004</v>
      </c>
      <c r="C913" s="6">
        <f>AlgemeneHeffingsKorting2020(Table1[[#This Row],[Belastbaar loon]])</f>
        <v>2711</v>
      </c>
      <c r="D913" s="14">
        <f>ArbeidsKorting2020(Table1[[#This Row],[Belastbaar loon]])</f>
        <v>2304.4836</v>
      </c>
      <c r="E913" s="14">
        <f>MAX(Table1[[#This Row],[Loonheffing]]-Table1[[#This Row],[Algemene Heffingskorting]]-Table1[[#This Row],[Arbeidskorting]],0)</f>
        <v>1315.7149000000004</v>
      </c>
      <c r="F913" s="6">
        <f>Table1[[#This Row],[Belastbaar loon]]-Table1[[#This Row],[Belasting]]</f>
        <v>15635.285099999999</v>
      </c>
      <c r="G913" s="2">
        <f>(Table1[[#This Row],[Belastbaar loon]]-Table1[[#This Row],[Netto loon]])/Table1[[#This Row],[Belastbaar loon]]</f>
        <v>7.7618718659666144E-2</v>
      </c>
      <c r="H913" s="14">
        <f t="shared" ca="1" si="8"/>
        <v>1314.8611000000001</v>
      </c>
      <c r="I913" s="14">
        <f ca="1">IF(ROW()=2, Table1[[#This Row],[Netto loon]], INDIRECT(ADDRESS(ROW()-1,COLUMN(F:F))))</f>
        <v>15626.1389</v>
      </c>
      <c r="J913" s="6">
        <f ca="1">IF(ROW()=2, 0, Table1[[#This Row],[Belastbaar loon]]-INDIRECT(ADDRESS(ROW()-1,COLUMN(A:A))))</f>
        <v>10</v>
      </c>
      <c r="K913" s="6">
        <f ca="1">Table1[[#This Row],[Netto loon]]-Table1[[#This Row],[Netto vorige schijf]]</f>
        <v>9.1461999999992258</v>
      </c>
      <c r="L913" s="2">
        <f ca="1">(Table1[[#This Row],[Bruto tov vorige schijf]]-Table1[[#This Row],[Netto tov vorige schijf]])/MAX(Table1[[#This Row],[Bruto tov vorige schijf]],1)</f>
        <v>8.5380000000077422E-2</v>
      </c>
    </row>
    <row r="914" spans="1:12" x14ac:dyDescent="0.25">
      <c r="A914" s="14">
        <v>16961</v>
      </c>
      <c r="B914" s="6">
        <f>LoonHeffing2020(Table1[[#This Row],[Belastbaar loon]])</f>
        <v>6334.9335000000001</v>
      </c>
      <c r="C914" s="6">
        <f>AlgemeneHeffingsKorting2020(Table1[[#This Row],[Belastbaar loon]])</f>
        <v>2711</v>
      </c>
      <c r="D914" s="14">
        <f>ArbeidsKorting2020(Table1[[#This Row],[Belastbaar loon]])</f>
        <v>2307.3647999999998</v>
      </c>
      <c r="E914" s="14">
        <f>MAX(Table1[[#This Row],[Loonheffing]]-Table1[[#This Row],[Algemene Heffingskorting]]-Table1[[#This Row],[Arbeidskorting]],0)</f>
        <v>1316.5687000000003</v>
      </c>
      <c r="F914" s="6">
        <f>Table1[[#This Row],[Belastbaar loon]]-Table1[[#This Row],[Belasting]]</f>
        <v>15644.4313</v>
      </c>
      <c r="G914" s="2">
        <f>(Table1[[#This Row],[Belastbaar loon]]-Table1[[#This Row],[Netto loon]])/Table1[[#This Row],[Belastbaar loon]]</f>
        <v>7.762329461706266E-2</v>
      </c>
      <c r="H914" s="14">
        <f t="shared" ca="1" si="8"/>
        <v>1315.7149000000004</v>
      </c>
      <c r="I914" s="14">
        <f ca="1">IF(ROW()=2, Table1[[#This Row],[Netto loon]], INDIRECT(ADDRESS(ROW()-1,COLUMN(F:F))))</f>
        <v>15635.285099999999</v>
      </c>
      <c r="J914" s="6">
        <f ca="1">IF(ROW()=2, 0, Table1[[#This Row],[Belastbaar loon]]-INDIRECT(ADDRESS(ROW()-1,COLUMN(A:A))))</f>
        <v>10</v>
      </c>
      <c r="K914" s="6">
        <f ca="1">Table1[[#This Row],[Netto loon]]-Table1[[#This Row],[Netto vorige schijf]]</f>
        <v>9.1462000000010448</v>
      </c>
      <c r="L914" s="2">
        <f ca="1">(Table1[[#This Row],[Bruto tov vorige schijf]]-Table1[[#This Row],[Netto tov vorige schijf]])/MAX(Table1[[#This Row],[Bruto tov vorige schijf]],1)</f>
        <v>8.5379999999895512E-2</v>
      </c>
    </row>
    <row r="915" spans="1:12" x14ac:dyDescent="0.25">
      <c r="A915" s="14">
        <v>16971</v>
      </c>
      <c r="B915" s="6">
        <f>LoonHeffing2020(Table1[[#This Row],[Belastbaar loon]])</f>
        <v>6338.6684999999998</v>
      </c>
      <c r="C915" s="6">
        <f>AlgemeneHeffingsKorting2020(Table1[[#This Row],[Belastbaar loon]])</f>
        <v>2711</v>
      </c>
      <c r="D915" s="14">
        <f>ArbeidsKorting2020(Table1[[#This Row],[Belastbaar loon]])</f>
        <v>2310.2460000000001</v>
      </c>
      <c r="E915" s="14">
        <f>MAX(Table1[[#This Row],[Loonheffing]]-Table1[[#This Row],[Algemene Heffingskorting]]-Table1[[#This Row],[Arbeidskorting]],0)</f>
        <v>1317.4224999999997</v>
      </c>
      <c r="F915" s="6">
        <f>Table1[[#This Row],[Belastbaar loon]]-Table1[[#This Row],[Belasting]]</f>
        <v>15653.577499999999</v>
      </c>
      <c r="G915" s="2">
        <f>(Table1[[#This Row],[Belastbaar loon]]-Table1[[#This Row],[Netto loon]])/Table1[[#This Row],[Belastbaar loon]]</f>
        <v>7.762786518178072E-2</v>
      </c>
      <c r="H915" s="14">
        <f t="shared" ca="1" si="8"/>
        <v>1316.5687000000003</v>
      </c>
      <c r="I915" s="14">
        <f ca="1">IF(ROW()=2, Table1[[#This Row],[Netto loon]], INDIRECT(ADDRESS(ROW()-1,COLUMN(F:F))))</f>
        <v>15644.4313</v>
      </c>
      <c r="J915" s="6">
        <f ca="1">IF(ROW()=2, 0, Table1[[#This Row],[Belastbaar loon]]-INDIRECT(ADDRESS(ROW()-1,COLUMN(A:A))))</f>
        <v>10</v>
      </c>
      <c r="K915" s="6">
        <f ca="1">Table1[[#This Row],[Netto loon]]-Table1[[#This Row],[Netto vorige schijf]]</f>
        <v>9.1461999999992258</v>
      </c>
      <c r="L915" s="2">
        <f ca="1">(Table1[[#This Row],[Bruto tov vorige schijf]]-Table1[[#This Row],[Netto tov vorige schijf]])/MAX(Table1[[#This Row],[Bruto tov vorige schijf]],1)</f>
        <v>8.5380000000077422E-2</v>
      </c>
    </row>
    <row r="916" spans="1:12" x14ac:dyDescent="0.25">
      <c r="A916" s="14">
        <v>16981</v>
      </c>
      <c r="B916" s="6">
        <f>LoonHeffing2020(Table1[[#This Row],[Belastbaar loon]])</f>
        <v>6342.4035000000003</v>
      </c>
      <c r="C916" s="6">
        <f>AlgemeneHeffingsKorting2020(Table1[[#This Row],[Belastbaar loon]])</f>
        <v>2711</v>
      </c>
      <c r="D916" s="14">
        <f>ArbeidsKorting2020(Table1[[#This Row],[Belastbaar loon]])</f>
        <v>2313.1271999999999</v>
      </c>
      <c r="E916" s="14">
        <f>MAX(Table1[[#This Row],[Loonheffing]]-Table1[[#This Row],[Algemene Heffingskorting]]-Table1[[#This Row],[Arbeidskorting]],0)</f>
        <v>1318.2763000000004</v>
      </c>
      <c r="F916" s="6">
        <f>Table1[[#This Row],[Belastbaar loon]]-Table1[[#This Row],[Belasting]]</f>
        <v>15662.723699999999</v>
      </c>
      <c r="G916" s="2">
        <f>(Table1[[#This Row],[Belastbaar loon]]-Table1[[#This Row],[Netto loon]])/Table1[[#This Row],[Belastbaar loon]]</f>
        <v>7.7632430363347354E-2</v>
      </c>
      <c r="H916" s="14">
        <f t="shared" ca="1" si="8"/>
        <v>1317.4224999999997</v>
      </c>
      <c r="I916" s="14">
        <f ca="1">IF(ROW()=2, Table1[[#This Row],[Netto loon]], INDIRECT(ADDRESS(ROW()-1,COLUMN(F:F))))</f>
        <v>15653.577499999999</v>
      </c>
      <c r="J916" s="6">
        <f ca="1">IF(ROW()=2, 0, Table1[[#This Row],[Belastbaar loon]]-INDIRECT(ADDRESS(ROW()-1,COLUMN(A:A))))</f>
        <v>10</v>
      </c>
      <c r="K916" s="6">
        <f ca="1">Table1[[#This Row],[Netto loon]]-Table1[[#This Row],[Netto vorige schijf]]</f>
        <v>9.1461999999992258</v>
      </c>
      <c r="L916" s="2">
        <f ca="1">(Table1[[#This Row],[Bruto tov vorige schijf]]-Table1[[#This Row],[Netto tov vorige schijf]])/MAX(Table1[[#This Row],[Bruto tov vorige schijf]],1)</f>
        <v>8.5380000000077422E-2</v>
      </c>
    </row>
    <row r="917" spans="1:12" x14ac:dyDescent="0.25">
      <c r="A917" s="14">
        <v>16991</v>
      </c>
      <c r="B917" s="6">
        <f>LoonHeffing2020(Table1[[#This Row],[Belastbaar loon]])</f>
        <v>6346.1385</v>
      </c>
      <c r="C917" s="6">
        <f>AlgemeneHeffingsKorting2020(Table1[[#This Row],[Belastbaar loon]])</f>
        <v>2711</v>
      </c>
      <c r="D917" s="14">
        <f>ArbeidsKorting2020(Table1[[#This Row],[Belastbaar loon]])</f>
        <v>2316.0083999999997</v>
      </c>
      <c r="E917" s="14">
        <f>MAX(Table1[[#This Row],[Loonheffing]]-Table1[[#This Row],[Algemene Heffingskorting]]-Table1[[#This Row],[Arbeidskorting]],0)</f>
        <v>1319.1301000000003</v>
      </c>
      <c r="F917" s="6">
        <f>Table1[[#This Row],[Belastbaar loon]]-Table1[[#This Row],[Belasting]]</f>
        <v>15671.8699</v>
      </c>
      <c r="G917" s="2">
        <f>(Table1[[#This Row],[Belastbaar loon]]-Table1[[#This Row],[Netto loon]])/Table1[[#This Row],[Belastbaar loon]]</f>
        <v>7.7636990171267156E-2</v>
      </c>
      <c r="H917" s="14">
        <f t="shared" ca="1" si="8"/>
        <v>1318.2763000000004</v>
      </c>
      <c r="I917" s="14">
        <f ca="1">IF(ROW()=2, Table1[[#This Row],[Netto loon]], INDIRECT(ADDRESS(ROW()-1,COLUMN(F:F))))</f>
        <v>15662.723699999999</v>
      </c>
      <c r="J917" s="6">
        <f ca="1">IF(ROW()=2, 0, Table1[[#This Row],[Belastbaar loon]]-INDIRECT(ADDRESS(ROW()-1,COLUMN(A:A))))</f>
        <v>10</v>
      </c>
      <c r="K917" s="6">
        <f ca="1">Table1[[#This Row],[Netto loon]]-Table1[[#This Row],[Netto vorige schijf]]</f>
        <v>9.1462000000010448</v>
      </c>
      <c r="L917" s="2">
        <f ca="1">(Table1[[#This Row],[Bruto tov vorige schijf]]-Table1[[#This Row],[Netto tov vorige schijf]])/MAX(Table1[[#This Row],[Bruto tov vorige schijf]],1)</f>
        <v>8.5379999999895512E-2</v>
      </c>
    </row>
    <row r="918" spans="1:12" x14ac:dyDescent="0.25">
      <c r="A918" s="14">
        <v>17001</v>
      </c>
      <c r="B918" s="6">
        <f>LoonHeffing2020(Table1[[#This Row],[Belastbaar loon]])</f>
        <v>6349.8734999999997</v>
      </c>
      <c r="C918" s="6">
        <f>AlgemeneHeffingsKorting2020(Table1[[#This Row],[Belastbaar loon]])</f>
        <v>2711</v>
      </c>
      <c r="D918" s="14">
        <f>ArbeidsKorting2020(Table1[[#This Row],[Belastbaar loon]])</f>
        <v>2318.8896</v>
      </c>
      <c r="E918" s="14">
        <f>MAX(Table1[[#This Row],[Loonheffing]]-Table1[[#This Row],[Algemene Heffingskorting]]-Table1[[#This Row],[Arbeidskorting]],0)</f>
        <v>1319.9838999999997</v>
      </c>
      <c r="F918" s="6">
        <f>Table1[[#This Row],[Belastbaar loon]]-Table1[[#This Row],[Belasting]]</f>
        <v>15681.016100000001</v>
      </c>
      <c r="G918" s="2">
        <f>(Table1[[#This Row],[Belastbaar loon]]-Table1[[#This Row],[Netto loon]])/Table1[[#This Row],[Belastbaar loon]]</f>
        <v>7.7641544615022609E-2</v>
      </c>
      <c r="H918" s="14">
        <f t="shared" ca="1" si="8"/>
        <v>1319.1301000000003</v>
      </c>
      <c r="I918" s="14">
        <f ca="1">IF(ROW()=2, Table1[[#This Row],[Netto loon]], INDIRECT(ADDRESS(ROW()-1,COLUMN(F:F))))</f>
        <v>15671.8699</v>
      </c>
      <c r="J918" s="6">
        <f ca="1">IF(ROW()=2, 0, Table1[[#This Row],[Belastbaar loon]]-INDIRECT(ADDRESS(ROW()-1,COLUMN(A:A))))</f>
        <v>10</v>
      </c>
      <c r="K918" s="6">
        <f ca="1">Table1[[#This Row],[Netto loon]]-Table1[[#This Row],[Netto vorige schijf]]</f>
        <v>9.1462000000010448</v>
      </c>
      <c r="L918" s="2">
        <f ca="1">(Table1[[#This Row],[Bruto tov vorige schijf]]-Table1[[#This Row],[Netto tov vorige schijf]])/MAX(Table1[[#This Row],[Bruto tov vorige schijf]],1)</f>
        <v>8.5379999999895512E-2</v>
      </c>
    </row>
    <row r="919" spans="1:12" x14ac:dyDescent="0.25">
      <c r="A919" s="14">
        <v>17011</v>
      </c>
      <c r="B919" s="6">
        <f>LoonHeffing2020(Table1[[#This Row],[Belastbaar loon]])</f>
        <v>6353.6085000000003</v>
      </c>
      <c r="C919" s="6">
        <f>AlgemeneHeffingsKorting2020(Table1[[#This Row],[Belastbaar loon]])</f>
        <v>2711</v>
      </c>
      <c r="D919" s="14">
        <f>ArbeidsKorting2020(Table1[[#This Row],[Belastbaar loon]])</f>
        <v>2321.7707999999998</v>
      </c>
      <c r="E919" s="14">
        <f>MAX(Table1[[#This Row],[Loonheffing]]-Table1[[#This Row],[Algemene Heffingskorting]]-Table1[[#This Row],[Arbeidskorting]],0)</f>
        <v>1320.8377000000005</v>
      </c>
      <c r="F919" s="6">
        <f>Table1[[#This Row],[Belastbaar loon]]-Table1[[#This Row],[Belasting]]</f>
        <v>15690.1623</v>
      </c>
      <c r="G919" s="2">
        <f>(Table1[[#This Row],[Belastbaar loon]]-Table1[[#This Row],[Netto loon]])/Table1[[#This Row],[Belastbaar loon]]</f>
        <v>7.764609370407384E-2</v>
      </c>
      <c r="H919" s="14">
        <f t="shared" ca="1" si="8"/>
        <v>1319.9838999999997</v>
      </c>
      <c r="I919" s="14">
        <f ca="1">IF(ROW()=2, Table1[[#This Row],[Netto loon]], INDIRECT(ADDRESS(ROW()-1,COLUMN(F:F))))</f>
        <v>15681.016100000001</v>
      </c>
      <c r="J919" s="6">
        <f ca="1">IF(ROW()=2, 0, Table1[[#This Row],[Belastbaar loon]]-INDIRECT(ADDRESS(ROW()-1,COLUMN(A:A))))</f>
        <v>10</v>
      </c>
      <c r="K919" s="6">
        <f ca="1">Table1[[#This Row],[Netto loon]]-Table1[[#This Row],[Netto vorige schijf]]</f>
        <v>9.1461999999992258</v>
      </c>
      <c r="L919" s="2">
        <f ca="1">(Table1[[#This Row],[Bruto tov vorige schijf]]-Table1[[#This Row],[Netto tov vorige schijf]])/MAX(Table1[[#This Row],[Bruto tov vorige schijf]],1)</f>
        <v>8.5380000000077422E-2</v>
      </c>
    </row>
    <row r="920" spans="1:12" x14ac:dyDescent="0.25">
      <c r="A920" s="14">
        <v>17021</v>
      </c>
      <c r="B920" s="6">
        <f>LoonHeffing2020(Table1[[#This Row],[Belastbaar loon]])</f>
        <v>6357.3434999999999</v>
      </c>
      <c r="C920" s="6">
        <f>AlgemeneHeffingsKorting2020(Table1[[#This Row],[Belastbaar loon]])</f>
        <v>2711</v>
      </c>
      <c r="D920" s="14">
        <f>ArbeidsKorting2020(Table1[[#This Row],[Belastbaar loon]])</f>
        <v>2324.652</v>
      </c>
      <c r="E920" s="14">
        <f>MAX(Table1[[#This Row],[Loonheffing]]-Table1[[#This Row],[Algemene Heffingskorting]]-Table1[[#This Row],[Arbeidskorting]],0)</f>
        <v>1321.6914999999999</v>
      </c>
      <c r="F920" s="6">
        <f>Table1[[#This Row],[Belastbaar loon]]-Table1[[#This Row],[Belasting]]</f>
        <v>15699.308499999999</v>
      </c>
      <c r="G920" s="2">
        <f>(Table1[[#This Row],[Belastbaar loon]]-Table1[[#This Row],[Netto loon]])/Table1[[#This Row],[Belastbaar loon]]</f>
        <v>7.7650637447858578E-2</v>
      </c>
      <c r="H920" s="14">
        <f t="shared" ca="1" si="8"/>
        <v>1320.8377000000005</v>
      </c>
      <c r="I920" s="14">
        <f ca="1">IF(ROW()=2, Table1[[#This Row],[Netto loon]], INDIRECT(ADDRESS(ROW()-1,COLUMN(F:F))))</f>
        <v>15690.1623</v>
      </c>
      <c r="J920" s="6">
        <f ca="1">IF(ROW()=2, 0, Table1[[#This Row],[Belastbaar loon]]-INDIRECT(ADDRESS(ROW()-1,COLUMN(A:A))))</f>
        <v>10</v>
      </c>
      <c r="K920" s="6">
        <f ca="1">Table1[[#This Row],[Netto loon]]-Table1[[#This Row],[Netto vorige schijf]]</f>
        <v>9.1461999999992258</v>
      </c>
      <c r="L920" s="2">
        <f ca="1">(Table1[[#This Row],[Bruto tov vorige schijf]]-Table1[[#This Row],[Netto tov vorige schijf]])/MAX(Table1[[#This Row],[Bruto tov vorige schijf]],1)</f>
        <v>8.5380000000077422E-2</v>
      </c>
    </row>
    <row r="921" spans="1:12" x14ac:dyDescent="0.25">
      <c r="A921" s="14">
        <v>17031</v>
      </c>
      <c r="B921" s="6">
        <f>LoonHeffing2020(Table1[[#This Row],[Belastbaar loon]])</f>
        <v>6361.0784999999996</v>
      </c>
      <c r="C921" s="6">
        <f>AlgemeneHeffingsKorting2020(Table1[[#This Row],[Belastbaar loon]])</f>
        <v>2711</v>
      </c>
      <c r="D921" s="14">
        <f>ArbeidsKorting2020(Table1[[#This Row],[Belastbaar loon]])</f>
        <v>2327.5331999999999</v>
      </c>
      <c r="E921" s="14">
        <f>MAX(Table1[[#This Row],[Loonheffing]]-Table1[[#This Row],[Algemene Heffingskorting]]-Table1[[#This Row],[Arbeidskorting]],0)</f>
        <v>1322.5452999999998</v>
      </c>
      <c r="F921" s="6">
        <f>Table1[[#This Row],[Belastbaar loon]]-Table1[[#This Row],[Belasting]]</f>
        <v>15708.4547</v>
      </c>
      <c r="G921" s="2">
        <f>(Table1[[#This Row],[Belastbaar loon]]-Table1[[#This Row],[Netto loon]])/Table1[[#This Row],[Belastbaar loon]]</f>
        <v>7.765517585579236E-2</v>
      </c>
      <c r="H921" s="14">
        <f t="shared" ca="1" si="8"/>
        <v>1321.6914999999999</v>
      </c>
      <c r="I921" s="14">
        <f ca="1">IF(ROW()=2, Table1[[#This Row],[Netto loon]], INDIRECT(ADDRESS(ROW()-1,COLUMN(F:F))))</f>
        <v>15699.308499999999</v>
      </c>
      <c r="J921" s="6">
        <f ca="1">IF(ROW()=2, 0, Table1[[#This Row],[Belastbaar loon]]-INDIRECT(ADDRESS(ROW()-1,COLUMN(A:A))))</f>
        <v>10</v>
      </c>
      <c r="K921" s="6">
        <f ca="1">Table1[[#This Row],[Netto loon]]-Table1[[#This Row],[Netto vorige schijf]]</f>
        <v>9.1462000000010448</v>
      </c>
      <c r="L921" s="2">
        <f ca="1">(Table1[[#This Row],[Bruto tov vorige schijf]]-Table1[[#This Row],[Netto tov vorige schijf]])/MAX(Table1[[#This Row],[Bruto tov vorige schijf]],1)</f>
        <v>8.5379999999895512E-2</v>
      </c>
    </row>
    <row r="922" spans="1:12" x14ac:dyDescent="0.25">
      <c r="A922" s="14">
        <v>17041</v>
      </c>
      <c r="B922" s="6">
        <f>LoonHeffing2020(Table1[[#This Row],[Belastbaar loon]])</f>
        <v>6364.8135000000002</v>
      </c>
      <c r="C922" s="6">
        <f>AlgemeneHeffingsKorting2020(Table1[[#This Row],[Belastbaar loon]])</f>
        <v>2711</v>
      </c>
      <c r="D922" s="14">
        <f>ArbeidsKorting2020(Table1[[#This Row],[Belastbaar loon]])</f>
        <v>2330.4144000000001</v>
      </c>
      <c r="E922" s="14">
        <f>MAX(Table1[[#This Row],[Loonheffing]]-Table1[[#This Row],[Algemene Heffingskorting]]-Table1[[#This Row],[Arbeidskorting]],0)</f>
        <v>1323.3991000000001</v>
      </c>
      <c r="F922" s="6">
        <f>Table1[[#This Row],[Belastbaar loon]]-Table1[[#This Row],[Belasting]]</f>
        <v>15717.600899999999</v>
      </c>
      <c r="G922" s="2">
        <f>(Table1[[#This Row],[Belastbaar loon]]-Table1[[#This Row],[Netto loon]])/Table1[[#This Row],[Belastbaar loon]]</f>
        <v>7.7659708937268965E-2</v>
      </c>
      <c r="H922" s="14">
        <f t="shared" ref="H922:H985" ca="1" si="9">IF(ROW()=2, 0, INDIRECT(ADDRESS(ROW()-1,COLUMN(E:E))))</f>
        <v>1322.5452999999998</v>
      </c>
      <c r="I922" s="14">
        <f ca="1">IF(ROW()=2, Table1[[#This Row],[Netto loon]], INDIRECT(ADDRESS(ROW()-1,COLUMN(F:F))))</f>
        <v>15708.4547</v>
      </c>
      <c r="J922" s="6">
        <f ca="1">IF(ROW()=2, 0, Table1[[#This Row],[Belastbaar loon]]-INDIRECT(ADDRESS(ROW()-1,COLUMN(A:A))))</f>
        <v>10</v>
      </c>
      <c r="K922" s="6">
        <f ca="1">Table1[[#This Row],[Netto loon]]-Table1[[#This Row],[Netto vorige schijf]]</f>
        <v>9.1461999999992258</v>
      </c>
      <c r="L922" s="2">
        <f ca="1">(Table1[[#This Row],[Bruto tov vorige schijf]]-Table1[[#This Row],[Netto tov vorige schijf]])/MAX(Table1[[#This Row],[Bruto tov vorige schijf]],1)</f>
        <v>8.5380000000077422E-2</v>
      </c>
    </row>
    <row r="923" spans="1:12" x14ac:dyDescent="0.25">
      <c r="A923" s="14">
        <v>17051</v>
      </c>
      <c r="B923" s="6">
        <f>LoonHeffing2020(Table1[[#This Row],[Belastbaar loon]])</f>
        <v>6368.5484999999999</v>
      </c>
      <c r="C923" s="6">
        <f>AlgemeneHeffingsKorting2020(Table1[[#This Row],[Belastbaar loon]])</f>
        <v>2711</v>
      </c>
      <c r="D923" s="14">
        <f>ArbeidsKorting2020(Table1[[#This Row],[Belastbaar loon]])</f>
        <v>2333.2955999999999</v>
      </c>
      <c r="E923" s="14">
        <f>MAX(Table1[[#This Row],[Loonheffing]]-Table1[[#This Row],[Algemene Heffingskorting]]-Table1[[#This Row],[Arbeidskorting]],0)</f>
        <v>1324.2529</v>
      </c>
      <c r="F923" s="6">
        <f>Table1[[#This Row],[Belastbaar loon]]-Table1[[#This Row],[Belasting]]</f>
        <v>15726.747100000001</v>
      </c>
      <c r="G923" s="2">
        <f>(Table1[[#This Row],[Belastbaar loon]]-Table1[[#This Row],[Netto loon]])/Table1[[#This Row],[Belastbaar loon]]</f>
        <v>7.76642367016597E-2</v>
      </c>
      <c r="H923" s="14">
        <f t="shared" ca="1" si="9"/>
        <v>1323.3991000000001</v>
      </c>
      <c r="I923" s="14">
        <f ca="1">IF(ROW()=2, Table1[[#This Row],[Netto loon]], INDIRECT(ADDRESS(ROW()-1,COLUMN(F:F))))</f>
        <v>15717.600899999999</v>
      </c>
      <c r="J923" s="6">
        <f ca="1">IF(ROW()=2, 0, Table1[[#This Row],[Belastbaar loon]]-INDIRECT(ADDRESS(ROW()-1,COLUMN(A:A))))</f>
        <v>10</v>
      </c>
      <c r="K923" s="6">
        <f ca="1">Table1[[#This Row],[Netto loon]]-Table1[[#This Row],[Netto vorige schijf]]</f>
        <v>9.1462000000010448</v>
      </c>
      <c r="L923" s="2">
        <f ca="1">(Table1[[#This Row],[Bruto tov vorige schijf]]-Table1[[#This Row],[Netto tov vorige schijf]])/MAX(Table1[[#This Row],[Bruto tov vorige schijf]],1)</f>
        <v>8.5379999999895512E-2</v>
      </c>
    </row>
    <row r="924" spans="1:12" x14ac:dyDescent="0.25">
      <c r="A924" s="14">
        <v>17061</v>
      </c>
      <c r="B924" s="6">
        <f>LoonHeffing2020(Table1[[#This Row],[Belastbaar loon]])</f>
        <v>6372.2834999999995</v>
      </c>
      <c r="C924" s="6">
        <f>AlgemeneHeffingsKorting2020(Table1[[#This Row],[Belastbaar loon]])</f>
        <v>2711</v>
      </c>
      <c r="D924" s="14">
        <f>ArbeidsKorting2020(Table1[[#This Row],[Belastbaar loon]])</f>
        <v>2336.1767999999997</v>
      </c>
      <c r="E924" s="14">
        <f>MAX(Table1[[#This Row],[Loonheffing]]-Table1[[#This Row],[Algemene Heffingskorting]]-Table1[[#This Row],[Arbeidskorting]],0)</f>
        <v>1325.1066999999998</v>
      </c>
      <c r="F924" s="6">
        <f>Table1[[#This Row],[Belastbaar loon]]-Table1[[#This Row],[Belasting]]</f>
        <v>15735.8933</v>
      </c>
      <c r="G924" s="2">
        <f>(Table1[[#This Row],[Belastbaar loon]]-Table1[[#This Row],[Netto loon]])/Table1[[#This Row],[Belastbaar loon]]</f>
        <v>7.7668759158314296E-2</v>
      </c>
      <c r="H924" s="14">
        <f t="shared" ca="1" si="9"/>
        <v>1324.2529</v>
      </c>
      <c r="I924" s="14">
        <f ca="1">IF(ROW()=2, Table1[[#This Row],[Netto loon]], INDIRECT(ADDRESS(ROW()-1,COLUMN(F:F))))</f>
        <v>15726.747100000001</v>
      </c>
      <c r="J924" s="6">
        <f ca="1">IF(ROW()=2, 0, Table1[[#This Row],[Belastbaar loon]]-INDIRECT(ADDRESS(ROW()-1,COLUMN(A:A))))</f>
        <v>10</v>
      </c>
      <c r="K924" s="6">
        <f ca="1">Table1[[#This Row],[Netto loon]]-Table1[[#This Row],[Netto vorige schijf]]</f>
        <v>9.1461999999992258</v>
      </c>
      <c r="L924" s="2">
        <f ca="1">(Table1[[#This Row],[Bruto tov vorige schijf]]-Table1[[#This Row],[Netto tov vorige schijf]])/MAX(Table1[[#This Row],[Bruto tov vorige schijf]],1)</f>
        <v>8.5380000000077422E-2</v>
      </c>
    </row>
    <row r="925" spans="1:12" x14ac:dyDescent="0.25">
      <c r="A925" s="14">
        <v>17071</v>
      </c>
      <c r="B925" s="6">
        <f>LoonHeffing2020(Table1[[#This Row],[Belastbaar loon]])</f>
        <v>6376.0185000000001</v>
      </c>
      <c r="C925" s="6">
        <f>AlgemeneHeffingsKorting2020(Table1[[#This Row],[Belastbaar loon]])</f>
        <v>2711</v>
      </c>
      <c r="D925" s="14">
        <f>ArbeidsKorting2020(Table1[[#This Row],[Belastbaar loon]])</f>
        <v>2339.058</v>
      </c>
      <c r="E925" s="14">
        <f>MAX(Table1[[#This Row],[Loonheffing]]-Table1[[#This Row],[Algemene Heffingskorting]]-Table1[[#This Row],[Arbeidskorting]],0)</f>
        <v>1325.9605000000001</v>
      </c>
      <c r="F925" s="6">
        <f>Table1[[#This Row],[Belastbaar loon]]-Table1[[#This Row],[Belasting]]</f>
        <v>15745.039499999999</v>
      </c>
      <c r="G925" s="2">
        <f>(Table1[[#This Row],[Belastbaar loon]]-Table1[[#This Row],[Netto loon]])/Table1[[#This Row],[Belastbaar loon]]</f>
        <v>7.7673276316560305E-2</v>
      </c>
      <c r="H925" s="14">
        <f t="shared" ca="1" si="9"/>
        <v>1325.1066999999998</v>
      </c>
      <c r="I925" s="14">
        <f ca="1">IF(ROW()=2, Table1[[#This Row],[Netto loon]], INDIRECT(ADDRESS(ROW()-1,COLUMN(F:F))))</f>
        <v>15735.8933</v>
      </c>
      <c r="J925" s="6">
        <f ca="1">IF(ROW()=2, 0, Table1[[#This Row],[Belastbaar loon]]-INDIRECT(ADDRESS(ROW()-1,COLUMN(A:A))))</f>
        <v>10</v>
      </c>
      <c r="K925" s="6">
        <f ca="1">Table1[[#This Row],[Netto loon]]-Table1[[#This Row],[Netto vorige schijf]]</f>
        <v>9.1461999999992258</v>
      </c>
      <c r="L925" s="2">
        <f ca="1">(Table1[[#This Row],[Bruto tov vorige schijf]]-Table1[[#This Row],[Netto tov vorige schijf]])/MAX(Table1[[#This Row],[Bruto tov vorige schijf]],1)</f>
        <v>8.5380000000077422E-2</v>
      </c>
    </row>
    <row r="926" spans="1:12" x14ac:dyDescent="0.25">
      <c r="A926" s="14">
        <v>17081</v>
      </c>
      <c r="B926" s="6">
        <f>LoonHeffing2020(Table1[[#This Row],[Belastbaar loon]])</f>
        <v>6379.7534999999998</v>
      </c>
      <c r="C926" s="6">
        <f>AlgemeneHeffingsKorting2020(Table1[[#This Row],[Belastbaar loon]])</f>
        <v>2711</v>
      </c>
      <c r="D926" s="14">
        <f>ArbeidsKorting2020(Table1[[#This Row],[Belastbaar loon]])</f>
        <v>2341.9391999999998</v>
      </c>
      <c r="E926" s="14">
        <f>MAX(Table1[[#This Row],[Loonheffing]]-Table1[[#This Row],[Algemene Heffingskorting]]-Table1[[#This Row],[Arbeidskorting]],0)</f>
        <v>1326.8143</v>
      </c>
      <c r="F926" s="6">
        <f>Table1[[#This Row],[Belastbaar loon]]-Table1[[#This Row],[Belasting]]</f>
        <v>15754.1857</v>
      </c>
      <c r="G926" s="2">
        <f>(Table1[[#This Row],[Belastbaar loon]]-Table1[[#This Row],[Netto loon]])/Table1[[#This Row],[Belastbaar loon]]</f>
        <v>7.7677788185703409E-2</v>
      </c>
      <c r="H926" s="14">
        <f t="shared" ca="1" si="9"/>
        <v>1325.9605000000001</v>
      </c>
      <c r="I926" s="14">
        <f ca="1">IF(ROW()=2, Table1[[#This Row],[Netto loon]], INDIRECT(ADDRESS(ROW()-1,COLUMN(F:F))))</f>
        <v>15745.039499999999</v>
      </c>
      <c r="J926" s="6">
        <f ca="1">IF(ROW()=2, 0, Table1[[#This Row],[Belastbaar loon]]-INDIRECT(ADDRESS(ROW()-1,COLUMN(A:A))))</f>
        <v>10</v>
      </c>
      <c r="K926" s="6">
        <f ca="1">Table1[[#This Row],[Netto loon]]-Table1[[#This Row],[Netto vorige schijf]]</f>
        <v>9.1462000000010448</v>
      </c>
      <c r="L926" s="2">
        <f ca="1">(Table1[[#This Row],[Bruto tov vorige schijf]]-Table1[[#This Row],[Netto tov vorige schijf]])/MAX(Table1[[#This Row],[Bruto tov vorige schijf]],1)</f>
        <v>8.5379999999895512E-2</v>
      </c>
    </row>
    <row r="927" spans="1:12" x14ac:dyDescent="0.25">
      <c r="A927" s="14">
        <v>17091</v>
      </c>
      <c r="B927" s="6">
        <f>LoonHeffing2020(Table1[[#This Row],[Belastbaar loon]])</f>
        <v>6383.4885000000004</v>
      </c>
      <c r="C927" s="6">
        <f>AlgemeneHeffingsKorting2020(Table1[[#This Row],[Belastbaar loon]])</f>
        <v>2711</v>
      </c>
      <c r="D927" s="14">
        <f>ArbeidsKorting2020(Table1[[#This Row],[Belastbaar loon]])</f>
        <v>2344.8204000000001</v>
      </c>
      <c r="E927" s="14">
        <f>MAX(Table1[[#This Row],[Loonheffing]]-Table1[[#This Row],[Algemene Heffingskorting]]-Table1[[#This Row],[Arbeidskorting]],0)</f>
        <v>1327.6681000000003</v>
      </c>
      <c r="F927" s="6">
        <f>Table1[[#This Row],[Belastbaar loon]]-Table1[[#This Row],[Belasting]]</f>
        <v>15763.331899999999</v>
      </c>
      <c r="G927" s="2">
        <f>(Table1[[#This Row],[Belastbaar loon]]-Table1[[#This Row],[Netto loon]])/Table1[[#This Row],[Belastbaar loon]]</f>
        <v>7.7682294775027833E-2</v>
      </c>
      <c r="H927" s="14">
        <f t="shared" ca="1" si="9"/>
        <v>1326.8143</v>
      </c>
      <c r="I927" s="14">
        <f ca="1">IF(ROW()=2, Table1[[#This Row],[Netto loon]], INDIRECT(ADDRESS(ROW()-1,COLUMN(F:F))))</f>
        <v>15754.1857</v>
      </c>
      <c r="J927" s="6">
        <f ca="1">IF(ROW()=2, 0, Table1[[#This Row],[Belastbaar loon]]-INDIRECT(ADDRESS(ROW()-1,COLUMN(A:A))))</f>
        <v>10</v>
      </c>
      <c r="K927" s="6">
        <f ca="1">Table1[[#This Row],[Netto loon]]-Table1[[#This Row],[Netto vorige schijf]]</f>
        <v>9.1461999999992258</v>
      </c>
      <c r="L927" s="2">
        <f ca="1">(Table1[[#This Row],[Bruto tov vorige schijf]]-Table1[[#This Row],[Netto tov vorige schijf]])/MAX(Table1[[#This Row],[Bruto tov vorige schijf]],1)</f>
        <v>8.5380000000077422E-2</v>
      </c>
    </row>
    <row r="928" spans="1:12" x14ac:dyDescent="0.25">
      <c r="A928" s="14">
        <v>17101</v>
      </c>
      <c r="B928" s="6">
        <f>LoonHeffing2020(Table1[[#This Row],[Belastbaar loon]])</f>
        <v>6387.2235000000001</v>
      </c>
      <c r="C928" s="6">
        <f>AlgemeneHeffingsKorting2020(Table1[[#This Row],[Belastbaar loon]])</f>
        <v>2711</v>
      </c>
      <c r="D928" s="14">
        <f>ArbeidsKorting2020(Table1[[#This Row],[Belastbaar loon]])</f>
        <v>2347.7015999999999</v>
      </c>
      <c r="E928" s="14">
        <f>MAX(Table1[[#This Row],[Loonheffing]]-Table1[[#This Row],[Algemene Heffingskorting]]-Table1[[#This Row],[Arbeidskorting]],0)</f>
        <v>1328.5219000000002</v>
      </c>
      <c r="F928" s="6">
        <f>Table1[[#This Row],[Belastbaar loon]]-Table1[[#This Row],[Belasting]]</f>
        <v>15772.4781</v>
      </c>
      <c r="G928" s="2">
        <f>(Table1[[#This Row],[Belastbaar loon]]-Table1[[#This Row],[Netto loon]])/Table1[[#This Row],[Belastbaar loon]]</f>
        <v>7.7686796093795668E-2</v>
      </c>
      <c r="H928" s="14">
        <f t="shared" ca="1" si="9"/>
        <v>1327.6681000000003</v>
      </c>
      <c r="I928" s="14">
        <f ca="1">IF(ROW()=2, Table1[[#This Row],[Netto loon]], INDIRECT(ADDRESS(ROW()-1,COLUMN(F:F))))</f>
        <v>15763.331899999999</v>
      </c>
      <c r="J928" s="6">
        <f ca="1">IF(ROW()=2, 0, Table1[[#This Row],[Belastbaar loon]]-INDIRECT(ADDRESS(ROW()-1,COLUMN(A:A))))</f>
        <v>10</v>
      </c>
      <c r="K928" s="6">
        <f ca="1">Table1[[#This Row],[Netto loon]]-Table1[[#This Row],[Netto vorige schijf]]</f>
        <v>9.1462000000010448</v>
      </c>
      <c r="L928" s="2">
        <f ca="1">(Table1[[#This Row],[Bruto tov vorige schijf]]-Table1[[#This Row],[Netto tov vorige schijf]])/MAX(Table1[[#This Row],[Bruto tov vorige schijf]],1)</f>
        <v>8.5379999999895512E-2</v>
      </c>
    </row>
    <row r="929" spans="1:12" x14ac:dyDescent="0.25">
      <c r="A929" s="14">
        <v>17111</v>
      </c>
      <c r="B929" s="6">
        <f>LoonHeffing2020(Table1[[#This Row],[Belastbaar loon]])</f>
        <v>6390.9584999999997</v>
      </c>
      <c r="C929" s="6">
        <f>AlgemeneHeffingsKorting2020(Table1[[#This Row],[Belastbaar loon]])</f>
        <v>2711</v>
      </c>
      <c r="D929" s="14">
        <f>ArbeidsKorting2020(Table1[[#This Row],[Belastbaar loon]])</f>
        <v>2350.5828000000001</v>
      </c>
      <c r="E929" s="14">
        <f>MAX(Table1[[#This Row],[Loonheffing]]-Table1[[#This Row],[Algemene Heffingskorting]]-Table1[[#This Row],[Arbeidskorting]],0)</f>
        <v>1329.3756999999996</v>
      </c>
      <c r="F929" s="6">
        <f>Table1[[#This Row],[Belastbaar loon]]-Table1[[#This Row],[Belasting]]</f>
        <v>15781.624299999999</v>
      </c>
      <c r="G929" s="2">
        <f>(Table1[[#This Row],[Belastbaar loon]]-Table1[[#This Row],[Netto loon]])/Table1[[#This Row],[Belastbaar loon]]</f>
        <v>7.7691292151247759E-2</v>
      </c>
      <c r="H929" s="14">
        <f t="shared" ca="1" si="9"/>
        <v>1328.5219000000002</v>
      </c>
      <c r="I929" s="14">
        <f ca="1">IF(ROW()=2, Table1[[#This Row],[Netto loon]], INDIRECT(ADDRESS(ROW()-1,COLUMN(F:F))))</f>
        <v>15772.4781</v>
      </c>
      <c r="J929" s="6">
        <f ca="1">IF(ROW()=2, 0, Table1[[#This Row],[Belastbaar loon]]-INDIRECT(ADDRESS(ROW()-1,COLUMN(A:A))))</f>
        <v>10</v>
      </c>
      <c r="K929" s="6">
        <f ca="1">Table1[[#This Row],[Netto loon]]-Table1[[#This Row],[Netto vorige schijf]]</f>
        <v>9.1461999999992258</v>
      </c>
      <c r="L929" s="2">
        <f ca="1">(Table1[[#This Row],[Bruto tov vorige schijf]]-Table1[[#This Row],[Netto tov vorige schijf]])/MAX(Table1[[#This Row],[Bruto tov vorige schijf]],1)</f>
        <v>8.5380000000077422E-2</v>
      </c>
    </row>
    <row r="930" spans="1:12" x14ac:dyDescent="0.25">
      <c r="A930" s="14">
        <v>17121</v>
      </c>
      <c r="B930" s="6">
        <f>LoonHeffing2020(Table1[[#This Row],[Belastbaar loon]])</f>
        <v>6394.6935000000003</v>
      </c>
      <c r="C930" s="6">
        <f>AlgemeneHeffingsKorting2020(Table1[[#This Row],[Belastbaar loon]])</f>
        <v>2711</v>
      </c>
      <c r="D930" s="14">
        <f>ArbeidsKorting2020(Table1[[#This Row],[Belastbaar loon]])</f>
        <v>2353.4639999999999</v>
      </c>
      <c r="E930" s="14">
        <f>MAX(Table1[[#This Row],[Loonheffing]]-Table1[[#This Row],[Algemene Heffingskorting]]-Table1[[#This Row],[Arbeidskorting]],0)</f>
        <v>1330.2295000000004</v>
      </c>
      <c r="F930" s="6">
        <f>Table1[[#This Row],[Belastbaar loon]]-Table1[[#This Row],[Belasting]]</f>
        <v>15790.770499999999</v>
      </c>
      <c r="G930" s="2">
        <f>(Table1[[#This Row],[Belastbaar loon]]-Table1[[#This Row],[Netto loon]])/Table1[[#This Row],[Belastbaar loon]]</f>
        <v>7.7695782956603079E-2</v>
      </c>
      <c r="H930" s="14">
        <f t="shared" ca="1" si="9"/>
        <v>1329.3756999999996</v>
      </c>
      <c r="I930" s="14">
        <f ca="1">IF(ROW()=2, Table1[[#This Row],[Netto loon]], INDIRECT(ADDRESS(ROW()-1,COLUMN(F:F))))</f>
        <v>15781.624299999999</v>
      </c>
      <c r="J930" s="6">
        <f ca="1">IF(ROW()=2, 0, Table1[[#This Row],[Belastbaar loon]]-INDIRECT(ADDRESS(ROW()-1,COLUMN(A:A))))</f>
        <v>10</v>
      </c>
      <c r="K930" s="6">
        <f ca="1">Table1[[#This Row],[Netto loon]]-Table1[[#This Row],[Netto vorige schijf]]</f>
        <v>9.1461999999992258</v>
      </c>
      <c r="L930" s="2">
        <f ca="1">(Table1[[#This Row],[Bruto tov vorige schijf]]-Table1[[#This Row],[Netto tov vorige schijf]])/MAX(Table1[[#This Row],[Bruto tov vorige schijf]],1)</f>
        <v>8.5380000000077422E-2</v>
      </c>
    </row>
    <row r="931" spans="1:12" x14ac:dyDescent="0.25">
      <c r="A931" s="14">
        <v>17131</v>
      </c>
      <c r="B931" s="6">
        <f>LoonHeffing2020(Table1[[#This Row],[Belastbaar loon]])</f>
        <v>6398.4285</v>
      </c>
      <c r="C931" s="6">
        <f>AlgemeneHeffingsKorting2020(Table1[[#This Row],[Belastbaar loon]])</f>
        <v>2711</v>
      </c>
      <c r="D931" s="14">
        <f>ArbeidsKorting2020(Table1[[#This Row],[Belastbaar loon]])</f>
        <v>2356.3451999999997</v>
      </c>
      <c r="E931" s="14">
        <f>MAX(Table1[[#This Row],[Loonheffing]]-Table1[[#This Row],[Algemene Heffingskorting]]-Table1[[#This Row],[Arbeidskorting]],0)</f>
        <v>1331.0833000000002</v>
      </c>
      <c r="F931" s="6">
        <f>Table1[[#This Row],[Belastbaar loon]]-Table1[[#This Row],[Belasting]]</f>
        <v>15799.9167</v>
      </c>
      <c r="G931" s="2">
        <f>(Table1[[#This Row],[Belastbaar loon]]-Table1[[#This Row],[Netto loon]])/Table1[[#This Row],[Belastbaar loon]]</f>
        <v>7.7700268519059035E-2</v>
      </c>
      <c r="H931" s="14">
        <f t="shared" ca="1" si="9"/>
        <v>1330.2295000000004</v>
      </c>
      <c r="I931" s="14">
        <f ca="1">IF(ROW()=2, Table1[[#This Row],[Netto loon]], INDIRECT(ADDRESS(ROW()-1,COLUMN(F:F))))</f>
        <v>15790.770499999999</v>
      </c>
      <c r="J931" s="6">
        <f ca="1">IF(ROW()=2, 0, Table1[[#This Row],[Belastbaar loon]]-INDIRECT(ADDRESS(ROW()-1,COLUMN(A:A))))</f>
        <v>10</v>
      </c>
      <c r="K931" s="6">
        <f ca="1">Table1[[#This Row],[Netto loon]]-Table1[[#This Row],[Netto vorige schijf]]</f>
        <v>9.1462000000010448</v>
      </c>
      <c r="L931" s="2">
        <f ca="1">(Table1[[#This Row],[Bruto tov vorige schijf]]-Table1[[#This Row],[Netto tov vorige schijf]])/MAX(Table1[[#This Row],[Bruto tov vorige schijf]],1)</f>
        <v>8.5379999999895512E-2</v>
      </c>
    </row>
    <row r="932" spans="1:12" x14ac:dyDescent="0.25">
      <c r="A932" s="14">
        <v>17141</v>
      </c>
      <c r="B932" s="6">
        <f>LoonHeffing2020(Table1[[#This Row],[Belastbaar loon]])</f>
        <v>6402.1634999999997</v>
      </c>
      <c r="C932" s="6">
        <f>AlgemeneHeffingsKorting2020(Table1[[#This Row],[Belastbaar loon]])</f>
        <v>2711</v>
      </c>
      <c r="D932" s="14">
        <f>ArbeidsKorting2020(Table1[[#This Row],[Belastbaar loon]])</f>
        <v>2359.2264</v>
      </c>
      <c r="E932" s="14">
        <f>MAX(Table1[[#This Row],[Loonheffing]]-Table1[[#This Row],[Algemene Heffingskorting]]-Table1[[#This Row],[Arbeidskorting]],0)</f>
        <v>1331.9370999999996</v>
      </c>
      <c r="F932" s="6">
        <f>Table1[[#This Row],[Belastbaar loon]]-Table1[[#This Row],[Belasting]]</f>
        <v>15809.062900000001</v>
      </c>
      <c r="G932" s="2">
        <f>(Table1[[#This Row],[Belastbaar loon]]-Table1[[#This Row],[Netto loon]])/Table1[[#This Row],[Belastbaar loon]]</f>
        <v>7.7704748847791799E-2</v>
      </c>
      <c r="H932" s="14">
        <f t="shared" ca="1" si="9"/>
        <v>1331.0833000000002</v>
      </c>
      <c r="I932" s="14">
        <f ca="1">IF(ROW()=2, Table1[[#This Row],[Netto loon]], INDIRECT(ADDRESS(ROW()-1,COLUMN(F:F))))</f>
        <v>15799.9167</v>
      </c>
      <c r="J932" s="6">
        <f ca="1">IF(ROW()=2, 0, Table1[[#This Row],[Belastbaar loon]]-INDIRECT(ADDRESS(ROW()-1,COLUMN(A:A))))</f>
        <v>10</v>
      </c>
      <c r="K932" s="6">
        <f ca="1">Table1[[#This Row],[Netto loon]]-Table1[[#This Row],[Netto vorige schijf]]</f>
        <v>9.1462000000010448</v>
      </c>
      <c r="L932" s="2">
        <f ca="1">(Table1[[#This Row],[Bruto tov vorige schijf]]-Table1[[#This Row],[Netto tov vorige schijf]])/MAX(Table1[[#This Row],[Bruto tov vorige schijf]],1)</f>
        <v>8.5379999999895512E-2</v>
      </c>
    </row>
    <row r="933" spans="1:12" x14ac:dyDescent="0.25">
      <c r="A933" s="14">
        <v>17151</v>
      </c>
      <c r="B933" s="6">
        <f>LoonHeffing2020(Table1[[#This Row],[Belastbaar loon]])</f>
        <v>6405.8985000000002</v>
      </c>
      <c r="C933" s="6">
        <f>AlgemeneHeffingsKorting2020(Table1[[#This Row],[Belastbaar loon]])</f>
        <v>2711</v>
      </c>
      <c r="D933" s="14">
        <f>ArbeidsKorting2020(Table1[[#This Row],[Belastbaar loon]])</f>
        <v>2362.1075999999998</v>
      </c>
      <c r="E933" s="14">
        <f>MAX(Table1[[#This Row],[Loonheffing]]-Table1[[#This Row],[Algemene Heffingskorting]]-Table1[[#This Row],[Arbeidskorting]],0)</f>
        <v>1332.7909000000004</v>
      </c>
      <c r="F933" s="6">
        <f>Table1[[#This Row],[Belastbaar loon]]-Table1[[#This Row],[Belasting]]</f>
        <v>15818.2091</v>
      </c>
      <c r="G933" s="2">
        <f>(Table1[[#This Row],[Belastbaar loon]]-Table1[[#This Row],[Netto loon]])/Table1[[#This Row],[Belastbaar loon]]</f>
        <v>7.7709223951956147E-2</v>
      </c>
      <c r="H933" s="14">
        <f t="shared" ca="1" si="9"/>
        <v>1331.9370999999996</v>
      </c>
      <c r="I933" s="14">
        <f ca="1">IF(ROW()=2, Table1[[#This Row],[Netto loon]], INDIRECT(ADDRESS(ROW()-1,COLUMN(F:F))))</f>
        <v>15809.062900000001</v>
      </c>
      <c r="J933" s="6">
        <f ca="1">IF(ROW()=2, 0, Table1[[#This Row],[Belastbaar loon]]-INDIRECT(ADDRESS(ROW()-1,COLUMN(A:A))))</f>
        <v>10</v>
      </c>
      <c r="K933" s="6">
        <f ca="1">Table1[[#This Row],[Netto loon]]-Table1[[#This Row],[Netto vorige schijf]]</f>
        <v>9.1461999999992258</v>
      </c>
      <c r="L933" s="2">
        <f ca="1">(Table1[[#This Row],[Bruto tov vorige schijf]]-Table1[[#This Row],[Netto tov vorige schijf]])/MAX(Table1[[#This Row],[Bruto tov vorige schijf]],1)</f>
        <v>8.5380000000077422E-2</v>
      </c>
    </row>
    <row r="934" spans="1:12" x14ac:dyDescent="0.25">
      <c r="A934" s="14">
        <v>17161</v>
      </c>
      <c r="B934" s="6">
        <f>LoonHeffing2020(Table1[[#This Row],[Belastbaar loon]])</f>
        <v>6409.6334999999999</v>
      </c>
      <c r="C934" s="6">
        <f>AlgemeneHeffingsKorting2020(Table1[[#This Row],[Belastbaar loon]])</f>
        <v>2711</v>
      </c>
      <c r="D934" s="14">
        <f>ArbeidsKorting2020(Table1[[#This Row],[Belastbaar loon]])</f>
        <v>2364.9888000000001</v>
      </c>
      <c r="E934" s="14">
        <f>MAX(Table1[[#This Row],[Loonheffing]]-Table1[[#This Row],[Algemene Heffingskorting]]-Table1[[#This Row],[Arbeidskorting]],0)</f>
        <v>1333.6446999999998</v>
      </c>
      <c r="F934" s="6">
        <f>Table1[[#This Row],[Belastbaar loon]]-Table1[[#This Row],[Belasting]]</f>
        <v>15827.355299999999</v>
      </c>
      <c r="G934" s="2">
        <f>(Table1[[#This Row],[Belastbaar loon]]-Table1[[#This Row],[Netto loon]])/Table1[[#This Row],[Belastbaar loon]]</f>
        <v>7.7713693840685313E-2</v>
      </c>
      <c r="H934" s="14">
        <f t="shared" ca="1" si="9"/>
        <v>1332.7909000000004</v>
      </c>
      <c r="I934" s="14">
        <f ca="1">IF(ROW()=2, Table1[[#This Row],[Netto loon]], INDIRECT(ADDRESS(ROW()-1,COLUMN(F:F))))</f>
        <v>15818.2091</v>
      </c>
      <c r="J934" s="6">
        <f ca="1">IF(ROW()=2, 0, Table1[[#This Row],[Belastbaar loon]]-INDIRECT(ADDRESS(ROW()-1,COLUMN(A:A))))</f>
        <v>10</v>
      </c>
      <c r="K934" s="6">
        <f ca="1">Table1[[#This Row],[Netto loon]]-Table1[[#This Row],[Netto vorige schijf]]</f>
        <v>9.1461999999992258</v>
      </c>
      <c r="L934" s="2">
        <f ca="1">(Table1[[#This Row],[Bruto tov vorige schijf]]-Table1[[#This Row],[Netto tov vorige schijf]])/MAX(Table1[[#This Row],[Bruto tov vorige schijf]],1)</f>
        <v>8.5380000000077422E-2</v>
      </c>
    </row>
    <row r="935" spans="1:12" x14ac:dyDescent="0.25">
      <c r="A935" s="14">
        <v>17171</v>
      </c>
      <c r="B935" s="6">
        <f>LoonHeffing2020(Table1[[#This Row],[Belastbaar loon]])</f>
        <v>6413.3684999999996</v>
      </c>
      <c r="C935" s="6">
        <f>AlgemeneHeffingsKorting2020(Table1[[#This Row],[Belastbaar loon]])</f>
        <v>2711</v>
      </c>
      <c r="D935" s="14">
        <f>ArbeidsKorting2020(Table1[[#This Row],[Belastbaar loon]])</f>
        <v>2367.87</v>
      </c>
      <c r="E935" s="14">
        <f>MAX(Table1[[#This Row],[Loonheffing]]-Table1[[#This Row],[Algemene Heffingskorting]]-Table1[[#This Row],[Arbeidskorting]],0)</f>
        <v>1334.4984999999997</v>
      </c>
      <c r="F935" s="6">
        <f>Table1[[#This Row],[Belastbaar loon]]-Table1[[#This Row],[Belasting]]</f>
        <v>15836.5015</v>
      </c>
      <c r="G935" s="2">
        <f>(Table1[[#This Row],[Belastbaar loon]]-Table1[[#This Row],[Netto loon]])/Table1[[#This Row],[Belastbaar loon]]</f>
        <v>7.7718158523091246E-2</v>
      </c>
      <c r="H935" s="14">
        <f t="shared" ca="1" si="9"/>
        <v>1333.6446999999998</v>
      </c>
      <c r="I935" s="14">
        <f ca="1">IF(ROW()=2, Table1[[#This Row],[Netto loon]], INDIRECT(ADDRESS(ROW()-1,COLUMN(F:F))))</f>
        <v>15827.355299999999</v>
      </c>
      <c r="J935" s="6">
        <f ca="1">IF(ROW()=2, 0, Table1[[#This Row],[Belastbaar loon]]-INDIRECT(ADDRESS(ROW()-1,COLUMN(A:A))))</f>
        <v>10</v>
      </c>
      <c r="K935" s="6">
        <f ca="1">Table1[[#This Row],[Netto loon]]-Table1[[#This Row],[Netto vorige schijf]]</f>
        <v>9.1462000000010448</v>
      </c>
      <c r="L935" s="2">
        <f ca="1">(Table1[[#This Row],[Bruto tov vorige schijf]]-Table1[[#This Row],[Netto tov vorige schijf]])/MAX(Table1[[#This Row],[Bruto tov vorige schijf]],1)</f>
        <v>8.5379999999895512E-2</v>
      </c>
    </row>
    <row r="936" spans="1:12" x14ac:dyDescent="0.25">
      <c r="A936" s="14">
        <v>17181</v>
      </c>
      <c r="B936" s="6">
        <f>LoonHeffing2020(Table1[[#This Row],[Belastbaar loon]])</f>
        <v>6417.1035000000002</v>
      </c>
      <c r="C936" s="6">
        <f>AlgemeneHeffingsKorting2020(Table1[[#This Row],[Belastbaar loon]])</f>
        <v>2711</v>
      </c>
      <c r="D936" s="14">
        <f>ArbeidsKorting2020(Table1[[#This Row],[Belastbaar loon]])</f>
        <v>2370.7511999999997</v>
      </c>
      <c r="E936" s="14">
        <f>MAX(Table1[[#This Row],[Loonheffing]]-Table1[[#This Row],[Algemene Heffingskorting]]-Table1[[#This Row],[Arbeidskorting]],0)</f>
        <v>1335.3523000000005</v>
      </c>
      <c r="F936" s="6">
        <f>Table1[[#This Row],[Belastbaar loon]]-Table1[[#This Row],[Belasting]]</f>
        <v>15845.6477</v>
      </c>
      <c r="G936" s="2">
        <f>(Table1[[#This Row],[Belastbaar loon]]-Table1[[#This Row],[Netto loon]])/Table1[[#This Row],[Belastbaar loon]]</f>
        <v>7.7722618008264965E-2</v>
      </c>
      <c r="H936" s="14">
        <f t="shared" ca="1" si="9"/>
        <v>1334.4984999999997</v>
      </c>
      <c r="I936" s="14">
        <f ca="1">IF(ROW()=2, Table1[[#This Row],[Netto loon]], INDIRECT(ADDRESS(ROW()-1,COLUMN(F:F))))</f>
        <v>15836.5015</v>
      </c>
      <c r="J936" s="6">
        <f ca="1">IF(ROW()=2, 0, Table1[[#This Row],[Belastbaar loon]]-INDIRECT(ADDRESS(ROW()-1,COLUMN(A:A))))</f>
        <v>10</v>
      </c>
      <c r="K936" s="6">
        <f ca="1">Table1[[#This Row],[Netto loon]]-Table1[[#This Row],[Netto vorige schijf]]</f>
        <v>9.1461999999992258</v>
      </c>
      <c r="L936" s="2">
        <f ca="1">(Table1[[#This Row],[Bruto tov vorige schijf]]-Table1[[#This Row],[Netto tov vorige schijf]])/MAX(Table1[[#This Row],[Bruto tov vorige schijf]],1)</f>
        <v>8.5380000000077422E-2</v>
      </c>
    </row>
    <row r="937" spans="1:12" x14ac:dyDescent="0.25">
      <c r="A937" s="14">
        <v>17191</v>
      </c>
      <c r="B937" s="6">
        <f>LoonHeffing2020(Table1[[#This Row],[Belastbaar loon]])</f>
        <v>6420.8384999999998</v>
      </c>
      <c r="C937" s="6">
        <f>AlgemeneHeffingsKorting2020(Table1[[#This Row],[Belastbaar loon]])</f>
        <v>2711</v>
      </c>
      <c r="D937" s="14">
        <f>ArbeidsKorting2020(Table1[[#This Row],[Belastbaar loon]])</f>
        <v>2373.6324</v>
      </c>
      <c r="E937" s="14">
        <f>MAX(Table1[[#This Row],[Loonheffing]]-Table1[[#This Row],[Algemene Heffingskorting]]-Table1[[#This Row],[Arbeidskorting]],0)</f>
        <v>1336.2060999999999</v>
      </c>
      <c r="F937" s="6">
        <f>Table1[[#This Row],[Belastbaar loon]]-Table1[[#This Row],[Belasting]]</f>
        <v>15854.793900000001</v>
      </c>
      <c r="G937" s="2">
        <f>(Table1[[#This Row],[Belastbaar loon]]-Table1[[#This Row],[Netto loon]])/Table1[[#This Row],[Belastbaar loon]]</f>
        <v>7.7727072305275979E-2</v>
      </c>
      <c r="H937" s="14">
        <f t="shared" ca="1" si="9"/>
        <v>1335.3523000000005</v>
      </c>
      <c r="I937" s="14">
        <f ca="1">IF(ROW()=2, Table1[[#This Row],[Netto loon]], INDIRECT(ADDRESS(ROW()-1,COLUMN(F:F))))</f>
        <v>15845.6477</v>
      </c>
      <c r="J937" s="6">
        <f ca="1">IF(ROW()=2, 0, Table1[[#This Row],[Belastbaar loon]]-INDIRECT(ADDRESS(ROW()-1,COLUMN(A:A))))</f>
        <v>10</v>
      </c>
      <c r="K937" s="6">
        <f ca="1">Table1[[#This Row],[Netto loon]]-Table1[[#This Row],[Netto vorige schijf]]</f>
        <v>9.1462000000010448</v>
      </c>
      <c r="L937" s="2">
        <f ca="1">(Table1[[#This Row],[Bruto tov vorige schijf]]-Table1[[#This Row],[Netto tov vorige schijf]])/MAX(Table1[[#This Row],[Bruto tov vorige schijf]],1)</f>
        <v>8.5379999999895512E-2</v>
      </c>
    </row>
    <row r="938" spans="1:12" x14ac:dyDescent="0.25">
      <c r="A938" s="14">
        <v>17201</v>
      </c>
      <c r="B938" s="6">
        <f>LoonHeffing2020(Table1[[#This Row],[Belastbaar loon]])</f>
        <v>6424.5735000000004</v>
      </c>
      <c r="C938" s="6">
        <f>AlgemeneHeffingsKorting2020(Table1[[#This Row],[Belastbaar loon]])</f>
        <v>2711</v>
      </c>
      <c r="D938" s="14">
        <f>ArbeidsKorting2020(Table1[[#This Row],[Belastbaar loon]])</f>
        <v>2376.5135999999998</v>
      </c>
      <c r="E938" s="14">
        <f>MAX(Table1[[#This Row],[Loonheffing]]-Table1[[#This Row],[Algemene Heffingskorting]]-Table1[[#This Row],[Arbeidskorting]],0)</f>
        <v>1337.0599000000007</v>
      </c>
      <c r="F938" s="6">
        <f>Table1[[#This Row],[Belastbaar loon]]-Table1[[#This Row],[Belasting]]</f>
        <v>15863.9401</v>
      </c>
      <c r="G938" s="2">
        <f>(Table1[[#This Row],[Belastbaar loon]]-Table1[[#This Row],[Netto loon]])/Table1[[#This Row],[Belastbaar loon]]</f>
        <v>7.7731521423173078E-2</v>
      </c>
      <c r="H938" s="14">
        <f t="shared" ca="1" si="9"/>
        <v>1336.2060999999999</v>
      </c>
      <c r="I938" s="14">
        <f ca="1">IF(ROW()=2, Table1[[#This Row],[Netto loon]], INDIRECT(ADDRESS(ROW()-1,COLUMN(F:F))))</f>
        <v>15854.793900000001</v>
      </c>
      <c r="J938" s="6">
        <f ca="1">IF(ROW()=2, 0, Table1[[#This Row],[Belastbaar loon]]-INDIRECT(ADDRESS(ROW()-1,COLUMN(A:A))))</f>
        <v>10</v>
      </c>
      <c r="K938" s="6">
        <f ca="1">Table1[[#This Row],[Netto loon]]-Table1[[#This Row],[Netto vorige schijf]]</f>
        <v>9.1461999999992258</v>
      </c>
      <c r="L938" s="2">
        <f ca="1">(Table1[[#This Row],[Bruto tov vorige schijf]]-Table1[[#This Row],[Netto tov vorige schijf]])/MAX(Table1[[#This Row],[Bruto tov vorige schijf]],1)</f>
        <v>8.5380000000077422E-2</v>
      </c>
    </row>
    <row r="939" spans="1:12" x14ac:dyDescent="0.25">
      <c r="A939" s="14">
        <v>17211</v>
      </c>
      <c r="B939" s="6">
        <f>LoonHeffing2020(Table1[[#This Row],[Belastbaar loon]])</f>
        <v>6428.3085000000001</v>
      </c>
      <c r="C939" s="6">
        <f>AlgemeneHeffingsKorting2020(Table1[[#This Row],[Belastbaar loon]])</f>
        <v>2711</v>
      </c>
      <c r="D939" s="14">
        <f>ArbeidsKorting2020(Table1[[#This Row],[Belastbaar loon]])</f>
        <v>2379.3948</v>
      </c>
      <c r="E939" s="14">
        <f>MAX(Table1[[#This Row],[Loonheffing]]-Table1[[#This Row],[Algemene Heffingskorting]]-Table1[[#This Row],[Arbeidskorting]],0)</f>
        <v>1337.9137000000001</v>
      </c>
      <c r="F939" s="6">
        <f>Table1[[#This Row],[Belastbaar loon]]-Table1[[#This Row],[Belasting]]</f>
        <v>15873.086299999999</v>
      </c>
      <c r="G939" s="2">
        <f>(Table1[[#This Row],[Belastbaar loon]]-Table1[[#This Row],[Netto loon]])/Table1[[#This Row],[Belastbaar loon]]</f>
        <v>7.7735965370983734E-2</v>
      </c>
      <c r="H939" s="14">
        <f t="shared" ca="1" si="9"/>
        <v>1337.0599000000007</v>
      </c>
      <c r="I939" s="14">
        <f ca="1">IF(ROW()=2, Table1[[#This Row],[Netto loon]], INDIRECT(ADDRESS(ROW()-1,COLUMN(F:F))))</f>
        <v>15863.9401</v>
      </c>
      <c r="J939" s="6">
        <f ca="1">IF(ROW()=2, 0, Table1[[#This Row],[Belastbaar loon]]-INDIRECT(ADDRESS(ROW()-1,COLUMN(A:A))))</f>
        <v>10</v>
      </c>
      <c r="K939" s="6">
        <f ca="1">Table1[[#This Row],[Netto loon]]-Table1[[#This Row],[Netto vorige schijf]]</f>
        <v>9.1461999999992258</v>
      </c>
      <c r="L939" s="2">
        <f ca="1">(Table1[[#This Row],[Bruto tov vorige schijf]]-Table1[[#This Row],[Netto tov vorige schijf]])/MAX(Table1[[#This Row],[Bruto tov vorige schijf]],1)</f>
        <v>8.5380000000077422E-2</v>
      </c>
    </row>
    <row r="940" spans="1:12" x14ac:dyDescent="0.25">
      <c r="A940" s="14">
        <v>17221</v>
      </c>
      <c r="B940" s="6">
        <f>LoonHeffing2020(Table1[[#This Row],[Belastbaar loon]])</f>
        <v>6432.0434999999998</v>
      </c>
      <c r="C940" s="6">
        <f>AlgemeneHeffingsKorting2020(Table1[[#This Row],[Belastbaar loon]])</f>
        <v>2711</v>
      </c>
      <c r="D940" s="14">
        <f>ArbeidsKorting2020(Table1[[#This Row],[Belastbaar loon]])</f>
        <v>2382.2759999999998</v>
      </c>
      <c r="E940" s="14">
        <f>MAX(Table1[[#This Row],[Loonheffing]]-Table1[[#This Row],[Algemene Heffingskorting]]-Table1[[#This Row],[Arbeidskorting]],0)</f>
        <v>1338.7674999999999</v>
      </c>
      <c r="F940" s="6">
        <f>Table1[[#This Row],[Belastbaar loon]]-Table1[[#This Row],[Belasting]]</f>
        <v>15882.2325</v>
      </c>
      <c r="G940" s="2">
        <f>(Table1[[#This Row],[Belastbaar loon]]-Table1[[#This Row],[Netto loon]])/Table1[[#This Row],[Belastbaar loon]]</f>
        <v>7.774040415771441E-2</v>
      </c>
      <c r="H940" s="14">
        <f t="shared" ca="1" si="9"/>
        <v>1337.9137000000001</v>
      </c>
      <c r="I940" s="14">
        <f ca="1">IF(ROW()=2, Table1[[#This Row],[Netto loon]], INDIRECT(ADDRESS(ROW()-1,COLUMN(F:F))))</f>
        <v>15873.086299999999</v>
      </c>
      <c r="J940" s="6">
        <f ca="1">IF(ROW()=2, 0, Table1[[#This Row],[Belastbaar loon]]-INDIRECT(ADDRESS(ROW()-1,COLUMN(A:A))))</f>
        <v>10</v>
      </c>
      <c r="K940" s="6">
        <f ca="1">Table1[[#This Row],[Netto loon]]-Table1[[#This Row],[Netto vorige schijf]]</f>
        <v>9.1462000000010448</v>
      </c>
      <c r="L940" s="2">
        <f ca="1">(Table1[[#This Row],[Bruto tov vorige schijf]]-Table1[[#This Row],[Netto tov vorige schijf]])/MAX(Table1[[#This Row],[Bruto tov vorige schijf]],1)</f>
        <v>8.5379999999895512E-2</v>
      </c>
    </row>
    <row r="941" spans="1:12" x14ac:dyDescent="0.25">
      <c r="A941" s="14">
        <v>17231</v>
      </c>
      <c r="B941" s="6">
        <f>LoonHeffing2020(Table1[[#This Row],[Belastbaar loon]])</f>
        <v>6435.7785000000003</v>
      </c>
      <c r="C941" s="6">
        <f>AlgemeneHeffingsKorting2020(Table1[[#This Row],[Belastbaar loon]])</f>
        <v>2711</v>
      </c>
      <c r="D941" s="14">
        <f>ArbeidsKorting2020(Table1[[#This Row],[Belastbaar loon]])</f>
        <v>2385.1572000000001</v>
      </c>
      <c r="E941" s="14">
        <f>MAX(Table1[[#This Row],[Loonheffing]]-Table1[[#This Row],[Algemene Heffingskorting]]-Table1[[#This Row],[Arbeidskorting]],0)</f>
        <v>1339.6213000000002</v>
      </c>
      <c r="F941" s="6">
        <f>Table1[[#This Row],[Belastbaar loon]]-Table1[[#This Row],[Belasting]]</f>
        <v>15891.378699999999</v>
      </c>
      <c r="G941" s="2">
        <f>(Table1[[#This Row],[Belastbaar loon]]-Table1[[#This Row],[Netto loon]])/Table1[[#This Row],[Belastbaar loon]]</f>
        <v>7.7744837792351029E-2</v>
      </c>
      <c r="H941" s="14">
        <f t="shared" ca="1" si="9"/>
        <v>1338.7674999999999</v>
      </c>
      <c r="I941" s="14">
        <f ca="1">IF(ROW()=2, Table1[[#This Row],[Netto loon]], INDIRECT(ADDRESS(ROW()-1,COLUMN(F:F))))</f>
        <v>15882.2325</v>
      </c>
      <c r="J941" s="6">
        <f ca="1">IF(ROW()=2, 0, Table1[[#This Row],[Belastbaar loon]]-INDIRECT(ADDRESS(ROW()-1,COLUMN(A:A))))</f>
        <v>10</v>
      </c>
      <c r="K941" s="6">
        <f ca="1">Table1[[#This Row],[Netto loon]]-Table1[[#This Row],[Netto vorige schijf]]</f>
        <v>9.1461999999992258</v>
      </c>
      <c r="L941" s="2">
        <f ca="1">(Table1[[#This Row],[Bruto tov vorige schijf]]-Table1[[#This Row],[Netto tov vorige schijf]])/MAX(Table1[[#This Row],[Bruto tov vorige schijf]],1)</f>
        <v>8.5380000000077422E-2</v>
      </c>
    </row>
    <row r="942" spans="1:12" x14ac:dyDescent="0.25">
      <c r="A942" s="14">
        <v>17241</v>
      </c>
      <c r="B942" s="6">
        <f>LoonHeffing2020(Table1[[#This Row],[Belastbaar loon]])</f>
        <v>6439.5135</v>
      </c>
      <c r="C942" s="6">
        <f>AlgemeneHeffingsKorting2020(Table1[[#This Row],[Belastbaar loon]])</f>
        <v>2711</v>
      </c>
      <c r="D942" s="14">
        <f>ArbeidsKorting2020(Table1[[#This Row],[Belastbaar loon]])</f>
        <v>2388.0383999999999</v>
      </c>
      <c r="E942" s="14">
        <f>MAX(Table1[[#This Row],[Loonheffing]]-Table1[[#This Row],[Algemene Heffingskorting]]-Table1[[#This Row],[Arbeidskorting]],0)</f>
        <v>1340.4751000000001</v>
      </c>
      <c r="F942" s="6">
        <f>Table1[[#This Row],[Belastbaar loon]]-Table1[[#This Row],[Belasting]]</f>
        <v>15900.5249</v>
      </c>
      <c r="G942" s="2">
        <f>(Table1[[#This Row],[Belastbaar loon]]-Table1[[#This Row],[Netto loon]])/Table1[[#This Row],[Belastbaar loon]]</f>
        <v>7.7749266283858226E-2</v>
      </c>
      <c r="H942" s="14">
        <f t="shared" ca="1" si="9"/>
        <v>1339.6213000000002</v>
      </c>
      <c r="I942" s="14">
        <f ca="1">IF(ROW()=2, Table1[[#This Row],[Netto loon]], INDIRECT(ADDRESS(ROW()-1,COLUMN(F:F))))</f>
        <v>15891.378699999999</v>
      </c>
      <c r="J942" s="6">
        <f ca="1">IF(ROW()=2, 0, Table1[[#This Row],[Belastbaar loon]]-INDIRECT(ADDRESS(ROW()-1,COLUMN(A:A))))</f>
        <v>10</v>
      </c>
      <c r="K942" s="6">
        <f ca="1">Table1[[#This Row],[Netto loon]]-Table1[[#This Row],[Netto vorige schijf]]</f>
        <v>9.1462000000010448</v>
      </c>
      <c r="L942" s="2">
        <f ca="1">(Table1[[#This Row],[Bruto tov vorige schijf]]-Table1[[#This Row],[Netto tov vorige schijf]])/MAX(Table1[[#This Row],[Bruto tov vorige schijf]],1)</f>
        <v>8.5379999999895512E-2</v>
      </c>
    </row>
    <row r="943" spans="1:12" x14ac:dyDescent="0.25">
      <c r="A943" s="14">
        <v>17251</v>
      </c>
      <c r="B943" s="6">
        <f>LoonHeffing2020(Table1[[#This Row],[Belastbaar loon]])</f>
        <v>6443.2484999999997</v>
      </c>
      <c r="C943" s="6">
        <f>AlgemeneHeffingsKorting2020(Table1[[#This Row],[Belastbaar loon]])</f>
        <v>2711</v>
      </c>
      <c r="D943" s="14">
        <f>ArbeidsKorting2020(Table1[[#This Row],[Belastbaar loon]])</f>
        <v>2390.9195999999997</v>
      </c>
      <c r="E943" s="14">
        <f>MAX(Table1[[#This Row],[Loonheffing]]-Table1[[#This Row],[Algemene Heffingskorting]]-Table1[[#This Row],[Arbeidskorting]],0)</f>
        <v>1341.3289</v>
      </c>
      <c r="F943" s="6">
        <f>Table1[[#This Row],[Belastbaar loon]]-Table1[[#This Row],[Belasting]]</f>
        <v>15909.6711</v>
      </c>
      <c r="G943" s="2">
        <f>(Table1[[#This Row],[Belastbaar loon]]-Table1[[#This Row],[Netto loon]])/Table1[[#This Row],[Belastbaar loon]]</f>
        <v>7.7753689641180249E-2</v>
      </c>
      <c r="H943" s="14">
        <f t="shared" ca="1" si="9"/>
        <v>1340.4751000000001</v>
      </c>
      <c r="I943" s="14">
        <f ca="1">IF(ROW()=2, Table1[[#This Row],[Netto loon]], INDIRECT(ADDRESS(ROW()-1,COLUMN(F:F))))</f>
        <v>15900.5249</v>
      </c>
      <c r="J943" s="6">
        <f ca="1">IF(ROW()=2, 0, Table1[[#This Row],[Belastbaar loon]]-INDIRECT(ADDRESS(ROW()-1,COLUMN(A:A))))</f>
        <v>10</v>
      </c>
      <c r="K943" s="6">
        <f ca="1">Table1[[#This Row],[Netto loon]]-Table1[[#This Row],[Netto vorige schijf]]</f>
        <v>9.1461999999992258</v>
      </c>
      <c r="L943" s="2">
        <f ca="1">(Table1[[#This Row],[Bruto tov vorige schijf]]-Table1[[#This Row],[Netto tov vorige schijf]])/MAX(Table1[[#This Row],[Bruto tov vorige schijf]],1)</f>
        <v>8.5380000000077422E-2</v>
      </c>
    </row>
    <row r="944" spans="1:12" x14ac:dyDescent="0.25">
      <c r="A944" s="14">
        <v>17261</v>
      </c>
      <c r="B944" s="6">
        <f>LoonHeffing2020(Table1[[#This Row],[Belastbaar loon]])</f>
        <v>6446.9835000000003</v>
      </c>
      <c r="C944" s="6">
        <f>AlgemeneHeffingsKorting2020(Table1[[#This Row],[Belastbaar loon]])</f>
        <v>2711</v>
      </c>
      <c r="D944" s="14">
        <f>ArbeidsKorting2020(Table1[[#This Row],[Belastbaar loon]])</f>
        <v>2393.8008</v>
      </c>
      <c r="E944" s="14">
        <f>MAX(Table1[[#This Row],[Loonheffing]]-Table1[[#This Row],[Algemene Heffingskorting]]-Table1[[#This Row],[Arbeidskorting]],0)</f>
        <v>1342.1827000000003</v>
      </c>
      <c r="F944" s="6">
        <f>Table1[[#This Row],[Belastbaar loon]]-Table1[[#This Row],[Belasting]]</f>
        <v>15918.817299999999</v>
      </c>
      <c r="G944" s="2">
        <f>(Table1[[#This Row],[Belastbaar loon]]-Table1[[#This Row],[Netto loon]])/Table1[[#This Row],[Belastbaar loon]]</f>
        <v>7.775810787324032E-2</v>
      </c>
      <c r="H944" s="14">
        <f t="shared" ca="1" si="9"/>
        <v>1341.3289</v>
      </c>
      <c r="I944" s="14">
        <f ca="1">IF(ROW()=2, Table1[[#This Row],[Netto loon]], INDIRECT(ADDRESS(ROW()-1,COLUMN(F:F))))</f>
        <v>15909.6711</v>
      </c>
      <c r="J944" s="6">
        <f ca="1">IF(ROW()=2, 0, Table1[[#This Row],[Belastbaar loon]]-INDIRECT(ADDRESS(ROW()-1,COLUMN(A:A))))</f>
        <v>10</v>
      </c>
      <c r="K944" s="6">
        <f ca="1">Table1[[#This Row],[Netto loon]]-Table1[[#This Row],[Netto vorige schijf]]</f>
        <v>9.1461999999992258</v>
      </c>
      <c r="L944" s="2">
        <f ca="1">(Table1[[#This Row],[Bruto tov vorige schijf]]-Table1[[#This Row],[Netto tov vorige schijf]])/MAX(Table1[[#This Row],[Bruto tov vorige schijf]],1)</f>
        <v>8.5380000000077422E-2</v>
      </c>
    </row>
    <row r="945" spans="1:12" x14ac:dyDescent="0.25">
      <c r="A945" s="14">
        <v>17271</v>
      </c>
      <c r="B945" s="6">
        <f>LoonHeffing2020(Table1[[#This Row],[Belastbaar loon]])</f>
        <v>6450.7184999999999</v>
      </c>
      <c r="C945" s="6">
        <f>AlgemeneHeffingsKorting2020(Table1[[#This Row],[Belastbaar loon]])</f>
        <v>2711</v>
      </c>
      <c r="D945" s="14">
        <f>ArbeidsKorting2020(Table1[[#This Row],[Belastbaar loon]])</f>
        <v>2396.6819999999998</v>
      </c>
      <c r="E945" s="14">
        <f>MAX(Table1[[#This Row],[Loonheffing]]-Table1[[#This Row],[Algemene Heffingskorting]]-Table1[[#This Row],[Arbeidskorting]],0)</f>
        <v>1343.0365000000002</v>
      </c>
      <c r="F945" s="6">
        <f>Table1[[#This Row],[Belastbaar loon]]-Table1[[#This Row],[Belasting]]</f>
        <v>15927.9635</v>
      </c>
      <c r="G945" s="2">
        <f>(Table1[[#This Row],[Belastbaar loon]]-Table1[[#This Row],[Netto loon]])/Table1[[#This Row],[Belastbaar loon]]</f>
        <v>7.7762520988941014E-2</v>
      </c>
      <c r="H945" s="14">
        <f t="shared" ca="1" si="9"/>
        <v>1342.1827000000003</v>
      </c>
      <c r="I945" s="14">
        <f ca="1">IF(ROW()=2, Table1[[#This Row],[Netto loon]], INDIRECT(ADDRESS(ROW()-1,COLUMN(F:F))))</f>
        <v>15918.817299999999</v>
      </c>
      <c r="J945" s="6">
        <f ca="1">IF(ROW()=2, 0, Table1[[#This Row],[Belastbaar loon]]-INDIRECT(ADDRESS(ROW()-1,COLUMN(A:A))))</f>
        <v>10</v>
      </c>
      <c r="K945" s="6">
        <f ca="1">Table1[[#This Row],[Netto loon]]-Table1[[#This Row],[Netto vorige schijf]]</f>
        <v>9.1462000000010448</v>
      </c>
      <c r="L945" s="2">
        <f ca="1">(Table1[[#This Row],[Bruto tov vorige schijf]]-Table1[[#This Row],[Netto tov vorige schijf]])/MAX(Table1[[#This Row],[Bruto tov vorige schijf]],1)</f>
        <v>8.5379999999895512E-2</v>
      </c>
    </row>
    <row r="946" spans="1:12" x14ac:dyDescent="0.25">
      <c r="A946" s="14">
        <v>17281</v>
      </c>
      <c r="B946" s="6">
        <f>LoonHeffing2020(Table1[[#This Row],[Belastbaar loon]])</f>
        <v>6454.4534999999996</v>
      </c>
      <c r="C946" s="6">
        <f>AlgemeneHeffingsKorting2020(Table1[[#This Row],[Belastbaar loon]])</f>
        <v>2711</v>
      </c>
      <c r="D946" s="14">
        <f>ArbeidsKorting2020(Table1[[#This Row],[Belastbaar loon]])</f>
        <v>2399.5632000000001</v>
      </c>
      <c r="E946" s="14">
        <f>MAX(Table1[[#This Row],[Loonheffing]]-Table1[[#This Row],[Algemene Heffingskorting]]-Table1[[#This Row],[Arbeidskorting]],0)</f>
        <v>1343.8902999999996</v>
      </c>
      <c r="F946" s="6">
        <f>Table1[[#This Row],[Belastbaar loon]]-Table1[[#This Row],[Belasting]]</f>
        <v>15937.109700000001</v>
      </c>
      <c r="G946" s="2">
        <f>(Table1[[#This Row],[Belastbaar loon]]-Table1[[#This Row],[Netto loon]])/Table1[[#This Row],[Belastbaar loon]]</f>
        <v>7.7766928997164461E-2</v>
      </c>
      <c r="H946" s="14">
        <f t="shared" ca="1" si="9"/>
        <v>1343.0365000000002</v>
      </c>
      <c r="I946" s="14">
        <f ca="1">IF(ROW()=2, Table1[[#This Row],[Netto loon]], INDIRECT(ADDRESS(ROW()-1,COLUMN(F:F))))</f>
        <v>15927.9635</v>
      </c>
      <c r="J946" s="6">
        <f ca="1">IF(ROW()=2, 0, Table1[[#This Row],[Belastbaar loon]]-INDIRECT(ADDRESS(ROW()-1,COLUMN(A:A))))</f>
        <v>10</v>
      </c>
      <c r="K946" s="6">
        <f ca="1">Table1[[#This Row],[Netto loon]]-Table1[[#This Row],[Netto vorige schijf]]</f>
        <v>9.1462000000010448</v>
      </c>
      <c r="L946" s="2">
        <f ca="1">(Table1[[#This Row],[Bruto tov vorige schijf]]-Table1[[#This Row],[Netto tov vorige schijf]])/MAX(Table1[[#This Row],[Bruto tov vorige schijf]],1)</f>
        <v>8.5379999999895512E-2</v>
      </c>
    </row>
    <row r="947" spans="1:12" x14ac:dyDescent="0.25">
      <c r="A947" s="14">
        <v>17291</v>
      </c>
      <c r="B947" s="6">
        <f>LoonHeffing2020(Table1[[#This Row],[Belastbaar loon]])</f>
        <v>6458.1885000000002</v>
      </c>
      <c r="C947" s="6">
        <f>AlgemeneHeffingsKorting2020(Table1[[#This Row],[Belastbaar loon]])</f>
        <v>2711</v>
      </c>
      <c r="D947" s="14">
        <f>ArbeidsKorting2020(Table1[[#This Row],[Belastbaar loon]])</f>
        <v>2402.4443999999999</v>
      </c>
      <c r="E947" s="14">
        <f>MAX(Table1[[#This Row],[Loonheffing]]-Table1[[#This Row],[Algemene Heffingskorting]]-Table1[[#This Row],[Arbeidskorting]],0)</f>
        <v>1344.7441000000003</v>
      </c>
      <c r="F947" s="6">
        <f>Table1[[#This Row],[Belastbaar loon]]-Table1[[#This Row],[Belasting]]</f>
        <v>15946.2559</v>
      </c>
      <c r="G947" s="2">
        <f>(Table1[[#This Row],[Belastbaar loon]]-Table1[[#This Row],[Netto loon]])/Table1[[#This Row],[Belastbaar loon]]</f>
        <v>7.7771331906772309E-2</v>
      </c>
      <c r="H947" s="14">
        <f t="shared" ca="1" si="9"/>
        <v>1343.8902999999996</v>
      </c>
      <c r="I947" s="14">
        <f ca="1">IF(ROW()=2, Table1[[#This Row],[Netto loon]], INDIRECT(ADDRESS(ROW()-1,COLUMN(F:F))))</f>
        <v>15937.109700000001</v>
      </c>
      <c r="J947" s="6">
        <f ca="1">IF(ROW()=2, 0, Table1[[#This Row],[Belastbaar loon]]-INDIRECT(ADDRESS(ROW()-1,COLUMN(A:A))))</f>
        <v>10</v>
      </c>
      <c r="K947" s="6">
        <f ca="1">Table1[[#This Row],[Netto loon]]-Table1[[#This Row],[Netto vorige schijf]]</f>
        <v>9.1461999999992258</v>
      </c>
      <c r="L947" s="2">
        <f ca="1">(Table1[[#This Row],[Bruto tov vorige schijf]]-Table1[[#This Row],[Netto tov vorige schijf]])/MAX(Table1[[#This Row],[Bruto tov vorige schijf]],1)</f>
        <v>8.5380000000077422E-2</v>
      </c>
    </row>
    <row r="948" spans="1:12" x14ac:dyDescent="0.25">
      <c r="A948" s="14">
        <v>17301</v>
      </c>
      <c r="B948" s="6">
        <f>LoonHeffing2020(Table1[[#This Row],[Belastbaar loon]])</f>
        <v>6461.9234999999999</v>
      </c>
      <c r="C948" s="6">
        <f>AlgemeneHeffingsKorting2020(Table1[[#This Row],[Belastbaar loon]])</f>
        <v>2711</v>
      </c>
      <c r="D948" s="14">
        <f>ArbeidsKorting2020(Table1[[#This Row],[Belastbaar loon]])</f>
        <v>2405.3256000000001</v>
      </c>
      <c r="E948" s="14">
        <f>MAX(Table1[[#This Row],[Loonheffing]]-Table1[[#This Row],[Algemene Heffingskorting]]-Table1[[#This Row],[Arbeidskorting]],0)</f>
        <v>1345.5978999999998</v>
      </c>
      <c r="F948" s="6">
        <f>Table1[[#This Row],[Belastbaar loon]]-Table1[[#This Row],[Belasting]]</f>
        <v>15955.402099999999</v>
      </c>
      <c r="G948" s="2">
        <f>(Table1[[#This Row],[Belastbaar loon]]-Table1[[#This Row],[Netto loon]])/Table1[[#This Row],[Belastbaar loon]]</f>
        <v>7.777572972660543E-2</v>
      </c>
      <c r="H948" s="14">
        <f t="shared" ca="1" si="9"/>
        <v>1344.7441000000003</v>
      </c>
      <c r="I948" s="14">
        <f ca="1">IF(ROW()=2, Table1[[#This Row],[Netto loon]], INDIRECT(ADDRESS(ROW()-1,COLUMN(F:F))))</f>
        <v>15946.2559</v>
      </c>
      <c r="J948" s="6">
        <f ca="1">IF(ROW()=2, 0, Table1[[#This Row],[Belastbaar loon]]-INDIRECT(ADDRESS(ROW()-1,COLUMN(A:A))))</f>
        <v>10</v>
      </c>
      <c r="K948" s="6">
        <f ca="1">Table1[[#This Row],[Netto loon]]-Table1[[#This Row],[Netto vorige schijf]]</f>
        <v>9.1461999999992258</v>
      </c>
      <c r="L948" s="2">
        <f ca="1">(Table1[[#This Row],[Bruto tov vorige schijf]]-Table1[[#This Row],[Netto tov vorige schijf]])/MAX(Table1[[#This Row],[Bruto tov vorige schijf]],1)</f>
        <v>8.5380000000077422E-2</v>
      </c>
    </row>
    <row r="949" spans="1:12" x14ac:dyDescent="0.25">
      <c r="A949" s="14">
        <v>17311</v>
      </c>
      <c r="B949" s="6">
        <f>LoonHeffing2020(Table1[[#This Row],[Belastbaar loon]])</f>
        <v>6465.6584999999995</v>
      </c>
      <c r="C949" s="6">
        <f>AlgemeneHeffingsKorting2020(Table1[[#This Row],[Belastbaar loon]])</f>
        <v>2711</v>
      </c>
      <c r="D949" s="14">
        <f>ArbeidsKorting2020(Table1[[#This Row],[Belastbaar loon]])</f>
        <v>2408.2067999999999</v>
      </c>
      <c r="E949" s="14">
        <f>MAX(Table1[[#This Row],[Loonheffing]]-Table1[[#This Row],[Algemene Heffingskorting]]-Table1[[#This Row],[Arbeidskorting]],0)</f>
        <v>1346.4516999999996</v>
      </c>
      <c r="F949" s="6">
        <f>Table1[[#This Row],[Belastbaar loon]]-Table1[[#This Row],[Belasting]]</f>
        <v>15964.5483</v>
      </c>
      <c r="G949" s="2">
        <f>(Table1[[#This Row],[Belastbaar loon]]-Table1[[#This Row],[Netto loon]])/Table1[[#This Row],[Belastbaar loon]]</f>
        <v>7.7780122465484353E-2</v>
      </c>
      <c r="H949" s="14">
        <f t="shared" ca="1" si="9"/>
        <v>1345.5978999999998</v>
      </c>
      <c r="I949" s="14">
        <f ca="1">IF(ROW()=2, Table1[[#This Row],[Netto loon]], INDIRECT(ADDRESS(ROW()-1,COLUMN(F:F))))</f>
        <v>15955.402099999999</v>
      </c>
      <c r="J949" s="6">
        <f ca="1">IF(ROW()=2, 0, Table1[[#This Row],[Belastbaar loon]]-INDIRECT(ADDRESS(ROW()-1,COLUMN(A:A))))</f>
        <v>10</v>
      </c>
      <c r="K949" s="6">
        <f ca="1">Table1[[#This Row],[Netto loon]]-Table1[[#This Row],[Netto vorige schijf]]</f>
        <v>9.1462000000010448</v>
      </c>
      <c r="L949" s="2">
        <f ca="1">(Table1[[#This Row],[Bruto tov vorige schijf]]-Table1[[#This Row],[Netto tov vorige schijf]])/MAX(Table1[[#This Row],[Bruto tov vorige schijf]],1)</f>
        <v>8.5379999999895512E-2</v>
      </c>
    </row>
    <row r="950" spans="1:12" x14ac:dyDescent="0.25">
      <c r="A950" s="14">
        <v>17321</v>
      </c>
      <c r="B950" s="6">
        <f>LoonHeffing2020(Table1[[#This Row],[Belastbaar loon]])</f>
        <v>6469.3935000000001</v>
      </c>
      <c r="C950" s="6">
        <f>AlgemeneHeffingsKorting2020(Table1[[#This Row],[Belastbaar loon]])</f>
        <v>2711</v>
      </c>
      <c r="D950" s="14">
        <f>ArbeidsKorting2020(Table1[[#This Row],[Belastbaar loon]])</f>
        <v>2411.0879999999997</v>
      </c>
      <c r="E950" s="14">
        <f>MAX(Table1[[#This Row],[Loonheffing]]-Table1[[#This Row],[Algemene Heffingskorting]]-Table1[[#This Row],[Arbeidskorting]],0)</f>
        <v>1347.3055000000004</v>
      </c>
      <c r="F950" s="6">
        <f>Table1[[#This Row],[Belastbaar loon]]-Table1[[#This Row],[Belasting]]</f>
        <v>15973.6945</v>
      </c>
      <c r="G950" s="2">
        <f>(Table1[[#This Row],[Belastbaar loon]]-Table1[[#This Row],[Netto loon]])/Table1[[#This Row],[Belastbaar loon]]</f>
        <v>7.7784510132209481E-2</v>
      </c>
      <c r="H950" s="14">
        <f t="shared" ca="1" si="9"/>
        <v>1346.4516999999996</v>
      </c>
      <c r="I950" s="14">
        <f ca="1">IF(ROW()=2, Table1[[#This Row],[Netto loon]], INDIRECT(ADDRESS(ROW()-1,COLUMN(F:F))))</f>
        <v>15964.5483</v>
      </c>
      <c r="J950" s="6">
        <f ca="1">IF(ROW()=2, 0, Table1[[#This Row],[Belastbaar loon]]-INDIRECT(ADDRESS(ROW()-1,COLUMN(A:A))))</f>
        <v>10</v>
      </c>
      <c r="K950" s="6">
        <f ca="1">Table1[[#This Row],[Netto loon]]-Table1[[#This Row],[Netto vorige schijf]]</f>
        <v>9.1461999999992258</v>
      </c>
      <c r="L950" s="2">
        <f ca="1">(Table1[[#This Row],[Bruto tov vorige schijf]]-Table1[[#This Row],[Netto tov vorige schijf]])/MAX(Table1[[#This Row],[Bruto tov vorige schijf]],1)</f>
        <v>8.5380000000077422E-2</v>
      </c>
    </row>
    <row r="951" spans="1:12" x14ac:dyDescent="0.25">
      <c r="A951" s="14">
        <v>17331</v>
      </c>
      <c r="B951" s="6">
        <f>LoonHeffing2020(Table1[[#This Row],[Belastbaar loon]])</f>
        <v>6473.1284999999998</v>
      </c>
      <c r="C951" s="6">
        <f>AlgemeneHeffingsKorting2020(Table1[[#This Row],[Belastbaar loon]])</f>
        <v>2711</v>
      </c>
      <c r="D951" s="14">
        <f>ArbeidsKorting2020(Table1[[#This Row],[Belastbaar loon]])</f>
        <v>2413.9692</v>
      </c>
      <c r="E951" s="14">
        <f>MAX(Table1[[#This Row],[Loonheffing]]-Table1[[#This Row],[Algemene Heffingskorting]]-Table1[[#This Row],[Arbeidskorting]],0)</f>
        <v>1348.1592999999998</v>
      </c>
      <c r="F951" s="6">
        <f>Table1[[#This Row],[Belastbaar loon]]-Table1[[#This Row],[Belasting]]</f>
        <v>15982.840700000001</v>
      </c>
      <c r="G951" s="2">
        <f>(Table1[[#This Row],[Belastbaar loon]]-Table1[[#This Row],[Netto loon]])/Table1[[#This Row],[Belastbaar loon]]</f>
        <v>7.7788892735560514E-2</v>
      </c>
      <c r="H951" s="14">
        <f t="shared" ca="1" si="9"/>
        <v>1347.3055000000004</v>
      </c>
      <c r="I951" s="14">
        <f ca="1">IF(ROW()=2, Table1[[#This Row],[Netto loon]], INDIRECT(ADDRESS(ROW()-1,COLUMN(F:F))))</f>
        <v>15973.6945</v>
      </c>
      <c r="J951" s="6">
        <f ca="1">IF(ROW()=2, 0, Table1[[#This Row],[Belastbaar loon]]-INDIRECT(ADDRESS(ROW()-1,COLUMN(A:A))))</f>
        <v>10</v>
      </c>
      <c r="K951" s="6">
        <f ca="1">Table1[[#This Row],[Netto loon]]-Table1[[#This Row],[Netto vorige schijf]]</f>
        <v>9.1462000000010448</v>
      </c>
      <c r="L951" s="2">
        <f ca="1">(Table1[[#This Row],[Bruto tov vorige schijf]]-Table1[[#This Row],[Netto tov vorige schijf]])/MAX(Table1[[#This Row],[Bruto tov vorige schijf]],1)</f>
        <v>8.5379999999895512E-2</v>
      </c>
    </row>
    <row r="952" spans="1:12" x14ac:dyDescent="0.25">
      <c r="A952" s="14">
        <v>17341</v>
      </c>
      <c r="B952" s="6">
        <f>LoonHeffing2020(Table1[[#This Row],[Belastbaar loon]])</f>
        <v>6476.8635000000004</v>
      </c>
      <c r="C952" s="6">
        <f>AlgemeneHeffingsKorting2020(Table1[[#This Row],[Belastbaar loon]])</f>
        <v>2711</v>
      </c>
      <c r="D952" s="14">
        <f>ArbeidsKorting2020(Table1[[#This Row],[Belastbaar loon]])</f>
        <v>2416.8503999999998</v>
      </c>
      <c r="E952" s="14">
        <f>MAX(Table1[[#This Row],[Loonheffing]]-Table1[[#This Row],[Algemene Heffingskorting]]-Table1[[#This Row],[Arbeidskorting]],0)</f>
        <v>1349.0131000000006</v>
      </c>
      <c r="F952" s="6">
        <f>Table1[[#This Row],[Belastbaar loon]]-Table1[[#This Row],[Belasting]]</f>
        <v>15991.9869</v>
      </c>
      <c r="G952" s="2">
        <f>(Table1[[#This Row],[Belastbaar loon]]-Table1[[#This Row],[Netto loon]])/Table1[[#This Row],[Belastbaar loon]]</f>
        <v>7.7793270284297333E-2</v>
      </c>
      <c r="H952" s="14">
        <f t="shared" ca="1" si="9"/>
        <v>1348.1592999999998</v>
      </c>
      <c r="I952" s="14">
        <f ca="1">IF(ROW()=2, Table1[[#This Row],[Netto loon]], INDIRECT(ADDRESS(ROW()-1,COLUMN(F:F))))</f>
        <v>15982.840700000001</v>
      </c>
      <c r="J952" s="6">
        <f ca="1">IF(ROW()=2, 0, Table1[[#This Row],[Belastbaar loon]]-INDIRECT(ADDRESS(ROW()-1,COLUMN(A:A))))</f>
        <v>10</v>
      </c>
      <c r="K952" s="6">
        <f ca="1">Table1[[#This Row],[Netto loon]]-Table1[[#This Row],[Netto vorige schijf]]</f>
        <v>9.1461999999992258</v>
      </c>
      <c r="L952" s="2">
        <f ca="1">(Table1[[#This Row],[Bruto tov vorige schijf]]-Table1[[#This Row],[Netto tov vorige schijf]])/MAX(Table1[[#This Row],[Bruto tov vorige schijf]],1)</f>
        <v>8.5380000000077422E-2</v>
      </c>
    </row>
    <row r="953" spans="1:12" x14ac:dyDescent="0.25">
      <c r="A953" s="14">
        <v>17351</v>
      </c>
      <c r="B953" s="6">
        <f>LoonHeffing2020(Table1[[#This Row],[Belastbaar loon]])</f>
        <v>6480.5985000000001</v>
      </c>
      <c r="C953" s="6">
        <f>AlgemeneHeffingsKorting2020(Table1[[#This Row],[Belastbaar loon]])</f>
        <v>2711</v>
      </c>
      <c r="D953" s="14">
        <f>ArbeidsKorting2020(Table1[[#This Row],[Belastbaar loon]])</f>
        <v>2419.7316000000001</v>
      </c>
      <c r="E953" s="14">
        <f>MAX(Table1[[#This Row],[Loonheffing]]-Table1[[#This Row],[Algemene Heffingskorting]]-Table1[[#This Row],[Arbeidskorting]],0)</f>
        <v>1349.8669</v>
      </c>
      <c r="F953" s="6">
        <f>Table1[[#This Row],[Belastbaar loon]]-Table1[[#This Row],[Belasting]]</f>
        <v>16001.133099999999</v>
      </c>
      <c r="G953" s="2">
        <f>(Table1[[#This Row],[Belastbaar loon]]-Table1[[#This Row],[Netto loon]])/Table1[[#This Row],[Belastbaar loon]]</f>
        <v>7.7797642787159296E-2</v>
      </c>
      <c r="H953" s="14">
        <f t="shared" ca="1" si="9"/>
        <v>1349.0131000000006</v>
      </c>
      <c r="I953" s="14">
        <f ca="1">IF(ROW()=2, Table1[[#This Row],[Netto loon]], INDIRECT(ADDRESS(ROW()-1,COLUMN(F:F))))</f>
        <v>15991.9869</v>
      </c>
      <c r="J953" s="6">
        <f ca="1">IF(ROW()=2, 0, Table1[[#This Row],[Belastbaar loon]]-INDIRECT(ADDRESS(ROW()-1,COLUMN(A:A))))</f>
        <v>10</v>
      </c>
      <c r="K953" s="6">
        <f ca="1">Table1[[#This Row],[Netto loon]]-Table1[[#This Row],[Netto vorige schijf]]</f>
        <v>9.1461999999992258</v>
      </c>
      <c r="L953" s="2">
        <f ca="1">(Table1[[#This Row],[Bruto tov vorige schijf]]-Table1[[#This Row],[Netto tov vorige schijf]])/MAX(Table1[[#This Row],[Bruto tov vorige schijf]],1)</f>
        <v>8.5380000000077422E-2</v>
      </c>
    </row>
    <row r="954" spans="1:12" x14ac:dyDescent="0.25">
      <c r="A954" s="14">
        <v>17361</v>
      </c>
      <c r="B954" s="6">
        <f>LoonHeffing2020(Table1[[#This Row],[Belastbaar loon]])</f>
        <v>6484.3334999999997</v>
      </c>
      <c r="C954" s="6">
        <f>AlgemeneHeffingsKorting2020(Table1[[#This Row],[Belastbaar loon]])</f>
        <v>2711</v>
      </c>
      <c r="D954" s="14">
        <f>ArbeidsKorting2020(Table1[[#This Row],[Belastbaar loon]])</f>
        <v>2422.6127999999999</v>
      </c>
      <c r="E954" s="14">
        <f>MAX(Table1[[#This Row],[Loonheffing]]-Table1[[#This Row],[Algemene Heffingskorting]]-Table1[[#This Row],[Arbeidskorting]],0)</f>
        <v>1350.7206999999999</v>
      </c>
      <c r="F954" s="6">
        <f>Table1[[#This Row],[Belastbaar loon]]-Table1[[#This Row],[Belasting]]</f>
        <v>16010.2793</v>
      </c>
      <c r="G954" s="2">
        <f>(Table1[[#This Row],[Belastbaar loon]]-Table1[[#This Row],[Netto loon]])/Table1[[#This Row],[Belastbaar loon]]</f>
        <v>7.7802010252865608E-2</v>
      </c>
      <c r="H954" s="14">
        <f t="shared" ca="1" si="9"/>
        <v>1349.8669</v>
      </c>
      <c r="I954" s="14">
        <f ca="1">IF(ROW()=2, Table1[[#This Row],[Netto loon]], INDIRECT(ADDRESS(ROW()-1,COLUMN(F:F))))</f>
        <v>16001.133099999999</v>
      </c>
      <c r="J954" s="6">
        <f ca="1">IF(ROW()=2, 0, Table1[[#This Row],[Belastbaar loon]]-INDIRECT(ADDRESS(ROW()-1,COLUMN(A:A))))</f>
        <v>10</v>
      </c>
      <c r="K954" s="6">
        <f ca="1">Table1[[#This Row],[Netto loon]]-Table1[[#This Row],[Netto vorige schijf]]</f>
        <v>9.1462000000010448</v>
      </c>
      <c r="L954" s="2">
        <f ca="1">(Table1[[#This Row],[Bruto tov vorige schijf]]-Table1[[#This Row],[Netto tov vorige schijf]])/MAX(Table1[[#This Row],[Bruto tov vorige schijf]],1)</f>
        <v>8.5379999999895512E-2</v>
      </c>
    </row>
    <row r="955" spans="1:12" x14ac:dyDescent="0.25">
      <c r="A955" s="14">
        <v>17371</v>
      </c>
      <c r="B955" s="6">
        <f>LoonHeffing2020(Table1[[#This Row],[Belastbaar loon]])</f>
        <v>6488.0685000000003</v>
      </c>
      <c r="C955" s="6">
        <f>AlgemeneHeffingsKorting2020(Table1[[#This Row],[Belastbaar loon]])</f>
        <v>2711</v>
      </c>
      <c r="D955" s="14">
        <f>ArbeidsKorting2020(Table1[[#This Row],[Belastbaar loon]])</f>
        <v>2425.4939999999997</v>
      </c>
      <c r="E955" s="14">
        <f>MAX(Table1[[#This Row],[Loonheffing]]-Table1[[#This Row],[Algemene Heffingskorting]]-Table1[[#This Row],[Arbeidskorting]],0)</f>
        <v>1351.5745000000006</v>
      </c>
      <c r="F955" s="6">
        <f>Table1[[#This Row],[Belastbaar loon]]-Table1[[#This Row],[Belasting]]</f>
        <v>16019.425499999999</v>
      </c>
      <c r="G955" s="2">
        <f>(Table1[[#This Row],[Belastbaar loon]]-Table1[[#This Row],[Netto loon]])/Table1[[#This Row],[Belastbaar loon]]</f>
        <v>7.7806372690115741E-2</v>
      </c>
      <c r="H955" s="14">
        <f t="shared" ca="1" si="9"/>
        <v>1350.7206999999999</v>
      </c>
      <c r="I955" s="14">
        <f ca="1">IF(ROW()=2, Table1[[#This Row],[Netto loon]], INDIRECT(ADDRESS(ROW()-1,COLUMN(F:F))))</f>
        <v>16010.2793</v>
      </c>
      <c r="J955" s="6">
        <f ca="1">IF(ROW()=2, 0, Table1[[#This Row],[Belastbaar loon]]-INDIRECT(ADDRESS(ROW()-1,COLUMN(A:A))))</f>
        <v>10</v>
      </c>
      <c r="K955" s="6">
        <f ca="1">Table1[[#This Row],[Netto loon]]-Table1[[#This Row],[Netto vorige schijf]]</f>
        <v>9.1461999999992258</v>
      </c>
      <c r="L955" s="2">
        <f ca="1">(Table1[[#This Row],[Bruto tov vorige schijf]]-Table1[[#This Row],[Netto tov vorige schijf]])/MAX(Table1[[#This Row],[Bruto tov vorige schijf]],1)</f>
        <v>8.5380000000077422E-2</v>
      </c>
    </row>
    <row r="956" spans="1:12" x14ac:dyDescent="0.25">
      <c r="A956" s="14">
        <v>17381</v>
      </c>
      <c r="B956" s="6">
        <f>LoonHeffing2020(Table1[[#This Row],[Belastbaar loon]])</f>
        <v>6491.8035</v>
      </c>
      <c r="C956" s="6">
        <f>AlgemeneHeffingsKorting2020(Table1[[#This Row],[Belastbaar loon]])</f>
        <v>2711</v>
      </c>
      <c r="D956" s="14">
        <f>ArbeidsKorting2020(Table1[[#This Row],[Belastbaar loon]])</f>
        <v>2428.3751999999999</v>
      </c>
      <c r="E956" s="14">
        <f>MAX(Table1[[#This Row],[Loonheffing]]-Table1[[#This Row],[Algemene Heffingskorting]]-Table1[[#This Row],[Arbeidskorting]],0)</f>
        <v>1352.4283</v>
      </c>
      <c r="F956" s="6">
        <f>Table1[[#This Row],[Belastbaar loon]]-Table1[[#This Row],[Belasting]]</f>
        <v>16028.5717</v>
      </c>
      <c r="G956" s="2">
        <f>(Table1[[#This Row],[Belastbaar loon]]-Table1[[#This Row],[Netto loon]])/Table1[[#This Row],[Belastbaar loon]]</f>
        <v>7.7810730107588724E-2</v>
      </c>
      <c r="H956" s="14">
        <f t="shared" ca="1" si="9"/>
        <v>1351.5745000000006</v>
      </c>
      <c r="I956" s="14">
        <f ca="1">IF(ROW()=2, Table1[[#This Row],[Netto loon]], INDIRECT(ADDRESS(ROW()-1,COLUMN(F:F))))</f>
        <v>16019.425499999999</v>
      </c>
      <c r="J956" s="6">
        <f ca="1">IF(ROW()=2, 0, Table1[[#This Row],[Belastbaar loon]]-INDIRECT(ADDRESS(ROW()-1,COLUMN(A:A))))</f>
        <v>10</v>
      </c>
      <c r="K956" s="6">
        <f ca="1">Table1[[#This Row],[Netto loon]]-Table1[[#This Row],[Netto vorige schijf]]</f>
        <v>9.1462000000010448</v>
      </c>
      <c r="L956" s="2">
        <f ca="1">(Table1[[#This Row],[Bruto tov vorige schijf]]-Table1[[#This Row],[Netto tov vorige schijf]])/MAX(Table1[[#This Row],[Bruto tov vorige schijf]],1)</f>
        <v>8.5379999999895512E-2</v>
      </c>
    </row>
    <row r="957" spans="1:12" x14ac:dyDescent="0.25">
      <c r="A957" s="14">
        <v>17391</v>
      </c>
      <c r="B957" s="6">
        <f>LoonHeffing2020(Table1[[#This Row],[Belastbaar loon]])</f>
        <v>6495.5384999999997</v>
      </c>
      <c r="C957" s="6">
        <f>AlgemeneHeffingsKorting2020(Table1[[#This Row],[Belastbaar loon]])</f>
        <v>2711</v>
      </c>
      <c r="D957" s="14">
        <f>ArbeidsKorting2020(Table1[[#This Row],[Belastbaar loon]])</f>
        <v>2431.2563999999998</v>
      </c>
      <c r="E957" s="14">
        <f>MAX(Table1[[#This Row],[Loonheffing]]-Table1[[#This Row],[Algemene Heffingskorting]]-Table1[[#This Row],[Arbeidskorting]],0)</f>
        <v>1353.2820999999999</v>
      </c>
      <c r="F957" s="6">
        <f>Table1[[#This Row],[Belastbaar loon]]-Table1[[#This Row],[Belasting]]</f>
        <v>16037.7179</v>
      </c>
      <c r="G957" s="2">
        <f>(Table1[[#This Row],[Belastbaar loon]]-Table1[[#This Row],[Netto loon]])/Table1[[#This Row],[Belastbaar loon]]</f>
        <v>7.781508251394402E-2</v>
      </c>
      <c r="H957" s="14">
        <f t="shared" ca="1" si="9"/>
        <v>1352.4283</v>
      </c>
      <c r="I957" s="14">
        <f ca="1">IF(ROW()=2, Table1[[#This Row],[Netto loon]], INDIRECT(ADDRESS(ROW()-1,COLUMN(F:F))))</f>
        <v>16028.5717</v>
      </c>
      <c r="J957" s="6">
        <f ca="1">IF(ROW()=2, 0, Table1[[#This Row],[Belastbaar loon]]-INDIRECT(ADDRESS(ROW()-1,COLUMN(A:A))))</f>
        <v>10</v>
      </c>
      <c r="K957" s="6">
        <f ca="1">Table1[[#This Row],[Netto loon]]-Table1[[#This Row],[Netto vorige schijf]]</f>
        <v>9.1461999999992258</v>
      </c>
      <c r="L957" s="2">
        <f ca="1">(Table1[[#This Row],[Bruto tov vorige schijf]]-Table1[[#This Row],[Netto tov vorige schijf]])/MAX(Table1[[#This Row],[Bruto tov vorige schijf]],1)</f>
        <v>8.5380000000077422E-2</v>
      </c>
    </row>
    <row r="958" spans="1:12" x14ac:dyDescent="0.25">
      <c r="A958" s="14">
        <v>17401</v>
      </c>
      <c r="B958" s="6">
        <f>LoonHeffing2020(Table1[[#This Row],[Belastbaar loon]])</f>
        <v>6499.2735000000002</v>
      </c>
      <c r="C958" s="6">
        <f>AlgemeneHeffingsKorting2020(Table1[[#This Row],[Belastbaar loon]])</f>
        <v>2711</v>
      </c>
      <c r="D958" s="14">
        <f>ArbeidsKorting2020(Table1[[#This Row],[Belastbaar loon]])</f>
        <v>2434.1376</v>
      </c>
      <c r="E958" s="14">
        <f>MAX(Table1[[#This Row],[Loonheffing]]-Table1[[#This Row],[Algemene Heffingskorting]]-Table1[[#This Row],[Arbeidskorting]],0)</f>
        <v>1354.1359000000002</v>
      </c>
      <c r="F958" s="6">
        <f>Table1[[#This Row],[Belastbaar loon]]-Table1[[#This Row],[Belasting]]</f>
        <v>16046.864099999999</v>
      </c>
      <c r="G958" s="2">
        <f>(Table1[[#This Row],[Belastbaar loon]]-Table1[[#This Row],[Netto loon]])/Table1[[#This Row],[Belastbaar loon]]</f>
        <v>7.7819429917820884E-2</v>
      </c>
      <c r="H958" s="14">
        <f t="shared" ca="1" si="9"/>
        <v>1353.2820999999999</v>
      </c>
      <c r="I958" s="14">
        <f ca="1">IF(ROW()=2, Table1[[#This Row],[Netto loon]], INDIRECT(ADDRESS(ROW()-1,COLUMN(F:F))))</f>
        <v>16037.7179</v>
      </c>
      <c r="J958" s="6">
        <f ca="1">IF(ROW()=2, 0, Table1[[#This Row],[Belastbaar loon]]-INDIRECT(ADDRESS(ROW()-1,COLUMN(A:A))))</f>
        <v>10</v>
      </c>
      <c r="K958" s="6">
        <f ca="1">Table1[[#This Row],[Netto loon]]-Table1[[#This Row],[Netto vorige schijf]]</f>
        <v>9.1461999999992258</v>
      </c>
      <c r="L958" s="2">
        <f ca="1">(Table1[[#This Row],[Bruto tov vorige schijf]]-Table1[[#This Row],[Netto tov vorige schijf]])/MAX(Table1[[#This Row],[Bruto tov vorige schijf]],1)</f>
        <v>8.5380000000077422E-2</v>
      </c>
    </row>
    <row r="959" spans="1:12" x14ac:dyDescent="0.25">
      <c r="A959" s="14">
        <v>17411</v>
      </c>
      <c r="B959" s="6">
        <f>LoonHeffing2020(Table1[[#This Row],[Belastbaar loon]])</f>
        <v>6503.0084999999999</v>
      </c>
      <c r="C959" s="6">
        <f>AlgemeneHeffingsKorting2020(Table1[[#This Row],[Belastbaar loon]])</f>
        <v>2711</v>
      </c>
      <c r="D959" s="14">
        <f>ArbeidsKorting2020(Table1[[#This Row],[Belastbaar loon]])</f>
        <v>2437.0187999999998</v>
      </c>
      <c r="E959" s="14">
        <f>MAX(Table1[[#This Row],[Loonheffing]]-Table1[[#This Row],[Algemene Heffingskorting]]-Table1[[#This Row],[Arbeidskorting]],0)</f>
        <v>1354.9897000000001</v>
      </c>
      <c r="F959" s="6">
        <f>Table1[[#This Row],[Belastbaar loon]]-Table1[[#This Row],[Belasting]]</f>
        <v>16056.0103</v>
      </c>
      <c r="G959" s="2">
        <f>(Table1[[#This Row],[Belastbaar loon]]-Table1[[#This Row],[Netto loon]])/Table1[[#This Row],[Belastbaar loon]]</f>
        <v>7.7823772327838728E-2</v>
      </c>
      <c r="H959" s="14">
        <f t="shared" ca="1" si="9"/>
        <v>1354.1359000000002</v>
      </c>
      <c r="I959" s="14">
        <f ca="1">IF(ROW()=2, Table1[[#This Row],[Netto loon]], INDIRECT(ADDRESS(ROW()-1,COLUMN(F:F))))</f>
        <v>16046.864099999999</v>
      </c>
      <c r="J959" s="6">
        <f ca="1">IF(ROW()=2, 0, Table1[[#This Row],[Belastbaar loon]]-INDIRECT(ADDRESS(ROW()-1,COLUMN(A:A))))</f>
        <v>10</v>
      </c>
      <c r="K959" s="6">
        <f ca="1">Table1[[#This Row],[Netto loon]]-Table1[[#This Row],[Netto vorige schijf]]</f>
        <v>9.1462000000010448</v>
      </c>
      <c r="L959" s="2">
        <f ca="1">(Table1[[#This Row],[Bruto tov vorige schijf]]-Table1[[#This Row],[Netto tov vorige schijf]])/MAX(Table1[[#This Row],[Bruto tov vorige schijf]],1)</f>
        <v>8.5379999999895512E-2</v>
      </c>
    </row>
    <row r="960" spans="1:12" x14ac:dyDescent="0.25">
      <c r="A960" s="14">
        <v>17421</v>
      </c>
      <c r="B960" s="6">
        <f>LoonHeffing2020(Table1[[#This Row],[Belastbaar loon]])</f>
        <v>6506.7434999999996</v>
      </c>
      <c r="C960" s="6">
        <f>AlgemeneHeffingsKorting2020(Table1[[#This Row],[Belastbaar loon]])</f>
        <v>2711</v>
      </c>
      <c r="D960" s="14">
        <f>ArbeidsKorting2020(Table1[[#This Row],[Belastbaar loon]])</f>
        <v>2439.9</v>
      </c>
      <c r="E960" s="14">
        <f>MAX(Table1[[#This Row],[Loonheffing]]-Table1[[#This Row],[Algemene Heffingskorting]]-Table1[[#This Row],[Arbeidskorting]],0)</f>
        <v>1355.8434999999995</v>
      </c>
      <c r="F960" s="6">
        <f>Table1[[#This Row],[Belastbaar loon]]-Table1[[#This Row],[Belasting]]</f>
        <v>16065.156500000001</v>
      </c>
      <c r="G960" s="2">
        <f>(Table1[[#This Row],[Belastbaar loon]]-Table1[[#This Row],[Netto loon]])/Table1[[#This Row],[Belastbaar loon]]</f>
        <v>7.782810975259738E-2</v>
      </c>
      <c r="H960" s="14">
        <f t="shared" ca="1" si="9"/>
        <v>1354.9897000000001</v>
      </c>
      <c r="I960" s="14">
        <f ca="1">IF(ROW()=2, Table1[[#This Row],[Netto loon]], INDIRECT(ADDRESS(ROW()-1,COLUMN(F:F))))</f>
        <v>16056.0103</v>
      </c>
      <c r="J960" s="6">
        <f ca="1">IF(ROW()=2, 0, Table1[[#This Row],[Belastbaar loon]]-INDIRECT(ADDRESS(ROW()-1,COLUMN(A:A))))</f>
        <v>10</v>
      </c>
      <c r="K960" s="6">
        <f ca="1">Table1[[#This Row],[Netto loon]]-Table1[[#This Row],[Netto vorige schijf]]</f>
        <v>9.1462000000010448</v>
      </c>
      <c r="L960" s="2">
        <f ca="1">(Table1[[#This Row],[Bruto tov vorige schijf]]-Table1[[#This Row],[Netto tov vorige schijf]])/MAX(Table1[[#This Row],[Bruto tov vorige schijf]],1)</f>
        <v>8.5379999999895512E-2</v>
      </c>
    </row>
    <row r="961" spans="1:12" x14ac:dyDescent="0.25">
      <c r="A961" s="14">
        <v>17431</v>
      </c>
      <c r="B961" s="6">
        <f>LoonHeffing2020(Table1[[#This Row],[Belastbaar loon]])</f>
        <v>6510.4785000000002</v>
      </c>
      <c r="C961" s="6">
        <f>AlgemeneHeffingsKorting2020(Table1[[#This Row],[Belastbaar loon]])</f>
        <v>2711</v>
      </c>
      <c r="D961" s="14">
        <f>ArbeidsKorting2020(Table1[[#This Row],[Belastbaar loon]])</f>
        <v>2442.7811999999999</v>
      </c>
      <c r="E961" s="14">
        <f>MAX(Table1[[#This Row],[Loonheffing]]-Table1[[#This Row],[Algemene Heffingskorting]]-Table1[[#This Row],[Arbeidskorting]],0)</f>
        <v>1356.6973000000003</v>
      </c>
      <c r="F961" s="6">
        <f>Table1[[#This Row],[Belastbaar loon]]-Table1[[#This Row],[Belasting]]</f>
        <v>16074.3027</v>
      </c>
      <c r="G961" s="2">
        <f>(Table1[[#This Row],[Belastbaar loon]]-Table1[[#This Row],[Netto loon]])/Table1[[#This Row],[Belastbaar loon]]</f>
        <v>7.7832442200676949E-2</v>
      </c>
      <c r="H961" s="14">
        <f t="shared" ca="1" si="9"/>
        <v>1355.8434999999995</v>
      </c>
      <c r="I961" s="14">
        <f ca="1">IF(ROW()=2, Table1[[#This Row],[Netto loon]], INDIRECT(ADDRESS(ROW()-1,COLUMN(F:F))))</f>
        <v>16065.156500000001</v>
      </c>
      <c r="J961" s="6">
        <f ca="1">IF(ROW()=2, 0, Table1[[#This Row],[Belastbaar loon]]-INDIRECT(ADDRESS(ROW()-1,COLUMN(A:A))))</f>
        <v>10</v>
      </c>
      <c r="K961" s="6">
        <f ca="1">Table1[[#This Row],[Netto loon]]-Table1[[#This Row],[Netto vorige schijf]]</f>
        <v>9.1461999999992258</v>
      </c>
      <c r="L961" s="2">
        <f ca="1">(Table1[[#This Row],[Bruto tov vorige schijf]]-Table1[[#This Row],[Netto tov vorige schijf]])/MAX(Table1[[#This Row],[Bruto tov vorige schijf]],1)</f>
        <v>8.5380000000077422E-2</v>
      </c>
    </row>
    <row r="962" spans="1:12" x14ac:dyDescent="0.25">
      <c r="A962" s="14">
        <v>17441</v>
      </c>
      <c r="B962" s="6">
        <f>LoonHeffing2020(Table1[[#This Row],[Belastbaar loon]])</f>
        <v>6514.2134999999998</v>
      </c>
      <c r="C962" s="6">
        <f>AlgemeneHeffingsKorting2020(Table1[[#This Row],[Belastbaar loon]])</f>
        <v>2711</v>
      </c>
      <c r="D962" s="14">
        <f>ArbeidsKorting2020(Table1[[#This Row],[Belastbaar loon]])</f>
        <v>2445.6623999999997</v>
      </c>
      <c r="E962" s="14">
        <f>MAX(Table1[[#This Row],[Loonheffing]]-Table1[[#This Row],[Algemene Heffingskorting]]-Table1[[#This Row],[Arbeidskorting]],0)</f>
        <v>1357.5511000000001</v>
      </c>
      <c r="F962" s="6">
        <f>Table1[[#This Row],[Belastbaar loon]]-Table1[[#This Row],[Belasting]]</f>
        <v>16083.448899999999</v>
      </c>
      <c r="G962" s="2">
        <f>(Table1[[#This Row],[Belastbaar loon]]-Table1[[#This Row],[Netto loon]])/Table1[[#This Row],[Belastbaar loon]]</f>
        <v>7.7836769680637616E-2</v>
      </c>
      <c r="H962" s="14">
        <f t="shared" ca="1" si="9"/>
        <v>1356.6973000000003</v>
      </c>
      <c r="I962" s="14">
        <f ca="1">IF(ROW()=2, Table1[[#This Row],[Netto loon]], INDIRECT(ADDRESS(ROW()-1,COLUMN(F:F))))</f>
        <v>16074.3027</v>
      </c>
      <c r="J962" s="6">
        <f ca="1">IF(ROW()=2, 0, Table1[[#This Row],[Belastbaar loon]]-INDIRECT(ADDRESS(ROW()-1,COLUMN(A:A))))</f>
        <v>10</v>
      </c>
      <c r="K962" s="6">
        <f ca="1">Table1[[#This Row],[Netto loon]]-Table1[[#This Row],[Netto vorige schijf]]</f>
        <v>9.1461999999992258</v>
      </c>
      <c r="L962" s="2">
        <f ca="1">(Table1[[#This Row],[Bruto tov vorige schijf]]-Table1[[#This Row],[Netto tov vorige schijf]])/MAX(Table1[[#This Row],[Bruto tov vorige schijf]],1)</f>
        <v>8.5380000000077422E-2</v>
      </c>
    </row>
    <row r="963" spans="1:12" x14ac:dyDescent="0.25">
      <c r="A963" s="14">
        <v>17451</v>
      </c>
      <c r="B963" s="6">
        <f>LoonHeffing2020(Table1[[#This Row],[Belastbaar loon]])</f>
        <v>6517.9485000000004</v>
      </c>
      <c r="C963" s="6">
        <f>AlgemeneHeffingsKorting2020(Table1[[#This Row],[Belastbaar loon]])</f>
        <v>2711</v>
      </c>
      <c r="D963" s="14">
        <f>ArbeidsKorting2020(Table1[[#This Row],[Belastbaar loon]])</f>
        <v>2448.5436</v>
      </c>
      <c r="E963" s="14">
        <f>MAX(Table1[[#This Row],[Loonheffing]]-Table1[[#This Row],[Algemene Heffingskorting]]-Table1[[#This Row],[Arbeidskorting]],0)</f>
        <v>1358.4049000000005</v>
      </c>
      <c r="F963" s="6">
        <f>Table1[[#This Row],[Belastbaar loon]]-Table1[[#This Row],[Belasting]]</f>
        <v>16092.595099999999</v>
      </c>
      <c r="G963" s="2">
        <f>(Table1[[#This Row],[Belastbaar loon]]-Table1[[#This Row],[Netto loon]])/Table1[[#This Row],[Belastbaar loon]]</f>
        <v>7.7841092201020076E-2</v>
      </c>
      <c r="H963" s="14">
        <f t="shared" ca="1" si="9"/>
        <v>1357.5511000000001</v>
      </c>
      <c r="I963" s="14">
        <f ca="1">IF(ROW()=2, Table1[[#This Row],[Netto loon]], INDIRECT(ADDRESS(ROW()-1,COLUMN(F:F))))</f>
        <v>16083.448899999999</v>
      </c>
      <c r="J963" s="6">
        <f ca="1">IF(ROW()=2, 0, Table1[[#This Row],[Belastbaar loon]]-INDIRECT(ADDRESS(ROW()-1,COLUMN(A:A))))</f>
        <v>10</v>
      </c>
      <c r="K963" s="6">
        <f ca="1">Table1[[#This Row],[Netto loon]]-Table1[[#This Row],[Netto vorige schijf]]</f>
        <v>9.1461999999992258</v>
      </c>
      <c r="L963" s="2">
        <f ca="1">(Table1[[#This Row],[Bruto tov vorige schijf]]-Table1[[#This Row],[Netto tov vorige schijf]])/MAX(Table1[[#This Row],[Bruto tov vorige schijf]],1)</f>
        <v>8.5380000000077422E-2</v>
      </c>
    </row>
    <row r="964" spans="1:12" x14ac:dyDescent="0.25">
      <c r="A964" s="14">
        <v>17461</v>
      </c>
      <c r="B964" s="6">
        <f>LoonHeffing2020(Table1[[#This Row],[Belastbaar loon]])</f>
        <v>6521.6835000000001</v>
      </c>
      <c r="C964" s="6">
        <f>AlgemeneHeffingsKorting2020(Table1[[#This Row],[Belastbaar loon]])</f>
        <v>2711</v>
      </c>
      <c r="D964" s="14">
        <f>ArbeidsKorting2020(Table1[[#This Row],[Belastbaar loon]])</f>
        <v>2451.4247999999998</v>
      </c>
      <c r="E964" s="14">
        <f>MAX(Table1[[#This Row],[Loonheffing]]-Table1[[#This Row],[Algemene Heffingskorting]]-Table1[[#This Row],[Arbeidskorting]],0)</f>
        <v>1359.2587000000003</v>
      </c>
      <c r="F964" s="6">
        <f>Table1[[#This Row],[Belastbaar loon]]-Table1[[#This Row],[Belasting]]</f>
        <v>16101.7413</v>
      </c>
      <c r="G964" s="2">
        <f>(Table1[[#This Row],[Belastbaar loon]]-Table1[[#This Row],[Netto loon]])/Table1[[#This Row],[Belastbaar loon]]</f>
        <v>7.7845409770345361E-2</v>
      </c>
      <c r="H964" s="14">
        <f t="shared" ca="1" si="9"/>
        <v>1358.4049000000005</v>
      </c>
      <c r="I964" s="14">
        <f ca="1">IF(ROW()=2, Table1[[#This Row],[Netto loon]], INDIRECT(ADDRESS(ROW()-1,COLUMN(F:F))))</f>
        <v>16092.595099999999</v>
      </c>
      <c r="J964" s="6">
        <f ca="1">IF(ROW()=2, 0, Table1[[#This Row],[Belastbaar loon]]-INDIRECT(ADDRESS(ROW()-1,COLUMN(A:A))))</f>
        <v>10</v>
      </c>
      <c r="K964" s="6">
        <f ca="1">Table1[[#This Row],[Netto loon]]-Table1[[#This Row],[Netto vorige schijf]]</f>
        <v>9.1462000000010448</v>
      </c>
      <c r="L964" s="2">
        <f ca="1">(Table1[[#This Row],[Bruto tov vorige schijf]]-Table1[[#This Row],[Netto tov vorige schijf]])/MAX(Table1[[#This Row],[Bruto tov vorige schijf]],1)</f>
        <v>8.5379999999895512E-2</v>
      </c>
    </row>
    <row r="965" spans="1:12" x14ac:dyDescent="0.25">
      <c r="A965" s="14">
        <v>17471</v>
      </c>
      <c r="B965" s="6">
        <f>LoonHeffing2020(Table1[[#This Row],[Belastbaar loon]])</f>
        <v>6525.4184999999998</v>
      </c>
      <c r="C965" s="6">
        <f>AlgemeneHeffingsKorting2020(Table1[[#This Row],[Belastbaar loon]])</f>
        <v>2711</v>
      </c>
      <c r="D965" s="14">
        <f>ArbeidsKorting2020(Table1[[#This Row],[Belastbaar loon]])</f>
        <v>2454.306</v>
      </c>
      <c r="E965" s="14">
        <f>MAX(Table1[[#This Row],[Loonheffing]]-Table1[[#This Row],[Algemene Heffingskorting]]-Table1[[#This Row],[Arbeidskorting]],0)</f>
        <v>1360.1124999999997</v>
      </c>
      <c r="F965" s="6">
        <f>Table1[[#This Row],[Belastbaar loon]]-Table1[[#This Row],[Belasting]]</f>
        <v>16110.887500000001</v>
      </c>
      <c r="G965" s="2">
        <f>(Table1[[#This Row],[Belastbaar loon]]-Table1[[#This Row],[Netto loon]])/Table1[[#This Row],[Belastbaar loon]]</f>
        <v>7.7849722397115184E-2</v>
      </c>
      <c r="H965" s="14">
        <f t="shared" ca="1" si="9"/>
        <v>1359.2587000000003</v>
      </c>
      <c r="I965" s="14">
        <f ca="1">IF(ROW()=2, Table1[[#This Row],[Netto loon]], INDIRECT(ADDRESS(ROW()-1,COLUMN(F:F))))</f>
        <v>16101.7413</v>
      </c>
      <c r="J965" s="6">
        <f ca="1">IF(ROW()=2, 0, Table1[[#This Row],[Belastbaar loon]]-INDIRECT(ADDRESS(ROW()-1,COLUMN(A:A))))</f>
        <v>10</v>
      </c>
      <c r="K965" s="6">
        <f ca="1">Table1[[#This Row],[Netto loon]]-Table1[[#This Row],[Netto vorige schijf]]</f>
        <v>9.1462000000010448</v>
      </c>
      <c r="L965" s="2">
        <f ca="1">(Table1[[#This Row],[Bruto tov vorige schijf]]-Table1[[#This Row],[Netto tov vorige schijf]])/MAX(Table1[[#This Row],[Bruto tov vorige schijf]],1)</f>
        <v>8.5379999999895512E-2</v>
      </c>
    </row>
    <row r="966" spans="1:12" x14ac:dyDescent="0.25">
      <c r="A966" s="14">
        <v>17481</v>
      </c>
      <c r="B966" s="6">
        <f>LoonHeffing2020(Table1[[#This Row],[Belastbaar loon]])</f>
        <v>6529.1535000000003</v>
      </c>
      <c r="C966" s="6">
        <f>AlgemeneHeffingsKorting2020(Table1[[#This Row],[Belastbaar loon]])</f>
        <v>2711</v>
      </c>
      <c r="D966" s="14">
        <f>ArbeidsKorting2020(Table1[[#This Row],[Belastbaar loon]])</f>
        <v>2457.1871999999998</v>
      </c>
      <c r="E966" s="14">
        <f>MAX(Table1[[#This Row],[Loonheffing]]-Table1[[#This Row],[Algemene Heffingskorting]]-Table1[[#This Row],[Arbeidskorting]],0)</f>
        <v>1360.9663000000005</v>
      </c>
      <c r="F966" s="6">
        <f>Table1[[#This Row],[Belastbaar loon]]-Table1[[#This Row],[Belasting]]</f>
        <v>16120.0337</v>
      </c>
      <c r="G966" s="2">
        <f>(Table1[[#This Row],[Belastbaar loon]]-Table1[[#This Row],[Netto loon]])/Table1[[#This Row],[Belastbaar loon]]</f>
        <v>7.7854030089811802E-2</v>
      </c>
      <c r="H966" s="14">
        <f t="shared" ca="1" si="9"/>
        <v>1360.1124999999997</v>
      </c>
      <c r="I966" s="14">
        <f ca="1">IF(ROW()=2, Table1[[#This Row],[Netto loon]], INDIRECT(ADDRESS(ROW()-1,COLUMN(F:F))))</f>
        <v>16110.887500000001</v>
      </c>
      <c r="J966" s="6">
        <f ca="1">IF(ROW()=2, 0, Table1[[#This Row],[Belastbaar loon]]-INDIRECT(ADDRESS(ROW()-1,COLUMN(A:A))))</f>
        <v>10</v>
      </c>
      <c r="K966" s="6">
        <f ca="1">Table1[[#This Row],[Netto loon]]-Table1[[#This Row],[Netto vorige schijf]]</f>
        <v>9.1461999999992258</v>
      </c>
      <c r="L966" s="2">
        <f ca="1">(Table1[[#This Row],[Bruto tov vorige schijf]]-Table1[[#This Row],[Netto tov vorige schijf]])/MAX(Table1[[#This Row],[Bruto tov vorige schijf]],1)</f>
        <v>8.5380000000077422E-2</v>
      </c>
    </row>
    <row r="967" spans="1:12" x14ac:dyDescent="0.25">
      <c r="A967" s="14">
        <v>17491</v>
      </c>
      <c r="B967" s="6">
        <f>LoonHeffing2020(Table1[[#This Row],[Belastbaar loon]])</f>
        <v>6532.8885</v>
      </c>
      <c r="C967" s="6">
        <f>AlgemeneHeffingsKorting2020(Table1[[#This Row],[Belastbaar loon]])</f>
        <v>2711</v>
      </c>
      <c r="D967" s="14">
        <f>ArbeidsKorting2020(Table1[[#This Row],[Belastbaar loon]])</f>
        <v>2460.0684000000001</v>
      </c>
      <c r="E967" s="14">
        <f>MAX(Table1[[#This Row],[Loonheffing]]-Table1[[#This Row],[Algemene Heffingskorting]]-Table1[[#This Row],[Arbeidskorting]],0)</f>
        <v>1361.8200999999999</v>
      </c>
      <c r="F967" s="6">
        <f>Table1[[#This Row],[Belastbaar loon]]-Table1[[#This Row],[Belasting]]</f>
        <v>16129.179899999999</v>
      </c>
      <c r="G967" s="2">
        <f>(Table1[[#This Row],[Belastbaar loon]]-Table1[[#This Row],[Netto loon]])/Table1[[#This Row],[Belastbaar loon]]</f>
        <v>7.7858332856897874E-2</v>
      </c>
      <c r="H967" s="14">
        <f t="shared" ca="1" si="9"/>
        <v>1360.9663000000005</v>
      </c>
      <c r="I967" s="14">
        <f ca="1">IF(ROW()=2, Table1[[#This Row],[Netto loon]], INDIRECT(ADDRESS(ROW()-1,COLUMN(F:F))))</f>
        <v>16120.0337</v>
      </c>
      <c r="J967" s="6">
        <f ca="1">IF(ROW()=2, 0, Table1[[#This Row],[Belastbaar loon]]-INDIRECT(ADDRESS(ROW()-1,COLUMN(A:A))))</f>
        <v>10</v>
      </c>
      <c r="K967" s="6">
        <f ca="1">Table1[[#This Row],[Netto loon]]-Table1[[#This Row],[Netto vorige schijf]]</f>
        <v>9.1461999999992258</v>
      </c>
      <c r="L967" s="2">
        <f ca="1">(Table1[[#This Row],[Bruto tov vorige schijf]]-Table1[[#This Row],[Netto tov vorige schijf]])/MAX(Table1[[#This Row],[Bruto tov vorige schijf]],1)</f>
        <v>8.5380000000077422E-2</v>
      </c>
    </row>
    <row r="968" spans="1:12" x14ac:dyDescent="0.25">
      <c r="A968" s="14">
        <v>17501</v>
      </c>
      <c r="B968" s="6">
        <f>LoonHeffing2020(Table1[[#This Row],[Belastbaar loon]])</f>
        <v>6536.6234999999997</v>
      </c>
      <c r="C968" s="6">
        <f>AlgemeneHeffingsKorting2020(Table1[[#This Row],[Belastbaar loon]])</f>
        <v>2711</v>
      </c>
      <c r="D968" s="14">
        <f>ArbeidsKorting2020(Table1[[#This Row],[Belastbaar loon]])</f>
        <v>2462.9495999999999</v>
      </c>
      <c r="E968" s="14">
        <f>MAX(Table1[[#This Row],[Loonheffing]]-Table1[[#This Row],[Algemene Heffingskorting]]-Table1[[#This Row],[Arbeidskorting]],0)</f>
        <v>1362.6738999999998</v>
      </c>
      <c r="F968" s="6">
        <f>Table1[[#This Row],[Belastbaar loon]]-Table1[[#This Row],[Belasting]]</f>
        <v>16138.3261</v>
      </c>
      <c r="G968" s="2">
        <f>(Table1[[#This Row],[Belastbaar loon]]-Table1[[#This Row],[Netto loon]])/Table1[[#This Row],[Belastbaar loon]]</f>
        <v>7.7862630706816746E-2</v>
      </c>
      <c r="H968" s="14">
        <f t="shared" ca="1" si="9"/>
        <v>1361.8200999999999</v>
      </c>
      <c r="I968" s="14">
        <f ca="1">IF(ROW()=2, Table1[[#This Row],[Netto loon]], INDIRECT(ADDRESS(ROW()-1,COLUMN(F:F))))</f>
        <v>16129.179899999999</v>
      </c>
      <c r="J968" s="6">
        <f ca="1">IF(ROW()=2, 0, Table1[[#This Row],[Belastbaar loon]]-INDIRECT(ADDRESS(ROW()-1,COLUMN(A:A))))</f>
        <v>10</v>
      </c>
      <c r="K968" s="6">
        <f ca="1">Table1[[#This Row],[Netto loon]]-Table1[[#This Row],[Netto vorige schijf]]</f>
        <v>9.1462000000010448</v>
      </c>
      <c r="L968" s="2">
        <f ca="1">(Table1[[#This Row],[Bruto tov vorige schijf]]-Table1[[#This Row],[Netto tov vorige schijf]])/MAX(Table1[[#This Row],[Bruto tov vorige schijf]],1)</f>
        <v>8.5379999999895512E-2</v>
      </c>
    </row>
    <row r="969" spans="1:12" x14ac:dyDescent="0.25">
      <c r="A969" s="14">
        <v>17511</v>
      </c>
      <c r="B969" s="6">
        <f>LoonHeffing2020(Table1[[#This Row],[Belastbaar loon]])</f>
        <v>6540.3585000000003</v>
      </c>
      <c r="C969" s="6">
        <f>AlgemeneHeffingsKorting2020(Table1[[#This Row],[Belastbaar loon]])</f>
        <v>2711</v>
      </c>
      <c r="D969" s="14">
        <f>ArbeidsKorting2020(Table1[[#This Row],[Belastbaar loon]])</f>
        <v>2465.8307999999997</v>
      </c>
      <c r="E969" s="14">
        <f>MAX(Table1[[#This Row],[Loonheffing]]-Table1[[#This Row],[Algemene Heffingskorting]]-Table1[[#This Row],[Arbeidskorting]],0)</f>
        <v>1363.5277000000006</v>
      </c>
      <c r="F969" s="6">
        <f>Table1[[#This Row],[Belastbaar loon]]-Table1[[#This Row],[Belasting]]</f>
        <v>16147.472299999999</v>
      </c>
      <c r="G969" s="2">
        <f>(Table1[[#This Row],[Belastbaar loon]]-Table1[[#This Row],[Netto loon]])/Table1[[#This Row],[Belastbaar loon]]</f>
        <v>7.786692364799272E-2</v>
      </c>
      <c r="H969" s="14">
        <f t="shared" ca="1" si="9"/>
        <v>1362.6738999999998</v>
      </c>
      <c r="I969" s="14">
        <f ca="1">IF(ROW()=2, Table1[[#This Row],[Netto loon]], INDIRECT(ADDRESS(ROW()-1,COLUMN(F:F))))</f>
        <v>16138.3261</v>
      </c>
      <c r="J969" s="6">
        <f ca="1">IF(ROW()=2, 0, Table1[[#This Row],[Belastbaar loon]]-INDIRECT(ADDRESS(ROW()-1,COLUMN(A:A))))</f>
        <v>10</v>
      </c>
      <c r="K969" s="6">
        <f ca="1">Table1[[#This Row],[Netto loon]]-Table1[[#This Row],[Netto vorige schijf]]</f>
        <v>9.1461999999992258</v>
      </c>
      <c r="L969" s="2">
        <f ca="1">(Table1[[#This Row],[Bruto tov vorige schijf]]-Table1[[#This Row],[Netto tov vorige schijf]])/MAX(Table1[[#This Row],[Bruto tov vorige schijf]],1)</f>
        <v>8.5380000000077422E-2</v>
      </c>
    </row>
    <row r="970" spans="1:12" x14ac:dyDescent="0.25">
      <c r="A970" s="14">
        <v>17521</v>
      </c>
      <c r="B970" s="6">
        <f>LoonHeffing2020(Table1[[#This Row],[Belastbaar loon]])</f>
        <v>6544.0934999999999</v>
      </c>
      <c r="C970" s="6">
        <f>AlgemeneHeffingsKorting2020(Table1[[#This Row],[Belastbaar loon]])</f>
        <v>2711</v>
      </c>
      <c r="D970" s="14">
        <f>ArbeidsKorting2020(Table1[[#This Row],[Belastbaar loon]])</f>
        <v>2468.712</v>
      </c>
      <c r="E970" s="14">
        <f>MAX(Table1[[#This Row],[Loonheffing]]-Table1[[#This Row],[Algemene Heffingskorting]]-Table1[[#This Row],[Arbeidskorting]],0)</f>
        <v>1364.3815</v>
      </c>
      <c r="F970" s="6">
        <f>Table1[[#This Row],[Belastbaar loon]]-Table1[[#This Row],[Belasting]]</f>
        <v>16156.6185</v>
      </c>
      <c r="G970" s="2">
        <f>(Table1[[#This Row],[Belastbaar loon]]-Table1[[#This Row],[Netto loon]])/Table1[[#This Row],[Belastbaar loon]]</f>
        <v>7.7871211688830516E-2</v>
      </c>
      <c r="H970" s="14">
        <f t="shared" ca="1" si="9"/>
        <v>1363.5277000000006</v>
      </c>
      <c r="I970" s="14">
        <f ca="1">IF(ROW()=2, Table1[[#This Row],[Netto loon]], INDIRECT(ADDRESS(ROW()-1,COLUMN(F:F))))</f>
        <v>16147.472299999999</v>
      </c>
      <c r="J970" s="6">
        <f ca="1">IF(ROW()=2, 0, Table1[[#This Row],[Belastbaar loon]]-INDIRECT(ADDRESS(ROW()-1,COLUMN(A:A))))</f>
        <v>10</v>
      </c>
      <c r="K970" s="6">
        <f ca="1">Table1[[#This Row],[Netto loon]]-Table1[[#This Row],[Netto vorige schijf]]</f>
        <v>9.1462000000010448</v>
      </c>
      <c r="L970" s="2">
        <f ca="1">(Table1[[#This Row],[Bruto tov vorige schijf]]-Table1[[#This Row],[Netto tov vorige schijf]])/MAX(Table1[[#This Row],[Bruto tov vorige schijf]],1)</f>
        <v>8.5379999999895512E-2</v>
      </c>
    </row>
    <row r="971" spans="1:12" x14ac:dyDescent="0.25">
      <c r="A971" s="14">
        <v>17531</v>
      </c>
      <c r="B971" s="6">
        <f>LoonHeffing2020(Table1[[#This Row],[Belastbaar loon]])</f>
        <v>6547.8284999999996</v>
      </c>
      <c r="C971" s="6">
        <f>AlgemeneHeffingsKorting2020(Table1[[#This Row],[Belastbaar loon]])</f>
        <v>2711</v>
      </c>
      <c r="D971" s="14">
        <f>ArbeidsKorting2020(Table1[[#This Row],[Belastbaar loon]])</f>
        <v>2471.5931999999998</v>
      </c>
      <c r="E971" s="14">
        <f>MAX(Table1[[#This Row],[Loonheffing]]-Table1[[#This Row],[Algemene Heffingskorting]]-Table1[[#This Row],[Arbeidskorting]],0)</f>
        <v>1365.2352999999998</v>
      </c>
      <c r="F971" s="6">
        <f>Table1[[#This Row],[Belastbaar loon]]-Table1[[#This Row],[Belasting]]</f>
        <v>16165.7647</v>
      </c>
      <c r="G971" s="2">
        <f>(Table1[[#This Row],[Belastbaar loon]]-Table1[[#This Row],[Netto loon]])/Table1[[#This Row],[Belastbaar loon]]</f>
        <v>7.7875494837716067E-2</v>
      </c>
      <c r="H971" s="14">
        <f t="shared" ca="1" si="9"/>
        <v>1364.3815</v>
      </c>
      <c r="I971" s="14">
        <f ca="1">IF(ROW()=2, Table1[[#This Row],[Netto loon]], INDIRECT(ADDRESS(ROW()-1,COLUMN(F:F))))</f>
        <v>16156.6185</v>
      </c>
      <c r="J971" s="6">
        <f ca="1">IF(ROW()=2, 0, Table1[[#This Row],[Belastbaar loon]]-INDIRECT(ADDRESS(ROW()-1,COLUMN(A:A))))</f>
        <v>10</v>
      </c>
      <c r="K971" s="6">
        <f ca="1">Table1[[#This Row],[Netto loon]]-Table1[[#This Row],[Netto vorige schijf]]</f>
        <v>9.1461999999992258</v>
      </c>
      <c r="L971" s="2">
        <f ca="1">(Table1[[#This Row],[Bruto tov vorige schijf]]-Table1[[#This Row],[Netto tov vorige schijf]])/MAX(Table1[[#This Row],[Bruto tov vorige schijf]],1)</f>
        <v>8.5380000000077422E-2</v>
      </c>
    </row>
    <row r="972" spans="1:12" x14ac:dyDescent="0.25">
      <c r="A972" s="14">
        <v>17541</v>
      </c>
      <c r="B972" s="6">
        <f>LoonHeffing2020(Table1[[#This Row],[Belastbaar loon]])</f>
        <v>6551.5635000000002</v>
      </c>
      <c r="C972" s="6">
        <f>AlgemeneHeffingsKorting2020(Table1[[#This Row],[Belastbaar loon]])</f>
        <v>2711</v>
      </c>
      <c r="D972" s="14">
        <f>ArbeidsKorting2020(Table1[[#This Row],[Belastbaar loon]])</f>
        <v>2474.4744000000001</v>
      </c>
      <c r="E972" s="14">
        <f>MAX(Table1[[#This Row],[Loonheffing]]-Table1[[#This Row],[Algemene Heffingskorting]]-Table1[[#This Row],[Arbeidskorting]],0)</f>
        <v>1366.0891000000001</v>
      </c>
      <c r="F972" s="6">
        <f>Table1[[#This Row],[Belastbaar loon]]-Table1[[#This Row],[Belasting]]</f>
        <v>16174.910899999999</v>
      </c>
      <c r="G972" s="2">
        <f>(Table1[[#This Row],[Belastbaar loon]]-Table1[[#This Row],[Netto loon]])/Table1[[#This Row],[Belastbaar loon]]</f>
        <v>7.7879773103015845E-2</v>
      </c>
      <c r="H972" s="14">
        <f t="shared" ca="1" si="9"/>
        <v>1365.2352999999998</v>
      </c>
      <c r="I972" s="14">
        <f ca="1">IF(ROW()=2, Table1[[#This Row],[Netto loon]], INDIRECT(ADDRESS(ROW()-1,COLUMN(F:F))))</f>
        <v>16165.7647</v>
      </c>
      <c r="J972" s="6">
        <f ca="1">IF(ROW()=2, 0, Table1[[#This Row],[Belastbaar loon]]-INDIRECT(ADDRESS(ROW()-1,COLUMN(A:A))))</f>
        <v>10</v>
      </c>
      <c r="K972" s="6">
        <f ca="1">Table1[[#This Row],[Netto loon]]-Table1[[#This Row],[Netto vorige schijf]]</f>
        <v>9.1461999999992258</v>
      </c>
      <c r="L972" s="2">
        <f ca="1">(Table1[[#This Row],[Bruto tov vorige schijf]]-Table1[[#This Row],[Netto tov vorige schijf]])/MAX(Table1[[#This Row],[Bruto tov vorige schijf]],1)</f>
        <v>8.5380000000077422E-2</v>
      </c>
    </row>
    <row r="973" spans="1:12" x14ac:dyDescent="0.25">
      <c r="A973" s="14">
        <v>17551</v>
      </c>
      <c r="B973" s="6">
        <f>LoonHeffing2020(Table1[[#This Row],[Belastbaar loon]])</f>
        <v>6555.2984999999999</v>
      </c>
      <c r="C973" s="6">
        <f>AlgemeneHeffingsKorting2020(Table1[[#This Row],[Belastbaar loon]])</f>
        <v>2711</v>
      </c>
      <c r="D973" s="14">
        <f>ArbeidsKorting2020(Table1[[#This Row],[Belastbaar loon]])</f>
        <v>2477.3555999999999</v>
      </c>
      <c r="E973" s="14">
        <f>MAX(Table1[[#This Row],[Loonheffing]]-Table1[[#This Row],[Algemene Heffingskorting]]-Table1[[#This Row],[Arbeidskorting]],0)</f>
        <v>1366.9429</v>
      </c>
      <c r="F973" s="6">
        <f>Table1[[#This Row],[Belastbaar loon]]-Table1[[#This Row],[Belasting]]</f>
        <v>16184.0571</v>
      </c>
      <c r="G973" s="2">
        <f>(Table1[[#This Row],[Belastbaar loon]]-Table1[[#This Row],[Netto loon]])/Table1[[#This Row],[Belastbaar loon]]</f>
        <v>7.7884046493077314E-2</v>
      </c>
      <c r="H973" s="14">
        <f t="shared" ca="1" si="9"/>
        <v>1366.0891000000001</v>
      </c>
      <c r="I973" s="14">
        <f ca="1">IF(ROW()=2, Table1[[#This Row],[Netto loon]], INDIRECT(ADDRESS(ROW()-1,COLUMN(F:F))))</f>
        <v>16174.910899999999</v>
      </c>
      <c r="J973" s="6">
        <f ca="1">IF(ROW()=2, 0, Table1[[#This Row],[Belastbaar loon]]-INDIRECT(ADDRESS(ROW()-1,COLUMN(A:A))))</f>
        <v>10</v>
      </c>
      <c r="K973" s="6">
        <f ca="1">Table1[[#This Row],[Netto loon]]-Table1[[#This Row],[Netto vorige schijf]]</f>
        <v>9.1462000000010448</v>
      </c>
      <c r="L973" s="2">
        <f ca="1">(Table1[[#This Row],[Bruto tov vorige schijf]]-Table1[[#This Row],[Netto tov vorige schijf]])/MAX(Table1[[#This Row],[Bruto tov vorige schijf]],1)</f>
        <v>8.5379999999895512E-2</v>
      </c>
    </row>
    <row r="974" spans="1:12" x14ac:dyDescent="0.25">
      <c r="A974" s="14">
        <v>17561</v>
      </c>
      <c r="B974" s="6">
        <f>LoonHeffing2020(Table1[[#This Row],[Belastbaar loon]])</f>
        <v>6559.0334999999995</v>
      </c>
      <c r="C974" s="6">
        <f>AlgemeneHeffingsKorting2020(Table1[[#This Row],[Belastbaar loon]])</f>
        <v>2711</v>
      </c>
      <c r="D974" s="14">
        <f>ArbeidsKorting2020(Table1[[#This Row],[Belastbaar loon]])</f>
        <v>2480.2367999999997</v>
      </c>
      <c r="E974" s="14">
        <f>MAX(Table1[[#This Row],[Loonheffing]]-Table1[[#This Row],[Algemene Heffingskorting]]-Table1[[#This Row],[Arbeidskorting]],0)</f>
        <v>1367.7966999999999</v>
      </c>
      <c r="F974" s="6">
        <f>Table1[[#This Row],[Belastbaar loon]]-Table1[[#This Row],[Belasting]]</f>
        <v>16193.203300000001</v>
      </c>
      <c r="G974" s="2">
        <f>(Table1[[#This Row],[Belastbaar loon]]-Table1[[#This Row],[Netto loon]])/Table1[[#This Row],[Belastbaar loon]]</f>
        <v>7.7888315016229087E-2</v>
      </c>
      <c r="H974" s="14">
        <f t="shared" ca="1" si="9"/>
        <v>1366.9429</v>
      </c>
      <c r="I974" s="14">
        <f ca="1">IF(ROW()=2, Table1[[#This Row],[Netto loon]], INDIRECT(ADDRESS(ROW()-1,COLUMN(F:F))))</f>
        <v>16184.0571</v>
      </c>
      <c r="J974" s="6">
        <f ca="1">IF(ROW()=2, 0, Table1[[#This Row],[Belastbaar loon]]-INDIRECT(ADDRESS(ROW()-1,COLUMN(A:A))))</f>
        <v>10</v>
      </c>
      <c r="K974" s="6">
        <f ca="1">Table1[[#This Row],[Netto loon]]-Table1[[#This Row],[Netto vorige schijf]]</f>
        <v>9.1462000000010448</v>
      </c>
      <c r="L974" s="2">
        <f ca="1">(Table1[[#This Row],[Bruto tov vorige schijf]]-Table1[[#This Row],[Netto tov vorige schijf]])/MAX(Table1[[#This Row],[Bruto tov vorige schijf]],1)</f>
        <v>8.5379999999895512E-2</v>
      </c>
    </row>
    <row r="975" spans="1:12" x14ac:dyDescent="0.25">
      <c r="A975" s="14">
        <v>17571</v>
      </c>
      <c r="B975" s="6">
        <f>LoonHeffing2020(Table1[[#This Row],[Belastbaar loon]])</f>
        <v>6562.7685000000001</v>
      </c>
      <c r="C975" s="6">
        <f>AlgemeneHeffingsKorting2020(Table1[[#This Row],[Belastbaar loon]])</f>
        <v>2711</v>
      </c>
      <c r="D975" s="14">
        <f>ArbeidsKorting2020(Table1[[#This Row],[Belastbaar loon]])</f>
        <v>2483.1179999999999</v>
      </c>
      <c r="E975" s="14">
        <f>MAX(Table1[[#This Row],[Loonheffing]]-Table1[[#This Row],[Algemene Heffingskorting]]-Table1[[#This Row],[Arbeidskorting]],0)</f>
        <v>1368.6505000000002</v>
      </c>
      <c r="F975" s="6">
        <f>Table1[[#This Row],[Belastbaar loon]]-Table1[[#This Row],[Belasting]]</f>
        <v>16202.3495</v>
      </c>
      <c r="G975" s="2">
        <f>(Table1[[#This Row],[Belastbaar loon]]-Table1[[#This Row],[Netto loon]])/Table1[[#This Row],[Belastbaar loon]]</f>
        <v>7.7892578680780811E-2</v>
      </c>
      <c r="H975" s="14">
        <f t="shared" ca="1" si="9"/>
        <v>1367.7966999999999</v>
      </c>
      <c r="I975" s="14">
        <f ca="1">IF(ROW()=2, Table1[[#This Row],[Netto loon]], INDIRECT(ADDRESS(ROW()-1,COLUMN(F:F))))</f>
        <v>16193.203300000001</v>
      </c>
      <c r="J975" s="6">
        <f ca="1">IF(ROW()=2, 0, Table1[[#This Row],[Belastbaar loon]]-INDIRECT(ADDRESS(ROW()-1,COLUMN(A:A))))</f>
        <v>10</v>
      </c>
      <c r="K975" s="6">
        <f ca="1">Table1[[#This Row],[Netto loon]]-Table1[[#This Row],[Netto vorige schijf]]</f>
        <v>9.1461999999992258</v>
      </c>
      <c r="L975" s="2">
        <f ca="1">(Table1[[#This Row],[Bruto tov vorige schijf]]-Table1[[#This Row],[Netto tov vorige schijf]])/MAX(Table1[[#This Row],[Bruto tov vorige schijf]],1)</f>
        <v>8.5380000000077422E-2</v>
      </c>
    </row>
    <row r="976" spans="1:12" x14ac:dyDescent="0.25">
      <c r="A976" s="14">
        <v>17581</v>
      </c>
      <c r="B976" s="6">
        <f>LoonHeffing2020(Table1[[#This Row],[Belastbaar loon]])</f>
        <v>6566.5034999999998</v>
      </c>
      <c r="C976" s="6">
        <f>AlgemeneHeffingsKorting2020(Table1[[#This Row],[Belastbaar loon]])</f>
        <v>2711</v>
      </c>
      <c r="D976" s="14">
        <f>ArbeidsKorting2020(Table1[[#This Row],[Belastbaar loon]])</f>
        <v>2485.9991999999997</v>
      </c>
      <c r="E976" s="14">
        <f>MAX(Table1[[#This Row],[Loonheffing]]-Table1[[#This Row],[Algemene Heffingskorting]]-Table1[[#This Row],[Arbeidskorting]],0)</f>
        <v>1369.5043000000001</v>
      </c>
      <c r="F976" s="6">
        <f>Table1[[#This Row],[Belastbaar loon]]-Table1[[#This Row],[Belasting]]</f>
        <v>16211.495699999999</v>
      </c>
      <c r="G976" s="2">
        <f>(Table1[[#This Row],[Belastbaar loon]]-Table1[[#This Row],[Netto loon]])/Table1[[#This Row],[Belastbaar loon]]</f>
        <v>7.7896837495023061E-2</v>
      </c>
      <c r="H976" s="14">
        <f t="shared" ca="1" si="9"/>
        <v>1368.6505000000002</v>
      </c>
      <c r="I976" s="14">
        <f ca="1">IF(ROW()=2, Table1[[#This Row],[Netto loon]], INDIRECT(ADDRESS(ROW()-1,COLUMN(F:F))))</f>
        <v>16202.3495</v>
      </c>
      <c r="J976" s="6">
        <f ca="1">IF(ROW()=2, 0, Table1[[#This Row],[Belastbaar loon]]-INDIRECT(ADDRESS(ROW()-1,COLUMN(A:A))))</f>
        <v>10</v>
      </c>
      <c r="K976" s="6">
        <f ca="1">Table1[[#This Row],[Netto loon]]-Table1[[#This Row],[Netto vorige schijf]]</f>
        <v>9.1461999999992258</v>
      </c>
      <c r="L976" s="2">
        <f ca="1">(Table1[[#This Row],[Bruto tov vorige schijf]]-Table1[[#This Row],[Netto tov vorige schijf]])/MAX(Table1[[#This Row],[Bruto tov vorige schijf]],1)</f>
        <v>8.5380000000077422E-2</v>
      </c>
    </row>
    <row r="977" spans="1:12" x14ac:dyDescent="0.25">
      <c r="A977" s="14">
        <v>17591</v>
      </c>
      <c r="B977" s="6">
        <f>LoonHeffing2020(Table1[[#This Row],[Belastbaar loon]])</f>
        <v>6570.2385000000004</v>
      </c>
      <c r="C977" s="6">
        <f>AlgemeneHeffingsKorting2020(Table1[[#This Row],[Belastbaar loon]])</f>
        <v>2711</v>
      </c>
      <c r="D977" s="14">
        <f>ArbeidsKorting2020(Table1[[#This Row],[Belastbaar loon]])</f>
        <v>2488.8804</v>
      </c>
      <c r="E977" s="14">
        <f>MAX(Table1[[#This Row],[Loonheffing]]-Table1[[#This Row],[Algemene Heffingskorting]]-Table1[[#This Row],[Arbeidskorting]],0)</f>
        <v>1370.3581000000004</v>
      </c>
      <c r="F977" s="6">
        <f>Table1[[#This Row],[Belastbaar loon]]-Table1[[#This Row],[Belasting]]</f>
        <v>16220.641899999999</v>
      </c>
      <c r="G977" s="2">
        <f>(Table1[[#This Row],[Belastbaar loon]]-Table1[[#This Row],[Netto loon]])/Table1[[#This Row],[Belastbaar loon]]</f>
        <v>7.7901091467227637E-2</v>
      </c>
      <c r="H977" s="14">
        <f t="shared" ca="1" si="9"/>
        <v>1369.5043000000001</v>
      </c>
      <c r="I977" s="14">
        <f ca="1">IF(ROW()=2, Table1[[#This Row],[Netto loon]], INDIRECT(ADDRESS(ROW()-1,COLUMN(F:F))))</f>
        <v>16211.495699999999</v>
      </c>
      <c r="J977" s="6">
        <f ca="1">IF(ROW()=2, 0, Table1[[#This Row],[Belastbaar loon]]-INDIRECT(ADDRESS(ROW()-1,COLUMN(A:A))))</f>
        <v>10</v>
      </c>
      <c r="K977" s="6">
        <f ca="1">Table1[[#This Row],[Netto loon]]-Table1[[#This Row],[Netto vorige schijf]]</f>
        <v>9.1461999999992258</v>
      </c>
      <c r="L977" s="2">
        <f ca="1">(Table1[[#This Row],[Bruto tov vorige schijf]]-Table1[[#This Row],[Netto tov vorige schijf]])/MAX(Table1[[#This Row],[Bruto tov vorige schijf]],1)</f>
        <v>8.5380000000077422E-2</v>
      </c>
    </row>
    <row r="978" spans="1:12" x14ac:dyDescent="0.25">
      <c r="A978" s="14">
        <v>17601</v>
      </c>
      <c r="B978" s="6">
        <f>LoonHeffing2020(Table1[[#This Row],[Belastbaar loon]])</f>
        <v>6573.9735000000001</v>
      </c>
      <c r="C978" s="6">
        <f>AlgemeneHeffingsKorting2020(Table1[[#This Row],[Belastbaar loon]])</f>
        <v>2711</v>
      </c>
      <c r="D978" s="14">
        <f>ArbeidsKorting2020(Table1[[#This Row],[Belastbaar loon]])</f>
        <v>2491.7615999999998</v>
      </c>
      <c r="E978" s="14">
        <f>MAX(Table1[[#This Row],[Loonheffing]]-Table1[[#This Row],[Algemene Heffingskorting]]-Table1[[#This Row],[Arbeidskorting]],0)</f>
        <v>1371.2119000000002</v>
      </c>
      <c r="F978" s="6">
        <f>Table1[[#This Row],[Belastbaar loon]]-Table1[[#This Row],[Belasting]]</f>
        <v>16229.7881</v>
      </c>
      <c r="G978" s="2">
        <f>(Table1[[#This Row],[Belastbaar loon]]-Table1[[#This Row],[Netto loon]])/Table1[[#This Row],[Belastbaar loon]]</f>
        <v>7.7905340605647425E-2</v>
      </c>
      <c r="H978" s="14">
        <f t="shared" ca="1" si="9"/>
        <v>1370.3581000000004</v>
      </c>
      <c r="I978" s="14">
        <f ca="1">IF(ROW()=2, Table1[[#This Row],[Netto loon]], INDIRECT(ADDRESS(ROW()-1,COLUMN(F:F))))</f>
        <v>16220.641899999999</v>
      </c>
      <c r="J978" s="6">
        <f ca="1">IF(ROW()=2, 0, Table1[[#This Row],[Belastbaar loon]]-INDIRECT(ADDRESS(ROW()-1,COLUMN(A:A))))</f>
        <v>10</v>
      </c>
      <c r="K978" s="6">
        <f ca="1">Table1[[#This Row],[Netto loon]]-Table1[[#This Row],[Netto vorige schijf]]</f>
        <v>9.1462000000010448</v>
      </c>
      <c r="L978" s="2">
        <f ca="1">(Table1[[#This Row],[Bruto tov vorige schijf]]-Table1[[#This Row],[Netto tov vorige schijf]])/MAX(Table1[[#This Row],[Bruto tov vorige schijf]],1)</f>
        <v>8.5379999999895512E-2</v>
      </c>
    </row>
    <row r="979" spans="1:12" x14ac:dyDescent="0.25">
      <c r="A979" s="14">
        <v>17611</v>
      </c>
      <c r="B979" s="6">
        <f>LoonHeffing2020(Table1[[#This Row],[Belastbaar loon]])</f>
        <v>6577.7084999999997</v>
      </c>
      <c r="C979" s="6">
        <f>AlgemeneHeffingsKorting2020(Table1[[#This Row],[Belastbaar loon]])</f>
        <v>2711</v>
      </c>
      <c r="D979" s="14">
        <f>ArbeidsKorting2020(Table1[[#This Row],[Belastbaar loon]])</f>
        <v>2494.6428000000001</v>
      </c>
      <c r="E979" s="14">
        <f>MAX(Table1[[#This Row],[Loonheffing]]-Table1[[#This Row],[Algemene Heffingskorting]]-Table1[[#This Row],[Arbeidskorting]],0)</f>
        <v>1372.0656999999997</v>
      </c>
      <c r="F979" s="6">
        <f>Table1[[#This Row],[Belastbaar loon]]-Table1[[#This Row],[Belasting]]</f>
        <v>16238.934300000001</v>
      </c>
      <c r="G979" s="2">
        <f>(Table1[[#This Row],[Belastbaar loon]]-Table1[[#This Row],[Netto loon]])/Table1[[#This Row],[Belastbaar loon]]</f>
        <v>7.7909584918516794E-2</v>
      </c>
      <c r="H979" s="14">
        <f t="shared" ca="1" si="9"/>
        <v>1371.2119000000002</v>
      </c>
      <c r="I979" s="14">
        <f ca="1">IF(ROW()=2, Table1[[#This Row],[Netto loon]], INDIRECT(ADDRESS(ROW()-1,COLUMN(F:F))))</f>
        <v>16229.7881</v>
      </c>
      <c r="J979" s="6">
        <f ca="1">IF(ROW()=2, 0, Table1[[#This Row],[Belastbaar loon]]-INDIRECT(ADDRESS(ROW()-1,COLUMN(A:A))))</f>
        <v>10</v>
      </c>
      <c r="K979" s="6">
        <f ca="1">Table1[[#This Row],[Netto loon]]-Table1[[#This Row],[Netto vorige schijf]]</f>
        <v>9.1462000000010448</v>
      </c>
      <c r="L979" s="2">
        <f ca="1">(Table1[[#This Row],[Bruto tov vorige schijf]]-Table1[[#This Row],[Netto tov vorige schijf]])/MAX(Table1[[#This Row],[Bruto tov vorige schijf]],1)</f>
        <v>8.5379999999895512E-2</v>
      </c>
    </row>
    <row r="980" spans="1:12" x14ac:dyDescent="0.25">
      <c r="A980" s="14">
        <v>17621</v>
      </c>
      <c r="B980" s="6">
        <f>LoonHeffing2020(Table1[[#This Row],[Belastbaar loon]])</f>
        <v>6581.4435000000003</v>
      </c>
      <c r="C980" s="6">
        <f>AlgemeneHeffingsKorting2020(Table1[[#This Row],[Belastbaar loon]])</f>
        <v>2711</v>
      </c>
      <c r="D980" s="14">
        <f>ArbeidsKorting2020(Table1[[#This Row],[Belastbaar loon]])</f>
        <v>2497.5239999999999</v>
      </c>
      <c r="E980" s="14">
        <f>MAX(Table1[[#This Row],[Loonheffing]]-Table1[[#This Row],[Algemene Heffingskorting]]-Table1[[#This Row],[Arbeidskorting]],0)</f>
        <v>1372.9195000000004</v>
      </c>
      <c r="F980" s="6">
        <f>Table1[[#This Row],[Belastbaar loon]]-Table1[[#This Row],[Belasting]]</f>
        <v>16248.0805</v>
      </c>
      <c r="G980" s="2">
        <f>(Table1[[#This Row],[Belastbaar loon]]-Table1[[#This Row],[Netto loon]])/Table1[[#This Row],[Belastbaar loon]]</f>
        <v>7.7913824414051411E-2</v>
      </c>
      <c r="H980" s="14">
        <f t="shared" ca="1" si="9"/>
        <v>1372.0656999999997</v>
      </c>
      <c r="I980" s="14">
        <f ca="1">IF(ROW()=2, Table1[[#This Row],[Netto loon]], INDIRECT(ADDRESS(ROW()-1,COLUMN(F:F))))</f>
        <v>16238.934300000001</v>
      </c>
      <c r="J980" s="6">
        <f ca="1">IF(ROW()=2, 0, Table1[[#This Row],[Belastbaar loon]]-INDIRECT(ADDRESS(ROW()-1,COLUMN(A:A))))</f>
        <v>10</v>
      </c>
      <c r="K980" s="6">
        <f ca="1">Table1[[#This Row],[Netto loon]]-Table1[[#This Row],[Netto vorige schijf]]</f>
        <v>9.1461999999992258</v>
      </c>
      <c r="L980" s="2">
        <f ca="1">(Table1[[#This Row],[Bruto tov vorige schijf]]-Table1[[#This Row],[Netto tov vorige schijf]])/MAX(Table1[[#This Row],[Bruto tov vorige schijf]],1)</f>
        <v>8.5380000000077422E-2</v>
      </c>
    </row>
    <row r="981" spans="1:12" x14ac:dyDescent="0.25">
      <c r="A981" s="14">
        <v>17631</v>
      </c>
      <c r="B981" s="6">
        <f>LoonHeffing2020(Table1[[#This Row],[Belastbaar loon]])</f>
        <v>6585.1785</v>
      </c>
      <c r="C981" s="6">
        <f>AlgemeneHeffingsKorting2020(Table1[[#This Row],[Belastbaar loon]])</f>
        <v>2711</v>
      </c>
      <c r="D981" s="14">
        <f>ArbeidsKorting2020(Table1[[#This Row],[Belastbaar loon]])</f>
        <v>2500.4051999999997</v>
      </c>
      <c r="E981" s="14">
        <f>MAX(Table1[[#This Row],[Loonheffing]]-Table1[[#This Row],[Algemene Heffingskorting]]-Table1[[#This Row],[Arbeidskorting]],0)</f>
        <v>1373.7733000000003</v>
      </c>
      <c r="F981" s="6">
        <f>Table1[[#This Row],[Belastbaar loon]]-Table1[[#This Row],[Belasting]]</f>
        <v>16257.226699999999</v>
      </c>
      <c r="G981" s="2">
        <f>(Table1[[#This Row],[Belastbaar loon]]-Table1[[#This Row],[Netto loon]])/Table1[[#This Row],[Belastbaar loon]]</f>
        <v>7.791805910044812E-2</v>
      </c>
      <c r="H981" s="14">
        <f t="shared" ca="1" si="9"/>
        <v>1372.9195000000004</v>
      </c>
      <c r="I981" s="14">
        <f ca="1">IF(ROW()=2, Table1[[#This Row],[Netto loon]], INDIRECT(ADDRESS(ROW()-1,COLUMN(F:F))))</f>
        <v>16248.0805</v>
      </c>
      <c r="J981" s="6">
        <f ca="1">IF(ROW()=2, 0, Table1[[#This Row],[Belastbaar loon]]-INDIRECT(ADDRESS(ROW()-1,COLUMN(A:A))))</f>
        <v>10</v>
      </c>
      <c r="K981" s="6">
        <f ca="1">Table1[[#This Row],[Netto loon]]-Table1[[#This Row],[Netto vorige schijf]]</f>
        <v>9.1461999999992258</v>
      </c>
      <c r="L981" s="2">
        <f ca="1">(Table1[[#This Row],[Bruto tov vorige schijf]]-Table1[[#This Row],[Netto tov vorige schijf]])/MAX(Table1[[#This Row],[Bruto tov vorige schijf]],1)</f>
        <v>8.5380000000077422E-2</v>
      </c>
    </row>
    <row r="982" spans="1:12" x14ac:dyDescent="0.25">
      <c r="A982" s="14">
        <v>17641</v>
      </c>
      <c r="B982" s="6">
        <f>LoonHeffing2020(Table1[[#This Row],[Belastbaar loon]])</f>
        <v>6588.9134999999997</v>
      </c>
      <c r="C982" s="6">
        <f>AlgemeneHeffingsKorting2020(Table1[[#This Row],[Belastbaar loon]])</f>
        <v>2711</v>
      </c>
      <c r="D982" s="14">
        <f>ArbeidsKorting2020(Table1[[#This Row],[Belastbaar loon]])</f>
        <v>2503.2864</v>
      </c>
      <c r="E982" s="14">
        <f>MAX(Table1[[#This Row],[Loonheffing]]-Table1[[#This Row],[Algemene Heffingskorting]]-Table1[[#This Row],[Arbeidskorting]],0)</f>
        <v>1374.6270999999997</v>
      </c>
      <c r="F982" s="6">
        <f>Table1[[#This Row],[Belastbaar loon]]-Table1[[#This Row],[Belasting]]</f>
        <v>16266.3729</v>
      </c>
      <c r="G982" s="2">
        <f>(Table1[[#This Row],[Belastbaar loon]]-Table1[[#This Row],[Netto loon]])/Table1[[#This Row],[Belastbaar loon]]</f>
        <v>7.7922288985885144E-2</v>
      </c>
      <c r="H982" s="14">
        <f t="shared" ca="1" si="9"/>
        <v>1373.7733000000003</v>
      </c>
      <c r="I982" s="14">
        <f ca="1">IF(ROW()=2, Table1[[#This Row],[Netto loon]], INDIRECT(ADDRESS(ROW()-1,COLUMN(F:F))))</f>
        <v>16257.226699999999</v>
      </c>
      <c r="J982" s="6">
        <f ca="1">IF(ROW()=2, 0, Table1[[#This Row],[Belastbaar loon]]-INDIRECT(ADDRESS(ROW()-1,COLUMN(A:A))))</f>
        <v>10</v>
      </c>
      <c r="K982" s="6">
        <f ca="1">Table1[[#This Row],[Netto loon]]-Table1[[#This Row],[Netto vorige schijf]]</f>
        <v>9.1462000000010448</v>
      </c>
      <c r="L982" s="2">
        <f ca="1">(Table1[[#This Row],[Bruto tov vorige schijf]]-Table1[[#This Row],[Netto tov vorige schijf]])/MAX(Table1[[#This Row],[Bruto tov vorige schijf]],1)</f>
        <v>8.5379999999895512E-2</v>
      </c>
    </row>
    <row r="983" spans="1:12" x14ac:dyDescent="0.25">
      <c r="A983" s="14">
        <v>17651</v>
      </c>
      <c r="B983" s="6">
        <f>LoonHeffing2020(Table1[[#This Row],[Belastbaar loon]])</f>
        <v>6592.6485000000002</v>
      </c>
      <c r="C983" s="6">
        <f>AlgemeneHeffingsKorting2020(Table1[[#This Row],[Belastbaar loon]])</f>
        <v>2711</v>
      </c>
      <c r="D983" s="14">
        <f>ArbeidsKorting2020(Table1[[#This Row],[Belastbaar loon]])</f>
        <v>2506.1675999999998</v>
      </c>
      <c r="E983" s="14">
        <f>MAX(Table1[[#This Row],[Loonheffing]]-Table1[[#This Row],[Algemene Heffingskorting]]-Table1[[#This Row],[Arbeidskorting]],0)</f>
        <v>1375.4809000000005</v>
      </c>
      <c r="F983" s="6">
        <f>Table1[[#This Row],[Belastbaar loon]]-Table1[[#This Row],[Belasting]]</f>
        <v>16275.5191</v>
      </c>
      <c r="G983" s="2">
        <f>(Table1[[#This Row],[Belastbaar loon]]-Table1[[#This Row],[Netto loon]])/Table1[[#This Row],[Belastbaar loon]]</f>
        <v>7.7926514078522496E-2</v>
      </c>
      <c r="H983" s="14">
        <f t="shared" ca="1" si="9"/>
        <v>1374.6270999999997</v>
      </c>
      <c r="I983" s="14">
        <f ca="1">IF(ROW()=2, Table1[[#This Row],[Netto loon]], INDIRECT(ADDRESS(ROW()-1,COLUMN(F:F))))</f>
        <v>16266.3729</v>
      </c>
      <c r="J983" s="6">
        <f ca="1">IF(ROW()=2, 0, Table1[[#This Row],[Belastbaar loon]]-INDIRECT(ADDRESS(ROW()-1,COLUMN(A:A))))</f>
        <v>10</v>
      </c>
      <c r="K983" s="6">
        <f ca="1">Table1[[#This Row],[Netto loon]]-Table1[[#This Row],[Netto vorige schijf]]</f>
        <v>9.1461999999992258</v>
      </c>
      <c r="L983" s="2">
        <f ca="1">(Table1[[#This Row],[Bruto tov vorige schijf]]-Table1[[#This Row],[Netto tov vorige schijf]])/MAX(Table1[[#This Row],[Bruto tov vorige schijf]],1)</f>
        <v>8.5380000000077422E-2</v>
      </c>
    </row>
    <row r="984" spans="1:12" x14ac:dyDescent="0.25">
      <c r="A984" s="14">
        <v>17661</v>
      </c>
      <c r="B984" s="6">
        <f>LoonHeffing2020(Table1[[#This Row],[Belastbaar loon]])</f>
        <v>6596.3834999999999</v>
      </c>
      <c r="C984" s="6">
        <f>AlgemeneHeffingsKorting2020(Table1[[#This Row],[Belastbaar loon]])</f>
        <v>2711</v>
      </c>
      <c r="D984" s="14">
        <f>ArbeidsKorting2020(Table1[[#This Row],[Belastbaar loon]])</f>
        <v>2509.0488</v>
      </c>
      <c r="E984" s="14">
        <f>MAX(Table1[[#This Row],[Loonheffing]]-Table1[[#This Row],[Algemene Heffingskorting]]-Table1[[#This Row],[Arbeidskorting]],0)</f>
        <v>1376.3346999999999</v>
      </c>
      <c r="F984" s="6">
        <f>Table1[[#This Row],[Belastbaar loon]]-Table1[[#This Row],[Belasting]]</f>
        <v>16284.665300000001</v>
      </c>
      <c r="G984" s="2">
        <f>(Table1[[#This Row],[Belastbaar loon]]-Table1[[#This Row],[Netto loon]])/Table1[[#This Row],[Belastbaar loon]]</f>
        <v>7.7930734386501305E-2</v>
      </c>
      <c r="H984" s="14">
        <f t="shared" ca="1" si="9"/>
        <v>1375.4809000000005</v>
      </c>
      <c r="I984" s="14">
        <f ca="1">IF(ROW()=2, Table1[[#This Row],[Netto loon]], INDIRECT(ADDRESS(ROW()-1,COLUMN(F:F))))</f>
        <v>16275.5191</v>
      </c>
      <c r="J984" s="6">
        <f ca="1">IF(ROW()=2, 0, Table1[[#This Row],[Belastbaar loon]]-INDIRECT(ADDRESS(ROW()-1,COLUMN(A:A))))</f>
        <v>10</v>
      </c>
      <c r="K984" s="6">
        <f ca="1">Table1[[#This Row],[Netto loon]]-Table1[[#This Row],[Netto vorige schijf]]</f>
        <v>9.1462000000010448</v>
      </c>
      <c r="L984" s="2">
        <f ca="1">(Table1[[#This Row],[Bruto tov vorige schijf]]-Table1[[#This Row],[Netto tov vorige schijf]])/MAX(Table1[[#This Row],[Bruto tov vorige schijf]],1)</f>
        <v>8.5379999999895512E-2</v>
      </c>
    </row>
    <row r="985" spans="1:12" x14ac:dyDescent="0.25">
      <c r="A985" s="14">
        <v>17671</v>
      </c>
      <c r="B985" s="6">
        <f>LoonHeffing2020(Table1[[#This Row],[Belastbaar loon]])</f>
        <v>6600.1184999999996</v>
      </c>
      <c r="C985" s="6">
        <f>AlgemeneHeffingsKorting2020(Table1[[#This Row],[Belastbaar loon]])</f>
        <v>2711</v>
      </c>
      <c r="D985" s="14">
        <f>ArbeidsKorting2020(Table1[[#This Row],[Belastbaar loon]])</f>
        <v>2511.9299999999998</v>
      </c>
      <c r="E985" s="14">
        <f>MAX(Table1[[#This Row],[Loonheffing]]-Table1[[#This Row],[Algemene Heffingskorting]]-Table1[[#This Row],[Arbeidskorting]],0)</f>
        <v>1377.1884999999997</v>
      </c>
      <c r="F985" s="6">
        <f>Table1[[#This Row],[Belastbaar loon]]-Table1[[#This Row],[Belasting]]</f>
        <v>16293.8115</v>
      </c>
      <c r="G985" s="2">
        <f>(Table1[[#This Row],[Belastbaar loon]]-Table1[[#This Row],[Netto loon]])/Table1[[#This Row],[Belastbaar loon]]</f>
        <v>7.7934949917944668E-2</v>
      </c>
      <c r="H985" s="14">
        <f t="shared" ca="1" si="9"/>
        <v>1376.3346999999999</v>
      </c>
      <c r="I985" s="14">
        <f ca="1">IF(ROW()=2, Table1[[#This Row],[Netto loon]], INDIRECT(ADDRESS(ROW()-1,COLUMN(F:F))))</f>
        <v>16284.665300000001</v>
      </c>
      <c r="J985" s="6">
        <f ca="1">IF(ROW()=2, 0, Table1[[#This Row],[Belastbaar loon]]-INDIRECT(ADDRESS(ROW()-1,COLUMN(A:A))))</f>
        <v>10</v>
      </c>
      <c r="K985" s="6">
        <f ca="1">Table1[[#This Row],[Netto loon]]-Table1[[#This Row],[Netto vorige schijf]]</f>
        <v>9.1461999999992258</v>
      </c>
      <c r="L985" s="2">
        <f ca="1">(Table1[[#This Row],[Bruto tov vorige schijf]]-Table1[[#This Row],[Netto tov vorige schijf]])/MAX(Table1[[#This Row],[Bruto tov vorige schijf]],1)</f>
        <v>8.5380000000077422E-2</v>
      </c>
    </row>
    <row r="986" spans="1:12" x14ac:dyDescent="0.25">
      <c r="A986" s="14">
        <v>17681</v>
      </c>
      <c r="B986" s="6">
        <f>LoonHeffing2020(Table1[[#This Row],[Belastbaar loon]])</f>
        <v>6603.8535000000002</v>
      </c>
      <c r="C986" s="6">
        <f>AlgemeneHeffingsKorting2020(Table1[[#This Row],[Belastbaar loon]])</f>
        <v>2711</v>
      </c>
      <c r="D986" s="14">
        <f>ArbeidsKorting2020(Table1[[#This Row],[Belastbaar loon]])</f>
        <v>2514.8112000000001</v>
      </c>
      <c r="E986" s="14">
        <f>MAX(Table1[[#This Row],[Loonheffing]]-Table1[[#This Row],[Algemene Heffingskorting]]-Table1[[#This Row],[Arbeidskorting]],0)</f>
        <v>1378.0423000000001</v>
      </c>
      <c r="F986" s="6">
        <f>Table1[[#This Row],[Belastbaar loon]]-Table1[[#This Row],[Belasting]]</f>
        <v>16302.957699999999</v>
      </c>
      <c r="G986" s="2">
        <f>(Table1[[#This Row],[Belastbaar loon]]-Table1[[#This Row],[Netto loon]])/Table1[[#This Row],[Belastbaar loon]]</f>
        <v>7.793916068095702E-2</v>
      </c>
      <c r="H986" s="14">
        <f t="shared" ref="H986:H1049" ca="1" si="10">IF(ROW()=2, 0, INDIRECT(ADDRESS(ROW()-1,COLUMN(E:E))))</f>
        <v>1377.1884999999997</v>
      </c>
      <c r="I986" s="14">
        <f ca="1">IF(ROW()=2, Table1[[#This Row],[Netto loon]], INDIRECT(ADDRESS(ROW()-1,COLUMN(F:F))))</f>
        <v>16293.8115</v>
      </c>
      <c r="J986" s="6">
        <f ca="1">IF(ROW()=2, 0, Table1[[#This Row],[Belastbaar loon]]-INDIRECT(ADDRESS(ROW()-1,COLUMN(A:A))))</f>
        <v>10</v>
      </c>
      <c r="K986" s="6">
        <f ca="1">Table1[[#This Row],[Netto loon]]-Table1[[#This Row],[Netto vorige schijf]]</f>
        <v>9.1461999999992258</v>
      </c>
      <c r="L986" s="2">
        <f ca="1">(Table1[[#This Row],[Bruto tov vorige schijf]]-Table1[[#This Row],[Netto tov vorige schijf]])/MAX(Table1[[#This Row],[Bruto tov vorige schijf]],1)</f>
        <v>8.5380000000077422E-2</v>
      </c>
    </row>
    <row r="987" spans="1:12" x14ac:dyDescent="0.25">
      <c r="A987" s="14">
        <v>17691</v>
      </c>
      <c r="B987" s="6">
        <f>LoonHeffing2020(Table1[[#This Row],[Belastbaar loon]])</f>
        <v>6607.5884999999998</v>
      </c>
      <c r="C987" s="6">
        <f>AlgemeneHeffingsKorting2020(Table1[[#This Row],[Belastbaar loon]])</f>
        <v>2711</v>
      </c>
      <c r="D987" s="14">
        <f>ArbeidsKorting2020(Table1[[#This Row],[Belastbaar loon]])</f>
        <v>2517.6923999999999</v>
      </c>
      <c r="E987" s="14">
        <f>MAX(Table1[[#This Row],[Loonheffing]]-Table1[[#This Row],[Algemene Heffingskorting]]-Table1[[#This Row],[Arbeidskorting]],0)</f>
        <v>1378.8960999999999</v>
      </c>
      <c r="F987" s="6">
        <f>Table1[[#This Row],[Belastbaar loon]]-Table1[[#This Row],[Belasting]]</f>
        <v>16312.1039</v>
      </c>
      <c r="G987" s="2">
        <f>(Table1[[#This Row],[Belastbaar loon]]-Table1[[#This Row],[Netto loon]])/Table1[[#This Row],[Belastbaar loon]]</f>
        <v>7.7943366683624435E-2</v>
      </c>
      <c r="H987" s="14">
        <f t="shared" ca="1" si="10"/>
        <v>1378.0423000000001</v>
      </c>
      <c r="I987" s="14">
        <f ca="1">IF(ROW()=2, Table1[[#This Row],[Netto loon]], INDIRECT(ADDRESS(ROW()-1,COLUMN(F:F))))</f>
        <v>16302.957699999999</v>
      </c>
      <c r="J987" s="6">
        <f ca="1">IF(ROW()=2, 0, Table1[[#This Row],[Belastbaar loon]]-INDIRECT(ADDRESS(ROW()-1,COLUMN(A:A))))</f>
        <v>10</v>
      </c>
      <c r="K987" s="6">
        <f ca="1">Table1[[#This Row],[Netto loon]]-Table1[[#This Row],[Netto vorige schijf]]</f>
        <v>9.1462000000010448</v>
      </c>
      <c r="L987" s="2">
        <f ca="1">(Table1[[#This Row],[Bruto tov vorige schijf]]-Table1[[#This Row],[Netto tov vorige schijf]])/MAX(Table1[[#This Row],[Bruto tov vorige schijf]],1)</f>
        <v>8.5379999999895512E-2</v>
      </c>
    </row>
    <row r="988" spans="1:12" x14ac:dyDescent="0.25">
      <c r="A988" s="14">
        <v>17701</v>
      </c>
      <c r="B988" s="6">
        <f>LoonHeffing2020(Table1[[#This Row],[Belastbaar loon]])</f>
        <v>6611.3235000000004</v>
      </c>
      <c r="C988" s="6">
        <f>AlgemeneHeffingsKorting2020(Table1[[#This Row],[Belastbaar loon]])</f>
        <v>2711</v>
      </c>
      <c r="D988" s="14">
        <f>ArbeidsKorting2020(Table1[[#This Row],[Belastbaar loon]])</f>
        <v>2520.5735999999997</v>
      </c>
      <c r="E988" s="14">
        <f>MAX(Table1[[#This Row],[Loonheffing]]-Table1[[#This Row],[Algemene Heffingskorting]]-Table1[[#This Row],[Arbeidskorting]],0)</f>
        <v>1379.7499000000007</v>
      </c>
      <c r="F988" s="6">
        <f>Table1[[#This Row],[Belastbaar loon]]-Table1[[#This Row],[Belasting]]</f>
        <v>16321.250099999999</v>
      </c>
      <c r="G988" s="2">
        <f>(Table1[[#This Row],[Belastbaar loon]]-Table1[[#This Row],[Netto loon]])/Table1[[#This Row],[Belastbaar loon]]</f>
        <v>7.7947567934015069E-2</v>
      </c>
      <c r="H988" s="14">
        <f t="shared" ca="1" si="10"/>
        <v>1378.8960999999999</v>
      </c>
      <c r="I988" s="14">
        <f ca="1">IF(ROW()=2, Table1[[#This Row],[Netto loon]], INDIRECT(ADDRESS(ROW()-1,COLUMN(F:F))))</f>
        <v>16312.1039</v>
      </c>
      <c r="J988" s="6">
        <f ca="1">IF(ROW()=2, 0, Table1[[#This Row],[Belastbaar loon]]-INDIRECT(ADDRESS(ROW()-1,COLUMN(A:A))))</f>
        <v>10</v>
      </c>
      <c r="K988" s="6">
        <f ca="1">Table1[[#This Row],[Netto loon]]-Table1[[#This Row],[Netto vorige schijf]]</f>
        <v>9.1461999999992258</v>
      </c>
      <c r="L988" s="2">
        <f ca="1">(Table1[[#This Row],[Bruto tov vorige schijf]]-Table1[[#This Row],[Netto tov vorige schijf]])/MAX(Table1[[#This Row],[Bruto tov vorige schijf]],1)</f>
        <v>8.5380000000077422E-2</v>
      </c>
    </row>
    <row r="989" spans="1:12" x14ac:dyDescent="0.25">
      <c r="A989" s="14">
        <v>17711</v>
      </c>
      <c r="B989" s="6">
        <f>LoonHeffing2020(Table1[[#This Row],[Belastbaar loon]])</f>
        <v>6615.0585000000001</v>
      </c>
      <c r="C989" s="6">
        <f>AlgemeneHeffingsKorting2020(Table1[[#This Row],[Belastbaar loon]])</f>
        <v>2711</v>
      </c>
      <c r="D989" s="14">
        <f>ArbeidsKorting2020(Table1[[#This Row],[Belastbaar loon]])</f>
        <v>2523.4548</v>
      </c>
      <c r="E989" s="14">
        <f>MAX(Table1[[#This Row],[Loonheffing]]-Table1[[#This Row],[Algemene Heffingskorting]]-Table1[[#This Row],[Arbeidskorting]],0)</f>
        <v>1380.6037000000001</v>
      </c>
      <c r="F989" s="6">
        <f>Table1[[#This Row],[Belastbaar loon]]-Table1[[#This Row],[Belasting]]</f>
        <v>16330.3963</v>
      </c>
      <c r="G989" s="2">
        <f>(Table1[[#This Row],[Belastbaar loon]]-Table1[[#This Row],[Netto loon]])/Table1[[#This Row],[Belastbaar loon]]</f>
        <v>7.79517644401784E-2</v>
      </c>
      <c r="H989" s="14">
        <f t="shared" ca="1" si="10"/>
        <v>1379.7499000000007</v>
      </c>
      <c r="I989" s="14">
        <f ca="1">IF(ROW()=2, Table1[[#This Row],[Netto loon]], INDIRECT(ADDRESS(ROW()-1,COLUMN(F:F))))</f>
        <v>16321.250099999999</v>
      </c>
      <c r="J989" s="6">
        <f ca="1">IF(ROW()=2, 0, Table1[[#This Row],[Belastbaar loon]]-INDIRECT(ADDRESS(ROW()-1,COLUMN(A:A))))</f>
        <v>10</v>
      </c>
      <c r="K989" s="6">
        <f ca="1">Table1[[#This Row],[Netto loon]]-Table1[[#This Row],[Netto vorige schijf]]</f>
        <v>9.1462000000010448</v>
      </c>
      <c r="L989" s="2">
        <f ca="1">(Table1[[#This Row],[Bruto tov vorige schijf]]-Table1[[#This Row],[Netto tov vorige schijf]])/MAX(Table1[[#This Row],[Bruto tov vorige schijf]],1)</f>
        <v>8.5379999999895512E-2</v>
      </c>
    </row>
    <row r="990" spans="1:12" x14ac:dyDescent="0.25">
      <c r="A990" s="14">
        <v>17721</v>
      </c>
      <c r="B990" s="6">
        <f>LoonHeffing2020(Table1[[#This Row],[Belastbaar loon]])</f>
        <v>6618.7934999999998</v>
      </c>
      <c r="C990" s="6">
        <f>AlgemeneHeffingsKorting2020(Table1[[#This Row],[Belastbaar loon]])</f>
        <v>2711</v>
      </c>
      <c r="D990" s="14">
        <f>ArbeidsKorting2020(Table1[[#This Row],[Belastbaar loon]])</f>
        <v>2526.3359999999998</v>
      </c>
      <c r="E990" s="14">
        <f>MAX(Table1[[#This Row],[Loonheffing]]-Table1[[#This Row],[Algemene Heffingskorting]]-Table1[[#This Row],[Arbeidskorting]],0)</f>
        <v>1381.4575</v>
      </c>
      <c r="F990" s="6">
        <f>Table1[[#This Row],[Belastbaar loon]]-Table1[[#This Row],[Belasting]]</f>
        <v>16339.5425</v>
      </c>
      <c r="G990" s="2">
        <f>(Table1[[#This Row],[Belastbaar loon]]-Table1[[#This Row],[Netto loon]])/Table1[[#This Row],[Belastbaar loon]]</f>
        <v>7.7955956210146185E-2</v>
      </c>
      <c r="H990" s="14">
        <f t="shared" ca="1" si="10"/>
        <v>1380.6037000000001</v>
      </c>
      <c r="I990" s="14">
        <f ca="1">IF(ROW()=2, Table1[[#This Row],[Netto loon]], INDIRECT(ADDRESS(ROW()-1,COLUMN(F:F))))</f>
        <v>16330.3963</v>
      </c>
      <c r="J990" s="6">
        <f ca="1">IF(ROW()=2, 0, Table1[[#This Row],[Belastbaar loon]]-INDIRECT(ADDRESS(ROW()-1,COLUMN(A:A))))</f>
        <v>10</v>
      </c>
      <c r="K990" s="6">
        <f ca="1">Table1[[#This Row],[Netto loon]]-Table1[[#This Row],[Netto vorige schijf]]</f>
        <v>9.1461999999992258</v>
      </c>
      <c r="L990" s="2">
        <f ca="1">(Table1[[#This Row],[Bruto tov vorige schijf]]-Table1[[#This Row],[Netto tov vorige schijf]])/MAX(Table1[[#This Row],[Bruto tov vorige schijf]],1)</f>
        <v>8.5380000000077422E-2</v>
      </c>
    </row>
    <row r="991" spans="1:12" x14ac:dyDescent="0.25">
      <c r="A991" s="14">
        <v>17731</v>
      </c>
      <c r="B991" s="6">
        <f>LoonHeffing2020(Table1[[#This Row],[Belastbaar loon]])</f>
        <v>6622.5285000000003</v>
      </c>
      <c r="C991" s="6">
        <f>AlgemeneHeffingsKorting2020(Table1[[#This Row],[Belastbaar loon]])</f>
        <v>2711</v>
      </c>
      <c r="D991" s="14">
        <f>ArbeidsKorting2020(Table1[[#This Row],[Belastbaar loon]])</f>
        <v>2529.2172</v>
      </c>
      <c r="E991" s="14">
        <f>MAX(Table1[[#This Row],[Loonheffing]]-Table1[[#This Row],[Algemene Heffingskorting]]-Table1[[#This Row],[Arbeidskorting]],0)</f>
        <v>1382.3113000000003</v>
      </c>
      <c r="F991" s="6">
        <f>Table1[[#This Row],[Belastbaar loon]]-Table1[[#This Row],[Belasting]]</f>
        <v>16348.688699999999</v>
      </c>
      <c r="G991" s="2">
        <f>(Table1[[#This Row],[Belastbaar loon]]-Table1[[#This Row],[Netto loon]])/Table1[[#This Row],[Belastbaar loon]]</f>
        <v>7.7960143251931707E-2</v>
      </c>
      <c r="H991" s="14">
        <f t="shared" ca="1" si="10"/>
        <v>1381.4575</v>
      </c>
      <c r="I991" s="14">
        <f ca="1">IF(ROW()=2, Table1[[#This Row],[Netto loon]], INDIRECT(ADDRESS(ROW()-1,COLUMN(F:F))))</f>
        <v>16339.5425</v>
      </c>
      <c r="J991" s="6">
        <f ca="1">IF(ROW()=2, 0, Table1[[#This Row],[Belastbaar loon]]-INDIRECT(ADDRESS(ROW()-1,COLUMN(A:A))))</f>
        <v>10</v>
      </c>
      <c r="K991" s="6">
        <f ca="1">Table1[[#This Row],[Netto loon]]-Table1[[#This Row],[Netto vorige schijf]]</f>
        <v>9.1461999999992258</v>
      </c>
      <c r="L991" s="2">
        <f ca="1">(Table1[[#This Row],[Bruto tov vorige schijf]]-Table1[[#This Row],[Netto tov vorige schijf]])/MAX(Table1[[#This Row],[Bruto tov vorige schijf]],1)</f>
        <v>8.5380000000077422E-2</v>
      </c>
    </row>
    <row r="992" spans="1:12" x14ac:dyDescent="0.25">
      <c r="A992" s="14">
        <v>17741</v>
      </c>
      <c r="B992" s="6">
        <f>LoonHeffing2020(Table1[[#This Row],[Belastbaar loon]])</f>
        <v>6626.2635</v>
      </c>
      <c r="C992" s="6">
        <f>AlgemeneHeffingsKorting2020(Table1[[#This Row],[Belastbaar loon]])</f>
        <v>2711</v>
      </c>
      <c r="D992" s="14">
        <f>ArbeidsKorting2020(Table1[[#This Row],[Belastbaar loon]])</f>
        <v>2532.0983999999999</v>
      </c>
      <c r="E992" s="14">
        <f>MAX(Table1[[#This Row],[Loonheffing]]-Table1[[#This Row],[Algemene Heffingskorting]]-Table1[[#This Row],[Arbeidskorting]],0)</f>
        <v>1383.1651000000002</v>
      </c>
      <c r="F992" s="6">
        <f>Table1[[#This Row],[Belastbaar loon]]-Table1[[#This Row],[Belasting]]</f>
        <v>16357.8349</v>
      </c>
      <c r="G992" s="2">
        <f>(Table1[[#This Row],[Belastbaar loon]]-Table1[[#This Row],[Netto loon]])/Table1[[#This Row],[Belastbaar loon]]</f>
        <v>7.7964325573530252E-2</v>
      </c>
      <c r="H992" s="14">
        <f t="shared" ca="1" si="10"/>
        <v>1382.3113000000003</v>
      </c>
      <c r="I992" s="14">
        <f ca="1">IF(ROW()=2, Table1[[#This Row],[Netto loon]], INDIRECT(ADDRESS(ROW()-1,COLUMN(F:F))))</f>
        <v>16348.688699999999</v>
      </c>
      <c r="J992" s="6">
        <f ca="1">IF(ROW()=2, 0, Table1[[#This Row],[Belastbaar loon]]-INDIRECT(ADDRESS(ROW()-1,COLUMN(A:A))))</f>
        <v>10</v>
      </c>
      <c r="K992" s="6">
        <f ca="1">Table1[[#This Row],[Netto loon]]-Table1[[#This Row],[Netto vorige schijf]]</f>
        <v>9.1462000000010448</v>
      </c>
      <c r="L992" s="2">
        <f ca="1">(Table1[[#This Row],[Bruto tov vorige schijf]]-Table1[[#This Row],[Netto tov vorige schijf]])/MAX(Table1[[#This Row],[Bruto tov vorige schijf]],1)</f>
        <v>8.5379999999895512E-2</v>
      </c>
    </row>
    <row r="993" spans="1:12" x14ac:dyDescent="0.25">
      <c r="A993" s="14">
        <v>17751</v>
      </c>
      <c r="B993" s="6">
        <f>LoonHeffing2020(Table1[[#This Row],[Belastbaar loon]])</f>
        <v>6629.9984999999997</v>
      </c>
      <c r="C993" s="6">
        <f>AlgemeneHeffingsKorting2020(Table1[[#This Row],[Belastbaar loon]])</f>
        <v>2711</v>
      </c>
      <c r="D993" s="14">
        <f>ArbeidsKorting2020(Table1[[#This Row],[Belastbaar loon]])</f>
        <v>2534.9796000000001</v>
      </c>
      <c r="E993" s="14">
        <f>MAX(Table1[[#This Row],[Loonheffing]]-Table1[[#This Row],[Algemene Heffingskorting]]-Table1[[#This Row],[Arbeidskorting]],0)</f>
        <v>1384.0188999999996</v>
      </c>
      <c r="F993" s="6">
        <f>Table1[[#This Row],[Belastbaar loon]]-Table1[[#This Row],[Belasting]]</f>
        <v>16366.981100000001</v>
      </c>
      <c r="G993" s="2">
        <f>(Table1[[#This Row],[Belastbaar loon]]-Table1[[#This Row],[Netto loon]])/Table1[[#This Row],[Belastbaar loon]]</f>
        <v>7.7968503182919216E-2</v>
      </c>
      <c r="H993" s="14">
        <f t="shared" ca="1" si="10"/>
        <v>1383.1651000000002</v>
      </c>
      <c r="I993" s="14">
        <f ca="1">IF(ROW()=2, Table1[[#This Row],[Netto loon]], INDIRECT(ADDRESS(ROW()-1,COLUMN(F:F))))</f>
        <v>16357.8349</v>
      </c>
      <c r="J993" s="6">
        <f ca="1">IF(ROW()=2, 0, Table1[[#This Row],[Belastbaar loon]]-INDIRECT(ADDRESS(ROW()-1,COLUMN(A:A))))</f>
        <v>10</v>
      </c>
      <c r="K993" s="6">
        <f ca="1">Table1[[#This Row],[Netto loon]]-Table1[[#This Row],[Netto vorige schijf]]</f>
        <v>9.1462000000010448</v>
      </c>
      <c r="L993" s="2">
        <f ca="1">(Table1[[#This Row],[Bruto tov vorige schijf]]-Table1[[#This Row],[Netto tov vorige schijf]])/MAX(Table1[[#This Row],[Bruto tov vorige schijf]],1)</f>
        <v>8.5379999999895512E-2</v>
      </c>
    </row>
    <row r="994" spans="1:12" x14ac:dyDescent="0.25">
      <c r="A994" s="14">
        <v>17761</v>
      </c>
      <c r="B994" s="6">
        <f>LoonHeffing2020(Table1[[#This Row],[Belastbaar loon]])</f>
        <v>6633.7335000000003</v>
      </c>
      <c r="C994" s="6">
        <f>AlgemeneHeffingsKorting2020(Table1[[#This Row],[Belastbaar loon]])</f>
        <v>2711</v>
      </c>
      <c r="D994" s="14">
        <f>ArbeidsKorting2020(Table1[[#This Row],[Belastbaar loon]])</f>
        <v>2537.8607999999999</v>
      </c>
      <c r="E994" s="14">
        <f>MAX(Table1[[#This Row],[Loonheffing]]-Table1[[#This Row],[Algemene Heffingskorting]]-Table1[[#This Row],[Arbeidskorting]],0)</f>
        <v>1384.8727000000003</v>
      </c>
      <c r="F994" s="6">
        <f>Table1[[#This Row],[Belastbaar loon]]-Table1[[#This Row],[Belasting]]</f>
        <v>16376.1273</v>
      </c>
      <c r="G994" s="2">
        <f>(Table1[[#This Row],[Belastbaar loon]]-Table1[[#This Row],[Netto loon]])/Table1[[#This Row],[Belastbaar loon]]</f>
        <v>7.7972676088058093E-2</v>
      </c>
      <c r="H994" s="14">
        <f t="shared" ca="1" si="10"/>
        <v>1384.0188999999996</v>
      </c>
      <c r="I994" s="14">
        <f ca="1">IF(ROW()=2, Table1[[#This Row],[Netto loon]], INDIRECT(ADDRESS(ROW()-1,COLUMN(F:F))))</f>
        <v>16366.981100000001</v>
      </c>
      <c r="J994" s="6">
        <f ca="1">IF(ROW()=2, 0, Table1[[#This Row],[Belastbaar loon]]-INDIRECT(ADDRESS(ROW()-1,COLUMN(A:A))))</f>
        <v>10</v>
      </c>
      <c r="K994" s="6">
        <f ca="1">Table1[[#This Row],[Netto loon]]-Table1[[#This Row],[Netto vorige schijf]]</f>
        <v>9.1461999999992258</v>
      </c>
      <c r="L994" s="2">
        <f ca="1">(Table1[[#This Row],[Bruto tov vorige schijf]]-Table1[[#This Row],[Netto tov vorige schijf]])/MAX(Table1[[#This Row],[Bruto tov vorige schijf]],1)</f>
        <v>8.5380000000077422E-2</v>
      </c>
    </row>
    <row r="995" spans="1:12" x14ac:dyDescent="0.25">
      <c r="A995" s="14">
        <v>17771</v>
      </c>
      <c r="B995" s="6">
        <f>LoonHeffing2020(Table1[[#This Row],[Belastbaar loon]])</f>
        <v>6637.4684999999999</v>
      </c>
      <c r="C995" s="6">
        <f>AlgemeneHeffingsKorting2020(Table1[[#This Row],[Belastbaar loon]])</f>
        <v>2711</v>
      </c>
      <c r="D995" s="14">
        <f>ArbeidsKorting2020(Table1[[#This Row],[Belastbaar loon]])</f>
        <v>2540.7419999999997</v>
      </c>
      <c r="E995" s="14">
        <f>MAX(Table1[[#This Row],[Loonheffing]]-Table1[[#This Row],[Algemene Heffingskorting]]-Table1[[#This Row],[Arbeidskorting]],0)</f>
        <v>1385.7265000000002</v>
      </c>
      <c r="F995" s="6">
        <f>Table1[[#This Row],[Belastbaar loon]]-Table1[[#This Row],[Belasting]]</f>
        <v>16385.273499999999</v>
      </c>
      <c r="G995" s="2">
        <f>(Table1[[#This Row],[Belastbaar loon]]-Table1[[#This Row],[Netto loon]])/Table1[[#This Row],[Belastbaar loon]]</f>
        <v>7.7976844296888226E-2</v>
      </c>
      <c r="H995" s="14">
        <f t="shared" ca="1" si="10"/>
        <v>1384.8727000000003</v>
      </c>
      <c r="I995" s="14">
        <f ca="1">IF(ROW()=2, Table1[[#This Row],[Netto loon]], INDIRECT(ADDRESS(ROW()-1,COLUMN(F:F))))</f>
        <v>16376.1273</v>
      </c>
      <c r="J995" s="6">
        <f ca="1">IF(ROW()=2, 0, Table1[[#This Row],[Belastbaar loon]]-INDIRECT(ADDRESS(ROW()-1,COLUMN(A:A))))</f>
        <v>10</v>
      </c>
      <c r="K995" s="6">
        <f ca="1">Table1[[#This Row],[Netto loon]]-Table1[[#This Row],[Netto vorige schijf]]</f>
        <v>9.1461999999992258</v>
      </c>
      <c r="L995" s="2">
        <f ca="1">(Table1[[#This Row],[Bruto tov vorige schijf]]-Table1[[#This Row],[Netto tov vorige schijf]])/MAX(Table1[[#This Row],[Bruto tov vorige schijf]],1)</f>
        <v>8.5380000000077422E-2</v>
      </c>
    </row>
    <row r="996" spans="1:12" x14ac:dyDescent="0.25">
      <c r="A996" s="14">
        <v>17781</v>
      </c>
      <c r="B996" s="6">
        <f>LoonHeffing2020(Table1[[#This Row],[Belastbaar loon]])</f>
        <v>6641.2034999999996</v>
      </c>
      <c r="C996" s="6">
        <f>AlgemeneHeffingsKorting2020(Table1[[#This Row],[Belastbaar loon]])</f>
        <v>2711</v>
      </c>
      <c r="D996" s="14">
        <f>ArbeidsKorting2020(Table1[[#This Row],[Belastbaar loon]])</f>
        <v>2543.6232</v>
      </c>
      <c r="E996" s="14">
        <f>MAX(Table1[[#This Row],[Loonheffing]]-Table1[[#This Row],[Algemene Heffingskorting]]-Table1[[#This Row],[Arbeidskorting]],0)</f>
        <v>1386.5802999999996</v>
      </c>
      <c r="F996" s="6">
        <f>Table1[[#This Row],[Belastbaar loon]]-Table1[[#This Row],[Belasting]]</f>
        <v>16394.419699999999</v>
      </c>
      <c r="G996" s="2">
        <f>(Table1[[#This Row],[Belastbaar loon]]-Table1[[#This Row],[Netto loon]])/Table1[[#This Row],[Belastbaar loon]]</f>
        <v>7.7981007817333192E-2</v>
      </c>
      <c r="H996" s="14">
        <f t="shared" ca="1" si="10"/>
        <v>1385.7265000000002</v>
      </c>
      <c r="I996" s="14">
        <f ca="1">IF(ROW()=2, Table1[[#This Row],[Netto loon]], INDIRECT(ADDRESS(ROW()-1,COLUMN(F:F))))</f>
        <v>16385.273499999999</v>
      </c>
      <c r="J996" s="6">
        <f ca="1">IF(ROW()=2, 0, Table1[[#This Row],[Belastbaar loon]]-INDIRECT(ADDRESS(ROW()-1,COLUMN(A:A))))</f>
        <v>10</v>
      </c>
      <c r="K996" s="6">
        <f ca="1">Table1[[#This Row],[Netto loon]]-Table1[[#This Row],[Netto vorige schijf]]</f>
        <v>9.1461999999992258</v>
      </c>
      <c r="L996" s="2">
        <f ca="1">(Table1[[#This Row],[Bruto tov vorige schijf]]-Table1[[#This Row],[Netto tov vorige schijf]])/MAX(Table1[[#This Row],[Bruto tov vorige schijf]],1)</f>
        <v>8.5380000000077422E-2</v>
      </c>
    </row>
    <row r="997" spans="1:12" x14ac:dyDescent="0.25">
      <c r="A997" s="14">
        <v>17791</v>
      </c>
      <c r="B997" s="6">
        <f>LoonHeffing2020(Table1[[#This Row],[Belastbaar loon]])</f>
        <v>6644.9385000000002</v>
      </c>
      <c r="C997" s="6">
        <f>AlgemeneHeffingsKorting2020(Table1[[#This Row],[Belastbaar loon]])</f>
        <v>2711</v>
      </c>
      <c r="D997" s="14">
        <f>ArbeidsKorting2020(Table1[[#This Row],[Belastbaar loon]])</f>
        <v>2546.5043999999998</v>
      </c>
      <c r="E997" s="14">
        <f>MAX(Table1[[#This Row],[Loonheffing]]-Table1[[#This Row],[Algemene Heffingskorting]]-Table1[[#This Row],[Arbeidskorting]],0)</f>
        <v>1387.4341000000004</v>
      </c>
      <c r="F997" s="6">
        <f>Table1[[#This Row],[Belastbaar loon]]-Table1[[#This Row],[Belasting]]</f>
        <v>16403.565900000001</v>
      </c>
      <c r="G997" s="2">
        <f>(Table1[[#This Row],[Belastbaar loon]]-Table1[[#This Row],[Netto loon]])/Table1[[#This Row],[Belastbaar loon]]</f>
        <v>7.7985166657298557E-2</v>
      </c>
      <c r="H997" s="14">
        <f t="shared" ca="1" si="10"/>
        <v>1386.5802999999996</v>
      </c>
      <c r="I997" s="14">
        <f ca="1">IF(ROW()=2, Table1[[#This Row],[Netto loon]], INDIRECT(ADDRESS(ROW()-1,COLUMN(F:F))))</f>
        <v>16394.419699999999</v>
      </c>
      <c r="J997" s="6">
        <f ca="1">IF(ROW()=2, 0, Table1[[#This Row],[Belastbaar loon]]-INDIRECT(ADDRESS(ROW()-1,COLUMN(A:A))))</f>
        <v>10</v>
      </c>
      <c r="K997" s="6">
        <f ca="1">Table1[[#This Row],[Netto loon]]-Table1[[#This Row],[Netto vorige schijf]]</f>
        <v>9.1462000000028638</v>
      </c>
      <c r="L997" s="2">
        <f ca="1">(Table1[[#This Row],[Bruto tov vorige schijf]]-Table1[[#This Row],[Netto tov vorige schijf]])/MAX(Table1[[#This Row],[Bruto tov vorige schijf]],1)</f>
        <v>8.5379999999713616E-2</v>
      </c>
    </row>
    <row r="998" spans="1:12" x14ac:dyDescent="0.25">
      <c r="A998" s="14">
        <v>17801</v>
      </c>
      <c r="B998" s="6">
        <f>LoonHeffing2020(Table1[[#This Row],[Belastbaar loon]])</f>
        <v>6648.6734999999999</v>
      </c>
      <c r="C998" s="6">
        <f>AlgemeneHeffingsKorting2020(Table1[[#This Row],[Belastbaar loon]])</f>
        <v>2711</v>
      </c>
      <c r="D998" s="14">
        <f>ArbeidsKorting2020(Table1[[#This Row],[Belastbaar loon]])</f>
        <v>2549.3856000000001</v>
      </c>
      <c r="E998" s="14">
        <f>MAX(Table1[[#This Row],[Loonheffing]]-Table1[[#This Row],[Algemene Heffingskorting]]-Table1[[#This Row],[Arbeidskorting]],0)</f>
        <v>1388.2878999999998</v>
      </c>
      <c r="F998" s="6">
        <f>Table1[[#This Row],[Belastbaar loon]]-Table1[[#This Row],[Belasting]]</f>
        <v>16412.712100000001</v>
      </c>
      <c r="G998" s="2">
        <f>(Table1[[#This Row],[Belastbaar loon]]-Table1[[#This Row],[Netto loon]])/Table1[[#This Row],[Belastbaar loon]]</f>
        <v>7.7989320824672734E-2</v>
      </c>
      <c r="H998" s="14">
        <f t="shared" ca="1" si="10"/>
        <v>1387.4341000000004</v>
      </c>
      <c r="I998" s="14">
        <f ca="1">IF(ROW()=2, Table1[[#This Row],[Netto loon]], INDIRECT(ADDRESS(ROW()-1,COLUMN(F:F))))</f>
        <v>16403.565900000001</v>
      </c>
      <c r="J998" s="6">
        <f ca="1">IF(ROW()=2, 0, Table1[[#This Row],[Belastbaar loon]]-INDIRECT(ADDRESS(ROW()-1,COLUMN(A:A))))</f>
        <v>10</v>
      </c>
      <c r="K998" s="6">
        <f ca="1">Table1[[#This Row],[Netto loon]]-Table1[[#This Row],[Netto vorige schijf]]</f>
        <v>9.1461999999992258</v>
      </c>
      <c r="L998" s="2">
        <f ca="1">(Table1[[#This Row],[Bruto tov vorige schijf]]-Table1[[#This Row],[Netto tov vorige schijf]])/MAX(Table1[[#This Row],[Bruto tov vorige schijf]],1)</f>
        <v>8.5380000000077422E-2</v>
      </c>
    </row>
    <row r="999" spans="1:12" x14ac:dyDescent="0.25">
      <c r="A999" s="14">
        <v>17811</v>
      </c>
      <c r="B999" s="6">
        <f>LoonHeffing2020(Table1[[#This Row],[Belastbaar loon]])</f>
        <v>6652.4084999999995</v>
      </c>
      <c r="C999" s="6">
        <f>AlgemeneHeffingsKorting2020(Table1[[#This Row],[Belastbaar loon]])</f>
        <v>2711</v>
      </c>
      <c r="D999" s="14">
        <f>ArbeidsKorting2020(Table1[[#This Row],[Belastbaar loon]])</f>
        <v>2552.2667999999999</v>
      </c>
      <c r="E999" s="14">
        <f>MAX(Table1[[#This Row],[Loonheffing]]-Table1[[#This Row],[Algemene Heffingskorting]]-Table1[[#This Row],[Arbeidskorting]],0)</f>
        <v>1389.1416999999997</v>
      </c>
      <c r="F999" s="6">
        <f>Table1[[#This Row],[Belastbaar loon]]-Table1[[#This Row],[Belasting]]</f>
        <v>16421.8583</v>
      </c>
      <c r="G999" s="2">
        <f>(Table1[[#This Row],[Belastbaar loon]]-Table1[[#This Row],[Netto loon]])/Table1[[#This Row],[Belastbaar loon]]</f>
        <v>7.7993470327325815E-2</v>
      </c>
      <c r="H999" s="14">
        <f t="shared" ca="1" si="10"/>
        <v>1388.2878999999998</v>
      </c>
      <c r="I999" s="14">
        <f ca="1">IF(ROW()=2, Table1[[#This Row],[Netto loon]], INDIRECT(ADDRESS(ROW()-1,COLUMN(F:F))))</f>
        <v>16412.712100000001</v>
      </c>
      <c r="J999" s="6">
        <f ca="1">IF(ROW()=2, 0, Table1[[#This Row],[Belastbaar loon]]-INDIRECT(ADDRESS(ROW()-1,COLUMN(A:A))))</f>
        <v>10</v>
      </c>
      <c r="K999" s="6">
        <f ca="1">Table1[[#This Row],[Netto loon]]-Table1[[#This Row],[Netto vorige schijf]]</f>
        <v>9.1461999999992258</v>
      </c>
      <c r="L999" s="2">
        <f ca="1">(Table1[[#This Row],[Bruto tov vorige schijf]]-Table1[[#This Row],[Netto tov vorige schijf]])/MAX(Table1[[#This Row],[Bruto tov vorige schijf]],1)</f>
        <v>8.5380000000077422E-2</v>
      </c>
    </row>
    <row r="1000" spans="1:12" x14ac:dyDescent="0.25">
      <c r="A1000" s="14">
        <v>17821</v>
      </c>
      <c r="B1000" s="6">
        <f>LoonHeffing2020(Table1[[#This Row],[Belastbaar loon]])</f>
        <v>6656.1435000000001</v>
      </c>
      <c r="C1000" s="6">
        <f>AlgemeneHeffingsKorting2020(Table1[[#This Row],[Belastbaar loon]])</f>
        <v>2711</v>
      </c>
      <c r="D1000" s="14">
        <f>ArbeidsKorting2020(Table1[[#This Row],[Belastbaar loon]])</f>
        <v>2555.1479999999997</v>
      </c>
      <c r="E1000" s="14">
        <f>MAX(Table1[[#This Row],[Loonheffing]]-Table1[[#This Row],[Algemene Heffingskorting]]-Table1[[#This Row],[Arbeidskorting]],0)</f>
        <v>1389.9955000000004</v>
      </c>
      <c r="F1000" s="6">
        <f>Table1[[#This Row],[Belastbaar loon]]-Table1[[#This Row],[Belasting]]</f>
        <v>16431.004499999999</v>
      </c>
      <c r="G1000" s="2">
        <f>(Table1[[#This Row],[Belastbaar loon]]-Table1[[#This Row],[Netto loon]])/Table1[[#This Row],[Belastbaar loon]]</f>
        <v>7.7997615173110421E-2</v>
      </c>
      <c r="H1000" s="14">
        <f t="shared" ca="1" si="10"/>
        <v>1389.1416999999997</v>
      </c>
      <c r="I1000" s="14">
        <f ca="1">IF(ROW()=2, Table1[[#This Row],[Netto loon]], INDIRECT(ADDRESS(ROW()-1,COLUMN(F:F))))</f>
        <v>16421.8583</v>
      </c>
      <c r="J1000" s="6">
        <f ca="1">IF(ROW()=2, 0, Table1[[#This Row],[Belastbaar loon]]-INDIRECT(ADDRESS(ROW()-1,COLUMN(A:A))))</f>
        <v>10</v>
      </c>
      <c r="K1000" s="6">
        <f ca="1">Table1[[#This Row],[Netto loon]]-Table1[[#This Row],[Netto vorige schijf]]</f>
        <v>9.1461999999992258</v>
      </c>
      <c r="L1000" s="2">
        <f ca="1">(Table1[[#This Row],[Bruto tov vorige schijf]]-Table1[[#This Row],[Netto tov vorige schijf]])/MAX(Table1[[#This Row],[Bruto tov vorige schijf]],1)</f>
        <v>8.5380000000077422E-2</v>
      </c>
    </row>
    <row r="1001" spans="1:12" x14ac:dyDescent="0.25">
      <c r="A1001" s="14">
        <v>17831</v>
      </c>
      <c r="B1001" s="6">
        <f>LoonHeffing2020(Table1[[#This Row],[Belastbaar loon]])</f>
        <v>6659.8784999999998</v>
      </c>
      <c r="C1001" s="6">
        <f>AlgemeneHeffingsKorting2020(Table1[[#This Row],[Belastbaar loon]])</f>
        <v>2711</v>
      </c>
      <c r="D1001" s="14">
        <f>ArbeidsKorting2020(Table1[[#This Row],[Belastbaar loon]])</f>
        <v>2558.0291999999999</v>
      </c>
      <c r="E1001" s="14">
        <f>MAX(Table1[[#This Row],[Loonheffing]]-Table1[[#This Row],[Algemene Heffingskorting]]-Table1[[#This Row],[Arbeidskorting]],0)</f>
        <v>1390.8492999999999</v>
      </c>
      <c r="F1001" s="6">
        <f>Table1[[#This Row],[Belastbaar loon]]-Table1[[#This Row],[Belasting]]</f>
        <v>16440.150699999998</v>
      </c>
      <c r="G1001" s="2">
        <f>(Table1[[#This Row],[Belastbaar loon]]-Table1[[#This Row],[Netto loon]])/Table1[[#This Row],[Belastbaar loon]]</f>
        <v>7.8001755369861578E-2</v>
      </c>
      <c r="H1001" s="14">
        <f t="shared" ca="1" si="10"/>
        <v>1389.9955000000004</v>
      </c>
      <c r="I1001" s="14">
        <f ca="1">IF(ROW()=2, Table1[[#This Row],[Netto loon]], INDIRECT(ADDRESS(ROW()-1,COLUMN(F:F))))</f>
        <v>16431.004499999999</v>
      </c>
      <c r="J1001" s="6">
        <f ca="1">IF(ROW()=2, 0, Table1[[#This Row],[Belastbaar loon]]-INDIRECT(ADDRESS(ROW()-1,COLUMN(A:A))))</f>
        <v>10</v>
      </c>
      <c r="K1001" s="6">
        <f ca="1">Table1[[#This Row],[Netto loon]]-Table1[[#This Row],[Netto vorige schijf]]</f>
        <v>9.1461999999992258</v>
      </c>
      <c r="L1001" s="2">
        <f ca="1">(Table1[[#This Row],[Bruto tov vorige schijf]]-Table1[[#This Row],[Netto tov vorige schijf]])/MAX(Table1[[#This Row],[Bruto tov vorige schijf]],1)</f>
        <v>8.5380000000077422E-2</v>
      </c>
    </row>
    <row r="1002" spans="1:12" x14ac:dyDescent="0.25">
      <c r="A1002" s="14">
        <v>17841</v>
      </c>
      <c r="B1002" s="6">
        <f>LoonHeffing2020(Table1[[#This Row],[Belastbaar loon]])</f>
        <v>6663.6135000000004</v>
      </c>
      <c r="C1002" s="6">
        <f>AlgemeneHeffingsKorting2020(Table1[[#This Row],[Belastbaar loon]])</f>
        <v>2711</v>
      </c>
      <c r="D1002" s="14">
        <f>ArbeidsKorting2020(Table1[[#This Row],[Belastbaar loon]])</f>
        <v>2560.9103999999998</v>
      </c>
      <c r="E1002" s="14">
        <f>MAX(Table1[[#This Row],[Loonheffing]]-Table1[[#This Row],[Algemene Heffingskorting]]-Table1[[#This Row],[Arbeidskorting]],0)</f>
        <v>1391.7031000000006</v>
      </c>
      <c r="F1002" s="6">
        <f>Table1[[#This Row],[Belastbaar loon]]-Table1[[#This Row],[Belasting]]</f>
        <v>16449.296900000001</v>
      </c>
      <c r="G1002" s="2">
        <f>(Table1[[#This Row],[Belastbaar loon]]-Table1[[#This Row],[Netto loon]])/Table1[[#This Row],[Belastbaar loon]]</f>
        <v>7.800589092539649E-2</v>
      </c>
      <c r="H1002" s="14">
        <f t="shared" ca="1" si="10"/>
        <v>1390.8492999999999</v>
      </c>
      <c r="I1002" s="14">
        <f ca="1">IF(ROW()=2, Table1[[#This Row],[Netto loon]], INDIRECT(ADDRESS(ROW()-1,COLUMN(F:F))))</f>
        <v>16440.150699999998</v>
      </c>
      <c r="J1002" s="6">
        <f ca="1">IF(ROW()=2, 0, Table1[[#This Row],[Belastbaar loon]]-INDIRECT(ADDRESS(ROW()-1,COLUMN(A:A))))</f>
        <v>10</v>
      </c>
      <c r="K1002" s="6">
        <f ca="1">Table1[[#This Row],[Netto loon]]-Table1[[#This Row],[Netto vorige schijf]]</f>
        <v>9.1462000000028638</v>
      </c>
      <c r="L1002" s="2">
        <f ca="1">(Table1[[#This Row],[Bruto tov vorige schijf]]-Table1[[#This Row],[Netto tov vorige schijf]])/MAX(Table1[[#This Row],[Bruto tov vorige schijf]],1)</f>
        <v>8.5379999999713616E-2</v>
      </c>
    </row>
    <row r="1003" spans="1:12" x14ac:dyDescent="0.25">
      <c r="A1003" s="14">
        <v>17851</v>
      </c>
      <c r="B1003" s="6">
        <f>LoonHeffing2020(Table1[[#This Row],[Belastbaar loon]])</f>
        <v>6667.3485000000001</v>
      </c>
      <c r="C1003" s="6">
        <f>AlgemeneHeffingsKorting2020(Table1[[#This Row],[Belastbaar loon]])</f>
        <v>2711</v>
      </c>
      <c r="D1003" s="14">
        <f>ArbeidsKorting2020(Table1[[#This Row],[Belastbaar loon]])</f>
        <v>2563.7916</v>
      </c>
      <c r="E1003" s="14">
        <f>MAX(Table1[[#This Row],[Loonheffing]]-Table1[[#This Row],[Algemene Heffingskorting]]-Table1[[#This Row],[Arbeidskorting]],0)</f>
        <v>1392.5569</v>
      </c>
      <c r="F1003" s="6">
        <f>Table1[[#This Row],[Belastbaar loon]]-Table1[[#This Row],[Belasting]]</f>
        <v>16458.4431</v>
      </c>
      <c r="G1003" s="2">
        <f>(Table1[[#This Row],[Belastbaar loon]]-Table1[[#This Row],[Netto loon]])/Table1[[#This Row],[Belastbaar loon]]</f>
        <v>7.8010021847515529E-2</v>
      </c>
      <c r="H1003" s="14">
        <f t="shared" ca="1" si="10"/>
        <v>1391.7031000000006</v>
      </c>
      <c r="I1003" s="14">
        <f ca="1">IF(ROW()=2, Table1[[#This Row],[Netto loon]], INDIRECT(ADDRESS(ROW()-1,COLUMN(F:F))))</f>
        <v>16449.296900000001</v>
      </c>
      <c r="J1003" s="6">
        <f ca="1">IF(ROW()=2, 0, Table1[[#This Row],[Belastbaar loon]]-INDIRECT(ADDRESS(ROW()-1,COLUMN(A:A))))</f>
        <v>10</v>
      </c>
      <c r="K1003" s="6">
        <f ca="1">Table1[[#This Row],[Netto loon]]-Table1[[#This Row],[Netto vorige schijf]]</f>
        <v>9.1461999999992258</v>
      </c>
      <c r="L1003" s="2">
        <f ca="1">(Table1[[#This Row],[Bruto tov vorige schijf]]-Table1[[#This Row],[Netto tov vorige schijf]])/MAX(Table1[[#This Row],[Bruto tov vorige schijf]],1)</f>
        <v>8.5380000000077422E-2</v>
      </c>
    </row>
    <row r="1004" spans="1:12" x14ac:dyDescent="0.25">
      <c r="A1004" s="14">
        <v>17861</v>
      </c>
      <c r="B1004" s="6">
        <f>LoonHeffing2020(Table1[[#This Row],[Belastbaar loon]])</f>
        <v>6671.0834999999997</v>
      </c>
      <c r="C1004" s="6">
        <f>AlgemeneHeffingsKorting2020(Table1[[#This Row],[Belastbaar loon]])</f>
        <v>2711</v>
      </c>
      <c r="D1004" s="14">
        <f>ArbeidsKorting2020(Table1[[#This Row],[Belastbaar loon]])</f>
        <v>2566.6727999999998</v>
      </c>
      <c r="E1004" s="14">
        <f>MAX(Table1[[#This Row],[Loonheffing]]-Table1[[#This Row],[Algemene Heffingskorting]]-Table1[[#This Row],[Arbeidskorting]],0)</f>
        <v>1393.4106999999999</v>
      </c>
      <c r="F1004" s="6">
        <f>Table1[[#This Row],[Belastbaar loon]]-Table1[[#This Row],[Belasting]]</f>
        <v>16467.5893</v>
      </c>
      <c r="G1004" s="2">
        <f>(Table1[[#This Row],[Belastbaar loon]]-Table1[[#This Row],[Netto loon]])/Table1[[#This Row],[Belastbaar loon]]</f>
        <v>7.8014148144000914E-2</v>
      </c>
      <c r="H1004" s="14">
        <f t="shared" ca="1" si="10"/>
        <v>1392.5569</v>
      </c>
      <c r="I1004" s="14">
        <f ca="1">IF(ROW()=2, Table1[[#This Row],[Netto loon]], INDIRECT(ADDRESS(ROW()-1,COLUMN(F:F))))</f>
        <v>16458.4431</v>
      </c>
      <c r="J1004" s="6">
        <f ca="1">IF(ROW()=2, 0, Table1[[#This Row],[Belastbaar loon]]-INDIRECT(ADDRESS(ROW()-1,COLUMN(A:A))))</f>
        <v>10</v>
      </c>
      <c r="K1004" s="6">
        <f ca="1">Table1[[#This Row],[Netto loon]]-Table1[[#This Row],[Netto vorige schijf]]</f>
        <v>9.1461999999992258</v>
      </c>
      <c r="L1004" s="2">
        <f ca="1">(Table1[[#This Row],[Bruto tov vorige schijf]]-Table1[[#This Row],[Netto tov vorige schijf]])/MAX(Table1[[#This Row],[Bruto tov vorige schijf]],1)</f>
        <v>8.5380000000077422E-2</v>
      </c>
    </row>
    <row r="1005" spans="1:12" x14ac:dyDescent="0.25">
      <c r="A1005" s="14">
        <v>17871</v>
      </c>
      <c r="B1005" s="6">
        <f>LoonHeffing2020(Table1[[#This Row],[Belastbaar loon]])</f>
        <v>6674.8185000000003</v>
      </c>
      <c r="C1005" s="6">
        <f>AlgemeneHeffingsKorting2020(Table1[[#This Row],[Belastbaar loon]])</f>
        <v>2711</v>
      </c>
      <c r="D1005" s="14">
        <f>ArbeidsKorting2020(Table1[[#This Row],[Belastbaar loon]])</f>
        <v>2569.5540000000001</v>
      </c>
      <c r="E1005" s="14">
        <f>MAX(Table1[[#This Row],[Loonheffing]]-Table1[[#This Row],[Algemene Heffingskorting]]-Table1[[#This Row],[Arbeidskorting]],0)</f>
        <v>1394.2645000000002</v>
      </c>
      <c r="F1005" s="6">
        <f>Table1[[#This Row],[Belastbaar loon]]-Table1[[#This Row],[Belasting]]</f>
        <v>16476.735499999999</v>
      </c>
      <c r="G1005" s="2">
        <f>(Table1[[#This Row],[Belastbaar loon]]-Table1[[#This Row],[Netto loon]])/Table1[[#This Row],[Belastbaar loon]]</f>
        <v>7.8018269822617711E-2</v>
      </c>
      <c r="H1005" s="14">
        <f t="shared" ca="1" si="10"/>
        <v>1393.4106999999999</v>
      </c>
      <c r="I1005" s="14">
        <f ca="1">IF(ROW()=2, Table1[[#This Row],[Netto loon]], INDIRECT(ADDRESS(ROW()-1,COLUMN(F:F))))</f>
        <v>16467.5893</v>
      </c>
      <c r="J1005" s="6">
        <f ca="1">IF(ROW()=2, 0, Table1[[#This Row],[Belastbaar loon]]-INDIRECT(ADDRESS(ROW()-1,COLUMN(A:A))))</f>
        <v>10</v>
      </c>
      <c r="K1005" s="6">
        <f ca="1">Table1[[#This Row],[Netto loon]]-Table1[[#This Row],[Netto vorige schijf]]</f>
        <v>9.1461999999992258</v>
      </c>
      <c r="L1005" s="2">
        <f ca="1">(Table1[[#This Row],[Bruto tov vorige schijf]]-Table1[[#This Row],[Netto tov vorige schijf]])/MAX(Table1[[#This Row],[Bruto tov vorige schijf]],1)</f>
        <v>8.5380000000077422E-2</v>
      </c>
    </row>
    <row r="1006" spans="1:12" x14ac:dyDescent="0.25">
      <c r="A1006" s="14">
        <v>17881</v>
      </c>
      <c r="B1006" s="6">
        <f>LoonHeffing2020(Table1[[#This Row],[Belastbaar loon]])</f>
        <v>6678.5535</v>
      </c>
      <c r="C1006" s="6">
        <f>AlgemeneHeffingsKorting2020(Table1[[#This Row],[Belastbaar loon]])</f>
        <v>2711</v>
      </c>
      <c r="D1006" s="14">
        <f>ArbeidsKorting2020(Table1[[#This Row],[Belastbaar loon]])</f>
        <v>2572.4351999999999</v>
      </c>
      <c r="E1006" s="14">
        <f>MAX(Table1[[#This Row],[Loonheffing]]-Table1[[#This Row],[Algemene Heffingskorting]]-Table1[[#This Row],[Arbeidskorting]],0)</f>
        <v>1395.1183000000001</v>
      </c>
      <c r="F1006" s="6">
        <f>Table1[[#This Row],[Belastbaar loon]]-Table1[[#This Row],[Belasting]]</f>
        <v>16485.881699999998</v>
      </c>
      <c r="G1006" s="2">
        <f>(Table1[[#This Row],[Belastbaar loon]]-Table1[[#This Row],[Netto loon]])/Table1[[#This Row],[Belastbaar loon]]</f>
        <v>7.8022386891113585E-2</v>
      </c>
      <c r="H1006" s="14">
        <f t="shared" ca="1" si="10"/>
        <v>1394.2645000000002</v>
      </c>
      <c r="I1006" s="14">
        <f ca="1">IF(ROW()=2, Table1[[#This Row],[Netto loon]], INDIRECT(ADDRESS(ROW()-1,COLUMN(F:F))))</f>
        <v>16476.735499999999</v>
      </c>
      <c r="J1006" s="6">
        <f ca="1">IF(ROW()=2, 0, Table1[[#This Row],[Belastbaar loon]]-INDIRECT(ADDRESS(ROW()-1,COLUMN(A:A))))</f>
        <v>10</v>
      </c>
      <c r="K1006" s="6">
        <f ca="1">Table1[[#This Row],[Netto loon]]-Table1[[#This Row],[Netto vorige schijf]]</f>
        <v>9.1461999999992258</v>
      </c>
      <c r="L1006" s="2">
        <f ca="1">(Table1[[#This Row],[Bruto tov vorige schijf]]-Table1[[#This Row],[Netto tov vorige schijf]])/MAX(Table1[[#This Row],[Bruto tov vorige schijf]],1)</f>
        <v>8.5380000000077422E-2</v>
      </c>
    </row>
    <row r="1007" spans="1:12" x14ac:dyDescent="0.25">
      <c r="A1007" s="14">
        <v>17891</v>
      </c>
      <c r="B1007" s="6">
        <f>LoonHeffing2020(Table1[[#This Row],[Belastbaar loon]])</f>
        <v>6682.2884999999997</v>
      </c>
      <c r="C1007" s="6">
        <f>AlgemeneHeffingsKorting2020(Table1[[#This Row],[Belastbaar loon]])</f>
        <v>2711</v>
      </c>
      <c r="D1007" s="14">
        <f>ArbeidsKorting2020(Table1[[#This Row],[Belastbaar loon]])</f>
        <v>2575.3163999999997</v>
      </c>
      <c r="E1007" s="14">
        <f>MAX(Table1[[#This Row],[Loonheffing]]-Table1[[#This Row],[Algemene Heffingskorting]]-Table1[[#This Row],[Arbeidskorting]],0)</f>
        <v>1395.9721</v>
      </c>
      <c r="F1007" s="6">
        <f>Table1[[#This Row],[Belastbaar loon]]-Table1[[#This Row],[Belasting]]</f>
        <v>16495.027900000001</v>
      </c>
      <c r="G1007" s="2">
        <f>(Table1[[#This Row],[Belastbaar loon]]-Table1[[#This Row],[Netto loon]])/Table1[[#This Row],[Belastbaar loon]]</f>
        <v>7.8026499357218657E-2</v>
      </c>
      <c r="H1007" s="14">
        <f t="shared" ca="1" si="10"/>
        <v>1395.1183000000001</v>
      </c>
      <c r="I1007" s="14">
        <f ca="1">IF(ROW()=2, Table1[[#This Row],[Netto loon]], INDIRECT(ADDRESS(ROW()-1,COLUMN(F:F))))</f>
        <v>16485.881699999998</v>
      </c>
      <c r="J1007" s="6">
        <f ca="1">IF(ROW()=2, 0, Table1[[#This Row],[Belastbaar loon]]-INDIRECT(ADDRESS(ROW()-1,COLUMN(A:A))))</f>
        <v>10</v>
      </c>
      <c r="K1007" s="6">
        <f ca="1">Table1[[#This Row],[Netto loon]]-Table1[[#This Row],[Netto vorige schijf]]</f>
        <v>9.1462000000028638</v>
      </c>
      <c r="L1007" s="2">
        <f ca="1">(Table1[[#This Row],[Bruto tov vorige schijf]]-Table1[[#This Row],[Netto tov vorige schijf]])/MAX(Table1[[#This Row],[Bruto tov vorige schijf]],1)</f>
        <v>8.5379999999713616E-2</v>
      </c>
    </row>
    <row r="1008" spans="1:12" x14ac:dyDescent="0.25">
      <c r="A1008" s="14">
        <v>17901</v>
      </c>
      <c r="B1008" s="6">
        <f>LoonHeffing2020(Table1[[#This Row],[Belastbaar loon]])</f>
        <v>6686.0235000000002</v>
      </c>
      <c r="C1008" s="6">
        <f>AlgemeneHeffingsKorting2020(Table1[[#This Row],[Belastbaar loon]])</f>
        <v>2711</v>
      </c>
      <c r="D1008" s="14">
        <f>ArbeidsKorting2020(Table1[[#This Row],[Belastbaar loon]])</f>
        <v>2578.1976</v>
      </c>
      <c r="E1008" s="14">
        <f>MAX(Table1[[#This Row],[Loonheffing]]-Table1[[#This Row],[Algemene Heffingskorting]]-Table1[[#This Row],[Arbeidskorting]],0)</f>
        <v>1396.8259000000003</v>
      </c>
      <c r="F1008" s="6">
        <f>Table1[[#This Row],[Belastbaar loon]]-Table1[[#This Row],[Belasting]]</f>
        <v>16504.1741</v>
      </c>
      <c r="G1008" s="2">
        <f>(Table1[[#This Row],[Belastbaar loon]]-Table1[[#This Row],[Netto loon]])/Table1[[#This Row],[Belastbaar loon]]</f>
        <v>7.8030607228646437E-2</v>
      </c>
      <c r="H1008" s="14">
        <f t="shared" ca="1" si="10"/>
        <v>1395.9721</v>
      </c>
      <c r="I1008" s="14">
        <f ca="1">IF(ROW()=2, Table1[[#This Row],[Netto loon]], INDIRECT(ADDRESS(ROW()-1,COLUMN(F:F))))</f>
        <v>16495.027900000001</v>
      </c>
      <c r="J1008" s="6">
        <f ca="1">IF(ROW()=2, 0, Table1[[#This Row],[Belastbaar loon]]-INDIRECT(ADDRESS(ROW()-1,COLUMN(A:A))))</f>
        <v>10</v>
      </c>
      <c r="K1008" s="6">
        <f ca="1">Table1[[#This Row],[Netto loon]]-Table1[[#This Row],[Netto vorige schijf]]</f>
        <v>9.1461999999992258</v>
      </c>
      <c r="L1008" s="2">
        <f ca="1">(Table1[[#This Row],[Bruto tov vorige schijf]]-Table1[[#This Row],[Netto tov vorige schijf]])/MAX(Table1[[#This Row],[Bruto tov vorige schijf]],1)</f>
        <v>8.5380000000077422E-2</v>
      </c>
    </row>
    <row r="1009" spans="1:12" x14ac:dyDescent="0.25">
      <c r="A1009" s="14">
        <v>17911</v>
      </c>
      <c r="B1009" s="6">
        <f>LoonHeffing2020(Table1[[#This Row],[Belastbaar loon]])</f>
        <v>6689.7584999999999</v>
      </c>
      <c r="C1009" s="6">
        <f>AlgemeneHeffingsKorting2020(Table1[[#This Row],[Belastbaar loon]])</f>
        <v>2711</v>
      </c>
      <c r="D1009" s="14">
        <f>ArbeidsKorting2020(Table1[[#This Row],[Belastbaar loon]])</f>
        <v>2581.0787999999998</v>
      </c>
      <c r="E1009" s="14">
        <f>MAX(Table1[[#This Row],[Loonheffing]]-Table1[[#This Row],[Algemene Heffingskorting]]-Table1[[#This Row],[Arbeidskorting]],0)</f>
        <v>1397.6797000000001</v>
      </c>
      <c r="F1009" s="6">
        <f>Table1[[#This Row],[Belastbaar loon]]-Table1[[#This Row],[Belasting]]</f>
        <v>16513.320299999999</v>
      </c>
      <c r="G1009" s="2">
        <f>(Table1[[#This Row],[Belastbaar loon]]-Table1[[#This Row],[Netto loon]])/Table1[[#This Row],[Belastbaar loon]]</f>
        <v>7.8034710513092548E-2</v>
      </c>
      <c r="H1009" s="14">
        <f t="shared" ca="1" si="10"/>
        <v>1396.8259000000003</v>
      </c>
      <c r="I1009" s="14">
        <f ca="1">IF(ROW()=2, Table1[[#This Row],[Netto loon]], INDIRECT(ADDRESS(ROW()-1,COLUMN(F:F))))</f>
        <v>16504.1741</v>
      </c>
      <c r="J1009" s="6">
        <f ca="1">IF(ROW()=2, 0, Table1[[#This Row],[Belastbaar loon]]-INDIRECT(ADDRESS(ROW()-1,COLUMN(A:A))))</f>
        <v>10</v>
      </c>
      <c r="K1009" s="6">
        <f ca="1">Table1[[#This Row],[Netto loon]]-Table1[[#This Row],[Netto vorige schijf]]</f>
        <v>9.1461999999992258</v>
      </c>
      <c r="L1009" s="2">
        <f ca="1">(Table1[[#This Row],[Bruto tov vorige schijf]]-Table1[[#This Row],[Netto tov vorige schijf]])/MAX(Table1[[#This Row],[Bruto tov vorige schijf]],1)</f>
        <v>8.5380000000077422E-2</v>
      </c>
    </row>
    <row r="1010" spans="1:12" x14ac:dyDescent="0.25">
      <c r="A1010" s="14">
        <v>17921</v>
      </c>
      <c r="B1010" s="6">
        <f>LoonHeffing2020(Table1[[#This Row],[Belastbaar loon]])</f>
        <v>6693.4934999999996</v>
      </c>
      <c r="C1010" s="6">
        <f>AlgemeneHeffingsKorting2020(Table1[[#This Row],[Belastbaar loon]])</f>
        <v>2711</v>
      </c>
      <c r="D1010" s="14">
        <f>ArbeidsKorting2020(Table1[[#This Row],[Belastbaar loon]])</f>
        <v>2583.96</v>
      </c>
      <c r="E1010" s="14">
        <f>MAX(Table1[[#This Row],[Loonheffing]]-Table1[[#This Row],[Algemene Heffingskorting]]-Table1[[#This Row],[Arbeidskorting]],0)</f>
        <v>1398.5334999999995</v>
      </c>
      <c r="F1010" s="6">
        <f>Table1[[#This Row],[Belastbaar loon]]-Table1[[#This Row],[Belasting]]</f>
        <v>16522.466500000002</v>
      </c>
      <c r="G1010" s="2">
        <f>(Table1[[#This Row],[Belastbaar loon]]-Table1[[#This Row],[Netto loon]])/Table1[[#This Row],[Belastbaar loon]]</f>
        <v>7.8038809218235458E-2</v>
      </c>
      <c r="H1010" s="14">
        <f t="shared" ca="1" si="10"/>
        <v>1397.6797000000001</v>
      </c>
      <c r="I1010" s="14">
        <f ca="1">IF(ROW()=2, Table1[[#This Row],[Netto loon]], INDIRECT(ADDRESS(ROW()-1,COLUMN(F:F))))</f>
        <v>16513.320299999999</v>
      </c>
      <c r="J1010" s="6">
        <f ca="1">IF(ROW()=2, 0, Table1[[#This Row],[Belastbaar loon]]-INDIRECT(ADDRESS(ROW()-1,COLUMN(A:A))))</f>
        <v>10</v>
      </c>
      <c r="K1010" s="6">
        <f ca="1">Table1[[#This Row],[Netto loon]]-Table1[[#This Row],[Netto vorige schijf]]</f>
        <v>9.1462000000028638</v>
      </c>
      <c r="L1010" s="2">
        <f ca="1">(Table1[[#This Row],[Bruto tov vorige schijf]]-Table1[[#This Row],[Netto tov vorige schijf]])/MAX(Table1[[#This Row],[Bruto tov vorige schijf]],1)</f>
        <v>8.5379999999713616E-2</v>
      </c>
    </row>
    <row r="1011" spans="1:12" x14ac:dyDescent="0.25">
      <c r="A1011" s="14">
        <v>17931</v>
      </c>
      <c r="B1011" s="6">
        <f>LoonHeffing2020(Table1[[#This Row],[Belastbaar loon]])</f>
        <v>6697.2285000000002</v>
      </c>
      <c r="C1011" s="6">
        <f>AlgemeneHeffingsKorting2020(Table1[[#This Row],[Belastbaar loon]])</f>
        <v>2711</v>
      </c>
      <c r="D1011" s="14">
        <f>ArbeidsKorting2020(Table1[[#This Row],[Belastbaar loon]])</f>
        <v>2586.8411999999998</v>
      </c>
      <c r="E1011" s="14">
        <f>MAX(Table1[[#This Row],[Loonheffing]]-Table1[[#This Row],[Algemene Heffingskorting]]-Table1[[#This Row],[Arbeidskorting]],0)</f>
        <v>1399.3873000000003</v>
      </c>
      <c r="F1011" s="6">
        <f>Table1[[#This Row],[Belastbaar loon]]-Table1[[#This Row],[Belasting]]</f>
        <v>16531.612699999998</v>
      </c>
      <c r="G1011" s="2">
        <f>(Table1[[#This Row],[Belastbaar loon]]-Table1[[#This Row],[Netto loon]])/Table1[[#This Row],[Belastbaar loon]]</f>
        <v>7.8042903351737331E-2</v>
      </c>
      <c r="H1011" s="14">
        <f t="shared" ca="1" si="10"/>
        <v>1398.5334999999995</v>
      </c>
      <c r="I1011" s="14">
        <f ca="1">IF(ROW()=2, Table1[[#This Row],[Netto loon]], INDIRECT(ADDRESS(ROW()-1,COLUMN(F:F))))</f>
        <v>16522.466500000002</v>
      </c>
      <c r="J1011" s="6">
        <f ca="1">IF(ROW()=2, 0, Table1[[#This Row],[Belastbaar loon]]-INDIRECT(ADDRESS(ROW()-1,COLUMN(A:A))))</f>
        <v>10</v>
      </c>
      <c r="K1011" s="6">
        <f ca="1">Table1[[#This Row],[Netto loon]]-Table1[[#This Row],[Netto vorige schijf]]</f>
        <v>9.1461999999955879</v>
      </c>
      <c r="L1011" s="2">
        <f ca="1">(Table1[[#This Row],[Bruto tov vorige schijf]]-Table1[[#This Row],[Netto tov vorige schijf]])/MAX(Table1[[#This Row],[Bruto tov vorige schijf]],1)</f>
        <v>8.5380000000441214E-2</v>
      </c>
    </row>
    <row r="1012" spans="1:12" x14ac:dyDescent="0.25">
      <c r="A1012" s="14">
        <v>17941</v>
      </c>
      <c r="B1012" s="6">
        <f>LoonHeffing2020(Table1[[#This Row],[Belastbaar loon]])</f>
        <v>6700.9634999999998</v>
      </c>
      <c r="C1012" s="6">
        <f>AlgemeneHeffingsKorting2020(Table1[[#This Row],[Belastbaar loon]])</f>
        <v>2711</v>
      </c>
      <c r="D1012" s="14">
        <f>ArbeidsKorting2020(Table1[[#This Row],[Belastbaar loon]])</f>
        <v>2589.7224000000001</v>
      </c>
      <c r="E1012" s="14">
        <f>MAX(Table1[[#This Row],[Loonheffing]]-Table1[[#This Row],[Algemene Heffingskorting]]-Table1[[#This Row],[Arbeidskorting]],0)</f>
        <v>1400.2410999999997</v>
      </c>
      <c r="F1012" s="6">
        <f>Table1[[#This Row],[Belastbaar loon]]-Table1[[#This Row],[Belasting]]</f>
        <v>16540.758900000001</v>
      </c>
      <c r="G1012" s="2">
        <f>(Table1[[#This Row],[Belastbaar loon]]-Table1[[#This Row],[Netto loon]])/Table1[[#This Row],[Belastbaar loon]]</f>
        <v>7.8046992921241815E-2</v>
      </c>
      <c r="H1012" s="14">
        <f t="shared" ca="1" si="10"/>
        <v>1399.3873000000003</v>
      </c>
      <c r="I1012" s="14">
        <f ca="1">IF(ROW()=2, Table1[[#This Row],[Netto loon]], INDIRECT(ADDRESS(ROW()-1,COLUMN(F:F))))</f>
        <v>16531.612699999998</v>
      </c>
      <c r="J1012" s="6">
        <f ca="1">IF(ROW()=2, 0, Table1[[#This Row],[Belastbaar loon]]-INDIRECT(ADDRESS(ROW()-1,COLUMN(A:A))))</f>
        <v>10</v>
      </c>
      <c r="K1012" s="6">
        <f ca="1">Table1[[#This Row],[Netto loon]]-Table1[[#This Row],[Netto vorige schijf]]</f>
        <v>9.1462000000028638</v>
      </c>
      <c r="L1012" s="2">
        <f ca="1">(Table1[[#This Row],[Bruto tov vorige schijf]]-Table1[[#This Row],[Netto tov vorige schijf]])/MAX(Table1[[#This Row],[Bruto tov vorige schijf]],1)</f>
        <v>8.5379999999713616E-2</v>
      </c>
    </row>
    <row r="1013" spans="1:12" x14ac:dyDescent="0.25">
      <c r="A1013" s="14">
        <v>17951</v>
      </c>
      <c r="B1013" s="6">
        <f>LoonHeffing2020(Table1[[#This Row],[Belastbaar loon]])</f>
        <v>6704.6985000000004</v>
      </c>
      <c r="C1013" s="6">
        <f>AlgemeneHeffingsKorting2020(Table1[[#This Row],[Belastbaar loon]])</f>
        <v>2711</v>
      </c>
      <c r="D1013" s="14">
        <f>ArbeidsKorting2020(Table1[[#This Row],[Belastbaar loon]])</f>
        <v>2592.6035999999999</v>
      </c>
      <c r="E1013" s="14">
        <f>MAX(Table1[[#This Row],[Loonheffing]]-Table1[[#This Row],[Algemene Heffingskorting]]-Table1[[#This Row],[Arbeidskorting]],0)</f>
        <v>1401.0949000000005</v>
      </c>
      <c r="F1013" s="6">
        <f>Table1[[#This Row],[Belastbaar loon]]-Table1[[#This Row],[Belasting]]</f>
        <v>16549.9051</v>
      </c>
      <c r="G1013" s="2">
        <f>(Table1[[#This Row],[Belastbaar loon]]-Table1[[#This Row],[Netto loon]])/Table1[[#This Row],[Belastbaar loon]]</f>
        <v>7.805107793437692E-2</v>
      </c>
      <c r="H1013" s="14">
        <f t="shared" ca="1" si="10"/>
        <v>1400.2410999999997</v>
      </c>
      <c r="I1013" s="14">
        <f ca="1">IF(ROW()=2, Table1[[#This Row],[Netto loon]], INDIRECT(ADDRESS(ROW()-1,COLUMN(F:F))))</f>
        <v>16540.758900000001</v>
      </c>
      <c r="J1013" s="6">
        <f ca="1">IF(ROW()=2, 0, Table1[[#This Row],[Belastbaar loon]]-INDIRECT(ADDRESS(ROW()-1,COLUMN(A:A))))</f>
        <v>10</v>
      </c>
      <c r="K1013" s="6">
        <f ca="1">Table1[[#This Row],[Netto loon]]-Table1[[#This Row],[Netto vorige schijf]]</f>
        <v>9.1461999999992258</v>
      </c>
      <c r="L1013" s="2">
        <f ca="1">(Table1[[#This Row],[Bruto tov vorige schijf]]-Table1[[#This Row],[Netto tov vorige schijf]])/MAX(Table1[[#This Row],[Bruto tov vorige schijf]],1)</f>
        <v>8.5380000000077422E-2</v>
      </c>
    </row>
    <row r="1014" spans="1:12" x14ac:dyDescent="0.25">
      <c r="A1014" s="14">
        <v>17961</v>
      </c>
      <c r="B1014" s="6">
        <f>LoonHeffing2020(Table1[[#This Row],[Belastbaar loon]])</f>
        <v>6708.4335000000001</v>
      </c>
      <c r="C1014" s="6">
        <f>AlgemeneHeffingsKorting2020(Table1[[#This Row],[Belastbaar loon]])</f>
        <v>2711</v>
      </c>
      <c r="D1014" s="14">
        <f>ArbeidsKorting2020(Table1[[#This Row],[Belastbaar loon]])</f>
        <v>2595.4847999999997</v>
      </c>
      <c r="E1014" s="14">
        <f>MAX(Table1[[#This Row],[Loonheffing]]-Table1[[#This Row],[Algemene Heffingskorting]]-Table1[[#This Row],[Arbeidskorting]],0)</f>
        <v>1401.9487000000004</v>
      </c>
      <c r="F1014" s="6">
        <f>Table1[[#This Row],[Belastbaar loon]]-Table1[[#This Row],[Belasting]]</f>
        <v>16559.051299999999</v>
      </c>
      <c r="G1014" s="2">
        <f>(Table1[[#This Row],[Belastbaar loon]]-Table1[[#This Row],[Netto loon]])/Table1[[#This Row],[Belastbaar loon]]</f>
        <v>7.8055158398752905E-2</v>
      </c>
      <c r="H1014" s="14">
        <f t="shared" ca="1" si="10"/>
        <v>1401.0949000000005</v>
      </c>
      <c r="I1014" s="14">
        <f ca="1">IF(ROW()=2, Table1[[#This Row],[Netto loon]], INDIRECT(ADDRESS(ROW()-1,COLUMN(F:F))))</f>
        <v>16549.9051</v>
      </c>
      <c r="J1014" s="6">
        <f ca="1">IF(ROW()=2, 0, Table1[[#This Row],[Belastbaar loon]]-INDIRECT(ADDRESS(ROW()-1,COLUMN(A:A))))</f>
        <v>10</v>
      </c>
      <c r="K1014" s="6">
        <f ca="1">Table1[[#This Row],[Netto loon]]-Table1[[#This Row],[Netto vorige schijf]]</f>
        <v>9.1461999999992258</v>
      </c>
      <c r="L1014" s="2">
        <f ca="1">(Table1[[#This Row],[Bruto tov vorige schijf]]-Table1[[#This Row],[Netto tov vorige schijf]])/MAX(Table1[[#This Row],[Bruto tov vorige schijf]],1)</f>
        <v>8.5380000000077422E-2</v>
      </c>
    </row>
    <row r="1015" spans="1:12" x14ac:dyDescent="0.25">
      <c r="A1015" s="14">
        <v>17971</v>
      </c>
      <c r="B1015" s="6">
        <f>LoonHeffing2020(Table1[[#This Row],[Belastbaar loon]])</f>
        <v>6712.1684999999998</v>
      </c>
      <c r="C1015" s="6">
        <f>AlgemeneHeffingsKorting2020(Table1[[#This Row],[Belastbaar loon]])</f>
        <v>2711</v>
      </c>
      <c r="D1015" s="14">
        <f>ArbeidsKorting2020(Table1[[#This Row],[Belastbaar loon]])</f>
        <v>2598.366</v>
      </c>
      <c r="E1015" s="14">
        <f>MAX(Table1[[#This Row],[Loonheffing]]-Table1[[#This Row],[Algemene Heffingskorting]]-Table1[[#This Row],[Arbeidskorting]],0)</f>
        <v>1402.8024999999998</v>
      </c>
      <c r="F1015" s="6">
        <f>Table1[[#This Row],[Belastbaar loon]]-Table1[[#This Row],[Belasting]]</f>
        <v>16568.197500000002</v>
      </c>
      <c r="G1015" s="2">
        <f>(Table1[[#This Row],[Belastbaar loon]]-Table1[[#This Row],[Netto loon]])/Table1[[#This Row],[Belastbaar loon]]</f>
        <v>7.8059234321963045E-2</v>
      </c>
      <c r="H1015" s="14">
        <f t="shared" ca="1" si="10"/>
        <v>1401.9487000000004</v>
      </c>
      <c r="I1015" s="14">
        <f ca="1">IF(ROW()=2, Table1[[#This Row],[Netto loon]], INDIRECT(ADDRESS(ROW()-1,COLUMN(F:F))))</f>
        <v>16559.051299999999</v>
      </c>
      <c r="J1015" s="6">
        <f ca="1">IF(ROW()=2, 0, Table1[[#This Row],[Belastbaar loon]]-INDIRECT(ADDRESS(ROW()-1,COLUMN(A:A))))</f>
        <v>10</v>
      </c>
      <c r="K1015" s="6">
        <f ca="1">Table1[[#This Row],[Netto loon]]-Table1[[#This Row],[Netto vorige schijf]]</f>
        <v>9.1462000000028638</v>
      </c>
      <c r="L1015" s="2">
        <f ca="1">(Table1[[#This Row],[Bruto tov vorige schijf]]-Table1[[#This Row],[Netto tov vorige schijf]])/MAX(Table1[[#This Row],[Bruto tov vorige schijf]],1)</f>
        <v>8.5379999999713616E-2</v>
      </c>
    </row>
    <row r="1016" spans="1:12" x14ac:dyDescent="0.25">
      <c r="A1016" s="14">
        <v>17981</v>
      </c>
      <c r="B1016" s="6">
        <f>LoonHeffing2020(Table1[[#This Row],[Belastbaar loon]])</f>
        <v>6715.9035000000003</v>
      </c>
      <c r="C1016" s="6">
        <f>AlgemeneHeffingsKorting2020(Table1[[#This Row],[Belastbaar loon]])</f>
        <v>2711</v>
      </c>
      <c r="D1016" s="14">
        <f>ArbeidsKorting2020(Table1[[#This Row],[Belastbaar loon]])</f>
        <v>2601.2471999999998</v>
      </c>
      <c r="E1016" s="14">
        <f>MAX(Table1[[#This Row],[Loonheffing]]-Table1[[#This Row],[Algemene Heffingskorting]]-Table1[[#This Row],[Arbeidskorting]],0)</f>
        <v>1403.6563000000006</v>
      </c>
      <c r="F1016" s="6">
        <f>Table1[[#This Row],[Belastbaar loon]]-Table1[[#This Row],[Belasting]]</f>
        <v>16577.343699999998</v>
      </c>
      <c r="G1016" s="2">
        <f>(Table1[[#This Row],[Belastbaar loon]]-Table1[[#This Row],[Netto loon]])/Table1[[#This Row],[Belastbaar loon]]</f>
        <v>7.8063305711584582E-2</v>
      </c>
      <c r="H1016" s="14">
        <f t="shared" ca="1" si="10"/>
        <v>1402.8024999999998</v>
      </c>
      <c r="I1016" s="14">
        <f ca="1">IF(ROW()=2, Table1[[#This Row],[Netto loon]], INDIRECT(ADDRESS(ROW()-1,COLUMN(F:F))))</f>
        <v>16568.197500000002</v>
      </c>
      <c r="J1016" s="6">
        <f ca="1">IF(ROW()=2, 0, Table1[[#This Row],[Belastbaar loon]]-INDIRECT(ADDRESS(ROW()-1,COLUMN(A:A))))</f>
        <v>10</v>
      </c>
      <c r="K1016" s="6">
        <f ca="1">Table1[[#This Row],[Netto loon]]-Table1[[#This Row],[Netto vorige schijf]]</f>
        <v>9.1461999999955879</v>
      </c>
      <c r="L1016" s="2">
        <f ca="1">(Table1[[#This Row],[Bruto tov vorige schijf]]-Table1[[#This Row],[Netto tov vorige schijf]])/MAX(Table1[[#This Row],[Bruto tov vorige schijf]],1)</f>
        <v>8.5380000000441214E-2</v>
      </c>
    </row>
    <row r="1017" spans="1:12" x14ac:dyDescent="0.25">
      <c r="A1017" s="14">
        <v>17991</v>
      </c>
      <c r="B1017" s="6">
        <f>LoonHeffing2020(Table1[[#This Row],[Belastbaar loon]])</f>
        <v>6719.6385</v>
      </c>
      <c r="C1017" s="6">
        <f>AlgemeneHeffingsKorting2020(Table1[[#This Row],[Belastbaar loon]])</f>
        <v>2711</v>
      </c>
      <c r="D1017" s="14">
        <f>ArbeidsKorting2020(Table1[[#This Row],[Belastbaar loon]])</f>
        <v>2604.1284000000001</v>
      </c>
      <c r="E1017" s="14">
        <f>MAX(Table1[[#This Row],[Loonheffing]]-Table1[[#This Row],[Algemene Heffingskorting]]-Table1[[#This Row],[Arbeidskorting]],0)</f>
        <v>1404.5101</v>
      </c>
      <c r="F1017" s="6">
        <f>Table1[[#This Row],[Belastbaar loon]]-Table1[[#This Row],[Belasting]]</f>
        <v>16586.4899</v>
      </c>
      <c r="G1017" s="2">
        <f>(Table1[[#This Row],[Belastbaar loon]]-Table1[[#This Row],[Netto loon]])/Table1[[#This Row],[Belastbaar loon]]</f>
        <v>7.8067372575176444E-2</v>
      </c>
      <c r="H1017" s="14">
        <f t="shared" ca="1" si="10"/>
        <v>1403.6563000000006</v>
      </c>
      <c r="I1017" s="14">
        <f ca="1">IF(ROW()=2, Table1[[#This Row],[Netto loon]], INDIRECT(ADDRESS(ROW()-1,COLUMN(F:F))))</f>
        <v>16577.343699999998</v>
      </c>
      <c r="J1017" s="6">
        <f ca="1">IF(ROW()=2, 0, Table1[[#This Row],[Belastbaar loon]]-INDIRECT(ADDRESS(ROW()-1,COLUMN(A:A))))</f>
        <v>10</v>
      </c>
      <c r="K1017" s="6">
        <f ca="1">Table1[[#This Row],[Netto loon]]-Table1[[#This Row],[Netto vorige schijf]]</f>
        <v>9.1462000000028638</v>
      </c>
      <c r="L1017" s="2">
        <f ca="1">(Table1[[#This Row],[Bruto tov vorige schijf]]-Table1[[#This Row],[Netto tov vorige schijf]])/MAX(Table1[[#This Row],[Bruto tov vorige schijf]],1)</f>
        <v>8.5379999999713616E-2</v>
      </c>
    </row>
    <row r="1018" spans="1:12" x14ac:dyDescent="0.25">
      <c r="A1018" s="14">
        <v>18001</v>
      </c>
      <c r="B1018" s="6">
        <f>LoonHeffing2020(Table1[[#This Row],[Belastbaar loon]])</f>
        <v>6723.3734999999997</v>
      </c>
      <c r="C1018" s="6">
        <f>AlgemeneHeffingsKorting2020(Table1[[#This Row],[Belastbaar loon]])</f>
        <v>2711</v>
      </c>
      <c r="D1018" s="14">
        <f>ArbeidsKorting2020(Table1[[#This Row],[Belastbaar loon]])</f>
        <v>2607.0095999999999</v>
      </c>
      <c r="E1018" s="14">
        <f>MAX(Table1[[#This Row],[Loonheffing]]-Table1[[#This Row],[Algemene Heffingskorting]]-Table1[[#This Row],[Arbeidskorting]],0)</f>
        <v>1405.3638999999998</v>
      </c>
      <c r="F1018" s="6">
        <f>Table1[[#This Row],[Belastbaar loon]]-Table1[[#This Row],[Belasting]]</f>
        <v>16595.6361</v>
      </c>
      <c r="G1018" s="2">
        <f>(Table1[[#This Row],[Belastbaar loon]]-Table1[[#This Row],[Netto loon]])/Table1[[#This Row],[Belastbaar loon]]</f>
        <v>7.8071434920282221E-2</v>
      </c>
      <c r="H1018" s="14">
        <f t="shared" ca="1" si="10"/>
        <v>1404.5101</v>
      </c>
      <c r="I1018" s="14">
        <f ca="1">IF(ROW()=2, Table1[[#This Row],[Netto loon]], INDIRECT(ADDRESS(ROW()-1,COLUMN(F:F))))</f>
        <v>16586.4899</v>
      </c>
      <c r="J1018" s="6">
        <f ca="1">IF(ROW()=2, 0, Table1[[#This Row],[Belastbaar loon]]-INDIRECT(ADDRESS(ROW()-1,COLUMN(A:A))))</f>
        <v>10</v>
      </c>
      <c r="K1018" s="6">
        <f ca="1">Table1[[#This Row],[Netto loon]]-Table1[[#This Row],[Netto vorige schijf]]</f>
        <v>9.1461999999992258</v>
      </c>
      <c r="L1018" s="2">
        <f ca="1">(Table1[[#This Row],[Bruto tov vorige schijf]]-Table1[[#This Row],[Netto tov vorige schijf]])/MAX(Table1[[#This Row],[Bruto tov vorige schijf]],1)</f>
        <v>8.5380000000077422E-2</v>
      </c>
    </row>
    <row r="1019" spans="1:12" x14ac:dyDescent="0.25">
      <c r="A1019" s="14">
        <v>18011</v>
      </c>
      <c r="B1019" s="6">
        <f>LoonHeffing2020(Table1[[#This Row],[Belastbaar loon]])</f>
        <v>6727.1085000000003</v>
      </c>
      <c r="C1019" s="6">
        <f>AlgemeneHeffingsKorting2020(Table1[[#This Row],[Belastbaar loon]])</f>
        <v>2711</v>
      </c>
      <c r="D1019" s="14">
        <f>ArbeidsKorting2020(Table1[[#This Row],[Belastbaar loon]])</f>
        <v>2609.8907999999997</v>
      </c>
      <c r="E1019" s="14">
        <f>MAX(Table1[[#This Row],[Loonheffing]]-Table1[[#This Row],[Algemene Heffingskorting]]-Table1[[#This Row],[Arbeidskorting]],0)</f>
        <v>1406.2177000000006</v>
      </c>
      <c r="F1019" s="6">
        <f>Table1[[#This Row],[Belastbaar loon]]-Table1[[#This Row],[Belasting]]</f>
        <v>16604.782299999999</v>
      </c>
      <c r="G1019" s="2">
        <f>(Table1[[#This Row],[Belastbaar loon]]-Table1[[#This Row],[Netto loon]])/Table1[[#This Row],[Belastbaar loon]]</f>
        <v>7.8075492754427905E-2</v>
      </c>
      <c r="H1019" s="14">
        <f t="shared" ca="1" si="10"/>
        <v>1405.3638999999998</v>
      </c>
      <c r="I1019" s="14">
        <f ca="1">IF(ROW()=2, Table1[[#This Row],[Netto loon]], INDIRECT(ADDRESS(ROW()-1,COLUMN(F:F))))</f>
        <v>16595.6361</v>
      </c>
      <c r="J1019" s="6">
        <f ca="1">IF(ROW()=2, 0, Table1[[#This Row],[Belastbaar loon]]-INDIRECT(ADDRESS(ROW()-1,COLUMN(A:A))))</f>
        <v>10</v>
      </c>
      <c r="K1019" s="6">
        <f ca="1">Table1[[#This Row],[Netto loon]]-Table1[[#This Row],[Netto vorige schijf]]</f>
        <v>9.1461999999992258</v>
      </c>
      <c r="L1019" s="2">
        <f ca="1">(Table1[[#This Row],[Bruto tov vorige schijf]]-Table1[[#This Row],[Netto tov vorige schijf]])/MAX(Table1[[#This Row],[Bruto tov vorige schijf]],1)</f>
        <v>8.5380000000077422E-2</v>
      </c>
    </row>
    <row r="1020" spans="1:12" x14ac:dyDescent="0.25">
      <c r="A1020" s="14">
        <v>18021</v>
      </c>
      <c r="B1020" s="6">
        <f>LoonHeffing2020(Table1[[#This Row],[Belastbaar loon]])</f>
        <v>6730.8434999999999</v>
      </c>
      <c r="C1020" s="6">
        <f>AlgemeneHeffingsKorting2020(Table1[[#This Row],[Belastbaar loon]])</f>
        <v>2711</v>
      </c>
      <c r="D1020" s="14">
        <f>ArbeidsKorting2020(Table1[[#This Row],[Belastbaar loon]])</f>
        <v>2612.7719999999999</v>
      </c>
      <c r="E1020" s="14">
        <f>MAX(Table1[[#This Row],[Loonheffing]]-Table1[[#This Row],[Algemene Heffingskorting]]-Table1[[#This Row],[Arbeidskorting]],0)</f>
        <v>1407.0715</v>
      </c>
      <c r="F1020" s="6">
        <f>Table1[[#This Row],[Belastbaar loon]]-Table1[[#This Row],[Belasting]]</f>
        <v>16613.928500000002</v>
      </c>
      <c r="G1020" s="2">
        <f>(Table1[[#This Row],[Belastbaar loon]]-Table1[[#This Row],[Netto loon]])/Table1[[#This Row],[Belastbaar loon]]</f>
        <v>7.8079546085122811E-2</v>
      </c>
      <c r="H1020" s="14">
        <f t="shared" ca="1" si="10"/>
        <v>1406.2177000000006</v>
      </c>
      <c r="I1020" s="14">
        <f ca="1">IF(ROW()=2, Table1[[#This Row],[Netto loon]], INDIRECT(ADDRESS(ROW()-1,COLUMN(F:F))))</f>
        <v>16604.782299999999</v>
      </c>
      <c r="J1020" s="6">
        <f ca="1">IF(ROW()=2, 0, Table1[[#This Row],[Belastbaar loon]]-INDIRECT(ADDRESS(ROW()-1,COLUMN(A:A))))</f>
        <v>10</v>
      </c>
      <c r="K1020" s="6">
        <f ca="1">Table1[[#This Row],[Netto loon]]-Table1[[#This Row],[Netto vorige schijf]]</f>
        <v>9.1462000000028638</v>
      </c>
      <c r="L1020" s="2">
        <f ca="1">(Table1[[#This Row],[Bruto tov vorige schijf]]-Table1[[#This Row],[Netto tov vorige schijf]])/MAX(Table1[[#This Row],[Bruto tov vorige schijf]],1)</f>
        <v>8.5379999999713616E-2</v>
      </c>
    </row>
    <row r="1021" spans="1:12" x14ac:dyDescent="0.25">
      <c r="A1021" s="14">
        <v>18031</v>
      </c>
      <c r="B1021" s="6">
        <f>LoonHeffing2020(Table1[[#This Row],[Belastbaar loon]])</f>
        <v>6734.5784999999996</v>
      </c>
      <c r="C1021" s="6">
        <f>AlgemeneHeffingsKorting2020(Table1[[#This Row],[Belastbaar loon]])</f>
        <v>2711</v>
      </c>
      <c r="D1021" s="14">
        <f>ArbeidsKorting2020(Table1[[#This Row],[Belastbaar loon]])</f>
        <v>2615.6531999999997</v>
      </c>
      <c r="E1021" s="14">
        <f>MAX(Table1[[#This Row],[Loonheffing]]-Table1[[#This Row],[Algemene Heffingskorting]]-Table1[[#This Row],[Arbeidskorting]],0)</f>
        <v>1407.9252999999999</v>
      </c>
      <c r="F1021" s="6">
        <f>Table1[[#This Row],[Belastbaar loon]]-Table1[[#This Row],[Belasting]]</f>
        <v>16623.074700000001</v>
      </c>
      <c r="G1021" s="2">
        <f>(Table1[[#This Row],[Belastbaar loon]]-Table1[[#This Row],[Netto loon]])/Table1[[#This Row],[Belastbaar loon]]</f>
        <v>7.808359491986018E-2</v>
      </c>
      <c r="H1021" s="14">
        <f t="shared" ca="1" si="10"/>
        <v>1407.0715</v>
      </c>
      <c r="I1021" s="14">
        <f ca="1">IF(ROW()=2, Table1[[#This Row],[Netto loon]], INDIRECT(ADDRESS(ROW()-1,COLUMN(F:F))))</f>
        <v>16613.928500000002</v>
      </c>
      <c r="J1021" s="6">
        <f ca="1">IF(ROW()=2, 0, Table1[[#This Row],[Belastbaar loon]]-INDIRECT(ADDRESS(ROW()-1,COLUMN(A:A))))</f>
        <v>10</v>
      </c>
      <c r="K1021" s="6">
        <f ca="1">Table1[[#This Row],[Netto loon]]-Table1[[#This Row],[Netto vorige schijf]]</f>
        <v>9.1461999999992258</v>
      </c>
      <c r="L1021" s="2">
        <f ca="1">(Table1[[#This Row],[Bruto tov vorige schijf]]-Table1[[#This Row],[Netto tov vorige schijf]])/MAX(Table1[[#This Row],[Bruto tov vorige schijf]],1)</f>
        <v>8.5380000000077422E-2</v>
      </c>
    </row>
    <row r="1022" spans="1:12" x14ac:dyDescent="0.25">
      <c r="A1022" s="14">
        <v>18041</v>
      </c>
      <c r="B1022" s="6">
        <f>LoonHeffing2020(Table1[[#This Row],[Belastbaar loon]])</f>
        <v>6738.3135000000002</v>
      </c>
      <c r="C1022" s="6">
        <f>AlgemeneHeffingsKorting2020(Table1[[#This Row],[Belastbaar loon]])</f>
        <v>2711</v>
      </c>
      <c r="D1022" s="14">
        <f>ArbeidsKorting2020(Table1[[#This Row],[Belastbaar loon]])</f>
        <v>2618.5344</v>
      </c>
      <c r="E1022" s="14">
        <f>MAX(Table1[[#This Row],[Loonheffing]]-Table1[[#This Row],[Algemene Heffingskorting]]-Table1[[#This Row],[Arbeidskorting]],0)</f>
        <v>1408.7791000000002</v>
      </c>
      <c r="F1022" s="6">
        <f>Table1[[#This Row],[Belastbaar loon]]-Table1[[#This Row],[Belasting]]</f>
        <v>16632.2209</v>
      </c>
      <c r="G1022" s="2">
        <f>(Table1[[#This Row],[Belastbaar loon]]-Table1[[#This Row],[Netto loon]])/Table1[[#This Row],[Belastbaar loon]]</f>
        <v>7.808763926611606E-2</v>
      </c>
      <c r="H1022" s="14">
        <f t="shared" ca="1" si="10"/>
        <v>1407.9252999999999</v>
      </c>
      <c r="I1022" s="14">
        <f ca="1">IF(ROW()=2, Table1[[#This Row],[Netto loon]], INDIRECT(ADDRESS(ROW()-1,COLUMN(F:F))))</f>
        <v>16623.074700000001</v>
      </c>
      <c r="J1022" s="6">
        <f ca="1">IF(ROW()=2, 0, Table1[[#This Row],[Belastbaar loon]]-INDIRECT(ADDRESS(ROW()-1,COLUMN(A:A))))</f>
        <v>10</v>
      </c>
      <c r="K1022" s="6">
        <f ca="1">Table1[[#This Row],[Netto loon]]-Table1[[#This Row],[Netto vorige schijf]]</f>
        <v>9.1461999999992258</v>
      </c>
      <c r="L1022" s="2">
        <f ca="1">(Table1[[#This Row],[Bruto tov vorige schijf]]-Table1[[#This Row],[Netto tov vorige schijf]])/MAX(Table1[[#This Row],[Bruto tov vorige schijf]],1)</f>
        <v>8.5380000000077422E-2</v>
      </c>
    </row>
    <row r="1023" spans="1:12" x14ac:dyDescent="0.25">
      <c r="A1023" s="14">
        <v>18051</v>
      </c>
      <c r="B1023" s="6">
        <f>LoonHeffing2020(Table1[[#This Row],[Belastbaar loon]])</f>
        <v>6742.0484999999999</v>
      </c>
      <c r="C1023" s="6">
        <f>AlgemeneHeffingsKorting2020(Table1[[#This Row],[Belastbaar loon]])</f>
        <v>2711</v>
      </c>
      <c r="D1023" s="14">
        <f>ArbeidsKorting2020(Table1[[#This Row],[Belastbaar loon]])</f>
        <v>2621.4155999999998</v>
      </c>
      <c r="E1023" s="14">
        <f>MAX(Table1[[#This Row],[Loonheffing]]-Table1[[#This Row],[Algemene Heffingskorting]]-Table1[[#This Row],[Arbeidskorting]],0)</f>
        <v>1409.6329000000001</v>
      </c>
      <c r="F1023" s="6">
        <f>Table1[[#This Row],[Belastbaar loon]]-Table1[[#This Row],[Belasting]]</f>
        <v>16641.367099999999</v>
      </c>
      <c r="G1023" s="2">
        <f>(Table1[[#This Row],[Belastbaar loon]]-Table1[[#This Row],[Netto loon]])/Table1[[#This Row],[Belastbaar loon]]</f>
        <v>7.8091679131350095E-2</v>
      </c>
      <c r="H1023" s="14">
        <f t="shared" ca="1" si="10"/>
        <v>1408.7791000000002</v>
      </c>
      <c r="I1023" s="14">
        <f ca="1">IF(ROW()=2, Table1[[#This Row],[Netto loon]], INDIRECT(ADDRESS(ROW()-1,COLUMN(F:F))))</f>
        <v>16632.2209</v>
      </c>
      <c r="J1023" s="6">
        <f ca="1">IF(ROW()=2, 0, Table1[[#This Row],[Belastbaar loon]]-INDIRECT(ADDRESS(ROW()-1,COLUMN(A:A))))</f>
        <v>10</v>
      </c>
      <c r="K1023" s="6">
        <f ca="1">Table1[[#This Row],[Netto loon]]-Table1[[#This Row],[Netto vorige schijf]]</f>
        <v>9.1461999999992258</v>
      </c>
      <c r="L1023" s="2">
        <f ca="1">(Table1[[#This Row],[Bruto tov vorige schijf]]-Table1[[#This Row],[Netto tov vorige schijf]])/MAX(Table1[[#This Row],[Bruto tov vorige schijf]],1)</f>
        <v>8.5380000000077422E-2</v>
      </c>
    </row>
    <row r="1024" spans="1:12" x14ac:dyDescent="0.25">
      <c r="A1024" s="14">
        <v>18061</v>
      </c>
      <c r="B1024" s="6">
        <f>LoonHeffing2020(Table1[[#This Row],[Belastbaar loon]])</f>
        <v>6745.7834999999995</v>
      </c>
      <c r="C1024" s="6">
        <f>AlgemeneHeffingsKorting2020(Table1[[#This Row],[Belastbaar loon]])</f>
        <v>2711</v>
      </c>
      <c r="D1024" s="14">
        <f>ArbeidsKorting2020(Table1[[#This Row],[Belastbaar loon]])</f>
        <v>2624.2968000000001</v>
      </c>
      <c r="E1024" s="14">
        <f>MAX(Table1[[#This Row],[Loonheffing]]-Table1[[#This Row],[Algemene Heffingskorting]]-Table1[[#This Row],[Arbeidskorting]],0)</f>
        <v>1410.4866999999995</v>
      </c>
      <c r="F1024" s="6">
        <f>Table1[[#This Row],[Belastbaar loon]]-Table1[[#This Row],[Belasting]]</f>
        <v>16650.513299999999</v>
      </c>
      <c r="G1024" s="2">
        <f>(Table1[[#This Row],[Belastbaar loon]]-Table1[[#This Row],[Netto loon]])/Table1[[#This Row],[Belastbaar loon]]</f>
        <v>7.8095714523005441E-2</v>
      </c>
      <c r="H1024" s="14">
        <f t="shared" ca="1" si="10"/>
        <v>1409.6329000000001</v>
      </c>
      <c r="I1024" s="14">
        <f ca="1">IF(ROW()=2, Table1[[#This Row],[Netto loon]], INDIRECT(ADDRESS(ROW()-1,COLUMN(F:F))))</f>
        <v>16641.367099999999</v>
      </c>
      <c r="J1024" s="6">
        <f ca="1">IF(ROW()=2, 0, Table1[[#This Row],[Belastbaar loon]]-INDIRECT(ADDRESS(ROW()-1,COLUMN(A:A))))</f>
        <v>10</v>
      </c>
      <c r="K1024" s="6">
        <f ca="1">Table1[[#This Row],[Netto loon]]-Table1[[#This Row],[Netto vorige schijf]]</f>
        <v>9.1461999999992258</v>
      </c>
      <c r="L1024" s="2">
        <f ca="1">(Table1[[#This Row],[Bruto tov vorige schijf]]-Table1[[#This Row],[Netto tov vorige schijf]])/MAX(Table1[[#This Row],[Bruto tov vorige schijf]],1)</f>
        <v>8.5380000000077422E-2</v>
      </c>
    </row>
    <row r="1025" spans="1:12" x14ac:dyDescent="0.25">
      <c r="A1025" s="14">
        <v>18071</v>
      </c>
      <c r="B1025" s="6">
        <f>LoonHeffing2020(Table1[[#This Row],[Belastbaar loon]])</f>
        <v>6749.5185000000001</v>
      </c>
      <c r="C1025" s="6">
        <f>AlgemeneHeffingsKorting2020(Table1[[#This Row],[Belastbaar loon]])</f>
        <v>2711</v>
      </c>
      <c r="D1025" s="14">
        <f>ArbeidsKorting2020(Table1[[#This Row],[Belastbaar loon]])</f>
        <v>2627.1779999999999</v>
      </c>
      <c r="E1025" s="14">
        <f>MAX(Table1[[#This Row],[Loonheffing]]-Table1[[#This Row],[Algemene Heffingskorting]]-Table1[[#This Row],[Arbeidskorting]],0)</f>
        <v>1411.3405000000002</v>
      </c>
      <c r="F1025" s="6">
        <f>Table1[[#This Row],[Belastbaar loon]]-Table1[[#This Row],[Belasting]]</f>
        <v>16659.659500000002</v>
      </c>
      <c r="G1025" s="2">
        <f>(Table1[[#This Row],[Belastbaar loon]]-Table1[[#This Row],[Netto loon]])/Table1[[#This Row],[Belastbaar loon]]</f>
        <v>7.8099745448508576E-2</v>
      </c>
      <c r="H1025" s="14">
        <f t="shared" ca="1" si="10"/>
        <v>1410.4866999999995</v>
      </c>
      <c r="I1025" s="14">
        <f ca="1">IF(ROW()=2, Table1[[#This Row],[Netto loon]], INDIRECT(ADDRESS(ROW()-1,COLUMN(F:F))))</f>
        <v>16650.513299999999</v>
      </c>
      <c r="J1025" s="6">
        <f ca="1">IF(ROW()=2, 0, Table1[[#This Row],[Belastbaar loon]]-INDIRECT(ADDRESS(ROW()-1,COLUMN(A:A))))</f>
        <v>10</v>
      </c>
      <c r="K1025" s="6">
        <f ca="1">Table1[[#This Row],[Netto loon]]-Table1[[#This Row],[Netto vorige schijf]]</f>
        <v>9.1462000000028638</v>
      </c>
      <c r="L1025" s="2">
        <f ca="1">(Table1[[#This Row],[Bruto tov vorige schijf]]-Table1[[#This Row],[Netto tov vorige schijf]])/MAX(Table1[[#This Row],[Bruto tov vorige schijf]],1)</f>
        <v>8.5379999999713616E-2</v>
      </c>
    </row>
    <row r="1026" spans="1:12" x14ac:dyDescent="0.25">
      <c r="A1026" s="14">
        <v>18081</v>
      </c>
      <c r="B1026" s="6">
        <f>LoonHeffing2020(Table1[[#This Row],[Belastbaar loon]])</f>
        <v>6753.2534999999998</v>
      </c>
      <c r="C1026" s="6">
        <f>AlgemeneHeffingsKorting2020(Table1[[#This Row],[Belastbaar loon]])</f>
        <v>2711</v>
      </c>
      <c r="D1026" s="14">
        <f>ArbeidsKorting2020(Table1[[#This Row],[Belastbaar loon]])</f>
        <v>2630.0591999999997</v>
      </c>
      <c r="E1026" s="14">
        <f>MAX(Table1[[#This Row],[Loonheffing]]-Table1[[#This Row],[Algemene Heffingskorting]]-Table1[[#This Row],[Arbeidskorting]],0)</f>
        <v>1412.1943000000001</v>
      </c>
      <c r="F1026" s="6">
        <f>Table1[[#This Row],[Belastbaar loon]]-Table1[[#This Row],[Belasting]]</f>
        <v>16668.805700000001</v>
      </c>
      <c r="G1026" s="2">
        <f>(Table1[[#This Row],[Belastbaar loon]]-Table1[[#This Row],[Netto loon]])/Table1[[#This Row],[Belastbaar loon]]</f>
        <v>7.8103771915270126E-2</v>
      </c>
      <c r="H1026" s="14">
        <f t="shared" ca="1" si="10"/>
        <v>1411.3405000000002</v>
      </c>
      <c r="I1026" s="14">
        <f ca="1">IF(ROW()=2, Table1[[#This Row],[Netto loon]], INDIRECT(ADDRESS(ROW()-1,COLUMN(F:F))))</f>
        <v>16659.659500000002</v>
      </c>
      <c r="J1026" s="6">
        <f ca="1">IF(ROW()=2, 0, Table1[[#This Row],[Belastbaar loon]]-INDIRECT(ADDRESS(ROW()-1,COLUMN(A:A))))</f>
        <v>10</v>
      </c>
      <c r="K1026" s="6">
        <f ca="1">Table1[[#This Row],[Netto loon]]-Table1[[#This Row],[Netto vorige schijf]]</f>
        <v>9.1461999999992258</v>
      </c>
      <c r="L1026" s="2">
        <f ca="1">(Table1[[#This Row],[Bruto tov vorige schijf]]-Table1[[#This Row],[Netto tov vorige schijf]])/MAX(Table1[[#This Row],[Bruto tov vorige schijf]],1)</f>
        <v>8.5380000000077422E-2</v>
      </c>
    </row>
    <row r="1027" spans="1:12" x14ac:dyDescent="0.25">
      <c r="A1027" s="14">
        <v>18091</v>
      </c>
      <c r="B1027" s="6">
        <f>LoonHeffing2020(Table1[[#This Row],[Belastbaar loon]])</f>
        <v>6756.9885000000004</v>
      </c>
      <c r="C1027" s="6">
        <f>AlgemeneHeffingsKorting2020(Table1[[#This Row],[Belastbaar loon]])</f>
        <v>2711</v>
      </c>
      <c r="D1027" s="14">
        <f>ArbeidsKorting2020(Table1[[#This Row],[Belastbaar loon]])</f>
        <v>2632.9404</v>
      </c>
      <c r="E1027" s="14">
        <f>MAX(Table1[[#This Row],[Loonheffing]]-Table1[[#This Row],[Algemene Heffingskorting]]-Table1[[#This Row],[Arbeidskorting]],0)</f>
        <v>1413.0481000000004</v>
      </c>
      <c r="F1027" s="6">
        <f>Table1[[#This Row],[Belastbaar loon]]-Table1[[#This Row],[Belasting]]</f>
        <v>16677.9519</v>
      </c>
      <c r="G1027" s="2">
        <f>(Table1[[#This Row],[Belastbaar loon]]-Table1[[#This Row],[Netto loon]])/Table1[[#This Row],[Belastbaar loon]]</f>
        <v>7.8107793930683761E-2</v>
      </c>
      <c r="H1027" s="14">
        <f t="shared" ca="1" si="10"/>
        <v>1412.1943000000001</v>
      </c>
      <c r="I1027" s="14">
        <f ca="1">IF(ROW()=2, Table1[[#This Row],[Netto loon]], INDIRECT(ADDRESS(ROW()-1,COLUMN(F:F))))</f>
        <v>16668.805700000001</v>
      </c>
      <c r="J1027" s="6">
        <f ca="1">IF(ROW()=2, 0, Table1[[#This Row],[Belastbaar loon]]-INDIRECT(ADDRESS(ROW()-1,COLUMN(A:A))))</f>
        <v>10</v>
      </c>
      <c r="K1027" s="6">
        <f ca="1">Table1[[#This Row],[Netto loon]]-Table1[[#This Row],[Netto vorige schijf]]</f>
        <v>9.1461999999992258</v>
      </c>
      <c r="L1027" s="2">
        <f ca="1">(Table1[[#This Row],[Bruto tov vorige schijf]]-Table1[[#This Row],[Netto tov vorige schijf]])/MAX(Table1[[#This Row],[Bruto tov vorige schijf]],1)</f>
        <v>8.5380000000077422E-2</v>
      </c>
    </row>
    <row r="1028" spans="1:12" x14ac:dyDescent="0.25">
      <c r="A1028" s="14">
        <v>18101</v>
      </c>
      <c r="B1028" s="6">
        <f>LoonHeffing2020(Table1[[#This Row],[Belastbaar loon]])</f>
        <v>6760.7235000000001</v>
      </c>
      <c r="C1028" s="6">
        <f>AlgemeneHeffingsKorting2020(Table1[[#This Row],[Belastbaar loon]])</f>
        <v>2711</v>
      </c>
      <c r="D1028" s="14">
        <f>ArbeidsKorting2020(Table1[[#This Row],[Belastbaar loon]])</f>
        <v>2635.8215999999998</v>
      </c>
      <c r="E1028" s="14">
        <f>MAX(Table1[[#This Row],[Loonheffing]]-Table1[[#This Row],[Algemene Heffingskorting]]-Table1[[#This Row],[Arbeidskorting]],0)</f>
        <v>1413.9019000000003</v>
      </c>
      <c r="F1028" s="6">
        <f>Table1[[#This Row],[Belastbaar loon]]-Table1[[#This Row],[Belasting]]</f>
        <v>16687.098099999999</v>
      </c>
      <c r="G1028" s="2">
        <f>(Table1[[#This Row],[Belastbaar loon]]-Table1[[#This Row],[Netto loon]])/Table1[[#This Row],[Belastbaar loon]]</f>
        <v>7.8111811502126996E-2</v>
      </c>
      <c r="H1028" s="14">
        <f t="shared" ca="1" si="10"/>
        <v>1413.0481000000004</v>
      </c>
      <c r="I1028" s="14">
        <f ca="1">IF(ROW()=2, Table1[[#This Row],[Netto loon]], INDIRECT(ADDRESS(ROW()-1,COLUMN(F:F))))</f>
        <v>16677.9519</v>
      </c>
      <c r="J1028" s="6">
        <f ca="1">IF(ROW()=2, 0, Table1[[#This Row],[Belastbaar loon]]-INDIRECT(ADDRESS(ROW()-1,COLUMN(A:A))))</f>
        <v>10</v>
      </c>
      <c r="K1028" s="6">
        <f ca="1">Table1[[#This Row],[Netto loon]]-Table1[[#This Row],[Netto vorige schijf]]</f>
        <v>9.1461999999992258</v>
      </c>
      <c r="L1028" s="2">
        <f ca="1">(Table1[[#This Row],[Bruto tov vorige schijf]]-Table1[[#This Row],[Netto tov vorige schijf]])/MAX(Table1[[#This Row],[Bruto tov vorige schijf]],1)</f>
        <v>8.5380000000077422E-2</v>
      </c>
    </row>
    <row r="1029" spans="1:12" x14ac:dyDescent="0.25">
      <c r="A1029" s="14">
        <v>18111</v>
      </c>
      <c r="B1029" s="6">
        <f>LoonHeffing2020(Table1[[#This Row],[Belastbaar loon]])</f>
        <v>6764.4584999999997</v>
      </c>
      <c r="C1029" s="6">
        <f>AlgemeneHeffingsKorting2020(Table1[[#This Row],[Belastbaar loon]])</f>
        <v>2711</v>
      </c>
      <c r="D1029" s="14">
        <f>ArbeidsKorting2020(Table1[[#This Row],[Belastbaar loon]])</f>
        <v>2638.7028</v>
      </c>
      <c r="E1029" s="14">
        <f>MAX(Table1[[#This Row],[Loonheffing]]-Table1[[#This Row],[Algemene Heffingskorting]]-Table1[[#This Row],[Arbeidskorting]],0)</f>
        <v>1414.7556999999997</v>
      </c>
      <c r="F1029" s="6">
        <f>Table1[[#This Row],[Belastbaar loon]]-Table1[[#This Row],[Belasting]]</f>
        <v>16696.244299999998</v>
      </c>
      <c r="G1029" s="2">
        <f>(Table1[[#This Row],[Belastbaar loon]]-Table1[[#This Row],[Netto loon]])/Table1[[#This Row],[Belastbaar loon]]</f>
        <v>7.8115824636961054E-2</v>
      </c>
      <c r="H1029" s="14">
        <f t="shared" ca="1" si="10"/>
        <v>1413.9019000000003</v>
      </c>
      <c r="I1029" s="14">
        <f ca="1">IF(ROW()=2, Table1[[#This Row],[Netto loon]], INDIRECT(ADDRESS(ROW()-1,COLUMN(F:F))))</f>
        <v>16687.098099999999</v>
      </c>
      <c r="J1029" s="6">
        <f ca="1">IF(ROW()=2, 0, Table1[[#This Row],[Belastbaar loon]]-INDIRECT(ADDRESS(ROW()-1,COLUMN(A:A))))</f>
        <v>10</v>
      </c>
      <c r="K1029" s="6">
        <f ca="1">Table1[[#This Row],[Netto loon]]-Table1[[#This Row],[Netto vorige schijf]]</f>
        <v>9.1461999999992258</v>
      </c>
      <c r="L1029" s="2">
        <f ca="1">(Table1[[#This Row],[Bruto tov vorige schijf]]-Table1[[#This Row],[Netto tov vorige schijf]])/MAX(Table1[[#This Row],[Bruto tov vorige schijf]],1)</f>
        <v>8.5380000000077422E-2</v>
      </c>
    </row>
    <row r="1030" spans="1:12" x14ac:dyDescent="0.25">
      <c r="A1030" s="14">
        <v>18121</v>
      </c>
      <c r="B1030" s="6">
        <f>LoonHeffing2020(Table1[[#This Row],[Belastbaar loon]])</f>
        <v>6768.1935000000003</v>
      </c>
      <c r="C1030" s="6">
        <f>AlgemeneHeffingsKorting2020(Table1[[#This Row],[Belastbaar loon]])</f>
        <v>2711</v>
      </c>
      <c r="D1030" s="14">
        <f>ArbeidsKorting2020(Table1[[#This Row],[Belastbaar loon]])</f>
        <v>2641.5839999999998</v>
      </c>
      <c r="E1030" s="14">
        <f>MAX(Table1[[#This Row],[Loonheffing]]-Table1[[#This Row],[Algemene Heffingskorting]]-Table1[[#This Row],[Arbeidskorting]],0)</f>
        <v>1415.6095000000005</v>
      </c>
      <c r="F1030" s="6">
        <f>Table1[[#This Row],[Belastbaar loon]]-Table1[[#This Row],[Belasting]]</f>
        <v>16705.390500000001</v>
      </c>
      <c r="G1030" s="2">
        <f>(Table1[[#This Row],[Belastbaar loon]]-Table1[[#This Row],[Netto loon]])/Table1[[#This Row],[Belastbaar loon]]</f>
        <v>7.8119833342530698E-2</v>
      </c>
      <c r="H1030" s="14">
        <f t="shared" ca="1" si="10"/>
        <v>1414.7556999999997</v>
      </c>
      <c r="I1030" s="14">
        <f ca="1">IF(ROW()=2, Table1[[#This Row],[Netto loon]], INDIRECT(ADDRESS(ROW()-1,COLUMN(F:F))))</f>
        <v>16696.244299999998</v>
      </c>
      <c r="J1030" s="6">
        <f ca="1">IF(ROW()=2, 0, Table1[[#This Row],[Belastbaar loon]]-INDIRECT(ADDRESS(ROW()-1,COLUMN(A:A))))</f>
        <v>10</v>
      </c>
      <c r="K1030" s="6">
        <f ca="1">Table1[[#This Row],[Netto loon]]-Table1[[#This Row],[Netto vorige schijf]]</f>
        <v>9.1462000000028638</v>
      </c>
      <c r="L1030" s="2">
        <f ca="1">(Table1[[#This Row],[Bruto tov vorige schijf]]-Table1[[#This Row],[Netto tov vorige schijf]])/MAX(Table1[[#This Row],[Bruto tov vorige schijf]],1)</f>
        <v>8.5379999999713616E-2</v>
      </c>
    </row>
    <row r="1031" spans="1:12" x14ac:dyDescent="0.25">
      <c r="A1031" s="14">
        <v>18131</v>
      </c>
      <c r="B1031" s="6">
        <f>LoonHeffing2020(Table1[[#This Row],[Belastbaar loon]])</f>
        <v>6771.9285</v>
      </c>
      <c r="C1031" s="6">
        <f>AlgemeneHeffingsKorting2020(Table1[[#This Row],[Belastbaar loon]])</f>
        <v>2711</v>
      </c>
      <c r="D1031" s="14">
        <f>ArbeidsKorting2020(Table1[[#This Row],[Belastbaar loon]])</f>
        <v>2644.4652000000001</v>
      </c>
      <c r="E1031" s="14">
        <f>MAX(Table1[[#This Row],[Loonheffing]]-Table1[[#This Row],[Algemene Heffingskorting]]-Table1[[#This Row],[Arbeidskorting]],0)</f>
        <v>1416.4632999999999</v>
      </c>
      <c r="F1031" s="6">
        <f>Table1[[#This Row],[Belastbaar loon]]-Table1[[#This Row],[Belasting]]</f>
        <v>16714.536700000001</v>
      </c>
      <c r="G1031" s="2">
        <f>(Table1[[#This Row],[Belastbaar loon]]-Table1[[#This Row],[Netto loon]])/Table1[[#This Row],[Belastbaar loon]]</f>
        <v>7.8123837626165094E-2</v>
      </c>
      <c r="H1031" s="14">
        <f t="shared" ca="1" si="10"/>
        <v>1415.6095000000005</v>
      </c>
      <c r="I1031" s="14">
        <f ca="1">IF(ROW()=2, Table1[[#This Row],[Netto loon]], INDIRECT(ADDRESS(ROW()-1,COLUMN(F:F))))</f>
        <v>16705.390500000001</v>
      </c>
      <c r="J1031" s="6">
        <f ca="1">IF(ROW()=2, 0, Table1[[#This Row],[Belastbaar loon]]-INDIRECT(ADDRESS(ROW()-1,COLUMN(A:A))))</f>
        <v>10</v>
      </c>
      <c r="K1031" s="6">
        <f ca="1">Table1[[#This Row],[Netto loon]]-Table1[[#This Row],[Netto vorige schijf]]</f>
        <v>9.1461999999992258</v>
      </c>
      <c r="L1031" s="2">
        <f ca="1">(Table1[[#This Row],[Bruto tov vorige schijf]]-Table1[[#This Row],[Netto tov vorige schijf]])/MAX(Table1[[#This Row],[Bruto tov vorige schijf]],1)</f>
        <v>8.5380000000077422E-2</v>
      </c>
    </row>
    <row r="1032" spans="1:12" x14ac:dyDescent="0.25">
      <c r="A1032" s="14">
        <v>18141</v>
      </c>
      <c r="B1032" s="6">
        <f>LoonHeffing2020(Table1[[#This Row],[Belastbaar loon]])</f>
        <v>6775.6634999999997</v>
      </c>
      <c r="C1032" s="6">
        <f>AlgemeneHeffingsKorting2020(Table1[[#This Row],[Belastbaar loon]])</f>
        <v>2711</v>
      </c>
      <c r="D1032" s="14">
        <f>ArbeidsKorting2020(Table1[[#This Row],[Belastbaar loon]])</f>
        <v>2647.3463999999999</v>
      </c>
      <c r="E1032" s="14">
        <f>MAX(Table1[[#This Row],[Loonheffing]]-Table1[[#This Row],[Algemene Heffingskorting]]-Table1[[#This Row],[Arbeidskorting]],0)</f>
        <v>1417.3170999999998</v>
      </c>
      <c r="F1032" s="6">
        <f>Table1[[#This Row],[Belastbaar loon]]-Table1[[#This Row],[Belasting]]</f>
        <v>16723.6829</v>
      </c>
      <c r="G1032" s="2">
        <f>(Table1[[#This Row],[Belastbaar loon]]-Table1[[#This Row],[Netto loon]])/Table1[[#This Row],[Belastbaar loon]]</f>
        <v>7.8127837495176683E-2</v>
      </c>
      <c r="H1032" s="14">
        <f t="shared" ca="1" si="10"/>
        <v>1416.4632999999999</v>
      </c>
      <c r="I1032" s="14">
        <f ca="1">IF(ROW()=2, Table1[[#This Row],[Netto loon]], INDIRECT(ADDRESS(ROW()-1,COLUMN(F:F))))</f>
        <v>16714.536700000001</v>
      </c>
      <c r="J1032" s="6">
        <f ca="1">IF(ROW()=2, 0, Table1[[#This Row],[Belastbaar loon]]-INDIRECT(ADDRESS(ROW()-1,COLUMN(A:A))))</f>
        <v>10</v>
      </c>
      <c r="K1032" s="6">
        <f ca="1">Table1[[#This Row],[Netto loon]]-Table1[[#This Row],[Netto vorige schijf]]</f>
        <v>9.1461999999992258</v>
      </c>
      <c r="L1032" s="2">
        <f ca="1">(Table1[[#This Row],[Bruto tov vorige schijf]]-Table1[[#This Row],[Netto tov vorige schijf]])/MAX(Table1[[#This Row],[Bruto tov vorige schijf]],1)</f>
        <v>8.5380000000077422E-2</v>
      </c>
    </row>
    <row r="1033" spans="1:12" x14ac:dyDescent="0.25">
      <c r="A1033" s="14">
        <v>18151</v>
      </c>
      <c r="B1033" s="6">
        <f>LoonHeffing2020(Table1[[#This Row],[Belastbaar loon]])</f>
        <v>6779.3985000000002</v>
      </c>
      <c r="C1033" s="6">
        <f>AlgemeneHeffingsKorting2020(Table1[[#This Row],[Belastbaar loon]])</f>
        <v>2711</v>
      </c>
      <c r="D1033" s="14">
        <f>ArbeidsKorting2020(Table1[[#This Row],[Belastbaar loon]])</f>
        <v>2650.2275999999997</v>
      </c>
      <c r="E1033" s="14">
        <f>MAX(Table1[[#This Row],[Loonheffing]]-Table1[[#This Row],[Algemene Heffingskorting]]-Table1[[#This Row],[Arbeidskorting]],0)</f>
        <v>1418.1709000000005</v>
      </c>
      <c r="F1033" s="6">
        <f>Table1[[#This Row],[Belastbaar loon]]-Table1[[#This Row],[Belasting]]</f>
        <v>16732.829099999999</v>
      </c>
      <c r="G1033" s="2">
        <f>(Table1[[#This Row],[Belastbaar loon]]-Table1[[#This Row],[Netto loon]])/Table1[[#This Row],[Belastbaar loon]]</f>
        <v>7.8131832956861935E-2</v>
      </c>
      <c r="H1033" s="14">
        <f t="shared" ca="1" si="10"/>
        <v>1417.3170999999998</v>
      </c>
      <c r="I1033" s="14">
        <f ca="1">IF(ROW()=2, Table1[[#This Row],[Netto loon]], INDIRECT(ADDRESS(ROW()-1,COLUMN(F:F))))</f>
        <v>16723.6829</v>
      </c>
      <c r="J1033" s="6">
        <f ca="1">IF(ROW()=2, 0, Table1[[#This Row],[Belastbaar loon]]-INDIRECT(ADDRESS(ROW()-1,COLUMN(A:A))))</f>
        <v>10</v>
      </c>
      <c r="K1033" s="6">
        <f ca="1">Table1[[#This Row],[Netto loon]]-Table1[[#This Row],[Netto vorige schijf]]</f>
        <v>9.1461999999992258</v>
      </c>
      <c r="L1033" s="2">
        <f ca="1">(Table1[[#This Row],[Bruto tov vorige schijf]]-Table1[[#This Row],[Netto tov vorige schijf]])/MAX(Table1[[#This Row],[Bruto tov vorige schijf]],1)</f>
        <v>8.5380000000077422E-2</v>
      </c>
    </row>
    <row r="1034" spans="1:12" x14ac:dyDescent="0.25">
      <c r="A1034" s="14">
        <v>18161</v>
      </c>
      <c r="B1034" s="6">
        <f>LoonHeffing2020(Table1[[#This Row],[Belastbaar loon]])</f>
        <v>6783.1334999999999</v>
      </c>
      <c r="C1034" s="6">
        <f>AlgemeneHeffingsKorting2020(Table1[[#This Row],[Belastbaar loon]])</f>
        <v>2711</v>
      </c>
      <c r="D1034" s="14">
        <f>ArbeidsKorting2020(Table1[[#This Row],[Belastbaar loon]])</f>
        <v>2653.1088</v>
      </c>
      <c r="E1034" s="14">
        <f>MAX(Table1[[#This Row],[Loonheffing]]-Table1[[#This Row],[Algemene Heffingskorting]]-Table1[[#This Row],[Arbeidskorting]],0)</f>
        <v>1419.0246999999999</v>
      </c>
      <c r="F1034" s="6">
        <f>Table1[[#This Row],[Belastbaar loon]]-Table1[[#This Row],[Belasting]]</f>
        <v>16741.975299999998</v>
      </c>
      <c r="G1034" s="2">
        <f>(Table1[[#This Row],[Belastbaar loon]]-Table1[[#This Row],[Netto loon]])/Table1[[#This Row],[Belastbaar loon]]</f>
        <v>7.8135824018501276E-2</v>
      </c>
      <c r="H1034" s="14">
        <f t="shared" ca="1" si="10"/>
        <v>1418.1709000000005</v>
      </c>
      <c r="I1034" s="14">
        <f ca="1">IF(ROW()=2, Table1[[#This Row],[Netto loon]], INDIRECT(ADDRESS(ROW()-1,COLUMN(F:F))))</f>
        <v>16732.829099999999</v>
      </c>
      <c r="J1034" s="6">
        <f ca="1">IF(ROW()=2, 0, Table1[[#This Row],[Belastbaar loon]]-INDIRECT(ADDRESS(ROW()-1,COLUMN(A:A))))</f>
        <v>10</v>
      </c>
      <c r="K1034" s="6">
        <f ca="1">Table1[[#This Row],[Netto loon]]-Table1[[#This Row],[Netto vorige schijf]]</f>
        <v>9.1461999999992258</v>
      </c>
      <c r="L1034" s="2">
        <f ca="1">(Table1[[#This Row],[Bruto tov vorige schijf]]-Table1[[#This Row],[Netto tov vorige schijf]])/MAX(Table1[[#This Row],[Bruto tov vorige schijf]],1)</f>
        <v>8.5380000000077422E-2</v>
      </c>
    </row>
    <row r="1035" spans="1:12" x14ac:dyDescent="0.25">
      <c r="A1035" s="14">
        <v>18171</v>
      </c>
      <c r="B1035" s="6">
        <f>LoonHeffing2020(Table1[[#This Row],[Belastbaar loon]])</f>
        <v>6786.8684999999996</v>
      </c>
      <c r="C1035" s="6">
        <f>AlgemeneHeffingsKorting2020(Table1[[#This Row],[Belastbaar loon]])</f>
        <v>2711</v>
      </c>
      <c r="D1035" s="14">
        <f>ArbeidsKorting2020(Table1[[#This Row],[Belastbaar loon]])</f>
        <v>2655.99</v>
      </c>
      <c r="E1035" s="14">
        <f>MAX(Table1[[#This Row],[Loonheffing]]-Table1[[#This Row],[Algemene Heffingskorting]]-Table1[[#This Row],[Arbeidskorting]],0)</f>
        <v>1419.8784999999998</v>
      </c>
      <c r="F1035" s="6">
        <f>Table1[[#This Row],[Belastbaar loon]]-Table1[[#This Row],[Belasting]]</f>
        <v>16751.121500000001</v>
      </c>
      <c r="G1035" s="2">
        <f>(Table1[[#This Row],[Belastbaar loon]]-Table1[[#This Row],[Netto loon]])/Table1[[#This Row],[Belastbaar loon]]</f>
        <v>7.8139810687358924E-2</v>
      </c>
      <c r="H1035" s="14">
        <f t="shared" ca="1" si="10"/>
        <v>1419.0246999999999</v>
      </c>
      <c r="I1035" s="14">
        <f ca="1">IF(ROW()=2, Table1[[#This Row],[Netto loon]], INDIRECT(ADDRESS(ROW()-1,COLUMN(F:F))))</f>
        <v>16741.975299999998</v>
      </c>
      <c r="J1035" s="6">
        <f ca="1">IF(ROW()=2, 0, Table1[[#This Row],[Belastbaar loon]]-INDIRECT(ADDRESS(ROW()-1,COLUMN(A:A))))</f>
        <v>10</v>
      </c>
      <c r="K1035" s="6">
        <f ca="1">Table1[[#This Row],[Netto loon]]-Table1[[#This Row],[Netto vorige schijf]]</f>
        <v>9.1462000000028638</v>
      </c>
      <c r="L1035" s="2">
        <f ca="1">(Table1[[#This Row],[Bruto tov vorige schijf]]-Table1[[#This Row],[Netto tov vorige schijf]])/MAX(Table1[[#This Row],[Bruto tov vorige schijf]],1)</f>
        <v>8.5379999999713616E-2</v>
      </c>
    </row>
    <row r="1036" spans="1:12" x14ac:dyDescent="0.25">
      <c r="A1036" s="14">
        <v>18181</v>
      </c>
      <c r="B1036" s="6">
        <f>LoonHeffing2020(Table1[[#This Row],[Belastbaar loon]])</f>
        <v>6790.6035000000002</v>
      </c>
      <c r="C1036" s="6">
        <f>AlgemeneHeffingsKorting2020(Table1[[#This Row],[Belastbaar loon]])</f>
        <v>2711</v>
      </c>
      <c r="D1036" s="14">
        <f>ArbeidsKorting2020(Table1[[#This Row],[Belastbaar loon]])</f>
        <v>2658.8712</v>
      </c>
      <c r="E1036" s="14">
        <f>MAX(Table1[[#This Row],[Loonheffing]]-Table1[[#This Row],[Algemene Heffingskorting]]-Table1[[#This Row],[Arbeidskorting]],0)</f>
        <v>1420.7323000000001</v>
      </c>
      <c r="F1036" s="6">
        <f>Table1[[#This Row],[Belastbaar loon]]-Table1[[#This Row],[Belasting]]</f>
        <v>16760.2677</v>
      </c>
      <c r="G1036" s="2">
        <f>(Table1[[#This Row],[Belastbaar loon]]-Table1[[#This Row],[Netto loon]])/Table1[[#This Row],[Belastbaar loon]]</f>
        <v>7.8143792970683662E-2</v>
      </c>
      <c r="H1036" s="14">
        <f t="shared" ca="1" si="10"/>
        <v>1419.8784999999998</v>
      </c>
      <c r="I1036" s="14">
        <f ca="1">IF(ROW()=2, Table1[[#This Row],[Netto loon]], INDIRECT(ADDRESS(ROW()-1,COLUMN(F:F))))</f>
        <v>16751.121500000001</v>
      </c>
      <c r="J1036" s="6">
        <f ca="1">IF(ROW()=2, 0, Table1[[#This Row],[Belastbaar loon]]-INDIRECT(ADDRESS(ROW()-1,COLUMN(A:A))))</f>
        <v>10</v>
      </c>
      <c r="K1036" s="6">
        <f ca="1">Table1[[#This Row],[Netto loon]]-Table1[[#This Row],[Netto vorige schijf]]</f>
        <v>9.1461999999992258</v>
      </c>
      <c r="L1036" s="2">
        <f ca="1">(Table1[[#This Row],[Bruto tov vorige schijf]]-Table1[[#This Row],[Netto tov vorige schijf]])/MAX(Table1[[#This Row],[Bruto tov vorige schijf]],1)</f>
        <v>8.5380000000077422E-2</v>
      </c>
    </row>
    <row r="1037" spans="1:12" x14ac:dyDescent="0.25">
      <c r="A1037" s="14">
        <v>18191</v>
      </c>
      <c r="B1037" s="6">
        <f>LoonHeffing2020(Table1[[#This Row],[Belastbaar loon]])</f>
        <v>6794.3384999999998</v>
      </c>
      <c r="C1037" s="6">
        <f>AlgemeneHeffingsKorting2020(Table1[[#This Row],[Belastbaar loon]])</f>
        <v>2711</v>
      </c>
      <c r="D1037" s="14">
        <f>ArbeidsKorting2020(Table1[[#This Row],[Belastbaar loon]])</f>
        <v>2661.7523999999999</v>
      </c>
      <c r="E1037" s="14">
        <f>MAX(Table1[[#This Row],[Loonheffing]]-Table1[[#This Row],[Algemene Heffingskorting]]-Table1[[#This Row],[Arbeidskorting]],0)</f>
        <v>1421.5861</v>
      </c>
      <c r="F1037" s="6">
        <f>Table1[[#This Row],[Belastbaar loon]]-Table1[[#This Row],[Belasting]]</f>
        <v>16769.4139</v>
      </c>
      <c r="G1037" s="2">
        <f>(Table1[[#This Row],[Belastbaar loon]]-Table1[[#This Row],[Netto loon]])/Table1[[#This Row],[Belastbaar loon]]</f>
        <v>7.8147770875707789E-2</v>
      </c>
      <c r="H1037" s="14">
        <f t="shared" ca="1" si="10"/>
        <v>1420.7323000000001</v>
      </c>
      <c r="I1037" s="14">
        <f ca="1">IF(ROW()=2, Table1[[#This Row],[Netto loon]], INDIRECT(ADDRESS(ROW()-1,COLUMN(F:F))))</f>
        <v>16760.2677</v>
      </c>
      <c r="J1037" s="6">
        <f ca="1">IF(ROW()=2, 0, Table1[[#This Row],[Belastbaar loon]]-INDIRECT(ADDRESS(ROW()-1,COLUMN(A:A))))</f>
        <v>10</v>
      </c>
      <c r="K1037" s="6">
        <f ca="1">Table1[[#This Row],[Netto loon]]-Table1[[#This Row],[Netto vorige schijf]]</f>
        <v>9.1461999999992258</v>
      </c>
      <c r="L1037" s="2">
        <f ca="1">(Table1[[#This Row],[Bruto tov vorige schijf]]-Table1[[#This Row],[Netto tov vorige schijf]])/MAX(Table1[[#This Row],[Bruto tov vorige schijf]],1)</f>
        <v>8.5380000000077422E-2</v>
      </c>
    </row>
    <row r="1038" spans="1:12" x14ac:dyDescent="0.25">
      <c r="A1038" s="14">
        <v>18201</v>
      </c>
      <c r="B1038" s="6">
        <f>LoonHeffing2020(Table1[[#This Row],[Belastbaar loon]])</f>
        <v>6798.0735000000004</v>
      </c>
      <c r="C1038" s="6">
        <f>AlgemeneHeffingsKorting2020(Table1[[#This Row],[Belastbaar loon]])</f>
        <v>2711</v>
      </c>
      <c r="D1038" s="14">
        <f>ArbeidsKorting2020(Table1[[#This Row],[Belastbaar loon]])</f>
        <v>2664.6336000000001</v>
      </c>
      <c r="E1038" s="14">
        <f>MAX(Table1[[#This Row],[Loonheffing]]-Table1[[#This Row],[Algemene Heffingskorting]]-Table1[[#This Row],[Arbeidskorting]],0)</f>
        <v>1422.4399000000003</v>
      </c>
      <c r="F1038" s="6">
        <f>Table1[[#This Row],[Belastbaar loon]]-Table1[[#This Row],[Belasting]]</f>
        <v>16778.560099999999</v>
      </c>
      <c r="G1038" s="2">
        <f>(Table1[[#This Row],[Belastbaar loon]]-Table1[[#This Row],[Netto loon]])/Table1[[#This Row],[Belastbaar loon]]</f>
        <v>7.8151744409647894E-2</v>
      </c>
      <c r="H1038" s="14">
        <f t="shared" ca="1" si="10"/>
        <v>1421.5861</v>
      </c>
      <c r="I1038" s="14">
        <f ca="1">IF(ROW()=2, Table1[[#This Row],[Netto loon]], INDIRECT(ADDRESS(ROW()-1,COLUMN(F:F))))</f>
        <v>16769.4139</v>
      </c>
      <c r="J1038" s="6">
        <f ca="1">IF(ROW()=2, 0, Table1[[#This Row],[Belastbaar loon]]-INDIRECT(ADDRESS(ROW()-1,COLUMN(A:A))))</f>
        <v>10</v>
      </c>
      <c r="K1038" s="6">
        <f ca="1">Table1[[#This Row],[Netto loon]]-Table1[[#This Row],[Netto vorige schijf]]</f>
        <v>9.1461999999992258</v>
      </c>
      <c r="L1038" s="2">
        <f ca="1">(Table1[[#This Row],[Bruto tov vorige schijf]]-Table1[[#This Row],[Netto tov vorige schijf]])/MAX(Table1[[#This Row],[Bruto tov vorige schijf]],1)</f>
        <v>8.5380000000077422E-2</v>
      </c>
    </row>
    <row r="1039" spans="1:12" x14ac:dyDescent="0.25">
      <c r="A1039" s="14">
        <v>18211</v>
      </c>
      <c r="B1039" s="6">
        <f>LoonHeffing2020(Table1[[#This Row],[Belastbaar loon]])</f>
        <v>6801.8085000000001</v>
      </c>
      <c r="C1039" s="6">
        <f>AlgemeneHeffingsKorting2020(Table1[[#This Row],[Belastbaar loon]])</f>
        <v>2711</v>
      </c>
      <c r="D1039" s="14">
        <f>ArbeidsKorting2020(Table1[[#This Row],[Belastbaar loon]])</f>
        <v>2667.5147999999999</v>
      </c>
      <c r="E1039" s="14">
        <f>MAX(Table1[[#This Row],[Loonheffing]]-Table1[[#This Row],[Algemene Heffingskorting]]-Table1[[#This Row],[Arbeidskorting]],0)</f>
        <v>1423.2937000000002</v>
      </c>
      <c r="F1039" s="6">
        <f>Table1[[#This Row],[Belastbaar loon]]-Table1[[#This Row],[Belasting]]</f>
        <v>16787.706299999998</v>
      </c>
      <c r="G1039" s="2">
        <f>(Table1[[#This Row],[Belastbaar loon]]-Table1[[#This Row],[Netto loon]])/Table1[[#This Row],[Belastbaar loon]]</f>
        <v>7.8155713579704689E-2</v>
      </c>
      <c r="H1039" s="14">
        <f t="shared" ca="1" si="10"/>
        <v>1422.4399000000003</v>
      </c>
      <c r="I1039" s="14">
        <f ca="1">IF(ROW()=2, Table1[[#This Row],[Netto loon]], INDIRECT(ADDRESS(ROW()-1,COLUMN(F:F))))</f>
        <v>16778.560099999999</v>
      </c>
      <c r="J1039" s="6">
        <f ca="1">IF(ROW()=2, 0, Table1[[#This Row],[Belastbaar loon]]-INDIRECT(ADDRESS(ROW()-1,COLUMN(A:A))))</f>
        <v>10</v>
      </c>
      <c r="K1039" s="6">
        <f ca="1">Table1[[#This Row],[Netto loon]]-Table1[[#This Row],[Netto vorige schijf]]</f>
        <v>9.1461999999992258</v>
      </c>
      <c r="L1039" s="2">
        <f ca="1">(Table1[[#This Row],[Bruto tov vorige schijf]]-Table1[[#This Row],[Netto tov vorige schijf]])/MAX(Table1[[#This Row],[Bruto tov vorige schijf]],1)</f>
        <v>8.5380000000077422E-2</v>
      </c>
    </row>
    <row r="1040" spans="1:12" x14ac:dyDescent="0.25">
      <c r="A1040" s="14">
        <v>18221</v>
      </c>
      <c r="B1040" s="6">
        <f>LoonHeffing2020(Table1[[#This Row],[Belastbaar loon]])</f>
        <v>6805.5434999999998</v>
      </c>
      <c r="C1040" s="6">
        <f>AlgemeneHeffingsKorting2020(Table1[[#This Row],[Belastbaar loon]])</f>
        <v>2711</v>
      </c>
      <c r="D1040" s="14">
        <f>ArbeidsKorting2020(Table1[[#This Row],[Belastbaar loon]])</f>
        <v>2670.3959999999997</v>
      </c>
      <c r="E1040" s="14">
        <f>MAX(Table1[[#This Row],[Loonheffing]]-Table1[[#This Row],[Algemene Heffingskorting]]-Table1[[#This Row],[Arbeidskorting]],0)</f>
        <v>1424.1475</v>
      </c>
      <c r="F1040" s="6">
        <f>Table1[[#This Row],[Belastbaar loon]]-Table1[[#This Row],[Belasting]]</f>
        <v>16796.852500000001</v>
      </c>
      <c r="G1040" s="2">
        <f>(Table1[[#This Row],[Belastbaar loon]]-Table1[[#This Row],[Netto loon]])/Table1[[#This Row],[Belastbaar loon]]</f>
        <v>7.8159678393062898E-2</v>
      </c>
      <c r="H1040" s="14">
        <f t="shared" ca="1" si="10"/>
        <v>1423.2937000000002</v>
      </c>
      <c r="I1040" s="14">
        <f ca="1">IF(ROW()=2, Table1[[#This Row],[Netto loon]], INDIRECT(ADDRESS(ROW()-1,COLUMN(F:F))))</f>
        <v>16787.706299999998</v>
      </c>
      <c r="J1040" s="6">
        <f ca="1">IF(ROW()=2, 0, Table1[[#This Row],[Belastbaar loon]]-INDIRECT(ADDRESS(ROW()-1,COLUMN(A:A))))</f>
        <v>10</v>
      </c>
      <c r="K1040" s="6">
        <f ca="1">Table1[[#This Row],[Netto loon]]-Table1[[#This Row],[Netto vorige schijf]]</f>
        <v>9.1462000000028638</v>
      </c>
      <c r="L1040" s="2">
        <f ca="1">(Table1[[#This Row],[Bruto tov vorige schijf]]-Table1[[#This Row],[Netto tov vorige schijf]])/MAX(Table1[[#This Row],[Bruto tov vorige schijf]],1)</f>
        <v>8.5379999999713616E-2</v>
      </c>
    </row>
    <row r="1041" spans="1:12" x14ac:dyDescent="0.25">
      <c r="A1041" s="14">
        <v>18231</v>
      </c>
      <c r="B1041" s="6">
        <f>LoonHeffing2020(Table1[[#This Row],[Belastbaar loon]])</f>
        <v>6809.2785000000003</v>
      </c>
      <c r="C1041" s="6">
        <f>AlgemeneHeffingsKorting2020(Table1[[#This Row],[Belastbaar loon]])</f>
        <v>2711</v>
      </c>
      <c r="D1041" s="14">
        <f>ArbeidsKorting2020(Table1[[#This Row],[Belastbaar loon]])</f>
        <v>2673.2772</v>
      </c>
      <c r="E1041" s="14">
        <f>MAX(Table1[[#This Row],[Loonheffing]]-Table1[[#This Row],[Algemene Heffingskorting]]-Table1[[#This Row],[Arbeidskorting]],0)</f>
        <v>1425.0013000000004</v>
      </c>
      <c r="F1041" s="6">
        <f>Table1[[#This Row],[Belastbaar loon]]-Table1[[#This Row],[Belasting]]</f>
        <v>16805.9987</v>
      </c>
      <c r="G1041" s="2">
        <f>(Table1[[#This Row],[Belastbaar loon]]-Table1[[#This Row],[Netto loon]])/Table1[[#This Row],[Belastbaar loon]]</f>
        <v>7.8163638856892106E-2</v>
      </c>
      <c r="H1041" s="14">
        <f t="shared" ca="1" si="10"/>
        <v>1424.1475</v>
      </c>
      <c r="I1041" s="14">
        <f ca="1">IF(ROW()=2, Table1[[#This Row],[Netto loon]], INDIRECT(ADDRESS(ROW()-1,COLUMN(F:F))))</f>
        <v>16796.852500000001</v>
      </c>
      <c r="J1041" s="6">
        <f ca="1">IF(ROW()=2, 0, Table1[[#This Row],[Belastbaar loon]]-INDIRECT(ADDRESS(ROW()-1,COLUMN(A:A))))</f>
        <v>10</v>
      </c>
      <c r="K1041" s="6">
        <f ca="1">Table1[[#This Row],[Netto loon]]-Table1[[#This Row],[Netto vorige schijf]]</f>
        <v>9.1461999999992258</v>
      </c>
      <c r="L1041" s="2">
        <f ca="1">(Table1[[#This Row],[Bruto tov vorige schijf]]-Table1[[#This Row],[Netto tov vorige schijf]])/MAX(Table1[[#This Row],[Bruto tov vorige schijf]],1)</f>
        <v>8.5380000000077422E-2</v>
      </c>
    </row>
    <row r="1042" spans="1:12" x14ac:dyDescent="0.25">
      <c r="A1042" s="14">
        <v>18241</v>
      </c>
      <c r="B1042" s="6">
        <f>LoonHeffing2020(Table1[[#This Row],[Belastbaar loon]])</f>
        <v>6813.0135</v>
      </c>
      <c r="C1042" s="6">
        <f>AlgemeneHeffingsKorting2020(Table1[[#This Row],[Belastbaar loon]])</f>
        <v>2711</v>
      </c>
      <c r="D1042" s="14">
        <f>ArbeidsKorting2020(Table1[[#This Row],[Belastbaar loon]])</f>
        <v>2676.1583999999998</v>
      </c>
      <c r="E1042" s="14">
        <f>MAX(Table1[[#This Row],[Loonheffing]]-Table1[[#This Row],[Algemene Heffingskorting]]-Table1[[#This Row],[Arbeidskorting]],0)</f>
        <v>1425.8551000000002</v>
      </c>
      <c r="F1042" s="6">
        <f>Table1[[#This Row],[Belastbaar loon]]-Table1[[#This Row],[Belasting]]</f>
        <v>16815.144899999999</v>
      </c>
      <c r="G1042" s="2">
        <f>(Table1[[#This Row],[Belastbaar loon]]-Table1[[#This Row],[Netto loon]])/Table1[[#This Row],[Belastbaar loon]]</f>
        <v>7.8167594978345523E-2</v>
      </c>
      <c r="H1042" s="14">
        <f t="shared" ca="1" si="10"/>
        <v>1425.0013000000004</v>
      </c>
      <c r="I1042" s="14">
        <f ca="1">IF(ROW()=2, Table1[[#This Row],[Netto loon]], INDIRECT(ADDRESS(ROW()-1,COLUMN(F:F))))</f>
        <v>16805.9987</v>
      </c>
      <c r="J1042" s="6">
        <f ca="1">IF(ROW()=2, 0, Table1[[#This Row],[Belastbaar loon]]-INDIRECT(ADDRESS(ROW()-1,COLUMN(A:A))))</f>
        <v>10</v>
      </c>
      <c r="K1042" s="6">
        <f ca="1">Table1[[#This Row],[Netto loon]]-Table1[[#This Row],[Netto vorige schijf]]</f>
        <v>9.1461999999992258</v>
      </c>
      <c r="L1042" s="2">
        <f ca="1">(Table1[[#This Row],[Bruto tov vorige schijf]]-Table1[[#This Row],[Netto tov vorige schijf]])/MAX(Table1[[#This Row],[Bruto tov vorige schijf]],1)</f>
        <v>8.5380000000077422E-2</v>
      </c>
    </row>
    <row r="1043" spans="1:12" x14ac:dyDescent="0.25">
      <c r="A1043" s="14">
        <v>18251</v>
      </c>
      <c r="B1043" s="6">
        <f>LoonHeffing2020(Table1[[#This Row],[Belastbaar loon]])</f>
        <v>6816.7484999999997</v>
      </c>
      <c r="C1043" s="6">
        <f>AlgemeneHeffingsKorting2020(Table1[[#This Row],[Belastbaar loon]])</f>
        <v>2711</v>
      </c>
      <c r="D1043" s="14">
        <f>ArbeidsKorting2020(Table1[[#This Row],[Belastbaar loon]])</f>
        <v>2679.0396000000001</v>
      </c>
      <c r="E1043" s="14">
        <f>MAX(Table1[[#This Row],[Loonheffing]]-Table1[[#This Row],[Algemene Heffingskorting]]-Table1[[#This Row],[Arbeidskorting]],0)</f>
        <v>1426.7088999999996</v>
      </c>
      <c r="F1043" s="6">
        <f>Table1[[#This Row],[Belastbaar loon]]-Table1[[#This Row],[Belasting]]</f>
        <v>16824.291100000002</v>
      </c>
      <c r="G1043" s="2">
        <f>(Table1[[#This Row],[Belastbaar loon]]-Table1[[#This Row],[Netto loon]])/Table1[[#This Row],[Belastbaar loon]]</f>
        <v>7.8171546764560729E-2</v>
      </c>
      <c r="H1043" s="14">
        <f t="shared" ca="1" si="10"/>
        <v>1425.8551000000002</v>
      </c>
      <c r="I1043" s="14">
        <f ca="1">IF(ROW()=2, Table1[[#This Row],[Netto loon]], INDIRECT(ADDRESS(ROW()-1,COLUMN(F:F))))</f>
        <v>16815.144899999999</v>
      </c>
      <c r="J1043" s="6">
        <f ca="1">IF(ROW()=2, 0, Table1[[#This Row],[Belastbaar loon]]-INDIRECT(ADDRESS(ROW()-1,COLUMN(A:A))))</f>
        <v>10</v>
      </c>
      <c r="K1043" s="6">
        <f ca="1">Table1[[#This Row],[Netto loon]]-Table1[[#This Row],[Netto vorige schijf]]</f>
        <v>9.1462000000028638</v>
      </c>
      <c r="L1043" s="2">
        <f ca="1">(Table1[[#This Row],[Bruto tov vorige schijf]]-Table1[[#This Row],[Netto tov vorige schijf]])/MAX(Table1[[#This Row],[Bruto tov vorige schijf]],1)</f>
        <v>8.5379999999713616E-2</v>
      </c>
    </row>
    <row r="1044" spans="1:12" x14ac:dyDescent="0.25">
      <c r="A1044" s="14">
        <v>18261</v>
      </c>
      <c r="B1044" s="6">
        <f>LoonHeffing2020(Table1[[#This Row],[Belastbaar loon]])</f>
        <v>6820.4835000000003</v>
      </c>
      <c r="C1044" s="6">
        <f>AlgemeneHeffingsKorting2020(Table1[[#This Row],[Belastbaar loon]])</f>
        <v>2711</v>
      </c>
      <c r="D1044" s="14">
        <f>ArbeidsKorting2020(Table1[[#This Row],[Belastbaar loon]])</f>
        <v>2681.9207999999999</v>
      </c>
      <c r="E1044" s="14">
        <f>MAX(Table1[[#This Row],[Loonheffing]]-Table1[[#This Row],[Algemene Heffingskorting]]-Table1[[#This Row],[Arbeidskorting]],0)</f>
        <v>1427.5627000000004</v>
      </c>
      <c r="F1044" s="6">
        <f>Table1[[#This Row],[Belastbaar loon]]-Table1[[#This Row],[Belasting]]</f>
        <v>16833.437299999998</v>
      </c>
      <c r="G1044" s="2">
        <f>(Table1[[#This Row],[Belastbaar loon]]-Table1[[#This Row],[Netto loon]])/Table1[[#This Row],[Belastbaar loon]]</f>
        <v>7.817549422266043E-2</v>
      </c>
      <c r="H1044" s="14">
        <f t="shared" ca="1" si="10"/>
        <v>1426.7088999999996</v>
      </c>
      <c r="I1044" s="14">
        <f ca="1">IF(ROW()=2, Table1[[#This Row],[Netto loon]], INDIRECT(ADDRESS(ROW()-1,COLUMN(F:F))))</f>
        <v>16824.291100000002</v>
      </c>
      <c r="J1044" s="6">
        <f ca="1">IF(ROW()=2, 0, Table1[[#This Row],[Belastbaar loon]]-INDIRECT(ADDRESS(ROW()-1,COLUMN(A:A))))</f>
        <v>10</v>
      </c>
      <c r="K1044" s="6">
        <f ca="1">Table1[[#This Row],[Netto loon]]-Table1[[#This Row],[Netto vorige schijf]]</f>
        <v>9.1461999999955879</v>
      </c>
      <c r="L1044" s="2">
        <f ca="1">(Table1[[#This Row],[Bruto tov vorige schijf]]-Table1[[#This Row],[Netto tov vorige schijf]])/MAX(Table1[[#This Row],[Bruto tov vorige schijf]],1)</f>
        <v>8.5380000000441214E-2</v>
      </c>
    </row>
    <row r="1045" spans="1:12" x14ac:dyDescent="0.25">
      <c r="A1045" s="14">
        <v>18271</v>
      </c>
      <c r="B1045" s="6">
        <f>LoonHeffing2020(Table1[[#This Row],[Belastbaar loon]])</f>
        <v>6824.2184999999999</v>
      </c>
      <c r="C1045" s="6">
        <f>AlgemeneHeffingsKorting2020(Table1[[#This Row],[Belastbaar loon]])</f>
        <v>2711</v>
      </c>
      <c r="D1045" s="14">
        <f>ArbeidsKorting2020(Table1[[#This Row],[Belastbaar loon]])</f>
        <v>2684.8019999999997</v>
      </c>
      <c r="E1045" s="14">
        <f>MAX(Table1[[#This Row],[Loonheffing]]-Table1[[#This Row],[Algemene Heffingskorting]]-Table1[[#This Row],[Arbeidskorting]],0)</f>
        <v>1428.4165000000003</v>
      </c>
      <c r="F1045" s="6">
        <f>Table1[[#This Row],[Belastbaar loon]]-Table1[[#This Row],[Belasting]]</f>
        <v>16842.583500000001</v>
      </c>
      <c r="G1045" s="2">
        <f>(Table1[[#This Row],[Belastbaar loon]]-Table1[[#This Row],[Netto loon]])/Table1[[#This Row],[Belastbaar loon]]</f>
        <v>7.8179437359750387E-2</v>
      </c>
      <c r="H1045" s="14">
        <f t="shared" ca="1" si="10"/>
        <v>1427.5627000000004</v>
      </c>
      <c r="I1045" s="14">
        <f ca="1">IF(ROW()=2, Table1[[#This Row],[Netto loon]], INDIRECT(ADDRESS(ROW()-1,COLUMN(F:F))))</f>
        <v>16833.437299999998</v>
      </c>
      <c r="J1045" s="6">
        <f ca="1">IF(ROW()=2, 0, Table1[[#This Row],[Belastbaar loon]]-INDIRECT(ADDRESS(ROW()-1,COLUMN(A:A))))</f>
        <v>10</v>
      </c>
      <c r="K1045" s="6">
        <f ca="1">Table1[[#This Row],[Netto loon]]-Table1[[#This Row],[Netto vorige schijf]]</f>
        <v>9.1462000000028638</v>
      </c>
      <c r="L1045" s="2">
        <f ca="1">(Table1[[#This Row],[Bruto tov vorige schijf]]-Table1[[#This Row],[Netto tov vorige schijf]])/MAX(Table1[[#This Row],[Bruto tov vorige schijf]],1)</f>
        <v>8.5379999999713616E-2</v>
      </c>
    </row>
    <row r="1046" spans="1:12" x14ac:dyDescent="0.25">
      <c r="A1046" s="14">
        <v>18281</v>
      </c>
      <c r="B1046" s="6">
        <f>LoonHeffing2020(Table1[[#This Row],[Belastbaar loon]])</f>
        <v>6827.9534999999996</v>
      </c>
      <c r="C1046" s="6">
        <f>AlgemeneHeffingsKorting2020(Table1[[#This Row],[Belastbaar loon]])</f>
        <v>2711</v>
      </c>
      <c r="D1046" s="14">
        <f>ArbeidsKorting2020(Table1[[#This Row],[Belastbaar loon]])</f>
        <v>2687.6831999999999</v>
      </c>
      <c r="E1046" s="14">
        <f>MAX(Table1[[#This Row],[Loonheffing]]-Table1[[#This Row],[Algemene Heffingskorting]]-Table1[[#This Row],[Arbeidskorting]],0)</f>
        <v>1429.2702999999997</v>
      </c>
      <c r="F1046" s="6">
        <f>Table1[[#This Row],[Belastbaar loon]]-Table1[[#This Row],[Belasting]]</f>
        <v>16851.7297</v>
      </c>
      <c r="G1046" s="2">
        <f>(Table1[[#This Row],[Belastbaar loon]]-Table1[[#This Row],[Netto loon]])/Table1[[#This Row],[Belastbaar loon]]</f>
        <v>7.8183376182922162E-2</v>
      </c>
      <c r="H1046" s="14">
        <f t="shared" ca="1" si="10"/>
        <v>1428.4165000000003</v>
      </c>
      <c r="I1046" s="14">
        <f ca="1">IF(ROW()=2, Table1[[#This Row],[Netto loon]], INDIRECT(ADDRESS(ROW()-1,COLUMN(F:F))))</f>
        <v>16842.583500000001</v>
      </c>
      <c r="J1046" s="6">
        <f ca="1">IF(ROW()=2, 0, Table1[[#This Row],[Belastbaar loon]]-INDIRECT(ADDRESS(ROW()-1,COLUMN(A:A))))</f>
        <v>10</v>
      </c>
      <c r="K1046" s="6">
        <f ca="1">Table1[[#This Row],[Netto loon]]-Table1[[#This Row],[Netto vorige schijf]]</f>
        <v>9.1461999999992258</v>
      </c>
      <c r="L1046" s="2">
        <f ca="1">(Table1[[#This Row],[Bruto tov vorige schijf]]-Table1[[#This Row],[Netto tov vorige schijf]])/MAX(Table1[[#This Row],[Bruto tov vorige schijf]],1)</f>
        <v>8.5380000000077422E-2</v>
      </c>
    </row>
    <row r="1047" spans="1:12" x14ac:dyDescent="0.25">
      <c r="A1047" s="14">
        <v>18291</v>
      </c>
      <c r="B1047" s="6">
        <f>LoonHeffing2020(Table1[[#This Row],[Belastbaar loon]])</f>
        <v>6831.6885000000002</v>
      </c>
      <c r="C1047" s="6">
        <f>AlgemeneHeffingsKorting2020(Table1[[#This Row],[Belastbaar loon]])</f>
        <v>2711</v>
      </c>
      <c r="D1047" s="14">
        <f>ArbeidsKorting2020(Table1[[#This Row],[Belastbaar loon]])</f>
        <v>2690.5643999999998</v>
      </c>
      <c r="E1047" s="14">
        <f>MAX(Table1[[#This Row],[Loonheffing]]-Table1[[#This Row],[Algemene Heffingskorting]]-Table1[[#This Row],[Arbeidskorting]],0)</f>
        <v>1430.1241000000005</v>
      </c>
      <c r="F1047" s="6">
        <f>Table1[[#This Row],[Belastbaar loon]]-Table1[[#This Row],[Belasting]]</f>
        <v>16860.875899999999</v>
      </c>
      <c r="G1047" s="2">
        <f>(Table1[[#This Row],[Belastbaar loon]]-Table1[[#This Row],[Netto loon]])/Table1[[#This Row],[Belastbaar loon]]</f>
        <v>7.8187310699251042E-2</v>
      </c>
      <c r="H1047" s="14">
        <f t="shared" ca="1" si="10"/>
        <v>1429.2702999999997</v>
      </c>
      <c r="I1047" s="14">
        <f ca="1">IF(ROW()=2, Table1[[#This Row],[Netto loon]], INDIRECT(ADDRESS(ROW()-1,COLUMN(F:F))))</f>
        <v>16851.7297</v>
      </c>
      <c r="J1047" s="6">
        <f ca="1">IF(ROW()=2, 0, Table1[[#This Row],[Belastbaar loon]]-INDIRECT(ADDRESS(ROW()-1,COLUMN(A:A))))</f>
        <v>10</v>
      </c>
      <c r="K1047" s="6">
        <f ca="1">Table1[[#This Row],[Netto loon]]-Table1[[#This Row],[Netto vorige schijf]]</f>
        <v>9.1461999999992258</v>
      </c>
      <c r="L1047" s="2">
        <f ca="1">(Table1[[#This Row],[Bruto tov vorige schijf]]-Table1[[#This Row],[Netto tov vorige schijf]])/MAX(Table1[[#This Row],[Bruto tov vorige schijf]],1)</f>
        <v>8.5380000000077422E-2</v>
      </c>
    </row>
    <row r="1048" spans="1:12" x14ac:dyDescent="0.25">
      <c r="A1048" s="14">
        <v>18301</v>
      </c>
      <c r="B1048" s="6">
        <f>LoonHeffing2020(Table1[[#This Row],[Belastbaar loon]])</f>
        <v>6835.4234999999999</v>
      </c>
      <c r="C1048" s="6">
        <f>AlgemeneHeffingsKorting2020(Table1[[#This Row],[Belastbaar loon]])</f>
        <v>2711</v>
      </c>
      <c r="D1048" s="14">
        <f>ArbeidsKorting2020(Table1[[#This Row],[Belastbaar loon]])</f>
        <v>2693.4456</v>
      </c>
      <c r="E1048" s="14">
        <f>MAX(Table1[[#This Row],[Loonheffing]]-Table1[[#This Row],[Algemene Heffingskorting]]-Table1[[#This Row],[Arbeidskorting]],0)</f>
        <v>1430.9778999999999</v>
      </c>
      <c r="F1048" s="6">
        <f>Table1[[#This Row],[Belastbaar loon]]-Table1[[#This Row],[Belasting]]</f>
        <v>16870.022100000002</v>
      </c>
      <c r="G1048" s="2">
        <f>(Table1[[#This Row],[Belastbaar loon]]-Table1[[#This Row],[Netto loon]])/Table1[[#This Row],[Belastbaar loon]]</f>
        <v>7.819124091579685E-2</v>
      </c>
      <c r="H1048" s="14">
        <f t="shared" ca="1" si="10"/>
        <v>1430.1241000000005</v>
      </c>
      <c r="I1048" s="14">
        <f ca="1">IF(ROW()=2, Table1[[#This Row],[Netto loon]], INDIRECT(ADDRESS(ROW()-1,COLUMN(F:F))))</f>
        <v>16860.875899999999</v>
      </c>
      <c r="J1048" s="6">
        <f ca="1">IF(ROW()=2, 0, Table1[[#This Row],[Belastbaar loon]]-INDIRECT(ADDRESS(ROW()-1,COLUMN(A:A))))</f>
        <v>10</v>
      </c>
      <c r="K1048" s="6">
        <f ca="1">Table1[[#This Row],[Netto loon]]-Table1[[#This Row],[Netto vorige schijf]]</f>
        <v>9.1462000000028638</v>
      </c>
      <c r="L1048" s="2">
        <f ca="1">(Table1[[#This Row],[Bruto tov vorige schijf]]-Table1[[#This Row],[Netto tov vorige schijf]])/MAX(Table1[[#This Row],[Bruto tov vorige schijf]],1)</f>
        <v>8.5379999999713616E-2</v>
      </c>
    </row>
    <row r="1049" spans="1:12" x14ac:dyDescent="0.25">
      <c r="A1049" s="14">
        <v>18311</v>
      </c>
      <c r="B1049" s="6">
        <f>LoonHeffing2020(Table1[[#This Row],[Belastbaar loon]])</f>
        <v>6839.1584999999995</v>
      </c>
      <c r="C1049" s="6">
        <f>AlgemeneHeffingsKorting2020(Table1[[#This Row],[Belastbaar loon]])</f>
        <v>2711</v>
      </c>
      <c r="D1049" s="14">
        <f>ArbeidsKorting2020(Table1[[#This Row],[Belastbaar loon]])</f>
        <v>2696.3267999999998</v>
      </c>
      <c r="E1049" s="14">
        <f>MAX(Table1[[#This Row],[Loonheffing]]-Table1[[#This Row],[Algemene Heffingskorting]]-Table1[[#This Row],[Arbeidskorting]],0)</f>
        <v>1431.8316999999997</v>
      </c>
      <c r="F1049" s="6">
        <f>Table1[[#This Row],[Belastbaar loon]]-Table1[[#This Row],[Belasting]]</f>
        <v>16879.168300000001</v>
      </c>
      <c r="G1049" s="2">
        <f>(Table1[[#This Row],[Belastbaar loon]]-Table1[[#This Row],[Netto loon]])/Table1[[#This Row],[Belastbaar loon]]</f>
        <v>7.8195166839604549E-2</v>
      </c>
      <c r="H1049" s="14">
        <f t="shared" ca="1" si="10"/>
        <v>1430.9778999999999</v>
      </c>
      <c r="I1049" s="14">
        <f ca="1">IF(ROW()=2, Table1[[#This Row],[Netto loon]], INDIRECT(ADDRESS(ROW()-1,COLUMN(F:F))))</f>
        <v>16870.022100000002</v>
      </c>
      <c r="J1049" s="6">
        <f ca="1">IF(ROW()=2, 0, Table1[[#This Row],[Belastbaar loon]]-INDIRECT(ADDRESS(ROW()-1,COLUMN(A:A))))</f>
        <v>10</v>
      </c>
      <c r="K1049" s="6">
        <f ca="1">Table1[[#This Row],[Netto loon]]-Table1[[#This Row],[Netto vorige schijf]]</f>
        <v>9.1461999999992258</v>
      </c>
      <c r="L1049" s="2">
        <f ca="1">(Table1[[#This Row],[Bruto tov vorige schijf]]-Table1[[#This Row],[Netto tov vorige schijf]])/MAX(Table1[[#This Row],[Bruto tov vorige schijf]],1)</f>
        <v>8.5380000000077422E-2</v>
      </c>
    </row>
    <row r="1050" spans="1:12" x14ac:dyDescent="0.25">
      <c r="A1050" s="14">
        <v>18321</v>
      </c>
      <c r="B1050" s="6">
        <f>LoonHeffing2020(Table1[[#This Row],[Belastbaar loon]])</f>
        <v>6842.8935000000001</v>
      </c>
      <c r="C1050" s="6">
        <f>AlgemeneHeffingsKorting2020(Table1[[#This Row],[Belastbaar loon]])</f>
        <v>2711</v>
      </c>
      <c r="D1050" s="14">
        <f>ArbeidsKorting2020(Table1[[#This Row],[Belastbaar loon]])</f>
        <v>2699.2080000000001</v>
      </c>
      <c r="E1050" s="14">
        <f>MAX(Table1[[#This Row],[Loonheffing]]-Table1[[#This Row],[Algemene Heffingskorting]]-Table1[[#This Row],[Arbeidskorting]],0)</f>
        <v>1432.6855</v>
      </c>
      <c r="F1050" s="6">
        <f>Table1[[#This Row],[Belastbaar loon]]-Table1[[#This Row],[Belasting]]</f>
        <v>16888.3145</v>
      </c>
      <c r="G1050" s="2">
        <f>(Table1[[#This Row],[Belastbaar loon]]-Table1[[#This Row],[Netto loon]])/Table1[[#This Row],[Belastbaar loon]]</f>
        <v>7.8199088477703155E-2</v>
      </c>
      <c r="H1050" s="14">
        <f t="shared" ref="H1050:H1113" ca="1" si="11">IF(ROW()=2, 0, INDIRECT(ADDRESS(ROW()-1,COLUMN(E:E))))</f>
        <v>1431.8316999999997</v>
      </c>
      <c r="I1050" s="14">
        <f ca="1">IF(ROW()=2, Table1[[#This Row],[Netto loon]], INDIRECT(ADDRESS(ROW()-1,COLUMN(F:F))))</f>
        <v>16879.168300000001</v>
      </c>
      <c r="J1050" s="6">
        <f ca="1">IF(ROW()=2, 0, Table1[[#This Row],[Belastbaar loon]]-INDIRECT(ADDRESS(ROW()-1,COLUMN(A:A))))</f>
        <v>10</v>
      </c>
      <c r="K1050" s="6">
        <f ca="1">Table1[[#This Row],[Netto loon]]-Table1[[#This Row],[Netto vorige schijf]]</f>
        <v>9.1461999999992258</v>
      </c>
      <c r="L1050" s="2">
        <f ca="1">(Table1[[#This Row],[Bruto tov vorige schijf]]-Table1[[#This Row],[Netto tov vorige schijf]])/MAX(Table1[[#This Row],[Bruto tov vorige schijf]],1)</f>
        <v>8.5380000000077422E-2</v>
      </c>
    </row>
    <row r="1051" spans="1:12" x14ac:dyDescent="0.25">
      <c r="A1051" s="14">
        <v>18331</v>
      </c>
      <c r="B1051" s="6">
        <f>LoonHeffing2020(Table1[[#This Row],[Belastbaar loon]])</f>
        <v>6846.6284999999998</v>
      </c>
      <c r="C1051" s="6">
        <f>AlgemeneHeffingsKorting2020(Table1[[#This Row],[Belastbaar loon]])</f>
        <v>2711</v>
      </c>
      <c r="D1051" s="14">
        <f>ArbeidsKorting2020(Table1[[#This Row],[Belastbaar loon]])</f>
        <v>2702.0891999999999</v>
      </c>
      <c r="E1051" s="14">
        <f>MAX(Table1[[#This Row],[Loonheffing]]-Table1[[#This Row],[Algemene Heffingskorting]]-Table1[[#This Row],[Arbeidskorting]],0)</f>
        <v>1433.5392999999999</v>
      </c>
      <c r="F1051" s="6">
        <f>Table1[[#This Row],[Belastbaar loon]]-Table1[[#This Row],[Belasting]]</f>
        <v>16897.4607</v>
      </c>
      <c r="G1051" s="2">
        <f>(Table1[[#This Row],[Belastbaar loon]]-Table1[[#This Row],[Netto loon]])/Table1[[#This Row],[Belastbaar loon]]</f>
        <v>7.8203005837106557E-2</v>
      </c>
      <c r="H1051" s="14">
        <f t="shared" ca="1" si="11"/>
        <v>1432.6855</v>
      </c>
      <c r="I1051" s="14">
        <f ca="1">IF(ROW()=2, Table1[[#This Row],[Netto loon]], INDIRECT(ADDRESS(ROW()-1,COLUMN(F:F))))</f>
        <v>16888.3145</v>
      </c>
      <c r="J1051" s="6">
        <f ca="1">IF(ROW()=2, 0, Table1[[#This Row],[Belastbaar loon]]-INDIRECT(ADDRESS(ROW()-1,COLUMN(A:A))))</f>
        <v>10</v>
      </c>
      <c r="K1051" s="6">
        <f ca="1">Table1[[#This Row],[Netto loon]]-Table1[[#This Row],[Netto vorige schijf]]</f>
        <v>9.1461999999992258</v>
      </c>
      <c r="L1051" s="2">
        <f ca="1">(Table1[[#This Row],[Bruto tov vorige schijf]]-Table1[[#This Row],[Netto tov vorige schijf]])/MAX(Table1[[#This Row],[Bruto tov vorige schijf]],1)</f>
        <v>8.5380000000077422E-2</v>
      </c>
    </row>
    <row r="1052" spans="1:12" x14ac:dyDescent="0.25">
      <c r="A1052" s="14">
        <v>18341</v>
      </c>
      <c r="B1052" s="6">
        <f>LoonHeffing2020(Table1[[#This Row],[Belastbaar loon]])</f>
        <v>6850.3635000000004</v>
      </c>
      <c r="C1052" s="6">
        <f>AlgemeneHeffingsKorting2020(Table1[[#This Row],[Belastbaar loon]])</f>
        <v>2711</v>
      </c>
      <c r="D1052" s="14">
        <f>ArbeidsKorting2020(Table1[[#This Row],[Belastbaar loon]])</f>
        <v>2704.9703999999997</v>
      </c>
      <c r="E1052" s="14">
        <f>MAX(Table1[[#This Row],[Loonheffing]]-Table1[[#This Row],[Algemene Heffingskorting]]-Table1[[#This Row],[Arbeidskorting]],0)</f>
        <v>1434.3931000000007</v>
      </c>
      <c r="F1052" s="6">
        <f>Table1[[#This Row],[Belastbaar loon]]-Table1[[#This Row],[Belasting]]</f>
        <v>16906.606899999999</v>
      </c>
      <c r="G1052" s="2">
        <f>(Table1[[#This Row],[Belastbaar loon]]-Table1[[#This Row],[Netto loon]])/Table1[[#This Row],[Belastbaar loon]]</f>
        <v>7.8206918924813323E-2</v>
      </c>
      <c r="H1052" s="14">
        <f t="shared" ca="1" si="11"/>
        <v>1433.5392999999999</v>
      </c>
      <c r="I1052" s="14">
        <f ca="1">IF(ROW()=2, Table1[[#This Row],[Netto loon]], INDIRECT(ADDRESS(ROW()-1,COLUMN(F:F))))</f>
        <v>16897.4607</v>
      </c>
      <c r="J1052" s="6">
        <f ca="1">IF(ROW()=2, 0, Table1[[#This Row],[Belastbaar loon]]-INDIRECT(ADDRESS(ROW()-1,COLUMN(A:A))))</f>
        <v>10</v>
      </c>
      <c r="K1052" s="6">
        <f ca="1">Table1[[#This Row],[Netto loon]]-Table1[[#This Row],[Netto vorige schijf]]</f>
        <v>9.1461999999992258</v>
      </c>
      <c r="L1052" s="2">
        <f ca="1">(Table1[[#This Row],[Bruto tov vorige schijf]]-Table1[[#This Row],[Netto tov vorige schijf]])/MAX(Table1[[#This Row],[Bruto tov vorige schijf]],1)</f>
        <v>8.5380000000077422E-2</v>
      </c>
    </row>
    <row r="1053" spans="1:12" x14ac:dyDescent="0.25">
      <c r="A1053" s="14">
        <v>18351</v>
      </c>
      <c r="B1053" s="6">
        <f>LoonHeffing2020(Table1[[#This Row],[Belastbaar loon]])</f>
        <v>6854.0985000000001</v>
      </c>
      <c r="C1053" s="6">
        <f>AlgemeneHeffingsKorting2020(Table1[[#This Row],[Belastbaar loon]])</f>
        <v>2711</v>
      </c>
      <c r="D1053" s="14">
        <f>ArbeidsKorting2020(Table1[[#This Row],[Belastbaar loon]])</f>
        <v>2707.8516</v>
      </c>
      <c r="E1053" s="14">
        <f>MAX(Table1[[#This Row],[Loonheffing]]-Table1[[#This Row],[Algemene Heffingskorting]]-Table1[[#This Row],[Arbeidskorting]],0)</f>
        <v>1435.2469000000001</v>
      </c>
      <c r="F1053" s="6">
        <f>Table1[[#This Row],[Belastbaar loon]]-Table1[[#This Row],[Belasting]]</f>
        <v>16915.753100000002</v>
      </c>
      <c r="G1053" s="2">
        <f>(Table1[[#This Row],[Belastbaar loon]]-Table1[[#This Row],[Netto loon]])/Table1[[#This Row],[Belastbaar loon]]</f>
        <v>7.8210827747806563E-2</v>
      </c>
      <c r="H1053" s="14">
        <f t="shared" ca="1" si="11"/>
        <v>1434.3931000000007</v>
      </c>
      <c r="I1053" s="14">
        <f ca="1">IF(ROW()=2, Table1[[#This Row],[Netto loon]], INDIRECT(ADDRESS(ROW()-1,COLUMN(F:F))))</f>
        <v>16906.606899999999</v>
      </c>
      <c r="J1053" s="6">
        <f ca="1">IF(ROW()=2, 0, Table1[[#This Row],[Belastbaar loon]]-INDIRECT(ADDRESS(ROW()-1,COLUMN(A:A))))</f>
        <v>10</v>
      </c>
      <c r="K1053" s="6">
        <f ca="1">Table1[[#This Row],[Netto loon]]-Table1[[#This Row],[Netto vorige schijf]]</f>
        <v>9.1462000000028638</v>
      </c>
      <c r="L1053" s="2">
        <f ca="1">(Table1[[#This Row],[Bruto tov vorige schijf]]-Table1[[#This Row],[Netto tov vorige schijf]])/MAX(Table1[[#This Row],[Bruto tov vorige schijf]],1)</f>
        <v>8.5379999999713616E-2</v>
      </c>
    </row>
    <row r="1054" spans="1:12" x14ac:dyDescent="0.25">
      <c r="A1054" s="14">
        <v>18361</v>
      </c>
      <c r="B1054" s="6">
        <f>LoonHeffing2020(Table1[[#This Row],[Belastbaar loon]])</f>
        <v>6857.8334999999997</v>
      </c>
      <c r="C1054" s="6">
        <f>AlgemeneHeffingsKorting2020(Table1[[#This Row],[Belastbaar loon]])</f>
        <v>2711</v>
      </c>
      <c r="D1054" s="14">
        <f>ArbeidsKorting2020(Table1[[#This Row],[Belastbaar loon]])</f>
        <v>2710.7327999999998</v>
      </c>
      <c r="E1054" s="14">
        <f>MAX(Table1[[#This Row],[Loonheffing]]-Table1[[#This Row],[Algemene Heffingskorting]]-Table1[[#This Row],[Arbeidskorting]],0)</f>
        <v>1436.1007</v>
      </c>
      <c r="F1054" s="6">
        <f>Table1[[#This Row],[Belastbaar loon]]-Table1[[#This Row],[Belasting]]</f>
        <v>16924.899300000001</v>
      </c>
      <c r="G1054" s="2">
        <f>(Table1[[#This Row],[Belastbaar loon]]-Table1[[#This Row],[Netto loon]])/Table1[[#This Row],[Belastbaar loon]]</f>
        <v>7.8214732313054799E-2</v>
      </c>
      <c r="H1054" s="14">
        <f t="shared" ca="1" si="11"/>
        <v>1435.2469000000001</v>
      </c>
      <c r="I1054" s="14">
        <f ca="1">IF(ROW()=2, Table1[[#This Row],[Netto loon]], INDIRECT(ADDRESS(ROW()-1,COLUMN(F:F))))</f>
        <v>16915.753100000002</v>
      </c>
      <c r="J1054" s="6">
        <f ca="1">IF(ROW()=2, 0, Table1[[#This Row],[Belastbaar loon]]-INDIRECT(ADDRESS(ROW()-1,COLUMN(A:A))))</f>
        <v>10</v>
      </c>
      <c r="K1054" s="6">
        <f ca="1">Table1[[#This Row],[Netto loon]]-Table1[[#This Row],[Netto vorige schijf]]</f>
        <v>9.1461999999992258</v>
      </c>
      <c r="L1054" s="2">
        <f ca="1">(Table1[[#This Row],[Bruto tov vorige schijf]]-Table1[[#This Row],[Netto tov vorige schijf]])/MAX(Table1[[#This Row],[Bruto tov vorige schijf]],1)</f>
        <v>8.5380000000077422E-2</v>
      </c>
    </row>
    <row r="1055" spans="1:12" x14ac:dyDescent="0.25">
      <c r="A1055" s="14">
        <v>18371</v>
      </c>
      <c r="B1055" s="6">
        <f>LoonHeffing2020(Table1[[#This Row],[Belastbaar loon]])</f>
        <v>6861.5685000000003</v>
      </c>
      <c r="C1055" s="6">
        <f>AlgemeneHeffingsKorting2020(Table1[[#This Row],[Belastbaar loon]])</f>
        <v>2711</v>
      </c>
      <c r="D1055" s="14">
        <f>ArbeidsKorting2020(Table1[[#This Row],[Belastbaar loon]])</f>
        <v>2713.614</v>
      </c>
      <c r="E1055" s="14">
        <f>MAX(Table1[[#This Row],[Loonheffing]]-Table1[[#This Row],[Algemene Heffingskorting]]-Table1[[#This Row],[Arbeidskorting]],0)</f>
        <v>1436.9545000000003</v>
      </c>
      <c r="F1055" s="6">
        <f>Table1[[#This Row],[Belastbaar loon]]-Table1[[#This Row],[Belasting]]</f>
        <v>16934.0455</v>
      </c>
      <c r="G1055" s="2">
        <f>(Table1[[#This Row],[Belastbaar loon]]-Table1[[#This Row],[Netto loon]])/Table1[[#This Row],[Belastbaar loon]]</f>
        <v>7.8218632627510748E-2</v>
      </c>
      <c r="H1055" s="14">
        <f t="shared" ca="1" si="11"/>
        <v>1436.1007</v>
      </c>
      <c r="I1055" s="14">
        <f ca="1">IF(ROW()=2, Table1[[#This Row],[Netto loon]], INDIRECT(ADDRESS(ROW()-1,COLUMN(F:F))))</f>
        <v>16924.899300000001</v>
      </c>
      <c r="J1055" s="6">
        <f ca="1">IF(ROW()=2, 0, Table1[[#This Row],[Belastbaar loon]]-INDIRECT(ADDRESS(ROW()-1,COLUMN(A:A))))</f>
        <v>10</v>
      </c>
      <c r="K1055" s="6">
        <f ca="1">Table1[[#This Row],[Netto loon]]-Table1[[#This Row],[Netto vorige schijf]]</f>
        <v>9.1461999999992258</v>
      </c>
      <c r="L1055" s="2">
        <f ca="1">(Table1[[#This Row],[Bruto tov vorige schijf]]-Table1[[#This Row],[Netto tov vorige schijf]])/MAX(Table1[[#This Row],[Bruto tov vorige schijf]],1)</f>
        <v>8.5380000000077422E-2</v>
      </c>
    </row>
    <row r="1056" spans="1:12" x14ac:dyDescent="0.25">
      <c r="A1056" s="14">
        <v>18381</v>
      </c>
      <c r="B1056" s="6">
        <f>LoonHeffing2020(Table1[[#This Row],[Belastbaar loon]])</f>
        <v>6865.3035</v>
      </c>
      <c r="C1056" s="6">
        <f>AlgemeneHeffingsKorting2020(Table1[[#This Row],[Belastbaar loon]])</f>
        <v>2711</v>
      </c>
      <c r="D1056" s="14">
        <f>ArbeidsKorting2020(Table1[[#This Row],[Belastbaar loon]])</f>
        <v>2716.4951999999998</v>
      </c>
      <c r="E1056" s="14">
        <f>MAX(Table1[[#This Row],[Loonheffing]]-Table1[[#This Row],[Algemene Heffingskorting]]-Table1[[#This Row],[Arbeidskorting]],0)</f>
        <v>1437.8083000000001</v>
      </c>
      <c r="F1056" s="6">
        <f>Table1[[#This Row],[Belastbaar loon]]-Table1[[#This Row],[Belasting]]</f>
        <v>16943.191699999999</v>
      </c>
      <c r="G1056" s="2">
        <f>(Table1[[#This Row],[Belastbaar loon]]-Table1[[#This Row],[Netto loon]])/Table1[[#This Row],[Belastbaar loon]]</f>
        <v>7.822252869811222E-2</v>
      </c>
      <c r="H1056" s="14">
        <f t="shared" ca="1" si="11"/>
        <v>1436.9545000000003</v>
      </c>
      <c r="I1056" s="14">
        <f ca="1">IF(ROW()=2, Table1[[#This Row],[Netto loon]], INDIRECT(ADDRESS(ROW()-1,COLUMN(F:F))))</f>
        <v>16934.0455</v>
      </c>
      <c r="J1056" s="6">
        <f ca="1">IF(ROW()=2, 0, Table1[[#This Row],[Belastbaar loon]]-INDIRECT(ADDRESS(ROW()-1,COLUMN(A:A))))</f>
        <v>10</v>
      </c>
      <c r="K1056" s="6">
        <f ca="1">Table1[[#This Row],[Netto loon]]-Table1[[#This Row],[Netto vorige schijf]]</f>
        <v>9.1461999999992258</v>
      </c>
      <c r="L1056" s="2">
        <f ca="1">(Table1[[#This Row],[Bruto tov vorige schijf]]-Table1[[#This Row],[Netto tov vorige schijf]])/MAX(Table1[[#This Row],[Bruto tov vorige schijf]],1)</f>
        <v>8.5380000000077422E-2</v>
      </c>
    </row>
    <row r="1057" spans="1:12" x14ac:dyDescent="0.25">
      <c r="A1057" s="14">
        <v>18391</v>
      </c>
      <c r="B1057" s="6">
        <f>LoonHeffing2020(Table1[[#This Row],[Belastbaar loon]])</f>
        <v>6869.0384999999997</v>
      </c>
      <c r="C1057" s="6">
        <f>AlgemeneHeffingsKorting2020(Table1[[#This Row],[Belastbaar loon]])</f>
        <v>2711</v>
      </c>
      <c r="D1057" s="14">
        <f>ArbeidsKorting2020(Table1[[#This Row],[Belastbaar loon]])</f>
        <v>2719.3764000000001</v>
      </c>
      <c r="E1057" s="14">
        <f>MAX(Table1[[#This Row],[Loonheffing]]-Table1[[#This Row],[Algemene Heffingskorting]]-Table1[[#This Row],[Arbeidskorting]],0)</f>
        <v>1438.6620999999996</v>
      </c>
      <c r="F1057" s="6">
        <f>Table1[[#This Row],[Belastbaar loon]]-Table1[[#This Row],[Belasting]]</f>
        <v>16952.337899999999</v>
      </c>
      <c r="G1057" s="2">
        <f>(Table1[[#This Row],[Belastbaar loon]]-Table1[[#This Row],[Netto loon]])/Table1[[#This Row],[Belastbaar loon]]</f>
        <v>7.8226420531781929E-2</v>
      </c>
      <c r="H1057" s="14">
        <f t="shared" ca="1" si="11"/>
        <v>1437.8083000000001</v>
      </c>
      <c r="I1057" s="14">
        <f ca="1">IF(ROW()=2, Table1[[#This Row],[Netto loon]], INDIRECT(ADDRESS(ROW()-1,COLUMN(F:F))))</f>
        <v>16943.191699999999</v>
      </c>
      <c r="J1057" s="6">
        <f ca="1">IF(ROW()=2, 0, Table1[[#This Row],[Belastbaar loon]]-INDIRECT(ADDRESS(ROW()-1,COLUMN(A:A))))</f>
        <v>10</v>
      </c>
      <c r="K1057" s="6">
        <f ca="1">Table1[[#This Row],[Netto loon]]-Table1[[#This Row],[Netto vorige schijf]]</f>
        <v>9.1461999999992258</v>
      </c>
      <c r="L1057" s="2">
        <f ca="1">(Table1[[#This Row],[Bruto tov vorige schijf]]-Table1[[#This Row],[Netto tov vorige schijf]])/MAX(Table1[[#This Row],[Bruto tov vorige schijf]],1)</f>
        <v>8.5380000000077422E-2</v>
      </c>
    </row>
    <row r="1058" spans="1:12" x14ac:dyDescent="0.25">
      <c r="A1058" s="14">
        <v>18401</v>
      </c>
      <c r="B1058" s="6">
        <f>LoonHeffing2020(Table1[[#This Row],[Belastbaar loon]])</f>
        <v>6872.7735000000002</v>
      </c>
      <c r="C1058" s="6">
        <f>AlgemeneHeffingsKorting2020(Table1[[#This Row],[Belastbaar loon]])</f>
        <v>2711</v>
      </c>
      <c r="D1058" s="14">
        <f>ArbeidsKorting2020(Table1[[#This Row],[Belastbaar loon]])</f>
        <v>2722.2575999999999</v>
      </c>
      <c r="E1058" s="14">
        <f>MAX(Table1[[#This Row],[Loonheffing]]-Table1[[#This Row],[Algemene Heffingskorting]]-Table1[[#This Row],[Arbeidskorting]],0)</f>
        <v>1439.5159000000003</v>
      </c>
      <c r="F1058" s="6">
        <f>Table1[[#This Row],[Belastbaar loon]]-Table1[[#This Row],[Belasting]]</f>
        <v>16961.484100000001</v>
      </c>
      <c r="G1058" s="2">
        <f>(Table1[[#This Row],[Belastbaar loon]]-Table1[[#This Row],[Netto loon]])/Table1[[#This Row],[Belastbaar loon]]</f>
        <v>7.8230308135427348E-2</v>
      </c>
      <c r="H1058" s="14">
        <f t="shared" ca="1" si="11"/>
        <v>1438.6620999999996</v>
      </c>
      <c r="I1058" s="14">
        <f ca="1">IF(ROW()=2, Table1[[#This Row],[Netto loon]], INDIRECT(ADDRESS(ROW()-1,COLUMN(F:F))))</f>
        <v>16952.337899999999</v>
      </c>
      <c r="J1058" s="6">
        <f ca="1">IF(ROW()=2, 0, Table1[[#This Row],[Belastbaar loon]]-INDIRECT(ADDRESS(ROW()-1,COLUMN(A:A))))</f>
        <v>10</v>
      </c>
      <c r="K1058" s="6">
        <f ca="1">Table1[[#This Row],[Netto loon]]-Table1[[#This Row],[Netto vorige schijf]]</f>
        <v>9.1462000000028638</v>
      </c>
      <c r="L1058" s="2">
        <f ca="1">(Table1[[#This Row],[Bruto tov vorige schijf]]-Table1[[#This Row],[Netto tov vorige schijf]])/MAX(Table1[[#This Row],[Bruto tov vorige schijf]],1)</f>
        <v>8.5379999999713616E-2</v>
      </c>
    </row>
    <row r="1059" spans="1:12" x14ac:dyDescent="0.25">
      <c r="A1059" s="14">
        <v>18411</v>
      </c>
      <c r="B1059" s="6">
        <f>LoonHeffing2020(Table1[[#This Row],[Belastbaar loon]])</f>
        <v>6876.5084999999999</v>
      </c>
      <c r="C1059" s="6">
        <f>AlgemeneHeffingsKorting2020(Table1[[#This Row],[Belastbaar loon]])</f>
        <v>2711</v>
      </c>
      <c r="D1059" s="14">
        <f>ArbeidsKorting2020(Table1[[#This Row],[Belastbaar loon]])</f>
        <v>2725.1387999999997</v>
      </c>
      <c r="E1059" s="14">
        <f>MAX(Table1[[#This Row],[Loonheffing]]-Table1[[#This Row],[Algemene Heffingskorting]]-Table1[[#This Row],[Arbeidskorting]],0)</f>
        <v>1440.3697000000002</v>
      </c>
      <c r="F1059" s="6">
        <f>Table1[[#This Row],[Belastbaar loon]]-Table1[[#This Row],[Belasting]]</f>
        <v>16970.630300000001</v>
      </c>
      <c r="G1059" s="2">
        <f>(Table1[[#This Row],[Belastbaar loon]]-Table1[[#This Row],[Netto loon]])/Table1[[#This Row],[Belastbaar loon]]</f>
        <v>7.823419151594152E-2</v>
      </c>
      <c r="H1059" s="14">
        <f t="shared" ca="1" si="11"/>
        <v>1439.5159000000003</v>
      </c>
      <c r="I1059" s="14">
        <f ca="1">IF(ROW()=2, Table1[[#This Row],[Netto loon]], INDIRECT(ADDRESS(ROW()-1,COLUMN(F:F))))</f>
        <v>16961.484100000001</v>
      </c>
      <c r="J1059" s="6">
        <f ca="1">IF(ROW()=2, 0, Table1[[#This Row],[Belastbaar loon]]-INDIRECT(ADDRESS(ROW()-1,COLUMN(A:A))))</f>
        <v>10</v>
      </c>
      <c r="K1059" s="6">
        <f ca="1">Table1[[#This Row],[Netto loon]]-Table1[[#This Row],[Netto vorige schijf]]</f>
        <v>9.1461999999992258</v>
      </c>
      <c r="L1059" s="2">
        <f ca="1">(Table1[[#This Row],[Bruto tov vorige schijf]]-Table1[[#This Row],[Netto tov vorige schijf]])/MAX(Table1[[#This Row],[Bruto tov vorige schijf]],1)</f>
        <v>8.5380000000077422E-2</v>
      </c>
    </row>
    <row r="1060" spans="1:12" x14ac:dyDescent="0.25">
      <c r="A1060" s="14">
        <v>18421</v>
      </c>
      <c r="B1060" s="6">
        <f>LoonHeffing2020(Table1[[#This Row],[Belastbaar loon]])</f>
        <v>6880.2434999999996</v>
      </c>
      <c r="C1060" s="6">
        <f>AlgemeneHeffingsKorting2020(Table1[[#This Row],[Belastbaar loon]])</f>
        <v>2711</v>
      </c>
      <c r="D1060" s="14">
        <f>ArbeidsKorting2020(Table1[[#This Row],[Belastbaar loon]])</f>
        <v>2728.02</v>
      </c>
      <c r="E1060" s="14">
        <f>MAX(Table1[[#This Row],[Loonheffing]]-Table1[[#This Row],[Algemene Heffingskorting]]-Table1[[#This Row],[Arbeidskorting]],0)</f>
        <v>1441.2234999999996</v>
      </c>
      <c r="F1060" s="6">
        <f>Table1[[#This Row],[Belastbaar loon]]-Table1[[#This Row],[Belasting]]</f>
        <v>16979.7765</v>
      </c>
      <c r="G1060" s="2">
        <f>(Table1[[#This Row],[Belastbaar loon]]-Table1[[#This Row],[Netto loon]])/Table1[[#This Row],[Belastbaar loon]]</f>
        <v>7.8238070680201943E-2</v>
      </c>
      <c r="H1060" s="14">
        <f t="shared" ca="1" si="11"/>
        <v>1440.3697000000002</v>
      </c>
      <c r="I1060" s="14">
        <f ca="1">IF(ROW()=2, Table1[[#This Row],[Netto loon]], INDIRECT(ADDRESS(ROW()-1,COLUMN(F:F))))</f>
        <v>16970.630300000001</v>
      </c>
      <c r="J1060" s="6">
        <f ca="1">IF(ROW()=2, 0, Table1[[#This Row],[Belastbaar loon]]-INDIRECT(ADDRESS(ROW()-1,COLUMN(A:A))))</f>
        <v>10</v>
      </c>
      <c r="K1060" s="6">
        <f ca="1">Table1[[#This Row],[Netto loon]]-Table1[[#This Row],[Netto vorige schijf]]</f>
        <v>9.1461999999992258</v>
      </c>
      <c r="L1060" s="2">
        <f ca="1">(Table1[[#This Row],[Bruto tov vorige schijf]]-Table1[[#This Row],[Netto tov vorige schijf]])/MAX(Table1[[#This Row],[Bruto tov vorige schijf]],1)</f>
        <v>8.5380000000077422E-2</v>
      </c>
    </row>
    <row r="1061" spans="1:12" x14ac:dyDescent="0.25">
      <c r="A1061" s="14">
        <v>18431</v>
      </c>
      <c r="B1061" s="6">
        <f>LoonHeffing2020(Table1[[#This Row],[Belastbaar loon]])</f>
        <v>6883.9785000000002</v>
      </c>
      <c r="C1061" s="6">
        <f>AlgemeneHeffingsKorting2020(Table1[[#This Row],[Belastbaar loon]])</f>
        <v>2711</v>
      </c>
      <c r="D1061" s="14">
        <f>ArbeidsKorting2020(Table1[[#This Row],[Belastbaar loon]])</f>
        <v>2730.9011999999998</v>
      </c>
      <c r="E1061" s="14">
        <f>MAX(Table1[[#This Row],[Loonheffing]]-Table1[[#This Row],[Algemene Heffingskorting]]-Table1[[#This Row],[Arbeidskorting]],0)</f>
        <v>1442.0773000000004</v>
      </c>
      <c r="F1061" s="6">
        <f>Table1[[#This Row],[Belastbaar loon]]-Table1[[#This Row],[Belasting]]</f>
        <v>16988.922699999999</v>
      </c>
      <c r="G1061" s="2">
        <f>(Table1[[#This Row],[Belastbaar loon]]-Table1[[#This Row],[Netto loon]])/Table1[[#This Row],[Belastbaar loon]]</f>
        <v>7.8241945635071392E-2</v>
      </c>
      <c r="H1061" s="14">
        <f t="shared" ca="1" si="11"/>
        <v>1441.2234999999996</v>
      </c>
      <c r="I1061" s="14">
        <f ca="1">IF(ROW()=2, Table1[[#This Row],[Netto loon]], INDIRECT(ADDRESS(ROW()-1,COLUMN(F:F))))</f>
        <v>16979.7765</v>
      </c>
      <c r="J1061" s="6">
        <f ca="1">IF(ROW()=2, 0, Table1[[#This Row],[Belastbaar loon]]-INDIRECT(ADDRESS(ROW()-1,COLUMN(A:A))))</f>
        <v>10</v>
      </c>
      <c r="K1061" s="6">
        <f ca="1">Table1[[#This Row],[Netto loon]]-Table1[[#This Row],[Netto vorige schijf]]</f>
        <v>9.1461999999992258</v>
      </c>
      <c r="L1061" s="2">
        <f ca="1">(Table1[[#This Row],[Bruto tov vorige schijf]]-Table1[[#This Row],[Netto tov vorige schijf]])/MAX(Table1[[#This Row],[Bruto tov vorige schijf]],1)</f>
        <v>8.5380000000077422E-2</v>
      </c>
    </row>
    <row r="1062" spans="1:12" x14ac:dyDescent="0.25">
      <c r="A1062" s="14">
        <v>18441</v>
      </c>
      <c r="B1062" s="6">
        <f>LoonHeffing2020(Table1[[#This Row],[Belastbaar loon]])</f>
        <v>6887.7134999999998</v>
      </c>
      <c r="C1062" s="6">
        <f>AlgemeneHeffingsKorting2020(Table1[[#This Row],[Belastbaar loon]])</f>
        <v>2711</v>
      </c>
      <c r="D1062" s="14">
        <f>ArbeidsKorting2020(Table1[[#This Row],[Belastbaar loon]])</f>
        <v>2733.7824000000001</v>
      </c>
      <c r="E1062" s="14">
        <f>MAX(Table1[[#This Row],[Loonheffing]]-Table1[[#This Row],[Algemene Heffingskorting]]-Table1[[#This Row],[Arbeidskorting]],0)</f>
        <v>1442.9310999999998</v>
      </c>
      <c r="F1062" s="6">
        <f>Table1[[#This Row],[Belastbaar loon]]-Table1[[#This Row],[Belasting]]</f>
        <v>16998.068899999998</v>
      </c>
      <c r="G1062" s="2">
        <f>(Table1[[#This Row],[Belastbaar loon]]-Table1[[#This Row],[Netto loon]])/Table1[[#This Row],[Belastbaar loon]]</f>
        <v>7.8245816387397735E-2</v>
      </c>
      <c r="H1062" s="14">
        <f t="shared" ca="1" si="11"/>
        <v>1442.0773000000004</v>
      </c>
      <c r="I1062" s="14">
        <f ca="1">IF(ROW()=2, Table1[[#This Row],[Netto loon]], INDIRECT(ADDRESS(ROW()-1,COLUMN(F:F))))</f>
        <v>16988.922699999999</v>
      </c>
      <c r="J1062" s="6">
        <f ca="1">IF(ROW()=2, 0, Table1[[#This Row],[Belastbaar loon]]-INDIRECT(ADDRESS(ROW()-1,COLUMN(A:A))))</f>
        <v>10</v>
      </c>
      <c r="K1062" s="6">
        <f ca="1">Table1[[#This Row],[Netto loon]]-Table1[[#This Row],[Netto vorige schijf]]</f>
        <v>9.1461999999992258</v>
      </c>
      <c r="L1062" s="2">
        <f ca="1">(Table1[[#This Row],[Bruto tov vorige schijf]]-Table1[[#This Row],[Netto tov vorige schijf]])/MAX(Table1[[#This Row],[Bruto tov vorige schijf]],1)</f>
        <v>8.5380000000077422E-2</v>
      </c>
    </row>
    <row r="1063" spans="1:12" x14ac:dyDescent="0.25">
      <c r="A1063" s="14">
        <v>18451</v>
      </c>
      <c r="B1063" s="6">
        <f>LoonHeffing2020(Table1[[#This Row],[Belastbaar loon]])</f>
        <v>6891.4485000000004</v>
      </c>
      <c r="C1063" s="6">
        <f>AlgemeneHeffingsKorting2020(Table1[[#This Row],[Belastbaar loon]])</f>
        <v>2711</v>
      </c>
      <c r="D1063" s="14">
        <f>ArbeidsKorting2020(Table1[[#This Row],[Belastbaar loon]])</f>
        <v>2736.6635999999999</v>
      </c>
      <c r="E1063" s="14">
        <f>MAX(Table1[[#This Row],[Loonheffing]]-Table1[[#This Row],[Algemene Heffingskorting]]-Table1[[#This Row],[Arbeidskorting]],0)</f>
        <v>1443.7849000000006</v>
      </c>
      <c r="F1063" s="6">
        <f>Table1[[#This Row],[Belastbaar loon]]-Table1[[#This Row],[Belasting]]</f>
        <v>17007.215100000001</v>
      </c>
      <c r="G1063" s="2">
        <f>(Table1[[#This Row],[Belastbaar loon]]-Table1[[#This Row],[Netto loon]])/Table1[[#This Row],[Belastbaar loon]]</f>
        <v>7.8249682944013813E-2</v>
      </c>
      <c r="H1063" s="14">
        <f t="shared" ca="1" si="11"/>
        <v>1442.9310999999998</v>
      </c>
      <c r="I1063" s="14">
        <f ca="1">IF(ROW()=2, Table1[[#This Row],[Netto loon]], INDIRECT(ADDRESS(ROW()-1,COLUMN(F:F))))</f>
        <v>16998.068899999998</v>
      </c>
      <c r="J1063" s="6">
        <f ca="1">IF(ROW()=2, 0, Table1[[#This Row],[Belastbaar loon]]-INDIRECT(ADDRESS(ROW()-1,COLUMN(A:A))))</f>
        <v>10</v>
      </c>
      <c r="K1063" s="6">
        <f ca="1">Table1[[#This Row],[Netto loon]]-Table1[[#This Row],[Netto vorige schijf]]</f>
        <v>9.1462000000028638</v>
      </c>
      <c r="L1063" s="2">
        <f ca="1">(Table1[[#This Row],[Bruto tov vorige schijf]]-Table1[[#This Row],[Netto tov vorige schijf]])/MAX(Table1[[#This Row],[Bruto tov vorige schijf]],1)</f>
        <v>8.5379999999713616E-2</v>
      </c>
    </row>
    <row r="1064" spans="1:12" x14ac:dyDescent="0.25">
      <c r="A1064" s="14">
        <v>18461</v>
      </c>
      <c r="B1064" s="6">
        <f>LoonHeffing2020(Table1[[#This Row],[Belastbaar loon]])</f>
        <v>6895.1835000000001</v>
      </c>
      <c r="C1064" s="6">
        <f>AlgemeneHeffingsKorting2020(Table1[[#This Row],[Belastbaar loon]])</f>
        <v>2711</v>
      </c>
      <c r="D1064" s="14">
        <f>ArbeidsKorting2020(Table1[[#This Row],[Belastbaar loon]])</f>
        <v>2739.5447999999997</v>
      </c>
      <c r="E1064" s="14">
        <f>MAX(Table1[[#This Row],[Loonheffing]]-Table1[[#This Row],[Algemene Heffingskorting]]-Table1[[#This Row],[Arbeidskorting]],0)</f>
        <v>1444.6387000000004</v>
      </c>
      <c r="F1064" s="6">
        <f>Table1[[#This Row],[Belastbaar loon]]-Table1[[#This Row],[Belasting]]</f>
        <v>17016.3613</v>
      </c>
      <c r="G1064" s="2">
        <f>(Table1[[#This Row],[Belastbaar loon]]-Table1[[#This Row],[Netto loon]])/Table1[[#This Row],[Belastbaar loon]]</f>
        <v>7.8253545311738226E-2</v>
      </c>
      <c r="H1064" s="14">
        <f t="shared" ca="1" si="11"/>
        <v>1443.7849000000006</v>
      </c>
      <c r="I1064" s="14">
        <f ca="1">IF(ROW()=2, Table1[[#This Row],[Netto loon]], INDIRECT(ADDRESS(ROW()-1,COLUMN(F:F))))</f>
        <v>17007.215100000001</v>
      </c>
      <c r="J1064" s="6">
        <f ca="1">IF(ROW()=2, 0, Table1[[#This Row],[Belastbaar loon]]-INDIRECT(ADDRESS(ROW()-1,COLUMN(A:A))))</f>
        <v>10</v>
      </c>
      <c r="K1064" s="6">
        <f ca="1">Table1[[#This Row],[Netto loon]]-Table1[[#This Row],[Netto vorige schijf]]</f>
        <v>9.1461999999992258</v>
      </c>
      <c r="L1064" s="2">
        <f ca="1">(Table1[[#This Row],[Bruto tov vorige schijf]]-Table1[[#This Row],[Netto tov vorige schijf]])/MAX(Table1[[#This Row],[Bruto tov vorige schijf]],1)</f>
        <v>8.5380000000077422E-2</v>
      </c>
    </row>
    <row r="1065" spans="1:12" x14ac:dyDescent="0.25">
      <c r="A1065" s="14">
        <v>18471</v>
      </c>
      <c r="B1065" s="6">
        <f>LoonHeffing2020(Table1[[#This Row],[Belastbaar loon]])</f>
        <v>6898.9184999999998</v>
      </c>
      <c r="C1065" s="6">
        <f>AlgemeneHeffingsKorting2020(Table1[[#This Row],[Belastbaar loon]])</f>
        <v>2711</v>
      </c>
      <c r="D1065" s="14">
        <f>ArbeidsKorting2020(Table1[[#This Row],[Belastbaar loon]])</f>
        <v>2742.4259999999999</v>
      </c>
      <c r="E1065" s="14">
        <f>MAX(Table1[[#This Row],[Loonheffing]]-Table1[[#This Row],[Algemene Heffingskorting]]-Table1[[#This Row],[Arbeidskorting]],0)</f>
        <v>1445.4924999999998</v>
      </c>
      <c r="F1065" s="6">
        <f>Table1[[#This Row],[Belastbaar loon]]-Table1[[#This Row],[Belasting]]</f>
        <v>17025.5075</v>
      </c>
      <c r="G1065" s="2">
        <f>(Table1[[#This Row],[Belastbaar loon]]-Table1[[#This Row],[Netto loon]])/Table1[[#This Row],[Belastbaar loon]]</f>
        <v>7.8257403497374284E-2</v>
      </c>
      <c r="H1065" s="14">
        <f t="shared" ca="1" si="11"/>
        <v>1444.6387000000004</v>
      </c>
      <c r="I1065" s="14">
        <f ca="1">IF(ROW()=2, Table1[[#This Row],[Netto loon]], INDIRECT(ADDRESS(ROW()-1,COLUMN(F:F))))</f>
        <v>17016.3613</v>
      </c>
      <c r="J1065" s="6">
        <f ca="1">IF(ROW()=2, 0, Table1[[#This Row],[Belastbaar loon]]-INDIRECT(ADDRESS(ROW()-1,COLUMN(A:A))))</f>
        <v>10</v>
      </c>
      <c r="K1065" s="6">
        <f ca="1">Table1[[#This Row],[Netto loon]]-Table1[[#This Row],[Netto vorige schijf]]</f>
        <v>9.1461999999992258</v>
      </c>
      <c r="L1065" s="2">
        <f ca="1">(Table1[[#This Row],[Bruto tov vorige schijf]]-Table1[[#This Row],[Netto tov vorige schijf]])/MAX(Table1[[#This Row],[Bruto tov vorige schijf]],1)</f>
        <v>8.5380000000077422E-2</v>
      </c>
    </row>
    <row r="1066" spans="1:12" x14ac:dyDescent="0.25">
      <c r="A1066" s="14">
        <v>18481</v>
      </c>
      <c r="B1066" s="6">
        <f>LoonHeffing2020(Table1[[#This Row],[Belastbaar loon]])</f>
        <v>6902.6535000000003</v>
      </c>
      <c r="C1066" s="6">
        <f>AlgemeneHeffingsKorting2020(Table1[[#This Row],[Belastbaar loon]])</f>
        <v>2711</v>
      </c>
      <c r="D1066" s="14">
        <f>ArbeidsKorting2020(Table1[[#This Row],[Belastbaar loon]])</f>
        <v>2745.3071999999997</v>
      </c>
      <c r="E1066" s="14">
        <f>MAX(Table1[[#This Row],[Loonheffing]]-Table1[[#This Row],[Algemene Heffingskorting]]-Table1[[#This Row],[Arbeidskorting]],0)</f>
        <v>1446.3463000000006</v>
      </c>
      <c r="F1066" s="6">
        <f>Table1[[#This Row],[Belastbaar loon]]-Table1[[#This Row],[Belasting]]</f>
        <v>17034.653699999999</v>
      </c>
      <c r="G1066" s="2">
        <f>(Table1[[#This Row],[Belastbaar loon]]-Table1[[#This Row],[Netto loon]])/Table1[[#This Row],[Belastbaar loon]]</f>
        <v>7.826125750771068E-2</v>
      </c>
      <c r="H1066" s="14">
        <f t="shared" ca="1" si="11"/>
        <v>1445.4924999999998</v>
      </c>
      <c r="I1066" s="14">
        <f ca="1">IF(ROW()=2, Table1[[#This Row],[Netto loon]], INDIRECT(ADDRESS(ROW()-1,COLUMN(F:F))))</f>
        <v>17025.5075</v>
      </c>
      <c r="J1066" s="6">
        <f ca="1">IF(ROW()=2, 0, Table1[[#This Row],[Belastbaar loon]]-INDIRECT(ADDRESS(ROW()-1,COLUMN(A:A))))</f>
        <v>10</v>
      </c>
      <c r="K1066" s="6">
        <f ca="1">Table1[[#This Row],[Netto loon]]-Table1[[#This Row],[Netto vorige schijf]]</f>
        <v>9.1461999999992258</v>
      </c>
      <c r="L1066" s="2">
        <f ca="1">(Table1[[#This Row],[Bruto tov vorige schijf]]-Table1[[#This Row],[Netto tov vorige schijf]])/MAX(Table1[[#This Row],[Bruto tov vorige schijf]],1)</f>
        <v>8.5380000000077422E-2</v>
      </c>
    </row>
    <row r="1067" spans="1:12" x14ac:dyDescent="0.25">
      <c r="A1067" s="14">
        <v>18491</v>
      </c>
      <c r="B1067" s="6">
        <f>LoonHeffing2020(Table1[[#This Row],[Belastbaar loon]])</f>
        <v>6906.3885</v>
      </c>
      <c r="C1067" s="6">
        <f>AlgemeneHeffingsKorting2020(Table1[[#This Row],[Belastbaar loon]])</f>
        <v>2711</v>
      </c>
      <c r="D1067" s="14">
        <f>ArbeidsKorting2020(Table1[[#This Row],[Belastbaar loon]])</f>
        <v>2748.1884</v>
      </c>
      <c r="E1067" s="14">
        <f>MAX(Table1[[#This Row],[Loonheffing]]-Table1[[#This Row],[Algemene Heffingskorting]]-Table1[[#This Row],[Arbeidskorting]],0)</f>
        <v>1447.2001</v>
      </c>
      <c r="F1067" s="6">
        <f>Table1[[#This Row],[Belastbaar loon]]-Table1[[#This Row],[Belasting]]</f>
        <v>17043.799899999998</v>
      </c>
      <c r="G1067" s="2">
        <f>(Table1[[#This Row],[Belastbaar loon]]-Table1[[#This Row],[Netto loon]])/Table1[[#This Row],[Belastbaar loon]]</f>
        <v>7.8265107349521482E-2</v>
      </c>
      <c r="H1067" s="14">
        <f t="shared" ca="1" si="11"/>
        <v>1446.3463000000006</v>
      </c>
      <c r="I1067" s="14">
        <f ca="1">IF(ROW()=2, Table1[[#This Row],[Netto loon]], INDIRECT(ADDRESS(ROW()-1,COLUMN(F:F))))</f>
        <v>17034.653699999999</v>
      </c>
      <c r="J1067" s="6">
        <f ca="1">IF(ROW()=2, 0, Table1[[#This Row],[Belastbaar loon]]-INDIRECT(ADDRESS(ROW()-1,COLUMN(A:A))))</f>
        <v>10</v>
      </c>
      <c r="K1067" s="6">
        <f ca="1">Table1[[#This Row],[Netto loon]]-Table1[[#This Row],[Netto vorige schijf]]</f>
        <v>9.1461999999992258</v>
      </c>
      <c r="L1067" s="2">
        <f ca="1">(Table1[[#This Row],[Bruto tov vorige schijf]]-Table1[[#This Row],[Netto tov vorige schijf]])/MAX(Table1[[#This Row],[Bruto tov vorige schijf]],1)</f>
        <v>8.5380000000077422E-2</v>
      </c>
    </row>
    <row r="1068" spans="1:12" x14ac:dyDescent="0.25">
      <c r="A1068" s="14">
        <v>18501</v>
      </c>
      <c r="B1068" s="6">
        <f>LoonHeffing2020(Table1[[#This Row],[Belastbaar loon]])</f>
        <v>6910.1234999999997</v>
      </c>
      <c r="C1068" s="6">
        <f>AlgemeneHeffingsKorting2020(Table1[[#This Row],[Belastbaar loon]])</f>
        <v>2711</v>
      </c>
      <c r="D1068" s="14">
        <f>ArbeidsKorting2020(Table1[[#This Row],[Belastbaar loon]])</f>
        <v>2751.0695999999998</v>
      </c>
      <c r="E1068" s="14">
        <f>MAX(Table1[[#This Row],[Loonheffing]]-Table1[[#This Row],[Algemene Heffingskorting]]-Table1[[#This Row],[Arbeidskorting]],0)</f>
        <v>1448.0538999999999</v>
      </c>
      <c r="F1068" s="6">
        <f>Table1[[#This Row],[Belastbaar loon]]-Table1[[#This Row],[Belasting]]</f>
        <v>17052.946100000001</v>
      </c>
      <c r="G1068" s="2">
        <f>(Table1[[#This Row],[Belastbaar loon]]-Table1[[#This Row],[Netto loon]])/Table1[[#This Row],[Belastbaar loon]]</f>
        <v>7.8268953029565907E-2</v>
      </c>
      <c r="H1068" s="14">
        <f t="shared" ca="1" si="11"/>
        <v>1447.2001</v>
      </c>
      <c r="I1068" s="14">
        <f ca="1">IF(ROW()=2, Table1[[#This Row],[Netto loon]], INDIRECT(ADDRESS(ROW()-1,COLUMN(F:F))))</f>
        <v>17043.799899999998</v>
      </c>
      <c r="J1068" s="6">
        <f ca="1">IF(ROW()=2, 0, Table1[[#This Row],[Belastbaar loon]]-INDIRECT(ADDRESS(ROW()-1,COLUMN(A:A))))</f>
        <v>10</v>
      </c>
      <c r="K1068" s="6">
        <f ca="1">Table1[[#This Row],[Netto loon]]-Table1[[#This Row],[Netto vorige schijf]]</f>
        <v>9.1462000000028638</v>
      </c>
      <c r="L1068" s="2">
        <f ca="1">(Table1[[#This Row],[Bruto tov vorige schijf]]-Table1[[#This Row],[Netto tov vorige schijf]])/MAX(Table1[[#This Row],[Bruto tov vorige schijf]],1)</f>
        <v>8.5379999999713616E-2</v>
      </c>
    </row>
    <row r="1069" spans="1:12" x14ac:dyDescent="0.25">
      <c r="A1069" s="14">
        <v>18511</v>
      </c>
      <c r="B1069" s="6">
        <f>LoonHeffing2020(Table1[[#This Row],[Belastbaar loon]])</f>
        <v>6913.8585000000003</v>
      </c>
      <c r="C1069" s="6">
        <f>AlgemeneHeffingsKorting2020(Table1[[#This Row],[Belastbaar loon]])</f>
        <v>2711</v>
      </c>
      <c r="D1069" s="14">
        <f>ArbeidsKorting2020(Table1[[#This Row],[Belastbaar loon]])</f>
        <v>2753.9508000000001</v>
      </c>
      <c r="E1069" s="14">
        <f>MAX(Table1[[#This Row],[Loonheffing]]-Table1[[#This Row],[Algemene Heffingskorting]]-Table1[[#This Row],[Arbeidskorting]],0)</f>
        <v>1448.9077000000002</v>
      </c>
      <c r="F1069" s="6">
        <f>Table1[[#This Row],[Belastbaar loon]]-Table1[[#This Row],[Belasting]]</f>
        <v>17062.0923</v>
      </c>
      <c r="G1069" s="2">
        <f>(Table1[[#This Row],[Belastbaar loon]]-Table1[[#This Row],[Netto loon]])/Table1[[#This Row],[Belastbaar loon]]</f>
        <v>7.8272794554589145E-2</v>
      </c>
      <c r="H1069" s="14">
        <f t="shared" ca="1" si="11"/>
        <v>1448.0538999999999</v>
      </c>
      <c r="I1069" s="14">
        <f ca="1">IF(ROW()=2, Table1[[#This Row],[Netto loon]], INDIRECT(ADDRESS(ROW()-1,COLUMN(F:F))))</f>
        <v>17052.946100000001</v>
      </c>
      <c r="J1069" s="6">
        <f ca="1">IF(ROW()=2, 0, Table1[[#This Row],[Belastbaar loon]]-INDIRECT(ADDRESS(ROW()-1,COLUMN(A:A))))</f>
        <v>10</v>
      </c>
      <c r="K1069" s="6">
        <f ca="1">Table1[[#This Row],[Netto loon]]-Table1[[#This Row],[Netto vorige schijf]]</f>
        <v>9.1461999999992258</v>
      </c>
      <c r="L1069" s="2">
        <f ca="1">(Table1[[#This Row],[Bruto tov vorige schijf]]-Table1[[#This Row],[Netto tov vorige schijf]])/MAX(Table1[[#This Row],[Bruto tov vorige schijf]],1)</f>
        <v>8.5380000000077422E-2</v>
      </c>
    </row>
    <row r="1070" spans="1:12" x14ac:dyDescent="0.25">
      <c r="A1070" s="14">
        <v>18521</v>
      </c>
      <c r="B1070" s="6">
        <f>LoonHeffing2020(Table1[[#This Row],[Belastbaar loon]])</f>
        <v>6917.5934999999999</v>
      </c>
      <c r="C1070" s="6">
        <f>AlgemeneHeffingsKorting2020(Table1[[#This Row],[Belastbaar loon]])</f>
        <v>2711</v>
      </c>
      <c r="D1070" s="14">
        <f>ArbeidsKorting2020(Table1[[#This Row],[Belastbaar loon]])</f>
        <v>2756.8319999999999</v>
      </c>
      <c r="E1070" s="14">
        <f>MAX(Table1[[#This Row],[Loonheffing]]-Table1[[#This Row],[Algemene Heffingskorting]]-Table1[[#This Row],[Arbeidskorting]],0)</f>
        <v>1449.7615000000001</v>
      </c>
      <c r="F1070" s="6">
        <f>Table1[[#This Row],[Belastbaar loon]]-Table1[[#This Row],[Belasting]]</f>
        <v>17071.238499999999</v>
      </c>
      <c r="G1070" s="2">
        <f>(Table1[[#This Row],[Belastbaar loon]]-Table1[[#This Row],[Netto loon]])/Table1[[#This Row],[Belastbaar loon]]</f>
        <v>7.8276631931321228E-2</v>
      </c>
      <c r="H1070" s="14">
        <f t="shared" ca="1" si="11"/>
        <v>1448.9077000000002</v>
      </c>
      <c r="I1070" s="14">
        <f ca="1">IF(ROW()=2, Table1[[#This Row],[Netto loon]], INDIRECT(ADDRESS(ROW()-1,COLUMN(F:F))))</f>
        <v>17062.0923</v>
      </c>
      <c r="J1070" s="6">
        <f ca="1">IF(ROW()=2, 0, Table1[[#This Row],[Belastbaar loon]]-INDIRECT(ADDRESS(ROW()-1,COLUMN(A:A))))</f>
        <v>10</v>
      </c>
      <c r="K1070" s="6">
        <f ca="1">Table1[[#This Row],[Netto loon]]-Table1[[#This Row],[Netto vorige schijf]]</f>
        <v>9.1461999999992258</v>
      </c>
      <c r="L1070" s="2">
        <f ca="1">(Table1[[#This Row],[Bruto tov vorige schijf]]-Table1[[#This Row],[Netto tov vorige schijf]])/MAX(Table1[[#This Row],[Bruto tov vorige schijf]],1)</f>
        <v>8.5380000000077422E-2</v>
      </c>
    </row>
    <row r="1071" spans="1:12" x14ac:dyDescent="0.25">
      <c r="A1071" s="14">
        <v>18531</v>
      </c>
      <c r="B1071" s="6">
        <f>LoonHeffing2020(Table1[[#This Row],[Belastbaar loon]])</f>
        <v>6921.3284999999996</v>
      </c>
      <c r="C1071" s="6">
        <f>AlgemeneHeffingsKorting2020(Table1[[#This Row],[Belastbaar loon]])</f>
        <v>2711</v>
      </c>
      <c r="D1071" s="14">
        <f>ArbeidsKorting2020(Table1[[#This Row],[Belastbaar loon]])</f>
        <v>2759.7131999999997</v>
      </c>
      <c r="E1071" s="14">
        <f>MAX(Table1[[#This Row],[Loonheffing]]-Table1[[#This Row],[Algemene Heffingskorting]]-Table1[[#This Row],[Arbeidskorting]],0)</f>
        <v>1450.6152999999999</v>
      </c>
      <c r="F1071" s="6">
        <f>Table1[[#This Row],[Belastbaar loon]]-Table1[[#This Row],[Belasting]]</f>
        <v>17080.384699999999</v>
      </c>
      <c r="G1071" s="2">
        <f>(Table1[[#This Row],[Belastbaar loon]]-Table1[[#This Row],[Netto loon]])/Table1[[#This Row],[Belastbaar loon]]</f>
        <v>7.8280465166477867E-2</v>
      </c>
      <c r="H1071" s="14">
        <f t="shared" ca="1" si="11"/>
        <v>1449.7615000000001</v>
      </c>
      <c r="I1071" s="14">
        <f ca="1">IF(ROW()=2, Table1[[#This Row],[Netto loon]], INDIRECT(ADDRESS(ROW()-1,COLUMN(F:F))))</f>
        <v>17071.238499999999</v>
      </c>
      <c r="J1071" s="6">
        <f ca="1">IF(ROW()=2, 0, Table1[[#This Row],[Belastbaar loon]]-INDIRECT(ADDRESS(ROW()-1,COLUMN(A:A))))</f>
        <v>10</v>
      </c>
      <c r="K1071" s="6">
        <f ca="1">Table1[[#This Row],[Netto loon]]-Table1[[#This Row],[Netto vorige schijf]]</f>
        <v>9.1461999999992258</v>
      </c>
      <c r="L1071" s="2">
        <f ca="1">(Table1[[#This Row],[Bruto tov vorige schijf]]-Table1[[#This Row],[Netto tov vorige schijf]])/MAX(Table1[[#This Row],[Bruto tov vorige schijf]],1)</f>
        <v>8.5380000000077422E-2</v>
      </c>
    </row>
    <row r="1072" spans="1:12" x14ac:dyDescent="0.25">
      <c r="A1072" s="14">
        <v>18541</v>
      </c>
      <c r="B1072" s="6">
        <f>LoonHeffing2020(Table1[[#This Row],[Belastbaar loon]])</f>
        <v>6925.0635000000002</v>
      </c>
      <c r="C1072" s="6">
        <f>AlgemeneHeffingsKorting2020(Table1[[#This Row],[Belastbaar loon]])</f>
        <v>2711</v>
      </c>
      <c r="D1072" s="14">
        <f>ArbeidsKorting2020(Table1[[#This Row],[Belastbaar loon]])</f>
        <v>2762.5944</v>
      </c>
      <c r="E1072" s="14">
        <f>MAX(Table1[[#This Row],[Loonheffing]]-Table1[[#This Row],[Algemene Heffingskorting]]-Table1[[#This Row],[Arbeidskorting]],0)</f>
        <v>1451.4691000000003</v>
      </c>
      <c r="F1072" s="6">
        <f>Table1[[#This Row],[Belastbaar loon]]-Table1[[#This Row],[Belasting]]</f>
        <v>17089.530899999998</v>
      </c>
      <c r="G1072" s="2">
        <f>(Table1[[#This Row],[Belastbaar loon]]-Table1[[#This Row],[Netto loon]])/Table1[[#This Row],[Belastbaar loon]]</f>
        <v>7.8284294266760271E-2</v>
      </c>
      <c r="H1072" s="14">
        <f t="shared" ca="1" si="11"/>
        <v>1450.6152999999999</v>
      </c>
      <c r="I1072" s="14">
        <f ca="1">IF(ROW()=2, Table1[[#This Row],[Netto loon]], INDIRECT(ADDRESS(ROW()-1,COLUMN(F:F))))</f>
        <v>17080.384699999999</v>
      </c>
      <c r="J1072" s="6">
        <f ca="1">IF(ROW()=2, 0, Table1[[#This Row],[Belastbaar loon]]-INDIRECT(ADDRESS(ROW()-1,COLUMN(A:A))))</f>
        <v>10</v>
      </c>
      <c r="K1072" s="6">
        <f ca="1">Table1[[#This Row],[Netto loon]]-Table1[[#This Row],[Netto vorige schijf]]</f>
        <v>9.1461999999992258</v>
      </c>
      <c r="L1072" s="2">
        <f ca="1">(Table1[[#This Row],[Bruto tov vorige schijf]]-Table1[[#This Row],[Netto tov vorige schijf]])/MAX(Table1[[#This Row],[Bruto tov vorige schijf]],1)</f>
        <v>8.5380000000077422E-2</v>
      </c>
    </row>
    <row r="1073" spans="1:12" x14ac:dyDescent="0.25">
      <c r="A1073" s="14">
        <v>18551</v>
      </c>
      <c r="B1073" s="6">
        <f>LoonHeffing2020(Table1[[#This Row],[Belastbaar loon]])</f>
        <v>6928.7984999999999</v>
      </c>
      <c r="C1073" s="6">
        <f>AlgemeneHeffingsKorting2020(Table1[[#This Row],[Belastbaar loon]])</f>
        <v>2711</v>
      </c>
      <c r="D1073" s="14">
        <f>ArbeidsKorting2020(Table1[[#This Row],[Belastbaar loon]])</f>
        <v>2765.4755999999998</v>
      </c>
      <c r="E1073" s="14">
        <f>MAX(Table1[[#This Row],[Loonheffing]]-Table1[[#This Row],[Algemene Heffingskorting]]-Table1[[#This Row],[Arbeidskorting]],0)</f>
        <v>1452.3229000000001</v>
      </c>
      <c r="F1073" s="6">
        <f>Table1[[#This Row],[Belastbaar loon]]-Table1[[#This Row],[Belasting]]</f>
        <v>17098.677100000001</v>
      </c>
      <c r="G1073" s="2">
        <f>(Table1[[#This Row],[Belastbaar loon]]-Table1[[#This Row],[Netto loon]])/Table1[[#This Row],[Belastbaar loon]]</f>
        <v>7.8288119238855008E-2</v>
      </c>
      <c r="H1073" s="14">
        <f t="shared" ca="1" si="11"/>
        <v>1451.4691000000003</v>
      </c>
      <c r="I1073" s="14">
        <f ca="1">IF(ROW()=2, Table1[[#This Row],[Netto loon]], INDIRECT(ADDRESS(ROW()-1,COLUMN(F:F))))</f>
        <v>17089.530899999998</v>
      </c>
      <c r="J1073" s="6">
        <f ca="1">IF(ROW()=2, 0, Table1[[#This Row],[Belastbaar loon]]-INDIRECT(ADDRESS(ROW()-1,COLUMN(A:A))))</f>
        <v>10</v>
      </c>
      <c r="K1073" s="6">
        <f ca="1">Table1[[#This Row],[Netto loon]]-Table1[[#This Row],[Netto vorige schijf]]</f>
        <v>9.1462000000028638</v>
      </c>
      <c r="L1073" s="2">
        <f ca="1">(Table1[[#This Row],[Bruto tov vorige schijf]]-Table1[[#This Row],[Netto tov vorige schijf]])/MAX(Table1[[#This Row],[Bruto tov vorige schijf]],1)</f>
        <v>8.5379999999713616E-2</v>
      </c>
    </row>
    <row r="1074" spans="1:12" x14ac:dyDescent="0.25">
      <c r="A1074" s="14">
        <v>18561</v>
      </c>
      <c r="B1074" s="6">
        <f>LoonHeffing2020(Table1[[#This Row],[Belastbaar loon]])</f>
        <v>6932.5334999999995</v>
      </c>
      <c r="C1074" s="6">
        <f>AlgemeneHeffingsKorting2020(Table1[[#This Row],[Belastbaar loon]])</f>
        <v>2711</v>
      </c>
      <c r="D1074" s="14">
        <f>ArbeidsKorting2020(Table1[[#This Row],[Belastbaar loon]])</f>
        <v>2768.3568</v>
      </c>
      <c r="E1074" s="14">
        <f>MAX(Table1[[#This Row],[Loonheffing]]-Table1[[#This Row],[Algemene Heffingskorting]]-Table1[[#This Row],[Arbeidskorting]],0)</f>
        <v>1453.1766999999995</v>
      </c>
      <c r="F1074" s="6">
        <f>Table1[[#This Row],[Belastbaar loon]]-Table1[[#This Row],[Belasting]]</f>
        <v>17107.8233</v>
      </c>
      <c r="G1074" s="2">
        <f>(Table1[[#This Row],[Belastbaar loon]]-Table1[[#This Row],[Netto loon]])/Table1[[#This Row],[Belastbaar loon]]</f>
        <v>7.8291940089434839E-2</v>
      </c>
      <c r="H1074" s="14">
        <f t="shared" ca="1" si="11"/>
        <v>1452.3229000000001</v>
      </c>
      <c r="I1074" s="14">
        <f ca="1">IF(ROW()=2, Table1[[#This Row],[Netto loon]], INDIRECT(ADDRESS(ROW()-1,COLUMN(F:F))))</f>
        <v>17098.677100000001</v>
      </c>
      <c r="J1074" s="6">
        <f ca="1">IF(ROW()=2, 0, Table1[[#This Row],[Belastbaar loon]]-INDIRECT(ADDRESS(ROW()-1,COLUMN(A:A))))</f>
        <v>10</v>
      </c>
      <c r="K1074" s="6">
        <f ca="1">Table1[[#This Row],[Netto loon]]-Table1[[#This Row],[Netto vorige schijf]]</f>
        <v>9.1461999999992258</v>
      </c>
      <c r="L1074" s="2">
        <f ca="1">(Table1[[#This Row],[Bruto tov vorige schijf]]-Table1[[#This Row],[Netto tov vorige schijf]])/MAX(Table1[[#This Row],[Bruto tov vorige schijf]],1)</f>
        <v>8.5380000000077422E-2</v>
      </c>
    </row>
    <row r="1075" spans="1:12" x14ac:dyDescent="0.25">
      <c r="A1075" s="14">
        <v>18571</v>
      </c>
      <c r="B1075" s="6">
        <f>LoonHeffing2020(Table1[[#This Row],[Belastbaar loon]])</f>
        <v>6936.2685000000001</v>
      </c>
      <c r="C1075" s="6">
        <f>AlgemeneHeffingsKorting2020(Table1[[#This Row],[Belastbaar loon]])</f>
        <v>2711</v>
      </c>
      <c r="D1075" s="14">
        <f>ArbeidsKorting2020(Table1[[#This Row],[Belastbaar loon]])</f>
        <v>2771.2379999999998</v>
      </c>
      <c r="E1075" s="14">
        <f>MAX(Table1[[#This Row],[Loonheffing]]-Table1[[#This Row],[Algemene Heffingskorting]]-Table1[[#This Row],[Arbeidskorting]],0)</f>
        <v>1454.0305000000003</v>
      </c>
      <c r="F1075" s="6">
        <f>Table1[[#This Row],[Belastbaar loon]]-Table1[[#This Row],[Belasting]]</f>
        <v>17116.969499999999</v>
      </c>
      <c r="G1075" s="2">
        <f>(Table1[[#This Row],[Belastbaar loon]]-Table1[[#This Row],[Netto loon]])/Table1[[#This Row],[Belastbaar loon]]</f>
        <v>7.8295756825157548E-2</v>
      </c>
      <c r="H1075" s="14">
        <f t="shared" ca="1" si="11"/>
        <v>1453.1766999999995</v>
      </c>
      <c r="I1075" s="14">
        <f ca="1">IF(ROW()=2, Table1[[#This Row],[Netto loon]], INDIRECT(ADDRESS(ROW()-1,COLUMN(F:F))))</f>
        <v>17107.8233</v>
      </c>
      <c r="J1075" s="6">
        <f ca="1">IF(ROW()=2, 0, Table1[[#This Row],[Belastbaar loon]]-INDIRECT(ADDRESS(ROW()-1,COLUMN(A:A))))</f>
        <v>10</v>
      </c>
      <c r="K1075" s="6">
        <f ca="1">Table1[[#This Row],[Netto loon]]-Table1[[#This Row],[Netto vorige schijf]]</f>
        <v>9.1461999999992258</v>
      </c>
      <c r="L1075" s="2">
        <f ca="1">(Table1[[#This Row],[Bruto tov vorige schijf]]-Table1[[#This Row],[Netto tov vorige schijf]])/MAX(Table1[[#This Row],[Bruto tov vorige schijf]],1)</f>
        <v>8.5380000000077422E-2</v>
      </c>
    </row>
    <row r="1076" spans="1:12" x14ac:dyDescent="0.25">
      <c r="A1076" s="14">
        <v>18581</v>
      </c>
      <c r="B1076" s="6">
        <f>LoonHeffing2020(Table1[[#This Row],[Belastbaar loon]])</f>
        <v>6940.0034999999998</v>
      </c>
      <c r="C1076" s="6">
        <f>AlgemeneHeffingsKorting2020(Table1[[#This Row],[Belastbaar loon]])</f>
        <v>2711</v>
      </c>
      <c r="D1076" s="14">
        <f>ArbeidsKorting2020(Table1[[#This Row],[Belastbaar loon]])</f>
        <v>2774.1192000000001</v>
      </c>
      <c r="E1076" s="14">
        <f>MAX(Table1[[#This Row],[Loonheffing]]-Table1[[#This Row],[Algemene Heffingskorting]]-Table1[[#This Row],[Arbeidskorting]],0)</f>
        <v>1454.8842999999997</v>
      </c>
      <c r="F1076" s="6">
        <f>Table1[[#This Row],[Belastbaar loon]]-Table1[[#This Row],[Belasting]]</f>
        <v>17126.115700000002</v>
      </c>
      <c r="G1076" s="2">
        <f>(Table1[[#This Row],[Belastbaar loon]]-Table1[[#This Row],[Netto loon]])/Table1[[#This Row],[Belastbaar loon]]</f>
        <v>7.8299569452666584E-2</v>
      </c>
      <c r="H1076" s="14">
        <f t="shared" ca="1" si="11"/>
        <v>1454.0305000000003</v>
      </c>
      <c r="I1076" s="14">
        <f ca="1">IF(ROW()=2, Table1[[#This Row],[Netto loon]], INDIRECT(ADDRESS(ROW()-1,COLUMN(F:F))))</f>
        <v>17116.969499999999</v>
      </c>
      <c r="J1076" s="6">
        <f ca="1">IF(ROW()=2, 0, Table1[[#This Row],[Belastbaar loon]]-INDIRECT(ADDRESS(ROW()-1,COLUMN(A:A))))</f>
        <v>10</v>
      </c>
      <c r="K1076" s="6">
        <f ca="1">Table1[[#This Row],[Netto loon]]-Table1[[#This Row],[Netto vorige schijf]]</f>
        <v>9.1462000000028638</v>
      </c>
      <c r="L1076" s="2">
        <f ca="1">(Table1[[#This Row],[Bruto tov vorige schijf]]-Table1[[#This Row],[Netto tov vorige schijf]])/MAX(Table1[[#This Row],[Bruto tov vorige schijf]],1)</f>
        <v>8.5379999999713616E-2</v>
      </c>
    </row>
    <row r="1077" spans="1:12" x14ac:dyDescent="0.25">
      <c r="A1077" s="14">
        <v>18591</v>
      </c>
      <c r="B1077" s="6">
        <f>LoonHeffing2020(Table1[[#This Row],[Belastbaar loon]])</f>
        <v>6943.7385000000004</v>
      </c>
      <c r="C1077" s="6">
        <f>AlgemeneHeffingsKorting2020(Table1[[#This Row],[Belastbaar loon]])</f>
        <v>2711</v>
      </c>
      <c r="D1077" s="14">
        <f>ArbeidsKorting2020(Table1[[#This Row],[Belastbaar loon]])</f>
        <v>2777.0003999999999</v>
      </c>
      <c r="E1077" s="14">
        <f>MAX(Table1[[#This Row],[Loonheffing]]-Table1[[#This Row],[Algemene Heffingskorting]]-Table1[[#This Row],[Arbeidskorting]],0)</f>
        <v>1455.7381000000005</v>
      </c>
      <c r="F1077" s="6">
        <f>Table1[[#This Row],[Belastbaar loon]]-Table1[[#This Row],[Belasting]]</f>
        <v>17135.261899999998</v>
      </c>
      <c r="G1077" s="2">
        <f>(Table1[[#This Row],[Belastbaar loon]]-Table1[[#This Row],[Netto loon]])/Table1[[#This Row],[Belastbaar loon]]</f>
        <v>7.8303377978591909E-2</v>
      </c>
      <c r="H1077" s="14">
        <f t="shared" ca="1" si="11"/>
        <v>1454.8842999999997</v>
      </c>
      <c r="I1077" s="14">
        <f ca="1">IF(ROW()=2, Table1[[#This Row],[Netto loon]], INDIRECT(ADDRESS(ROW()-1,COLUMN(F:F))))</f>
        <v>17126.115700000002</v>
      </c>
      <c r="J1077" s="6">
        <f ca="1">IF(ROW()=2, 0, Table1[[#This Row],[Belastbaar loon]]-INDIRECT(ADDRESS(ROW()-1,COLUMN(A:A))))</f>
        <v>10</v>
      </c>
      <c r="K1077" s="6">
        <f ca="1">Table1[[#This Row],[Netto loon]]-Table1[[#This Row],[Netto vorige schijf]]</f>
        <v>9.1461999999955879</v>
      </c>
      <c r="L1077" s="2">
        <f ca="1">(Table1[[#This Row],[Bruto tov vorige schijf]]-Table1[[#This Row],[Netto tov vorige schijf]])/MAX(Table1[[#This Row],[Bruto tov vorige schijf]],1)</f>
        <v>8.5380000000441214E-2</v>
      </c>
    </row>
    <row r="1078" spans="1:12" x14ac:dyDescent="0.25">
      <c r="A1078" s="14">
        <v>18601</v>
      </c>
      <c r="B1078" s="6">
        <f>LoonHeffing2020(Table1[[#This Row],[Belastbaar loon]])</f>
        <v>6947.4735000000001</v>
      </c>
      <c r="C1078" s="6">
        <f>AlgemeneHeffingsKorting2020(Table1[[#This Row],[Belastbaar loon]])</f>
        <v>2711</v>
      </c>
      <c r="D1078" s="14">
        <f>ArbeidsKorting2020(Table1[[#This Row],[Belastbaar loon]])</f>
        <v>2779.8815999999997</v>
      </c>
      <c r="E1078" s="14">
        <f>MAX(Table1[[#This Row],[Loonheffing]]-Table1[[#This Row],[Algemene Heffingskorting]]-Table1[[#This Row],[Arbeidskorting]],0)</f>
        <v>1456.5919000000004</v>
      </c>
      <c r="F1078" s="6">
        <f>Table1[[#This Row],[Belastbaar loon]]-Table1[[#This Row],[Belasting]]</f>
        <v>17144.408100000001</v>
      </c>
      <c r="G1078" s="2">
        <f>(Table1[[#This Row],[Belastbaar loon]]-Table1[[#This Row],[Netto loon]])/Table1[[#This Row],[Belastbaar loon]]</f>
        <v>7.8307182409547843E-2</v>
      </c>
      <c r="H1078" s="14">
        <f t="shared" ca="1" si="11"/>
        <v>1455.7381000000005</v>
      </c>
      <c r="I1078" s="14">
        <f ca="1">IF(ROW()=2, Table1[[#This Row],[Netto loon]], INDIRECT(ADDRESS(ROW()-1,COLUMN(F:F))))</f>
        <v>17135.261899999998</v>
      </c>
      <c r="J1078" s="6">
        <f ca="1">IF(ROW()=2, 0, Table1[[#This Row],[Belastbaar loon]]-INDIRECT(ADDRESS(ROW()-1,COLUMN(A:A))))</f>
        <v>10</v>
      </c>
      <c r="K1078" s="6">
        <f ca="1">Table1[[#This Row],[Netto loon]]-Table1[[#This Row],[Netto vorige schijf]]</f>
        <v>9.1462000000028638</v>
      </c>
      <c r="L1078" s="2">
        <f ca="1">(Table1[[#This Row],[Bruto tov vorige schijf]]-Table1[[#This Row],[Netto tov vorige schijf]])/MAX(Table1[[#This Row],[Bruto tov vorige schijf]],1)</f>
        <v>8.5379999999713616E-2</v>
      </c>
    </row>
    <row r="1079" spans="1:12" x14ac:dyDescent="0.25">
      <c r="A1079" s="14">
        <v>18611</v>
      </c>
      <c r="B1079" s="6">
        <f>LoonHeffing2020(Table1[[#This Row],[Belastbaar loon]])</f>
        <v>6951.2084999999997</v>
      </c>
      <c r="C1079" s="6">
        <f>AlgemeneHeffingsKorting2020(Table1[[#This Row],[Belastbaar loon]])</f>
        <v>2711</v>
      </c>
      <c r="D1079" s="14">
        <f>ArbeidsKorting2020(Table1[[#This Row],[Belastbaar loon]])</f>
        <v>2782.7628</v>
      </c>
      <c r="E1079" s="14">
        <f>MAX(Table1[[#This Row],[Loonheffing]]-Table1[[#This Row],[Algemene Heffingskorting]]-Table1[[#This Row],[Arbeidskorting]],0)</f>
        <v>1457.4456999999998</v>
      </c>
      <c r="F1079" s="6">
        <f>Table1[[#This Row],[Belastbaar loon]]-Table1[[#This Row],[Belasting]]</f>
        <v>17153.5543</v>
      </c>
      <c r="G1079" s="2">
        <f>(Table1[[#This Row],[Belastbaar loon]]-Table1[[#This Row],[Netto loon]])/Table1[[#This Row],[Belastbaar loon]]</f>
        <v>7.8310982752135841E-2</v>
      </c>
      <c r="H1079" s="14">
        <f t="shared" ca="1" si="11"/>
        <v>1456.5919000000004</v>
      </c>
      <c r="I1079" s="14">
        <f ca="1">IF(ROW()=2, Table1[[#This Row],[Netto loon]], INDIRECT(ADDRESS(ROW()-1,COLUMN(F:F))))</f>
        <v>17144.408100000001</v>
      </c>
      <c r="J1079" s="6">
        <f ca="1">IF(ROW()=2, 0, Table1[[#This Row],[Belastbaar loon]]-INDIRECT(ADDRESS(ROW()-1,COLUMN(A:A))))</f>
        <v>10</v>
      </c>
      <c r="K1079" s="6">
        <f ca="1">Table1[[#This Row],[Netto loon]]-Table1[[#This Row],[Netto vorige schijf]]</f>
        <v>9.1461999999992258</v>
      </c>
      <c r="L1079" s="2">
        <f ca="1">(Table1[[#This Row],[Bruto tov vorige schijf]]-Table1[[#This Row],[Netto tov vorige schijf]])/MAX(Table1[[#This Row],[Bruto tov vorige schijf]],1)</f>
        <v>8.5380000000077422E-2</v>
      </c>
    </row>
    <row r="1080" spans="1:12" x14ac:dyDescent="0.25">
      <c r="A1080" s="14">
        <v>18621</v>
      </c>
      <c r="B1080" s="6">
        <f>LoonHeffing2020(Table1[[#This Row],[Belastbaar loon]])</f>
        <v>6954.9435000000003</v>
      </c>
      <c r="C1080" s="6">
        <f>AlgemeneHeffingsKorting2020(Table1[[#This Row],[Belastbaar loon]])</f>
        <v>2711</v>
      </c>
      <c r="D1080" s="14">
        <f>ArbeidsKorting2020(Table1[[#This Row],[Belastbaar loon]])</f>
        <v>2785.6439999999998</v>
      </c>
      <c r="E1080" s="14">
        <f>MAX(Table1[[#This Row],[Loonheffing]]-Table1[[#This Row],[Algemene Heffingskorting]]-Table1[[#This Row],[Arbeidskorting]],0)</f>
        <v>1458.2995000000005</v>
      </c>
      <c r="F1080" s="6">
        <f>Table1[[#This Row],[Belastbaar loon]]-Table1[[#This Row],[Belasting]]</f>
        <v>17162.700499999999</v>
      </c>
      <c r="G1080" s="2">
        <f>(Table1[[#This Row],[Belastbaar loon]]-Table1[[#This Row],[Netto loon]])/Table1[[#This Row],[Belastbaar loon]]</f>
        <v>7.8314779012942426E-2</v>
      </c>
      <c r="H1080" s="14">
        <f t="shared" ca="1" si="11"/>
        <v>1457.4456999999998</v>
      </c>
      <c r="I1080" s="14">
        <f ca="1">IF(ROW()=2, Table1[[#This Row],[Netto loon]], INDIRECT(ADDRESS(ROW()-1,COLUMN(F:F))))</f>
        <v>17153.5543</v>
      </c>
      <c r="J1080" s="6">
        <f ca="1">IF(ROW()=2, 0, Table1[[#This Row],[Belastbaar loon]]-INDIRECT(ADDRESS(ROW()-1,COLUMN(A:A))))</f>
        <v>10</v>
      </c>
      <c r="K1080" s="6">
        <f ca="1">Table1[[#This Row],[Netto loon]]-Table1[[#This Row],[Netto vorige schijf]]</f>
        <v>9.1461999999992258</v>
      </c>
      <c r="L1080" s="2">
        <f ca="1">(Table1[[#This Row],[Bruto tov vorige schijf]]-Table1[[#This Row],[Netto tov vorige schijf]])/MAX(Table1[[#This Row],[Bruto tov vorige schijf]],1)</f>
        <v>8.5380000000077422E-2</v>
      </c>
    </row>
    <row r="1081" spans="1:12" x14ac:dyDescent="0.25">
      <c r="A1081" s="14">
        <v>18631</v>
      </c>
      <c r="B1081" s="6">
        <f>LoonHeffing2020(Table1[[#This Row],[Belastbaar loon]])</f>
        <v>6958.6785</v>
      </c>
      <c r="C1081" s="6">
        <f>AlgemeneHeffingsKorting2020(Table1[[#This Row],[Belastbaar loon]])</f>
        <v>2711</v>
      </c>
      <c r="D1081" s="14">
        <f>ArbeidsKorting2020(Table1[[#This Row],[Belastbaar loon]])</f>
        <v>2788.5252</v>
      </c>
      <c r="E1081" s="14">
        <f>MAX(Table1[[#This Row],[Loonheffing]]-Table1[[#This Row],[Algemene Heffingskorting]]-Table1[[#This Row],[Arbeidskorting]],0)</f>
        <v>1459.1532999999999</v>
      </c>
      <c r="F1081" s="6">
        <f>Table1[[#This Row],[Belastbaar loon]]-Table1[[#This Row],[Belasting]]</f>
        <v>17171.846700000002</v>
      </c>
      <c r="G1081" s="2">
        <f>(Table1[[#This Row],[Belastbaar loon]]-Table1[[#This Row],[Netto loon]])/Table1[[#This Row],[Belastbaar loon]]</f>
        <v>7.8318571198539966E-2</v>
      </c>
      <c r="H1081" s="14">
        <f t="shared" ca="1" si="11"/>
        <v>1458.2995000000005</v>
      </c>
      <c r="I1081" s="14">
        <f ca="1">IF(ROW()=2, Table1[[#This Row],[Netto loon]], INDIRECT(ADDRESS(ROW()-1,COLUMN(F:F))))</f>
        <v>17162.700499999999</v>
      </c>
      <c r="J1081" s="6">
        <f ca="1">IF(ROW()=2, 0, Table1[[#This Row],[Belastbaar loon]]-INDIRECT(ADDRESS(ROW()-1,COLUMN(A:A))))</f>
        <v>10</v>
      </c>
      <c r="K1081" s="6">
        <f ca="1">Table1[[#This Row],[Netto loon]]-Table1[[#This Row],[Netto vorige schijf]]</f>
        <v>9.1462000000028638</v>
      </c>
      <c r="L1081" s="2">
        <f ca="1">(Table1[[#This Row],[Bruto tov vorige schijf]]-Table1[[#This Row],[Netto tov vorige schijf]])/MAX(Table1[[#This Row],[Bruto tov vorige schijf]],1)</f>
        <v>8.5379999999713616E-2</v>
      </c>
    </row>
    <row r="1082" spans="1:12" x14ac:dyDescent="0.25">
      <c r="A1082" s="14">
        <v>18641</v>
      </c>
      <c r="B1082" s="6">
        <f>LoonHeffing2020(Table1[[#This Row],[Belastbaar loon]])</f>
        <v>6962.4134999999997</v>
      </c>
      <c r="C1082" s="6">
        <f>AlgemeneHeffingsKorting2020(Table1[[#This Row],[Belastbaar loon]])</f>
        <v>2711</v>
      </c>
      <c r="D1082" s="14">
        <f>ArbeidsKorting2020(Table1[[#This Row],[Belastbaar loon]])</f>
        <v>2791.4063999999998</v>
      </c>
      <c r="E1082" s="14">
        <f>MAX(Table1[[#This Row],[Loonheffing]]-Table1[[#This Row],[Algemene Heffingskorting]]-Table1[[#This Row],[Arbeidskorting]],0)</f>
        <v>1460.0070999999998</v>
      </c>
      <c r="F1082" s="6">
        <f>Table1[[#This Row],[Belastbaar loon]]-Table1[[#This Row],[Belasting]]</f>
        <v>17180.992900000001</v>
      </c>
      <c r="G1082" s="2">
        <f>(Table1[[#This Row],[Belastbaar loon]]-Table1[[#This Row],[Netto loon]])/Table1[[#This Row],[Belastbaar loon]]</f>
        <v>7.8322359315487311E-2</v>
      </c>
      <c r="H1082" s="14">
        <f t="shared" ca="1" si="11"/>
        <v>1459.1532999999999</v>
      </c>
      <c r="I1082" s="14">
        <f ca="1">IF(ROW()=2, Table1[[#This Row],[Netto loon]], INDIRECT(ADDRESS(ROW()-1,COLUMN(F:F))))</f>
        <v>17171.846700000002</v>
      </c>
      <c r="J1082" s="6">
        <f ca="1">IF(ROW()=2, 0, Table1[[#This Row],[Belastbaar loon]]-INDIRECT(ADDRESS(ROW()-1,COLUMN(A:A))))</f>
        <v>10</v>
      </c>
      <c r="K1082" s="6">
        <f ca="1">Table1[[#This Row],[Netto loon]]-Table1[[#This Row],[Netto vorige schijf]]</f>
        <v>9.1461999999992258</v>
      </c>
      <c r="L1082" s="2">
        <f ca="1">(Table1[[#This Row],[Bruto tov vorige schijf]]-Table1[[#This Row],[Netto tov vorige schijf]])/MAX(Table1[[#This Row],[Bruto tov vorige schijf]],1)</f>
        <v>8.5380000000077422E-2</v>
      </c>
    </row>
    <row r="1083" spans="1:12" x14ac:dyDescent="0.25">
      <c r="A1083" s="14">
        <v>18651</v>
      </c>
      <c r="B1083" s="6">
        <f>LoonHeffing2020(Table1[[#This Row],[Belastbaar loon]])</f>
        <v>6966.1485000000002</v>
      </c>
      <c r="C1083" s="6">
        <f>AlgemeneHeffingsKorting2020(Table1[[#This Row],[Belastbaar loon]])</f>
        <v>2711</v>
      </c>
      <c r="D1083" s="14">
        <f>ArbeidsKorting2020(Table1[[#This Row],[Belastbaar loon]])</f>
        <v>2794.2876000000001</v>
      </c>
      <c r="E1083" s="14">
        <f>MAX(Table1[[#This Row],[Loonheffing]]-Table1[[#This Row],[Algemene Heffingskorting]]-Table1[[#This Row],[Arbeidskorting]],0)</f>
        <v>1460.8609000000001</v>
      </c>
      <c r="F1083" s="6">
        <f>Table1[[#This Row],[Belastbaar loon]]-Table1[[#This Row],[Belasting]]</f>
        <v>17190.1391</v>
      </c>
      <c r="G1083" s="2">
        <f>(Table1[[#This Row],[Belastbaar loon]]-Table1[[#This Row],[Netto loon]])/Table1[[#This Row],[Belastbaar loon]]</f>
        <v>7.8326143370328657E-2</v>
      </c>
      <c r="H1083" s="14">
        <f t="shared" ca="1" si="11"/>
        <v>1460.0070999999998</v>
      </c>
      <c r="I1083" s="14">
        <f ca="1">IF(ROW()=2, Table1[[#This Row],[Netto loon]], INDIRECT(ADDRESS(ROW()-1,COLUMN(F:F))))</f>
        <v>17180.992900000001</v>
      </c>
      <c r="J1083" s="6">
        <f ca="1">IF(ROW()=2, 0, Table1[[#This Row],[Belastbaar loon]]-INDIRECT(ADDRESS(ROW()-1,COLUMN(A:A))))</f>
        <v>10</v>
      </c>
      <c r="K1083" s="6">
        <f ca="1">Table1[[#This Row],[Netto loon]]-Table1[[#This Row],[Netto vorige schijf]]</f>
        <v>9.1461999999992258</v>
      </c>
      <c r="L1083" s="2">
        <f ca="1">(Table1[[#This Row],[Bruto tov vorige schijf]]-Table1[[#This Row],[Netto tov vorige schijf]])/MAX(Table1[[#This Row],[Bruto tov vorige schijf]],1)</f>
        <v>8.5380000000077422E-2</v>
      </c>
    </row>
    <row r="1084" spans="1:12" x14ac:dyDescent="0.25">
      <c r="A1084" s="14">
        <v>18661</v>
      </c>
      <c r="B1084" s="6">
        <f>LoonHeffing2020(Table1[[#This Row],[Belastbaar loon]])</f>
        <v>6969.8834999999999</v>
      </c>
      <c r="C1084" s="6">
        <f>AlgemeneHeffingsKorting2020(Table1[[#This Row],[Belastbaar loon]])</f>
        <v>2711</v>
      </c>
      <c r="D1084" s="14">
        <f>ArbeidsKorting2020(Table1[[#This Row],[Belastbaar loon]])</f>
        <v>2797.1687999999999</v>
      </c>
      <c r="E1084" s="14">
        <f>MAX(Table1[[#This Row],[Loonheffing]]-Table1[[#This Row],[Algemene Heffingskorting]]-Table1[[#This Row],[Arbeidskorting]],0)</f>
        <v>1461.7147</v>
      </c>
      <c r="F1084" s="6">
        <f>Table1[[#This Row],[Belastbaar loon]]-Table1[[#This Row],[Belasting]]</f>
        <v>17199.2853</v>
      </c>
      <c r="G1084" s="2">
        <f>(Table1[[#This Row],[Belastbaar loon]]-Table1[[#This Row],[Netto loon]])/Table1[[#This Row],[Belastbaar loon]]</f>
        <v>7.8329923369594365E-2</v>
      </c>
      <c r="H1084" s="14">
        <f t="shared" ca="1" si="11"/>
        <v>1460.8609000000001</v>
      </c>
      <c r="I1084" s="14">
        <f ca="1">IF(ROW()=2, Table1[[#This Row],[Netto loon]], INDIRECT(ADDRESS(ROW()-1,COLUMN(F:F))))</f>
        <v>17190.1391</v>
      </c>
      <c r="J1084" s="6">
        <f ca="1">IF(ROW()=2, 0, Table1[[#This Row],[Belastbaar loon]]-INDIRECT(ADDRESS(ROW()-1,COLUMN(A:A))))</f>
        <v>10</v>
      </c>
      <c r="K1084" s="6">
        <f ca="1">Table1[[#This Row],[Netto loon]]-Table1[[#This Row],[Netto vorige schijf]]</f>
        <v>9.1461999999992258</v>
      </c>
      <c r="L1084" s="2">
        <f ca="1">(Table1[[#This Row],[Bruto tov vorige schijf]]-Table1[[#This Row],[Netto tov vorige schijf]])/MAX(Table1[[#This Row],[Bruto tov vorige schijf]],1)</f>
        <v>8.5380000000077422E-2</v>
      </c>
    </row>
    <row r="1085" spans="1:12" x14ac:dyDescent="0.25">
      <c r="A1085" s="14">
        <v>18671</v>
      </c>
      <c r="B1085" s="6">
        <f>LoonHeffing2020(Table1[[#This Row],[Belastbaar loon]])</f>
        <v>6973.6184999999996</v>
      </c>
      <c r="C1085" s="6">
        <f>AlgemeneHeffingsKorting2020(Table1[[#This Row],[Belastbaar loon]])</f>
        <v>2711</v>
      </c>
      <c r="D1085" s="14">
        <f>ArbeidsKorting2020(Table1[[#This Row],[Belastbaar loon]])</f>
        <v>2800.0499999999997</v>
      </c>
      <c r="E1085" s="14">
        <f>MAX(Table1[[#This Row],[Loonheffing]]-Table1[[#This Row],[Algemene Heffingskorting]]-Table1[[#This Row],[Arbeidskorting]],0)</f>
        <v>1462.5684999999999</v>
      </c>
      <c r="F1085" s="6">
        <f>Table1[[#This Row],[Belastbaar loon]]-Table1[[#This Row],[Belasting]]</f>
        <v>17208.431499999999</v>
      </c>
      <c r="G1085" s="2">
        <f>(Table1[[#This Row],[Belastbaar loon]]-Table1[[#This Row],[Netto loon]])/Table1[[#This Row],[Belastbaar loon]]</f>
        <v>7.8333699319800831E-2</v>
      </c>
      <c r="H1085" s="14">
        <f t="shared" ca="1" si="11"/>
        <v>1461.7147</v>
      </c>
      <c r="I1085" s="14">
        <f ca="1">IF(ROW()=2, Table1[[#This Row],[Netto loon]], INDIRECT(ADDRESS(ROW()-1,COLUMN(F:F))))</f>
        <v>17199.2853</v>
      </c>
      <c r="J1085" s="6">
        <f ca="1">IF(ROW()=2, 0, Table1[[#This Row],[Belastbaar loon]]-INDIRECT(ADDRESS(ROW()-1,COLUMN(A:A))))</f>
        <v>10</v>
      </c>
      <c r="K1085" s="6">
        <f ca="1">Table1[[#This Row],[Netto loon]]-Table1[[#This Row],[Netto vorige schijf]]</f>
        <v>9.1461999999992258</v>
      </c>
      <c r="L1085" s="2">
        <f ca="1">(Table1[[#This Row],[Bruto tov vorige schijf]]-Table1[[#This Row],[Netto tov vorige schijf]])/MAX(Table1[[#This Row],[Bruto tov vorige schijf]],1)</f>
        <v>8.5380000000077422E-2</v>
      </c>
    </row>
    <row r="1086" spans="1:12" x14ac:dyDescent="0.25">
      <c r="A1086" s="14">
        <v>18681</v>
      </c>
      <c r="B1086" s="6">
        <f>LoonHeffing2020(Table1[[#This Row],[Belastbaar loon]])</f>
        <v>6977.3535000000002</v>
      </c>
      <c r="C1086" s="6">
        <f>AlgemeneHeffingsKorting2020(Table1[[#This Row],[Belastbaar loon]])</f>
        <v>2711</v>
      </c>
      <c r="D1086" s="14">
        <f>ArbeidsKorting2020(Table1[[#This Row],[Belastbaar loon]])</f>
        <v>2802.9312</v>
      </c>
      <c r="E1086" s="14">
        <f>MAX(Table1[[#This Row],[Loonheffing]]-Table1[[#This Row],[Algemene Heffingskorting]]-Table1[[#This Row],[Arbeidskorting]],0)</f>
        <v>1463.4223000000002</v>
      </c>
      <c r="F1086" s="6">
        <f>Table1[[#This Row],[Belastbaar loon]]-Table1[[#This Row],[Belasting]]</f>
        <v>17217.577700000002</v>
      </c>
      <c r="G1086" s="2">
        <f>(Table1[[#This Row],[Belastbaar loon]]-Table1[[#This Row],[Netto loon]])/Table1[[#This Row],[Belastbaar loon]]</f>
        <v>7.8337471227450259E-2</v>
      </c>
      <c r="H1086" s="14">
        <f t="shared" ca="1" si="11"/>
        <v>1462.5684999999999</v>
      </c>
      <c r="I1086" s="14">
        <f ca="1">IF(ROW()=2, Table1[[#This Row],[Netto loon]], INDIRECT(ADDRESS(ROW()-1,COLUMN(F:F))))</f>
        <v>17208.431499999999</v>
      </c>
      <c r="J1086" s="6">
        <f ca="1">IF(ROW()=2, 0, Table1[[#This Row],[Belastbaar loon]]-INDIRECT(ADDRESS(ROW()-1,COLUMN(A:A))))</f>
        <v>10</v>
      </c>
      <c r="K1086" s="6">
        <f ca="1">Table1[[#This Row],[Netto loon]]-Table1[[#This Row],[Netto vorige schijf]]</f>
        <v>9.1462000000028638</v>
      </c>
      <c r="L1086" s="2">
        <f ca="1">(Table1[[#This Row],[Bruto tov vorige schijf]]-Table1[[#This Row],[Netto tov vorige schijf]])/MAX(Table1[[#This Row],[Bruto tov vorige schijf]],1)</f>
        <v>8.5379999999713616E-2</v>
      </c>
    </row>
    <row r="1087" spans="1:12" x14ac:dyDescent="0.25">
      <c r="A1087" s="14">
        <v>18691</v>
      </c>
      <c r="B1087" s="6">
        <f>LoonHeffing2020(Table1[[#This Row],[Belastbaar loon]])</f>
        <v>6981.0884999999998</v>
      </c>
      <c r="C1087" s="6">
        <f>AlgemeneHeffingsKorting2020(Table1[[#This Row],[Belastbaar loon]])</f>
        <v>2711</v>
      </c>
      <c r="D1087" s="14">
        <f>ArbeidsKorting2020(Table1[[#This Row],[Belastbaar loon]])</f>
        <v>2805.8123999999998</v>
      </c>
      <c r="E1087" s="14">
        <f>MAX(Table1[[#This Row],[Loonheffing]]-Table1[[#This Row],[Algemene Heffingskorting]]-Table1[[#This Row],[Arbeidskorting]],0)</f>
        <v>1464.2761</v>
      </c>
      <c r="F1087" s="6">
        <f>Table1[[#This Row],[Belastbaar loon]]-Table1[[#This Row],[Belasting]]</f>
        <v>17226.723900000001</v>
      </c>
      <c r="G1087" s="2">
        <f>(Table1[[#This Row],[Belastbaar loon]]-Table1[[#This Row],[Netto loon]])/Table1[[#This Row],[Belastbaar loon]]</f>
        <v>7.8341239099031568E-2</v>
      </c>
      <c r="H1087" s="14">
        <f t="shared" ca="1" si="11"/>
        <v>1463.4223000000002</v>
      </c>
      <c r="I1087" s="14">
        <f ca="1">IF(ROW()=2, Table1[[#This Row],[Netto loon]], INDIRECT(ADDRESS(ROW()-1,COLUMN(F:F))))</f>
        <v>17217.577700000002</v>
      </c>
      <c r="J1087" s="6">
        <f ca="1">IF(ROW()=2, 0, Table1[[#This Row],[Belastbaar loon]]-INDIRECT(ADDRESS(ROW()-1,COLUMN(A:A))))</f>
        <v>10</v>
      </c>
      <c r="K1087" s="6">
        <f ca="1">Table1[[#This Row],[Netto loon]]-Table1[[#This Row],[Netto vorige schijf]]</f>
        <v>9.1461999999992258</v>
      </c>
      <c r="L1087" s="2">
        <f ca="1">(Table1[[#This Row],[Bruto tov vorige schijf]]-Table1[[#This Row],[Netto tov vorige schijf]])/MAX(Table1[[#This Row],[Bruto tov vorige schijf]],1)</f>
        <v>8.5380000000077422E-2</v>
      </c>
    </row>
    <row r="1088" spans="1:12" x14ac:dyDescent="0.25">
      <c r="A1088" s="14">
        <v>18701</v>
      </c>
      <c r="B1088" s="6">
        <f>LoonHeffing2020(Table1[[#This Row],[Belastbaar loon]])</f>
        <v>6984.8235000000004</v>
      </c>
      <c r="C1088" s="6">
        <f>AlgemeneHeffingsKorting2020(Table1[[#This Row],[Belastbaar loon]])</f>
        <v>2711</v>
      </c>
      <c r="D1088" s="14">
        <f>ArbeidsKorting2020(Table1[[#This Row],[Belastbaar loon]])</f>
        <v>2808.6936000000001</v>
      </c>
      <c r="E1088" s="14">
        <f>MAX(Table1[[#This Row],[Loonheffing]]-Table1[[#This Row],[Algemene Heffingskorting]]-Table1[[#This Row],[Arbeidskorting]],0)</f>
        <v>1465.1299000000004</v>
      </c>
      <c r="F1088" s="6">
        <f>Table1[[#This Row],[Belastbaar loon]]-Table1[[#This Row],[Belasting]]</f>
        <v>17235.8701</v>
      </c>
      <c r="G1088" s="2">
        <f>(Table1[[#This Row],[Belastbaar loon]]-Table1[[#This Row],[Netto loon]])/Table1[[#This Row],[Belastbaar loon]]</f>
        <v>7.834500294101919E-2</v>
      </c>
      <c r="H1088" s="14">
        <f t="shared" ca="1" si="11"/>
        <v>1464.2761</v>
      </c>
      <c r="I1088" s="14">
        <f ca="1">IF(ROW()=2, Table1[[#This Row],[Netto loon]], INDIRECT(ADDRESS(ROW()-1,COLUMN(F:F))))</f>
        <v>17226.723900000001</v>
      </c>
      <c r="J1088" s="6">
        <f ca="1">IF(ROW()=2, 0, Table1[[#This Row],[Belastbaar loon]]-INDIRECT(ADDRESS(ROW()-1,COLUMN(A:A))))</f>
        <v>10</v>
      </c>
      <c r="K1088" s="6">
        <f ca="1">Table1[[#This Row],[Netto loon]]-Table1[[#This Row],[Netto vorige schijf]]</f>
        <v>9.1461999999992258</v>
      </c>
      <c r="L1088" s="2">
        <f ca="1">(Table1[[#This Row],[Bruto tov vorige schijf]]-Table1[[#This Row],[Netto tov vorige schijf]])/MAX(Table1[[#This Row],[Bruto tov vorige schijf]],1)</f>
        <v>8.5380000000077422E-2</v>
      </c>
    </row>
    <row r="1089" spans="1:12" x14ac:dyDescent="0.25">
      <c r="A1089" s="14">
        <v>18711</v>
      </c>
      <c r="B1089" s="6">
        <f>LoonHeffing2020(Table1[[#This Row],[Belastbaar loon]])</f>
        <v>6988.5585000000001</v>
      </c>
      <c r="C1089" s="6">
        <f>AlgemeneHeffingsKorting2020(Table1[[#This Row],[Belastbaar loon]])</f>
        <v>2711</v>
      </c>
      <c r="D1089" s="14">
        <f>ArbeidsKorting2020(Table1[[#This Row],[Belastbaar loon]])</f>
        <v>2811.5747999999999</v>
      </c>
      <c r="E1089" s="14">
        <f>MAX(Table1[[#This Row],[Loonheffing]]-Table1[[#This Row],[Algemene Heffingskorting]]-Table1[[#This Row],[Arbeidskorting]],0)</f>
        <v>1465.9837000000002</v>
      </c>
      <c r="F1089" s="6">
        <f>Table1[[#This Row],[Belastbaar loon]]-Table1[[#This Row],[Belasting]]</f>
        <v>17245.016299999999</v>
      </c>
      <c r="G1089" s="2">
        <f>(Table1[[#This Row],[Belastbaar loon]]-Table1[[#This Row],[Netto loon]])/Table1[[#This Row],[Belastbaar loon]]</f>
        <v>7.8348762759873902E-2</v>
      </c>
      <c r="H1089" s="14">
        <f t="shared" ca="1" si="11"/>
        <v>1465.1299000000004</v>
      </c>
      <c r="I1089" s="14">
        <f ca="1">IF(ROW()=2, Table1[[#This Row],[Netto loon]], INDIRECT(ADDRESS(ROW()-1,COLUMN(F:F))))</f>
        <v>17235.8701</v>
      </c>
      <c r="J1089" s="6">
        <f ca="1">IF(ROW()=2, 0, Table1[[#This Row],[Belastbaar loon]]-INDIRECT(ADDRESS(ROW()-1,COLUMN(A:A))))</f>
        <v>10</v>
      </c>
      <c r="K1089" s="6">
        <f ca="1">Table1[[#This Row],[Netto loon]]-Table1[[#This Row],[Netto vorige schijf]]</f>
        <v>9.1461999999992258</v>
      </c>
      <c r="L1089" s="2">
        <f ca="1">(Table1[[#This Row],[Bruto tov vorige schijf]]-Table1[[#This Row],[Netto tov vorige schijf]])/MAX(Table1[[#This Row],[Bruto tov vorige schijf]],1)</f>
        <v>8.5380000000077422E-2</v>
      </c>
    </row>
    <row r="1090" spans="1:12" x14ac:dyDescent="0.25">
      <c r="A1090" s="14">
        <v>18721</v>
      </c>
      <c r="B1090" s="6">
        <f>LoonHeffing2020(Table1[[#This Row],[Belastbaar loon]])</f>
        <v>6992.2934999999998</v>
      </c>
      <c r="C1090" s="6">
        <f>AlgemeneHeffingsKorting2020(Table1[[#This Row],[Belastbaar loon]])</f>
        <v>2711</v>
      </c>
      <c r="D1090" s="14">
        <f>ArbeidsKorting2020(Table1[[#This Row],[Belastbaar loon]])</f>
        <v>2814.4559999999997</v>
      </c>
      <c r="E1090" s="14">
        <f>MAX(Table1[[#This Row],[Loonheffing]]-Table1[[#This Row],[Algemene Heffingskorting]]-Table1[[#This Row],[Arbeidskorting]],0)</f>
        <v>1466.8375000000001</v>
      </c>
      <c r="F1090" s="6">
        <f>Table1[[#This Row],[Belastbaar loon]]-Table1[[#This Row],[Belasting]]</f>
        <v>17254.162499999999</v>
      </c>
      <c r="G1090" s="2">
        <f>(Table1[[#This Row],[Belastbaar loon]]-Table1[[#This Row],[Netto loon]])/Table1[[#This Row],[Belastbaar loon]]</f>
        <v>7.83525185620427E-2</v>
      </c>
      <c r="H1090" s="14">
        <f t="shared" ca="1" si="11"/>
        <v>1465.9837000000002</v>
      </c>
      <c r="I1090" s="14">
        <f ca="1">IF(ROW()=2, Table1[[#This Row],[Netto loon]], INDIRECT(ADDRESS(ROW()-1,COLUMN(F:F))))</f>
        <v>17245.016299999999</v>
      </c>
      <c r="J1090" s="6">
        <f ca="1">IF(ROW()=2, 0, Table1[[#This Row],[Belastbaar loon]]-INDIRECT(ADDRESS(ROW()-1,COLUMN(A:A))))</f>
        <v>10</v>
      </c>
      <c r="K1090" s="6">
        <f ca="1">Table1[[#This Row],[Netto loon]]-Table1[[#This Row],[Netto vorige schijf]]</f>
        <v>9.1461999999992258</v>
      </c>
      <c r="L1090" s="2">
        <f ca="1">(Table1[[#This Row],[Bruto tov vorige schijf]]-Table1[[#This Row],[Netto tov vorige schijf]])/MAX(Table1[[#This Row],[Bruto tov vorige schijf]],1)</f>
        <v>8.5380000000077422E-2</v>
      </c>
    </row>
    <row r="1091" spans="1:12" x14ac:dyDescent="0.25">
      <c r="A1091" s="14">
        <v>18731</v>
      </c>
      <c r="B1091" s="6">
        <f>LoonHeffing2020(Table1[[#This Row],[Belastbaar loon]])</f>
        <v>6996.0285000000003</v>
      </c>
      <c r="C1091" s="6">
        <f>AlgemeneHeffingsKorting2020(Table1[[#This Row],[Belastbaar loon]])</f>
        <v>2711</v>
      </c>
      <c r="D1091" s="14">
        <f>ArbeidsKorting2020(Table1[[#This Row],[Belastbaar loon]])</f>
        <v>2817.3371999999999</v>
      </c>
      <c r="E1091" s="14">
        <f>MAX(Table1[[#This Row],[Loonheffing]]-Table1[[#This Row],[Algemene Heffingskorting]]-Table1[[#This Row],[Arbeidskorting]],0)</f>
        <v>1467.6913000000004</v>
      </c>
      <c r="F1091" s="6">
        <f>Table1[[#This Row],[Belastbaar loon]]-Table1[[#This Row],[Belasting]]</f>
        <v>17263.308700000001</v>
      </c>
      <c r="G1091" s="2">
        <f>(Table1[[#This Row],[Belastbaar loon]]-Table1[[#This Row],[Netto loon]])/Table1[[#This Row],[Belastbaar loon]]</f>
        <v>7.8356270353958604E-2</v>
      </c>
      <c r="H1091" s="14">
        <f t="shared" ca="1" si="11"/>
        <v>1466.8375000000001</v>
      </c>
      <c r="I1091" s="14">
        <f ca="1">IF(ROW()=2, Table1[[#This Row],[Netto loon]], INDIRECT(ADDRESS(ROW()-1,COLUMN(F:F))))</f>
        <v>17254.162499999999</v>
      </c>
      <c r="J1091" s="6">
        <f ca="1">IF(ROW()=2, 0, Table1[[#This Row],[Belastbaar loon]]-INDIRECT(ADDRESS(ROW()-1,COLUMN(A:A))))</f>
        <v>10</v>
      </c>
      <c r="K1091" s="6">
        <f ca="1">Table1[[#This Row],[Netto loon]]-Table1[[#This Row],[Netto vorige schijf]]</f>
        <v>9.1462000000028638</v>
      </c>
      <c r="L1091" s="2">
        <f ca="1">(Table1[[#This Row],[Bruto tov vorige schijf]]-Table1[[#This Row],[Netto tov vorige schijf]])/MAX(Table1[[#This Row],[Bruto tov vorige schijf]],1)</f>
        <v>8.5379999999713616E-2</v>
      </c>
    </row>
    <row r="1092" spans="1:12" x14ac:dyDescent="0.25">
      <c r="A1092" s="14">
        <v>18741</v>
      </c>
      <c r="B1092" s="6">
        <f>LoonHeffing2020(Table1[[#This Row],[Belastbaar loon]])</f>
        <v>6999.7635</v>
      </c>
      <c r="C1092" s="6">
        <f>AlgemeneHeffingsKorting2020(Table1[[#This Row],[Belastbaar loon]])</f>
        <v>2711</v>
      </c>
      <c r="D1092" s="14">
        <f>ArbeidsKorting2020(Table1[[#This Row],[Belastbaar loon]])</f>
        <v>2820.2183999999997</v>
      </c>
      <c r="E1092" s="14">
        <f>MAX(Table1[[#This Row],[Loonheffing]]-Table1[[#This Row],[Algemene Heffingskorting]]-Table1[[#This Row],[Arbeidskorting]],0)</f>
        <v>1468.5451000000003</v>
      </c>
      <c r="F1092" s="6">
        <f>Table1[[#This Row],[Belastbaar loon]]-Table1[[#This Row],[Belasting]]</f>
        <v>17272.454900000001</v>
      </c>
      <c r="G1092" s="2">
        <f>(Table1[[#This Row],[Belastbaar loon]]-Table1[[#This Row],[Netto loon]])/Table1[[#This Row],[Belastbaar loon]]</f>
        <v>7.8360018142041479E-2</v>
      </c>
      <c r="H1092" s="14">
        <f t="shared" ca="1" si="11"/>
        <v>1467.6913000000004</v>
      </c>
      <c r="I1092" s="14">
        <f ca="1">IF(ROW()=2, Table1[[#This Row],[Netto loon]], INDIRECT(ADDRESS(ROW()-1,COLUMN(F:F))))</f>
        <v>17263.308700000001</v>
      </c>
      <c r="J1092" s="6">
        <f ca="1">IF(ROW()=2, 0, Table1[[#This Row],[Belastbaar loon]]-INDIRECT(ADDRESS(ROW()-1,COLUMN(A:A))))</f>
        <v>10</v>
      </c>
      <c r="K1092" s="6">
        <f ca="1">Table1[[#This Row],[Netto loon]]-Table1[[#This Row],[Netto vorige schijf]]</f>
        <v>9.1461999999992258</v>
      </c>
      <c r="L1092" s="2">
        <f ca="1">(Table1[[#This Row],[Bruto tov vorige schijf]]-Table1[[#This Row],[Netto tov vorige schijf]])/MAX(Table1[[#This Row],[Bruto tov vorige schijf]],1)</f>
        <v>8.5380000000077422E-2</v>
      </c>
    </row>
    <row r="1093" spans="1:12" x14ac:dyDescent="0.25">
      <c r="A1093" s="14">
        <v>18751</v>
      </c>
      <c r="B1093" s="6">
        <f>LoonHeffing2020(Table1[[#This Row],[Belastbaar loon]])</f>
        <v>7003.4984999999997</v>
      </c>
      <c r="C1093" s="6">
        <f>AlgemeneHeffingsKorting2020(Table1[[#This Row],[Belastbaar loon]])</f>
        <v>2711</v>
      </c>
      <c r="D1093" s="14">
        <f>ArbeidsKorting2020(Table1[[#This Row],[Belastbaar loon]])</f>
        <v>2823.0996</v>
      </c>
      <c r="E1093" s="14">
        <f>MAX(Table1[[#This Row],[Loonheffing]]-Table1[[#This Row],[Algemene Heffingskorting]]-Table1[[#This Row],[Arbeidskorting]],0)</f>
        <v>1469.3988999999997</v>
      </c>
      <c r="F1093" s="6">
        <f>Table1[[#This Row],[Belastbaar loon]]-Table1[[#This Row],[Belasting]]</f>
        <v>17281.6011</v>
      </c>
      <c r="G1093" s="2">
        <f>(Table1[[#This Row],[Belastbaar loon]]-Table1[[#This Row],[Netto loon]])/Table1[[#This Row],[Belastbaar loon]]</f>
        <v>7.8363761932696924E-2</v>
      </c>
      <c r="H1093" s="14">
        <f t="shared" ca="1" si="11"/>
        <v>1468.5451000000003</v>
      </c>
      <c r="I1093" s="14">
        <f ca="1">IF(ROW()=2, Table1[[#This Row],[Netto loon]], INDIRECT(ADDRESS(ROW()-1,COLUMN(F:F))))</f>
        <v>17272.454900000001</v>
      </c>
      <c r="J1093" s="6">
        <f ca="1">IF(ROW()=2, 0, Table1[[#This Row],[Belastbaar loon]]-INDIRECT(ADDRESS(ROW()-1,COLUMN(A:A))))</f>
        <v>10</v>
      </c>
      <c r="K1093" s="6">
        <f ca="1">Table1[[#This Row],[Netto loon]]-Table1[[#This Row],[Netto vorige schijf]]</f>
        <v>9.1461999999992258</v>
      </c>
      <c r="L1093" s="2">
        <f ca="1">(Table1[[#This Row],[Bruto tov vorige schijf]]-Table1[[#This Row],[Netto tov vorige schijf]])/MAX(Table1[[#This Row],[Bruto tov vorige schijf]],1)</f>
        <v>8.5380000000077422E-2</v>
      </c>
    </row>
    <row r="1094" spans="1:12" x14ac:dyDescent="0.25">
      <c r="A1094" s="14">
        <v>18761</v>
      </c>
      <c r="B1094" s="6">
        <f>LoonHeffing2020(Table1[[#This Row],[Belastbaar loon]])</f>
        <v>7007.2335000000003</v>
      </c>
      <c r="C1094" s="6">
        <f>AlgemeneHeffingsKorting2020(Table1[[#This Row],[Belastbaar loon]])</f>
        <v>2711</v>
      </c>
      <c r="D1094" s="14">
        <f>ArbeidsKorting2020(Table1[[#This Row],[Belastbaar loon]])</f>
        <v>2825.9807999999998</v>
      </c>
      <c r="E1094" s="14">
        <f>MAX(Table1[[#This Row],[Loonheffing]]-Table1[[#This Row],[Algemene Heffingskorting]]-Table1[[#This Row],[Arbeidskorting]],0)</f>
        <v>1470.2527000000005</v>
      </c>
      <c r="F1094" s="6">
        <f>Table1[[#This Row],[Belastbaar loon]]-Table1[[#This Row],[Belasting]]</f>
        <v>17290.747299999999</v>
      </c>
      <c r="G1094" s="2">
        <f>(Table1[[#This Row],[Belastbaar loon]]-Table1[[#This Row],[Netto loon]])/Table1[[#This Row],[Belastbaar loon]]</f>
        <v>7.8367501732317088E-2</v>
      </c>
      <c r="H1094" s="14">
        <f t="shared" ca="1" si="11"/>
        <v>1469.3988999999997</v>
      </c>
      <c r="I1094" s="14">
        <f ca="1">IF(ROW()=2, Table1[[#This Row],[Netto loon]], INDIRECT(ADDRESS(ROW()-1,COLUMN(F:F))))</f>
        <v>17281.6011</v>
      </c>
      <c r="J1094" s="6">
        <f ca="1">IF(ROW()=2, 0, Table1[[#This Row],[Belastbaar loon]]-INDIRECT(ADDRESS(ROW()-1,COLUMN(A:A))))</f>
        <v>10</v>
      </c>
      <c r="K1094" s="6">
        <f ca="1">Table1[[#This Row],[Netto loon]]-Table1[[#This Row],[Netto vorige schijf]]</f>
        <v>9.1461999999992258</v>
      </c>
      <c r="L1094" s="2">
        <f ca="1">(Table1[[#This Row],[Bruto tov vorige schijf]]-Table1[[#This Row],[Netto tov vorige schijf]])/MAX(Table1[[#This Row],[Bruto tov vorige schijf]],1)</f>
        <v>8.5380000000077422E-2</v>
      </c>
    </row>
    <row r="1095" spans="1:12" x14ac:dyDescent="0.25">
      <c r="A1095" s="14">
        <v>18771</v>
      </c>
      <c r="B1095" s="6">
        <f>LoonHeffing2020(Table1[[#This Row],[Belastbaar loon]])</f>
        <v>7010.9684999999999</v>
      </c>
      <c r="C1095" s="6">
        <f>AlgemeneHeffingsKorting2020(Table1[[#This Row],[Belastbaar loon]])</f>
        <v>2711</v>
      </c>
      <c r="D1095" s="14">
        <f>ArbeidsKorting2020(Table1[[#This Row],[Belastbaar loon]])</f>
        <v>2828.8620000000001</v>
      </c>
      <c r="E1095" s="14">
        <f>MAX(Table1[[#This Row],[Loonheffing]]-Table1[[#This Row],[Algemene Heffingskorting]]-Table1[[#This Row],[Arbeidskorting]],0)</f>
        <v>1471.1064999999999</v>
      </c>
      <c r="F1095" s="6">
        <f>Table1[[#This Row],[Belastbaar loon]]-Table1[[#This Row],[Belasting]]</f>
        <v>17299.893499999998</v>
      </c>
      <c r="G1095" s="2">
        <f>(Table1[[#This Row],[Belastbaar loon]]-Table1[[#This Row],[Netto loon]])/Table1[[#This Row],[Belastbaar loon]]</f>
        <v>7.8371237547280467E-2</v>
      </c>
      <c r="H1095" s="14">
        <f t="shared" ca="1" si="11"/>
        <v>1470.2527000000005</v>
      </c>
      <c r="I1095" s="14">
        <f ca="1">IF(ROW()=2, Table1[[#This Row],[Netto loon]], INDIRECT(ADDRESS(ROW()-1,COLUMN(F:F))))</f>
        <v>17290.747299999999</v>
      </c>
      <c r="J1095" s="6">
        <f ca="1">IF(ROW()=2, 0, Table1[[#This Row],[Belastbaar loon]]-INDIRECT(ADDRESS(ROW()-1,COLUMN(A:A))))</f>
        <v>10</v>
      </c>
      <c r="K1095" s="6">
        <f ca="1">Table1[[#This Row],[Netto loon]]-Table1[[#This Row],[Netto vorige schijf]]</f>
        <v>9.1461999999992258</v>
      </c>
      <c r="L1095" s="2">
        <f ca="1">(Table1[[#This Row],[Bruto tov vorige schijf]]-Table1[[#This Row],[Netto tov vorige schijf]])/MAX(Table1[[#This Row],[Bruto tov vorige schijf]],1)</f>
        <v>8.5380000000077422E-2</v>
      </c>
    </row>
    <row r="1096" spans="1:12" x14ac:dyDescent="0.25">
      <c r="A1096" s="14">
        <v>18781</v>
      </c>
      <c r="B1096" s="6">
        <f>LoonHeffing2020(Table1[[#This Row],[Belastbaar loon]])</f>
        <v>7014.7034999999996</v>
      </c>
      <c r="C1096" s="6">
        <f>AlgemeneHeffingsKorting2020(Table1[[#This Row],[Belastbaar loon]])</f>
        <v>2711</v>
      </c>
      <c r="D1096" s="14">
        <f>ArbeidsKorting2020(Table1[[#This Row],[Belastbaar loon]])</f>
        <v>2831.7431999999999</v>
      </c>
      <c r="E1096" s="14">
        <f>MAX(Table1[[#This Row],[Loonheffing]]-Table1[[#This Row],[Algemene Heffingskorting]]-Table1[[#This Row],[Arbeidskorting]],0)</f>
        <v>1471.9602999999997</v>
      </c>
      <c r="F1096" s="6">
        <f>Table1[[#This Row],[Belastbaar loon]]-Table1[[#This Row],[Belasting]]</f>
        <v>17309.039700000001</v>
      </c>
      <c r="G1096" s="2">
        <f>(Table1[[#This Row],[Belastbaar loon]]-Table1[[#This Row],[Netto loon]])/Table1[[#This Row],[Belastbaar loon]]</f>
        <v>7.8374969383951804E-2</v>
      </c>
      <c r="H1096" s="14">
        <f t="shared" ca="1" si="11"/>
        <v>1471.1064999999999</v>
      </c>
      <c r="I1096" s="14">
        <f ca="1">IF(ROW()=2, Table1[[#This Row],[Netto loon]], INDIRECT(ADDRESS(ROW()-1,COLUMN(F:F))))</f>
        <v>17299.893499999998</v>
      </c>
      <c r="J1096" s="6">
        <f ca="1">IF(ROW()=2, 0, Table1[[#This Row],[Belastbaar loon]]-INDIRECT(ADDRESS(ROW()-1,COLUMN(A:A))))</f>
        <v>10</v>
      </c>
      <c r="K1096" s="6">
        <f ca="1">Table1[[#This Row],[Netto loon]]-Table1[[#This Row],[Netto vorige schijf]]</f>
        <v>9.1462000000028638</v>
      </c>
      <c r="L1096" s="2">
        <f ca="1">(Table1[[#This Row],[Bruto tov vorige schijf]]-Table1[[#This Row],[Netto tov vorige schijf]])/MAX(Table1[[#This Row],[Bruto tov vorige schijf]],1)</f>
        <v>8.5379999999713616E-2</v>
      </c>
    </row>
    <row r="1097" spans="1:12" x14ac:dyDescent="0.25">
      <c r="A1097" s="14">
        <v>18791</v>
      </c>
      <c r="B1097" s="6">
        <f>LoonHeffing2020(Table1[[#This Row],[Belastbaar loon]])</f>
        <v>7018.4385000000002</v>
      </c>
      <c r="C1097" s="6">
        <f>AlgemeneHeffingsKorting2020(Table1[[#This Row],[Belastbaar loon]])</f>
        <v>2711</v>
      </c>
      <c r="D1097" s="14">
        <f>ArbeidsKorting2020(Table1[[#This Row],[Belastbaar loon]])</f>
        <v>2834.6243999999997</v>
      </c>
      <c r="E1097" s="14">
        <f>MAX(Table1[[#This Row],[Loonheffing]]-Table1[[#This Row],[Algemene Heffingskorting]]-Table1[[#This Row],[Arbeidskorting]],0)</f>
        <v>1472.8141000000005</v>
      </c>
      <c r="F1097" s="6">
        <f>Table1[[#This Row],[Belastbaar loon]]-Table1[[#This Row],[Belasting]]</f>
        <v>17318.1859</v>
      </c>
      <c r="G1097" s="2">
        <f>(Table1[[#This Row],[Belastbaar loon]]-Table1[[#This Row],[Netto loon]])/Table1[[#This Row],[Belastbaar loon]]</f>
        <v>7.8378697248682863E-2</v>
      </c>
      <c r="H1097" s="14">
        <f t="shared" ca="1" si="11"/>
        <v>1471.9602999999997</v>
      </c>
      <c r="I1097" s="14">
        <f ca="1">IF(ROW()=2, Table1[[#This Row],[Netto loon]], INDIRECT(ADDRESS(ROW()-1,COLUMN(F:F))))</f>
        <v>17309.039700000001</v>
      </c>
      <c r="J1097" s="6">
        <f ca="1">IF(ROW()=2, 0, Table1[[#This Row],[Belastbaar loon]]-INDIRECT(ADDRESS(ROW()-1,COLUMN(A:A))))</f>
        <v>10</v>
      </c>
      <c r="K1097" s="6">
        <f ca="1">Table1[[#This Row],[Netto loon]]-Table1[[#This Row],[Netto vorige schijf]]</f>
        <v>9.1461999999992258</v>
      </c>
      <c r="L1097" s="2">
        <f ca="1">(Table1[[#This Row],[Bruto tov vorige schijf]]-Table1[[#This Row],[Netto tov vorige schijf]])/MAX(Table1[[#This Row],[Bruto tov vorige schijf]],1)</f>
        <v>8.5380000000077422E-2</v>
      </c>
    </row>
    <row r="1098" spans="1:12" x14ac:dyDescent="0.25">
      <c r="A1098" s="14">
        <v>18801</v>
      </c>
      <c r="B1098" s="6">
        <f>LoonHeffing2020(Table1[[#This Row],[Belastbaar loon]])</f>
        <v>7022.1734999999999</v>
      </c>
      <c r="C1098" s="6">
        <f>AlgemeneHeffingsKorting2020(Table1[[#This Row],[Belastbaar loon]])</f>
        <v>2711</v>
      </c>
      <c r="D1098" s="14">
        <f>ArbeidsKorting2020(Table1[[#This Row],[Belastbaar loon]])</f>
        <v>2837.5056</v>
      </c>
      <c r="E1098" s="14">
        <f>MAX(Table1[[#This Row],[Loonheffing]]-Table1[[#This Row],[Algemene Heffingskorting]]-Table1[[#This Row],[Arbeidskorting]],0)</f>
        <v>1473.6678999999999</v>
      </c>
      <c r="F1098" s="6">
        <f>Table1[[#This Row],[Belastbaar loon]]-Table1[[#This Row],[Belasting]]</f>
        <v>17327.3321</v>
      </c>
      <c r="G1098" s="2">
        <f>(Table1[[#This Row],[Belastbaar loon]]-Table1[[#This Row],[Netto loon]])/Table1[[#This Row],[Belastbaar loon]]</f>
        <v>7.8382421147811313E-2</v>
      </c>
      <c r="H1098" s="14">
        <f t="shared" ca="1" si="11"/>
        <v>1472.8141000000005</v>
      </c>
      <c r="I1098" s="14">
        <f ca="1">IF(ROW()=2, Table1[[#This Row],[Netto loon]], INDIRECT(ADDRESS(ROW()-1,COLUMN(F:F))))</f>
        <v>17318.1859</v>
      </c>
      <c r="J1098" s="6">
        <f ca="1">IF(ROW()=2, 0, Table1[[#This Row],[Belastbaar loon]]-INDIRECT(ADDRESS(ROW()-1,COLUMN(A:A))))</f>
        <v>10</v>
      </c>
      <c r="K1098" s="6">
        <f ca="1">Table1[[#This Row],[Netto loon]]-Table1[[#This Row],[Netto vorige schijf]]</f>
        <v>9.1461999999992258</v>
      </c>
      <c r="L1098" s="2">
        <f ca="1">(Table1[[#This Row],[Bruto tov vorige schijf]]-Table1[[#This Row],[Netto tov vorige schijf]])/MAX(Table1[[#This Row],[Bruto tov vorige schijf]],1)</f>
        <v>8.5380000000077422E-2</v>
      </c>
    </row>
    <row r="1099" spans="1:12" x14ac:dyDescent="0.25">
      <c r="A1099" s="14">
        <v>18811</v>
      </c>
      <c r="B1099" s="6">
        <f>LoonHeffing2020(Table1[[#This Row],[Belastbaar loon]])</f>
        <v>7025.9084999999995</v>
      </c>
      <c r="C1099" s="6">
        <f>AlgemeneHeffingsKorting2020(Table1[[#This Row],[Belastbaar loon]])</f>
        <v>2711</v>
      </c>
      <c r="D1099" s="14">
        <f>ArbeidsKorting2020(Table1[[#This Row],[Belastbaar loon]])</f>
        <v>2840.3867999999998</v>
      </c>
      <c r="E1099" s="14">
        <f>MAX(Table1[[#This Row],[Loonheffing]]-Table1[[#This Row],[Algemene Heffingskorting]]-Table1[[#This Row],[Arbeidskorting]],0)</f>
        <v>1474.5216999999998</v>
      </c>
      <c r="F1099" s="6">
        <f>Table1[[#This Row],[Belastbaar loon]]-Table1[[#This Row],[Belasting]]</f>
        <v>17336.478299999999</v>
      </c>
      <c r="G1099" s="2">
        <f>(Table1[[#This Row],[Belastbaar loon]]-Table1[[#This Row],[Netto loon]])/Table1[[#This Row],[Belastbaar loon]]</f>
        <v>7.8386141087661537E-2</v>
      </c>
      <c r="H1099" s="14">
        <f t="shared" ca="1" si="11"/>
        <v>1473.6678999999999</v>
      </c>
      <c r="I1099" s="14">
        <f ca="1">IF(ROW()=2, Table1[[#This Row],[Netto loon]], INDIRECT(ADDRESS(ROW()-1,COLUMN(F:F))))</f>
        <v>17327.3321</v>
      </c>
      <c r="J1099" s="6">
        <f ca="1">IF(ROW()=2, 0, Table1[[#This Row],[Belastbaar loon]]-INDIRECT(ADDRESS(ROW()-1,COLUMN(A:A))))</f>
        <v>10</v>
      </c>
      <c r="K1099" s="6">
        <f ca="1">Table1[[#This Row],[Netto loon]]-Table1[[#This Row],[Netto vorige schijf]]</f>
        <v>9.1461999999992258</v>
      </c>
      <c r="L1099" s="2">
        <f ca="1">(Table1[[#This Row],[Bruto tov vorige schijf]]-Table1[[#This Row],[Netto tov vorige schijf]])/MAX(Table1[[#This Row],[Bruto tov vorige schijf]],1)</f>
        <v>8.5380000000077422E-2</v>
      </c>
    </row>
    <row r="1100" spans="1:12" x14ac:dyDescent="0.25">
      <c r="A1100" s="14">
        <v>18821</v>
      </c>
      <c r="B1100" s="6">
        <f>LoonHeffing2020(Table1[[#This Row],[Belastbaar loon]])</f>
        <v>7029.6435000000001</v>
      </c>
      <c r="C1100" s="6">
        <f>AlgemeneHeffingsKorting2020(Table1[[#This Row],[Belastbaar loon]])</f>
        <v>2711</v>
      </c>
      <c r="D1100" s="14">
        <f>ArbeidsKorting2020(Table1[[#This Row],[Belastbaar loon]])</f>
        <v>2843.268</v>
      </c>
      <c r="E1100" s="14">
        <f>MAX(Table1[[#This Row],[Loonheffing]]-Table1[[#This Row],[Algemene Heffingskorting]]-Table1[[#This Row],[Arbeidskorting]],0)</f>
        <v>1475.3755000000001</v>
      </c>
      <c r="F1100" s="6">
        <f>Table1[[#This Row],[Belastbaar loon]]-Table1[[#This Row],[Belasting]]</f>
        <v>17345.624499999998</v>
      </c>
      <c r="G1100" s="2">
        <f>(Table1[[#This Row],[Belastbaar loon]]-Table1[[#This Row],[Netto loon]])/Table1[[#This Row],[Belastbaar loon]]</f>
        <v>7.8389857074544489E-2</v>
      </c>
      <c r="H1100" s="14">
        <f t="shared" ca="1" si="11"/>
        <v>1474.5216999999998</v>
      </c>
      <c r="I1100" s="14">
        <f ca="1">IF(ROW()=2, Table1[[#This Row],[Netto loon]], INDIRECT(ADDRESS(ROW()-1,COLUMN(F:F))))</f>
        <v>17336.478299999999</v>
      </c>
      <c r="J1100" s="6">
        <f ca="1">IF(ROW()=2, 0, Table1[[#This Row],[Belastbaar loon]]-INDIRECT(ADDRESS(ROW()-1,COLUMN(A:A))))</f>
        <v>10</v>
      </c>
      <c r="K1100" s="6">
        <f ca="1">Table1[[#This Row],[Netto loon]]-Table1[[#This Row],[Netto vorige schijf]]</f>
        <v>9.1461999999992258</v>
      </c>
      <c r="L1100" s="2">
        <f ca="1">(Table1[[#This Row],[Bruto tov vorige schijf]]-Table1[[#This Row],[Netto tov vorige schijf]])/MAX(Table1[[#This Row],[Bruto tov vorige schijf]],1)</f>
        <v>8.5380000000077422E-2</v>
      </c>
    </row>
    <row r="1101" spans="1:12" x14ac:dyDescent="0.25">
      <c r="A1101" s="14">
        <v>18831</v>
      </c>
      <c r="B1101" s="6">
        <f>LoonHeffing2020(Table1[[#This Row],[Belastbaar loon]])</f>
        <v>7033.3784999999998</v>
      </c>
      <c r="C1101" s="6">
        <f>AlgemeneHeffingsKorting2020(Table1[[#This Row],[Belastbaar loon]])</f>
        <v>2711</v>
      </c>
      <c r="D1101" s="14">
        <f>ArbeidsKorting2020(Table1[[#This Row],[Belastbaar loon]])</f>
        <v>2846.1491999999998</v>
      </c>
      <c r="E1101" s="14">
        <f>MAX(Table1[[#This Row],[Loonheffing]]-Table1[[#This Row],[Algemene Heffingskorting]]-Table1[[#This Row],[Arbeidskorting]],0)</f>
        <v>1476.2293</v>
      </c>
      <c r="F1101" s="6">
        <f>Table1[[#This Row],[Belastbaar loon]]-Table1[[#This Row],[Belasting]]</f>
        <v>17354.770700000001</v>
      </c>
      <c r="G1101" s="2">
        <f>(Table1[[#This Row],[Belastbaar loon]]-Table1[[#This Row],[Netto loon]])/Table1[[#This Row],[Belastbaar loon]]</f>
        <v>7.8393569114757533E-2</v>
      </c>
      <c r="H1101" s="14">
        <f t="shared" ca="1" si="11"/>
        <v>1475.3755000000001</v>
      </c>
      <c r="I1101" s="14">
        <f ca="1">IF(ROW()=2, Table1[[#This Row],[Netto loon]], INDIRECT(ADDRESS(ROW()-1,COLUMN(F:F))))</f>
        <v>17345.624499999998</v>
      </c>
      <c r="J1101" s="6">
        <f ca="1">IF(ROW()=2, 0, Table1[[#This Row],[Belastbaar loon]]-INDIRECT(ADDRESS(ROW()-1,COLUMN(A:A))))</f>
        <v>10</v>
      </c>
      <c r="K1101" s="6">
        <f ca="1">Table1[[#This Row],[Netto loon]]-Table1[[#This Row],[Netto vorige schijf]]</f>
        <v>9.1462000000028638</v>
      </c>
      <c r="L1101" s="2">
        <f ca="1">(Table1[[#This Row],[Bruto tov vorige schijf]]-Table1[[#This Row],[Netto tov vorige schijf]])/MAX(Table1[[#This Row],[Bruto tov vorige schijf]],1)</f>
        <v>8.5379999999713616E-2</v>
      </c>
    </row>
    <row r="1102" spans="1:12" x14ac:dyDescent="0.25">
      <c r="A1102" s="14">
        <v>18841</v>
      </c>
      <c r="B1102" s="6">
        <f>LoonHeffing2020(Table1[[#This Row],[Belastbaar loon]])</f>
        <v>7037.1135000000004</v>
      </c>
      <c r="C1102" s="6">
        <f>AlgemeneHeffingsKorting2020(Table1[[#This Row],[Belastbaar loon]])</f>
        <v>2711</v>
      </c>
      <c r="D1102" s="14">
        <f>ArbeidsKorting2020(Table1[[#This Row],[Belastbaar loon]])</f>
        <v>2849.0304000000001</v>
      </c>
      <c r="E1102" s="14">
        <f>MAX(Table1[[#This Row],[Loonheffing]]-Table1[[#This Row],[Algemene Heffingskorting]]-Table1[[#This Row],[Arbeidskorting]],0)</f>
        <v>1477.0831000000003</v>
      </c>
      <c r="F1102" s="6">
        <f>Table1[[#This Row],[Belastbaar loon]]-Table1[[#This Row],[Belasting]]</f>
        <v>17363.9169</v>
      </c>
      <c r="G1102" s="2">
        <f>(Table1[[#This Row],[Belastbaar loon]]-Table1[[#This Row],[Netto loon]])/Table1[[#This Row],[Belastbaar loon]]</f>
        <v>7.8397277214585198E-2</v>
      </c>
      <c r="H1102" s="14">
        <f t="shared" ca="1" si="11"/>
        <v>1476.2293</v>
      </c>
      <c r="I1102" s="14">
        <f ca="1">IF(ROW()=2, Table1[[#This Row],[Netto loon]], INDIRECT(ADDRESS(ROW()-1,COLUMN(F:F))))</f>
        <v>17354.770700000001</v>
      </c>
      <c r="J1102" s="6">
        <f ca="1">IF(ROW()=2, 0, Table1[[#This Row],[Belastbaar loon]]-INDIRECT(ADDRESS(ROW()-1,COLUMN(A:A))))</f>
        <v>10</v>
      </c>
      <c r="K1102" s="6">
        <f ca="1">Table1[[#This Row],[Netto loon]]-Table1[[#This Row],[Netto vorige schijf]]</f>
        <v>9.1461999999992258</v>
      </c>
      <c r="L1102" s="2">
        <f ca="1">(Table1[[#This Row],[Bruto tov vorige schijf]]-Table1[[#This Row],[Netto tov vorige schijf]])/MAX(Table1[[#This Row],[Bruto tov vorige schijf]],1)</f>
        <v>8.5380000000077422E-2</v>
      </c>
    </row>
    <row r="1103" spans="1:12" x14ac:dyDescent="0.25">
      <c r="A1103" s="14">
        <v>18851</v>
      </c>
      <c r="B1103" s="6">
        <f>LoonHeffing2020(Table1[[#This Row],[Belastbaar loon]])</f>
        <v>7040.8485000000001</v>
      </c>
      <c r="C1103" s="6">
        <f>AlgemeneHeffingsKorting2020(Table1[[#This Row],[Belastbaar loon]])</f>
        <v>2711</v>
      </c>
      <c r="D1103" s="14">
        <f>ArbeidsKorting2020(Table1[[#This Row],[Belastbaar loon]])</f>
        <v>2851.9115999999999</v>
      </c>
      <c r="E1103" s="14">
        <f>MAX(Table1[[#This Row],[Loonheffing]]-Table1[[#This Row],[Algemene Heffingskorting]]-Table1[[#This Row],[Arbeidskorting]],0)</f>
        <v>1477.9369000000002</v>
      </c>
      <c r="F1103" s="6">
        <f>Table1[[#This Row],[Belastbaar loon]]-Table1[[#This Row],[Belasting]]</f>
        <v>17373.063099999999</v>
      </c>
      <c r="G1103" s="2">
        <f>(Table1[[#This Row],[Belastbaar loon]]-Table1[[#This Row],[Netto loon]])/Table1[[#This Row],[Belastbaar loon]]</f>
        <v>7.8400981380298163E-2</v>
      </c>
      <c r="H1103" s="14">
        <f t="shared" ca="1" si="11"/>
        <v>1477.0831000000003</v>
      </c>
      <c r="I1103" s="14">
        <f ca="1">IF(ROW()=2, Table1[[#This Row],[Netto loon]], INDIRECT(ADDRESS(ROW()-1,COLUMN(F:F))))</f>
        <v>17363.9169</v>
      </c>
      <c r="J1103" s="6">
        <f ca="1">IF(ROW()=2, 0, Table1[[#This Row],[Belastbaar loon]]-INDIRECT(ADDRESS(ROW()-1,COLUMN(A:A))))</f>
        <v>10</v>
      </c>
      <c r="K1103" s="6">
        <f ca="1">Table1[[#This Row],[Netto loon]]-Table1[[#This Row],[Netto vorige schijf]]</f>
        <v>9.1461999999992258</v>
      </c>
      <c r="L1103" s="2">
        <f ca="1">(Table1[[#This Row],[Bruto tov vorige schijf]]-Table1[[#This Row],[Netto tov vorige schijf]])/MAX(Table1[[#This Row],[Bruto tov vorige schijf]],1)</f>
        <v>8.5380000000077422E-2</v>
      </c>
    </row>
    <row r="1104" spans="1:12" x14ac:dyDescent="0.25">
      <c r="A1104" s="14">
        <v>18861</v>
      </c>
      <c r="B1104" s="6">
        <f>LoonHeffing2020(Table1[[#This Row],[Belastbaar loon]])</f>
        <v>7044.5834999999997</v>
      </c>
      <c r="C1104" s="6">
        <f>AlgemeneHeffingsKorting2020(Table1[[#This Row],[Belastbaar loon]])</f>
        <v>2711</v>
      </c>
      <c r="D1104" s="14">
        <f>ArbeidsKorting2020(Table1[[#This Row],[Belastbaar loon]])</f>
        <v>2854.7927999999997</v>
      </c>
      <c r="E1104" s="14">
        <f>MAX(Table1[[#This Row],[Loonheffing]]-Table1[[#This Row],[Algemene Heffingskorting]]-Table1[[#This Row],[Arbeidskorting]],0)</f>
        <v>1478.7907</v>
      </c>
      <c r="F1104" s="6">
        <f>Table1[[#This Row],[Belastbaar loon]]-Table1[[#This Row],[Belasting]]</f>
        <v>17382.209299999999</v>
      </c>
      <c r="G1104" s="2">
        <f>(Table1[[#This Row],[Belastbaar loon]]-Table1[[#This Row],[Netto loon]])/Table1[[#This Row],[Belastbaar loon]]</f>
        <v>7.8404681618153935E-2</v>
      </c>
      <c r="H1104" s="14">
        <f t="shared" ca="1" si="11"/>
        <v>1477.9369000000002</v>
      </c>
      <c r="I1104" s="14">
        <f ca="1">IF(ROW()=2, Table1[[#This Row],[Netto loon]], INDIRECT(ADDRESS(ROW()-1,COLUMN(F:F))))</f>
        <v>17373.063099999999</v>
      </c>
      <c r="J1104" s="6">
        <f ca="1">IF(ROW()=2, 0, Table1[[#This Row],[Belastbaar loon]]-INDIRECT(ADDRESS(ROW()-1,COLUMN(A:A))))</f>
        <v>10</v>
      </c>
      <c r="K1104" s="6">
        <f ca="1">Table1[[#This Row],[Netto loon]]-Table1[[#This Row],[Netto vorige schijf]]</f>
        <v>9.1461999999992258</v>
      </c>
      <c r="L1104" s="2">
        <f ca="1">(Table1[[#This Row],[Bruto tov vorige schijf]]-Table1[[#This Row],[Netto tov vorige schijf]])/MAX(Table1[[#This Row],[Bruto tov vorige schijf]],1)</f>
        <v>8.5380000000077422E-2</v>
      </c>
    </row>
    <row r="1105" spans="1:12" x14ac:dyDescent="0.25">
      <c r="A1105" s="14">
        <v>18871</v>
      </c>
      <c r="B1105" s="6">
        <f>LoonHeffing2020(Table1[[#This Row],[Belastbaar loon]])</f>
        <v>7048.3185000000003</v>
      </c>
      <c r="C1105" s="6">
        <f>AlgemeneHeffingsKorting2020(Table1[[#This Row],[Belastbaar loon]])</f>
        <v>2711</v>
      </c>
      <c r="D1105" s="14">
        <f>ArbeidsKorting2020(Table1[[#This Row],[Belastbaar loon]])</f>
        <v>2857.674</v>
      </c>
      <c r="E1105" s="14">
        <f>MAX(Table1[[#This Row],[Loonheffing]]-Table1[[#This Row],[Algemene Heffingskorting]]-Table1[[#This Row],[Arbeidskorting]],0)</f>
        <v>1479.6445000000003</v>
      </c>
      <c r="F1105" s="6">
        <f>Table1[[#This Row],[Belastbaar loon]]-Table1[[#This Row],[Belasting]]</f>
        <v>17391.355499999998</v>
      </c>
      <c r="G1105" s="2">
        <f>(Table1[[#This Row],[Belastbaar loon]]-Table1[[#This Row],[Netto loon]])/Table1[[#This Row],[Belastbaar loon]]</f>
        <v>7.8408377934396811E-2</v>
      </c>
      <c r="H1105" s="14">
        <f t="shared" ca="1" si="11"/>
        <v>1478.7907</v>
      </c>
      <c r="I1105" s="14">
        <f ca="1">IF(ROW()=2, Table1[[#This Row],[Netto loon]], INDIRECT(ADDRESS(ROW()-1,COLUMN(F:F))))</f>
        <v>17382.209299999999</v>
      </c>
      <c r="J1105" s="6">
        <f ca="1">IF(ROW()=2, 0, Table1[[#This Row],[Belastbaar loon]]-INDIRECT(ADDRESS(ROW()-1,COLUMN(A:A))))</f>
        <v>10</v>
      </c>
      <c r="K1105" s="6">
        <f ca="1">Table1[[#This Row],[Netto loon]]-Table1[[#This Row],[Netto vorige schijf]]</f>
        <v>9.1461999999992258</v>
      </c>
      <c r="L1105" s="2">
        <f ca="1">(Table1[[#This Row],[Bruto tov vorige schijf]]-Table1[[#This Row],[Netto tov vorige schijf]])/MAX(Table1[[#This Row],[Bruto tov vorige schijf]],1)</f>
        <v>8.5380000000077422E-2</v>
      </c>
    </row>
    <row r="1106" spans="1:12" x14ac:dyDescent="0.25">
      <c r="A1106" s="14">
        <v>18881</v>
      </c>
      <c r="B1106" s="6">
        <f>LoonHeffing2020(Table1[[#This Row],[Belastbaar loon]])</f>
        <v>7052.0535</v>
      </c>
      <c r="C1106" s="6">
        <f>AlgemeneHeffingsKorting2020(Table1[[#This Row],[Belastbaar loon]])</f>
        <v>2711</v>
      </c>
      <c r="D1106" s="14">
        <f>ArbeidsKorting2020(Table1[[#This Row],[Belastbaar loon]])</f>
        <v>2860.5551999999998</v>
      </c>
      <c r="E1106" s="14">
        <f>MAX(Table1[[#This Row],[Loonheffing]]-Table1[[#This Row],[Algemene Heffingskorting]]-Table1[[#This Row],[Arbeidskorting]],0)</f>
        <v>1480.4983000000002</v>
      </c>
      <c r="F1106" s="6">
        <f>Table1[[#This Row],[Belastbaar loon]]-Table1[[#This Row],[Belasting]]</f>
        <v>17400.501700000001</v>
      </c>
      <c r="G1106" s="2">
        <f>(Table1[[#This Row],[Belastbaar loon]]-Table1[[#This Row],[Netto loon]])/Table1[[#This Row],[Belastbaar loon]]</f>
        <v>7.8412070335257628E-2</v>
      </c>
      <c r="H1106" s="14">
        <f t="shared" ca="1" si="11"/>
        <v>1479.6445000000003</v>
      </c>
      <c r="I1106" s="14">
        <f ca="1">IF(ROW()=2, Table1[[#This Row],[Netto loon]], INDIRECT(ADDRESS(ROW()-1,COLUMN(F:F))))</f>
        <v>17391.355499999998</v>
      </c>
      <c r="J1106" s="6">
        <f ca="1">IF(ROW()=2, 0, Table1[[#This Row],[Belastbaar loon]]-INDIRECT(ADDRESS(ROW()-1,COLUMN(A:A))))</f>
        <v>10</v>
      </c>
      <c r="K1106" s="6">
        <f ca="1">Table1[[#This Row],[Netto loon]]-Table1[[#This Row],[Netto vorige schijf]]</f>
        <v>9.1462000000028638</v>
      </c>
      <c r="L1106" s="2">
        <f ca="1">(Table1[[#This Row],[Bruto tov vorige schijf]]-Table1[[#This Row],[Netto tov vorige schijf]])/MAX(Table1[[#This Row],[Bruto tov vorige schijf]],1)</f>
        <v>8.5379999999713616E-2</v>
      </c>
    </row>
    <row r="1107" spans="1:12" x14ac:dyDescent="0.25">
      <c r="A1107" s="14">
        <v>18891</v>
      </c>
      <c r="B1107" s="6">
        <f>LoonHeffing2020(Table1[[#This Row],[Belastbaar loon]])</f>
        <v>7055.7884999999997</v>
      </c>
      <c r="C1107" s="6">
        <f>AlgemeneHeffingsKorting2020(Table1[[#This Row],[Belastbaar loon]])</f>
        <v>2711</v>
      </c>
      <c r="D1107" s="14">
        <f>ArbeidsKorting2020(Table1[[#This Row],[Belastbaar loon]])</f>
        <v>2863.4364</v>
      </c>
      <c r="E1107" s="14">
        <f>MAX(Table1[[#This Row],[Loonheffing]]-Table1[[#This Row],[Algemene Heffingskorting]]-Table1[[#This Row],[Arbeidskorting]],0)</f>
        <v>1481.3520999999996</v>
      </c>
      <c r="F1107" s="6">
        <f>Table1[[#This Row],[Belastbaar loon]]-Table1[[#This Row],[Belasting]]</f>
        <v>17409.6479</v>
      </c>
      <c r="G1107" s="2">
        <f>(Table1[[#This Row],[Belastbaar loon]]-Table1[[#This Row],[Netto loon]])/Table1[[#This Row],[Belastbaar loon]]</f>
        <v>7.8415758826954632E-2</v>
      </c>
      <c r="H1107" s="14">
        <f t="shared" ca="1" si="11"/>
        <v>1480.4983000000002</v>
      </c>
      <c r="I1107" s="14">
        <f ca="1">IF(ROW()=2, Table1[[#This Row],[Netto loon]], INDIRECT(ADDRESS(ROW()-1,COLUMN(F:F))))</f>
        <v>17400.501700000001</v>
      </c>
      <c r="J1107" s="6">
        <f ca="1">IF(ROW()=2, 0, Table1[[#This Row],[Belastbaar loon]]-INDIRECT(ADDRESS(ROW()-1,COLUMN(A:A))))</f>
        <v>10</v>
      </c>
      <c r="K1107" s="6">
        <f ca="1">Table1[[#This Row],[Netto loon]]-Table1[[#This Row],[Netto vorige schijf]]</f>
        <v>9.1461999999992258</v>
      </c>
      <c r="L1107" s="2">
        <f ca="1">(Table1[[#This Row],[Bruto tov vorige schijf]]-Table1[[#This Row],[Netto tov vorige schijf]])/MAX(Table1[[#This Row],[Bruto tov vorige schijf]],1)</f>
        <v>8.5380000000077422E-2</v>
      </c>
    </row>
    <row r="1108" spans="1:12" x14ac:dyDescent="0.25">
      <c r="A1108" s="14">
        <v>18901</v>
      </c>
      <c r="B1108" s="6">
        <f>LoonHeffing2020(Table1[[#This Row],[Belastbaar loon]])</f>
        <v>7059.5235000000002</v>
      </c>
      <c r="C1108" s="6">
        <f>AlgemeneHeffingsKorting2020(Table1[[#This Row],[Belastbaar loon]])</f>
        <v>2711</v>
      </c>
      <c r="D1108" s="14">
        <f>ArbeidsKorting2020(Table1[[#This Row],[Belastbaar loon]])</f>
        <v>2866.3175999999999</v>
      </c>
      <c r="E1108" s="14">
        <f>MAX(Table1[[#This Row],[Loonheffing]]-Table1[[#This Row],[Algemene Heffingskorting]]-Table1[[#This Row],[Arbeidskorting]],0)</f>
        <v>1482.2059000000004</v>
      </c>
      <c r="F1108" s="6">
        <f>Table1[[#This Row],[Belastbaar loon]]-Table1[[#This Row],[Belasting]]</f>
        <v>17418.794099999999</v>
      </c>
      <c r="G1108" s="2">
        <f>(Table1[[#This Row],[Belastbaar loon]]-Table1[[#This Row],[Netto loon]])/Table1[[#This Row],[Belastbaar loon]]</f>
        <v>7.8419443415692333E-2</v>
      </c>
      <c r="H1108" s="14">
        <f t="shared" ca="1" si="11"/>
        <v>1481.3520999999996</v>
      </c>
      <c r="I1108" s="14">
        <f ca="1">IF(ROW()=2, Table1[[#This Row],[Netto loon]], INDIRECT(ADDRESS(ROW()-1,COLUMN(F:F))))</f>
        <v>17409.6479</v>
      </c>
      <c r="J1108" s="6">
        <f ca="1">IF(ROW()=2, 0, Table1[[#This Row],[Belastbaar loon]]-INDIRECT(ADDRESS(ROW()-1,COLUMN(A:A))))</f>
        <v>10</v>
      </c>
      <c r="K1108" s="6">
        <f ca="1">Table1[[#This Row],[Netto loon]]-Table1[[#This Row],[Netto vorige schijf]]</f>
        <v>9.1461999999992258</v>
      </c>
      <c r="L1108" s="2">
        <f ca="1">(Table1[[#This Row],[Bruto tov vorige schijf]]-Table1[[#This Row],[Netto tov vorige schijf]])/MAX(Table1[[#This Row],[Bruto tov vorige schijf]],1)</f>
        <v>8.5380000000077422E-2</v>
      </c>
    </row>
    <row r="1109" spans="1:12" x14ac:dyDescent="0.25">
      <c r="A1109" s="14">
        <v>18911</v>
      </c>
      <c r="B1109" s="6">
        <f>LoonHeffing2020(Table1[[#This Row],[Belastbaar loon]])</f>
        <v>7063.2584999999999</v>
      </c>
      <c r="C1109" s="6">
        <f>AlgemeneHeffingsKorting2020(Table1[[#This Row],[Belastbaar loon]])</f>
        <v>2711</v>
      </c>
      <c r="D1109" s="14">
        <f>ArbeidsKorting2020(Table1[[#This Row],[Belastbaar loon]])</f>
        <v>2869.1987999999997</v>
      </c>
      <c r="E1109" s="14">
        <f>MAX(Table1[[#This Row],[Loonheffing]]-Table1[[#This Row],[Algemene Heffingskorting]]-Table1[[#This Row],[Arbeidskorting]],0)</f>
        <v>1483.0597000000002</v>
      </c>
      <c r="F1109" s="6">
        <f>Table1[[#This Row],[Belastbaar loon]]-Table1[[#This Row],[Belasting]]</f>
        <v>17427.940299999998</v>
      </c>
      <c r="G1109" s="2">
        <f>(Table1[[#This Row],[Belastbaar loon]]-Table1[[#This Row],[Netto loon]])/Table1[[#This Row],[Belastbaar loon]]</f>
        <v>7.8423124107662293E-2</v>
      </c>
      <c r="H1109" s="14">
        <f t="shared" ca="1" si="11"/>
        <v>1482.2059000000004</v>
      </c>
      <c r="I1109" s="14">
        <f ca="1">IF(ROW()=2, Table1[[#This Row],[Netto loon]], INDIRECT(ADDRESS(ROW()-1,COLUMN(F:F))))</f>
        <v>17418.794099999999</v>
      </c>
      <c r="J1109" s="6">
        <f ca="1">IF(ROW()=2, 0, Table1[[#This Row],[Belastbaar loon]]-INDIRECT(ADDRESS(ROW()-1,COLUMN(A:A))))</f>
        <v>10</v>
      </c>
      <c r="K1109" s="6">
        <f ca="1">Table1[[#This Row],[Netto loon]]-Table1[[#This Row],[Netto vorige schijf]]</f>
        <v>9.1461999999992258</v>
      </c>
      <c r="L1109" s="2">
        <f ca="1">(Table1[[#This Row],[Bruto tov vorige schijf]]-Table1[[#This Row],[Netto tov vorige schijf]])/MAX(Table1[[#This Row],[Bruto tov vorige schijf]],1)</f>
        <v>8.5380000000077422E-2</v>
      </c>
    </row>
    <row r="1110" spans="1:12" x14ac:dyDescent="0.25">
      <c r="A1110" s="14">
        <v>18921</v>
      </c>
      <c r="B1110" s="6">
        <f>LoonHeffing2020(Table1[[#This Row],[Belastbaar loon]])</f>
        <v>7066.9934999999996</v>
      </c>
      <c r="C1110" s="6">
        <f>AlgemeneHeffingsKorting2020(Table1[[#This Row],[Belastbaar loon]])</f>
        <v>2711</v>
      </c>
      <c r="D1110" s="14">
        <f>ArbeidsKorting2020(Table1[[#This Row],[Belastbaar loon]])</f>
        <v>2872.08</v>
      </c>
      <c r="E1110" s="14">
        <f>MAX(Table1[[#This Row],[Loonheffing]]-Table1[[#This Row],[Algemene Heffingskorting]]-Table1[[#This Row],[Arbeidskorting]],0)</f>
        <v>1483.9134999999997</v>
      </c>
      <c r="F1110" s="6">
        <f>Table1[[#This Row],[Belastbaar loon]]-Table1[[#This Row],[Belasting]]</f>
        <v>17437.086500000001</v>
      </c>
      <c r="G1110" s="2">
        <f>(Table1[[#This Row],[Belastbaar loon]]-Table1[[#This Row],[Netto loon]])/Table1[[#This Row],[Belastbaar loon]]</f>
        <v>7.842680090904279E-2</v>
      </c>
      <c r="H1110" s="14">
        <f t="shared" ca="1" si="11"/>
        <v>1483.0597000000002</v>
      </c>
      <c r="I1110" s="14">
        <f ca="1">IF(ROW()=2, Table1[[#This Row],[Netto loon]], INDIRECT(ADDRESS(ROW()-1,COLUMN(F:F))))</f>
        <v>17427.940299999998</v>
      </c>
      <c r="J1110" s="6">
        <f ca="1">IF(ROW()=2, 0, Table1[[#This Row],[Belastbaar loon]]-INDIRECT(ADDRESS(ROW()-1,COLUMN(A:A))))</f>
        <v>10</v>
      </c>
      <c r="K1110" s="6">
        <f ca="1">Table1[[#This Row],[Netto loon]]-Table1[[#This Row],[Netto vorige schijf]]</f>
        <v>9.1462000000028638</v>
      </c>
      <c r="L1110" s="2">
        <f ca="1">(Table1[[#This Row],[Bruto tov vorige schijf]]-Table1[[#This Row],[Netto tov vorige schijf]])/MAX(Table1[[#This Row],[Bruto tov vorige schijf]],1)</f>
        <v>8.5379999999713616E-2</v>
      </c>
    </row>
    <row r="1111" spans="1:12" x14ac:dyDescent="0.25">
      <c r="A1111" s="14">
        <v>18931</v>
      </c>
      <c r="B1111" s="6">
        <f>LoonHeffing2020(Table1[[#This Row],[Belastbaar loon]])</f>
        <v>7070.7285000000002</v>
      </c>
      <c r="C1111" s="6">
        <f>AlgemeneHeffingsKorting2020(Table1[[#This Row],[Belastbaar loon]])</f>
        <v>2711</v>
      </c>
      <c r="D1111" s="14">
        <f>ArbeidsKorting2020(Table1[[#This Row],[Belastbaar loon]])</f>
        <v>2874.9611999999997</v>
      </c>
      <c r="E1111" s="14">
        <f>MAX(Table1[[#This Row],[Loonheffing]]-Table1[[#This Row],[Algemene Heffingskorting]]-Table1[[#This Row],[Arbeidskorting]],0)</f>
        <v>1484.7673000000004</v>
      </c>
      <c r="F1111" s="6">
        <f>Table1[[#This Row],[Belastbaar loon]]-Table1[[#This Row],[Belasting]]</f>
        <v>17446.2327</v>
      </c>
      <c r="G1111" s="2">
        <f>(Table1[[#This Row],[Belastbaar loon]]-Table1[[#This Row],[Netto loon]])/Table1[[#This Row],[Belastbaar loon]]</f>
        <v>7.8430473825999658E-2</v>
      </c>
      <c r="H1111" s="14">
        <f t="shared" ca="1" si="11"/>
        <v>1483.9134999999997</v>
      </c>
      <c r="I1111" s="14">
        <f ca="1">IF(ROW()=2, Table1[[#This Row],[Netto loon]], INDIRECT(ADDRESS(ROW()-1,COLUMN(F:F))))</f>
        <v>17437.086500000001</v>
      </c>
      <c r="J1111" s="6">
        <f ca="1">IF(ROW()=2, 0, Table1[[#This Row],[Belastbaar loon]]-INDIRECT(ADDRESS(ROW()-1,COLUMN(A:A))))</f>
        <v>10</v>
      </c>
      <c r="K1111" s="6">
        <f ca="1">Table1[[#This Row],[Netto loon]]-Table1[[#This Row],[Netto vorige schijf]]</f>
        <v>9.1461999999992258</v>
      </c>
      <c r="L1111" s="2">
        <f ca="1">(Table1[[#This Row],[Bruto tov vorige schijf]]-Table1[[#This Row],[Netto tov vorige schijf]])/MAX(Table1[[#This Row],[Bruto tov vorige schijf]],1)</f>
        <v>8.5380000000077422E-2</v>
      </c>
    </row>
    <row r="1112" spans="1:12" x14ac:dyDescent="0.25">
      <c r="A1112" s="14">
        <v>18941</v>
      </c>
      <c r="B1112" s="6">
        <f>LoonHeffing2020(Table1[[#This Row],[Belastbaar loon]])</f>
        <v>7074.4634999999998</v>
      </c>
      <c r="C1112" s="6">
        <f>AlgemeneHeffingsKorting2020(Table1[[#This Row],[Belastbaar loon]])</f>
        <v>2711</v>
      </c>
      <c r="D1112" s="14">
        <f>ArbeidsKorting2020(Table1[[#This Row],[Belastbaar loon]])</f>
        <v>2877.8424</v>
      </c>
      <c r="E1112" s="14">
        <f>MAX(Table1[[#This Row],[Loonheffing]]-Table1[[#This Row],[Algemene Heffingskorting]]-Table1[[#This Row],[Arbeidskorting]],0)</f>
        <v>1485.6210999999998</v>
      </c>
      <c r="F1112" s="6">
        <f>Table1[[#This Row],[Belastbaar loon]]-Table1[[#This Row],[Belasting]]</f>
        <v>17455.3789</v>
      </c>
      <c r="G1112" s="2">
        <f>(Table1[[#This Row],[Belastbaar loon]]-Table1[[#This Row],[Netto loon]])/Table1[[#This Row],[Belastbaar loon]]</f>
        <v>7.8434142864685086E-2</v>
      </c>
      <c r="H1112" s="14">
        <f t="shared" ca="1" si="11"/>
        <v>1484.7673000000004</v>
      </c>
      <c r="I1112" s="14">
        <f ca="1">IF(ROW()=2, Table1[[#This Row],[Netto loon]], INDIRECT(ADDRESS(ROW()-1,COLUMN(F:F))))</f>
        <v>17446.2327</v>
      </c>
      <c r="J1112" s="6">
        <f ca="1">IF(ROW()=2, 0, Table1[[#This Row],[Belastbaar loon]]-INDIRECT(ADDRESS(ROW()-1,COLUMN(A:A))))</f>
        <v>10</v>
      </c>
      <c r="K1112" s="6">
        <f ca="1">Table1[[#This Row],[Netto loon]]-Table1[[#This Row],[Netto vorige schijf]]</f>
        <v>9.1461999999992258</v>
      </c>
      <c r="L1112" s="2">
        <f ca="1">(Table1[[#This Row],[Bruto tov vorige schijf]]-Table1[[#This Row],[Netto tov vorige schijf]])/MAX(Table1[[#This Row],[Bruto tov vorige schijf]],1)</f>
        <v>8.5380000000077422E-2</v>
      </c>
    </row>
    <row r="1113" spans="1:12" x14ac:dyDescent="0.25">
      <c r="A1113" s="14">
        <v>18951</v>
      </c>
      <c r="B1113" s="6">
        <f>LoonHeffing2020(Table1[[#This Row],[Belastbaar loon]])</f>
        <v>7078.1985000000004</v>
      </c>
      <c r="C1113" s="6">
        <f>AlgemeneHeffingsKorting2020(Table1[[#This Row],[Belastbaar loon]])</f>
        <v>2711</v>
      </c>
      <c r="D1113" s="14">
        <f>ArbeidsKorting2020(Table1[[#This Row],[Belastbaar loon]])</f>
        <v>2880.7235999999998</v>
      </c>
      <c r="E1113" s="14">
        <f>MAX(Table1[[#This Row],[Loonheffing]]-Table1[[#This Row],[Algemene Heffingskorting]]-Table1[[#This Row],[Arbeidskorting]],0)</f>
        <v>1486.4749000000006</v>
      </c>
      <c r="F1113" s="6">
        <f>Table1[[#This Row],[Belastbaar loon]]-Table1[[#This Row],[Belasting]]</f>
        <v>17464.525099999999</v>
      </c>
      <c r="G1113" s="2">
        <f>(Table1[[#This Row],[Belastbaar loon]]-Table1[[#This Row],[Netto loon]])/Table1[[#This Row],[Belastbaar loon]]</f>
        <v>7.843780803123851E-2</v>
      </c>
      <c r="H1113" s="14">
        <f t="shared" ca="1" si="11"/>
        <v>1485.6210999999998</v>
      </c>
      <c r="I1113" s="14">
        <f ca="1">IF(ROW()=2, Table1[[#This Row],[Netto loon]], INDIRECT(ADDRESS(ROW()-1,COLUMN(F:F))))</f>
        <v>17455.3789</v>
      </c>
      <c r="J1113" s="6">
        <f ca="1">IF(ROW()=2, 0, Table1[[#This Row],[Belastbaar loon]]-INDIRECT(ADDRESS(ROW()-1,COLUMN(A:A))))</f>
        <v>10</v>
      </c>
      <c r="K1113" s="6">
        <f ca="1">Table1[[#This Row],[Netto loon]]-Table1[[#This Row],[Netto vorige schijf]]</f>
        <v>9.1461999999992258</v>
      </c>
      <c r="L1113" s="2">
        <f ca="1">(Table1[[#This Row],[Bruto tov vorige schijf]]-Table1[[#This Row],[Netto tov vorige schijf]])/MAX(Table1[[#This Row],[Bruto tov vorige schijf]],1)</f>
        <v>8.5380000000077422E-2</v>
      </c>
    </row>
    <row r="1114" spans="1:12" x14ac:dyDescent="0.25">
      <c r="A1114" s="14">
        <v>18961</v>
      </c>
      <c r="B1114" s="6">
        <f>LoonHeffing2020(Table1[[#This Row],[Belastbaar loon]])</f>
        <v>7081.9335000000001</v>
      </c>
      <c r="C1114" s="6">
        <f>AlgemeneHeffingsKorting2020(Table1[[#This Row],[Belastbaar loon]])</f>
        <v>2711</v>
      </c>
      <c r="D1114" s="14">
        <f>ArbeidsKorting2020(Table1[[#This Row],[Belastbaar loon]])</f>
        <v>2883.6048000000001</v>
      </c>
      <c r="E1114" s="14">
        <f>MAX(Table1[[#This Row],[Loonheffing]]-Table1[[#This Row],[Algemene Heffingskorting]]-Table1[[#This Row],[Arbeidskorting]],0)</f>
        <v>1487.3287</v>
      </c>
      <c r="F1114" s="6">
        <f>Table1[[#This Row],[Belastbaar loon]]-Table1[[#This Row],[Belasting]]</f>
        <v>17473.671300000002</v>
      </c>
      <c r="G1114" s="2">
        <f>(Table1[[#This Row],[Belastbaar loon]]-Table1[[#This Row],[Netto loon]])/Table1[[#This Row],[Belastbaar loon]]</f>
        <v>7.8441469331786209E-2</v>
      </c>
      <c r="H1114" s="14">
        <f t="shared" ref="H1114:H1177" ca="1" si="12">IF(ROW()=2, 0, INDIRECT(ADDRESS(ROW()-1,COLUMN(E:E))))</f>
        <v>1486.4749000000006</v>
      </c>
      <c r="I1114" s="14">
        <f ca="1">IF(ROW()=2, Table1[[#This Row],[Netto loon]], INDIRECT(ADDRESS(ROW()-1,COLUMN(F:F))))</f>
        <v>17464.525099999999</v>
      </c>
      <c r="J1114" s="6">
        <f ca="1">IF(ROW()=2, 0, Table1[[#This Row],[Belastbaar loon]]-INDIRECT(ADDRESS(ROW()-1,COLUMN(A:A))))</f>
        <v>10</v>
      </c>
      <c r="K1114" s="6">
        <f ca="1">Table1[[#This Row],[Netto loon]]-Table1[[#This Row],[Netto vorige schijf]]</f>
        <v>9.1462000000028638</v>
      </c>
      <c r="L1114" s="2">
        <f ca="1">(Table1[[#This Row],[Bruto tov vorige schijf]]-Table1[[#This Row],[Netto tov vorige schijf]])/MAX(Table1[[#This Row],[Bruto tov vorige schijf]],1)</f>
        <v>8.5379999999713616E-2</v>
      </c>
    </row>
    <row r="1115" spans="1:12" x14ac:dyDescent="0.25">
      <c r="A1115" s="14">
        <v>18971</v>
      </c>
      <c r="B1115" s="6">
        <f>LoonHeffing2020(Table1[[#This Row],[Belastbaar loon]])</f>
        <v>7085.6684999999998</v>
      </c>
      <c r="C1115" s="6">
        <f>AlgemeneHeffingsKorting2020(Table1[[#This Row],[Belastbaar loon]])</f>
        <v>2711</v>
      </c>
      <c r="D1115" s="14">
        <f>ArbeidsKorting2020(Table1[[#This Row],[Belastbaar loon]])</f>
        <v>2886.4859999999999</v>
      </c>
      <c r="E1115" s="14">
        <f>MAX(Table1[[#This Row],[Loonheffing]]-Table1[[#This Row],[Algemene Heffingskorting]]-Table1[[#This Row],[Arbeidskorting]],0)</f>
        <v>1488.1824999999999</v>
      </c>
      <c r="F1115" s="6">
        <f>Table1[[#This Row],[Belastbaar loon]]-Table1[[#This Row],[Belasting]]</f>
        <v>17482.817500000001</v>
      </c>
      <c r="G1115" s="2">
        <f>(Table1[[#This Row],[Belastbaar loon]]-Table1[[#This Row],[Netto loon]])/Table1[[#This Row],[Belastbaar loon]]</f>
        <v>7.84451267724421E-2</v>
      </c>
      <c r="H1115" s="14">
        <f t="shared" ca="1" si="12"/>
        <v>1487.3287</v>
      </c>
      <c r="I1115" s="14">
        <f ca="1">IF(ROW()=2, Table1[[#This Row],[Netto loon]], INDIRECT(ADDRESS(ROW()-1,COLUMN(F:F))))</f>
        <v>17473.671300000002</v>
      </c>
      <c r="J1115" s="6">
        <f ca="1">IF(ROW()=2, 0, Table1[[#This Row],[Belastbaar loon]]-INDIRECT(ADDRESS(ROW()-1,COLUMN(A:A))))</f>
        <v>10</v>
      </c>
      <c r="K1115" s="6">
        <f ca="1">Table1[[#This Row],[Netto loon]]-Table1[[#This Row],[Netto vorige schijf]]</f>
        <v>9.1461999999992258</v>
      </c>
      <c r="L1115" s="2">
        <f ca="1">(Table1[[#This Row],[Bruto tov vorige schijf]]-Table1[[#This Row],[Netto tov vorige schijf]])/MAX(Table1[[#This Row],[Bruto tov vorige schijf]],1)</f>
        <v>8.5380000000077422E-2</v>
      </c>
    </row>
    <row r="1116" spans="1:12" x14ac:dyDescent="0.25">
      <c r="A1116" s="14">
        <v>18981</v>
      </c>
      <c r="B1116" s="6">
        <f>LoonHeffing2020(Table1[[#This Row],[Belastbaar loon]])</f>
        <v>7089.4035000000003</v>
      </c>
      <c r="C1116" s="6">
        <f>AlgemeneHeffingsKorting2020(Table1[[#This Row],[Belastbaar loon]])</f>
        <v>2711</v>
      </c>
      <c r="D1116" s="14">
        <f>ArbeidsKorting2020(Table1[[#This Row],[Belastbaar loon]])</f>
        <v>2889.3671999999997</v>
      </c>
      <c r="E1116" s="14">
        <f>MAX(Table1[[#This Row],[Loonheffing]]-Table1[[#This Row],[Algemene Heffingskorting]]-Table1[[#This Row],[Arbeidskorting]],0)</f>
        <v>1489.0363000000007</v>
      </c>
      <c r="F1116" s="6">
        <f>Table1[[#This Row],[Belastbaar loon]]-Table1[[#This Row],[Belasting]]</f>
        <v>17491.9637</v>
      </c>
      <c r="G1116" s="2">
        <f>(Table1[[#This Row],[Belastbaar loon]]-Table1[[#This Row],[Netto loon]])/Table1[[#This Row],[Belastbaar loon]]</f>
        <v>7.8448780359306663E-2</v>
      </c>
      <c r="H1116" s="14">
        <f t="shared" ca="1" si="12"/>
        <v>1488.1824999999999</v>
      </c>
      <c r="I1116" s="14">
        <f ca="1">IF(ROW()=2, Table1[[#This Row],[Netto loon]], INDIRECT(ADDRESS(ROW()-1,COLUMN(F:F))))</f>
        <v>17482.817500000001</v>
      </c>
      <c r="J1116" s="6">
        <f ca="1">IF(ROW()=2, 0, Table1[[#This Row],[Belastbaar loon]]-INDIRECT(ADDRESS(ROW()-1,COLUMN(A:A))))</f>
        <v>10</v>
      </c>
      <c r="K1116" s="6">
        <f ca="1">Table1[[#This Row],[Netto loon]]-Table1[[#This Row],[Netto vorige schijf]]</f>
        <v>9.1461999999992258</v>
      </c>
      <c r="L1116" s="2">
        <f ca="1">(Table1[[#This Row],[Bruto tov vorige schijf]]-Table1[[#This Row],[Netto tov vorige schijf]])/MAX(Table1[[#This Row],[Bruto tov vorige schijf]],1)</f>
        <v>8.5380000000077422E-2</v>
      </c>
    </row>
    <row r="1117" spans="1:12" x14ac:dyDescent="0.25">
      <c r="A1117" s="14">
        <v>18991</v>
      </c>
      <c r="B1117" s="6">
        <f>LoonHeffing2020(Table1[[#This Row],[Belastbaar loon]])</f>
        <v>7093.1385</v>
      </c>
      <c r="C1117" s="6">
        <f>AlgemeneHeffingsKorting2020(Table1[[#This Row],[Belastbaar loon]])</f>
        <v>2711</v>
      </c>
      <c r="D1117" s="14">
        <f>ArbeidsKorting2020(Table1[[#This Row],[Belastbaar loon]])</f>
        <v>2892.2483999999999</v>
      </c>
      <c r="E1117" s="14">
        <f>MAX(Table1[[#This Row],[Loonheffing]]-Table1[[#This Row],[Algemene Heffingskorting]]-Table1[[#This Row],[Arbeidskorting]],0)</f>
        <v>1489.8901000000001</v>
      </c>
      <c r="F1117" s="6">
        <f>Table1[[#This Row],[Belastbaar loon]]-Table1[[#This Row],[Belasting]]</f>
        <v>17501.109899999999</v>
      </c>
      <c r="G1117" s="2">
        <f>(Table1[[#This Row],[Belastbaar loon]]-Table1[[#This Row],[Netto loon]])/Table1[[#This Row],[Belastbaar loon]]</f>
        <v>7.8452430098467724E-2</v>
      </c>
      <c r="H1117" s="14">
        <f t="shared" ca="1" si="12"/>
        <v>1489.0363000000007</v>
      </c>
      <c r="I1117" s="14">
        <f ca="1">IF(ROW()=2, Table1[[#This Row],[Netto loon]], INDIRECT(ADDRESS(ROW()-1,COLUMN(F:F))))</f>
        <v>17491.9637</v>
      </c>
      <c r="J1117" s="6">
        <f ca="1">IF(ROW()=2, 0, Table1[[#This Row],[Belastbaar loon]]-INDIRECT(ADDRESS(ROW()-1,COLUMN(A:A))))</f>
        <v>10</v>
      </c>
      <c r="K1117" s="6">
        <f ca="1">Table1[[#This Row],[Netto loon]]-Table1[[#This Row],[Netto vorige schijf]]</f>
        <v>9.1461999999992258</v>
      </c>
      <c r="L1117" s="2">
        <f ca="1">(Table1[[#This Row],[Bruto tov vorige schijf]]-Table1[[#This Row],[Netto tov vorige schijf]])/MAX(Table1[[#This Row],[Bruto tov vorige schijf]],1)</f>
        <v>8.5380000000077422E-2</v>
      </c>
    </row>
    <row r="1118" spans="1:12" x14ac:dyDescent="0.25">
      <c r="A1118" s="14">
        <v>19001</v>
      </c>
      <c r="B1118" s="6">
        <f>LoonHeffing2020(Table1[[#This Row],[Belastbaar loon]])</f>
        <v>7096.8734999999997</v>
      </c>
      <c r="C1118" s="6">
        <f>AlgemeneHeffingsKorting2020(Table1[[#This Row],[Belastbaar loon]])</f>
        <v>2711</v>
      </c>
      <c r="D1118" s="14">
        <f>ArbeidsKorting2020(Table1[[#This Row],[Belastbaar loon]])</f>
        <v>2895.1295999999998</v>
      </c>
      <c r="E1118" s="14">
        <f>MAX(Table1[[#This Row],[Loonheffing]]-Table1[[#This Row],[Algemene Heffingskorting]]-Table1[[#This Row],[Arbeidskorting]],0)</f>
        <v>1490.7438999999999</v>
      </c>
      <c r="F1118" s="6">
        <f>Table1[[#This Row],[Belastbaar loon]]-Table1[[#This Row],[Belasting]]</f>
        <v>17510.256099999999</v>
      </c>
      <c r="G1118" s="2">
        <f>(Table1[[#This Row],[Belastbaar loon]]-Table1[[#This Row],[Netto loon]])/Table1[[#This Row],[Belastbaar loon]]</f>
        <v>7.8456075996000282E-2</v>
      </c>
      <c r="H1118" s="14">
        <f t="shared" ca="1" si="12"/>
        <v>1489.8901000000001</v>
      </c>
      <c r="I1118" s="14">
        <f ca="1">IF(ROW()=2, Table1[[#This Row],[Netto loon]], INDIRECT(ADDRESS(ROW()-1,COLUMN(F:F))))</f>
        <v>17501.109899999999</v>
      </c>
      <c r="J1118" s="6">
        <f ca="1">IF(ROW()=2, 0, Table1[[#This Row],[Belastbaar loon]]-INDIRECT(ADDRESS(ROW()-1,COLUMN(A:A))))</f>
        <v>10</v>
      </c>
      <c r="K1118" s="6">
        <f ca="1">Table1[[#This Row],[Netto loon]]-Table1[[#This Row],[Netto vorige schijf]]</f>
        <v>9.1461999999992258</v>
      </c>
      <c r="L1118" s="2">
        <f ca="1">(Table1[[#This Row],[Bruto tov vorige schijf]]-Table1[[#This Row],[Netto tov vorige schijf]])/MAX(Table1[[#This Row],[Bruto tov vorige schijf]],1)</f>
        <v>8.5380000000077422E-2</v>
      </c>
    </row>
    <row r="1119" spans="1:12" x14ac:dyDescent="0.25">
      <c r="A1119" s="14">
        <v>19011</v>
      </c>
      <c r="B1119" s="6">
        <f>LoonHeffing2020(Table1[[#This Row],[Belastbaar loon]])</f>
        <v>7100.6085000000003</v>
      </c>
      <c r="C1119" s="6">
        <f>AlgemeneHeffingsKorting2020(Table1[[#This Row],[Belastbaar loon]])</f>
        <v>2711</v>
      </c>
      <c r="D1119" s="14">
        <f>ArbeidsKorting2020(Table1[[#This Row],[Belastbaar loon]])</f>
        <v>2898.0108</v>
      </c>
      <c r="E1119" s="14">
        <f>MAX(Table1[[#This Row],[Loonheffing]]-Table1[[#This Row],[Algemene Heffingskorting]]-Table1[[#This Row],[Arbeidskorting]],0)</f>
        <v>1491.5977000000003</v>
      </c>
      <c r="F1119" s="6">
        <f>Table1[[#This Row],[Belastbaar loon]]-Table1[[#This Row],[Belasting]]</f>
        <v>17519.402300000002</v>
      </c>
      <c r="G1119" s="2">
        <f>(Table1[[#This Row],[Belastbaar loon]]-Table1[[#This Row],[Netto loon]])/Table1[[#This Row],[Belastbaar loon]]</f>
        <v>7.8459718057966352E-2</v>
      </c>
      <c r="H1119" s="14">
        <f t="shared" ca="1" si="12"/>
        <v>1490.7438999999999</v>
      </c>
      <c r="I1119" s="14">
        <f ca="1">IF(ROW()=2, Table1[[#This Row],[Netto loon]], INDIRECT(ADDRESS(ROW()-1,COLUMN(F:F))))</f>
        <v>17510.256099999999</v>
      </c>
      <c r="J1119" s="6">
        <f ca="1">IF(ROW()=2, 0, Table1[[#This Row],[Belastbaar loon]]-INDIRECT(ADDRESS(ROW()-1,COLUMN(A:A))))</f>
        <v>10</v>
      </c>
      <c r="K1119" s="6">
        <f ca="1">Table1[[#This Row],[Netto loon]]-Table1[[#This Row],[Netto vorige schijf]]</f>
        <v>9.1462000000028638</v>
      </c>
      <c r="L1119" s="2">
        <f ca="1">(Table1[[#This Row],[Bruto tov vorige schijf]]-Table1[[#This Row],[Netto tov vorige schijf]])/MAX(Table1[[#This Row],[Bruto tov vorige schijf]],1)</f>
        <v>8.5379999999713616E-2</v>
      </c>
    </row>
    <row r="1120" spans="1:12" x14ac:dyDescent="0.25">
      <c r="A1120" s="14">
        <v>19021</v>
      </c>
      <c r="B1120" s="6">
        <f>LoonHeffing2020(Table1[[#This Row],[Belastbaar loon]])</f>
        <v>7104.3434999999999</v>
      </c>
      <c r="C1120" s="6">
        <f>AlgemeneHeffingsKorting2020(Table1[[#This Row],[Belastbaar loon]])</f>
        <v>2711</v>
      </c>
      <c r="D1120" s="14">
        <f>ArbeidsKorting2020(Table1[[#This Row],[Belastbaar loon]])</f>
        <v>2900.8919999999998</v>
      </c>
      <c r="E1120" s="14">
        <f>MAX(Table1[[#This Row],[Loonheffing]]-Table1[[#This Row],[Algemene Heffingskorting]]-Table1[[#This Row],[Arbeidskorting]],0)</f>
        <v>1492.4515000000001</v>
      </c>
      <c r="F1120" s="6">
        <f>Table1[[#This Row],[Belastbaar loon]]-Table1[[#This Row],[Belasting]]</f>
        <v>17528.548500000001</v>
      </c>
      <c r="G1120" s="2">
        <f>(Table1[[#This Row],[Belastbaar loon]]-Table1[[#This Row],[Netto loon]])/Table1[[#This Row],[Belastbaar loon]]</f>
        <v>7.8463356290415814E-2</v>
      </c>
      <c r="H1120" s="14">
        <f t="shared" ca="1" si="12"/>
        <v>1491.5977000000003</v>
      </c>
      <c r="I1120" s="14">
        <f ca="1">IF(ROW()=2, Table1[[#This Row],[Netto loon]], INDIRECT(ADDRESS(ROW()-1,COLUMN(F:F))))</f>
        <v>17519.402300000002</v>
      </c>
      <c r="J1120" s="6">
        <f ca="1">IF(ROW()=2, 0, Table1[[#This Row],[Belastbaar loon]]-INDIRECT(ADDRESS(ROW()-1,COLUMN(A:A))))</f>
        <v>10</v>
      </c>
      <c r="K1120" s="6">
        <f ca="1">Table1[[#This Row],[Netto loon]]-Table1[[#This Row],[Netto vorige schijf]]</f>
        <v>9.1461999999992258</v>
      </c>
      <c r="L1120" s="2">
        <f ca="1">(Table1[[#This Row],[Bruto tov vorige schijf]]-Table1[[#This Row],[Netto tov vorige schijf]])/MAX(Table1[[#This Row],[Bruto tov vorige schijf]],1)</f>
        <v>8.5380000000077422E-2</v>
      </c>
    </row>
    <row r="1121" spans="1:12" x14ac:dyDescent="0.25">
      <c r="A1121" s="14">
        <v>19031</v>
      </c>
      <c r="B1121" s="6">
        <f>LoonHeffing2020(Table1[[#This Row],[Belastbaar loon]])</f>
        <v>7108.0784999999996</v>
      </c>
      <c r="C1121" s="6">
        <f>AlgemeneHeffingsKorting2020(Table1[[#This Row],[Belastbaar loon]])</f>
        <v>2711</v>
      </c>
      <c r="D1121" s="14">
        <f>ArbeidsKorting2020(Table1[[#This Row],[Belastbaar loon]])</f>
        <v>2903.7732000000001</v>
      </c>
      <c r="E1121" s="14">
        <f>MAX(Table1[[#This Row],[Loonheffing]]-Table1[[#This Row],[Algemene Heffingskorting]]-Table1[[#This Row],[Arbeidskorting]],0)</f>
        <v>1493.3052999999995</v>
      </c>
      <c r="F1121" s="6">
        <f>Table1[[#This Row],[Belastbaar loon]]-Table1[[#This Row],[Belasting]]</f>
        <v>17537.6947</v>
      </c>
      <c r="G1121" s="2">
        <f>(Table1[[#This Row],[Belastbaar loon]]-Table1[[#This Row],[Netto loon]])/Table1[[#This Row],[Belastbaar loon]]</f>
        <v>7.8466990699385217E-2</v>
      </c>
      <c r="H1121" s="14">
        <f t="shared" ca="1" si="12"/>
        <v>1492.4515000000001</v>
      </c>
      <c r="I1121" s="14">
        <f ca="1">IF(ROW()=2, Table1[[#This Row],[Netto loon]], INDIRECT(ADDRESS(ROW()-1,COLUMN(F:F))))</f>
        <v>17528.548500000001</v>
      </c>
      <c r="J1121" s="6">
        <f ca="1">IF(ROW()=2, 0, Table1[[#This Row],[Belastbaar loon]]-INDIRECT(ADDRESS(ROW()-1,COLUMN(A:A))))</f>
        <v>10</v>
      </c>
      <c r="K1121" s="6">
        <f ca="1">Table1[[#This Row],[Netto loon]]-Table1[[#This Row],[Netto vorige schijf]]</f>
        <v>9.1461999999992258</v>
      </c>
      <c r="L1121" s="2">
        <f ca="1">(Table1[[#This Row],[Bruto tov vorige schijf]]-Table1[[#This Row],[Netto tov vorige schijf]])/MAX(Table1[[#This Row],[Bruto tov vorige schijf]],1)</f>
        <v>8.5380000000077422E-2</v>
      </c>
    </row>
    <row r="1122" spans="1:12" x14ac:dyDescent="0.25">
      <c r="A1122" s="14">
        <v>19041</v>
      </c>
      <c r="B1122" s="6">
        <f>LoonHeffing2020(Table1[[#This Row],[Belastbaar loon]])</f>
        <v>7111.8135000000002</v>
      </c>
      <c r="C1122" s="6">
        <f>AlgemeneHeffingsKorting2020(Table1[[#This Row],[Belastbaar loon]])</f>
        <v>2711</v>
      </c>
      <c r="D1122" s="14">
        <f>ArbeidsKorting2020(Table1[[#This Row],[Belastbaar loon]])</f>
        <v>2906.6543999999999</v>
      </c>
      <c r="E1122" s="14">
        <f>MAX(Table1[[#This Row],[Loonheffing]]-Table1[[#This Row],[Algemene Heffingskorting]]-Table1[[#This Row],[Arbeidskorting]],0)</f>
        <v>1494.1591000000003</v>
      </c>
      <c r="F1122" s="6">
        <f>Table1[[#This Row],[Belastbaar loon]]-Table1[[#This Row],[Belasting]]</f>
        <v>17546.840899999999</v>
      </c>
      <c r="G1122" s="2">
        <f>(Table1[[#This Row],[Belastbaar loon]]-Table1[[#This Row],[Netto loon]])/Table1[[#This Row],[Belastbaar loon]]</f>
        <v>7.8470621290898629E-2</v>
      </c>
      <c r="H1122" s="14">
        <f t="shared" ca="1" si="12"/>
        <v>1493.3052999999995</v>
      </c>
      <c r="I1122" s="14">
        <f ca="1">IF(ROW()=2, Table1[[#This Row],[Netto loon]], INDIRECT(ADDRESS(ROW()-1,COLUMN(F:F))))</f>
        <v>17537.6947</v>
      </c>
      <c r="J1122" s="6">
        <f ca="1">IF(ROW()=2, 0, Table1[[#This Row],[Belastbaar loon]]-INDIRECT(ADDRESS(ROW()-1,COLUMN(A:A))))</f>
        <v>10</v>
      </c>
      <c r="K1122" s="6">
        <f ca="1">Table1[[#This Row],[Netto loon]]-Table1[[#This Row],[Netto vorige schijf]]</f>
        <v>9.1461999999992258</v>
      </c>
      <c r="L1122" s="2">
        <f ca="1">(Table1[[#This Row],[Bruto tov vorige schijf]]-Table1[[#This Row],[Netto tov vorige schijf]])/MAX(Table1[[#This Row],[Bruto tov vorige schijf]],1)</f>
        <v>8.5380000000077422E-2</v>
      </c>
    </row>
    <row r="1123" spans="1:12" x14ac:dyDescent="0.25">
      <c r="A1123" s="14">
        <v>19051</v>
      </c>
      <c r="B1123" s="6">
        <f>LoonHeffing2020(Table1[[#This Row],[Belastbaar loon]])</f>
        <v>7115.5484999999999</v>
      </c>
      <c r="C1123" s="6">
        <f>AlgemeneHeffingsKorting2020(Table1[[#This Row],[Belastbaar loon]])</f>
        <v>2711</v>
      </c>
      <c r="D1123" s="14">
        <f>ArbeidsKorting2020(Table1[[#This Row],[Belastbaar loon]])</f>
        <v>2909.5355999999997</v>
      </c>
      <c r="E1123" s="14">
        <f>MAX(Table1[[#This Row],[Loonheffing]]-Table1[[#This Row],[Algemene Heffingskorting]]-Table1[[#This Row],[Arbeidskorting]],0)</f>
        <v>1495.0129000000002</v>
      </c>
      <c r="F1123" s="6">
        <f>Table1[[#This Row],[Belastbaar loon]]-Table1[[#This Row],[Belasting]]</f>
        <v>17555.987099999998</v>
      </c>
      <c r="G1123" s="2">
        <f>(Table1[[#This Row],[Belastbaar loon]]-Table1[[#This Row],[Netto loon]])/Table1[[#This Row],[Belastbaar loon]]</f>
        <v>7.8474248070967478E-2</v>
      </c>
      <c r="H1123" s="14">
        <f t="shared" ca="1" si="12"/>
        <v>1494.1591000000003</v>
      </c>
      <c r="I1123" s="14">
        <f ca="1">IF(ROW()=2, Table1[[#This Row],[Netto loon]], INDIRECT(ADDRESS(ROW()-1,COLUMN(F:F))))</f>
        <v>17546.840899999999</v>
      </c>
      <c r="J1123" s="6">
        <f ca="1">IF(ROW()=2, 0, Table1[[#This Row],[Belastbaar loon]]-INDIRECT(ADDRESS(ROW()-1,COLUMN(A:A))))</f>
        <v>10</v>
      </c>
      <c r="K1123" s="6">
        <f ca="1">Table1[[#This Row],[Netto loon]]-Table1[[#This Row],[Netto vorige schijf]]</f>
        <v>9.1461999999992258</v>
      </c>
      <c r="L1123" s="2">
        <f ca="1">(Table1[[#This Row],[Bruto tov vorige schijf]]-Table1[[#This Row],[Netto tov vorige schijf]])/MAX(Table1[[#This Row],[Bruto tov vorige schijf]],1)</f>
        <v>8.5380000000077422E-2</v>
      </c>
    </row>
    <row r="1124" spans="1:12" x14ac:dyDescent="0.25">
      <c r="A1124" s="14">
        <v>19061</v>
      </c>
      <c r="B1124" s="6">
        <f>LoonHeffing2020(Table1[[#This Row],[Belastbaar loon]])</f>
        <v>7119.2834999999995</v>
      </c>
      <c r="C1124" s="6">
        <f>AlgemeneHeffingsKorting2020(Table1[[#This Row],[Belastbaar loon]])</f>
        <v>2711</v>
      </c>
      <c r="D1124" s="14">
        <f>ArbeidsKorting2020(Table1[[#This Row],[Belastbaar loon]])</f>
        <v>2912.4168</v>
      </c>
      <c r="E1124" s="14">
        <f>MAX(Table1[[#This Row],[Loonheffing]]-Table1[[#This Row],[Algemene Heffingskorting]]-Table1[[#This Row],[Arbeidskorting]],0)</f>
        <v>1495.8666999999996</v>
      </c>
      <c r="F1124" s="6">
        <f>Table1[[#This Row],[Belastbaar loon]]-Table1[[#This Row],[Belasting]]</f>
        <v>17565.133300000001</v>
      </c>
      <c r="G1124" s="2">
        <f>(Table1[[#This Row],[Belastbaar loon]]-Table1[[#This Row],[Netto loon]])/Table1[[#This Row],[Belastbaar loon]]</f>
        <v>7.8477871045590397E-2</v>
      </c>
      <c r="H1124" s="14">
        <f t="shared" ca="1" si="12"/>
        <v>1495.0129000000002</v>
      </c>
      <c r="I1124" s="14">
        <f ca="1">IF(ROW()=2, Table1[[#This Row],[Netto loon]], INDIRECT(ADDRESS(ROW()-1,COLUMN(F:F))))</f>
        <v>17555.987099999998</v>
      </c>
      <c r="J1124" s="6">
        <f ca="1">IF(ROW()=2, 0, Table1[[#This Row],[Belastbaar loon]]-INDIRECT(ADDRESS(ROW()-1,COLUMN(A:A))))</f>
        <v>10</v>
      </c>
      <c r="K1124" s="6">
        <f ca="1">Table1[[#This Row],[Netto loon]]-Table1[[#This Row],[Netto vorige schijf]]</f>
        <v>9.1462000000028638</v>
      </c>
      <c r="L1124" s="2">
        <f ca="1">(Table1[[#This Row],[Bruto tov vorige schijf]]-Table1[[#This Row],[Netto tov vorige schijf]])/MAX(Table1[[#This Row],[Bruto tov vorige schijf]],1)</f>
        <v>8.5379999999713616E-2</v>
      </c>
    </row>
    <row r="1125" spans="1:12" x14ac:dyDescent="0.25">
      <c r="A1125" s="14">
        <v>19071</v>
      </c>
      <c r="B1125" s="6">
        <f>LoonHeffing2020(Table1[[#This Row],[Belastbaar loon]])</f>
        <v>7123.0185000000001</v>
      </c>
      <c r="C1125" s="6">
        <f>AlgemeneHeffingsKorting2020(Table1[[#This Row],[Belastbaar loon]])</f>
        <v>2711</v>
      </c>
      <c r="D1125" s="14">
        <f>ArbeidsKorting2020(Table1[[#This Row],[Belastbaar loon]])</f>
        <v>2915.2979999999998</v>
      </c>
      <c r="E1125" s="14">
        <f>MAX(Table1[[#This Row],[Loonheffing]]-Table1[[#This Row],[Algemene Heffingskorting]]-Table1[[#This Row],[Arbeidskorting]],0)</f>
        <v>1496.7205000000004</v>
      </c>
      <c r="F1125" s="6">
        <f>Table1[[#This Row],[Belastbaar loon]]-Table1[[#This Row],[Belasting]]</f>
        <v>17574.279500000001</v>
      </c>
      <c r="G1125" s="2">
        <f>(Table1[[#This Row],[Belastbaar loon]]-Table1[[#This Row],[Netto loon]])/Table1[[#This Row],[Belastbaar loon]]</f>
        <v>7.8481490220753999E-2</v>
      </c>
      <c r="H1125" s="14">
        <f t="shared" ca="1" si="12"/>
        <v>1495.8666999999996</v>
      </c>
      <c r="I1125" s="14">
        <f ca="1">IF(ROW()=2, Table1[[#This Row],[Netto loon]], INDIRECT(ADDRESS(ROW()-1,COLUMN(F:F))))</f>
        <v>17565.133300000001</v>
      </c>
      <c r="J1125" s="6">
        <f ca="1">IF(ROW()=2, 0, Table1[[#This Row],[Belastbaar loon]]-INDIRECT(ADDRESS(ROW()-1,COLUMN(A:A))))</f>
        <v>10</v>
      </c>
      <c r="K1125" s="6">
        <f ca="1">Table1[[#This Row],[Netto loon]]-Table1[[#This Row],[Netto vorige schijf]]</f>
        <v>9.1461999999992258</v>
      </c>
      <c r="L1125" s="2">
        <f ca="1">(Table1[[#This Row],[Bruto tov vorige schijf]]-Table1[[#This Row],[Netto tov vorige schijf]])/MAX(Table1[[#This Row],[Bruto tov vorige schijf]],1)</f>
        <v>8.5380000000077422E-2</v>
      </c>
    </row>
    <row r="1126" spans="1:12" x14ac:dyDescent="0.25">
      <c r="A1126" s="14">
        <v>19081</v>
      </c>
      <c r="B1126" s="6">
        <f>LoonHeffing2020(Table1[[#This Row],[Belastbaar loon]])</f>
        <v>7126.7534999999998</v>
      </c>
      <c r="C1126" s="6">
        <f>AlgemeneHeffingsKorting2020(Table1[[#This Row],[Belastbaar loon]])</f>
        <v>2711</v>
      </c>
      <c r="D1126" s="14">
        <f>ArbeidsKorting2020(Table1[[#This Row],[Belastbaar loon]])</f>
        <v>2918.1792</v>
      </c>
      <c r="E1126" s="14">
        <f>MAX(Table1[[#This Row],[Loonheffing]]-Table1[[#This Row],[Algemene Heffingskorting]]-Table1[[#This Row],[Arbeidskorting]],0)</f>
        <v>1497.5742999999998</v>
      </c>
      <c r="F1126" s="6">
        <f>Table1[[#This Row],[Belastbaar loon]]-Table1[[#This Row],[Belasting]]</f>
        <v>17583.4257</v>
      </c>
      <c r="G1126" s="2">
        <f>(Table1[[#This Row],[Belastbaar loon]]-Table1[[#This Row],[Netto loon]])/Table1[[#This Row],[Belastbaar loon]]</f>
        <v>7.8485105602431757E-2</v>
      </c>
      <c r="H1126" s="14">
        <f t="shared" ca="1" si="12"/>
        <v>1496.7205000000004</v>
      </c>
      <c r="I1126" s="14">
        <f ca="1">IF(ROW()=2, Table1[[#This Row],[Netto loon]], INDIRECT(ADDRESS(ROW()-1,COLUMN(F:F))))</f>
        <v>17574.279500000001</v>
      </c>
      <c r="J1126" s="6">
        <f ca="1">IF(ROW()=2, 0, Table1[[#This Row],[Belastbaar loon]]-INDIRECT(ADDRESS(ROW()-1,COLUMN(A:A))))</f>
        <v>10</v>
      </c>
      <c r="K1126" s="6">
        <f ca="1">Table1[[#This Row],[Netto loon]]-Table1[[#This Row],[Netto vorige schijf]]</f>
        <v>9.1461999999992258</v>
      </c>
      <c r="L1126" s="2">
        <f ca="1">(Table1[[#This Row],[Bruto tov vorige schijf]]-Table1[[#This Row],[Netto tov vorige schijf]])/MAX(Table1[[#This Row],[Bruto tov vorige schijf]],1)</f>
        <v>8.5380000000077422E-2</v>
      </c>
    </row>
    <row r="1127" spans="1:12" x14ac:dyDescent="0.25">
      <c r="A1127" s="14">
        <v>19091</v>
      </c>
      <c r="B1127" s="6">
        <f>LoonHeffing2020(Table1[[#This Row],[Belastbaar loon]])</f>
        <v>7130.4885000000004</v>
      </c>
      <c r="C1127" s="6">
        <f>AlgemeneHeffingsKorting2020(Table1[[#This Row],[Belastbaar loon]])</f>
        <v>2711</v>
      </c>
      <c r="D1127" s="14">
        <f>ArbeidsKorting2020(Table1[[#This Row],[Belastbaar loon]])</f>
        <v>2921.0603999999998</v>
      </c>
      <c r="E1127" s="14">
        <f>MAX(Table1[[#This Row],[Loonheffing]]-Table1[[#This Row],[Algemene Heffingskorting]]-Table1[[#This Row],[Arbeidskorting]],0)</f>
        <v>1498.4281000000005</v>
      </c>
      <c r="F1127" s="6">
        <f>Table1[[#This Row],[Belastbaar loon]]-Table1[[#This Row],[Belasting]]</f>
        <v>17592.571899999999</v>
      </c>
      <c r="G1127" s="2">
        <f>(Table1[[#This Row],[Belastbaar loon]]-Table1[[#This Row],[Netto loon]])/Table1[[#This Row],[Belastbaar loon]]</f>
        <v>7.8488717196584831E-2</v>
      </c>
      <c r="H1127" s="14">
        <f t="shared" ca="1" si="12"/>
        <v>1497.5742999999998</v>
      </c>
      <c r="I1127" s="14">
        <f ca="1">IF(ROW()=2, Table1[[#This Row],[Netto loon]], INDIRECT(ADDRESS(ROW()-1,COLUMN(F:F))))</f>
        <v>17583.4257</v>
      </c>
      <c r="J1127" s="6">
        <f ca="1">IF(ROW()=2, 0, Table1[[#This Row],[Belastbaar loon]]-INDIRECT(ADDRESS(ROW()-1,COLUMN(A:A))))</f>
        <v>10</v>
      </c>
      <c r="K1127" s="6">
        <f ca="1">Table1[[#This Row],[Netto loon]]-Table1[[#This Row],[Netto vorige schijf]]</f>
        <v>9.1461999999992258</v>
      </c>
      <c r="L1127" s="2">
        <f ca="1">(Table1[[#This Row],[Bruto tov vorige schijf]]-Table1[[#This Row],[Netto tov vorige schijf]])/MAX(Table1[[#This Row],[Bruto tov vorige schijf]],1)</f>
        <v>8.5380000000077422E-2</v>
      </c>
    </row>
    <row r="1128" spans="1:12" x14ac:dyDescent="0.25">
      <c r="A1128" s="14">
        <v>19101</v>
      </c>
      <c r="B1128" s="6">
        <f>LoonHeffing2020(Table1[[#This Row],[Belastbaar loon]])</f>
        <v>7134.2235000000001</v>
      </c>
      <c r="C1128" s="6">
        <f>AlgemeneHeffingsKorting2020(Table1[[#This Row],[Belastbaar loon]])</f>
        <v>2711</v>
      </c>
      <c r="D1128" s="14">
        <f>ArbeidsKorting2020(Table1[[#This Row],[Belastbaar loon]])</f>
        <v>2923.9416000000001</v>
      </c>
      <c r="E1128" s="14">
        <f>MAX(Table1[[#This Row],[Loonheffing]]-Table1[[#This Row],[Algemene Heffingskorting]]-Table1[[#This Row],[Arbeidskorting]],0)</f>
        <v>1499.2819</v>
      </c>
      <c r="F1128" s="6">
        <f>Table1[[#This Row],[Belastbaar loon]]-Table1[[#This Row],[Belasting]]</f>
        <v>17601.718099999998</v>
      </c>
      <c r="G1128" s="2">
        <f>(Table1[[#This Row],[Belastbaar loon]]-Table1[[#This Row],[Netto loon]])/Table1[[#This Row],[Belastbaar loon]]</f>
        <v>7.8492325009161923E-2</v>
      </c>
      <c r="H1128" s="14">
        <f t="shared" ca="1" si="12"/>
        <v>1498.4281000000005</v>
      </c>
      <c r="I1128" s="14">
        <f ca="1">IF(ROW()=2, Table1[[#This Row],[Netto loon]], INDIRECT(ADDRESS(ROW()-1,COLUMN(F:F))))</f>
        <v>17592.571899999999</v>
      </c>
      <c r="J1128" s="6">
        <f ca="1">IF(ROW()=2, 0, Table1[[#This Row],[Belastbaar loon]]-INDIRECT(ADDRESS(ROW()-1,COLUMN(A:A))))</f>
        <v>10</v>
      </c>
      <c r="K1128" s="6">
        <f ca="1">Table1[[#This Row],[Netto loon]]-Table1[[#This Row],[Netto vorige schijf]]</f>
        <v>9.1461999999992258</v>
      </c>
      <c r="L1128" s="2">
        <f ca="1">(Table1[[#This Row],[Bruto tov vorige schijf]]-Table1[[#This Row],[Netto tov vorige schijf]])/MAX(Table1[[#This Row],[Bruto tov vorige schijf]],1)</f>
        <v>8.5380000000077422E-2</v>
      </c>
    </row>
    <row r="1129" spans="1:12" x14ac:dyDescent="0.25">
      <c r="A1129" s="14">
        <v>19111</v>
      </c>
      <c r="B1129" s="6">
        <f>LoonHeffing2020(Table1[[#This Row],[Belastbaar loon]])</f>
        <v>7137.9584999999997</v>
      </c>
      <c r="C1129" s="6">
        <f>AlgemeneHeffingsKorting2020(Table1[[#This Row],[Belastbaar loon]])</f>
        <v>2711</v>
      </c>
      <c r="D1129" s="14">
        <f>ArbeidsKorting2020(Table1[[#This Row],[Belastbaar loon]])</f>
        <v>2926.8227999999999</v>
      </c>
      <c r="E1129" s="14">
        <f>MAX(Table1[[#This Row],[Loonheffing]]-Table1[[#This Row],[Algemene Heffingskorting]]-Table1[[#This Row],[Arbeidskorting]],0)</f>
        <v>1500.1356999999998</v>
      </c>
      <c r="F1129" s="6">
        <f>Table1[[#This Row],[Belastbaar loon]]-Table1[[#This Row],[Belasting]]</f>
        <v>17610.864300000001</v>
      </c>
      <c r="G1129" s="2">
        <f>(Table1[[#This Row],[Belastbaar loon]]-Table1[[#This Row],[Netto loon]])/Table1[[#This Row],[Belastbaar loon]]</f>
        <v>7.8495929046099047E-2</v>
      </c>
      <c r="H1129" s="14">
        <f t="shared" ca="1" si="12"/>
        <v>1499.2819</v>
      </c>
      <c r="I1129" s="14">
        <f ca="1">IF(ROW()=2, Table1[[#This Row],[Netto loon]], INDIRECT(ADDRESS(ROW()-1,COLUMN(F:F))))</f>
        <v>17601.718099999998</v>
      </c>
      <c r="J1129" s="6">
        <f ca="1">IF(ROW()=2, 0, Table1[[#This Row],[Belastbaar loon]]-INDIRECT(ADDRESS(ROW()-1,COLUMN(A:A))))</f>
        <v>10</v>
      </c>
      <c r="K1129" s="6">
        <f ca="1">Table1[[#This Row],[Netto loon]]-Table1[[#This Row],[Netto vorige schijf]]</f>
        <v>9.1462000000028638</v>
      </c>
      <c r="L1129" s="2">
        <f ca="1">(Table1[[#This Row],[Bruto tov vorige schijf]]-Table1[[#This Row],[Netto tov vorige schijf]])/MAX(Table1[[#This Row],[Bruto tov vorige schijf]],1)</f>
        <v>8.5379999999713616E-2</v>
      </c>
    </row>
    <row r="1130" spans="1:12" x14ac:dyDescent="0.25">
      <c r="A1130" s="14">
        <v>19121</v>
      </c>
      <c r="B1130" s="6">
        <f>LoonHeffing2020(Table1[[#This Row],[Belastbaar loon]])</f>
        <v>7141.6935000000003</v>
      </c>
      <c r="C1130" s="6">
        <f>AlgemeneHeffingsKorting2020(Table1[[#This Row],[Belastbaar loon]])</f>
        <v>2711</v>
      </c>
      <c r="D1130" s="14">
        <f>ArbeidsKorting2020(Table1[[#This Row],[Belastbaar loon]])</f>
        <v>2929.7039999999997</v>
      </c>
      <c r="E1130" s="14">
        <f>MAX(Table1[[#This Row],[Loonheffing]]-Table1[[#This Row],[Algemene Heffingskorting]]-Table1[[#This Row],[Arbeidskorting]],0)</f>
        <v>1500.9895000000006</v>
      </c>
      <c r="F1130" s="6">
        <f>Table1[[#This Row],[Belastbaar loon]]-Table1[[#This Row],[Belasting]]</f>
        <v>17620.0105</v>
      </c>
      <c r="G1130" s="2">
        <f>(Table1[[#This Row],[Belastbaar loon]]-Table1[[#This Row],[Netto loon]])/Table1[[#This Row],[Belastbaar loon]]</f>
        <v>7.849952931332041E-2</v>
      </c>
      <c r="H1130" s="14">
        <f t="shared" ca="1" si="12"/>
        <v>1500.1356999999998</v>
      </c>
      <c r="I1130" s="14">
        <f ca="1">IF(ROW()=2, Table1[[#This Row],[Netto loon]], INDIRECT(ADDRESS(ROW()-1,COLUMN(F:F))))</f>
        <v>17610.864300000001</v>
      </c>
      <c r="J1130" s="6">
        <f ca="1">IF(ROW()=2, 0, Table1[[#This Row],[Belastbaar loon]]-INDIRECT(ADDRESS(ROW()-1,COLUMN(A:A))))</f>
        <v>10</v>
      </c>
      <c r="K1130" s="6">
        <f ca="1">Table1[[#This Row],[Netto loon]]-Table1[[#This Row],[Netto vorige schijf]]</f>
        <v>9.1461999999992258</v>
      </c>
      <c r="L1130" s="2">
        <f ca="1">(Table1[[#This Row],[Bruto tov vorige schijf]]-Table1[[#This Row],[Netto tov vorige schijf]])/MAX(Table1[[#This Row],[Bruto tov vorige schijf]],1)</f>
        <v>8.5380000000077422E-2</v>
      </c>
    </row>
    <row r="1131" spans="1:12" x14ac:dyDescent="0.25">
      <c r="A1131" s="14">
        <v>19131</v>
      </c>
      <c r="B1131" s="6">
        <f>LoonHeffing2020(Table1[[#This Row],[Belastbaar loon]])</f>
        <v>7145.4285</v>
      </c>
      <c r="C1131" s="6">
        <f>AlgemeneHeffingsKorting2020(Table1[[#This Row],[Belastbaar loon]])</f>
        <v>2711</v>
      </c>
      <c r="D1131" s="14">
        <f>ArbeidsKorting2020(Table1[[#This Row],[Belastbaar loon]])</f>
        <v>2932.5852</v>
      </c>
      <c r="E1131" s="14">
        <f>MAX(Table1[[#This Row],[Loonheffing]]-Table1[[#This Row],[Algemene Heffingskorting]]-Table1[[#This Row],[Arbeidskorting]],0)</f>
        <v>1501.8433</v>
      </c>
      <c r="F1131" s="6">
        <f>Table1[[#This Row],[Belastbaar loon]]-Table1[[#This Row],[Belasting]]</f>
        <v>17629.1567</v>
      </c>
      <c r="G1131" s="2">
        <f>(Table1[[#This Row],[Belastbaar loon]]-Table1[[#This Row],[Netto loon]])/Table1[[#This Row],[Belastbaar loon]]</f>
        <v>7.8503125816737254E-2</v>
      </c>
      <c r="H1131" s="14">
        <f t="shared" ca="1" si="12"/>
        <v>1500.9895000000006</v>
      </c>
      <c r="I1131" s="14">
        <f ca="1">IF(ROW()=2, Table1[[#This Row],[Netto loon]], INDIRECT(ADDRESS(ROW()-1,COLUMN(F:F))))</f>
        <v>17620.0105</v>
      </c>
      <c r="J1131" s="6">
        <f ca="1">IF(ROW()=2, 0, Table1[[#This Row],[Belastbaar loon]]-INDIRECT(ADDRESS(ROW()-1,COLUMN(A:A))))</f>
        <v>10</v>
      </c>
      <c r="K1131" s="6">
        <f ca="1">Table1[[#This Row],[Netto loon]]-Table1[[#This Row],[Netto vorige schijf]]</f>
        <v>9.1461999999992258</v>
      </c>
      <c r="L1131" s="2">
        <f ca="1">(Table1[[#This Row],[Bruto tov vorige schijf]]-Table1[[#This Row],[Netto tov vorige schijf]])/MAX(Table1[[#This Row],[Bruto tov vorige schijf]],1)</f>
        <v>8.5380000000077422E-2</v>
      </c>
    </row>
    <row r="1132" spans="1:12" x14ac:dyDescent="0.25">
      <c r="A1132" s="14">
        <v>19141</v>
      </c>
      <c r="B1132" s="6">
        <f>LoonHeffing2020(Table1[[#This Row],[Belastbaar loon]])</f>
        <v>7149.1634999999997</v>
      </c>
      <c r="C1132" s="6">
        <f>AlgemeneHeffingsKorting2020(Table1[[#This Row],[Belastbaar loon]])</f>
        <v>2711</v>
      </c>
      <c r="D1132" s="14">
        <f>ArbeidsKorting2020(Table1[[#This Row],[Belastbaar loon]])</f>
        <v>2935.4663999999998</v>
      </c>
      <c r="E1132" s="14">
        <f>MAX(Table1[[#This Row],[Loonheffing]]-Table1[[#This Row],[Algemene Heffingskorting]]-Table1[[#This Row],[Arbeidskorting]],0)</f>
        <v>1502.6970999999999</v>
      </c>
      <c r="F1132" s="6">
        <f>Table1[[#This Row],[Belastbaar loon]]-Table1[[#This Row],[Belasting]]</f>
        <v>17638.302899999999</v>
      </c>
      <c r="G1132" s="2">
        <f>(Table1[[#This Row],[Belastbaar loon]]-Table1[[#This Row],[Netto loon]])/Table1[[#This Row],[Belastbaar loon]]</f>
        <v>7.850671856224864E-2</v>
      </c>
      <c r="H1132" s="14">
        <f t="shared" ca="1" si="12"/>
        <v>1501.8433</v>
      </c>
      <c r="I1132" s="14">
        <f ca="1">IF(ROW()=2, Table1[[#This Row],[Netto loon]], INDIRECT(ADDRESS(ROW()-1,COLUMN(F:F))))</f>
        <v>17629.1567</v>
      </c>
      <c r="J1132" s="6">
        <f ca="1">IF(ROW()=2, 0, Table1[[#This Row],[Belastbaar loon]]-INDIRECT(ADDRESS(ROW()-1,COLUMN(A:A))))</f>
        <v>10</v>
      </c>
      <c r="K1132" s="6">
        <f ca="1">Table1[[#This Row],[Netto loon]]-Table1[[#This Row],[Netto vorige schijf]]</f>
        <v>9.1461999999992258</v>
      </c>
      <c r="L1132" s="2">
        <f ca="1">(Table1[[#This Row],[Bruto tov vorige schijf]]-Table1[[#This Row],[Netto tov vorige schijf]])/MAX(Table1[[#This Row],[Bruto tov vorige schijf]],1)</f>
        <v>8.5380000000077422E-2</v>
      </c>
    </row>
    <row r="1133" spans="1:12" x14ac:dyDescent="0.25">
      <c r="A1133" s="14">
        <v>19151</v>
      </c>
      <c r="B1133" s="6">
        <f>LoonHeffing2020(Table1[[#This Row],[Belastbaar loon]])</f>
        <v>7152.8985000000002</v>
      </c>
      <c r="C1133" s="6">
        <f>AlgemeneHeffingsKorting2020(Table1[[#This Row],[Belastbaar loon]])</f>
        <v>2711</v>
      </c>
      <c r="D1133" s="14">
        <f>ArbeidsKorting2020(Table1[[#This Row],[Belastbaar loon]])</f>
        <v>2938.3476000000001</v>
      </c>
      <c r="E1133" s="14">
        <f>MAX(Table1[[#This Row],[Loonheffing]]-Table1[[#This Row],[Algemene Heffingskorting]]-Table1[[#This Row],[Arbeidskorting]],0)</f>
        <v>1503.5509000000002</v>
      </c>
      <c r="F1133" s="6">
        <f>Table1[[#This Row],[Belastbaar loon]]-Table1[[#This Row],[Belasting]]</f>
        <v>17647.449099999998</v>
      </c>
      <c r="G1133" s="2">
        <f>(Table1[[#This Row],[Belastbaar loon]]-Table1[[#This Row],[Netto loon]])/Table1[[#This Row],[Belastbaar loon]]</f>
        <v>7.8510307555741315E-2</v>
      </c>
      <c r="H1133" s="14">
        <f t="shared" ca="1" si="12"/>
        <v>1502.6970999999999</v>
      </c>
      <c r="I1133" s="14">
        <f ca="1">IF(ROW()=2, Table1[[#This Row],[Netto loon]], INDIRECT(ADDRESS(ROW()-1,COLUMN(F:F))))</f>
        <v>17638.302899999999</v>
      </c>
      <c r="J1133" s="6">
        <f ca="1">IF(ROW()=2, 0, Table1[[#This Row],[Belastbaar loon]]-INDIRECT(ADDRESS(ROW()-1,COLUMN(A:A))))</f>
        <v>10</v>
      </c>
      <c r="K1133" s="6">
        <f ca="1">Table1[[#This Row],[Netto loon]]-Table1[[#This Row],[Netto vorige schijf]]</f>
        <v>9.1461999999992258</v>
      </c>
      <c r="L1133" s="2">
        <f ca="1">(Table1[[#This Row],[Bruto tov vorige schijf]]-Table1[[#This Row],[Netto tov vorige schijf]])/MAX(Table1[[#This Row],[Bruto tov vorige schijf]],1)</f>
        <v>8.5380000000077422E-2</v>
      </c>
    </row>
    <row r="1134" spans="1:12" x14ac:dyDescent="0.25">
      <c r="A1134" s="14">
        <v>19161</v>
      </c>
      <c r="B1134" s="6">
        <f>LoonHeffing2020(Table1[[#This Row],[Belastbaar loon]])</f>
        <v>7156.6334999999999</v>
      </c>
      <c r="C1134" s="6">
        <f>AlgemeneHeffingsKorting2020(Table1[[#This Row],[Belastbaar loon]])</f>
        <v>2711</v>
      </c>
      <c r="D1134" s="14">
        <f>ArbeidsKorting2020(Table1[[#This Row],[Belastbaar loon]])</f>
        <v>2941.2287999999999</v>
      </c>
      <c r="E1134" s="14">
        <f>MAX(Table1[[#This Row],[Loonheffing]]-Table1[[#This Row],[Algemene Heffingskorting]]-Table1[[#This Row],[Arbeidskorting]],0)</f>
        <v>1504.4047</v>
      </c>
      <c r="F1134" s="6">
        <f>Table1[[#This Row],[Belastbaar loon]]-Table1[[#This Row],[Belasting]]</f>
        <v>17656.595300000001</v>
      </c>
      <c r="G1134" s="2">
        <f>(Table1[[#This Row],[Belastbaar loon]]-Table1[[#This Row],[Netto loon]])/Table1[[#This Row],[Belastbaar loon]]</f>
        <v>7.8513892803089569E-2</v>
      </c>
      <c r="H1134" s="14">
        <f t="shared" ca="1" si="12"/>
        <v>1503.5509000000002</v>
      </c>
      <c r="I1134" s="14">
        <f ca="1">IF(ROW()=2, Table1[[#This Row],[Netto loon]], INDIRECT(ADDRESS(ROW()-1,COLUMN(F:F))))</f>
        <v>17647.449099999998</v>
      </c>
      <c r="J1134" s="6">
        <f ca="1">IF(ROW()=2, 0, Table1[[#This Row],[Belastbaar loon]]-INDIRECT(ADDRESS(ROW()-1,COLUMN(A:A))))</f>
        <v>10</v>
      </c>
      <c r="K1134" s="6">
        <f ca="1">Table1[[#This Row],[Netto loon]]-Table1[[#This Row],[Netto vorige schijf]]</f>
        <v>9.1462000000028638</v>
      </c>
      <c r="L1134" s="2">
        <f ca="1">(Table1[[#This Row],[Bruto tov vorige schijf]]-Table1[[#This Row],[Netto tov vorige schijf]])/MAX(Table1[[#This Row],[Bruto tov vorige schijf]],1)</f>
        <v>8.5379999999713616E-2</v>
      </c>
    </row>
    <row r="1135" spans="1:12" x14ac:dyDescent="0.25">
      <c r="A1135" s="14">
        <v>19171</v>
      </c>
      <c r="B1135" s="6">
        <f>LoonHeffing2020(Table1[[#This Row],[Belastbaar loon]])</f>
        <v>7160.3684999999996</v>
      </c>
      <c r="C1135" s="6">
        <f>AlgemeneHeffingsKorting2020(Table1[[#This Row],[Belastbaar loon]])</f>
        <v>2711</v>
      </c>
      <c r="D1135" s="14">
        <f>ArbeidsKorting2020(Table1[[#This Row],[Belastbaar loon]])</f>
        <v>2944.1099999999997</v>
      </c>
      <c r="E1135" s="14">
        <f>MAX(Table1[[#This Row],[Loonheffing]]-Table1[[#This Row],[Algemene Heffingskorting]]-Table1[[#This Row],[Arbeidskorting]],0)</f>
        <v>1505.2584999999999</v>
      </c>
      <c r="F1135" s="6">
        <f>Table1[[#This Row],[Belastbaar loon]]-Table1[[#This Row],[Belasting]]</f>
        <v>17665.7415</v>
      </c>
      <c r="G1135" s="2">
        <f>(Table1[[#This Row],[Belastbaar loon]]-Table1[[#This Row],[Netto loon]])/Table1[[#This Row],[Belastbaar loon]]</f>
        <v>7.851747431015596E-2</v>
      </c>
      <c r="H1135" s="14">
        <f t="shared" ca="1" si="12"/>
        <v>1504.4047</v>
      </c>
      <c r="I1135" s="14">
        <f ca="1">IF(ROW()=2, Table1[[#This Row],[Netto loon]], INDIRECT(ADDRESS(ROW()-1,COLUMN(F:F))))</f>
        <v>17656.595300000001</v>
      </c>
      <c r="J1135" s="6">
        <f ca="1">IF(ROW()=2, 0, Table1[[#This Row],[Belastbaar loon]]-INDIRECT(ADDRESS(ROW()-1,COLUMN(A:A))))</f>
        <v>10</v>
      </c>
      <c r="K1135" s="6">
        <f ca="1">Table1[[#This Row],[Netto loon]]-Table1[[#This Row],[Netto vorige schijf]]</f>
        <v>9.1461999999992258</v>
      </c>
      <c r="L1135" s="2">
        <f ca="1">(Table1[[#This Row],[Bruto tov vorige schijf]]-Table1[[#This Row],[Netto tov vorige schijf]])/MAX(Table1[[#This Row],[Bruto tov vorige schijf]],1)</f>
        <v>8.5380000000077422E-2</v>
      </c>
    </row>
    <row r="1136" spans="1:12" x14ac:dyDescent="0.25">
      <c r="A1136" s="14">
        <v>19181</v>
      </c>
      <c r="B1136" s="6">
        <f>LoonHeffing2020(Table1[[#This Row],[Belastbaar loon]])</f>
        <v>7164.1035000000002</v>
      </c>
      <c r="C1136" s="6">
        <f>AlgemeneHeffingsKorting2020(Table1[[#This Row],[Belastbaar loon]])</f>
        <v>2711</v>
      </c>
      <c r="D1136" s="14">
        <f>ArbeidsKorting2020(Table1[[#This Row],[Belastbaar loon]])</f>
        <v>2946.9911999999999</v>
      </c>
      <c r="E1136" s="14">
        <f>MAX(Table1[[#This Row],[Loonheffing]]-Table1[[#This Row],[Algemene Heffingskorting]]-Table1[[#This Row],[Arbeidskorting]],0)</f>
        <v>1506.1123000000002</v>
      </c>
      <c r="F1136" s="6">
        <f>Table1[[#This Row],[Belastbaar loon]]-Table1[[#This Row],[Belasting]]</f>
        <v>17674.887699999999</v>
      </c>
      <c r="G1136" s="2">
        <f>(Table1[[#This Row],[Belastbaar loon]]-Table1[[#This Row],[Netto loon]])/Table1[[#This Row],[Belastbaar loon]]</f>
        <v>7.8521052082790296E-2</v>
      </c>
      <c r="H1136" s="14">
        <f t="shared" ca="1" si="12"/>
        <v>1505.2584999999999</v>
      </c>
      <c r="I1136" s="14">
        <f ca="1">IF(ROW()=2, Table1[[#This Row],[Netto loon]], INDIRECT(ADDRESS(ROW()-1,COLUMN(F:F))))</f>
        <v>17665.7415</v>
      </c>
      <c r="J1136" s="6">
        <f ca="1">IF(ROW()=2, 0, Table1[[#This Row],[Belastbaar loon]]-INDIRECT(ADDRESS(ROW()-1,COLUMN(A:A))))</f>
        <v>10</v>
      </c>
      <c r="K1136" s="6">
        <f ca="1">Table1[[#This Row],[Netto loon]]-Table1[[#This Row],[Netto vorige schijf]]</f>
        <v>9.1461999999992258</v>
      </c>
      <c r="L1136" s="2">
        <f ca="1">(Table1[[#This Row],[Bruto tov vorige schijf]]-Table1[[#This Row],[Netto tov vorige schijf]])/MAX(Table1[[#This Row],[Bruto tov vorige schijf]],1)</f>
        <v>8.5380000000077422E-2</v>
      </c>
    </row>
    <row r="1137" spans="1:12" x14ac:dyDescent="0.25">
      <c r="A1137" s="14">
        <v>19191</v>
      </c>
      <c r="B1137" s="6">
        <f>LoonHeffing2020(Table1[[#This Row],[Belastbaar loon]])</f>
        <v>7167.8384999999998</v>
      </c>
      <c r="C1137" s="6">
        <f>AlgemeneHeffingsKorting2020(Table1[[#This Row],[Belastbaar loon]])</f>
        <v>2711</v>
      </c>
      <c r="D1137" s="14">
        <f>ArbeidsKorting2020(Table1[[#This Row],[Belastbaar loon]])</f>
        <v>2949.8723999999997</v>
      </c>
      <c r="E1137" s="14">
        <f>MAX(Table1[[#This Row],[Loonheffing]]-Table1[[#This Row],[Algemene Heffingskorting]]-Table1[[#This Row],[Arbeidskorting]],0)</f>
        <v>1506.9661000000001</v>
      </c>
      <c r="F1137" s="6">
        <f>Table1[[#This Row],[Belastbaar loon]]-Table1[[#This Row],[Belasting]]</f>
        <v>17684.033899999999</v>
      </c>
      <c r="G1137" s="2">
        <f>(Table1[[#This Row],[Belastbaar loon]]-Table1[[#This Row],[Netto loon]])/Table1[[#This Row],[Belastbaar loon]]</f>
        <v>7.8524626126830366E-2</v>
      </c>
      <c r="H1137" s="14">
        <f t="shared" ca="1" si="12"/>
        <v>1506.1123000000002</v>
      </c>
      <c r="I1137" s="14">
        <f ca="1">IF(ROW()=2, Table1[[#This Row],[Netto loon]], INDIRECT(ADDRESS(ROW()-1,COLUMN(F:F))))</f>
        <v>17674.887699999999</v>
      </c>
      <c r="J1137" s="6">
        <f ca="1">IF(ROW()=2, 0, Table1[[#This Row],[Belastbaar loon]]-INDIRECT(ADDRESS(ROW()-1,COLUMN(A:A))))</f>
        <v>10</v>
      </c>
      <c r="K1137" s="6">
        <f ca="1">Table1[[#This Row],[Netto loon]]-Table1[[#This Row],[Netto vorige schijf]]</f>
        <v>9.1461999999992258</v>
      </c>
      <c r="L1137" s="2">
        <f ca="1">(Table1[[#This Row],[Bruto tov vorige schijf]]-Table1[[#This Row],[Netto tov vorige schijf]])/MAX(Table1[[#This Row],[Bruto tov vorige schijf]],1)</f>
        <v>8.5380000000077422E-2</v>
      </c>
    </row>
    <row r="1138" spans="1:12" x14ac:dyDescent="0.25">
      <c r="A1138" s="14">
        <v>19201</v>
      </c>
      <c r="B1138" s="6">
        <f>LoonHeffing2020(Table1[[#This Row],[Belastbaar loon]])</f>
        <v>7171.5735000000004</v>
      </c>
      <c r="C1138" s="6">
        <f>AlgemeneHeffingsKorting2020(Table1[[#This Row],[Belastbaar loon]])</f>
        <v>2711</v>
      </c>
      <c r="D1138" s="14">
        <f>ArbeidsKorting2020(Table1[[#This Row],[Belastbaar loon]])</f>
        <v>2952.7536</v>
      </c>
      <c r="E1138" s="14">
        <f>MAX(Table1[[#This Row],[Loonheffing]]-Table1[[#This Row],[Algemene Heffingskorting]]-Table1[[#This Row],[Arbeidskorting]],0)</f>
        <v>1507.8199000000004</v>
      </c>
      <c r="F1138" s="6">
        <f>Table1[[#This Row],[Belastbaar loon]]-Table1[[#This Row],[Belasting]]</f>
        <v>17693.180099999998</v>
      </c>
      <c r="G1138" s="2">
        <f>(Table1[[#This Row],[Belastbaar loon]]-Table1[[#This Row],[Netto loon]])/Table1[[#This Row],[Belastbaar loon]]</f>
        <v>7.8528196448101772E-2</v>
      </c>
      <c r="H1138" s="14">
        <f t="shared" ca="1" si="12"/>
        <v>1506.9661000000001</v>
      </c>
      <c r="I1138" s="14">
        <f ca="1">IF(ROW()=2, Table1[[#This Row],[Netto loon]], INDIRECT(ADDRESS(ROW()-1,COLUMN(F:F))))</f>
        <v>17684.033899999999</v>
      </c>
      <c r="J1138" s="6">
        <f ca="1">IF(ROW()=2, 0, Table1[[#This Row],[Belastbaar loon]]-INDIRECT(ADDRESS(ROW()-1,COLUMN(A:A))))</f>
        <v>10</v>
      </c>
      <c r="K1138" s="6">
        <f ca="1">Table1[[#This Row],[Netto loon]]-Table1[[#This Row],[Netto vorige schijf]]</f>
        <v>9.1461999999992258</v>
      </c>
      <c r="L1138" s="2">
        <f ca="1">(Table1[[#This Row],[Bruto tov vorige schijf]]-Table1[[#This Row],[Netto tov vorige schijf]])/MAX(Table1[[#This Row],[Bruto tov vorige schijf]],1)</f>
        <v>8.5380000000077422E-2</v>
      </c>
    </row>
    <row r="1139" spans="1:12" x14ac:dyDescent="0.25">
      <c r="A1139" s="14">
        <v>19211</v>
      </c>
      <c r="B1139" s="6">
        <f>LoonHeffing2020(Table1[[#This Row],[Belastbaar loon]])</f>
        <v>7175.3085000000001</v>
      </c>
      <c r="C1139" s="6">
        <f>AlgemeneHeffingsKorting2020(Table1[[#This Row],[Belastbaar loon]])</f>
        <v>2711</v>
      </c>
      <c r="D1139" s="14">
        <f>ArbeidsKorting2020(Table1[[#This Row],[Belastbaar loon]])</f>
        <v>2955.6347999999998</v>
      </c>
      <c r="E1139" s="14">
        <f>MAX(Table1[[#This Row],[Loonheffing]]-Table1[[#This Row],[Algemene Heffingskorting]]-Table1[[#This Row],[Arbeidskorting]],0)</f>
        <v>1508.6737000000003</v>
      </c>
      <c r="F1139" s="6">
        <f>Table1[[#This Row],[Belastbaar loon]]-Table1[[#This Row],[Belasting]]</f>
        <v>17702.326300000001</v>
      </c>
      <c r="G1139" s="2">
        <f>(Table1[[#This Row],[Belastbaar loon]]-Table1[[#This Row],[Netto loon]])/Table1[[#This Row],[Belastbaar loon]]</f>
        <v>7.8531763052417852E-2</v>
      </c>
      <c r="H1139" s="14">
        <f t="shared" ca="1" si="12"/>
        <v>1507.8199000000004</v>
      </c>
      <c r="I1139" s="14">
        <f ca="1">IF(ROW()=2, Table1[[#This Row],[Netto loon]], INDIRECT(ADDRESS(ROW()-1,COLUMN(F:F))))</f>
        <v>17693.180099999998</v>
      </c>
      <c r="J1139" s="6">
        <f ca="1">IF(ROW()=2, 0, Table1[[#This Row],[Belastbaar loon]]-INDIRECT(ADDRESS(ROW()-1,COLUMN(A:A))))</f>
        <v>10</v>
      </c>
      <c r="K1139" s="6">
        <f ca="1">Table1[[#This Row],[Netto loon]]-Table1[[#This Row],[Netto vorige schijf]]</f>
        <v>9.1462000000028638</v>
      </c>
      <c r="L1139" s="2">
        <f ca="1">(Table1[[#This Row],[Bruto tov vorige schijf]]-Table1[[#This Row],[Netto tov vorige schijf]])/MAX(Table1[[#This Row],[Bruto tov vorige schijf]],1)</f>
        <v>8.5379999999713616E-2</v>
      </c>
    </row>
    <row r="1140" spans="1:12" x14ac:dyDescent="0.25">
      <c r="A1140" s="14">
        <v>19221</v>
      </c>
      <c r="B1140" s="6">
        <f>LoonHeffing2020(Table1[[#This Row],[Belastbaar loon]])</f>
        <v>7179.0434999999998</v>
      </c>
      <c r="C1140" s="6">
        <f>AlgemeneHeffingsKorting2020(Table1[[#This Row],[Belastbaar loon]])</f>
        <v>2711</v>
      </c>
      <c r="D1140" s="14">
        <f>ArbeidsKorting2020(Table1[[#This Row],[Belastbaar loon]])</f>
        <v>2958.5160000000001</v>
      </c>
      <c r="E1140" s="14">
        <f>MAX(Table1[[#This Row],[Loonheffing]]-Table1[[#This Row],[Algemene Heffingskorting]]-Table1[[#This Row],[Arbeidskorting]],0)</f>
        <v>1509.5274999999997</v>
      </c>
      <c r="F1140" s="6">
        <f>Table1[[#This Row],[Belastbaar loon]]-Table1[[#This Row],[Belasting]]</f>
        <v>17711.4725</v>
      </c>
      <c r="G1140" s="2">
        <f>(Table1[[#This Row],[Belastbaar loon]]-Table1[[#This Row],[Netto loon]])/Table1[[#This Row],[Belastbaar loon]]</f>
        <v>7.8535325945580367E-2</v>
      </c>
      <c r="H1140" s="14">
        <f t="shared" ca="1" si="12"/>
        <v>1508.6737000000003</v>
      </c>
      <c r="I1140" s="14">
        <f ca="1">IF(ROW()=2, Table1[[#This Row],[Netto loon]], INDIRECT(ADDRESS(ROW()-1,COLUMN(F:F))))</f>
        <v>17702.326300000001</v>
      </c>
      <c r="J1140" s="6">
        <f ca="1">IF(ROW()=2, 0, Table1[[#This Row],[Belastbaar loon]]-INDIRECT(ADDRESS(ROW()-1,COLUMN(A:A))))</f>
        <v>10</v>
      </c>
      <c r="K1140" s="6">
        <f ca="1">Table1[[#This Row],[Netto loon]]-Table1[[#This Row],[Netto vorige schijf]]</f>
        <v>9.1461999999992258</v>
      </c>
      <c r="L1140" s="2">
        <f ca="1">(Table1[[#This Row],[Bruto tov vorige schijf]]-Table1[[#This Row],[Netto tov vorige schijf]])/MAX(Table1[[#This Row],[Bruto tov vorige schijf]],1)</f>
        <v>8.5380000000077422E-2</v>
      </c>
    </row>
    <row r="1141" spans="1:12" x14ac:dyDescent="0.25">
      <c r="A1141" s="14">
        <v>19231</v>
      </c>
      <c r="B1141" s="6">
        <f>LoonHeffing2020(Table1[[#This Row],[Belastbaar loon]])</f>
        <v>7182.7785000000003</v>
      </c>
      <c r="C1141" s="6">
        <f>AlgemeneHeffingsKorting2020(Table1[[#This Row],[Belastbaar loon]])</f>
        <v>2711</v>
      </c>
      <c r="D1141" s="14">
        <f>ArbeidsKorting2020(Table1[[#This Row],[Belastbaar loon]])</f>
        <v>2961.3971999999999</v>
      </c>
      <c r="E1141" s="14">
        <f>MAX(Table1[[#This Row],[Loonheffing]]-Table1[[#This Row],[Algemene Heffingskorting]]-Table1[[#This Row],[Arbeidskorting]],0)</f>
        <v>1510.3813000000005</v>
      </c>
      <c r="F1141" s="6">
        <f>Table1[[#This Row],[Belastbaar loon]]-Table1[[#This Row],[Belasting]]</f>
        <v>17720.618699999999</v>
      </c>
      <c r="G1141" s="2">
        <f>(Table1[[#This Row],[Belastbaar loon]]-Table1[[#This Row],[Netto loon]])/Table1[[#This Row],[Belastbaar loon]]</f>
        <v>7.853888513337845E-2</v>
      </c>
      <c r="H1141" s="14">
        <f t="shared" ca="1" si="12"/>
        <v>1509.5274999999997</v>
      </c>
      <c r="I1141" s="14">
        <f ca="1">IF(ROW()=2, Table1[[#This Row],[Netto loon]], INDIRECT(ADDRESS(ROW()-1,COLUMN(F:F))))</f>
        <v>17711.4725</v>
      </c>
      <c r="J1141" s="6">
        <f ca="1">IF(ROW()=2, 0, Table1[[#This Row],[Belastbaar loon]]-INDIRECT(ADDRESS(ROW()-1,COLUMN(A:A))))</f>
        <v>10</v>
      </c>
      <c r="K1141" s="6">
        <f ca="1">Table1[[#This Row],[Netto loon]]-Table1[[#This Row],[Netto vorige schijf]]</f>
        <v>9.1461999999992258</v>
      </c>
      <c r="L1141" s="2">
        <f ca="1">(Table1[[#This Row],[Bruto tov vorige schijf]]-Table1[[#This Row],[Netto tov vorige schijf]])/MAX(Table1[[#This Row],[Bruto tov vorige schijf]],1)</f>
        <v>8.5380000000077422E-2</v>
      </c>
    </row>
    <row r="1142" spans="1:12" x14ac:dyDescent="0.25">
      <c r="A1142" s="14">
        <v>19241</v>
      </c>
      <c r="B1142" s="6">
        <f>LoonHeffing2020(Table1[[#This Row],[Belastbaar loon]])</f>
        <v>7186.5135</v>
      </c>
      <c r="C1142" s="6">
        <f>AlgemeneHeffingsKorting2020(Table1[[#This Row],[Belastbaar loon]])</f>
        <v>2711</v>
      </c>
      <c r="D1142" s="14">
        <f>ArbeidsKorting2020(Table1[[#This Row],[Belastbaar loon]])</f>
        <v>2964.2783999999997</v>
      </c>
      <c r="E1142" s="14">
        <f>MAX(Table1[[#This Row],[Loonheffing]]-Table1[[#This Row],[Algemene Heffingskorting]]-Table1[[#This Row],[Arbeidskorting]],0)</f>
        <v>1511.2351000000003</v>
      </c>
      <c r="F1142" s="6">
        <f>Table1[[#This Row],[Belastbaar loon]]-Table1[[#This Row],[Belasting]]</f>
        <v>17729.764899999998</v>
      </c>
      <c r="G1142" s="2">
        <f>(Table1[[#This Row],[Belastbaar loon]]-Table1[[#This Row],[Netto loon]])/Table1[[#This Row],[Belastbaar loon]]</f>
        <v>7.8542440621589396E-2</v>
      </c>
      <c r="H1142" s="14">
        <f t="shared" ca="1" si="12"/>
        <v>1510.3813000000005</v>
      </c>
      <c r="I1142" s="14">
        <f ca="1">IF(ROW()=2, Table1[[#This Row],[Netto loon]], INDIRECT(ADDRESS(ROW()-1,COLUMN(F:F))))</f>
        <v>17720.618699999999</v>
      </c>
      <c r="J1142" s="6">
        <f ca="1">IF(ROW()=2, 0, Table1[[#This Row],[Belastbaar loon]]-INDIRECT(ADDRESS(ROW()-1,COLUMN(A:A))))</f>
        <v>10</v>
      </c>
      <c r="K1142" s="6">
        <f ca="1">Table1[[#This Row],[Netto loon]]-Table1[[#This Row],[Netto vorige schijf]]</f>
        <v>9.1461999999992258</v>
      </c>
      <c r="L1142" s="2">
        <f ca="1">(Table1[[#This Row],[Bruto tov vorige schijf]]-Table1[[#This Row],[Netto tov vorige schijf]])/MAX(Table1[[#This Row],[Bruto tov vorige schijf]],1)</f>
        <v>8.5380000000077422E-2</v>
      </c>
    </row>
    <row r="1143" spans="1:12" x14ac:dyDescent="0.25">
      <c r="A1143" s="14">
        <v>19251</v>
      </c>
      <c r="B1143" s="6">
        <f>LoonHeffing2020(Table1[[#This Row],[Belastbaar loon]])</f>
        <v>7190.2484999999997</v>
      </c>
      <c r="C1143" s="6">
        <f>AlgemeneHeffingsKorting2020(Table1[[#This Row],[Belastbaar loon]])</f>
        <v>2711</v>
      </c>
      <c r="D1143" s="14">
        <f>ArbeidsKorting2020(Table1[[#This Row],[Belastbaar loon]])</f>
        <v>2967.1596</v>
      </c>
      <c r="E1143" s="14">
        <f>MAX(Table1[[#This Row],[Loonheffing]]-Table1[[#This Row],[Algemene Heffingskorting]]-Table1[[#This Row],[Arbeidskorting]],0)</f>
        <v>1512.0888999999997</v>
      </c>
      <c r="F1143" s="6">
        <f>Table1[[#This Row],[Belastbaar loon]]-Table1[[#This Row],[Belasting]]</f>
        <v>17738.911100000001</v>
      </c>
      <c r="G1143" s="2">
        <f>(Table1[[#This Row],[Belastbaar loon]]-Table1[[#This Row],[Netto loon]])/Table1[[#This Row],[Belastbaar loon]]</f>
        <v>7.854599241597833E-2</v>
      </c>
      <c r="H1143" s="14">
        <f t="shared" ca="1" si="12"/>
        <v>1511.2351000000003</v>
      </c>
      <c r="I1143" s="14">
        <f ca="1">IF(ROW()=2, Table1[[#This Row],[Netto loon]], INDIRECT(ADDRESS(ROW()-1,COLUMN(F:F))))</f>
        <v>17729.764899999998</v>
      </c>
      <c r="J1143" s="6">
        <f ca="1">IF(ROW()=2, 0, Table1[[#This Row],[Belastbaar loon]]-INDIRECT(ADDRESS(ROW()-1,COLUMN(A:A))))</f>
        <v>10</v>
      </c>
      <c r="K1143" s="6">
        <f ca="1">Table1[[#This Row],[Netto loon]]-Table1[[#This Row],[Netto vorige schijf]]</f>
        <v>9.1462000000028638</v>
      </c>
      <c r="L1143" s="2">
        <f ca="1">(Table1[[#This Row],[Bruto tov vorige schijf]]-Table1[[#This Row],[Netto tov vorige schijf]])/MAX(Table1[[#This Row],[Bruto tov vorige schijf]],1)</f>
        <v>8.5379999999713616E-2</v>
      </c>
    </row>
    <row r="1144" spans="1:12" x14ac:dyDescent="0.25">
      <c r="A1144" s="14">
        <v>19261</v>
      </c>
      <c r="B1144" s="6">
        <f>LoonHeffing2020(Table1[[#This Row],[Belastbaar loon]])</f>
        <v>7193.9835000000003</v>
      </c>
      <c r="C1144" s="6">
        <f>AlgemeneHeffingsKorting2020(Table1[[#This Row],[Belastbaar loon]])</f>
        <v>2711</v>
      </c>
      <c r="D1144" s="14">
        <f>ArbeidsKorting2020(Table1[[#This Row],[Belastbaar loon]])</f>
        <v>2970.0407999999998</v>
      </c>
      <c r="E1144" s="14">
        <f>MAX(Table1[[#This Row],[Loonheffing]]-Table1[[#This Row],[Algemene Heffingskorting]]-Table1[[#This Row],[Arbeidskorting]],0)</f>
        <v>1512.9427000000005</v>
      </c>
      <c r="F1144" s="6">
        <f>Table1[[#This Row],[Belastbaar loon]]-Table1[[#This Row],[Belasting]]</f>
        <v>17748.0573</v>
      </c>
      <c r="G1144" s="2">
        <f>(Table1[[#This Row],[Belastbaar loon]]-Table1[[#This Row],[Netto loon]])/Table1[[#This Row],[Belastbaar loon]]</f>
        <v>7.8549540522298927E-2</v>
      </c>
      <c r="H1144" s="14">
        <f t="shared" ca="1" si="12"/>
        <v>1512.0888999999997</v>
      </c>
      <c r="I1144" s="14">
        <f ca="1">IF(ROW()=2, Table1[[#This Row],[Netto loon]], INDIRECT(ADDRESS(ROW()-1,COLUMN(F:F))))</f>
        <v>17738.911100000001</v>
      </c>
      <c r="J1144" s="6">
        <f ca="1">IF(ROW()=2, 0, Table1[[#This Row],[Belastbaar loon]]-INDIRECT(ADDRESS(ROW()-1,COLUMN(A:A))))</f>
        <v>10</v>
      </c>
      <c r="K1144" s="6">
        <f ca="1">Table1[[#This Row],[Netto loon]]-Table1[[#This Row],[Netto vorige schijf]]</f>
        <v>9.1461999999992258</v>
      </c>
      <c r="L1144" s="2">
        <f ca="1">(Table1[[#This Row],[Bruto tov vorige schijf]]-Table1[[#This Row],[Netto tov vorige schijf]])/MAX(Table1[[#This Row],[Bruto tov vorige schijf]],1)</f>
        <v>8.5380000000077422E-2</v>
      </c>
    </row>
    <row r="1145" spans="1:12" x14ac:dyDescent="0.25">
      <c r="A1145" s="14">
        <v>19271</v>
      </c>
      <c r="B1145" s="6">
        <f>LoonHeffing2020(Table1[[#This Row],[Belastbaar loon]])</f>
        <v>7197.7184999999999</v>
      </c>
      <c r="C1145" s="6">
        <f>AlgemeneHeffingsKorting2020(Table1[[#This Row],[Belastbaar loon]])</f>
        <v>2711</v>
      </c>
      <c r="D1145" s="14">
        <f>ArbeidsKorting2020(Table1[[#This Row],[Belastbaar loon]])</f>
        <v>2972.922</v>
      </c>
      <c r="E1145" s="14">
        <f>MAX(Table1[[#This Row],[Loonheffing]]-Table1[[#This Row],[Algemene Heffingskorting]]-Table1[[#This Row],[Arbeidskorting]],0)</f>
        <v>1513.7964999999999</v>
      </c>
      <c r="F1145" s="6">
        <f>Table1[[#This Row],[Belastbaar loon]]-Table1[[#This Row],[Belasting]]</f>
        <v>17757.2035</v>
      </c>
      <c r="G1145" s="2">
        <f>(Table1[[#This Row],[Belastbaar loon]]-Table1[[#This Row],[Netto loon]])/Table1[[#This Row],[Belastbaar loon]]</f>
        <v>7.8553084946292373E-2</v>
      </c>
      <c r="H1145" s="14">
        <f t="shared" ca="1" si="12"/>
        <v>1512.9427000000005</v>
      </c>
      <c r="I1145" s="14">
        <f ca="1">IF(ROW()=2, Table1[[#This Row],[Netto loon]], INDIRECT(ADDRESS(ROW()-1,COLUMN(F:F))))</f>
        <v>17748.0573</v>
      </c>
      <c r="J1145" s="6">
        <f ca="1">IF(ROW()=2, 0, Table1[[#This Row],[Belastbaar loon]]-INDIRECT(ADDRESS(ROW()-1,COLUMN(A:A))))</f>
        <v>10</v>
      </c>
      <c r="K1145" s="6">
        <f ca="1">Table1[[#This Row],[Netto loon]]-Table1[[#This Row],[Netto vorige schijf]]</f>
        <v>9.1461999999992258</v>
      </c>
      <c r="L1145" s="2">
        <f ca="1">(Table1[[#This Row],[Bruto tov vorige schijf]]-Table1[[#This Row],[Netto tov vorige schijf]])/MAX(Table1[[#This Row],[Bruto tov vorige schijf]],1)</f>
        <v>8.5380000000077422E-2</v>
      </c>
    </row>
    <row r="1146" spans="1:12" x14ac:dyDescent="0.25">
      <c r="A1146" s="14">
        <v>19281</v>
      </c>
      <c r="B1146" s="6">
        <f>LoonHeffing2020(Table1[[#This Row],[Belastbaar loon]])</f>
        <v>7201.4534999999996</v>
      </c>
      <c r="C1146" s="6">
        <f>AlgemeneHeffingsKorting2020(Table1[[#This Row],[Belastbaar loon]])</f>
        <v>2711</v>
      </c>
      <c r="D1146" s="14">
        <f>ArbeidsKorting2020(Table1[[#This Row],[Belastbaar loon]])</f>
        <v>2975.8031999999998</v>
      </c>
      <c r="E1146" s="14">
        <f>MAX(Table1[[#This Row],[Loonheffing]]-Table1[[#This Row],[Algemene Heffingskorting]]-Table1[[#This Row],[Arbeidskorting]],0)</f>
        <v>1514.6502999999998</v>
      </c>
      <c r="F1146" s="6">
        <f>Table1[[#This Row],[Belastbaar loon]]-Table1[[#This Row],[Belasting]]</f>
        <v>17766.349699999999</v>
      </c>
      <c r="G1146" s="2">
        <f>(Table1[[#This Row],[Belastbaar loon]]-Table1[[#This Row],[Netto loon]])/Table1[[#This Row],[Belastbaar loon]]</f>
        <v>7.855662569368814E-2</v>
      </c>
      <c r="H1146" s="14">
        <f t="shared" ca="1" si="12"/>
        <v>1513.7964999999999</v>
      </c>
      <c r="I1146" s="14">
        <f ca="1">IF(ROW()=2, Table1[[#This Row],[Netto loon]], INDIRECT(ADDRESS(ROW()-1,COLUMN(F:F))))</f>
        <v>17757.2035</v>
      </c>
      <c r="J1146" s="6">
        <f ca="1">IF(ROW()=2, 0, Table1[[#This Row],[Belastbaar loon]]-INDIRECT(ADDRESS(ROW()-1,COLUMN(A:A))))</f>
        <v>10</v>
      </c>
      <c r="K1146" s="6">
        <f ca="1">Table1[[#This Row],[Netto loon]]-Table1[[#This Row],[Netto vorige schijf]]</f>
        <v>9.1461999999992258</v>
      </c>
      <c r="L1146" s="2">
        <f ca="1">(Table1[[#This Row],[Bruto tov vorige schijf]]-Table1[[#This Row],[Netto tov vorige schijf]])/MAX(Table1[[#This Row],[Bruto tov vorige schijf]],1)</f>
        <v>8.5380000000077422E-2</v>
      </c>
    </row>
    <row r="1147" spans="1:12" x14ac:dyDescent="0.25">
      <c r="A1147" s="14">
        <v>19291</v>
      </c>
      <c r="B1147" s="6">
        <f>LoonHeffing2020(Table1[[#This Row],[Belastbaar loon]])</f>
        <v>7205.1885000000002</v>
      </c>
      <c r="C1147" s="6">
        <f>AlgemeneHeffingsKorting2020(Table1[[#This Row],[Belastbaar loon]])</f>
        <v>2711</v>
      </c>
      <c r="D1147" s="14">
        <f>ArbeidsKorting2020(Table1[[#This Row],[Belastbaar loon]])</f>
        <v>2978.6844000000001</v>
      </c>
      <c r="E1147" s="14">
        <f>MAX(Table1[[#This Row],[Loonheffing]]-Table1[[#This Row],[Algemene Heffingskorting]]-Table1[[#This Row],[Arbeidskorting]],0)</f>
        <v>1515.5041000000001</v>
      </c>
      <c r="F1147" s="6">
        <f>Table1[[#This Row],[Belastbaar loon]]-Table1[[#This Row],[Belasting]]</f>
        <v>17775.495900000002</v>
      </c>
      <c r="G1147" s="2">
        <f>(Table1[[#This Row],[Belastbaar loon]]-Table1[[#This Row],[Netto loon]])/Table1[[#This Row],[Belastbaar loon]]</f>
        <v>7.856016277020364E-2</v>
      </c>
      <c r="H1147" s="14">
        <f t="shared" ca="1" si="12"/>
        <v>1514.6502999999998</v>
      </c>
      <c r="I1147" s="14">
        <f ca="1">IF(ROW()=2, Table1[[#This Row],[Netto loon]], INDIRECT(ADDRESS(ROW()-1,COLUMN(F:F))))</f>
        <v>17766.349699999999</v>
      </c>
      <c r="J1147" s="6">
        <f ca="1">IF(ROW()=2, 0, Table1[[#This Row],[Belastbaar loon]]-INDIRECT(ADDRESS(ROW()-1,COLUMN(A:A))))</f>
        <v>10</v>
      </c>
      <c r="K1147" s="6">
        <f ca="1">Table1[[#This Row],[Netto loon]]-Table1[[#This Row],[Netto vorige schijf]]</f>
        <v>9.1462000000028638</v>
      </c>
      <c r="L1147" s="2">
        <f ca="1">(Table1[[#This Row],[Bruto tov vorige schijf]]-Table1[[#This Row],[Netto tov vorige schijf]])/MAX(Table1[[#This Row],[Bruto tov vorige schijf]],1)</f>
        <v>8.5379999999713616E-2</v>
      </c>
    </row>
    <row r="1148" spans="1:12" x14ac:dyDescent="0.25">
      <c r="A1148" s="14">
        <v>19301</v>
      </c>
      <c r="B1148" s="6">
        <f>LoonHeffing2020(Table1[[#This Row],[Belastbaar loon]])</f>
        <v>7208.9234999999999</v>
      </c>
      <c r="C1148" s="6">
        <f>AlgemeneHeffingsKorting2020(Table1[[#This Row],[Belastbaar loon]])</f>
        <v>2711</v>
      </c>
      <c r="D1148" s="14">
        <f>ArbeidsKorting2020(Table1[[#This Row],[Belastbaar loon]])</f>
        <v>2981.5655999999999</v>
      </c>
      <c r="E1148" s="14">
        <f>MAX(Table1[[#This Row],[Loonheffing]]-Table1[[#This Row],[Algemene Heffingskorting]]-Table1[[#This Row],[Arbeidskorting]],0)</f>
        <v>1516.3579</v>
      </c>
      <c r="F1148" s="6">
        <f>Table1[[#This Row],[Belastbaar loon]]-Table1[[#This Row],[Belasting]]</f>
        <v>17784.642100000001</v>
      </c>
      <c r="G1148" s="2">
        <f>(Table1[[#This Row],[Belastbaar loon]]-Table1[[#This Row],[Netto loon]])/Table1[[#This Row],[Belastbaar loon]]</f>
        <v>7.8563696181544948E-2</v>
      </c>
      <c r="H1148" s="14">
        <f t="shared" ca="1" si="12"/>
        <v>1515.5041000000001</v>
      </c>
      <c r="I1148" s="14">
        <f ca="1">IF(ROW()=2, Table1[[#This Row],[Netto loon]], INDIRECT(ADDRESS(ROW()-1,COLUMN(F:F))))</f>
        <v>17775.495900000002</v>
      </c>
      <c r="J1148" s="6">
        <f ca="1">IF(ROW()=2, 0, Table1[[#This Row],[Belastbaar loon]]-INDIRECT(ADDRESS(ROW()-1,COLUMN(A:A))))</f>
        <v>10</v>
      </c>
      <c r="K1148" s="6">
        <f ca="1">Table1[[#This Row],[Netto loon]]-Table1[[#This Row],[Netto vorige schijf]]</f>
        <v>9.1461999999992258</v>
      </c>
      <c r="L1148" s="2">
        <f ca="1">(Table1[[#This Row],[Bruto tov vorige schijf]]-Table1[[#This Row],[Netto tov vorige schijf]])/MAX(Table1[[#This Row],[Bruto tov vorige schijf]],1)</f>
        <v>8.5380000000077422E-2</v>
      </c>
    </row>
    <row r="1149" spans="1:12" x14ac:dyDescent="0.25">
      <c r="A1149" s="14">
        <v>19311</v>
      </c>
      <c r="B1149" s="6">
        <f>LoonHeffing2020(Table1[[#This Row],[Belastbaar loon]])</f>
        <v>7212.6584999999995</v>
      </c>
      <c r="C1149" s="6">
        <f>AlgemeneHeffingsKorting2020(Table1[[#This Row],[Belastbaar loon]])</f>
        <v>2711</v>
      </c>
      <c r="D1149" s="14">
        <f>ArbeidsKorting2020(Table1[[#This Row],[Belastbaar loon]])</f>
        <v>2984.4467999999997</v>
      </c>
      <c r="E1149" s="14">
        <f>MAX(Table1[[#This Row],[Loonheffing]]-Table1[[#This Row],[Algemene Heffingskorting]]-Table1[[#This Row],[Arbeidskorting]],0)</f>
        <v>1517.2116999999998</v>
      </c>
      <c r="F1149" s="6">
        <f>Table1[[#This Row],[Belastbaar loon]]-Table1[[#This Row],[Belasting]]</f>
        <v>17793.7883</v>
      </c>
      <c r="G1149" s="2">
        <f>(Table1[[#This Row],[Belastbaar loon]]-Table1[[#This Row],[Netto loon]])/Table1[[#This Row],[Belastbaar loon]]</f>
        <v>7.8567225933405829E-2</v>
      </c>
      <c r="H1149" s="14">
        <f t="shared" ca="1" si="12"/>
        <v>1516.3579</v>
      </c>
      <c r="I1149" s="14">
        <f ca="1">IF(ROW()=2, Table1[[#This Row],[Netto loon]], INDIRECT(ADDRESS(ROW()-1,COLUMN(F:F))))</f>
        <v>17784.642100000001</v>
      </c>
      <c r="J1149" s="6">
        <f ca="1">IF(ROW()=2, 0, Table1[[#This Row],[Belastbaar loon]]-INDIRECT(ADDRESS(ROW()-1,COLUMN(A:A))))</f>
        <v>10</v>
      </c>
      <c r="K1149" s="6">
        <f ca="1">Table1[[#This Row],[Netto loon]]-Table1[[#This Row],[Netto vorige schijf]]</f>
        <v>9.1461999999992258</v>
      </c>
      <c r="L1149" s="2">
        <f ca="1">(Table1[[#This Row],[Bruto tov vorige schijf]]-Table1[[#This Row],[Netto tov vorige schijf]])/MAX(Table1[[#This Row],[Bruto tov vorige schijf]],1)</f>
        <v>8.5380000000077422E-2</v>
      </c>
    </row>
    <row r="1150" spans="1:12" x14ac:dyDescent="0.25">
      <c r="A1150" s="14">
        <v>19321</v>
      </c>
      <c r="B1150" s="6">
        <f>LoonHeffing2020(Table1[[#This Row],[Belastbaar loon]])</f>
        <v>7216.3935000000001</v>
      </c>
      <c r="C1150" s="6">
        <f>AlgemeneHeffingsKorting2020(Table1[[#This Row],[Belastbaar loon]])</f>
        <v>2711</v>
      </c>
      <c r="D1150" s="14">
        <f>ArbeidsKorting2020(Table1[[#This Row],[Belastbaar loon]])</f>
        <v>2987.328</v>
      </c>
      <c r="E1150" s="14">
        <f>MAX(Table1[[#This Row],[Loonheffing]]-Table1[[#This Row],[Algemene Heffingskorting]]-Table1[[#This Row],[Arbeidskorting]],0)</f>
        <v>1518.0655000000002</v>
      </c>
      <c r="F1150" s="6">
        <f>Table1[[#This Row],[Belastbaar loon]]-Table1[[#This Row],[Belasting]]</f>
        <v>17802.934499999999</v>
      </c>
      <c r="G1150" s="2">
        <f>(Table1[[#This Row],[Belastbaar loon]]-Table1[[#This Row],[Netto loon]])/Table1[[#This Row],[Belastbaar loon]]</f>
        <v>7.8570752031468377E-2</v>
      </c>
      <c r="H1150" s="14">
        <f t="shared" ca="1" si="12"/>
        <v>1517.2116999999998</v>
      </c>
      <c r="I1150" s="14">
        <f ca="1">IF(ROW()=2, Table1[[#This Row],[Netto loon]], INDIRECT(ADDRESS(ROW()-1,COLUMN(F:F))))</f>
        <v>17793.7883</v>
      </c>
      <c r="J1150" s="6">
        <f ca="1">IF(ROW()=2, 0, Table1[[#This Row],[Belastbaar loon]]-INDIRECT(ADDRESS(ROW()-1,COLUMN(A:A))))</f>
        <v>10</v>
      </c>
      <c r="K1150" s="6">
        <f ca="1">Table1[[#This Row],[Netto loon]]-Table1[[#This Row],[Netto vorige schijf]]</f>
        <v>9.1461999999992258</v>
      </c>
      <c r="L1150" s="2">
        <f ca="1">(Table1[[#This Row],[Bruto tov vorige schijf]]-Table1[[#This Row],[Netto tov vorige schijf]])/MAX(Table1[[#This Row],[Bruto tov vorige schijf]],1)</f>
        <v>8.5380000000077422E-2</v>
      </c>
    </row>
    <row r="1151" spans="1:12" x14ac:dyDescent="0.25">
      <c r="A1151" s="14">
        <v>19331</v>
      </c>
      <c r="B1151" s="6">
        <f>LoonHeffing2020(Table1[[#This Row],[Belastbaar loon]])</f>
        <v>7220.1284999999998</v>
      </c>
      <c r="C1151" s="6">
        <f>AlgemeneHeffingsKorting2020(Table1[[#This Row],[Belastbaar loon]])</f>
        <v>2711</v>
      </c>
      <c r="D1151" s="14">
        <f>ArbeidsKorting2020(Table1[[#This Row],[Belastbaar loon]])</f>
        <v>2990.2091999999998</v>
      </c>
      <c r="E1151" s="14">
        <f>MAX(Table1[[#This Row],[Loonheffing]]-Table1[[#This Row],[Algemene Heffingskorting]]-Table1[[#This Row],[Arbeidskorting]],0)</f>
        <v>1518.9193</v>
      </c>
      <c r="F1151" s="6">
        <f>Table1[[#This Row],[Belastbaar loon]]-Table1[[#This Row],[Belasting]]</f>
        <v>17812.080699999999</v>
      </c>
      <c r="G1151" s="2">
        <f>(Table1[[#This Row],[Belastbaar loon]]-Table1[[#This Row],[Netto loon]])/Table1[[#This Row],[Belastbaar loon]]</f>
        <v>7.8574274481403E-2</v>
      </c>
      <c r="H1151" s="14">
        <f t="shared" ca="1" si="12"/>
        <v>1518.0655000000002</v>
      </c>
      <c r="I1151" s="14">
        <f ca="1">IF(ROW()=2, Table1[[#This Row],[Netto loon]], INDIRECT(ADDRESS(ROW()-1,COLUMN(F:F))))</f>
        <v>17802.934499999999</v>
      </c>
      <c r="J1151" s="6">
        <f ca="1">IF(ROW()=2, 0, Table1[[#This Row],[Belastbaar loon]]-INDIRECT(ADDRESS(ROW()-1,COLUMN(A:A))))</f>
        <v>10</v>
      </c>
      <c r="K1151" s="6">
        <f ca="1">Table1[[#This Row],[Netto loon]]-Table1[[#This Row],[Netto vorige schijf]]</f>
        <v>9.1461999999992258</v>
      </c>
      <c r="L1151" s="2">
        <f ca="1">(Table1[[#This Row],[Bruto tov vorige schijf]]-Table1[[#This Row],[Netto tov vorige schijf]])/MAX(Table1[[#This Row],[Bruto tov vorige schijf]],1)</f>
        <v>8.5380000000077422E-2</v>
      </c>
    </row>
    <row r="1152" spans="1:12" x14ac:dyDescent="0.25">
      <c r="A1152" s="14">
        <v>19341</v>
      </c>
      <c r="B1152" s="6">
        <f>LoonHeffing2020(Table1[[#This Row],[Belastbaar loon]])</f>
        <v>7223.8635000000004</v>
      </c>
      <c r="C1152" s="6">
        <f>AlgemeneHeffingsKorting2020(Table1[[#This Row],[Belastbaar loon]])</f>
        <v>2711</v>
      </c>
      <c r="D1152" s="14">
        <f>ArbeidsKorting2020(Table1[[#This Row],[Belastbaar loon]])</f>
        <v>2993.0904</v>
      </c>
      <c r="E1152" s="14">
        <f>MAX(Table1[[#This Row],[Loonheffing]]-Table1[[#This Row],[Algemene Heffingskorting]]-Table1[[#This Row],[Arbeidskorting]],0)</f>
        <v>1519.7731000000003</v>
      </c>
      <c r="F1152" s="6">
        <f>Table1[[#This Row],[Belastbaar loon]]-Table1[[#This Row],[Belasting]]</f>
        <v>17821.226900000001</v>
      </c>
      <c r="G1152" s="2">
        <f>(Table1[[#This Row],[Belastbaar loon]]-Table1[[#This Row],[Netto loon]])/Table1[[#This Row],[Belastbaar loon]]</f>
        <v>7.8577793288868131E-2</v>
      </c>
      <c r="H1152" s="14">
        <f t="shared" ca="1" si="12"/>
        <v>1518.9193</v>
      </c>
      <c r="I1152" s="14">
        <f ca="1">IF(ROW()=2, Table1[[#This Row],[Netto loon]], INDIRECT(ADDRESS(ROW()-1,COLUMN(F:F))))</f>
        <v>17812.080699999999</v>
      </c>
      <c r="J1152" s="6">
        <f ca="1">IF(ROW()=2, 0, Table1[[#This Row],[Belastbaar loon]]-INDIRECT(ADDRESS(ROW()-1,COLUMN(A:A))))</f>
        <v>10</v>
      </c>
      <c r="K1152" s="6">
        <f ca="1">Table1[[#This Row],[Netto loon]]-Table1[[#This Row],[Netto vorige schijf]]</f>
        <v>9.1462000000028638</v>
      </c>
      <c r="L1152" s="2">
        <f ca="1">(Table1[[#This Row],[Bruto tov vorige schijf]]-Table1[[#This Row],[Netto tov vorige schijf]])/MAX(Table1[[#This Row],[Bruto tov vorige schijf]],1)</f>
        <v>8.5379999999713616E-2</v>
      </c>
    </row>
    <row r="1153" spans="1:12" x14ac:dyDescent="0.25">
      <c r="A1153" s="14">
        <v>19351</v>
      </c>
      <c r="B1153" s="6">
        <f>LoonHeffing2020(Table1[[#This Row],[Belastbaar loon]])</f>
        <v>7227.5985000000001</v>
      </c>
      <c r="C1153" s="6">
        <f>AlgemeneHeffingsKorting2020(Table1[[#This Row],[Belastbaar loon]])</f>
        <v>2711</v>
      </c>
      <c r="D1153" s="14">
        <f>ArbeidsKorting2020(Table1[[#This Row],[Belastbaar loon]])</f>
        <v>2995.9715999999999</v>
      </c>
      <c r="E1153" s="14">
        <f>MAX(Table1[[#This Row],[Loonheffing]]-Table1[[#This Row],[Algemene Heffingskorting]]-Table1[[#This Row],[Arbeidskorting]],0)</f>
        <v>1520.6269000000002</v>
      </c>
      <c r="F1153" s="6">
        <f>Table1[[#This Row],[Belastbaar loon]]-Table1[[#This Row],[Belasting]]</f>
        <v>17830.373100000001</v>
      </c>
      <c r="G1153" s="2">
        <f>(Table1[[#This Row],[Belastbaar loon]]-Table1[[#This Row],[Netto loon]])/Table1[[#This Row],[Belastbaar loon]]</f>
        <v>7.8581308459511098E-2</v>
      </c>
      <c r="H1153" s="14">
        <f t="shared" ca="1" si="12"/>
        <v>1519.7731000000003</v>
      </c>
      <c r="I1153" s="14">
        <f ca="1">IF(ROW()=2, Table1[[#This Row],[Netto loon]], INDIRECT(ADDRESS(ROW()-1,COLUMN(F:F))))</f>
        <v>17821.226900000001</v>
      </c>
      <c r="J1153" s="6">
        <f ca="1">IF(ROW()=2, 0, Table1[[#This Row],[Belastbaar loon]]-INDIRECT(ADDRESS(ROW()-1,COLUMN(A:A))))</f>
        <v>10</v>
      </c>
      <c r="K1153" s="6">
        <f ca="1">Table1[[#This Row],[Netto loon]]-Table1[[#This Row],[Netto vorige schijf]]</f>
        <v>9.1461999999992258</v>
      </c>
      <c r="L1153" s="2">
        <f ca="1">(Table1[[#This Row],[Bruto tov vorige schijf]]-Table1[[#This Row],[Netto tov vorige schijf]])/MAX(Table1[[#This Row],[Bruto tov vorige schijf]],1)</f>
        <v>8.5380000000077422E-2</v>
      </c>
    </row>
    <row r="1154" spans="1:12" x14ac:dyDescent="0.25">
      <c r="A1154" s="14">
        <v>19361</v>
      </c>
      <c r="B1154" s="6">
        <f>LoonHeffing2020(Table1[[#This Row],[Belastbaar loon]])</f>
        <v>7231.3334999999997</v>
      </c>
      <c r="C1154" s="6">
        <f>AlgemeneHeffingsKorting2020(Table1[[#This Row],[Belastbaar loon]])</f>
        <v>2711</v>
      </c>
      <c r="D1154" s="14">
        <f>ArbeidsKorting2020(Table1[[#This Row],[Belastbaar loon]])</f>
        <v>2998.8527999999997</v>
      </c>
      <c r="E1154" s="14">
        <f>MAX(Table1[[#This Row],[Loonheffing]]-Table1[[#This Row],[Algemene Heffingskorting]]-Table1[[#This Row],[Arbeidskorting]],0)</f>
        <v>1521.4807000000001</v>
      </c>
      <c r="F1154" s="6">
        <f>Table1[[#This Row],[Belastbaar loon]]-Table1[[#This Row],[Belasting]]</f>
        <v>17839.5193</v>
      </c>
      <c r="G1154" s="2">
        <f>(Table1[[#This Row],[Belastbaar loon]]-Table1[[#This Row],[Netto loon]])/Table1[[#This Row],[Belastbaar loon]]</f>
        <v>7.8584819998966993E-2</v>
      </c>
      <c r="H1154" s="14">
        <f t="shared" ca="1" si="12"/>
        <v>1520.6269000000002</v>
      </c>
      <c r="I1154" s="14">
        <f ca="1">IF(ROW()=2, Table1[[#This Row],[Netto loon]], INDIRECT(ADDRESS(ROW()-1,COLUMN(F:F))))</f>
        <v>17830.373100000001</v>
      </c>
      <c r="J1154" s="6">
        <f ca="1">IF(ROW()=2, 0, Table1[[#This Row],[Belastbaar loon]]-INDIRECT(ADDRESS(ROW()-1,COLUMN(A:A))))</f>
        <v>10</v>
      </c>
      <c r="K1154" s="6">
        <f ca="1">Table1[[#This Row],[Netto loon]]-Table1[[#This Row],[Netto vorige schijf]]</f>
        <v>9.1461999999992258</v>
      </c>
      <c r="L1154" s="2">
        <f ca="1">(Table1[[#This Row],[Bruto tov vorige schijf]]-Table1[[#This Row],[Netto tov vorige schijf]])/MAX(Table1[[#This Row],[Bruto tov vorige schijf]],1)</f>
        <v>8.5380000000077422E-2</v>
      </c>
    </row>
    <row r="1155" spans="1:12" x14ac:dyDescent="0.25">
      <c r="A1155" s="14">
        <v>19371</v>
      </c>
      <c r="B1155" s="6">
        <f>LoonHeffing2020(Table1[[#This Row],[Belastbaar loon]])</f>
        <v>7235.0685000000003</v>
      </c>
      <c r="C1155" s="6">
        <f>AlgemeneHeffingsKorting2020(Table1[[#This Row],[Belastbaar loon]])</f>
        <v>2711</v>
      </c>
      <c r="D1155" s="14">
        <f>ArbeidsKorting2020(Table1[[#This Row],[Belastbaar loon]])</f>
        <v>3001.7339999999999</v>
      </c>
      <c r="E1155" s="14">
        <f>MAX(Table1[[#This Row],[Loonheffing]]-Table1[[#This Row],[Algemene Heffingskorting]]-Table1[[#This Row],[Arbeidskorting]],0)</f>
        <v>1522.3345000000004</v>
      </c>
      <c r="F1155" s="6">
        <f>Table1[[#This Row],[Belastbaar loon]]-Table1[[#This Row],[Belasting]]</f>
        <v>17848.665499999999</v>
      </c>
      <c r="G1155" s="2">
        <f>(Table1[[#This Row],[Belastbaar loon]]-Table1[[#This Row],[Netto loon]])/Table1[[#This Row],[Belastbaar loon]]</f>
        <v>7.8588327912859468E-2</v>
      </c>
      <c r="H1155" s="14">
        <f t="shared" ca="1" si="12"/>
        <v>1521.4807000000001</v>
      </c>
      <c r="I1155" s="14">
        <f ca="1">IF(ROW()=2, Table1[[#This Row],[Netto loon]], INDIRECT(ADDRESS(ROW()-1,COLUMN(F:F))))</f>
        <v>17839.5193</v>
      </c>
      <c r="J1155" s="6">
        <f ca="1">IF(ROW()=2, 0, Table1[[#This Row],[Belastbaar loon]]-INDIRECT(ADDRESS(ROW()-1,COLUMN(A:A))))</f>
        <v>10</v>
      </c>
      <c r="K1155" s="6">
        <f ca="1">Table1[[#This Row],[Netto loon]]-Table1[[#This Row],[Netto vorige schijf]]</f>
        <v>9.1461999999992258</v>
      </c>
      <c r="L1155" s="2">
        <f ca="1">(Table1[[#This Row],[Bruto tov vorige schijf]]-Table1[[#This Row],[Netto tov vorige schijf]])/MAX(Table1[[#This Row],[Bruto tov vorige schijf]],1)</f>
        <v>8.5380000000077422E-2</v>
      </c>
    </row>
    <row r="1156" spans="1:12" x14ac:dyDescent="0.25">
      <c r="A1156" s="14">
        <v>19381</v>
      </c>
      <c r="B1156" s="6">
        <f>LoonHeffing2020(Table1[[#This Row],[Belastbaar loon]])</f>
        <v>7238.8035</v>
      </c>
      <c r="C1156" s="6">
        <f>AlgemeneHeffingsKorting2020(Table1[[#This Row],[Belastbaar loon]])</f>
        <v>2711</v>
      </c>
      <c r="D1156" s="14">
        <f>ArbeidsKorting2020(Table1[[#This Row],[Belastbaar loon]])</f>
        <v>3004.6151999999997</v>
      </c>
      <c r="E1156" s="14">
        <f>MAX(Table1[[#This Row],[Loonheffing]]-Table1[[#This Row],[Algemene Heffingskorting]]-Table1[[#This Row],[Arbeidskorting]],0)</f>
        <v>1523.1883000000003</v>
      </c>
      <c r="F1156" s="6">
        <f>Table1[[#This Row],[Belastbaar loon]]-Table1[[#This Row],[Belasting]]</f>
        <v>17857.811699999998</v>
      </c>
      <c r="G1156" s="2">
        <f>(Table1[[#This Row],[Belastbaar loon]]-Table1[[#This Row],[Netto loon]])/Table1[[#This Row],[Belastbaar loon]]</f>
        <v>7.8591832206800563E-2</v>
      </c>
      <c r="H1156" s="14">
        <f t="shared" ca="1" si="12"/>
        <v>1522.3345000000004</v>
      </c>
      <c r="I1156" s="14">
        <f ca="1">IF(ROW()=2, Table1[[#This Row],[Netto loon]], INDIRECT(ADDRESS(ROW()-1,COLUMN(F:F))))</f>
        <v>17848.665499999999</v>
      </c>
      <c r="J1156" s="6">
        <f ca="1">IF(ROW()=2, 0, Table1[[#This Row],[Belastbaar loon]]-INDIRECT(ADDRESS(ROW()-1,COLUMN(A:A))))</f>
        <v>10</v>
      </c>
      <c r="K1156" s="6">
        <f ca="1">Table1[[#This Row],[Netto loon]]-Table1[[#This Row],[Netto vorige schijf]]</f>
        <v>9.1461999999992258</v>
      </c>
      <c r="L1156" s="2">
        <f ca="1">(Table1[[#This Row],[Bruto tov vorige schijf]]-Table1[[#This Row],[Netto tov vorige schijf]])/MAX(Table1[[#This Row],[Bruto tov vorige schijf]],1)</f>
        <v>8.5380000000077422E-2</v>
      </c>
    </row>
    <row r="1157" spans="1:12" x14ac:dyDescent="0.25">
      <c r="A1157" s="14">
        <v>19391</v>
      </c>
      <c r="B1157" s="6">
        <f>LoonHeffing2020(Table1[[#This Row],[Belastbaar loon]])</f>
        <v>7242.5384999999997</v>
      </c>
      <c r="C1157" s="6">
        <f>AlgemeneHeffingsKorting2020(Table1[[#This Row],[Belastbaar loon]])</f>
        <v>2711</v>
      </c>
      <c r="D1157" s="14">
        <f>ArbeidsKorting2020(Table1[[#This Row],[Belastbaar loon]])</f>
        <v>3007.4964</v>
      </c>
      <c r="E1157" s="14">
        <f>MAX(Table1[[#This Row],[Loonheffing]]-Table1[[#This Row],[Algemene Heffingskorting]]-Table1[[#This Row],[Arbeidskorting]],0)</f>
        <v>1524.0420999999997</v>
      </c>
      <c r="F1157" s="6">
        <f>Table1[[#This Row],[Belastbaar loon]]-Table1[[#This Row],[Belasting]]</f>
        <v>17866.957900000001</v>
      </c>
      <c r="G1157" s="2">
        <f>(Table1[[#This Row],[Belastbaar loon]]-Table1[[#This Row],[Netto loon]])/Table1[[#This Row],[Belastbaar loon]]</f>
        <v>7.8595332886390534E-2</v>
      </c>
      <c r="H1157" s="14">
        <f t="shared" ca="1" si="12"/>
        <v>1523.1883000000003</v>
      </c>
      <c r="I1157" s="14">
        <f ca="1">IF(ROW()=2, Table1[[#This Row],[Netto loon]], INDIRECT(ADDRESS(ROW()-1,COLUMN(F:F))))</f>
        <v>17857.811699999998</v>
      </c>
      <c r="J1157" s="6">
        <f ca="1">IF(ROW()=2, 0, Table1[[#This Row],[Belastbaar loon]]-INDIRECT(ADDRESS(ROW()-1,COLUMN(A:A))))</f>
        <v>10</v>
      </c>
      <c r="K1157" s="6">
        <f ca="1">Table1[[#This Row],[Netto loon]]-Table1[[#This Row],[Netto vorige schijf]]</f>
        <v>9.1462000000028638</v>
      </c>
      <c r="L1157" s="2">
        <f ca="1">(Table1[[#This Row],[Bruto tov vorige schijf]]-Table1[[#This Row],[Netto tov vorige schijf]])/MAX(Table1[[#This Row],[Bruto tov vorige schijf]],1)</f>
        <v>8.5379999999713616E-2</v>
      </c>
    </row>
    <row r="1158" spans="1:12" x14ac:dyDescent="0.25">
      <c r="A1158" s="14">
        <v>19401</v>
      </c>
      <c r="B1158" s="6">
        <f>LoonHeffing2020(Table1[[#This Row],[Belastbaar loon]])</f>
        <v>7246.2735000000002</v>
      </c>
      <c r="C1158" s="6">
        <f>AlgemeneHeffingsKorting2020(Table1[[#This Row],[Belastbaar loon]])</f>
        <v>2711</v>
      </c>
      <c r="D1158" s="14">
        <f>ArbeidsKorting2020(Table1[[#This Row],[Belastbaar loon]])</f>
        <v>3010.3775999999998</v>
      </c>
      <c r="E1158" s="14">
        <f>MAX(Table1[[#This Row],[Loonheffing]]-Table1[[#This Row],[Algemene Heffingskorting]]-Table1[[#This Row],[Arbeidskorting]],0)</f>
        <v>1524.8959000000004</v>
      </c>
      <c r="F1158" s="6">
        <f>Table1[[#This Row],[Belastbaar loon]]-Table1[[#This Row],[Belasting]]</f>
        <v>17876.1041</v>
      </c>
      <c r="G1158" s="2">
        <f>(Table1[[#This Row],[Belastbaar loon]]-Table1[[#This Row],[Netto loon]])/Table1[[#This Row],[Belastbaar loon]]</f>
        <v>7.8598829957218674E-2</v>
      </c>
      <c r="H1158" s="14">
        <f t="shared" ca="1" si="12"/>
        <v>1524.0420999999997</v>
      </c>
      <c r="I1158" s="14">
        <f ca="1">IF(ROW()=2, Table1[[#This Row],[Netto loon]], INDIRECT(ADDRESS(ROW()-1,COLUMN(F:F))))</f>
        <v>17866.957900000001</v>
      </c>
      <c r="J1158" s="6">
        <f ca="1">IF(ROW()=2, 0, Table1[[#This Row],[Belastbaar loon]]-INDIRECT(ADDRESS(ROW()-1,COLUMN(A:A))))</f>
        <v>10</v>
      </c>
      <c r="K1158" s="6">
        <f ca="1">Table1[[#This Row],[Netto loon]]-Table1[[#This Row],[Netto vorige schijf]]</f>
        <v>9.1461999999992258</v>
      </c>
      <c r="L1158" s="2">
        <f ca="1">(Table1[[#This Row],[Bruto tov vorige schijf]]-Table1[[#This Row],[Netto tov vorige schijf]])/MAX(Table1[[#This Row],[Bruto tov vorige schijf]],1)</f>
        <v>8.5380000000077422E-2</v>
      </c>
    </row>
    <row r="1159" spans="1:12" x14ac:dyDescent="0.25">
      <c r="A1159" s="14">
        <v>19411</v>
      </c>
      <c r="B1159" s="6">
        <f>LoonHeffing2020(Table1[[#This Row],[Belastbaar loon]])</f>
        <v>7250.0084999999999</v>
      </c>
      <c r="C1159" s="6">
        <f>AlgemeneHeffingsKorting2020(Table1[[#This Row],[Belastbaar loon]])</f>
        <v>2711</v>
      </c>
      <c r="D1159" s="14">
        <f>ArbeidsKorting2020(Table1[[#This Row],[Belastbaar loon]])</f>
        <v>3013.2588000000001</v>
      </c>
      <c r="E1159" s="14">
        <f>MAX(Table1[[#This Row],[Loonheffing]]-Table1[[#This Row],[Algemene Heffingskorting]]-Table1[[#This Row],[Arbeidskorting]],0)</f>
        <v>1525.7496999999998</v>
      </c>
      <c r="F1159" s="6">
        <f>Table1[[#This Row],[Belastbaar loon]]-Table1[[#This Row],[Belasting]]</f>
        <v>17885.2503</v>
      </c>
      <c r="G1159" s="2">
        <f>(Table1[[#This Row],[Belastbaar loon]]-Table1[[#This Row],[Netto loon]])/Table1[[#This Row],[Belastbaar loon]]</f>
        <v>7.8602323424862203E-2</v>
      </c>
      <c r="H1159" s="14">
        <f t="shared" ca="1" si="12"/>
        <v>1524.8959000000004</v>
      </c>
      <c r="I1159" s="14">
        <f ca="1">IF(ROW()=2, Table1[[#This Row],[Netto loon]], INDIRECT(ADDRESS(ROW()-1,COLUMN(F:F))))</f>
        <v>17876.1041</v>
      </c>
      <c r="J1159" s="6">
        <f ca="1">IF(ROW()=2, 0, Table1[[#This Row],[Belastbaar loon]]-INDIRECT(ADDRESS(ROW()-1,COLUMN(A:A))))</f>
        <v>10</v>
      </c>
      <c r="K1159" s="6">
        <f ca="1">Table1[[#This Row],[Netto loon]]-Table1[[#This Row],[Netto vorige schijf]]</f>
        <v>9.1461999999992258</v>
      </c>
      <c r="L1159" s="2">
        <f ca="1">(Table1[[#This Row],[Bruto tov vorige schijf]]-Table1[[#This Row],[Netto tov vorige schijf]])/MAX(Table1[[#This Row],[Bruto tov vorige schijf]],1)</f>
        <v>8.5380000000077422E-2</v>
      </c>
    </row>
    <row r="1160" spans="1:12" x14ac:dyDescent="0.25">
      <c r="A1160" s="14">
        <v>19421</v>
      </c>
      <c r="B1160" s="6">
        <f>LoonHeffing2020(Table1[[#This Row],[Belastbaar loon]])</f>
        <v>7253.7434999999996</v>
      </c>
      <c r="C1160" s="6">
        <f>AlgemeneHeffingsKorting2020(Table1[[#This Row],[Belastbaar loon]])</f>
        <v>2711</v>
      </c>
      <c r="D1160" s="14">
        <f>ArbeidsKorting2020(Table1[[#This Row],[Belastbaar loon]])</f>
        <v>3016.14</v>
      </c>
      <c r="E1160" s="14">
        <f>MAX(Table1[[#This Row],[Loonheffing]]-Table1[[#This Row],[Algemene Heffingskorting]]-Table1[[#This Row],[Arbeidskorting]],0)</f>
        <v>1526.6034999999997</v>
      </c>
      <c r="F1160" s="6">
        <f>Table1[[#This Row],[Belastbaar loon]]-Table1[[#This Row],[Belasting]]</f>
        <v>17894.396499999999</v>
      </c>
      <c r="G1160" s="2">
        <f>(Table1[[#This Row],[Belastbaar loon]]-Table1[[#This Row],[Netto loon]])/Table1[[#This Row],[Belastbaar loon]]</f>
        <v>7.8605813294887028E-2</v>
      </c>
      <c r="H1160" s="14">
        <f t="shared" ca="1" si="12"/>
        <v>1525.7496999999998</v>
      </c>
      <c r="I1160" s="14">
        <f ca="1">IF(ROW()=2, Table1[[#This Row],[Netto loon]], INDIRECT(ADDRESS(ROW()-1,COLUMN(F:F))))</f>
        <v>17885.2503</v>
      </c>
      <c r="J1160" s="6">
        <f ca="1">IF(ROW()=2, 0, Table1[[#This Row],[Belastbaar loon]]-INDIRECT(ADDRESS(ROW()-1,COLUMN(A:A))))</f>
        <v>10</v>
      </c>
      <c r="K1160" s="6">
        <f ca="1">Table1[[#This Row],[Netto loon]]-Table1[[#This Row],[Netto vorige schijf]]</f>
        <v>9.1461999999992258</v>
      </c>
      <c r="L1160" s="2">
        <f ca="1">(Table1[[#This Row],[Bruto tov vorige schijf]]-Table1[[#This Row],[Netto tov vorige schijf]])/MAX(Table1[[#This Row],[Bruto tov vorige schijf]],1)</f>
        <v>8.5380000000077422E-2</v>
      </c>
    </row>
    <row r="1161" spans="1:12" x14ac:dyDescent="0.25">
      <c r="A1161" s="14">
        <v>19431</v>
      </c>
      <c r="B1161" s="6">
        <f>LoonHeffing2020(Table1[[#This Row],[Belastbaar loon]])</f>
        <v>7257.4785000000002</v>
      </c>
      <c r="C1161" s="6">
        <f>AlgemeneHeffingsKorting2020(Table1[[#This Row],[Belastbaar loon]])</f>
        <v>2711</v>
      </c>
      <c r="D1161" s="14">
        <f>ArbeidsKorting2020(Table1[[#This Row],[Belastbaar loon]])</f>
        <v>3019.0211999999997</v>
      </c>
      <c r="E1161" s="14">
        <f>MAX(Table1[[#This Row],[Loonheffing]]-Table1[[#This Row],[Algemene Heffingskorting]]-Table1[[#This Row],[Arbeidskorting]],0)</f>
        <v>1527.4573000000005</v>
      </c>
      <c r="F1161" s="6">
        <f>Table1[[#This Row],[Belastbaar loon]]-Table1[[#This Row],[Belasting]]</f>
        <v>17903.542699999998</v>
      </c>
      <c r="G1161" s="2">
        <f>(Table1[[#This Row],[Belastbaar loon]]-Table1[[#This Row],[Netto loon]])/Table1[[#This Row],[Belastbaar loon]]</f>
        <v>7.860929957284761E-2</v>
      </c>
      <c r="H1161" s="14">
        <f t="shared" ca="1" si="12"/>
        <v>1526.6034999999997</v>
      </c>
      <c r="I1161" s="14">
        <f ca="1">IF(ROW()=2, Table1[[#This Row],[Netto loon]], INDIRECT(ADDRESS(ROW()-1,COLUMN(F:F))))</f>
        <v>17894.396499999999</v>
      </c>
      <c r="J1161" s="6">
        <f ca="1">IF(ROW()=2, 0, Table1[[#This Row],[Belastbaar loon]]-INDIRECT(ADDRESS(ROW()-1,COLUMN(A:A))))</f>
        <v>10</v>
      </c>
      <c r="K1161" s="6">
        <f ca="1">Table1[[#This Row],[Netto loon]]-Table1[[#This Row],[Netto vorige schijf]]</f>
        <v>9.1461999999992258</v>
      </c>
      <c r="L1161" s="2">
        <f ca="1">(Table1[[#This Row],[Bruto tov vorige schijf]]-Table1[[#This Row],[Netto tov vorige schijf]])/MAX(Table1[[#This Row],[Bruto tov vorige schijf]],1)</f>
        <v>8.5380000000077422E-2</v>
      </c>
    </row>
    <row r="1162" spans="1:12" x14ac:dyDescent="0.25">
      <c r="A1162" s="14">
        <v>19441</v>
      </c>
      <c r="B1162" s="6">
        <f>LoonHeffing2020(Table1[[#This Row],[Belastbaar loon]])</f>
        <v>7261.2134999999998</v>
      </c>
      <c r="C1162" s="6">
        <f>AlgemeneHeffingsKorting2020(Table1[[#This Row],[Belastbaar loon]])</f>
        <v>2711</v>
      </c>
      <c r="D1162" s="14">
        <f>ArbeidsKorting2020(Table1[[#This Row],[Belastbaar loon]])</f>
        <v>3021.9023999999999</v>
      </c>
      <c r="E1162" s="14">
        <f>MAX(Table1[[#This Row],[Loonheffing]]-Table1[[#This Row],[Algemene Heffingskorting]]-Table1[[#This Row],[Arbeidskorting]],0)</f>
        <v>1528.3110999999999</v>
      </c>
      <c r="F1162" s="6">
        <f>Table1[[#This Row],[Belastbaar loon]]-Table1[[#This Row],[Belasting]]</f>
        <v>17912.688900000001</v>
      </c>
      <c r="G1162" s="2">
        <f>(Table1[[#This Row],[Belastbaar loon]]-Table1[[#This Row],[Netto loon]])/Table1[[#This Row],[Belastbaar loon]]</f>
        <v>7.8612782264286765E-2</v>
      </c>
      <c r="H1162" s="14">
        <f t="shared" ca="1" si="12"/>
        <v>1527.4573000000005</v>
      </c>
      <c r="I1162" s="14">
        <f ca="1">IF(ROW()=2, Table1[[#This Row],[Netto loon]], INDIRECT(ADDRESS(ROW()-1,COLUMN(F:F))))</f>
        <v>17903.542699999998</v>
      </c>
      <c r="J1162" s="6">
        <f ca="1">IF(ROW()=2, 0, Table1[[#This Row],[Belastbaar loon]]-INDIRECT(ADDRESS(ROW()-1,COLUMN(A:A))))</f>
        <v>10</v>
      </c>
      <c r="K1162" s="6">
        <f ca="1">Table1[[#This Row],[Netto loon]]-Table1[[#This Row],[Netto vorige schijf]]</f>
        <v>9.1462000000028638</v>
      </c>
      <c r="L1162" s="2">
        <f ca="1">(Table1[[#This Row],[Bruto tov vorige schijf]]-Table1[[#This Row],[Netto tov vorige schijf]])/MAX(Table1[[#This Row],[Bruto tov vorige schijf]],1)</f>
        <v>8.5379999999713616E-2</v>
      </c>
    </row>
    <row r="1163" spans="1:12" x14ac:dyDescent="0.25">
      <c r="A1163" s="14">
        <v>19451</v>
      </c>
      <c r="B1163" s="6">
        <f>LoonHeffing2020(Table1[[#This Row],[Belastbaar loon]])</f>
        <v>7264.9485000000004</v>
      </c>
      <c r="C1163" s="6">
        <f>AlgemeneHeffingsKorting2020(Table1[[#This Row],[Belastbaar loon]])</f>
        <v>2711</v>
      </c>
      <c r="D1163" s="14">
        <f>ArbeidsKorting2020(Table1[[#This Row],[Belastbaar loon]])</f>
        <v>3024.7835999999998</v>
      </c>
      <c r="E1163" s="14">
        <f>MAX(Table1[[#This Row],[Loonheffing]]-Table1[[#This Row],[Algemene Heffingskorting]]-Table1[[#This Row],[Arbeidskorting]],0)</f>
        <v>1529.1649000000007</v>
      </c>
      <c r="F1163" s="6">
        <f>Table1[[#This Row],[Belastbaar loon]]-Table1[[#This Row],[Belasting]]</f>
        <v>17921.8351</v>
      </c>
      <c r="G1163" s="2">
        <f>(Table1[[#This Row],[Belastbaar loon]]-Table1[[#This Row],[Netto loon]])/Table1[[#This Row],[Belastbaar loon]]</f>
        <v>7.8616261374736499E-2</v>
      </c>
      <c r="H1163" s="14">
        <f t="shared" ca="1" si="12"/>
        <v>1528.3110999999999</v>
      </c>
      <c r="I1163" s="14">
        <f ca="1">IF(ROW()=2, Table1[[#This Row],[Netto loon]], INDIRECT(ADDRESS(ROW()-1,COLUMN(F:F))))</f>
        <v>17912.688900000001</v>
      </c>
      <c r="J1163" s="6">
        <f ca="1">IF(ROW()=2, 0, Table1[[#This Row],[Belastbaar loon]]-INDIRECT(ADDRESS(ROW()-1,COLUMN(A:A))))</f>
        <v>10</v>
      </c>
      <c r="K1163" s="6">
        <f ca="1">Table1[[#This Row],[Netto loon]]-Table1[[#This Row],[Netto vorige schijf]]</f>
        <v>9.1461999999992258</v>
      </c>
      <c r="L1163" s="2">
        <f ca="1">(Table1[[#This Row],[Bruto tov vorige schijf]]-Table1[[#This Row],[Netto tov vorige schijf]])/MAX(Table1[[#This Row],[Bruto tov vorige schijf]],1)</f>
        <v>8.5380000000077422E-2</v>
      </c>
    </row>
    <row r="1164" spans="1:12" x14ac:dyDescent="0.25">
      <c r="A1164" s="14">
        <v>19461</v>
      </c>
      <c r="B1164" s="6">
        <f>LoonHeffing2020(Table1[[#This Row],[Belastbaar loon]])</f>
        <v>7268.6835000000001</v>
      </c>
      <c r="C1164" s="6">
        <f>AlgemeneHeffingsKorting2020(Table1[[#This Row],[Belastbaar loon]])</f>
        <v>2711</v>
      </c>
      <c r="D1164" s="14">
        <f>ArbeidsKorting2020(Table1[[#This Row],[Belastbaar loon]])</f>
        <v>3027.6648</v>
      </c>
      <c r="E1164" s="14">
        <f>MAX(Table1[[#This Row],[Loonheffing]]-Table1[[#This Row],[Algemene Heffingskorting]]-Table1[[#This Row],[Arbeidskorting]],0)</f>
        <v>1530.0187000000001</v>
      </c>
      <c r="F1164" s="6">
        <f>Table1[[#This Row],[Belastbaar loon]]-Table1[[#This Row],[Belasting]]</f>
        <v>17930.981299999999</v>
      </c>
      <c r="G1164" s="2">
        <f>(Table1[[#This Row],[Belastbaar loon]]-Table1[[#This Row],[Netto loon]])/Table1[[#This Row],[Belastbaar loon]]</f>
        <v>7.8619736909716895E-2</v>
      </c>
      <c r="H1164" s="14">
        <f t="shared" ca="1" si="12"/>
        <v>1529.1649000000007</v>
      </c>
      <c r="I1164" s="14">
        <f ca="1">IF(ROW()=2, Table1[[#This Row],[Netto loon]], INDIRECT(ADDRESS(ROW()-1,COLUMN(F:F))))</f>
        <v>17921.8351</v>
      </c>
      <c r="J1164" s="6">
        <f ca="1">IF(ROW()=2, 0, Table1[[#This Row],[Belastbaar loon]]-INDIRECT(ADDRESS(ROW()-1,COLUMN(A:A))))</f>
        <v>10</v>
      </c>
      <c r="K1164" s="6">
        <f ca="1">Table1[[#This Row],[Netto loon]]-Table1[[#This Row],[Netto vorige schijf]]</f>
        <v>9.1461999999992258</v>
      </c>
      <c r="L1164" s="2">
        <f ca="1">(Table1[[#This Row],[Bruto tov vorige schijf]]-Table1[[#This Row],[Netto tov vorige schijf]])/MAX(Table1[[#This Row],[Bruto tov vorige schijf]],1)</f>
        <v>8.5380000000077422E-2</v>
      </c>
    </row>
    <row r="1165" spans="1:12" x14ac:dyDescent="0.25">
      <c r="A1165" s="14">
        <v>19471</v>
      </c>
      <c r="B1165" s="6">
        <f>LoonHeffing2020(Table1[[#This Row],[Belastbaar loon]])</f>
        <v>7272.4184999999998</v>
      </c>
      <c r="C1165" s="6">
        <f>AlgemeneHeffingsKorting2020(Table1[[#This Row],[Belastbaar loon]])</f>
        <v>2711</v>
      </c>
      <c r="D1165" s="14">
        <f>ArbeidsKorting2020(Table1[[#This Row],[Belastbaar loon]])</f>
        <v>3030.5459999999998</v>
      </c>
      <c r="E1165" s="14">
        <f>MAX(Table1[[#This Row],[Loonheffing]]-Table1[[#This Row],[Algemene Heffingskorting]]-Table1[[#This Row],[Arbeidskorting]],0)</f>
        <v>1530.8724999999999</v>
      </c>
      <c r="F1165" s="6">
        <f>Table1[[#This Row],[Belastbaar loon]]-Table1[[#This Row],[Belasting]]</f>
        <v>17940.127499999999</v>
      </c>
      <c r="G1165" s="2">
        <f>(Table1[[#This Row],[Belastbaar loon]]-Table1[[#This Row],[Netto loon]])/Table1[[#This Row],[Belastbaar loon]]</f>
        <v>7.8623208874736852E-2</v>
      </c>
      <c r="H1165" s="14">
        <f t="shared" ca="1" si="12"/>
        <v>1530.0187000000001</v>
      </c>
      <c r="I1165" s="14">
        <f ca="1">IF(ROW()=2, Table1[[#This Row],[Netto loon]], INDIRECT(ADDRESS(ROW()-1,COLUMN(F:F))))</f>
        <v>17930.981299999999</v>
      </c>
      <c r="J1165" s="6">
        <f ca="1">IF(ROW()=2, 0, Table1[[#This Row],[Belastbaar loon]]-INDIRECT(ADDRESS(ROW()-1,COLUMN(A:A))))</f>
        <v>10</v>
      </c>
      <c r="K1165" s="6">
        <f ca="1">Table1[[#This Row],[Netto loon]]-Table1[[#This Row],[Netto vorige schijf]]</f>
        <v>9.1461999999992258</v>
      </c>
      <c r="L1165" s="2">
        <f ca="1">(Table1[[#This Row],[Bruto tov vorige schijf]]-Table1[[#This Row],[Netto tov vorige schijf]])/MAX(Table1[[#This Row],[Bruto tov vorige schijf]],1)</f>
        <v>8.5380000000077422E-2</v>
      </c>
    </row>
    <row r="1166" spans="1:12" x14ac:dyDescent="0.25">
      <c r="A1166" s="14">
        <v>19481</v>
      </c>
      <c r="B1166" s="6">
        <f>LoonHeffing2020(Table1[[#This Row],[Belastbaar loon]])</f>
        <v>7276.1535000000003</v>
      </c>
      <c r="C1166" s="6">
        <f>AlgemeneHeffingsKorting2020(Table1[[#This Row],[Belastbaar loon]])</f>
        <v>2711</v>
      </c>
      <c r="D1166" s="14">
        <f>ArbeidsKorting2020(Table1[[#This Row],[Belastbaar loon]])</f>
        <v>3033.4272000000001</v>
      </c>
      <c r="E1166" s="14">
        <f>MAX(Table1[[#This Row],[Loonheffing]]-Table1[[#This Row],[Algemene Heffingskorting]]-Table1[[#This Row],[Arbeidskorting]],0)</f>
        <v>1531.7263000000003</v>
      </c>
      <c r="F1166" s="6">
        <f>Table1[[#This Row],[Belastbaar loon]]-Table1[[#This Row],[Belasting]]</f>
        <v>17949.273699999998</v>
      </c>
      <c r="G1166" s="2">
        <f>(Table1[[#This Row],[Belastbaar loon]]-Table1[[#This Row],[Netto loon]])/Table1[[#This Row],[Belastbaar loon]]</f>
        <v>7.8626677275293988E-2</v>
      </c>
      <c r="H1166" s="14">
        <f t="shared" ca="1" si="12"/>
        <v>1530.8724999999999</v>
      </c>
      <c r="I1166" s="14">
        <f ca="1">IF(ROW()=2, Table1[[#This Row],[Netto loon]], INDIRECT(ADDRESS(ROW()-1,COLUMN(F:F))))</f>
        <v>17940.127499999999</v>
      </c>
      <c r="J1166" s="6">
        <f ca="1">IF(ROW()=2, 0, Table1[[#This Row],[Belastbaar loon]]-INDIRECT(ADDRESS(ROW()-1,COLUMN(A:A))))</f>
        <v>10</v>
      </c>
      <c r="K1166" s="6">
        <f ca="1">Table1[[#This Row],[Netto loon]]-Table1[[#This Row],[Netto vorige schijf]]</f>
        <v>9.1461999999992258</v>
      </c>
      <c r="L1166" s="2">
        <f ca="1">(Table1[[#This Row],[Bruto tov vorige schijf]]-Table1[[#This Row],[Netto tov vorige schijf]])/MAX(Table1[[#This Row],[Bruto tov vorige schijf]],1)</f>
        <v>8.5380000000077422E-2</v>
      </c>
    </row>
    <row r="1167" spans="1:12" x14ac:dyDescent="0.25">
      <c r="A1167" s="14">
        <v>19491</v>
      </c>
      <c r="B1167" s="6">
        <f>LoonHeffing2020(Table1[[#This Row],[Belastbaar loon]])</f>
        <v>7279.8885</v>
      </c>
      <c r="C1167" s="6">
        <f>AlgemeneHeffingsKorting2020(Table1[[#This Row],[Belastbaar loon]])</f>
        <v>2711</v>
      </c>
      <c r="D1167" s="14">
        <f>ArbeidsKorting2020(Table1[[#This Row],[Belastbaar loon]])</f>
        <v>3036.3083999999999</v>
      </c>
      <c r="E1167" s="14">
        <f>MAX(Table1[[#This Row],[Loonheffing]]-Table1[[#This Row],[Algemene Heffingskorting]]-Table1[[#This Row],[Arbeidskorting]],0)</f>
        <v>1532.5801000000001</v>
      </c>
      <c r="F1167" s="6">
        <f>Table1[[#This Row],[Belastbaar loon]]-Table1[[#This Row],[Belasting]]</f>
        <v>17958.419900000001</v>
      </c>
      <c r="G1167" s="2">
        <f>(Table1[[#This Row],[Belastbaar loon]]-Table1[[#This Row],[Netto loon]])/Table1[[#This Row],[Belastbaar loon]]</f>
        <v>7.8630142116874413E-2</v>
      </c>
      <c r="H1167" s="14">
        <f t="shared" ca="1" si="12"/>
        <v>1531.7263000000003</v>
      </c>
      <c r="I1167" s="14">
        <f ca="1">IF(ROW()=2, Table1[[#This Row],[Netto loon]], INDIRECT(ADDRESS(ROW()-1,COLUMN(F:F))))</f>
        <v>17949.273699999998</v>
      </c>
      <c r="J1167" s="6">
        <f ca="1">IF(ROW()=2, 0, Table1[[#This Row],[Belastbaar loon]]-INDIRECT(ADDRESS(ROW()-1,COLUMN(A:A))))</f>
        <v>10</v>
      </c>
      <c r="K1167" s="6">
        <f ca="1">Table1[[#This Row],[Netto loon]]-Table1[[#This Row],[Netto vorige schijf]]</f>
        <v>9.1462000000028638</v>
      </c>
      <c r="L1167" s="2">
        <f ca="1">(Table1[[#This Row],[Bruto tov vorige schijf]]-Table1[[#This Row],[Netto tov vorige schijf]])/MAX(Table1[[#This Row],[Bruto tov vorige schijf]],1)</f>
        <v>8.5379999999713616E-2</v>
      </c>
    </row>
    <row r="1168" spans="1:12" x14ac:dyDescent="0.25">
      <c r="A1168" s="14">
        <v>19501</v>
      </c>
      <c r="B1168" s="6">
        <f>LoonHeffing2020(Table1[[#This Row],[Belastbaar loon]])</f>
        <v>7283.6234999999997</v>
      </c>
      <c r="C1168" s="6">
        <f>AlgemeneHeffingsKorting2020(Table1[[#This Row],[Belastbaar loon]])</f>
        <v>2711</v>
      </c>
      <c r="D1168" s="14">
        <f>ArbeidsKorting2020(Table1[[#This Row],[Belastbaar loon]])</f>
        <v>3039.1895999999997</v>
      </c>
      <c r="E1168" s="14">
        <f>MAX(Table1[[#This Row],[Loonheffing]]-Table1[[#This Row],[Algemene Heffingskorting]]-Table1[[#This Row],[Arbeidskorting]],0)</f>
        <v>1533.4339</v>
      </c>
      <c r="F1168" s="6">
        <f>Table1[[#This Row],[Belastbaar loon]]-Table1[[#This Row],[Belasting]]</f>
        <v>17967.5661</v>
      </c>
      <c r="G1168" s="2">
        <f>(Table1[[#This Row],[Belastbaar loon]]-Table1[[#This Row],[Netto loon]])/Table1[[#This Row],[Belastbaar loon]]</f>
        <v>7.8633603404953595E-2</v>
      </c>
      <c r="H1168" s="14">
        <f t="shared" ca="1" si="12"/>
        <v>1532.5801000000001</v>
      </c>
      <c r="I1168" s="14">
        <f ca="1">IF(ROW()=2, Table1[[#This Row],[Netto loon]], INDIRECT(ADDRESS(ROW()-1,COLUMN(F:F))))</f>
        <v>17958.419900000001</v>
      </c>
      <c r="J1168" s="6">
        <f ca="1">IF(ROW()=2, 0, Table1[[#This Row],[Belastbaar loon]]-INDIRECT(ADDRESS(ROW()-1,COLUMN(A:A))))</f>
        <v>10</v>
      </c>
      <c r="K1168" s="6">
        <f ca="1">Table1[[#This Row],[Netto loon]]-Table1[[#This Row],[Netto vorige schijf]]</f>
        <v>9.1461999999992258</v>
      </c>
      <c r="L1168" s="2">
        <f ca="1">(Table1[[#This Row],[Bruto tov vorige schijf]]-Table1[[#This Row],[Netto tov vorige schijf]])/MAX(Table1[[#This Row],[Bruto tov vorige schijf]],1)</f>
        <v>8.5380000000077422E-2</v>
      </c>
    </row>
    <row r="1169" spans="1:12" x14ac:dyDescent="0.25">
      <c r="A1169" s="14">
        <v>19511</v>
      </c>
      <c r="B1169" s="6">
        <f>LoonHeffing2020(Table1[[#This Row],[Belastbaar loon]])</f>
        <v>7287.3585000000003</v>
      </c>
      <c r="C1169" s="6">
        <f>AlgemeneHeffingsKorting2020(Table1[[#This Row],[Belastbaar loon]])</f>
        <v>2711</v>
      </c>
      <c r="D1169" s="14">
        <f>ArbeidsKorting2020(Table1[[#This Row],[Belastbaar loon]])</f>
        <v>3042.0708</v>
      </c>
      <c r="E1169" s="14">
        <f>MAX(Table1[[#This Row],[Loonheffing]]-Table1[[#This Row],[Algemene Heffingskorting]]-Table1[[#This Row],[Arbeidskorting]],0)</f>
        <v>1534.2877000000003</v>
      </c>
      <c r="F1169" s="6">
        <f>Table1[[#This Row],[Belastbaar loon]]-Table1[[#This Row],[Belasting]]</f>
        <v>17976.712299999999</v>
      </c>
      <c r="G1169" s="2">
        <f>(Table1[[#This Row],[Belastbaar loon]]-Table1[[#This Row],[Netto loon]])/Table1[[#This Row],[Belastbaar loon]]</f>
        <v>7.8637061144995177E-2</v>
      </c>
      <c r="H1169" s="14">
        <f t="shared" ca="1" si="12"/>
        <v>1533.4339</v>
      </c>
      <c r="I1169" s="14">
        <f ca="1">IF(ROW()=2, Table1[[#This Row],[Netto loon]], INDIRECT(ADDRESS(ROW()-1,COLUMN(F:F))))</f>
        <v>17967.5661</v>
      </c>
      <c r="J1169" s="6">
        <f ca="1">IF(ROW()=2, 0, Table1[[#This Row],[Belastbaar loon]]-INDIRECT(ADDRESS(ROW()-1,COLUMN(A:A))))</f>
        <v>10</v>
      </c>
      <c r="K1169" s="6">
        <f ca="1">Table1[[#This Row],[Netto loon]]-Table1[[#This Row],[Netto vorige schijf]]</f>
        <v>9.1461999999992258</v>
      </c>
      <c r="L1169" s="2">
        <f ca="1">(Table1[[#This Row],[Bruto tov vorige schijf]]-Table1[[#This Row],[Netto tov vorige schijf]])/MAX(Table1[[#This Row],[Bruto tov vorige schijf]],1)</f>
        <v>8.5380000000077422E-2</v>
      </c>
    </row>
    <row r="1170" spans="1:12" x14ac:dyDescent="0.25">
      <c r="A1170" s="14">
        <v>19521</v>
      </c>
      <c r="B1170" s="6">
        <f>LoonHeffing2020(Table1[[#This Row],[Belastbaar loon]])</f>
        <v>7291.0934999999999</v>
      </c>
      <c r="C1170" s="6">
        <f>AlgemeneHeffingsKorting2020(Table1[[#This Row],[Belastbaar loon]])</f>
        <v>2711</v>
      </c>
      <c r="D1170" s="14">
        <f>ArbeidsKorting2020(Table1[[#This Row],[Belastbaar loon]])</f>
        <v>3044.9519999999998</v>
      </c>
      <c r="E1170" s="14">
        <f>MAX(Table1[[#This Row],[Loonheffing]]-Table1[[#This Row],[Algemene Heffingskorting]]-Table1[[#This Row],[Arbeidskorting]],0)</f>
        <v>1535.1415000000002</v>
      </c>
      <c r="F1170" s="6">
        <f>Table1[[#This Row],[Belastbaar loon]]-Table1[[#This Row],[Belasting]]</f>
        <v>17985.858499999998</v>
      </c>
      <c r="G1170" s="2">
        <f>(Table1[[#This Row],[Belastbaar loon]]-Table1[[#This Row],[Netto loon]])/Table1[[#This Row],[Belastbaar loon]]</f>
        <v>7.8640515342451797E-2</v>
      </c>
      <c r="H1170" s="14">
        <f t="shared" ca="1" si="12"/>
        <v>1534.2877000000003</v>
      </c>
      <c r="I1170" s="14">
        <f ca="1">IF(ROW()=2, Table1[[#This Row],[Netto loon]], INDIRECT(ADDRESS(ROW()-1,COLUMN(F:F))))</f>
        <v>17976.712299999999</v>
      </c>
      <c r="J1170" s="6">
        <f ca="1">IF(ROW()=2, 0, Table1[[#This Row],[Belastbaar loon]]-INDIRECT(ADDRESS(ROW()-1,COLUMN(A:A))))</f>
        <v>10</v>
      </c>
      <c r="K1170" s="6">
        <f ca="1">Table1[[#This Row],[Netto loon]]-Table1[[#This Row],[Netto vorige schijf]]</f>
        <v>9.1461999999992258</v>
      </c>
      <c r="L1170" s="2">
        <f ca="1">(Table1[[#This Row],[Bruto tov vorige schijf]]-Table1[[#This Row],[Netto tov vorige schijf]])/MAX(Table1[[#This Row],[Bruto tov vorige schijf]],1)</f>
        <v>8.5380000000077422E-2</v>
      </c>
    </row>
    <row r="1171" spans="1:12" x14ac:dyDescent="0.25">
      <c r="A1171" s="14">
        <v>19531</v>
      </c>
      <c r="B1171" s="6">
        <f>LoonHeffing2020(Table1[[#This Row],[Belastbaar loon]])</f>
        <v>7294.8284999999996</v>
      </c>
      <c r="C1171" s="6">
        <f>AlgemeneHeffingsKorting2020(Table1[[#This Row],[Belastbaar loon]])</f>
        <v>2711</v>
      </c>
      <c r="D1171" s="14">
        <f>ArbeidsKorting2020(Table1[[#This Row],[Belastbaar loon]])</f>
        <v>3047.8332</v>
      </c>
      <c r="E1171" s="14">
        <f>MAX(Table1[[#This Row],[Loonheffing]]-Table1[[#This Row],[Algemene Heffingskorting]]-Table1[[#This Row],[Arbeidskorting]],0)</f>
        <v>1535.9952999999996</v>
      </c>
      <c r="F1171" s="6">
        <f>Table1[[#This Row],[Belastbaar loon]]-Table1[[#This Row],[Belasting]]</f>
        <v>17995.004700000001</v>
      </c>
      <c r="G1171" s="2">
        <f>(Table1[[#This Row],[Belastbaar loon]]-Table1[[#This Row],[Netto loon]])/Table1[[#This Row],[Belastbaar loon]]</f>
        <v>7.864396600276477E-2</v>
      </c>
      <c r="H1171" s="14">
        <f t="shared" ca="1" si="12"/>
        <v>1535.1415000000002</v>
      </c>
      <c r="I1171" s="14">
        <f ca="1">IF(ROW()=2, Table1[[#This Row],[Netto loon]], INDIRECT(ADDRESS(ROW()-1,COLUMN(F:F))))</f>
        <v>17985.858499999998</v>
      </c>
      <c r="J1171" s="6">
        <f ca="1">IF(ROW()=2, 0, Table1[[#This Row],[Belastbaar loon]]-INDIRECT(ADDRESS(ROW()-1,COLUMN(A:A))))</f>
        <v>10</v>
      </c>
      <c r="K1171" s="6">
        <f ca="1">Table1[[#This Row],[Netto loon]]-Table1[[#This Row],[Netto vorige schijf]]</f>
        <v>9.1462000000028638</v>
      </c>
      <c r="L1171" s="2">
        <f ca="1">(Table1[[#This Row],[Bruto tov vorige schijf]]-Table1[[#This Row],[Netto tov vorige schijf]])/MAX(Table1[[#This Row],[Bruto tov vorige schijf]],1)</f>
        <v>8.5379999999713616E-2</v>
      </c>
    </row>
    <row r="1172" spans="1:12" x14ac:dyDescent="0.25">
      <c r="A1172" s="14">
        <v>19541</v>
      </c>
      <c r="B1172" s="6">
        <f>LoonHeffing2020(Table1[[#This Row],[Belastbaar loon]])</f>
        <v>7298.5635000000002</v>
      </c>
      <c r="C1172" s="6">
        <f>AlgemeneHeffingsKorting2020(Table1[[#This Row],[Belastbaar loon]])</f>
        <v>2711</v>
      </c>
      <c r="D1172" s="14">
        <f>ArbeidsKorting2020(Table1[[#This Row],[Belastbaar loon]])</f>
        <v>3050.7143999999998</v>
      </c>
      <c r="E1172" s="14">
        <f>MAX(Table1[[#This Row],[Loonheffing]]-Table1[[#This Row],[Algemene Heffingskorting]]-Table1[[#This Row],[Arbeidskorting]],0)</f>
        <v>1536.8491000000004</v>
      </c>
      <c r="F1172" s="6">
        <f>Table1[[#This Row],[Belastbaar loon]]-Table1[[#This Row],[Belasting]]</f>
        <v>18004.150900000001</v>
      </c>
      <c r="G1172" s="2">
        <f>(Table1[[#This Row],[Belastbaar loon]]-Table1[[#This Row],[Netto loon]])/Table1[[#This Row],[Belastbaar loon]]</f>
        <v>7.8647413131364793E-2</v>
      </c>
      <c r="H1172" s="14">
        <f t="shared" ca="1" si="12"/>
        <v>1535.9952999999996</v>
      </c>
      <c r="I1172" s="14">
        <f ca="1">IF(ROW()=2, Table1[[#This Row],[Netto loon]], INDIRECT(ADDRESS(ROW()-1,COLUMN(F:F))))</f>
        <v>17995.004700000001</v>
      </c>
      <c r="J1172" s="6">
        <f ca="1">IF(ROW()=2, 0, Table1[[#This Row],[Belastbaar loon]]-INDIRECT(ADDRESS(ROW()-1,COLUMN(A:A))))</f>
        <v>10</v>
      </c>
      <c r="K1172" s="6">
        <f ca="1">Table1[[#This Row],[Netto loon]]-Table1[[#This Row],[Netto vorige schijf]]</f>
        <v>9.1461999999992258</v>
      </c>
      <c r="L1172" s="2">
        <f ca="1">(Table1[[#This Row],[Bruto tov vorige schijf]]-Table1[[#This Row],[Netto tov vorige schijf]])/MAX(Table1[[#This Row],[Bruto tov vorige schijf]],1)</f>
        <v>8.5380000000077422E-2</v>
      </c>
    </row>
    <row r="1173" spans="1:12" x14ac:dyDescent="0.25">
      <c r="A1173" s="14">
        <v>19551</v>
      </c>
      <c r="B1173" s="6">
        <f>LoonHeffing2020(Table1[[#This Row],[Belastbaar loon]])</f>
        <v>7302.2984999999999</v>
      </c>
      <c r="C1173" s="6">
        <f>AlgemeneHeffingsKorting2020(Table1[[#This Row],[Belastbaar loon]])</f>
        <v>2711</v>
      </c>
      <c r="D1173" s="14">
        <f>ArbeidsKorting2020(Table1[[#This Row],[Belastbaar loon]])</f>
        <v>3053.5956000000001</v>
      </c>
      <c r="E1173" s="14">
        <f>MAX(Table1[[#This Row],[Loonheffing]]-Table1[[#This Row],[Algemene Heffingskorting]]-Table1[[#This Row],[Arbeidskorting]],0)</f>
        <v>1537.7028999999998</v>
      </c>
      <c r="F1173" s="6">
        <f>Table1[[#This Row],[Belastbaar loon]]-Table1[[#This Row],[Belasting]]</f>
        <v>18013.2971</v>
      </c>
      <c r="G1173" s="2">
        <f>(Table1[[#This Row],[Belastbaar loon]]-Table1[[#This Row],[Netto loon]])/Table1[[#This Row],[Belastbaar loon]]</f>
        <v>7.8650856733670921E-2</v>
      </c>
      <c r="H1173" s="14">
        <f t="shared" ca="1" si="12"/>
        <v>1536.8491000000004</v>
      </c>
      <c r="I1173" s="14">
        <f ca="1">IF(ROW()=2, Table1[[#This Row],[Netto loon]], INDIRECT(ADDRESS(ROW()-1,COLUMN(F:F))))</f>
        <v>18004.150900000001</v>
      </c>
      <c r="J1173" s="6">
        <f ca="1">IF(ROW()=2, 0, Table1[[#This Row],[Belastbaar loon]]-INDIRECT(ADDRESS(ROW()-1,COLUMN(A:A))))</f>
        <v>10</v>
      </c>
      <c r="K1173" s="6">
        <f ca="1">Table1[[#This Row],[Netto loon]]-Table1[[#This Row],[Netto vorige schijf]]</f>
        <v>9.1461999999992258</v>
      </c>
      <c r="L1173" s="2">
        <f ca="1">(Table1[[#This Row],[Bruto tov vorige schijf]]-Table1[[#This Row],[Netto tov vorige schijf]])/MAX(Table1[[#This Row],[Bruto tov vorige schijf]],1)</f>
        <v>8.5380000000077422E-2</v>
      </c>
    </row>
    <row r="1174" spans="1:12" x14ac:dyDescent="0.25">
      <c r="A1174" s="14">
        <v>19561</v>
      </c>
      <c r="B1174" s="6">
        <f>LoonHeffing2020(Table1[[#This Row],[Belastbaar loon]])</f>
        <v>7306.0334999999995</v>
      </c>
      <c r="C1174" s="6">
        <f>AlgemeneHeffingsKorting2020(Table1[[#This Row],[Belastbaar loon]])</f>
        <v>2711</v>
      </c>
      <c r="D1174" s="14">
        <f>ArbeidsKorting2020(Table1[[#This Row],[Belastbaar loon]])</f>
        <v>3056.4767999999999</v>
      </c>
      <c r="E1174" s="14">
        <f>MAX(Table1[[#This Row],[Loonheffing]]-Table1[[#This Row],[Algemene Heffingskorting]]-Table1[[#This Row],[Arbeidskorting]],0)</f>
        <v>1538.5566999999996</v>
      </c>
      <c r="F1174" s="6">
        <f>Table1[[#This Row],[Belastbaar loon]]-Table1[[#This Row],[Belasting]]</f>
        <v>18022.443299999999</v>
      </c>
      <c r="G1174" s="2">
        <f>(Table1[[#This Row],[Belastbaar loon]]-Table1[[#This Row],[Netto loon]])/Table1[[#This Row],[Belastbaar loon]]</f>
        <v>7.8654296815091299E-2</v>
      </c>
      <c r="H1174" s="14">
        <f t="shared" ca="1" si="12"/>
        <v>1537.7028999999998</v>
      </c>
      <c r="I1174" s="14">
        <f ca="1">IF(ROW()=2, Table1[[#This Row],[Netto loon]], INDIRECT(ADDRESS(ROW()-1,COLUMN(F:F))))</f>
        <v>18013.2971</v>
      </c>
      <c r="J1174" s="6">
        <f ca="1">IF(ROW()=2, 0, Table1[[#This Row],[Belastbaar loon]]-INDIRECT(ADDRESS(ROW()-1,COLUMN(A:A))))</f>
        <v>10</v>
      </c>
      <c r="K1174" s="6">
        <f ca="1">Table1[[#This Row],[Netto loon]]-Table1[[#This Row],[Netto vorige schijf]]</f>
        <v>9.1461999999992258</v>
      </c>
      <c r="L1174" s="2">
        <f ca="1">(Table1[[#This Row],[Bruto tov vorige schijf]]-Table1[[#This Row],[Netto tov vorige schijf]])/MAX(Table1[[#This Row],[Bruto tov vorige schijf]],1)</f>
        <v>8.5380000000077422E-2</v>
      </c>
    </row>
    <row r="1175" spans="1:12" x14ac:dyDescent="0.25">
      <c r="A1175" s="14">
        <v>19571</v>
      </c>
      <c r="B1175" s="6">
        <f>LoonHeffing2020(Table1[[#This Row],[Belastbaar loon]])</f>
        <v>7309.7685000000001</v>
      </c>
      <c r="C1175" s="6">
        <f>AlgemeneHeffingsKorting2020(Table1[[#This Row],[Belastbaar loon]])</f>
        <v>2711</v>
      </c>
      <c r="D1175" s="14">
        <f>ArbeidsKorting2020(Table1[[#This Row],[Belastbaar loon]])</f>
        <v>3059.3579999999997</v>
      </c>
      <c r="E1175" s="14">
        <f>MAX(Table1[[#This Row],[Loonheffing]]-Table1[[#This Row],[Algemene Heffingskorting]]-Table1[[#This Row],[Arbeidskorting]],0)</f>
        <v>1539.4105000000004</v>
      </c>
      <c r="F1175" s="6">
        <f>Table1[[#This Row],[Belastbaar loon]]-Table1[[#This Row],[Belasting]]</f>
        <v>18031.589499999998</v>
      </c>
      <c r="G1175" s="2">
        <f>(Table1[[#This Row],[Belastbaar loon]]-Table1[[#This Row],[Netto loon]])/Table1[[#This Row],[Belastbaar loon]]</f>
        <v>7.8657733381023026E-2</v>
      </c>
      <c r="H1175" s="14">
        <f t="shared" ca="1" si="12"/>
        <v>1538.5566999999996</v>
      </c>
      <c r="I1175" s="14">
        <f ca="1">IF(ROW()=2, Table1[[#This Row],[Netto loon]], INDIRECT(ADDRESS(ROW()-1,COLUMN(F:F))))</f>
        <v>18022.443299999999</v>
      </c>
      <c r="J1175" s="6">
        <f ca="1">IF(ROW()=2, 0, Table1[[#This Row],[Belastbaar loon]]-INDIRECT(ADDRESS(ROW()-1,COLUMN(A:A))))</f>
        <v>10</v>
      </c>
      <c r="K1175" s="6">
        <f ca="1">Table1[[#This Row],[Netto loon]]-Table1[[#This Row],[Netto vorige schijf]]</f>
        <v>9.1461999999992258</v>
      </c>
      <c r="L1175" s="2">
        <f ca="1">(Table1[[#This Row],[Bruto tov vorige schijf]]-Table1[[#This Row],[Netto tov vorige schijf]])/MAX(Table1[[#This Row],[Bruto tov vorige schijf]],1)</f>
        <v>8.5380000000077422E-2</v>
      </c>
    </row>
    <row r="1176" spans="1:12" x14ac:dyDescent="0.25">
      <c r="A1176" s="14">
        <v>19581</v>
      </c>
      <c r="B1176" s="6">
        <f>LoonHeffing2020(Table1[[#This Row],[Belastbaar loon]])</f>
        <v>7313.5034999999998</v>
      </c>
      <c r="C1176" s="6">
        <f>AlgemeneHeffingsKorting2020(Table1[[#This Row],[Belastbaar loon]])</f>
        <v>2711</v>
      </c>
      <c r="D1176" s="14">
        <f>ArbeidsKorting2020(Table1[[#This Row],[Belastbaar loon]])</f>
        <v>3062.2392</v>
      </c>
      <c r="E1176" s="14">
        <f>MAX(Table1[[#This Row],[Loonheffing]]-Table1[[#This Row],[Algemene Heffingskorting]]-Table1[[#This Row],[Arbeidskorting]],0)</f>
        <v>1540.2642999999998</v>
      </c>
      <c r="F1176" s="6">
        <f>Table1[[#This Row],[Belastbaar loon]]-Table1[[#This Row],[Belasting]]</f>
        <v>18040.735700000001</v>
      </c>
      <c r="G1176" s="2">
        <f>(Table1[[#This Row],[Belastbaar loon]]-Table1[[#This Row],[Netto loon]])/Table1[[#This Row],[Belastbaar loon]]</f>
        <v>7.866116643685199E-2</v>
      </c>
      <c r="H1176" s="14">
        <f t="shared" ca="1" si="12"/>
        <v>1539.4105000000004</v>
      </c>
      <c r="I1176" s="14">
        <f ca="1">IF(ROW()=2, Table1[[#This Row],[Netto loon]], INDIRECT(ADDRESS(ROW()-1,COLUMN(F:F))))</f>
        <v>18031.589499999998</v>
      </c>
      <c r="J1176" s="6">
        <f ca="1">IF(ROW()=2, 0, Table1[[#This Row],[Belastbaar loon]]-INDIRECT(ADDRESS(ROW()-1,COLUMN(A:A))))</f>
        <v>10</v>
      </c>
      <c r="K1176" s="6">
        <f ca="1">Table1[[#This Row],[Netto loon]]-Table1[[#This Row],[Netto vorige schijf]]</f>
        <v>9.1462000000028638</v>
      </c>
      <c r="L1176" s="2">
        <f ca="1">(Table1[[#This Row],[Bruto tov vorige schijf]]-Table1[[#This Row],[Netto tov vorige schijf]])/MAX(Table1[[#This Row],[Bruto tov vorige schijf]],1)</f>
        <v>8.5379999999713616E-2</v>
      </c>
    </row>
    <row r="1177" spans="1:12" x14ac:dyDescent="0.25">
      <c r="A1177" s="14">
        <v>19591</v>
      </c>
      <c r="B1177" s="6">
        <f>LoonHeffing2020(Table1[[#This Row],[Belastbaar loon]])</f>
        <v>7317.2385000000004</v>
      </c>
      <c r="C1177" s="6">
        <f>AlgemeneHeffingsKorting2020(Table1[[#This Row],[Belastbaar loon]])</f>
        <v>2711</v>
      </c>
      <c r="D1177" s="14">
        <f>ArbeidsKorting2020(Table1[[#This Row],[Belastbaar loon]])</f>
        <v>3065.1203999999998</v>
      </c>
      <c r="E1177" s="14">
        <f>MAX(Table1[[#This Row],[Loonheffing]]-Table1[[#This Row],[Algemene Heffingskorting]]-Table1[[#This Row],[Arbeidskorting]],0)</f>
        <v>1541.1181000000006</v>
      </c>
      <c r="F1177" s="6">
        <f>Table1[[#This Row],[Belastbaar loon]]-Table1[[#This Row],[Belasting]]</f>
        <v>18049.8819</v>
      </c>
      <c r="G1177" s="2">
        <f>(Table1[[#This Row],[Belastbaar loon]]-Table1[[#This Row],[Netto loon]])/Table1[[#This Row],[Belastbaar loon]]</f>
        <v>7.8664595987953639E-2</v>
      </c>
      <c r="H1177" s="14">
        <f t="shared" ca="1" si="12"/>
        <v>1540.2642999999998</v>
      </c>
      <c r="I1177" s="14">
        <f ca="1">IF(ROW()=2, Table1[[#This Row],[Netto loon]], INDIRECT(ADDRESS(ROW()-1,COLUMN(F:F))))</f>
        <v>18040.735700000001</v>
      </c>
      <c r="J1177" s="6">
        <f ca="1">IF(ROW()=2, 0, Table1[[#This Row],[Belastbaar loon]]-INDIRECT(ADDRESS(ROW()-1,COLUMN(A:A))))</f>
        <v>10</v>
      </c>
      <c r="K1177" s="6">
        <f ca="1">Table1[[#This Row],[Netto loon]]-Table1[[#This Row],[Netto vorige schijf]]</f>
        <v>9.1461999999992258</v>
      </c>
      <c r="L1177" s="2">
        <f ca="1">(Table1[[#This Row],[Bruto tov vorige schijf]]-Table1[[#This Row],[Netto tov vorige schijf]])/MAX(Table1[[#This Row],[Bruto tov vorige schijf]],1)</f>
        <v>8.5380000000077422E-2</v>
      </c>
    </row>
    <row r="1178" spans="1:12" x14ac:dyDescent="0.25">
      <c r="A1178" s="14">
        <v>19601</v>
      </c>
      <c r="B1178" s="6">
        <f>LoonHeffing2020(Table1[[#This Row],[Belastbaar loon]])</f>
        <v>7320.9735000000001</v>
      </c>
      <c r="C1178" s="6">
        <f>AlgemeneHeffingsKorting2020(Table1[[#This Row],[Belastbaar loon]])</f>
        <v>2711</v>
      </c>
      <c r="D1178" s="14">
        <f>ArbeidsKorting2020(Table1[[#This Row],[Belastbaar loon]])</f>
        <v>3068.0016000000001</v>
      </c>
      <c r="E1178" s="14">
        <f>MAX(Table1[[#This Row],[Loonheffing]]-Table1[[#This Row],[Algemene Heffingskorting]]-Table1[[#This Row],[Arbeidskorting]],0)</f>
        <v>1541.9719</v>
      </c>
      <c r="F1178" s="6">
        <f>Table1[[#This Row],[Belastbaar loon]]-Table1[[#This Row],[Belasting]]</f>
        <v>18059.0281</v>
      </c>
      <c r="G1178" s="2">
        <f>(Table1[[#This Row],[Belastbaar loon]]-Table1[[#This Row],[Netto loon]])/Table1[[#This Row],[Belastbaar loon]]</f>
        <v>7.8668022039691879E-2</v>
      </c>
      <c r="H1178" s="14">
        <f t="shared" ref="H1178:H1241" ca="1" si="13">IF(ROW()=2, 0, INDIRECT(ADDRESS(ROW()-1,COLUMN(E:E))))</f>
        <v>1541.1181000000006</v>
      </c>
      <c r="I1178" s="14">
        <f ca="1">IF(ROW()=2, Table1[[#This Row],[Netto loon]], INDIRECT(ADDRESS(ROW()-1,COLUMN(F:F))))</f>
        <v>18049.8819</v>
      </c>
      <c r="J1178" s="6">
        <f ca="1">IF(ROW()=2, 0, Table1[[#This Row],[Belastbaar loon]]-INDIRECT(ADDRESS(ROW()-1,COLUMN(A:A))))</f>
        <v>10</v>
      </c>
      <c r="K1178" s="6">
        <f ca="1">Table1[[#This Row],[Netto loon]]-Table1[[#This Row],[Netto vorige schijf]]</f>
        <v>9.1461999999992258</v>
      </c>
      <c r="L1178" s="2">
        <f ca="1">(Table1[[#This Row],[Bruto tov vorige schijf]]-Table1[[#This Row],[Netto tov vorige schijf]])/MAX(Table1[[#This Row],[Bruto tov vorige schijf]],1)</f>
        <v>8.5380000000077422E-2</v>
      </c>
    </row>
    <row r="1179" spans="1:12" x14ac:dyDescent="0.25">
      <c r="A1179" s="14">
        <v>19611</v>
      </c>
      <c r="B1179" s="6">
        <f>LoonHeffing2020(Table1[[#This Row],[Belastbaar loon]])</f>
        <v>7324.7084999999997</v>
      </c>
      <c r="C1179" s="6">
        <f>AlgemeneHeffingsKorting2020(Table1[[#This Row],[Belastbaar loon]])</f>
        <v>2711</v>
      </c>
      <c r="D1179" s="14">
        <f>ArbeidsKorting2020(Table1[[#This Row],[Belastbaar loon]])</f>
        <v>3070.8827999999999</v>
      </c>
      <c r="E1179" s="14">
        <f>MAX(Table1[[#This Row],[Loonheffing]]-Table1[[#This Row],[Algemene Heffingskorting]]-Table1[[#This Row],[Arbeidskorting]],0)</f>
        <v>1542.8256999999999</v>
      </c>
      <c r="F1179" s="6">
        <f>Table1[[#This Row],[Belastbaar loon]]-Table1[[#This Row],[Belasting]]</f>
        <v>18068.174299999999</v>
      </c>
      <c r="G1179" s="2">
        <f>(Table1[[#This Row],[Belastbaar loon]]-Table1[[#This Row],[Netto loon]])/Table1[[#This Row],[Belastbaar loon]]</f>
        <v>7.8671444597419884E-2</v>
      </c>
      <c r="H1179" s="14">
        <f t="shared" ca="1" si="13"/>
        <v>1541.9719</v>
      </c>
      <c r="I1179" s="14">
        <f ca="1">IF(ROW()=2, Table1[[#This Row],[Netto loon]], INDIRECT(ADDRESS(ROW()-1,COLUMN(F:F))))</f>
        <v>18059.0281</v>
      </c>
      <c r="J1179" s="6">
        <f ca="1">IF(ROW()=2, 0, Table1[[#This Row],[Belastbaar loon]]-INDIRECT(ADDRESS(ROW()-1,COLUMN(A:A))))</f>
        <v>10</v>
      </c>
      <c r="K1179" s="6">
        <f ca="1">Table1[[#This Row],[Netto loon]]-Table1[[#This Row],[Netto vorige schijf]]</f>
        <v>9.1461999999992258</v>
      </c>
      <c r="L1179" s="2">
        <f ca="1">(Table1[[#This Row],[Bruto tov vorige schijf]]-Table1[[#This Row],[Netto tov vorige schijf]])/MAX(Table1[[#This Row],[Bruto tov vorige schijf]],1)</f>
        <v>8.5380000000077422E-2</v>
      </c>
    </row>
    <row r="1180" spans="1:12" x14ac:dyDescent="0.25">
      <c r="A1180" s="14">
        <v>19621</v>
      </c>
      <c r="B1180" s="6">
        <f>LoonHeffing2020(Table1[[#This Row],[Belastbaar loon]])</f>
        <v>7328.4435000000003</v>
      </c>
      <c r="C1180" s="6">
        <f>AlgemeneHeffingsKorting2020(Table1[[#This Row],[Belastbaar loon]])</f>
        <v>2711</v>
      </c>
      <c r="D1180" s="14">
        <f>ArbeidsKorting2020(Table1[[#This Row],[Belastbaar loon]])</f>
        <v>3073.7639999999997</v>
      </c>
      <c r="E1180" s="14">
        <f>MAX(Table1[[#This Row],[Loonheffing]]-Table1[[#This Row],[Algemene Heffingskorting]]-Table1[[#This Row],[Arbeidskorting]],0)</f>
        <v>1543.6795000000006</v>
      </c>
      <c r="F1180" s="6">
        <f>Table1[[#This Row],[Belastbaar loon]]-Table1[[#This Row],[Belasting]]</f>
        <v>18077.320499999998</v>
      </c>
      <c r="G1180" s="2">
        <f>(Table1[[#This Row],[Belastbaar loon]]-Table1[[#This Row],[Netto loon]])/Table1[[#This Row],[Belastbaar loon]]</f>
        <v>7.8674863666479897E-2</v>
      </c>
      <c r="H1180" s="14">
        <f t="shared" ca="1" si="13"/>
        <v>1542.8256999999999</v>
      </c>
      <c r="I1180" s="14">
        <f ca="1">IF(ROW()=2, Table1[[#This Row],[Netto loon]], INDIRECT(ADDRESS(ROW()-1,COLUMN(F:F))))</f>
        <v>18068.174299999999</v>
      </c>
      <c r="J1180" s="6">
        <f ca="1">IF(ROW()=2, 0, Table1[[#This Row],[Belastbaar loon]]-INDIRECT(ADDRESS(ROW()-1,COLUMN(A:A))))</f>
        <v>10</v>
      </c>
      <c r="K1180" s="6">
        <f ca="1">Table1[[#This Row],[Netto loon]]-Table1[[#This Row],[Netto vorige schijf]]</f>
        <v>9.1461999999992258</v>
      </c>
      <c r="L1180" s="2">
        <f ca="1">(Table1[[#This Row],[Bruto tov vorige schijf]]-Table1[[#This Row],[Netto tov vorige schijf]])/MAX(Table1[[#This Row],[Bruto tov vorige schijf]],1)</f>
        <v>8.5380000000077422E-2</v>
      </c>
    </row>
    <row r="1181" spans="1:12" x14ac:dyDescent="0.25">
      <c r="A1181" s="14">
        <v>19631</v>
      </c>
      <c r="B1181" s="6">
        <f>LoonHeffing2020(Table1[[#This Row],[Belastbaar loon]])</f>
        <v>7332.1785</v>
      </c>
      <c r="C1181" s="6">
        <f>AlgemeneHeffingsKorting2020(Table1[[#This Row],[Belastbaar loon]])</f>
        <v>2711</v>
      </c>
      <c r="D1181" s="14">
        <f>ArbeidsKorting2020(Table1[[#This Row],[Belastbaar loon]])</f>
        <v>3076.6451999999999</v>
      </c>
      <c r="E1181" s="14">
        <f>MAX(Table1[[#This Row],[Loonheffing]]-Table1[[#This Row],[Algemene Heffingskorting]]-Table1[[#This Row],[Arbeidskorting]],0)</f>
        <v>1544.5333000000001</v>
      </c>
      <c r="F1181" s="6">
        <f>Table1[[#This Row],[Belastbaar loon]]-Table1[[#This Row],[Belasting]]</f>
        <v>18086.466700000001</v>
      </c>
      <c r="G1181" s="2">
        <f>(Table1[[#This Row],[Belastbaar loon]]-Table1[[#This Row],[Netto loon]])/Table1[[#This Row],[Belastbaar loon]]</f>
        <v>7.8678279252203109E-2</v>
      </c>
      <c r="H1181" s="14">
        <f t="shared" ca="1" si="13"/>
        <v>1543.6795000000006</v>
      </c>
      <c r="I1181" s="14">
        <f ca="1">IF(ROW()=2, Table1[[#This Row],[Netto loon]], INDIRECT(ADDRESS(ROW()-1,COLUMN(F:F))))</f>
        <v>18077.320499999998</v>
      </c>
      <c r="J1181" s="6">
        <f ca="1">IF(ROW()=2, 0, Table1[[#This Row],[Belastbaar loon]]-INDIRECT(ADDRESS(ROW()-1,COLUMN(A:A))))</f>
        <v>10</v>
      </c>
      <c r="K1181" s="6">
        <f ca="1">Table1[[#This Row],[Netto loon]]-Table1[[#This Row],[Netto vorige schijf]]</f>
        <v>9.1462000000028638</v>
      </c>
      <c r="L1181" s="2">
        <f ca="1">(Table1[[#This Row],[Bruto tov vorige schijf]]-Table1[[#This Row],[Netto tov vorige schijf]])/MAX(Table1[[#This Row],[Bruto tov vorige schijf]],1)</f>
        <v>8.5379999999713616E-2</v>
      </c>
    </row>
    <row r="1182" spans="1:12" x14ac:dyDescent="0.25">
      <c r="A1182" s="14">
        <v>19641</v>
      </c>
      <c r="B1182" s="6">
        <f>LoonHeffing2020(Table1[[#This Row],[Belastbaar loon]])</f>
        <v>7335.9134999999997</v>
      </c>
      <c r="C1182" s="6">
        <f>AlgemeneHeffingsKorting2020(Table1[[#This Row],[Belastbaar loon]])</f>
        <v>2711</v>
      </c>
      <c r="D1182" s="14">
        <f>ArbeidsKorting2020(Table1[[#This Row],[Belastbaar loon]])</f>
        <v>3079.5263999999997</v>
      </c>
      <c r="E1182" s="14">
        <f>MAX(Table1[[#This Row],[Loonheffing]]-Table1[[#This Row],[Algemene Heffingskorting]]-Table1[[#This Row],[Arbeidskorting]],0)</f>
        <v>1545.3870999999999</v>
      </c>
      <c r="F1182" s="6">
        <f>Table1[[#This Row],[Belastbaar loon]]-Table1[[#This Row],[Belasting]]</f>
        <v>18095.6129</v>
      </c>
      <c r="G1182" s="2">
        <f>(Table1[[#This Row],[Belastbaar loon]]-Table1[[#This Row],[Netto loon]])/Table1[[#This Row],[Belastbaar loon]]</f>
        <v>7.8681691359910391E-2</v>
      </c>
      <c r="H1182" s="14">
        <f t="shared" ca="1" si="13"/>
        <v>1544.5333000000001</v>
      </c>
      <c r="I1182" s="14">
        <f ca="1">IF(ROW()=2, Table1[[#This Row],[Netto loon]], INDIRECT(ADDRESS(ROW()-1,COLUMN(F:F))))</f>
        <v>18086.466700000001</v>
      </c>
      <c r="J1182" s="6">
        <f ca="1">IF(ROW()=2, 0, Table1[[#This Row],[Belastbaar loon]]-INDIRECT(ADDRESS(ROW()-1,COLUMN(A:A))))</f>
        <v>10</v>
      </c>
      <c r="K1182" s="6">
        <f ca="1">Table1[[#This Row],[Netto loon]]-Table1[[#This Row],[Netto vorige schijf]]</f>
        <v>9.1461999999992258</v>
      </c>
      <c r="L1182" s="2">
        <f ca="1">(Table1[[#This Row],[Bruto tov vorige schijf]]-Table1[[#This Row],[Netto tov vorige schijf]])/MAX(Table1[[#This Row],[Bruto tov vorige schijf]],1)</f>
        <v>8.5380000000077422E-2</v>
      </c>
    </row>
    <row r="1183" spans="1:12" x14ac:dyDescent="0.25">
      <c r="A1183" s="14">
        <v>19651</v>
      </c>
      <c r="B1183" s="6">
        <f>LoonHeffing2020(Table1[[#This Row],[Belastbaar loon]])</f>
        <v>7339.6485000000002</v>
      </c>
      <c r="C1183" s="6">
        <f>AlgemeneHeffingsKorting2020(Table1[[#This Row],[Belastbaar loon]])</f>
        <v>2711</v>
      </c>
      <c r="D1183" s="14">
        <f>ArbeidsKorting2020(Table1[[#This Row],[Belastbaar loon]])</f>
        <v>3082.4076</v>
      </c>
      <c r="E1183" s="14">
        <f>MAX(Table1[[#This Row],[Loonheffing]]-Table1[[#This Row],[Algemene Heffingskorting]]-Table1[[#This Row],[Arbeidskorting]],0)</f>
        <v>1546.2409000000002</v>
      </c>
      <c r="F1183" s="6">
        <f>Table1[[#This Row],[Belastbaar loon]]-Table1[[#This Row],[Belasting]]</f>
        <v>18104.759099999999</v>
      </c>
      <c r="G1183" s="2">
        <f>(Table1[[#This Row],[Belastbaar loon]]-Table1[[#This Row],[Netto loon]])/Table1[[#This Row],[Belastbaar loon]]</f>
        <v>7.8685099994911231E-2</v>
      </c>
      <c r="H1183" s="14">
        <f t="shared" ca="1" si="13"/>
        <v>1545.3870999999999</v>
      </c>
      <c r="I1183" s="14">
        <f ca="1">IF(ROW()=2, Table1[[#This Row],[Netto loon]], INDIRECT(ADDRESS(ROW()-1,COLUMN(F:F))))</f>
        <v>18095.6129</v>
      </c>
      <c r="J1183" s="6">
        <f ca="1">IF(ROW()=2, 0, Table1[[#This Row],[Belastbaar loon]]-INDIRECT(ADDRESS(ROW()-1,COLUMN(A:A))))</f>
        <v>10</v>
      </c>
      <c r="K1183" s="6">
        <f ca="1">Table1[[#This Row],[Netto loon]]-Table1[[#This Row],[Netto vorige schijf]]</f>
        <v>9.1461999999992258</v>
      </c>
      <c r="L1183" s="2">
        <f ca="1">(Table1[[#This Row],[Bruto tov vorige schijf]]-Table1[[#This Row],[Netto tov vorige schijf]])/MAX(Table1[[#This Row],[Bruto tov vorige schijf]],1)</f>
        <v>8.5380000000077422E-2</v>
      </c>
    </row>
    <row r="1184" spans="1:12" x14ac:dyDescent="0.25">
      <c r="A1184" s="14">
        <v>19661</v>
      </c>
      <c r="B1184" s="6">
        <f>LoonHeffing2020(Table1[[#This Row],[Belastbaar loon]])</f>
        <v>7343.3834999999999</v>
      </c>
      <c r="C1184" s="6">
        <f>AlgemeneHeffingsKorting2020(Table1[[#This Row],[Belastbaar loon]])</f>
        <v>2711</v>
      </c>
      <c r="D1184" s="14">
        <f>ArbeidsKorting2020(Table1[[#This Row],[Belastbaar loon]])</f>
        <v>3085.2887999999998</v>
      </c>
      <c r="E1184" s="14">
        <f>MAX(Table1[[#This Row],[Loonheffing]]-Table1[[#This Row],[Algemene Heffingskorting]]-Table1[[#This Row],[Arbeidskorting]],0)</f>
        <v>1547.0947000000001</v>
      </c>
      <c r="F1184" s="6">
        <f>Table1[[#This Row],[Belastbaar loon]]-Table1[[#This Row],[Belasting]]</f>
        <v>18113.905299999999</v>
      </c>
      <c r="G1184" s="2">
        <f>(Table1[[#This Row],[Belastbaar loon]]-Table1[[#This Row],[Netto loon]])/Table1[[#This Row],[Belastbaar loon]]</f>
        <v>7.868850516250453E-2</v>
      </c>
      <c r="H1184" s="14">
        <f t="shared" ca="1" si="13"/>
        <v>1546.2409000000002</v>
      </c>
      <c r="I1184" s="14">
        <f ca="1">IF(ROW()=2, Table1[[#This Row],[Netto loon]], INDIRECT(ADDRESS(ROW()-1,COLUMN(F:F))))</f>
        <v>18104.759099999999</v>
      </c>
      <c r="J1184" s="6">
        <f ca="1">IF(ROW()=2, 0, Table1[[#This Row],[Belastbaar loon]]-INDIRECT(ADDRESS(ROW()-1,COLUMN(A:A))))</f>
        <v>10</v>
      </c>
      <c r="K1184" s="6">
        <f ca="1">Table1[[#This Row],[Netto loon]]-Table1[[#This Row],[Netto vorige schijf]]</f>
        <v>9.1461999999992258</v>
      </c>
      <c r="L1184" s="2">
        <f ca="1">(Table1[[#This Row],[Bruto tov vorige schijf]]-Table1[[#This Row],[Netto tov vorige schijf]])/MAX(Table1[[#This Row],[Bruto tov vorige schijf]],1)</f>
        <v>8.5380000000077422E-2</v>
      </c>
    </row>
    <row r="1185" spans="1:12" x14ac:dyDescent="0.25">
      <c r="A1185" s="14">
        <v>19671</v>
      </c>
      <c r="B1185" s="6">
        <f>LoonHeffing2020(Table1[[#This Row],[Belastbaar loon]])</f>
        <v>7347.1184999999996</v>
      </c>
      <c r="C1185" s="6">
        <f>AlgemeneHeffingsKorting2020(Table1[[#This Row],[Belastbaar loon]])</f>
        <v>2711</v>
      </c>
      <c r="D1185" s="14">
        <f>ArbeidsKorting2020(Table1[[#This Row],[Belastbaar loon]])</f>
        <v>3088.17</v>
      </c>
      <c r="E1185" s="14">
        <f>MAX(Table1[[#This Row],[Loonheffing]]-Table1[[#This Row],[Algemene Heffingskorting]]-Table1[[#This Row],[Arbeidskorting]],0)</f>
        <v>1547.9484999999995</v>
      </c>
      <c r="F1185" s="6">
        <f>Table1[[#This Row],[Belastbaar loon]]-Table1[[#This Row],[Belasting]]</f>
        <v>18123.051500000001</v>
      </c>
      <c r="G1185" s="2">
        <f>(Table1[[#This Row],[Belastbaar loon]]-Table1[[#This Row],[Netto loon]])/Table1[[#This Row],[Belastbaar loon]]</f>
        <v>7.8691906867978167E-2</v>
      </c>
      <c r="H1185" s="14">
        <f t="shared" ca="1" si="13"/>
        <v>1547.0947000000001</v>
      </c>
      <c r="I1185" s="14">
        <f ca="1">IF(ROW()=2, Table1[[#This Row],[Netto loon]], INDIRECT(ADDRESS(ROW()-1,COLUMN(F:F))))</f>
        <v>18113.905299999999</v>
      </c>
      <c r="J1185" s="6">
        <f ca="1">IF(ROW()=2, 0, Table1[[#This Row],[Belastbaar loon]]-INDIRECT(ADDRESS(ROW()-1,COLUMN(A:A))))</f>
        <v>10</v>
      </c>
      <c r="K1185" s="6">
        <f ca="1">Table1[[#This Row],[Netto loon]]-Table1[[#This Row],[Netto vorige schijf]]</f>
        <v>9.1462000000028638</v>
      </c>
      <c r="L1185" s="2">
        <f ca="1">(Table1[[#This Row],[Bruto tov vorige schijf]]-Table1[[#This Row],[Netto tov vorige schijf]])/MAX(Table1[[#This Row],[Bruto tov vorige schijf]],1)</f>
        <v>8.5379999999713616E-2</v>
      </c>
    </row>
    <row r="1186" spans="1:12" x14ac:dyDescent="0.25">
      <c r="A1186" s="14">
        <v>19681</v>
      </c>
      <c r="B1186" s="6">
        <f>LoonHeffing2020(Table1[[#This Row],[Belastbaar loon]])</f>
        <v>7350.8535000000002</v>
      </c>
      <c r="C1186" s="6">
        <f>AlgemeneHeffingsKorting2020(Table1[[#This Row],[Belastbaar loon]])</f>
        <v>2711</v>
      </c>
      <c r="D1186" s="14">
        <f>ArbeidsKorting2020(Table1[[#This Row],[Belastbaar loon]])</f>
        <v>3091.0511999999999</v>
      </c>
      <c r="E1186" s="14">
        <f>MAX(Table1[[#This Row],[Loonheffing]]-Table1[[#This Row],[Algemene Heffingskorting]]-Table1[[#This Row],[Arbeidskorting]],0)</f>
        <v>1548.8023000000003</v>
      </c>
      <c r="F1186" s="6">
        <f>Table1[[#This Row],[Belastbaar loon]]-Table1[[#This Row],[Belasting]]</f>
        <v>18132.197700000001</v>
      </c>
      <c r="G1186" s="2">
        <f>(Table1[[#This Row],[Belastbaar loon]]-Table1[[#This Row],[Netto loon]])/Table1[[#This Row],[Belastbaar loon]]</f>
        <v>7.8695305116609895E-2</v>
      </c>
      <c r="H1186" s="14">
        <f t="shared" ca="1" si="13"/>
        <v>1547.9484999999995</v>
      </c>
      <c r="I1186" s="14">
        <f ca="1">IF(ROW()=2, Table1[[#This Row],[Netto loon]], INDIRECT(ADDRESS(ROW()-1,COLUMN(F:F))))</f>
        <v>18123.051500000001</v>
      </c>
      <c r="J1186" s="6">
        <f ca="1">IF(ROW()=2, 0, Table1[[#This Row],[Belastbaar loon]]-INDIRECT(ADDRESS(ROW()-1,COLUMN(A:A))))</f>
        <v>10</v>
      </c>
      <c r="K1186" s="6">
        <f ca="1">Table1[[#This Row],[Netto loon]]-Table1[[#This Row],[Netto vorige schijf]]</f>
        <v>9.1461999999992258</v>
      </c>
      <c r="L1186" s="2">
        <f ca="1">(Table1[[#This Row],[Bruto tov vorige schijf]]-Table1[[#This Row],[Netto tov vorige schijf]])/MAX(Table1[[#This Row],[Bruto tov vorige schijf]],1)</f>
        <v>8.5380000000077422E-2</v>
      </c>
    </row>
    <row r="1187" spans="1:12" x14ac:dyDescent="0.25">
      <c r="A1187" s="14">
        <v>19691</v>
      </c>
      <c r="B1187" s="6">
        <f>LoonHeffing2020(Table1[[#This Row],[Belastbaar loon]])</f>
        <v>7354.5884999999998</v>
      </c>
      <c r="C1187" s="6">
        <f>AlgemeneHeffingsKorting2020(Table1[[#This Row],[Belastbaar loon]])</f>
        <v>2711</v>
      </c>
      <c r="D1187" s="14">
        <f>ArbeidsKorting2020(Table1[[#This Row],[Belastbaar loon]])</f>
        <v>3093.9323999999997</v>
      </c>
      <c r="E1187" s="14">
        <f>MAX(Table1[[#This Row],[Loonheffing]]-Table1[[#This Row],[Algemene Heffingskorting]]-Table1[[#This Row],[Arbeidskorting]],0)</f>
        <v>1549.6561000000002</v>
      </c>
      <c r="F1187" s="6">
        <f>Table1[[#This Row],[Belastbaar loon]]-Table1[[#This Row],[Belasting]]</f>
        <v>18141.3439</v>
      </c>
      <c r="G1187" s="2">
        <f>(Table1[[#This Row],[Belastbaar loon]]-Table1[[#This Row],[Netto loon]])/Table1[[#This Row],[Belastbaar loon]]</f>
        <v>7.8698699913666154E-2</v>
      </c>
      <c r="H1187" s="14">
        <f t="shared" ca="1" si="13"/>
        <v>1548.8023000000003</v>
      </c>
      <c r="I1187" s="14">
        <f ca="1">IF(ROW()=2, Table1[[#This Row],[Netto loon]], INDIRECT(ADDRESS(ROW()-1,COLUMN(F:F))))</f>
        <v>18132.197700000001</v>
      </c>
      <c r="J1187" s="6">
        <f ca="1">IF(ROW()=2, 0, Table1[[#This Row],[Belastbaar loon]]-INDIRECT(ADDRESS(ROW()-1,COLUMN(A:A))))</f>
        <v>10</v>
      </c>
      <c r="K1187" s="6">
        <f ca="1">Table1[[#This Row],[Netto loon]]-Table1[[#This Row],[Netto vorige schijf]]</f>
        <v>9.1461999999992258</v>
      </c>
      <c r="L1187" s="2">
        <f ca="1">(Table1[[#This Row],[Bruto tov vorige schijf]]-Table1[[#This Row],[Netto tov vorige schijf]])/MAX(Table1[[#This Row],[Bruto tov vorige schijf]],1)</f>
        <v>8.5380000000077422E-2</v>
      </c>
    </row>
    <row r="1188" spans="1:12" x14ac:dyDescent="0.25">
      <c r="A1188" s="14">
        <v>19701</v>
      </c>
      <c r="B1188" s="6">
        <f>LoonHeffing2020(Table1[[#This Row],[Belastbaar loon]])</f>
        <v>7358.3235000000004</v>
      </c>
      <c r="C1188" s="6">
        <f>AlgemeneHeffingsKorting2020(Table1[[#This Row],[Belastbaar loon]])</f>
        <v>2711</v>
      </c>
      <c r="D1188" s="14">
        <f>ArbeidsKorting2020(Table1[[#This Row],[Belastbaar loon]])</f>
        <v>3096.8136</v>
      </c>
      <c r="E1188" s="14">
        <f>MAX(Table1[[#This Row],[Loonheffing]]-Table1[[#This Row],[Algemene Heffingskorting]]-Table1[[#This Row],[Arbeidskorting]],0)</f>
        <v>1550.5099000000005</v>
      </c>
      <c r="F1188" s="6">
        <f>Table1[[#This Row],[Belastbaar loon]]-Table1[[#This Row],[Belasting]]</f>
        <v>18150.490099999999</v>
      </c>
      <c r="G1188" s="2">
        <f>(Table1[[#This Row],[Belastbaar loon]]-Table1[[#This Row],[Netto loon]])/Table1[[#This Row],[Belastbaar loon]]</f>
        <v>7.8702091264402863E-2</v>
      </c>
      <c r="H1188" s="14">
        <f t="shared" ca="1" si="13"/>
        <v>1549.6561000000002</v>
      </c>
      <c r="I1188" s="14">
        <f ca="1">IF(ROW()=2, Table1[[#This Row],[Netto loon]], INDIRECT(ADDRESS(ROW()-1,COLUMN(F:F))))</f>
        <v>18141.3439</v>
      </c>
      <c r="J1188" s="6">
        <f ca="1">IF(ROW()=2, 0, Table1[[#This Row],[Belastbaar loon]]-INDIRECT(ADDRESS(ROW()-1,COLUMN(A:A))))</f>
        <v>10</v>
      </c>
      <c r="K1188" s="6">
        <f ca="1">Table1[[#This Row],[Netto loon]]-Table1[[#This Row],[Netto vorige schijf]]</f>
        <v>9.1461999999992258</v>
      </c>
      <c r="L1188" s="2">
        <f ca="1">(Table1[[#This Row],[Bruto tov vorige schijf]]-Table1[[#This Row],[Netto tov vorige schijf]])/MAX(Table1[[#This Row],[Bruto tov vorige schijf]],1)</f>
        <v>8.5380000000077422E-2</v>
      </c>
    </row>
    <row r="1189" spans="1:12" x14ac:dyDescent="0.25">
      <c r="A1189" s="14">
        <v>19711</v>
      </c>
      <c r="B1189" s="6">
        <f>LoonHeffing2020(Table1[[#This Row],[Belastbaar loon]])</f>
        <v>7362.0585000000001</v>
      </c>
      <c r="C1189" s="6">
        <f>AlgemeneHeffingsKorting2020(Table1[[#This Row],[Belastbaar loon]])</f>
        <v>2711</v>
      </c>
      <c r="D1189" s="14">
        <f>ArbeidsKorting2020(Table1[[#This Row],[Belastbaar loon]])</f>
        <v>3099.6947999999998</v>
      </c>
      <c r="E1189" s="14">
        <f>MAX(Table1[[#This Row],[Loonheffing]]-Table1[[#This Row],[Algemene Heffingskorting]]-Table1[[#This Row],[Arbeidskorting]],0)</f>
        <v>1551.3637000000003</v>
      </c>
      <c r="F1189" s="6">
        <f>Table1[[#This Row],[Belastbaar loon]]-Table1[[#This Row],[Belasting]]</f>
        <v>18159.636299999998</v>
      </c>
      <c r="G1189" s="2">
        <f>(Table1[[#This Row],[Belastbaar loon]]-Table1[[#This Row],[Netto loon]])/Table1[[#This Row],[Belastbaar loon]]</f>
        <v>7.8705479174065326E-2</v>
      </c>
      <c r="H1189" s="14">
        <f t="shared" ca="1" si="13"/>
        <v>1550.5099000000005</v>
      </c>
      <c r="I1189" s="14">
        <f ca="1">IF(ROW()=2, Table1[[#This Row],[Netto loon]], INDIRECT(ADDRESS(ROW()-1,COLUMN(F:F))))</f>
        <v>18150.490099999999</v>
      </c>
      <c r="J1189" s="6">
        <f ca="1">IF(ROW()=2, 0, Table1[[#This Row],[Belastbaar loon]]-INDIRECT(ADDRESS(ROW()-1,COLUMN(A:A))))</f>
        <v>10</v>
      </c>
      <c r="K1189" s="6">
        <f ca="1">Table1[[#This Row],[Netto loon]]-Table1[[#This Row],[Netto vorige schijf]]</f>
        <v>9.1461999999992258</v>
      </c>
      <c r="L1189" s="2">
        <f ca="1">(Table1[[#This Row],[Bruto tov vorige schijf]]-Table1[[#This Row],[Netto tov vorige schijf]])/MAX(Table1[[#This Row],[Bruto tov vorige schijf]],1)</f>
        <v>8.5380000000077422E-2</v>
      </c>
    </row>
    <row r="1190" spans="1:12" x14ac:dyDescent="0.25">
      <c r="A1190" s="14">
        <v>19721</v>
      </c>
      <c r="B1190" s="6">
        <f>LoonHeffing2020(Table1[[#This Row],[Belastbaar loon]])</f>
        <v>7365.7934999999998</v>
      </c>
      <c r="C1190" s="6">
        <f>AlgemeneHeffingsKorting2020(Table1[[#This Row],[Belastbaar loon]])</f>
        <v>2711</v>
      </c>
      <c r="D1190" s="14">
        <f>ArbeidsKorting2020(Table1[[#This Row],[Belastbaar loon]])</f>
        <v>3102.576</v>
      </c>
      <c r="E1190" s="14">
        <f>MAX(Table1[[#This Row],[Loonheffing]]-Table1[[#This Row],[Algemene Heffingskorting]]-Table1[[#This Row],[Arbeidskorting]],0)</f>
        <v>1552.2174999999997</v>
      </c>
      <c r="F1190" s="6">
        <f>Table1[[#This Row],[Belastbaar loon]]-Table1[[#This Row],[Belasting]]</f>
        <v>18168.782500000001</v>
      </c>
      <c r="G1190" s="2">
        <f>(Table1[[#This Row],[Belastbaar loon]]-Table1[[#This Row],[Netto loon]])/Table1[[#This Row],[Belastbaar loon]]</f>
        <v>7.8708863647887983E-2</v>
      </c>
      <c r="H1190" s="14">
        <f t="shared" ca="1" si="13"/>
        <v>1551.3637000000003</v>
      </c>
      <c r="I1190" s="14">
        <f ca="1">IF(ROW()=2, Table1[[#This Row],[Netto loon]], INDIRECT(ADDRESS(ROW()-1,COLUMN(F:F))))</f>
        <v>18159.636299999998</v>
      </c>
      <c r="J1190" s="6">
        <f ca="1">IF(ROW()=2, 0, Table1[[#This Row],[Belastbaar loon]]-INDIRECT(ADDRESS(ROW()-1,COLUMN(A:A))))</f>
        <v>10</v>
      </c>
      <c r="K1190" s="6">
        <f ca="1">Table1[[#This Row],[Netto loon]]-Table1[[#This Row],[Netto vorige schijf]]</f>
        <v>9.1462000000028638</v>
      </c>
      <c r="L1190" s="2">
        <f ca="1">(Table1[[#This Row],[Bruto tov vorige schijf]]-Table1[[#This Row],[Netto tov vorige schijf]])/MAX(Table1[[#This Row],[Bruto tov vorige schijf]],1)</f>
        <v>8.5379999999713616E-2</v>
      </c>
    </row>
    <row r="1191" spans="1:12" x14ac:dyDescent="0.25">
      <c r="A1191" s="14">
        <v>19731</v>
      </c>
      <c r="B1191" s="6">
        <f>LoonHeffing2020(Table1[[#This Row],[Belastbaar loon]])</f>
        <v>7369.5285000000003</v>
      </c>
      <c r="C1191" s="6">
        <f>AlgemeneHeffingsKorting2020(Table1[[#This Row],[Belastbaar loon]])</f>
        <v>2711</v>
      </c>
      <c r="D1191" s="14">
        <f>ArbeidsKorting2020(Table1[[#This Row],[Belastbaar loon]])</f>
        <v>3105.4571999999998</v>
      </c>
      <c r="E1191" s="14">
        <f>MAX(Table1[[#This Row],[Loonheffing]]-Table1[[#This Row],[Algemene Heffingskorting]]-Table1[[#This Row],[Arbeidskorting]],0)</f>
        <v>1553.0713000000005</v>
      </c>
      <c r="F1191" s="6">
        <f>Table1[[#This Row],[Belastbaar loon]]-Table1[[#This Row],[Belasting]]</f>
        <v>18177.9287</v>
      </c>
      <c r="G1191" s="2">
        <f>(Table1[[#This Row],[Belastbaar loon]]-Table1[[#This Row],[Netto loon]])/Table1[[#This Row],[Belastbaar loon]]</f>
        <v>7.8712244691095209E-2</v>
      </c>
      <c r="H1191" s="14">
        <f t="shared" ca="1" si="13"/>
        <v>1552.2174999999997</v>
      </c>
      <c r="I1191" s="14">
        <f ca="1">IF(ROW()=2, Table1[[#This Row],[Netto loon]], INDIRECT(ADDRESS(ROW()-1,COLUMN(F:F))))</f>
        <v>18168.782500000001</v>
      </c>
      <c r="J1191" s="6">
        <f ca="1">IF(ROW()=2, 0, Table1[[#This Row],[Belastbaar loon]]-INDIRECT(ADDRESS(ROW()-1,COLUMN(A:A))))</f>
        <v>10</v>
      </c>
      <c r="K1191" s="6">
        <f ca="1">Table1[[#This Row],[Netto loon]]-Table1[[#This Row],[Netto vorige schijf]]</f>
        <v>9.1461999999992258</v>
      </c>
      <c r="L1191" s="2">
        <f ca="1">(Table1[[#This Row],[Bruto tov vorige schijf]]-Table1[[#This Row],[Netto tov vorige schijf]])/MAX(Table1[[#This Row],[Bruto tov vorige schijf]],1)</f>
        <v>8.5380000000077422E-2</v>
      </c>
    </row>
    <row r="1192" spans="1:12" x14ac:dyDescent="0.25">
      <c r="A1192" s="14">
        <v>19741</v>
      </c>
      <c r="B1192" s="6">
        <f>LoonHeffing2020(Table1[[#This Row],[Belastbaar loon]])</f>
        <v>7373.2635</v>
      </c>
      <c r="C1192" s="6">
        <f>AlgemeneHeffingsKorting2020(Table1[[#This Row],[Belastbaar loon]])</f>
        <v>2711</v>
      </c>
      <c r="D1192" s="14">
        <f>ArbeidsKorting2020(Table1[[#This Row],[Belastbaar loon]])</f>
        <v>3108.3384000000001</v>
      </c>
      <c r="E1192" s="14">
        <f>MAX(Table1[[#This Row],[Loonheffing]]-Table1[[#This Row],[Algemene Heffingskorting]]-Table1[[#This Row],[Arbeidskorting]],0)</f>
        <v>1553.9250999999999</v>
      </c>
      <c r="F1192" s="6">
        <f>Table1[[#This Row],[Belastbaar loon]]-Table1[[#This Row],[Belasting]]</f>
        <v>18187.0749</v>
      </c>
      <c r="G1192" s="2">
        <f>(Table1[[#This Row],[Belastbaar loon]]-Table1[[#This Row],[Netto loon]])/Table1[[#This Row],[Belastbaar loon]]</f>
        <v>7.8715622308900279E-2</v>
      </c>
      <c r="H1192" s="14">
        <f t="shared" ca="1" si="13"/>
        <v>1553.0713000000005</v>
      </c>
      <c r="I1192" s="14">
        <f ca="1">IF(ROW()=2, Table1[[#This Row],[Netto loon]], INDIRECT(ADDRESS(ROW()-1,COLUMN(F:F))))</f>
        <v>18177.9287</v>
      </c>
      <c r="J1192" s="6">
        <f ca="1">IF(ROW()=2, 0, Table1[[#This Row],[Belastbaar loon]]-INDIRECT(ADDRESS(ROW()-1,COLUMN(A:A))))</f>
        <v>10</v>
      </c>
      <c r="K1192" s="6">
        <f ca="1">Table1[[#This Row],[Netto loon]]-Table1[[#This Row],[Netto vorige schijf]]</f>
        <v>9.1461999999992258</v>
      </c>
      <c r="L1192" s="2">
        <f ca="1">(Table1[[#This Row],[Bruto tov vorige schijf]]-Table1[[#This Row],[Netto tov vorige schijf]])/MAX(Table1[[#This Row],[Bruto tov vorige schijf]],1)</f>
        <v>8.5380000000077422E-2</v>
      </c>
    </row>
    <row r="1193" spans="1:12" x14ac:dyDescent="0.25">
      <c r="A1193" s="14">
        <v>19751</v>
      </c>
      <c r="B1193" s="6">
        <f>LoonHeffing2020(Table1[[#This Row],[Belastbaar loon]])</f>
        <v>7376.9984999999997</v>
      </c>
      <c r="C1193" s="6">
        <f>AlgemeneHeffingsKorting2020(Table1[[#This Row],[Belastbaar loon]])</f>
        <v>2711</v>
      </c>
      <c r="D1193" s="14">
        <f>ArbeidsKorting2020(Table1[[#This Row],[Belastbaar loon]])</f>
        <v>3111.2195999999999</v>
      </c>
      <c r="E1193" s="14">
        <f>MAX(Table1[[#This Row],[Loonheffing]]-Table1[[#This Row],[Algemene Heffingskorting]]-Table1[[#This Row],[Arbeidskorting]],0)</f>
        <v>1554.7788999999998</v>
      </c>
      <c r="F1193" s="6">
        <f>Table1[[#This Row],[Belastbaar loon]]-Table1[[#This Row],[Belasting]]</f>
        <v>18196.221099999999</v>
      </c>
      <c r="G1193" s="2">
        <f>(Table1[[#This Row],[Belastbaar loon]]-Table1[[#This Row],[Netto loon]])/Table1[[#This Row],[Belastbaar loon]]</f>
        <v>7.8718996506506059E-2</v>
      </c>
      <c r="H1193" s="14">
        <f t="shared" ca="1" si="13"/>
        <v>1553.9250999999999</v>
      </c>
      <c r="I1193" s="14">
        <f ca="1">IF(ROW()=2, Table1[[#This Row],[Netto loon]], INDIRECT(ADDRESS(ROW()-1,COLUMN(F:F))))</f>
        <v>18187.0749</v>
      </c>
      <c r="J1193" s="6">
        <f ca="1">IF(ROW()=2, 0, Table1[[#This Row],[Belastbaar loon]]-INDIRECT(ADDRESS(ROW()-1,COLUMN(A:A))))</f>
        <v>10</v>
      </c>
      <c r="K1193" s="6">
        <f ca="1">Table1[[#This Row],[Netto loon]]-Table1[[#This Row],[Netto vorige schijf]]</f>
        <v>9.1461999999992258</v>
      </c>
      <c r="L1193" s="2">
        <f ca="1">(Table1[[#This Row],[Bruto tov vorige schijf]]-Table1[[#This Row],[Netto tov vorige schijf]])/MAX(Table1[[#This Row],[Bruto tov vorige schijf]],1)</f>
        <v>8.5380000000077422E-2</v>
      </c>
    </row>
    <row r="1194" spans="1:12" x14ac:dyDescent="0.25">
      <c r="A1194" s="14">
        <v>19761</v>
      </c>
      <c r="B1194" s="6">
        <f>LoonHeffing2020(Table1[[#This Row],[Belastbaar loon]])</f>
        <v>7380.7335000000003</v>
      </c>
      <c r="C1194" s="6">
        <f>AlgemeneHeffingsKorting2020(Table1[[#This Row],[Belastbaar loon]])</f>
        <v>2711</v>
      </c>
      <c r="D1194" s="14">
        <f>ArbeidsKorting2020(Table1[[#This Row],[Belastbaar loon]])</f>
        <v>3114.1007999999997</v>
      </c>
      <c r="E1194" s="14">
        <f>MAX(Table1[[#This Row],[Loonheffing]]-Table1[[#This Row],[Algemene Heffingskorting]]-Table1[[#This Row],[Arbeidskorting]],0)</f>
        <v>1555.6327000000006</v>
      </c>
      <c r="F1194" s="6">
        <f>Table1[[#This Row],[Belastbaar loon]]-Table1[[#This Row],[Belasting]]</f>
        <v>18205.367299999998</v>
      </c>
      <c r="G1194" s="2">
        <f>(Table1[[#This Row],[Belastbaar loon]]-Table1[[#This Row],[Netto loon]])/Table1[[#This Row],[Belastbaar loon]]</f>
        <v>7.8722367289104894E-2</v>
      </c>
      <c r="H1194" s="14">
        <f t="shared" ca="1" si="13"/>
        <v>1554.7788999999998</v>
      </c>
      <c r="I1194" s="14">
        <f ca="1">IF(ROW()=2, Table1[[#This Row],[Netto loon]], INDIRECT(ADDRESS(ROW()-1,COLUMN(F:F))))</f>
        <v>18196.221099999999</v>
      </c>
      <c r="J1194" s="6">
        <f ca="1">IF(ROW()=2, 0, Table1[[#This Row],[Belastbaar loon]]-INDIRECT(ADDRESS(ROW()-1,COLUMN(A:A))))</f>
        <v>10</v>
      </c>
      <c r="K1194" s="6">
        <f ca="1">Table1[[#This Row],[Netto loon]]-Table1[[#This Row],[Netto vorige schijf]]</f>
        <v>9.1461999999992258</v>
      </c>
      <c r="L1194" s="2">
        <f ca="1">(Table1[[#This Row],[Bruto tov vorige schijf]]-Table1[[#This Row],[Netto tov vorige schijf]])/MAX(Table1[[#This Row],[Bruto tov vorige schijf]],1)</f>
        <v>8.5380000000077422E-2</v>
      </c>
    </row>
    <row r="1195" spans="1:12" x14ac:dyDescent="0.25">
      <c r="A1195" s="14">
        <v>19771</v>
      </c>
      <c r="B1195" s="6">
        <f>LoonHeffing2020(Table1[[#This Row],[Belastbaar loon]])</f>
        <v>7384.4684999999999</v>
      </c>
      <c r="C1195" s="6">
        <f>AlgemeneHeffingsKorting2020(Table1[[#This Row],[Belastbaar loon]])</f>
        <v>2711</v>
      </c>
      <c r="D1195" s="14">
        <f>ArbeidsKorting2020(Table1[[#This Row],[Belastbaar loon]])</f>
        <v>3116.982</v>
      </c>
      <c r="E1195" s="14">
        <f>MAX(Table1[[#This Row],[Loonheffing]]-Table1[[#This Row],[Algemene Heffingskorting]]-Table1[[#This Row],[Arbeidskorting]],0)</f>
        <v>1556.4865</v>
      </c>
      <c r="F1195" s="6">
        <f>Table1[[#This Row],[Belastbaar loon]]-Table1[[#This Row],[Belasting]]</f>
        <v>18214.513500000001</v>
      </c>
      <c r="G1195" s="2">
        <f>(Table1[[#This Row],[Belastbaar loon]]-Table1[[#This Row],[Netto loon]])/Table1[[#This Row],[Belastbaar loon]]</f>
        <v>7.872573466187846E-2</v>
      </c>
      <c r="H1195" s="14">
        <f t="shared" ca="1" si="13"/>
        <v>1555.6327000000006</v>
      </c>
      <c r="I1195" s="14">
        <f ca="1">IF(ROW()=2, Table1[[#This Row],[Netto loon]], INDIRECT(ADDRESS(ROW()-1,COLUMN(F:F))))</f>
        <v>18205.367299999998</v>
      </c>
      <c r="J1195" s="6">
        <f ca="1">IF(ROW()=2, 0, Table1[[#This Row],[Belastbaar loon]]-INDIRECT(ADDRESS(ROW()-1,COLUMN(A:A))))</f>
        <v>10</v>
      </c>
      <c r="K1195" s="6">
        <f ca="1">Table1[[#This Row],[Netto loon]]-Table1[[#This Row],[Netto vorige schijf]]</f>
        <v>9.1462000000028638</v>
      </c>
      <c r="L1195" s="2">
        <f ca="1">(Table1[[#This Row],[Bruto tov vorige schijf]]-Table1[[#This Row],[Netto tov vorige schijf]])/MAX(Table1[[#This Row],[Bruto tov vorige schijf]],1)</f>
        <v>8.5379999999713616E-2</v>
      </c>
    </row>
    <row r="1196" spans="1:12" x14ac:dyDescent="0.25">
      <c r="A1196" s="14">
        <v>19781</v>
      </c>
      <c r="B1196" s="6">
        <f>LoonHeffing2020(Table1[[#This Row],[Belastbaar loon]])</f>
        <v>7388.2034999999996</v>
      </c>
      <c r="C1196" s="6">
        <f>AlgemeneHeffingsKorting2020(Table1[[#This Row],[Belastbaar loon]])</f>
        <v>2711</v>
      </c>
      <c r="D1196" s="14">
        <f>ArbeidsKorting2020(Table1[[#This Row],[Belastbaar loon]])</f>
        <v>3119.8631999999998</v>
      </c>
      <c r="E1196" s="14">
        <f>MAX(Table1[[#This Row],[Loonheffing]]-Table1[[#This Row],[Algemene Heffingskorting]]-Table1[[#This Row],[Arbeidskorting]],0)</f>
        <v>1557.3402999999998</v>
      </c>
      <c r="F1196" s="6">
        <f>Table1[[#This Row],[Belastbaar loon]]-Table1[[#This Row],[Belasting]]</f>
        <v>18223.6597</v>
      </c>
      <c r="G1196" s="2">
        <f>(Table1[[#This Row],[Belastbaar loon]]-Table1[[#This Row],[Netto loon]])/Table1[[#This Row],[Belastbaar loon]]</f>
        <v>7.8729098629998481E-2</v>
      </c>
      <c r="H1196" s="14">
        <f t="shared" ca="1" si="13"/>
        <v>1556.4865</v>
      </c>
      <c r="I1196" s="14">
        <f ca="1">IF(ROW()=2, Table1[[#This Row],[Netto loon]], INDIRECT(ADDRESS(ROW()-1,COLUMN(F:F))))</f>
        <v>18214.513500000001</v>
      </c>
      <c r="J1196" s="6">
        <f ca="1">IF(ROW()=2, 0, Table1[[#This Row],[Belastbaar loon]]-INDIRECT(ADDRESS(ROW()-1,COLUMN(A:A))))</f>
        <v>10</v>
      </c>
      <c r="K1196" s="6">
        <f ca="1">Table1[[#This Row],[Netto loon]]-Table1[[#This Row],[Netto vorige schijf]]</f>
        <v>9.1461999999992258</v>
      </c>
      <c r="L1196" s="2">
        <f ca="1">(Table1[[#This Row],[Bruto tov vorige schijf]]-Table1[[#This Row],[Netto tov vorige schijf]])/MAX(Table1[[#This Row],[Bruto tov vorige schijf]],1)</f>
        <v>8.5380000000077422E-2</v>
      </c>
    </row>
    <row r="1197" spans="1:12" x14ac:dyDescent="0.25">
      <c r="A1197" s="14">
        <v>19791</v>
      </c>
      <c r="B1197" s="6">
        <f>LoonHeffing2020(Table1[[#This Row],[Belastbaar loon]])</f>
        <v>7391.9385000000002</v>
      </c>
      <c r="C1197" s="6">
        <f>AlgemeneHeffingsKorting2020(Table1[[#This Row],[Belastbaar loon]])</f>
        <v>2711</v>
      </c>
      <c r="D1197" s="14">
        <f>ArbeidsKorting2020(Table1[[#This Row],[Belastbaar loon]])</f>
        <v>3122.7444</v>
      </c>
      <c r="E1197" s="14">
        <f>MAX(Table1[[#This Row],[Loonheffing]]-Table1[[#This Row],[Algemene Heffingskorting]]-Table1[[#This Row],[Arbeidskorting]],0)</f>
        <v>1558.1941000000002</v>
      </c>
      <c r="F1197" s="6">
        <f>Table1[[#This Row],[Belastbaar loon]]-Table1[[#This Row],[Belasting]]</f>
        <v>18232.805899999999</v>
      </c>
      <c r="G1197" s="2">
        <f>(Table1[[#This Row],[Belastbaar loon]]-Table1[[#This Row],[Netto loon]])/Table1[[#This Row],[Belastbaar loon]]</f>
        <v>7.8732459198625662E-2</v>
      </c>
      <c r="H1197" s="14">
        <f t="shared" ca="1" si="13"/>
        <v>1557.3402999999998</v>
      </c>
      <c r="I1197" s="14">
        <f ca="1">IF(ROW()=2, Table1[[#This Row],[Netto loon]], INDIRECT(ADDRESS(ROW()-1,COLUMN(F:F))))</f>
        <v>18223.6597</v>
      </c>
      <c r="J1197" s="6">
        <f ca="1">IF(ROW()=2, 0, Table1[[#This Row],[Belastbaar loon]]-INDIRECT(ADDRESS(ROW()-1,COLUMN(A:A))))</f>
        <v>10</v>
      </c>
      <c r="K1197" s="6">
        <f ca="1">Table1[[#This Row],[Netto loon]]-Table1[[#This Row],[Netto vorige schijf]]</f>
        <v>9.1461999999992258</v>
      </c>
      <c r="L1197" s="2">
        <f ca="1">(Table1[[#This Row],[Bruto tov vorige schijf]]-Table1[[#This Row],[Netto tov vorige schijf]])/MAX(Table1[[#This Row],[Bruto tov vorige schijf]],1)</f>
        <v>8.5380000000077422E-2</v>
      </c>
    </row>
    <row r="1198" spans="1:12" x14ac:dyDescent="0.25">
      <c r="A1198" s="14">
        <v>19801</v>
      </c>
      <c r="B1198" s="6">
        <f>LoonHeffing2020(Table1[[#This Row],[Belastbaar loon]])</f>
        <v>7395.6734999999999</v>
      </c>
      <c r="C1198" s="6">
        <f>AlgemeneHeffingsKorting2020(Table1[[#This Row],[Belastbaar loon]])</f>
        <v>2711</v>
      </c>
      <c r="D1198" s="14">
        <f>ArbeidsKorting2020(Table1[[#This Row],[Belastbaar loon]])</f>
        <v>3125.6255999999998</v>
      </c>
      <c r="E1198" s="14">
        <f>MAX(Table1[[#This Row],[Loonheffing]]-Table1[[#This Row],[Algemene Heffingskorting]]-Table1[[#This Row],[Arbeidskorting]],0)</f>
        <v>1559.0479</v>
      </c>
      <c r="F1198" s="6">
        <f>Table1[[#This Row],[Belastbaar loon]]-Table1[[#This Row],[Belasting]]</f>
        <v>18241.952099999999</v>
      </c>
      <c r="G1198" s="2">
        <f>(Table1[[#This Row],[Belastbaar loon]]-Table1[[#This Row],[Netto loon]])/Table1[[#This Row],[Belastbaar loon]]</f>
        <v>7.8735816372910536E-2</v>
      </c>
      <c r="H1198" s="14">
        <f t="shared" ca="1" si="13"/>
        <v>1558.1941000000002</v>
      </c>
      <c r="I1198" s="14">
        <f ca="1">IF(ROW()=2, Table1[[#This Row],[Netto loon]], INDIRECT(ADDRESS(ROW()-1,COLUMN(F:F))))</f>
        <v>18232.805899999999</v>
      </c>
      <c r="J1198" s="6">
        <f ca="1">IF(ROW()=2, 0, Table1[[#This Row],[Belastbaar loon]]-INDIRECT(ADDRESS(ROW()-1,COLUMN(A:A))))</f>
        <v>10</v>
      </c>
      <c r="K1198" s="6">
        <f ca="1">Table1[[#This Row],[Netto loon]]-Table1[[#This Row],[Netto vorige schijf]]</f>
        <v>9.1461999999992258</v>
      </c>
      <c r="L1198" s="2">
        <f ca="1">(Table1[[#This Row],[Bruto tov vorige schijf]]-Table1[[#This Row],[Netto tov vorige schijf]])/MAX(Table1[[#This Row],[Bruto tov vorige schijf]],1)</f>
        <v>8.5380000000077422E-2</v>
      </c>
    </row>
    <row r="1199" spans="1:12" x14ac:dyDescent="0.25">
      <c r="A1199" s="14">
        <v>19811</v>
      </c>
      <c r="B1199" s="6">
        <f>LoonHeffing2020(Table1[[#This Row],[Belastbaar loon]])</f>
        <v>7399.4084999999995</v>
      </c>
      <c r="C1199" s="6">
        <f>AlgemeneHeffingsKorting2020(Table1[[#This Row],[Belastbaar loon]])</f>
        <v>2711</v>
      </c>
      <c r="D1199" s="14">
        <f>ArbeidsKorting2020(Table1[[#This Row],[Belastbaar loon]])</f>
        <v>3128.5067999999997</v>
      </c>
      <c r="E1199" s="14">
        <f>MAX(Table1[[#This Row],[Loonheffing]]-Table1[[#This Row],[Algemene Heffingskorting]]-Table1[[#This Row],[Arbeidskorting]],0)</f>
        <v>1559.9016999999999</v>
      </c>
      <c r="F1199" s="6">
        <f>Table1[[#This Row],[Belastbaar loon]]-Table1[[#This Row],[Belasting]]</f>
        <v>18251.098300000001</v>
      </c>
      <c r="G1199" s="2">
        <f>(Table1[[#This Row],[Belastbaar loon]]-Table1[[#This Row],[Netto loon]])/Table1[[#This Row],[Belastbaar loon]]</f>
        <v>7.8739170157992963E-2</v>
      </c>
      <c r="H1199" s="14">
        <f t="shared" ca="1" si="13"/>
        <v>1559.0479</v>
      </c>
      <c r="I1199" s="14">
        <f ca="1">IF(ROW()=2, Table1[[#This Row],[Netto loon]], INDIRECT(ADDRESS(ROW()-1,COLUMN(F:F))))</f>
        <v>18241.952099999999</v>
      </c>
      <c r="J1199" s="6">
        <f ca="1">IF(ROW()=2, 0, Table1[[#This Row],[Belastbaar loon]]-INDIRECT(ADDRESS(ROW()-1,COLUMN(A:A))))</f>
        <v>10</v>
      </c>
      <c r="K1199" s="6">
        <f ca="1">Table1[[#This Row],[Netto loon]]-Table1[[#This Row],[Netto vorige schijf]]</f>
        <v>9.1462000000028638</v>
      </c>
      <c r="L1199" s="2">
        <f ca="1">(Table1[[#This Row],[Bruto tov vorige schijf]]-Table1[[#This Row],[Netto tov vorige schijf]])/MAX(Table1[[#This Row],[Bruto tov vorige schijf]],1)</f>
        <v>8.5379999999713616E-2</v>
      </c>
    </row>
    <row r="1200" spans="1:12" x14ac:dyDescent="0.25">
      <c r="A1200" s="14">
        <v>19821</v>
      </c>
      <c r="B1200" s="6">
        <f>LoonHeffing2020(Table1[[#This Row],[Belastbaar loon]])</f>
        <v>7403.1435000000001</v>
      </c>
      <c r="C1200" s="6">
        <f>AlgemeneHeffingsKorting2020(Table1[[#This Row],[Belastbaar loon]])</f>
        <v>2711</v>
      </c>
      <c r="D1200" s="14">
        <f>ArbeidsKorting2020(Table1[[#This Row],[Belastbaar loon]])</f>
        <v>3131.3879999999999</v>
      </c>
      <c r="E1200" s="14">
        <f>MAX(Table1[[#This Row],[Loonheffing]]-Table1[[#This Row],[Algemene Heffingskorting]]-Table1[[#This Row],[Arbeidskorting]],0)</f>
        <v>1560.7555000000002</v>
      </c>
      <c r="F1200" s="6">
        <f>Table1[[#This Row],[Belastbaar loon]]-Table1[[#This Row],[Belasting]]</f>
        <v>18260.244500000001</v>
      </c>
      <c r="G1200" s="2">
        <f>(Table1[[#This Row],[Belastbaar loon]]-Table1[[#This Row],[Netto loon]])/Table1[[#This Row],[Belastbaar loon]]</f>
        <v>7.8742520559003049E-2</v>
      </c>
      <c r="H1200" s="14">
        <f t="shared" ca="1" si="13"/>
        <v>1559.9016999999999</v>
      </c>
      <c r="I1200" s="14">
        <f ca="1">IF(ROW()=2, Table1[[#This Row],[Netto loon]], INDIRECT(ADDRESS(ROW()-1,COLUMN(F:F))))</f>
        <v>18251.098300000001</v>
      </c>
      <c r="J1200" s="6">
        <f ca="1">IF(ROW()=2, 0, Table1[[#This Row],[Belastbaar loon]]-INDIRECT(ADDRESS(ROW()-1,COLUMN(A:A))))</f>
        <v>10</v>
      </c>
      <c r="K1200" s="6">
        <f ca="1">Table1[[#This Row],[Netto loon]]-Table1[[#This Row],[Netto vorige schijf]]</f>
        <v>9.1461999999992258</v>
      </c>
      <c r="L1200" s="2">
        <f ca="1">(Table1[[#This Row],[Bruto tov vorige schijf]]-Table1[[#This Row],[Netto tov vorige schijf]])/MAX(Table1[[#This Row],[Bruto tov vorige schijf]],1)</f>
        <v>8.5380000000077422E-2</v>
      </c>
    </row>
    <row r="1201" spans="1:12" x14ac:dyDescent="0.25">
      <c r="A1201" s="14">
        <v>19831</v>
      </c>
      <c r="B1201" s="6">
        <f>LoonHeffing2020(Table1[[#This Row],[Belastbaar loon]])</f>
        <v>7406.8784999999998</v>
      </c>
      <c r="C1201" s="6">
        <f>AlgemeneHeffingsKorting2020(Table1[[#This Row],[Belastbaar loon]])</f>
        <v>2711</v>
      </c>
      <c r="D1201" s="14">
        <f>ArbeidsKorting2020(Table1[[#This Row],[Belastbaar loon]])</f>
        <v>3134.2691999999997</v>
      </c>
      <c r="E1201" s="14">
        <f>MAX(Table1[[#This Row],[Loonheffing]]-Table1[[#This Row],[Algemene Heffingskorting]]-Table1[[#This Row],[Arbeidskorting]],0)</f>
        <v>1561.6093000000001</v>
      </c>
      <c r="F1201" s="6">
        <f>Table1[[#This Row],[Belastbaar loon]]-Table1[[#This Row],[Belasting]]</f>
        <v>18269.3907</v>
      </c>
      <c r="G1201" s="2">
        <f>(Table1[[#This Row],[Belastbaar loon]]-Table1[[#This Row],[Netto loon]])/Table1[[#This Row],[Belastbaar loon]]</f>
        <v>7.8745867581059961E-2</v>
      </c>
      <c r="H1201" s="14">
        <f t="shared" ca="1" si="13"/>
        <v>1560.7555000000002</v>
      </c>
      <c r="I1201" s="14">
        <f ca="1">IF(ROW()=2, Table1[[#This Row],[Netto loon]], INDIRECT(ADDRESS(ROW()-1,COLUMN(F:F))))</f>
        <v>18260.244500000001</v>
      </c>
      <c r="J1201" s="6">
        <f ca="1">IF(ROW()=2, 0, Table1[[#This Row],[Belastbaar loon]]-INDIRECT(ADDRESS(ROW()-1,COLUMN(A:A))))</f>
        <v>10</v>
      </c>
      <c r="K1201" s="6">
        <f ca="1">Table1[[#This Row],[Netto loon]]-Table1[[#This Row],[Netto vorige schijf]]</f>
        <v>9.1461999999992258</v>
      </c>
      <c r="L1201" s="2">
        <f ca="1">(Table1[[#This Row],[Bruto tov vorige schijf]]-Table1[[#This Row],[Netto tov vorige schijf]])/MAX(Table1[[#This Row],[Bruto tov vorige schijf]],1)</f>
        <v>8.5380000000077422E-2</v>
      </c>
    </row>
    <row r="1202" spans="1:12" x14ac:dyDescent="0.25">
      <c r="A1202" s="14">
        <v>19841</v>
      </c>
      <c r="B1202" s="6">
        <f>LoonHeffing2020(Table1[[#This Row],[Belastbaar loon]])</f>
        <v>7410.6135000000004</v>
      </c>
      <c r="C1202" s="6">
        <f>AlgemeneHeffingsKorting2020(Table1[[#This Row],[Belastbaar loon]])</f>
        <v>2711</v>
      </c>
      <c r="D1202" s="14">
        <f>ArbeidsKorting2020(Table1[[#This Row],[Belastbaar loon]])</f>
        <v>3137.1504</v>
      </c>
      <c r="E1202" s="14">
        <f>MAX(Table1[[#This Row],[Loonheffing]]-Table1[[#This Row],[Algemene Heffingskorting]]-Table1[[#This Row],[Arbeidskorting]],0)</f>
        <v>1562.4631000000004</v>
      </c>
      <c r="F1202" s="6">
        <f>Table1[[#This Row],[Belastbaar loon]]-Table1[[#This Row],[Belasting]]</f>
        <v>18278.536899999999</v>
      </c>
      <c r="G1202" s="2">
        <f>(Table1[[#This Row],[Belastbaar loon]]-Table1[[#This Row],[Netto loon]])/Table1[[#This Row],[Belastbaar loon]]</f>
        <v>7.8749211229272767E-2</v>
      </c>
      <c r="H1202" s="14">
        <f t="shared" ca="1" si="13"/>
        <v>1561.6093000000001</v>
      </c>
      <c r="I1202" s="14">
        <f ca="1">IF(ROW()=2, Table1[[#This Row],[Netto loon]], INDIRECT(ADDRESS(ROW()-1,COLUMN(F:F))))</f>
        <v>18269.3907</v>
      </c>
      <c r="J1202" s="6">
        <f ca="1">IF(ROW()=2, 0, Table1[[#This Row],[Belastbaar loon]]-INDIRECT(ADDRESS(ROW()-1,COLUMN(A:A))))</f>
        <v>10</v>
      </c>
      <c r="K1202" s="6">
        <f ca="1">Table1[[#This Row],[Netto loon]]-Table1[[#This Row],[Netto vorige schijf]]</f>
        <v>9.1461999999992258</v>
      </c>
      <c r="L1202" s="2">
        <f ca="1">(Table1[[#This Row],[Bruto tov vorige schijf]]-Table1[[#This Row],[Netto tov vorige schijf]])/MAX(Table1[[#This Row],[Bruto tov vorige schijf]],1)</f>
        <v>8.5380000000077422E-2</v>
      </c>
    </row>
    <row r="1203" spans="1:12" x14ac:dyDescent="0.25">
      <c r="A1203" s="14">
        <v>19851</v>
      </c>
      <c r="B1203" s="6">
        <f>LoonHeffing2020(Table1[[#This Row],[Belastbaar loon]])</f>
        <v>7414.3485000000001</v>
      </c>
      <c r="C1203" s="6">
        <f>AlgemeneHeffingsKorting2020(Table1[[#This Row],[Belastbaar loon]])</f>
        <v>2711</v>
      </c>
      <c r="D1203" s="14">
        <f>ArbeidsKorting2020(Table1[[#This Row],[Belastbaar loon]])</f>
        <v>3140.0315999999998</v>
      </c>
      <c r="E1203" s="14">
        <f>MAX(Table1[[#This Row],[Loonheffing]]-Table1[[#This Row],[Algemene Heffingskorting]]-Table1[[#This Row],[Arbeidskorting]],0)</f>
        <v>1563.3169000000003</v>
      </c>
      <c r="F1203" s="6">
        <f>Table1[[#This Row],[Belastbaar loon]]-Table1[[#This Row],[Belasting]]</f>
        <v>18287.683099999998</v>
      </c>
      <c r="G1203" s="2">
        <f>(Table1[[#This Row],[Belastbaar loon]]-Table1[[#This Row],[Netto loon]])/Table1[[#This Row],[Belastbaar loon]]</f>
        <v>7.8752551508740193E-2</v>
      </c>
      <c r="H1203" s="14">
        <f t="shared" ca="1" si="13"/>
        <v>1562.4631000000004</v>
      </c>
      <c r="I1203" s="14">
        <f ca="1">IF(ROW()=2, Table1[[#This Row],[Netto loon]], INDIRECT(ADDRESS(ROW()-1,COLUMN(F:F))))</f>
        <v>18278.536899999999</v>
      </c>
      <c r="J1203" s="6">
        <f ca="1">IF(ROW()=2, 0, Table1[[#This Row],[Belastbaar loon]]-INDIRECT(ADDRESS(ROW()-1,COLUMN(A:A))))</f>
        <v>10</v>
      </c>
      <c r="K1203" s="6">
        <f ca="1">Table1[[#This Row],[Netto loon]]-Table1[[#This Row],[Netto vorige schijf]]</f>
        <v>9.1461999999992258</v>
      </c>
      <c r="L1203" s="2">
        <f ca="1">(Table1[[#This Row],[Bruto tov vorige schijf]]-Table1[[#This Row],[Netto tov vorige schijf]])/MAX(Table1[[#This Row],[Bruto tov vorige schijf]],1)</f>
        <v>8.5380000000077422E-2</v>
      </c>
    </row>
    <row r="1204" spans="1:12" x14ac:dyDescent="0.25">
      <c r="A1204" s="14">
        <v>19861</v>
      </c>
      <c r="B1204" s="6">
        <f>LoonHeffing2020(Table1[[#This Row],[Belastbaar loon]])</f>
        <v>7418.0834999999997</v>
      </c>
      <c r="C1204" s="6">
        <f>AlgemeneHeffingsKorting2020(Table1[[#This Row],[Belastbaar loon]])</f>
        <v>2711</v>
      </c>
      <c r="D1204" s="14">
        <f>ArbeidsKorting2020(Table1[[#This Row],[Belastbaar loon]])</f>
        <v>3142.9128000000001</v>
      </c>
      <c r="E1204" s="14">
        <f>MAX(Table1[[#This Row],[Loonheffing]]-Table1[[#This Row],[Algemene Heffingskorting]]-Table1[[#This Row],[Arbeidskorting]],0)</f>
        <v>1564.1706999999997</v>
      </c>
      <c r="F1204" s="6">
        <f>Table1[[#This Row],[Belastbaar loon]]-Table1[[#This Row],[Belasting]]</f>
        <v>18296.829300000001</v>
      </c>
      <c r="G1204" s="2">
        <f>(Table1[[#This Row],[Belastbaar loon]]-Table1[[#This Row],[Netto loon]])/Table1[[#This Row],[Belastbaar loon]]</f>
        <v>7.8755888424550557E-2</v>
      </c>
      <c r="H1204" s="14">
        <f t="shared" ca="1" si="13"/>
        <v>1563.3169000000003</v>
      </c>
      <c r="I1204" s="14">
        <f ca="1">IF(ROW()=2, Table1[[#This Row],[Netto loon]], INDIRECT(ADDRESS(ROW()-1,COLUMN(F:F))))</f>
        <v>18287.683099999998</v>
      </c>
      <c r="J1204" s="6">
        <f ca="1">IF(ROW()=2, 0, Table1[[#This Row],[Belastbaar loon]]-INDIRECT(ADDRESS(ROW()-1,COLUMN(A:A))))</f>
        <v>10</v>
      </c>
      <c r="K1204" s="6">
        <f ca="1">Table1[[#This Row],[Netto loon]]-Table1[[#This Row],[Netto vorige schijf]]</f>
        <v>9.1462000000028638</v>
      </c>
      <c r="L1204" s="2">
        <f ca="1">(Table1[[#This Row],[Bruto tov vorige schijf]]-Table1[[#This Row],[Netto tov vorige schijf]])/MAX(Table1[[#This Row],[Bruto tov vorige schijf]],1)</f>
        <v>8.5379999999713616E-2</v>
      </c>
    </row>
    <row r="1205" spans="1:12" x14ac:dyDescent="0.25">
      <c r="A1205" s="14">
        <v>19871</v>
      </c>
      <c r="B1205" s="6">
        <f>LoonHeffing2020(Table1[[#This Row],[Belastbaar loon]])</f>
        <v>7421.8185000000003</v>
      </c>
      <c r="C1205" s="6">
        <f>AlgemeneHeffingsKorting2020(Table1[[#This Row],[Belastbaar loon]])</f>
        <v>2711</v>
      </c>
      <c r="D1205" s="14">
        <f>ArbeidsKorting2020(Table1[[#This Row],[Belastbaar loon]])</f>
        <v>3145.7939999999999</v>
      </c>
      <c r="E1205" s="14">
        <f>MAX(Table1[[#This Row],[Loonheffing]]-Table1[[#This Row],[Algemene Heffingskorting]]-Table1[[#This Row],[Arbeidskorting]],0)</f>
        <v>1565.0245000000004</v>
      </c>
      <c r="F1205" s="6">
        <f>Table1[[#This Row],[Belastbaar loon]]-Table1[[#This Row],[Belasting]]</f>
        <v>18305.9755</v>
      </c>
      <c r="G1205" s="2">
        <f>(Table1[[#This Row],[Belastbaar loon]]-Table1[[#This Row],[Netto loon]])/Table1[[#This Row],[Belastbaar loon]]</f>
        <v>7.8759221981782479E-2</v>
      </c>
      <c r="H1205" s="14">
        <f t="shared" ca="1" si="13"/>
        <v>1564.1706999999997</v>
      </c>
      <c r="I1205" s="14">
        <f ca="1">IF(ROW()=2, Table1[[#This Row],[Netto loon]], INDIRECT(ADDRESS(ROW()-1,COLUMN(F:F))))</f>
        <v>18296.829300000001</v>
      </c>
      <c r="J1205" s="6">
        <f ca="1">IF(ROW()=2, 0, Table1[[#This Row],[Belastbaar loon]]-INDIRECT(ADDRESS(ROW()-1,COLUMN(A:A))))</f>
        <v>10</v>
      </c>
      <c r="K1205" s="6">
        <f ca="1">Table1[[#This Row],[Netto loon]]-Table1[[#This Row],[Netto vorige schijf]]</f>
        <v>9.1461999999992258</v>
      </c>
      <c r="L1205" s="2">
        <f ca="1">(Table1[[#This Row],[Bruto tov vorige schijf]]-Table1[[#This Row],[Netto tov vorige schijf]])/MAX(Table1[[#This Row],[Bruto tov vorige schijf]],1)</f>
        <v>8.5380000000077422E-2</v>
      </c>
    </row>
    <row r="1206" spans="1:12" x14ac:dyDescent="0.25">
      <c r="A1206" s="14">
        <v>19881</v>
      </c>
      <c r="B1206" s="6">
        <f>LoonHeffing2020(Table1[[#This Row],[Belastbaar loon]])</f>
        <v>7425.5535</v>
      </c>
      <c r="C1206" s="6">
        <f>AlgemeneHeffingsKorting2020(Table1[[#This Row],[Belastbaar loon]])</f>
        <v>2711</v>
      </c>
      <c r="D1206" s="14">
        <f>ArbeidsKorting2020(Table1[[#This Row],[Belastbaar loon]])</f>
        <v>3148.6751999999997</v>
      </c>
      <c r="E1206" s="14">
        <f>MAX(Table1[[#This Row],[Loonheffing]]-Table1[[#This Row],[Algemene Heffingskorting]]-Table1[[#This Row],[Arbeidskorting]],0)</f>
        <v>1565.8783000000003</v>
      </c>
      <c r="F1206" s="6">
        <f>Table1[[#This Row],[Belastbaar loon]]-Table1[[#This Row],[Belasting]]</f>
        <v>18315.1217</v>
      </c>
      <c r="G1206" s="2">
        <f>(Table1[[#This Row],[Belastbaar loon]]-Table1[[#This Row],[Netto loon]])/Table1[[#This Row],[Belastbaar loon]]</f>
        <v>7.8762552185503765E-2</v>
      </c>
      <c r="H1206" s="14">
        <f t="shared" ca="1" si="13"/>
        <v>1565.0245000000004</v>
      </c>
      <c r="I1206" s="14">
        <f ca="1">IF(ROW()=2, Table1[[#This Row],[Netto loon]], INDIRECT(ADDRESS(ROW()-1,COLUMN(F:F))))</f>
        <v>18305.9755</v>
      </c>
      <c r="J1206" s="6">
        <f ca="1">IF(ROW()=2, 0, Table1[[#This Row],[Belastbaar loon]]-INDIRECT(ADDRESS(ROW()-1,COLUMN(A:A))))</f>
        <v>10</v>
      </c>
      <c r="K1206" s="6">
        <f ca="1">Table1[[#This Row],[Netto loon]]-Table1[[#This Row],[Netto vorige schijf]]</f>
        <v>9.1461999999992258</v>
      </c>
      <c r="L1206" s="2">
        <f ca="1">(Table1[[#This Row],[Bruto tov vorige schijf]]-Table1[[#This Row],[Netto tov vorige schijf]])/MAX(Table1[[#This Row],[Bruto tov vorige schijf]],1)</f>
        <v>8.5380000000077422E-2</v>
      </c>
    </row>
    <row r="1207" spans="1:12" x14ac:dyDescent="0.25">
      <c r="A1207" s="14">
        <v>19891</v>
      </c>
      <c r="B1207" s="6">
        <f>LoonHeffing2020(Table1[[#This Row],[Belastbaar loon]])</f>
        <v>7429.2884999999997</v>
      </c>
      <c r="C1207" s="6">
        <f>AlgemeneHeffingsKorting2020(Table1[[#This Row],[Belastbaar loon]])</f>
        <v>2711</v>
      </c>
      <c r="D1207" s="14">
        <f>ArbeidsKorting2020(Table1[[#This Row],[Belastbaar loon]])</f>
        <v>3151.5563999999999</v>
      </c>
      <c r="E1207" s="14">
        <f>MAX(Table1[[#This Row],[Loonheffing]]-Table1[[#This Row],[Algemene Heffingskorting]]-Table1[[#This Row],[Arbeidskorting]],0)</f>
        <v>1566.7320999999997</v>
      </c>
      <c r="F1207" s="6">
        <f>Table1[[#This Row],[Belastbaar loon]]-Table1[[#This Row],[Belasting]]</f>
        <v>18324.267899999999</v>
      </c>
      <c r="G1207" s="2">
        <f>(Table1[[#This Row],[Belastbaar loon]]-Table1[[#This Row],[Netto loon]])/Table1[[#This Row],[Belastbaar loon]]</f>
        <v>7.8765879040772258E-2</v>
      </c>
      <c r="H1207" s="14">
        <f t="shared" ca="1" si="13"/>
        <v>1565.8783000000003</v>
      </c>
      <c r="I1207" s="14">
        <f ca="1">IF(ROW()=2, Table1[[#This Row],[Netto loon]], INDIRECT(ADDRESS(ROW()-1,COLUMN(F:F))))</f>
        <v>18315.1217</v>
      </c>
      <c r="J1207" s="6">
        <f ca="1">IF(ROW()=2, 0, Table1[[#This Row],[Belastbaar loon]]-INDIRECT(ADDRESS(ROW()-1,COLUMN(A:A))))</f>
        <v>10</v>
      </c>
      <c r="K1207" s="6">
        <f ca="1">Table1[[#This Row],[Netto loon]]-Table1[[#This Row],[Netto vorige schijf]]</f>
        <v>9.1461999999992258</v>
      </c>
      <c r="L1207" s="2">
        <f ca="1">(Table1[[#This Row],[Bruto tov vorige schijf]]-Table1[[#This Row],[Netto tov vorige schijf]])/MAX(Table1[[#This Row],[Bruto tov vorige schijf]],1)</f>
        <v>8.5380000000077422E-2</v>
      </c>
    </row>
    <row r="1208" spans="1:12" x14ac:dyDescent="0.25">
      <c r="A1208" s="14">
        <v>19901</v>
      </c>
      <c r="B1208" s="6">
        <f>LoonHeffing2020(Table1[[#This Row],[Belastbaar loon]])</f>
        <v>7433.0235000000002</v>
      </c>
      <c r="C1208" s="6">
        <f>AlgemeneHeffingsKorting2020(Table1[[#This Row],[Belastbaar loon]])</f>
        <v>2711</v>
      </c>
      <c r="D1208" s="14">
        <f>ArbeidsKorting2020(Table1[[#This Row],[Belastbaar loon]])</f>
        <v>3154.4375999999997</v>
      </c>
      <c r="E1208" s="14">
        <f>MAX(Table1[[#This Row],[Loonheffing]]-Table1[[#This Row],[Algemene Heffingskorting]]-Table1[[#This Row],[Arbeidskorting]],0)</f>
        <v>1567.5859000000005</v>
      </c>
      <c r="F1208" s="6">
        <f>Table1[[#This Row],[Belastbaar loon]]-Table1[[#This Row],[Belasting]]</f>
        <v>18333.414099999998</v>
      </c>
      <c r="G1208" s="2">
        <f>(Table1[[#This Row],[Belastbaar loon]]-Table1[[#This Row],[Netto loon]])/Table1[[#This Row],[Belastbaar loon]]</f>
        <v>7.8769202552635642E-2</v>
      </c>
      <c r="H1208" s="14">
        <f t="shared" ca="1" si="13"/>
        <v>1566.7320999999997</v>
      </c>
      <c r="I1208" s="14">
        <f ca="1">IF(ROW()=2, Table1[[#This Row],[Netto loon]], INDIRECT(ADDRESS(ROW()-1,COLUMN(F:F))))</f>
        <v>18324.267899999999</v>
      </c>
      <c r="J1208" s="6">
        <f ca="1">IF(ROW()=2, 0, Table1[[#This Row],[Belastbaar loon]]-INDIRECT(ADDRESS(ROW()-1,COLUMN(A:A))))</f>
        <v>10</v>
      </c>
      <c r="K1208" s="6">
        <f ca="1">Table1[[#This Row],[Netto loon]]-Table1[[#This Row],[Netto vorige schijf]]</f>
        <v>9.1461999999992258</v>
      </c>
      <c r="L1208" s="2">
        <f ca="1">(Table1[[#This Row],[Bruto tov vorige schijf]]-Table1[[#This Row],[Netto tov vorige schijf]])/MAX(Table1[[#This Row],[Bruto tov vorige schijf]],1)</f>
        <v>8.5380000000077422E-2</v>
      </c>
    </row>
    <row r="1209" spans="1:12" x14ac:dyDescent="0.25">
      <c r="A1209" s="14">
        <v>19911</v>
      </c>
      <c r="B1209" s="6">
        <f>LoonHeffing2020(Table1[[#This Row],[Belastbaar loon]])</f>
        <v>7436.7584999999999</v>
      </c>
      <c r="C1209" s="6">
        <f>AlgemeneHeffingsKorting2020(Table1[[#This Row],[Belastbaar loon]])</f>
        <v>2711</v>
      </c>
      <c r="D1209" s="14">
        <f>ArbeidsKorting2020(Table1[[#This Row],[Belastbaar loon]])</f>
        <v>3157.3188</v>
      </c>
      <c r="E1209" s="14">
        <f>MAX(Table1[[#This Row],[Loonheffing]]-Table1[[#This Row],[Algemene Heffingskorting]]-Table1[[#This Row],[Arbeidskorting]],0)</f>
        <v>1568.4396999999999</v>
      </c>
      <c r="F1209" s="6">
        <f>Table1[[#This Row],[Belastbaar loon]]-Table1[[#This Row],[Belasting]]</f>
        <v>18342.560300000001</v>
      </c>
      <c r="G1209" s="2">
        <f>(Table1[[#This Row],[Belastbaar loon]]-Table1[[#This Row],[Netto loon]])/Table1[[#This Row],[Belastbaar loon]]</f>
        <v>7.8772522726131236E-2</v>
      </c>
      <c r="H1209" s="14">
        <f t="shared" ca="1" si="13"/>
        <v>1567.5859000000005</v>
      </c>
      <c r="I1209" s="14">
        <f ca="1">IF(ROW()=2, Table1[[#This Row],[Netto loon]], INDIRECT(ADDRESS(ROW()-1,COLUMN(F:F))))</f>
        <v>18333.414099999998</v>
      </c>
      <c r="J1209" s="6">
        <f ca="1">IF(ROW()=2, 0, Table1[[#This Row],[Belastbaar loon]]-INDIRECT(ADDRESS(ROW()-1,COLUMN(A:A))))</f>
        <v>10</v>
      </c>
      <c r="K1209" s="6">
        <f ca="1">Table1[[#This Row],[Netto loon]]-Table1[[#This Row],[Netto vorige schijf]]</f>
        <v>9.1462000000028638</v>
      </c>
      <c r="L1209" s="2">
        <f ca="1">(Table1[[#This Row],[Bruto tov vorige schijf]]-Table1[[#This Row],[Netto tov vorige schijf]])/MAX(Table1[[#This Row],[Bruto tov vorige schijf]],1)</f>
        <v>8.5379999999713616E-2</v>
      </c>
    </row>
    <row r="1210" spans="1:12" x14ac:dyDescent="0.25">
      <c r="A1210" s="14">
        <v>19921</v>
      </c>
      <c r="B1210" s="6">
        <f>LoonHeffing2020(Table1[[#This Row],[Belastbaar loon]])</f>
        <v>7440.4934999999996</v>
      </c>
      <c r="C1210" s="6">
        <f>AlgemeneHeffingsKorting2020(Table1[[#This Row],[Belastbaar loon]])</f>
        <v>2711</v>
      </c>
      <c r="D1210" s="14">
        <f>ArbeidsKorting2020(Table1[[#This Row],[Belastbaar loon]])</f>
        <v>3160.2</v>
      </c>
      <c r="E1210" s="14">
        <f>MAX(Table1[[#This Row],[Loonheffing]]-Table1[[#This Row],[Algemene Heffingskorting]]-Table1[[#This Row],[Arbeidskorting]],0)</f>
        <v>1569.2934999999998</v>
      </c>
      <c r="F1210" s="6">
        <f>Table1[[#This Row],[Belastbaar loon]]-Table1[[#This Row],[Belasting]]</f>
        <v>18351.7065</v>
      </c>
      <c r="G1210" s="2">
        <f>(Table1[[#This Row],[Belastbaar loon]]-Table1[[#This Row],[Netto loon]])/Table1[[#This Row],[Belastbaar loon]]</f>
        <v>7.8775839566286823E-2</v>
      </c>
      <c r="H1210" s="14">
        <f t="shared" ca="1" si="13"/>
        <v>1568.4396999999999</v>
      </c>
      <c r="I1210" s="14">
        <f ca="1">IF(ROW()=2, Table1[[#This Row],[Netto loon]], INDIRECT(ADDRESS(ROW()-1,COLUMN(F:F))))</f>
        <v>18342.560300000001</v>
      </c>
      <c r="J1210" s="6">
        <f ca="1">IF(ROW()=2, 0, Table1[[#This Row],[Belastbaar loon]]-INDIRECT(ADDRESS(ROW()-1,COLUMN(A:A))))</f>
        <v>10</v>
      </c>
      <c r="K1210" s="6">
        <f ca="1">Table1[[#This Row],[Netto loon]]-Table1[[#This Row],[Netto vorige schijf]]</f>
        <v>9.1461999999992258</v>
      </c>
      <c r="L1210" s="2">
        <f ca="1">(Table1[[#This Row],[Bruto tov vorige schijf]]-Table1[[#This Row],[Netto tov vorige schijf]])/MAX(Table1[[#This Row],[Bruto tov vorige schijf]],1)</f>
        <v>8.5380000000077422E-2</v>
      </c>
    </row>
    <row r="1211" spans="1:12" x14ac:dyDescent="0.25">
      <c r="A1211" s="14">
        <v>19931</v>
      </c>
      <c r="B1211" s="6">
        <f>LoonHeffing2020(Table1[[#This Row],[Belastbaar loon]])</f>
        <v>7444.2285000000002</v>
      </c>
      <c r="C1211" s="6">
        <f>AlgemeneHeffingsKorting2020(Table1[[#This Row],[Belastbaar loon]])</f>
        <v>2711</v>
      </c>
      <c r="D1211" s="14">
        <f>ArbeidsKorting2020(Table1[[#This Row],[Belastbaar loon]])</f>
        <v>3163.0812000000001</v>
      </c>
      <c r="E1211" s="14">
        <f>MAX(Table1[[#This Row],[Loonheffing]]-Table1[[#This Row],[Algemene Heffingskorting]]-Table1[[#This Row],[Arbeidskorting]],0)</f>
        <v>1570.1473000000001</v>
      </c>
      <c r="F1211" s="6">
        <f>Table1[[#This Row],[Belastbaar loon]]-Table1[[#This Row],[Belasting]]</f>
        <v>18360.852699999999</v>
      </c>
      <c r="G1211" s="2">
        <f>(Table1[[#This Row],[Belastbaar loon]]-Table1[[#This Row],[Netto loon]])/Table1[[#This Row],[Belastbaar loon]]</f>
        <v>7.8779153078119543E-2</v>
      </c>
      <c r="H1211" s="14">
        <f t="shared" ca="1" si="13"/>
        <v>1569.2934999999998</v>
      </c>
      <c r="I1211" s="14">
        <f ca="1">IF(ROW()=2, Table1[[#This Row],[Netto loon]], INDIRECT(ADDRESS(ROW()-1,COLUMN(F:F))))</f>
        <v>18351.7065</v>
      </c>
      <c r="J1211" s="6">
        <f ca="1">IF(ROW()=2, 0, Table1[[#This Row],[Belastbaar loon]]-INDIRECT(ADDRESS(ROW()-1,COLUMN(A:A))))</f>
        <v>10</v>
      </c>
      <c r="K1211" s="6">
        <f ca="1">Table1[[#This Row],[Netto loon]]-Table1[[#This Row],[Netto vorige schijf]]</f>
        <v>9.1461999999992258</v>
      </c>
      <c r="L1211" s="2">
        <f ca="1">(Table1[[#This Row],[Bruto tov vorige schijf]]-Table1[[#This Row],[Netto tov vorige schijf]])/MAX(Table1[[#This Row],[Bruto tov vorige schijf]],1)</f>
        <v>8.5380000000077422E-2</v>
      </c>
    </row>
    <row r="1212" spans="1:12" x14ac:dyDescent="0.25">
      <c r="A1212" s="14">
        <v>19941</v>
      </c>
      <c r="B1212" s="6">
        <f>LoonHeffing2020(Table1[[#This Row],[Belastbaar loon]])</f>
        <v>7447.9634999999998</v>
      </c>
      <c r="C1212" s="6">
        <f>AlgemeneHeffingsKorting2020(Table1[[#This Row],[Belastbaar loon]])</f>
        <v>2711</v>
      </c>
      <c r="D1212" s="14">
        <f>ArbeidsKorting2020(Table1[[#This Row],[Belastbaar loon]])</f>
        <v>3165.9623999999999</v>
      </c>
      <c r="E1212" s="14">
        <f>MAX(Table1[[#This Row],[Loonheffing]]-Table1[[#This Row],[Algemene Heffingskorting]]-Table1[[#This Row],[Arbeidskorting]],0)</f>
        <v>1571.0011</v>
      </c>
      <c r="F1212" s="6">
        <f>Table1[[#This Row],[Belastbaar loon]]-Table1[[#This Row],[Belasting]]</f>
        <v>18369.998899999999</v>
      </c>
      <c r="G1212" s="2">
        <f>(Table1[[#This Row],[Belastbaar loon]]-Table1[[#This Row],[Netto loon]])/Table1[[#This Row],[Belastbaar loon]]</f>
        <v>7.878246326663664E-2</v>
      </c>
      <c r="H1212" s="14">
        <f t="shared" ca="1" si="13"/>
        <v>1570.1473000000001</v>
      </c>
      <c r="I1212" s="14">
        <f ca="1">IF(ROW()=2, Table1[[#This Row],[Netto loon]], INDIRECT(ADDRESS(ROW()-1,COLUMN(F:F))))</f>
        <v>18360.852699999999</v>
      </c>
      <c r="J1212" s="6">
        <f ca="1">IF(ROW()=2, 0, Table1[[#This Row],[Belastbaar loon]]-INDIRECT(ADDRESS(ROW()-1,COLUMN(A:A))))</f>
        <v>10</v>
      </c>
      <c r="K1212" s="6">
        <f ca="1">Table1[[#This Row],[Netto loon]]-Table1[[#This Row],[Netto vorige schijf]]</f>
        <v>9.1461999999992258</v>
      </c>
      <c r="L1212" s="2">
        <f ca="1">(Table1[[#This Row],[Bruto tov vorige schijf]]-Table1[[#This Row],[Netto tov vorige schijf]])/MAX(Table1[[#This Row],[Bruto tov vorige schijf]],1)</f>
        <v>8.5380000000077422E-2</v>
      </c>
    </row>
    <row r="1213" spans="1:12" x14ac:dyDescent="0.25">
      <c r="A1213" s="14">
        <v>19951</v>
      </c>
      <c r="B1213" s="6">
        <f>LoonHeffing2020(Table1[[#This Row],[Belastbaar loon]])</f>
        <v>7451.6985000000004</v>
      </c>
      <c r="C1213" s="6">
        <f>AlgemeneHeffingsKorting2020(Table1[[#This Row],[Belastbaar loon]])</f>
        <v>2711</v>
      </c>
      <c r="D1213" s="14">
        <f>ArbeidsKorting2020(Table1[[#This Row],[Belastbaar loon]])</f>
        <v>3168.8435999999997</v>
      </c>
      <c r="E1213" s="14">
        <f>MAX(Table1[[#This Row],[Loonheffing]]-Table1[[#This Row],[Algemene Heffingskorting]]-Table1[[#This Row],[Arbeidskorting]],0)</f>
        <v>1571.8549000000007</v>
      </c>
      <c r="F1213" s="6">
        <f>Table1[[#This Row],[Belastbaar loon]]-Table1[[#This Row],[Belasting]]</f>
        <v>18379.145099999998</v>
      </c>
      <c r="G1213" s="2">
        <f>(Table1[[#This Row],[Belastbaar loon]]-Table1[[#This Row],[Netto loon]])/Table1[[#This Row],[Belastbaar loon]]</f>
        <v>7.8785770136835354E-2</v>
      </c>
      <c r="H1213" s="14">
        <f t="shared" ca="1" si="13"/>
        <v>1571.0011</v>
      </c>
      <c r="I1213" s="14">
        <f ca="1">IF(ROW()=2, Table1[[#This Row],[Netto loon]], INDIRECT(ADDRESS(ROW()-1,COLUMN(F:F))))</f>
        <v>18369.998899999999</v>
      </c>
      <c r="J1213" s="6">
        <f ca="1">IF(ROW()=2, 0, Table1[[#This Row],[Belastbaar loon]]-INDIRECT(ADDRESS(ROW()-1,COLUMN(A:A))))</f>
        <v>10</v>
      </c>
      <c r="K1213" s="6">
        <f ca="1">Table1[[#This Row],[Netto loon]]-Table1[[#This Row],[Netto vorige schijf]]</f>
        <v>9.1461999999992258</v>
      </c>
      <c r="L1213" s="2">
        <f ca="1">(Table1[[#This Row],[Bruto tov vorige schijf]]-Table1[[#This Row],[Netto tov vorige schijf]])/MAX(Table1[[#This Row],[Bruto tov vorige schijf]],1)</f>
        <v>8.5380000000077422E-2</v>
      </c>
    </row>
    <row r="1214" spans="1:12" x14ac:dyDescent="0.25">
      <c r="A1214" s="14">
        <v>19961</v>
      </c>
      <c r="B1214" s="6">
        <f>LoonHeffing2020(Table1[[#This Row],[Belastbaar loon]])</f>
        <v>7455.4335000000001</v>
      </c>
      <c r="C1214" s="6">
        <f>AlgemeneHeffingsKorting2020(Table1[[#This Row],[Belastbaar loon]])</f>
        <v>2711</v>
      </c>
      <c r="D1214" s="14">
        <f>ArbeidsKorting2020(Table1[[#This Row],[Belastbaar loon]])</f>
        <v>3171.7248</v>
      </c>
      <c r="E1214" s="14">
        <f>MAX(Table1[[#This Row],[Loonheffing]]-Table1[[#This Row],[Algemene Heffingskorting]]-Table1[[#This Row],[Arbeidskorting]],0)</f>
        <v>1572.7087000000001</v>
      </c>
      <c r="F1214" s="6">
        <f>Table1[[#This Row],[Belastbaar loon]]-Table1[[#This Row],[Belasting]]</f>
        <v>18388.291300000001</v>
      </c>
      <c r="G1214" s="2">
        <f>(Table1[[#This Row],[Belastbaar loon]]-Table1[[#This Row],[Netto loon]])/Table1[[#This Row],[Belastbaar loon]]</f>
        <v>7.878907369370268E-2</v>
      </c>
      <c r="H1214" s="14">
        <f t="shared" ca="1" si="13"/>
        <v>1571.8549000000007</v>
      </c>
      <c r="I1214" s="14">
        <f ca="1">IF(ROW()=2, Table1[[#This Row],[Netto loon]], INDIRECT(ADDRESS(ROW()-1,COLUMN(F:F))))</f>
        <v>18379.145099999998</v>
      </c>
      <c r="J1214" s="6">
        <f ca="1">IF(ROW()=2, 0, Table1[[#This Row],[Belastbaar loon]]-INDIRECT(ADDRESS(ROW()-1,COLUMN(A:A))))</f>
        <v>10</v>
      </c>
      <c r="K1214" s="6">
        <f ca="1">Table1[[#This Row],[Netto loon]]-Table1[[#This Row],[Netto vorige schijf]]</f>
        <v>9.1462000000028638</v>
      </c>
      <c r="L1214" s="2">
        <f ca="1">(Table1[[#This Row],[Bruto tov vorige schijf]]-Table1[[#This Row],[Netto tov vorige schijf]])/MAX(Table1[[#This Row],[Bruto tov vorige schijf]],1)</f>
        <v>8.5379999999713616E-2</v>
      </c>
    </row>
    <row r="1215" spans="1:12" x14ac:dyDescent="0.25">
      <c r="A1215" s="14">
        <v>19971</v>
      </c>
      <c r="B1215" s="6">
        <f>LoonHeffing2020(Table1[[#This Row],[Belastbaar loon]])</f>
        <v>7459.1684999999998</v>
      </c>
      <c r="C1215" s="6">
        <f>AlgemeneHeffingsKorting2020(Table1[[#This Row],[Belastbaar loon]])</f>
        <v>2711</v>
      </c>
      <c r="D1215" s="14">
        <f>ArbeidsKorting2020(Table1[[#This Row],[Belastbaar loon]])</f>
        <v>3174.6059999999998</v>
      </c>
      <c r="E1215" s="14">
        <f>MAX(Table1[[#This Row],[Loonheffing]]-Table1[[#This Row],[Algemene Heffingskorting]]-Table1[[#This Row],[Arbeidskorting]],0)</f>
        <v>1573.5625</v>
      </c>
      <c r="F1215" s="6">
        <f>Table1[[#This Row],[Belastbaar loon]]-Table1[[#This Row],[Belasting]]</f>
        <v>18397.4375</v>
      </c>
      <c r="G1215" s="2">
        <f>(Table1[[#This Row],[Belastbaar loon]]-Table1[[#This Row],[Netto loon]])/Table1[[#This Row],[Belastbaar loon]]</f>
        <v>7.8792373942216207E-2</v>
      </c>
      <c r="H1215" s="14">
        <f t="shared" ca="1" si="13"/>
        <v>1572.7087000000001</v>
      </c>
      <c r="I1215" s="14">
        <f ca="1">IF(ROW()=2, Table1[[#This Row],[Netto loon]], INDIRECT(ADDRESS(ROW()-1,COLUMN(F:F))))</f>
        <v>18388.291300000001</v>
      </c>
      <c r="J1215" s="6">
        <f ca="1">IF(ROW()=2, 0, Table1[[#This Row],[Belastbaar loon]]-INDIRECT(ADDRESS(ROW()-1,COLUMN(A:A))))</f>
        <v>10</v>
      </c>
      <c r="K1215" s="6">
        <f ca="1">Table1[[#This Row],[Netto loon]]-Table1[[#This Row],[Netto vorige schijf]]</f>
        <v>9.1461999999992258</v>
      </c>
      <c r="L1215" s="2">
        <f ca="1">(Table1[[#This Row],[Bruto tov vorige schijf]]-Table1[[#This Row],[Netto tov vorige schijf]])/MAX(Table1[[#This Row],[Bruto tov vorige schijf]],1)</f>
        <v>8.5380000000077422E-2</v>
      </c>
    </row>
    <row r="1216" spans="1:12" x14ac:dyDescent="0.25">
      <c r="A1216" s="14">
        <v>19981</v>
      </c>
      <c r="B1216" s="6">
        <f>LoonHeffing2020(Table1[[#This Row],[Belastbaar loon]])</f>
        <v>7462.9035000000003</v>
      </c>
      <c r="C1216" s="6">
        <f>AlgemeneHeffingsKorting2020(Table1[[#This Row],[Belastbaar loon]])</f>
        <v>2711</v>
      </c>
      <c r="D1216" s="14">
        <f>ArbeidsKorting2020(Table1[[#This Row],[Belastbaar loon]])</f>
        <v>3177.4872</v>
      </c>
      <c r="E1216" s="14">
        <f>MAX(Table1[[#This Row],[Loonheffing]]-Table1[[#This Row],[Algemene Heffingskorting]]-Table1[[#This Row],[Arbeidskorting]],0)</f>
        <v>1574.4163000000003</v>
      </c>
      <c r="F1216" s="6">
        <f>Table1[[#This Row],[Belastbaar loon]]-Table1[[#This Row],[Belasting]]</f>
        <v>18406.583699999999</v>
      </c>
      <c r="G1216" s="2">
        <f>(Table1[[#This Row],[Belastbaar loon]]-Table1[[#This Row],[Netto loon]])/Table1[[#This Row],[Belastbaar loon]]</f>
        <v>7.8795670887343017E-2</v>
      </c>
      <c r="H1216" s="14">
        <f t="shared" ca="1" si="13"/>
        <v>1573.5625</v>
      </c>
      <c r="I1216" s="14">
        <f ca="1">IF(ROW()=2, Table1[[#This Row],[Netto loon]], INDIRECT(ADDRESS(ROW()-1,COLUMN(F:F))))</f>
        <v>18397.4375</v>
      </c>
      <c r="J1216" s="6">
        <f ca="1">IF(ROW()=2, 0, Table1[[#This Row],[Belastbaar loon]]-INDIRECT(ADDRESS(ROW()-1,COLUMN(A:A))))</f>
        <v>10</v>
      </c>
      <c r="K1216" s="6">
        <f ca="1">Table1[[#This Row],[Netto loon]]-Table1[[#This Row],[Netto vorige schijf]]</f>
        <v>9.1461999999992258</v>
      </c>
      <c r="L1216" s="2">
        <f ca="1">(Table1[[#This Row],[Bruto tov vorige schijf]]-Table1[[#This Row],[Netto tov vorige schijf]])/MAX(Table1[[#This Row],[Bruto tov vorige schijf]],1)</f>
        <v>8.5380000000077422E-2</v>
      </c>
    </row>
    <row r="1217" spans="1:12" x14ac:dyDescent="0.25">
      <c r="A1217" s="14">
        <v>19991</v>
      </c>
      <c r="B1217" s="6">
        <f>LoonHeffing2020(Table1[[#This Row],[Belastbaar loon]])</f>
        <v>7466.6385</v>
      </c>
      <c r="C1217" s="6">
        <f>AlgemeneHeffingsKorting2020(Table1[[#This Row],[Belastbaar loon]])</f>
        <v>2711</v>
      </c>
      <c r="D1217" s="14">
        <f>ArbeidsKorting2020(Table1[[#This Row],[Belastbaar loon]])</f>
        <v>3180.3683999999998</v>
      </c>
      <c r="E1217" s="14">
        <f>MAX(Table1[[#This Row],[Loonheffing]]-Table1[[#This Row],[Algemene Heffingskorting]]-Table1[[#This Row],[Arbeidskorting]],0)</f>
        <v>1575.2701000000002</v>
      </c>
      <c r="F1217" s="6">
        <f>Table1[[#This Row],[Belastbaar loon]]-Table1[[#This Row],[Belasting]]</f>
        <v>18415.729899999998</v>
      </c>
      <c r="G1217" s="2">
        <f>(Table1[[#This Row],[Belastbaar loon]]-Table1[[#This Row],[Netto loon]])/Table1[[#This Row],[Belastbaar loon]]</f>
        <v>7.8798964534040394E-2</v>
      </c>
      <c r="H1217" s="14">
        <f t="shared" ca="1" si="13"/>
        <v>1574.4163000000003</v>
      </c>
      <c r="I1217" s="14">
        <f ca="1">IF(ROW()=2, Table1[[#This Row],[Netto loon]], INDIRECT(ADDRESS(ROW()-1,COLUMN(F:F))))</f>
        <v>18406.583699999999</v>
      </c>
      <c r="J1217" s="6">
        <f ca="1">IF(ROW()=2, 0, Table1[[#This Row],[Belastbaar loon]]-INDIRECT(ADDRESS(ROW()-1,COLUMN(A:A))))</f>
        <v>10</v>
      </c>
      <c r="K1217" s="6">
        <f ca="1">Table1[[#This Row],[Netto loon]]-Table1[[#This Row],[Netto vorige schijf]]</f>
        <v>9.1461999999992258</v>
      </c>
      <c r="L1217" s="2">
        <f ca="1">(Table1[[#This Row],[Bruto tov vorige schijf]]-Table1[[#This Row],[Netto tov vorige schijf]])/MAX(Table1[[#This Row],[Bruto tov vorige schijf]],1)</f>
        <v>8.5380000000077422E-2</v>
      </c>
    </row>
    <row r="1218" spans="1:12" x14ac:dyDescent="0.25">
      <c r="A1218" s="14">
        <v>20001</v>
      </c>
      <c r="B1218" s="6">
        <f>LoonHeffing2020(Table1[[#This Row],[Belastbaar loon]])</f>
        <v>7470.3734999999997</v>
      </c>
      <c r="C1218" s="6">
        <f>AlgemeneHeffingsKorting2020(Table1[[#This Row],[Belastbaar loon]])</f>
        <v>2711</v>
      </c>
      <c r="D1218" s="14">
        <f>ArbeidsKorting2020(Table1[[#This Row],[Belastbaar loon]])</f>
        <v>3183.2495999999996</v>
      </c>
      <c r="E1218" s="14">
        <f>MAX(Table1[[#This Row],[Loonheffing]]-Table1[[#This Row],[Algemene Heffingskorting]]-Table1[[#This Row],[Arbeidskorting]],0)</f>
        <v>1576.1239</v>
      </c>
      <c r="F1218" s="6">
        <f>Table1[[#This Row],[Belastbaar loon]]-Table1[[#This Row],[Belasting]]</f>
        <v>18424.876100000001</v>
      </c>
      <c r="G1218" s="2">
        <f>(Table1[[#This Row],[Belastbaar loon]]-Table1[[#This Row],[Netto loon]])/Table1[[#This Row],[Belastbaar loon]]</f>
        <v>7.8802254887255577E-2</v>
      </c>
      <c r="H1218" s="14">
        <f t="shared" ca="1" si="13"/>
        <v>1575.2701000000002</v>
      </c>
      <c r="I1218" s="14">
        <f ca="1">IF(ROW()=2, Table1[[#This Row],[Netto loon]], INDIRECT(ADDRESS(ROW()-1,COLUMN(F:F))))</f>
        <v>18415.729899999998</v>
      </c>
      <c r="J1218" s="6">
        <f ca="1">IF(ROW()=2, 0, Table1[[#This Row],[Belastbaar loon]]-INDIRECT(ADDRESS(ROW()-1,COLUMN(A:A))))</f>
        <v>10</v>
      </c>
      <c r="K1218" s="6">
        <f ca="1">Table1[[#This Row],[Netto loon]]-Table1[[#This Row],[Netto vorige schijf]]</f>
        <v>9.1462000000028638</v>
      </c>
      <c r="L1218" s="2">
        <f ca="1">(Table1[[#This Row],[Bruto tov vorige schijf]]-Table1[[#This Row],[Netto tov vorige schijf]])/MAX(Table1[[#This Row],[Bruto tov vorige schijf]],1)</f>
        <v>8.5379999999713616E-2</v>
      </c>
    </row>
    <row r="1219" spans="1:12" x14ac:dyDescent="0.25">
      <c r="A1219" s="14">
        <v>20011</v>
      </c>
      <c r="B1219" s="6">
        <f>LoonHeffing2020(Table1[[#This Row],[Belastbaar loon]])</f>
        <v>7474.1085000000003</v>
      </c>
      <c r="C1219" s="6">
        <f>AlgemeneHeffingsKorting2020(Table1[[#This Row],[Belastbaar loon]])</f>
        <v>2711</v>
      </c>
      <c r="D1219" s="14">
        <f>ArbeidsKorting2020(Table1[[#This Row],[Belastbaar loon]])</f>
        <v>3186.1307999999999</v>
      </c>
      <c r="E1219" s="14">
        <f>MAX(Table1[[#This Row],[Loonheffing]]-Table1[[#This Row],[Algemene Heffingskorting]]-Table1[[#This Row],[Arbeidskorting]],0)</f>
        <v>1576.9777000000004</v>
      </c>
      <c r="F1219" s="6">
        <f>Table1[[#This Row],[Belastbaar loon]]-Table1[[#This Row],[Belasting]]</f>
        <v>18434.022300000001</v>
      </c>
      <c r="G1219" s="2">
        <f>(Table1[[#This Row],[Belastbaar loon]]-Table1[[#This Row],[Netto loon]])/Table1[[#This Row],[Belastbaar loon]]</f>
        <v>7.8805541951926419E-2</v>
      </c>
      <c r="H1219" s="14">
        <f t="shared" ca="1" si="13"/>
        <v>1576.1239</v>
      </c>
      <c r="I1219" s="14">
        <f ca="1">IF(ROW()=2, Table1[[#This Row],[Netto loon]], INDIRECT(ADDRESS(ROW()-1,COLUMN(F:F))))</f>
        <v>18424.876100000001</v>
      </c>
      <c r="J1219" s="6">
        <f ca="1">IF(ROW()=2, 0, Table1[[#This Row],[Belastbaar loon]]-INDIRECT(ADDRESS(ROW()-1,COLUMN(A:A))))</f>
        <v>10</v>
      </c>
      <c r="K1219" s="6">
        <f ca="1">Table1[[#This Row],[Netto loon]]-Table1[[#This Row],[Netto vorige schijf]]</f>
        <v>9.1461999999992258</v>
      </c>
      <c r="L1219" s="2">
        <f ca="1">(Table1[[#This Row],[Bruto tov vorige schijf]]-Table1[[#This Row],[Netto tov vorige schijf]])/MAX(Table1[[#This Row],[Bruto tov vorige schijf]],1)</f>
        <v>8.5380000000077422E-2</v>
      </c>
    </row>
    <row r="1220" spans="1:12" x14ac:dyDescent="0.25">
      <c r="A1220" s="14">
        <v>20021</v>
      </c>
      <c r="B1220" s="6">
        <f>LoonHeffing2020(Table1[[#This Row],[Belastbaar loon]])</f>
        <v>7477.8434999999999</v>
      </c>
      <c r="C1220" s="6">
        <f>AlgemeneHeffingsKorting2020(Table1[[#This Row],[Belastbaar loon]])</f>
        <v>2711</v>
      </c>
      <c r="D1220" s="14">
        <f>ArbeidsKorting2020(Table1[[#This Row],[Belastbaar loon]])</f>
        <v>3189.0119999999997</v>
      </c>
      <c r="E1220" s="14">
        <f>MAX(Table1[[#This Row],[Loonheffing]]-Table1[[#This Row],[Algemene Heffingskorting]]-Table1[[#This Row],[Arbeidskorting]],0)</f>
        <v>1577.8315000000002</v>
      </c>
      <c r="F1220" s="6">
        <f>Table1[[#This Row],[Belastbaar loon]]-Table1[[#This Row],[Belasting]]</f>
        <v>18443.1685</v>
      </c>
      <c r="G1220" s="2">
        <f>(Table1[[#This Row],[Belastbaar loon]]-Table1[[#This Row],[Netto loon]])/Table1[[#This Row],[Belastbaar loon]]</f>
        <v>7.8808825732980384E-2</v>
      </c>
      <c r="H1220" s="14">
        <f t="shared" ca="1" si="13"/>
        <v>1576.9777000000004</v>
      </c>
      <c r="I1220" s="14">
        <f ca="1">IF(ROW()=2, Table1[[#This Row],[Netto loon]], INDIRECT(ADDRESS(ROW()-1,COLUMN(F:F))))</f>
        <v>18434.022300000001</v>
      </c>
      <c r="J1220" s="6">
        <f ca="1">IF(ROW()=2, 0, Table1[[#This Row],[Belastbaar loon]]-INDIRECT(ADDRESS(ROW()-1,COLUMN(A:A))))</f>
        <v>10</v>
      </c>
      <c r="K1220" s="6">
        <f ca="1">Table1[[#This Row],[Netto loon]]-Table1[[#This Row],[Netto vorige schijf]]</f>
        <v>9.1461999999992258</v>
      </c>
      <c r="L1220" s="2">
        <f ca="1">(Table1[[#This Row],[Bruto tov vorige schijf]]-Table1[[#This Row],[Netto tov vorige schijf]])/MAX(Table1[[#This Row],[Bruto tov vorige schijf]],1)</f>
        <v>8.5380000000077422E-2</v>
      </c>
    </row>
    <row r="1221" spans="1:12" x14ac:dyDescent="0.25">
      <c r="A1221" s="14">
        <v>20031</v>
      </c>
      <c r="B1221" s="6">
        <f>LoonHeffing2020(Table1[[#This Row],[Belastbaar loon]])</f>
        <v>7481.5784999999996</v>
      </c>
      <c r="C1221" s="6">
        <f>AlgemeneHeffingsKorting2020(Table1[[#This Row],[Belastbaar loon]])</f>
        <v>2711</v>
      </c>
      <c r="D1221" s="14">
        <f>ArbeidsKorting2020(Table1[[#This Row],[Belastbaar loon]])</f>
        <v>3191.8932</v>
      </c>
      <c r="E1221" s="14">
        <f>MAX(Table1[[#This Row],[Loonheffing]]-Table1[[#This Row],[Algemene Heffingskorting]]-Table1[[#This Row],[Arbeidskorting]],0)</f>
        <v>1578.6852999999996</v>
      </c>
      <c r="F1221" s="6">
        <f>Table1[[#This Row],[Belastbaar loon]]-Table1[[#This Row],[Belasting]]</f>
        <v>18452.314699999999</v>
      </c>
      <c r="G1221" s="2">
        <f>(Table1[[#This Row],[Belastbaar loon]]-Table1[[#This Row],[Netto loon]])/Table1[[#This Row],[Belastbaar loon]]</f>
        <v>7.8812106235335286E-2</v>
      </c>
      <c r="H1221" s="14">
        <f t="shared" ca="1" si="13"/>
        <v>1577.8315000000002</v>
      </c>
      <c r="I1221" s="14">
        <f ca="1">IF(ROW()=2, Table1[[#This Row],[Netto loon]], INDIRECT(ADDRESS(ROW()-1,COLUMN(F:F))))</f>
        <v>18443.1685</v>
      </c>
      <c r="J1221" s="6">
        <f ca="1">IF(ROW()=2, 0, Table1[[#This Row],[Belastbaar loon]]-INDIRECT(ADDRESS(ROW()-1,COLUMN(A:A))))</f>
        <v>10</v>
      </c>
      <c r="K1221" s="6">
        <f ca="1">Table1[[#This Row],[Netto loon]]-Table1[[#This Row],[Netto vorige schijf]]</f>
        <v>9.1461999999992258</v>
      </c>
      <c r="L1221" s="2">
        <f ca="1">(Table1[[#This Row],[Bruto tov vorige schijf]]-Table1[[#This Row],[Netto tov vorige schijf]])/MAX(Table1[[#This Row],[Bruto tov vorige schijf]],1)</f>
        <v>8.5380000000077422E-2</v>
      </c>
    </row>
    <row r="1222" spans="1:12" x14ac:dyDescent="0.25">
      <c r="A1222" s="14">
        <v>20041</v>
      </c>
      <c r="B1222" s="6">
        <f>LoonHeffing2020(Table1[[#This Row],[Belastbaar loon]])</f>
        <v>7485.3135000000002</v>
      </c>
      <c r="C1222" s="6">
        <f>AlgemeneHeffingsKorting2020(Table1[[#This Row],[Belastbaar loon]])</f>
        <v>2711</v>
      </c>
      <c r="D1222" s="14">
        <f>ArbeidsKorting2020(Table1[[#This Row],[Belastbaar loon]])</f>
        <v>3194.7743999999998</v>
      </c>
      <c r="E1222" s="14">
        <f>MAX(Table1[[#This Row],[Loonheffing]]-Table1[[#This Row],[Algemene Heffingskorting]]-Table1[[#This Row],[Arbeidskorting]],0)</f>
        <v>1579.5391000000004</v>
      </c>
      <c r="F1222" s="6">
        <f>Table1[[#This Row],[Belastbaar loon]]-Table1[[#This Row],[Belasting]]</f>
        <v>18461.460899999998</v>
      </c>
      <c r="G1222" s="2">
        <f>(Table1[[#This Row],[Belastbaar loon]]-Table1[[#This Row],[Netto loon]])/Table1[[#This Row],[Belastbaar loon]]</f>
        <v>7.8815383463899102E-2</v>
      </c>
      <c r="H1222" s="14">
        <f t="shared" ca="1" si="13"/>
        <v>1578.6852999999996</v>
      </c>
      <c r="I1222" s="14">
        <f ca="1">IF(ROW()=2, Table1[[#This Row],[Netto loon]], INDIRECT(ADDRESS(ROW()-1,COLUMN(F:F))))</f>
        <v>18452.314699999999</v>
      </c>
      <c r="J1222" s="6">
        <f ca="1">IF(ROW()=2, 0, Table1[[#This Row],[Belastbaar loon]]-INDIRECT(ADDRESS(ROW()-1,COLUMN(A:A))))</f>
        <v>10</v>
      </c>
      <c r="K1222" s="6">
        <f ca="1">Table1[[#This Row],[Netto loon]]-Table1[[#This Row],[Netto vorige schijf]]</f>
        <v>9.1461999999992258</v>
      </c>
      <c r="L1222" s="2">
        <f ca="1">(Table1[[#This Row],[Bruto tov vorige schijf]]-Table1[[#This Row],[Netto tov vorige schijf]])/MAX(Table1[[#This Row],[Bruto tov vorige schijf]],1)</f>
        <v>8.5380000000077422E-2</v>
      </c>
    </row>
    <row r="1223" spans="1:12" x14ac:dyDescent="0.25">
      <c r="A1223" s="14">
        <v>20051</v>
      </c>
      <c r="B1223" s="6">
        <f>LoonHeffing2020(Table1[[#This Row],[Belastbaar loon]])</f>
        <v>7489.0484999999999</v>
      </c>
      <c r="C1223" s="6">
        <f>AlgemeneHeffingsKorting2020(Table1[[#This Row],[Belastbaar loon]])</f>
        <v>2711</v>
      </c>
      <c r="D1223" s="14">
        <f>ArbeidsKorting2020(Table1[[#This Row],[Belastbaar loon]])</f>
        <v>3197.6556</v>
      </c>
      <c r="E1223" s="14">
        <f>MAX(Table1[[#This Row],[Loonheffing]]-Table1[[#This Row],[Algemene Heffingskorting]]-Table1[[#This Row],[Arbeidskorting]],0)</f>
        <v>1580.3928999999998</v>
      </c>
      <c r="F1223" s="6">
        <f>Table1[[#This Row],[Belastbaar loon]]-Table1[[#This Row],[Belasting]]</f>
        <v>18470.607100000001</v>
      </c>
      <c r="G1223" s="2">
        <f>(Table1[[#This Row],[Belastbaar loon]]-Table1[[#This Row],[Netto loon]])/Table1[[#This Row],[Belastbaar loon]]</f>
        <v>7.8818657423569846E-2</v>
      </c>
      <c r="H1223" s="14">
        <f t="shared" ca="1" si="13"/>
        <v>1579.5391000000004</v>
      </c>
      <c r="I1223" s="14">
        <f ca="1">IF(ROW()=2, Table1[[#This Row],[Netto loon]], INDIRECT(ADDRESS(ROW()-1,COLUMN(F:F))))</f>
        <v>18461.460899999998</v>
      </c>
      <c r="J1223" s="6">
        <f ca="1">IF(ROW()=2, 0, Table1[[#This Row],[Belastbaar loon]]-INDIRECT(ADDRESS(ROW()-1,COLUMN(A:A))))</f>
        <v>10</v>
      </c>
      <c r="K1223" s="6">
        <f ca="1">Table1[[#This Row],[Netto loon]]-Table1[[#This Row],[Netto vorige schijf]]</f>
        <v>9.1462000000028638</v>
      </c>
      <c r="L1223" s="2">
        <f ca="1">(Table1[[#This Row],[Bruto tov vorige schijf]]-Table1[[#This Row],[Netto tov vorige schijf]])/MAX(Table1[[#This Row],[Bruto tov vorige schijf]],1)</f>
        <v>8.5379999999713616E-2</v>
      </c>
    </row>
    <row r="1224" spans="1:12" x14ac:dyDescent="0.25">
      <c r="A1224" s="14">
        <v>20061</v>
      </c>
      <c r="B1224" s="6">
        <f>LoonHeffing2020(Table1[[#This Row],[Belastbaar loon]])</f>
        <v>7492.7834999999995</v>
      </c>
      <c r="C1224" s="6">
        <f>AlgemeneHeffingsKorting2020(Table1[[#This Row],[Belastbaar loon]])</f>
        <v>2711</v>
      </c>
      <c r="D1224" s="14">
        <f>ArbeidsKorting2020(Table1[[#This Row],[Belastbaar loon]])</f>
        <v>3200.5367999999999</v>
      </c>
      <c r="E1224" s="14">
        <f>MAX(Table1[[#This Row],[Loonheffing]]-Table1[[#This Row],[Algemene Heffingskorting]]-Table1[[#This Row],[Arbeidskorting]],0)</f>
        <v>1581.2466999999997</v>
      </c>
      <c r="F1224" s="6">
        <f>Table1[[#This Row],[Belastbaar loon]]-Table1[[#This Row],[Belasting]]</f>
        <v>18479.7533</v>
      </c>
      <c r="G1224" s="2">
        <f>(Table1[[#This Row],[Belastbaar loon]]-Table1[[#This Row],[Netto loon]])/Table1[[#This Row],[Belastbaar loon]]</f>
        <v>7.8821928119236315E-2</v>
      </c>
      <c r="H1224" s="14">
        <f t="shared" ca="1" si="13"/>
        <v>1580.3928999999998</v>
      </c>
      <c r="I1224" s="14">
        <f ca="1">IF(ROW()=2, Table1[[#This Row],[Netto loon]], INDIRECT(ADDRESS(ROW()-1,COLUMN(F:F))))</f>
        <v>18470.607100000001</v>
      </c>
      <c r="J1224" s="6">
        <f ca="1">IF(ROW()=2, 0, Table1[[#This Row],[Belastbaar loon]]-INDIRECT(ADDRESS(ROW()-1,COLUMN(A:A))))</f>
        <v>10</v>
      </c>
      <c r="K1224" s="6">
        <f ca="1">Table1[[#This Row],[Netto loon]]-Table1[[#This Row],[Netto vorige schijf]]</f>
        <v>9.1461999999992258</v>
      </c>
      <c r="L1224" s="2">
        <f ca="1">(Table1[[#This Row],[Bruto tov vorige schijf]]-Table1[[#This Row],[Netto tov vorige schijf]])/MAX(Table1[[#This Row],[Bruto tov vorige schijf]],1)</f>
        <v>8.5380000000077422E-2</v>
      </c>
    </row>
    <row r="1225" spans="1:12" x14ac:dyDescent="0.25">
      <c r="A1225" s="14">
        <v>20071</v>
      </c>
      <c r="B1225" s="6">
        <f>LoonHeffing2020(Table1[[#This Row],[Belastbaar loon]])</f>
        <v>7496.5185000000001</v>
      </c>
      <c r="C1225" s="6">
        <f>AlgemeneHeffingsKorting2020(Table1[[#This Row],[Belastbaar loon]])</f>
        <v>2711</v>
      </c>
      <c r="D1225" s="14">
        <f>ArbeidsKorting2020(Table1[[#This Row],[Belastbaar loon]])</f>
        <v>3203.4179999999997</v>
      </c>
      <c r="E1225" s="14">
        <f>MAX(Table1[[#This Row],[Loonheffing]]-Table1[[#This Row],[Algemene Heffingskorting]]-Table1[[#This Row],[Arbeidskorting]],0)</f>
        <v>1582.1005000000005</v>
      </c>
      <c r="F1225" s="6">
        <f>Table1[[#This Row],[Belastbaar loon]]-Table1[[#This Row],[Belasting]]</f>
        <v>18488.8995</v>
      </c>
      <c r="G1225" s="2">
        <f>(Table1[[#This Row],[Belastbaar loon]]-Table1[[#This Row],[Netto loon]])/Table1[[#This Row],[Belastbaar loon]]</f>
        <v>7.8825195555777008E-2</v>
      </c>
      <c r="H1225" s="14">
        <f t="shared" ca="1" si="13"/>
        <v>1581.2466999999997</v>
      </c>
      <c r="I1225" s="14">
        <f ca="1">IF(ROW()=2, Table1[[#This Row],[Netto loon]], INDIRECT(ADDRESS(ROW()-1,COLUMN(F:F))))</f>
        <v>18479.7533</v>
      </c>
      <c r="J1225" s="6">
        <f ca="1">IF(ROW()=2, 0, Table1[[#This Row],[Belastbaar loon]]-INDIRECT(ADDRESS(ROW()-1,COLUMN(A:A))))</f>
        <v>10</v>
      </c>
      <c r="K1225" s="6">
        <f ca="1">Table1[[#This Row],[Netto loon]]-Table1[[#This Row],[Netto vorige schijf]]</f>
        <v>9.1461999999992258</v>
      </c>
      <c r="L1225" s="2">
        <f ca="1">(Table1[[#This Row],[Bruto tov vorige schijf]]-Table1[[#This Row],[Netto tov vorige schijf]])/MAX(Table1[[#This Row],[Bruto tov vorige schijf]],1)</f>
        <v>8.5380000000077422E-2</v>
      </c>
    </row>
    <row r="1226" spans="1:12" x14ac:dyDescent="0.25">
      <c r="A1226" s="14">
        <v>20081</v>
      </c>
      <c r="B1226" s="6">
        <f>LoonHeffing2020(Table1[[#This Row],[Belastbaar loon]])</f>
        <v>7500.2534999999998</v>
      </c>
      <c r="C1226" s="6">
        <f>AlgemeneHeffingsKorting2020(Table1[[#This Row],[Belastbaar loon]])</f>
        <v>2711</v>
      </c>
      <c r="D1226" s="14">
        <f>ArbeidsKorting2020(Table1[[#This Row],[Belastbaar loon]])</f>
        <v>3206.2991999999999</v>
      </c>
      <c r="E1226" s="14">
        <f>MAX(Table1[[#This Row],[Loonheffing]]-Table1[[#This Row],[Algemene Heffingskorting]]-Table1[[#This Row],[Arbeidskorting]],0)</f>
        <v>1582.9542999999999</v>
      </c>
      <c r="F1226" s="6">
        <f>Table1[[#This Row],[Belastbaar loon]]-Table1[[#This Row],[Belasting]]</f>
        <v>18498.045699999999</v>
      </c>
      <c r="G1226" s="2">
        <f>(Table1[[#This Row],[Belastbaar loon]]-Table1[[#This Row],[Netto loon]])/Table1[[#This Row],[Belastbaar loon]]</f>
        <v>7.8828459738060921E-2</v>
      </c>
      <c r="H1226" s="14">
        <f t="shared" ca="1" si="13"/>
        <v>1582.1005000000005</v>
      </c>
      <c r="I1226" s="14">
        <f ca="1">IF(ROW()=2, Table1[[#This Row],[Netto loon]], INDIRECT(ADDRESS(ROW()-1,COLUMN(F:F))))</f>
        <v>18488.8995</v>
      </c>
      <c r="J1226" s="6">
        <f ca="1">IF(ROW()=2, 0, Table1[[#This Row],[Belastbaar loon]]-INDIRECT(ADDRESS(ROW()-1,COLUMN(A:A))))</f>
        <v>10</v>
      </c>
      <c r="K1226" s="6">
        <f ca="1">Table1[[#This Row],[Netto loon]]-Table1[[#This Row],[Netto vorige schijf]]</f>
        <v>9.1461999999992258</v>
      </c>
      <c r="L1226" s="2">
        <f ca="1">(Table1[[#This Row],[Bruto tov vorige schijf]]-Table1[[#This Row],[Netto tov vorige schijf]])/MAX(Table1[[#This Row],[Bruto tov vorige schijf]],1)</f>
        <v>8.5380000000077422E-2</v>
      </c>
    </row>
    <row r="1227" spans="1:12" x14ac:dyDescent="0.25">
      <c r="A1227" s="14">
        <v>20091</v>
      </c>
      <c r="B1227" s="6">
        <f>LoonHeffing2020(Table1[[#This Row],[Belastbaar loon]])</f>
        <v>7503.9885000000004</v>
      </c>
      <c r="C1227" s="6">
        <f>AlgemeneHeffingsKorting2020(Table1[[#This Row],[Belastbaar loon]])</f>
        <v>2711</v>
      </c>
      <c r="D1227" s="14">
        <f>ArbeidsKorting2020(Table1[[#This Row],[Belastbaar loon]])</f>
        <v>3209.1803999999997</v>
      </c>
      <c r="E1227" s="14">
        <f>MAX(Table1[[#This Row],[Loonheffing]]-Table1[[#This Row],[Algemene Heffingskorting]]-Table1[[#This Row],[Arbeidskorting]],0)</f>
        <v>1583.8081000000006</v>
      </c>
      <c r="F1227" s="6">
        <f>Table1[[#This Row],[Belastbaar loon]]-Table1[[#This Row],[Belasting]]</f>
        <v>18507.191899999998</v>
      </c>
      <c r="G1227" s="2">
        <f>(Table1[[#This Row],[Belastbaar loon]]-Table1[[#This Row],[Netto loon]])/Table1[[#This Row],[Belastbaar loon]]</f>
        <v>7.8831720670947292E-2</v>
      </c>
      <c r="H1227" s="14">
        <f t="shared" ca="1" si="13"/>
        <v>1582.9542999999999</v>
      </c>
      <c r="I1227" s="14">
        <f ca="1">IF(ROW()=2, Table1[[#This Row],[Netto loon]], INDIRECT(ADDRESS(ROW()-1,COLUMN(F:F))))</f>
        <v>18498.045699999999</v>
      </c>
      <c r="J1227" s="6">
        <f ca="1">IF(ROW()=2, 0, Table1[[#This Row],[Belastbaar loon]]-INDIRECT(ADDRESS(ROW()-1,COLUMN(A:A))))</f>
        <v>10</v>
      </c>
      <c r="K1227" s="6">
        <f ca="1">Table1[[#This Row],[Netto loon]]-Table1[[#This Row],[Netto vorige schijf]]</f>
        <v>9.1461999999992258</v>
      </c>
      <c r="L1227" s="2">
        <f ca="1">(Table1[[#This Row],[Bruto tov vorige schijf]]-Table1[[#This Row],[Netto tov vorige schijf]])/MAX(Table1[[#This Row],[Bruto tov vorige schijf]],1)</f>
        <v>8.5380000000077422E-2</v>
      </c>
    </row>
    <row r="1228" spans="1:12" x14ac:dyDescent="0.25">
      <c r="A1228" s="14">
        <v>20101</v>
      </c>
      <c r="B1228" s="6">
        <f>LoonHeffing2020(Table1[[#This Row],[Belastbaar loon]])</f>
        <v>7507.7235000000001</v>
      </c>
      <c r="C1228" s="6">
        <f>AlgemeneHeffingsKorting2020(Table1[[#This Row],[Belastbaar loon]])</f>
        <v>2711</v>
      </c>
      <c r="D1228" s="14">
        <f>ArbeidsKorting2020(Table1[[#This Row],[Belastbaar loon]])</f>
        <v>3212.0616</v>
      </c>
      <c r="E1228" s="14">
        <f>MAX(Table1[[#This Row],[Loonheffing]]-Table1[[#This Row],[Algemene Heffingskorting]]-Table1[[#This Row],[Arbeidskorting]],0)</f>
        <v>1584.6619000000001</v>
      </c>
      <c r="F1228" s="6">
        <f>Table1[[#This Row],[Belastbaar loon]]-Table1[[#This Row],[Belasting]]</f>
        <v>18516.338100000001</v>
      </c>
      <c r="G1228" s="2">
        <f>(Table1[[#This Row],[Belastbaar loon]]-Table1[[#This Row],[Netto loon]])/Table1[[#This Row],[Belastbaar loon]]</f>
        <v>7.883497835928556E-2</v>
      </c>
      <c r="H1228" s="14">
        <f t="shared" ca="1" si="13"/>
        <v>1583.8081000000006</v>
      </c>
      <c r="I1228" s="14">
        <f ca="1">IF(ROW()=2, Table1[[#This Row],[Netto loon]], INDIRECT(ADDRESS(ROW()-1,COLUMN(F:F))))</f>
        <v>18507.191899999998</v>
      </c>
      <c r="J1228" s="6">
        <f ca="1">IF(ROW()=2, 0, Table1[[#This Row],[Belastbaar loon]]-INDIRECT(ADDRESS(ROW()-1,COLUMN(A:A))))</f>
        <v>10</v>
      </c>
      <c r="K1228" s="6">
        <f ca="1">Table1[[#This Row],[Netto loon]]-Table1[[#This Row],[Netto vorige schijf]]</f>
        <v>9.1462000000028638</v>
      </c>
      <c r="L1228" s="2">
        <f ca="1">(Table1[[#This Row],[Bruto tov vorige schijf]]-Table1[[#This Row],[Netto tov vorige schijf]])/MAX(Table1[[#This Row],[Bruto tov vorige schijf]],1)</f>
        <v>8.5379999999713616E-2</v>
      </c>
    </row>
    <row r="1229" spans="1:12" x14ac:dyDescent="0.25">
      <c r="A1229" s="14">
        <v>20111</v>
      </c>
      <c r="B1229" s="6">
        <f>LoonHeffing2020(Table1[[#This Row],[Belastbaar loon]])</f>
        <v>7511.4584999999997</v>
      </c>
      <c r="C1229" s="6">
        <f>AlgemeneHeffingsKorting2020(Table1[[#This Row],[Belastbaar loon]])</f>
        <v>2711</v>
      </c>
      <c r="D1229" s="14">
        <f>ArbeidsKorting2020(Table1[[#This Row],[Belastbaar loon]])</f>
        <v>3214.9427999999998</v>
      </c>
      <c r="E1229" s="14">
        <f>MAX(Table1[[#This Row],[Loonheffing]]-Table1[[#This Row],[Algemene Heffingskorting]]-Table1[[#This Row],[Arbeidskorting]],0)</f>
        <v>1585.5156999999999</v>
      </c>
      <c r="F1229" s="6">
        <f>Table1[[#This Row],[Belastbaar loon]]-Table1[[#This Row],[Belasting]]</f>
        <v>18525.4843</v>
      </c>
      <c r="G1229" s="2">
        <f>(Table1[[#This Row],[Belastbaar loon]]-Table1[[#This Row],[Netto loon]])/Table1[[#This Row],[Belastbaar loon]]</f>
        <v>7.8838232807916062E-2</v>
      </c>
      <c r="H1229" s="14">
        <f t="shared" ca="1" si="13"/>
        <v>1584.6619000000001</v>
      </c>
      <c r="I1229" s="14">
        <f ca="1">IF(ROW()=2, Table1[[#This Row],[Netto loon]], INDIRECT(ADDRESS(ROW()-1,COLUMN(F:F))))</f>
        <v>18516.338100000001</v>
      </c>
      <c r="J1229" s="6">
        <f ca="1">IF(ROW()=2, 0, Table1[[#This Row],[Belastbaar loon]]-INDIRECT(ADDRESS(ROW()-1,COLUMN(A:A))))</f>
        <v>10</v>
      </c>
      <c r="K1229" s="6">
        <f ca="1">Table1[[#This Row],[Netto loon]]-Table1[[#This Row],[Netto vorige schijf]]</f>
        <v>9.1461999999992258</v>
      </c>
      <c r="L1229" s="2">
        <f ca="1">(Table1[[#This Row],[Bruto tov vorige schijf]]-Table1[[#This Row],[Netto tov vorige schijf]])/MAX(Table1[[#This Row],[Bruto tov vorige schijf]],1)</f>
        <v>8.5380000000077422E-2</v>
      </c>
    </row>
    <row r="1230" spans="1:12" x14ac:dyDescent="0.25">
      <c r="A1230" s="14">
        <v>20121</v>
      </c>
      <c r="B1230" s="6">
        <f>LoonHeffing2020(Table1[[#This Row],[Belastbaar loon]])</f>
        <v>7515.1935000000003</v>
      </c>
      <c r="C1230" s="6">
        <f>AlgemeneHeffingsKorting2020(Table1[[#This Row],[Belastbaar loon]])</f>
        <v>2711</v>
      </c>
      <c r="D1230" s="14">
        <f>ArbeidsKorting2020(Table1[[#This Row],[Belastbaar loon]])</f>
        <v>3217.8240000000001</v>
      </c>
      <c r="E1230" s="14">
        <f>MAX(Table1[[#This Row],[Loonheffing]]-Table1[[#This Row],[Algemene Heffingskorting]]-Table1[[#This Row],[Arbeidskorting]],0)</f>
        <v>1586.3695000000002</v>
      </c>
      <c r="F1230" s="6">
        <f>Table1[[#This Row],[Belastbaar loon]]-Table1[[#This Row],[Belasting]]</f>
        <v>18534.630499999999</v>
      </c>
      <c r="G1230" s="2">
        <f>(Table1[[#This Row],[Belastbaar loon]]-Table1[[#This Row],[Netto loon]])/Table1[[#This Row],[Belastbaar loon]]</f>
        <v>7.8841484021668934E-2</v>
      </c>
      <c r="H1230" s="14">
        <f t="shared" ca="1" si="13"/>
        <v>1585.5156999999999</v>
      </c>
      <c r="I1230" s="14">
        <f ca="1">IF(ROW()=2, Table1[[#This Row],[Netto loon]], INDIRECT(ADDRESS(ROW()-1,COLUMN(F:F))))</f>
        <v>18525.4843</v>
      </c>
      <c r="J1230" s="6">
        <f ca="1">IF(ROW()=2, 0, Table1[[#This Row],[Belastbaar loon]]-INDIRECT(ADDRESS(ROW()-1,COLUMN(A:A))))</f>
        <v>10</v>
      </c>
      <c r="K1230" s="6">
        <f ca="1">Table1[[#This Row],[Netto loon]]-Table1[[#This Row],[Netto vorige schijf]]</f>
        <v>9.1461999999992258</v>
      </c>
      <c r="L1230" s="2">
        <f ca="1">(Table1[[#This Row],[Bruto tov vorige schijf]]-Table1[[#This Row],[Netto tov vorige schijf]])/MAX(Table1[[#This Row],[Bruto tov vorige schijf]],1)</f>
        <v>8.5380000000077422E-2</v>
      </c>
    </row>
    <row r="1231" spans="1:12" x14ac:dyDescent="0.25">
      <c r="A1231" s="14">
        <v>20131</v>
      </c>
      <c r="B1231" s="6">
        <f>LoonHeffing2020(Table1[[#This Row],[Belastbaar loon]])</f>
        <v>7518.9285</v>
      </c>
      <c r="C1231" s="6">
        <f>AlgemeneHeffingsKorting2020(Table1[[#This Row],[Belastbaar loon]])</f>
        <v>2711</v>
      </c>
      <c r="D1231" s="14">
        <f>ArbeidsKorting2020(Table1[[#This Row],[Belastbaar loon]])</f>
        <v>3220.7051999999999</v>
      </c>
      <c r="E1231" s="14">
        <f>MAX(Table1[[#This Row],[Loonheffing]]-Table1[[#This Row],[Algemene Heffingskorting]]-Table1[[#This Row],[Arbeidskorting]],0)</f>
        <v>1587.2233000000001</v>
      </c>
      <c r="F1231" s="6">
        <f>Table1[[#This Row],[Belastbaar loon]]-Table1[[#This Row],[Belasting]]</f>
        <v>18543.776699999999</v>
      </c>
      <c r="G1231" s="2">
        <f>(Table1[[#This Row],[Belastbaar loon]]-Table1[[#This Row],[Netto loon]])/Table1[[#This Row],[Belastbaar loon]]</f>
        <v>7.8844732005364931E-2</v>
      </c>
      <c r="H1231" s="14">
        <f t="shared" ca="1" si="13"/>
        <v>1586.3695000000002</v>
      </c>
      <c r="I1231" s="14">
        <f ca="1">IF(ROW()=2, Table1[[#This Row],[Netto loon]], INDIRECT(ADDRESS(ROW()-1,COLUMN(F:F))))</f>
        <v>18534.630499999999</v>
      </c>
      <c r="J1231" s="6">
        <f ca="1">IF(ROW()=2, 0, Table1[[#This Row],[Belastbaar loon]]-INDIRECT(ADDRESS(ROW()-1,COLUMN(A:A))))</f>
        <v>10</v>
      </c>
      <c r="K1231" s="6">
        <f ca="1">Table1[[#This Row],[Netto loon]]-Table1[[#This Row],[Netto vorige schijf]]</f>
        <v>9.1461999999992258</v>
      </c>
      <c r="L1231" s="2">
        <f ca="1">(Table1[[#This Row],[Bruto tov vorige schijf]]-Table1[[#This Row],[Netto tov vorige schijf]])/MAX(Table1[[#This Row],[Bruto tov vorige schijf]],1)</f>
        <v>8.5380000000077422E-2</v>
      </c>
    </row>
    <row r="1232" spans="1:12" x14ac:dyDescent="0.25">
      <c r="A1232" s="14">
        <v>20141</v>
      </c>
      <c r="B1232" s="6">
        <f>LoonHeffing2020(Table1[[#This Row],[Belastbaar loon]])</f>
        <v>7522.6634999999997</v>
      </c>
      <c r="C1232" s="6">
        <f>AlgemeneHeffingsKorting2020(Table1[[#This Row],[Belastbaar loon]])</f>
        <v>2711</v>
      </c>
      <c r="D1232" s="14">
        <f>ArbeidsKorting2020(Table1[[#This Row],[Belastbaar loon]])</f>
        <v>3223.5863999999997</v>
      </c>
      <c r="E1232" s="14">
        <f>MAX(Table1[[#This Row],[Loonheffing]]-Table1[[#This Row],[Algemene Heffingskorting]]-Table1[[#This Row],[Arbeidskorting]],0)</f>
        <v>1588.0771</v>
      </c>
      <c r="F1232" s="6">
        <f>Table1[[#This Row],[Belastbaar loon]]-Table1[[#This Row],[Belasting]]</f>
        <v>18552.922900000001</v>
      </c>
      <c r="G1232" s="2">
        <f>(Table1[[#This Row],[Belastbaar loon]]-Table1[[#This Row],[Netto loon]])/Table1[[#This Row],[Belastbaar loon]]</f>
        <v>7.8847976763815039E-2</v>
      </c>
      <c r="H1232" s="14">
        <f t="shared" ca="1" si="13"/>
        <v>1587.2233000000001</v>
      </c>
      <c r="I1232" s="14">
        <f ca="1">IF(ROW()=2, Table1[[#This Row],[Netto loon]], INDIRECT(ADDRESS(ROW()-1,COLUMN(F:F))))</f>
        <v>18543.776699999999</v>
      </c>
      <c r="J1232" s="6">
        <f ca="1">IF(ROW()=2, 0, Table1[[#This Row],[Belastbaar loon]]-INDIRECT(ADDRESS(ROW()-1,COLUMN(A:A))))</f>
        <v>10</v>
      </c>
      <c r="K1232" s="6">
        <f ca="1">Table1[[#This Row],[Netto loon]]-Table1[[#This Row],[Netto vorige schijf]]</f>
        <v>9.1462000000028638</v>
      </c>
      <c r="L1232" s="2">
        <f ca="1">(Table1[[#This Row],[Bruto tov vorige schijf]]-Table1[[#This Row],[Netto tov vorige schijf]])/MAX(Table1[[#This Row],[Bruto tov vorige schijf]],1)</f>
        <v>8.5379999999713616E-2</v>
      </c>
    </row>
    <row r="1233" spans="1:12" x14ac:dyDescent="0.25">
      <c r="A1233" s="14">
        <v>20151</v>
      </c>
      <c r="B1233" s="6">
        <f>LoonHeffing2020(Table1[[#This Row],[Belastbaar loon]])</f>
        <v>7526.3985000000002</v>
      </c>
      <c r="C1233" s="6">
        <f>AlgemeneHeffingsKorting2020(Table1[[#This Row],[Belastbaar loon]])</f>
        <v>2711</v>
      </c>
      <c r="D1233" s="14">
        <f>ArbeidsKorting2020(Table1[[#This Row],[Belastbaar loon]])</f>
        <v>3226.4675999999999</v>
      </c>
      <c r="E1233" s="14">
        <f>MAX(Table1[[#This Row],[Loonheffing]]-Table1[[#This Row],[Algemene Heffingskorting]]-Table1[[#This Row],[Arbeidskorting]],0)</f>
        <v>1588.9309000000003</v>
      </c>
      <c r="F1233" s="6">
        <f>Table1[[#This Row],[Belastbaar loon]]-Table1[[#This Row],[Belasting]]</f>
        <v>18562.069100000001</v>
      </c>
      <c r="G1233" s="2">
        <f>(Table1[[#This Row],[Belastbaar loon]]-Table1[[#This Row],[Netto loon]])/Table1[[#This Row],[Belastbaar loon]]</f>
        <v>7.8851218301821221E-2</v>
      </c>
      <c r="H1233" s="14">
        <f t="shared" ca="1" si="13"/>
        <v>1588.0771</v>
      </c>
      <c r="I1233" s="14">
        <f ca="1">IF(ROW()=2, Table1[[#This Row],[Netto loon]], INDIRECT(ADDRESS(ROW()-1,COLUMN(F:F))))</f>
        <v>18552.922900000001</v>
      </c>
      <c r="J1233" s="6">
        <f ca="1">IF(ROW()=2, 0, Table1[[#This Row],[Belastbaar loon]]-INDIRECT(ADDRESS(ROW()-1,COLUMN(A:A))))</f>
        <v>10</v>
      </c>
      <c r="K1233" s="6">
        <f ca="1">Table1[[#This Row],[Netto loon]]-Table1[[#This Row],[Netto vorige schijf]]</f>
        <v>9.1461999999992258</v>
      </c>
      <c r="L1233" s="2">
        <f ca="1">(Table1[[#This Row],[Bruto tov vorige schijf]]-Table1[[#This Row],[Netto tov vorige schijf]])/MAX(Table1[[#This Row],[Bruto tov vorige schijf]],1)</f>
        <v>8.5380000000077422E-2</v>
      </c>
    </row>
    <row r="1234" spans="1:12" x14ac:dyDescent="0.25">
      <c r="A1234" s="14">
        <v>20161</v>
      </c>
      <c r="B1234" s="6">
        <f>LoonHeffing2020(Table1[[#This Row],[Belastbaar loon]])</f>
        <v>7530.1334999999999</v>
      </c>
      <c r="C1234" s="6">
        <f>AlgemeneHeffingsKorting2020(Table1[[#This Row],[Belastbaar loon]])</f>
        <v>2711</v>
      </c>
      <c r="D1234" s="14">
        <f>ArbeidsKorting2020(Table1[[#This Row],[Belastbaar loon]])</f>
        <v>3229.3487999999998</v>
      </c>
      <c r="E1234" s="14">
        <f>MAX(Table1[[#This Row],[Loonheffing]]-Table1[[#This Row],[Algemene Heffingskorting]]-Table1[[#This Row],[Arbeidskorting]],0)</f>
        <v>1589.7847000000002</v>
      </c>
      <c r="F1234" s="6">
        <f>Table1[[#This Row],[Belastbaar loon]]-Table1[[#This Row],[Belasting]]</f>
        <v>18571.2153</v>
      </c>
      <c r="G1234" s="2">
        <f>(Table1[[#This Row],[Belastbaar loon]]-Table1[[#This Row],[Netto loon]])/Table1[[#This Row],[Belastbaar loon]]</f>
        <v>7.8854456624175395E-2</v>
      </c>
      <c r="H1234" s="14">
        <f t="shared" ca="1" si="13"/>
        <v>1588.9309000000003</v>
      </c>
      <c r="I1234" s="14">
        <f ca="1">IF(ROW()=2, Table1[[#This Row],[Netto loon]], INDIRECT(ADDRESS(ROW()-1,COLUMN(F:F))))</f>
        <v>18562.069100000001</v>
      </c>
      <c r="J1234" s="6">
        <f ca="1">IF(ROW()=2, 0, Table1[[#This Row],[Belastbaar loon]]-INDIRECT(ADDRESS(ROW()-1,COLUMN(A:A))))</f>
        <v>10</v>
      </c>
      <c r="K1234" s="6">
        <f ca="1">Table1[[#This Row],[Netto loon]]-Table1[[#This Row],[Netto vorige schijf]]</f>
        <v>9.1461999999992258</v>
      </c>
      <c r="L1234" s="2">
        <f ca="1">(Table1[[#This Row],[Bruto tov vorige schijf]]-Table1[[#This Row],[Netto tov vorige schijf]])/MAX(Table1[[#This Row],[Bruto tov vorige schijf]],1)</f>
        <v>8.5380000000077422E-2</v>
      </c>
    </row>
    <row r="1235" spans="1:12" x14ac:dyDescent="0.25">
      <c r="A1235" s="14">
        <v>20171</v>
      </c>
      <c r="B1235" s="6">
        <f>LoonHeffing2020(Table1[[#This Row],[Belastbaar loon]])</f>
        <v>7533.8684999999996</v>
      </c>
      <c r="C1235" s="6">
        <f>AlgemeneHeffingsKorting2020(Table1[[#This Row],[Belastbaar loon]])</f>
        <v>2711</v>
      </c>
      <c r="D1235" s="14">
        <f>ArbeidsKorting2020(Table1[[#This Row],[Belastbaar loon]])</f>
        <v>3232.23</v>
      </c>
      <c r="E1235" s="14">
        <f>MAX(Table1[[#This Row],[Loonheffing]]-Table1[[#This Row],[Algemene Heffingskorting]]-Table1[[#This Row],[Arbeidskorting]],0)</f>
        <v>1590.6384999999996</v>
      </c>
      <c r="F1235" s="6">
        <f>Table1[[#This Row],[Belastbaar loon]]-Table1[[#This Row],[Belasting]]</f>
        <v>18580.361499999999</v>
      </c>
      <c r="G1235" s="2">
        <f>(Table1[[#This Row],[Belastbaar loon]]-Table1[[#This Row],[Netto loon]])/Table1[[#This Row],[Belastbaar loon]]</f>
        <v>7.8857691735660151E-2</v>
      </c>
      <c r="H1235" s="14">
        <f t="shared" ca="1" si="13"/>
        <v>1589.7847000000002</v>
      </c>
      <c r="I1235" s="14">
        <f ca="1">IF(ROW()=2, Table1[[#This Row],[Netto loon]], INDIRECT(ADDRESS(ROW()-1,COLUMN(F:F))))</f>
        <v>18571.2153</v>
      </c>
      <c r="J1235" s="6">
        <f ca="1">IF(ROW()=2, 0, Table1[[#This Row],[Belastbaar loon]]-INDIRECT(ADDRESS(ROW()-1,COLUMN(A:A))))</f>
        <v>10</v>
      </c>
      <c r="K1235" s="6">
        <f ca="1">Table1[[#This Row],[Netto loon]]-Table1[[#This Row],[Netto vorige schijf]]</f>
        <v>9.1461999999992258</v>
      </c>
      <c r="L1235" s="2">
        <f ca="1">(Table1[[#This Row],[Bruto tov vorige schijf]]-Table1[[#This Row],[Netto tov vorige schijf]])/MAX(Table1[[#This Row],[Bruto tov vorige schijf]],1)</f>
        <v>8.5380000000077422E-2</v>
      </c>
    </row>
    <row r="1236" spans="1:12" x14ac:dyDescent="0.25">
      <c r="A1236" s="14">
        <v>20181</v>
      </c>
      <c r="B1236" s="6">
        <f>LoonHeffing2020(Table1[[#This Row],[Belastbaar loon]])</f>
        <v>7537.6035000000002</v>
      </c>
      <c r="C1236" s="6">
        <f>AlgemeneHeffingsKorting2020(Table1[[#This Row],[Belastbaar loon]])</f>
        <v>2711</v>
      </c>
      <c r="D1236" s="14">
        <f>ArbeidsKorting2020(Table1[[#This Row],[Belastbaar loon]])</f>
        <v>3235.1111999999998</v>
      </c>
      <c r="E1236" s="14">
        <f>MAX(Table1[[#This Row],[Loonheffing]]-Table1[[#This Row],[Algemene Heffingskorting]]-Table1[[#This Row],[Arbeidskorting]],0)</f>
        <v>1591.4923000000003</v>
      </c>
      <c r="F1236" s="6">
        <f>Table1[[#This Row],[Belastbaar loon]]-Table1[[#This Row],[Belasting]]</f>
        <v>18589.507699999998</v>
      </c>
      <c r="G1236" s="2">
        <f>(Table1[[#This Row],[Belastbaar loon]]-Table1[[#This Row],[Netto loon]])/Table1[[#This Row],[Belastbaar loon]]</f>
        <v>7.8860923641048589E-2</v>
      </c>
      <c r="H1236" s="14">
        <f t="shared" ca="1" si="13"/>
        <v>1590.6384999999996</v>
      </c>
      <c r="I1236" s="14">
        <f ca="1">IF(ROW()=2, Table1[[#This Row],[Netto loon]], INDIRECT(ADDRESS(ROW()-1,COLUMN(F:F))))</f>
        <v>18580.361499999999</v>
      </c>
      <c r="J1236" s="6">
        <f ca="1">IF(ROW()=2, 0, Table1[[#This Row],[Belastbaar loon]]-INDIRECT(ADDRESS(ROW()-1,COLUMN(A:A))))</f>
        <v>10</v>
      </c>
      <c r="K1236" s="6">
        <f ca="1">Table1[[#This Row],[Netto loon]]-Table1[[#This Row],[Netto vorige schijf]]</f>
        <v>9.1461999999992258</v>
      </c>
      <c r="L1236" s="2">
        <f ca="1">(Table1[[#This Row],[Bruto tov vorige schijf]]-Table1[[#This Row],[Netto tov vorige schijf]])/MAX(Table1[[#This Row],[Bruto tov vorige schijf]],1)</f>
        <v>8.5380000000077422E-2</v>
      </c>
    </row>
    <row r="1237" spans="1:12" x14ac:dyDescent="0.25">
      <c r="A1237" s="14">
        <v>20191</v>
      </c>
      <c r="B1237" s="6">
        <f>LoonHeffing2020(Table1[[#This Row],[Belastbaar loon]])</f>
        <v>7541.3384999999998</v>
      </c>
      <c r="C1237" s="6">
        <f>AlgemeneHeffingsKorting2020(Table1[[#This Row],[Belastbaar loon]])</f>
        <v>2711</v>
      </c>
      <c r="D1237" s="14">
        <f>ArbeidsKorting2020(Table1[[#This Row],[Belastbaar loon]])</f>
        <v>3237.9924000000001</v>
      </c>
      <c r="E1237" s="14">
        <f>MAX(Table1[[#This Row],[Loonheffing]]-Table1[[#This Row],[Algemene Heffingskorting]]-Table1[[#This Row],[Arbeidskorting]],0)</f>
        <v>1592.3460999999998</v>
      </c>
      <c r="F1237" s="6">
        <f>Table1[[#This Row],[Belastbaar loon]]-Table1[[#This Row],[Belasting]]</f>
        <v>18598.653900000001</v>
      </c>
      <c r="G1237" s="2">
        <f>(Table1[[#This Row],[Belastbaar loon]]-Table1[[#This Row],[Netto loon]])/Table1[[#This Row],[Belastbaar loon]]</f>
        <v>7.8864152345104202E-2</v>
      </c>
      <c r="H1237" s="14">
        <f t="shared" ca="1" si="13"/>
        <v>1591.4923000000003</v>
      </c>
      <c r="I1237" s="14">
        <f ca="1">IF(ROW()=2, Table1[[#This Row],[Netto loon]], INDIRECT(ADDRESS(ROW()-1,COLUMN(F:F))))</f>
        <v>18589.507699999998</v>
      </c>
      <c r="J1237" s="6">
        <f ca="1">IF(ROW()=2, 0, Table1[[#This Row],[Belastbaar loon]]-INDIRECT(ADDRESS(ROW()-1,COLUMN(A:A))))</f>
        <v>10</v>
      </c>
      <c r="K1237" s="6">
        <f ca="1">Table1[[#This Row],[Netto loon]]-Table1[[#This Row],[Netto vorige schijf]]</f>
        <v>9.1462000000028638</v>
      </c>
      <c r="L1237" s="2">
        <f ca="1">(Table1[[#This Row],[Bruto tov vorige schijf]]-Table1[[#This Row],[Netto tov vorige schijf]])/MAX(Table1[[#This Row],[Bruto tov vorige schijf]],1)</f>
        <v>8.5379999999713616E-2</v>
      </c>
    </row>
    <row r="1238" spans="1:12" x14ac:dyDescent="0.25">
      <c r="A1238" s="14">
        <v>20201</v>
      </c>
      <c r="B1238" s="6">
        <f>LoonHeffing2020(Table1[[#This Row],[Belastbaar loon]])</f>
        <v>7545.0735000000004</v>
      </c>
      <c r="C1238" s="6">
        <f>AlgemeneHeffingsKorting2020(Table1[[#This Row],[Belastbaar loon]])</f>
        <v>2711</v>
      </c>
      <c r="D1238" s="14">
        <f>ArbeidsKorting2020(Table1[[#This Row],[Belastbaar loon]])</f>
        <v>3240.8735999999999</v>
      </c>
      <c r="E1238" s="14">
        <f>MAX(Table1[[#This Row],[Loonheffing]]-Table1[[#This Row],[Algemene Heffingskorting]]-Table1[[#This Row],[Arbeidskorting]],0)</f>
        <v>1593.1999000000005</v>
      </c>
      <c r="F1238" s="6">
        <f>Table1[[#This Row],[Belastbaar loon]]-Table1[[#This Row],[Belasting]]</f>
        <v>18607.8001</v>
      </c>
      <c r="G1238" s="2">
        <f>(Table1[[#This Row],[Belastbaar loon]]-Table1[[#This Row],[Netto loon]])/Table1[[#This Row],[Belastbaar loon]]</f>
        <v>7.8867377852581536E-2</v>
      </c>
      <c r="H1238" s="14">
        <f t="shared" ca="1" si="13"/>
        <v>1592.3460999999998</v>
      </c>
      <c r="I1238" s="14">
        <f ca="1">IF(ROW()=2, Table1[[#This Row],[Netto loon]], INDIRECT(ADDRESS(ROW()-1,COLUMN(F:F))))</f>
        <v>18598.653900000001</v>
      </c>
      <c r="J1238" s="6">
        <f ca="1">IF(ROW()=2, 0, Table1[[#This Row],[Belastbaar loon]]-INDIRECT(ADDRESS(ROW()-1,COLUMN(A:A))))</f>
        <v>10</v>
      </c>
      <c r="K1238" s="6">
        <f ca="1">Table1[[#This Row],[Netto loon]]-Table1[[#This Row],[Netto vorige schijf]]</f>
        <v>9.1461999999992258</v>
      </c>
      <c r="L1238" s="2">
        <f ca="1">(Table1[[#This Row],[Bruto tov vorige schijf]]-Table1[[#This Row],[Netto tov vorige schijf]])/MAX(Table1[[#This Row],[Bruto tov vorige schijf]],1)</f>
        <v>8.5380000000077422E-2</v>
      </c>
    </row>
    <row r="1239" spans="1:12" x14ac:dyDescent="0.25">
      <c r="A1239" s="14">
        <v>20211</v>
      </c>
      <c r="B1239" s="6">
        <f>LoonHeffing2020(Table1[[#This Row],[Belastbaar loon]])</f>
        <v>7548.8085000000001</v>
      </c>
      <c r="C1239" s="6">
        <f>AlgemeneHeffingsKorting2020(Table1[[#This Row],[Belastbaar loon]])</f>
        <v>2711</v>
      </c>
      <c r="D1239" s="14">
        <f>ArbeidsKorting2020(Table1[[#This Row],[Belastbaar loon]])</f>
        <v>3243.7547999999997</v>
      </c>
      <c r="E1239" s="14">
        <f>MAX(Table1[[#This Row],[Loonheffing]]-Table1[[#This Row],[Algemene Heffingskorting]]-Table1[[#This Row],[Arbeidskorting]],0)</f>
        <v>1594.0537000000004</v>
      </c>
      <c r="F1239" s="6">
        <f>Table1[[#This Row],[Belastbaar loon]]-Table1[[#This Row],[Belasting]]</f>
        <v>18616.9463</v>
      </c>
      <c r="G1239" s="2">
        <f>(Table1[[#This Row],[Belastbaar loon]]-Table1[[#This Row],[Netto loon]])/Table1[[#This Row],[Belastbaar loon]]</f>
        <v>7.8870600168225238E-2</v>
      </c>
      <c r="H1239" s="14">
        <f t="shared" ca="1" si="13"/>
        <v>1593.1999000000005</v>
      </c>
      <c r="I1239" s="14">
        <f ca="1">IF(ROW()=2, Table1[[#This Row],[Netto loon]], INDIRECT(ADDRESS(ROW()-1,COLUMN(F:F))))</f>
        <v>18607.8001</v>
      </c>
      <c r="J1239" s="6">
        <f ca="1">IF(ROW()=2, 0, Table1[[#This Row],[Belastbaar loon]]-INDIRECT(ADDRESS(ROW()-1,COLUMN(A:A))))</f>
        <v>10</v>
      </c>
      <c r="K1239" s="6">
        <f ca="1">Table1[[#This Row],[Netto loon]]-Table1[[#This Row],[Netto vorige schijf]]</f>
        <v>9.1461999999992258</v>
      </c>
      <c r="L1239" s="2">
        <f ca="1">(Table1[[#This Row],[Bruto tov vorige schijf]]-Table1[[#This Row],[Netto tov vorige schijf]])/MAX(Table1[[#This Row],[Bruto tov vorige schijf]],1)</f>
        <v>8.5380000000077422E-2</v>
      </c>
    </row>
    <row r="1240" spans="1:12" x14ac:dyDescent="0.25">
      <c r="A1240" s="14">
        <v>20221</v>
      </c>
      <c r="B1240" s="6">
        <f>LoonHeffing2020(Table1[[#This Row],[Belastbaar loon]])</f>
        <v>7552.5434999999998</v>
      </c>
      <c r="C1240" s="6">
        <f>AlgemeneHeffingsKorting2020(Table1[[#This Row],[Belastbaar loon]])</f>
        <v>2711</v>
      </c>
      <c r="D1240" s="14">
        <f>ArbeidsKorting2020(Table1[[#This Row],[Belastbaar loon]])</f>
        <v>3246.636</v>
      </c>
      <c r="E1240" s="14">
        <f>MAX(Table1[[#This Row],[Loonheffing]]-Table1[[#This Row],[Algemene Heffingskorting]]-Table1[[#This Row],[Arbeidskorting]],0)</f>
        <v>1594.9074999999998</v>
      </c>
      <c r="F1240" s="6">
        <f>Table1[[#This Row],[Belastbaar loon]]-Table1[[#This Row],[Belasting]]</f>
        <v>18626.092499999999</v>
      </c>
      <c r="G1240" s="2">
        <f>(Table1[[#This Row],[Belastbaar loon]]-Table1[[#This Row],[Netto loon]])/Table1[[#This Row],[Belastbaar loon]]</f>
        <v>7.8873819296770745E-2</v>
      </c>
      <c r="H1240" s="14">
        <f t="shared" ca="1" si="13"/>
        <v>1594.0537000000004</v>
      </c>
      <c r="I1240" s="14">
        <f ca="1">IF(ROW()=2, Table1[[#This Row],[Netto loon]], INDIRECT(ADDRESS(ROW()-1,COLUMN(F:F))))</f>
        <v>18616.9463</v>
      </c>
      <c r="J1240" s="6">
        <f ca="1">IF(ROW()=2, 0, Table1[[#This Row],[Belastbaar loon]]-INDIRECT(ADDRESS(ROW()-1,COLUMN(A:A))))</f>
        <v>10</v>
      </c>
      <c r="K1240" s="6">
        <f ca="1">Table1[[#This Row],[Netto loon]]-Table1[[#This Row],[Netto vorige schijf]]</f>
        <v>9.1461999999992258</v>
      </c>
      <c r="L1240" s="2">
        <f ca="1">(Table1[[#This Row],[Bruto tov vorige schijf]]-Table1[[#This Row],[Netto tov vorige schijf]])/MAX(Table1[[#This Row],[Bruto tov vorige schijf]],1)</f>
        <v>8.5380000000077422E-2</v>
      </c>
    </row>
    <row r="1241" spans="1:12" x14ac:dyDescent="0.25">
      <c r="A1241" s="14">
        <v>20231</v>
      </c>
      <c r="B1241" s="6">
        <f>LoonHeffing2020(Table1[[#This Row],[Belastbaar loon]])</f>
        <v>7556.2785000000003</v>
      </c>
      <c r="C1241" s="6">
        <f>AlgemeneHeffingsKorting2020(Table1[[#This Row],[Belastbaar loon]])</f>
        <v>2711</v>
      </c>
      <c r="D1241" s="14">
        <f>ArbeidsKorting2020(Table1[[#This Row],[Belastbaar loon]])</f>
        <v>3249.5171999999998</v>
      </c>
      <c r="E1241" s="14">
        <f>MAX(Table1[[#This Row],[Loonheffing]]-Table1[[#This Row],[Algemene Heffingskorting]]-Table1[[#This Row],[Arbeidskorting]],0)</f>
        <v>1595.7613000000006</v>
      </c>
      <c r="F1241" s="6">
        <f>Table1[[#This Row],[Belastbaar loon]]-Table1[[#This Row],[Belasting]]</f>
        <v>18635.238699999998</v>
      </c>
      <c r="G1241" s="2">
        <f>(Table1[[#This Row],[Belastbaar loon]]-Table1[[#This Row],[Netto loon]])/Table1[[#This Row],[Belastbaar loon]]</f>
        <v>7.8877035242944094E-2</v>
      </c>
      <c r="H1241" s="14">
        <f t="shared" ca="1" si="13"/>
        <v>1594.9074999999998</v>
      </c>
      <c r="I1241" s="14">
        <f ca="1">IF(ROW()=2, Table1[[#This Row],[Netto loon]], INDIRECT(ADDRESS(ROW()-1,COLUMN(F:F))))</f>
        <v>18626.092499999999</v>
      </c>
      <c r="J1241" s="6">
        <f ca="1">IF(ROW()=2, 0, Table1[[#This Row],[Belastbaar loon]]-INDIRECT(ADDRESS(ROW()-1,COLUMN(A:A))))</f>
        <v>10</v>
      </c>
      <c r="K1241" s="6">
        <f ca="1">Table1[[#This Row],[Netto loon]]-Table1[[#This Row],[Netto vorige schijf]]</f>
        <v>9.1461999999992258</v>
      </c>
      <c r="L1241" s="2">
        <f ca="1">(Table1[[#This Row],[Bruto tov vorige schijf]]-Table1[[#This Row],[Netto tov vorige schijf]])/MAX(Table1[[#This Row],[Bruto tov vorige schijf]],1)</f>
        <v>8.5380000000077422E-2</v>
      </c>
    </row>
    <row r="1242" spans="1:12" x14ac:dyDescent="0.25">
      <c r="A1242" s="14">
        <v>20241</v>
      </c>
      <c r="B1242" s="6">
        <f>LoonHeffing2020(Table1[[#This Row],[Belastbaar loon]])</f>
        <v>7560.0135</v>
      </c>
      <c r="C1242" s="6">
        <f>AlgemeneHeffingsKorting2020(Table1[[#This Row],[Belastbaar loon]])</f>
        <v>2711</v>
      </c>
      <c r="D1242" s="14">
        <f>ArbeidsKorting2020(Table1[[#This Row],[Belastbaar loon]])</f>
        <v>3252.3984</v>
      </c>
      <c r="E1242" s="14">
        <f>MAX(Table1[[#This Row],[Loonheffing]]-Table1[[#This Row],[Algemene Heffingskorting]]-Table1[[#This Row],[Arbeidskorting]],0)</f>
        <v>1596.6151</v>
      </c>
      <c r="F1242" s="6">
        <f>Table1[[#This Row],[Belastbaar loon]]-Table1[[#This Row],[Belasting]]</f>
        <v>18644.384900000001</v>
      </c>
      <c r="G1242" s="2">
        <f>(Table1[[#This Row],[Belastbaar loon]]-Table1[[#This Row],[Netto loon]])/Table1[[#This Row],[Belastbaar loon]]</f>
        <v>7.8880248011461845E-2</v>
      </c>
      <c r="H1242" s="14">
        <f t="shared" ref="H1242:H1305" ca="1" si="14">IF(ROW()=2, 0, INDIRECT(ADDRESS(ROW()-1,COLUMN(E:E))))</f>
        <v>1595.7613000000006</v>
      </c>
      <c r="I1242" s="14">
        <f ca="1">IF(ROW()=2, Table1[[#This Row],[Netto loon]], INDIRECT(ADDRESS(ROW()-1,COLUMN(F:F))))</f>
        <v>18635.238699999998</v>
      </c>
      <c r="J1242" s="6">
        <f ca="1">IF(ROW()=2, 0, Table1[[#This Row],[Belastbaar loon]]-INDIRECT(ADDRESS(ROW()-1,COLUMN(A:A))))</f>
        <v>10</v>
      </c>
      <c r="K1242" s="6">
        <f ca="1">Table1[[#This Row],[Netto loon]]-Table1[[#This Row],[Netto vorige schijf]]</f>
        <v>9.1462000000028638</v>
      </c>
      <c r="L1242" s="2">
        <f ca="1">(Table1[[#This Row],[Bruto tov vorige schijf]]-Table1[[#This Row],[Netto tov vorige schijf]])/MAX(Table1[[#This Row],[Bruto tov vorige schijf]],1)</f>
        <v>8.5379999999713616E-2</v>
      </c>
    </row>
    <row r="1243" spans="1:12" x14ac:dyDescent="0.25">
      <c r="A1243" s="14">
        <v>20251</v>
      </c>
      <c r="B1243" s="6">
        <f>LoonHeffing2020(Table1[[#This Row],[Belastbaar loon]])</f>
        <v>7563.7484999999997</v>
      </c>
      <c r="C1243" s="6">
        <f>AlgemeneHeffingsKorting2020(Table1[[#This Row],[Belastbaar loon]])</f>
        <v>2711</v>
      </c>
      <c r="D1243" s="14">
        <f>ArbeidsKorting2020(Table1[[#This Row],[Belastbaar loon]])</f>
        <v>3255.2795999999998</v>
      </c>
      <c r="E1243" s="14">
        <f>MAX(Table1[[#This Row],[Loonheffing]]-Table1[[#This Row],[Algemene Heffingskorting]]-Table1[[#This Row],[Arbeidskorting]],0)</f>
        <v>1597.4688999999998</v>
      </c>
      <c r="F1243" s="6">
        <f>Table1[[#This Row],[Belastbaar loon]]-Table1[[#This Row],[Belasting]]</f>
        <v>18653.5311</v>
      </c>
      <c r="G1243" s="2">
        <f>(Table1[[#This Row],[Belastbaar loon]]-Table1[[#This Row],[Netto loon]])/Table1[[#This Row],[Belastbaar loon]]</f>
        <v>7.8883457607031748E-2</v>
      </c>
      <c r="H1243" s="14">
        <f t="shared" ca="1" si="14"/>
        <v>1596.6151</v>
      </c>
      <c r="I1243" s="14">
        <f ca="1">IF(ROW()=2, Table1[[#This Row],[Netto loon]], INDIRECT(ADDRESS(ROW()-1,COLUMN(F:F))))</f>
        <v>18644.384900000001</v>
      </c>
      <c r="J1243" s="6">
        <f ca="1">IF(ROW()=2, 0, Table1[[#This Row],[Belastbaar loon]]-INDIRECT(ADDRESS(ROW()-1,COLUMN(A:A))))</f>
        <v>10</v>
      </c>
      <c r="K1243" s="6">
        <f ca="1">Table1[[#This Row],[Netto loon]]-Table1[[#This Row],[Netto vorige schijf]]</f>
        <v>9.1461999999992258</v>
      </c>
      <c r="L1243" s="2">
        <f ca="1">(Table1[[#This Row],[Bruto tov vorige schijf]]-Table1[[#This Row],[Netto tov vorige schijf]])/MAX(Table1[[#This Row],[Bruto tov vorige schijf]],1)</f>
        <v>8.5380000000077422E-2</v>
      </c>
    </row>
    <row r="1244" spans="1:12" x14ac:dyDescent="0.25">
      <c r="A1244" s="14">
        <v>20261</v>
      </c>
      <c r="B1244" s="6">
        <f>LoonHeffing2020(Table1[[#This Row],[Belastbaar loon]])</f>
        <v>7567.4835000000003</v>
      </c>
      <c r="C1244" s="6">
        <f>AlgemeneHeffingsKorting2020(Table1[[#This Row],[Belastbaar loon]])</f>
        <v>2711</v>
      </c>
      <c r="D1244" s="14">
        <f>ArbeidsKorting2020(Table1[[#This Row],[Belastbaar loon]])</f>
        <v>3258.1607999999997</v>
      </c>
      <c r="E1244" s="14">
        <f>MAX(Table1[[#This Row],[Loonheffing]]-Table1[[#This Row],[Algemene Heffingskorting]]-Table1[[#This Row],[Arbeidskorting]],0)</f>
        <v>1598.3227000000006</v>
      </c>
      <c r="F1244" s="6">
        <f>Table1[[#This Row],[Belastbaar loon]]-Table1[[#This Row],[Belasting]]</f>
        <v>18662.677299999999</v>
      </c>
      <c r="G1244" s="2">
        <f>(Table1[[#This Row],[Belastbaar loon]]-Table1[[#This Row],[Netto loon]])/Table1[[#This Row],[Belastbaar loon]]</f>
        <v>7.8886664034351739E-2</v>
      </c>
      <c r="H1244" s="14">
        <f t="shared" ca="1" si="14"/>
        <v>1597.4688999999998</v>
      </c>
      <c r="I1244" s="14">
        <f ca="1">IF(ROW()=2, Table1[[#This Row],[Netto loon]], INDIRECT(ADDRESS(ROW()-1,COLUMN(F:F))))</f>
        <v>18653.5311</v>
      </c>
      <c r="J1244" s="6">
        <f ca="1">IF(ROW()=2, 0, Table1[[#This Row],[Belastbaar loon]]-INDIRECT(ADDRESS(ROW()-1,COLUMN(A:A))))</f>
        <v>10</v>
      </c>
      <c r="K1244" s="6">
        <f ca="1">Table1[[#This Row],[Netto loon]]-Table1[[#This Row],[Netto vorige schijf]]</f>
        <v>9.1461999999992258</v>
      </c>
      <c r="L1244" s="2">
        <f ca="1">(Table1[[#This Row],[Bruto tov vorige schijf]]-Table1[[#This Row],[Netto tov vorige schijf]])/MAX(Table1[[#This Row],[Bruto tov vorige schijf]],1)</f>
        <v>8.5380000000077422E-2</v>
      </c>
    </row>
    <row r="1245" spans="1:12" x14ac:dyDescent="0.25">
      <c r="A1245" s="14">
        <v>20271</v>
      </c>
      <c r="B1245" s="6">
        <f>LoonHeffing2020(Table1[[#This Row],[Belastbaar loon]])</f>
        <v>7571.2184999999999</v>
      </c>
      <c r="C1245" s="6">
        <f>AlgemeneHeffingsKorting2020(Table1[[#This Row],[Belastbaar loon]])</f>
        <v>2711</v>
      </c>
      <c r="D1245" s="14">
        <f>ArbeidsKorting2020(Table1[[#This Row],[Belastbaar loon]])</f>
        <v>3261.0419999999999</v>
      </c>
      <c r="E1245" s="14">
        <f>MAX(Table1[[#This Row],[Loonheffing]]-Table1[[#This Row],[Algemene Heffingskorting]]-Table1[[#This Row],[Arbeidskorting]],0)</f>
        <v>1599.1765</v>
      </c>
      <c r="F1245" s="6">
        <f>Table1[[#This Row],[Belastbaar loon]]-Table1[[#This Row],[Belasting]]</f>
        <v>18671.823499999999</v>
      </c>
      <c r="G1245" s="2">
        <f>(Table1[[#This Row],[Belastbaar loon]]-Table1[[#This Row],[Netto loon]])/Table1[[#This Row],[Belastbaar loon]]</f>
        <v>7.8889867298110664E-2</v>
      </c>
      <c r="H1245" s="14">
        <f t="shared" ca="1" si="14"/>
        <v>1598.3227000000006</v>
      </c>
      <c r="I1245" s="14">
        <f ca="1">IF(ROW()=2, Table1[[#This Row],[Netto loon]], INDIRECT(ADDRESS(ROW()-1,COLUMN(F:F))))</f>
        <v>18662.677299999999</v>
      </c>
      <c r="J1245" s="6">
        <f ca="1">IF(ROW()=2, 0, Table1[[#This Row],[Belastbaar loon]]-INDIRECT(ADDRESS(ROW()-1,COLUMN(A:A))))</f>
        <v>10</v>
      </c>
      <c r="K1245" s="6">
        <f ca="1">Table1[[#This Row],[Netto loon]]-Table1[[#This Row],[Netto vorige schijf]]</f>
        <v>9.1461999999992258</v>
      </c>
      <c r="L1245" s="2">
        <f ca="1">(Table1[[#This Row],[Bruto tov vorige schijf]]-Table1[[#This Row],[Netto tov vorige schijf]])/MAX(Table1[[#This Row],[Bruto tov vorige schijf]],1)</f>
        <v>8.5380000000077422E-2</v>
      </c>
    </row>
    <row r="1246" spans="1:12" x14ac:dyDescent="0.25">
      <c r="A1246" s="14">
        <v>20281</v>
      </c>
      <c r="B1246" s="6">
        <f>LoonHeffing2020(Table1[[#This Row],[Belastbaar loon]])</f>
        <v>7574.9534999999996</v>
      </c>
      <c r="C1246" s="6">
        <f>AlgemeneHeffingsKorting2020(Table1[[#This Row],[Belastbaar loon]])</f>
        <v>2711</v>
      </c>
      <c r="D1246" s="14">
        <f>ArbeidsKorting2020(Table1[[#This Row],[Belastbaar loon]])</f>
        <v>3263.9231999999997</v>
      </c>
      <c r="E1246" s="14">
        <f>MAX(Table1[[#This Row],[Loonheffing]]-Table1[[#This Row],[Algemene Heffingskorting]]-Table1[[#This Row],[Arbeidskorting]],0)</f>
        <v>1600.0302999999999</v>
      </c>
      <c r="F1246" s="6">
        <f>Table1[[#This Row],[Belastbaar loon]]-Table1[[#This Row],[Belasting]]</f>
        <v>18680.969700000001</v>
      </c>
      <c r="G1246" s="2">
        <f>(Table1[[#This Row],[Belastbaar loon]]-Table1[[#This Row],[Netto loon]])/Table1[[#This Row],[Belastbaar loon]]</f>
        <v>7.8893067402987946E-2</v>
      </c>
      <c r="H1246" s="14">
        <f t="shared" ca="1" si="14"/>
        <v>1599.1765</v>
      </c>
      <c r="I1246" s="14">
        <f ca="1">IF(ROW()=2, Table1[[#This Row],[Netto loon]], INDIRECT(ADDRESS(ROW()-1,COLUMN(F:F))))</f>
        <v>18671.823499999999</v>
      </c>
      <c r="J1246" s="6">
        <f ca="1">IF(ROW()=2, 0, Table1[[#This Row],[Belastbaar loon]]-INDIRECT(ADDRESS(ROW()-1,COLUMN(A:A))))</f>
        <v>10</v>
      </c>
      <c r="K1246" s="6">
        <f ca="1">Table1[[#This Row],[Netto loon]]-Table1[[#This Row],[Netto vorige schijf]]</f>
        <v>9.1462000000028638</v>
      </c>
      <c r="L1246" s="2">
        <f ca="1">(Table1[[#This Row],[Bruto tov vorige schijf]]-Table1[[#This Row],[Netto tov vorige schijf]])/MAX(Table1[[#This Row],[Bruto tov vorige schijf]],1)</f>
        <v>8.5379999999713616E-2</v>
      </c>
    </row>
    <row r="1247" spans="1:12" x14ac:dyDescent="0.25">
      <c r="A1247" s="14">
        <v>20291</v>
      </c>
      <c r="B1247" s="6">
        <f>LoonHeffing2020(Table1[[#This Row],[Belastbaar loon]])</f>
        <v>7578.6885000000002</v>
      </c>
      <c r="C1247" s="6">
        <f>AlgemeneHeffingsKorting2020(Table1[[#This Row],[Belastbaar loon]])</f>
        <v>2711</v>
      </c>
      <c r="D1247" s="14">
        <f>ArbeidsKorting2020(Table1[[#This Row],[Belastbaar loon]])</f>
        <v>3266.8044</v>
      </c>
      <c r="E1247" s="14">
        <f>MAX(Table1[[#This Row],[Loonheffing]]-Table1[[#This Row],[Algemene Heffingskorting]]-Table1[[#This Row],[Arbeidskorting]],0)</f>
        <v>1600.8841000000002</v>
      </c>
      <c r="F1247" s="6">
        <f>Table1[[#This Row],[Belastbaar loon]]-Table1[[#This Row],[Belasting]]</f>
        <v>18690.115900000001</v>
      </c>
      <c r="G1247" s="2">
        <f>(Table1[[#This Row],[Belastbaar loon]]-Table1[[#This Row],[Netto loon]])/Table1[[#This Row],[Belastbaar loon]]</f>
        <v>7.8896264353654294E-2</v>
      </c>
      <c r="H1247" s="14">
        <f t="shared" ca="1" si="14"/>
        <v>1600.0302999999999</v>
      </c>
      <c r="I1247" s="14">
        <f ca="1">IF(ROW()=2, Table1[[#This Row],[Netto loon]], INDIRECT(ADDRESS(ROW()-1,COLUMN(F:F))))</f>
        <v>18680.969700000001</v>
      </c>
      <c r="J1247" s="6">
        <f ca="1">IF(ROW()=2, 0, Table1[[#This Row],[Belastbaar loon]]-INDIRECT(ADDRESS(ROW()-1,COLUMN(A:A))))</f>
        <v>10</v>
      </c>
      <c r="K1247" s="6">
        <f ca="1">Table1[[#This Row],[Netto loon]]-Table1[[#This Row],[Netto vorige schijf]]</f>
        <v>9.1461999999992258</v>
      </c>
      <c r="L1247" s="2">
        <f ca="1">(Table1[[#This Row],[Bruto tov vorige schijf]]-Table1[[#This Row],[Netto tov vorige schijf]])/MAX(Table1[[#This Row],[Bruto tov vorige schijf]],1)</f>
        <v>8.5380000000077422E-2</v>
      </c>
    </row>
    <row r="1248" spans="1:12" x14ac:dyDescent="0.25">
      <c r="A1248" s="14">
        <v>20301</v>
      </c>
      <c r="B1248" s="6">
        <f>LoonHeffing2020(Table1[[#This Row],[Belastbaar loon]])</f>
        <v>7582.4234999999999</v>
      </c>
      <c r="C1248" s="6">
        <f>AlgemeneHeffingsKorting2020(Table1[[#This Row],[Belastbaar loon]])</f>
        <v>2711</v>
      </c>
      <c r="D1248" s="14">
        <f>ArbeidsKorting2020(Table1[[#This Row],[Belastbaar loon]])</f>
        <v>3269.6855999999998</v>
      </c>
      <c r="E1248" s="14">
        <f>MAX(Table1[[#This Row],[Loonheffing]]-Table1[[#This Row],[Algemene Heffingskorting]]-Table1[[#This Row],[Arbeidskorting]],0)</f>
        <v>1601.7379000000001</v>
      </c>
      <c r="F1248" s="6">
        <f>Table1[[#This Row],[Belastbaar loon]]-Table1[[#This Row],[Belasting]]</f>
        <v>18699.2621</v>
      </c>
      <c r="G1248" s="2">
        <f>(Table1[[#This Row],[Belastbaar loon]]-Table1[[#This Row],[Netto loon]])/Table1[[#This Row],[Belastbaar loon]]</f>
        <v>7.8899458154770702E-2</v>
      </c>
      <c r="H1248" s="14">
        <f t="shared" ca="1" si="14"/>
        <v>1600.8841000000002</v>
      </c>
      <c r="I1248" s="14">
        <f ca="1">IF(ROW()=2, Table1[[#This Row],[Netto loon]], INDIRECT(ADDRESS(ROW()-1,COLUMN(F:F))))</f>
        <v>18690.115900000001</v>
      </c>
      <c r="J1248" s="6">
        <f ca="1">IF(ROW()=2, 0, Table1[[#This Row],[Belastbaar loon]]-INDIRECT(ADDRESS(ROW()-1,COLUMN(A:A))))</f>
        <v>10</v>
      </c>
      <c r="K1248" s="6">
        <f ca="1">Table1[[#This Row],[Netto loon]]-Table1[[#This Row],[Netto vorige schijf]]</f>
        <v>9.1461999999992258</v>
      </c>
      <c r="L1248" s="2">
        <f ca="1">(Table1[[#This Row],[Bruto tov vorige schijf]]-Table1[[#This Row],[Netto tov vorige schijf]])/MAX(Table1[[#This Row],[Bruto tov vorige schijf]],1)</f>
        <v>8.5380000000077422E-2</v>
      </c>
    </row>
    <row r="1249" spans="1:12" x14ac:dyDescent="0.25">
      <c r="A1249" s="14">
        <v>20311</v>
      </c>
      <c r="B1249" s="6">
        <f>LoonHeffing2020(Table1[[#This Row],[Belastbaar loon]])</f>
        <v>7586.1584999999995</v>
      </c>
      <c r="C1249" s="6">
        <f>AlgemeneHeffingsKorting2020(Table1[[#This Row],[Belastbaar loon]])</f>
        <v>2711</v>
      </c>
      <c r="D1249" s="14">
        <f>ArbeidsKorting2020(Table1[[#This Row],[Belastbaar loon]])</f>
        <v>3272.5668000000001</v>
      </c>
      <c r="E1249" s="14">
        <f>MAX(Table1[[#This Row],[Loonheffing]]-Table1[[#This Row],[Algemene Heffingskorting]]-Table1[[#This Row],[Arbeidskorting]],0)</f>
        <v>1602.5916999999995</v>
      </c>
      <c r="F1249" s="6">
        <f>Table1[[#This Row],[Belastbaar loon]]-Table1[[#This Row],[Belasting]]</f>
        <v>18708.408299999999</v>
      </c>
      <c r="G1249" s="2">
        <f>(Table1[[#This Row],[Belastbaar loon]]-Table1[[#This Row],[Netto loon]])/Table1[[#This Row],[Belastbaar loon]]</f>
        <v>7.8902648810989157E-2</v>
      </c>
      <c r="H1249" s="14">
        <f t="shared" ca="1" si="14"/>
        <v>1601.7379000000001</v>
      </c>
      <c r="I1249" s="14">
        <f ca="1">IF(ROW()=2, Table1[[#This Row],[Netto loon]], INDIRECT(ADDRESS(ROW()-1,COLUMN(F:F))))</f>
        <v>18699.2621</v>
      </c>
      <c r="J1249" s="6">
        <f ca="1">IF(ROW()=2, 0, Table1[[#This Row],[Belastbaar loon]]-INDIRECT(ADDRESS(ROW()-1,COLUMN(A:A))))</f>
        <v>10</v>
      </c>
      <c r="K1249" s="6">
        <f ca="1">Table1[[#This Row],[Netto loon]]-Table1[[#This Row],[Netto vorige schijf]]</f>
        <v>9.1461999999992258</v>
      </c>
      <c r="L1249" s="2">
        <f ca="1">(Table1[[#This Row],[Bruto tov vorige schijf]]-Table1[[#This Row],[Netto tov vorige schijf]])/MAX(Table1[[#This Row],[Bruto tov vorige schijf]],1)</f>
        <v>8.5380000000077422E-2</v>
      </c>
    </row>
    <row r="1250" spans="1:12" x14ac:dyDescent="0.25">
      <c r="A1250" s="14">
        <v>20321</v>
      </c>
      <c r="B1250" s="6">
        <f>LoonHeffing2020(Table1[[#This Row],[Belastbaar loon]])</f>
        <v>7589.8935000000001</v>
      </c>
      <c r="C1250" s="6">
        <f>AlgemeneHeffingsKorting2020(Table1[[#This Row],[Belastbaar loon]])</f>
        <v>2711</v>
      </c>
      <c r="D1250" s="14">
        <f>ArbeidsKorting2020(Table1[[#This Row],[Belastbaar loon]])</f>
        <v>3275.4479999999999</v>
      </c>
      <c r="E1250" s="14">
        <f>MAX(Table1[[#This Row],[Loonheffing]]-Table1[[#This Row],[Algemene Heffingskorting]]-Table1[[#This Row],[Arbeidskorting]],0)</f>
        <v>1603.4455000000003</v>
      </c>
      <c r="F1250" s="6">
        <f>Table1[[#This Row],[Belastbaar loon]]-Table1[[#This Row],[Belasting]]</f>
        <v>18717.554499999998</v>
      </c>
      <c r="G1250" s="2">
        <f>(Table1[[#This Row],[Belastbaar loon]]-Table1[[#This Row],[Netto loon]])/Table1[[#This Row],[Belastbaar loon]]</f>
        <v>7.89058363269525E-2</v>
      </c>
      <c r="H1250" s="14">
        <f t="shared" ca="1" si="14"/>
        <v>1602.5916999999995</v>
      </c>
      <c r="I1250" s="14">
        <f ca="1">IF(ROW()=2, Table1[[#This Row],[Netto loon]], INDIRECT(ADDRESS(ROW()-1,COLUMN(F:F))))</f>
        <v>18708.408299999999</v>
      </c>
      <c r="J1250" s="6">
        <f ca="1">IF(ROW()=2, 0, Table1[[#This Row],[Belastbaar loon]]-INDIRECT(ADDRESS(ROW()-1,COLUMN(A:A))))</f>
        <v>10</v>
      </c>
      <c r="K1250" s="6">
        <f ca="1">Table1[[#This Row],[Netto loon]]-Table1[[#This Row],[Netto vorige schijf]]</f>
        <v>9.1461999999992258</v>
      </c>
      <c r="L1250" s="2">
        <f ca="1">(Table1[[#This Row],[Bruto tov vorige schijf]]-Table1[[#This Row],[Netto tov vorige schijf]])/MAX(Table1[[#This Row],[Bruto tov vorige schijf]],1)</f>
        <v>8.5380000000077422E-2</v>
      </c>
    </row>
    <row r="1251" spans="1:12" x14ac:dyDescent="0.25">
      <c r="A1251" s="14">
        <v>20331</v>
      </c>
      <c r="B1251" s="6">
        <f>LoonHeffing2020(Table1[[#This Row],[Belastbaar loon]])</f>
        <v>7593.6284999999998</v>
      </c>
      <c r="C1251" s="6">
        <f>AlgemeneHeffingsKorting2020(Table1[[#This Row],[Belastbaar loon]])</f>
        <v>2711</v>
      </c>
      <c r="D1251" s="14">
        <f>ArbeidsKorting2020(Table1[[#This Row],[Belastbaar loon]])</f>
        <v>3278.3291999999997</v>
      </c>
      <c r="E1251" s="14">
        <f>MAX(Table1[[#This Row],[Loonheffing]]-Table1[[#This Row],[Algemene Heffingskorting]]-Table1[[#This Row],[Arbeidskorting]],0)</f>
        <v>1604.2993000000001</v>
      </c>
      <c r="F1251" s="6">
        <f>Table1[[#This Row],[Belastbaar loon]]-Table1[[#This Row],[Belasting]]</f>
        <v>18726.700700000001</v>
      </c>
      <c r="G1251" s="2">
        <f>(Table1[[#This Row],[Belastbaar loon]]-Table1[[#This Row],[Netto loon]])/Table1[[#This Row],[Belastbaar loon]]</f>
        <v>7.890902070729422E-2</v>
      </c>
      <c r="H1251" s="14">
        <f t="shared" ca="1" si="14"/>
        <v>1603.4455000000003</v>
      </c>
      <c r="I1251" s="14">
        <f ca="1">IF(ROW()=2, Table1[[#This Row],[Netto loon]], INDIRECT(ADDRESS(ROW()-1,COLUMN(F:F))))</f>
        <v>18717.554499999998</v>
      </c>
      <c r="J1251" s="6">
        <f ca="1">IF(ROW()=2, 0, Table1[[#This Row],[Belastbaar loon]]-INDIRECT(ADDRESS(ROW()-1,COLUMN(A:A))))</f>
        <v>10</v>
      </c>
      <c r="K1251" s="6">
        <f ca="1">Table1[[#This Row],[Netto loon]]-Table1[[#This Row],[Netto vorige schijf]]</f>
        <v>9.1462000000028638</v>
      </c>
      <c r="L1251" s="2">
        <f ca="1">(Table1[[#This Row],[Bruto tov vorige schijf]]-Table1[[#This Row],[Netto tov vorige schijf]])/MAX(Table1[[#This Row],[Bruto tov vorige schijf]],1)</f>
        <v>8.5379999999713616E-2</v>
      </c>
    </row>
    <row r="1252" spans="1:12" x14ac:dyDescent="0.25">
      <c r="A1252" s="14">
        <v>20341</v>
      </c>
      <c r="B1252" s="6">
        <f>LoonHeffing2020(Table1[[#This Row],[Belastbaar loon]])</f>
        <v>7597.3635000000004</v>
      </c>
      <c r="C1252" s="6">
        <f>AlgemeneHeffingsKorting2020(Table1[[#This Row],[Belastbaar loon]])</f>
        <v>2711</v>
      </c>
      <c r="D1252" s="14">
        <f>ArbeidsKorting2020(Table1[[#This Row],[Belastbaar loon]])</f>
        <v>3281.2103999999999</v>
      </c>
      <c r="E1252" s="14">
        <f>MAX(Table1[[#This Row],[Loonheffing]]-Table1[[#This Row],[Algemene Heffingskorting]]-Table1[[#This Row],[Arbeidskorting]],0)</f>
        <v>1605.1531000000004</v>
      </c>
      <c r="F1252" s="6">
        <f>Table1[[#This Row],[Belastbaar loon]]-Table1[[#This Row],[Belasting]]</f>
        <v>18735.8469</v>
      </c>
      <c r="G1252" s="2">
        <f>(Table1[[#This Row],[Belastbaar loon]]-Table1[[#This Row],[Netto loon]])/Table1[[#This Row],[Belastbaar loon]]</f>
        <v>7.8912201956639283E-2</v>
      </c>
      <c r="H1252" s="14">
        <f t="shared" ca="1" si="14"/>
        <v>1604.2993000000001</v>
      </c>
      <c r="I1252" s="14">
        <f ca="1">IF(ROW()=2, Table1[[#This Row],[Netto loon]], INDIRECT(ADDRESS(ROW()-1,COLUMN(F:F))))</f>
        <v>18726.700700000001</v>
      </c>
      <c r="J1252" s="6">
        <f ca="1">IF(ROW()=2, 0, Table1[[#This Row],[Belastbaar loon]]-INDIRECT(ADDRESS(ROW()-1,COLUMN(A:A))))</f>
        <v>10</v>
      </c>
      <c r="K1252" s="6">
        <f ca="1">Table1[[#This Row],[Netto loon]]-Table1[[#This Row],[Netto vorige schijf]]</f>
        <v>9.1461999999992258</v>
      </c>
      <c r="L1252" s="2">
        <f ca="1">(Table1[[#This Row],[Bruto tov vorige schijf]]-Table1[[#This Row],[Netto tov vorige schijf]])/MAX(Table1[[#This Row],[Bruto tov vorige schijf]],1)</f>
        <v>8.5380000000077422E-2</v>
      </c>
    </row>
    <row r="1253" spans="1:12" x14ac:dyDescent="0.25">
      <c r="A1253" s="14">
        <v>20351</v>
      </c>
      <c r="B1253" s="6">
        <f>LoonHeffing2020(Table1[[#This Row],[Belastbaar loon]])</f>
        <v>7601.0985000000001</v>
      </c>
      <c r="C1253" s="6">
        <f>AlgemeneHeffingsKorting2020(Table1[[#This Row],[Belastbaar loon]])</f>
        <v>2711</v>
      </c>
      <c r="D1253" s="14">
        <f>ArbeidsKorting2020(Table1[[#This Row],[Belastbaar loon]])</f>
        <v>3284.0915999999997</v>
      </c>
      <c r="E1253" s="14">
        <f>MAX(Table1[[#This Row],[Loonheffing]]-Table1[[#This Row],[Algemene Heffingskorting]]-Table1[[#This Row],[Arbeidskorting]],0)</f>
        <v>1606.0069000000003</v>
      </c>
      <c r="F1253" s="6">
        <f>Table1[[#This Row],[Belastbaar loon]]-Table1[[#This Row],[Belasting]]</f>
        <v>18744.9931</v>
      </c>
      <c r="G1253" s="2">
        <f>(Table1[[#This Row],[Belastbaar loon]]-Table1[[#This Row],[Netto loon]])/Table1[[#This Row],[Belastbaar loon]]</f>
        <v>7.8915380079602984E-2</v>
      </c>
      <c r="H1253" s="14">
        <f t="shared" ca="1" si="14"/>
        <v>1605.1531000000004</v>
      </c>
      <c r="I1253" s="14">
        <f ca="1">IF(ROW()=2, Table1[[#This Row],[Netto loon]], INDIRECT(ADDRESS(ROW()-1,COLUMN(F:F))))</f>
        <v>18735.8469</v>
      </c>
      <c r="J1253" s="6">
        <f ca="1">IF(ROW()=2, 0, Table1[[#This Row],[Belastbaar loon]]-INDIRECT(ADDRESS(ROW()-1,COLUMN(A:A))))</f>
        <v>10</v>
      </c>
      <c r="K1253" s="6">
        <f ca="1">Table1[[#This Row],[Netto loon]]-Table1[[#This Row],[Netto vorige schijf]]</f>
        <v>9.1461999999992258</v>
      </c>
      <c r="L1253" s="2">
        <f ca="1">(Table1[[#This Row],[Bruto tov vorige schijf]]-Table1[[#This Row],[Netto tov vorige schijf]])/MAX(Table1[[#This Row],[Bruto tov vorige schijf]],1)</f>
        <v>8.5380000000077422E-2</v>
      </c>
    </row>
    <row r="1254" spans="1:12" x14ac:dyDescent="0.25">
      <c r="A1254" s="14">
        <v>20361</v>
      </c>
      <c r="B1254" s="6">
        <f>LoonHeffing2020(Table1[[#This Row],[Belastbaar loon]])</f>
        <v>7604.8334999999997</v>
      </c>
      <c r="C1254" s="6">
        <f>AlgemeneHeffingsKorting2020(Table1[[#This Row],[Belastbaar loon]])</f>
        <v>2711</v>
      </c>
      <c r="D1254" s="14">
        <f>ArbeidsKorting2020(Table1[[#This Row],[Belastbaar loon]])</f>
        <v>3286.9728</v>
      </c>
      <c r="E1254" s="14">
        <f>MAX(Table1[[#This Row],[Loonheffing]]-Table1[[#This Row],[Algemene Heffingskorting]]-Table1[[#This Row],[Arbeidskorting]],0)</f>
        <v>1606.8606999999997</v>
      </c>
      <c r="F1254" s="6">
        <f>Table1[[#This Row],[Belastbaar loon]]-Table1[[#This Row],[Belasting]]</f>
        <v>18754.139299999999</v>
      </c>
      <c r="G1254" s="2">
        <f>(Table1[[#This Row],[Belastbaar loon]]-Table1[[#This Row],[Netto loon]])/Table1[[#This Row],[Belastbaar loon]]</f>
        <v>7.8918555080791764E-2</v>
      </c>
      <c r="H1254" s="14">
        <f t="shared" ca="1" si="14"/>
        <v>1606.0069000000003</v>
      </c>
      <c r="I1254" s="14">
        <f ca="1">IF(ROW()=2, Table1[[#This Row],[Netto loon]], INDIRECT(ADDRESS(ROW()-1,COLUMN(F:F))))</f>
        <v>18744.9931</v>
      </c>
      <c r="J1254" s="6">
        <f ca="1">IF(ROW()=2, 0, Table1[[#This Row],[Belastbaar loon]]-INDIRECT(ADDRESS(ROW()-1,COLUMN(A:A))))</f>
        <v>10</v>
      </c>
      <c r="K1254" s="6">
        <f ca="1">Table1[[#This Row],[Netto loon]]-Table1[[#This Row],[Netto vorige schijf]]</f>
        <v>9.1461999999992258</v>
      </c>
      <c r="L1254" s="2">
        <f ca="1">(Table1[[#This Row],[Bruto tov vorige schijf]]-Table1[[#This Row],[Netto tov vorige schijf]])/MAX(Table1[[#This Row],[Bruto tov vorige schijf]],1)</f>
        <v>8.5380000000077422E-2</v>
      </c>
    </row>
    <row r="1255" spans="1:12" x14ac:dyDescent="0.25">
      <c r="A1255" s="14">
        <v>20371</v>
      </c>
      <c r="B1255" s="6">
        <f>LoonHeffing2020(Table1[[#This Row],[Belastbaar loon]])</f>
        <v>7608.5685000000003</v>
      </c>
      <c r="C1255" s="6">
        <f>AlgemeneHeffingsKorting2020(Table1[[#This Row],[Belastbaar loon]])</f>
        <v>2711</v>
      </c>
      <c r="D1255" s="14">
        <f>ArbeidsKorting2020(Table1[[#This Row],[Belastbaar loon]])</f>
        <v>3289.8539999999998</v>
      </c>
      <c r="E1255" s="14">
        <f>MAX(Table1[[#This Row],[Loonheffing]]-Table1[[#This Row],[Algemene Heffingskorting]]-Table1[[#This Row],[Arbeidskorting]],0)</f>
        <v>1607.7145000000005</v>
      </c>
      <c r="F1255" s="6">
        <f>Table1[[#This Row],[Belastbaar loon]]-Table1[[#This Row],[Belasting]]</f>
        <v>18763.285499999998</v>
      </c>
      <c r="G1255" s="2">
        <f>(Table1[[#This Row],[Belastbaar loon]]-Table1[[#This Row],[Netto loon]])/Table1[[#This Row],[Belastbaar loon]]</f>
        <v>7.8921726964802999E-2</v>
      </c>
      <c r="H1255" s="14">
        <f t="shared" ca="1" si="14"/>
        <v>1606.8606999999997</v>
      </c>
      <c r="I1255" s="14">
        <f ca="1">IF(ROW()=2, Table1[[#This Row],[Netto loon]], INDIRECT(ADDRESS(ROW()-1,COLUMN(F:F))))</f>
        <v>18754.139299999999</v>
      </c>
      <c r="J1255" s="6">
        <f ca="1">IF(ROW()=2, 0, Table1[[#This Row],[Belastbaar loon]]-INDIRECT(ADDRESS(ROW()-1,COLUMN(A:A))))</f>
        <v>10</v>
      </c>
      <c r="K1255" s="6">
        <f ca="1">Table1[[#This Row],[Netto loon]]-Table1[[#This Row],[Netto vorige schijf]]</f>
        <v>9.1461999999992258</v>
      </c>
      <c r="L1255" s="2">
        <f ca="1">(Table1[[#This Row],[Bruto tov vorige schijf]]-Table1[[#This Row],[Netto tov vorige schijf]])/MAX(Table1[[#This Row],[Bruto tov vorige schijf]],1)</f>
        <v>8.5380000000077422E-2</v>
      </c>
    </row>
    <row r="1256" spans="1:12" x14ac:dyDescent="0.25">
      <c r="A1256" s="14">
        <v>20381</v>
      </c>
      <c r="B1256" s="6">
        <f>LoonHeffing2020(Table1[[#This Row],[Belastbaar loon]])</f>
        <v>7612.3035</v>
      </c>
      <c r="C1256" s="6">
        <f>AlgemeneHeffingsKorting2020(Table1[[#This Row],[Belastbaar loon]])</f>
        <v>2711</v>
      </c>
      <c r="D1256" s="14">
        <f>ArbeidsKorting2020(Table1[[#This Row],[Belastbaar loon]])</f>
        <v>3292.7352000000001</v>
      </c>
      <c r="E1256" s="14">
        <f>MAX(Table1[[#This Row],[Loonheffing]]-Table1[[#This Row],[Algemene Heffingskorting]]-Table1[[#This Row],[Arbeidskorting]],0)</f>
        <v>1608.5682999999999</v>
      </c>
      <c r="F1256" s="6">
        <f>Table1[[#This Row],[Belastbaar loon]]-Table1[[#This Row],[Belasting]]</f>
        <v>18772.431700000001</v>
      </c>
      <c r="G1256" s="2">
        <f>(Table1[[#This Row],[Belastbaar loon]]-Table1[[#This Row],[Netto loon]])/Table1[[#This Row],[Belastbaar loon]]</f>
        <v>7.8924895736224868E-2</v>
      </c>
      <c r="H1256" s="14">
        <f t="shared" ca="1" si="14"/>
        <v>1607.7145000000005</v>
      </c>
      <c r="I1256" s="14">
        <f ca="1">IF(ROW()=2, Table1[[#This Row],[Netto loon]], INDIRECT(ADDRESS(ROW()-1,COLUMN(F:F))))</f>
        <v>18763.285499999998</v>
      </c>
      <c r="J1256" s="6">
        <f ca="1">IF(ROW()=2, 0, Table1[[#This Row],[Belastbaar loon]]-INDIRECT(ADDRESS(ROW()-1,COLUMN(A:A))))</f>
        <v>10</v>
      </c>
      <c r="K1256" s="6">
        <f ca="1">Table1[[#This Row],[Netto loon]]-Table1[[#This Row],[Netto vorige schijf]]</f>
        <v>9.1462000000028638</v>
      </c>
      <c r="L1256" s="2">
        <f ca="1">(Table1[[#This Row],[Bruto tov vorige schijf]]-Table1[[#This Row],[Netto tov vorige schijf]])/MAX(Table1[[#This Row],[Bruto tov vorige schijf]],1)</f>
        <v>8.5379999999713616E-2</v>
      </c>
    </row>
    <row r="1257" spans="1:12" x14ac:dyDescent="0.25">
      <c r="A1257" s="14">
        <v>20391</v>
      </c>
      <c r="B1257" s="6">
        <f>LoonHeffing2020(Table1[[#This Row],[Belastbaar loon]])</f>
        <v>7616.0384999999997</v>
      </c>
      <c r="C1257" s="6">
        <f>AlgemeneHeffingsKorting2020(Table1[[#This Row],[Belastbaar loon]])</f>
        <v>2711</v>
      </c>
      <c r="D1257" s="14">
        <f>ArbeidsKorting2020(Table1[[#This Row],[Belastbaar loon]])</f>
        <v>3295.6163999999999</v>
      </c>
      <c r="E1257" s="14">
        <f>MAX(Table1[[#This Row],[Loonheffing]]-Table1[[#This Row],[Algemene Heffingskorting]]-Table1[[#This Row],[Arbeidskorting]],0)</f>
        <v>1609.4220999999998</v>
      </c>
      <c r="F1257" s="6">
        <f>Table1[[#This Row],[Belastbaar loon]]-Table1[[#This Row],[Belasting]]</f>
        <v>18781.5779</v>
      </c>
      <c r="G1257" s="2">
        <f>(Table1[[#This Row],[Belastbaar loon]]-Table1[[#This Row],[Netto loon]])/Table1[[#This Row],[Belastbaar loon]]</f>
        <v>7.8928061399637081E-2</v>
      </c>
      <c r="H1257" s="14">
        <f t="shared" ca="1" si="14"/>
        <v>1608.5682999999999</v>
      </c>
      <c r="I1257" s="14">
        <f ca="1">IF(ROW()=2, Table1[[#This Row],[Netto loon]], INDIRECT(ADDRESS(ROW()-1,COLUMN(F:F))))</f>
        <v>18772.431700000001</v>
      </c>
      <c r="J1257" s="6">
        <f ca="1">IF(ROW()=2, 0, Table1[[#This Row],[Belastbaar loon]]-INDIRECT(ADDRESS(ROW()-1,COLUMN(A:A))))</f>
        <v>10</v>
      </c>
      <c r="K1257" s="6">
        <f ca="1">Table1[[#This Row],[Netto loon]]-Table1[[#This Row],[Netto vorige schijf]]</f>
        <v>9.1461999999992258</v>
      </c>
      <c r="L1257" s="2">
        <f ca="1">(Table1[[#This Row],[Bruto tov vorige schijf]]-Table1[[#This Row],[Netto tov vorige schijf]])/MAX(Table1[[#This Row],[Bruto tov vorige schijf]],1)</f>
        <v>8.5380000000077422E-2</v>
      </c>
    </row>
    <row r="1258" spans="1:12" x14ac:dyDescent="0.25">
      <c r="A1258" s="14">
        <v>20401</v>
      </c>
      <c r="B1258" s="6">
        <f>LoonHeffing2020(Table1[[#This Row],[Belastbaar loon]])</f>
        <v>7619.7735000000002</v>
      </c>
      <c r="C1258" s="6">
        <f>AlgemeneHeffingsKorting2020(Table1[[#This Row],[Belastbaar loon]])</f>
        <v>2711</v>
      </c>
      <c r="D1258" s="14">
        <f>ArbeidsKorting2020(Table1[[#This Row],[Belastbaar loon]])</f>
        <v>3298.4975999999997</v>
      </c>
      <c r="E1258" s="14">
        <f>MAX(Table1[[#This Row],[Loonheffing]]-Table1[[#This Row],[Algemene Heffingskorting]]-Table1[[#This Row],[Arbeidskorting]],0)</f>
        <v>1610.2759000000005</v>
      </c>
      <c r="F1258" s="6">
        <f>Table1[[#This Row],[Belastbaar loon]]-Table1[[#This Row],[Belasting]]</f>
        <v>18790.724099999999</v>
      </c>
      <c r="G1258" s="2">
        <f>(Table1[[#This Row],[Belastbaar loon]]-Table1[[#This Row],[Netto loon]])/Table1[[#This Row],[Belastbaar loon]]</f>
        <v>7.8931223959609845E-2</v>
      </c>
      <c r="H1258" s="14">
        <f t="shared" ca="1" si="14"/>
        <v>1609.4220999999998</v>
      </c>
      <c r="I1258" s="14">
        <f ca="1">IF(ROW()=2, Table1[[#This Row],[Netto loon]], INDIRECT(ADDRESS(ROW()-1,COLUMN(F:F))))</f>
        <v>18781.5779</v>
      </c>
      <c r="J1258" s="6">
        <f ca="1">IF(ROW()=2, 0, Table1[[#This Row],[Belastbaar loon]]-INDIRECT(ADDRESS(ROW()-1,COLUMN(A:A))))</f>
        <v>10</v>
      </c>
      <c r="K1258" s="6">
        <f ca="1">Table1[[#This Row],[Netto loon]]-Table1[[#This Row],[Netto vorige schijf]]</f>
        <v>9.1461999999992258</v>
      </c>
      <c r="L1258" s="2">
        <f ca="1">(Table1[[#This Row],[Bruto tov vorige schijf]]-Table1[[#This Row],[Netto tov vorige schijf]])/MAX(Table1[[#This Row],[Bruto tov vorige schijf]],1)</f>
        <v>8.5380000000077422E-2</v>
      </c>
    </row>
    <row r="1259" spans="1:12" x14ac:dyDescent="0.25">
      <c r="A1259" s="14">
        <v>20411</v>
      </c>
      <c r="B1259" s="6">
        <f>LoonHeffing2020(Table1[[#This Row],[Belastbaar loon]])</f>
        <v>7623.5084999999999</v>
      </c>
      <c r="C1259" s="6">
        <f>AlgemeneHeffingsKorting2020(Table1[[#This Row],[Belastbaar loon]])</f>
        <v>2711</v>
      </c>
      <c r="D1259" s="14">
        <f>ArbeidsKorting2020(Table1[[#This Row],[Belastbaar loon]])</f>
        <v>3301.3788</v>
      </c>
      <c r="E1259" s="14">
        <f>MAX(Table1[[#This Row],[Loonheffing]]-Table1[[#This Row],[Algemene Heffingskorting]]-Table1[[#This Row],[Arbeidskorting]],0)</f>
        <v>1611.1297</v>
      </c>
      <c r="F1259" s="6">
        <f>Table1[[#This Row],[Belastbaar loon]]-Table1[[#This Row],[Belasting]]</f>
        <v>18799.870299999999</v>
      </c>
      <c r="G1259" s="2">
        <f>(Table1[[#This Row],[Belastbaar loon]]-Table1[[#This Row],[Netto loon]])/Table1[[#This Row],[Belastbaar loon]]</f>
        <v>7.8934383420704593E-2</v>
      </c>
      <c r="H1259" s="14">
        <f t="shared" ca="1" si="14"/>
        <v>1610.2759000000005</v>
      </c>
      <c r="I1259" s="14">
        <f ca="1">IF(ROW()=2, Table1[[#This Row],[Netto loon]], INDIRECT(ADDRESS(ROW()-1,COLUMN(F:F))))</f>
        <v>18790.724099999999</v>
      </c>
      <c r="J1259" s="6">
        <f ca="1">IF(ROW()=2, 0, Table1[[#This Row],[Belastbaar loon]]-INDIRECT(ADDRESS(ROW()-1,COLUMN(A:A))))</f>
        <v>10</v>
      </c>
      <c r="K1259" s="6">
        <f ca="1">Table1[[#This Row],[Netto loon]]-Table1[[#This Row],[Netto vorige schijf]]</f>
        <v>9.1461999999992258</v>
      </c>
      <c r="L1259" s="2">
        <f ca="1">(Table1[[#This Row],[Bruto tov vorige schijf]]-Table1[[#This Row],[Netto tov vorige schijf]])/MAX(Table1[[#This Row],[Bruto tov vorige schijf]],1)</f>
        <v>8.5380000000077422E-2</v>
      </c>
    </row>
    <row r="1260" spans="1:12" x14ac:dyDescent="0.25">
      <c r="A1260" s="14">
        <v>20421</v>
      </c>
      <c r="B1260" s="6">
        <f>LoonHeffing2020(Table1[[#This Row],[Belastbaar loon]])</f>
        <v>7627.2434999999996</v>
      </c>
      <c r="C1260" s="6">
        <f>AlgemeneHeffingsKorting2020(Table1[[#This Row],[Belastbaar loon]])</f>
        <v>2711</v>
      </c>
      <c r="D1260" s="14">
        <f>ArbeidsKorting2020(Table1[[#This Row],[Belastbaar loon]])</f>
        <v>3304.2599999999998</v>
      </c>
      <c r="E1260" s="14">
        <f>MAX(Table1[[#This Row],[Loonheffing]]-Table1[[#This Row],[Algemene Heffingskorting]]-Table1[[#This Row],[Arbeidskorting]],0)</f>
        <v>1611.9834999999998</v>
      </c>
      <c r="F1260" s="6">
        <f>Table1[[#This Row],[Belastbaar loon]]-Table1[[#This Row],[Belasting]]</f>
        <v>18809.016500000002</v>
      </c>
      <c r="G1260" s="2">
        <f>(Table1[[#This Row],[Belastbaar loon]]-Table1[[#This Row],[Netto loon]])/Table1[[#This Row],[Belastbaar loon]]</f>
        <v>7.8937539787473601E-2</v>
      </c>
      <c r="H1260" s="14">
        <f t="shared" ca="1" si="14"/>
        <v>1611.1297</v>
      </c>
      <c r="I1260" s="14">
        <f ca="1">IF(ROW()=2, Table1[[#This Row],[Netto loon]], INDIRECT(ADDRESS(ROW()-1,COLUMN(F:F))))</f>
        <v>18799.870299999999</v>
      </c>
      <c r="J1260" s="6">
        <f ca="1">IF(ROW()=2, 0, Table1[[#This Row],[Belastbaar loon]]-INDIRECT(ADDRESS(ROW()-1,COLUMN(A:A))))</f>
        <v>10</v>
      </c>
      <c r="K1260" s="6">
        <f ca="1">Table1[[#This Row],[Netto loon]]-Table1[[#This Row],[Netto vorige schijf]]</f>
        <v>9.1462000000028638</v>
      </c>
      <c r="L1260" s="2">
        <f ca="1">(Table1[[#This Row],[Bruto tov vorige schijf]]-Table1[[#This Row],[Netto tov vorige schijf]])/MAX(Table1[[#This Row],[Bruto tov vorige schijf]],1)</f>
        <v>8.5379999999713616E-2</v>
      </c>
    </row>
    <row r="1261" spans="1:12" x14ac:dyDescent="0.25">
      <c r="A1261" s="14">
        <v>20431</v>
      </c>
      <c r="B1261" s="6">
        <f>LoonHeffing2020(Table1[[#This Row],[Belastbaar loon]])</f>
        <v>7630.9785000000002</v>
      </c>
      <c r="C1261" s="6">
        <f>AlgemeneHeffingsKorting2020(Table1[[#This Row],[Belastbaar loon]])</f>
        <v>2711</v>
      </c>
      <c r="D1261" s="14">
        <f>ArbeidsKorting2020(Table1[[#This Row],[Belastbaar loon]])</f>
        <v>3307.1412</v>
      </c>
      <c r="E1261" s="14">
        <f>MAX(Table1[[#This Row],[Loonheffing]]-Table1[[#This Row],[Algemene Heffingskorting]]-Table1[[#This Row],[Arbeidskorting]],0)</f>
        <v>1612.8373000000001</v>
      </c>
      <c r="F1261" s="6">
        <f>Table1[[#This Row],[Belastbaar loon]]-Table1[[#This Row],[Belasting]]</f>
        <v>18818.162700000001</v>
      </c>
      <c r="G1261" s="2">
        <f>(Table1[[#This Row],[Belastbaar loon]]-Table1[[#This Row],[Netto loon]])/Table1[[#This Row],[Belastbaar loon]]</f>
        <v>7.8940693064460832E-2</v>
      </c>
      <c r="H1261" s="14">
        <f t="shared" ca="1" si="14"/>
        <v>1611.9834999999998</v>
      </c>
      <c r="I1261" s="14">
        <f ca="1">IF(ROW()=2, Table1[[#This Row],[Netto loon]], INDIRECT(ADDRESS(ROW()-1,COLUMN(F:F))))</f>
        <v>18809.016500000002</v>
      </c>
      <c r="J1261" s="6">
        <f ca="1">IF(ROW()=2, 0, Table1[[#This Row],[Belastbaar loon]]-INDIRECT(ADDRESS(ROW()-1,COLUMN(A:A))))</f>
        <v>10</v>
      </c>
      <c r="K1261" s="6">
        <f ca="1">Table1[[#This Row],[Netto loon]]-Table1[[#This Row],[Netto vorige schijf]]</f>
        <v>9.1461999999992258</v>
      </c>
      <c r="L1261" s="2">
        <f ca="1">(Table1[[#This Row],[Bruto tov vorige schijf]]-Table1[[#This Row],[Netto tov vorige schijf]])/MAX(Table1[[#This Row],[Bruto tov vorige schijf]],1)</f>
        <v>8.5380000000077422E-2</v>
      </c>
    </row>
    <row r="1262" spans="1:12" x14ac:dyDescent="0.25">
      <c r="A1262" s="14">
        <v>20441</v>
      </c>
      <c r="B1262" s="6">
        <f>LoonHeffing2020(Table1[[#This Row],[Belastbaar loon]])</f>
        <v>7634.7134999999998</v>
      </c>
      <c r="C1262" s="6">
        <f>AlgemeneHeffingsKorting2020(Table1[[#This Row],[Belastbaar loon]])</f>
        <v>2711</v>
      </c>
      <c r="D1262" s="14">
        <f>ArbeidsKorting2020(Table1[[#This Row],[Belastbaar loon]])</f>
        <v>3310.0223999999998</v>
      </c>
      <c r="E1262" s="14">
        <f>MAX(Table1[[#This Row],[Loonheffing]]-Table1[[#This Row],[Algemene Heffingskorting]]-Table1[[#This Row],[Arbeidskorting]],0)</f>
        <v>1613.6911</v>
      </c>
      <c r="F1262" s="6">
        <f>Table1[[#This Row],[Belastbaar loon]]-Table1[[#This Row],[Belasting]]</f>
        <v>18827.3089</v>
      </c>
      <c r="G1262" s="2">
        <f>(Table1[[#This Row],[Belastbaar loon]]-Table1[[#This Row],[Netto loon]])/Table1[[#This Row],[Belastbaar loon]]</f>
        <v>7.8943843256200769E-2</v>
      </c>
      <c r="H1262" s="14">
        <f t="shared" ca="1" si="14"/>
        <v>1612.8373000000001</v>
      </c>
      <c r="I1262" s="14">
        <f ca="1">IF(ROW()=2, Table1[[#This Row],[Netto loon]], INDIRECT(ADDRESS(ROW()-1,COLUMN(F:F))))</f>
        <v>18818.162700000001</v>
      </c>
      <c r="J1262" s="6">
        <f ca="1">IF(ROW()=2, 0, Table1[[#This Row],[Belastbaar loon]]-INDIRECT(ADDRESS(ROW()-1,COLUMN(A:A))))</f>
        <v>10</v>
      </c>
      <c r="K1262" s="6">
        <f ca="1">Table1[[#This Row],[Netto loon]]-Table1[[#This Row],[Netto vorige schijf]]</f>
        <v>9.1461999999992258</v>
      </c>
      <c r="L1262" s="2">
        <f ca="1">(Table1[[#This Row],[Bruto tov vorige schijf]]-Table1[[#This Row],[Netto tov vorige schijf]])/MAX(Table1[[#This Row],[Bruto tov vorige schijf]],1)</f>
        <v>8.5380000000077422E-2</v>
      </c>
    </row>
    <row r="1263" spans="1:12" x14ac:dyDescent="0.25">
      <c r="A1263" s="14">
        <v>20451</v>
      </c>
      <c r="B1263" s="6">
        <f>LoonHeffing2020(Table1[[#This Row],[Belastbaar loon]])</f>
        <v>7638.4485000000004</v>
      </c>
      <c r="C1263" s="6">
        <f>AlgemeneHeffingsKorting2020(Table1[[#This Row],[Belastbaar loon]])</f>
        <v>2711</v>
      </c>
      <c r="D1263" s="14">
        <f>ArbeidsKorting2020(Table1[[#This Row],[Belastbaar loon]])</f>
        <v>3312.9035999999996</v>
      </c>
      <c r="E1263" s="14">
        <f>MAX(Table1[[#This Row],[Loonheffing]]-Table1[[#This Row],[Algemene Heffingskorting]]-Table1[[#This Row],[Arbeidskorting]],0)</f>
        <v>1614.5449000000008</v>
      </c>
      <c r="F1263" s="6">
        <f>Table1[[#This Row],[Belastbaar loon]]-Table1[[#This Row],[Belasting]]</f>
        <v>18836.455099999999</v>
      </c>
      <c r="G1263" s="2">
        <f>(Table1[[#This Row],[Belastbaar loon]]-Table1[[#This Row],[Netto loon]])/Table1[[#This Row],[Belastbaar loon]]</f>
        <v>7.894699036721925E-2</v>
      </c>
      <c r="H1263" s="14">
        <f t="shared" ca="1" si="14"/>
        <v>1613.6911</v>
      </c>
      <c r="I1263" s="14">
        <f ca="1">IF(ROW()=2, Table1[[#This Row],[Netto loon]], INDIRECT(ADDRESS(ROW()-1,COLUMN(F:F))))</f>
        <v>18827.3089</v>
      </c>
      <c r="J1263" s="6">
        <f ca="1">IF(ROW()=2, 0, Table1[[#This Row],[Belastbaar loon]]-INDIRECT(ADDRESS(ROW()-1,COLUMN(A:A))))</f>
        <v>10</v>
      </c>
      <c r="K1263" s="6">
        <f ca="1">Table1[[#This Row],[Netto loon]]-Table1[[#This Row],[Netto vorige schijf]]</f>
        <v>9.1461999999992258</v>
      </c>
      <c r="L1263" s="2">
        <f ca="1">(Table1[[#This Row],[Bruto tov vorige schijf]]-Table1[[#This Row],[Netto tov vorige schijf]])/MAX(Table1[[#This Row],[Bruto tov vorige schijf]],1)</f>
        <v>8.5380000000077422E-2</v>
      </c>
    </row>
    <row r="1264" spans="1:12" x14ac:dyDescent="0.25">
      <c r="A1264" s="14">
        <v>20461</v>
      </c>
      <c r="B1264" s="6">
        <f>LoonHeffing2020(Table1[[#This Row],[Belastbaar loon]])</f>
        <v>7642.1835000000001</v>
      </c>
      <c r="C1264" s="6">
        <f>AlgemeneHeffingsKorting2020(Table1[[#This Row],[Belastbaar loon]])</f>
        <v>2711</v>
      </c>
      <c r="D1264" s="14">
        <f>ArbeidsKorting2020(Table1[[#This Row],[Belastbaar loon]])</f>
        <v>3315.7847999999999</v>
      </c>
      <c r="E1264" s="14">
        <f>MAX(Table1[[#This Row],[Loonheffing]]-Table1[[#This Row],[Algemene Heffingskorting]]-Table1[[#This Row],[Arbeidskorting]],0)</f>
        <v>1615.3987000000002</v>
      </c>
      <c r="F1264" s="6">
        <f>Table1[[#This Row],[Belastbaar loon]]-Table1[[#This Row],[Belasting]]</f>
        <v>18845.601299999998</v>
      </c>
      <c r="G1264" s="2">
        <f>(Table1[[#This Row],[Belastbaar loon]]-Table1[[#This Row],[Netto loon]])/Table1[[#This Row],[Belastbaar loon]]</f>
        <v>7.8950134402033217E-2</v>
      </c>
      <c r="H1264" s="14">
        <f t="shared" ca="1" si="14"/>
        <v>1614.5449000000008</v>
      </c>
      <c r="I1264" s="14">
        <f ca="1">IF(ROW()=2, Table1[[#This Row],[Netto loon]], INDIRECT(ADDRESS(ROW()-1,COLUMN(F:F))))</f>
        <v>18836.455099999999</v>
      </c>
      <c r="J1264" s="6">
        <f ca="1">IF(ROW()=2, 0, Table1[[#This Row],[Belastbaar loon]]-INDIRECT(ADDRESS(ROW()-1,COLUMN(A:A))))</f>
        <v>10</v>
      </c>
      <c r="K1264" s="6">
        <f ca="1">Table1[[#This Row],[Netto loon]]-Table1[[#This Row],[Netto vorige schijf]]</f>
        <v>9.1461999999992258</v>
      </c>
      <c r="L1264" s="2">
        <f ca="1">(Table1[[#This Row],[Bruto tov vorige schijf]]-Table1[[#This Row],[Netto tov vorige schijf]])/MAX(Table1[[#This Row],[Bruto tov vorige schijf]],1)</f>
        <v>8.5380000000077422E-2</v>
      </c>
    </row>
    <row r="1265" spans="1:12" x14ac:dyDescent="0.25">
      <c r="A1265" s="14">
        <v>20471</v>
      </c>
      <c r="B1265" s="6">
        <f>LoonHeffing2020(Table1[[#This Row],[Belastbaar loon]])</f>
        <v>7645.9184999999998</v>
      </c>
      <c r="C1265" s="6">
        <f>AlgemeneHeffingsKorting2020(Table1[[#This Row],[Belastbaar loon]])</f>
        <v>2711</v>
      </c>
      <c r="D1265" s="14">
        <f>ArbeidsKorting2020(Table1[[#This Row],[Belastbaar loon]])</f>
        <v>3318.6659999999997</v>
      </c>
      <c r="E1265" s="14">
        <f>MAX(Table1[[#This Row],[Loonheffing]]-Table1[[#This Row],[Algemene Heffingskorting]]-Table1[[#This Row],[Arbeidskorting]],0)</f>
        <v>1616.2525000000001</v>
      </c>
      <c r="F1265" s="6">
        <f>Table1[[#This Row],[Belastbaar loon]]-Table1[[#This Row],[Belasting]]</f>
        <v>18854.747500000001</v>
      </c>
      <c r="G1265" s="2">
        <f>(Table1[[#This Row],[Belastbaar loon]]-Table1[[#This Row],[Netto loon]])/Table1[[#This Row],[Belastbaar loon]]</f>
        <v>7.8953275365150635E-2</v>
      </c>
      <c r="H1265" s="14">
        <f t="shared" ca="1" si="14"/>
        <v>1615.3987000000002</v>
      </c>
      <c r="I1265" s="14">
        <f ca="1">IF(ROW()=2, Table1[[#This Row],[Netto loon]], INDIRECT(ADDRESS(ROW()-1,COLUMN(F:F))))</f>
        <v>18845.601299999998</v>
      </c>
      <c r="J1265" s="6">
        <f ca="1">IF(ROW()=2, 0, Table1[[#This Row],[Belastbaar loon]]-INDIRECT(ADDRESS(ROW()-1,COLUMN(A:A))))</f>
        <v>10</v>
      </c>
      <c r="K1265" s="6">
        <f ca="1">Table1[[#This Row],[Netto loon]]-Table1[[#This Row],[Netto vorige schijf]]</f>
        <v>9.1462000000028638</v>
      </c>
      <c r="L1265" s="2">
        <f ca="1">(Table1[[#This Row],[Bruto tov vorige schijf]]-Table1[[#This Row],[Netto tov vorige schijf]])/MAX(Table1[[#This Row],[Bruto tov vorige schijf]],1)</f>
        <v>8.5379999999713616E-2</v>
      </c>
    </row>
    <row r="1266" spans="1:12" x14ac:dyDescent="0.25">
      <c r="A1266" s="14">
        <v>20481</v>
      </c>
      <c r="B1266" s="6">
        <f>LoonHeffing2020(Table1[[#This Row],[Belastbaar loon]])</f>
        <v>7649.6535000000003</v>
      </c>
      <c r="C1266" s="6">
        <f>AlgemeneHeffingsKorting2020(Table1[[#This Row],[Belastbaar loon]])</f>
        <v>2711</v>
      </c>
      <c r="D1266" s="14">
        <f>ArbeidsKorting2020(Table1[[#This Row],[Belastbaar loon]])</f>
        <v>3321.5472</v>
      </c>
      <c r="E1266" s="14">
        <f>MAX(Table1[[#This Row],[Loonheffing]]-Table1[[#This Row],[Algemene Heffingskorting]]-Table1[[#This Row],[Arbeidskorting]],0)</f>
        <v>1617.1063000000004</v>
      </c>
      <c r="F1266" s="6">
        <f>Table1[[#This Row],[Belastbaar loon]]-Table1[[#This Row],[Belasting]]</f>
        <v>18863.893700000001</v>
      </c>
      <c r="G1266" s="2">
        <f>(Table1[[#This Row],[Belastbaar loon]]-Table1[[#This Row],[Netto loon]])/Table1[[#This Row],[Belastbaar loon]]</f>
        <v>7.8956413261071209E-2</v>
      </c>
      <c r="H1266" s="14">
        <f t="shared" ca="1" si="14"/>
        <v>1616.2525000000001</v>
      </c>
      <c r="I1266" s="14">
        <f ca="1">IF(ROW()=2, Table1[[#This Row],[Netto loon]], INDIRECT(ADDRESS(ROW()-1,COLUMN(F:F))))</f>
        <v>18854.747500000001</v>
      </c>
      <c r="J1266" s="6">
        <f ca="1">IF(ROW()=2, 0, Table1[[#This Row],[Belastbaar loon]]-INDIRECT(ADDRESS(ROW()-1,COLUMN(A:A))))</f>
        <v>10</v>
      </c>
      <c r="K1266" s="6">
        <f ca="1">Table1[[#This Row],[Netto loon]]-Table1[[#This Row],[Netto vorige schijf]]</f>
        <v>9.1461999999992258</v>
      </c>
      <c r="L1266" s="2">
        <f ca="1">(Table1[[#This Row],[Bruto tov vorige schijf]]-Table1[[#This Row],[Netto tov vorige schijf]])/MAX(Table1[[#This Row],[Bruto tov vorige schijf]],1)</f>
        <v>8.5380000000077422E-2</v>
      </c>
    </row>
    <row r="1267" spans="1:12" x14ac:dyDescent="0.25">
      <c r="A1267" s="14">
        <v>20491</v>
      </c>
      <c r="B1267" s="6">
        <f>LoonHeffing2020(Table1[[#This Row],[Belastbaar loon]])</f>
        <v>7653.3885</v>
      </c>
      <c r="C1267" s="6">
        <f>AlgemeneHeffingsKorting2020(Table1[[#This Row],[Belastbaar loon]])</f>
        <v>2711</v>
      </c>
      <c r="D1267" s="14">
        <f>ArbeidsKorting2020(Table1[[#This Row],[Belastbaar loon]])</f>
        <v>3324.4283999999998</v>
      </c>
      <c r="E1267" s="14">
        <f>MAX(Table1[[#This Row],[Loonheffing]]-Table1[[#This Row],[Algemene Heffingskorting]]-Table1[[#This Row],[Arbeidskorting]],0)</f>
        <v>1617.9601000000002</v>
      </c>
      <c r="F1267" s="6">
        <f>Table1[[#This Row],[Belastbaar loon]]-Table1[[#This Row],[Belasting]]</f>
        <v>18873.0399</v>
      </c>
      <c r="G1267" s="2">
        <f>(Table1[[#This Row],[Belastbaar loon]]-Table1[[#This Row],[Netto loon]])/Table1[[#This Row],[Belastbaar loon]]</f>
        <v>7.8959548094285306E-2</v>
      </c>
      <c r="H1267" s="14">
        <f t="shared" ca="1" si="14"/>
        <v>1617.1063000000004</v>
      </c>
      <c r="I1267" s="14">
        <f ca="1">IF(ROW()=2, Table1[[#This Row],[Netto loon]], INDIRECT(ADDRESS(ROW()-1,COLUMN(F:F))))</f>
        <v>18863.893700000001</v>
      </c>
      <c r="J1267" s="6">
        <f ca="1">IF(ROW()=2, 0, Table1[[#This Row],[Belastbaar loon]]-INDIRECT(ADDRESS(ROW()-1,COLUMN(A:A))))</f>
        <v>10</v>
      </c>
      <c r="K1267" s="6">
        <f ca="1">Table1[[#This Row],[Netto loon]]-Table1[[#This Row],[Netto vorige schijf]]</f>
        <v>9.1461999999992258</v>
      </c>
      <c r="L1267" s="2">
        <f ca="1">(Table1[[#This Row],[Bruto tov vorige schijf]]-Table1[[#This Row],[Netto tov vorige schijf]])/MAX(Table1[[#This Row],[Bruto tov vorige schijf]],1)</f>
        <v>8.5380000000077422E-2</v>
      </c>
    </row>
    <row r="1268" spans="1:12" x14ac:dyDescent="0.25">
      <c r="A1268" s="14">
        <v>20501</v>
      </c>
      <c r="B1268" s="6">
        <f>LoonHeffing2020(Table1[[#This Row],[Belastbaar loon]])</f>
        <v>7657.1234999999997</v>
      </c>
      <c r="C1268" s="6">
        <f>AlgemeneHeffingsKorting2020(Table1[[#This Row],[Belastbaar loon]])</f>
        <v>2711</v>
      </c>
      <c r="D1268" s="14">
        <f>ArbeidsKorting2020(Table1[[#This Row],[Belastbaar loon]])</f>
        <v>3327.3096</v>
      </c>
      <c r="E1268" s="14">
        <f>MAX(Table1[[#This Row],[Loonheffing]]-Table1[[#This Row],[Algemene Heffingskorting]]-Table1[[#This Row],[Arbeidskorting]],0)</f>
        <v>1618.8138999999996</v>
      </c>
      <c r="F1268" s="6">
        <f>Table1[[#This Row],[Belastbaar loon]]-Table1[[#This Row],[Belasting]]</f>
        <v>18882.186099999999</v>
      </c>
      <c r="G1268" s="2">
        <f>(Table1[[#This Row],[Belastbaar loon]]-Table1[[#This Row],[Netto loon]])/Table1[[#This Row],[Belastbaar loon]]</f>
        <v>7.8962679869274716E-2</v>
      </c>
      <c r="H1268" s="14">
        <f t="shared" ca="1" si="14"/>
        <v>1617.9601000000002</v>
      </c>
      <c r="I1268" s="14">
        <f ca="1">IF(ROW()=2, Table1[[#This Row],[Netto loon]], INDIRECT(ADDRESS(ROW()-1,COLUMN(F:F))))</f>
        <v>18873.0399</v>
      </c>
      <c r="J1268" s="6">
        <f ca="1">IF(ROW()=2, 0, Table1[[#This Row],[Belastbaar loon]]-INDIRECT(ADDRESS(ROW()-1,COLUMN(A:A))))</f>
        <v>10</v>
      </c>
      <c r="K1268" s="6">
        <f ca="1">Table1[[#This Row],[Netto loon]]-Table1[[#This Row],[Netto vorige schijf]]</f>
        <v>9.1461999999992258</v>
      </c>
      <c r="L1268" s="2">
        <f ca="1">(Table1[[#This Row],[Bruto tov vorige schijf]]-Table1[[#This Row],[Netto tov vorige schijf]])/MAX(Table1[[#This Row],[Bruto tov vorige schijf]],1)</f>
        <v>8.5380000000077422E-2</v>
      </c>
    </row>
    <row r="1269" spans="1:12" x14ac:dyDescent="0.25">
      <c r="A1269" s="14">
        <v>20511</v>
      </c>
      <c r="B1269" s="6">
        <f>LoonHeffing2020(Table1[[#This Row],[Belastbaar loon]])</f>
        <v>7660.8585000000003</v>
      </c>
      <c r="C1269" s="6">
        <f>AlgemeneHeffingsKorting2020(Table1[[#This Row],[Belastbaar loon]])</f>
        <v>2711</v>
      </c>
      <c r="D1269" s="14">
        <f>ArbeidsKorting2020(Table1[[#This Row],[Belastbaar loon]])</f>
        <v>3330.1907999999999</v>
      </c>
      <c r="E1269" s="14">
        <f>MAX(Table1[[#This Row],[Loonheffing]]-Table1[[#This Row],[Algemene Heffingskorting]]-Table1[[#This Row],[Arbeidskorting]],0)</f>
        <v>1619.6677000000004</v>
      </c>
      <c r="F1269" s="6">
        <f>Table1[[#This Row],[Belastbaar loon]]-Table1[[#This Row],[Belasting]]</f>
        <v>18891.332299999998</v>
      </c>
      <c r="G1269" s="2">
        <f>(Table1[[#This Row],[Belastbaar loon]]-Table1[[#This Row],[Netto loon]])/Table1[[#This Row],[Belastbaar loon]]</f>
        <v>7.8965808590512498E-2</v>
      </c>
      <c r="H1269" s="14">
        <f t="shared" ca="1" si="14"/>
        <v>1618.8138999999996</v>
      </c>
      <c r="I1269" s="14">
        <f ca="1">IF(ROW()=2, Table1[[#This Row],[Netto loon]], INDIRECT(ADDRESS(ROW()-1,COLUMN(F:F))))</f>
        <v>18882.186099999999</v>
      </c>
      <c r="J1269" s="6">
        <f ca="1">IF(ROW()=2, 0, Table1[[#This Row],[Belastbaar loon]]-INDIRECT(ADDRESS(ROW()-1,COLUMN(A:A))))</f>
        <v>10</v>
      </c>
      <c r="K1269" s="6">
        <f ca="1">Table1[[#This Row],[Netto loon]]-Table1[[#This Row],[Netto vorige schijf]]</f>
        <v>9.1461999999992258</v>
      </c>
      <c r="L1269" s="2">
        <f ca="1">(Table1[[#This Row],[Bruto tov vorige schijf]]-Table1[[#This Row],[Netto tov vorige schijf]])/MAX(Table1[[#This Row],[Bruto tov vorige schijf]],1)</f>
        <v>8.5380000000077422E-2</v>
      </c>
    </row>
    <row r="1270" spans="1:12" x14ac:dyDescent="0.25">
      <c r="A1270" s="14">
        <v>20521</v>
      </c>
      <c r="B1270" s="6">
        <f>LoonHeffing2020(Table1[[#This Row],[Belastbaar loon]])</f>
        <v>7664.5934999999999</v>
      </c>
      <c r="C1270" s="6">
        <f>AlgemeneHeffingsKorting2020(Table1[[#This Row],[Belastbaar loon]])</f>
        <v>2711</v>
      </c>
      <c r="D1270" s="14">
        <f>ArbeidsKorting2020(Table1[[#This Row],[Belastbaar loon]])</f>
        <v>3333.0719999999997</v>
      </c>
      <c r="E1270" s="14">
        <f>MAX(Table1[[#This Row],[Loonheffing]]-Table1[[#This Row],[Algemene Heffingskorting]]-Table1[[#This Row],[Arbeidskorting]],0)</f>
        <v>1620.5215000000003</v>
      </c>
      <c r="F1270" s="6">
        <f>Table1[[#This Row],[Belastbaar loon]]-Table1[[#This Row],[Belasting]]</f>
        <v>18900.478500000001</v>
      </c>
      <c r="G1270" s="2">
        <f>(Table1[[#This Row],[Belastbaar loon]]-Table1[[#This Row],[Netto loon]])/Table1[[#This Row],[Belastbaar loon]]</f>
        <v>7.8968934262462792E-2</v>
      </c>
      <c r="H1270" s="14">
        <f t="shared" ca="1" si="14"/>
        <v>1619.6677000000004</v>
      </c>
      <c r="I1270" s="14">
        <f ca="1">IF(ROW()=2, Table1[[#This Row],[Netto loon]], INDIRECT(ADDRESS(ROW()-1,COLUMN(F:F))))</f>
        <v>18891.332299999998</v>
      </c>
      <c r="J1270" s="6">
        <f ca="1">IF(ROW()=2, 0, Table1[[#This Row],[Belastbaar loon]]-INDIRECT(ADDRESS(ROW()-1,COLUMN(A:A))))</f>
        <v>10</v>
      </c>
      <c r="K1270" s="6">
        <f ca="1">Table1[[#This Row],[Netto loon]]-Table1[[#This Row],[Netto vorige schijf]]</f>
        <v>9.1462000000028638</v>
      </c>
      <c r="L1270" s="2">
        <f ca="1">(Table1[[#This Row],[Bruto tov vorige schijf]]-Table1[[#This Row],[Netto tov vorige schijf]])/MAX(Table1[[#This Row],[Bruto tov vorige schijf]],1)</f>
        <v>8.5379999999713616E-2</v>
      </c>
    </row>
    <row r="1271" spans="1:12" x14ac:dyDescent="0.25">
      <c r="A1271" s="14">
        <v>20531</v>
      </c>
      <c r="B1271" s="6">
        <f>LoonHeffing2020(Table1[[#This Row],[Belastbaar loon]])</f>
        <v>7668.3284999999996</v>
      </c>
      <c r="C1271" s="6">
        <f>AlgemeneHeffingsKorting2020(Table1[[#This Row],[Belastbaar loon]])</f>
        <v>2711</v>
      </c>
      <c r="D1271" s="14">
        <f>ArbeidsKorting2020(Table1[[#This Row],[Belastbaar loon]])</f>
        <v>3335.9531999999999</v>
      </c>
      <c r="E1271" s="14">
        <f>MAX(Table1[[#This Row],[Loonheffing]]-Table1[[#This Row],[Algemene Heffingskorting]]-Table1[[#This Row],[Arbeidskorting]],0)</f>
        <v>1621.3752999999997</v>
      </c>
      <c r="F1271" s="6">
        <f>Table1[[#This Row],[Belastbaar loon]]-Table1[[#This Row],[Belasting]]</f>
        <v>18909.6247</v>
      </c>
      <c r="G1271" s="2">
        <f>(Table1[[#This Row],[Belastbaar loon]]-Table1[[#This Row],[Netto loon]])/Table1[[#This Row],[Belastbaar loon]]</f>
        <v>7.8972056889581588E-2</v>
      </c>
      <c r="H1271" s="14">
        <f t="shared" ca="1" si="14"/>
        <v>1620.5215000000003</v>
      </c>
      <c r="I1271" s="14">
        <f ca="1">IF(ROW()=2, Table1[[#This Row],[Netto loon]], INDIRECT(ADDRESS(ROW()-1,COLUMN(F:F))))</f>
        <v>18900.478500000001</v>
      </c>
      <c r="J1271" s="6">
        <f ca="1">IF(ROW()=2, 0, Table1[[#This Row],[Belastbaar loon]]-INDIRECT(ADDRESS(ROW()-1,COLUMN(A:A))))</f>
        <v>10</v>
      </c>
      <c r="K1271" s="6">
        <f ca="1">Table1[[#This Row],[Netto loon]]-Table1[[#This Row],[Netto vorige schijf]]</f>
        <v>9.1461999999992258</v>
      </c>
      <c r="L1271" s="2">
        <f ca="1">(Table1[[#This Row],[Bruto tov vorige schijf]]-Table1[[#This Row],[Netto tov vorige schijf]])/MAX(Table1[[#This Row],[Bruto tov vorige schijf]],1)</f>
        <v>8.5380000000077422E-2</v>
      </c>
    </row>
    <row r="1272" spans="1:12" x14ac:dyDescent="0.25">
      <c r="A1272" s="14">
        <v>20541</v>
      </c>
      <c r="B1272" s="6">
        <f>LoonHeffing2020(Table1[[#This Row],[Belastbaar loon]])</f>
        <v>7672.0635000000002</v>
      </c>
      <c r="C1272" s="6">
        <f>AlgemeneHeffingsKorting2020(Table1[[#This Row],[Belastbaar loon]])</f>
        <v>2711</v>
      </c>
      <c r="D1272" s="14">
        <f>ArbeidsKorting2020(Table1[[#This Row],[Belastbaar loon]])</f>
        <v>3338.8343999999997</v>
      </c>
      <c r="E1272" s="14">
        <f>MAX(Table1[[#This Row],[Loonheffing]]-Table1[[#This Row],[Algemene Heffingskorting]]-Table1[[#This Row],[Arbeidskorting]],0)</f>
        <v>1622.2291000000005</v>
      </c>
      <c r="F1272" s="6">
        <f>Table1[[#This Row],[Belastbaar loon]]-Table1[[#This Row],[Belasting]]</f>
        <v>18918.7709</v>
      </c>
      <c r="G1272" s="2">
        <f>(Table1[[#This Row],[Belastbaar loon]]-Table1[[#This Row],[Netto loon]])/Table1[[#This Row],[Belastbaar loon]]</f>
        <v>7.8975176476315689E-2</v>
      </c>
      <c r="H1272" s="14">
        <f t="shared" ca="1" si="14"/>
        <v>1621.3752999999997</v>
      </c>
      <c r="I1272" s="14">
        <f ca="1">IF(ROW()=2, Table1[[#This Row],[Netto loon]], INDIRECT(ADDRESS(ROW()-1,COLUMN(F:F))))</f>
        <v>18909.6247</v>
      </c>
      <c r="J1272" s="6">
        <f ca="1">IF(ROW()=2, 0, Table1[[#This Row],[Belastbaar loon]]-INDIRECT(ADDRESS(ROW()-1,COLUMN(A:A))))</f>
        <v>10</v>
      </c>
      <c r="K1272" s="6">
        <f ca="1">Table1[[#This Row],[Netto loon]]-Table1[[#This Row],[Netto vorige schijf]]</f>
        <v>9.1461999999992258</v>
      </c>
      <c r="L1272" s="2">
        <f ca="1">(Table1[[#This Row],[Bruto tov vorige schijf]]-Table1[[#This Row],[Netto tov vorige schijf]])/MAX(Table1[[#This Row],[Bruto tov vorige schijf]],1)</f>
        <v>8.5380000000077422E-2</v>
      </c>
    </row>
    <row r="1273" spans="1:12" x14ac:dyDescent="0.25">
      <c r="A1273" s="14">
        <v>20551</v>
      </c>
      <c r="B1273" s="6">
        <f>LoonHeffing2020(Table1[[#This Row],[Belastbaar loon]])</f>
        <v>7675.7984999999999</v>
      </c>
      <c r="C1273" s="6">
        <f>AlgemeneHeffingsKorting2020(Table1[[#This Row],[Belastbaar loon]])</f>
        <v>2711</v>
      </c>
      <c r="D1273" s="14">
        <f>ArbeidsKorting2020(Table1[[#This Row],[Belastbaar loon]])</f>
        <v>3341.7156</v>
      </c>
      <c r="E1273" s="14">
        <f>MAX(Table1[[#This Row],[Loonheffing]]-Table1[[#This Row],[Algemene Heffingskorting]]-Table1[[#This Row],[Arbeidskorting]],0)</f>
        <v>1623.0828999999999</v>
      </c>
      <c r="F1273" s="6">
        <f>Table1[[#This Row],[Belastbaar loon]]-Table1[[#This Row],[Belasting]]</f>
        <v>18927.917099999999</v>
      </c>
      <c r="G1273" s="2">
        <f>(Table1[[#This Row],[Belastbaar loon]]-Table1[[#This Row],[Netto loon]])/Table1[[#This Row],[Belastbaar loon]]</f>
        <v>7.8978293027103366E-2</v>
      </c>
      <c r="H1273" s="14">
        <f t="shared" ca="1" si="14"/>
        <v>1622.2291000000005</v>
      </c>
      <c r="I1273" s="14">
        <f ca="1">IF(ROW()=2, Table1[[#This Row],[Netto loon]], INDIRECT(ADDRESS(ROW()-1,COLUMN(F:F))))</f>
        <v>18918.7709</v>
      </c>
      <c r="J1273" s="6">
        <f ca="1">IF(ROW()=2, 0, Table1[[#This Row],[Belastbaar loon]]-INDIRECT(ADDRESS(ROW()-1,COLUMN(A:A))))</f>
        <v>10</v>
      </c>
      <c r="K1273" s="6">
        <f ca="1">Table1[[#This Row],[Netto loon]]-Table1[[#This Row],[Netto vorige schijf]]</f>
        <v>9.1461999999992258</v>
      </c>
      <c r="L1273" s="2">
        <f ca="1">(Table1[[#This Row],[Bruto tov vorige schijf]]-Table1[[#This Row],[Netto tov vorige schijf]])/MAX(Table1[[#This Row],[Bruto tov vorige schijf]],1)</f>
        <v>8.5380000000077422E-2</v>
      </c>
    </row>
    <row r="1274" spans="1:12" x14ac:dyDescent="0.25">
      <c r="A1274" s="14">
        <v>20561</v>
      </c>
      <c r="B1274" s="6">
        <f>LoonHeffing2020(Table1[[#This Row],[Belastbaar loon]])</f>
        <v>7679.5334999999995</v>
      </c>
      <c r="C1274" s="6">
        <f>AlgemeneHeffingsKorting2020(Table1[[#This Row],[Belastbaar loon]])</f>
        <v>2711</v>
      </c>
      <c r="D1274" s="14">
        <f>ArbeidsKorting2020(Table1[[#This Row],[Belastbaar loon]])</f>
        <v>3344.5967999999998</v>
      </c>
      <c r="E1274" s="14">
        <f>MAX(Table1[[#This Row],[Loonheffing]]-Table1[[#This Row],[Algemene Heffingskorting]]-Table1[[#This Row],[Arbeidskorting]],0)</f>
        <v>1623.9366999999997</v>
      </c>
      <c r="F1274" s="6">
        <f>Table1[[#This Row],[Belastbaar loon]]-Table1[[#This Row],[Belasting]]</f>
        <v>18937.063300000002</v>
      </c>
      <c r="G1274" s="2">
        <f>(Table1[[#This Row],[Belastbaar loon]]-Table1[[#This Row],[Netto loon]])/Table1[[#This Row],[Belastbaar loon]]</f>
        <v>7.898140654637413E-2</v>
      </c>
      <c r="H1274" s="14">
        <f t="shared" ca="1" si="14"/>
        <v>1623.0828999999999</v>
      </c>
      <c r="I1274" s="14">
        <f ca="1">IF(ROW()=2, Table1[[#This Row],[Netto loon]], INDIRECT(ADDRESS(ROW()-1,COLUMN(F:F))))</f>
        <v>18927.917099999999</v>
      </c>
      <c r="J1274" s="6">
        <f ca="1">IF(ROW()=2, 0, Table1[[#This Row],[Belastbaar loon]]-INDIRECT(ADDRESS(ROW()-1,COLUMN(A:A))))</f>
        <v>10</v>
      </c>
      <c r="K1274" s="6">
        <f ca="1">Table1[[#This Row],[Netto loon]]-Table1[[#This Row],[Netto vorige schijf]]</f>
        <v>9.1462000000028638</v>
      </c>
      <c r="L1274" s="2">
        <f ca="1">(Table1[[#This Row],[Bruto tov vorige schijf]]-Table1[[#This Row],[Netto tov vorige schijf]])/MAX(Table1[[#This Row],[Bruto tov vorige schijf]],1)</f>
        <v>8.5379999999713616E-2</v>
      </c>
    </row>
    <row r="1275" spans="1:12" x14ac:dyDescent="0.25">
      <c r="A1275" s="14">
        <v>20571</v>
      </c>
      <c r="B1275" s="6">
        <f>LoonHeffing2020(Table1[[#This Row],[Belastbaar loon]])</f>
        <v>7683.2685000000001</v>
      </c>
      <c r="C1275" s="6">
        <f>AlgemeneHeffingsKorting2020(Table1[[#This Row],[Belastbaar loon]])</f>
        <v>2711</v>
      </c>
      <c r="D1275" s="14">
        <f>ArbeidsKorting2020(Table1[[#This Row],[Belastbaar loon]])</f>
        <v>3347.4780000000001</v>
      </c>
      <c r="E1275" s="14">
        <f>MAX(Table1[[#This Row],[Loonheffing]]-Table1[[#This Row],[Algemene Heffingskorting]]-Table1[[#This Row],[Arbeidskorting]],0)</f>
        <v>1624.7905000000001</v>
      </c>
      <c r="F1275" s="6">
        <f>Table1[[#This Row],[Belastbaar loon]]-Table1[[#This Row],[Belasting]]</f>
        <v>18946.209500000001</v>
      </c>
      <c r="G1275" s="2">
        <f>(Table1[[#This Row],[Belastbaar loon]]-Table1[[#This Row],[Netto loon]])/Table1[[#This Row],[Belastbaar loon]]</f>
        <v>7.8984517038549376E-2</v>
      </c>
      <c r="H1275" s="14">
        <f t="shared" ca="1" si="14"/>
        <v>1623.9366999999997</v>
      </c>
      <c r="I1275" s="14">
        <f ca="1">IF(ROW()=2, Table1[[#This Row],[Netto loon]], INDIRECT(ADDRESS(ROW()-1,COLUMN(F:F))))</f>
        <v>18937.063300000002</v>
      </c>
      <c r="J1275" s="6">
        <f ca="1">IF(ROW()=2, 0, Table1[[#This Row],[Belastbaar loon]]-INDIRECT(ADDRESS(ROW()-1,COLUMN(A:A))))</f>
        <v>10</v>
      </c>
      <c r="K1275" s="6">
        <f ca="1">Table1[[#This Row],[Netto loon]]-Table1[[#This Row],[Netto vorige schijf]]</f>
        <v>9.1461999999992258</v>
      </c>
      <c r="L1275" s="2">
        <f ca="1">(Table1[[#This Row],[Bruto tov vorige schijf]]-Table1[[#This Row],[Netto tov vorige schijf]])/MAX(Table1[[#This Row],[Bruto tov vorige schijf]],1)</f>
        <v>8.5380000000077422E-2</v>
      </c>
    </row>
    <row r="1276" spans="1:12" x14ac:dyDescent="0.25">
      <c r="A1276" s="14">
        <v>20581</v>
      </c>
      <c r="B1276" s="6">
        <f>LoonHeffing2020(Table1[[#This Row],[Belastbaar loon]])</f>
        <v>7687.0034999999998</v>
      </c>
      <c r="C1276" s="6">
        <f>AlgemeneHeffingsKorting2020(Table1[[#This Row],[Belastbaar loon]])</f>
        <v>2711</v>
      </c>
      <c r="D1276" s="14">
        <f>ArbeidsKorting2020(Table1[[#This Row],[Belastbaar loon]])</f>
        <v>3350.3591999999999</v>
      </c>
      <c r="E1276" s="14">
        <f>MAX(Table1[[#This Row],[Loonheffing]]-Table1[[#This Row],[Algemene Heffingskorting]]-Table1[[#This Row],[Arbeidskorting]],0)</f>
        <v>1625.6442999999999</v>
      </c>
      <c r="F1276" s="6">
        <f>Table1[[#This Row],[Belastbaar loon]]-Table1[[#This Row],[Belasting]]</f>
        <v>18955.3557</v>
      </c>
      <c r="G1276" s="2">
        <f>(Table1[[#This Row],[Belastbaar loon]]-Table1[[#This Row],[Netto loon]])/Table1[[#This Row],[Belastbaar loon]]</f>
        <v>7.8987624508041393E-2</v>
      </c>
      <c r="H1276" s="14">
        <f t="shared" ca="1" si="14"/>
        <v>1624.7905000000001</v>
      </c>
      <c r="I1276" s="14">
        <f ca="1">IF(ROW()=2, Table1[[#This Row],[Netto loon]], INDIRECT(ADDRESS(ROW()-1,COLUMN(F:F))))</f>
        <v>18946.209500000001</v>
      </c>
      <c r="J1276" s="6">
        <f ca="1">IF(ROW()=2, 0, Table1[[#This Row],[Belastbaar loon]]-INDIRECT(ADDRESS(ROW()-1,COLUMN(A:A))))</f>
        <v>10</v>
      </c>
      <c r="K1276" s="6">
        <f ca="1">Table1[[#This Row],[Netto loon]]-Table1[[#This Row],[Netto vorige schijf]]</f>
        <v>9.1461999999992258</v>
      </c>
      <c r="L1276" s="2">
        <f ca="1">(Table1[[#This Row],[Bruto tov vorige schijf]]-Table1[[#This Row],[Netto tov vorige schijf]])/MAX(Table1[[#This Row],[Bruto tov vorige schijf]],1)</f>
        <v>8.5380000000077422E-2</v>
      </c>
    </row>
    <row r="1277" spans="1:12" x14ac:dyDescent="0.25">
      <c r="A1277" s="14">
        <v>20591</v>
      </c>
      <c r="B1277" s="6">
        <f>LoonHeffing2020(Table1[[#This Row],[Belastbaar loon]])</f>
        <v>7690.7385000000004</v>
      </c>
      <c r="C1277" s="6">
        <f>AlgemeneHeffingsKorting2020(Table1[[#This Row],[Belastbaar loon]])</f>
        <v>2711</v>
      </c>
      <c r="D1277" s="14">
        <f>ArbeidsKorting2020(Table1[[#This Row],[Belastbaar loon]])</f>
        <v>3353.2403999999997</v>
      </c>
      <c r="E1277" s="14">
        <f>MAX(Table1[[#This Row],[Loonheffing]]-Table1[[#This Row],[Algemene Heffingskorting]]-Table1[[#This Row],[Arbeidskorting]],0)</f>
        <v>1626.4981000000007</v>
      </c>
      <c r="F1277" s="6">
        <f>Table1[[#This Row],[Belastbaar loon]]-Table1[[#This Row],[Belasting]]</f>
        <v>18964.501899999999</v>
      </c>
      <c r="G1277" s="2">
        <f>(Table1[[#This Row],[Belastbaar loon]]-Table1[[#This Row],[Netto loon]])/Table1[[#This Row],[Belastbaar loon]]</f>
        <v>7.8990728959254075E-2</v>
      </c>
      <c r="H1277" s="14">
        <f t="shared" ca="1" si="14"/>
        <v>1625.6442999999999</v>
      </c>
      <c r="I1277" s="14">
        <f ca="1">IF(ROW()=2, Table1[[#This Row],[Netto loon]], INDIRECT(ADDRESS(ROW()-1,COLUMN(F:F))))</f>
        <v>18955.3557</v>
      </c>
      <c r="J1277" s="6">
        <f ca="1">IF(ROW()=2, 0, Table1[[#This Row],[Belastbaar loon]]-INDIRECT(ADDRESS(ROW()-1,COLUMN(A:A))))</f>
        <v>10</v>
      </c>
      <c r="K1277" s="6">
        <f ca="1">Table1[[#This Row],[Netto loon]]-Table1[[#This Row],[Netto vorige schijf]]</f>
        <v>9.1461999999992258</v>
      </c>
      <c r="L1277" s="2">
        <f ca="1">(Table1[[#This Row],[Bruto tov vorige schijf]]-Table1[[#This Row],[Netto tov vorige schijf]])/MAX(Table1[[#This Row],[Bruto tov vorige schijf]],1)</f>
        <v>8.5380000000077422E-2</v>
      </c>
    </row>
    <row r="1278" spans="1:12" x14ac:dyDescent="0.25">
      <c r="A1278" s="14">
        <v>20601</v>
      </c>
      <c r="B1278" s="6">
        <f>LoonHeffing2020(Table1[[#This Row],[Belastbaar loon]])</f>
        <v>7694.4735000000001</v>
      </c>
      <c r="C1278" s="6">
        <f>AlgemeneHeffingsKorting2020(Table1[[#This Row],[Belastbaar loon]])</f>
        <v>2711</v>
      </c>
      <c r="D1278" s="14">
        <f>ArbeidsKorting2020(Table1[[#This Row],[Belastbaar loon]])</f>
        <v>3356.1215999999999</v>
      </c>
      <c r="E1278" s="14">
        <f>MAX(Table1[[#This Row],[Loonheffing]]-Table1[[#This Row],[Algemene Heffingskorting]]-Table1[[#This Row],[Arbeidskorting]],0)</f>
        <v>1627.3519000000001</v>
      </c>
      <c r="F1278" s="6">
        <f>Table1[[#This Row],[Belastbaar loon]]-Table1[[#This Row],[Belasting]]</f>
        <v>18973.648099999999</v>
      </c>
      <c r="G1278" s="2">
        <f>(Table1[[#This Row],[Belastbaar loon]]-Table1[[#This Row],[Netto loon]])/Table1[[#This Row],[Belastbaar loon]]</f>
        <v>7.8993830396582768E-2</v>
      </c>
      <c r="H1278" s="14">
        <f t="shared" ca="1" si="14"/>
        <v>1626.4981000000007</v>
      </c>
      <c r="I1278" s="14">
        <f ca="1">IF(ROW()=2, Table1[[#This Row],[Netto loon]], INDIRECT(ADDRESS(ROW()-1,COLUMN(F:F))))</f>
        <v>18964.501899999999</v>
      </c>
      <c r="J1278" s="6">
        <f ca="1">IF(ROW()=2, 0, Table1[[#This Row],[Belastbaar loon]]-INDIRECT(ADDRESS(ROW()-1,COLUMN(A:A))))</f>
        <v>10</v>
      </c>
      <c r="K1278" s="6">
        <f ca="1">Table1[[#This Row],[Netto loon]]-Table1[[#This Row],[Netto vorige schijf]]</f>
        <v>9.1461999999992258</v>
      </c>
      <c r="L1278" s="2">
        <f ca="1">(Table1[[#This Row],[Bruto tov vorige schijf]]-Table1[[#This Row],[Netto tov vorige schijf]])/MAX(Table1[[#This Row],[Bruto tov vorige schijf]],1)</f>
        <v>8.5380000000077422E-2</v>
      </c>
    </row>
    <row r="1279" spans="1:12" x14ac:dyDescent="0.25">
      <c r="A1279" s="14">
        <v>20611</v>
      </c>
      <c r="B1279" s="6">
        <f>LoonHeffing2020(Table1[[#This Row],[Belastbaar loon]])</f>
        <v>7698.2084999999997</v>
      </c>
      <c r="C1279" s="6">
        <f>AlgemeneHeffingsKorting2020(Table1[[#This Row],[Belastbaar loon]])</f>
        <v>2711</v>
      </c>
      <c r="D1279" s="14">
        <f>ArbeidsKorting2020(Table1[[#This Row],[Belastbaar loon]])</f>
        <v>3359.0027999999998</v>
      </c>
      <c r="E1279" s="14">
        <f>MAX(Table1[[#This Row],[Loonheffing]]-Table1[[#This Row],[Algemene Heffingskorting]]-Table1[[#This Row],[Arbeidskorting]],0)</f>
        <v>1628.2057</v>
      </c>
      <c r="F1279" s="6">
        <f>Table1[[#This Row],[Belastbaar loon]]-Table1[[#This Row],[Belasting]]</f>
        <v>18982.794300000001</v>
      </c>
      <c r="G1279" s="2">
        <f>(Table1[[#This Row],[Belastbaar loon]]-Table1[[#This Row],[Netto loon]])/Table1[[#This Row],[Belastbaar loon]]</f>
        <v>7.8996928824414087E-2</v>
      </c>
      <c r="H1279" s="14">
        <f t="shared" ca="1" si="14"/>
        <v>1627.3519000000001</v>
      </c>
      <c r="I1279" s="14">
        <f ca="1">IF(ROW()=2, Table1[[#This Row],[Netto loon]], INDIRECT(ADDRESS(ROW()-1,COLUMN(F:F))))</f>
        <v>18973.648099999999</v>
      </c>
      <c r="J1279" s="6">
        <f ca="1">IF(ROW()=2, 0, Table1[[#This Row],[Belastbaar loon]]-INDIRECT(ADDRESS(ROW()-1,COLUMN(A:A))))</f>
        <v>10</v>
      </c>
      <c r="K1279" s="6">
        <f ca="1">Table1[[#This Row],[Netto loon]]-Table1[[#This Row],[Netto vorige schijf]]</f>
        <v>9.1462000000028638</v>
      </c>
      <c r="L1279" s="2">
        <f ca="1">(Table1[[#This Row],[Bruto tov vorige schijf]]-Table1[[#This Row],[Netto tov vorige schijf]])/MAX(Table1[[#This Row],[Bruto tov vorige schijf]],1)</f>
        <v>8.5379999999713616E-2</v>
      </c>
    </row>
    <row r="1280" spans="1:12" x14ac:dyDescent="0.25">
      <c r="A1280" s="14">
        <v>20621</v>
      </c>
      <c r="B1280" s="6">
        <f>LoonHeffing2020(Table1[[#This Row],[Belastbaar loon]])</f>
        <v>7701.9435000000003</v>
      </c>
      <c r="C1280" s="6">
        <f>AlgemeneHeffingsKorting2020(Table1[[#This Row],[Belastbaar loon]])</f>
        <v>2711</v>
      </c>
      <c r="D1280" s="14">
        <f>ArbeidsKorting2020(Table1[[#This Row],[Belastbaar loon]])</f>
        <v>3361.884</v>
      </c>
      <c r="E1280" s="14">
        <f>MAX(Table1[[#This Row],[Loonheffing]]-Table1[[#This Row],[Algemene Heffingskorting]]-Table1[[#This Row],[Arbeidskorting]],0)</f>
        <v>1629.0595000000003</v>
      </c>
      <c r="F1280" s="6">
        <f>Table1[[#This Row],[Belastbaar loon]]-Table1[[#This Row],[Belasting]]</f>
        <v>18991.940500000001</v>
      </c>
      <c r="G1280" s="2">
        <f>(Table1[[#This Row],[Belastbaar loon]]-Table1[[#This Row],[Netto loon]])/Table1[[#This Row],[Belastbaar loon]]</f>
        <v>7.9000024247126682E-2</v>
      </c>
      <c r="H1280" s="14">
        <f t="shared" ca="1" si="14"/>
        <v>1628.2057</v>
      </c>
      <c r="I1280" s="14">
        <f ca="1">IF(ROW()=2, Table1[[#This Row],[Netto loon]], INDIRECT(ADDRESS(ROW()-1,COLUMN(F:F))))</f>
        <v>18982.794300000001</v>
      </c>
      <c r="J1280" s="6">
        <f ca="1">IF(ROW()=2, 0, Table1[[#This Row],[Belastbaar loon]]-INDIRECT(ADDRESS(ROW()-1,COLUMN(A:A))))</f>
        <v>10</v>
      </c>
      <c r="K1280" s="6">
        <f ca="1">Table1[[#This Row],[Netto loon]]-Table1[[#This Row],[Netto vorige schijf]]</f>
        <v>9.1461999999992258</v>
      </c>
      <c r="L1280" s="2">
        <f ca="1">(Table1[[#This Row],[Bruto tov vorige schijf]]-Table1[[#This Row],[Netto tov vorige schijf]])/MAX(Table1[[#This Row],[Bruto tov vorige schijf]],1)</f>
        <v>8.5380000000077422E-2</v>
      </c>
    </row>
    <row r="1281" spans="1:12" x14ac:dyDescent="0.25">
      <c r="A1281" s="14">
        <v>20631</v>
      </c>
      <c r="B1281" s="6">
        <f>LoonHeffing2020(Table1[[#This Row],[Belastbaar loon]])</f>
        <v>7705.6785</v>
      </c>
      <c r="C1281" s="6">
        <f>AlgemeneHeffingsKorting2020(Table1[[#This Row],[Belastbaar loon]])</f>
        <v>2711</v>
      </c>
      <c r="D1281" s="14">
        <f>ArbeidsKorting2020(Table1[[#This Row],[Belastbaar loon]])</f>
        <v>3364.7651999999998</v>
      </c>
      <c r="E1281" s="14">
        <f>MAX(Table1[[#This Row],[Loonheffing]]-Table1[[#This Row],[Algemene Heffingskorting]]-Table1[[#This Row],[Arbeidskorting]],0)</f>
        <v>1629.9133000000002</v>
      </c>
      <c r="F1281" s="6">
        <f>Table1[[#This Row],[Belastbaar loon]]-Table1[[#This Row],[Belasting]]</f>
        <v>19001.0867</v>
      </c>
      <c r="G1281" s="2">
        <f>(Table1[[#This Row],[Belastbaar loon]]-Table1[[#This Row],[Netto loon]])/Table1[[#This Row],[Belastbaar loon]]</f>
        <v>7.9003116669090212E-2</v>
      </c>
      <c r="H1281" s="14">
        <f t="shared" ca="1" si="14"/>
        <v>1629.0595000000003</v>
      </c>
      <c r="I1281" s="14">
        <f ca="1">IF(ROW()=2, Table1[[#This Row],[Netto loon]], INDIRECT(ADDRESS(ROW()-1,COLUMN(F:F))))</f>
        <v>18991.940500000001</v>
      </c>
      <c r="J1281" s="6">
        <f ca="1">IF(ROW()=2, 0, Table1[[#This Row],[Belastbaar loon]]-INDIRECT(ADDRESS(ROW()-1,COLUMN(A:A))))</f>
        <v>10</v>
      </c>
      <c r="K1281" s="6">
        <f ca="1">Table1[[#This Row],[Netto loon]]-Table1[[#This Row],[Netto vorige schijf]]</f>
        <v>9.1461999999992258</v>
      </c>
      <c r="L1281" s="2">
        <f ca="1">(Table1[[#This Row],[Bruto tov vorige schijf]]-Table1[[#This Row],[Netto tov vorige schijf]])/MAX(Table1[[#This Row],[Bruto tov vorige schijf]],1)</f>
        <v>8.5380000000077422E-2</v>
      </c>
    </row>
    <row r="1282" spans="1:12" x14ac:dyDescent="0.25">
      <c r="A1282" s="14">
        <v>20641</v>
      </c>
      <c r="B1282" s="6">
        <f>LoonHeffing2020(Table1[[#This Row],[Belastbaar loon]])</f>
        <v>7709.4134999999997</v>
      </c>
      <c r="C1282" s="6">
        <f>AlgemeneHeffingsKorting2020(Table1[[#This Row],[Belastbaar loon]])</f>
        <v>2711</v>
      </c>
      <c r="D1282" s="14">
        <f>ArbeidsKorting2020(Table1[[#This Row],[Belastbaar loon]])</f>
        <v>3367.6464000000001</v>
      </c>
      <c r="E1282" s="14">
        <f>MAX(Table1[[#This Row],[Loonheffing]]-Table1[[#This Row],[Algemene Heffingskorting]]-Table1[[#This Row],[Arbeidskorting]],0)</f>
        <v>1630.7670999999996</v>
      </c>
      <c r="F1282" s="6">
        <f>Table1[[#This Row],[Belastbaar loon]]-Table1[[#This Row],[Belasting]]</f>
        <v>19010.232899999999</v>
      </c>
      <c r="G1282" s="2">
        <f>(Table1[[#This Row],[Belastbaar loon]]-Table1[[#This Row],[Netto loon]])/Table1[[#This Row],[Belastbaar loon]]</f>
        <v>7.9006206094666007E-2</v>
      </c>
      <c r="H1282" s="14">
        <f t="shared" ca="1" si="14"/>
        <v>1629.9133000000002</v>
      </c>
      <c r="I1282" s="14">
        <f ca="1">IF(ROW()=2, Table1[[#This Row],[Netto loon]], INDIRECT(ADDRESS(ROW()-1,COLUMN(F:F))))</f>
        <v>19001.0867</v>
      </c>
      <c r="J1282" s="6">
        <f ca="1">IF(ROW()=2, 0, Table1[[#This Row],[Belastbaar loon]]-INDIRECT(ADDRESS(ROW()-1,COLUMN(A:A))))</f>
        <v>10</v>
      </c>
      <c r="K1282" s="6">
        <f ca="1">Table1[[#This Row],[Netto loon]]-Table1[[#This Row],[Netto vorige schijf]]</f>
        <v>9.1461999999992258</v>
      </c>
      <c r="L1282" s="2">
        <f ca="1">(Table1[[#This Row],[Bruto tov vorige schijf]]-Table1[[#This Row],[Netto tov vorige schijf]])/MAX(Table1[[#This Row],[Bruto tov vorige schijf]],1)</f>
        <v>8.5380000000077422E-2</v>
      </c>
    </row>
    <row r="1283" spans="1:12" x14ac:dyDescent="0.25">
      <c r="A1283" s="14">
        <v>20651</v>
      </c>
      <c r="B1283" s="6">
        <f>LoonHeffing2020(Table1[[#This Row],[Belastbaar loon]])</f>
        <v>7713.1485000000002</v>
      </c>
      <c r="C1283" s="6">
        <f>AlgemeneHeffingsKorting2020(Table1[[#This Row],[Belastbaar loon]])</f>
        <v>2711</v>
      </c>
      <c r="D1283" s="14">
        <f>ArbeidsKorting2020(Table1[[#This Row],[Belastbaar loon]])</f>
        <v>3370.5275999999999</v>
      </c>
      <c r="E1283" s="14">
        <f>MAX(Table1[[#This Row],[Loonheffing]]-Table1[[#This Row],[Algemene Heffingskorting]]-Table1[[#This Row],[Arbeidskorting]],0)</f>
        <v>1631.6209000000003</v>
      </c>
      <c r="F1283" s="6">
        <f>Table1[[#This Row],[Belastbaar loon]]-Table1[[#This Row],[Belasting]]</f>
        <v>19019.379099999998</v>
      </c>
      <c r="G1283" s="2">
        <f>(Table1[[#This Row],[Belastbaar loon]]-Table1[[#This Row],[Netto loon]])/Table1[[#This Row],[Belastbaar loon]]</f>
        <v>7.9009292528206945E-2</v>
      </c>
      <c r="H1283" s="14">
        <f t="shared" ca="1" si="14"/>
        <v>1630.7670999999996</v>
      </c>
      <c r="I1283" s="14">
        <f ca="1">IF(ROW()=2, Table1[[#This Row],[Netto loon]], INDIRECT(ADDRESS(ROW()-1,COLUMN(F:F))))</f>
        <v>19010.232899999999</v>
      </c>
      <c r="J1283" s="6">
        <f ca="1">IF(ROW()=2, 0, Table1[[#This Row],[Belastbaar loon]]-INDIRECT(ADDRESS(ROW()-1,COLUMN(A:A))))</f>
        <v>10</v>
      </c>
      <c r="K1283" s="6">
        <f ca="1">Table1[[#This Row],[Netto loon]]-Table1[[#This Row],[Netto vorige schijf]]</f>
        <v>9.1461999999992258</v>
      </c>
      <c r="L1283" s="2">
        <f ca="1">(Table1[[#This Row],[Bruto tov vorige schijf]]-Table1[[#This Row],[Netto tov vorige schijf]])/MAX(Table1[[#This Row],[Bruto tov vorige schijf]],1)</f>
        <v>8.5380000000077422E-2</v>
      </c>
    </row>
    <row r="1284" spans="1:12" x14ac:dyDescent="0.25">
      <c r="A1284" s="14">
        <v>20661</v>
      </c>
      <c r="B1284" s="6">
        <f>LoonHeffing2020(Table1[[#This Row],[Belastbaar loon]])</f>
        <v>7716.8834999999999</v>
      </c>
      <c r="C1284" s="6">
        <f>AlgemeneHeffingsKorting2020(Table1[[#This Row],[Belastbaar loon]])</f>
        <v>2711</v>
      </c>
      <c r="D1284" s="14">
        <f>ArbeidsKorting2020(Table1[[#This Row],[Belastbaar loon]])</f>
        <v>3373.4087999999997</v>
      </c>
      <c r="E1284" s="14">
        <f>MAX(Table1[[#This Row],[Loonheffing]]-Table1[[#This Row],[Algemene Heffingskorting]]-Table1[[#This Row],[Arbeidskorting]],0)</f>
        <v>1632.4747000000002</v>
      </c>
      <c r="F1284" s="6">
        <f>Table1[[#This Row],[Belastbaar loon]]-Table1[[#This Row],[Belasting]]</f>
        <v>19028.525300000001</v>
      </c>
      <c r="G1284" s="2">
        <f>(Table1[[#This Row],[Belastbaar loon]]-Table1[[#This Row],[Netto loon]])/Table1[[#This Row],[Belastbaar loon]]</f>
        <v>7.9012375974057344E-2</v>
      </c>
      <c r="H1284" s="14">
        <f t="shared" ca="1" si="14"/>
        <v>1631.6209000000003</v>
      </c>
      <c r="I1284" s="14">
        <f ca="1">IF(ROW()=2, Table1[[#This Row],[Netto loon]], INDIRECT(ADDRESS(ROW()-1,COLUMN(F:F))))</f>
        <v>19019.379099999998</v>
      </c>
      <c r="J1284" s="6">
        <f ca="1">IF(ROW()=2, 0, Table1[[#This Row],[Belastbaar loon]]-INDIRECT(ADDRESS(ROW()-1,COLUMN(A:A))))</f>
        <v>10</v>
      </c>
      <c r="K1284" s="6">
        <f ca="1">Table1[[#This Row],[Netto loon]]-Table1[[#This Row],[Netto vorige schijf]]</f>
        <v>9.1462000000028638</v>
      </c>
      <c r="L1284" s="2">
        <f ca="1">(Table1[[#This Row],[Bruto tov vorige schijf]]-Table1[[#This Row],[Netto tov vorige schijf]])/MAX(Table1[[#This Row],[Bruto tov vorige schijf]],1)</f>
        <v>8.5379999999713616E-2</v>
      </c>
    </row>
    <row r="1285" spans="1:12" x14ac:dyDescent="0.25">
      <c r="A1285" s="14">
        <v>20671</v>
      </c>
      <c r="B1285" s="6">
        <f>LoonHeffing2020(Table1[[#This Row],[Belastbaar loon]])</f>
        <v>7720.6184999999996</v>
      </c>
      <c r="C1285" s="6">
        <f>AlgemeneHeffingsKorting2020(Table1[[#This Row],[Belastbaar loon]])</f>
        <v>2711</v>
      </c>
      <c r="D1285" s="14">
        <f>ArbeidsKorting2020(Table1[[#This Row],[Belastbaar loon]])</f>
        <v>3376.29</v>
      </c>
      <c r="E1285" s="14">
        <f>MAX(Table1[[#This Row],[Loonheffing]]-Table1[[#This Row],[Algemene Heffingskorting]]-Table1[[#This Row],[Arbeidskorting]],0)</f>
        <v>1633.3284999999996</v>
      </c>
      <c r="F1285" s="6">
        <f>Table1[[#This Row],[Belastbaar loon]]-Table1[[#This Row],[Belasting]]</f>
        <v>19037.6715</v>
      </c>
      <c r="G1285" s="2">
        <f>(Table1[[#This Row],[Belastbaar loon]]-Table1[[#This Row],[Netto loon]])/Table1[[#This Row],[Belastbaar loon]]</f>
        <v>7.9015456436553611E-2</v>
      </c>
      <c r="H1285" s="14">
        <f t="shared" ca="1" si="14"/>
        <v>1632.4747000000002</v>
      </c>
      <c r="I1285" s="14">
        <f ca="1">IF(ROW()=2, Table1[[#This Row],[Netto loon]], INDIRECT(ADDRESS(ROW()-1,COLUMN(F:F))))</f>
        <v>19028.525300000001</v>
      </c>
      <c r="J1285" s="6">
        <f ca="1">IF(ROW()=2, 0, Table1[[#This Row],[Belastbaar loon]]-INDIRECT(ADDRESS(ROW()-1,COLUMN(A:A))))</f>
        <v>10</v>
      </c>
      <c r="K1285" s="6">
        <f ca="1">Table1[[#This Row],[Netto loon]]-Table1[[#This Row],[Netto vorige schijf]]</f>
        <v>9.1461999999992258</v>
      </c>
      <c r="L1285" s="2">
        <f ca="1">(Table1[[#This Row],[Bruto tov vorige schijf]]-Table1[[#This Row],[Netto tov vorige schijf]])/MAX(Table1[[#This Row],[Bruto tov vorige schijf]],1)</f>
        <v>8.5380000000077422E-2</v>
      </c>
    </row>
    <row r="1286" spans="1:12" x14ac:dyDescent="0.25">
      <c r="A1286" s="14">
        <v>20681</v>
      </c>
      <c r="B1286" s="6">
        <f>LoonHeffing2020(Table1[[#This Row],[Belastbaar loon]])</f>
        <v>7724.3535000000002</v>
      </c>
      <c r="C1286" s="6">
        <f>AlgemeneHeffingsKorting2020(Table1[[#This Row],[Belastbaar loon]])</f>
        <v>2711</v>
      </c>
      <c r="D1286" s="14">
        <f>ArbeidsKorting2020(Table1[[#This Row],[Belastbaar loon]])</f>
        <v>3379.1711999999998</v>
      </c>
      <c r="E1286" s="14">
        <f>MAX(Table1[[#This Row],[Loonheffing]]-Table1[[#This Row],[Algemene Heffingskorting]]-Table1[[#This Row],[Arbeidskorting]],0)</f>
        <v>1634.1823000000004</v>
      </c>
      <c r="F1286" s="6">
        <f>Table1[[#This Row],[Belastbaar loon]]-Table1[[#This Row],[Belasting]]</f>
        <v>19046.8177</v>
      </c>
      <c r="G1286" s="2">
        <f>(Table1[[#This Row],[Belastbaar loon]]-Table1[[#This Row],[Netto loon]])/Table1[[#This Row],[Belastbaar loon]]</f>
        <v>7.9018533920023226E-2</v>
      </c>
      <c r="H1286" s="14">
        <f t="shared" ca="1" si="14"/>
        <v>1633.3284999999996</v>
      </c>
      <c r="I1286" s="14">
        <f ca="1">IF(ROW()=2, Table1[[#This Row],[Netto loon]], INDIRECT(ADDRESS(ROW()-1,COLUMN(F:F))))</f>
        <v>19037.6715</v>
      </c>
      <c r="J1286" s="6">
        <f ca="1">IF(ROW()=2, 0, Table1[[#This Row],[Belastbaar loon]]-INDIRECT(ADDRESS(ROW()-1,COLUMN(A:A))))</f>
        <v>10</v>
      </c>
      <c r="K1286" s="6">
        <f ca="1">Table1[[#This Row],[Netto loon]]-Table1[[#This Row],[Netto vorige schijf]]</f>
        <v>9.1461999999992258</v>
      </c>
      <c r="L1286" s="2">
        <f ca="1">(Table1[[#This Row],[Bruto tov vorige schijf]]-Table1[[#This Row],[Netto tov vorige schijf]])/MAX(Table1[[#This Row],[Bruto tov vorige schijf]],1)</f>
        <v>8.5380000000077422E-2</v>
      </c>
    </row>
    <row r="1287" spans="1:12" x14ac:dyDescent="0.25">
      <c r="A1287" s="14">
        <v>20691</v>
      </c>
      <c r="B1287" s="6">
        <f>LoonHeffing2020(Table1[[#This Row],[Belastbaar loon]])</f>
        <v>7728.0884999999998</v>
      </c>
      <c r="C1287" s="6">
        <f>AlgemeneHeffingsKorting2020(Table1[[#This Row],[Belastbaar loon]])</f>
        <v>2711</v>
      </c>
      <c r="D1287" s="14">
        <f>ArbeidsKorting2020(Table1[[#This Row],[Belastbaar loon]])</f>
        <v>3382.0524</v>
      </c>
      <c r="E1287" s="14">
        <f>MAX(Table1[[#This Row],[Loonheffing]]-Table1[[#This Row],[Algemene Heffingskorting]]-Table1[[#This Row],[Arbeidskorting]],0)</f>
        <v>1635.0360999999998</v>
      </c>
      <c r="F1287" s="6">
        <f>Table1[[#This Row],[Belastbaar loon]]-Table1[[#This Row],[Belasting]]</f>
        <v>19055.963899999999</v>
      </c>
      <c r="G1287" s="2">
        <f>(Table1[[#This Row],[Belastbaar loon]]-Table1[[#This Row],[Netto loon]])/Table1[[#This Row],[Belastbaar loon]]</f>
        <v>7.9021608428785514E-2</v>
      </c>
      <c r="H1287" s="14">
        <f t="shared" ca="1" si="14"/>
        <v>1634.1823000000004</v>
      </c>
      <c r="I1287" s="14">
        <f ca="1">IF(ROW()=2, Table1[[#This Row],[Netto loon]], INDIRECT(ADDRESS(ROW()-1,COLUMN(F:F))))</f>
        <v>19046.8177</v>
      </c>
      <c r="J1287" s="6">
        <f ca="1">IF(ROW()=2, 0, Table1[[#This Row],[Belastbaar loon]]-INDIRECT(ADDRESS(ROW()-1,COLUMN(A:A))))</f>
        <v>10</v>
      </c>
      <c r="K1287" s="6">
        <f ca="1">Table1[[#This Row],[Netto loon]]-Table1[[#This Row],[Netto vorige schijf]]</f>
        <v>9.1461999999992258</v>
      </c>
      <c r="L1287" s="2">
        <f ca="1">(Table1[[#This Row],[Bruto tov vorige schijf]]-Table1[[#This Row],[Netto tov vorige schijf]])/MAX(Table1[[#This Row],[Bruto tov vorige schijf]],1)</f>
        <v>8.5380000000077422E-2</v>
      </c>
    </row>
    <row r="1288" spans="1:12" x14ac:dyDescent="0.25">
      <c r="A1288" s="14">
        <v>20701</v>
      </c>
      <c r="B1288" s="6">
        <f>LoonHeffing2020(Table1[[#This Row],[Belastbaar loon]])</f>
        <v>7731.8235000000004</v>
      </c>
      <c r="C1288" s="6">
        <f>AlgemeneHeffingsKorting2020(Table1[[#This Row],[Belastbaar loon]])</f>
        <v>2711</v>
      </c>
      <c r="D1288" s="14">
        <f>ArbeidsKorting2020(Table1[[#This Row],[Belastbaar loon]])</f>
        <v>3384.9335999999998</v>
      </c>
      <c r="E1288" s="14">
        <f>MAX(Table1[[#This Row],[Loonheffing]]-Table1[[#This Row],[Algemene Heffingskorting]]-Table1[[#This Row],[Arbeidskorting]],0)</f>
        <v>1635.8899000000006</v>
      </c>
      <c r="F1288" s="6">
        <f>Table1[[#This Row],[Belastbaar loon]]-Table1[[#This Row],[Belasting]]</f>
        <v>19065.110099999998</v>
      </c>
      <c r="G1288" s="2">
        <f>(Table1[[#This Row],[Belastbaar loon]]-Table1[[#This Row],[Netto loon]])/Table1[[#This Row],[Belastbaar loon]]</f>
        <v>7.9024679967151443E-2</v>
      </c>
      <c r="H1288" s="14">
        <f t="shared" ca="1" si="14"/>
        <v>1635.0360999999998</v>
      </c>
      <c r="I1288" s="14">
        <f ca="1">IF(ROW()=2, Table1[[#This Row],[Netto loon]], INDIRECT(ADDRESS(ROW()-1,COLUMN(F:F))))</f>
        <v>19055.963899999999</v>
      </c>
      <c r="J1288" s="6">
        <f ca="1">IF(ROW()=2, 0, Table1[[#This Row],[Belastbaar loon]]-INDIRECT(ADDRESS(ROW()-1,COLUMN(A:A))))</f>
        <v>10</v>
      </c>
      <c r="K1288" s="6">
        <f ca="1">Table1[[#This Row],[Netto loon]]-Table1[[#This Row],[Netto vorige schijf]]</f>
        <v>9.1461999999992258</v>
      </c>
      <c r="L1288" s="2">
        <f ca="1">(Table1[[#This Row],[Bruto tov vorige schijf]]-Table1[[#This Row],[Netto tov vorige schijf]])/MAX(Table1[[#This Row],[Bruto tov vorige schijf]],1)</f>
        <v>8.5380000000077422E-2</v>
      </c>
    </row>
    <row r="1289" spans="1:12" x14ac:dyDescent="0.25">
      <c r="A1289" s="14">
        <v>20711</v>
      </c>
      <c r="B1289" s="6">
        <f>LoonHeffing2020(Table1[[#This Row],[Belastbaar loon]])</f>
        <v>7735.5585000000001</v>
      </c>
      <c r="C1289" s="6">
        <f>AlgemeneHeffingsKorting2020(Table1[[#This Row],[Belastbaar loon]])</f>
        <v>2711</v>
      </c>
      <c r="D1289" s="14">
        <f>ArbeidsKorting2020(Table1[[#This Row],[Belastbaar loon]])</f>
        <v>3387.8147999999997</v>
      </c>
      <c r="E1289" s="14">
        <f>MAX(Table1[[#This Row],[Loonheffing]]-Table1[[#This Row],[Algemene Heffingskorting]]-Table1[[#This Row],[Arbeidskorting]],0)</f>
        <v>1636.7437000000004</v>
      </c>
      <c r="F1289" s="6">
        <f>Table1[[#This Row],[Belastbaar loon]]-Table1[[#This Row],[Belasting]]</f>
        <v>19074.256300000001</v>
      </c>
      <c r="G1289" s="2">
        <f>(Table1[[#This Row],[Belastbaar loon]]-Table1[[#This Row],[Netto loon]])/Table1[[#This Row],[Belastbaar loon]]</f>
        <v>7.9027748539423445E-2</v>
      </c>
      <c r="H1289" s="14">
        <f t="shared" ca="1" si="14"/>
        <v>1635.8899000000006</v>
      </c>
      <c r="I1289" s="14">
        <f ca="1">IF(ROW()=2, Table1[[#This Row],[Netto loon]], INDIRECT(ADDRESS(ROW()-1,COLUMN(F:F))))</f>
        <v>19065.110099999998</v>
      </c>
      <c r="J1289" s="6">
        <f ca="1">IF(ROW()=2, 0, Table1[[#This Row],[Belastbaar loon]]-INDIRECT(ADDRESS(ROW()-1,COLUMN(A:A))))</f>
        <v>10</v>
      </c>
      <c r="K1289" s="6">
        <f ca="1">Table1[[#This Row],[Netto loon]]-Table1[[#This Row],[Netto vorige schijf]]</f>
        <v>9.1462000000028638</v>
      </c>
      <c r="L1289" s="2">
        <f ca="1">(Table1[[#This Row],[Bruto tov vorige schijf]]-Table1[[#This Row],[Netto tov vorige schijf]])/MAX(Table1[[#This Row],[Bruto tov vorige schijf]],1)</f>
        <v>8.5379999999713616E-2</v>
      </c>
    </row>
    <row r="1290" spans="1:12" x14ac:dyDescent="0.25">
      <c r="A1290" s="14">
        <v>20721</v>
      </c>
      <c r="B1290" s="6">
        <f>LoonHeffing2020(Table1[[#This Row],[Belastbaar loon]])</f>
        <v>7739.2934999999998</v>
      </c>
      <c r="C1290" s="6">
        <f>AlgemeneHeffingsKorting2020(Table1[[#This Row],[Belastbaar loon]])</f>
        <v>2710.4328</v>
      </c>
      <c r="D1290" s="14">
        <f>ArbeidsKorting2020(Table1[[#This Row],[Belastbaar loon]])</f>
        <v>3390.6959999999999</v>
      </c>
      <c r="E1290" s="14">
        <f>MAX(Table1[[#This Row],[Loonheffing]]-Table1[[#This Row],[Algemene Heffingskorting]]-Table1[[#This Row],[Arbeidskorting]],0)</f>
        <v>1638.1646999999994</v>
      </c>
      <c r="F1290" s="6">
        <f>Table1[[#This Row],[Belastbaar loon]]-Table1[[#This Row],[Belasting]]</f>
        <v>19082.835299999999</v>
      </c>
      <c r="G1290" s="2">
        <f>(Table1[[#This Row],[Belastbaar loon]]-Table1[[#This Row],[Netto loon]])/Table1[[#This Row],[Belastbaar loon]]</f>
        <v>7.9058187346170608E-2</v>
      </c>
      <c r="H1290" s="14">
        <f t="shared" ca="1" si="14"/>
        <v>1636.7437000000004</v>
      </c>
      <c r="I1290" s="14">
        <f ca="1">IF(ROW()=2, Table1[[#This Row],[Netto loon]], INDIRECT(ADDRESS(ROW()-1,COLUMN(F:F))))</f>
        <v>19074.256300000001</v>
      </c>
      <c r="J1290" s="6">
        <f ca="1">IF(ROW()=2, 0, Table1[[#This Row],[Belastbaar loon]]-INDIRECT(ADDRESS(ROW()-1,COLUMN(A:A))))</f>
        <v>10</v>
      </c>
      <c r="K1290" s="6">
        <f ca="1">Table1[[#This Row],[Netto loon]]-Table1[[#This Row],[Netto vorige schijf]]</f>
        <v>8.5789999999979045</v>
      </c>
      <c r="L1290" s="2">
        <f ca="1">(Table1[[#This Row],[Bruto tov vorige schijf]]-Table1[[#This Row],[Netto tov vorige schijf]])/MAX(Table1[[#This Row],[Bruto tov vorige schijf]],1)</f>
        <v>0.14210000000020956</v>
      </c>
    </row>
    <row r="1291" spans="1:12" x14ac:dyDescent="0.25">
      <c r="A1291" s="14">
        <v>20731</v>
      </c>
      <c r="B1291" s="6">
        <f>LoonHeffing2020(Table1[[#This Row],[Belastbaar loon]])</f>
        <v>7743.0285000000003</v>
      </c>
      <c r="C1291" s="6">
        <f>AlgemeneHeffingsKorting2020(Table1[[#This Row],[Belastbaar loon]])</f>
        <v>2709.8656000000001</v>
      </c>
      <c r="D1291" s="14">
        <f>ArbeidsKorting2020(Table1[[#This Row],[Belastbaar loon]])</f>
        <v>3393.5771999999997</v>
      </c>
      <c r="E1291" s="14">
        <f>MAX(Table1[[#This Row],[Loonheffing]]-Table1[[#This Row],[Algemene Heffingskorting]]-Table1[[#This Row],[Arbeidskorting]],0)</f>
        <v>1639.5857000000005</v>
      </c>
      <c r="F1291" s="6">
        <f>Table1[[#This Row],[Belastbaar loon]]-Table1[[#This Row],[Belasting]]</f>
        <v>19091.4143</v>
      </c>
      <c r="G1291" s="2">
        <f>(Table1[[#This Row],[Belastbaar loon]]-Table1[[#This Row],[Netto loon]])/Table1[[#This Row],[Belastbaar loon]]</f>
        <v>7.9088596787419793E-2</v>
      </c>
      <c r="H1291" s="14">
        <f t="shared" ca="1" si="14"/>
        <v>1638.1646999999994</v>
      </c>
      <c r="I1291" s="14">
        <f ca="1">IF(ROW()=2, Table1[[#This Row],[Netto loon]], INDIRECT(ADDRESS(ROW()-1,COLUMN(F:F))))</f>
        <v>19082.835299999999</v>
      </c>
      <c r="J1291" s="6">
        <f ca="1">IF(ROW()=2, 0, Table1[[#This Row],[Belastbaar loon]]-INDIRECT(ADDRESS(ROW()-1,COLUMN(A:A))))</f>
        <v>10</v>
      </c>
      <c r="K1291" s="6">
        <f ca="1">Table1[[#This Row],[Netto loon]]-Table1[[#This Row],[Netto vorige schijf]]</f>
        <v>8.5790000000015425</v>
      </c>
      <c r="L1291" s="2">
        <f ca="1">(Table1[[#This Row],[Bruto tov vorige schijf]]-Table1[[#This Row],[Netto tov vorige schijf]])/MAX(Table1[[#This Row],[Bruto tov vorige schijf]],1)</f>
        <v>0.14209999999984574</v>
      </c>
    </row>
    <row r="1292" spans="1:12" x14ac:dyDescent="0.25">
      <c r="A1292" s="14">
        <v>20741</v>
      </c>
      <c r="B1292" s="6">
        <f>LoonHeffing2020(Table1[[#This Row],[Belastbaar loon]])</f>
        <v>7746.7635</v>
      </c>
      <c r="C1292" s="6">
        <f>AlgemeneHeffingsKorting2020(Table1[[#This Row],[Belastbaar loon]])</f>
        <v>2709.2984000000001</v>
      </c>
      <c r="D1292" s="14">
        <f>ArbeidsKorting2020(Table1[[#This Row],[Belastbaar loon]])</f>
        <v>3396.4584</v>
      </c>
      <c r="E1292" s="14">
        <f>MAX(Table1[[#This Row],[Loonheffing]]-Table1[[#This Row],[Algemene Heffingskorting]]-Table1[[#This Row],[Arbeidskorting]],0)</f>
        <v>1641.0066999999995</v>
      </c>
      <c r="F1292" s="6">
        <f>Table1[[#This Row],[Belastbaar loon]]-Table1[[#This Row],[Belasting]]</f>
        <v>19099.993300000002</v>
      </c>
      <c r="G1292" s="2">
        <f>(Table1[[#This Row],[Belastbaar loon]]-Table1[[#This Row],[Netto loon]])/Table1[[#This Row],[Belastbaar loon]]</f>
        <v>7.9118976905645733E-2</v>
      </c>
      <c r="H1292" s="14">
        <f t="shared" ca="1" si="14"/>
        <v>1639.5857000000005</v>
      </c>
      <c r="I1292" s="14">
        <f ca="1">IF(ROW()=2, Table1[[#This Row],[Netto loon]], INDIRECT(ADDRESS(ROW()-1,COLUMN(F:F))))</f>
        <v>19091.4143</v>
      </c>
      <c r="J1292" s="6">
        <f ca="1">IF(ROW()=2, 0, Table1[[#This Row],[Belastbaar loon]]-INDIRECT(ADDRESS(ROW()-1,COLUMN(A:A))))</f>
        <v>10</v>
      </c>
      <c r="K1292" s="6">
        <f ca="1">Table1[[#This Row],[Netto loon]]-Table1[[#This Row],[Netto vorige schijf]]</f>
        <v>8.5790000000015425</v>
      </c>
      <c r="L1292" s="2">
        <f ca="1">(Table1[[#This Row],[Bruto tov vorige schijf]]-Table1[[#This Row],[Netto tov vorige schijf]])/MAX(Table1[[#This Row],[Bruto tov vorige schijf]],1)</f>
        <v>0.14209999999984574</v>
      </c>
    </row>
    <row r="1293" spans="1:12" x14ac:dyDescent="0.25">
      <c r="A1293" s="14">
        <v>20751</v>
      </c>
      <c r="B1293" s="6">
        <f>LoonHeffing2020(Table1[[#This Row],[Belastbaar loon]])</f>
        <v>7750.4984999999997</v>
      </c>
      <c r="C1293" s="6">
        <f>AlgemeneHeffingsKorting2020(Table1[[#This Row],[Belastbaar loon]])</f>
        <v>2708.7312000000002</v>
      </c>
      <c r="D1293" s="14">
        <f>ArbeidsKorting2020(Table1[[#This Row],[Belastbaar loon]])</f>
        <v>3399.3395999999998</v>
      </c>
      <c r="E1293" s="14">
        <f>MAX(Table1[[#This Row],[Loonheffing]]-Table1[[#This Row],[Algemene Heffingskorting]]-Table1[[#This Row],[Arbeidskorting]],0)</f>
        <v>1642.4276999999997</v>
      </c>
      <c r="F1293" s="6">
        <f>Table1[[#This Row],[Belastbaar loon]]-Table1[[#This Row],[Belasting]]</f>
        <v>19108.5723</v>
      </c>
      <c r="G1293" s="2">
        <f>(Table1[[#This Row],[Belastbaar loon]]-Table1[[#This Row],[Netto loon]])/Table1[[#This Row],[Belastbaar loon]]</f>
        <v>7.9149327743241293E-2</v>
      </c>
      <c r="H1293" s="14">
        <f t="shared" ca="1" si="14"/>
        <v>1641.0066999999995</v>
      </c>
      <c r="I1293" s="14">
        <f ca="1">IF(ROW()=2, Table1[[#This Row],[Netto loon]], INDIRECT(ADDRESS(ROW()-1,COLUMN(F:F))))</f>
        <v>19099.993300000002</v>
      </c>
      <c r="J1293" s="6">
        <f ca="1">IF(ROW()=2, 0, Table1[[#This Row],[Belastbaar loon]]-INDIRECT(ADDRESS(ROW()-1,COLUMN(A:A))))</f>
        <v>10</v>
      </c>
      <c r="K1293" s="6">
        <f ca="1">Table1[[#This Row],[Netto loon]]-Table1[[#This Row],[Netto vorige schijf]]</f>
        <v>8.5789999999979045</v>
      </c>
      <c r="L1293" s="2">
        <f ca="1">(Table1[[#This Row],[Bruto tov vorige schijf]]-Table1[[#This Row],[Netto tov vorige schijf]])/MAX(Table1[[#This Row],[Bruto tov vorige schijf]],1)</f>
        <v>0.14210000000020956</v>
      </c>
    </row>
    <row r="1294" spans="1:12" x14ac:dyDescent="0.25">
      <c r="A1294" s="14">
        <v>20761</v>
      </c>
      <c r="B1294" s="6">
        <f>LoonHeffing2020(Table1[[#This Row],[Belastbaar loon]])</f>
        <v>7754.2335000000003</v>
      </c>
      <c r="C1294" s="6">
        <f>AlgemeneHeffingsKorting2020(Table1[[#This Row],[Belastbaar loon]])</f>
        <v>2708.1640000000002</v>
      </c>
      <c r="D1294" s="14">
        <f>ArbeidsKorting2020(Table1[[#This Row],[Belastbaar loon]])</f>
        <v>3402.2208000000001</v>
      </c>
      <c r="E1294" s="14">
        <f>MAX(Table1[[#This Row],[Loonheffing]]-Table1[[#This Row],[Algemene Heffingskorting]]-Table1[[#This Row],[Arbeidskorting]],0)</f>
        <v>1643.8486999999996</v>
      </c>
      <c r="F1294" s="6">
        <f>Table1[[#This Row],[Belastbaar loon]]-Table1[[#This Row],[Belasting]]</f>
        <v>19117.151300000001</v>
      </c>
      <c r="G1294" s="2">
        <f>(Table1[[#This Row],[Belastbaar loon]]-Table1[[#This Row],[Netto loon]])/Table1[[#This Row],[Belastbaar loon]]</f>
        <v>7.9179649342517158E-2</v>
      </c>
      <c r="H1294" s="14">
        <f t="shared" ca="1" si="14"/>
        <v>1642.4276999999997</v>
      </c>
      <c r="I1294" s="14">
        <f ca="1">IF(ROW()=2, Table1[[#This Row],[Netto loon]], INDIRECT(ADDRESS(ROW()-1,COLUMN(F:F))))</f>
        <v>19108.5723</v>
      </c>
      <c r="J1294" s="6">
        <f ca="1">IF(ROW()=2, 0, Table1[[#This Row],[Belastbaar loon]]-INDIRECT(ADDRESS(ROW()-1,COLUMN(A:A))))</f>
        <v>10</v>
      </c>
      <c r="K1294" s="6">
        <f ca="1">Table1[[#This Row],[Netto loon]]-Table1[[#This Row],[Netto vorige schijf]]</f>
        <v>8.5790000000015425</v>
      </c>
      <c r="L1294" s="2">
        <f ca="1">(Table1[[#This Row],[Bruto tov vorige schijf]]-Table1[[#This Row],[Netto tov vorige schijf]])/MAX(Table1[[#This Row],[Bruto tov vorige schijf]],1)</f>
        <v>0.14209999999984574</v>
      </c>
    </row>
    <row r="1295" spans="1:12" x14ac:dyDescent="0.25">
      <c r="A1295" s="14">
        <v>20771</v>
      </c>
      <c r="B1295" s="6">
        <f>LoonHeffing2020(Table1[[#This Row],[Belastbaar loon]])</f>
        <v>7757.9684999999999</v>
      </c>
      <c r="C1295" s="6">
        <f>AlgemeneHeffingsKorting2020(Table1[[#This Row],[Belastbaar loon]])</f>
        <v>2707.5967999999998</v>
      </c>
      <c r="D1295" s="14">
        <f>ArbeidsKorting2020(Table1[[#This Row],[Belastbaar loon]])</f>
        <v>3405.1019999999999</v>
      </c>
      <c r="E1295" s="14">
        <f>MAX(Table1[[#This Row],[Loonheffing]]-Table1[[#This Row],[Algemene Heffingskorting]]-Table1[[#This Row],[Arbeidskorting]],0)</f>
        <v>1645.2696999999998</v>
      </c>
      <c r="F1295" s="6">
        <f>Table1[[#This Row],[Belastbaar loon]]-Table1[[#This Row],[Belasting]]</f>
        <v>19125.730299999999</v>
      </c>
      <c r="G1295" s="2">
        <f>(Table1[[#This Row],[Belastbaar loon]]-Table1[[#This Row],[Netto loon]])/Table1[[#This Row],[Belastbaar loon]]</f>
        <v>7.9209941745703186E-2</v>
      </c>
      <c r="H1295" s="14">
        <f t="shared" ca="1" si="14"/>
        <v>1643.8486999999996</v>
      </c>
      <c r="I1295" s="14">
        <f ca="1">IF(ROW()=2, Table1[[#This Row],[Netto loon]], INDIRECT(ADDRESS(ROW()-1,COLUMN(F:F))))</f>
        <v>19117.151300000001</v>
      </c>
      <c r="J1295" s="6">
        <f ca="1">IF(ROW()=2, 0, Table1[[#This Row],[Belastbaar loon]]-INDIRECT(ADDRESS(ROW()-1,COLUMN(A:A))))</f>
        <v>10</v>
      </c>
      <c r="K1295" s="6">
        <f ca="1">Table1[[#This Row],[Netto loon]]-Table1[[#This Row],[Netto vorige schijf]]</f>
        <v>8.5789999999979045</v>
      </c>
      <c r="L1295" s="2">
        <f ca="1">(Table1[[#This Row],[Bruto tov vorige schijf]]-Table1[[#This Row],[Netto tov vorige schijf]])/MAX(Table1[[#This Row],[Bruto tov vorige schijf]],1)</f>
        <v>0.14210000000020956</v>
      </c>
    </row>
    <row r="1296" spans="1:12" x14ac:dyDescent="0.25">
      <c r="A1296" s="14">
        <v>20781</v>
      </c>
      <c r="B1296" s="6">
        <f>LoonHeffing2020(Table1[[#This Row],[Belastbaar loon]])</f>
        <v>7761.7034999999996</v>
      </c>
      <c r="C1296" s="6">
        <f>AlgemeneHeffingsKorting2020(Table1[[#This Row],[Belastbaar loon]])</f>
        <v>2707.0295999999998</v>
      </c>
      <c r="D1296" s="14">
        <f>ArbeidsKorting2020(Table1[[#This Row],[Belastbaar loon]])</f>
        <v>3407.9831999999997</v>
      </c>
      <c r="E1296" s="14">
        <f>MAX(Table1[[#This Row],[Loonheffing]]-Table1[[#This Row],[Algemene Heffingskorting]]-Table1[[#This Row],[Arbeidskorting]],0)</f>
        <v>1646.6907000000001</v>
      </c>
      <c r="F1296" s="6">
        <f>Table1[[#This Row],[Belastbaar loon]]-Table1[[#This Row],[Belasting]]</f>
        <v>19134.309300000001</v>
      </c>
      <c r="G1296" s="2">
        <f>(Table1[[#This Row],[Belastbaar loon]]-Table1[[#This Row],[Netto loon]])/Table1[[#This Row],[Belastbaar loon]]</f>
        <v>7.9240204994947272E-2</v>
      </c>
      <c r="H1296" s="14">
        <f t="shared" ca="1" si="14"/>
        <v>1645.2696999999998</v>
      </c>
      <c r="I1296" s="14">
        <f ca="1">IF(ROW()=2, Table1[[#This Row],[Netto loon]], INDIRECT(ADDRESS(ROW()-1,COLUMN(F:F))))</f>
        <v>19125.730299999999</v>
      </c>
      <c r="J1296" s="6">
        <f ca="1">IF(ROW()=2, 0, Table1[[#This Row],[Belastbaar loon]]-INDIRECT(ADDRESS(ROW()-1,COLUMN(A:A))))</f>
        <v>10</v>
      </c>
      <c r="K1296" s="6">
        <f ca="1">Table1[[#This Row],[Netto loon]]-Table1[[#This Row],[Netto vorige schijf]]</f>
        <v>8.5790000000015425</v>
      </c>
      <c r="L1296" s="2">
        <f ca="1">(Table1[[#This Row],[Bruto tov vorige schijf]]-Table1[[#This Row],[Netto tov vorige schijf]])/MAX(Table1[[#This Row],[Bruto tov vorige schijf]],1)</f>
        <v>0.14209999999984574</v>
      </c>
    </row>
    <row r="1297" spans="1:12" x14ac:dyDescent="0.25">
      <c r="A1297" s="14">
        <v>20791</v>
      </c>
      <c r="B1297" s="6">
        <f>LoonHeffing2020(Table1[[#This Row],[Belastbaar loon]])</f>
        <v>7765.4385000000002</v>
      </c>
      <c r="C1297" s="6">
        <f>AlgemeneHeffingsKorting2020(Table1[[#This Row],[Belastbaar loon]])</f>
        <v>2706.4623999999999</v>
      </c>
      <c r="D1297" s="14">
        <f>ArbeidsKorting2020(Table1[[#This Row],[Belastbaar loon]])</f>
        <v>3410.8643999999999</v>
      </c>
      <c r="E1297" s="14">
        <f>MAX(Table1[[#This Row],[Loonheffing]]-Table1[[#This Row],[Algemene Heffingskorting]]-Table1[[#This Row],[Arbeidskorting]],0)</f>
        <v>1648.1116999999999</v>
      </c>
      <c r="F1297" s="6">
        <f>Table1[[#This Row],[Belastbaar loon]]-Table1[[#This Row],[Belasting]]</f>
        <v>19142.888299999999</v>
      </c>
      <c r="G1297" s="2">
        <f>(Table1[[#This Row],[Belastbaar loon]]-Table1[[#This Row],[Netto loon]])/Table1[[#This Row],[Belastbaar loon]]</f>
        <v>7.9270439132316933E-2</v>
      </c>
      <c r="H1297" s="14">
        <f t="shared" ca="1" si="14"/>
        <v>1646.6907000000001</v>
      </c>
      <c r="I1297" s="14">
        <f ca="1">IF(ROW()=2, Table1[[#This Row],[Netto loon]], INDIRECT(ADDRESS(ROW()-1,COLUMN(F:F))))</f>
        <v>19134.309300000001</v>
      </c>
      <c r="J1297" s="6">
        <f ca="1">IF(ROW()=2, 0, Table1[[#This Row],[Belastbaar loon]]-INDIRECT(ADDRESS(ROW()-1,COLUMN(A:A))))</f>
        <v>10</v>
      </c>
      <c r="K1297" s="6">
        <f ca="1">Table1[[#This Row],[Netto loon]]-Table1[[#This Row],[Netto vorige schijf]]</f>
        <v>8.5789999999979045</v>
      </c>
      <c r="L1297" s="2">
        <f ca="1">(Table1[[#This Row],[Bruto tov vorige schijf]]-Table1[[#This Row],[Netto tov vorige schijf]])/MAX(Table1[[#This Row],[Bruto tov vorige schijf]],1)</f>
        <v>0.14210000000020956</v>
      </c>
    </row>
    <row r="1298" spans="1:12" x14ac:dyDescent="0.25">
      <c r="A1298" s="14">
        <v>20801</v>
      </c>
      <c r="B1298" s="6">
        <f>LoonHeffing2020(Table1[[#This Row],[Belastbaar loon]])</f>
        <v>7769.1734999999999</v>
      </c>
      <c r="C1298" s="6">
        <f>AlgemeneHeffingsKorting2020(Table1[[#This Row],[Belastbaar loon]])</f>
        <v>2705.8951999999999</v>
      </c>
      <c r="D1298" s="14">
        <f>ArbeidsKorting2020(Table1[[#This Row],[Belastbaar loon]])</f>
        <v>3413.7455999999997</v>
      </c>
      <c r="E1298" s="14">
        <f>MAX(Table1[[#This Row],[Loonheffing]]-Table1[[#This Row],[Algemene Heffingskorting]]-Table1[[#This Row],[Arbeidskorting]],0)</f>
        <v>1649.5327000000002</v>
      </c>
      <c r="F1298" s="6">
        <f>Table1[[#This Row],[Belastbaar loon]]-Table1[[#This Row],[Belasting]]</f>
        <v>19151.4673</v>
      </c>
      <c r="G1298" s="2">
        <f>(Table1[[#This Row],[Belastbaar loon]]-Table1[[#This Row],[Netto loon]])/Table1[[#This Row],[Belastbaar loon]]</f>
        <v>7.930064419979807E-2</v>
      </c>
      <c r="H1298" s="14">
        <f t="shared" ca="1" si="14"/>
        <v>1648.1116999999999</v>
      </c>
      <c r="I1298" s="14">
        <f ca="1">IF(ROW()=2, Table1[[#This Row],[Netto loon]], INDIRECT(ADDRESS(ROW()-1,COLUMN(F:F))))</f>
        <v>19142.888299999999</v>
      </c>
      <c r="J1298" s="6">
        <f ca="1">IF(ROW()=2, 0, Table1[[#This Row],[Belastbaar loon]]-INDIRECT(ADDRESS(ROW()-1,COLUMN(A:A))))</f>
        <v>10</v>
      </c>
      <c r="K1298" s="6">
        <f ca="1">Table1[[#This Row],[Netto loon]]-Table1[[#This Row],[Netto vorige schijf]]</f>
        <v>8.5790000000015425</v>
      </c>
      <c r="L1298" s="2">
        <f ca="1">(Table1[[#This Row],[Bruto tov vorige schijf]]-Table1[[#This Row],[Netto tov vorige schijf]])/MAX(Table1[[#This Row],[Bruto tov vorige schijf]],1)</f>
        <v>0.14209999999984574</v>
      </c>
    </row>
    <row r="1299" spans="1:12" x14ac:dyDescent="0.25">
      <c r="A1299" s="14">
        <v>20811</v>
      </c>
      <c r="B1299" s="6">
        <f>LoonHeffing2020(Table1[[#This Row],[Belastbaar loon]])</f>
        <v>7772.9084999999995</v>
      </c>
      <c r="C1299" s="6">
        <f>AlgemeneHeffingsKorting2020(Table1[[#This Row],[Belastbaar loon]])</f>
        <v>2705.328</v>
      </c>
      <c r="D1299" s="14">
        <f>ArbeidsKorting2020(Table1[[#This Row],[Belastbaar loon]])</f>
        <v>3416.6268</v>
      </c>
      <c r="E1299" s="14">
        <f>MAX(Table1[[#This Row],[Loonheffing]]-Table1[[#This Row],[Algemene Heffingskorting]]-Table1[[#This Row],[Arbeidskorting]],0)</f>
        <v>1650.9537</v>
      </c>
      <c r="F1299" s="6">
        <f>Table1[[#This Row],[Belastbaar loon]]-Table1[[#This Row],[Belasting]]</f>
        <v>19160.046300000002</v>
      </c>
      <c r="G1299" s="2">
        <f>(Table1[[#This Row],[Belastbaar loon]]-Table1[[#This Row],[Netto loon]])/Table1[[#This Row],[Belastbaar loon]]</f>
        <v>7.933082023929644E-2</v>
      </c>
      <c r="H1299" s="14">
        <f t="shared" ca="1" si="14"/>
        <v>1649.5327000000002</v>
      </c>
      <c r="I1299" s="14">
        <f ca="1">IF(ROW()=2, Table1[[#This Row],[Netto loon]], INDIRECT(ADDRESS(ROW()-1,COLUMN(F:F))))</f>
        <v>19151.4673</v>
      </c>
      <c r="J1299" s="6">
        <f ca="1">IF(ROW()=2, 0, Table1[[#This Row],[Belastbaar loon]]-INDIRECT(ADDRESS(ROW()-1,COLUMN(A:A))))</f>
        <v>10</v>
      </c>
      <c r="K1299" s="6">
        <f ca="1">Table1[[#This Row],[Netto loon]]-Table1[[#This Row],[Netto vorige schijf]]</f>
        <v>8.5790000000015425</v>
      </c>
      <c r="L1299" s="2">
        <f ca="1">(Table1[[#This Row],[Bruto tov vorige schijf]]-Table1[[#This Row],[Netto tov vorige schijf]])/MAX(Table1[[#This Row],[Bruto tov vorige schijf]],1)</f>
        <v>0.14209999999984574</v>
      </c>
    </row>
    <row r="1300" spans="1:12" x14ac:dyDescent="0.25">
      <c r="A1300" s="14">
        <v>20821</v>
      </c>
      <c r="B1300" s="6">
        <f>LoonHeffing2020(Table1[[#This Row],[Belastbaar loon]])</f>
        <v>7776.6435000000001</v>
      </c>
      <c r="C1300" s="6">
        <f>AlgemeneHeffingsKorting2020(Table1[[#This Row],[Belastbaar loon]])</f>
        <v>2704.7608</v>
      </c>
      <c r="D1300" s="14">
        <f>ArbeidsKorting2020(Table1[[#This Row],[Belastbaar loon]])</f>
        <v>3419.5079999999998</v>
      </c>
      <c r="E1300" s="14">
        <f>MAX(Table1[[#This Row],[Loonheffing]]-Table1[[#This Row],[Algemene Heffingskorting]]-Table1[[#This Row],[Arbeidskorting]],0)</f>
        <v>1652.3747000000003</v>
      </c>
      <c r="F1300" s="6">
        <f>Table1[[#This Row],[Belastbaar loon]]-Table1[[#This Row],[Belasting]]</f>
        <v>19168.6253</v>
      </c>
      <c r="G1300" s="2">
        <f>(Table1[[#This Row],[Belastbaar loon]]-Table1[[#This Row],[Netto loon]])/Table1[[#This Row],[Belastbaar loon]]</f>
        <v>7.9360967292637252E-2</v>
      </c>
      <c r="H1300" s="14">
        <f t="shared" ca="1" si="14"/>
        <v>1650.9537</v>
      </c>
      <c r="I1300" s="14">
        <f ca="1">IF(ROW()=2, Table1[[#This Row],[Netto loon]], INDIRECT(ADDRESS(ROW()-1,COLUMN(F:F))))</f>
        <v>19160.046300000002</v>
      </c>
      <c r="J1300" s="6">
        <f ca="1">IF(ROW()=2, 0, Table1[[#This Row],[Belastbaar loon]]-INDIRECT(ADDRESS(ROW()-1,COLUMN(A:A))))</f>
        <v>10</v>
      </c>
      <c r="K1300" s="6">
        <f ca="1">Table1[[#This Row],[Netto loon]]-Table1[[#This Row],[Netto vorige schijf]]</f>
        <v>8.5789999999979045</v>
      </c>
      <c r="L1300" s="2">
        <f ca="1">(Table1[[#This Row],[Bruto tov vorige schijf]]-Table1[[#This Row],[Netto tov vorige schijf]])/MAX(Table1[[#This Row],[Bruto tov vorige schijf]],1)</f>
        <v>0.14210000000020956</v>
      </c>
    </row>
    <row r="1301" spans="1:12" x14ac:dyDescent="0.25">
      <c r="A1301" s="14">
        <v>20831</v>
      </c>
      <c r="B1301" s="6">
        <f>LoonHeffing2020(Table1[[#This Row],[Belastbaar loon]])</f>
        <v>7780.3784999999998</v>
      </c>
      <c r="C1301" s="6">
        <f>AlgemeneHeffingsKorting2020(Table1[[#This Row],[Belastbaar loon]])</f>
        <v>2704.1936000000001</v>
      </c>
      <c r="D1301" s="14">
        <f>ArbeidsKorting2020(Table1[[#This Row],[Belastbaar loon]])</f>
        <v>3422.3892000000001</v>
      </c>
      <c r="E1301" s="14">
        <f>MAX(Table1[[#This Row],[Loonheffing]]-Table1[[#This Row],[Algemene Heffingskorting]]-Table1[[#This Row],[Arbeidskorting]],0)</f>
        <v>1653.7957000000001</v>
      </c>
      <c r="F1301" s="6">
        <f>Table1[[#This Row],[Belastbaar loon]]-Table1[[#This Row],[Belasting]]</f>
        <v>19177.204300000001</v>
      </c>
      <c r="G1301" s="2">
        <f>(Table1[[#This Row],[Belastbaar loon]]-Table1[[#This Row],[Netto loon]])/Table1[[#This Row],[Belastbaar loon]]</f>
        <v>7.939108540156492E-2</v>
      </c>
      <c r="H1301" s="14">
        <f t="shared" ca="1" si="14"/>
        <v>1652.3747000000003</v>
      </c>
      <c r="I1301" s="14">
        <f ca="1">IF(ROW()=2, Table1[[#This Row],[Netto loon]], INDIRECT(ADDRESS(ROW()-1,COLUMN(F:F))))</f>
        <v>19168.6253</v>
      </c>
      <c r="J1301" s="6">
        <f ca="1">IF(ROW()=2, 0, Table1[[#This Row],[Belastbaar loon]]-INDIRECT(ADDRESS(ROW()-1,COLUMN(A:A))))</f>
        <v>10</v>
      </c>
      <c r="K1301" s="6">
        <f ca="1">Table1[[#This Row],[Netto loon]]-Table1[[#This Row],[Netto vorige schijf]]</f>
        <v>8.5790000000015425</v>
      </c>
      <c r="L1301" s="2">
        <f ca="1">(Table1[[#This Row],[Bruto tov vorige schijf]]-Table1[[#This Row],[Netto tov vorige schijf]])/MAX(Table1[[#This Row],[Bruto tov vorige schijf]],1)</f>
        <v>0.14209999999984574</v>
      </c>
    </row>
    <row r="1302" spans="1:12" x14ac:dyDescent="0.25">
      <c r="A1302" s="14">
        <v>20841</v>
      </c>
      <c r="B1302" s="6">
        <f>LoonHeffing2020(Table1[[#This Row],[Belastbaar loon]])</f>
        <v>7784.1135000000004</v>
      </c>
      <c r="C1302" s="6">
        <f>AlgemeneHeffingsKorting2020(Table1[[#This Row],[Belastbaar loon]])</f>
        <v>2703.6264000000001</v>
      </c>
      <c r="D1302" s="14">
        <f>ArbeidsKorting2020(Table1[[#This Row],[Belastbaar loon]])</f>
        <v>3425.2703999999999</v>
      </c>
      <c r="E1302" s="14">
        <f>MAX(Table1[[#This Row],[Loonheffing]]-Table1[[#This Row],[Algemene Heffingskorting]]-Table1[[#This Row],[Arbeidskorting]],0)</f>
        <v>1655.2167000000004</v>
      </c>
      <c r="F1302" s="6">
        <f>Table1[[#This Row],[Belastbaar loon]]-Table1[[#This Row],[Belasting]]</f>
        <v>19185.783299999999</v>
      </c>
      <c r="G1302" s="2">
        <f>(Table1[[#This Row],[Belastbaar loon]]-Table1[[#This Row],[Netto loon]])/Table1[[#This Row],[Belastbaar loon]]</f>
        <v>7.9421174607744394E-2</v>
      </c>
      <c r="H1302" s="14">
        <f t="shared" ca="1" si="14"/>
        <v>1653.7957000000001</v>
      </c>
      <c r="I1302" s="14">
        <f ca="1">IF(ROW()=2, Table1[[#This Row],[Netto loon]], INDIRECT(ADDRESS(ROW()-1,COLUMN(F:F))))</f>
        <v>19177.204300000001</v>
      </c>
      <c r="J1302" s="6">
        <f ca="1">IF(ROW()=2, 0, Table1[[#This Row],[Belastbaar loon]]-INDIRECT(ADDRESS(ROW()-1,COLUMN(A:A))))</f>
        <v>10</v>
      </c>
      <c r="K1302" s="6">
        <f ca="1">Table1[[#This Row],[Netto loon]]-Table1[[#This Row],[Netto vorige schijf]]</f>
        <v>8.5789999999979045</v>
      </c>
      <c r="L1302" s="2">
        <f ca="1">(Table1[[#This Row],[Bruto tov vorige schijf]]-Table1[[#This Row],[Netto tov vorige schijf]])/MAX(Table1[[#This Row],[Bruto tov vorige schijf]],1)</f>
        <v>0.14210000000020956</v>
      </c>
    </row>
    <row r="1303" spans="1:12" x14ac:dyDescent="0.25">
      <c r="A1303" s="14">
        <v>20851</v>
      </c>
      <c r="B1303" s="6">
        <f>LoonHeffing2020(Table1[[#This Row],[Belastbaar loon]])</f>
        <v>7787.8485000000001</v>
      </c>
      <c r="C1303" s="6">
        <f>AlgemeneHeffingsKorting2020(Table1[[#This Row],[Belastbaar loon]])</f>
        <v>2703.0592000000001</v>
      </c>
      <c r="D1303" s="14">
        <f>ArbeidsKorting2020(Table1[[#This Row],[Belastbaar loon]])</f>
        <v>3428.1515999999997</v>
      </c>
      <c r="E1303" s="14">
        <f>MAX(Table1[[#This Row],[Loonheffing]]-Table1[[#This Row],[Algemene Heffingskorting]]-Table1[[#This Row],[Arbeidskorting]],0)</f>
        <v>1656.6377000000007</v>
      </c>
      <c r="F1303" s="6">
        <f>Table1[[#This Row],[Belastbaar loon]]-Table1[[#This Row],[Belasting]]</f>
        <v>19194.362300000001</v>
      </c>
      <c r="G1303" s="2">
        <f>(Table1[[#This Row],[Belastbaar loon]]-Table1[[#This Row],[Netto loon]])/Table1[[#This Row],[Belastbaar loon]]</f>
        <v>7.9451234952760033E-2</v>
      </c>
      <c r="H1303" s="14">
        <f t="shared" ca="1" si="14"/>
        <v>1655.2167000000004</v>
      </c>
      <c r="I1303" s="14">
        <f ca="1">IF(ROW()=2, Table1[[#This Row],[Netto loon]], INDIRECT(ADDRESS(ROW()-1,COLUMN(F:F))))</f>
        <v>19185.783299999999</v>
      </c>
      <c r="J1303" s="6">
        <f ca="1">IF(ROW()=2, 0, Table1[[#This Row],[Belastbaar loon]]-INDIRECT(ADDRESS(ROW()-1,COLUMN(A:A))))</f>
        <v>10</v>
      </c>
      <c r="K1303" s="6">
        <f ca="1">Table1[[#This Row],[Netto loon]]-Table1[[#This Row],[Netto vorige schijf]]</f>
        <v>8.5790000000015425</v>
      </c>
      <c r="L1303" s="2">
        <f ca="1">(Table1[[#This Row],[Bruto tov vorige schijf]]-Table1[[#This Row],[Netto tov vorige schijf]])/MAX(Table1[[#This Row],[Bruto tov vorige schijf]],1)</f>
        <v>0.14209999999984574</v>
      </c>
    </row>
    <row r="1304" spans="1:12" x14ac:dyDescent="0.25">
      <c r="A1304" s="14">
        <v>20861</v>
      </c>
      <c r="B1304" s="6">
        <f>LoonHeffing2020(Table1[[#This Row],[Belastbaar loon]])</f>
        <v>7791.5834999999997</v>
      </c>
      <c r="C1304" s="6">
        <f>AlgemeneHeffingsKorting2020(Table1[[#This Row],[Belastbaar loon]])</f>
        <v>2702.4920000000002</v>
      </c>
      <c r="D1304" s="14">
        <f>ArbeidsKorting2020(Table1[[#This Row],[Belastbaar loon]])</f>
        <v>3431.0328</v>
      </c>
      <c r="E1304" s="14">
        <f>MAX(Table1[[#This Row],[Loonheffing]]-Table1[[#This Row],[Algemene Heffingskorting]]-Table1[[#This Row],[Arbeidskorting]],0)</f>
        <v>1658.0586999999996</v>
      </c>
      <c r="F1304" s="6">
        <f>Table1[[#This Row],[Belastbaar loon]]-Table1[[#This Row],[Belasting]]</f>
        <v>19202.941299999999</v>
      </c>
      <c r="G1304" s="2">
        <f>(Table1[[#This Row],[Belastbaar loon]]-Table1[[#This Row],[Netto loon]])/Table1[[#This Row],[Belastbaar loon]]</f>
        <v>7.9481266478117124E-2</v>
      </c>
      <c r="H1304" s="14">
        <f t="shared" ca="1" si="14"/>
        <v>1656.6377000000007</v>
      </c>
      <c r="I1304" s="14">
        <f ca="1">IF(ROW()=2, Table1[[#This Row],[Netto loon]], INDIRECT(ADDRESS(ROW()-1,COLUMN(F:F))))</f>
        <v>19194.362300000001</v>
      </c>
      <c r="J1304" s="6">
        <f ca="1">IF(ROW()=2, 0, Table1[[#This Row],[Belastbaar loon]]-INDIRECT(ADDRESS(ROW()-1,COLUMN(A:A))))</f>
        <v>10</v>
      </c>
      <c r="K1304" s="6">
        <f ca="1">Table1[[#This Row],[Netto loon]]-Table1[[#This Row],[Netto vorige schijf]]</f>
        <v>8.5789999999979045</v>
      </c>
      <c r="L1304" s="2">
        <f ca="1">(Table1[[#This Row],[Bruto tov vorige schijf]]-Table1[[#This Row],[Netto tov vorige schijf]])/MAX(Table1[[#This Row],[Bruto tov vorige schijf]],1)</f>
        <v>0.14210000000020956</v>
      </c>
    </row>
    <row r="1305" spans="1:12" x14ac:dyDescent="0.25">
      <c r="A1305" s="14">
        <v>20871</v>
      </c>
      <c r="B1305" s="6">
        <f>LoonHeffing2020(Table1[[#This Row],[Belastbaar loon]])</f>
        <v>7795.3185000000003</v>
      </c>
      <c r="C1305" s="6">
        <f>AlgemeneHeffingsKorting2020(Table1[[#This Row],[Belastbaar loon]])</f>
        <v>2701.9247999999998</v>
      </c>
      <c r="D1305" s="14">
        <f>ArbeidsKorting2020(Table1[[#This Row],[Belastbaar loon]])</f>
        <v>3433.9139999999998</v>
      </c>
      <c r="E1305" s="14">
        <f>MAX(Table1[[#This Row],[Loonheffing]]-Table1[[#This Row],[Algemene Heffingskorting]]-Table1[[#This Row],[Arbeidskorting]],0)</f>
        <v>1659.4797000000008</v>
      </c>
      <c r="F1305" s="6">
        <f>Table1[[#This Row],[Belastbaar loon]]-Table1[[#This Row],[Belasting]]</f>
        <v>19211.5203</v>
      </c>
      <c r="G1305" s="2">
        <f>(Table1[[#This Row],[Belastbaar loon]]-Table1[[#This Row],[Netto loon]])/Table1[[#This Row],[Belastbaar loon]]</f>
        <v>7.9511269225240752E-2</v>
      </c>
      <c r="H1305" s="14">
        <f t="shared" ca="1" si="14"/>
        <v>1658.0586999999996</v>
      </c>
      <c r="I1305" s="14">
        <f ca="1">IF(ROW()=2, Table1[[#This Row],[Netto loon]], INDIRECT(ADDRESS(ROW()-1,COLUMN(F:F))))</f>
        <v>19202.941299999999</v>
      </c>
      <c r="J1305" s="6">
        <f ca="1">IF(ROW()=2, 0, Table1[[#This Row],[Belastbaar loon]]-INDIRECT(ADDRESS(ROW()-1,COLUMN(A:A))))</f>
        <v>10</v>
      </c>
      <c r="K1305" s="6">
        <f ca="1">Table1[[#This Row],[Netto loon]]-Table1[[#This Row],[Netto vorige schijf]]</f>
        <v>8.5790000000015425</v>
      </c>
      <c r="L1305" s="2">
        <f ca="1">(Table1[[#This Row],[Bruto tov vorige schijf]]-Table1[[#This Row],[Netto tov vorige schijf]])/MAX(Table1[[#This Row],[Bruto tov vorige schijf]],1)</f>
        <v>0.14209999999984574</v>
      </c>
    </row>
    <row r="1306" spans="1:12" x14ac:dyDescent="0.25">
      <c r="A1306" s="14">
        <v>20881</v>
      </c>
      <c r="B1306" s="6">
        <f>LoonHeffing2020(Table1[[#This Row],[Belastbaar loon]])</f>
        <v>7799.0535</v>
      </c>
      <c r="C1306" s="6">
        <f>AlgemeneHeffingsKorting2020(Table1[[#This Row],[Belastbaar loon]])</f>
        <v>2701.3575999999998</v>
      </c>
      <c r="D1306" s="14">
        <f>ArbeidsKorting2020(Table1[[#This Row],[Belastbaar loon]])</f>
        <v>3436.7952</v>
      </c>
      <c r="E1306" s="14">
        <f>MAX(Table1[[#This Row],[Loonheffing]]-Table1[[#This Row],[Algemene Heffingskorting]]-Table1[[#This Row],[Arbeidskorting]],0)</f>
        <v>1660.9007000000006</v>
      </c>
      <c r="F1306" s="6">
        <f>Table1[[#This Row],[Belastbaar loon]]-Table1[[#This Row],[Belasting]]</f>
        <v>19220.099299999998</v>
      </c>
      <c r="G1306" s="2">
        <f>(Table1[[#This Row],[Belastbaar loon]]-Table1[[#This Row],[Netto loon]])/Table1[[#This Row],[Belastbaar loon]]</f>
        <v>7.9541243235477316E-2</v>
      </c>
      <c r="H1306" s="14">
        <f t="shared" ref="H1306:H1369" ca="1" si="15">IF(ROW()=2, 0, INDIRECT(ADDRESS(ROW()-1,COLUMN(E:E))))</f>
        <v>1659.4797000000008</v>
      </c>
      <c r="I1306" s="14">
        <f ca="1">IF(ROW()=2, Table1[[#This Row],[Netto loon]], INDIRECT(ADDRESS(ROW()-1,COLUMN(F:F))))</f>
        <v>19211.5203</v>
      </c>
      <c r="J1306" s="6">
        <f ca="1">IF(ROW()=2, 0, Table1[[#This Row],[Belastbaar loon]]-INDIRECT(ADDRESS(ROW()-1,COLUMN(A:A))))</f>
        <v>10</v>
      </c>
      <c r="K1306" s="6">
        <f ca="1">Table1[[#This Row],[Netto loon]]-Table1[[#This Row],[Netto vorige schijf]]</f>
        <v>8.5789999999979045</v>
      </c>
      <c r="L1306" s="2">
        <f ca="1">(Table1[[#This Row],[Bruto tov vorige schijf]]-Table1[[#This Row],[Netto tov vorige schijf]])/MAX(Table1[[#This Row],[Bruto tov vorige schijf]],1)</f>
        <v>0.14210000000020956</v>
      </c>
    </row>
    <row r="1307" spans="1:12" x14ac:dyDescent="0.25">
      <c r="A1307" s="14">
        <v>20891</v>
      </c>
      <c r="B1307" s="6">
        <f>LoonHeffing2020(Table1[[#This Row],[Belastbaar loon]])</f>
        <v>7802.7884999999997</v>
      </c>
      <c r="C1307" s="6">
        <f>AlgemeneHeffingsKorting2020(Table1[[#This Row],[Belastbaar loon]])</f>
        <v>2700.7903999999999</v>
      </c>
      <c r="D1307" s="14">
        <f>ArbeidsKorting2020(Table1[[#This Row],[Belastbaar loon]])</f>
        <v>3439.6763999999998</v>
      </c>
      <c r="E1307" s="14">
        <f>MAX(Table1[[#This Row],[Loonheffing]]-Table1[[#This Row],[Algemene Heffingskorting]]-Table1[[#This Row],[Arbeidskorting]],0)</f>
        <v>1662.3217</v>
      </c>
      <c r="F1307" s="6">
        <f>Table1[[#This Row],[Belastbaar loon]]-Table1[[#This Row],[Belasting]]</f>
        <v>19228.6783</v>
      </c>
      <c r="G1307" s="2">
        <f>(Table1[[#This Row],[Belastbaar loon]]-Table1[[#This Row],[Netto loon]])/Table1[[#This Row],[Belastbaar loon]]</f>
        <v>7.9571188550093361E-2</v>
      </c>
      <c r="H1307" s="14">
        <f t="shared" ca="1" si="15"/>
        <v>1660.9007000000006</v>
      </c>
      <c r="I1307" s="14">
        <f ca="1">IF(ROW()=2, Table1[[#This Row],[Netto loon]], INDIRECT(ADDRESS(ROW()-1,COLUMN(F:F))))</f>
        <v>19220.099299999998</v>
      </c>
      <c r="J1307" s="6">
        <f ca="1">IF(ROW()=2, 0, Table1[[#This Row],[Belastbaar loon]]-INDIRECT(ADDRESS(ROW()-1,COLUMN(A:A))))</f>
        <v>10</v>
      </c>
      <c r="K1307" s="6">
        <f ca="1">Table1[[#This Row],[Netto loon]]-Table1[[#This Row],[Netto vorige schijf]]</f>
        <v>8.5790000000015425</v>
      </c>
      <c r="L1307" s="2">
        <f ca="1">(Table1[[#This Row],[Bruto tov vorige schijf]]-Table1[[#This Row],[Netto tov vorige schijf]])/MAX(Table1[[#This Row],[Bruto tov vorige schijf]],1)</f>
        <v>0.14209999999984574</v>
      </c>
    </row>
    <row r="1308" spans="1:12" x14ac:dyDescent="0.25">
      <c r="A1308" s="14">
        <v>20901</v>
      </c>
      <c r="B1308" s="6">
        <f>LoonHeffing2020(Table1[[#This Row],[Belastbaar loon]])</f>
        <v>7806.5235000000002</v>
      </c>
      <c r="C1308" s="6">
        <f>AlgemeneHeffingsKorting2020(Table1[[#This Row],[Belastbaar loon]])</f>
        <v>2700.2231999999999</v>
      </c>
      <c r="D1308" s="14">
        <f>ArbeidsKorting2020(Table1[[#This Row],[Belastbaar loon]])</f>
        <v>3442.5575999999996</v>
      </c>
      <c r="E1308" s="14">
        <f>MAX(Table1[[#This Row],[Loonheffing]]-Table1[[#This Row],[Algemene Heffingskorting]]-Table1[[#This Row],[Arbeidskorting]],0)</f>
        <v>1663.7427000000012</v>
      </c>
      <c r="F1308" s="6">
        <f>Table1[[#This Row],[Belastbaar loon]]-Table1[[#This Row],[Belasting]]</f>
        <v>19237.257299999997</v>
      </c>
      <c r="G1308" s="2">
        <f>(Table1[[#This Row],[Belastbaar loon]]-Table1[[#This Row],[Netto loon]])/Table1[[#This Row],[Belastbaar loon]]</f>
        <v>7.9601105210277134E-2</v>
      </c>
      <c r="H1308" s="14">
        <f t="shared" ca="1" si="15"/>
        <v>1662.3217</v>
      </c>
      <c r="I1308" s="14">
        <f ca="1">IF(ROW()=2, Table1[[#This Row],[Netto loon]], INDIRECT(ADDRESS(ROW()-1,COLUMN(F:F))))</f>
        <v>19228.6783</v>
      </c>
      <c r="J1308" s="6">
        <f ca="1">IF(ROW()=2, 0, Table1[[#This Row],[Belastbaar loon]]-INDIRECT(ADDRESS(ROW()-1,COLUMN(A:A))))</f>
        <v>10</v>
      </c>
      <c r="K1308" s="6">
        <f ca="1">Table1[[#This Row],[Netto loon]]-Table1[[#This Row],[Netto vorige schijf]]</f>
        <v>8.5789999999979045</v>
      </c>
      <c r="L1308" s="2">
        <f ca="1">(Table1[[#This Row],[Bruto tov vorige schijf]]-Table1[[#This Row],[Netto tov vorige schijf]])/MAX(Table1[[#This Row],[Bruto tov vorige schijf]],1)</f>
        <v>0.14210000000020956</v>
      </c>
    </row>
    <row r="1309" spans="1:12" x14ac:dyDescent="0.25">
      <c r="A1309" s="14">
        <v>20911</v>
      </c>
      <c r="B1309" s="6">
        <f>LoonHeffing2020(Table1[[#This Row],[Belastbaar loon]])</f>
        <v>7810.2584999999999</v>
      </c>
      <c r="C1309" s="6">
        <f>AlgemeneHeffingsKorting2020(Table1[[#This Row],[Belastbaar loon]])</f>
        <v>2699.6559999999999</v>
      </c>
      <c r="D1309" s="14">
        <f>ArbeidsKorting2020(Table1[[#This Row],[Belastbaar loon]])</f>
        <v>3445.4387999999999</v>
      </c>
      <c r="E1309" s="14">
        <f>MAX(Table1[[#This Row],[Loonheffing]]-Table1[[#This Row],[Algemene Heffingskorting]]-Table1[[#This Row],[Arbeidskorting]],0)</f>
        <v>1665.1637000000001</v>
      </c>
      <c r="F1309" s="6">
        <f>Table1[[#This Row],[Belastbaar loon]]-Table1[[#This Row],[Belasting]]</f>
        <v>19245.836299999999</v>
      </c>
      <c r="G1309" s="2">
        <f>(Table1[[#This Row],[Belastbaar loon]]-Table1[[#This Row],[Netto loon]])/Table1[[#This Row],[Belastbaar loon]]</f>
        <v>7.9630993257137433E-2</v>
      </c>
      <c r="H1309" s="14">
        <f t="shared" ca="1" si="15"/>
        <v>1663.7427000000012</v>
      </c>
      <c r="I1309" s="14">
        <f ca="1">IF(ROW()=2, Table1[[#This Row],[Netto loon]], INDIRECT(ADDRESS(ROW()-1,COLUMN(F:F))))</f>
        <v>19237.257299999997</v>
      </c>
      <c r="J1309" s="6">
        <f ca="1">IF(ROW()=2, 0, Table1[[#This Row],[Belastbaar loon]]-INDIRECT(ADDRESS(ROW()-1,COLUMN(A:A))))</f>
        <v>10</v>
      </c>
      <c r="K1309" s="6">
        <f ca="1">Table1[[#This Row],[Netto loon]]-Table1[[#This Row],[Netto vorige schijf]]</f>
        <v>8.5790000000015425</v>
      </c>
      <c r="L1309" s="2">
        <f ca="1">(Table1[[#This Row],[Bruto tov vorige schijf]]-Table1[[#This Row],[Netto tov vorige schijf]])/MAX(Table1[[#This Row],[Bruto tov vorige schijf]],1)</f>
        <v>0.14209999999984574</v>
      </c>
    </row>
    <row r="1310" spans="1:12" x14ac:dyDescent="0.25">
      <c r="A1310" s="14">
        <v>20921</v>
      </c>
      <c r="B1310" s="6">
        <f>LoonHeffing2020(Table1[[#This Row],[Belastbaar loon]])</f>
        <v>7813.9934999999996</v>
      </c>
      <c r="C1310" s="6">
        <f>AlgemeneHeffingsKorting2020(Table1[[#This Row],[Belastbaar loon]])</f>
        <v>2699.0888</v>
      </c>
      <c r="D1310" s="14">
        <f>ArbeidsKorting2020(Table1[[#This Row],[Belastbaar loon]])</f>
        <v>3448.3199999999997</v>
      </c>
      <c r="E1310" s="14">
        <f>MAX(Table1[[#This Row],[Loonheffing]]-Table1[[#This Row],[Algemene Heffingskorting]]-Table1[[#This Row],[Arbeidskorting]],0)</f>
        <v>1666.5846999999994</v>
      </c>
      <c r="F1310" s="6">
        <f>Table1[[#This Row],[Belastbaar loon]]-Table1[[#This Row],[Belasting]]</f>
        <v>19254.415300000001</v>
      </c>
      <c r="G1310" s="2">
        <f>(Table1[[#This Row],[Belastbaar loon]]-Table1[[#This Row],[Netto loon]])/Table1[[#This Row],[Belastbaar loon]]</f>
        <v>7.9660852731704965E-2</v>
      </c>
      <c r="H1310" s="14">
        <f t="shared" ca="1" si="15"/>
        <v>1665.1637000000001</v>
      </c>
      <c r="I1310" s="14">
        <f ca="1">IF(ROW()=2, Table1[[#This Row],[Netto loon]], INDIRECT(ADDRESS(ROW()-1,COLUMN(F:F))))</f>
        <v>19245.836299999999</v>
      </c>
      <c r="J1310" s="6">
        <f ca="1">IF(ROW()=2, 0, Table1[[#This Row],[Belastbaar loon]]-INDIRECT(ADDRESS(ROW()-1,COLUMN(A:A))))</f>
        <v>10</v>
      </c>
      <c r="K1310" s="6">
        <f ca="1">Table1[[#This Row],[Netto loon]]-Table1[[#This Row],[Netto vorige schijf]]</f>
        <v>8.5790000000015425</v>
      </c>
      <c r="L1310" s="2">
        <f ca="1">(Table1[[#This Row],[Bruto tov vorige schijf]]-Table1[[#This Row],[Netto tov vorige schijf]])/MAX(Table1[[#This Row],[Bruto tov vorige schijf]],1)</f>
        <v>0.14209999999984574</v>
      </c>
    </row>
    <row r="1311" spans="1:12" x14ac:dyDescent="0.25">
      <c r="A1311" s="14">
        <v>20931</v>
      </c>
      <c r="B1311" s="6">
        <f>LoonHeffing2020(Table1[[#This Row],[Belastbaar loon]])</f>
        <v>7817.7285000000002</v>
      </c>
      <c r="C1311" s="6">
        <f>AlgemeneHeffingsKorting2020(Table1[[#This Row],[Belastbaar loon]])</f>
        <v>2698.5216</v>
      </c>
      <c r="D1311" s="14">
        <f>ArbeidsKorting2020(Table1[[#This Row],[Belastbaar loon]])</f>
        <v>3451.2012</v>
      </c>
      <c r="E1311" s="14">
        <f>MAX(Table1[[#This Row],[Loonheffing]]-Table1[[#This Row],[Algemene Heffingskorting]]-Table1[[#This Row],[Arbeidskorting]],0)</f>
        <v>1668.0057000000002</v>
      </c>
      <c r="F1311" s="6">
        <f>Table1[[#This Row],[Belastbaar loon]]-Table1[[#This Row],[Belasting]]</f>
        <v>19262.994299999998</v>
      </c>
      <c r="G1311" s="2">
        <f>(Table1[[#This Row],[Belastbaar loon]]-Table1[[#This Row],[Netto loon]])/Table1[[#This Row],[Belastbaar loon]]</f>
        <v>7.9690683674931997E-2</v>
      </c>
      <c r="H1311" s="14">
        <f t="shared" ca="1" si="15"/>
        <v>1666.5846999999994</v>
      </c>
      <c r="I1311" s="14">
        <f ca="1">IF(ROW()=2, Table1[[#This Row],[Netto loon]], INDIRECT(ADDRESS(ROW()-1,COLUMN(F:F))))</f>
        <v>19254.415300000001</v>
      </c>
      <c r="J1311" s="6">
        <f ca="1">IF(ROW()=2, 0, Table1[[#This Row],[Belastbaar loon]]-INDIRECT(ADDRESS(ROW()-1,COLUMN(A:A))))</f>
        <v>10</v>
      </c>
      <c r="K1311" s="6">
        <f ca="1">Table1[[#This Row],[Netto loon]]-Table1[[#This Row],[Netto vorige schijf]]</f>
        <v>8.5789999999979045</v>
      </c>
      <c r="L1311" s="2">
        <f ca="1">(Table1[[#This Row],[Bruto tov vorige schijf]]-Table1[[#This Row],[Netto tov vorige schijf]])/MAX(Table1[[#This Row],[Bruto tov vorige schijf]],1)</f>
        <v>0.14210000000020956</v>
      </c>
    </row>
    <row r="1312" spans="1:12" x14ac:dyDescent="0.25">
      <c r="A1312" s="14">
        <v>20941</v>
      </c>
      <c r="B1312" s="6">
        <f>LoonHeffing2020(Table1[[#This Row],[Belastbaar loon]])</f>
        <v>7821.4634999999998</v>
      </c>
      <c r="C1312" s="6">
        <f>AlgemeneHeffingsKorting2020(Table1[[#This Row],[Belastbaar loon]])</f>
        <v>2697.9544000000001</v>
      </c>
      <c r="D1312" s="14">
        <f>ArbeidsKorting2020(Table1[[#This Row],[Belastbaar loon]])</f>
        <v>3454.0823999999998</v>
      </c>
      <c r="E1312" s="14">
        <f>MAX(Table1[[#This Row],[Loonheffing]]-Table1[[#This Row],[Algemene Heffingskorting]]-Table1[[#This Row],[Arbeidskorting]],0)</f>
        <v>1669.4266999999995</v>
      </c>
      <c r="F1312" s="6">
        <f>Table1[[#This Row],[Belastbaar loon]]-Table1[[#This Row],[Belasting]]</f>
        <v>19271.5733</v>
      </c>
      <c r="G1312" s="2">
        <f>(Table1[[#This Row],[Belastbaar loon]]-Table1[[#This Row],[Netto loon]])/Table1[[#This Row],[Belastbaar loon]]</f>
        <v>7.9720486127692086E-2</v>
      </c>
      <c r="H1312" s="14">
        <f t="shared" ca="1" si="15"/>
        <v>1668.0057000000002</v>
      </c>
      <c r="I1312" s="14">
        <f ca="1">IF(ROW()=2, Table1[[#This Row],[Netto loon]], INDIRECT(ADDRESS(ROW()-1,COLUMN(F:F))))</f>
        <v>19262.994299999998</v>
      </c>
      <c r="J1312" s="6">
        <f ca="1">IF(ROW()=2, 0, Table1[[#This Row],[Belastbaar loon]]-INDIRECT(ADDRESS(ROW()-1,COLUMN(A:A))))</f>
        <v>10</v>
      </c>
      <c r="K1312" s="6">
        <f ca="1">Table1[[#This Row],[Netto loon]]-Table1[[#This Row],[Netto vorige schijf]]</f>
        <v>8.5790000000015425</v>
      </c>
      <c r="L1312" s="2">
        <f ca="1">(Table1[[#This Row],[Bruto tov vorige schijf]]-Table1[[#This Row],[Netto tov vorige schijf]])/MAX(Table1[[#This Row],[Bruto tov vorige schijf]],1)</f>
        <v>0.14209999999984574</v>
      </c>
    </row>
    <row r="1313" spans="1:12" x14ac:dyDescent="0.25">
      <c r="A1313" s="14">
        <v>20951</v>
      </c>
      <c r="B1313" s="6">
        <f>LoonHeffing2020(Table1[[#This Row],[Belastbaar loon]])</f>
        <v>7825.1985000000004</v>
      </c>
      <c r="C1313" s="6">
        <f>AlgemeneHeffingsKorting2020(Table1[[#This Row],[Belastbaar loon]])</f>
        <v>2697.3872000000001</v>
      </c>
      <c r="D1313" s="14">
        <f>ArbeidsKorting2020(Table1[[#This Row],[Belastbaar loon]])</f>
        <v>3456.9636</v>
      </c>
      <c r="E1313" s="14">
        <f>MAX(Table1[[#This Row],[Loonheffing]]-Table1[[#This Row],[Algemene Heffingskorting]]-Table1[[#This Row],[Arbeidskorting]],0)</f>
        <v>1670.8477000000003</v>
      </c>
      <c r="F1313" s="6">
        <f>Table1[[#This Row],[Belastbaar loon]]-Table1[[#This Row],[Belasting]]</f>
        <v>19280.152300000002</v>
      </c>
      <c r="G1313" s="2">
        <f>(Table1[[#This Row],[Belastbaar loon]]-Table1[[#This Row],[Netto loon]])/Table1[[#This Row],[Belastbaar loon]]</f>
        <v>7.9750260130781278E-2</v>
      </c>
      <c r="H1313" s="14">
        <f t="shared" ca="1" si="15"/>
        <v>1669.4266999999995</v>
      </c>
      <c r="I1313" s="14">
        <f ca="1">IF(ROW()=2, Table1[[#This Row],[Netto loon]], INDIRECT(ADDRESS(ROW()-1,COLUMN(F:F))))</f>
        <v>19271.5733</v>
      </c>
      <c r="J1313" s="6">
        <f ca="1">IF(ROW()=2, 0, Table1[[#This Row],[Belastbaar loon]]-INDIRECT(ADDRESS(ROW()-1,COLUMN(A:A))))</f>
        <v>10</v>
      </c>
      <c r="K1313" s="6">
        <f ca="1">Table1[[#This Row],[Netto loon]]-Table1[[#This Row],[Netto vorige schijf]]</f>
        <v>8.5790000000015425</v>
      </c>
      <c r="L1313" s="2">
        <f ca="1">(Table1[[#This Row],[Bruto tov vorige schijf]]-Table1[[#This Row],[Netto tov vorige schijf]])/MAX(Table1[[#This Row],[Bruto tov vorige schijf]],1)</f>
        <v>0.14209999999984574</v>
      </c>
    </row>
    <row r="1314" spans="1:12" x14ac:dyDescent="0.25">
      <c r="A1314" s="14">
        <v>20961</v>
      </c>
      <c r="B1314" s="6">
        <f>LoonHeffing2020(Table1[[#This Row],[Belastbaar loon]])</f>
        <v>7828.9335000000001</v>
      </c>
      <c r="C1314" s="6">
        <f>AlgemeneHeffingsKorting2020(Table1[[#This Row],[Belastbaar loon]])</f>
        <v>2696.82</v>
      </c>
      <c r="D1314" s="14">
        <f>ArbeidsKorting2020(Table1[[#This Row],[Belastbaar loon]])</f>
        <v>3459.8447999999999</v>
      </c>
      <c r="E1314" s="14">
        <f>MAX(Table1[[#This Row],[Loonheffing]]-Table1[[#This Row],[Algemene Heffingskorting]]-Table1[[#This Row],[Arbeidskorting]],0)</f>
        <v>1672.2686999999996</v>
      </c>
      <c r="F1314" s="6">
        <f>Table1[[#This Row],[Belastbaar loon]]-Table1[[#This Row],[Belasting]]</f>
        <v>19288.731299999999</v>
      </c>
      <c r="G1314" s="2">
        <f>(Table1[[#This Row],[Belastbaar loon]]-Table1[[#This Row],[Netto loon]])/Table1[[#This Row],[Belastbaar loon]]</f>
        <v>7.9780005724917724E-2</v>
      </c>
      <c r="H1314" s="14">
        <f t="shared" ca="1" si="15"/>
        <v>1670.8477000000003</v>
      </c>
      <c r="I1314" s="14">
        <f ca="1">IF(ROW()=2, Table1[[#This Row],[Netto loon]], INDIRECT(ADDRESS(ROW()-1,COLUMN(F:F))))</f>
        <v>19280.152300000002</v>
      </c>
      <c r="J1314" s="6">
        <f ca="1">IF(ROW()=2, 0, Table1[[#This Row],[Belastbaar loon]]-INDIRECT(ADDRESS(ROW()-1,COLUMN(A:A))))</f>
        <v>10</v>
      </c>
      <c r="K1314" s="6">
        <f ca="1">Table1[[#This Row],[Netto loon]]-Table1[[#This Row],[Netto vorige schijf]]</f>
        <v>8.5789999999979045</v>
      </c>
      <c r="L1314" s="2">
        <f ca="1">(Table1[[#This Row],[Bruto tov vorige schijf]]-Table1[[#This Row],[Netto tov vorige schijf]])/MAX(Table1[[#This Row],[Bruto tov vorige schijf]],1)</f>
        <v>0.14210000000020956</v>
      </c>
    </row>
    <row r="1315" spans="1:12" x14ac:dyDescent="0.25">
      <c r="A1315" s="14">
        <v>20971</v>
      </c>
      <c r="B1315" s="6">
        <f>LoonHeffing2020(Table1[[#This Row],[Belastbaar loon]])</f>
        <v>7832.6684999999998</v>
      </c>
      <c r="C1315" s="6">
        <f>AlgemeneHeffingsKorting2020(Table1[[#This Row],[Belastbaar loon]])</f>
        <v>2696.2528000000002</v>
      </c>
      <c r="D1315" s="14">
        <f>ArbeidsKorting2020(Table1[[#This Row],[Belastbaar loon]])</f>
        <v>3462.7259999999997</v>
      </c>
      <c r="E1315" s="14">
        <f>MAX(Table1[[#This Row],[Loonheffing]]-Table1[[#This Row],[Algemene Heffingskorting]]-Table1[[#This Row],[Arbeidskorting]],0)</f>
        <v>1673.6896999999999</v>
      </c>
      <c r="F1315" s="6">
        <f>Table1[[#This Row],[Belastbaar loon]]-Table1[[#This Row],[Belasting]]</f>
        <v>19297.310300000001</v>
      </c>
      <c r="G1315" s="2">
        <f>(Table1[[#This Row],[Belastbaar loon]]-Table1[[#This Row],[Netto loon]])/Table1[[#This Row],[Belastbaar loon]]</f>
        <v>7.9809722950741457E-2</v>
      </c>
      <c r="H1315" s="14">
        <f t="shared" ca="1" si="15"/>
        <v>1672.2686999999996</v>
      </c>
      <c r="I1315" s="14">
        <f ca="1">IF(ROW()=2, Table1[[#This Row],[Netto loon]], INDIRECT(ADDRESS(ROW()-1,COLUMN(F:F))))</f>
        <v>19288.731299999999</v>
      </c>
      <c r="J1315" s="6">
        <f ca="1">IF(ROW()=2, 0, Table1[[#This Row],[Belastbaar loon]]-INDIRECT(ADDRESS(ROW()-1,COLUMN(A:A))))</f>
        <v>10</v>
      </c>
      <c r="K1315" s="6">
        <f ca="1">Table1[[#This Row],[Netto loon]]-Table1[[#This Row],[Netto vorige schijf]]</f>
        <v>8.5790000000015425</v>
      </c>
      <c r="L1315" s="2">
        <f ca="1">(Table1[[#This Row],[Bruto tov vorige schijf]]-Table1[[#This Row],[Netto tov vorige schijf]])/MAX(Table1[[#This Row],[Bruto tov vorige schijf]],1)</f>
        <v>0.14209999999984574</v>
      </c>
    </row>
    <row r="1316" spans="1:12" x14ac:dyDescent="0.25">
      <c r="A1316" s="14">
        <v>20981</v>
      </c>
      <c r="B1316" s="6">
        <f>LoonHeffing2020(Table1[[#This Row],[Belastbaar loon]])</f>
        <v>7836.4035000000003</v>
      </c>
      <c r="C1316" s="6">
        <f>AlgemeneHeffingsKorting2020(Table1[[#This Row],[Belastbaar loon]])</f>
        <v>2695.6855999999998</v>
      </c>
      <c r="D1316" s="14">
        <f>ArbeidsKorting2020(Table1[[#This Row],[Belastbaar loon]])</f>
        <v>3465.6071999999999</v>
      </c>
      <c r="E1316" s="14">
        <f>MAX(Table1[[#This Row],[Loonheffing]]-Table1[[#This Row],[Algemene Heffingskorting]]-Table1[[#This Row],[Arbeidskorting]],0)</f>
        <v>1675.1107000000006</v>
      </c>
      <c r="F1316" s="6">
        <f>Table1[[#This Row],[Belastbaar loon]]-Table1[[#This Row],[Belasting]]</f>
        <v>19305.889299999999</v>
      </c>
      <c r="G1316" s="2">
        <f>(Table1[[#This Row],[Belastbaar loon]]-Table1[[#This Row],[Netto loon]])/Table1[[#This Row],[Belastbaar loon]]</f>
        <v>7.9839411848815642E-2</v>
      </c>
      <c r="H1316" s="14">
        <f t="shared" ca="1" si="15"/>
        <v>1673.6896999999999</v>
      </c>
      <c r="I1316" s="14">
        <f ca="1">IF(ROW()=2, Table1[[#This Row],[Netto loon]], INDIRECT(ADDRESS(ROW()-1,COLUMN(F:F))))</f>
        <v>19297.310300000001</v>
      </c>
      <c r="J1316" s="6">
        <f ca="1">IF(ROW()=2, 0, Table1[[#This Row],[Belastbaar loon]]-INDIRECT(ADDRESS(ROW()-1,COLUMN(A:A))))</f>
        <v>10</v>
      </c>
      <c r="K1316" s="6">
        <f ca="1">Table1[[#This Row],[Netto loon]]-Table1[[#This Row],[Netto vorige schijf]]</f>
        <v>8.5789999999979045</v>
      </c>
      <c r="L1316" s="2">
        <f ca="1">(Table1[[#This Row],[Bruto tov vorige schijf]]-Table1[[#This Row],[Netto tov vorige schijf]])/MAX(Table1[[#This Row],[Bruto tov vorige schijf]],1)</f>
        <v>0.14210000000020956</v>
      </c>
    </row>
    <row r="1317" spans="1:12" x14ac:dyDescent="0.25">
      <c r="A1317" s="14">
        <v>20991</v>
      </c>
      <c r="B1317" s="6">
        <f>LoonHeffing2020(Table1[[#This Row],[Belastbaar loon]])</f>
        <v>7840.1385</v>
      </c>
      <c r="C1317" s="6">
        <f>AlgemeneHeffingsKorting2020(Table1[[#This Row],[Belastbaar loon]])</f>
        <v>2695.1183999999998</v>
      </c>
      <c r="D1317" s="14">
        <f>ArbeidsKorting2020(Table1[[#This Row],[Belastbaar loon]])</f>
        <v>3468.4883999999997</v>
      </c>
      <c r="E1317" s="14">
        <f>MAX(Table1[[#This Row],[Loonheffing]]-Table1[[#This Row],[Algemene Heffingskorting]]-Table1[[#This Row],[Arbeidskorting]],0)</f>
        <v>1676.5317</v>
      </c>
      <c r="F1317" s="6">
        <f>Table1[[#This Row],[Belastbaar loon]]-Table1[[#This Row],[Belasting]]</f>
        <v>19314.4683</v>
      </c>
      <c r="G1317" s="2">
        <f>(Table1[[#This Row],[Belastbaar loon]]-Table1[[#This Row],[Netto loon]])/Table1[[#This Row],[Belastbaar loon]]</f>
        <v>7.9869072459625531E-2</v>
      </c>
      <c r="H1317" s="14">
        <f t="shared" ca="1" si="15"/>
        <v>1675.1107000000006</v>
      </c>
      <c r="I1317" s="14">
        <f ca="1">IF(ROW()=2, Table1[[#This Row],[Netto loon]], INDIRECT(ADDRESS(ROW()-1,COLUMN(F:F))))</f>
        <v>19305.889299999999</v>
      </c>
      <c r="J1317" s="6">
        <f ca="1">IF(ROW()=2, 0, Table1[[#This Row],[Belastbaar loon]]-INDIRECT(ADDRESS(ROW()-1,COLUMN(A:A))))</f>
        <v>10</v>
      </c>
      <c r="K1317" s="6">
        <f ca="1">Table1[[#This Row],[Netto loon]]-Table1[[#This Row],[Netto vorige schijf]]</f>
        <v>8.5790000000015425</v>
      </c>
      <c r="L1317" s="2">
        <f ca="1">(Table1[[#This Row],[Bruto tov vorige schijf]]-Table1[[#This Row],[Netto tov vorige schijf]])/MAX(Table1[[#This Row],[Bruto tov vorige schijf]],1)</f>
        <v>0.14209999999984574</v>
      </c>
    </row>
    <row r="1318" spans="1:12" x14ac:dyDescent="0.25">
      <c r="A1318" s="14">
        <v>21001</v>
      </c>
      <c r="B1318" s="6">
        <f>LoonHeffing2020(Table1[[#This Row],[Belastbaar loon]])</f>
        <v>7843.8734999999997</v>
      </c>
      <c r="C1318" s="6">
        <f>AlgemeneHeffingsKorting2020(Table1[[#This Row],[Belastbaar loon]])</f>
        <v>2694.5511999999999</v>
      </c>
      <c r="D1318" s="14">
        <f>ArbeidsKorting2020(Table1[[#This Row],[Belastbaar loon]])</f>
        <v>3471.3696</v>
      </c>
      <c r="E1318" s="14">
        <f>MAX(Table1[[#This Row],[Loonheffing]]-Table1[[#This Row],[Algemene Heffingskorting]]-Table1[[#This Row],[Arbeidskorting]],0)</f>
        <v>1677.9526999999998</v>
      </c>
      <c r="F1318" s="6">
        <f>Table1[[#This Row],[Belastbaar loon]]-Table1[[#This Row],[Belasting]]</f>
        <v>19323.047299999998</v>
      </c>
      <c r="G1318" s="2">
        <f>(Table1[[#This Row],[Belastbaar loon]]-Table1[[#This Row],[Netto loon]])/Table1[[#This Row],[Belastbaar loon]]</f>
        <v>7.9898704823579914E-2</v>
      </c>
      <c r="H1318" s="14">
        <f t="shared" ca="1" si="15"/>
        <v>1676.5317</v>
      </c>
      <c r="I1318" s="14">
        <f ca="1">IF(ROW()=2, Table1[[#This Row],[Netto loon]], INDIRECT(ADDRESS(ROW()-1,COLUMN(F:F))))</f>
        <v>19314.4683</v>
      </c>
      <c r="J1318" s="6">
        <f ca="1">IF(ROW()=2, 0, Table1[[#This Row],[Belastbaar loon]]-INDIRECT(ADDRESS(ROW()-1,COLUMN(A:A))))</f>
        <v>10</v>
      </c>
      <c r="K1318" s="6">
        <f ca="1">Table1[[#This Row],[Netto loon]]-Table1[[#This Row],[Netto vorige schijf]]</f>
        <v>8.5789999999979045</v>
      </c>
      <c r="L1318" s="2">
        <f ca="1">(Table1[[#This Row],[Bruto tov vorige schijf]]-Table1[[#This Row],[Netto tov vorige schijf]])/MAX(Table1[[#This Row],[Bruto tov vorige schijf]],1)</f>
        <v>0.14210000000020956</v>
      </c>
    </row>
    <row r="1319" spans="1:12" x14ac:dyDescent="0.25">
      <c r="A1319" s="14">
        <v>21011</v>
      </c>
      <c r="B1319" s="6">
        <f>LoonHeffing2020(Table1[[#This Row],[Belastbaar loon]])</f>
        <v>7847.6085000000003</v>
      </c>
      <c r="C1319" s="6">
        <f>AlgemeneHeffingsKorting2020(Table1[[#This Row],[Belastbaar loon]])</f>
        <v>2693.9839999999999</v>
      </c>
      <c r="D1319" s="14">
        <f>ArbeidsKorting2020(Table1[[#This Row],[Belastbaar loon]])</f>
        <v>3474.2507999999998</v>
      </c>
      <c r="E1319" s="14">
        <f>MAX(Table1[[#This Row],[Loonheffing]]-Table1[[#This Row],[Algemene Heffingskorting]]-Table1[[#This Row],[Arbeidskorting]],0)</f>
        <v>1679.3737000000001</v>
      </c>
      <c r="F1319" s="6">
        <f>Table1[[#This Row],[Belastbaar loon]]-Table1[[#This Row],[Belasting]]</f>
        <v>19331.6263</v>
      </c>
      <c r="G1319" s="2">
        <f>(Table1[[#This Row],[Belastbaar loon]]-Table1[[#This Row],[Netto loon]])/Table1[[#This Row],[Belastbaar loon]]</f>
        <v>7.9928308981009957E-2</v>
      </c>
      <c r="H1319" s="14">
        <f t="shared" ca="1" si="15"/>
        <v>1677.9526999999998</v>
      </c>
      <c r="I1319" s="14">
        <f ca="1">IF(ROW()=2, Table1[[#This Row],[Netto loon]], INDIRECT(ADDRESS(ROW()-1,COLUMN(F:F))))</f>
        <v>19323.047299999998</v>
      </c>
      <c r="J1319" s="6">
        <f ca="1">IF(ROW()=2, 0, Table1[[#This Row],[Belastbaar loon]]-INDIRECT(ADDRESS(ROW()-1,COLUMN(A:A))))</f>
        <v>10</v>
      </c>
      <c r="K1319" s="6">
        <f ca="1">Table1[[#This Row],[Netto loon]]-Table1[[#This Row],[Netto vorige schijf]]</f>
        <v>8.5790000000015425</v>
      </c>
      <c r="L1319" s="2">
        <f ca="1">(Table1[[#This Row],[Bruto tov vorige schijf]]-Table1[[#This Row],[Netto tov vorige schijf]])/MAX(Table1[[#This Row],[Bruto tov vorige schijf]],1)</f>
        <v>0.14209999999984574</v>
      </c>
    </row>
    <row r="1320" spans="1:12" x14ac:dyDescent="0.25">
      <c r="A1320" s="14">
        <v>21021</v>
      </c>
      <c r="B1320" s="6">
        <f>LoonHeffing2020(Table1[[#This Row],[Belastbaar loon]])</f>
        <v>7851.3434999999999</v>
      </c>
      <c r="C1320" s="6">
        <f>AlgemeneHeffingsKorting2020(Table1[[#This Row],[Belastbaar loon]])</f>
        <v>2693.4168</v>
      </c>
      <c r="D1320" s="14">
        <f>ArbeidsKorting2020(Table1[[#This Row],[Belastbaar loon]])</f>
        <v>3477.1320000000001</v>
      </c>
      <c r="E1320" s="14">
        <f>MAX(Table1[[#This Row],[Loonheffing]]-Table1[[#This Row],[Algemene Heffingskorting]]-Table1[[#This Row],[Arbeidskorting]],0)</f>
        <v>1680.7946999999999</v>
      </c>
      <c r="F1320" s="6">
        <f>Table1[[#This Row],[Belastbaar loon]]-Table1[[#This Row],[Belasting]]</f>
        <v>19340.205300000001</v>
      </c>
      <c r="G1320" s="2">
        <f>(Table1[[#This Row],[Belastbaar loon]]-Table1[[#This Row],[Netto loon]])/Table1[[#This Row],[Belastbaar loon]]</f>
        <v>7.9957884972170615E-2</v>
      </c>
      <c r="H1320" s="14">
        <f t="shared" ca="1" si="15"/>
        <v>1679.3737000000001</v>
      </c>
      <c r="I1320" s="14">
        <f ca="1">IF(ROW()=2, Table1[[#This Row],[Netto loon]], INDIRECT(ADDRESS(ROW()-1,COLUMN(F:F))))</f>
        <v>19331.6263</v>
      </c>
      <c r="J1320" s="6">
        <f ca="1">IF(ROW()=2, 0, Table1[[#This Row],[Belastbaar loon]]-INDIRECT(ADDRESS(ROW()-1,COLUMN(A:A))))</f>
        <v>10</v>
      </c>
      <c r="K1320" s="6">
        <f ca="1">Table1[[#This Row],[Netto loon]]-Table1[[#This Row],[Netto vorige schijf]]</f>
        <v>8.5790000000015425</v>
      </c>
      <c r="L1320" s="2">
        <f ca="1">(Table1[[#This Row],[Bruto tov vorige schijf]]-Table1[[#This Row],[Netto tov vorige schijf]])/MAX(Table1[[#This Row],[Bruto tov vorige schijf]],1)</f>
        <v>0.14209999999984574</v>
      </c>
    </row>
    <row r="1321" spans="1:12" x14ac:dyDescent="0.25">
      <c r="A1321" s="14">
        <v>21031</v>
      </c>
      <c r="B1321" s="6">
        <f>LoonHeffing2020(Table1[[#This Row],[Belastbaar loon]])</f>
        <v>7855.0784999999996</v>
      </c>
      <c r="C1321" s="6">
        <f>AlgemeneHeffingsKorting2020(Table1[[#This Row],[Belastbaar loon]])</f>
        <v>2692.8496</v>
      </c>
      <c r="D1321" s="14">
        <f>ArbeidsKorting2020(Table1[[#This Row],[Belastbaar loon]])</f>
        <v>3480.0131999999999</v>
      </c>
      <c r="E1321" s="14">
        <f>MAX(Table1[[#This Row],[Loonheffing]]-Table1[[#This Row],[Algemene Heffingskorting]]-Table1[[#This Row],[Arbeidskorting]],0)</f>
        <v>1682.2157000000002</v>
      </c>
      <c r="F1321" s="6">
        <f>Table1[[#This Row],[Belastbaar loon]]-Table1[[#This Row],[Belasting]]</f>
        <v>19348.784299999999</v>
      </c>
      <c r="G1321" s="2">
        <f>(Table1[[#This Row],[Belastbaar loon]]-Table1[[#This Row],[Netto loon]])/Table1[[#This Row],[Belastbaar loon]]</f>
        <v>7.9987432837240302E-2</v>
      </c>
      <c r="H1321" s="14">
        <f t="shared" ca="1" si="15"/>
        <v>1680.7946999999999</v>
      </c>
      <c r="I1321" s="14">
        <f ca="1">IF(ROW()=2, Table1[[#This Row],[Netto loon]], INDIRECT(ADDRESS(ROW()-1,COLUMN(F:F))))</f>
        <v>19340.205300000001</v>
      </c>
      <c r="J1321" s="6">
        <f ca="1">IF(ROW()=2, 0, Table1[[#This Row],[Belastbaar loon]]-INDIRECT(ADDRESS(ROW()-1,COLUMN(A:A))))</f>
        <v>10</v>
      </c>
      <c r="K1321" s="6">
        <f ca="1">Table1[[#This Row],[Netto loon]]-Table1[[#This Row],[Netto vorige schijf]]</f>
        <v>8.5789999999979045</v>
      </c>
      <c r="L1321" s="2">
        <f ca="1">(Table1[[#This Row],[Bruto tov vorige schijf]]-Table1[[#This Row],[Netto tov vorige schijf]])/MAX(Table1[[#This Row],[Bruto tov vorige schijf]],1)</f>
        <v>0.14210000000020956</v>
      </c>
    </row>
    <row r="1322" spans="1:12" x14ac:dyDescent="0.25">
      <c r="A1322" s="14">
        <v>21041</v>
      </c>
      <c r="B1322" s="6">
        <f>LoonHeffing2020(Table1[[#This Row],[Belastbaar loon]])</f>
        <v>7858.8135000000002</v>
      </c>
      <c r="C1322" s="6">
        <f>AlgemeneHeffingsKorting2020(Table1[[#This Row],[Belastbaar loon]])</f>
        <v>2692.2824000000001</v>
      </c>
      <c r="D1322" s="14">
        <f>ArbeidsKorting2020(Table1[[#This Row],[Belastbaar loon]])</f>
        <v>3482.8943999999997</v>
      </c>
      <c r="E1322" s="14">
        <f>MAX(Table1[[#This Row],[Loonheffing]]-Table1[[#This Row],[Algemene Heffingskorting]]-Table1[[#This Row],[Arbeidskorting]],0)</f>
        <v>1683.6367000000005</v>
      </c>
      <c r="F1322" s="6">
        <f>Table1[[#This Row],[Belastbaar loon]]-Table1[[#This Row],[Belasting]]</f>
        <v>19357.363300000001</v>
      </c>
      <c r="G1322" s="2">
        <f>(Table1[[#This Row],[Belastbaar loon]]-Table1[[#This Row],[Netto loon]])/Table1[[#This Row],[Belastbaar loon]]</f>
        <v>8.0016952616320469E-2</v>
      </c>
      <c r="H1322" s="14">
        <f t="shared" ca="1" si="15"/>
        <v>1682.2157000000002</v>
      </c>
      <c r="I1322" s="14">
        <f ca="1">IF(ROW()=2, Table1[[#This Row],[Netto loon]], INDIRECT(ADDRESS(ROW()-1,COLUMN(F:F))))</f>
        <v>19348.784299999999</v>
      </c>
      <c r="J1322" s="6">
        <f ca="1">IF(ROW()=2, 0, Table1[[#This Row],[Belastbaar loon]]-INDIRECT(ADDRESS(ROW()-1,COLUMN(A:A))))</f>
        <v>10</v>
      </c>
      <c r="K1322" s="6">
        <f ca="1">Table1[[#This Row],[Netto loon]]-Table1[[#This Row],[Netto vorige schijf]]</f>
        <v>8.5790000000015425</v>
      </c>
      <c r="L1322" s="2">
        <f ca="1">(Table1[[#This Row],[Bruto tov vorige schijf]]-Table1[[#This Row],[Netto tov vorige schijf]])/MAX(Table1[[#This Row],[Bruto tov vorige schijf]],1)</f>
        <v>0.14209999999984574</v>
      </c>
    </row>
    <row r="1323" spans="1:12" x14ac:dyDescent="0.25">
      <c r="A1323" s="14">
        <v>21051</v>
      </c>
      <c r="B1323" s="6">
        <f>LoonHeffing2020(Table1[[#This Row],[Belastbaar loon]])</f>
        <v>7862.5484999999999</v>
      </c>
      <c r="C1323" s="6">
        <f>AlgemeneHeffingsKorting2020(Table1[[#This Row],[Belastbaar loon]])</f>
        <v>2691.7152000000001</v>
      </c>
      <c r="D1323" s="14">
        <f>ArbeidsKorting2020(Table1[[#This Row],[Belastbaar loon]])</f>
        <v>3485.7755999999999</v>
      </c>
      <c r="E1323" s="14">
        <f>MAX(Table1[[#This Row],[Loonheffing]]-Table1[[#This Row],[Algemene Heffingskorting]]-Table1[[#This Row],[Arbeidskorting]],0)</f>
        <v>1685.0577000000003</v>
      </c>
      <c r="F1323" s="6">
        <f>Table1[[#This Row],[Belastbaar loon]]-Table1[[#This Row],[Belasting]]</f>
        <v>19365.942299999999</v>
      </c>
      <c r="G1323" s="2">
        <f>(Table1[[#This Row],[Belastbaar loon]]-Table1[[#This Row],[Netto loon]])/Table1[[#This Row],[Belastbaar loon]]</f>
        <v>8.004644434943714E-2</v>
      </c>
      <c r="H1323" s="14">
        <f t="shared" ca="1" si="15"/>
        <v>1683.6367000000005</v>
      </c>
      <c r="I1323" s="14">
        <f ca="1">IF(ROW()=2, Table1[[#This Row],[Netto loon]], INDIRECT(ADDRESS(ROW()-1,COLUMN(F:F))))</f>
        <v>19357.363300000001</v>
      </c>
      <c r="J1323" s="6">
        <f ca="1">IF(ROW()=2, 0, Table1[[#This Row],[Belastbaar loon]]-INDIRECT(ADDRESS(ROW()-1,COLUMN(A:A))))</f>
        <v>10</v>
      </c>
      <c r="K1323" s="6">
        <f ca="1">Table1[[#This Row],[Netto loon]]-Table1[[#This Row],[Netto vorige schijf]]</f>
        <v>8.5789999999979045</v>
      </c>
      <c r="L1323" s="2">
        <f ca="1">(Table1[[#This Row],[Bruto tov vorige schijf]]-Table1[[#This Row],[Netto tov vorige schijf]])/MAX(Table1[[#This Row],[Bruto tov vorige schijf]],1)</f>
        <v>0.14210000000020956</v>
      </c>
    </row>
    <row r="1324" spans="1:12" x14ac:dyDescent="0.25">
      <c r="A1324" s="14">
        <v>21061</v>
      </c>
      <c r="B1324" s="6">
        <f>LoonHeffing2020(Table1[[#This Row],[Belastbaar loon]])</f>
        <v>7866.2834999999995</v>
      </c>
      <c r="C1324" s="6">
        <f>AlgemeneHeffingsKorting2020(Table1[[#This Row],[Belastbaar loon]])</f>
        <v>2691.1480000000001</v>
      </c>
      <c r="D1324" s="14">
        <f>ArbeidsKorting2020(Table1[[#This Row],[Belastbaar loon]])</f>
        <v>3488.6567999999997</v>
      </c>
      <c r="E1324" s="14">
        <f>MAX(Table1[[#This Row],[Loonheffing]]-Table1[[#This Row],[Algemene Heffingskorting]]-Table1[[#This Row],[Arbeidskorting]],0)</f>
        <v>1686.4786999999997</v>
      </c>
      <c r="F1324" s="6">
        <f>Table1[[#This Row],[Belastbaar loon]]-Table1[[#This Row],[Belasting]]</f>
        <v>19374.5213</v>
      </c>
      <c r="G1324" s="2">
        <f>(Table1[[#This Row],[Belastbaar loon]]-Table1[[#This Row],[Netto loon]])/Table1[[#This Row],[Belastbaar loon]]</f>
        <v>8.0075908076539554E-2</v>
      </c>
      <c r="H1324" s="14">
        <f t="shared" ca="1" si="15"/>
        <v>1685.0577000000003</v>
      </c>
      <c r="I1324" s="14">
        <f ca="1">IF(ROW()=2, Table1[[#This Row],[Netto loon]], INDIRECT(ADDRESS(ROW()-1,COLUMN(F:F))))</f>
        <v>19365.942299999999</v>
      </c>
      <c r="J1324" s="6">
        <f ca="1">IF(ROW()=2, 0, Table1[[#This Row],[Belastbaar loon]]-INDIRECT(ADDRESS(ROW()-1,COLUMN(A:A))))</f>
        <v>10</v>
      </c>
      <c r="K1324" s="6">
        <f ca="1">Table1[[#This Row],[Netto loon]]-Table1[[#This Row],[Netto vorige schijf]]</f>
        <v>8.5790000000015425</v>
      </c>
      <c r="L1324" s="2">
        <f ca="1">(Table1[[#This Row],[Bruto tov vorige schijf]]-Table1[[#This Row],[Netto tov vorige schijf]])/MAX(Table1[[#This Row],[Bruto tov vorige schijf]],1)</f>
        <v>0.14209999999984574</v>
      </c>
    </row>
    <row r="1325" spans="1:12" x14ac:dyDescent="0.25">
      <c r="A1325" s="14">
        <v>21071</v>
      </c>
      <c r="B1325" s="6">
        <f>LoonHeffing2020(Table1[[#This Row],[Belastbaar loon]])</f>
        <v>7870.0185000000001</v>
      </c>
      <c r="C1325" s="6">
        <f>AlgemeneHeffingsKorting2020(Table1[[#This Row],[Belastbaar loon]])</f>
        <v>2690.5808000000002</v>
      </c>
      <c r="D1325" s="14">
        <f>ArbeidsKorting2020(Table1[[#This Row],[Belastbaar loon]])</f>
        <v>3491.538</v>
      </c>
      <c r="E1325" s="14">
        <f>MAX(Table1[[#This Row],[Loonheffing]]-Table1[[#This Row],[Algemene Heffingskorting]]-Table1[[#This Row],[Arbeidskorting]],0)</f>
        <v>1687.8997000000004</v>
      </c>
      <c r="F1325" s="6">
        <f>Table1[[#This Row],[Belastbaar loon]]-Table1[[#This Row],[Belasting]]</f>
        <v>19383.100299999998</v>
      </c>
      <c r="G1325" s="2">
        <f>(Table1[[#This Row],[Belastbaar loon]]-Table1[[#This Row],[Netto loon]])/Table1[[#This Row],[Belastbaar loon]]</f>
        <v>8.0105343837501869E-2</v>
      </c>
      <c r="H1325" s="14">
        <f t="shared" ca="1" si="15"/>
        <v>1686.4786999999997</v>
      </c>
      <c r="I1325" s="14">
        <f ca="1">IF(ROW()=2, Table1[[#This Row],[Netto loon]], INDIRECT(ADDRESS(ROW()-1,COLUMN(F:F))))</f>
        <v>19374.5213</v>
      </c>
      <c r="J1325" s="6">
        <f ca="1">IF(ROW()=2, 0, Table1[[#This Row],[Belastbaar loon]]-INDIRECT(ADDRESS(ROW()-1,COLUMN(A:A))))</f>
        <v>10</v>
      </c>
      <c r="K1325" s="6">
        <f ca="1">Table1[[#This Row],[Netto loon]]-Table1[[#This Row],[Netto vorige schijf]]</f>
        <v>8.5789999999979045</v>
      </c>
      <c r="L1325" s="2">
        <f ca="1">(Table1[[#This Row],[Bruto tov vorige schijf]]-Table1[[#This Row],[Netto tov vorige schijf]])/MAX(Table1[[#This Row],[Bruto tov vorige schijf]],1)</f>
        <v>0.14210000000020956</v>
      </c>
    </row>
    <row r="1326" spans="1:12" x14ac:dyDescent="0.25">
      <c r="A1326" s="14">
        <v>21081</v>
      </c>
      <c r="B1326" s="6">
        <f>LoonHeffing2020(Table1[[#This Row],[Belastbaar loon]])</f>
        <v>7873.7534999999998</v>
      </c>
      <c r="C1326" s="6">
        <f>AlgemeneHeffingsKorting2020(Table1[[#This Row],[Belastbaar loon]])</f>
        <v>2690.0136000000002</v>
      </c>
      <c r="D1326" s="14">
        <f>ArbeidsKorting2020(Table1[[#This Row],[Belastbaar loon]])</f>
        <v>3494.4191999999998</v>
      </c>
      <c r="E1326" s="14">
        <f>MAX(Table1[[#This Row],[Loonheffing]]-Table1[[#This Row],[Algemene Heffingskorting]]-Table1[[#This Row],[Arbeidskorting]],0)</f>
        <v>1689.3206999999998</v>
      </c>
      <c r="F1326" s="6">
        <f>Table1[[#This Row],[Belastbaar loon]]-Table1[[#This Row],[Belasting]]</f>
        <v>19391.6793</v>
      </c>
      <c r="G1326" s="2">
        <f>(Table1[[#This Row],[Belastbaar loon]]-Table1[[#This Row],[Netto loon]])/Table1[[#This Row],[Belastbaar loon]]</f>
        <v>8.0134751672121821E-2</v>
      </c>
      <c r="H1326" s="14">
        <f t="shared" ca="1" si="15"/>
        <v>1687.8997000000004</v>
      </c>
      <c r="I1326" s="14">
        <f ca="1">IF(ROW()=2, Table1[[#This Row],[Netto loon]], INDIRECT(ADDRESS(ROW()-1,COLUMN(F:F))))</f>
        <v>19383.100299999998</v>
      </c>
      <c r="J1326" s="6">
        <f ca="1">IF(ROW()=2, 0, Table1[[#This Row],[Belastbaar loon]]-INDIRECT(ADDRESS(ROW()-1,COLUMN(A:A))))</f>
        <v>10</v>
      </c>
      <c r="K1326" s="6">
        <f ca="1">Table1[[#This Row],[Netto loon]]-Table1[[#This Row],[Netto vorige schijf]]</f>
        <v>8.5790000000015425</v>
      </c>
      <c r="L1326" s="2">
        <f ca="1">(Table1[[#This Row],[Bruto tov vorige schijf]]-Table1[[#This Row],[Netto tov vorige schijf]])/MAX(Table1[[#This Row],[Bruto tov vorige schijf]],1)</f>
        <v>0.14209999999984574</v>
      </c>
    </row>
    <row r="1327" spans="1:12" x14ac:dyDescent="0.25">
      <c r="A1327" s="14">
        <v>21091</v>
      </c>
      <c r="B1327" s="6">
        <f>LoonHeffing2020(Table1[[#This Row],[Belastbaar loon]])</f>
        <v>7877.4885000000004</v>
      </c>
      <c r="C1327" s="6">
        <f>AlgemeneHeffingsKorting2020(Table1[[#This Row],[Belastbaar loon]])</f>
        <v>2689.4463999999998</v>
      </c>
      <c r="D1327" s="14">
        <f>ArbeidsKorting2020(Table1[[#This Row],[Belastbaar loon]])</f>
        <v>3497.3004000000001</v>
      </c>
      <c r="E1327" s="14">
        <f>MAX(Table1[[#This Row],[Loonheffing]]-Table1[[#This Row],[Algemene Heffingskorting]]-Table1[[#This Row],[Arbeidskorting]],0)</f>
        <v>1690.7417000000005</v>
      </c>
      <c r="F1327" s="6">
        <f>Table1[[#This Row],[Belastbaar loon]]-Table1[[#This Row],[Belasting]]</f>
        <v>19400.258300000001</v>
      </c>
      <c r="G1327" s="2">
        <f>(Table1[[#This Row],[Belastbaar loon]]-Table1[[#This Row],[Netto loon]])/Table1[[#This Row],[Belastbaar loon]]</f>
        <v>8.0164131620122259E-2</v>
      </c>
      <c r="H1327" s="14">
        <f t="shared" ca="1" si="15"/>
        <v>1689.3206999999998</v>
      </c>
      <c r="I1327" s="14">
        <f ca="1">IF(ROW()=2, Table1[[#This Row],[Netto loon]], INDIRECT(ADDRESS(ROW()-1,COLUMN(F:F))))</f>
        <v>19391.6793</v>
      </c>
      <c r="J1327" s="6">
        <f ca="1">IF(ROW()=2, 0, Table1[[#This Row],[Belastbaar loon]]-INDIRECT(ADDRESS(ROW()-1,COLUMN(A:A))))</f>
        <v>10</v>
      </c>
      <c r="K1327" s="6">
        <f ca="1">Table1[[#This Row],[Netto loon]]-Table1[[#This Row],[Netto vorige schijf]]</f>
        <v>8.5790000000015425</v>
      </c>
      <c r="L1327" s="2">
        <f ca="1">(Table1[[#This Row],[Bruto tov vorige schijf]]-Table1[[#This Row],[Netto tov vorige schijf]])/MAX(Table1[[#This Row],[Bruto tov vorige schijf]],1)</f>
        <v>0.14209999999984574</v>
      </c>
    </row>
    <row r="1328" spans="1:12" x14ac:dyDescent="0.25">
      <c r="A1328" s="14">
        <v>21101</v>
      </c>
      <c r="B1328" s="6">
        <f>LoonHeffing2020(Table1[[#This Row],[Belastbaar loon]])</f>
        <v>7881.2235000000001</v>
      </c>
      <c r="C1328" s="6">
        <f>AlgemeneHeffingsKorting2020(Table1[[#This Row],[Belastbaar loon]])</f>
        <v>2688.8791999999999</v>
      </c>
      <c r="D1328" s="14">
        <f>ArbeidsKorting2020(Table1[[#This Row],[Belastbaar loon]])</f>
        <v>3500.1815999999999</v>
      </c>
      <c r="E1328" s="14">
        <f>MAX(Table1[[#This Row],[Loonheffing]]-Table1[[#This Row],[Algemene Heffingskorting]]-Table1[[#This Row],[Arbeidskorting]],0)</f>
        <v>1692.1627000000008</v>
      </c>
      <c r="F1328" s="6">
        <f>Table1[[#This Row],[Belastbaar loon]]-Table1[[#This Row],[Belasting]]</f>
        <v>19408.837299999999</v>
      </c>
      <c r="G1328" s="2">
        <f>(Table1[[#This Row],[Belastbaar loon]]-Table1[[#This Row],[Netto loon]])/Table1[[#This Row],[Belastbaar loon]]</f>
        <v>8.0193483721150691E-2</v>
      </c>
      <c r="H1328" s="14">
        <f t="shared" ca="1" si="15"/>
        <v>1690.7417000000005</v>
      </c>
      <c r="I1328" s="14">
        <f ca="1">IF(ROW()=2, Table1[[#This Row],[Netto loon]], INDIRECT(ADDRESS(ROW()-1,COLUMN(F:F))))</f>
        <v>19400.258300000001</v>
      </c>
      <c r="J1328" s="6">
        <f ca="1">IF(ROW()=2, 0, Table1[[#This Row],[Belastbaar loon]]-INDIRECT(ADDRESS(ROW()-1,COLUMN(A:A))))</f>
        <v>10</v>
      </c>
      <c r="K1328" s="6">
        <f ca="1">Table1[[#This Row],[Netto loon]]-Table1[[#This Row],[Netto vorige schijf]]</f>
        <v>8.5789999999979045</v>
      </c>
      <c r="L1328" s="2">
        <f ca="1">(Table1[[#This Row],[Bruto tov vorige schijf]]-Table1[[#This Row],[Netto tov vorige schijf]])/MAX(Table1[[#This Row],[Bruto tov vorige schijf]],1)</f>
        <v>0.14210000000020956</v>
      </c>
    </row>
    <row r="1329" spans="1:12" x14ac:dyDescent="0.25">
      <c r="A1329" s="14">
        <v>21111</v>
      </c>
      <c r="B1329" s="6">
        <f>LoonHeffing2020(Table1[[#This Row],[Belastbaar loon]])</f>
        <v>7884.9584999999997</v>
      </c>
      <c r="C1329" s="6">
        <f>AlgemeneHeffingsKorting2020(Table1[[#This Row],[Belastbaar loon]])</f>
        <v>2688.3119999999999</v>
      </c>
      <c r="D1329" s="14">
        <f>ArbeidsKorting2020(Table1[[#This Row],[Belastbaar loon]])</f>
        <v>3503.0627999999997</v>
      </c>
      <c r="E1329" s="14">
        <f>MAX(Table1[[#This Row],[Loonheffing]]-Table1[[#This Row],[Algemene Heffingskorting]]-Table1[[#This Row],[Arbeidskorting]],0)</f>
        <v>1693.5837000000001</v>
      </c>
      <c r="F1329" s="6">
        <f>Table1[[#This Row],[Belastbaar loon]]-Table1[[#This Row],[Belasting]]</f>
        <v>19417.416300000001</v>
      </c>
      <c r="G1329" s="2">
        <f>(Table1[[#This Row],[Belastbaar loon]]-Table1[[#This Row],[Netto loon]])/Table1[[#This Row],[Belastbaar loon]]</f>
        <v>8.022280801477899E-2</v>
      </c>
      <c r="H1329" s="14">
        <f t="shared" ca="1" si="15"/>
        <v>1692.1627000000008</v>
      </c>
      <c r="I1329" s="14">
        <f ca="1">IF(ROW()=2, Table1[[#This Row],[Netto loon]], INDIRECT(ADDRESS(ROW()-1,COLUMN(F:F))))</f>
        <v>19408.837299999999</v>
      </c>
      <c r="J1329" s="6">
        <f ca="1">IF(ROW()=2, 0, Table1[[#This Row],[Belastbaar loon]]-INDIRECT(ADDRESS(ROW()-1,COLUMN(A:A))))</f>
        <v>10</v>
      </c>
      <c r="K1329" s="6">
        <f ca="1">Table1[[#This Row],[Netto loon]]-Table1[[#This Row],[Netto vorige schijf]]</f>
        <v>8.5790000000015425</v>
      </c>
      <c r="L1329" s="2">
        <f ca="1">(Table1[[#This Row],[Bruto tov vorige schijf]]-Table1[[#This Row],[Netto tov vorige schijf]])/MAX(Table1[[#This Row],[Bruto tov vorige schijf]],1)</f>
        <v>0.14209999999984574</v>
      </c>
    </row>
    <row r="1330" spans="1:12" x14ac:dyDescent="0.25">
      <c r="A1330" s="14">
        <v>21121</v>
      </c>
      <c r="B1330" s="6">
        <f>LoonHeffing2020(Table1[[#This Row],[Belastbaar loon]])</f>
        <v>7888.6935000000003</v>
      </c>
      <c r="C1330" s="6">
        <f>AlgemeneHeffingsKorting2020(Table1[[#This Row],[Belastbaar loon]])</f>
        <v>2687.7447999999999</v>
      </c>
      <c r="D1330" s="14">
        <f>ArbeidsKorting2020(Table1[[#This Row],[Belastbaar loon]])</f>
        <v>3505.944</v>
      </c>
      <c r="E1330" s="14">
        <f>MAX(Table1[[#This Row],[Loonheffing]]-Table1[[#This Row],[Algemene Heffingskorting]]-Table1[[#This Row],[Arbeidskorting]],0)</f>
        <v>1695.0047000000009</v>
      </c>
      <c r="F1330" s="6">
        <f>Table1[[#This Row],[Belastbaar loon]]-Table1[[#This Row],[Belasting]]</f>
        <v>19425.995299999999</v>
      </c>
      <c r="G1330" s="2">
        <f>(Table1[[#This Row],[Belastbaar loon]]-Table1[[#This Row],[Netto loon]])/Table1[[#This Row],[Belastbaar loon]]</f>
        <v>8.0252104540504771E-2</v>
      </c>
      <c r="H1330" s="14">
        <f t="shared" ca="1" si="15"/>
        <v>1693.5837000000001</v>
      </c>
      <c r="I1330" s="14">
        <f ca="1">IF(ROW()=2, Table1[[#This Row],[Netto loon]], INDIRECT(ADDRESS(ROW()-1,COLUMN(F:F))))</f>
        <v>19417.416300000001</v>
      </c>
      <c r="J1330" s="6">
        <f ca="1">IF(ROW()=2, 0, Table1[[#This Row],[Belastbaar loon]]-INDIRECT(ADDRESS(ROW()-1,COLUMN(A:A))))</f>
        <v>10</v>
      </c>
      <c r="K1330" s="6">
        <f ca="1">Table1[[#This Row],[Netto loon]]-Table1[[#This Row],[Netto vorige schijf]]</f>
        <v>8.5789999999979045</v>
      </c>
      <c r="L1330" s="2">
        <f ca="1">(Table1[[#This Row],[Bruto tov vorige schijf]]-Table1[[#This Row],[Netto tov vorige schijf]])/MAX(Table1[[#This Row],[Bruto tov vorige schijf]],1)</f>
        <v>0.14210000000020956</v>
      </c>
    </row>
    <row r="1331" spans="1:12" x14ac:dyDescent="0.25">
      <c r="A1331" s="14">
        <v>21131</v>
      </c>
      <c r="B1331" s="6">
        <f>LoonHeffing2020(Table1[[#This Row],[Belastbaar loon]])</f>
        <v>7892.4285</v>
      </c>
      <c r="C1331" s="6">
        <f>AlgemeneHeffingsKorting2020(Table1[[#This Row],[Belastbaar loon]])</f>
        <v>2687.1776</v>
      </c>
      <c r="D1331" s="14">
        <f>ArbeidsKorting2020(Table1[[#This Row],[Belastbaar loon]])</f>
        <v>3508.8251999999998</v>
      </c>
      <c r="E1331" s="14">
        <f>MAX(Table1[[#This Row],[Loonheffing]]-Table1[[#This Row],[Algemene Heffingskorting]]-Table1[[#This Row],[Arbeidskorting]],0)</f>
        <v>1696.4257000000002</v>
      </c>
      <c r="F1331" s="6">
        <f>Table1[[#This Row],[Belastbaar loon]]-Table1[[#This Row],[Belasting]]</f>
        <v>19434.5743</v>
      </c>
      <c r="G1331" s="2">
        <f>(Table1[[#This Row],[Belastbaar loon]]-Table1[[#This Row],[Netto loon]])/Table1[[#This Row],[Belastbaar loon]]</f>
        <v>8.028137333775022E-2</v>
      </c>
      <c r="H1331" s="14">
        <f t="shared" ca="1" si="15"/>
        <v>1695.0047000000009</v>
      </c>
      <c r="I1331" s="14">
        <f ca="1">IF(ROW()=2, Table1[[#This Row],[Netto loon]], INDIRECT(ADDRESS(ROW()-1,COLUMN(F:F))))</f>
        <v>19425.995299999999</v>
      </c>
      <c r="J1331" s="6">
        <f ca="1">IF(ROW()=2, 0, Table1[[#This Row],[Belastbaar loon]]-INDIRECT(ADDRESS(ROW()-1,COLUMN(A:A))))</f>
        <v>10</v>
      </c>
      <c r="K1331" s="6">
        <f ca="1">Table1[[#This Row],[Netto loon]]-Table1[[#This Row],[Netto vorige schijf]]</f>
        <v>8.5790000000015425</v>
      </c>
      <c r="L1331" s="2">
        <f ca="1">(Table1[[#This Row],[Bruto tov vorige schijf]]-Table1[[#This Row],[Netto tov vorige schijf]])/MAX(Table1[[#This Row],[Bruto tov vorige schijf]],1)</f>
        <v>0.14209999999984574</v>
      </c>
    </row>
    <row r="1332" spans="1:12" x14ac:dyDescent="0.25">
      <c r="A1332" s="14">
        <v>21141</v>
      </c>
      <c r="B1332" s="6">
        <f>LoonHeffing2020(Table1[[#This Row],[Belastbaar loon]])</f>
        <v>7896.1634999999997</v>
      </c>
      <c r="C1332" s="6">
        <f>AlgemeneHeffingsKorting2020(Table1[[#This Row],[Belastbaar loon]])</f>
        <v>2686.6104</v>
      </c>
      <c r="D1332" s="14">
        <f>ArbeidsKorting2020(Table1[[#This Row],[Belastbaar loon]])</f>
        <v>3511.7064</v>
      </c>
      <c r="E1332" s="14">
        <f>MAX(Table1[[#This Row],[Loonheffing]]-Table1[[#This Row],[Algemene Heffingskorting]]-Table1[[#This Row],[Arbeidskorting]],0)</f>
        <v>1697.8466999999991</v>
      </c>
      <c r="F1332" s="6">
        <f>Table1[[#This Row],[Belastbaar loon]]-Table1[[#This Row],[Belasting]]</f>
        <v>19443.153300000002</v>
      </c>
      <c r="G1332" s="2">
        <f>(Table1[[#This Row],[Belastbaar loon]]-Table1[[#This Row],[Netto loon]])/Table1[[#This Row],[Belastbaar loon]]</f>
        <v>8.0310614445863404E-2</v>
      </c>
      <c r="H1332" s="14">
        <f t="shared" ca="1" si="15"/>
        <v>1696.4257000000002</v>
      </c>
      <c r="I1332" s="14">
        <f ca="1">IF(ROW()=2, Table1[[#This Row],[Netto loon]], INDIRECT(ADDRESS(ROW()-1,COLUMN(F:F))))</f>
        <v>19434.5743</v>
      </c>
      <c r="J1332" s="6">
        <f ca="1">IF(ROW()=2, 0, Table1[[#This Row],[Belastbaar loon]]-INDIRECT(ADDRESS(ROW()-1,COLUMN(A:A))))</f>
        <v>10</v>
      </c>
      <c r="K1332" s="6">
        <f ca="1">Table1[[#This Row],[Netto loon]]-Table1[[#This Row],[Netto vorige schijf]]</f>
        <v>8.5790000000015425</v>
      </c>
      <c r="L1332" s="2">
        <f ca="1">(Table1[[#This Row],[Bruto tov vorige schijf]]-Table1[[#This Row],[Netto tov vorige schijf]])/MAX(Table1[[#This Row],[Bruto tov vorige schijf]],1)</f>
        <v>0.14209999999984574</v>
      </c>
    </row>
    <row r="1333" spans="1:12" x14ac:dyDescent="0.25">
      <c r="A1333" s="14">
        <v>21151</v>
      </c>
      <c r="B1333" s="6">
        <f>LoonHeffing2020(Table1[[#This Row],[Belastbaar loon]])</f>
        <v>7899.8985000000002</v>
      </c>
      <c r="C1333" s="6">
        <f>AlgemeneHeffingsKorting2020(Table1[[#This Row],[Belastbaar loon]])</f>
        <v>2686.0432000000001</v>
      </c>
      <c r="D1333" s="14">
        <f>ArbeidsKorting2020(Table1[[#This Row],[Belastbaar loon]])</f>
        <v>3514.5875999999998</v>
      </c>
      <c r="E1333" s="14">
        <f>MAX(Table1[[#This Row],[Loonheffing]]-Table1[[#This Row],[Algemene Heffingskorting]]-Table1[[#This Row],[Arbeidskorting]],0)</f>
        <v>1699.2677000000003</v>
      </c>
      <c r="F1333" s="6">
        <f>Table1[[#This Row],[Belastbaar loon]]-Table1[[#This Row],[Belasting]]</f>
        <v>19451.7323</v>
      </c>
      <c r="G1333" s="2">
        <f>(Table1[[#This Row],[Belastbaar loon]]-Table1[[#This Row],[Netto loon]])/Table1[[#This Row],[Belastbaar loon]]</f>
        <v>8.0339827904118019E-2</v>
      </c>
      <c r="H1333" s="14">
        <f t="shared" ca="1" si="15"/>
        <v>1697.8466999999991</v>
      </c>
      <c r="I1333" s="14">
        <f ca="1">IF(ROW()=2, Table1[[#This Row],[Netto loon]], INDIRECT(ADDRESS(ROW()-1,COLUMN(F:F))))</f>
        <v>19443.153300000002</v>
      </c>
      <c r="J1333" s="6">
        <f ca="1">IF(ROW()=2, 0, Table1[[#This Row],[Belastbaar loon]]-INDIRECT(ADDRESS(ROW()-1,COLUMN(A:A))))</f>
        <v>10</v>
      </c>
      <c r="K1333" s="6">
        <f ca="1">Table1[[#This Row],[Netto loon]]-Table1[[#This Row],[Netto vorige schijf]]</f>
        <v>8.5789999999979045</v>
      </c>
      <c r="L1333" s="2">
        <f ca="1">(Table1[[#This Row],[Bruto tov vorige schijf]]-Table1[[#This Row],[Netto tov vorige schijf]])/MAX(Table1[[#This Row],[Bruto tov vorige schijf]],1)</f>
        <v>0.14210000000020956</v>
      </c>
    </row>
    <row r="1334" spans="1:12" x14ac:dyDescent="0.25">
      <c r="A1334" s="14">
        <v>21161</v>
      </c>
      <c r="B1334" s="6">
        <f>LoonHeffing2020(Table1[[#This Row],[Belastbaar loon]])</f>
        <v>7903.6334999999999</v>
      </c>
      <c r="C1334" s="6">
        <f>AlgemeneHeffingsKorting2020(Table1[[#This Row],[Belastbaar loon]])</f>
        <v>2685.4760000000001</v>
      </c>
      <c r="D1334" s="14">
        <f>ArbeidsKorting2020(Table1[[#This Row],[Belastbaar loon]])</f>
        <v>3517.4687999999996</v>
      </c>
      <c r="E1334" s="14">
        <f>MAX(Table1[[#This Row],[Loonheffing]]-Table1[[#This Row],[Algemene Heffingskorting]]-Table1[[#This Row],[Arbeidskorting]],0)</f>
        <v>1700.6886999999997</v>
      </c>
      <c r="F1334" s="6">
        <f>Table1[[#This Row],[Belastbaar loon]]-Table1[[#This Row],[Belasting]]</f>
        <v>19460.311300000001</v>
      </c>
      <c r="G1334" s="2">
        <f>(Table1[[#This Row],[Belastbaar loon]]-Table1[[#This Row],[Netto loon]])/Table1[[#This Row],[Belastbaar loon]]</f>
        <v>8.0369013751713E-2</v>
      </c>
      <c r="H1334" s="14">
        <f t="shared" ca="1" si="15"/>
        <v>1699.2677000000003</v>
      </c>
      <c r="I1334" s="14">
        <f ca="1">IF(ROW()=2, Table1[[#This Row],[Netto loon]], INDIRECT(ADDRESS(ROW()-1,COLUMN(F:F))))</f>
        <v>19451.7323</v>
      </c>
      <c r="J1334" s="6">
        <f ca="1">IF(ROW()=2, 0, Table1[[#This Row],[Belastbaar loon]]-INDIRECT(ADDRESS(ROW()-1,COLUMN(A:A))))</f>
        <v>10</v>
      </c>
      <c r="K1334" s="6">
        <f ca="1">Table1[[#This Row],[Netto loon]]-Table1[[#This Row],[Netto vorige schijf]]</f>
        <v>8.5790000000015425</v>
      </c>
      <c r="L1334" s="2">
        <f ca="1">(Table1[[#This Row],[Bruto tov vorige schijf]]-Table1[[#This Row],[Netto tov vorige schijf]])/MAX(Table1[[#This Row],[Bruto tov vorige schijf]],1)</f>
        <v>0.14209999999984574</v>
      </c>
    </row>
    <row r="1335" spans="1:12" x14ac:dyDescent="0.25">
      <c r="A1335" s="14">
        <v>21171</v>
      </c>
      <c r="B1335" s="6">
        <f>LoonHeffing2020(Table1[[#This Row],[Belastbaar loon]])</f>
        <v>7907.3684999999996</v>
      </c>
      <c r="C1335" s="6">
        <f>AlgemeneHeffingsKorting2020(Table1[[#This Row],[Belastbaar loon]])</f>
        <v>2684.9088000000002</v>
      </c>
      <c r="D1335" s="14">
        <f>ArbeidsKorting2020(Table1[[#This Row],[Belastbaar loon]])</f>
        <v>3520.35</v>
      </c>
      <c r="E1335" s="14">
        <f>MAX(Table1[[#This Row],[Loonheffing]]-Table1[[#This Row],[Algemene Heffingskorting]]-Table1[[#This Row],[Arbeidskorting]],0)</f>
        <v>1702.1096999999995</v>
      </c>
      <c r="F1335" s="6">
        <f>Table1[[#This Row],[Belastbaar loon]]-Table1[[#This Row],[Belasting]]</f>
        <v>19468.890299999999</v>
      </c>
      <c r="G1335" s="2">
        <f>(Table1[[#This Row],[Belastbaar loon]]-Table1[[#This Row],[Netto loon]])/Table1[[#This Row],[Belastbaar loon]]</f>
        <v>8.0398172027773884E-2</v>
      </c>
      <c r="H1335" s="14">
        <f t="shared" ca="1" si="15"/>
        <v>1700.6886999999997</v>
      </c>
      <c r="I1335" s="14">
        <f ca="1">IF(ROW()=2, Table1[[#This Row],[Netto loon]], INDIRECT(ADDRESS(ROW()-1,COLUMN(F:F))))</f>
        <v>19460.311300000001</v>
      </c>
      <c r="J1335" s="6">
        <f ca="1">IF(ROW()=2, 0, Table1[[#This Row],[Belastbaar loon]]-INDIRECT(ADDRESS(ROW()-1,COLUMN(A:A))))</f>
        <v>10</v>
      </c>
      <c r="K1335" s="6">
        <f ca="1">Table1[[#This Row],[Netto loon]]-Table1[[#This Row],[Netto vorige schijf]]</f>
        <v>8.5789999999979045</v>
      </c>
      <c r="L1335" s="2">
        <f ca="1">(Table1[[#This Row],[Bruto tov vorige schijf]]-Table1[[#This Row],[Netto tov vorige schijf]])/MAX(Table1[[#This Row],[Bruto tov vorige schijf]],1)</f>
        <v>0.14210000000020956</v>
      </c>
    </row>
    <row r="1336" spans="1:12" x14ac:dyDescent="0.25">
      <c r="A1336" s="14">
        <v>21181</v>
      </c>
      <c r="B1336" s="6">
        <f>LoonHeffing2020(Table1[[#This Row],[Belastbaar loon]])</f>
        <v>7911.1035000000002</v>
      </c>
      <c r="C1336" s="6">
        <f>AlgemeneHeffingsKorting2020(Table1[[#This Row],[Belastbaar loon]])</f>
        <v>2684.3416000000002</v>
      </c>
      <c r="D1336" s="14">
        <f>ArbeidsKorting2020(Table1[[#This Row],[Belastbaar loon]])</f>
        <v>3523.2311999999997</v>
      </c>
      <c r="E1336" s="14">
        <f>MAX(Table1[[#This Row],[Loonheffing]]-Table1[[#This Row],[Algemene Heffingskorting]]-Table1[[#This Row],[Arbeidskorting]],0)</f>
        <v>1703.5306999999998</v>
      </c>
      <c r="F1336" s="6">
        <f>Table1[[#This Row],[Belastbaar loon]]-Table1[[#This Row],[Belasting]]</f>
        <v>19477.469300000001</v>
      </c>
      <c r="G1336" s="2">
        <f>(Table1[[#This Row],[Belastbaar loon]]-Table1[[#This Row],[Netto loon]])/Table1[[#This Row],[Belastbaar loon]]</f>
        <v>8.0427302771351655E-2</v>
      </c>
      <c r="H1336" s="14">
        <f t="shared" ca="1" si="15"/>
        <v>1702.1096999999995</v>
      </c>
      <c r="I1336" s="14">
        <f ca="1">IF(ROW()=2, Table1[[#This Row],[Netto loon]], INDIRECT(ADDRESS(ROW()-1,COLUMN(F:F))))</f>
        <v>19468.890299999999</v>
      </c>
      <c r="J1336" s="6">
        <f ca="1">IF(ROW()=2, 0, Table1[[#This Row],[Belastbaar loon]]-INDIRECT(ADDRESS(ROW()-1,COLUMN(A:A))))</f>
        <v>10</v>
      </c>
      <c r="K1336" s="6">
        <f ca="1">Table1[[#This Row],[Netto loon]]-Table1[[#This Row],[Netto vorige schijf]]</f>
        <v>8.5790000000015425</v>
      </c>
      <c r="L1336" s="2">
        <f ca="1">(Table1[[#This Row],[Bruto tov vorige schijf]]-Table1[[#This Row],[Netto tov vorige schijf]])/MAX(Table1[[#This Row],[Bruto tov vorige schijf]],1)</f>
        <v>0.14209999999984574</v>
      </c>
    </row>
    <row r="1337" spans="1:12" x14ac:dyDescent="0.25">
      <c r="A1337" s="14">
        <v>21191</v>
      </c>
      <c r="B1337" s="6">
        <f>LoonHeffing2020(Table1[[#This Row],[Belastbaar loon]])</f>
        <v>7914.8384999999998</v>
      </c>
      <c r="C1337" s="6">
        <f>AlgemeneHeffingsKorting2020(Table1[[#This Row],[Belastbaar loon]])</f>
        <v>2683.7743999999998</v>
      </c>
      <c r="D1337" s="14">
        <f>ArbeidsKorting2020(Table1[[#This Row],[Belastbaar loon]])</f>
        <v>3526.1124</v>
      </c>
      <c r="E1337" s="14">
        <f>MAX(Table1[[#This Row],[Loonheffing]]-Table1[[#This Row],[Algemene Heffingskorting]]-Table1[[#This Row],[Arbeidskorting]],0)</f>
        <v>1704.9516999999996</v>
      </c>
      <c r="F1337" s="6">
        <f>Table1[[#This Row],[Belastbaar loon]]-Table1[[#This Row],[Belasting]]</f>
        <v>19486.048300000002</v>
      </c>
      <c r="G1337" s="2">
        <f>(Table1[[#This Row],[Belastbaar loon]]-Table1[[#This Row],[Netto loon]])/Table1[[#This Row],[Belastbaar loon]]</f>
        <v>8.0456406021424079E-2</v>
      </c>
      <c r="H1337" s="14">
        <f t="shared" ca="1" si="15"/>
        <v>1703.5306999999998</v>
      </c>
      <c r="I1337" s="14">
        <f ca="1">IF(ROW()=2, Table1[[#This Row],[Netto loon]], INDIRECT(ADDRESS(ROW()-1,COLUMN(F:F))))</f>
        <v>19477.469300000001</v>
      </c>
      <c r="J1337" s="6">
        <f ca="1">IF(ROW()=2, 0, Table1[[#This Row],[Belastbaar loon]]-INDIRECT(ADDRESS(ROW()-1,COLUMN(A:A))))</f>
        <v>10</v>
      </c>
      <c r="K1337" s="6">
        <f ca="1">Table1[[#This Row],[Netto loon]]-Table1[[#This Row],[Netto vorige schijf]]</f>
        <v>8.5790000000015425</v>
      </c>
      <c r="L1337" s="2">
        <f ca="1">(Table1[[#This Row],[Bruto tov vorige schijf]]-Table1[[#This Row],[Netto tov vorige schijf]])/MAX(Table1[[#This Row],[Bruto tov vorige schijf]],1)</f>
        <v>0.14209999999984574</v>
      </c>
    </row>
    <row r="1338" spans="1:12" x14ac:dyDescent="0.25">
      <c r="A1338" s="14">
        <v>21201</v>
      </c>
      <c r="B1338" s="6">
        <f>LoonHeffing2020(Table1[[#This Row],[Belastbaar loon]])</f>
        <v>7918.5735000000004</v>
      </c>
      <c r="C1338" s="6">
        <f>AlgemeneHeffingsKorting2020(Table1[[#This Row],[Belastbaar loon]])</f>
        <v>2683.2071999999998</v>
      </c>
      <c r="D1338" s="14">
        <f>ArbeidsKorting2020(Table1[[#This Row],[Belastbaar loon]])</f>
        <v>3528.9935999999998</v>
      </c>
      <c r="E1338" s="14">
        <f>MAX(Table1[[#This Row],[Loonheffing]]-Table1[[#This Row],[Algemene Heffingskorting]]-Table1[[#This Row],[Arbeidskorting]],0)</f>
        <v>1706.3727000000008</v>
      </c>
      <c r="F1338" s="6">
        <f>Table1[[#This Row],[Belastbaar loon]]-Table1[[#This Row],[Belasting]]</f>
        <v>19494.6273</v>
      </c>
      <c r="G1338" s="2">
        <f>(Table1[[#This Row],[Belastbaar loon]]-Table1[[#This Row],[Netto loon]])/Table1[[#This Row],[Belastbaar loon]]</f>
        <v>8.0485481816895424E-2</v>
      </c>
      <c r="H1338" s="14">
        <f t="shared" ca="1" si="15"/>
        <v>1704.9516999999996</v>
      </c>
      <c r="I1338" s="14">
        <f ca="1">IF(ROW()=2, Table1[[#This Row],[Netto loon]], INDIRECT(ADDRESS(ROW()-1,COLUMN(F:F))))</f>
        <v>19486.048300000002</v>
      </c>
      <c r="J1338" s="6">
        <f ca="1">IF(ROW()=2, 0, Table1[[#This Row],[Belastbaar loon]]-INDIRECT(ADDRESS(ROW()-1,COLUMN(A:A))))</f>
        <v>10</v>
      </c>
      <c r="K1338" s="6">
        <f ca="1">Table1[[#This Row],[Netto loon]]-Table1[[#This Row],[Netto vorige schijf]]</f>
        <v>8.5789999999979045</v>
      </c>
      <c r="L1338" s="2">
        <f ca="1">(Table1[[#This Row],[Bruto tov vorige schijf]]-Table1[[#This Row],[Netto tov vorige schijf]])/MAX(Table1[[#This Row],[Bruto tov vorige schijf]],1)</f>
        <v>0.14210000000020956</v>
      </c>
    </row>
    <row r="1339" spans="1:12" x14ac:dyDescent="0.25">
      <c r="A1339" s="14">
        <v>21211</v>
      </c>
      <c r="B1339" s="6">
        <f>LoonHeffing2020(Table1[[#This Row],[Belastbaar loon]])</f>
        <v>7922.3085000000001</v>
      </c>
      <c r="C1339" s="6">
        <f>AlgemeneHeffingsKorting2020(Table1[[#This Row],[Belastbaar loon]])</f>
        <v>2682.64</v>
      </c>
      <c r="D1339" s="14">
        <f>ArbeidsKorting2020(Table1[[#This Row],[Belastbaar loon]])</f>
        <v>3531.8748000000001</v>
      </c>
      <c r="E1339" s="14">
        <f>MAX(Table1[[#This Row],[Loonheffing]]-Table1[[#This Row],[Algemene Heffingskorting]]-Table1[[#This Row],[Arbeidskorting]],0)</f>
        <v>1707.7936999999997</v>
      </c>
      <c r="F1339" s="6">
        <f>Table1[[#This Row],[Belastbaar loon]]-Table1[[#This Row],[Belasting]]</f>
        <v>19503.206300000002</v>
      </c>
      <c r="G1339" s="2">
        <f>(Table1[[#This Row],[Belastbaar loon]]-Table1[[#This Row],[Netto loon]])/Table1[[#This Row],[Belastbaar loon]]</f>
        <v>8.0514530196596032E-2</v>
      </c>
      <c r="H1339" s="14">
        <f t="shared" ca="1" si="15"/>
        <v>1706.3727000000008</v>
      </c>
      <c r="I1339" s="14">
        <f ca="1">IF(ROW()=2, Table1[[#This Row],[Netto loon]], INDIRECT(ADDRESS(ROW()-1,COLUMN(F:F))))</f>
        <v>19494.6273</v>
      </c>
      <c r="J1339" s="6">
        <f ca="1">IF(ROW()=2, 0, Table1[[#This Row],[Belastbaar loon]]-INDIRECT(ADDRESS(ROW()-1,COLUMN(A:A))))</f>
        <v>10</v>
      </c>
      <c r="K1339" s="6">
        <f ca="1">Table1[[#This Row],[Netto loon]]-Table1[[#This Row],[Netto vorige schijf]]</f>
        <v>8.5790000000015425</v>
      </c>
      <c r="L1339" s="2">
        <f ca="1">(Table1[[#This Row],[Bruto tov vorige schijf]]-Table1[[#This Row],[Netto tov vorige schijf]])/MAX(Table1[[#This Row],[Bruto tov vorige schijf]],1)</f>
        <v>0.14209999999984574</v>
      </c>
    </row>
    <row r="1340" spans="1:12" x14ac:dyDescent="0.25">
      <c r="A1340" s="14">
        <v>21221</v>
      </c>
      <c r="B1340" s="6">
        <f>LoonHeffing2020(Table1[[#This Row],[Belastbaar loon]])</f>
        <v>7926.0434999999998</v>
      </c>
      <c r="C1340" s="6">
        <f>AlgemeneHeffingsKorting2020(Table1[[#This Row],[Belastbaar loon]])</f>
        <v>2682.0727999999999</v>
      </c>
      <c r="D1340" s="14">
        <f>ArbeidsKorting2020(Table1[[#This Row],[Belastbaar loon]])</f>
        <v>3534.7559999999999</v>
      </c>
      <c r="E1340" s="14">
        <f>MAX(Table1[[#This Row],[Loonheffing]]-Table1[[#This Row],[Algemene Heffingskorting]]-Table1[[#This Row],[Arbeidskorting]],0)</f>
        <v>1709.2147</v>
      </c>
      <c r="F1340" s="6">
        <f>Table1[[#This Row],[Belastbaar loon]]-Table1[[#This Row],[Belasting]]</f>
        <v>19511.7853</v>
      </c>
      <c r="G1340" s="2">
        <f>(Table1[[#This Row],[Belastbaar loon]]-Table1[[#This Row],[Netto loon]])/Table1[[#This Row],[Belastbaar loon]]</f>
        <v>8.0543551199283747E-2</v>
      </c>
      <c r="H1340" s="14">
        <f t="shared" ca="1" si="15"/>
        <v>1707.7936999999997</v>
      </c>
      <c r="I1340" s="14">
        <f ca="1">IF(ROW()=2, Table1[[#This Row],[Netto loon]], INDIRECT(ADDRESS(ROW()-1,COLUMN(F:F))))</f>
        <v>19503.206300000002</v>
      </c>
      <c r="J1340" s="6">
        <f ca="1">IF(ROW()=2, 0, Table1[[#This Row],[Belastbaar loon]]-INDIRECT(ADDRESS(ROW()-1,COLUMN(A:A))))</f>
        <v>10</v>
      </c>
      <c r="K1340" s="6">
        <f ca="1">Table1[[#This Row],[Netto loon]]-Table1[[#This Row],[Netto vorige schijf]]</f>
        <v>8.5789999999979045</v>
      </c>
      <c r="L1340" s="2">
        <f ca="1">(Table1[[#This Row],[Bruto tov vorige schijf]]-Table1[[#This Row],[Netto tov vorige schijf]])/MAX(Table1[[#This Row],[Bruto tov vorige schijf]],1)</f>
        <v>0.14210000000020956</v>
      </c>
    </row>
    <row r="1341" spans="1:12" x14ac:dyDescent="0.25">
      <c r="A1341" s="14">
        <v>21231</v>
      </c>
      <c r="B1341" s="6">
        <f>LoonHeffing2020(Table1[[#This Row],[Belastbaar loon]])</f>
        <v>7929.7785000000003</v>
      </c>
      <c r="C1341" s="6">
        <f>AlgemeneHeffingsKorting2020(Table1[[#This Row],[Belastbaar loon]])</f>
        <v>2681.5056</v>
      </c>
      <c r="D1341" s="14">
        <f>ArbeidsKorting2020(Table1[[#This Row],[Belastbaar loon]])</f>
        <v>3537.6371999999997</v>
      </c>
      <c r="E1341" s="14">
        <f>MAX(Table1[[#This Row],[Loonheffing]]-Table1[[#This Row],[Algemene Heffingskorting]]-Table1[[#This Row],[Arbeidskorting]],0)</f>
        <v>1710.6357000000003</v>
      </c>
      <c r="F1341" s="6">
        <f>Table1[[#This Row],[Belastbaar loon]]-Table1[[#This Row],[Belasting]]</f>
        <v>19520.364300000001</v>
      </c>
      <c r="G1341" s="2">
        <f>(Table1[[#This Row],[Belastbaar loon]]-Table1[[#This Row],[Netto loon]])/Table1[[#This Row],[Belastbaar loon]]</f>
        <v>8.0572544863642737E-2</v>
      </c>
      <c r="H1341" s="14">
        <f t="shared" ca="1" si="15"/>
        <v>1709.2147</v>
      </c>
      <c r="I1341" s="14">
        <f ca="1">IF(ROW()=2, Table1[[#This Row],[Netto loon]], INDIRECT(ADDRESS(ROW()-1,COLUMN(F:F))))</f>
        <v>19511.7853</v>
      </c>
      <c r="J1341" s="6">
        <f ca="1">IF(ROW()=2, 0, Table1[[#This Row],[Belastbaar loon]]-INDIRECT(ADDRESS(ROW()-1,COLUMN(A:A))))</f>
        <v>10</v>
      </c>
      <c r="K1341" s="6">
        <f ca="1">Table1[[#This Row],[Netto loon]]-Table1[[#This Row],[Netto vorige schijf]]</f>
        <v>8.5790000000015425</v>
      </c>
      <c r="L1341" s="2">
        <f ca="1">(Table1[[#This Row],[Bruto tov vorige schijf]]-Table1[[#This Row],[Netto tov vorige schijf]])/MAX(Table1[[#This Row],[Bruto tov vorige schijf]],1)</f>
        <v>0.14209999999984574</v>
      </c>
    </row>
    <row r="1342" spans="1:12" x14ac:dyDescent="0.25">
      <c r="A1342" s="14">
        <v>21241</v>
      </c>
      <c r="B1342" s="6">
        <f>LoonHeffing2020(Table1[[#This Row],[Belastbaar loon]])</f>
        <v>7933.5135</v>
      </c>
      <c r="C1342" s="6">
        <f>AlgemeneHeffingsKorting2020(Table1[[#This Row],[Belastbaar loon]])</f>
        <v>2680.9384</v>
      </c>
      <c r="D1342" s="14">
        <f>ArbeidsKorting2020(Table1[[#This Row],[Belastbaar loon]])</f>
        <v>3540.5183999999999</v>
      </c>
      <c r="E1342" s="14">
        <f>MAX(Table1[[#This Row],[Loonheffing]]-Table1[[#This Row],[Algemene Heffingskorting]]-Table1[[#This Row],[Arbeidskorting]],0)</f>
        <v>1712.0567000000001</v>
      </c>
      <c r="F1342" s="6">
        <f>Table1[[#This Row],[Belastbaar loon]]-Table1[[#This Row],[Belasting]]</f>
        <v>19528.943299999999</v>
      </c>
      <c r="G1342" s="2">
        <f>(Table1[[#This Row],[Belastbaar loon]]-Table1[[#This Row],[Netto loon]])/Table1[[#This Row],[Belastbaar loon]]</f>
        <v>8.0601511228284961E-2</v>
      </c>
      <c r="H1342" s="14">
        <f t="shared" ca="1" si="15"/>
        <v>1710.6357000000003</v>
      </c>
      <c r="I1342" s="14">
        <f ca="1">IF(ROW()=2, Table1[[#This Row],[Netto loon]], INDIRECT(ADDRESS(ROW()-1,COLUMN(F:F))))</f>
        <v>19520.364300000001</v>
      </c>
      <c r="J1342" s="6">
        <f ca="1">IF(ROW()=2, 0, Table1[[#This Row],[Belastbaar loon]]-INDIRECT(ADDRESS(ROW()-1,COLUMN(A:A))))</f>
        <v>10</v>
      </c>
      <c r="K1342" s="6">
        <f ca="1">Table1[[#This Row],[Netto loon]]-Table1[[#This Row],[Netto vorige schijf]]</f>
        <v>8.5789999999979045</v>
      </c>
      <c r="L1342" s="2">
        <f ca="1">(Table1[[#This Row],[Bruto tov vorige schijf]]-Table1[[#This Row],[Netto tov vorige schijf]])/MAX(Table1[[#This Row],[Bruto tov vorige schijf]],1)</f>
        <v>0.14210000000020956</v>
      </c>
    </row>
    <row r="1343" spans="1:12" x14ac:dyDescent="0.25">
      <c r="A1343" s="14">
        <v>21251</v>
      </c>
      <c r="B1343" s="6">
        <f>LoonHeffing2020(Table1[[#This Row],[Belastbaar loon]])</f>
        <v>7937.2484999999997</v>
      </c>
      <c r="C1343" s="6">
        <f>AlgemeneHeffingsKorting2020(Table1[[#This Row],[Belastbaar loon]])</f>
        <v>2680.3712</v>
      </c>
      <c r="D1343" s="14">
        <f>ArbeidsKorting2020(Table1[[#This Row],[Belastbaar loon]])</f>
        <v>3543.3995999999997</v>
      </c>
      <c r="E1343" s="14">
        <f>MAX(Table1[[#This Row],[Loonheffing]]-Table1[[#This Row],[Algemene Heffingskorting]]-Table1[[#This Row],[Arbeidskorting]],0)</f>
        <v>1713.4777000000004</v>
      </c>
      <c r="F1343" s="6">
        <f>Table1[[#This Row],[Belastbaar loon]]-Table1[[#This Row],[Belasting]]</f>
        <v>19537.522300000001</v>
      </c>
      <c r="G1343" s="2">
        <f>(Table1[[#This Row],[Belastbaar loon]]-Table1[[#This Row],[Netto loon]])/Table1[[#This Row],[Belastbaar loon]]</f>
        <v>8.0630450331749065E-2</v>
      </c>
      <c r="H1343" s="14">
        <f t="shared" ca="1" si="15"/>
        <v>1712.0567000000001</v>
      </c>
      <c r="I1343" s="14">
        <f ca="1">IF(ROW()=2, Table1[[#This Row],[Netto loon]], INDIRECT(ADDRESS(ROW()-1,COLUMN(F:F))))</f>
        <v>19528.943299999999</v>
      </c>
      <c r="J1343" s="6">
        <f ca="1">IF(ROW()=2, 0, Table1[[#This Row],[Belastbaar loon]]-INDIRECT(ADDRESS(ROW()-1,COLUMN(A:A))))</f>
        <v>10</v>
      </c>
      <c r="K1343" s="6">
        <f ca="1">Table1[[#This Row],[Netto loon]]-Table1[[#This Row],[Netto vorige schijf]]</f>
        <v>8.5790000000015425</v>
      </c>
      <c r="L1343" s="2">
        <f ca="1">(Table1[[#This Row],[Bruto tov vorige schijf]]-Table1[[#This Row],[Netto tov vorige schijf]])/MAX(Table1[[#This Row],[Bruto tov vorige schijf]],1)</f>
        <v>0.14209999999984574</v>
      </c>
    </row>
    <row r="1344" spans="1:12" x14ac:dyDescent="0.25">
      <c r="A1344" s="14">
        <v>21261</v>
      </c>
      <c r="B1344" s="6">
        <f>LoonHeffing2020(Table1[[#This Row],[Belastbaar loon]])</f>
        <v>7940.9835000000003</v>
      </c>
      <c r="C1344" s="6">
        <f>AlgemeneHeffingsKorting2020(Table1[[#This Row],[Belastbaar loon]])</f>
        <v>2679.8040000000001</v>
      </c>
      <c r="D1344" s="14">
        <f>ArbeidsKorting2020(Table1[[#This Row],[Belastbaar loon]])</f>
        <v>3546.2808</v>
      </c>
      <c r="E1344" s="14">
        <f>MAX(Table1[[#This Row],[Loonheffing]]-Table1[[#This Row],[Algemene Heffingskorting]]-Table1[[#This Row],[Arbeidskorting]],0)</f>
        <v>1714.8987000000002</v>
      </c>
      <c r="F1344" s="6">
        <f>Table1[[#This Row],[Belastbaar loon]]-Table1[[#This Row],[Belasting]]</f>
        <v>19546.101299999998</v>
      </c>
      <c r="G1344" s="2">
        <f>(Table1[[#This Row],[Belastbaar loon]]-Table1[[#This Row],[Netto loon]])/Table1[[#This Row],[Belastbaar loon]]</f>
        <v>8.0659362212501834E-2</v>
      </c>
      <c r="H1344" s="14">
        <f t="shared" ca="1" si="15"/>
        <v>1713.4777000000004</v>
      </c>
      <c r="I1344" s="14">
        <f ca="1">IF(ROW()=2, Table1[[#This Row],[Netto loon]], INDIRECT(ADDRESS(ROW()-1,COLUMN(F:F))))</f>
        <v>19537.522300000001</v>
      </c>
      <c r="J1344" s="6">
        <f ca="1">IF(ROW()=2, 0, Table1[[#This Row],[Belastbaar loon]]-INDIRECT(ADDRESS(ROW()-1,COLUMN(A:A))))</f>
        <v>10</v>
      </c>
      <c r="K1344" s="6">
        <f ca="1">Table1[[#This Row],[Netto loon]]-Table1[[#This Row],[Netto vorige schijf]]</f>
        <v>8.5789999999979045</v>
      </c>
      <c r="L1344" s="2">
        <f ca="1">(Table1[[#This Row],[Bruto tov vorige schijf]]-Table1[[#This Row],[Netto tov vorige schijf]])/MAX(Table1[[#This Row],[Bruto tov vorige schijf]],1)</f>
        <v>0.14210000000020956</v>
      </c>
    </row>
    <row r="1345" spans="1:12" x14ac:dyDescent="0.25">
      <c r="A1345" s="14">
        <v>21271</v>
      </c>
      <c r="B1345" s="6">
        <f>LoonHeffing2020(Table1[[#This Row],[Belastbaar loon]])</f>
        <v>7944.7184999999999</v>
      </c>
      <c r="C1345" s="6">
        <f>AlgemeneHeffingsKorting2020(Table1[[#This Row],[Belastbaar loon]])</f>
        <v>2679.2368000000001</v>
      </c>
      <c r="D1345" s="14">
        <f>ArbeidsKorting2020(Table1[[#This Row],[Belastbaar loon]])</f>
        <v>3549.1619999999998</v>
      </c>
      <c r="E1345" s="14">
        <f>MAX(Table1[[#This Row],[Loonheffing]]-Table1[[#This Row],[Algemene Heffingskorting]]-Table1[[#This Row],[Arbeidskorting]],0)</f>
        <v>1716.3197000000005</v>
      </c>
      <c r="F1345" s="6">
        <f>Table1[[#This Row],[Belastbaar loon]]-Table1[[#This Row],[Belasting]]</f>
        <v>19554.6803</v>
      </c>
      <c r="G1345" s="2">
        <f>(Table1[[#This Row],[Belastbaar loon]]-Table1[[#This Row],[Netto loon]])/Table1[[#This Row],[Belastbaar loon]]</f>
        <v>8.0688246908937056E-2</v>
      </c>
      <c r="H1345" s="14">
        <f t="shared" ca="1" si="15"/>
        <v>1714.8987000000002</v>
      </c>
      <c r="I1345" s="14">
        <f ca="1">IF(ROW()=2, Table1[[#This Row],[Netto loon]], INDIRECT(ADDRESS(ROW()-1,COLUMN(F:F))))</f>
        <v>19546.101299999998</v>
      </c>
      <c r="J1345" s="6">
        <f ca="1">IF(ROW()=2, 0, Table1[[#This Row],[Belastbaar loon]]-INDIRECT(ADDRESS(ROW()-1,COLUMN(A:A))))</f>
        <v>10</v>
      </c>
      <c r="K1345" s="6">
        <f ca="1">Table1[[#This Row],[Netto loon]]-Table1[[#This Row],[Netto vorige schijf]]</f>
        <v>8.5790000000015425</v>
      </c>
      <c r="L1345" s="2">
        <f ca="1">(Table1[[#This Row],[Bruto tov vorige schijf]]-Table1[[#This Row],[Netto tov vorige schijf]])/MAX(Table1[[#This Row],[Bruto tov vorige schijf]],1)</f>
        <v>0.14209999999984574</v>
      </c>
    </row>
    <row r="1346" spans="1:12" x14ac:dyDescent="0.25">
      <c r="A1346" s="14">
        <v>21281</v>
      </c>
      <c r="B1346" s="6">
        <f>LoonHeffing2020(Table1[[#This Row],[Belastbaar loon]])</f>
        <v>7948.4534999999996</v>
      </c>
      <c r="C1346" s="6">
        <f>AlgemeneHeffingsKorting2020(Table1[[#This Row],[Belastbaar loon]])</f>
        <v>2678.6696000000002</v>
      </c>
      <c r="D1346" s="14">
        <f>ArbeidsKorting2020(Table1[[#This Row],[Belastbaar loon]])</f>
        <v>3552.0432000000001</v>
      </c>
      <c r="E1346" s="14">
        <f>MAX(Table1[[#This Row],[Loonheffing]]-Table1[[#This Row],[Algemene Heffingskorting]]-Table1[[#This Row],[Arbeidskorting]],0)</f>
        <v>1717.7406999999994</v>
      </c>
      <c r="F1346" s="6">
        <f>Table1[[#This Row],[Belastbaar loon]]-Table1[[#This Row],[Belasting]]</f>
        <v>19563.259300000002</v>
      </c>
      <c r="G1346" s="2">
        <f>(Table1[[#This Row],[Belastbaar loon]]-Table1[[#This Row],[Netto loon]])/Table1[[#This Row],[Belastbaar loon]]</f>
        <v>8.071710445937684E-2</v>
      </c>
      <c r="H1346" s="14">
        <f t="shared" ca="1" si="15"/>
        <v>1716.3197000000005</v>
      </c>
      <c r="I1346" s="14">
        <f ca="1">IF(ROW()=2, Table1[[#This Row],[Netto loon]], INDIRECT(ADDRESS(ROW()-1,COLUMN(F:F))))</f>
        <v>19554.6803</v>
      </c>
      <c r="J1346" s="6">
        <f ca="1">IF(ROW()=2, 0, Table1[[#This Row],[Belastbaar loon]]-INDIRECT(ADDRESS(ROW()-1,COLUMN(A:A))))</f>
        <v>10</v>
      </c>
      <c r="K1346" s="6">
        <f ca="1">Table1[[#This Row],[Netto loon]]-Table1[[#This Row],[Netto vorige schijf]]</f>
        <v>8.5790000000015425</v>
      </c>
      <c r="L1346" s="2">
        <f ca="1">(Table1[[#This Row],[Bruto tov vorige schijf]]-Table1[[#This Row],[Netto tov vorige schijf]])/MAX(Table1[[#This Row],[Bruto tov vorige schijf]],1)</f>
        <v>0.14209999999984574</v>
      </c>
    </row>
    <row r="1347" spans="1:12" x14ac:dyDescent="0.25">
      <c r="A1347" s="14">
        <v>21291</v>
      </c>
      <c r="B1347" s="6">
        <f>LoonHeffing2020(Table1[[#This Row],[Belastbaar loon]])</f>
        <v>7952.1885000000002</v>
      </c>
      <c r="C1347" s="6">
        <f>AlgemeneHeffingsKorting2020(Table1[[#This Row],[Belastbaar loon]])</f>
        <v>2678.1024000000002</v>
      </c>
      <c r="D1347" s="14">
        <f>ArbeidsKorting2020(Table1[[#This Row],[Belastbaar loon]])</f>
        <v>3554.9243999999999</v>
      </c>
      <c r="E1347" s="14">
        <f>MAX(Table1[[#This Row],[Loonheffing]]-Table1[[#This Row],[Algemene Heffingskorting]]-Table1[[#This Row],[Arbeidskorting]],0)</f>
        <v>1719.1617000000006</v>
      </c>
      <c r="F1347" s="6">
        <f>Table1[[#This Row],[Belastbaar loon]]-Table1[[#This Row],[Belasting]]</f>
        <v>19571.838299999999</v>
      </c>
      <c r="G1347" s="2">
        <f>(Table1[[#This Row],[Belastbaar loon]]-Table1[[#This Row],[Netto loon]])/Table1[[#This Row],[Belastbaar loon]]</f>
        <v>8.0745934902071326E-2</v>
      </c>
      <c r="H1347" s="14">
        <f t="shared" ca="1" si="15"/>
        <v>1717.7406999999994</v>
      </c>
      <c r="I1347" s="14">
        <f ca="1">IF(ROW()=2, Table1[[#This Row],[Netto loon]], INDIRECT(ADDRESS(ROW()-1,COLUMN(F:F))))</f>
        <v>19563.259300000002</v>
      </c>
      <c r="J1347" s="6">
        <f ca="1">IF(ROW()=2, 0, Table1[[#This Row],[Belastbaar loon]]-INDIRECT(ADDRESS(ROW()-1,COLUMN(A:A))))</f>
        <v>10</v>
      </c>
      <c r="K1347" s="6">
        <f ca="1">Table1[[#This Row],[Netto loon]]-Table1[[#This Row],[Netto vorige schijf]]</f>
        <v>8.5789999999979045</v>
      </c>
      <c r="L1347" s="2">
        <f ca="1">(Table1[[#This Row],[Bruto tov vorige schijf]]-Table1[[#This Row],[Netto tov vorige schijf]])/MAX(Table1[[#This Row],[Bruto tov vorige schijf]],1)</f>
        <v>0.14210000000020956</v>
      </c>
    </row>
    <row r="1348" spans="1:12" x14ac:dyDescent="0.25">
      <c r="A1348" s="14">
        <v>21301</v>
      </c>
      <c r="B1348" s="6">
        <f>LoonHeffing2020(Table1[[#This Row],[Belastbaar loon]])</f>
        <v>7955.9234999999999</v>
      </c>
      <c r="C1348" s="6">
        <f>AlgemeneHeffingsKorting2020(Table1[[#This Row],[Belastbaar loon]])</f>
        <v>2677.5351999999998</v>
      </c>
      <c r="D1348" s="14">
        <f>ArbeidsKorting2020(Table1[[#This Row],[Belastbaar loon]])</f>
        <v>3557.8055999999997</v>
      </c>
      <c r="E1348" s="14">
        <f>MAX(Table1[[#This Row],[Loonheffing]]-Table1[[#This Row],[Algemene Heffingskorting]]-Table1[[#This Row],[Arbeidskorting]],0)</f>
        <v>1720.5827000000008</v>
      </c>
      <c r="F1348" s="6">
        <f>Table1[[#This Row],[Belastbaar loon]]-Table1[[#This Row],[Belasting]]</f>
        <v>19580.417300000001</v>
      </c>
      <c r="G1348" s="2">
        <f>(Table1[[#This Row],[Belastbaar loon]]-Table1[[#This Row],[Netto loon]])/Table1[[#This Row],[Belastbaar loon]]</f>
        <v>8.0774738275198307E-2</v>
      </c>
      <c r="H1348" s="14">
        <f t="shared" ca="1" si="15"/>
        <v>1719.1617000000006</v>
      </c>
      <c r="I1348" s="14">
        <f ca="1">IF(ROW()=2, Table1[[#This Row],[Netto loon]], INDIRECT(ADDRESS(ROW()-1,COLUMN(F:F))))</f>
        <v>19571.838299999999</v>
      </c>
      <c r="J1348" s="6">
        <f ca="1">IF(ROW()=2, 0, Table1[[#This Row],[Belastbaar loon]]-INDIRECT(ADDRESS(ROW()-1,COLUMN(A:A))))</f>
        <v>10</v>
      </c>
      <c r="K1348" s="6">
        <f ca="1">Table1[[#This Row],[Netto loon]]-Table1[[#This Row],[Netto vorige schijf]]</f>
        <v>8.5790000000015425</v>
      </c>
      <c r="L1348" s="2">
        <f ca="1">(Table1[[#This Row],[Bruto tov vorige schijf]]-Table1[[#This Row],[Netto tov vorige schijf]])/MAX(Table1[[#This Row],[Bruto tov vorige schijf]],1)</f>
        <v>0.14209999999984574</v>
      </c>
    </row>
    <row r="1349" spans="1:12" x14ac:dyDescent="0.25">
      <c r="A1349" s="14">
        <v>21311</v>
      </c>
      <c r="B1349" s="6">
        <f>LoonHeffing2020(Table1[[#This Row],[Belastbaar loon]])</f>
        <v>7959.6584999999995</v>
      </c>
      <c r="C1349" s="6">
        <f>AlgemeneHeffingsKorting2020(Table1[[#This Row],[Belastbaar loon]])</f>
        <v>2676.9679999999998</v>
      </c>
      <c r="D1349" s="14">
        <f>ArbeidsKorting2020(Table1[[#This Row],[Belastbaar loon]])</f>
        <v>3560.6867999999999</v>
      </c>
      <c r="E1349" s="14">
        <f>MAX(Table1[[#This Row],[Loonheffing]]-Table1[[#This Row],[Algemene Heffingskorting]]-Table1[[#This Row],[Arbeidskorting]],0)</f>
        <v>1722.0036999999998</v>
      </c>
      <c r="F1349" s="6">
        <f>Table1[[#This Row],[Belastbaar loon]]-Table1[[#This Row],[Belasting]]</f>
        <v>19588.996299999999</v>
      </c>
      <c r="G1349" s="2">
        <f>(Table1[[#This Row],[Belastbaar loon]]-Table1[[#This Row],[Netto loon]])/Table1[[#This Row],[Belastbaar loon]]</f>
        <v>8.080351461686458E-2</v>
      </c>
      <c r="H1349" s="14">
        <f t="shared" ca="1" si="15"/>
        <v>1720.5827000000008</v>
      </c>
      <c r="I1349" s="14">
        <f ca="1">IF(ROW()=2, Table1[[#This Row],[Netto loon]], INDIRECT(ADDRESS(ROW()-1,COLUMN(F:F))))</f>
        <v>19580.417300000001</v>
      </c>
      <c r="J1349" s="6">
        <f ca="1">IF(ROW()=2, 0, Table1[[#This Row],[Belastbaar loon]]-INDIRECT(ADDRESS(ROW()-1,COLUMN(A:A))))</f>
        <v>10</v>
      </c>
      <c r="K1349" s="6">
        <f ca="1">Table1[[#This Row],[Netto loon]]-Table1[[#This Row],[Netto vorige schijf]]</f>
        <v>8.5789999999979045</v>
      </c>
      <c r="L1349" s="2">
        <f ca="1">(Table1[[#This Row],[Bruto tov vorige schijf]]-Table1[[#This Row],[Netto tov vorige schijf]])/MAX(Table1[[#This Row],[Bruto tov vorige schijf]],1)</f>
        <v>0.14210000000020956</v>
      </c>
    </row>
    <row r="1350" spans="1:12" x14ac:dyDescent="0.25">
      <c r="A1350" s="14">
        <v>21321</v>
      </c>
      <c r="B1350" s="6">
        <f>LoonHeffing2020(Table1[[#This Row],[Belastbaar loon]])</f>
        <v>7963.3935000000001</v>
      </c>
      <c r="C1350" s="6">
        <f>AlgemeneHeffingsKorting2020(Table1[[#This Row],[Belastbaar loon]])</f>
        <v>2676.4007999999999</v>
      </c>
      <c r="D1350" s="14">
        <f>ArbeidsKorting2020(Table1[[#This Row],[Belastbaar loon]])</f>
        <v>3563.5679999999998</v>
      </c>
      <c r="E1350" s="14">
        <f>MAX(Table1[[#This Row],[Loonheffing]]-Table1[[#This Row],[Algemene Heffingskorting]]-Table1[[#This Row],[Arbeidskorting]],0)</f>
        <v>1723.4247000000009</v>
      </c>
      <c r="F1350" s="6">
        <f>Table1[[#This Row],[Belastbaar loon]]-Table1[[#This Row],[Belasting]]</f>
        <v>19597.5753</v>
      </c>
      <c r="G1350" s="2">
        <f>(Table1[[#This Row],[Belastbaar loon]]-Table1[[#This Row],[Netto loon]])/Table1[[#This Row],[Belastbaar loon]]</f>
        <v>8.0832263965104803E-2</v>
      </c>
      <c r="H1350" s="14">
        <f t="shared" ca="1" si="15"/>
        <v>1722.0036999999998</v>
      </c>
      <c r="I1350" s="14">
        <f ca="1">IF(ROW()=2, Table1[[#This Row],[Netto loon]], INDIRECT(ADDRESS(ROW()-1,COLUMN(F:F))))</f>
        <v>19588.996299999999</v>
      </c>
      <c r="J1350" s="6">
        <f ca="1">IF(ROW()=2, 0, Table1[[#This Row],[Belastbaar loon]]-INDIRECT(ADDRESS(ROW()-1,COLUMN(A:A))))</f>
        <v>10</v>
      </c>
      <c r="K1350" s="6">
        <f ca="1">Table1[[#This Row],[Netto loon]]-Table1[[#This Row],[Netto vorige schijf]]</f>
        <v>8.5790000000015425</v>
      </c>
      <c r="L1350" s="2">
        <f ca="1">(Table1[[#This Row],[Bruto tov vorige schijf]]-Table1[[#This Row],[Netto tov vorige schijf]])/MAX(Table1[[#This Row],[Bruto tov vorige schijf]],1)</f>
        <v>0.14209999999984574</v>
      </c>
    </row>
    <row r="1351" spans="1:12" x14ac:dyDescent="0.25">
      <c r="A1351" s="14">
        <v>21331</v>
      </c>
      <c r="B1351" s="6">
        <f>LoonHeffing2020(Table1[[#This Row],[Belastbaar loon]])</f>
        <v>7967.1284999999998</v>
      </c>
      <c r="C1351" s="6">
        <f>AlgemeneHeffingsKorting2020(Table1[[#This Row],[Belastbaar loon]])</f>
        <v>2675.8335999999999</v>
      </c>
      <c r="D1351" s="14">
        <f>ArbeidsKorting2020(Table1[[#This Row],[Belastbaar loon]])</f>
        <v>3566.4492</v>
      </c>
      <c r="E1351" s="14">
        <f>MAX(Table1[[#This Row],[Loonheffing]]-Table1[[#This Row],[Algemene Heffingskorting]]-Table1[[#This Row],[Arbeidskorting]],0)</f>
        <v>1724.8456999999999</v>
      </c>
      <c r="F1351" s="6">
        <f>Table1[[#This Row],[Belastbaar loon]]-Table1[[#This Row],[Belasting]]</f>
        <v>19606.154300000002</v>
      </c>
      <c r="G1351" s="2">
        <f>(Table1[[#This Row],[Belastbaar loon]]-Table1[[#This Row],[Netto loon]])/Table1[[#This Row],[Belastbaar loon]]</f>
        <v>8.0860986357882803E-2</v>
      </c>
      <c r="H1351" s="14">
        <f t="shared" ca="1" si="15"/>
        <v>1723.4247000000009</v>
      </c>
      <c r="I1351" s="14">
        <f ca="1">IF(ROW()=2, Table1[[#This Row],[Netto loon]], INDIRECT(ADDRESS(ROW()-1,COLUMN(F:F))))</f>
        <v>19597.5753</v>
      </c>
      <c r="J1351" s="6">
        <f ca="1">IF(ROW()=2, 0, Table1[[#This Row],[Belastbaar loon]]-INDIRECT(ADDRESS(ROW()-1,COLUMN(A:A))))</f>
        <v>10</v>
      </c>
      <c r="K1351" s="6">
        <f ca="1">Table1[[#This Row],[Netto loon]]-Table1[[#This Row],[Netto vorige schijf]]</f>
        <v>8.5790000000015425</v>
      </c>
      <c r="L1351" s="2">
        <f ca="1">(Table1[[#This Row],[Bruto tov vorige schijf]]-Table1[[#This Row],[Netto tov vorige schijf]])/MAX(Table1[[#This Row],[Bruto tov vorige schijf]],1)</f>
        <v>0.14209999999984574</v>
      </c>
    </row>
    <row r="1352" spans="1:12" x14ac:dyDescent="0.25">
      <c r="A1352" s="14">
        <v>21341</v>
      </c>
      <c r="B1352" s="6">
        <f>LoonHeffing2020(Table1[[#This Row],[Belastbaar loon]])</f>
        <v>7970.8635000000004</v>
      </c>
      <c r="C1352" s="6">
        <f>AlgemeneHeffingsKorting2020(Table1[[#This Row],[Belastbaar loon]])</f>
        <v>2675.2664</v>
      </c>
      <c r="D1352" s="14">
        <f>ArbeidsKorting2020(Table1[[#This Row],[Belastbaar loon]])</f>
        <v>3569.3303999999998</v>
      </c>
      <c r="E1352" s="14">
        <f>MAX(Table1[[#This Row],[Loonheffing]]-Table1[[#This Row],[Algemene Heffingskorting]]-Table1[[#This Row],[Arbeidskorting]],0)</f>
        <v>1726.266700000001</v>
      </c>
      <c r="F1352" s="6">
        <f>Table1[[#This Row],[Belastbaar loon]]-Table1[[#This Row],[Belasting]]</f>
        <v>19614.7333</v>
      </c>
      <c r="G1352" s="2">
        <f>(Table1[[#This Row],[Belastbaar loon]]-Table1[[#This Row],[Netto loon]])/Table1[[#This Row],[Belastbaar loon]]</f>
        <v>8.088968183309124E-2</v>
      </c>
      <c r="H1352" s="14">
        <f t="shared" ca="1" si="15"/>
        <v>1724.8456999999999</v>
      </c>
      <c r="I1352" s="14">
        <f ca="1">IF(ROW()=2, Table1[[#This Row],[Netto loon]], INDIRECT(ADDRESS(ROW()-1,COLUMN(F:F))))</f>
        <v>19606.154300000002</v>
      </c>
      <c r="J1352" s="6">
        <f ca="1">IF(ROW()=2, 0, Table1[[#This Row],[Belastbaar loon]]-INDIRECT(ADDRESS(ROW()-1,COLUMN(A:A))))</f>
        <v>10</v>
      </c>
      <c r="K1352" s="6">
        <f ca="1">Table1[[#This Row],[Netto loon]]-Table1[[#This Row],[Netto vorige schijf]]</f>
        <v>8.5789999999979045</v>
      </c>
      <c r="L1352" s="2">
        <f ca="1">(Table1[[#This Row],[Bruto tov vorige schijf]]-Table1[[#This Row],[Netto tov vorige schijf]])/MAX(Table1[[#This Row],[Bruto tov vorige schijf]],1)</f>
        <v>0.14210000000020956</v>
      </c>
    </row>
    <row r="1353" spans="1:12" x14ac:dyDescent="0.25">
      <c r="A1353" s="14">
        <v>21351</v>
      </c>
      <c r="B1353" s="6">
        <f>LoonHeffing2020(Table1[[#This Row],[Belastbaar loon]])</f>
        <v>7974.5985000000001</v>
      </c>
      <c r="C1353" s="6">
        <f>AlgemeneHeffingsKorting2020(Table1[[#This Row],[Belastbaar loon]])</f>
        <v>2674.6992</v>
      </c>
      <c r="D1353" s="14">
        <f>ArbeidsKorting2020(Table1[[#This Row],[Belastbaar loon]])</f>
        <v>3572.2115999999996</v>
      </c>
      <c r="E1353" s="14">
        <f>MAX(Table1[[#This Row],[Loonheffing]]-Table1[[#This Row],[Algemene Heffingskorting]]-Table1[[#This Row],[Arbeidskorting]],0)</f>
        <v>1727.6877000000004</v>
      </c>
      <c r="F1353" s="6">
        <f>Table1[[#This Row],[Belastbaar loon]]-Table1[[#This Row],[Belasting]]</f>
        <v>19623.312299999998</v>
      </c>
      <c r="G1353" s="2">
        <f>(Table1[[#This Row],[Belastbaar loon]]-Table1[[#This Row],[Netto loon]])/Table1[[#This Row],[Belastbaar loon]]</f>
        <v>8.0918350428551458E-2</v>
      </c>
      <c r="H1353" s="14">
        <f t="shared" ca="1" si="15"/>
        <v>1726.266700000001</v>
      </c>
      <c r="I1353" s="14">
        <f ca="1">IF(ROW()=2, Table1[[#This Row],[Netto loon]], INDIRECT(ADDRESS(ROW()-1,COLUMN(F:F))))</f>
        <v>19614.7333</v>
      </c>
      <c r="J1353" s="6">
        <f ca="1">IF(ROW()=2, 0, Table1[[#This Row],[Belastbaar loon]]-INDIRECT(ADDRESS(ROW()-1,COLUMN(A:A))))</f>
        <v>10</v>
      </c>
      <c r="K1353" s="6">
        <f ca="1">Table1[[#This Row],[Netto loon]]-Table1[[#This Row],[Netto vorige schijf]]</f>
        <v>8.5789999999979045</v>
      </c>
      <c r="L1353" s="2">
        <f ca="1">(Table1[[#This Row],[Bruto tov vorige schijf]]-Table1[[#This Row],[Netto tov vorige schijf]])/MAX(Table1[[#This Row],[Bruto tov vorige schijf]],1)</f>
        <v>0.14210000000020956</v>
      </c>
    </row>
    <row r="1354" spans="1:12" x14ac:dyDescent="0.25">
      <c r="A1354" s="14">
        <v>21361</v>
      </c>
      <c r="B1354" s="6">
        <f>LoonHeffing2020(Table1[[#This Row],[Belastbaar loon]])</f>
        <v>7978.3334999999997</v>
      </c>
      <c r="C1354" s="6">
        <f>AlgemeneHeffingsKorting2020(Table1[[#This Row],[Belastbaar loon]])</f>
        <v>2674.1320000000001</v>
      </c>
      <c r="D1354" s="14">
        <f>ArbeidsKorting2020(Table1[[#This Row],[Belastbaar loon]])</f>
        <v>3575.0927999999999</v>
      </c>
      <c r="E1354" s="14">
        <f>MAX(Table1[[#This Row],[Loonheffing]]-Table1[[#This Row],[Algemene Heffingskorting]]-Table1[[#This Row],[Arbeidskorting]],0)</f>
        <v>1729.1086999999993</v>
      </c>
      <c r="F1354" s="6">
        <f>Table1[[#This Row],[Belastbaar loon]]-Table1[[#This Row],[Belasting]]</f>
        <v>19631.891299999999</v>
      </c>
      <c r="G1354" s="2">
        <f>(Table1[[#This Row],[Belastbaar loon]]-Table1[[#This Row],[Netto loon]])/Table1[[#This Row],[Belastbaar loon]]</f>
        <v>8.0946992182013983E-2</v>
      </c>
      <c r="H1354" s="14">
        <f t="shared" ca="1" si="15"/>
        <v>1727.6877000000004</v>
      </c>
      <c r="I1354" s="14">
        <f ca="1">IF(ROW()=2, Table1[[#This Row],[Netto loon]], INDIRECT(ADDRESS(ROW()-1,COLUMN(F:F))))</f>
        <v>19623.312299999998</v>
      </c>
      <c r="J1354" s="6">
        <f ca="1">IF(ROW()=2, 0, Table1[[#This Row],[Belastbaar loon]]-INDIRECT(ADDRESS(ROW()-1,COLUMN(A:A))))</f>
        <v>10</v>
      </c>
      <c r="K1354" s="6">
        <f ca="1">Table1[[#This Row],[Netto loon]]-Table1[[#This Row],[Netto vorige schijf]]</f>
        <v>8.5790000000015425</v>
      </c>
      <c r="L1354" s="2">
        <f ca="1">(Table1[[#This Row],[Bruto tov vorige schijf]]-Table1[[#This Row],[Netto tov vorige schijf]])/MAX(Table1[[#This Row],[Bruto tov vorige schijf]],1)</f>
        <v>0.14209999999984574</v>
      </c>
    </row>
    <row r="1355" spans="1:12" x14ac:dyDescent="0.25">
      <c r="A1355" s="14">
        <v>21371</v>
      </c>
      <c r="B1355" s="6">
        <f>LoonHeffing2020(Table1[[#This Row],[Belastbaar loon]])</f>
        <v>7982.0685000000003</v>
      </c>
      <c r="C1355" s="6">
        <f>AlgemeneHeffingsKorting2020(Table1[[#This Row],[Belastbaar loon]])</f>
        <v>2673.5648000000001</v>
      </c>
      <c r="D1355" s="14">
        <f>ArbeidsKorting2020(Table1[[#This Row],[Belastbaar loon]])</f>
        <v>3577.9739999999997</v>
      </c>
      <c r="E1355" s="14">
        <f>MAX(Table1[[#This Row],[Loonheffing]]-Table1[[#This Row],[Algemene Heffingskorting]]-Table1[[#This Row],[Arbeidskorting]],0)</f>
        <v>1730.5297000000005</v>
      </c>
      <c r="F1355" s="6">
        <f>Table1[[#This Row],[Belastbaar loon]]-Table1[[#This Row],[Belasting]]</f>
        <v>19640.470300000001</v>
      </c>
      <c r="G1355" s="2">
        <f>(Table1[[#This Row],[Belastbaar loon]]-Table1[[#This Row],[Netto loon]])/Table1[[#This Row],[Belastbaar loon]]</f>
        <v>8.0975607131159005E-2</v>
      </c>
      <c r="H1355" s="14">
        <f t="shared" ca="1" si="15"/>
        <v>1729.1086999999993</v>
      </c>
      <c r="I1355" s="14">
        <f ca="1">IF(ROW()=2, Table1[[#This Row],[Netto loon]], INDIRECT(ADDRESS(ROW()-1,COLUMN(F:F))))</f>
        <v>19631.891299999999</v>
      </c>
      <c r="J1355" s="6">
        <f ca="1">IF(ROW()=2, 0, Table1[[#This Row],[Belastbaar loon]]-INDIRECT(ADDRESS(ROW()-1,COLUMN(A:A))))</f>
        <v>10</v>
      </c>
      <c r="K1355" s="6">
        <f ca="1">Table1[[#This Row],[Netto loon]]-Table1[[#This Row],[Netto vorige schijf]]</f>
        <v>8.5790000000015425</v>
      </c>
      <c r="L1355" s="2">
        <f ca="1">(Table1[[#This Row],[Bruto tov vorige schijf]]-Table1[[#This Row],[Netto tov vorige schijf]])/MAX(Table1[[#This Row],[Bruto tov vorige schijf]],1)</f>
        <v>0.14209999999984574</v>
      </c>
    </row>
    <row r="1356" spans="1:12" x14ac:dyDescent="0.25">
      <c r="A1356" s="14">
        <v>21381</v>
      </c>
      <c r="B1356" s="6">
        <f>LoonHeffing2020(Table1[[#This Row],[Belastbaar loon]])</f>
        <v>7985.8035</v>
      </c>
      <c r="C1356" s="6">
        <f>AlgemeneHeffingsKorting2020(Table1[[#This Row],[Belastbaar loon]])</f>
        <v>2672.9976000000001</v>
      </c>
      <c r="D1356" s="14">
        <f>ArbeidsKorting2020(Table1[[#This Row],[Belastbaar loon]])</f>
        <v>3580.8552</v>
      </c>
      <c r="E1356" s="14">
        <f>MAX(Table1[[#This Row],[Loonheffing]]-Table1[[#This Row],[Algemene Heffingskorting]]-Table1[[#This Row],[Arbeidskorting]],0)</f>
        <v>1731.9506999999994</v>
      </c>
      <c r="F1356" s="6">
        <f>Table1[[#This Row],[Belastbaar loon]]-Table1[[#This Row],[Belasting]]</f>
        <v>19649.049299999999</v>
      </c>
      <c r="G1356" s="2">
        <f>(Table1[[#This Row],[Belastbaar loon]]-Table1[[#This Row],[Netto loon]])/Table1[[#This Row],[Belastbaar loon]]</f>
        <v>8.1004195313596247E-2</v>
      </c>
      <c r="H1356" s="14">
        <f t="shared" ca="1" si="15"/>
        <v>1730.5297000000005</v>
      </c>
      <c r="I1356" s="14">
        <f ca="1">IF(ROW()=2, Table1[[#This Row],[Netto loon]], INDIRECT(ADDRESS(ROW()-1,COLUMN(F:F))))</f>
        <v>19640.470300000001</v>
      </c>
      <c r="J1356" s="6">
        <f ca="1">IF(ROW()=2, 0, Table1[[#This Row],[Belastbaar loon]]-INDIRECT(ADDRESS(ROW()-1,COLUMN(A:A))))</f>
        <v>10</v>
      </c>
      <c r="K1356" s="6">
        <f ca="1">Table1[[#This Row],[Netto loon]]-Table1[[#This Row],[Netto vorige schijf]]</f>
        <v>8.5789999999979045</v>
      </c>
      <c r="L1356" s="2">
        <f ca="1">(Table1[[#This Row],[Bruto tov vorige schijf]]-Table1[[#This Row],[Netto tov vorige schijf]])/MAX(Table1[[#This Row],[Bruto tov vorige schijf]],1)</f>
        <v>0.14210000000020956</v>
      </c>
    </row>
    <row r="1357" spans="1:12" x14ac:dyDescent="0.25">
      <c r="A1357" s="14">
        <v>21391</v>
      </c>
      <c r="B1357" s="6">
        <f>LoonHeffing2020(Table1[[#This Row],[Belastbaar loon]])</f>
        <v>7989.5384999999997</v>
      </c>
      <c r="C1357" s="6">
        <f>AlgemeneHeffingsKorting2020(Table1[[#This Row],[Belastbaar loon]])</f>
        <v>2672.4304000000002</v>
      </c>
      <c r="D1357" s="14">
        <f>ArbeidsKorting2020(Table1[[#This Row],[Belastbaar loon]])</f>
        <v>3583.7363999999998</v>
      </c>
      <c r="E1357" s="14">
        <f>MAX(Table1[[#This Row],[Loonheffing]]-Table1[[#This Row],[Algemene Heffingskorting]]-Table1[[#This Row],[Arbeidskorting]],0)</f>
        <v>1733.3716999999997</v>
      </c>
      <c r="F1357" s="6">
        <f>Table1[[#This Row],[Belastbaar loon]]-Table1[[#This Row],[Belasting]]</f>
        <v>19657.6283</v>
      </c>
      <c r="G1357" s="2">
        <f>(Table1[[#This Row],[Belastbaar loon]]-Table1[[#This Row],[Netto loon]])/Table1[[#This Row],[Belastbaar loon]]</f>
        <v>8.1032756766864555E-2</v>
      </c>
      <c r="H1357" s="14">
        <f t="shared" ca="1" si="15"/>
        <v>1731.9506999999994</v>
      </c>
      <c r="I1357" s="14">
        <f ca="1">IF(ROW()=2, Table1[[#This Row],[Netto loon]], INDIRECT(ADDRESS(ROW()-1,COLUMN(F:F))))</f>
        <v>19649.049299999999</v>
      </c>
      <c r="J1357" s="6">
        <f ca="1">IF(ROW()=2, 0, Table1[[#This Row],[Belastbaar loon]]-INDIRECT(ADDRESS(ROW()-1,COLUMN(A:A))))</f>
        <v>10</v>
      </c>
      <c r="K1357" s="6">
        <f ca="1">Table1[[#This Row],[Netto loon]]-Table1[[#This Row],[Netto vorige schijf]]</f>
        <v>8.5790000000015425</v>
      </c>
      <c r="L1357" s="2">
        <f ca="1">(Table1[[#This Row],[Bruto tov vorige schijf]]-Table1[[#This Row],[Netto tov vorige schijf]])/MAX(Table1[[#This Row],[Bruto tov vorige schijf]],1)</f>
        <v>0.14209999999984574</v>
      </c>
    </row>
    <row r="1358" spans="1:12" x14ac:dyDescent="0.25">
      <c r="A1358" s="14">
        <v>21401</v>
      </c>
      <c r="B1358" s="6">
        <f>LoonHeffing2020(Table1[[#This Row],[Belastbaar loon]])</f>
        <v>7993.2735000000002</v>
      </c>
      <c r="C1358" s="6">
        <f>AlgemeneHeffingsKorting2020(Table1[[#This Row],[Belastbaar loon]])</f>
        <v>2671.8631999999998</v>
      </c>
      <c r="D1358" s="14">
        <f>ArbeidsKorting2020(Table1[[#This Row],[Belastbaar loon]])</f>
        <v>3586.6176</v>
      </c>
      <c r="E1358" s="14">
        <f>MAX(Table1[[#This Row],[Loonheffing]]-Table1[[#This Row],[Algemene Heffingskorting]]-Table1[[#This Row],[Arbeidskorting]],0)</f>
        <v>1734.7927000000004</v>
      </c>
      <c r="F1358" s="6">
        <f>Table1[[#This Row],[Belastbaar loon]]-Table1[[#This Row],[Belasting]]</f>
        <v>19666.207299999998</v>
      </c>
      <c r="G1358" s="2">
        <f>(Table1[[#This Row],[Belastbaar loon]]-Table1[[#This Row],[Netto loon]])/Table1[[#This Row],[Belastbaar loon]]</f>
        <v>8.1061291528433332E-2</v>
      </c>
      <c r="H1358" s="14">
        <f t="shared" ca="1" si="15"/>
        <v>1733.3716999999997</v>
      </c>
      <c r="I1358" s="14">
        <f ca="1">IF(ROW()=2, Table1[[#This Row],[Netto loon]], INDIRECT(ADDRESS(ROW()-1,COLUMN(F:F))))</f>
        <v>19657.6283</v>
      </c>
      <c r="J1358" s="6">
        <f ca="1">IF(ROW()=2, 0, Table1[[#This Row],[Belastbaar loon]]-INDIRECT(ADDRESS(ROW()-1,COLUMN(A:A))))</f>
        <v>10</v>
      </c>
      <c r="K1358" s="6">
        <f ca="1">Table1[[#This Row],[Netto loon]]-Table1[[#This Row],[Netto vorige schijf]]</f>
        <v>8.5789999999979045</v>
      </c>
      <c r="L1358" s="2">
        <f ca="1">(Table1[[#This Row],[Bruto tov vorige schijf]]-Table1[[#This Row],[Netto tov vorige schijf]])/MAX(Table1[[#This Row],[Bruto tov vorige schijf]],1)</f>
        <v>0.14210000000020956</v>
      </c>
    </row>
    <row r="1359" spans="1:12" x14ac:dyDescent="0.25">
      <c r="A1359" s="14">
        <v>21411</v>
      </c>
      <c r="B1359" s="6">
        <f>LoonHeffing2020(Table1[[#This Row],[Belastbaar loon]])</f>
        <v>7997.0084999999999</v>
      </c>
      <c r="C1359" s="6">
        <f>AlgemeneHeffingsKorting2020(Table1[[#This Row],[Belastbaar loon]])</f>
        <v>2671.2959999999998</v>
      </c>
      <c r="D1359" s="14">
        <f>ArbeidsKorting2020(Table1[[#This Row],[Belastbaar loon]])</f>
        <v>3589.4987999999998</v>
      </c>
      <c r="E1359" s="14">
        <f>MAX(Table1[[#This Row],[Loonheffing]]-Table1[[#This Row],[Algemene Heffingskorting]]-Table1[[#This Row],[Arbeidskorting]],0)</f>
        <v>1736.2136999999998</v>
      </c>
      <c r="F1359" s="6">
        <f>Table1[[#This Row],[Belastbaar loon]]-Table1[[#This Row],[Belasting]]</f>
        <v>19674.7863</v>
      </c>
      <c r="G1359" s="2">
        <f>(Table1[[#This Row],[Belastbaar loon]]-Table1[[#This Row],[Netto loon]])/Table1[[#This Row],[Belastbaar loon]]</f>
        <v>8.1089799635701287E-2</v>
      </c>
      <c r="H1359" s="14">
        <f t="shared" ca="1" si="15"/>
        <v>1734.7927000000004</v>
      </c>
      <c r="I1359" s="14">
        <f ca="1">IF(ROW()=2, Table1[[#This Row],[Netto loon]], INDIRECT(ADDRESS(ROW()-1,COLUMN(F:F))))</f>
        <v>19666.207299999998</v>
      </c>
      <c r="J1359" s="6">
        <f ca="1">IF(ROW()=2, 0, Table1[[#This Row],[Belastbaar loon]]-INDIRECT(ADDRESS(ROW()-1,COLUMN(A:A))))</f>
        <v>10</v>
      </c>
      <c r="K1359" s="6">
        <f ca="1">Table1[[#This Row],[Netto loon]]-Table1[[#This Row],[Netto vorige schijf]]</f>
        <v>8.5790000000015425</v>
      </c>
      <c r="L1359" s="2">
        <f ca="1">(Table1[[#This Row],[Bruto tov vorige schijf]]-Table1[[#This Row],[Netto tov vorige schijf]])/MAX(Table1[[#This Row],[Bruto tov vorige schijf]],1)</f>
        <v>0.14209999999984574</v>
      </c>
    </row>
    <row r="1360" spans="1:12" x14ac:dyDescent="0.25">
      <c r="A1360" s="14">
        <v>21421</v>
      </c>
      <c r="B1360" s="6">
        <f>LoonHeffing2020(Table1[[#This Row],[Belastbaar loon]])</f>
        <v>8000.7434999999996</v>
      </c>
      <c r="C1360" s="6">
        <f>AlgemeneHeffingsKorting2020(Table1[[#This Row],[Belastbaar loon]])</f>
        <v>2670.7287999999999</v>
      </c>
      <c r="D1360" s="14">
        <f>ArbeidsKorting2020(Table1[[#This Row],[Belastbaar loon]])</f>
        <v>3592.3799999999997</v>
      </c>
      <c r="E1360" s="14">
        <f>MAX(Table1[[#This Row],[Loonheffing]]-Table1[[#This Row],[Algemene Heffingskorting]]-Table1[[#This Row],[Arbeidskorting]],0)</f>
        <v>1737.6347000000001</v>
      </c>
      <c r="F1360" s="6">
        <f>Table1[[#This Row],[Belastbaar loon]]-Table1[[#This Row],[Belasting]]</f>
        <v>19683.365300000001</v>
      </c>
      <c r="G1360" s="2">
        <f>(Table1[[#This Row],[Belastbaar loon]]-Table1[[#This Row],[Netto loon]])/Table1[[#This Row],[Belastbaar loon]]</f>
        <v>8.1118281125997796E-2</v>
      </c>
      <c r="H1360" s="14">
        <f t="shared" ca="1" si="15"/>
        <v>1736.2136999999998</v>
      </c>
      <c r="I1360" s="14">
        <f ca="1">IF(ROW()=2, Table1[[#This Row],[Netto loon]], INDIRECT(ADDRESS(ROW()-1,COLUMN(F:F))))</f>
        <v>19674.7863</v>
      </c>
      <c r="J1360" s="6">
        <f ca="1">IF(ROW()=2, 0, Table1[[#This Row],[Belastbaar loon]]-INDIRECT(ADDRESS(ROW()-1,COLUMN(A:A))))</f>
        <v>10</v>
      </c>
      <c r="K1360" s="6">
        <f ca="1">Table1[[#This Row],[Netto loon]]-Table1[[#This Row],[Netto vorige schijf]]</f>
        <v>8.5790000000015425</v>
      </c>
      <c r="L1360" s="2">
        <f ca="1">(Table1[[#This Row],[Bruto tov vorige schijf]]-Table1[[#This Row],[Netto tov vorige schijf]])/MAX(Table1[[#This Row],[Bruto tov vorige schijf]],1)</f>
        <v>0.14209999999984574</v>
      </c>
    </row>
    <row r="1361" spans="1:12" x14ac:dyDescent="0.25">
      <c r="A1361" s="14">
        <v>21431</v>
      </c>
      <c r="B1361" s="6">
        <f>LoonHeffing2020(Table1[[#This Row],[Belastbaar loon]])</f>
        <v>8004.4785000000002</v>
      </c>
      <c r="C1361" s="6">
        <f>AlgemeneHeffingsKorting2020(Table1[[#This Row],[Belastbaar loon]])</f>
        <v>2670.1615999999999</v>
      </c>
      <c r="D1361" s="14">
        <f>ArbeidsKorting2020(Table1[[#This Row],[Belastbaar loon]])</f>
        <v>3595.01656</v>
      </c>
      <c r="E1361" s="14">
        <f>MAX(Table1[[#This Row],[Loonheffing]]-Table1[[#This Row],[Algemene Heffingskorting]]-Table1[[#This Row],[Arbeidskorting]],0)</f>
        <v>1739.3003399999998</v>
      </c>
      <c r="F1361" s="6">
        <f>Table1[[#This Row],[Belastbaar loon]]-Table1[[#This Row],[Belasting]]</f>
        <v>19691.699659999998</v>
      </c>
      <c r="G1361" s="2">
        <f>(Table1[[#This Row],[Belastbaar loon]]-Table1[[#This Row],[Netto loon]])/Table1[[#This Row],[Belastbaar loon]]</f>
        <v>8.1158151276188778E-2</v>
      </c>
      <c r="H1361" s="14">
        <f t="shared" ca="1" si="15"/>
        <v>1737.6347000000001</v>
      </c>
      <c r="I1361" s="14">
        <f ca="1">IF(ROW()=2, Table1[[#This Row],[Netto loon]], INDIRECT(ADDRESS(ROW()-1,COLUMN(F:F))))</f>
        <v>19683.365300000001</v>
      </c>
      <c r="J1361" s="6">
        <f ca="1">IF(ROW()=2, 0, Table1[[#This Row],[Belastbaar loon]]-INDIRECT(ADDRESS(ROW()-1,COLUMN(A:A))))</f>
        <v>10</v>
      </c>
      <c r="K1361" s="6">
        <f ca="1">Table1[[#This Row],[Netto loon]]-Table1[[#This Row],[Netto vorige schijf]]</f>
        <v>8.3343599999971048</v>
      </c>
      <c r="L1361" s="2">
        <f ca="1">(Table1[[#This Row],[Bruto tov vorige schijf]]-Table1[[#This Row],[Netto tov vorige schijf]])/MAX(Table1[[#This Row],[Bruto tov vorige schijf]],1)</f>
        <v>0.16656400000028954</v>
      </c>
    </row>
    <row r="1362" spans="1:12" x14ac:dyDescent="0.25">
      <c r="A1362" s="14">
        <v>21441</v>
      </c>
      <c r="B1362" s="6">
        <f>LoonHeffing2020(Table1[[#This Row],[Belastbaar loon]])</f>
        <v>8008.2134999999998</v>
      </c>
      <c r="C1362" s="6">
        <f>AlgemeneHeffingsKorting2020(Table1[[#This Row],[Belastbaar loon]])</f>
        <v>2669.5944</v>
      </c>
      <c r="D1362" s="14">
        <f>ArbeidsKorting2020(Table1[[#This Row],[Belastbaar loon]])</f>
        <v>3595.1821599999998</v>
      </c>
      <c r="E1362" s="14">
        <f>MAX(Table1[[#This Row],[Loonheffing]]-Table1[[#This Row],[Algemene Heffingskorting]]-Table1[[#This Row],[Arbeidskorting]],0)</f>
        <v>1743.43694</v>
      </c>
      <c r="F1362" s="6">
        <f>Table1[[#This Row],[Belastbaar loon]]-Table1[[#This Row],[Belasting]]</f>
        <v>19697.56306</v>
      </c>
      <c r="G1362" s="2">
        <f>(Table1[[#This Row],[Belastbaar loon]]-Table1[[#This Row],[Netto loon]])/Table1[[#This Row],[Belastbaar loon]]</f>
        <v>8.1313228860594167E-2</v>
      </c>
      <c r="H1362" s="14">
        <f t="shared" ca="1" si="15"/>
        <v>1739.3003399999998</v>
      </c>
      <c r="I1362" s="14">
        <f ca="1">IF(ROW()=2, Table1[[#This Row],[Netto loon]], INDIRECT(ADDRESS(ROW()-1,COLUMN(F:F))))</f>
        <v>19691.699659999998</v>
      </c>
      <c r="J1362" s="6">
        <f ca="1">IF(ROW()=2, 0, Table1[[#This Row],[Belastbaar loon]]-INDIRECT(ADDRESS(ROW()-1,COLUMN(A:A))))</f>
        <v>10</v>
      </c>
      <c r="K1362" s="6">
        <f ca="1">Table1[[#This Row],[Netto loon]]-Table1[[#This Row],[Netto vorige schijf]]</f>
        <v>5.8634000000020023</v>
      </c>
      <c r="L1362" s="2">
        <f ca="1">(Table1[[#This Row],[Bruto tov vorige schijf]]-Table1[[#This Row],[Netto tov vorige schijf]])/MAX(Table1[[#This Row],[Bruto tov vorige schijf]],1)</f>
        <v>0.41365999999979974</v>
      </c>
    </row>
    <row r="1363" spans="1:12" x14ac:dyDescent="0.25">
      <c r="A1363" s="14">
        <v>21451</v>
      </c>
      <c r="B1363" s="6">
        <f>LoonHeffing2020(Table1[[#This Row],[Belastbaar loon]])</f>
        <v>8011.9485000000004</v>
      </c>
      <c r="C1363" s="6">
        <f>AlgemeneHeffingsKorting2020(Table1[[#This Row],[Belastbaar loon]])</f>
        <v>2669.0272</v>
      </c>
      <c r="D1363" s="14">
        <f>ArbeidsKorting2020(Table1[[#This Row],[Belastbaar loon]])</f>
        <v>3595.3477600000001</v>
      </c>
      <c r="E1363" s="14">
        <f>MAX(Table1[[#This Row],[Loonheffing]]-Table1[[#This Row],[Algemene Heffingskorting]]-Table1[[#This Row],[Arbeidskorting]],0)</f>
        <v>1747.5735399999999</v>
      </c>
      <c r="F1363" s="6">
        <f>Table1[[#This Row],[Belastbaar loon]]-Table1[[#This Row],[Belasting]]</f>
        <v>19703.426459999999</v>
      </c>
      <c r="G1363" s="2">
        <f>(Table1[[#This Row],[Belastbaar loon]]-Table1[[#This Row],[Netto loon]])/Table1[[#This Row],[Belastbaar loon]]</f>
        <v>8.1468161857256124E-2</v>
      </c>
      <c r="H1363" s="14">
        <f t="shared" ca="1" si="15"/>
        <v>1743.43694</v>
      </c>
      <c r="I1363" s="14">
        <f ca="1">IF(ROW()=2, Table1[[#This Row],[Netto loon]], INDIRECT(ADDRESS(ROW()-1,COLUMN(F:F))))</f>
        <v>19697.56306</v>
      </c>
      <c r="J1363" s="6">
        <f ca="1">IF(ROW()=2, 0, Table1[[#This Row],[Belastbaar loon]]-INDIRECT(ADDRESS(ROW()-1,COLUMN(A:A))))</f>
        <v>10</v>
      </c>
      <c r="K1363" s="6">
        <f ca="1">Table1[[#This Row],[Netto loon]]-Table1[[#This Row],[Netto vorige schijf]]</f>
        <v>5.8633999999983644</v>
      </c>
      <c r="L1363" s="2">
        <f ca="1">(Table1[[#This Row],[Bruto tov vorige schijf]]-Table1[[#This Row],[Netto tov vorige schijf]])/MAX(Table1[[#This Row],[Bruto tov vorige schijf]],1)</f>
        <v>0.41366000000016356</v>
      </c>
    </row>
    <row r="1364" spans="1:12" x14ac:dyDescent="0.25">
      <c r="A1364" s="14">
        <v>21461</v>
      </c>
      <c r="B1364" s="6">
        <f>LoonHeffing2020(Table1[[#This Row],[Belastbaar loon]])</f>
        <v>8015.6835000000001</v>
      </c>
      <c r="C1364" s="6">
        <f>AlgemeneHeffingsKorting2020(Table1[[#This Row],[Belastbaar loon]])</f>
        <v>2668.46</v>
      </c>
      <c r="D1364" s="14">
        <f>ArbeidsKorting2020(Table1[[#This Row],[Belastbaar loon]])</f>
        <v>3595.5133599999999</v>
      </c>
      <c r="E1364" s="14">
        <f>MAX(Table1[[#This Row],[Loonheffing]]-Table1[[#This Row],[Algemene Heffingskorting]]-Table1[[#This Row],[Arbeidskorting]],0)</f>
        <v>1751.7101400000001</v>
      </c>
      <c r="F1364" s="6">
        <f>Table1[[#This Row],[Belastbaar loon]]-Table1[[#This Row],[Belasting]]</f>
        <v>19709.289860000001</v>
      </c>
      <c r="G1364" s="2">
        <f>(Table1[[#This Row],[Belastbaar loon]]-Table1[[#This Row],[Netto loon]])/Table1[[#This Row],[Belastbaar loon]]</f>
        <v>8.162295046829128E-2</v>
      </c>
      <c r="H1364" s="14">
        <f t="shared" ca="1" si="15"/>
        <v>1747.5735399999999</v>
      </c>
      <c r="I1364" s="14">
        <f ca="1">IF(ROW()=2, Table1[[#This Row],[Netto loon]], INDIRECT(ADDRESS(ROW()-1,COLUMN(F:F))))</f>
        <v>19703.426459999999</v>
      </c>
      <c r="J1364" s="6">
        <f ca="1">IF(ROW()=2, 0, Table1[[#This Row],[Belastbaar loon]]-INDIRECT(ADDRESS(ROW()-1,COLUMN(A:A))))</f>
        <v>10</v>
      </c>
      <c r="K1364" s="6">
        <f ca="1">Table1[[#This Row],[Netto loon]]-Table1[[#This Row],[Netto vorige schijf]]</f>
        <v>5.8634000000020023</v>
      </c>
      <c r="L1364" s="2">
        <f ca="1">(Table1[[#This Row],[Bruto tov vorige schijf]]-Table1[[#This Row],[Netto tov vorige schijf]])/MAX(Table1[[#This Row],[Bruto tov vorige schijf]],1)</f>
        <v>0.41365999999979974</v>
      </c>
    </row>
    <row r="1365" spans="1:12" x14ac:dyDescent="0.25">
      <c r="A1365" s="14">
        <v>21471</v>
      </c>
      <c r="B1365" s="6">
        <f>LoonHeffing2020(Table1[[#This Row],[Belastbaar loon]])</f>
        <v>8019.4184999999998</v>
      </c>
      <c r="C1365" s="6">
        <f>AlgemeneHeffingsKorting2020(Table1[[#This Row],[Belastbaar loon]])</f>
        <v>2667.8928000000001</v>
      </c>
      <c r="D1365" s="14">
        <f>ArbeidsKorting2020(Table1[[#This Row],[Belastbaar loon]])</f>
        <v>3595.6789600000002</v>
      </c>
      <c r="E1365" s="14">
        <f>MAX(Table1[[#This Row],[Loonheffing]]-Table1[[#This Row],[Algemene Heffingskorting]]-Table1[[#This Row],[Arbeidskorting]],0)</f>
        <v>1755.84674</v>
      </c>
      <c r="F1365" s="6">
        <f>Table1[[#This Row],[Belastbaar loon]]-Table1[[#This Row],[Belasting]]</f>
        <v>19715.153259999999</v>
      </c>
      <c r="G1365" s="2">
        <f>(Table1[[#This Row],[Belastbaar loon]]-Table1[[#This Row],[Netto loon]])/Table1[[#This Row],[Belastbaar loon]]</f>
        <v>8.1777594895440398E-2</v>
      </c>
      <c r="H1365" s="14">
        <f t="shared" ca="1" si="15"/>
        <v>1751.7101400000001</v>
      </c>
      <c r="I1365" s="14">
        <f ca="1">IF(ROW()=2, Table1[[#This Row],[Netto loon]], INDIRECT(ADDRESS(ROW()-1,COLUMN(F:F))))</f>
        <v>19709.289860000001</v>
      </c>
      <c r="J1365" s="6">
        <f ca="1">IF(ROW()=2, 0, Table1[[#This Row],[Belastbaar loon]]-INDIRECT(ADDRESS(ROW()-1,COLUMN(A:A))))</f>
        <v>10</v>
      </c>
      <c r="K1365" s="6">
        <f ca="1">Table1[[#This Row],[Netto loon]]-Table1[[#This Row],[Netto vorige schijf]]</f>
        <v>5.8633999999983644</v>
      </c>
      <c r="L1365" s="2">
        <f ca="1">(Table1[[#This Row],[Bruto tov vorige schijf]]-Table1[[#This Row],[Netto tov vorige schijf]])/MAX(Table1[[#This Row],[Bruto tov vorige schijf]],1)</f>
        <v>0.41366000000016356</v>
      </c>
    </row>
    <row r="1366" spans="1:12" x14ac:dyDescent="0.25">
      <c r="A1366" s="14">
        <v>21481</v>
      </c>
      <c r="B1366" s="6">
        <f>LoonHeffing2020(Table1[[#This Row],[Belastbaar loon]])</f>
        <v>8023.1535000000003</v>
      </c>
      <c r="C1366" s="6">
        <f>AlgemeneHeffingsKorting2020(Table1[[#This Row],[Belastbaar loon]])</f>
        <v>2667.3256000000001</v>
      </c>
      <c r="D1366" s="14">
        <f>ArbeidsKorting2020(Table1[[#This Row],[Belastbaar loon]])</f>
        <v>3595.84456</v>
      </c>
      <c r="E1366" s="14">
        <f>MAX(Table1[[#This Row],[Loonheffing]]-Table1[[#This Row],[Algemene Heffingskorting]]-Table1[[#This Row],[Arbeidskorting]],0)</f>
        <v>1759.9833400000002</v>
      </c>
      <c r="F1366" s="6">
        <f>Table1[[#This Row],[Belastbaar loon]]-Table1[[#This Row],[Belasting]]</f>
        <v>19721.016660000001</v>
      </c>
      <c r="G1366" s="2">
        <f>(Table1[[#This Row],[Belastbaar loon]]-Table1[[#This Row],[Netto loon]])/Table1[[#This Row],[Belastbaar loon]]</f>
        <v>8.1932095340067915E-2</v>
      </c>
      <c r="H1366" s="14">
        <f t="shared" ca="1" si="15"/>
        <v>1755.84674</v>
      </c>
      <c r="I1366" s="14">
        <f ca="1">IF(ROW()=2, Table1[[#This Row],[Netto loon]], INDIRECT(ADDRESS(ROW()-1,COLUMN(F:F))))</f>
        <v>19715.153259999999</v>
      </c>
      <c r="J1366" s="6">
        <f ca="1">IF(ROW()=2, 0, Table1[[#This Row],[Belastbaar loon]]-INDIRECT(ADDRESS(ROW()-1,COLUMN(A:A))))</f>
        <v>10</v>
      </c>
      <c r="K1366" s="6">
        <f ca="1">Table1[[#This Row],[Netto loon]]-Table1[[#This Row],[Netto vorige schijf]]</f>
        <v>5.8634000000020023</v>
      </c>
      <c r="L1366" s="2">
        <f ca="1">(Table1[[#This Row],[Bruto tov vorige schijf]]-Table1[[#This Row],[Netto tov vorige schijf]])/MAX(Table1[[#This Row],[Bruto tov vorige schijf]],1)</f>
        <v>0.41365999999979974</v>
      </c>
    </row>
    <row r="1367" spans="1:12" x14ac:dyDescent="0.25">
      <c r="A1367" s="14">
        <v>21491</v>
      </c>
      <c r="B1367" s="6">
        <f>LoonHeffing2020(Table1[[#This Row],[Belastbaar loon]])</f>
        <v>8026.8885</v>
      </c>
      <c r="C1367" s="6">
        <f>AlgemeneHeffingsKorting2020(Table1[[#This Row],[Belastbaar loon]])</f>
        <v>2666.7584000000002</v>
      </c>
      <c r="D1367" s="14">
        <f>ArbeidsKorting2020(Table1[[#This Row],[Belastbaar loon]])</f>
        <v>3596.0101599999998</v>
      </c>
      <c r="E1367" s="14">
        <f>MAX(Table1[[#This Row],[Loonheffing]]-Table1[[#This Row],[Algemene Heffingskorting]]-Table1[[#This Row],[Arbeidskorting]],0)</f>
        <v>1764.1199400000005</v>
      </c>
      <c r="F1367" s="6">
        <f>Table1[[#This Row],[Belastbaar loon]]-Table1[[#This Row],[Belasting]]</f>
        <v>19726.88006</v>
      </c>
      <c r="G1367" s="2">
        <f>(Table1[[#This Row],[Belastbaar loon]]-Table1[[#This Row],[Netto loon]])/Table1[[#This Row],[Belastbaar loon]]</f>
        <v>8.208645200316414E-2</v>
      </c>
      <c r="H1367" s="14">
        <f t="shared" ca="1" si="15"/>
        <v>1759.9833400000002</v>
      </c>
      <c r="I1367" s="14">
        <f ca="1">IF(ROW()=2, Table1[[#This Row],[Netto loon]], INDIRECT(ADDRESS(ROW()-1,COLUMN(F:F))))</f>
        <v>19721.016660000001</v>
      </c>
      <c r="J1367" s="6">
        <f ca="1">IF(ROW()=2, 0, Table1[[#This Row],[Belastbaar loon]]-INDIRECT(ADDRESS(ROW()-1,COLUMN(A:A))))</f>
        <v>10</v>
      </c>
      <c r="K1367" s="6">
        <f ca="1">Table1[[#This Row],[Netto loon]]-Table1[[#This Row],[Netto vorige schijf]]</f>
        <v>5.8633999999983644</v>
      </c>
      <c r="L1367" s="2">
        <f ca="1">(Table1[[#This Row],[Bruto tov vorige schijf]]-Table1[[#This Row],[Netto tov vorige schijf]])/MAX(Table1[[#This Row],[Bruto tov vorige schijf]],1)</f>
        <v>0.41366000000016356</v>
      </c>
    </row>
    <row r="1368" spans="1:12" x14ac:dyDescent="0.25">
      <c r="A1368" s="14">
        <v>21501</v>
      </c>
      <c r="B1368" s="6">
        <f>LoonHeffing2020(Table1[[#This Row],[Belastbaar loon]])</f>
        <v>8030.6234999999997</v>
      </c>
      <c r="C1368" s="6">
        <f>AlgemeneHeffingsKorting2020(Table1[[#This Row],[Belastbaar loon]])</f>
        <v>2666.1912000000002</v>
      </c>
      <c r="D1368" s="14">
        <f>ArbeidsKorting2020(Table1[[#This Row],[Belastbaar loon]])</f>
        <v>3596.1757600000001</v>
      </c>
      <c r="E1368" s="14">
        <f>MAX(Table1[[#This Row],[Loonheffing]]-Table1[[#This Row],[Algemene Heffingskorting]]-Table1[[#This Row],[Arbeidskorting]],0)</f>
        <v>1768.2565399999994</v>
      </c>
      <c r="F1368" s="6">
        <f>Table1[[#This Row],[Belastbaar loon]]-Table1[[#This Row],[Belasting]]</f>
        <v>19732.743460000002</v>
      </c>
      <c r="G1368" s="2">
        <f>(Table1[[#This Row],[Belastbaar loon]]-Table1[[#This Row],[Netto loon]])/Table1[[#This Row],[Belastbaar loon]]</f>
        <v>8.2240665085344791E-2</v>
      </c>
      <c r="H1368" s="14">
        <f t="shared" ca="1" si="15"/>
        <v>1764.1199400000005</v>
      </c>
      <c r="I1368" s="14">
        <f ca="1">IF(ROW()=2, Table1[[#This Row],[Netto loon]], INDIRECT(ADDRESS(ROW()-1,COLUMN(F:F))))</f>
        <v>19726.88006</v>
      </c>
      <c r="J1368" s="6">
        <f ca="1">IF(ROW()=2, 0, Table1[[#This Row],[Belastbaar loon]]-INDIRECT(ADDRESS(ROW()-1,COLUMN(A:A))))</f>
        <v>10</v>
      </c>
      <c r="K1368" s="6">
        <f ca="1">Table1[[#This Row],[Netto loon]]-Table1[[#This Row],[Netto vorige schijf]]</f>
        <v>5.8634000000020023</v>
      </c>
      <c r="L1368" s="2">
        <f ca="1">(Table1[[#This Row],[Bruto tov vorige schijf]]-Table1[[#This Row],[Netto tov vorige schijf]])/MAX(Table1[[#This Row],[Bruto tov vorige schijf]],1)</f>
        <v>0.41365999999979974</v>
      </c>
    </row>
    <row r="1369" spans="1:12" x14ac:dyDescent="0.25">
      <c r="A1369" s="14">
        <v>21511</v>
      </c>
      <c r="B1369" s="6">
        <f>LoonHeffing2020(Table1[[#This Row],[Belastbaar loon]])</f>
        <v>8034.3585000000003</v>
      </c>
      <c r="C1369" s="6">
        <f>AlgemeneHeffingsKorting2020(Table1[[#This Row],[Belastbaar loon]])</f>
        <v>2665.6239999999998</v>
      </c>
      <c r="D1369" s="14">
        <f>ArbeidsKorting2020(Table1[[#This Row],[Belastbaar loon]])</f>
        <v>3596.3413599999999</v>
      </c>
      <c r="E1369" s="14">
        <f>MAX(Table1[[#This Row],[Loonheffing]]-Table1[[#This Row],[Algemene Heffingskorting]]-Table1[[#This Row],[Arbeidskorting]],0)</f>
        <v>1772.3931400000006</v>
      </c>
      <c r="F1369" s="6">
        <f>Table1[[#This Row],[Belastbaar loon]]-Table1[[#This Row],[Belasting]]</f>
        <v>19738.60686</v>
      </c>
      <c r="G1369" s="2">
        <f>(Table1[[#This Row],[Belastbaar loon]]-Table1[[#This Row],[Netto loon]])/Table1[[#This Row],[Belastbaar loon]]</f>
        <v>8.2394734786853246E-2</v>
      </c>
      <c r="H1369" s="14">
        <f t="shared" ca="1" si="15"/>
        <v>1768.2565399999994</v>
      </c>
      <c r="I1369" s="14">
        <f ca="1">IF(ROW()=2, Table1[[#This Row],[Netto loon]], INDIRECT(ADDRESS(ROW()-1,COLUMN(F:F))))</f>
        <v>19732.743460000002</v>
      </c>
      <c r="J1369" s="6">
        <f ca="1">IF(ROW()=2, 0, Table1[[#This Row],[Belastbaar loon]]-INDIRECT(ADDRESS(ROW()-1,COLUMN(A:A))))</f>
        <v>10</v>
      </c>
      <c r="K1369" s="6">
        <f ca="1">Table1[[#This Row],[Netto loon]]-Table1[[#This Row],[Netto vorige schijf]]</f>
        <v>5.8633999999983644</v>
      </c>
      <c r="L1369" s="2">
        <f ca="1">(Table1[[#This Row],[Bruto tov vorige schijf]]-Table1[[#This Row],[Netto tov vorige schijf]])/MAX(Table1[[#This Row],[Bruto tov vorige schijf]],1)</f>
        <v>0.41366000000016356</v>
      </c>
    </row>
    <row r="1370" spans="1:12" x14ac:dyDescent="0.25">
      <c r="A1370" s="14">
        <v>21521</v>
      </c>
      <c r="B1370" s="6">
        <f>LoonHeffing2020(Table1[[#This Row],[Belastbaar loon]])</f>
        <v>8038.0934999999999</v>
      </c>
      <c r="C1370" s="6">
        <f>AlgemeneHeffingsKorting2020(Table1[[#This Row],[Belastbaar loon]])</f>
        <v>2665.0567999999998</v>
      </c>
      <c r="D1370" s="14">
        <f>ArbeidsKorting2020(Table1[[#This Row],[Belastbaar loon]])</f>
        <v>3596.5069600000002</v>
      </c>
      <c r="E1370" s="14">
        <f>MAX(Table1[[#This Row],[Loonheffing]]-Table1[[#This Row],[Algemene Heffingskorting]]-Table1[[#This Row],[Arbeidskorting]],0)</f>
        <v>1776.5297400000004</v>
      </c>
      <c r="F1370" s="6">
        <f>Table1[[#This Row],[Belastbaar loon]]-Table1[[#This Row],[Belasting]]</f>
        <v>19744.470259999998</v>
      </c>
      <c r="G1370" s="2">
        <f>(Table1[[#This Row],[Belastbaar loon]]-Table1[[#This Row],[Netto loon]])/Table1[[#This Row],[Belastbaar loon]]</f>
        <v>8.2548661307560139E-2</v>
      </c>
      <c r="H1370" s="14">
        <f t="shared" ref="H1370:H1433" ca="1" si="16">IF(ROW()=2, 0, INDIRECT(ADDRESS(ROW()-1,COLUMN(E:E))))</f>
        <v>1772.3931400000006</v>
      </c>
      <c r="I1370" s="14">
        <f ca="1">IF(ROW()=2, Table1[[#This Row],[Netto loon]], INDIRECT(ADDRESS(ROW()-1,COLUMN(F:F))))</f>
        <v>19738.60686</v>
      </c>
      <c r="J1370" s="6">
        <f ca="1">IF(ROW()=2, 0, Table1[[#This Row],[Belastbaar loon]]-INDIRECT(ADDRESS(ROW()-1,COLUMN(A:A))))</f>
        <v>10</v>
      </c>
      <c r="K1370" s="6">
        <f ca="1">Table1[[#This Row],[Netto loon]]-Table1[[#This Row],[Netto vorige schijf]]</f>
        <v>5.8633999999983644</v>
      </c>
      <c r="L1370" s="2">
        <f ca="1">(Table1[[#This Row],[Bruto tov vorige schijf]]-Table1[[#This Row],[Netto tov vorige schijf]])/MAX(Table1[[#This Row],[Bruto tov vorige schijf]],1)</f>
        <v>0.41366000000016356</v>
      </c>
    </row>
    <row r="1371" spans="1:12" x14ac:dyDescent="0.25">
      <c r="A1371" s="14">
        <v>21531</v>
      </c>
      <c r="B1371" s="6">
        <f>LoonHeffing2020(Table1[[#This Row],[Belastbaar loon]])</f>
        <v>8041.8284999999996</v>
      </c>
      <c r="C1371" s="6">
        <f>AlgemeneHeffingsKorting2020(Table1[[#This Row],[Belastbaar loon]])</f>
        <v>2664.4895999999999</v>
      </c>
      <c r="D1371" s="14">
        <f>ArbeidsKorting2020(Table1[[#This Row],[Belastbaar loon]])</f>
        <v>3596.67256</v>
      </c>
      <c r="E1371" s="14">
        <f>MAX(Table1[[#This Row],[Loonheffing]]-Table1[[#This Row],[Algemene Heffingskorting]]-Table1[[#This Row],[Arbeidskorting]],0)</f>
        <v>1780.6663399999998</v>
      </c>
      <c r="F1371" s="6">
        <f>Table1[[#This Row],[Belastbaar loon]]-Table1[[#This Row],[Belasting]]</f>
        <v>19750.33366</v>
      </c>
      <c r="G1371" s="2">
        <f>(Table1[[#This Row],[Belastbaar loon]]-Table1[[#This Row],[Netto loon]])/Table1[[#This Row],[Belastbaar loon]]</f>
        <v>8.2702444846964832E-2</v>
      </c>
      <c r="H1371" s="14">
        <f t="shared" ca="1" si="16"/>
        <v>1776.5297400000004</v>
      </c>
      <c r="I1371" s="14">
        <f ca="1">IF(ROW()=2, Table1[[#This Row],[Netto loon]], INDIRECT(ADDRESS(ROW()-1,COLUMN(F:F))))</f>
        <v>19744.470259999998</v>
      </c>
      <c r="J1371" s="6">
        <f ca="1">IF(ROW()=2, 0, Table1[[#This Row],[Belastbaar loon]]-INDIRECT(ADDRESS(ROW()-1,COLUMN(A:A))))</f>
        <v>10</v>
      </c>
      <c r="K1371" s="6">
        <f ca="1">Table1[[#This Row],[Netto loon]]-Table1[[#This Row],[Netto vorige schijf]]</f>
        <v>5.8634000000020023</v>
      </c>
      <c r="L1371" s="2">
        <f ca="1">(Table1[[#This Row],[Bruto tov vorige schijf]]-Table1[[#This Row],[Netto tov vorige schijf]])/MAX(Table1[[#This Row],[Bruto tov vorige schijf]],1)</f>
        <v>0.41365999999979974</v>
      </c>
    </row>
    <row r="1372" spans="1:12" x14ac:dyDescent="0.25">
      <c r="A1372" s="14">
        <v>21541</v>
      </c>
      <c r="B1372" s="6">
        <f>LoonHeffing2020(Table1[[#This Row],[Belastbaar loon]])</f>
        <v>8045.5635000000002</v>
      </c>
      <c r="C1372" s="6">
        <f>AlgemeneHeffingsKorting2020(Table1[[#This Row],[Belastbaar loon]])</f>
        <v>2663.9223999999999</v>
      </c>
      <c r="D1372" s="14">
        <f>ArbeidsKorting2020(Table1[[#This Row],[Belastbaar loon]])</f>
        <v>3596.8381599999998</v>
      </c>
      <c r="E1372" s="14">
        <f>MAX(Table1[[#This Row],[Loonheffing]]-Table1[[#This Row],[Algemene Heffingskorting]]-Table1[[#This Row],[Arbeidskorting]],0)</f>
        <v>1784.8029400000009</v>
      </c>
      <c r="F1372" s="6">
        <f>Table1[[#This Row],[Belastbaar loon]]-Table1[[#This Row],[Belasting]]</f>
        <v>19756.197059999999</v>
      </c>
      <c r="G1372" s="2">
        <f>(Table1[[#This Row],[Belastbaar loon]]-Table1[[#This Row],[Netto loon]])/Table1[[#This Row],[Belastbaar loon]]</f>
        <v>8.2856085604196716E-2</v>
      </c>
      <c r="H1372" s="14">
        <f t="shared" ca="1" si="16"/>
        <v>1780.6663399999998</v>
      </c>
      <c r="I1372" s="14">
        <f ca="1">IF(ROW()=2, Table1[[#This Row],[Netto loon]], INDIRECT(ADDRESS(ROW()-1,COLUMN(F:F))))</f>
        <v>19750.33366</v>
      </c>
      <c r="J1372" s="6">
        <f ca="1">IF(ROW()=2, 0, Table1[[#This Row],[Belastbaar loon]]-INDIRECT(ADDRESS(ROW()-1,COLUMN(A:A))))</f>
        <v>10</v>
      </c>
      <c r="K1372" s="6">
        <f ca="1">Table1[[#This Row],[Netto loon]]-Table1[[#This Row],[Netto vorige schijf]]</f>
        <v>5.8633999999983644</v>
      </c>
      <c r="L1372" s="2">
        <f ca="1">(Table1[[#This Row],[Bruto tov vorige schijf]]-Table1[[#This Row],[Netto tov vorige schijf]])/MAX(Table1[[#This Row],[Bruto tov vorige schijf]],1)</f>
        <v>0.41366000000016356</v>
      </c>
    </row>
    <row r="1373" spans="1:12" x14ac:dyDescent="0.25">
      <c r="A1373" s="14">
        <v>21551</v>
      </c>
      <c r="B1373" s="6">
        <f>LoonHeffing2020(Table1[[#This Row],[Belastbaar loon]])</f>
        <v>8049.2984999999999</v>
      </c>
      <c r="C1373" s="6">
        <f>AlgemeneHeffingsKorting2020(Table1[[#This Row],[Belastbaar loon]])</f>
        <v>2663.3552</v>
      </c>
      <c r="D1373" s="14">
        <f>ArbeidsKorting2020(Table1[[#This Row],[Belastbaar loon]])</f>
        <v>3597.0037600000001</v>
      </c>
      <c r="E1373" s="14">
        <f>MAX(Table1[[#This Row],[Loonheffing]]-Table1[[#This Row],[Algemene Heffingskorting]]-Table1[[#This Row],[Arbeidskorting]],0)</f>
        <v>1788.9395399999999</v>
      </c>
      <c r="F1373" s="6">
        <f>Table1[[#This Row],[Belastbaar loon]]-Table1[[#This Row],[Belasting]]</f>
        <v>19762.060460000001</v>
      </c>
      <c r="G1373" s="2">
        <f>(Table1[[#This Row],[Belastbaar loon]]-Table1[[#This Row],[Netto loon]])/Table1[[#This Row],[Belastbaar loon]]</f>
        <v>8.3009583778014914E-2</v>
      </c>
      <c r="H1373" s="14">
        <f t="shared" ca="1" si="16"/>
        <v>1784.8029400000009</v>
      </c>
      <c r="I1373" s="14">
        <f ca="1">IF(ROW()=2, Table1[[#This Row],[Netto loon]], INDIRECT(ADDRESS(ROW()-1,COLUMN(F:F))))</f>
        <v>19756.197059999999</v>
      </c>
      <c r="J1373" s="6">
        <f ca="1">IF(ROW()=2, 0, Table1[[#This Row],[Belastbaar loon]]-INDIRECT(ADDRESS(ROW()-1,COLUMN(A:A))))</f>
        <v>10</v>
      </c>
      <c r="K1373" s="6">
        <f ca="1">Table1[[#This Row],[Netto loon]]-Table1[[#This Row],[Netto vorige schijf]]</f>
        <v>5.8634000000020023</v>
      </c>
      <c r="L1373" s="2">
        <f ca="1">(Table1[[#This Row],[Bruto tov vorige schijf]]-Table1[[#This Row],[Netto tov vorige schijf]])/MAX(Table1[[#This Row],[Bruto tov vorige schijf]],1)</f>
        <v>0.41365999999979974</v>
      </c>
    </row>
    <row r="1374" spans="1:12" x14ac:dyDescent="0.25">
      <c r="A1374" s="14">
        <v>21561</v>
      </c>
      <c r="B1374" s="6">
        <f>LoonHeffing2020(Table1[[#This Row],[Belastbaar loon]])</f>
        <v>8053.0334999999995</v>
      </c>
      <c r="C1374" s="6">
        <f>AlgemeneHeffingsKorting2020(Table1[[#This Row],[Belastbaar loon]])</f>
        <v>2662.788</v>
      </c>
      <c r="D1374" s="14">
        <f>ArbeidsKorting2020(Table1[[#This Row],[Belastbaar loon]])</f>
        <v>3597.1693599999999</v>
      </c>
      <c r="E1374" s="14">
        <f>MAX(Table1[[#This Row],[Loonheffing]]-Table1[[#This Row],[Algemene Heffingskorting]]-Table1[[#This Row],[Arbeidskorting]],0)</f>
        <v>1793.0761399999992</v>
      </c>
      <c r="F1374" s="6">
        <f>Table1[[#This Row],[Belastbaar loon]]-Table1[[#This Row],[Belasting]]</f>
        <v>19767.923860000003</v>
      </c>
      <c r="G1374" s="2">
        <f>(Table1[[#This Row],[Belastbaar loon]]-Table1[[#This Row],[Netto loon]])/Table1[[#This Row],[Belastbaar loon]]</f>
        <v>8.3162939566810326E-2</v>
      </c>
      <c r="H1374" s="14">
        <f t="shared" ca="1" si="16"/>
        <v>1788.9395399999999</v>
      </c>
      <c r="I1374" s="14">
        <f ca="1">IF(ROW()=2, Table1[[#This Row],[Netto loon]], INDIRECT(ADDRESS(ROW()-1,COLUMN(F:F))))</f>
        <v>19762.060460000001</v>
      </c>
      <c r="J1374" s="6">
        <f ca="1">IF(ROW()=2, 0, Table1[[#This Row],[Belastbaar loon]]-INDIRECT(ADDRESS(ROW()-1,COLUMN(A:A))))</f>
        <v>10</v>
      </c>
      <c r="K1374" s="6">
        <f ca="1">Table1[[#This Row],[Netto loon]]-Table1[[#This Row],[Netto vorige schijf]]</f>
        <v>5.8634000000020023</v>
      </c>
      <c r="L1374" s="2">
        <f ca="1">(Table1[[#This Row],[Bruto tov vorige schijf]]-Table1[[#This Row],[Netto tov vorige schijf]])/MAX(Table1[[#This Row],[Bruto tov vorige schijf]],1)</f>
        <v>0.41365999999979974</v>
      </c>
    </row>
    <row r="1375" spans="1:12" x14ac:dyDescent="0.25">
      <c r="A1375" s="14">
        <v>21571</v>
      </c>
      <c r="B1375" s="6">
        <f>LoonHeffing2020(Table1[[#This Row],[Belastbaar loon]])</f>
        <v>8056.7685000000001</v>
      </c>
      <c r="C1375" s="6">
        <f>AlgemeneHeffingsKorting2020(Table1[[#This Row],[Belastbaar loon]])</f>
        <v>2662.2208000000001</v>
      </c>
      <c r="D1375" s="14">
        <f>ArbeidsKorting2020(Table1[[#This Row],[Belastbaar loon]])</f>
        <v>3597.3349600000001</v>
      </c>
      <c r="E1375" s="14">
        <f>MAX(Table1[[#This Row],[Loonheffing]]-Table1[[#This Row],[Algemene Heffingskorting]]-Table1[[#This Row],[Arbeidskorting]],0)</f>
        <v>1797.2127399999999</v>
      </c>
      <c r="F1375" s="6">
        <f>Table1[[#This Row],[Belastbaar loon]]-Table1[[#This Row],[Belasting]]</f>
        <v>19773.787260000001</v>
      </c>
      <c r="G1375" s="2">
        <f>(Table1[[#This Row],[Belastbaar loon]]-Table1[[#This Row],[Netto loon]])/Table1[[#This Row],[Belastbaar loon]]</f>
        <v>8.3316153168605953E-2</v>
      </c>
      <c r="H1375" s="14">
        <f t="shared" ca="1" si="16"/>
        <v>1793.0761399999992</v>
      </c>
      <c r="I1375" s="14">
        <f ca="1">IF(ROW()=2, Table1[[#This Row],[Netto loon]], INDIRECT(ADDRESS(ROW()-1,COLUMN(F:F))))</f>
        <v>19767.923860000003</v>
      </c>
      <c r="J1375" s="6">
        <f ca="1">IF(ROW()=2, 0, Table1[[#This Row],[Belastbaar loon]]-INDIRECT(ADDRESS(ROW()-1,COLUMN(A:A))))</f>
        <v>10</v>
      </c>
      <c r="K1375" s="6">
        <f ca="1">Table1[[#This Row],[Netto loon]]-Table1[[#This Row],[Netto vorige schijf]]</f>
        <v>5.8633999999983644</v>
      </c>
      <c r="L1375" s="2">
        <f ca="1">(Table1[[#This Row],[Bruto tov vorige schijf]]-Table1[[#This Row],[Netto tov vorige schijf]])/MAX(Table1[[#This Row],[Bruto tov vorige schijf]],1)</f>
        <v>0.41366000000016356</v>
      </c>
    </row>
    <row r="1376" spans="1:12" x14ac:dyDescent="0.25">
      <c r="A1376" s="14">
        <v>21581</v>
      </c>
      <c r="B1376" s="6">
        <f>LoonHeffing2020(Table1[[#This Row],[Belastbaar loon]])</f>
        <v>8060.5034999999998</v>
      </c>
      <c r="C1376" s="6">
        <f>AlgemeneHeffingsKorting2020(Table1[[#This Row],[Belastbaar loon]])</f>
        <v>2661.6536000000001</v>
      </c>
      <c r="D1376" s="14">
        <f>ArbeidsKorting2020(Table1[[#This Row],[Belastbaar loon]])</f>
        <v>3597.50056</v>
      </c>
      <c r="E1376" s="14">
        <f>MAX(Table1[[#This Row],[Loonheffing]]-Table1[[#This Row],[Algemene Heffingskorting]]-Table1[[#This Row],[Arbeidskorting]],0)</f>
        <v>1801.3493399999993</v>
      </c>
      <c r="F1376" s="6">
        <f>Table1[[#This Row],[Belastbaar loon]]-Table1[[#This Row],[Belasting]]</f>
        <v>19779.650659999999</v>
      </c>
      <c r="G1376" s="2">
        <f>(Table1[[#This Row],[Belastbaar loon]]-Table1[[#This Row],[Netto loon]])/Table1[[#This Row],[Belastbaar loon]]</f>
        <v>8.3469224781057436E-2</v>
      </c>
      <c r="H1376" s="14">
        <f t="shared" ca="1" si="16"/>
        <v>1797.2127399999999</v>
      </c>
      <c r="I1376" s="14">
        <f ca="1">IF(ROW()=2, Table1[[#This Row],[Netto loon]], INDIRECT(ADDRESS(ROW()-1,COLUMN(F:F))))</f>
        <v>19773.787260000001</v>
      </c>
      <c r="J1376" s="6">
        <f ca="1">IF(ROW()=2, 0, Table1[[#This Row],[Belastbaar loon]]-INDIRECT(ADDRESS(ROW()-1,COLUMN(A:A))))</f>
        <v>10</v>
      </c>
      <c r="K1376" s="6">
        <f ca="1">Table1[[#This Row],[Netto loon]]-Table1[[#This Row],[Netto vorige schijf]]</f>
        <v>5.8633999999983644</v>
      </c>
      <c r="L1376" s="2">
        <f ca="1">(Table1[[#This Row],[Bruto tov vorige schijf]]-Table1[[#This Row],[Netto tov vorige schijf]])/MAX(Table1[[#This Row],[Bruto tov vorige schijf]],1)</f>
        <v>0.41366000000016356</v>
      </c>
    </row>
    <row r="1377" spans="1:12" x14ac:dyDescent="0.25">
      <c r="A1377" s="14">
        <v>21591</v>
      </c>
      <c r="B1377" s="6">
        <f>LoonHeffing2020(Table1[[#This Row],[Belastbaar loon]])</f>
        <v>8064.2385000000004</v>
      </c>
      <c r="C1377" s="6">
        <f>AlgemeneHeffingsKorting2020(Table1[[#This Row],[Belastbaar loon]])</f>
        <v>2661.0864000000001</v>
      </c>
      <c r="D1377" s="14">
        <f>ArbeidsKorting2020(Table1[[#This Row],[Belastbaar loon]])</f>
        <v>3597.6661600000002</v>
      </c>
      <c r="E1377" s="14">
        <f>MAX(Table1[[#This Row],[Loonheffing]]-Table1[[#This Row],[Algemene Heffingskorting]]-Table1[[#This Row],[Arbeidskorting]],0)</f>
        <v>1805.48594</v>
      </c>
      <c r="F1377" s="6">
        <f>Table1[[#This Row],[Belastbaar loon]]-Table1[[#This Row],[Belasting]]</f>
        <v>19785.514060000001</v>
      </c>
      <c r="G1377" s="2">
        <f>(Table1[[#This Row],[Belastbaar loon]]-Table1[[#This Row],[Netto loon]])/Table1[[#This Row],[Belastbaar loon]]</f>
        <v>8.3622154601454252E-2</v>
      </c>
      <c r="H1377" s="14">
        <f t="shared" ca="1" si="16"/>
        <v>1801.3493399999993</v>
      </c>
      <c r="I1377" s="14">
        <f ca="1">IF(ROW()=2, Table1[[#This Row],[Netto loon]], INDIRECT(ADDRESS(ROW()-1,COLUMN(F:F))))</f>
        <v>19779.650659999999</v>
      </c>
      <c r="J1377" s="6">
        <f ca="1">IF(ROW()=2, 0, Table1[[#This Row],[Belastbaar loon]]-INDIRECT(ADDRESS(ROW()-1,COLUMN(A:A))))</f>
        <v>10</v>
      </c>
      <c r="K1377" s="6">
        <f ca="1">Table1[[#This Row],[Netto loon]]-Table1[[#This Row],[Netto vorige schijf]]</f>
        <v>5.8634000000020023</v>
      </c>
      <c r="L1377" s="2">
        <f ca="1">(Table1[[#This Row],[Bruto tov vorige schijf]]-Table1[[#This Row],[Netto tov vorige schijf]])/MAX(Table1[[#This Row],[Bruto tov vorige schijf]],1)</f>
        <v>0.41365999999979974</v>
      </c>
    </row>
    <row r="1378" spans="1:12" x14ac:dyDescent="0.25">
      <c r="A1378" s="14">
        <v>21601</v>
      </c>
      <c r="B1378" s="6">
        <f>LoonHeffing2020(Table1[[#This Row],[Belastbaar loon]])</f>
        <v>8067.9735000000001</v>
      </c>
      <c r="C1378" s="6">
        <f>AlgemeneHeffingsKorting2020(Table1[[#This Row],[Belastbaar loon]])</f>
        <v>2660.5192000000002</v>
      </c>
      <c r="D1378" s="14">
        <f>ArbeidsKorting2020(Table1[[#This Row],[Belastbaar loon]])</f>
        <v>3597.83176</v>
      </c>
      <c r="E1378" s="14">
        <f>MAX(Table1[[#This Row],[Loonheffing]]-Table1[[#This Row],[Algemene Heffingskorting]]-Table1[[#This Row],[Arbeidskorting]],0)</f>
        <v>1809.6225399999994</v>
      </c>
      <c r="F1378" s="6">
        <f>Table1[[#This Row],[Belastbaar loon]]-Table1[[#This Row],[Belasting]]</f>
        <v>19791.37746</v>
      </c>
      <c r="G1378" s="2">
        <f>(Table1[[#This Row],[Belastbaar loon]]-Table1[[#This Row],[Netto loon]])/Table1[[#This Row],[Belastbaar loon]]</f>
        <v>8.3774942826721002E-2</v>
      </c>
      <c r="H1378" s="14">
        <f t="shared" ca="1" si="16"/>
        <v>1805.48594</v>
      </c>
      <c r="I1378" s="14">
        <f ca="1">IF(ROW()=2, Table1[[#This Row],[Netto loon]], INDIRECT(ADDRESS(ROW()-1,COLUMN(F:F))))</f>
        <v>19785.514060000001</v>
      </c>
      <c r="J1378" s="6">
        <f ca="1">IF(ROW()=2, 0, Table1[[#This Row],[Belastbaar loon]]-INDIRECT(ADDRESS(ROW()-1,COLUMN(A:A))))</f>
        <v>10</v>
      </c>
      <c r="K1378" s="6">
        <f ca="1">Table1[[#This Row],[Netto loon]]-Table1[[#This Row],[Netto vorige schijf]]</f>
        <v>5.8633999999983644</v>
      </c>
      <c r="L1378" s="2">
        <f ca="1">(Table1[[#This Row],[Bruto tov vorige schijf]]-Table1[[#This Row],[Netto tov vorige schijf]])/MAX(Table1[[#This Row],[Bruto tov vorige schijf]],1)</f>
        <v>0.41366000000016356</v>
      </c>
    </row>
    <row r="1379" spans="1:12" x14ac:dyDescent="0.25">
      <c r="A1379" s="14">
        <v>21611</v>
      </c>
      <c r="B1379" s="6">
        <f>LoonHeffing2020(Table1[[#This Row],[Belastbaar loon]])</f>
        <v>8071.7084999999997</v>
      </c>
      <c r="C1379" s="6">
        <f>AlgemeneHeffingsKorting2020(Table1[[#This Row],[Belastbaar loon]])</f>
        <v>2659.9520000000002</v>
      </c>
      <c r="D1379" s="14">
        <f>ArbeidsKorting2020(Table1[[#This Row],[Belastbaar loon]])</f>
        <v>3597.9973599999998</v>
      </c>
      <c r="E1379" s="14">
        <f>MAX(Table1[[#This Row],[Loonheffing]]-Table1[[#This Row],[Algemene Heffingskorting]]-Table1[[#This Row],[Arbeidskorting]],0)</f>
        <v>1813.7591399999997</v>
      </c>
      <c r="F1379" s="6">
        <f>Table1[[#This Row],[Belastbaar loon]]-Table1[[#This Row],[Belasting]]</f>
        <v>19797.240860000002</v>
      </c>
      <c r="G1379" s="2">
        <f>(Table1[[#This Row],[Belastbaar loon]]-Table1[[#This Row],[Netto loon]])/Table1[[#This Row],[Belastbaar loon]]</f>
        <v>8.3927589653417164E-2</v>
      </c>
      <c r="H1379" s="14">
        <f t="shared" ca="1" si="16"/>
        <v>1809.6225399999994</v>
      </c>
      <c r="I1379" s="14">
        <f ca="1">IF(ROW()=2, Table1[[#This Row],[Netto loon]], INDIRECT(ADDRESS(ROW()-1,COLUMN(F:F))))</f>
        <v>19791.37746</v>
      </c>
      <c r="J1379" s="6">
        <f ca="1">IF(ROW()=2, 0, Table1[[#This Row],[Belastbaar loon]]-INDIRECT(ADDRESS(ROW()-1,COLUMN(A:A))))</f>
        <v>10</v>
      </c>
      <c r="K1379" s="6">
        <f ca="1">Table1[[#This Row],[Netto loon]]-Table1[[#This Row],[Netto vorige schijf]]</f>
        <v>5.8634000000020023</v>
      </c>
      <c r="L1379" s="2">
        <f ca="1">(Table1[[#This Row],[Bruto tov vorige schijf]]-Table1[[#This Row],[Netto tov vorige schijf]])/MAX(Table1[[#This Row],[Bruto tov vorige schijf]],1)</f>
        <v>0.41365999999979974</v>
      </c>
    </row>
    <row r="1380" spans="1:12" x14ac:dyDescent="0.25">
      <c r="A1380" s="14">
        <v>21621</v>
      </c>
      <c r="B1380" s="6">
        <f>LoonHeffing2020(Table1[[#This Row],[Belastbaar loon]])</f>
        <v>8075.4435000000003</v>
      </c>
      <c r="C1380" s="6">
        <f>AlgemeneHeffingsKorting2020(Table1[[#This Row],[Belastbaar loon]])</f>
        <v>2659.3847999999998</v>
      </c>
      <c r="D1380" s="14">
        <f>ArbeidsKorting2020(Table1[[#This Row],[Belastbaar loon]])</f>
        <v>3598.1629600000001</v>
      </c>
      <c r="E1380" s="14">
        <f>MAX(Table1[[#This Row],[Loonheffing]]-Table1[[#This Row],[Algemene Heffingskorting]]-Table1[[#This Row],[Arbeidskorting]],0)</f>
        <v>1817.8957400000004</v>
      </c>
      <c r="F1380" s="6">
        <f>Table1[[#This Row],[Belastbaar loon]]-Table1[[#This Row],[Belasting]]</f>
        <v>19803.10426</v>
      </c>
      <c r="G1380" s="2">
        <f>(Table1[[#This Row],[Belastbaar loon]]-Table1[[#This Row],[Netto loon]])/Table1[[#This Row],[Belastbaar loon]]</f>
        <v>8.4080095277739228E-2</v>
      </c>
      <c r="H1380" s="14">
        <f t="shared" ca="1" si="16"/>
        <v>1813.7591399999997</v>
      </c>
      <c r="I1380" s="14">
        <f ca="1">IF(ROW()=2, Table1[[#This Row],[Netto loon]], INDIRECT(ADDRESS(ROW()-1,COLUMN(F:F))))</f>
        <v>19797.240860000002</v>
      </c>
      <c r="J1380" s="6">
        <f ca="1">IF(ROW()=2, 0, Table1[[#This Row],[Belastbaar loon]]-INDIRECT(ADDRESS(ROW()-1,COLUMN(A:A))))</f>
        <v>10</v>
      </c>
      <c r="K1380" s="6">
        <f ca="1">Table1[[#This Row],[Netto loon]]-Table1[[#This Row],[Netto vorige schijf]]</f>
        <v>5.8633999999983644</v>
      </c>
      <c r="L1380" s="2">
        <f ca="1">(Table1[[#This Row],[Bruto tov vorige schijf]]-Table1[[#This Row],[Netto tov vorige schijf]])/MAX(Table1[[#This Row],[Bruto tov vorige schijf]],1)</f>
        <v>0.41366000000016356</v>
      </c>
    </row>
    <row r="1381" spans="1:12" x14ac:dyDescent="0.25">
      <c r="A1381" s="14">
        <v>21631</v>
      </c>
      <c r="B1381" s="6">
        <f>LoonHeffing2020(Table1[[#This Row],[Belastbaar loon]])</f>
        <v>8079.1785</v>
      </c>
      <c r="C1381" s="6">
        <f>AlgemeneHeffingsKorting2020(Table1[[#This Row],[Belastbaar loon]])</f>
        <v>2658.8175999999999</v>
      </c>
      <c r="D1381" s="14">
        <f>ArbeidsKorting2020(Table1[[#This Row],[Belastbaar loon]])</f>
        <v>3598.3285599999999</v>
      </c>
      <c r="E1381" s="14">
        <f>MAX(Table1[[#This Row],[Loonheffing]]-Table1[[#This Row],[Algemene Heffingskorting]]-Table1[[#This Row],[Arbeidskorting]],0)</f>
        <v>1822.0323399999997</v>
      </c>
      <c r="F1381" s="6">
        <f>Table1[[#This Row],[Belastbaar loon]]-Table1[[#This Row],[Belasting]]</f>
        <v>19808.967660000002</v>
      </c>
      <c r="G1381" s="2">
        <f>(Table1[[#This Row],[Belastbaar loon]]-Table1[[#This Row],[Netto loon]])/Table1[[#This Row],[Belastbaar loon]]</f>
        <v>8.4232459895520223E-2</v>
      </c>
      <c r="H1381" s="14">
        <f t="shared" ca="1" si="16"/>
        <v>1817.8957400000004</v>
      </c>
      <c r="I1381" s="14">
        <f ca="1">IF(ROW()=2, Table1[[#This Row],[Netto loon]], INDIRECT(ADDRESS(ROW()-1,COLUMN(F:F))))</f>
        <v>19803.10426</v>
      </c>
      <c r="J1381" s="6">
        <f ca="1">IF(ROW()=2, 0, Table1[[#This Row],[Belastbaar loon]]-INDIRECT(ADDRESS(ROW()-1,COLUMN(A:A))))</f>
        <v>10</v>
      </c>
      <c r="K1381" s="6">
        <f ca="1">Table1[[#This Row],[Netto loon]]-Table1[[#This Row],[Netto vorige schijf]]</f>
        <v>5.8634000000020023</v>
      </c>
      <c r="L1381" s="2">
        <f ca="1">(Table1[[#This Row],[Bruto tov vorige schijf]]-Table1[[#This Row],[Netto tov vorige schijf]])/MAX(Table1[[#This Row],[Bruto tov vorige schijf]],1)</f>
        <v>0.41365999999979974</v>
      </c>
    </row>
    <row r="1382" spans="1:12" x14ac:dyDescent="0.25">
      <c r="A1382" s="14">
        <v>21641</v>
      </c>
      <c r="B1382" s="6">
        <f>LoonHeffing2020(Table1[[#This Row],[Belastbaar loon]])</f>
        <v>8082.9134999999997</v>
      </c>
      <c r="C1382" s="6">
        <f>AlgemeneHeffingsKorting2020(Table1[[#This Row],[Belastbaar loon]])</f>
        <v>2658.2503999999999</v>
      </c>
      <c r="D1382" s="14">
        <f>ArbeidsKorting2020(Table1[[#This Row],[Belastbaar loon]])</f>
        <v>3598.4941600000002</v>
      </c>
      <c r="E1382" s="14">
        <f>MAX(Table1[[#This Row],[Loonheffing]]-Table1[[#This Row],[Algemene Heffingskorting]]-Table1[[#This Row],[Arbeidskorting]],0)</f>
        <v>1826.1689399999996</v>
      </c>
      <c r="F1382" s="6">
        <f>Table1[[#This Row],[Belastbaar loon]]-Table1[[#This Row],[Belasting]]</f>
        <v>19814.83106</v>
      </c>
      <c r="G1382" s="2">
        <f>(Table1[[#This Row],[Belastbaar loon]]-Table1[[#This Row],[Netto loon]])/Table1[[#This Row],[Belastbaar loon]]</f>
        <v>8.4384683702231858E-2</v>
      </c>
      <c r="H1382" s="14">
        <f t="shared" ca="1" si="16"/>
        <v>1822.0323399999997</v>
      </c>
      <c r="I1382" s="14">
        <f ca="1">IF(ROW()=2, Table1[[#This Row],[Netto loon]], INDIRECT(ADDRESS(ROW()-1,COLUMN(F:F))))</f>
        <v>19808.967660000002</v>
      </c>
      <c r="J1382" s="6">
        <f ca="1">IF(ROW()=2, 0, Table1[[#This Row],[Belastbaar loon]]-INDIRECT(ADDRESS(ROW()-1,COLUMN(A:A))))</f>
        <v>10</v>
      </c>
      <c r="K1382" s="6">
        <f ca="1">Table1[[#This Row],[Netto loon]]-Table1[[#This Row],[Netto vorige schijf]]</f>
        <v>5.8633999999983644</v>
      </c>
      <c r="L1382" s="2">
        <f ca="1">(Table1[[#This Row],[Bruto tov vorige schijf]]-Table1[[#This Row],[Netto tov vorige schijf]])/MAX(Table1[[#This Row],[Bruto tov vorige schijf]],1)</f>
        <v>0.41366000000016356</v>
      </c>
    </row>
    <row r="1383" spans="1:12" x14ac:dyDescent="0.25">
      <c r="A1383" s="14">
        <v>21651</v>
      </c>
      <c r="B1383" s="6">
        <f>LoonHeffing2020(Table1[[#This Row],[Belastbaar loon]])</f>
        <v>8086.6485000000002</v>
      </c>
      <c r="C1383" s="6">
        <f>AlgemeneHeffingsKorting2020(Table1[[#This Row],[Belastbaar loon]])</f>
        <v>2657.6831999999999</v>
      </c>
      <c r="D1383" s="14">
        <f>ArbeidsKorting2020(Table1[[#This Row],[Belastbaar loon]])</f>
        <v>3598.65976</v>
      </c>
      <c r="E1383" s="14">
        <f>MAX(Table1[[#This Row],[Loonheffing]]-Table1[[#This Row],[Algemene Heffingskorting]]-Table1[[#This Row],[Arbeidskorting]],0)</f>
        <v>1830.3055399999998</v>
      </c>
      <c r="F1383" s="6">
        <f>Table1[[#This Row],[Belastbaar loon]]-Table1[[#This Row],[Belasting]]</f>
        <v>19820.694459999999</v>
      </c>
      <c r="G1383" s="2">
        <f>(Table1[[#This Row],[Belastbaar loon]]-Table1[[#This Row],[Netto loon]])/Table1[[#This Row],[Belastbaar loon]]</f>
        <v>8.4536766892984214E-2</v>
      </c>
      <c r="H1383" s="14">
        <f t="shared" ca="1" si="16"/>
        <v>1826.1689399999996</v>
      </c>
      <c r="I1383" s="14">
        <f ca="1">IF(ROW()=2, Table1[[#This Row],[Netto loon]], INDIRECT(ADDRESS(ROW()-1,COLUMN(F:F))))</f>
        <v>19814.83106</v>
      </c>
      <c r="J1383" s="6">
        <f ca="1">IF(ROW()=2, 0, Table1[[#This Row],[Belastbaar loon]]-INDIRECT(ADDRESS(ROW()-1,COLUMN(A:A))))</f>
        <v>10</v>
      </c>
      <c r="K1383" s="6">
        <f ca="1">Table1[[#This Row],[Netto loon]]-Table1[[#This Row],[Netto vorige schijf]]</f>
        <v>5.8633999999983644</v>
      </c>
      <c r="L1383" s="2">
        <f ca="1">(Table1[[#This Row],[Bruto tov vorige schijf]]-Table1[[#This Row],[Netto tov vorige schijf]])/MAX(Table1[[#This Row],[Bruto tov vorige schijf]],1)</f>
        <v>0.41366000000016356</v>
      </c>
    </row>
    <row r="1384" spans="1:12" x14ac:dyDescent="0.25">
      <c r="A1384" s="14">
        <v>21661</v>
      </c>
      <c r="B1384" s="6">
        <f>LoonHeffing2020(Table1[[#This Row],[Belastbaar loon]])</f>
        <v>8090.3834999999999</v>
      </c>
      <c r="C1384" s="6">
        <f>AlgemeneHeffingsKorting2020(Table1[[#This Row],[Belastbaar loon]])</f>
        <v>2657.116</v>
      </c>
      <c r="D1384" s="14">
        <f>ArbeidsKorting2020(Table1[[#This Row],[Belastbaar loon]])</f>
        <v>3598.8253599999998</v>
      </c>
      <c r="E1384" s="14">
        <f>MAX(Table1[[#This Row],[Loonheffing]]-Table1[[#This Row],[Algemene Heffingskorting]]-Table1[[#This Row],[Arbeidskorting]],0)</f>
        <v>1834.4421400000001</v>
      </c>
      <c r="F1384" s="6">
        <f>Table1[[#This Row],[Belastbaar loon]]-Table1[[#This Row],[Belasting]]</f>
        <v>19826.557860000001</v>
      </c>
      <c r="G1384" s="2">
        <f>(Table1[[#This Row],[Belastbaar loon]]-Table1[[#This Row],[Netto loon]])/Table1[[#This Row],[Belastbaar loon]]</f>
        <v>8.468870966252709E-2</v>
      </c>
      <c r="H1384" s="14">
        <f t="shared" ca="1" si="16"/>
        <v>1830.3055399999998</v>
      </c>
      <c r="I1384" s="14">
        <f ca="1">IF(ROW()=2, Table1[[#This Row],[Netto loon]], INDIRECT(ADDRESS(ROW()-1,COLUMN(F:F))))</f>
        <v>19820.694459999999</v>
      </c>
      <c r="J1384" s="6">
        <f ca="1">IF(ROW()=2, 0, Table1[[#This Row],[Belastbaar loon]]-INDIRECT(ADDRESS(ROW()-1,COLUMN(A:A))))</f>
        <v>10</v>
      </c>
      <c r="K1384" s="6">
        <f ca="1">Table1[[#This Row],[Netto loon]]-Table1[[#This Row],[Netto vorige schijf]]</f>
        <v>5.8634000000020023</v>
      </c>
      <c r="L1384" s="2">
        <f ca="1">(Table1[[#This Row],[Bruto tov vorige schijf]]-Table1[[#This Row],[Netto tov vorige schijf]])/MAX(Table1[[#This Row],[Bruto tov vorige schijf]],1)</f>
        <v>0.41365999999979974</v>
      </c>
    </row>
    <row r="1385" spans="1:12" x14ac:dyDescent="0.25">
      <c r="A1385" s="14">
        <v>21671</v>
      </c>
      <c r="B1385" s="6">
        <f>LoonHeffing2020(Table1[[#This Row],[Belastbaar loon]])</f>
        <v>8094.1184999999996</v>
      </c>
      <c r="C1385" s="6">
        <f>AlgemeneHeffingsKorting2020(Table1[[#This Row],[Belastbaar loon]])</f>
        <v>2656.5488</v>
      </c>
      <c r="D1385" s="14">
        <f>ArbeidsKorting2020(Table1[[#This Row],[Belastbaar loon]])</f>
        <v>3598.9909600000001</v>
      </c>
      <c r="E1385" s="14">
        <f>MAX(Table1[[#This Row],[Loonheffing]]-Table1[[#This Row],[Algemene Heffingskorting]]-Table1[[#This Row],[Arbeidskorting]],0)</f>
        <v>1838.5787399999999</v>
      </c>
      <c r="F1385" s="6">
        <f>Table1[[#This Row],[Belastbaar loon]]-Table1[[#This Row],[Belasting]]</f>
        <v>19832.421259999999</v>
      </c>
      <c r="G1385" s="2">
        <f>(Table1[[#This Row],[Belastbaar loon]]-Table1[[#This Row],[Netto loon]])/Table1[[#This Row],[Belastbaar loon]]</f>
        <v>8.4840512205251295E-2</v>
      </c>
      <c r="H1385" s="14">
        <f t="shared" ca="1" si="16"/>
        <v>1834.4421400000001</v>
      </c>
      <c r="I1385" s="14">
        <f ca="1">IF(ROW()=2, Table1[[#This Row],[Netto loon]], INDIRECT(ADDRESS(ROW()-1,COLUMN(F:F))))</f>
        <v>19826.557860000001</v>
      </c>
      <c r="J1385" s="6">
        <f ca="1">IF(ROW()=2, 0, Table1[[#This Row],[Belastbaar loon]]-INDIRECT(ADDRESS(ROW()-1,COLUMN(A:A))))</f>
        <v>10</v>
      </c>
      <c r="K1385" s="6">
        <f ca="1">Table1[[#This Row],[Netto loon]]-Table1[[#This Row],[Netto vorige schijf]]</f>
        <v>5.8633999999983644</v>
      </c>
      <c r="L1385" s="2">
        <f ca="1">(Table1[[#This Row],[Bruto tov vorige schijf]]-Table1[[#This Row],[Netto tov vorige schijf]])/MAX(Table1[[#This Row],[Bruto tov vorige schijf]],1)</f>
        <v>0.41366000000016356</v>
      </c>
    </row>
    <row r="1386" spans="1:12" x14ac:dyDescent="0.25">
      <c r="A1386" s="14">
        <v>21681</v>
      </c>
      <c r="B1386" s="6">
        <f>LoonHeffing2020(Table1[[#This Row],[Belastbaar loon]])</f>
        <v>8097.8535000000002</v>
      </c>
      <c r="C1386" s="6">
        <f>AlgemeneHeffingsKorting2020(Table1[[#This Row],[Belastbaar loon]])</f>
        <v>2655.9816000000001</v>
      </c>
      <c r="D1386" s="14">
        <f>ArbeidsKorting2020(Table1[[#This Row],[Belastbaar loon]])</f>
        <v>3599.1565599999999</v>
      </c>
      <c r="E1386" s="14">
        <f>MAX(Table1[[#This Row],[Loonheffing]]-Table1[[#This Row],[Algemene Heffingskorting]]-Table1[[#This Row],[Arbeidskorting]],0)</f>
        <v>1842.7153400000002</v>
      </c>
      <c r="F1386" s="6">
        <f>Table1[[#This Row],[Belastbaar loon]]-Table1[[#This Row],[Belasting]]</f>
        <v>19838.284660000001</v>
      </c>
      <c r="G1386" s="2">
        <f>(Table1[[#This Row],[Belastbaar loon]]-Table1[[#This Row],[Netto loon]])/Table1[[#This Row],[Belastbaar loon]]</f>
        <v>8.4992174715188357E-2</v>
      </c>
      <c r="H1386" s="14">
        <f t="shared" ca="1" si="16"/>
        <v>1838.5787399999999</v>
      </c>
      <c r="I1386" s="14">
        <f ca="1">IF(ROW()=2, Table1[[#This Row],[Netto loon]], INDIRECT(ADDRESS(ROW()-1,COLUMN(F:F))))</f>
        <v>19832.421259999999</v>
      </c>
      <c r="J1386" s="6">
        <f ca="1">IF(ROW()=2, 0, Table1[[#This Row],[Belastbaar loon]]-INDIRECT(ADDRESS(ROW()-1,COLUMN(A:A))))</f>
        <v>10</v>
      </c>
      <c r="K1386" s="6">
        <f ca="1">Table1[[#This Row],[Netto loon]]-Table1[[#This Row],[Netto vorige schijf]]</f>
        <v>5.8634000000020023</v>
      </c>
      <c r="L1386" s="2">
        <f ca="1">(Table1[[#This Row],[Bruto tov vorige schijf]]-Table1[[#This Row],[Netto tov vorige schijf]])/MAX(Table1[[#This Row],[Bruto tov vorige schijf]],1)</f>
        <v>0.41365999999979974</v>
      </c>
    </row>
    <row r="1387" spans="1:12" x14ac:dyDescent="0.25">
      <c r="A1387" s="14">
        <v>21691</v>
      </c>
      <c r="B1387" s="6">
        <f>LoonHeffing2020(Table1[[#This Row],[Belastbaar loon]])</f>
        <v>8101.5884999999998</v>
      </c>
      <c r="C1387" s="6">
        <f>AlgemeneHeffingsKorting2020(Table1[[#This Row],[Belastbaar loon]])</f>
        <v>2655.4144000000001</v>
      </c>
      <c r="D1387" s="14">
        <f>ArbeidsKorting2020(Table1[[#This Row],[Belastbaar loon]])</f>
        <v>3599.3221600000002</v>
      </c>
      <c r="E1387" s="14">
        <f>MAX(Table1[[#This Row],[Loonheffing]]-Table1[[#This Row],[Algemene Heffingskorting]]-Table1[[#This Row],[Arbeidskorting]],0)</f>
        <v>1846.85194</v>
      </c>
      <c r="F1387" s="6">
        <f>Table1[[#This Row],[Belastbaar loon]]-Table1[[#This Row],[Belasting]]</f>
        <v>19844.14806</v>
      </c>
      <c r="G1387" s="2">
        <f>(Table1[[#This Row],[Belastbaar loon]]-Table1[[#This Row],[Netto loon]])/Table1[[#This Row],[Belastbaar loon]]</f>
        <v>8.5143697386012657E-2</v>
      </c>
      <c r="H1387" s="14">
        <f t="shared" ca="1" si="16"/>
        <v>1842.7153400000002</v>
      </c>
      <c r="I1387" s="14">
        <f ca="1">IF(ROW()=2, Table1[[#This Row],[Netto loon]], INDIRECT(ADDRESS(ROW()-1,COLUMN(F:F))))</f>
        <v>19838.284660000001</v>
      </c>
      <c r="J1387" s="6">
        <f ca="1">IF(ROW()=2, 0, Table1[[#This Row],[Belastbaar loon]]-INDIRECT(ADDRESS(ROW()-1,COLUMN(A:A))))</f>
        <v>10</v>
      </c>
      <c r="K1387" s="6">
        <f ca="1">Table1[[#This Row],[Netto loon]]-Table1[[#This Row],[Netto vorige schijf]]</f>
        <v>5.8633999999983644</v>
      </c>
      <c r="L1387" s="2">
        <f ca="1">(Table1[[#This Row],[Bruto tov vorige schijf]]-Table1[[#This Row],[Netto tov vorige schijf]])/MAX(Table1[[#This Row],[Bruto tov vorige schijf]],1)</f>
        <v>0.41366000000016356</v>
      </c>
    </row>
    <row r="1388" spans="1:12" x14ac:dyDescent="0.25">
      <c r="A1388" s="14">
        <v>21701</v>
      </c>
      <c r="B1388" s="6">
        <f>LoonHeffing2020(Table1[[#This Row],[Belastbaar loon]])</f>
        <v>8105.3235000000004</v>
      </c>
      <c r="C1388" s="6">
        <f>AlgemeneHeffingsKorting2020(Table1[[#This Row],[Belastbaar loon]])</f>
        <v>2654.8472000000002</v>
      </c>
      <c r="D1388" s="14">
        <f>ArbeidsKorting2020(Table1[[#This Row],[Belastbaar loon]])</f>
        <v>3599.48776</v>
      </c>
      <c r="E1388" s="14">
        <f>MAX(Table1[[#This Row],[Loonheffing]]-Table1[[#This Row],[Algemene Heffingskorting]]-Table1[[#This Row],[Arbeidskorting]],0)</f>
        <v>1850.9885400000003</v>
      </c>
      <c r="F1388" s="6">
        <f>Table1[[#This Row],[Belastbaar loon]]-Table1[[#This Row],[Belasting]]</f>
        <v>19850.011460000002</v>
      </c>
      <c r="G1388" s="2">
        <f>(Table1[[#This Row],[Belastbaar loon]]-Table1[[#This Row],[Netto loon]])/Table1[[#This Row],[Belastbaar loon]]</f>
        <v>8.5295080411040891E-2</v>
      </c>
      <c r="H1388" s="14">
        <f t="shared" ca="1" si="16"/>
        <v>1846.85194</v>
      </c>
      <c r="I1388" s="14">
        <f ca="1">IF(ROW()=2, Table1[[#This Row],[Netto loon]], INDIRECT(ADDRESS(ROW()-1,COLUMN(F:F))))</f>
        <v>19844.14806</v>
      </c>
      <c r="J1388" s="6">
        <f ca="1">IF(ROW()=2, 0, Table1[[#This Row],[Belastbaar loon]]-INDIRECT(ADDRESS(ROW()-1,COLUMN(A:A))))</f>
        <v>10</v>
      </c>
      <c r="K1388" s="6">
        <f ca="1">Table1[[#This Row],[Netto loon]]-Table1[[#This Row],[Netto vorige schijf]]</f>
        <v>5.8634000000020023</v>
      </c>
      <c r="L1388" s="2">
        <f ca="1">(Table1[[#This Row],[Bruto tov vorige schijf]]-Table1[[#This Row],[Netto tov vorige schijf]])/MAX(Table1[[#This Row],[Bruto tov vorige schijf]],1)</f>
        <v>0.41365999999979974</v>
      </c>
    </row>
    <row r="1389" spans="1:12" x14ac:dyDescent="0.25">
      <c r="A1389" s="14">
        <v>21711</v>
      </c>
      <c r="B1389" s="6">
        <f>LoonHeffing2020(Table1[[#This Row],[Belastbaar loon]])</f>
        <v>8109.0585000000001</v>
      </c>
      <c r="C1389" s="6">
        <f>AlgemeneHeffingsKorting2020(Table1[[#This Row],[Belastbaar loon]])</f>
        <v>2654.28</v>
      </c>
      <c r="D1389" s="14">
        <f>ArbeidsKorting2020(Table1[[#This Row],[Belastbaar loon]])</f>
        <v>3599.6533599999998</v>
      </c>
      <c r="E1389" s="14">
        <f>MAX(Table1[[#This Row],[Loonheffing]]-Table1[[#This Row],[Algemene Heffingskorting]]-Table1[[#This Row],[Arbeidskorting]],0)</f>
        <v>1855.1251400000006</v>
      </c>
      <c r="F1389" s="6">
        <f>Table1[[#This Row],[Belastbaar loon]]-Table1[[#This Row],[Belasting]]</f>
        <v>19855.87486</v>
      </c>
      <c r="G1389" s="2">
        <f>(Table1[[#This Row],[Belastbaar loon]]-Table1[[#This Row],[Netto loon]])/Table1[[#This Row],[Belastbaar loon]]</f>
        <v>8.5446323983234304E-2</v>
      </c>
      <c r="H1389" s="14">
        <f t="shared" ca="1" si="16"/>
        <v>1850.9885400000003</v>
      </c>
      <c r="I1389" s="14">
        <f ca="1">IF(ROW()=2, Table1[[#This Row],[Netto loon]], INDIRECT(ADDRESS(ROW()-1,COLUMN(F:F))))</f>
        <v>19850.011460000002</v>
      </c>
      <c r="J1389" s="6">
        <f ca="1">IF(ROW()=2, 0, Table1[[#This Row],[Belastbaar loon]]-INDIRECT(ADDRESS(ROW()-1,COLUMN(A:A))))</f>
        <v>10</v>
      </c>
      <c r="K1389" s="6">
        <f ca="1">Table1[[#This Row],[Netto loon]]-Table1[[#This Row],[Netto vorige schijf]]</f>
        <v>5.8633999999983644</v>
      </c>
      <c r="L1389" s="2">
        <f ca="1">(Table1[[#This Row],[Bruto tov vorige schijf]]-Table1[[#This Row],[Netto tov vorige schijf]])/MAX(Table1[[#This Row],[Bruto tov vorige schijf]],1)</f>
        <v>0.41366000000016356</v>
      </c>
    </row>
    <row r="1390" spans="1:12" x14ac:dyDescent="0.25">
      <c r="A1390" s="14">
        <v>21721</v>
      </c>
      <c r="B1390" s="6">
        <f>LoonHeffing2020(Table1[[#This Row],[Belastbaar loon]])</f>
        <v>8112.7934999999998</v>
      </c>
      <c r="C1390" s="6">
        <f>AlgemeneHeffingsKorting2020(Table1[[#This Row],[Belastbaar loon]])</f>
        <v>2653.7127999999998</v>
      </c>
      <c r="D1390" s="14">
        <f>ArbeidsKorting2020(Table1[[#This Row],[Belastbaar loon]])</f>
        <v>3599.8189600000001</v>
      </c>
      <c r="E1390" s="14">
        <f>MAX(Table1[[#This Row],[Loonheffing]]-Table1[[#This Row],[Algemene Heffingskorting]]-Table1[[#This Row],[Arbeidskorting]],0)</f>
        <v>1859.2617400000004</v>
      </c>
      <c r="F1390" s="6">
        <f>Table1[[#This Row],[Belastbaar loon]]-Table1[[#This Row],[Belasting]]</f>
        <v>19861.738259999998</v>
      </c>
      <c r="G1390" s="2">
        <f>(Table1[[#This Row],[Belastbaar loon]]-Table1[[#This Row],[Netto loon]])/Table1[[#This Row],[Belastbaar loon]]</f>
        <v>8.5597428295198272E-2</v>
      </c>
      <c r="H1390" s="14">
        <f t="shared" ca="1" si="16"/>
        <v>1855.1251400000006</v>
      </c>
      <c r="I1390" s="14">
        <f ca="1">IF(ROW()=2, Table1[[#This Row],[Netto loon]], INDIRECT(ADDRESS(ROW()-1,COLUMN(F:F))))</f>
        <v>19855.87486</v>
      </c>
      <c r="J1390" s="6">
        <f ca="1">IF(ROW()=2, 0, Table1[[#This Row],[Belastbaar loon]]-INDIRECT(ADDRESS(ROW()-1,COLUMN(A:A))))</f>
        <v>10</v>
      </c>
      <c r="K1390" s="6">
        <f ca="1">Table1[[#This Row],[Netto loon]]-Table1[[#This Row],[Netto vorige schijf]]</f>
        <v>5.8633999999983644</v>
      </c>
      <c r="L1390" s="2">
        <f ca="1">(Table1[[#This Row],[Bruto tov vorige schijf]]-Table1[[#This Row],[Netto tov vorige schijf]])/MAX(Table1[[#This Row],[Bruto tov vorige schijf]],1)</f>
        <v>0.41366000000016356</v>
      </c>
    </row>
    <row r="1391" spans="1:12" x14ac:dyDescent="0.25">
      <c r="A1391" s="14">
        <v>21731</v>
      </c>
      <c r="B1391" s="6">
        <f>LoonHeffing2020(Table1[[#This Row],[Belastbaar loon]])</f>
        <v>8116.5285000000003</v>
      </c>
      <c r="C1391" s="6">
        <f>AlgemeneHeffingsKorting2020(Table1[[#This Row],[Belastbaar loon]])</f>
        <v>2653.1455999999998</v>
      </c>
      <c r="D1391" s="14">
        <f>ArbeidsKorting2020(Table1[[#This Row],[Belastbaar loon]])</f>
        <v>3599.9845599999999</v>
      </c>
      <c r="E1391" s="14">
        <f>MAX(Table1[[#This Row],[Loonheffing]]-Table1[[#This Row],[Algemene Heffingskorting]]-Table1[[#This Row],[Arbeidskorting]],0)</f>
        <v>1863.3983400000006</v>
      </c>
      <c r="F1391" s="6">
        <f>Table1[[#This Row],[Belastbaar loon]]-Table1[[#This Row],[Belasting]]</f>
        <v>19867.60166</v>
      </c>
      <c r="G1391" s="2">
        <f>(Table1[[#This Row],[Belastbaar loon]]-Table1[[#This Row],[Netto loon]])/Table1[[#This Row],[Belastbaar loon]]</f>
        <v>8.5748393539183648E-2</v>
      </c>
      <c r="H1391" s="14">
        <f t="shared" ca="1" si="16"/>
        <v>1859.2617400000004</v>
      </c>
      <c r="I1391" s="14">
        <f ca="1">IF(ROW()=2, Table1[[#This Row],[Netto loon]], INDIRECT(ADDRESS(ROW()-1,COLUMN(F:F))))</f>
        <v>19861.738259999998</v>
      </c>
      <c r="J1391" s="6">
        <f ca="1">IF(ROW()=2, 0, Table1[[#This Row],[Belastbaar loon]]-INDIRECT(ADDRESS(ROW()-1,COLUMN(A:A))))</f>
        <v>10</v>
      </c>
      <c r="K1391" s="6">
        <f ca="1">Table1[[#This Row],[Netto loon]]-Table1[[#This Row],[Netto vorige schijf]]</f>
        <v>5.8634000000020023</v>
      </c>
      <c r="L1391" s="2">
        <f ca="1">(Table1[[#This Row],[Bruto tov vorige schijf]]-Table1[[#This Row],[Netto tov vorige schijf]])/MAX(Table1[[#This Row],[Bruto tov vorige schijf]],1)</f>
        <v>0.41365999999979974</v>
      </c>
    </row>
    <row r="1392" spans="1:12" x14ac:dyDescent="0.25">
      <c r="A1392" s="14">
        <v>21741</v>
      </c>
      <c r="B1392" s="6">
        <f>LoonHeffing2020(Table1[[#This Row],[Belastbaar loon]])</f>
        <v>8120.2635</v>
      </c>
      <c r="C1392" s="6">
        <f>AlgemeneHeffingsKorting2020(Table1[[#This Row],[Belastbaar loon]])</f>
        <v>2652.5783999999999</v>
      </c>
      <c r="D1392" s="14">
        <f>ArbeidsKorting2020(Table1[[#This Row],[Belastbaar loon]])</f>
        <v>3600.1501600000001</v>
      </c>
      <c r="E1392" s="14">
        <f>MAX(Table1[[#This Row],[Loonheffing]]-Table1[[#This Row],[Algemene Heffingskorting]]-Table1[[#This Row],[Arbeidskorting]],0)</f>
        <v>1867.5349400000005</v>
      </c>
      <c r="F1392" s="6">
        <f>Table1[[#This Row],[Belastbaar loon]]-Table1[[#This Row],[Belasting]]</f>
        <v>19873.465059999999</v>
      </c>
      <c r="G1392" s="2">
        <f>(Table1[[#This Row],[Belastbaar loon]]-Table1[[#This Row],[Netto loon]])/Table1[[#This Row],[Belastbaar loon]]</f>
        <v>8.5899219907088056E-2</v>
      </c>
      <c r="H1392" s="14">
        <f t="shared" ca="1" si="16"/>
        <v>1863.3983400000006</v>
      </c>
      <c r="I1392" s="14">
        <f ca="1">IF(ROW()=2, Table1[[#This Row],[Netto loon]], INDIRECT(ADDRESS(ROW()-1,COLUMN(F:F))))</f>
        <v>19867.60166</v>
      </c>
      <c r="J1392" s="6">
        <f ca="1">IF(ROW()=2, 0, Table1[[#This Row],[Belastbaar loon]]-INDIRECT(ADDRESS(ROW()-1,COLUMN(A:A))))</f>
        <v>10</v>
      </c>
      <c r="K1392" s="6">
        <f ca="1">Table1[[#This Row],[Netto loon]]-Table1[[#This Row],[Netto vorige schijf]]</f>
        <v>5.8633999999983644</v>
      </c>
      <c r="L1392" s="2">
        <f ca="1">(Table1[[#This Row],[Bruto tov vorige schijf]]-Table1[[#This Row],[Netto tov vorige schijf]])/MAX(Table1[[#This Row],[Bruto tov vorige schijf]],1)</f>
        <v>0.41366000000016356</v>
      </c>
    </row>
    <row r="1393" spans="1:12" x14ac:dyDescent="0.25">
      <c r="A1393" s="14">
        <v>21751</v>
      </c>
      <c r="B1393" s="6">
        <f>LoonHeffing2020(Table1[[#This Row],[Belastbaar loon]])</f>
        <v>8123.9984999999997</v>
      </c>
      <c r="C1393" s="6">
        <f>AlgemeneHeffingsKorting2020(Table1[[#This Row],[Belastbaar loon]])</f>
        <v>2652.0111999999999</v>
      </c>
      <c r="D1393" s="14">
        <f>ArbeidsKorting2020(Table1[[#This Row],[Belastbaar loon]])</f>
        <v>3600.31576</v>
      </c>
      <c r="E1393" s="14">
        <f>MAX(Table1[[#This Row],[Loonheffing]]-Table1[[#This Row],[Algemene Heffingskorting]]-Table1[[#This Row],[Arbeidskorting]],0)</f>
        <v>1871.6715399999998</v>
      </c>
      <c r="F1393" s="6">
        <f>Table1[[#This Row],[Belastbaar loon]]-Table1[[#This Row],[Belasting]]</f>
        <v>19879.328460000001</v>
      </c>
      <c r="G1393" s="2">
        <f>(Table1[[#This Row],[Belastbaar loon]]-Table1[[#This Row],[Netto loon]])/Table1[[#This Row],[Belastbaar loon]]</f>
        <v>8.6049907590455582E-2</v>
      </c>
      <c r="H1393" s="14">
        <f t="shared" ca="1" si="16"/>
        <v>1867.5349400000005</v>
      </c>
      <c r="I1393" s="14">
        <f ca="1">IF(ROW()=2, Table1[[#This Row],[Netto loon]], INDIRECT(ADDRESS(ROW()-1,COLUMN(F:F))))</f>
        <v>19873.465059999999</v>
      </c>
      <c r="J1393" s="6">
        <f ca="1">IF(ROW()=2, 0, Table1[[#This Row],[Belastbaar loon]]-INDIRECT(ADDRESS(ROW()-1,COLUMN(A:A))))</f>
        <v>10</v>
      </c>
      <c r="K1393" s="6">
        <f ca="1">Table1[[#This Row],[Netto loon]]-Table1[[#This Row],[Netto vorige schijf]]</f>
        <v>5.8634000000020023</v>
      </c>
      <c r="L1393" s="2">
        <f ca="1">(Table1[[#This Row],[Bruto tov vorige schijf]]-Table1[[#This Row],[Netto tov vorige schijf]])/MAX(Table1[[#This Row],[Bruto tov vorige schijf]],1)</f>
        <v>0.41365999999979974</v>
      </c>
    </row>
    <row r="1394" spans="1:12" x14ac:dyDescent="0.25">
      <c r="A1394" s="14">
        <v>21761</v>
      </c>
      <c r="B1394" s="6">
        <f>LoonHeffing2020(Table1[[#This Row],[Belastbaar loon]])</f>
        <v>8127.7335000000003</v>
      </c>
      <c r="C1394" s="6">
        <f>AlgemeneHeffingsKorting2020(Table1[[#This Row],[Belastbaar loon]])</f>
        <v>2651.444</v>
      </c>
      <c r="D1394" s="14">
        <f>ArbeidsKorting2020(Table1[[#This Row],[Belastbaar loon]])</f>
        <v>3600.4813600000002</v>
      </c>
      <c r="E1394" s="14">
        <f>MAX(Table1[[#This Row],[Loonheffing]]-Table1[[#This Row],[Algemene Heffingskorting]]-Table1[[#This Row],[Arbeidskorting]],0)</f>
        <v>1875.8081400000005</v>
      </c>
      <c r="F1394" s="6">
        <f>Table1[[#This Row],[Belastbaar loon]]-Table1[[#This Row],[Belasting]]</f>
        <v>19885.191859999999</v>
      </c>
      <c r="G1394" s="2">
        <f>(Table1[[#This Row],[Belastbaar loon]]-Table1[[#This Row],[Netto loon]])/Table1[[#This Row],[Belastbaar loon]]</f>
        <v>8.6200456780478885E-2</v>
      </c>
      <c r="H1394" s="14">
        <f t="shared" ca="1" si="16"/>
        <v>1871.6715399999998</v>
      </c>
      <c r="I1394" s="14">
        <f ca="1">IF(ROW()=2, Table1[[#This Row],[Netto loon]], INDIRECT(ADDRESS(ROW()-1,COLUMN(F:F))))</f>
        <v>19879.328460000001</v>
      </c>
      <c r="J1394" s="6">
        <f ca="1">IF(ROW()=2, 0, Table1[[#This Row],[Belastbaar loon]]-INDIRECT(ADDRESS(ROW()-1,COLUMN(A:A))))</f>
        <v>10</v>
      </c>
      <c r="K1394" s="6">
        <f ca="1">Table1[[#This Row],[Netto loon]]-Table1[[#This Row],[Netto vorige schijf]]</f>
        <v>5.8633999999983644</v>
      </c>
      <c r="L1394" s="2">
        <f ca="1">(Table1[[#This Row],[Bruto tov vorige schijf]]-Table1[[#This Row],[Netto tov vorige schijf]])/MAX(Table1[[#This Row],[Bruto tov vorige schijf]],1)</f>
        <v>0.41366000000016356</v>
      </c>
    </row>
    <row r="1395" spans="1:12" x14ac:dyDescent="0.25">
      <c r="A1395" s="14">
        <v>21771</v>
      </c>
      <c r="B1395" s="6">
        <f>LoonHeffing2020(Table1[[#This Row],[Belastbaar loon]])</f>
        <v>8131.4684999999999</v>
      </c>
      <c r="C1395" s="6">
        <f>AlgemeneHeffingsKorting2020(Table1[[#This Row],[Belastbaar loon]])</f>
        <v>2650.8768</v>
      </c>
      <c r="D1395" s="14">
        <f>ArbeidsKorting2020(Table1[[#This Row],[Belastbaar loon]])</f>
        <v>3600.64696</v>
      </c>
      <c r="E1395" s="14">
        <f>MAX(Table1[[#This Row],[Loonheffing]]-Table1[[#This Row],[Algemene Heffingskorting]]-Table1[[#This Row],[Arbeidskorting]],0)</f>
        <v>1879.9447399999999</v>
      </c>
      <c r="F1395" s="6">
        <f>Table1[[#This Row],[Belastbaar loon]]-Table1[[#This Row],[Belasting]]</f>
        <v>19891.055260000001</v>
      </c>
      <c r="G1395" s="2">
        <f>(Table1[[#This Row],[Belastbaar loon]]-Table1[[#This Row],[Netto loon]])/Table1[[#This Row],[Belastbaar loon]]</f>
        <v>8.6350867667998668E-2</v>
      </c>
      <c r="H1395" s="14">
        <f t="shared" ca="1" si="16"/>
        <v>1875.8081400000005</v>
      </c>
      <c r="I1395" s="14">
        <f ca="1">IF(ROW()=2, Table1[[#This Row],[Netto loon]], INDIRECT(ADDRESS(ROW()-1,COLUMN(F:F))))</f>
        <v>19885.191859999999</v>
      </c>
      <c r="J1395" s="6">
        <f ca="1">IF(ROW()=2, 0, Table1[[#This Row],[Belastbaar loon]]-INDIRECT(ADDRESS(ROW()-1,COLUMN(A:A))))</f>
        <v>10</v>
      </c>
      <c r="K1395" s="6">
        <f ca="1">Table1[[#This Row],[Netto loon]]-Table1[[#This Row],[Netto vorige schijf]]</f>
        <v>5.8634000000020023</v>
      </c>
      <c r="L1395" s="2">
        <f ca="1">(Table1[[#This Row],[Bruto tov vorige schijf]]-Table1[[#This Row],[Netto tov vorige schijf]])/MAX(Table1[[#This Row],[Bruto tov vorige schijf]],1)</f>
        <v>0.41365999999979974</v>
      </c>
    </row>
    <row r="1396" spans="1:12" x14ac:dyDescent="0.25">
      <c r="A1396" s="14">
        <v>21781</v>
      </c>
      <c r="B1396" s="6">
        <f>LoonHeffing2020(Table1[[#This Row],[Belastbaar loon]])</f>
        <v>8135.2034999999996</v>
      </c>
      <c r="C1396" s="6">
        <f>AlgemeneHeffingsKorting2020(Table1[[#This Row],[Belastbaar loon]])</f>
        <v>2650.3096</v>
      </c>
      <c r="D1396" s="14">
        <f>ArbeidsKorting2020(Table1[[#This Row],[Belastbaar loon]])</f>
        <v>3600.8125599999998</v>
      </c>
      <c r="E1396" s="14">
        <f>MAX(Table1[[#This Row],[Loonheffing]]-Table1[[#This Row],[Algemene Heffingskorting]]-Table1[[#This Row],[Arbeidskorting]],0)</f>
        <v>1884.0813399999993</v>
      </c>
      <c r="F1396" s="6">
        <f>Table1[[#This Row],[Belastbaar loon]]-Table1[[#This Row],[Belasting]]</f>
        <v>19896.918659999999</v>
      </c>
      <c r="G1396" s="2">
        <f>(Table1[[#This Row],[Belastbaar loon]]-Table1[[#This Row],[Netto loon]])/Table1[[#This Row],[Belastbaar loon]]</f>
        <v>8.6501140443505833E-2</v>
      </c>
      <c r="H1396" s="14">
        <f t="shared" ca="1" si="16"/>
        <v>1879.9447399999999</v>
      </c>
      <c r="I1396" s="14">
        <f ca="1">IF(ROW()=2, Table1[[#This Row],[Netto loon]], INDIRECT(ADDRESS(ROW()-1,COLUMN(F:F))))</f>
        <v>19891.055260000001</v>
      </c>
      <c r="J1396" s="6">
        <f ca="1">IF(ROW()=2, 0, Table1[[#This Row],[Belastbaar loon]]-INDIRECT(ADDRESS(ROW()-1,COLUMN(A:A))))</f>
        <v>10</v>
      </c>
      <c r="K1396" s="6">
        <f ca="1">Table1[[#This Row],[Netto loon]]-Table1[[#This Row],[Netto vorige schijf]]</f>
        <v>5.8633999999983644</v>
      </c>
      <c r="L1396" s="2">
        <f ca="1">(Table1[[#This Row],[Bruto tov vorige schijf]]-Table1[[#This Row],[Netto tov vorige schijf]])/MAX(Table1[[#This Row],[Bruto tov vorige schijf]],1)</f>
        <v>0.41366000000016356</v>
      </c>
    </row>
    <row r="1397" spans="1:12" x14ac:dyDescent="0.25">
      <c r="A1397" s="14">
        <v>21791</v>
      </c>
      <c r="B1397" s="6">
        <f>LoonHeffing2020(Table1[[#This Row],[Belastbaar loon]])</f>
        <v>8138.9385000000002</v>
      </c>
      <c r="C1397" s="6">
        <f>AlgemeneHeffingsKorting2020(Table1[[#This Row],[Belastbaar loon]])</f>
        <v>2649.7424000000001</v>
      </c>
      <c r="D1397" s="14">
        <f>ArbeidsKorting2020(Table1[[#This Row],[Belastbaar loon]])</f>
        <v>3600.9781600000001</v>
      </c>
      <c r="E1397" s="14">
        <f>MAX(Table1[[#This Row],[Loonheffing]]-Table1[[#This Row],[Algemene Heffingskorting]]-Table1[[#This Row],[Arbeidskorting]],0)</f>
        <v>1888.21794</v>
      </c>
      <c r="F1397" s="6">
        <f>Table1[[#This Row],[Belastbaar loon]]-Table1[[#This Row],[Belasting]]</f>
        <v>19902.782060000001</v>
      </c>
      <c r="G1397" s="2">
        <f>(Table1[[#This Row],[Belastbaar loon]]-Table1[[#This Row],[Netto loon]])/Table1[[#This Row],[Belastbaar loon]]</f>
        <v>8.6651275297140964E-2</v>
      </c>
      <c r="H1397" s="14">
        <f t="shared" ca="1" si="16"/>
        <v>1884.0813399999993</v>
      </c>
      <c r="I1397" s="14">
        <f ca="1">IF(ROW()=2, Table1[[#This Row],[Netto loon]], INDIRECT(ADDRESS(ROW()-1,COLUMN(F:F))))</f>
        <v>19896.918659999999</v>
      </c>
      <c r="J1397" s="6">
        <f ca="1">IF(ROW()=2, 0, Table1[[#This Row],[Belastbaar loon]]-INDIRECT(ADDRESS(ROW()-1,COLUMN(A:A))))</f>
        <v>10</v>
      </c>
      <c r="K1397" s="6">
        <f ca="1">Table1[[#This Row],[Netto loon]]-Table1[[#This Row],[Netto vorige schijf]]</f>
        <v>5.8634000000020023</v>
      </c>
      <c r="L1397" s="2">
        <f ca="1">(Table1[[#This Row],[Bruto tov vorige schijf]]-Table1[[#This Row],[Netto tov vorige schijf]])/MAX(Table1[[#This Row],[Bruto tov vorige schijf]],1)</f>
        <v>0.41365999999979974</v>
      </c>
    </row>
    <row r="1398" spans="1:12" x14ac:dyDescent="0.25">
      <c r="A1398" s="14">
        <v>21801</v>
      </c>
      <c r="B1398" s="6">
        <f>LoonHeffing2020(Table1[[#This Row],[Belastbaar loon]])</f>
        <v>8142.6734999999999</v>
      </c>
      <c r="C1398" s="6">
        <f>AlgemeneHeffingsKorting2020(Table1[[#This Row],[Belastbaar loon]])</f>
        <v>2649.1752000000001</v>
      </c>
      <c r="D1398" s="14">
        <f>ArbeidsKorting2020(Table1[[#This Row],[Belastbaar loon]])</f>
        <v>3601.1437599999999</v>
      </c>
      <c r="E1398" s="14">
        <f>MAX(Table1[[#This Row],[Loonheffing]]-Table1[[#This Row],[Algemene Heffingskorting]]-Table1[[#This Row],[Arbeidskorting]],0)</f>
        <v>1892.3545399999994</v>
      </c>
      <c r="F1398" s="6">
        <f>Table1[[#This Row],[Belastbaar loon]]-Table1[[#This Row],[Belasting]]</f>
        <v>19908.64546</v>
      </c>
      <c r="G1398" s="2">
        <f>(Table1[[#This Row],[Belastbaar loon]]-Table1[[#This Row],[Netto loon]])/Table1[[#This Row],[Belastbaar loon]]</f>
        <v>8.6801272418696396E-2</v>
      </c>
      <c r="H1398" s="14">
        <f t="shared" ca="1" si="16"/>
        <v>1888.21794</v>
      </c>
      <c r="I1398" s="14">
        <f ca="1">IF(ROW()=2, Table1[[#This Row],[Netto loon]], INDIRECT(ADDRESS(ROW()-1,COLUMN(F:F))))</f>
        <v>19902.782060000001</v>
      </c>
      <c r="J1398" s="6">
        <f ca="1">IF(ROW()=2, 0, Table1[[#This Row],[Belastbaar loon]]-INDIRECT(ADDRESS(ROW()-1,COLUMN(A:A))))</f>
        <v>10</v>
      </c>
      <c r="K1398" s="6">
        <f ca="1">Table1[[#This Row],[Netto loon]]-Table1[[#This Row],[Netto vorige schijf]]</f>
        <v>5.8633999999983644</v>
      </c>
      <c r="L1398" s="2">
        <f ca="1">(Table1[[#This Row],[Bruto tov vorige schijf]]-Table1[[#This Row],[Netto tov vorige schijf]])/MAX(Table1[[#This Row],[Bruto tov vorige schijf]],1)</f>
        <v>0.41366000000016356</v>
      </c>
    </row>
    <row r="1399" spans="1:12" x14ac:dyDescent="0.25">
      <c r="A1399" s="14">
        <v>21811</v>
      </c>
      <c r="B1399" s="6">
        <f>LoonHeffing2020(Table1[[#This Row],[Belastbaar loon]])</f>
        <v>8146.4084999999995</v>
      </c>
      <c r="C1399" s="6">
        <f>AlgemeneHeffingsKorting2020(Table1[[#This Row],[Belastbaar loon]])</f>
        <v>2648.6080000000002</v>
      </c>
      <c r="D1399" s="14">
        <f>ArbeidsKorting2020(Table1[[#This Row],[Belastbaar loon]])</f>
        <v>3601.3093600000002</v>
      </c>
      <c r="E1399" s="14">
        <f>MAX(Table1[[#This Row],[Loonheffing]]-Table1[[#This Row],[Algemene Heffingskorting]]-Table1[[#This Row],[Arbeidskorting]],0)</f>
        <v>1896.4911399999992</v>
      </c>
      <c r="F1399" s="6">
        <f>Table1[[#This Row],[Belastbaar loon]]-Table1[[#This Row],[Belasting]]</f>
        <v>19914.508860000002</v>
      </c>
      <c r="G1399" s="2">
        <f>(Table1[[#This Row],[Belastbaar loon]]-Table1[[#This Row],[Netto loon]])/Table1[[#This Row],[Belastbaar loon]]</f>
        <v>8.6951131997615796E-2</v>
      </c>
      <c r="H1399" s="14">
        <f t="shared" ca="1" si="16"/>
        <v>1892.3545399999994</v>
      </c>
      <c r="I1399" s="14">
        <f ca="1">IF(ROW()=2, Table1[[#This Row],[Netto loon]], INDIRECT(ADDRESS(ROW()-1,COLUMN(F:F))))</f>
        <v>19908.64546</v>
      </c>
      <c r="J1399" s="6">
        <f ca="1">IF(ROW()=2, 0, Table1[[#This Row],[Belastbaar loon]]-INDIRECT(ADDRESS(ROW()-1,COLUMN(A:A))))</f>
        <v>10</v>
      </c>
      <c r="K1399" s="6">
        <f ca="1">Table1[[#This Row],[Netto loon]]-Table1[[#This Row],[Netto vorige schijf]]</f>
        <v>5.8634000000020023</v>
      </c>
      <c r="L1399" s="2">
        <f ca="1">(Table1[[#This Row],[Bruto tov vorige schijf]]-Table1[[#This Row],[Netto tov vorige schijf]])/MAX(Table1[[#This Row],[Bruto tov vorige schijf]],1)</f>
        <v>0.41365999999979974</v>
      </c>
    </row>
    <row r="1400" spans="1:12" x14ac:dyDescent="0.25">
      <c r="A1400" s="14">
        <v>21821</v>
      </c>
      <c r="B1400" s="6">
        <f>LoonHeffing2020(Table1[[#This Row],[Belastbaar loon]])</f>
        <v>8150.1435000000001</v>
      </c>
      <c r="C1400" s="6">
        <f>AlgemeneHeffingsKorting2020(Table1[[#This Row],[Belastbaar loon]])</f>
        <v>2648.0408000000002</v>
      </c>
      <c r="D1400" s="14">
        <f>ArbeidsKorting2020(Table1[[#This Row],[Belastbaar loon]])</f>
        <v>3601.47496</v>
      </c>
      <c r="E1400" s="14">
        <f>MAX(Table1[[#This Row],[Loonheffing]]-Table1[[#This Row],[Algemene Heffingskorting]]-Table1[[#This Row],[Arbeidskorting]],0)</f>
        <v>1900.6277399999994</v>
      </c>
      <c r="F1400" s="6">
        <f>Table1[[#This Row],[Belastbaar loon]]-Table1[[#This Row],[Belasting]]</f>
        <v>19920.37226</v>
      </c>
      <c r="G1400" s="2">
        <f>(Table1[[#This Row],[Belastbaar loon]]-Table1[[#This Row],[Netto loon]])/Table1[[#This Row],[Belastbaar loon]]</f>
        <v>8.7100854222996196E-2</v>
      </c>
      <c r="H1400" s="14">
        <f t="shared" ca="1" si="16"/>
        <v>1896.4911399999992</v>
      </c>
      <c r="I1400" s="14">
        <f ca="1">IF(ROW()=2, Table1[[#This Row],[Netto loon]], INDIRECT(ADDRESS(ROW()-1,COLUMN(F:F))))</f>
        <v>19914.508860000002</v>
      </c>
      <c r="J1400" s="6">
        <f ca="1">IF(ROW()=2, 0, Table1[[#This Row],[Belastbaar loon]]-INDIRECT(ADDRESS(ROW()-1,COLUMN(A:A))))</f>
        <v>10</v>
      </c>
      <c r="K1400" s="6">
        <f ca="1">Table1[[#This Row],[Netto loon]]-Table1[[#This Row],[Netto vorige schijf]]</f>
        <v>5.8633999999983644</v>
      </c>
      <c r="L1400" s="2">
        <f ca="1">(Table1[[#This Row],[Bruto tov vorige schijf]]-Table1[[#This Row],[Netto tov vorige schijf]])/MAX(Table1[[#This Row],[Bruto tov vorige schijf]],1)</f>
        <v>0.41366000000016356</v>
      </c>
    </row>
    <row r="1401" spans="1:12" x14ac:dyDescent="0.25">
      <c r="A1401" s="14">
        <v>21831</v>
      </c>
      <c r="B1401" s="6">
        <f>LoonHeffing2020(Table1[[#This Row],[Belastbaar loon]])</f>
        <v>8153.8784999999998</v>
      </c>
      <c r="C1401" s="6">
        <f>AlgemeneHeffingsKorting2020(Table1[[#This Row],[Belastbaar loon]])</f>
        <v>2647.4735999999998</v>
      </c>
      <c r="D1401" s="14">
        <f>ArbeidsKorting2020(Table1[[#This Row],[Belastbaar loon]])</f>
        <v>3601.6405599999998</v>
      </c>
      <c r="E1401" s="14">
        <f>MAX(Table1[[#This Row],[Loonheffing]]-Table1[[#This Row],[Algemene Heffingskorting]]-Table1[[#This Row],[Arbeidskorting]],0)</f>
        <v>1904.7643399999997</v>
      </c>
      <c r="F1401" s="6">
        <f>Table1[[#This Row],[Belastbaar loon]]-Table1[[#This Row],[Belasting]]</f>
        <v>19926.235659999998</v>
      </c>
      <c r="G1401" s="2">
        <f>(Table1[[#This Row],[Belastbaar loon]]-Table1[[#This Row],[Netto loon]])/Table1[[#This Row],[Belastbaar loon]]</f>
        <v>8.7250439283587625E-2</v>
      </c>
      <c r="H1401" s="14">
        <f t="shared" ca="1" si="16"/>
        <v>1900.6277399999994</v>
      </c>
      <c r="I1401" s="14">
        <f ca="1">IF(ROW()=2, Table1[[#This Row],[Netto loon]], INDIRECT(ADDRESS(ROW()-1,COLUMN(F:F))))</f>
        <v>19920.37226</v>
      </c>
      <c r="J1401" s="6">
        <f ca="1">IF(ROW()=2, 0, Table1[[#This Row],[Belastbaar loon]]-INDIRECT(ADDRESS(ROW()-1,COLUMN(A:A))))</f>
        <v>10</v>
      </c>
      <c r="K1401" s="6">
        <f ca="1">Table1[[#This Row],[Netto loon]]-Table1[[#This Row],[Netto vorige schijf]]</f>
        <v>5.8633999999983644</v>
      </c>
      <c r="L1401" s="2">
        <f ca="1">(Table1[[#This Row],[Bruto tov vorige schijf]]-Table1[[#This Row],[Netto tov vorige schijf]])/MAX(Table1[[#This Row],[Bruto tov vorige schijf]],1)</f>
        <v>0.41366000000016356</v>
      </c>
    </row>
    <row r="1402" spans="1:12" x14ac:dyDescent="0.25">
      <c r="A1402" s="14">
        <v>21841</v>
      </c>
      <c r="B1402" s="6">
        <f>LoonHeffing2020(Table1[[#This Row],[Belastbaar loon]])</f>
        <v>8157.6135000000004</v>
      </c>
      <c r="C1402" s="6">
        <f>AlgemeneHeffingsKorting2020(Table1[[#This Row],[Belastbaar loon]])</f>
        <v>2646.9063999999998</v>
      </c>
      <c r="D1402" s="14">
        <f>ArbeidsKorting2020(Table1[[#This Row],[Belastbaar loon]])</f>
        <v>3601.8061600000001</v>
      </c>
      <c r="E1402" s="14">
        <f>MAX(Table1[[#This Row],[Loonheffing]]-Table1[[#This Row],[Algemene Heffingskorting]]-Table1[[#This Row],[Arbeidskorting]],0)</f>
        <v>1908.9009400000004</v>
      </c>
      <c r="F1402" s="6">
        <f>Table1[[#This Row],[Belastbaar loon]]-Table1[[#This Row],[Belasting]]</f>
        <v>19932.09906</v>
      </c>
      <c r="G1402" s="2">
        <f>(Table1[[#This Row],[Belastbaar loon]]-Table1[[#This Row],[Netto loon]])/Table1[[#This Row],[Belastbaar loon]]</f>
        <v>8.7399887367794499E-2</v>
      </c>
      <c r="H1402" s="14">
        <f t="shared" ca="1" si="16"/>
        <v>1904.7643399999997</v>
      </c>
      <c r="I1402" s="14">
        <f ca="1">IF(ROW()=2, Table1[[#This Row],[Netto loon]], INDIRECT(ADDRESS(ROW()-1,COLUMN(F:F))))</f>
        <v>19926.235659999998</v>
      </c>
      <c r="J1402" s="6">
        <f ca="1">IF(ROW()=2, 0, Table1[[#This Row],[Belastbaar loon]]-INDIRECT(ADDRESS(ROW()-1,COLUMN(A:A))))</f>
        <v>10</v>
      </c>
      <c r="K1402" s="6">
        <f ca="1">Table1[[#This Row],[Netto loon]]-Table1[[#This Row],[Netto vorige schijf]]</f>
        <v>5.8634000000020023</v>
      </c>
      <c r="L1402" s="2">
        <f ca="1">(Table1[[#This Row],[Bruto tov vorige schijf]]-Table1[[#This Row],[Netto tov vorige schijf]])/MAX(Table1[[#This Row],[Bruto tov vorige schijf]],1)</f>
        <v>0.41365999999979974</v>
      </c>
    </row>
    <row r="1403" spans="1:12" x14ac:dyDescent="0.25">
      <c r="A1403" s="14">
        <v>21851</v>
      </c>
      <c r="B1403" s="6">
        <f>LoonHeffing2020(Table1[[#This Row],[Belastbaar loon]])</f>
        <v>8161.3485000000001</v>
      </c>
      <c r="C1403" s="6">
        <f>AlgemeneHeffingsKorting2020(Table1[[#This Row],[Belastbaar loon]])</f>
        <v>2646.3391999999999</v>
      </c>
      <c r="D1403" s="14">
        <f>ArbeidsKorting2020(Table1[[#This Row],[Belastbaar loon]])</f>
        <v>3601.9717599999999</v>
      </c>
      <c r="E1403" s="14">
        <f>MAX(Table1[[#This Row],[Loonheffing]]-Table1[[#This Row],[Algemene Heffingskorting]]-Table1[[#This Row],[Arbeidskorting]],0)</f>
        <v>1913.0375399999998</v>
      </c>
      <c r="F1403" s="6">
        <f>Table1[[#This Row],[Belastbaar loon]]-Table1[[#This Row],[Belasting]]</f>
        <v>19937.962459999999</v>
      </c>
      <c r="G1403" s="2">
        <f>(Table1[[#This Row],[Belastbaar loon]]-Table1[[#This Row],[Netto loon]])/Table1[[#This Row],[Belastbaar loon]]</f>
        <v>8.7549198663676775E-2</v>
      </c>
      <c r="H1403" s="14">
        <f t="shared" ca="1" si="16"/>
        <v>1908.9009400000004</v>
      </c>
      <c r="I1403" s="14">
        <f ca="1">IF(ROW()=2, Table1[[#This Row],[Netto loon]], INDIRECT(ADDRESS(ROW()-1,COLUMN(F:F))))</f>
        <v>19932.09906</v>
      </c>
      <c r="J1403" s="6">
        <f ca="1">IF(ROW()=2, 0, Table1[[#This Row],[Belastbaar loon]]-INDIRECT(ADDRESS(ROW()-1,COLUMN(A:A))))</f>
        <v>10</v>
      </c>
      <c r="K1403" s="6">
        <f ca="1">Table1[[#This Row],[Netto loon]]-Table1[[#This Row],[Netto vorige schijf]]</f>
        <v>5.8633999999983644</v>
      </c>
      <c r="L1403" s="2">
        <f ca="1">(Table1[[#This Row],[Bruto tov vorige schijf]]-Table1[[#This Row],[Netto tov vorige schijf]])/MAX(Table1[[#This Row],[Bruto tov vorige schijf]],1)</f>
        <v>0.41366000000016356</v>
      </c>
    </row>
    <row r="1404" spans="1:12" x14ac:dyDescent="0.25">
      <c r="A1404" s="14">
        <v>21861</v>
      </c>
      <c r="B1404" s="6">
        <f>LoonHeffing2020(Table1[[#This Row],[Belastbaar loon]])</f>
        <v>8165.0834999999997</v>
      </c>
      <c r="C1404" s="6">
        <f>AlgemeneHeffingsKorting2020(Table1[[#This Row],[Belastbaar loon]])</f>
        <v>2645.7719999999999</v>
      </c>
      <c r="D1404" s="14">
        <f>ArbeidsKorting2020(Table1[[#This Row],[Belastbaar loon]])</f>
        <v>3602.1373600000002</v>
      </c>
      <c r="E1404" s="14">
        <f>MAX(Table1[[#This Row],[Loonheffing]]-Table1[[#This Row],[Algemene Heffingskorting]]-Table1[[#This Row],[Arbeidskorting]],0)</f>
        <v>1917.1741399999996</v>
      </c>
      <c r="F1404" s="6">
        <f>Table1[[#This Row],[Belastbaar loon]]-Table1[[#This Row],[Belasting]]</f>
        <v>19943.825860000001</v>
      </c>
      <c r="G1404" s="2">
        <f>(Table1[[#This Row],[Belastbaar loon]]-Table1[[#This Row],[Netto loon]])/Table1[[#This Row],[Belastbaar loon]]</f>
        <v>8.7698373358949686E-2</v>
      </c>
      <c r="H1404" s="14">
        <f t="shared" ca="1" si="16"/>
        <v>1913.0375399999998</v>
      </c>
      <c r="I1404" s="14">
        <f ca="1">IF(ROW()=2, Table1[[#This Row],[Netto loon]], INDIRECT(ADDRESS(ROW()-1,COLUMN(F:F))))</f>
        <v>19937.962459999999</v>
      </c>
      <c r="J1404" s="6">
        <f ca="1">IF(ROW()=2, 0, Table1[[#This Row],[Belastbaar loon]]-INDIRECT(ADDRESS(ROW()-1,COLUMN(A:A))))</f>
        <v>10</v>
      </c>
      <c r="K1404" s="6">
        <f ca="1">Table1[[#This Row],[Netto loon]]-Table1[[#This Row],[Netto vorige schijf]]</f>
        <v>5.8634000000020023</v>
      </c>
      <c r="L1404" s="2">
        <f ca="1">(Table1[[#This Row],[Bruto tov vorige schijf]]-Table1[[#This Row],[Netto tov vorige schijf]])/MAX(Table1[[#This Row],[Bruto tov vorige schijf]],1)</f>
        <v>0.41365999999979974</v>
      </c>
    </row>
    <row r="1405" spans="1:12" x14ac:dyDescent="0.25">
      <c r="A1405" s="14">
        <v>21871</v>
      </c>
      <c r="B1405" s="6">
        <f>LoonHeffing2020(Table1[[#This Row],[Belastbaar loon]])</f>
        <v>8168.8185000000003</v>
      </c>
      <c r="C1405" s="6">
        <f>AlgemeneHeffingsKorting2020(Table1[[#This Row],[Belastbaar loon]])</f>
        <v>2645.2048</v>
      </c>
      <c r="D1405" s="14">
        <f>ArbeidsKorting2020(Table1[[#This Row],[Belastbaar loon]])</f>
        <v>3602.30296</v>
      </c>
      <c r="E1405" s="14">
        <f>MAX(Table1[[#This Row],[Loonheffing]]-Table1[[#This Row],[Algemene Heffingskorting]]-Table1[[#This Row],[Arbeidskorting]],0)</f>
        <v>1921.3107399999999</v>
      </c>
      <c r="F1405" s="6">
        <f>Table1[[#This Row],[Belastbaar loon]]-Table1[[#This Row],[Belasting]]</f>
        <v>19949.689259999999</v>
      </c>
      <c r="G1405" s="2">
        <f>(Table1[[#This Row],[Belastbaar loon]]-Table1[[#This Row],[Netto loon]])/Table1[[#This Row],[Belastbaar loon]]</f>
        <v>8.784741164098582E-2</v>
      </c>
      <c r="H1405" s="14">
        <f t="shared" ca="1" si="16"/>
        <v>1917.1741399999996</v>
      </c>
      <c r="I1405" s="14">
        <f ca="1">IF(ROW()=2, Table1[[#This Row],[Netto loon]], INDIRECT(ADDRESS(ROW()-1,COLUMN(F:F))))</f>
        <v>19943.825860000001</v>
      </c>
      <c r="J1405" s="6">
        <f ca="1">IF(ROW()=2, 0, Table1[[#This Row],[Belastbaar loon]]-INDIRECT(ADDRESS(ROW()-1,COLUMN(A:A))))</f>
        <v>10</v>
      </c>
      <c r="K1405" s="6">
        <f ca="1">Table1[[#This Row],[Netto loon]]-Table1[[#This Row],[Netto vorige schijf]]</f>
        <v>5.8633999999983644</v>
      </c>
      <c r="L1405" s="2">
        <f ca="1">(Table1[[#This Row],[Bruto tov vorige schijf]]-Table1[[#This Row],[Netto tov vorige schijf]])/MAX(Table1[[#This Row],[Bruto tov vorige schijf]],1)</f>
        <v>0.41366000000016356</v>
      </c>
    </row>
    <row r="1406" spans="1:12" x14ac:dyDescent="0.25">
      <c r="A1406" s="14">
        <v>21881</v>
      </c>
      <c r="B1406" s="6">
        <f>LoonHeffing2020(Table1[[#This Row],[Belastbaar loon]])</f>
        <v>8172.5535</v>
      </c>
      <c r="C1406" s="6">
        <f>AlgemeneHeffingsKorting2020(Table1[[#This Row],[Belastbaar loon]])</f>
        <v>2644.6376</v>
      </c>
      <c r="D1406" s="14">
        <f>ArbeidsKorting2020(Table1[[#This Row],[Belastbaar loon]])</f>
        <v>3602.4685599999998</v>
      </c>
      <c r="E1406" s="14">
        <f>MAX(Table1[[#This Row],[Loonheffing]]-Table1[[#This Row],[Algemene Heffingskorting]]-Table1[[#This Row],[Arbeidskorting]],0)</f>
        <v>1925.4473400000002</v>
      </c>
      <c r="F1406" s="6">
        <f>Table1[[#This Row],[Belastbaar loon]]-Table1[[#This Row],[Belasting]]</f>
        <v>19955.552660000001</v>
      </c>
      <c r="G1406" s="2">
        <f>(Table1[[#This Row],[Belastbaar loon]]-Table1[[#This Row],[Netto loon]])/Table1[[#This Row],[Belastbaar loon]]</f>
        <v>8.7996313696814529E-2</v>
      </c>
      <c r="H1406" s="14">
        <f t="shared" ca="1" si="16"/>
        <v>1921.3107399999999</v>
      </c>
      <c r="I1406" s="14">
        <f ca="1">IF(ROW()=2, Table1[[#This Row],[Netto loon]], INDIRECT(ADDRESS(ROW()-1,COLUMN(F:F))))</f>
        <v>19949.689259999999</v>
      </c>
      <c r="J1406" s="6">
        <f ca="1">IF(ROW()=2, 0, Table1[[#This Row],[Belastbaar loon]]-INDIRECT(ADDRESS(ROW()-1,COLUMN(A:A))))</f>
        <v>10</v>
      </c>
      <c r="K1406" s="6">
        <f ca="1">Table1[[#This Row],[Netto loon]]-Table1[[#This Row],[Netto vorige schijf]]</f>
        <v>5.8634000000020023</v>
      </c>
      <c r="L1406" s="2">
        <f ca="1">(Table1[[#This Row],[Bruto tov vorige schijf]]-Table1[[#This Row],[Netto tov vorige schijf]])/MAX(Table1[[#This Row],[Bruto tov vorige schijf]],1)</f>
        <v>0.41365999999979974</v>
      </c>
    </row>
    <row r="1407" spans="1:12" x14ac:dyDescent="0.25">
      <c r="A1407" s="14">
        <v>21891</v>
      </c>
      <c r="B1407" s="6">
        <f>LoonHeffing2020(Table1[[#This Row],[Belastbaar loon]])</f>
        <v>8176.2884999999997</v>
      </c>
      <c r="C1407" s="6">
        <f>AlgemeneHeffingsKorting2020(Table1[[#This Row],[Belastbaar loon]])</f>
        <v>2644.0704000000001</v>
      </c>
      <c r="D1407" s="14">
        <f>ArbeidsKorting2020(Table1[[#This Row],[Belastbaar loon]])</f>
        <v>3602.6341600000001</v>
      </c>
      <c r="E1407" s="14">
        <f>MAX(Table1[[#This Row],[Loonheffing]]-Table1[[#This Row],[Algemene Heffingskorting]]-Table1[[#This Row],[Arbeidskorting]],0)</f>
        <v>1929.58394</v>
      </c>
      <c r="F1407" s="6">
        <f>Table1[[#This Row],[Belastbaar loon]]-Table1[[#This Row],[Belasting]]</f>
        <v>19961.41606</v>
      </c>
      <c r="G1407" s="2">
        <f>(Table1[[#This Row],[Belastbaar loon]]-Table1[[#This Row],[Netto loon]])/Table1[[#This Row],[Belastbaar loon]]</f>
        <v>8.814507971312413E-2</v>
      </c>
      <c r="H1407" s="14">
        <f t="shared" ca="1" si="16"/>
        <v>1925.4473400000002</v>
      </c>
      <c r="I1407" s="14">
        <f ca="1">IF(ROW()=2, Table1[[#This Row],[Netto loon]], INDIRECT(ADDRESS(ROW()-1,COLUMN(F:F))))</f>
        <v>19955.552660000001</v>
      </c>
      <c r="J1407" s="6">
        <f ca="1">IF(ROW()=2, 0, Table1[[#This Row],[Belastbaar loon]]-INDIRECT(ADDRESS(ROW()-1,COLUMN(A:A))))</f>
        <v>10</v>
      </c>
      <c r="K1407" s="6">
        <f ca="1">Table1[[#This Row],[Netto loon]]-Table1[[#This Row],[Netto vorige schijf]]</f>
        <v>5.8633999999983644</v>
      </c>
      <c r="L1407" s="2">
        <f ca="1">(Table1[[#This Row],[Bruto tov vorige schijf]]-Table1[[#This Row],[Netto tov vorige schijf]])/MAX(Table1[[#This Row],[Bruto tov vorige schijf]],1)</f>
        <v>0.41366000000016356</v>
      </c>
    </row>
    <row r="1408" spans="1:12" x14ac:dyDescent="0.25">
      <c r="A1408" s="14">
        <v>21901</v>
      </c>
      <c r="B1408" s="6">
        <f>LoonHeffing2020(Table1[[#This Row],[Belastbaar loon]])</f>
        <v>8180.0235000000002</v>
      </c>
      <c r="C1408" s="6">
        <f>AlgemeneHeffingsKorting2020(Table1[[#This Row],[Belastbaar loon]])</f>
        <v>2643.5032000000001</v>
      </c>
      <c r="D1408" s="14">
        <f>ArbeidsKorting2020(Table1[[#This Row],[Belastbaar loon]])</f>
        <v>3602.7997599999999</v>
      </c>
      <c r="E1408" s="14">
        <f>MAX(Table1[[#This Row],[Loonheffing]]-Table1[[#This Row],[Algemene Heffingskorting]]-Table1[[#This Row],[Arbeidskorting]],0)</f>
        <v>1933.7205400000003</v>
      </c>
      <c r="F1408" s="6">
        <f>Table1[[#This Row],[Belastbaar loon]]-Table1[[#This Row],[Belasting]]</f>
        <v>19967.279459999998</v>
      </c>
      <c r="G1408" s="2">
        <f>(Table1[[#This Row],[Belastbaar loon]]-Table1[[#This Row],[Netto loon]])/Table1[[#This Row],[Belastbaar loon]]</f>
        <v>8.829370987626145E-2</v>
      </c>
      <c r="H1408" s="14">
        <f t="shared" ca="1" si="16"/>
        <v>1929.58394</v>
      </c>
      <c r="I1408" s="14">
        <f ca="1">IF(ROW()=2, Table1[[#This Row],[Netto loon]], INDIRECT(ADDRESS(ROW()-1,COLUMN(F:F))))</f>
        <v>19961.41606</v>
      </c>
      <c r="J1408" s="6">
        <f ca="1">IF(ROW()=2, 0, Table1[[#This Row],[Belastbaar loon]]-INDIRECT(ADDRESS(ROW()-1,COLUMN(A:A))))</f>
        <v>10</v>
      </c>
      <c r="K1408" s="6">
        <f ca="1">Table1[[#This Row],[Netto loon]]-Table1[[#This Row],[Netto vorige schijf]]</f>
        <v>5.8633999999983644</v>
      </c>
      <c r="L1408" s="2">
        <f ca="1">(Table1[[#This Row],[Bruto tov vorige schijf]]-Table1[[#This Row],[Netto tov vorige schijf]])/MAX(Table1[[#This Row],[Bruto tov vorige schijf]],1)</f>
        <v>0.41366000000016356</v>
      </c>
    </row>
    <row r="1409" spans="1:12" x14ac:dyDescent="0.25">
      <c r="A1409" s="14">
        <v>21911</v>
      </c>
      <c r="B1409" s="6">
        <f>LoonHeffing2020(Table1[[#This Row],[Belastbaar loon]])</f>
        <v>8183.7584999999999</v>
      </c>
      <c r="C1409" s="6">
        <f>AlgemeneHeffingsKorting2020(Table1[[#This Row],[Belastbaar loon]])</f>
        <v>2642.9360000000001</v>
      </c>
      <c r="D1409" s="14">
        <f>ArbeidsKorting2020(Table1[[#This Row],[Belastbaar loon]])</f>
        <v>3602.9653600000001</v>
      </c>
      <c r="E1409" s="14">
        <f>MAX(Table1[[#This Row],[Loonheffing]]-Table1[[#This Row],[Algemene Heffingskorting]]-Table1[[#This Row],[Arbeidskorting]],0)</f>
        <v>1937.8571400000001</v>
      </c>
      <c r="F1409" s="6">
        <f>Table1[[#This Row],[Belastbaar loon]]-Table1[[#This Row],[Belasting]]</f>
        <v>19973.14286</v>
      </c>
      <c r="G1409" s="2">
        <f>(Table1[[#This Row],[Belastbaar loon]]-Table1[[#This Row],[Netto loon]])/Table1[[#This Row],[Belastbaar loon]]</f>
        <v>8.844220437223313E-2</v>
      </c>
      <c r="H1409" s="14">
        <f t="shared" ca="1" si="16"/>
        <v>1933.7205400000003</v>
      </c>
      <c r="I1409" s="14">
        <f ca="1">IF(ROW()=2, Table1[[#This Row],[Netto loon]], INDIRECT(ADDRESS(ROW()-1,COLUMN(F:F))))</f>
        <v>19967.279459999998</v>
      </c>
      <c r="J1409" s="6">
        <f ca="1">IF(ROW()=2, 0, Table1[[#This Row],[Belastbaar loon]]-INDIRECT(ADDRESS(ROW()-1,COLUMN(A:A))))</f>
        <v>10</v>
      </c>
      <c r="K1409" s="6">
        <f ca="1">Table1[[#This Row],[Netto loon]]-Table1[[#This Row],[Netto vorige schijf]]</f>
        <v>5.8634000000020023</v>
      </c>
      <c r="L1409" s="2">
        <f ca="1">(Table1[[#This Row],[Bruto tov vorige schijf]]-Table1[[#This Row],[Netto tov vorige schijf]])/MAX(Table1[[#This Row],[Bruto tov vorige schijf]],1)</f>
        <v>0.41365999999979974</v>
      </c>
    </row>
    <row r="1410" spans="1:12" x14ac:dyDescent="0.25">
      <c r="A1410" s="14">
        <v>21921</v>
      </c>
      <c r="B1410" s="6">
        <f>LoonHeffing2020(Table1[[#This Row],[Belastbaar loon]])</f>
        <v>8187.4934999999996</v>
      </c>
      <c r="C1410" s="6">
        <f>AlgemeneHeffingsKorting2020(Table1[[#This Row],[Belastbaar loon]])</f>
        <v>2642.3688000000002</v>
      </c>
      <c r="D1410" s="14">
        <f>ArbeidsKorting2020(Table1[[#This Row],[Belastbaar loon]])</f>
        <v>3603.13096</v>
      </c>
      <c r="E1410" s="14">
        <f>MAX(Table1[[#This Row],[Loonheffing]]-Table1[[#This Row],[Algemene Heffingskorting]]-Table1[[#This Row],[Arbeidskorting]],0)</f>
        <v>1941.9937399999994</v>
      </c>
      <c r="F1410" s="6">
        <f>Table1[[#This Row],[Belastbaar loon]]-Table1[[#This Row],[Belasting]]</f>
        <v>19979.006260000002</v>
      </c>
      <c r="G1410" s="2">
        <f>(Table1[[#This Row],[Belastbaar loon]]-Table1[[#This Row],[Netto loon]])/Table1[[#This Row],[Belastbaar loon]]</f>
        <v>8.8590563386706719E-2</v>
      </c>
      <c r="H1410" s="14">
        <f t="shared" ca="1" si="16"/>
        <v>1937.8571400000001</v>
      </c>
      <c r="I1410" s="14">
        <f ca="1">IF(ROW()=2, Table1[[#This Row],[Netto loon]], INDIRECT(ADDRESS(ROW()-1,COLUMN(F:F))))</f>
        <v>19973.14286</v>
      </c>
      <c r="J1410" s="6">
        <f ca="1">IF(ROW()=2, 0, Table1[[#This Row],[Belastbaar loon]]-INDIRECT(ADDRESS(ROW()-1,COLUMN(A:A))))</f>
        <v>10</v>
      </c>
      <c r="K1410" s="6">
        <f ca="1">Table1[[#This Row],[Netto loon]]-Table1[[#This Row],[Netto vorige schijf]]</f>
        <v>5.8634000000020023</v>
      </c>
      <c r="L1410" s="2">
        <f ca="1">(Table1[[#This Row],[Bruto tov vorige schijf]]-Table1[[#This Row],[Netto tov vorige schijf]])/MAX(Table1[[#This Row],[Bruto tov vorige schijf]],1)</f>
        <v>0.41365999999979974</v>
      </c>
    </row>
    <row r="1411" spans="1:12" x14ac:dyDescent="0.25">
      <c r="A1411" s="14">
        <v>21931</v>
      </c>
      <c r="B1411" s="6">
        <f>LoonHeffing2020(Table1[[#This Row],[Belastbaar loon]])</f>
        <v>8191.2285000000002</v>
      </c>
      <c r="C1411" s="6">
        <f>AlgemeneHeffingsKorting2020(Table1[[#This Row],[Belastbaar loon]])</f>
        <v>2641.8015999999998</v>
      </c>
      <c r="D1411" s="14">
        <f>ArbeidsKorting2020(Table1[[#This Row],[Belastbaar loon]])</f>
        <v>3603.2965599999998</v>
      </c>
      <c r="E1411" s="14">
        <f>MAX(Table1[[#This Row],[Loonheffing]]-Table1[[#This Row],[Algemene Heffingskorting]]-Table1[[#This Row],[Arbeidskorting]],0)</f>
        <v>1946.1303400000006</v>
      </c>
      <c r="F1411" s="6">
        <f>Table1[[#This Row],[Belastbaar loon]]-Table1[[#This Row],[Belasting]]</f>
        <v>19984.86966</v>
      </c>
      <c r="G1411" s="2">
        <f>(Table1[[#This Row],[Belastbaar loon]]-Table1[[#This Row],[Netto loon]])/Table1[[#This Row],[Belastbaar loon]]</f>
        <v>8.8738787105011152E-2</v>
      </c>
      <c r="H1411" s="14">
        <f t="shared" ca="1" si="16"/>
        <v>1941.9937399999994</v>
      </c>
      <c r="I1411" s="14">
        <f ca="1">IF(ROW()=2, Table1[[#This Row],[Netto loon]], INDIRECT(ADDRESS(ROW()-1,COLUMN(F:F))))</f>
        <v>19979.006260000002</v>
      </c>
      <c r="J1411" s="6">
        <f ca="1">IF(ROW()=2, 0, Table1[[#This Row],[Belastbaar loon]]-INDIRECT(ADDRESS(ROW()-1,COLUMN(A:A))))</f>
        <v>10</v>
      </c>
      <c r="K1411" s="6">
        <f ca="1">Table1[[#This Row],[Netto loon]]-Table1[[#This Row],[Netto vorige schijf]]</f>
        <v>5.8633999999983644</v>
      </c>
      <c r="L1411" s="2">
        <f ca="1">(Table1[[#This Row],[Bruto tov vorige schijf]]-Table1[[#This Row],[Netto tov vorige schijf]])/MAX(Table1[[#This Row],[Bruto tov vorige schijf]],1)</f>
        <v>0.41366000000016356</v>
      </c>
    </row>
    <row r="1412" spans="1:12" x14ac:dyDescent="0.25">
      <c r="A1412" s="14">
        <v>21941</v>
      </c>
      <c r="B1412" s="6">
        <f>LoonHeffing2020(Table1[[#This Row],[Belastbaar loon]])</f>
        <v>8194.9634999999998</v>
      </c>
      <c r="C1412" s="6">
        <f>AlgemeneHeffingsKorting2020(Table1[[#This Row],[Belastbaar loon]])</f>
        <v>2641.2343999999998</v>
      </c>
      <c r="D1412" s="14">
        <f>ArbeidsKorting2020(Table1[[#This Row],[Belastbaar loon]])</f>
        <v>3603.46216</v>
      </c>
      <c r="E1412" s="14">
        <f>MAX(Table1[[#This Row],[Loonheffing]]-Table1[[#This Row],[Algemene Heffingskorting]]-Table1[[#This Row],[Arbeidskorting]],0)</f>
        <v>1950.2669400000004</v>
      </c>
      <c r="F1412" s="6">
        <f>Table1[[#This Row],[Belastbaar loon]]-Table1[[#This Row],[Belasting]]</f>
        <v>19990.733059999999</v>
      </c>
      <c r="G1412" s="2">
        <f>(Table1[[#This Row],[Belastbaar loon]]-Table1[[#This Row],[Netto loon]])/Table1[[#This Row],[Belastbaar loon]]</f>
        <v>8.8886875712137159E-2</v>
      </c>
      <c r="H1412" s="14">
        <f t="shared" ca="1" si="16"/>
        <v>1946.1303400000006</v>
      </c>
      <c r="I1412" s="14">
        <f ca="1">IF(ROW()=2, Table1[[#This Row],[Netto loon]], INDIRECT(ADDRESS(ROW()-1,COLUMN(F:F))))</f>
        <v>19984.86966</v>
      </c>
      <c r="J1412" s="6">
        <f ca="1">IF(ROW()=2, 0, Table1[[#This Row],[Belastbaar loon]]-INDIRECT(ADDRESS(ROW()-1,COLUMN(A:A))))</f>
        <v>10</v>
      </c>
      <c r="K1412" s="6">
        <f ca="1">Table1[[#This Row],[Netto loon]]-Table1[[#This Row],[Netto vorige schijf]]</f>
        <v>5.8633999999983644</v>
      </c>
      <c r="L1412" s="2">
        <f ca="1">(Table1[[#This Row],[Bruto tov vorige schijf]]-Table1[[#This Row],[Netto tov vorige schijf]])/MAX(Table1[[#This Row],[Bruto tov vorige schijf]],1)</f>
        <v>0.41366000000016356</v>
      </c>
    </row>
    <row r="1413" spans="1:12" x14ac:dyDescent="0.25">
      <c r="A1413" s="14">
        <v>21951</v>
      </c>
      <c r="B1413" s="6">
        <f>LoonHeffing2020(Table1[[#This Row],[Belastbaar loon]])</f>
        <v>8198.6985000000004</v>
      </c>
      <c r="C1413" s="6">
        <f>AlgemeneHeffingsKorting2020(Table1[[#This Row],[Belastbaar loon]])</f>
        <v>2640.6671999999999</v>
      </c>
      <c r="D1413" s="14">
        <f>ArbeidsKorting2020(Table1[[#This Row],[Belastbaar loon]])</f>
        <v>3603.6277599999999</v>
      </c>
      <c r="E1413" s="14">
        <f>MAX(Table1[[#This Row],[Loonheffing]]-Table1[[#This Row],[Algemene Heffingskorting]]-Table1[[#This Row],[Arbeidskorting]],0)</f>
        <v>1954.4035400000007</v>
      </c>
      <c r="F1413" s="6">
        <f>Table1[[#This Row],[Belastbaar loon]]-Table1[[#This Row],[Belasting]]</f>
        <v>19996.596460000001</v>
      </c>
      <c r="G1413" s="2">
        <f>(Table1[[#This Row],[Belastbaar loon]]-Table1[[#This Row],[Netto loon]])/Table1[[#This Row],[Belastbaar loon]]</f>
        <v>8.9034829392738338E-2</v>
      </c>
      <c r="H1413" s="14">
        <f t="shared" ca="1" si="16"/>
        <v>1950.2669400000004</v>
      </c>
      <c r="I1413" s="14">
        <f ca="1">IF(ROW()=2, Table1[[#This Row],[Netto loon]], INDIRECT(ADDRESS(ROW()-1,COLUMN(F:F))))</f>
        <v>19990.733059999999</v>
      </c>
      <c r="J1413" s="6">
        <f ca="1">IF(ROW()=2, 0, Table1[[#This Row],[Belastbaar loon]]-INDIRECT(ADDRESS(ROW()-1,COLUMN(A:A))))</f>
        <v>10</v>
      </c>
      <c r="K1413" s="6">
        <f ca="1">Table1[[#This Row],[Netto loon]]-Table1[[#This Row],[Netto vorige schijf]]</f>
        <v>5.8634000000020023</v>
      </c>
      <c r="L1413" s="2">
        <f ca="1">(Table1[[#This Row],[Bruto tov vorige schijf]]-Table1[[#This Row],[Netto tov vorige schijf]])/MAX(Table1[[#This Row],[Bruto tov vorige schijf]],1)</f>
        <v>0.41365999999979974</v>
      </c>
    </row>
    <row r="1414" spans="1:12" x14ac:dyDescent="0.25">
      <c r="A1414" s="14">
        <v>21961</v>
      </c>
      <c r="B1414" s="6">
        <f>LoonHeffing2020(Table1[[#This Row],[Belastbaar loon]])</f>
        <v>8202.4334999999992</v>
      </c>
      <c r="C1414" s="6">
        <f>AlgemeneHeffingsKorting2020(Table1[[#This Row],[Belastbaar loon]])</f>
        <v>2640.1</v>
      </c>
      <c r="D1414" s="14">
        <f>ArbeidsKorting2020(Table1[[#This Row],[Belastbaar loon]])</f>
        <v>3603.7933600000001</v>
      </c>
      <c r="E1414" s="14">
        <f>MAX(Table1[[#This Row],[Loonheffing]]-Table1[[#This Row],[Algemene Heffingskorting]]-Table1[[#This Row],[Arbeidskorting]],0)</f>
        <v>1958.5401399999987</v>
      </c>
      <c r="F1414" s="6">
        <f>Table1[[#This Row],[Belastbaar loon]]-Table1[[#This Row],[Belasting]]</f>
        <v>20002.459860000003</v>
      </c>
      <c r="G1414" s="2">
        <f>(Table1[[#This Row],[Belastbaar loon]]-Table1[[#This Row],[Netto loon]])/Table1[[#This Row],[Belastbaar loon]]</f>
        <v>8.9182648331132347E-2</v>
      </c>
      <c r="H1414" s="14">
        <f t="shared" ca="1" si="16"/>
        <v>1954.4035400000007</v>
      </c>
      <c r="I1414" s="14">
        <f ca="1">IF(ROW()=2, Table1[[#This Row],[Netto loon]], INDIRECT(ADDRESS(ROW()-1,COLUMN(F:F))))</f>
        <v>19996.596460000001</v>
      </c>
      <c r="J1414" s="6">
        <f ca="1">IF(ROW()=2, 0, Table1[[#This Row],[Belastbaar loon]]-INDIRECT(ADDRESS(ROW()-1,COLUMN(A:A))))</f>
        <v>10</v>
      </c>
      <c r="K1414" s="6">
        <f ca="1">Table1[[#This Row],[Netto loon]]-Table1[[#This Row],[Netto vorige schijf]]</f>
        <v>5.8634000000020023</v>
      </c>
      <c r="L1414" s="2">
        <f ca="1">(Table1[[#This Row],[Bruto tov vorige schijf]]-Table1[[#This Row],[Netto tov vorige schijf]])/MAX(Table1[[#This Row],[Bruto tov vorige schijf]],1)</f>
        <v>0.41365999999979974</v>
      </c>
    </row>
    <row r="1415" spans="1:12" x14ac:dyDescent="0.25">
      <c r="A1415" s="14">
        <v>21971</v>
      </c>
      <c r="B1415" s="6">
        <f>LoonHeffing2020(Table1[[#This Row],[Belastbaar loon]])</f>
        <v>8206.1684999999998</v>
      </c>
      <c r="C1415" s="6">
        <f>AlgemeneHeffingsKorting2020(Table1[[#This Row],[Belastbaar loon]])</f>
        <v>2639.5328</v>
      </c>
      <c r="D1415" s="14">
        <f>ArbeidsKorting2020(Table1[[#This Row],[Belastbaar loon]])</f>
        <v>3603.9589599999999</v>
      </c>
      <c r="E1415" s="14">
        <f>MAX(Table1[[#This Row],[Loonheffing]]-Table1[[#This Row],[Algemene Heffingskorting]]-Table1[[#This Row],[Arbeidskorting]],0)</f>
        <v>1962.6767399999999</v>
      </c>
      <c r="F1415" s="6">
        <f>Table1[[#This Row],[Belastbaar loon]]-Table1[[#This Row],[Belasting]]</f>
        <v>20008.323260000001</v>
      </c>
      <c r="G1415" s="2">
        <f>(Table1[[#This Row],[Belastbaar loon]]-Table1[[#This Row],[Netto loon]])/Table1[[#This Row],[Belastbaar loon]]</f>
        <v>8.9330332711301211E-2</v>
      </c>
      <c r="H1415" s="14">
        <f t="shared" ca="1" si="16"/>
        <v>1958.5401399999987</v>
      </c>
      <c r="I1415" s="14">
        <f ca="1">IF(ROW()=2, Table1[[#This Row],[Netto loon]], INDIRECT(ADDRESS(ROW()-1,COLUMN(F:F))))</f>
        <v>20002.459860000003</v>
      </c>
      <c r="J1415" s="6">
        <f ca="1">IF(ROW()=2, 0, Table1[[#This Row],[Belastbaar loon]]-INDIRECT(ADDRESS(ROW()-1,COLUMN(A:A))))</f>
        <v>10</v>
      </c>
      <c r="K1415" s="6">
        <f ca="1">Table1[[#This Row],[Netto loon]]-Table1[[#This Row],[Netto vorige schijf]]</f>
        <v>5.8633999999983644</v>
      </c>
      <c r="L1415" s="2">
        <f ca="1">(Table1[[#This Row],[Bruto tov vorige schijf]]-Table1[[#This Row],[Netto tov vorige schijf]])/MAX(Table1[[#This Row],[Bruto tov vorige schijf]],1)</f>
        <v>0.41366000000016356</v>
      </c>
    </row>
    <row r="1416" spans="1:12" x14ac:dyDescent="0.25">
      <c r="A1416" s="14">
        <v>21981</v>
      </c>
      <c r="B1416" s="6">
        <f>LoonHeffing2020(Table1[[#This Row],[Belastbaar loon]])</f>
        <v>8209.9035000000003</v>
      </c>
      <c r="C1416" s="6">
        <f>AlgemeneHeffingsKorting2020(Table1[[#This Row],[Belastbaar loon]])</f>
        <v>2638.9656</v>
      </c>
      <c r="D1416" s="14">
        <f>ArbeidsKorting2020(Table1[[#This Row],[Belastbaar loon]])</f>
        <v>3604.1245600000002</v>
      </c>
      <c r="E1416" s="14">
        <f>MAX(Table1[[#This Row],[Loonheffing]]-Table1[[#This Row],[Algemene Heffingskorting]]-Table1[[#This Row],[Arbeidskorting]],0)</f>
        <v>1966.8133400000006</v>
      </c>
      <c r="F1416" s="6">
        <f>Table1[[#This Row],[Belastbaar loon]]-Table1[[#This Row],[Belasting]]</f>
        <v>20014.186659999999</v>
      </c>
      <c r="G1416" s="2">
        <f>(Table1[[#This Row],[Belastbaar loon]]-Table1[[#This Row],[Netto loon]])/Table1[[#This Row],[Belastbaar loon]]</f>
        <v>8.9477882716891888E-2</v>
      </c>
      <c r="H1416" s="14">
        <f t="shared" ca="1" si="16"/>
        <v>1962.6767399999999</v>
      </c>
      <c r="I1416" s="14">
        <f ca="1">IF(ROW()=2, Table1[[#This Row],[Netto loon]], INDIRECT(ADDRESS(ROW()-1,COLUMN(F:F))))</f>
        <v>20008.323260000001</v>
      </c>
      <c r="J1416" s="6">
        <f ca="1">IF(ROW()=2, 0, Table1[[#This Row],[Belastbaar loon]]-INDIRECT(ADDRESS(ROW()-1,COLUMN(A:A))))</f>
        <v>10</v>
      </c>
      <c r="K1416" s="6">
        <f ca="1">Table1[[#This Row],[Netto loon]]-Table1[[#This Row],[Netto vorige schijf]]</f>
        <v>5.8633999999983644</v>
      </c>
      <c r="L1416" s="2">
        <f ca="1">(Table1[[#This Row],[Bruto tov vorige schijf]]-Table1[[#This Row],[Netto tov vorige schijf]])/MAX(Table1[[#This Row],[Bruto tov vorige schijf]],1)</f>
        <v>0.41366000000016356</v>
      </c>
    </row>
    <row r="1417" spans="1:12" x14ac:dyDescent="0.25">
      <c r="A1417" s="14">
        <v>21991</v>
      </c>
      <c r="B1417" s="6">
        <f>LoonHeffing2020(Table1[[#This Row],[Belastbaar loon]])</f>
        <v>8213.6384999999991</v>
      </c>
      <c r="C1417" s="6">
        <f>AlgemeneHeffingsKorting2020(Table1[[#This Row],[Belastbaar loon]])</f>
        <v>2638.3984</v>
      </c>
      <c r="D1417" s="14">
        <f>ArbeidsKorting2020(Table1[[#This Row],[Belastbaar loon]])</f>
        <v>3604.29016</v>
      </c>
      <c r="E1417" s="14">
        <f>MAX(Table1[[#This Row],[Loonheffing]]-Table1[[#This Row],[Algemene Heffingskorting]]-Table1[[#This Row],[Arbeidskorting]],0)</f>
        <v>1970.9499399999991</v>
      </c>
      <c r="F1417" s="6">
        <f>Table1[[#This Row],[Belastbaar loon]]-Table1[[#This Row],[Belasting]]</f>
        <v>20020.050060000001</v>
      </c>
      <c r="G1417" s="2">
        <f>(Table1[[#This Row],[Belastbaar loon]]-Table1[[#This Row],[Netto loon]])/Table1[[#This Row],[Belastbaar loon]]</f>
        <v>8.9625298531217257E-2</v>
      </c>
      <c r="H1417" s="14">
        <f t="shared" ca="1" si="16"/>
        <v>1966.8133400000006</v>
      </c>
      <c r="I1417" s="14">
        <f ca="1">IF(ROW()=2, Table1[[#This Row],[Netto loon]], INDIRECT(ADDRESS(ROW()-1,COLUMN(F:F))))</f>
        <v>20014.186659999999</v>
      </c>
      <c r="J1417" s="6">
        <f ca="1">IF(ROW()=2, 0, Table1[[#This Row],[Belastbaar loon]]-INDIRECT(ADDRESS(ROW()-1,COLUMN(A:A))))</f>
        <v>10</v>
      </c>
      <c r="K1417" s="6">
        <f ca="1">Table1[[#This Row],[Netto loon]]-Table1[[#This Row],[Netto vorige schijf]]</f>
        <v>5.8634000000020023</v>
      </c>
      <c r="L1417" s="2">
        <f ca="1">(Table1[[#This Row],[Bruto tov vorige schijf]]-Table1[[#This Row],[Netto tov vorige schijf]])/MAX(Table1[[#This Row],[Bruto tov vorige schijf]],1)</f>
        <v>0.41365999999979974</v>
      </c>
    </row>
    <row r="1418" spans="1:12" x14ac:dyDescent="0.25">
      <c r="A1418" s="14">
        <v>22001</v>
      </c>
      <c r="B1418" s="6">
        <f>LoonHeffing2020(Table1[[#This Row],[Belastbaar loon]])</f>
        <v>8217.3734999999997</v>
      </c>
      <c r="C1418" s="6">
        <f>AlgemeneHeffingsKorting2020(Table1[[#This Row],[Belastbaar loon]])</f>
        <v>2637.8312000000001</v>
      </c>
      <c r="D1418" s="14">
        <f>ArbeidsKorting2020(Table1[[#This Row],[Belastbaar loon]])</f>
        <v>3604.4557599999998</v>
      </c>
      <c r="E1418" s="14">
        <f>MAX(Table1[[#This Row],[Loonheffing]]-Table1[[#This Row],[Algemene Heffingskorting]]-Table1[[#This Row],[Arbeidskorting]],0)</f>
        <v>1975.0865399999993</v>
      </c>
      <c r="F1418" s="6">
        <f>Table1[[#This Row],[Belastbaar loon]]-Table1[[#This Row],[Belasting]]</f>
        <v>20025.91346</v>
      </c>
      <c r="G1418" s="2">
        <f>(Table1[[#This Row],[Belastbaar loon]]-Table1[[#This Row],[Netto loon]])/Table1[[#This Row],[Belastbaar loon]]</f>
        <v>8.9772580337257407E-2</v>
      </c>
      <c r="H1418" s="14">
        <f t="shared" ca="1" si="16"/>
        <v>1970.9499399999991</v>
      </c>
      <c r="I1418" s="14">
        <f ca="1">IF(ROW()=2, Table1[[#This Row],[Netto loon]], INDIRECT(ADDRESS(ROW()-1,COLUMN(F:F))))</f>
        <v>20020.050060000001</v>
      </c>
      <c r="J1418" s="6">
        <f ca="1">IF(ROW()=2, 0, Table1[[#This Row],[Belastbaar loon]]-INDIRECT(ADDRESS(ROW()-1,COLUMN(A:A))))</f>
        <v>10</v>
      </c>
      <c r="K1418" s="6">
        <f ca="1">Table1[[#This Row],[Netto loon]]-Table1[[#This Row],[Netto vorige schijf]]</f>
        <v>5.8633999999983644</v>
      </c>
      <c r="L1418" s="2">
        <f ca="1">(Table1[[#This Row],[Bruto tov vorige schijf]]-Table1[[#This Row],[Netto tov vorige schijf]])/MAX(Table1[[#This Row],[Bruto tov vorige schijf]],1)</f>
        <v>0.41366000000016356</v>
      </c>
    </row>
    <row r="1419" spans="1:12" x14ac:dyDescent="0.25">
      <c r="A1419" s="14">
        <v>22011</v>
      </c>
      <c r="B1419" s="6">
        <f>LoonHeffing2020(Table1[[#This Row],[Belastbaar loon]])</f>
        <v>8221.1085000000003</v>
      </c>
      <c r="C1419" s="6">
        <f>AlgemeneHeffingsKorting2020(Table1[[#This Row],[Belastbaar loon]])</f>
        <v>2637.2640000000001</v>
      </c>
      <c r="D1419" s="14">
        <f>ArbeidsKorting2020(Table1[[#This Row],[Belastbaar loon]])</f>
        <v>3604.6213600000001</v>
      </c>
      <c r="E1419" s="14">
        <f>MAX(Table1[[#This Row],[Loonheffing]]-Table1[[#This Row],[Algemene Heffingskorting]]-Table1[[#This Row],[Arbeidskorting]],0)</f>
        <v>1979.2231400000001</v>
      </c>
      <c r="F1419" s="6">
        <f>Table1[[#This Row],[Belastbaar loon]]-Table1[[#This Row],[Belasting]]</f>
        <v>20031.776859999998</v>
      </c>
      <c r="G1419" s="2">
        <f>(Table1[[#This Row],[Belastbaar loon]]-Table1[[#This Row],[Netto loon]])/Table1[[#This Row],[Belastbaar loon]]</f>
        <v>8.9919728317659431E-2</v>
      </c>
      <c r="H1419" s="14">
        <f t="shared" ca="1" si="16"/>
        <v>1975.0865399999993</v>
      </c>
      <c r="I1419" s="14">
        <f ca="1">IF(ROW()=2, Table1[[#This Row],[Netto loon]], INDIRECT(ADDRESS(ROW()-1,COLUMN(F:F))))</f>
        <v>20025.91346</v>
      </c>
      <c r="J1419" s="6">
        <f ca="1">IF(ROW()=2, 0, Table1[[#This Row],[Belastbaar loon]]-INDIRECT(ADDRESS(ROW()-1,COLUMN(A:A))))</f>
        <v>10</v>
      </c>
      <c r="K1419" s="6">
        <f ca="1">Table1[[#This Row],[Netto loon]]-Table1[[#This Row],[Netto vorige schijf]]</f>
        <v>5.8633999999983644</v>
      </c>
      <c r="L1419" s="2">
        <f ca="1">(Table1[[#This Row],[Bruto tov vorige schijf]]-Table1[[#This Row],[Netto tov vorige schijf]])/MAX(Table1[[#This Row],[Bruto tov vorige schijf]],1)</f>
        <v>0.41366000000016356</v>
      </c>
    </row>
    <row r="1420" spans="1:12" x14ac:dyDescent="0.25">
      <c r="A1420" s="14">
        <v>22021</v>
      </c>
      <c r="B1420" s="6">
        <f>LoonHeffing2020(Table1[[#This Row],[Belastbaar loon]])</f>
        <v>8224.8435000000009</v>
      </c>
      <c r="C1420" s="6">
        <f>AlgemeneHeffingsKorting2020(Table1[[#This Row],[Belastbaar loon]])</f>
        <v>2636.6968000000002</v>
      </c>
      <c r="D1420" s="14">
        <f>ArbeidsKorting2020(Table1[[#This Row],[Belastbaar loon]])</f>
        <v>3604.7869599999999</v>
      </c>
      <c r="E1420" s="14">
        <f>MAX(Table1[[#This Row],[Loonheffing]]-Table1[[#This Row],[Algemene Heffingskorting]]-Table1[[#This Row],[Arbeidskorting]],0)</f>
        <v>1983.3597400000012</v>
      </c>
      <c r="F1420" s="6">
        <f>Table1[[#This Row],[Belastbaar loon]]-Table1[[#This Row],[Belasting]]</f>
        <v>20037.64026</v>
      </c>
      <c r="G1420" s="2">
        <f>(Table1[[#This Row],[Belastbaar loon]]-Table1[[#This Row],[Netto loon]])/Table1[[#This Row],[Belastbaar loon]]</f>
        <v>9.0066742654738657E-2</v>
      </c>
      <c r="H1420" s="14">
        <f t="shared" ca="1" si="16"/>
        <v>1979.2231400000001</v>
      </c>
      <c r="I1420" s="14">
        <f ca="1">IF(ROW()=2, Table1[[#This Row],[Netto loon]], INDIRECT(ADDRESS(ROW()-1,COLUMN(F:F))))</f>
        <v>20031.776859999998</v>
      </c>
      <c r="J1420" s="6">
        <f ca="1">IF(ROW()=2, 0, Table1[[#This Row],[Belastbaar loon]]-INDIRECT(ADDRESS(ROW()-1,COLUMN(A:A))))</f>
        <v>10</v>
      </c>
      <c r="K1420" s="6">
        <f ca="1">Table1[[#This Row],[Netto loon]]-Table1[[#This Row],[Netto vorige schijf]]</f>
        <v>5.8634000000020023</v>
      </c>
      <c r="L1420" s="2">
        <f ca="1">(Table1[[#This Row],[Bruto tov vorige schijf]]-Table1[[#This Row],[Netto tov vorige schijf]])/MAX(Table1[[#This Row],[Bruto tov vorige schijf]],1)</f>
        <v>0.41365999999979974</v>
      </c>
    </row>
    <row r="1421" spans="1:12" x14ac:dyDescent="0.25">
      <c r="A1421" s="14">
        <v>22031</v>
      </c>
      <c r="B1421" s="6">
        <f>LoonHeffing2020(Table1[[#This Row],[Belastbaar loon]])</f>
        <v>8228.5784999999996</v>
      </c>
      <c r="C1421" s="6">
        <f>AlgemeneHeffingsKorting2020(Table1[[#This Row],[Belastbaar loon]])</f>
        <v>2636.1296000000002</v>
      </c>
      <c r="D1421" s="14">
        <f>ArbeidsKorting2020(Table1[[#This Row],[Belastbaar loon]])</f>
        <v>3604.9525600000002</v>
      </c>
      <c r="E1421" s="14">
        <f>MAX(Table1[[#This Row],[Loonheffing]]-Table1[[#This Row],[Algemene Heffingskorting]]-Table1[[#This Row],[Arbeidskorting]],0)</f>
        <v>1987.4963399999992</v>
      </c>
      <c r="F1421" s="6">
        <f>Table1[[#This Row],[Belastbaar loon]]-Table1[[#This Row],[Belasting]]</f>
        <v>20043.503660000002</v>
      </c>
      <c r="G1421" s="2">
        <f>(Table1[[#This Row],[Belastbaar loon]]-Table1[[#This Row],[Netto loon]])/Table1[[#This Row],[Belastbaar loon]]</f>
        <v>9.0213623530479681E-2</v>
      </c>
      <c r="H1421" s="14">
        <f t="shared" ca="1" si="16"/>
        <v>1983.3597400000012</v>
      </c>
      <c r="I1421" s="14">
        <f ca="1">IF(ROW()=2, Table1[[#This Row],[Netto loon]], INDIRECT(ADDRESS(ROW()-1,COLUMN(F:F))))</f>
        <v>20037.64026</v>
      </c>
      <c r="J1421" s="6">
        <f ca="1">IF(ROW()=2, 0, Table1[[#This Row],[Belastbaar loon]]-INDIRECT(ADDRESS(ROW()-1,COLUMN(A:A))))</f>
        <v>10</v>
      </c>
      <c r="K1421" s="6">
        <f ca="1">Table1[[#This Row],[Netto loon]]-Table1[[#This Row],[Netto vorige schijf]]</f>
        <v>5.8634000000020023</v>
      </c>
      <c r="L1421" s="2">
        <f ca="1">(Table1[[#This Row],[Bruto tov vorige schijf]]-Table1[[#This Row],[Netto tov vorige schijf]])/MAX(Table1[[#This Row],[Bruto tov vorige schijf]],1)</f>
        <v>0.41365999999979974</v>
      </c>
    </row>
    <row r="1422" spans="1:12" x14ac:dyDescent="0.25">
      <c r="A1422" s="14">
        <v>22041</v>
      </c>
      <c r="B1422" s="6">
        <f>LoonHeffing2020(Table1[[#This Row],[Belastbaar loon]])</f>
        <v>8232.3135000000002</v>
      </c>
      <c r="C1422" s="6">
        <f>AlgemeneHeffingsKorting2020(Table1[[#This Row],[Belastbaar loon]])</f>
        <v>2635.5623999999998</v>
      </c>
      <c r="D1422" s="14">
        <f>ArbeidsKorting2020(Table1[[#This Row],[Belastbaar loon]])</f>
        <v>3605.11816</v>
      </c>
      <c r="E1422" s="14">
        <f>MAX(Table1[[#This Row],[Loonheffing]]-Table1[[#This Row],[Algemene Heffingskorting]]-Table1[[#This Row],[Arbeidskorting]],0)</f>
        <v>1991.6329400000004</v>
      </c>
      <c r="F1422" s="6">
        <f>Table1[[#This Row],[Belastbaar loon]]-Table1[[#This Row],[Belasting]]</f>
        <v>20049.36706</v>
      </c>
      <c r="G1422" s="2">
        <f>(Table1[[#This Row],[Belastbaar loon]]-Table1[[#This Row],[Netto loon]])/Table1[[#This Row],[Belastbaar loon]]</f>
        <v>9.0360371126536887E-2</v>
      </c>
      <c r="H1422" s="14">
        <f t="shared" ca="1" si="16"/>
        <v>1987.4963399999992</v>
      </c>
      <c r="I1422" s="14">
        <f ca="1">IF(ROW()=2, Table1[[#This Row],[Netto loon]], INDIRECT(ADDRESS(ROW()-1,COLUMN(F:F))))</f>
        <v>20043.503660000002</v>
      </c>
      <c r="J1422" s="6">
        <f ca="1">IF(ROW()=2, 0, Table1[[#This Row],[Belastbaar loon]]-INDIRECT(ADDRESS(ROW()-1,COLUMN(A:A))))</f>
        <v>10</v>
      </c>
      <c r="K1422" s="6">
        <f ca="1">Table1[[#This Row],[Netto loon]]-Table1[[#This Row],[Netto vorige schijf]]</f>
        <v>5.8633999999983644</v>
      </c>
      <c r="L1422" s="2">
        <f ca="1">(Table1[[#This Row],[Bruto tov vorige schijf]]-Table1[[#This Row],[Netto tov vorige schijf]])/MAX(Table1[[#This Row],[Bruto tov vorige schijf]],1)</f>
        <v>0.41366000000016356</v>
      </c>
    </row>
    <row r="1423" spans="1:12" x14ac:dyDescent="0.25">
      <c r="A1423" s="14">
        <v>22051</v>
      </c>
      <c r="B1423" s="6">
        <f>LoonHeffing2020(Table1[[#This Row],[Belastbaar loon]])</f>
        <v>8236.0485000000008</v>
      </c>
      <c r="C1423" s="6">
        <f>AlgemeneHeffingsKorting2020(Table1[[#This Row],[Belastbaar loon]])</f>
        <v>2634.9951999999998</v>
      </c>
      <c r="D1423" s="14">
        <f>ArbeidsKorting2020(Table1[[#This Row],[Belastbaar loon]])</f>
        <v>3605.2837599999998</v>
      </c>
      <c r="E1423" s="14">
        <f>MAX(Table1[[#This Row],[Loonheffing]]-Table1[[#This Row],[Algemene Heffingskorting]]-Table1[[#This Row],[Arbeidskorting]],0)</f>
        <v>1995.7695400000016</v>
      </c>
      <c r="F1423" s="6">
        <f>Table1[[#This Row],[Belastbaar loon]]-Table1[[#This Row],[Belasting]]</f>
        <v>20055.230459999999</v>
      </c>
      <c r="G1423" s="2">
        <f>(Table1[[#This Row],[Belastbaar loon]]-Table1[[#This Row],[Netto loon]])/Table1[[#This Row],[Belastbaar loon]]</f>
        <v>9.0506985624234787E-2</v>
      </c>
      <c r="H1423" s="14">
        <f t="shared" ca="1" si="16"/>
        <v>1991.6329400000004</v>
      </c>
      <c r="I1423" s="14">
        <f ca="1">IF(ROW()=2, Table1[[#This Row],[Netto loon]], INDIRECT(ADDRESS(ROW()-1,COLUMN(F:F))))</f>
        <v>20049.36706</v>
      </c>
      <c r="J1423" s="6">
        <f ca="1">IF(ROW()=2, 0, Table1[[#This Row],[Belastbaar loon]]-INDIRECT(ADDRESS(ROW()-1,COLUMN(A:A))))</f>
        <v>10</v>
      </c>
      <c r="K1423" s="6">
        <f ca="1">Table1[[#This Row],[Netto loon]]-Table1[[#This Row],[Netto vorige schijf]]</f>
        <v>5.8633999999983644</v>
      </c>
      <c r="L1423" s="2">
        <f ca="1">(Table1[[#This Row],[Bruto tov vorige schijf]]-Table1[[#This Row],[Netto tov vorige schijf]])/MAX(Table1[[#This Row],[Bruto tov vorige schijf]],1)</f>
        <v>0.41366000000016356</v>
      </c>
    </row>
    <row r="1424" spans="1:12" x14ac:dyDescent="0.25">
      <c r="A1424" s="14">
        <v>22061</v>
      </c>
      <c r="B1424" s="6">
        <f>LoonHeffing2020(Table1[[#This Row],[Belastbaar loon]])</f>
        <v>8239.7834999999995</v>
      </c>
      <c r="C1424" s="6">
        <f>AlgemeneHeffingsKorting2020(Table1[[#This Row],[Belastbaar loon]])</f>
        <v>2634.4279999999999</v>
      </c>
      <c r="D1424" s="14">
        <f>ArbeidsKorting2020(Table1[[#This Row],[Belastbaar loon]])</f>
        <v>3605.4493600000001</v>
      </c>
      <c r="E1424" s="14">
        <f>MAX(Table1[[#This Row],[Loonheffing]]-Table1[[#This Row],[Algemene Heffingskorting]]-Table1[[#This Row],[Arbeidskorting]],0)</f>
        <v>1999.9061399999996</v>
      </c>
      <c r="F1424" s="6">
        <f>Table1[[#This Row],[Belastbaar loon]]-Table1[[#This Row],[Belasting]]</f>
        <v>20061.093860000001</v>
      </c>
      <c r="G1424" s="2">
        <f>(Table1[[#This Row],[Belastbaar loon]]-Table1[[#This Row],[Netto loon]])/Table1[[#This Row],[Belastbaar loon]]</f>
        <v>9.0653467204569113E-2</v>
      </c>
      <c r="H1424" s="14">
        <f t="shared" ca="1" si="16"/>
        <v>1995.7695400000016</v>
      </c>
      <c r="I1424" s="14">
        <f ca="1">IF(ROW()=2, Table1[[#This Row],[Netto loon]], INDIRECT(ADDRESS(ROW()-1,COLUMN(F:F))))</f>
        <v>20055.230459999999</v>
      </c>
      <c r="J1424" s="6">
        <f ca="1">IF(ROW()=2, 0, Table1[[#This Row],[Belastbaar loon]]-INDIRECT(ADDRESS(ROW()-1,COLUMN(A:A))))</f>
        <v>10</v>
      </c>
      <c r="K1424" s="6">
        <f ca="1">Table1[[#This Row],[Netto loon]]-Table1[[#This Row],[Netto vorige schijf]]</f>
        <v>5.8634000000020023</v>
      </c>
      <c r="L1424" s="2">
        <f ca="1">(Table1[[#This Row],[Bruto tov vorige schijf]]-Table1[[#This Row],[Netto tov vorige schijf]])/MAX(Table1[[#This Row],[Bruto tov vorige schijf]],1)</f>
        <v>0.41365999999979974</v>
      </c>
    </row>
    <row r="1425" spans="1:12" x14ac:dyDescent="0.25">
      <c r="A1425" s="14">
        <v>22071</v>
      </c>
      <c r="B1425" s="6">
        <f>LoonHeffing2020(Table1[[#This Row],[Belastbaar loon]])</f>
        <v>8243.5185000000001</v>
      </c>
      <c r="C1425" s="6">
        <f>AlgemeneHeffingsKorting2020(Table1[[#This Row],[Belastbaar loon]])</f>
        <v>2633.8607999999999</v>
      </c>
      <c r="D1425" s="14">
        <f>ArbeidsKorting2020(Table1[[#This Row],[Belastbaar loon]])</f>
        <v>3605.6149599999999</v>
      </c>
      <c r="E1425" s="14">
        <f>MAX(Table1[[#This Row],[Loonheffing]]-Table1[[#This Row],[Algemene Heffingskorting]]-Table1[[#This Row],[Arbeidskorting]],0)</f>
        <v>2004.0427399999999</v>
      </c>
      <c r="F1425" s="6">
        <f>Table1[[#This Row],[Belastbaar loon]]-Table1[[#This Row],[Belasting]]</f>
        <v>20066.957259999999</v>
      </c>
      <c r="G1425" s="2">
        <f>(Table1[[#This Row],[Belastbaar loon]]-Table1[[#This Row],[Netto loon]])/Table1[[#This Row],[Belastbaar loon]]</f>
        <v>9.0799816048208096E-2</v>
      </c>
      <c r="H1425" s="14">
        <f t="shared" ca="1" si="16"/>
        <v>1999.9061399999996</v>
      </c>
      <c r="I1425" s="14">
        <f ca="1">IF(ROW()=2, Table1[[#This Row],[Netto loon]], INDIRECT(ADDRESS(ROW()-1,COLUMN(F:F))))</f>
        <v>20061.093860000001</v>
      </c>
      <c r="J1425" s="6">
        <f ca="1">IF(ROW()=2, 0, Table1[[#This Row],[Belastbaar loon]]-INDIRECT(ADDRESS(ROW()-1,COLUMN(A:A))))</f>
        <v>10</v>
      </c>
      <c r="K1425" s="6">
        <f ca="1">Table1[[#This Row],[Netto loon]]-Table1[[#This Row],[Netto vorige schijf]]</f>
        <v>5.8633999999983644</v>
      </c>
      <c r="L1425" s="2">
        <f ca="1">(Table1[[#This Row],[Bruto tov vorige schijf]]-Table1[[#This Row],[Netto tov vorige schijf]])/MAX(Table1[[#This Row],[Bruto tov vorige schijf]],1)</f>
        <v>0.41366000000016356</v>
      </c>
    </row>
    <row r="1426" spans="1:12" x14ac:dyDescent="0.25">
      <c r="A1426" s="14">
        <v>22081</v>
      </c>
      <c r="B1426" s="6">
        <f>LoonHeffing2020(Table1[[#This Row],[Belastbaar loon]])</f>
        <v>8247.2535000000007</v>
      </c>
      <c r="C1426" s="6">
        <f>AlgemeneHeffingsKorting2020(Table1[[#This Row],[Belastbaar loon]])</f>
        <v>2633.2936</v>
      </c>
      <c r="D1426" s="14">
        <f>ArbeidsKorting2020(Table1[[#This Row],[Belastbaar loon]])</f>
        <v>3605.7805600000002</v>
      </c>
      <c r="E1426" s="14">
        <f>MAX(Table1[[#This Row],[Loonheffing]]-Table1[[#This Row],[Algemene Heffingskorting]]-Table1[[#This Row],[Arbeidskorting]],0)</f>
        <v>2008.1793400000006</v>
      </c>
      <c r="F1426" s="6">
        <f>Table1[[#This Row],[Belastbaar loon]]-Table1[[#This Row],[Belasting]]</f>
        <v>20072.820659999998</v>
      </c>
      <c r="G1426" s="2">
        <f>(Table1[[#This Row],[Belastbaar loon]]-Table1[[#This Row],[Netto loon]])/Table1[[#This Row],[Belastbaar loon]]</f>
        <v>9.0946032335492158E-2</v>
      </c>
      <c r="H1426" s="14">
        <f t="shared" ca="1" si="16"/>
        <v>2004.0427399999999</v>
      </c>
      <c r="I1426" s="14">
        <f ca="1">IF(ROW()=2, Table1[[#This Row],[Netto loon]], INDIRECT(ADDRESS(ROW()-1,COLUMN(F:F))))</f>
        <v>20066.957259999999</v>
      </c>
      <c r="J1426" s="6">
        <f ca="1">IF(ROW()=2, 0, Table1[[#This Row],[Belastbaar loon]]-INDIRECT(ADDRESS(ROW()-1,COLUMN(A:A))))</f>
        <v>10</v>
      </c>
      <c r="K1426" s="6">
        <f ca="1">Table1[[#This Row],[Netto loon]]-Table1[[#This Row],[Netto vorige schijf]]</f>
        <v>5.8633999999983644</v>
      </c>
      <c r="L1426" s="2">
        <f ca="1">(Table1[[#This Row],[Bruto tov vorige schijf]]-Table1[[#This Row],[Netto tov vorige schijf]])/MAX(Table1[[#This Row],[Bruto tov vorige schijf]],1)</f>
        <v>0.41366000000016356</v>
      </c>
    </row>
    <row r="1427" spans="1:12" x14ac:dyDescent="0.25">
      <c r="A1427" s="14">
        <v>22091</v>
      </c>
      <c r="B1427" s="6">
        <f>LoonHeffing2020(Table1[[#This Row],[Belastbaar loon]])</f>
        <v>8250.9884999999995</v>
      </c>
      <c r="C1427" s="6">
        <f>AlgemeneHeffingsKorting2020(Table1[[#This Row],[Belastbaar loon]])</f>
        <v>2632.7264</v>
      </c>
      <c r="D1427" s="14">
        <f>ArbeidsKorting2020(Table1[[#This Row],[Belastbaar loon]])</f>
        <v>3605.94616</v>
      </c>
      <c r="E1427" s="14">
        <f>MAX(Table1[[#This Row],[Loonheffing]]-Table1[[#This Row],[Algemene Heffingskorting]]-Table1[[#This Row],[Arbeidskorting]],0)</f>
        <v>2012.31594</v>
      </c>
      <c r="F1427" s="6">
        <f>Table1[[#This Row],[Belastbaar loon]]-Table1[[#This Row],[Belasting]]</f>
        <v>20078.68406</v>
      </c>
      <c r="G1427" s="2">
        <f>(Table1[[#This Row],[Belastbaar loon]]-Table1[[#This Row],[Netto loon]])/Table1[[#This Row],[Belastbaar loon]]</f>
        <v>9.109211624643522E-2</v>
      </c>
      <c r="H1427" s="14">
        <f t="shared" ca="1" si="16"/>
        <v>2008.1793400000006</v>
      </c>
      <c r="I1427" s="14">
        <f ca="1">IF(ROW()=2, Table1[[#This Row],[Netto loon]], INDIRECT(ADDRESS(ROW()-1,COLUMN(F:F))))</f>
        <v>20072.820659999998</v>
      </c>
      <c r="J1427" s="6">
        <f ca="1">IF(ROW()=2, 0, Table1[[#This Row],[Belastbaar loon]]-INDIRECT(ADDRESS(ROW()-1,COLUMN(A:A))))</f>
        <v>10</v>
      </c>
      <c r="K1427" s="6">
        <f ca="1">Table1[[#This Row],[Netto loon]]-Table1[[#This Row],[Netto vorige schijf]]</f>
        <v>5.8634000000020023</v>
      </c>
      <c r="L1427" s="2">
        <f ca="1">(Table1[[#This Row],[Bruto tov vorige schijf]]-Table1[[#This Row],[Netto tov vorige schijf]])/MAX(Table1[[#This Row],[Bruto tov vorige schijf]],1)</f>
        <v>0.41365999999979974</v>
      </c>
    </row>
    <row r="1428" spans="1:12" x14ac:dyDescent="0.25">
      <c r="A1428" s="14">
        <v>22101</v>
      </c>
      <c r="B1428" s="6">
        <f>LoonHeffing2020(Table1[[#This Row],[Belastbaar loon]])</f>
        <v>8254.7235000000001</v>
      </c>
      <c r="C1428" s="6">
        <f>AlgemeneHeffingsKorting2020(Table1[[#This Row],[Belastbaar loon]])</f>
        <v>2632.1592000000001</v>
      </c>
      <c r="D1428" s="14">
        <f>ArbeidsKorting2020(Table1[[#This Row],[Belastbaar loon]])</f>
        <v>3606.1117599999998</v>
      </c>
      <c r="E1428" s="14">
        <f>MAX(Table1[[#This Row],[Loonheffing]]-Table1[[#This Row],[Algemene Heffingskorting]]-Table1[[#This Row],[Arbeidskorting]],0)</f>
        <v>2016.4525400000002</v>
      </c>
      <c r="F1428" s="6">
        <f>Table1[[#This Row],[Belastbaar loon]]-Table1[[#This Row],[Belasting]]</f>
        <v>20084.547460000002</v>
      </c>
      <c r="G1428" s="2">
        <f>(Table1[[#This Row],[Belastbaar loon]]-Table1[[#This Row],[Netto loon]])/Table1[[#This Row],[Belastbaar loon]]</f>
        <v>9.1238067960725686E-2</v>
      </c>
      <c r="H1428" s="14">
        <f t="shared" ca="1" si="16"/>
        <v>2012.31594</v>
      </c>
      <c r="I1428" s="14">
        <f ca="1">IF(ROW()=2, Table1[[#This Row],[Netto loon]], INDIRECT(ADDRESS(ROW()-1,COLUMN(F:F))))</f>
        <v>20078.68406</v>
      </c>
      <c r="J1428" s="6">
        <f ca="1">IF(ROW()=2, 0, Table1[[#This Row],[Belastbaar loon]]-INDIRECT(ADDRESS(ROW()-1,COLUMN(A:A))))</f>
        <v>10</v>
      </c>
      <c r="K1428" s="6">
        <f ca="1">Table1[[#This Row],[Netto loon]]-Table1[[#This Row],[Netto vorige schijf]]</f>
        <v>5.8634000000020023</v>
      </c>
      <c r="L1428" s="2">
        <f ca="1">(Table1[[#This Row],[Bruto tov vorige schijf]]-Table1[[#This Row],[Netto tov vorige schijf]])/MAX(Table1[[#This Row],[Bruto tov vorige schijf]],1)</f>
        <v>0.41365999999979974</v>
      </c>
    </row>
    <row r="1429" spans="1:12" x14ac:dyDescent="0.25">
      <c r="A1429" s="14">
        <v>22111</v>
      </c>
      <c r="B1429" s="6">
        <f>LoonHeffing2020(Table1[[#This Row],[Belastbaar loon]])</f>
        <v>8258.4585000000006</v>
      </c>
      <c r="C1429" s="6">
        <f>AlgemeneHeffingsKorting2020(Table1[[#This Row],[Belastbaar loon]])</f>
        <v>2631.5920000000001</v>
      </c>
      <c r="D1429" s="14">
        <f>ArbeidsKorting2020(Table1[[#This Row],[Belastbaar loon]])</f>
        <v>3606.27736</v>
      </c>
      <c r="E1429" s="14">
        <f>MAX(Table1[[#This Row],[Loonheffing]]-Table1[[#This Row],[Algemene Heffingskorting]]-Table1[[#This Row],[Arbeidskorting]],0)</f>
        <v>2020.58914</v>
      </c>
      <c r="F1429" s="6">
        <f>Table1[[#This Row],[Belastbaar loon]]-Table1[[#This Row],[Belasting]]</f>
        <v>20090.41086</v>
      </c>
      <c r="G1429" s="2">
        <f>(Table1[[#This Row],[Belastbaar loon]]-Table1[[#This Row],[Netto loon]])/Table1[[#This Row],[Belastbaar loon]]</f>
        <v>9.1383887657726925E-2</v>
      </c>
      <c r="H1429" s="14">
        <f t="shared" ca="1" si="16"/>
        <v>2016.4525400000002</v>
      </c>
      <c r="I1429" s="14">
        <f ca="1">IF(ROW()=2, Table1[[#This Row],[Netto loon]], INDIRECT(ADDRESS(ROW()-1,COLUMN(F:F))))</f>
        <v>20084.547460000002</v>
      </c>
      <c r="J1429" s="6">
        <f ca="1">IF(ROW()=2, 0, Table1[[#This Row],[Belastbaar loon]]-INDIRECT(ADDRESS(ROW()-1,COLUMN(A:A))))</f>
        <v>10</v>
      </c>
      <c r="K1429" s="6">
        <f ca="1">Table1[[#This Row],[Netto loon]]-Table1[[#This Row],[Netto vorige schijf]]</f>
        <v>5.8633999999983644</v>
      </c>
      <c r="L1429" s="2">
        <f ca="1">(Table1[[#This Row],[Bruto tov vorige schijf]]-Table1[[#This Row],[Netto tov vorige schijf]])/MAX(Table1[[#This Row],[Bruto tov vorige schijf]],1)</f>
        <v>0.41366000000016356</v>
      </c>
    </row>
    <row r="1430" spans="1:12" x14ac:dyDescent="0.25">
      <c r="A1430" s="14">
        <v>22121</v>
      </c>
      <c r="B1430" s="6">
        <f>LoonHeffing2020(Table1[[#This Row],[Belastbaar loon]])</f>
        <v>8262.1934999999994</v>
      </c>
      <c r="C1430" s="6">
        <f>AlgemeneHeffingsKorting2020(Table1[[#This Row],[Belastbaar loon]])</f>
        <v>2631.0248000000001</v>
      </c>
      <c r="D1430" s="14">
        <f>ArbeidsKorting2020(Table1[[#This Row],[Belastbaar loon]])</f>
        <v>3606.4429599999999</v>
      </c>
      <c r="E1430" s="14">
        <f>MAX(Table1[[#This Row],[Loonheffing]]-Table1[[#This Row],[Algemene Heffingskorting]]-Table1[[#This Row],[Arbeidskorting]],0)</f>
        <v>2024.7257399999994</v>
      </c>
      <c r="F1430" s="6">
        <f>Table1[[#This Row],[Belastbaar loon]]-Table1[[#This Row],[Belasting]]</f>
        <v>20096.274260000002</v>
      </c>
      <c r="G1430" s="2">
        <f>(Table1[[#This Row],[Belastbaar loon]]-Table1[[#This Row],[Netto loon]])/Table1[[#This Row],[Belastbaar loon]]</f>
        <v>9.152957551647746E-2</v>
      </c>
      <c r="H1430" s="14">
        <f t="shared" ca="1" si="16"/>
        <v>2020.58914</v>
      </c>
      <c r="I1430" s="14">
        <f ca="1">IF(ROW()=2, Table1[[#This Row],[Netto loon]], INDIRECT(ADDRESS(ROW()-1,COLUMN(F:F))))</f>
        <v>20090.41086</v>
      </c>
      <c r="J1430" s="6">
        <f ca="1">IF(ROW()=2, 0, Table1[[#This Row],[Belastbaar loon]]-INDIRECT(ADDRESS(ROW()-1,COLUMN(A:A))))</f>
        <v>10</v>
      </c>
      <c r="K1430" s="6">
        <f ca="1">Table1[[#This Row],[Netto loon]]-Table1[[#This Row],[Netto vorige schijf]]</f>
        <v>5.8634000000020023</v>
      </c>
      <c r="L1430" s="2">
        <f ca="1">(Table1[[#This Row],[Bruto tov vorige schijf]]-Table1[[#This Row],[Netto tov vorige schijf]])/MAX(Table1[[#This Row],[Bruto tov vorige schijf]],1)</f>
        <v>0.41365999999979974</v>
      </c>
    </row>
    <row r="1431" spans="1:12" x14ac:dyDescent="0.25">
      <c r="A1431" s="14">
        <v>22131</v>
      </c>
      <c r="B1431" s="6">
        <f>LoonHeffing2020(Table1[[#This Row],[Belastbaar loon]])</f>
        <v>8265.9285</v>
      </c>
      <c r="C1431" s="6">
        <f>AlgemeneHeffingsKorting2020(Table1[[#This Row],[Belastbaar loon]])</f>
        <v>2630.4576000000002</v>
      </c>
      <c r="D1431" s="14">
        <f>ArbeidsKorting2020(Table1[[#This Row],[Belastbaar loon]])</f>
        <v>3606.6085600000001</v>
      </c>
      <c r="E1431" s="14">
        <f>MAX(Table1[[#This Row],[Loonheffing]]-Table1[[#This Row],[Algemene Heffingskorting]]-Table1[[#This Row],[Arbeidskorting]],0)</f>
        <v>2028.8623400000001</v>
      </c>
      <c r="F1431" s="6">
        <f>Table1[[#This Row],[Belastbaar loon]]-Table1[[#This Row],[Belasting]]</f>
        <v>20102.13766</v>
      </c>
      <c r="G1431" s="2">
        <f>(Table1[[#This Row],[Belastbaar loon]]-Table1[[#This Row],[Netto loon]])/Table1[[#This Row],[Belastbaar loon]]</f>
        <v>9.1675131715692901E-2</v>
      </c>
      <c r="H1431" s="14">
        <f t="shared" ca="1" si="16"/>
        <v>2024.7257399999994</v>
      </c>
      <c r="I1431" s="14">
        <f ca="1">IF(ROW()=2, Table1[[#This Row],[Netto loon]], INDIRECT(ADDRESS(ROW()-1,COLUMN(F:F))))</f>
        <v>20096.274260000002</v>
      </c>
      <c r="J1431" s="6">
        <f ca="1">IF(ROW()=2, 0, Table1[[#This Row],[Belastbaar loon]]-INDIRECT(ADDRESS(ROW()-1,COLUMN(A:A))))</f>
        <v>10</v>
      </c>
      <c r="K1431" s="6">
        <f ca="1">Table1[[#This Row],[Netto loon]]-Table1[[#This Row],[Netto vorige schijf]]</f>
        <v>5.8633999999983644</v>
      </c>
      <c r="L1431" s="2">
        <f ca="1">(Table1[[#This Row],[Bruto tov vorige schijf]]-Table1[[#This Row],[Netto tov vorige schijf]])/MAX(Table1[[#This Row],[Bruto tov vorige schijf]],1)</f>
        <v>0.41366000000016356</v>
      </c>
    </row>
    <row r="1432" spans="1:12" x14ac:dyDescent="0.25">
      <c r="A1432" s="14">
        <v>22141</v>
      </c>
      <c r="B1432" s="6">
        <f>LoonHeffing2020(Table1[[#This Row],[Belastbaar loon]])</f>
        <v>8269.6635000000006</v>
      </c>
      <c r="C1432" s="6">
        <f>AlgemeneHeffingsKorting2020(Table1[[#This Row],[Belastbaar loon]])</f>
        <v>2629.8904000000002</v>
      </c>
      <c r="D1432" s="14">
        <f>ArbeidsKorting2020(Table1[[#This Row],[Belastbaar loon]])</f>
        <v>3606.7741599999999</v>
      </c>
      <c r="E1432" s="14">
        <f>MAX(Table1[[#This Row],[Loonheffing]]-Table1[[#This Row],[Algemene Heffingskorting]]-Table1[[#This Row],[Arbeidskorting]],0)</f>
        <v>2032.9989400000004</v>
      </c>
      <c r="F1432" s="6">
        <f>Table1[[#This Row],[Belastbaar loon]]-Table1[[#This Row],[Belasting]]</f>
        <v>20108.001059999999</v>
      </c>
      <c r="G1432" s="2">
        <f>(Table1[[#This Row],[Belastbaar loon]]-Table1[[#This Row],[Netto loon]])/Table1[[#This Row],[Belastbaar loon]]</f>
        <v>9.1820556433765466E-2</v>
      </c>
      <c r="H1432" s="14">
        <f t="shared" ca="1" si="16"/>
        <v>2028.8623400000001</v>
      </c>
      <c r="I1432" s="14">
        <f ca="1">IF(ROW()=2, Table1[[#This Row],[Netto loon]], INDIRECT(ADDRESS(ROW()-1,COLUMN(F:F))))</f>
        <v>20102.13766</v>
      </c>
      <c r="J1432" s="6">
        <f ca="1">IF(ROW()=2, 0, Table1[[#This Row],[Belastbaar loon]]-INDIRECT(ADDRESS(ROW()-1,COLUMN(A:A))))</f>
        <v>10</v>
      </c>
      <c r="K1432" s="6">
        <f ca="1">Table1[[#This Row],[Netto loon]]-Table1[[#This Row],[Netto vorige schijf]]</f>
        <v>5.8633999999983644</v>
      </c>
      <c r="L1432" s="2">
        <f ca="1">(Table1[[#This Row],[Bruto tov vorige schijf]]-Table1[[#This Row],[Netto tov vorige schijf]])/MAX(Table1[[#This Row],[Bruto tov vorige schijf]],1)</f>
        <v>0.41366000000016356</v>
      </c>
    </row>
    <row r="1433" spans="1:12" x14ac:dyDescent="0.25">
      <c r="A1433" s="14">
        <v>22151</v>
      </c>
      <c r="B1433" s="6">
        <f>LoonHeffing2020(Table1[[#This Row],[Belastbaar loon]])</f>
        <v>8273.3984999999993</v>
      </c>
      <c r="C1433" s="6">
        <f>AlgemeneHeffingsKorting2020(Table1[[#This Row],[Belastbaar loon]])</f>
        <v>2629.3231999999998</v>
      </c>
      <c r="D1433" s="14">
        <f>ArbeidsKorting2020(Table1[[#This Row],[Belastbaar loon]])</f>
        <v>3606.9397600000002</v>
      </c>
      <c r="E1433" s="14">
        <f>MAX(Table1[[#This Row],[Loonheffing]]-Table1[[#This Row],[Algemene Heffingskorting]]-Table1[[#This Row],[Arbeidskorting]],0)</f>
        <v>2037.1355399999993</v>
      </c>
      <c r="F1433" s="6">
        <f>Table1[[#This Row],[Belastbaar loon]]-Table1[[#This Row],[Belasting]]</f>
        <v>20113.864460000001</v>
      </c>
      <c r="G1433" s="2">
        <f>(Table1[[#This Row],[Belastbaar loon]]-Table1[[#This Row],[Netto loon]])/Table1[[#This Row],[Belastbaar loon]]</f>
        <v>9.1965849848765255E-2</v>
      </c>
      <c r="H1433" s="14">
        <f t="shared" ca="1" si="16"/>
        <v>2032.9989400000004</v>
      </c>
      <c r="I1433" s="14">
        <f ca="1">IF(ROW()=2, Table1[[#This Row],[Netto loon]], INDIRECT(ADDRESS(ROW()-1,COLUMN(F:F))))</f>
        <v>20108.001059999999</v>
      </c>
      <c r="J1433" s="6">
        <f ca="1">IF(ROW()=2, 0, Table1[[#This Row],[Belastbaar loon]]-INDIRECT(ADDRESS(ROW()-1,COLUMN(A:A))))</f>
        <v>10</v>
      </c>
      <c r="K1433" s="6">
        <f ca="1">Table1[[#This Row],[Netto loon]]-Table1[[#This Row],[Netto vorige schijf]]</f>
        <v>5.8634000000020023</v>
      </c>
      <c r="L1433" s="2">
        <f ca="1">(Table1[[#This Row],[Bruto tov vorige schijf]]-Table1[[#This Row],[Netto tov vorige schijf]])/MAX(Table1[[#This Row],[Bruto tov vorige schijf]],1)</f>
        <v>0.41365999999979974</v>
      </c>
    </row>
    <row r="1434" spans="1:12" x14ac:dyDescent="0.25">
      <c r="A1434" s="14">
        <v>22161</v>
      </c>
      <c r="B1434" s="6">
        <f>LoonHeffing2020(Table1[[#This Row],[Belastbaar loon]])</f>
        <v>8277.1334999999999</v>
      </c>
      <c r="C1434" s="6">
        <f>AlgemeneHeffingsKorting2020(Table1[[#This Row],[Belastbaar loon]])</f>
        <v>2628.7559999999999</v>
      </c>
      <c r="D1434" s="14">
        <f>ArbeidsKorting2020(Table1[[#This Row],[Belastbaar loon]])</f>
        <v>3607.10536</v>
      </c>
      <c r="E1434" s="14">
        <f>MAX(Table1[[#This Row],[Loonheffing]]-Table1[[#This Row],[Algemene Heffingskorting]]-Table1[[#This Row],[Arbeidskorting]],0)</f>
        <v>2041.2721400000005</v>
      </c>
      <c r="F1434" s="6">
        <f>Table1[[#This Row],[Belastbaar loon]]-Table1[[#This Row],[Belasting]]</f>
        <v>20119.727859999999</v>
      </c>
      <c r="G1434" s="2">
        <f>(Table1[[#This Row],[Belastbaar loon]]-Table1[[#This Row],[Netto loon]])/Table1[[#This Row],[Belastbaar loon]]</f>
        <v>9.2111012138441445E-2</v>
      </c>
      <c r="H1434" s="14">
        <f t="shared" ref="H1434:H1497" ca="1" si="17">IF(ROW()=2, 0, INDIRECT(ADDRESS(ROW()-1,COLUMN(E:E))))</f>
        <v>2037.1355399999993</v>
      </c>
      <c r="I1434" s="14">
        <f ca="1">IF(ROW()=2, Table1[[#This Row],[Netto loon]], INDIRECT(ADDRESS(ROW()-1,COLUMN(F:F))))</f>
        <v>20113.864460000001</v>
      </c>
      <c r="J1434" s="6">
        <f ca="1">IF(ROW()=2, 0, Table1[[#This Row],[Belastbaar loon]]-INDIRECT(ADDRESS(ROW()-1,COLUMN(A:A))))</f>
        <v>10</v>
      </c>
      <c r="K1434" s="6">
        <f ca="1">Table1[[#This Row],[Netto loon]]-Table1[[#This Row],[Netto vorige schijf]]</f>
        <v>5.8633999999983644</v>
      </c>
      <c r="L1434" s="2">
        <f ca="1">(Table1[[#This Row],[Bruto tov vorige schijf]]-Table1[[#This Row],[Netto tov vorige schijf]])/MAX(Table1[[#This Row],[Bruto tov vorige schijf]],1)</f>
        <v>0.41366000000016356</v>
      </c>
    </row>
    <row r="1435" spans="1:12" x14ac:dyDescent="0.25">
      <c r="A1435" s="14">
        <v>22171</v>
      </c>
      <c r="B1435" s="6">
        <f>LoonHeffing2020(Table1[[#This Row],[Belastbaar loon]])</f>
        <v>8280.8685000000005</v>
      </c>
      <c r="C1435" s="6">
        <f>AlgemeneHeffingsKorting2020(Table1[[#This Row],[Belastbaar loon]])</f>
        <v>2628.1887999999999</v>
      </c>
      <c r="D1435" s="14">
        <f>ArbeidsKorting2020(Table1[[#This Row],[Belastbaar loon]])</f>
        <v>3607.2709599999998</v>
      </c>
      <c r="E1435" s="14">
        <f>MAX(Table1[[#This Row],[Loonheffing]]-Table1[[#This Row],[Algemene Heffingskorting]]-Table1[[#This Row],[Arbeidskorting]],0)</f>
        <v>2045.4087400000008</v>
      </c>
      <c r="F1435" s="6">
        <f>Table1[[#This Row],[Belastbaar loon]]-Table1[[#This Row],[Belasting]]</f>
        <v>20125.591260000001</v>
      </c>
      <c r="G1435" s="2">
        <f>(Table1[[#This Row],[Belastbaar loon]]-Table1[[#This Row],[Netto loon]])/Table1[[#This Row],[Belastbaar loon]]</f>
        <v>9.2256043480221858E-2</v>
      </c>
      <c r="H1435" s="14">
        <f t="shared" ca="1" si="17"/>
        <v>2041.2721400000005</v>
      </c>
      <c r="I1435" s="14">
        <f ca="1">IF(ROW()=2, Table1[[#This Row],[Netto loon]], INDIRECT(ADDRESS(ROW()-1,COLUMN(F:F))))</f>
        <v>20119.727859999999</v>
      </c>
      <c r="J1435" s="6">
        <f ca="1">IF(ROW()=2, 0, Table1[[#This Row],[Belastbaar loon]]-INDIRECT(ADDRESS(ROW()-1,COLUMN(A:A))))</f>
        <v>10</v>
      </c>
      <c r="K1435" s="6">
        <f ca="1">Table1[[#This Row],[Netto loon]]-Table1[[#This Row],[Netto vorige schijf]]</f>
        <v>5.8634000000020023</v>
      </c>
      <c r="L1435" s="2">
        <f ca="1">(Table1[[#This Row],[Bruto tov vorige schijf]]-Table1[[#This Row],[Netto tov vorige schijf]])/MAX(Table1[[#This Row],[Bruto tov vorige schijf]],1)</f>
        <v>0.41365999999979974</v>
      </c>
    </row>
    <row r="1436" spans="1:12" x14ac:dyDescent="0.25">
      <c r="A1436" s="14">
        <v>22181</v>
      </c>
      <c r="B1436" s="6">
        <f>LoonHeffing2020(Table1[[#This Row],[Belastbaar loon]])</f>
        <v>8284.6034999999993</v>
      </c>
      <c r="C1436" s="6">
        <f>AlgemeneHeffingsKorting2020(Table1[[#This Row],[Belastbaar loon]])</f>
        <v>2627.6215999999999</v>
      </c>
      <c r="D1436" s="14">
        <f>ArbeidsKorting2020(Table1[[#This Row],[Belastbaar loon]])</f>
        <v>3607.4365600000001</v>
      </c>
      <c r="E1436" s="14">
        <f>MAX(Table1[[#This Row],[Loonheffing]]-Table1[[#This Row],[Algemene Heffingskorting]]-Table1[[#This Row],[Arbeidskorting]],0)</f>
        <v>2049.5453399999988</v>
      </c>
      <c r="F1436" s="6">
        <f>Table1[[#This Row],[Belastbaar loon]]-Table1[[#This Row],[Belasting]]</f>
        <v>20131.454660000003</v>
      </c>
      <c r="G1436" s="2">
        <f>(Table1[[#This Row],[Belastbaar loon]]-Table1[[#This Row],[Netto loon]])/Table1[[#This Row],[Belastbaar loon]]</f>
        <v>9.2400944051214864E-2</v>
      </c>
      <c r="H1436" s="14">
        <f t="shared" ca="1" si="17"/>
        <v>2045.4087400000008</v>
      </c>
      <c r="I1436" s="14">
        <f ca="1">IF(ROW()=2, Table1[[#This Row],[Netto loon]], INDIRECT(ADDRESS(ROW()-1,COLUMN(F:F))))</f>
        <v>20125.591260000001</v>
      </c>
      <c r="J1436" s="6">
        <f ca="1">IF(ROW()=2, 0, Table1[[#This Row],[Belastbaar loon]]-INDIRECT(ADDRESS(ROW()-1,COLUMN(A:A))))</f>
        <v>10</v>
      </c>
      <c r="K1436" s="6">
        <f ca="1">Table1[[#This Row],[Netto loon]]-Table1[[#This Row],[Netto vorige schijf]]</f>
        <v>5.8634000000020023</v>
      </c>
      <c r="L1436" s="2">
        <f ca="1">(Table1[[#This Row],[Bruto tov vorige schijf]]-Table1[[#This Row],[Netto tov vorige schijf]])/MAX(Table1[[#This Row],[Bruto tov vorige schijf]],1)</f>
        <v>0.41365999999979974</v>
      </c>
    </row>
    <row r="1437" spans="1:12" x14ac:dyDescent="0.25">
      <c r="A1437" s="14">
        <v>22191</v>
      </c>
      <c r="B1437" s="6">
        <f>LoonHeffing2020(Table1[[#This Row],[Belastbaar loon]])</f>
        <v>8288.3384999999998</v>
      </c>
      <c r="C1437" s="6">
        <f>AlgemeneHeffingsKorting2020(Table1[[#This Row],[Belastbaar loon]])</f>
        <v>2627.0544</v>
      </c>
      <c r="D1437" s="14">
        <f>ArbeidsKorting2020(Table1[[#This Row],[Belastbaar loon]])</f>
        <v>3607.6021599999999</v>
      </c>
      <c r="E1437" s="14">
        <f>MAX(Table1[[#This Row],[Loonheffing]]-Table1[[#This Row],[Algemene Heffingskorting]]-Table1[[#This Row],[Arbeidskorting]],0)</f>
        <v>2053.6819399999999</v>
      </c>
      <c r="F1437" s="6">
        <f>Table1[[#This Row],[Belastbaar loon]]-Table1[[#This Row],[Belasting]]</f>
        <v>20137.318060000001</v>
      </c>
      <c r="G1437" s="2">
        <f>(Table1[[#This Row],[Belastbaar loon]]-Table1[[#This Row],[Netto loon]])/Table1[[#This Row],[Belastbaar loon]]</f>
        <v>9.2545714028209575E-2</v>
      </c>
      <c r="H1437" s="14">
        <f t="shared" ca="1" si="17"/>
        <v>2049.5453399999988</v>
      </c>
      <c r="I1437" s="14">
        <f ca="1">IF(ROW()=2, Table1[[#This Row],[Netto loon]], INDIRECT(ADDRESS(ROW()-1,COLUMN(F:F))))</f>
        <v>20131.454660000003</v>
      </c>
      <c r="J1437" s="6">
        <f ca="1">IF(ROW()=2, 0, Table1[[#This Row],[Belastbaar loon]]-INDIRECT(ADDRESS(ROW()-1,COLUMN(A:A))))</f>
        <v>10</v>
      </c>
      <c r="K1437" s="6">
        <f ca="1">Table1[[#This Row],[Netto loon]]-Table1[[#This Row],[Netto vorige schijf]]</f>
        <v>5.8633999999983644</v>
      </c>
      <c r="L1437" s="2">
        <f ca="1">(Table1[[#This Row],[Bruto tov vorige schijf]]-Table1[[#This Row],[Netto tov vorige schijf]])/MAX(Table1[[#This Row],[Bruto tov vorige schijf]],1)</f>
        <v>0.41366000000016356</v>
      </c>
    </row>
    <row r="1438" spans="1:12" x14ac:dyDescent="0.25">
      <c r="A1438" s="14">
        <v>22201</v>
      </c>
      <c r="B1438" s="6">
        <f>LoonHeffing2020(Table1[[#This Row],[Belastbaar loon]])</f>
        <v>8292.0735000000004</v>
      </c>
      <c r="C1438" s="6">
        <f>AlgemeneHeffingsKorting2020(Table1[[#This Row],[Belastbaar loon]])</f>
        <v>2626.4872</v>
      </c>
      <c r="D1438" s="14">
        <f>ArbeidsKorting2020(Table1[[#This Row],[Belastbaar loon]])</f>
        <v>3607.7677600000002</v>
      </c>
      <c r="E1438" s="14">
        <f>MAX(Table1[[#This Row],[Loonheffing]]-Table1[[#This Row],[Algemene Heffingskorting]]-Table1[[#This Row],[Arbeidskorting]],0)</f>
        <v>2057.8185400000007</v>
      </c>
      <c r="F1438" s="6">
        <f>Table1[[#This Row],[Belastbaar loon]]-Table1[[#This Row],[Belasting]]</f>
        <v>20143.18146</v>
      </c>
      <c r="G1438" s="2">
        <f>(Table1[[#This Row],[Belastbaar loon]]-Table1[[#This Row],[Netto loon]])/Table1[[#This Row],[Belastbaar loon]]</f>
        <v>9.2690353587676244E-2</v>
      </c>
      <c r="H1438" s="14">
        <f t="shared" ca="1" si="17"/>
        <v>2053.6819399999999</v>
      </c>
      <c r="I1438" s="14">
        <f ca="1">IF(ROW()=2, Table1[[#This Row],[Netto loon]], INDIRECT(ADDRESS(ROW()-1,COLUMN(F:F))))</f>
        <v>20137.318060000001</v>
      </c>
      <c r="J1438" s="6">
        <f ca="1">IF(ROW()=2, 0, Table1[[#This Row],[Belastbaar loon]]-INDIRECT(ADDRESS(ROW()-1,COLUMN(A:A))))</f>
        <v>10</v>
      </c>
      <c r="K1438" s="6">
        <f ca="1">Table1[[#This Row],[Netto loon]]-Table1[[#This Row],[Netto vorige schijf]]</f>
        <v>5.8633999999983644</v>
      </c>
      <c r="L1438" s="2">
        <f ca="1">(Table1[[#This Row],[Bruto tov vorige schijf]]-Table1[[#This Row],[Netto tov vorige schijf]])/MAX(Table1[[#This Row],[Bruto tov vorige schijf]],1)</f>
        <v>0.41366000000016356</v>
      </c>
    </row>
    <row r="1439" spans="1:12" x14ac:dyDescent="0.25">
      <c r="A1439" s="14">
        <v>22211</v>
      </c>
      <c r="B1439" s="6">
        <f>LoonHeffing2020(Table1[[#This Row],[Belastbaar loon]])</f>
        <v>8295.8084999999992</v>
      </c>
      <c r="C1439" s="6">
        <f>AlgemeneHeffingsKorting2020(Table1[[#This Row],[Belastbaar loon]])</f>
        <v>2625.92</v>
      </c>
      <c r="D1439" s="14">
        <f>ArbeidsKorting2020(Table1[[#This Row],[Belastbaar loon]])</f>
        <v>3607.93336</v>
      </c>
      <c r="E1439" s="14">
        <f>MAX(Table1[[#This Row],[Loonheffing]]-Table1[[#This Row],[Algemene Heffingskorting]]-Table1[[#This Row],[Arbeidskorting]],0)</f>
        <v>2061.9551399999991</v>
      </c>
      <c r="F1439" s="6">
        <f>Table1[[#This Row],[Belastbaar loon]]-Table1[[#This Row],[Belasting]]</f>
        <v>20149.044860000002</v>
      </c>
      <c r="G1439" s="2">
        <f>(Table1[[#This Row],[Belastbaar loon]]-Table1[[#This Row],[Netto loon]])/Table1[[#This Row],[Belastbaar loon]]</f>
        <v>9.2834862905767326E-2</v>
      </c>
      <c r="H1439" s="14">
        <f t="shared" ca="1" si="17"/>
        <v>2057.8185400000007</v>
      </c>
      <c r="I1439" s="14">
        <f ca="1">IF(ROW()=2, Table1[[#This Row],[Netto loon]], INDIRECT(ADDRESS(ROW()-1,COLUMN(F:F))))</f>
        <v>20143.18146</v>
      </c>
      <c r="J1439" s="6">
        <f ca="1">IF(ROW()=2, 0, Table1[[#This Row],[Belastbaar loon]]-INDIRECT(ADDRESS(ROW()-1,COLUMN(A:A))))</f>
        <v>10</v>
      </c>
      <c r="K1439" s="6">
        <f ca="1">Table1[[#This Row],[Netto loon]]-Table1[[#This Row],[Netto vorige schijf]]</f>
        <v>5.8634000000020023</v>
      </c>
      <c r="L1439" s="2">
        <f ca="1">(Table1[[#This Row],[Bruto tov vorige schijf]]-Table1[[#This Row],[Netto tov vorige schijf]])/MAX(Table1[[#This Row],[Bruto tov vorige schijf]],1)</f>
        <v>0.41365999999979974</v>
      </c>
    </row>
    <row r="1440" spans="1:12" x14ac:dyDescent="0.25">
      <c r="A1440" s="14">
        <v>22221</v>
      </c>
      <c r="B1440" s="6">
        <f>LoonHeffing2020(Table1[[#This Row],[Belastbaar loon]])</f>
        <v>8299.5434999999998</v>
      </c>
      <c r="C1440" s="6">
        <f>AlgemeneHeffingsKorting2020(Table1[[#This Row],[Belastbaar loon]])</f>
        <v>2625.3528000000001</v>
      </c>
      <c r="D1440" s="14">
        <f>ArbeidsKorting2020(Table1[[#This Row],[Belastbaar loon]])</f>
        <v>3608.0989599999998</v>
      </c>
      <c r="E1440" s="14">
        <f>MAX(Table1[[#This Row],[Loonheffing]]-Table1[[#This Row],[Algemene Heffingskorting]]-Table1[[#This Row],[Arbeidskorting]],0)</f>
        <v>2066.0917399999994</v>
      </c>
      <c r="F1440" s="6">
        <f>Table1[[#This Row],[Belastbaar loon]]-Table1[[#This Row],[Belasting]]</f>
        <v>20154.90826</v>
      </c>
      <c r="G1440" s="2">
        <f>(Table1[[#This Row],[Belastbaar loon]]-Table1[[#This Row],[Netto loon]])/Table1[[#This Row],[Belastbaar loon]]</f>
        <v>9.2979242158318695E-2</v>
      </c>
      <c r="H1440" s="14">
        <f t="shared" ca="1" si="17"/>
        <v>2061.9551399999991</v>
      </c>
      <c r="I1440" s="14">
        <f ca="1">IF(ROW()=2, Table1[[#This Row],[Netto loon]], INDIRECT(ADDRESS(ROW()-1,COLUMN(F:F))))</f>
        <v>20149.044860000002</v>
      </c>
      <c r="J1440" s="6">
        <f ca="1">IF(ROW()=2, 0, Table1[[#This Row],[Belastbaar loon]]-INDIRECT(ADDRESS(ROW()-1,COLUMN(A:A))))</f>
        <v>10</v>
      </c>
      <c r="K1440" s="6">
        <f ca="1">Table1[[#This Row],[Netto loon]]-Table1[[#This Row],[Netto vorige schijf]]</f>
        <v>5.8633999999983644</v>
      </c>
      <c r="L1440" s="2">
        <f ca="1">(Table1[[#This Row],[Bruto tov vorige schijf]]-Table1[[#This Row],[Netto tov vorige schijf]])/MAX(Table1[[#This Row],[Bruto tov vorige schijf]],1)</f>
        <v>0.41366000000016356</v>
      </c>
    </row>
    <row r="1441" spans="1:12" x14ac:dyDescent="0.25">
      <c r="A1441" s="14">
        <v>22231</v>
      </c>
      <c r="B1441" s="6">
        <f>LoonHeffing2020(Table1[[#This Row],[Belastbaar loon]])</f>
        <v>8303.2785000000003</v>
      </c>
      <c r="C1441" s="6">
        <f>AlgemeneHeffingsKorting2020(Table1[[#This Row],[Belastbaar loon]])</f>
        <v>2624.7856000000002</v>
      </c>
      <c r="D1441" s="14">
        <f>ArbeidsKorting2020(Table1[[#This Row],[Belastbaar loon]])</f>
        <v>3608.2645600000001</v>
      </c>
      <c r="E1441" s="14">
        <f>MAX(Table1[[#This Row],[Loonheffing]]-Table1[[#This Row],[Algemene Heffingskorting]]-Table1[[#This Row],[Arbeidskorting]],0)</f>
        <v>2070.2283400000001</v>
      </c>
      <c r="F1441" s="6">
        <f>Table1[[#This Row],[Belastbaar loon]]-Table1[[#This Row],[Belasting]]</f>
        <v>20160.771659999999</v>
      </c>
      <c r="G1441" s="2">
        <f>(Table1[[#This Row],[Belastbaar loon]]-Table1[[#This Row],[Netto loon]])/Table1[[#This Row],[Belastbaar loon]]</f>
        <v>9.3123491520849325E-2</v>
      </c>
      <c r="H1441" s="14">
        <f t="shared" ca="1" si="17"/>
        <v>2066.0917399999994</v>
      </c>
      <c r="I1441" s="14">
        <f ca="1">IF(ROW()=2, Table1[[#This Row],[Netto loon]], INDIRECT(ADDRESS(ROW()-1,COLUMN(F:F))))</f>
        <v>20154.90826</v>
      </c>
      <c r="J1441" s="6">
        <f ca="1">IF(ROW()=2, 0, Table1[[#This Row],[Belastbaar loon]]-INDIRECT(ADDRESS(ROW()-1,COLUMN(A:A))))</f>
        <v>10</v>
      </c>
      <c r="K1441" s="6">
        <f ca="1">Table1[[#This Row],[Netto loon]]-Table1[[#This Row],[Netto vorige schijf]]</f>
        <v>5.8633999999983644</v>
      </c>
      <c r="L1441" s="2">
        <f ca="1">(Table1[[#This Row],[Bruto tov vorige schijf]]-Table1[[#This Row],[Netto tov vorige schijf]])/MAX(Table1[[#This Row],[Bruto tov vorige schijf]],1)</f>
        <v>0.41366000000016356</v>
      </c>
    </row>
    <row r="1442" spans="1:12" x14ac:dyDescent="0.25">
      <c r="A1442" s="14">
        <v>22241</v>
      </c>
      <c r="B1442" s="6">
        <f>LoonHeffing2020(Table1[[#This Row],[Belastbaar loon]])</f>
        <v>8307.0134999999991</v>
      </c>
      <c r="C1442" s="6">
        <f>AlgemeneHeffingsKorting2020(Table1[[#This Row],[Belastbaar loon]])</f>
        <v>2624.2184000000002</v>
      </c>
      <c r="D1442" s="14">
        <f>ArbeidsKorting2020(Table1[[#This Row],[Belastbaar loon]])</f>
        <v>3608.4301599999999</v>
      </c>
      <c r="E1442" s="14">
        <f>MAX(Table1[[#This Row],[Loonheffing]]-Table1[[#This Row],[Algemene Heffingskorting]]-Table1[[#This Row],[Arbeidskorting]],0)</f>
        <v>2074.3649399999995</v>
      </c>
      <c r="F1442" s="6">
        <f>Table1[[#This Row],[Belastbaar loon]]-Table1[[#This Row],[Belasting]]</f>
        <v>20166.635060000001</v>
      </c>
      <c r="G1442" s="2">
        <f>(Table1[[#This Row],[Belastbaar loon]]-Table1[[#This Row],[Netto loon]])/Table1[[#This Row],[Belastbaar loon]]</f>
        <v>9.3267611168562539E-2</v>
      </c>
      <c r="H1442" s="14">
        <f t="shared" ca="1" si="17"/>
        <v>2070.2283400000001</v>
      </c>
      <c r="I1442" s="14">
        <f ca="1">IF(ROW()=2, Table1[[#This Row],[Netto loon]], INDIRECT(ADDRESS(ROW()-1,COLUMN(F:F))))</f>
        <v>20160.771659999999</v>
      </c>
      <c r="J1442" s="6">
        <f ca="1">IF(ROW()=2, 0, Table1[[#This Row],[Belastbaar loon]]-INDIRECT(ADDRESS(ROW()-1,COLUMN(A:A))))</f>
        <v>10</v>
      </c>
      <c r="K1442" s="6">
        <f ca="1">Table1[[#This Row],[Netto loon]]-Table1[[#This Row],[Netto vorige schijf]]</f>
        <v>5.8634000000020023</v>
      </c>
      <c r="L1442" s="2">
        <f ca="1">(Table1[[#This Row],[Bruto tov vorige schijf]]-Table1[[#This Row],[Netto tov vorige schijf]])/MAX(Table1[[#This Row],[Bruto tov vorige schijf]],1)</f>
        <v>0.41365999999979974</v>
      </c>
    </row>
    <row r="1443" spans="1:12" x14ac:dyDescent="0.25">
      <c r="A1443" s="14">
        <v>22251</v>
      </c>
      <c r="B1443" s="6">
        <f>LoonHeffing2020(Table1[[#This Row],[Belastbaar loon]])</f>
        <v>8310.7484999999997</v>
      </c>
      <c r="C1443" s="6">
        <f>AlgemeneHeffingsKorting2020(Table1[[#This Row],[Belastbaar loon]])</f>
        <v>2623.6511999999998</v>
      </c>
      <c r="D1443" s="14">
        <f>ArbeidsKorting2020(Table1[[#This Row],[Belastbaar loon]])</f>
        <v>3608.5957600000002</v>
      </c>
      <c r="E1443" s="14">
        <f>MAX(Table1[[#This Row],[Loonheffing]]-Table1[[#This Row],[Algemene Heffingskorting]]-Table1[[#This Row],[Arbeidskorting]],0)</f>
        <v>2078.5015399999993</v>
      </c>
      <c r="F1443" s="6">
        <f>Table1[[#This Row],[Belastbaar loon]]-Table1[[#This Row],[Belasting]]</f>
        <v>20172.498460000003</v>
      </c>
      <c r="G1443" s="2">
        <f>(Table1[[#This Row],[Belastbaar loon]]-Table1[[#This Row],[Netto loon]])/Table1[[#This Row],[Belastbaar loon]]</f>
        <v>9.3411601276347012E-2</v>
      </c>
      <c r="H1443" s="14">
        <f t="shared" ca="1" si="17"/>
        <v>2074.3649399999995</v>
      </c>
      <c r="I1443" s="14">
        <f ca="1">IF(ROW()=2, Table1[[#This Row],[Netto loon]], INDIRECT(ADDRESS(ROW()-1,COLUMN(F:F))))</f>
        <v>20166.635060000001</v>
      </c>
      <c r="J1443" s="6">
        <f ca="1">IF(ROW()=2, 0, Table1[[#This Row],[Belastbaar loon]]-INDIRECT(ADDRESS(ROW()-1,COLUMN(A:A))))</f>
        <v>10</v>
      </c>
      <c r="K1443" s="6">
        <f ca="1">Table1[[#This Row],[Netto loon]]-Table1[[#This Row],[Netto vorige schijf]]</f>
        <v>5.8634000000020023</v>
      </c>
      <c r="L1443" s="2">
        <f ca="1">(Table1[[#This Row],[Bruto tov vorige schijf]]-Table1[[#This Row],[Netto tov vorige schijf]])/MAX(Table1[[#This Row],[Bruto tov vorige schijf]],1)</f>
        <v>0.41365999999979974</v>
      </c>
    </row>
    <row r="1444" spans="1:12" x14ac:dyDescent="0.25">
      <c r="A1444" s="14">
        <v>22261</v>
      </c>
      <c r="B1444" s="6">
        <f>LoonHeffing2020(Table1[[#This Row],[Belastbaar loon]])</f>
        <v>8314.4835000000003</v>
      </c>
      <c r="C1444" s="6">
        <f>AlgemeneHeffingsKorting2020(Table1[[#This Row],[Belastbaar loon]])</f>
        <v>2623.0839999999998</v>
      </c>
      <c r="D1444" s="14">
        <f>ArbeidsKorting2020(Table1[[#This Row],[Belastbaar loon]])</f>
        <v>3608.76136</v>
      </c>
      <c r="E1444" s="14">
        <f>MAX(Table1[[#This Row],[Loonheffing]]-Table1[[#This Row],[Algemene Heffingskorting]]-Table1[[#This Row],[Arbeidskorting]],0)</f>
        <v>2082.6381400000005</v>
      </c>
      <c r="F1444" s="6">
        <f>Table1[[#This Row],[Belastbaar loon]]-Table1[[#This Row],[Belasting]]</f>
        <v>20178.361860000001</v>
      </c>
      <c r="G1444" s="2">
        <f>(Table1[[#This Row],[Belastbaar loon]]-Table1[[#This Row],[Netto loon]])/Table1[[#This Row],[Belastbaar loon]]</f>
        <v>9.3555462018777194E-2</v>
      </c>
      <c r="H1444" s="14">
        <f t="shared" ca="1" si="17"/>
        <v>2078.5015399999993</v>
      </c>
      <c r="I1444" s="14">
        <f ca="1">IF(ROW()=2, Table1[[#This Row],[Netto loon]], INDIRECT(ADDRESS(ROW()-1,COLUMN(F:F))))</f>
        <v>20172.498460000003</v>
      </c>
      <c r="J1444" s="6">
        <f ca="1">IF(ROW()=2, 0, Table1[[#This Row],[Belastbaar loon]]-INDIRECT(ADDRESS(ROW()-1,COLUMN(A:A))))</f>
        <v>10</v>
      </c>
      <c r="K1444" s="6">
        <f ca="1">Table1[[#This Row],[Netto loon]]-Table1[[#This Row],[Netto vorige schijf]]</f>
        <v>5.8633999999983644</v>
      </c>
      <c r="L1444" s="2">
        <f ca="1">(Table1[[#This Row],[Bruto tov vorige schijf]]-Table1[[#This Row],[Netto tov vorige schijf]])/MAX(Table1[[#This Row],[Bruto tov vorige schijf]],1)</f>
        <v>0.41366000000016356</v>
      </c>
    </row>
    <row r="1445" spans="1:12" x14ac:dyDescent="0.25">
      <c r="A1445" s="14">
        <v>22271</v>
      </c>
      <c r="B1445" s="6">
        <f>LoonHeffing2020(Table1[[#This Row],[Belastbaar loon]])</f>
        <v>8318.2185000000009</v>
      </c>
      <c r="C1445" s="6">
        <f>AlgemeneHeffingsKorting2020(Table1[[#This Row],[Belastbaar loon]])</f>
        <v>2622.5167999999999</v>
      </c>
      <c r="D1445" s="14">
        <f>ArbeidsKorting2020(Table1[[#This Row],[Belastbaar loon]])</f>
        <v>3608.9269599999998</v>
      </c>
      <c r="E1445" s="14">
        <f>MAX(Table1[[#This Row],[Loonheffing]]-Table1[[#This Row],[Algemene Heffingskorting]]-Table1[[#This Row],[Arbeidskorting]],0)</f>
        <v>2086.7747400000017</v>
      </c>
      <c r="F1445" s="6">
        <f>Table1[[#This Row],[Belastbaar loon]]-Table1[[#This Row],[Belasting]]</f>
        <v>20184.225259999999</v>
      </c>
      <c r="G1445" s="2">
        <f>(Table1[[#This Row],[Belastbaar loon]]-Table1[[#This Row],[Netto loon]])/Table1[[#This Row],[Belastbaar loon]]</f>
        <v>9.3699193570113637E-2</v>
      </c>
      <c r="H1445" s="14">
        <f t="shared" ca="1" si="17"/>
        <v>2082.6381400000005</v>
      </c>
      <c r="I1445" s="14">
        <f ca="1">IF(ROW()=2, Table1[[#This Row],[Netto loon]], INDIRECT(ADDRESS(ROW()-1,COLUMN(F:F))))</f>
        <v>20178.361860000001</v>
      </c>
      <c r="J1445" s="6">
        <f ca="1">IF(ROW()=2, 0, Table1[[#This Row],[Belastbaar loon]]-INDIRECT(ADDRESS(ROW()-1,COLUMN(A:A))))</f>
        <v>10</v>
      </c>
      <c r="K1445" s="6">
        <f ca="1">Table1[[#This Row],[Netto loon]]-Table1[[#This Row],[Netto vorige schijf]]</f>
        <v>5.8633999999983644</v>
      </c>
      <c r="L1445" s="2">
        <f ca="1">(Table1[[#This Row],[Bruto tov vorige schijf]]-Table1[[#This Row],[Netto tov vorige schijf]])/MAX(Table1[[#This Row],[Bruto tov vorige schijf]],1)</f>
        <v>0.41366000000016356</v>
      </c>
    </row>
    <row r="1446" spans="1:12" x14ac:dyDescent="0.25">
      <c r="A1446" s="14">
        <v>22281</v>
      </c>
      <c r="B1446" s="6">
        <f>LoonHeffing2020(Table1[[#This Row],[Belastbaar loon]])</f>
        <v>8321.9534999999996</v>
      </c>
      <c r="C1446" s="6">
        <f>AlgemeneHeffingsKorting2020(Table1[[#This Row],[Belastbaar loon]])</f>
        <v>2621.9495999999999</v>
      </c>
      <c r="D1446" s="14">
        <f>ArbeidsKorting2020(Table1[[#This Row],[Belastbaar loon]])</f>
        <v>3609.09256</v>
      </c>
      <c r="E1446" s="14">
        <f>MAX(Table1[[#This Row],[Loonheffing]]-Table1[[#This Row],[Algemene Heffingskorting]]-Table1[[#This Row],[Arbeidskorting]],0)</f>
        <v>2090.9113399999997</v>
      </c>
      <c r="F1446" s="6">
        <f>Table1[[#This Row],[Belastbaar loon]]-Table1[[#This Row],[Belasting]]</f>
        <v>20190.088660000001</v>
      </c>
      <c r="G1446" s="2">
        <f>(Table1[[#This Row],[Belastbaar loon]]-Table1[[#This Row],[Netto loon]])/Table1[[#This Row],[Belastbaar loon]]</f>
        <v>9.3842796104304058E-2</v>
      </c>
      <c r="H1446" s="14">
        <f t="shared" ca="1" si="17"/>
        <v>2086.7747400000017</v>
      </c>
      <c r="I1446" s="14">
        <f ca="1">IF(ROW()=2, Table1[[#This Row],[Netto loon]], INDIRECT(ADDRESS(ROW()-1,COLUMN(F:F))))</f>
        <v>20184.225259999999</v>
      </c>
      <c r="J1446" s="6">
        <f ca="1">IF(ROW()=2, 0, Table1[[#This Row],[Belastbaar loon]]-INDIRECT(ADDRESS(ROW()-1,COLUMN(A:A))))</f>
        <v>10</v>
      </c>
      <c r="K1446" s="6">
        <f ca="1">Table1[[#This Row],[Netto loon]]-Table1[[#This Row],[Netto vorige schijf]]</f>
        <v>5.8634000000020023</v>
      </c>
      <c r="L1446" s="2">
        <f ca="1">(Table1[[#This Row],[Bruto tov vorige schijf]]-Table1[[#This Row],[Netto tov vorige schijf]])/MAX(Table1[[#This Row],[Bruto tov vorige schijf]],1)</f>
        <v>0.41365999999979974</v>
      </c>
    </row>
    <row r="1447" spans="1:12" x14ac:dyDescent="0.25">
      <c r="A1447" s="14">
        <v>22291</v>
      </c>
      <c r="B1447" s="6">
        <f>LoonHeffing2020(Table1[[#This Row],[Belastbaar loon]])</f>
        <v>8325.6885000000002</v>
      </c>
      <c r="C1447" s="6">
        <f>AlgemeneHeffingsKorting2020(Table1[[#This Row],[Belastbaar loon]])</f>
        <v>2621.3824</v>
      </c>
      <c r="D1447" s="14">
        <f>ArbeidsKorting2020(Table1[[#This Row],[Belastbaar loon]])</f>
        <v>3609.2581599999999</v>
      </c>
      <c r="E1447" s="14">
        <f>MAX(Table1[[#This Row],[Loonheffing]]-Table1[[#This Row],[Algemene Heffingskorting]]-Table1[[#This Row],[Arbeidskorting]],0)</f>
        <v>2095.0479399999999</v>
      </c>
      <c r="F1447" s="6">
        <f>Table1[[#This Row],[Belastbaar loon]]-Table1[[#This Row],[Belasting]]</f>
        <v>20195.95206</v>
      </c>
      <c r="G1447" s="2">
        <f>(Table1[[#This Row],[Belastbaar loon]]-Table1[[#This Row],[Netto loon]])/Table1[[#This Row],[Belastbaar loon]]</f>
        <v>9.3986269794984534E-2</v>
      </c>
      <c r="H1447" s="14">
        <f t="shared" ca="1" si="17"/>
        <v>2090.9113399999997</v>
      </c>
      <c r="I1447" s="14">
        <f ca="1">IF(ROW()=2, Table1[[#This Row],[Netto loon]], INDIRECT(ADDRESS(ROW()-1,COLUMN(F:F))))</f>
        <v>20190.088660000001</v>
      </c>
      <c r="J1447" s="6">
        <f ca="1">IF(ROW()=2, 0, Table1[[#This Row],[Belastbaar loon]]-INDIRECT(ADDRESS(ROW()-1,COLUMN(A:A))))</f>
        <v>10</v>
      </c>
      <c r="K1447" s="6">
        <f ca="1">Table1[[#This Row],[Netto loon]]-Table1[[#This Row],[Netto vorige schijf]]</f>
        <v>5.8633999999983644</v>
      </c>
      <c r="L1447" s="2">
        <f ca="1">(Table1[[#This Row],[Bruto tov vorige schijf]]-Table1[[#This Row],[Netto tov vorige schijf]])/MAX(Table1[[#This Row],[Bruto tov vorige schijf]],1)</f>
        <v>0.41366000000016356</v>
      </c>
    </row>
    <row r="1448" spans="1:12" x14ac:dyDescent="0.25">
      <c r="A1448" s="14">
        <v>22301</v>
      </c>
      <c r="B1448" s="6">
        <f>LoonHeffing2020(Table1[[#This Row],[Belastbaar loon]])</f>
        <v>8329.4235000000008</v>
      </c>
      <c r="C1448" s="6">
        <f>AlgemeneHeffingsKorting2020(Table1[[#This Row],[Belastbaar loon]])</f>
        <v>2620.8152</v>
      </c>
      <c r="D1448" s="14">
        <f>ArbeidsKorting2020(Table1[[#This Row],[Belastbaar loon]])</f>
        <v>3609.4237600000001</v>
      </c>
      <c r="E1448" s="14">
        <f>MAX(Table1[[#This Row],[Loonheffing]]-Table1[[#This Row],[Algemene Heffingskorting]]-Table1[[#This Row],[Arbeidskorting]],0)</f>
        <v>2099.1845400000007</v>
      </c>
      <c r="F1448" s="6">
        <f>Table1[[#This Row],[Belastbaar loon]]-Table1[[#This Row],[Belasting]]</f>
        <v>20201.815459999998</v>
      </c>
      <c r="G1448" s="2">
        <f>(Table1[[#This Row],[Belastbaar loon]]-Table1[[#This Row],[Netto loon]])/Table1[[#This Row],[Belastbaar loon]]</f>
        <v>9.4129614815479212E-2</v>
      </c>
      <c r="H1448" s="14">
        <f t="shared" ca="1" si="17"/>
        <v>2095.0479399999999</v>
      </c>
      <c r="I1448" s="14">
        <f ca="1">IF(ROW()=2, Table1[[#This Row],[Netto loon]], INDIRECT(ADDRESS(ROW()-1,COLUMN(F:F))))</f>
        <v>20195.95206</v>
      </c>
      <c r="J1448" s="6">
        <f ca="1">IF(ROW()=2, 0, Table1[[#This Row],[Belastbaar loon]]-INDIRECT(ADDRESS(ROW()-1,COLUMN(A:A))))</f>
        <v>10</v>
      </c>
      <c r="K1448" s="6">
        <f ca="1">Table1[[#This Row],[Netto loon]]-Table1[[#This Row],[Netto vorige schijf]]</f>
        <v>5.8633999999983644</v>
      </c>
      <c r="L1448" s="2">
        <f ca="1">(Table1[[#This Row],[Bruto tov vorige schijf]]-Table1[[#This Row],[Netto tov vorige schijf]])/MAX(Table1[[#This Row],[Bruto tov vorige schijf]],1)</f>
        <v>0.41366000000016356</v>
      </c>
    </row>
    <row r="1449" spans="1:12" x14ac:dyDescent="0.25">
      <c r="A1449" s="14">
        <v>22311</v>
      </c>
      <c r="B1449" s="6">
        <f>LoonHeffing2020(Table1[[#This Row],[Belastbaar loon]])</f>
        <v>8333.1584999999995</v>
      </c>
      <c r="C1449" s="6">
        <f>AlgemeneHeffingsKorting2020(Table1[[#This Row],[Belastbaar loon]])</f>
        <v>2620.248</v>
      </c>
      <c r="D1449" s="14">
        <f>ArbeidsKorting2020(Table1[[#This Row],[Belastbaar loon]])</f>
        <v>3609.5893599999999</v>
      </c>
      <c r="E1449" s="14">
        <f>MAX(Table1[[#This Row],[Loonheffing]]-Table1[[#This Row],[Algemene Heffingskorting]]-Table1[[#This Row],[Arbeidskorting]],0)</f>
        <v>2103.32114</v>
      </c>
      <c r="F1449" s="6">
        <f>Table1[[#This Row],[Belastbaar loon]]-Table1[[#This Row],[Belasting]]</f>
        <v>20207.67886</v>
      </c>
      <c r="G1449" s="2">
        <f>(Table1[[#This Row],[Belastbaar loon]]-Table1[[#This Row],[Netto loon]])/Table1[[#This Row],[Belastbaar loon]]</f>
        <v>9.4272831338801488E-2</v>
      </c>
      <c r="H1449" s="14">
        <f t="shared" ca="1" si="17"/>
        <v>2099.1845400000007</v>
      </c>
      <c r="I1449" s="14">
        <f ca="1">IF(ROW()=2, Table1[[#This Row],[Netto loon]], INDIRECT(ADDRESS(ROW()-1,COLUMN(F:F))))</f>
        <v>20201.815459999998</v>
      </c>
      <c r="J1449" s="6">
        <f ca="1">IF(ROW()=2, 0, Table1[[#This Row],[Belastbaar loon]]-INDIRECT(ADDRESS(ROW()-1,COLUMN(A:A))))</f>
        <v>10</v>
      </c>
      <c r="K1449" s="6">
        <f ca="1">Table1[[#This Row],[Netto loon]]-Table1[[#This Row],[Netto vorige schijf]]</f>
        <v>5.8634000000020023</v>
      </c>
      <c r="L1449" s="2">
        <f ca="1">(Table1[[#This Row],[Bruto tov vorige schijf]]-Table1[[#This Row],[Netto tov vorige schijf]])/MAX(Table1[[#This Row],[Bruto tov vorige schijf]],1)</f>
        <v>0.41365999999979974</v>
      </c>
    </row>
    <row r="1450" spans="1:12" x14ac:dyDescent="0.25">
      <c r="A1450" s="14">
        <v>22321</v>
      </c>
      <c r="B1450" s="6">
        <f>LoonHeffing2020(Table1[[#This Row],[Belastbaar loon]])</f>
        <v>8336.8935000000001</v>
      </c>
      <c r="C1450" s="6">
        <f>AlgemeneHeffingsKorting2020(Table1[[#This Row],[Belastbaar loon]])</f>
        <v>2619.6808000000001</v>
      </c>
      <c r="D1450" s="14">
        <f>ArbeidsKorting2020(Table1[[#This Row],[Belastbaar loon]])</f>
        <v>3609.7549600000002</v>
      </c>
      <c r="E1450" s="14">
        <f>MAX(Table1[[#This Row],[Loonheffing]]-Table1[[#This Row],[Algemene Heffingskorting]]-Table1[[#This Row],[Arbeidskorting]],0)</f>
        <v>2107.4577399999998</v>
      </c>
      <c r="F1450" s="6">
        <f>Table1[[#This Row],[Belastbaar loon]]-Table1[[#This Row],[Belasting]]</f>
        <v>20213.542260000002</v>
      </c>
      <c r="G1450" s="2">
        <f>(Table1[[#This Row],[Belastbaar loon]]-Table1[[#This Row],[Netto loon]])/Table1[[#This Row],[Belastbaar loon]]</f>
        <v>9.4415919537655033E-2</v>
      </c>
      <c r="H1450" s="14">
        <f t="shared" ca="1" si="17"/>
        <v>2103.32114</v>
      </c>
      <c r="I1450" s="14">
        <f ca="1">IF(ROW()=2, Table1[[#This Row],[Netto loon]], INDIRECT(ADDRESS(ROW()-1,COLUMN(F:F))))</f>
        <v>20207.67886</v>
      </c>
      <c r="J1450" s="6">
        <f ca="1">IF(ROW()=2, 0, Table1[[#This Row],[Belastbaar loon]]-INDIRECT(ADDRESS(ROW()-1,COLUMN(A:A))))</f>
        <v>10</v>
      </c>
      <c r="K1450" s="6">
        <f ca="1">Table1[[#This Row],[Netto loon]]-Table1[[#This Row],[Netto vorige schijf]]</f>
        <v>5.8634000000020023</v>
      </c>
      <c r="L1450" s="2">
        <f ca="1">(Table1[[#This Row],[Bruto tov vorige schijf]]-Table1[[#This Row],[Netto tov vorige schijf]])/MAX(Table1[[#This Row],[Bruto tov vorige schijf]],1)</f>
        <v>0.41365999999979974</v>
      </c>
    </row>
    <row r="1451" spans="1:12" x14ac:dyDescent="0.25">
      <c r="A1451" s="14">
        <v>22331</v>
      </c>
      <c r="B1451" s="6">
        <f>LoonHeffing2020(Table1[[#This Row],[Belastbaar loon]])</f>
        <v>8340.6285000000007</v>
      </c>
      <c r="C1451" s="6">
        <f>AlgemeneHeffingsKorting2020(Table1[[#This Row],[Belastbaar loon]])</f>
        <v>2619.1136000000001</v>
      </c>
      <c r="D1451" s="14">
        <f>ArbeidsKorting2020(Table1[[#This Row],[Belastbaar loon]])</f>
        <v>3609.92056</v>
      </c>
      <c r="E1451" s="14">
        <f>MAX(Table1[[#This Row],[Loonheffing]]-Table1[[#This Row],[Algemene Heffingskorting]]-Table1[[#This Row],[Arbeidskorting]],0)</f>
        <v>2111.5943400000001</v>
      </c>
      <c r="F1451" s="6">
        <f>Table1[[#This Row],[Belastbaar loon]]-Table1[[#This Row],[Belasting]]</f>
        <v>20219.40566</v>
      </c>
      <c r="G1451" s="2">
        <f>(Table1[[#This Row],[Belastbaar loon]]-Table1[[#This Row],[Netto loon]])/Table1[[#This Row],[Belastbaar loon]]</f>
        <v>9.455887958443418E-2</v>
      </c>
      <c r="H1451" s="14">
        <f t="shared" ca="1" si="17"/>
        <v>2107.4577399999998</v>
      </c>
      <c r="I1451" s="14">
        <f ca="1">IF(ROW()=2, Table1[[#This Row],[Netto loon]], INDIRECT(ADDRESS(ROW()-1,COLUMN(F:F))))</f>
        <v>20213.542260000002</v>
      </c>
      <c r="J1451" s="6">
        <f ca="1">IF(ROW()=2, 0, Table1[[#This Row],[Belastbaar loon]]-INDIRECT(ADDRESS(ROW()-1,COLUMN(A:A))))</f>
        <v>10</v>
      </c>
      <c r="K1451" s="6">
        <f ca="1">Table1[[#This Row],[Netto loon]]-Table1[[#This Row],[Netto vorige schijf]]</f>
        <v>5.8633999999983644</v>
      </c>
      <c r="L1451" s="2">
        <f ca="1">(Table1[[#This Row],[Bruto tov vorige schijf]]-Table1[[#This Row],[Netto tov vorige schijf]])/MAX(Table1[[#This Row],[Bruto tov vorige schijf]],1)</f>
        <v>0.41366000000016356</v>
      </c>
    </row>
    <row r="1452" spans="1:12" x14ac:dyDescent="0.25">
      <c r="A1452" s="14">
        <v>22341</v>
      </c>
      <c r="B1452" s="6">
        <f>LoonHeffing2020(Table1[[#This Row],[Belastbaar loon]])</f>
        <v>8344.3634999999995</v>
      </c>
      <c r="C1452" s="6">
        <f>AlgemeneHeffingsKorting2020(Table1[[#This Row],[Belastbaar loon]])</f>
        <v>2618.5464000000002</v>
      </c>
      <c r="D1452" s="14">
        <f>ArbeidsKorting2020(Table1[[#This Row],[Belastbaar loon]])</f>
        <v>3610.0861599999998</v>
      </c>
      <c r="E1452" s="14">
        <f>MAX(Table1[[#This Row],[Loonheffing]]-Table1[[#This Row],[Algemene Heffingskorting]]-Table1[[#This Row],[Arbeidskorting]],0)</f>
        <v>2115.7309399999995</v>
      </c>
      <c r="F1452" s="6">
        <f>Table1[[#This Row],[Belastbaar loon]]-Table1[[#This Row],[Belasting]]</f>
        <v>20225.269059999999</v>
      </c>
      <c r="G1452" s="2">
        <f>(Table1[[#This Row],[Belastbaar loon]]-Table1[[#This Row],[Netto loon]])/Table1[[#This Row],[Belastbaar loon]]</f>
        <v>9.4701711651224263E-2</v>
      </c>
      <c r="H1452" s="14">
        <f t="shared" ca="1" si="17"/>
        <v>2111.5943400000001</v>
      </c>
      <c r="I1452" s="14">
        <f ca="1">IF(ROW()=2, Table1[[#This Row],[Netto loon]], INDIRECT(ADDRESS(ROW()-1,COLUMN(F:F))))</f>
        <v>20219.40566</v>
      </c>
      <c r="J1452" s="6">
        <f ca="1">IF(ROW()=2, 0, Table1[[#This Row],[Belastbaar loon]]-INDIRECT(ADDRESS(ROW()-1,COLUMN(A:A))))</f>
        <v>10</v>
      </c>
      <c r="K1452" s="6">
        <f ca="1">Table1[[#This Row],[Netto loon]]-Table1[[#This Row],[Netto vorige schijf]]</f>
        <v>5.8633999999983644</v>
      </c>
      <c r="L1452" s="2">
        <f ca="1">(Table1[[#This Row],[Bruto tov vorige schijf]]-Table1[[#This Row],[Netto tov vorige schijf]])/MAX(Table1[[#This Row],[Bruto tov vorige schijf]],1)</f>
        <v>0.41366000000016356</v>
      </c>
    </row>
    <row r="1453" spans="1:12" x14ac:dyDescent="0.25">
      <c r="A1453" s="14">
        <v>22351</v>
      </c>
      <c r="B1453" s="6">
        <f>LoonHeffing2020(Table1[[#This Row],[Belastbaar loon]])</f>
        <v>8348.0985000000001</v>
      </c>
      <c r="C1453" s="6">
        <f>AlgemeneHeffingsKorting2020(Table1[[#This Row],[Belastbaar loon]])</f>
        <v>2617.9792000000002</v>
      </c>
      <c r="D1453" s="14">
        <f>ArbeidsKorting2020(Table1[[#This Row],[Belastbaar loon]])</f>
        <v>3610.2517600000001</v>
      </c>
      <c r="E1453" s="14">
        <f>MAX(Table1[[#This Row],[Loonheffing]]-Table1[[#This Row],[Algemene Heffingskorting]]-Table1[[#This Row],[Arbeidskorting]],0)</f>
        <v>2119.8675400000002</v>
      </c>
      <c r="F1453" s="6">
        <f>Table1[[#This Row],[Belastbaar loon]]-Table1[[#This Row],[Belasting]]</f>
        <v>20231.132460000001</v>
      </c>
      <c r="G1453" s="2">
        <f>(Table1[[#This Row],[Belastbaar loon]]-Table1[[#This Row],[Netto loon]])/Table1[[#This Row],[Belastbaar loon]]</f>
        <v>9.4844415909802665E-2</v>
      </c>
      <c r="H1453" s="14">
        <f t="shared" ca="1" si="17"/>
        <v>2115.7309399999995</v>
      </c>
      <c r="I1453" s="14">
        <f ca="1">IF(ROW()=2, Table1[[#This Row],[Netto loon]], INDIRECT(ADDRESS(ROW()-1,COLUMN(F:F))))</f>
        <v>20225.269059999999</v>
      </c>
      <c r="J1453" s="6">
        <f ca="1">IF(ROW()=2, 0, Table1[[#This Row],[Belastbaar loon]]-INDIRECT(ADDRESS(ROW()-1,COLUMN(A:A))))</f>
        <v>10</v>
      </c>
      <c r="K1453" s="6">
        <f ca="1">Table1[[#This Row],[Netto loon]]-Table1[[#This Row],[Netto vorige schijf]]</f>
        <v>5.8634000000020023</v>
      </c>
      <c r="L1453" s="2">
        <f ca="1">(Table1[[#This Row],[Bruto tov vorige schijf]]-Table1[[#This Row],[Netto tov vorige schijf]])/MAX(Table1[[#This Row],[Bruto tov vorige schijf]],1)</f>
        <v>0.41365999999979974</v>
      </c>
    </row>
    <row r="1454" spans="1:12" x14ac:dyDescent="0.25">
      <c r="A1454" s="14">
        <v>22361</v>
      </c>
      <c r="B1454" s="6">
        <f>LoonHeffing2020(Table1[[#This Row],[Belastbaar loon]])</f>
        <v>8351.8335000000006</v>
      </c>
      <c r="C1454" s="6">
        <f>AlgemeneHeffingsKorting2020(Table1[[#This Row],[Belastbaar loon]])</f>
        <v>2617.4119999999998</v>
      </c>
      <c r="D1454" s="14">
        <f>ArbeidsKorting2020(Table1[[#This Row],[Belastbaar loon]])</f>
        <v>3610.4173599999999</v>
      </c>
      <c r="E1454" s="14">
        <f>MAX(Table1[[#This Row],[Loonheffing]]-Table1[[#This Row],[Algemene Heffingskorting]]-Table1[[#This Row],[Arbeidskorting]],0)</f>
        <v>2124.0041400000005</v>
      </c>
      <c r="F1454" s="6">
        <f>Table1[[#This Row],[Belastbaar loon]]-Table1[[#This Row],[Belasting]]</f>
        <v>20236.995859999999</v>
      </c>
      <c r="G1454" s="2">
        <f>(Table1[[#This Row],[Belastbaar loon]]-Table1[[#This Row],[Netto loon]])/Table1[[#This Row],[Belastbaar loon]]</f>
        <v>9.4986992531639947E-2</v>
      </c>
      <c r="H1454" s="14">
        <f t="shared" ca="1" si="17"/>
        <v>2119.8675400000002</v>
      </c>
      <c r="I1454" s="14">
        <f ca="1">IF(ROW()=2, Table1[[#This Row],[Netto loon]], INDIRECT(ADDRESS(ROW()-1,COLUMN(F:F))))</f>
        <v>20231.132460000001</v>
      </c>
      <c r="J1454" s="6">
        <f ca="1">IF(ROW()=2, 0, Table1[[#This Row],[Belastbaar loon]]-INDIRECT(ADDRESS(ROW()-1,COLUMN(A:A))))</f>
        <v>10</v>
      </c>
      <c r="K1454" s="6">
        <f ca="1">Table1[[#This Row],[Netto loon]]-Table1[[#This Row],[Netto vorige schijf]]</f>
        <v>5.8633999999983644</v>
      </c>
      <c r="L1454" s="2">
        <f ca="1">(Table1[[#This Row],[Bruto tov vorige schijf]]-Table1[[#This Row],[Netto tov vorige schijf]])/MAX(Table1[[#This Row],[Bruto tov vorige schijf]],1)</f>
        <v>0.41366000000016356</v>
      </c>
    </row>
    <row r="1455" spans="1:12" x14ac:dyDescent="0.25">
      <c r="A1455" s="14">
        <v>22371</v>
      </c>
      <c r="B1455" s="6">
        <f>LoonHeffing2020(Table1[[#This Row],[Belastbaar loon]])</f>
        <v>8355.5684999999994</v>
      </c>
      <c r="C1455" s="6">
        <f>AlgemeneHeffingsKorting2020(Table1[[#This Row],[Belastbaar loon]])</f>
        <v>2616.8447999999999</v>
      </c>
      <c r="D1455" s="14">
        <f>ArbeidsKorting2020(Table1[[#This Row],[Belastbaar loon]])</f>
        <v>3610.5829600000002</v>
      </c>
      <c r="E1455" s="14">
        <f>MAX(Table1[[#This Row],[Loonheffing]]-Table1[[#This Row],[Algemene Heffingskorting]]-Table1[[#This Row],[Arbeidskorting]],0)</f>
        <v>2128.1407399999994</v>
      </c>
      <c r="F1455" s="6">
        <f>Table1[[#This Row],[Belastbaar loon]]-Table1[[#This Row],[Belasting]]</f>
        <v>20242.859260000001</v>
      </c>
      <c r="G1455" s="2">
        <f>(Table1[[#This Row],[Belastbaar loon]]-Table1[[#This Row],[Netto loon]])/Table1[[#This Row],[Belastbaar loon]]</f>
        <v>9.5129441687899469E-2</v>
      </c>
      <c r="H1455" s="14">
        <f t="shared" ca="1" si="17"/>
        <v>2124.0041400000005</v>
      </c>
      <c r="I1455" s="14">
        <f ca="1">IF(ROW()=2, Table1[[#This Row],[Netto loon]], INDIRECT(ADDRESS(ROW()-1,COLUMN(F:F))))</f>
        <v>20236.995859999999</v>
      </c>
      <c r="J1455" s="6">
        <f ca="1">IF(ROW()=2, 0, Table1[[#This Row],[Belastbaar loon]]-INDIRECT(ADDRESS(ROW()-1,COLUMN(A:A))))</f>
        <v>10</v>
      </c>
      <c r="K1455" s="6">
        <f ca="1">Table1[[#This Row],[Netto loon]]-Table1[[#This Row],[Netto vorige schijf]]</f>
        <v>5.8634000000020023</v>
      </c>
      <c r="L1455" s="2">
        <f ca="1">(Table1[[#This Row],[Bruto tov vorige schijf]]-Table1[[#This Row],[Netto tov vorige schijf]])/MAX(Table1[[#This Row],[Bruto tov vorige schijf]],1)</f>
        <v>0.41365999999979974</v>
      </c>
    </row>
    <row r="1456" spans="1:12" x14ac:dyDescent="0.25">
      <c r="A1456" s="14">
        <v>22381</v>
      </c>
      <c r="B1456" s="6">
        <f>LoonHeffing2020(Table1[[#This Row],[Belastbaar loon]])</f>
        <v>8359.3035</v>
      </c>
      <c r="C1456" s="6">
        <f>AlgemeneHeffingsKorting2020(Table1[[#This Row],[Belastbaar loon]])</f>
        <v>2616.2775999999999</v>
      </c>
      <c r="D1456" s="14">
        <f>ArbeidsKorting2020(Table1[[#This Row],[Belastbaar loon]])</f>
        <v>3610.74856</v>
      </c>
      <c r="E1456" s="14">
        <f>MAX(Table1[[#This Row],[Loonheffing]]-Table1[[#This Row],[Algemene Heffingskorting]]-Table1[[#This Row],[Arbeidskorting]],0)</f>
        <v>2132.2773400000005</v>
      </c>
      <c r="F1456" s="6">
        <f>Table1[[#This Row],[Belastbaar loon]]-Table1[[#This Row],[Belasting]]</f>
        <v>20248.722659999999</v>
      </c>
      <c r="G1456" s="2">
        <f>(Table1[[#This Row],[Belastbaar loon]]-Table1[[#This Row],[Netto loon]])/Table1[[#This Row],[Belastbaar loon]]</f>
        <v>9.5271763549439281E-2</v>
      </c>
      <c r="H1456" s="14">
        <f t="shared" ca="1" si="17"/>
        <v>2128.1407399999994</v>
      </c>
      <c r="I1456" s="14">
        <f ca="1">IF(ROW()=2, Table1[[#This Row],[Netto loon]], INDIRECT(ADDRESS(ROW()-1,COLUMN(F:F))))</f>
        <v>20242.859260000001</v>
      </c>
      <c r="J1456" s="6">
        <f ca="1">IF(ROW()=2, 0, Table1[[#This Row],[Belastbaar loon]]-INDIRECT(ADDRESS(ROW()-1,COLUMN(A:A))))</f>
        <v>10</v>
      </c>
      <c r="K1456" s="6">
        <f ca="1">Table1[[#This Row],[Netto loon]]-Table1[[#This Row],[Netto vorige schijf]]</f>
        <v>5.8633999999983644</v>
      </c>
      <c r="L1456" s="2">
        <f ca="1">(Table1[[#This Row],[Bruto tov vorige schijf]]-Table1[[#This Row],[Netto tov vorige schijf]])/MAX(Table1[[#This Row],[Bruto tov vorige schijf]],1)</f>
        <v>0.41366000000016356</v>
      </c>
    </row>
    <row r="1457" spans="1:12" x14ac:dyDescent="0.25">
      <c r="A1457" s="14">
        <v>22391</v>
      </c>
      <c r="B1457" s="6">
        <f>LoonHeffing2020(Table1[[#This Row],[Belastbaar loon]])</f>
        <v>8363.0385000000006</v>
      </c>
      <c r="C1457" s="6">
        <f>AlgemeneHeffingsKorting2020(Table1[[#This Row],[Belastbaar loon]])</f>
        <v>2615.7103999999999</v>
      </c>
      <c r="D1457" s="14">
        <f>ArbeidsKorting2020(Table1[[#This Row],[Belastbaar loon]])</f>
        <v>3610.9141599999998</v>
      </c>
      <c r="E1457" s="14">
        <f>MAX(Table1[[#This Row],[Loonheffing]]-Table1[[#This Row],[Algemene Heffingskorting]]-Table1[[#This Row],[Arbeidskorting]],0)</f>
        <v>2136.4139400000008</v>
      </c>
      <c r="F1457" s="6">
        <f>Table1[[#This Row],[Belastbaar loon]]-Table1[[#This Row],[Belasting]]</f>
        <v>20254.586059999998</v>
      </c>
      <c r="G1457" s="2">
        <f>(Table1[[#This Row],[Belastbaar loon]]-Table1[[#This Row],[Netto loon]])/Table1[[#This Row],[Belastbaar loon]]</f>
        <v>9.5413958286811762E-2</v>
      </c>
      <c r="H1457" s="14">
        <f t="shared" ca="1" si="17"/>
        <v>2132.2773400000005</v>
      </c>
      <c r="I1457" s="14">
        <f ca="1">IF(ROW()=2, Table1[[#This Row],[Netto loon]], INDIRECT(ADDRESS(ROW()-1,COLUMN(F:F))))</f>
        <v>20248.722659999999</v>
      </c>
      <c r="J1457" s="6">
        <f ca="1">IF(ROW()=2, 0, Table1[[#This Row],[Belastbaar loon]]-INDIRECT(ADDRESS(ROW()-1,COLUMN(A:A))))</f>
        <v>10</v>
      </c>
      <c r="K1457" s="6">
        <f ca="1">Table1[[#This Row],[Netto loon]]-Table1[[#This Row],[Netto vorige schijf]]</f>
        <v>5.8633999999983644</v>
      </c>
      <c r="L1457" s="2">
        <f ca="1">(Table1[[#This Row],[Bruto tov vorige schijf]]-Table1[[#This Row],[Netto tov vorige schijf]])/MAX(Table1[[#This Row],[Bruto tov vorige schijf]],1)</f>
        <v>0.41366000000016356</v>
      </c>
    </row>
    <row r="1458" spans="1:12" x14ac:dyDescent="0.25">
      <c r="A1458" s="14">
        <v>22401</v>
      </c>
      <c r="B1458" s="6">
        <f>LoonHeffing2020(Table1[[#This Row],[Belastbaar loon]])</f>
        <v>8366.7734999999993</v>
      </c>
      <c r="C1458" s="6">
        <f>AlgemeneHeffingsKorting2020(Table1[[#This Row],[Belastbaar loon]])</f>
        <v>2615.1432</v>
      </c>
      <c r="D1458" s="14">
        <f>ArbeidsKorting2020(Table1[[#This Row],[Belastbaar loon]])</f>
        <v>3611.0797600000001</v>
      </c>
      <c r="E1458" s="14">
        <f>MAX(Table1[[#This Row],[Loonheffing]]-Table1[[#This Row],[Algemene Heffingskorting]]-Table1[[#This Row],[Arbeidskorting]],0)</f>
        <v>2140.5505399999988</v>
      </c>
      <c r="F1458" s="6">
        <f>Table1[[#This Row],[Belastbaar loon]]-Table1[[#This Row],[Belasting]]</f>
        <v>20260.44946</v>
      </c>
      <c r="G1458" s="2">
        <f>(Table1[[#This Row],[Belastbaar loon]]-Table1[[#This Row],[Netto loon]])/Table1[[#This Row],[Belastbaar loon]]</f>
        <v>9.5556026070264727E-2</v>
      </c>
      <c r="H1458" s="14">
        <f t="shared" ca="1" si="17"/>
        <v>2136.4139400000008</v>
      </c>
      <c r="I1458" s="14">
        <f ca="1">IF(ROW()=2, Table1[[#This Row],[Netto loon]], INDIRECT(ADDRESS(ROW()-1,COLUMN(F:F))))</f>
        <v>20254.586059999998</v>
      </c>
      <c r="J1458" s="6">
        <f ca="1">IF(ROW()=2, 0, Table1[[#This Row],[Belastbaar loon]]-INDIRECT(ADDRESS(ROW()-1,COLUMN(A:A))))</f>
        <v>10</v>
      </c>
      <c r="K1458" s="6">
        <f ca="1">Table1[[#This Row],[Netto loon]]-Table1[[#This Row],[Netto vorige schijf]]</f>
        <v>5.8634000000020023</v>
      </c>
      <c r="L1458" s="2">
        <f ca="1">(Table1[[#This Row],[Bruto tov vorige schijf]]-Table1[[#This Row],[Netto tov vorige schijf]])/MAX(Table1[[#This Row],[Bruto tov vorige schijf]],1)</f>
        <v>0.41365999999979974</v>
      </c>
    </row>
    <row r="1459" spans="1:12" x14ac:dyDescent="0.25">
      <c r="A1459" s="14">
        <v>22411</v>
      </c>
      <c r="B1459" s="6">
        <f>LoonHeffing2020(Table1[[#This Row],[Belastbaar loon]])</f>
        <v>8370.5084999999999</v>
      </c>
      <c r="C1459" s="6">
        <f>AlgemeneHeffingsKorting2020(Table1[[#This Row],[Belastbaar loon]])</f>
        <v>2614.576</v>
      </c>
      <c r="D1459" s="14">
        <f>ArbeidsKorting2020(Table1[[#This Row],[Belastbaar loon]])</f>
        <v>3611.2453599999999</v>
      </c>
      <c r="E1459" s="14">
        <f>MAX(Table1[[#This Row],[Loonheffing]]-Table1[[#This Row],[Algemene Heffingskorting]]-Table1[[#This Row],[Arbeidskorting]],0)</f>
        <v>2144.68714</v>
      </c>
      <c r="F1459" s="6">
        <f>Table1[[#This Row],[Belastbaar loon]]-Table1[[#This Row],[Belasting]]</f>
        <v>20266.312859999998</v>
      </c>
      <c r="G1459" s="2">
        <f>(Table1[[#This Row],[Belastbaar loon]]-Table1[[#This Row],[Netto loon]])/Table1[[#This Row],[Belastbaar loon]]</f>
        <v>9.5697967069742623E-2</v>
      </c>
      <c r="H1459" s="14">
        <f t="shared" ca="1" si="17"/>
        <v>2140.5505399999988</v>
      </c>
      <c r="I1459" s="14">
        <f ca="1">IF(ROW()=2, Table1[[#This Row],[Netto loon]], INDIRECT(ADDRESS(ROW()-1,COLUMN(F:F))))</f>
        <v>20260.44946</v>
      </c>
      <c r="J1459" s="6">
        <f ca="1">IF(ROW()=2, 0, Table1[[#This Row],[Belastbaar loon]]-INDIRECT(ADDRESS(ROW()-1,COLUMN(A:A))))</f>
        <v>10</v>
      </c>
      <c r="K1459" s="6">
        <f ca="1">Table1[[#This Row],[Netto loon]]-Table1[[#This Row],[Netto vorige schijf]]</f>
        <v>5.8633999999983644</v>
      </c>
      <c r="L1459" s="2">
        <f ca="1">(Table1[[#This Row],[Bruto tov vorige schijf]]-Table1[[#This Row],[Netto tov vorige schijf]])/MAX(Table1[[#This Row],[Bruto tov vorige schijf]],1)</f>
        <v>0.41366000000016356</v>
      </c>
    </row>
    <row r="1460" spans="1:12" x14ac:dyDescent="0.25">
      <c r="A1460" s="14">
        <v>22421</v>
      </c>
      <c r="B1460" s="6">
        <f>LoonHeffing2020(Table1[[#This Row],[Belastbaar loon]])</f>
        <v>8374.2435000000005</v>
      </c>
      <c r="C1460" s="6">
        <f>AlgemeneHeffingsKorting2020(Table1[[#This Row],[Belastbaar loon]])</f>
        <v>2614.0088000000001</v>
      </c>
      <c r="D1460" s="14">
        <f>ArbeidsKorting2020(Table1[[#This Row],[Belastbaar loon]])</f>
        <v>3611.4109600000002</v>
      </c>
      <c r="E1460" s="14">
        <f>MAX(Table1[[#This Row],[Loonheffing]]-Table1[[#This Row],[Algemene Heffingskorting]]-Table1[[#This Row],[Arbeidskorting]],0)</f>
        <v>2148.8237400000007</v>
      </c>
      <c r="F1460" s="6">
        <f>Table1[[#This Row],[Belastbaar loon]]-Table1[[#This Row],[Belasting]]</f>
        <v>20272.17626</v>
      </c>
      <c r="G1460" s="2">
        <f>(Table1[[#This Row],[Belastbaar loon]]-Table1[[#This Row],[Netto loon]])/Table1[[#This Row],[Belastbaar loon]]</f>
        <v>9.5839781454886031E-2</v>
      </c>
      <c r="H1460" s="14">
        <f t="shared" ca="1" si="17"/>
        <v>2144.68714</v>
      </c>
      <c r="I1460" s="14">
        <f ca="1">IF(ROW()=2, Table1[[#This Row],[Netto loon]], INDIRECT(ADDRESS(ROW()-1,COLUMN(F:F))))</f>
        <v>20266.312859999998</v>
      </c>
      <c r="J1460" s="6">
        <f ca="1">IF(ROW()=2, 0, Table1[[#This Row],[Belastbaar loon]]-INDIRECT(ADDRESS(ROW()-1,COLUMN(A:A))))</f>
        <v>10</v>
      </c>
      <c r="K1460" s="6">
        <f ca="1">Table1[[#This Row],[Netto loon]]-Table1[[#This Row],[Netto vorige schijf]]</f>
        <v>5.8634000000020023</v>
      </c>
      <c r="L1460" s="2">
        <f ca="1">(Table1[[#This Row],[Bruto tov vorige schijf]]-Table1[[#This Row],[Netto tov vorige schijf]])/MAX(Table1[[#This Row],[Bruto tov vorige schijf]],1)</f>
        <v>0.41365999999979974</v>
      </c>
    </row>
    <row r="1461" spans="1:12" x14ac:dyDescent="0.25">
      <c r="A1461" s="14">
        <v>22431</v>
      </c>
      <c r="B1461" s="6">
        <f>LoonHeffing2020(Table1[[#This Row],[Belastbaar loon]])</f>
        <v>8377.9784999999993</v>
      </c>
      <c r="C1461" s="6">
        <f>AlgemeneHeffingsKorting2020(Table1[[#This Row],[Belastbaar loon]])</f>
        <v>2613.4416000000001</v>
      </c>
      <c r="D1461" s="14">
        <f>ArbeidsKorting2020(Table1[[#This Row],[Belastbaar loon]])</f>
        <v>3611.57656</v>
      </c>
      <c r="E1461" s="14">
        <f>MAX(Table1[[#This Row],[Loonheffing]]-Table1[[#This Row],[Algemene Heffingskorting]]-Table1[[#This Row],[Arbeidskorting]],0)</f>
        <v>2152.9603399999992</v>
      </c>
      <c r="F1461" s="6">
        <f>Table1[[#This Row],[Belastbaar loon]]-Table1[[#This Row],[Belasting]]</f>
        <v>20278.039660000002</v>
      </c>
      <c r="G1461" s="2">
        <f>(Table1[[#This Row],[Belastbaar loon]]-Table1[[#This Row],[Netto loon]])/Table1[[#This Row],[Belastbaar loon]]</f>
        <v>9.5981469395033561E-2</v>
      </c>
      <c r="H1461" s="14">
        <f t="shared" ca="1" si="17"/>
        <v>2148.8237400000007</v>
      </c>
      <c r="I1461" s="14">
        <f ca="1">IF(ROW()=2, Table1[[#This Row],[Netto loon]], INDIRECT(ADDRESS(ROW()-1,COLUMN(F:F))))</f>
        <v>20272.17626</v>
      </c>
      <c r="J1461" s="6">
        <f ca="1">IF(ROW()=2, 0, Table1[[#This Row],[Belastbaar loon]]-INDIRECT(ADDRESS(ROW()-1,COLUMN(A:A))))</f>
        <v>10</v>
      </c>
      <c r="K1461" s="6">
        <f ca="1">Table1[[#This Row],[Netto loon]]-Table1[[#This Row],[Netto vorige schijf]]</f>
        <v>5.8634000000020023</v>
      </c>
      <c r="L1461" s="2">
        <f ca="1">(Table1[[#This Row],[Bruto tov vorige schijf]]-Table1[[#This Row],[Netto tov vorige schijf]])/MAX(Table1[[#This Row],[Bruto tov vorige schijf]],1)</f>
        <v>0.41365999999979974</v>
      </c>
    </row>
    <row r="1462" spans="1:12" x14ac:dyDescent="0.25">
      <c r="A1462" s="14">
        <v>22441</v>
      </c>
      <c r="B1462" s="6">
        <f>LoonHeffing2020(Table1[[#This Row],[Belastbaar loon]])</f>
        <v>8381.7134999999998</v>
      </c>
      <c r="C1462" s="6">
        <f>AlgemeneHeffingsKorting2020(Table1[[#This Row],[Belastbaar loon]])</f>
        <v>2612.8744000000002</v>
      </c>
      <c r="D1462" s="14">
        <f>ArbeidsKorting2020(Table1[[#This Row],[Belastbaar loon]])</f>
        <v>3611.7421599999998</v>
      </c>
      <c r="E1462" s="14">
        <f>MAX(Table1[[#This Row],[Loonheffing]]-Table1[[#This Row],[Algemene Heffingskorting]]-Table1[[#This Row],[Arbeidskorting]],0)</f>
        <v>2157.0969399999994</v>
      </c>
      <c r="F1462" s="6">
        <f>Table1[[#This Row],[Belastbaar loon]]-Table1[[#This Row],[Belasting]]</f>
        <v>20283.903060000001</v>
      </c>
      <c r="G1462" s="2">
        <f>(Table1[[#This Row],[Belastbaar loon]]-Table1[[#This Row],[Netto loon]])/Table1[[#This Row],[Belastbaar loon]]</f>
        <v>9.6123031059221931E-2</v>
      </c>
      <c r="H1462" s="14">
        <f t="shared" ca="1" si="17"/>
        <v>2152.9603399999992</v>
      </c>
      <c r="I1462" s="14">
        <f ca="1">IF(ROW()=2, Table1[[#This Row],[Netto loon]], INDIRECT(ADDRESS(ROW()-1,COLUMN(F:F))))</f>
        <v>20278.039660000002</v>
      </c>
      <c r="J1462" s="6">
        <f ca="1">IF(ROW()=2, 0, Table1[[#This Row],[Belastbaar loon]]-INDIRECT(ADDRESS(ROW()-1,COLUMN(A:A))))</f>
        <v>10</v>
      </c>
      <c r="K1462" s="6">
        <f ca="1">Table1[[#This Row],[Netto loon]]-Table1[[#This Row],[Netto vorige schijf]]</f>
        <v>5.8633999999983644</v>
      </c>
      <c r="L1462" s="2">
        <f ca="1">(Table1[[#This Row],[Bruto tov vorige schijf]]-Table1[[#This Row],[Netto tov vorige schijf]])/MAX(Table1[[#This Row],[Bruto tov vorige schijf]],1)</f>
        <v>0.41366000000016356</v>
      </c>
    </row>
    <row r="1463" spans="1:12" x14ac:dyDescent="0.25">
      <c r="A1463" s="14">
        <v>22451</v>
      </c>
      <c r="B1463" s="6">
        <f>LoonHeffing2020(Table1[[#This Row],[Belastbaar loon]])</f>
        <v>8385.4485000000004</v>
      </c>
      <c r="C1463" s="6">
        <f>AlgemeneHeffingsKorting2020(Table1[[#This Row],[Belastbaar loon]])</f>
        <v>2612.3072000000002</v>
      </c>
      <c r="D1463" s="14">
        <f>ArbeidsKorting2020(Table1[[#This Row],[Belastbaar loon]])</f>
        <v>3611.9077600000001</v>
      </c>
      <c r="E1463" s="14">
        <f>MAX(Table1[[#This Row],[Loonheffing]]-Table1[[#This Row],[Algemene Heffingskorting]]-Table1[[#This Row],[Arbeidskorting]],0)</f>
        <v>2161.2335400000002</v>
      </c>
      <c r="F1463" s="6">
        <f>Table1[[#This Row],[Belastbaar loon]]-Table1[[#This Row],[Belasting]]</f>
        <v>20289.766459999999</v>
      </c>
      <c r="G1463" s="2">
        <f>(Table1[[#This Row],[Belastbaar loon]]-Table1[[#This Row],[Netto loon]])/Table1[[#This Row],[Belastbaar loon]]</f>
        <v>9.6264466616186414E-2</v>
      </c>
      <c r="H1463" s="14">
        <f t="shared" ca="1" si="17"/>
        <v>2157.0969399999994</v>
      </c>
      <c r="I1463" s="14">
        <f ca="1">IF(ROW()=2, Table1[[#This Row],[Netto loon]], INDIRECT(ADDRESS(ROW()-1,COLUMN(F:F))))</f>
        <v>20283.903060000001</v>
      </c>
      <c r="J1463" s="6">
        <f ca="1">IF(ROW()=2, 0, Table1[[#This Row],[Belastbaar loon]]-INDIRECT(ADDRESS(ROW()-1,COLUMN(A:A))))</f>
        <v>10</v>
      </c>
      <c r="K1463" s="6">
        <f ca="1">Table1[[#This Row],[Netto loon]]-Table1[[#This Row],[Netto vorige schijf]]</f>
        <v>5.8633999999983644</v>
      </c>
      <c r="L1463" s="2">
        <f ca="1">(Table1[[#This Row],[Bruto tov vorige schijf]]-Table1[[#This Row],[Netto tov vorige schijf]])/MAX(Table1[[#This Row],[Bruto tov vorige schijf]],1)</f>
        <v>0.41366000000016356</v>
      </c>
    </row>
    <row r="1464" spans="1:12" x14ac:dyDescent="0.25">
      <c r="A1464" s="14">
        <v>22461</v>
      </c>
      <c r="B1464" s="6">
        <f>LoonHeffing2020(Table1[[#This Row],[Belastbaar loon]])</f>
        <v>8389.1834999999992</v>
      </c>
      <c r="C1464" s="6">
        <f>AlgemeneHeffingsKorting2020(Table1[[#This Row],[Belastbaar loon]])</f>
        <v>2611.7399999999998</v>
      </c>
      <c r="D1464" s="14">
        <f>ArbeidsKorting2020(Table1[[#This Row],[Belastbaar loon]])</f>
        <v>3612.0733599999999</v>
      </c>
      <c r="E1464" s="14">
        <f>MAX(Table1[[#This Row],[Loonheffing]]-Table1[[#This Row],[Algemene Heffingskorting]]-Table1[[#This Row],[Arbeidskorting]],0)</f>
        <v>2165.3701399999995</v>
      </c>
      <c r="F1464" s="6">
        <f>Table1[[#This Row],[Belastbaar loon]]-Table1[[#This Row],[Belasting]]</f>
        <v>20295.629860000001</v>
      </c>
      <c r="G1464" s="2">
        <f>(Table1[[#This Row],[Belastbaar loon]]-Table1[[#This Row],[Netto loon]])/Table1[[#This Row],[Belastbaar loon]]</f>
        <v>9.6405776234361737E-2</v>
      </c>
      <c r="H1464" s="14">
        <f t="shared" ca="1" si="17"/>
        <v>2161.2335400000002</v>
      </c>
      <c r="I1464" s="14">
        <f ca="1">IF(ROW()=2, Table1[[#This Row],[Netto loon]], INDIRECT(ADDRESS(ROW()-1,COLUMN(F:F))))</f>
        <v>20289.766459999999</v>
      </c>
      <c r="J1464" s="6">
        <f ca="1">IF(ROW()=2, 0, Table1[[#This Row],[Belastbaar loon]]-INDIRECT(ADDRESS(ROW()-1,COLUMN(A:A))))</f>
        <v>10</v>
      </c>
      <c r="K1464" s="6">
        <f ca="1">Table1[[#This Row],[Netto loon]]-Table1[[#This Row],[Netto vorige schijf]]</f>
        <v>5.8634000000020023</v>
      </c>
      <c r="L1464" s="2">
        <f ca="1">(Table1[[#This Row],[Bruto tov vorige schijf]]-Table1[[#This Row],[Netto tov vorige schijf]])/MAX(Table1[[#This Row],[Bruto tov vorige schijf]],1)</f>
        <v>0.41365999999979974</v>
      </c>
    </row>
    <row r="1465" spans="1:12" x14ac:dyDescent="0.25">
      <c r="A1465" s="14">
        <v>22471</v>
      </c>
      <c r="B1465" s="6">
        <f>LoonHeffing2020(Table1[[#This Row],[Belastbaar loon]])</f>
        <v>8392.9184999999998</v>
      </c>
      <c r="C1465" s="6">
        <f>AlgemeneHeffingsKorting2020(Table1[[#This Row],[Belastbaar loon]])</f>
        <v>2611.1727999999998</v>
      </c>
      <c r="D1465" s="14">
        <f>ArbeidsKorting2020(Table1[[#This Row],[Belastbaar loon]])</f>
        <v>3612.2389600000001</v>
      </c>
      <c r="E1465" s="14">
        <f>MAX(Table1[[#This Row],[Loonheffing]]-Table1[[#This Row],[Algemene Heffingskorting]]-Table1[[#This Row],[Arbeidskorting]],0)</f>
        <v>2169.5067399999994</v>
      </c>
      <c r="F1465" s="6">
        <f>Table1[[#This Row],[Belastbaar loon]]-Table1[[#This Row],[Belasting]]</f>
        <v>20301.493259999999</v>
      </c>
      <c r="G1465" s="2">
        <f>(Table1[[#This Row],[Belastbaar loon]]-Table1[[#This Row],[Netto loon]])/Table1[[#This Row],[Belastbaar loon]]</f>
        <v>9.6546960081883348E-2</v>
      </c>
      <c r="H1465" s="14">
        <f t="shared" ca="1" si="17"/>
        <v>2165.3701399999995</v>
      </c>
      <c r="I1465" s="14">
        <f ca="1">IF(ROW()=2, Table1[[#This Row],[Netto loon]], INDIRECT(ADDRESS(ROW()-1,COLUMN(F:F))))</f>
        <v>20295.629860000001</v>
      </c>
      <c r="J1465" s="6">
        <f ca="1">IF(ROW()=2, 0, Table1[[#This Row],[Belastbaar loon]]-INDIRECT(ADDRESS(ROW()-1,COLUMN(A:A))))</f>
        <v>10</v>
      </c>
      <c r="K1465" s="6">
        <f ca="1">Table1[[#This Row],[Netto loon]]-Table1[[#This Row],[Netto vorige schijf]]</f>
        <v>5.8633999999983644</v>
      </c>
      <c r="L1465" s="2">
        <f ca="1">(Table1[[#This Row],[Bruto tov vorige schijf]]-Table1[[#This Row],[Netto tov vorige schijf]])/MAX(Table1[[#This Row],[Bruto tov vorige schijf]],1)</f>
        <v>0.41366000000016356</v>
      </c>
    </row>
    <row r="1466" spans="1:12" x14ac:dyDescent="0.25">
      <c r="A1466" s="14">
        <v>22481</v>
      </c>
      <c r="B1466" s="6">
        <f>LoonHeffing2020(Table1[[#This Row],[Belastbaar loon]])</f>
        <v>8396.6535000000003</v>
      </c>
      <c r="C1466" s="6">
        <f>AlgemeneHeffingsKorting2020(Table1[[#This Row],[Belastbaar loon]])</f>
        <v>2610.6055999999999</v>
      </c>
      <c r="D1466" s="14">
        <f>ArbeidsKorting2020(Table1[[#This Row],[Belastbaar loon]])</f>
        <v>3612.4045599999999</v>
      </c>
      <c r="E1466" s="14">
        <f>MAX(Table1[[#This Row],[Loonheffing]]-Table1[[#This Row],[Algemene Heffingskorting]]-Table1[[#This Row],[Arbeidskorting]],0)</f>
        <v>2173.6433400000005</v>
      </c>
      <c r="F1466" s="6">
        <f>Table1[[#This Row],[Belastbaar loon]]-Table1[[#This Row],[Belasting]]</f>
        <v>20307.356659999998</v>
      </c>
      <c r="G1466" s="2">
        <f>(Table1[[#This Row],[Belastbaar loon]]-Table1[[#This Row],[Netto loon]])/Table1[[#This Row],[Belastbaar loon]]</f>
        <v>9.6688018326586994E-2</v>
      </c>
      <c r="H1466" s="14">
        <f t="shared" ca="1" si="17"/>
        <v>2169.5067399999994</v>
      </c>
      <c r="I1466" s="14">
        <f ca="1">IF(ROW()=2, Table1[[#This Row],[Netto loon]], INDIRECT(ADDRESS(ROW()-1,COLUMN(F:F))))</f>
        <v>20301.493259999999</v>
      </c>
      <c r="J1466" s="6">
        <f ca="1">IF(ROW()=2, 0, Table1[[#This Row],[Belastbaar loon]]-INDIRECT(ADDRESS(ROW()-1,COLUMN(A:A))))</f>
        <v>10</v>
      </c>
      <c r="K1466" s="6">
        <f ca="1">Table1[[#This Row],[Netto loon]]-Table1[[#This Row],[Netto vorige schijf]]</f>
        <v>5.8633999999983644</v>
      </c>
      <c r="L1466" s="2">
        <f ca="1">(Table1[[#This Row],[Bruto tov vorige schijf]]-Table1[[#This Row],[Netto tov vorige schijf]])/MAX(Table1[[#This Row],[Bruto tov vorige schijf]],1)</f>
        <v>0.41366000000016356</v>
      </c>
    </row>
    <row r="1467" spans="1:12" x14ac:dyDescent="0.25">
      <c r="A1467" s="14">
        <v>22491</v>
      </c>
      <c r="B1467" s="6">
        <f>LoonHeffing2020(Table1[[#This Row],[Belastbaar loon]])</f>
        <v>8400.3884999999991</v>
      </c>
      <c r="C1467" s="6">
        <f>AlgemeneHeffingsKorting2020(Table1[[#This Row],[Belastbaar loon]])</f>
        <v>2610.0383999999999</v>
      </c>
      <c r="D1467" s="14">
        <f>ArbeidsKorting2020(Table1[[#This Row],[Belastbaar loon]])</f>
        <v>3612.5701600000002</v>
      </c>
      <c r="E1467" s="14">
        <f>MAX(Table1[[#This Row],[Loonheffing]]-Table1[[#This Row],[Algemene Heffingskorting]]-Table1[[#This Row],[Arbeidskorting]],0)</f>
        <v>2177.7799399999994</v>
      </c>
      <c r="F1467" s="6">
        <f>Table1[[#This Row],[Belastbaar loon]]-Table1[[#This Row],[Belasting]]</f>
        <v>20313.22006</v>
      </c>
      <c r="G1467" s="2">
        <f>(Table1[[#This Row],[Belastbaar loon]]-Table1[[#This Row],[Netto loon]])/Table1[[#This Row],[Belastbaar loon]]</f>
        <v>9.6828951136009977E-2</v>
      </c>
      <c r="H1467" s="14">
        <f t="shared" ca="1" si="17"/>
        <v>2173.6433400000005</v>
      </c>
      <c r="I1467" s="14">
        <f ca="1">IF(ROW()=2, Table1[[#This Row],[Netto loon]], INDIRECT(ADDRESS(ROW()-1,COLUMN(F:F))))</f>
        <v>20307.356659999998</v>
      </c>
      <c r="J1467" s="6">
        <f ca="1">IF(ROW()=2, 0, Table1[[#This Row],[Belastbaar loon]]-INDIRECT(ADDRESS(ROW()-1,COLUMN(A:A))))</f>
        <v>10</v>
      </c>
      <c r="K1467" s="6">
        <f ca="1">Table1[[#This Row],[Netto loon]]-Table1[[#This Row],[Netto vorige schijf]]</f>
        <v>5.8634000000020023</v>
      </c>
      <c r="L1467" s="2">
        <f ca="1">(Table1[[#This Row],[Bruto tov vorige schijf]]-Table1[[#This Row],[Netto tov vorige schijf]])/MAX(Table1[[#This Row],[Bruto tov vorige schijf]],1)</f>
        <v>0.41365999999979974</v>
      </c>
    </row>
    <row r="1468" spans="1:12" x14ac:dyDescent="0.25">
      <c r="A1468" s="14">
        <v>22501</v>
      </c>
      <c r="B1468" s="6">
        <f>LoonHeffing2020(Table1[[#This Row],[Belastbaar loon]])</f>
        <v>8404.1234999999997</v>
      </c>
      <c r="C1468" s="6">
        <f>AlgemeneHeffingsKorting2020(Table1[[#This Row],[Belastbaar loon]])</f>
        <v>2609.4712</v>
      </c>
      <c r="D1468" s="14">
        <f>ArbeidsKorting2020(Table1[[#This Row],[Belastbaar loon]])</f>
        <v>3612.73576</v>
      </c>
      <c r="E1468" s="14">
        <f>MAX(Table1[[#This Row],[Loonheffing]]-Table1[[#This Row],[Algemene Heffingskorting]]-Table1[[#This Row],[Arbeidskorting]],0)</f>
        <v>2181.9165399999997</v>
      </c>
      <c r="F1468" s="6">
        <f>Table1[[#This Row],[Belastbaar loon]]-Table1[[#This Row],[Belasting]]</f>
        <v>20319.083460000002</v>
      </c>
      <c r="G1468" s="2">
        <f>(Table1[[#This Row],[Belastbaar loon]]-Table1[[#This Row],[Netto loon]])/Table1[[#This Row],[Belastbaar loon]]</f>
        <v>9.6969758677392048E-2</v>
      </c>
      <c r="H1468" s="14">
        <f t="shared" ca="1" si="17"/>
        <v>2177.7799399999994</v>
      </c>
      <c r="I1468" s="14">
        <f ca="1">IF(ROW()=2, Table1[[#This Row],[Netto loon]], INDIRECT(ADDRESS(ROW()-1,COLUMN(F:F))))</f>
        <v>20313.22006</v>
      </c>
      <c r="J1468" s="6">
        <f ca="1">IF(ROW()=2, 0, Table1[[#This Row],[Belastbaar loon]]-INDIRECT(ADDRESS(ROW()-1,COLUMN(A:A))))</f>
        <v>10</v>
      </c>
      <c r="K1468" s="6">
        <f ca="1">Table1[[#This Row],[Netto loon]]-Table1[[#This Row],[Netto vorige schijf]]</f>
        <v>5.8634000000020023</v>
      </c>
      <c r="L1468" s="2">
        <f ca="1">(Table1[[#This Row],[Bruto tov vorige schijf]]-Table1[[#This Row],[Netto tov vorige schijf]])/MAX(Table1[[#This Row],[Bruto tov vorige schijf]],1)</f>
        <v>0.41365999999979974</v>
      </c>
    </row>
    <row r="1469" spans="1:12" x14ac:dyDescent="0.25">
      <c r="A1469" s="14">
        <v>22511</v>
      </c>
      <c r="B1469" s="6">
        <f>LoonHeffing2020(Table1[[#This Row],[Belastbaar loon]])</f>
        <v>8407.8585000000003</v>
      </c>
      <c r="C1469" s="6">
        <f>AlgemeneHeffingsKorting2020(Table1[[#This Row],[Belastbaar loon]])</f>
        <v>2608.904</v>
      </c>
      <c r="D1469" s="14">
        <f>ArbeidsKorting2020(Table1[[#This Row],[Belastbaar loon]])</f>
        <v>3612.9013599999998</v>
      </c>
      <c r="E1469" s="14">
        <f>MAX(Table1[[#This Row],[Loonheffing]]-Table1[[#This Row],[Algemene Heffingskorting]]-Table1[[#This Row],[Arbeidskorting]],0)</f>
        <v>2186.05314</v>
      </c>
      <c r="F1469" s="6">
        <f>Table1[[#This Row],[Belastbaar loon]]-Table1[[#This Row],[Belasting]]</f>
        <v>20324.94686</v>
      </c>
      <c r="G1469" s="2">
        <f>(Table1[[#This Row],[Belastbaar loon]]-Table1[[#This Row],[Netto loon]])/Table1[[#This Row],[Belastbaar loon]]</f>
        <v>9.7110441117675805E-2</v>
      </c>
      <c r="H1469" s="14">
        <f t="shared" ca="1" si="17"/>
        <v>2181.9165399999997</v>
      </c>
      <c r="I1469" s="14">
        <f ca="1">IF(ROW()=2, Table1[[#This Row],[Netto loon]], INDIRECT(ADDRESS(ROW()-1,COLUMN(F:F))))</f>
        <v>20319.083460000002</v>
      </c>
      <c r="J1469" s="6">
        <f ca="1">IF(ROW()=2, 0, Table1[[#This Row],[Belastbaar loon]]-INDIRECT(ADDRESS(ROW()-1,COLUMN(A:A))))</f>
        <v>10</v>
      </c>
      <c r="K1469" s="6">
        <f ca="1">Table1[[#This Row],[Netto loon]]-Table1[[#This Row],[Netto vorige schijf]]</f>
        <v>5.8633999999983644</v>
      </c>
      <c r="L1469" s="2">
        <f ca="1">(Table1[[#This Row],[Bruto tov vorige schijf]]-Table1[[#This Row],[Netto tov vorige schijf]])/MAX(Table1[[#This Row],[Bruto tov vorige schijf]],1)</f>
        <v>0.41366000000016356</v>
      </c>
    </row>
    <row r="1470" spans="1:12" x14ac:dyDescent="0.25">
      <c r="A1470" s="14">
        <v>22521</v>
      </c>
      <c r="B1470" s="6">
        <f>LoonHeffing2020(Table1[[#This Row],[Belastbaar loon]])</f>
        <v>8411.5935000000009</v>
      </c>
      <c r="C1470" s="6">
        <f>AlgemeneHeffingsKorting2020(Table1[[#This Row],[Belastbaar loon]])</f>
        <v>2608.3368</v>
      </c>
      <c r="D1470" s="14">
        <f>ArbeidsKorting2020(Table1[[#This Row],[Belastbaar loon]])</f>
        <v>3613.0669600000001</v>
      </c>
      <c r="E1470" s="14">
        <f>MAX(Table1[[#This Row],[Loonheffing]]-Table1[[#This Row],[Algemene Heffingskorting]]-Table1[[#This Row],[Arbeidskorting]],0)</f>
        <v>2190.1897400000007</v>
      </c>
      <c r="F1470" s="6">
        <f>Table1[[#This Row],[Belastbaar loon]]-Table1[[#This Row],[Belasting]]</f>
        <v>20330.810259999998</v>
      </c>
      <c r="G1470" s="2">
        <f>(Table1[[#This Row],[Belastbaar loon]]-Table1[[#This Row],[Netto loon]])/Table1[[#This Row],[Belastbaar loon]]</f>
        <v>9.7250998623507015E-2</v>
      </c>
      <c r="H1470" s="14">
        <f t="shared" ca="1" si="17"/>
        <v>2186.05314</v>
      </c>
      <c r="I1470" s="14">
        <f ca="1">IF(ROW()=2, Table1[[#This Row],[Netto loon]], INDIRECT(ADDRESS(ROW()-1,COLUMN(F:F))))</f>
        <v>20324.94686</v>
      </c>
      <c r="J1470" s="6">
        <f ca="1">IF(ROW()=2, 0, Table1[[#This Row],[Belastbaar loon]]-INDIRECT(ADDRESS(ROW()-1,COLUMN(A:A))))</f>
        <v>10</v>
      </c>
      <c r="K1470" s="6">
        <f ca="1">Table1[[#This Row],[Netto loon]]-Table1[[#This Row],[Netto vorige schijf]]</f>
        <v>5.8633999999983644</v>
      </c>
      <c r="L1470" s="2">
        <f ca="1">(Table1[[#This Row],[Bruto tov vorige schijf]]-Table1[[#This Row],[Netto tov vorige schijf]])/MAX(Table1[[#This Row],[Bruto tov vorige schijf]],1)</f>
        <v>0.41366000000016356</v>
      </c>
    </row>
    <row r="1471" spans="1:12" x14ac:dyDescent="0.25">
      <c r="A1471" s="14">
        <v>22531</v>
      </c>
      <c r="B1471" s="6">
        <f>LoonHeffing2020(Table1[[#This Row],[Belastbaar loon]])</f>
        <v>8415.3284999999996</v>
      </c>
      <c r="C1471" s="6">
        <f>AlgemeneHeffingsKorting2020(Table1[[#This Row],[Belastbaar loon]])</f>
        <v>2607.7696000000001</v>
      </c>
      <c r="D1471" s="14">
        <f>ArbeidsKorting2020(Table1[[#This Row],[Belastbaar loon]])</f>
        <v>3613.2325599999999</v>
      </c>
      <c r="E1471" s="14">
        <f>MAX(Table1[[#This Row],[Loonheffing]]-Table1[[#This Row],[Algemene Heffingskorting]]-Table1[[#This Row],[Arbeidskorting]],0)</f>
        <v>2194.3263400000001</v>
      </c>
      <c r="F1471" s="6">
        <f>Table1[[#This Row],[Belastbaar loon]]-Table1[[#This Row],[Belasting]]</f>
        <v>20336.67366</v>
      </c>
      <c r="G1471" s="2">
        <f>(Table1[[#This Row],[Belastbaar loon]]-Table1[[#This Row],[Netto loon]])/Table1[[#This Row],[Belastbaar loon]]</f>
        <v>9.7391431361235611E-2</v>
      </c>
      <c r="H1471" s="14">
        <f t="shared" ca="1" si="17"/>
        <v>2190.1897400000007</v>
      </c>
      <c r="I1471" s="14">
        <f ca="1">IF(ROW()=2, Table1[[#This Row],[Netto loon]], INDIRECT(ADDRESS(ROW()-1,COLUMN(F:F))))</f>
        <v>20330.810259999998</v>
      </c>
      <c r="J1471" s="6">
        <f ca="1">IF(ROW()=2, 0, Table1[[#This Row],[Belastbaar loon]]-INDIRECT(ADDRESS(ROW()-1,COLUMN(A:A))))</f>
        <v>10</v>
      </c>
      <c r="K1471" s="6">
        <f ca="1">Table1[[#This Row],[Netto loon]]-Table1[[#This Row],[Netto vorige schijf]]</f>
        <v>5.8634000000020023</v>
      </c>
      <c r="L1471" s="2">
        <f ca="1">(Table1[[#This Row],[Bruto tov vorige schijf]]-Table1[[#This Row],[Netto tov vorige schijf]])/MAX(Table1[[#This Row],[Bruto tov vorige schijf]],1)</f>
        <v>0.41365999999979974</v>
      </c>
    </row>
    <row r="1472" spans="1:12" x14ac:dyDescent="0.25">
      <c r="A1472" s="14">
        <v>22541</v>
      </c>
      <c r="B1472" s="6">
        <f>LoonHeffing2020(Table1[[#This Row],[Belastbaar loon]])</f>
        <v>8419.0635000000002</v>
      </c>
      <c r="C1472" s="6">
        <f>AlgemeneHeffingsKorting2020(Table1[[#This Row],[Belastbaar loon]])</f>
        <v>2607.2024000000001</v>
      </c>
      <c r="D1472" s="14">
        <f>ArbeidsKorting2020(Table1[[#This Row],[Belastbaar loon]])</f>
        <v>3613.3981600000002</v>
      </c>
      <c r="E1472" s="14">
        <f>MAX(Table1[[#This Row],[Loonheffing]]-Table1[[#This Row],[Algemene Heffingskorting]]-Table1[[#This Row],[Arbeidskorting]],0)</f>
        <v>2198.4629399999999</v>
      </c>
      <c r="F1472" s="6">
        <f>Table1[[#This Row],[Belastbaar loon]]-Table1[[#This Row],[Belasting]]</f>
        <v>20342.537059999999</v>
      </c>
      <c r="G1472" s="2">
        <f>(Table1[[#This Row],[Belastbaar loon]]-Table1[[#This Row],[Netto loon]])/Table1[[#This Row],[Belastbaar loon]]</f>
        <v>9.7531739496916792E-2</v>
      </c>
      <c r="H1472" s="14">
        <f t="shared" ca="1" si="17"/>
        <v>2194.3263400000001</v>
      </c>
      <c r="I1472" s="14">
        <f ca="1">IF(ROW()=2, Table1[[#This Row],[Netto loon]], INDIRECT(ADDRESS(ROW()-1,COLUMN(F:F))))</f>
        <v>20336.67366</v>
      </c>
      <c r="J1472" s="6">
        <f ca="1">IF(ROW()=2, 0, Table1[[#This Row],[Belastbaar loon]]-INDIRECT(ADDRESS(ROW()-1,COLUMN(A:A))))</f>
        <v>10</v>
      </c>
      <c r="K1472" s="6">
        <f ca="1">Table1[[#This Row],[Netto loon]]-Table1[[#This Row],[Netto vorige schijf]]</f>
        <v>5.8633999999983644</v>
      </c>
      <c r="L1472" s="2">
        <f ca="1">(Table1[[#This Row],[Bruto tov vorige schijf]]-Table1[[#This Row],[Netto tov vorige schijf]])/MAX(Table1[[#This Row],[Bruto tov vorige schijf]],1)</f>
        <v>0.41366000000016356</v>
      </c>
    </row>
    <row r="1473" spans="1:12" x14ac:dyDescent="0.25">
      <c r="A1473" s="14">
        <v>22551</v>
      </c>
      <c r="B1473" s="6">
        <f>LoonHeffing2020(Table1[[#This Row],[Belastbaar loon]])</f>
        <v>8422.7985000000008</v>
      </c>
      <c r="C1473" s="6">
        <f>AlgemeneHeffingsKorting2020(Table1[[#This Row],[Belastbaar loon]])</f>
        <v>2606.6352000000002</v>
      </c>
      <c r="D1473" s="14">
        <f>ArbeidsKorting2020(Table1[[#This Row],[Belastbaar loon]])</f>
        <v>3613.56376</v>
      </c>
      <c r="E1473" s="14">
        <f>MAX(Table1[[#This Row],[Loonheffing]]-Table1[[#This Row],[Algemene Heffingskorting]]-Table1[[#This Row],[Arbeidskorting]],0)</f>
        <v>2202.5995400000002</v>
      </c>
      <c r="F1473" s="6">
        <f>Table1[[#This Row],[Belastbaar loon]]-Table1[[#This Row],[Belasting]]</f>
        <v>20348.400460000001</v>
      </c>
      <c r="G1473" s="2">
        <f>(Table1[[#This Row],[Belastbaar loon]]-Table1[[#This Row],[Netto loon]])/Table1[[#This Row],[Belastbaar loon]]</f>
        <v>9.7671923196310545E-2</v>
      </c>
      <c r="H1473" s="14">
        <f t="shared" ca="1" si="17"/>
        <v>2198.4629399999999</v>
      </c>
      <c r="I1473" s="14">
        <f ca="1">IF(ROW()=2, Table1[[#This Row],[Netto loon]], INDIRECT(ADDRESS(ROW()-1,COLUMN(F:F))))</f>
        <v>20342.537059999999</v>
      </c>
      <c r="J1473" s="6">
        <f ca="1">IF(ROW()=2, 0, Table1[[#This Row],[Belastbaar loon]]-INDIRECT(ADDRESS(ROW()-1,COLUMN(A:A))))</f>
        <v>10</v>
      </c>
      <c r="K1473" s="6">
        <f ca="1">Table1[[#This Row],[Netto loon]]-Table1[[#This Row],[Netto vorige schijf]]</f>
        <v>5.8634000000020023</v>
      </c>
      <c r="L1473" s="2">
        <f ca="1">(Table1[[#This Row],[Bruto tov vorige schijf]]-Table1[[#This Row],[Netto tov vorige schijf]])/MAX(Table1[[#This Row],[Bruto tov vorige schijf]],1)</f>
        <v>0.41365999999979974</v>
      </c>
    </row>
    <row r="1474" spans="1:12" x14ac:dyDescent="0.25">
      <c r="A1474" s="14">
        <v>22561</v>
      </c>
      <c r="B1474" s="6">
        <f>LoonHeffing2020(Table1[[#This Row],[Belastbaar loon]])</f>
        <v>8426.5334999999995</v>
      </c>
      <c r="C1474" s="6">
        <f>AlgemeneHeffingsKorting2020(Table1[[#This Row],[Belastbaar loon]])</f>
        <v>2606.0680000000002</v>
      </c>
      <c r="D1474" s="14">
        <f>ArbeidsKorting2020(Table1[[#This Row],[Belastbaar loon]])</f>
        <v>3613.7293599999998</v>
      </c>
      <c r="E1474" s="14">
        <f>MAX(Table1[[#This Row],[Loonheffing]]-Table1[[#This Row],[Algemene Heffingskorting]]-Table1[[#This Row],[Arbeidskorting]],0)</f>
        <v>2206.7361399999995</v>
      </c>
      <c r="F1474" s="6">
        <f>Table1[[#This Row],[Belastbaar loon]]-Table1[[#This Row],[Belasting]]</f>
        <v>20354.263859999999</v>
      </c>
      <c r="G1474" s="2">
        <f>(Table1[[#This Row],[Belastbaar loon]]-Table1[[#This Row],[Netto loon]])/Table1[[#This Row],[Belastbaar loon]]</f>
        <v>9.7811982624883692E-2</v>
      </c>
      <c r="H1474" s="14">
        <f t="shared" ca="1" si="17"/>
        <v>2202.5995400000002</v>
      </c>
      <c r="I1474" s="14">
        <f ca="1">IF(ROW()=2, Table1[[#This Row],[Netto loon]], INDIRECT(ADDRESS(ROW()-1,COLUMN(F:F))))</f>
        <v>20348.400460000001</v>
      </c>
      <c r="J1474" s="6">
        <f ca="1">IF(ROW()=2, 0, Table1[[#This Row],[Belastbaar loon]]-INDIRECT(ADDRESS(ROW()-1,COLUMN(A:A))))</f>
        <v>10</v>
      </c>
      <c r="K1474" s="6">
        <f ca="1">Table1[[#This Row],[Netto loon]]-Table1[[#This Row],[Netto vorige schijf]]</f>
        <v>5.8633999999983644</v>
      </c>
      <c r="L1474" s="2">
        <f ca="1">(Table1[[#This Row],[Bruto tov vorige schijf]]-Table1[[#This Row],[Netto tov vorige schijf]])/MAX(Table1[[#This Row],[Bruto tov vorige schijf]],1)</f>
        <v>0.41366000000016356</v>
      </c>
    </row>
    <row r="1475" spans="1:12" x14ac:dyDescent="0.25">
      <c r="A1475" s="14">
        <v>22571</v>
      </c>
      <c r="B1475" s="6">
        <f>LoonHeffing2020(Table1[[#This Row],[Belastbaar loon]])</f>
        <v>8430.2685000000001</v>
      </c>
      <c r="C1475" s="6">
        <f>AlgemeneHeffingsKorting2020(Table1[[#This Row],[Belastbaar loon]])</f>
        <v>2605.5007999999998</v>
      </c>
      <c r="D1475" s="14">
        <f>ArbeidsKorting2020(Table1[[#This Row],[Belastbaar loon]])</f>
        <v>3613.8949600000001</v>
      </c>
      <c r="E1475" s="14">
        <f>MAX(Table1[[#This Row],[Loonheffing]]-Table1[[#This Row],[Algemene Heffingskorting]]-Table1[[#This Row],[Arbeidskorting]],0)</f>
        <v>2210.8727400000002</v>
      </c>
      <c r="F1475" s="6">
        <f>Table1[[#This Row],[Belastbaar loon]]-Table1[[#This Row],[Belasting]]</f>
        <v>20360.127260000001</v>
      </c>
      <c r="G1475" s="2">
        <f>(Table1[[#This Row],[Belastbaar loon]]-Table1[[#This Row],[Netto loon]])/Table1[[#This Row],[Belastbaar loon]]</f>
        <v>9.7951917947809081E-2</v>
      </c>
      <c r="H1475" s="14">
        <f t="shared" ca="1" si="17"/>
        <v>2206.7361399999995</v>
      </c>
      <c r="I1475" s="14">
        <f ca="1">IF(ROW()=2, Table1[[#This Row],[Netto loon]], INDIRECT(ADDRESS(ROW()-1,COLUMN(F:F))))</f>
        <v>20354.263859999999</v>
      </c>
      <c r="J1475" s="6">
        <f ca="1">IF(ROW()=2, 0, Table1[[#This Row],[Belastbaar loon]]-INDIRECT(ADDRESS(ROW()-1,COLUMN(A:A))))</f>
        <v>10</v>
      </c>
      <c r="K1475" s="6">
        <f ca="1">Table1[[#This Row],[Netto loon]]-Table1[[#This Row],[Netto vorige schijf]]</f>
        <v>5.8634000000020023</v>
      </c>
      <c r="L1475" s="2">
        <f ca="1">(Table1[[#This Row],[Bruto tov vorige schijf]]-Table1[[#This Row],[Netto tov vorige schijf]])/MAX(Table1[[#This Row],[Bruto tov vorige schijf]],1)</f>
        <v>0.41365999999979974</v>
      </c>
    </row>
    <row r="1476" spans="1:12" x14ac:dyDescent="0.25">
      <c r="A1476" s="14">
        <v>22581</v>
      </c>
      <c r="B1476" s="6">
        <f>LoonHeffing2020(Table1[[#This Row],[Belastbaar loon]])</f>
        <v>8434.0035000000007</v>
      </c>
      <c r="C1476" s="6">
        <f>AlgemeneHeffingsKorting2020(Table1[[#This Row],[Belastbaar loon]])</f>
        <v>2604.9335999999998</v>
      </c>
      <c r="D1476" s="14">
        <f>ArbeidsKorting2020(Table1[[#This Row],[Belastbaar loon]])</f>
        <v>3614.0605599999999</v>
      </c>
      <c r="E1476" s="14">
        <f>MAX(Table1[[#This Row],[Loonheffing]]-Table1[[#This Row],[Algemene Heffingskorting]]-Table1[[#This Row],[Arbeidskorting]],0)</f>
        <v>2215.0093400000005</v>
      </c>
      <c r="F1476" s="6">
        <f>Table1[[#This Row],[Belastbaar loon]]-Table1[[#This Row],[Belasting]]</f>
        <v>20365.990659999999</v>
      </c>
      <c r="G1476" s="2">
        <f>(Table1[[#This Row],[Belastbaar loon]]-Table1[[#This Row],[Netto loon]])/Table1[[#This Row],[Belastbaar loon]]</f>
        <v>9.8091729329967695E-2</v>
      </c>
      <c r="H1476" s="14">
        <f t="shared" ca="1" si="17"/>
        <v>2210.8727400000002</v>
      </c>
      <c r="I1476" s="14">
        <f ca="1">IF(ROW()=2, Table1[[#This Row],[Netto loon]], INDIRECT(ADDRESS(ROW()-1,COLUMN(F:F))))</f>
        <v>20360.127260000001</v>
      </c>
      <c r="J1476" s="6">
        <f ca="1">IF(ROW()=2, 0, Table1[[#This Row],[Belastbaar loon]]-INDIRECT(ADDRESS(ROW()-1,COLUMN(A:A))))</f>
        <v>10</v>
      </c>
      <c r="K1476" s="6">
        <f ca="1">Table1[[#This Row],[Netto loon]]-Table1[[#This Row],[Netto vorige schijf]]</f>
        <v>5.8633999999983644</v>
      </c>
      <c r="L1476" s="2">
        <f ca="1">(Table1[[#This Row],[Bruto tov vorige schijf]]-Table1[[#This Row],[Netto tov vorige schijf]])/MAX(Table1[[#This Row],[Bruto tov vorige schijf]],1)</f>
        <v>0.41366000000016356</v>
      </c>
    </row>
    <row r="1477" spans="1:12" x14ac:dyDescent="0.25">
      <c r="A1477" s="14">
        <v>22591</v>
      </c>
      <c r="B1477" s="6">
        <f>LoonHeffing2020(Table1[[#This Row],[Belastbaar loon]])</f>
        <v>8437.7384999999995</v>
      </c>
      <c r="C1477" s="6">
        <f>AlgemeneHeffingsKorting2020(Table1[[#This Row],[Belastbaar loon]])</f>
        <v>2604.3663999999999</v>
      </c>
      <c r="D1477" s="14">
        <f>ArbeidsKorting2020(Table1[[#This Row],[Belastbaar loon]])</f>
        <v>3614.2261600000002</v>
      </c>
      <c r="E1477" s="14">
        <f>MAX(Table1[[#This Row],[Loonheffing]]-Table1[[#This Row],[Algemene Heffingskorting]]-Table1[[#This Row],[Arbeidskorting]],0)</f>
        <v>2219.1459399999994</v>
      </c>
      <c r="F1477" s="6">
        <f>Table1[[#This Row],[Belastbaar loon]]-Table1[[#This Row],[Belasting]]</f>
        <v>20371.854060000001</v>
      </c>
      <c r="G1477" s="2">
        <f>(Table1[[#This Row],[Belastbaar loon]]-Table1[[#This Row],[Netto loon]])/Table1[[#This Row],[Belastbaar loon]]</f>
        <v>9.8231416935947877E-2</v>
      </c>
      <c r="H1477" s="14">
        <f t="shared" ca="1" si="17"/>
        <v>2215.0093400000005</v>
      </c>
      <c r="I1477" s="14">
        <f ca="1">IF(ROW()=2, Table1[[#This Row],[Netto loon]], INDIRECT(ADDRESS(ROW()-1,COLUMN(F:F))))</f>
        <v>20365.990659999999</v>
      </c>
      <c r="J1477" s="6">
        <f ca="1">IF(ROW()=2, 0, Table1[[#This Row],[Belastbaar loon]]-INDIRECT(ADDRESS(ROW()-1,COLUMN(A:A))))</f>
        <v>10</v>
      </c>
      <c r="K1477" s="6">
        <f ca="1">Table1[[#This Row],[Netto loon]]-Table1[[#This Row],[Netto vorige schijf]]</f>
        <v>5.8634000000020023</v>
      </c>
      <c r="L1477" s="2">
        <f ca="1">(Table1[[#This Row],[Bruto tov vorige schijf]]-Table1[[#This Row],[Netto tov vorige schijf]])/MAX(Table1[[#This Row],[Bruto tov vorige schijf]],1)</f>
        <v>0.41365999999979974</v>
      </c>
    </row>
    <row r="1478" spans="1:12" x14ac:dyDescent="0.25">
      <c r="A1478" s="14">
        <v>22601</v>
      </c>
      <c r="B1478" s="6">
        <f>LoonHeffing2020(Table1[[#This Row],[Belastbaar loon]])</f>
        <v>8441.4735000000001</v>
      </c>
      <c r="C1478" s="6">
        <f>AlgemeneHeffingsKorting2020(Table1[[#This Row],[Belastbaar loon]])</f>
        <v>2603.7991999999999</v>
      </c>
      <c r="D1478" s="14">
        <f>ArbeidsKorting2020(Table1[[#This Row],[Belastbaar loon]])</f>
        <v>3614.39176</v>
      </c>
      <c r="E1478" s="14">
        <f>MAX(Table1[[#This Row],[Loonheffing]]-Table1[[#This Row],[Algemene Heffingskorting]]-Table1[[#This Row],[Arbeidskorting]],0)</f>
        <v>2223.2825400000006</v>
      </c>
      <c r="F1478" s="6">
        <f>Table1[[#This Row],[Belastbaar loon]]-Table1[[#This Row],[Belasting]]</f>
        <v>20377.71746</v>
      </c>
      <c r="G1478" s="2">
        <f>(Table1[[#This Row],[Belastbaar loon]]-Table1[[#This Row],[Netto loon]])/Table1[[#This Row],[Belastbaar loon]]</f>
        <v>9.8370980930047355E-2</v>
      </c>
      <c r="H1478" s="14">
        <f t="shared" ca="1" si="17"/>
        <v>2219.1459399999994</v>
      </c>
      <c r="I1478" s="14">
        <f ca="1">IF(ROW()=2, Table1[[#This Row],[Netto loon]], INDIRECT(ADDRESS(ROW()-1,COLUMN(F:F))))</f>
        <v>20371.854060000001</v>
      </c>
      <c r="J1478" s="6">
        <f ca="1">IF(ROW()=2, 0, Table1[[#This Row],[Belastbaar loon]]-INDIRECT(ADDRESS(ROW()-1,COLUMN(A:A))))</f>
        <v>10</v>
      </c>
      <c r="K1478" s="6">
        <f ca="1">Table1[[#This Row],[Netto loon]]-Table1[[#This Row],[Netto vorige schijf]]</f>
        <v>5.8633999999983644</v>
      </c>
      <c r="L1478" s="2">
        <f ca="1">(Table1[[#This Row],[Bruto tov vorige schijf]]-Table1[[#This Row],[Netto tov vorige schijf]])/MAX(Table1[[#This Row],[Bruto tov vorige schijf]],1)</f>
        <v>0.41366000000016356</v>
      </c>
    </row>
    <row r="1479" spans="1:12" x14ac:dyDescent="0.25">
      <c r="A1479" s="14">
        <v>22611</v>
      </c>
      <c r="B1479" s="6">
        <f>LoonHeffing2020(Table1[[#This Row],[Belastbaar loon]])</f>
        <v>8445.2085000000006</v>
      </c>
      <c r="C1479" s="6">
        <f>AlgemeneHeffingsKorting2020(Table1[[#This Row],[Belastbaar loon]])</f>
        <v>2603.232</v>
      </c>
      <c r="D1479" s="14">
        <f>ArbeidsKorting2020(Table1[[#This Row],[Belastbaar loon]])</f>
        <v>3614.5573599999998</v>
      </c>
      <c r="E1479" s="14">
        <f>MAX(Table1[[#This Row],[Loonheffing]]-Table1[[#This Row],[Algemene Heffingskorting]]-Table1[[#This Row],[Arbeidskorting]],0)</f>
        <v>2227.4191400000009</v>
      </c>
      <c r="F1479" s="6">
        <f>Table1[[#This Row],[Belastbaar loon]]-Table1[[#This Row],[Belasting]]</f>
        <v>20383.580859999998</v>
      </c>
      <c r="G1479" s="2">
        <f>(Table1[[#This Row],[Belastbaar loon]]-Table1[[#This Row],[Netto loon]])/Table1[[#This Row],[Belastbaar loon]]</f>
        <v>9.8510421476272689E-2</v>
      </c>
      <c r="H1479" s="14">
        <f t="shared" ca="1" si="17"/>
        <v>2223.2825400000006</v>
      </c>
      <c r="I1479" s="14">
        <f ca="1">IF(ROW()=2, Table1[[#This Row],[Netto loon]], INDIRECT(ADDRESS(ROW()-1,COLUMN(F:F))))</f>
        <v>20377.71746</v>
      </c>
      <c r="J1479" s="6">
        <f ca="1">IF(ROW()=2, 0, Table1[[#This Row],[Belastbaar loon]]-INDIRECT(ADDRESS(ROW()-1,COLUMN(A:A))))</f>
        <v>10</v>
      </c>
      <c r="K1479" s="6">
        <f ca="1">Table1[[#This Row],[Netto loon]]-Table1[[#This Row],[Netto vorige schijf]]</f>
        <v>5.8633999999983644</v>
      </c>
      <c r="L1479" s="2">
        <f ca="1">(Table1[[#This Row],[Bruto tov vorige schijf]]-Table1[[#This Row],[Netto tov vorige schijf]])/MAX(Table1[[#This Row],[Bruto tov vorige schijf]],1)</f>
        <v>0.41366000000016356</v>
      </c>
    </row>
    <row r="1480" spans="1:12" x14ac:dyDescent="0.25">
      <c r="A1480" s="14">
        <v>22621</v>
      </c>
      <c r="B1480" s="6">
        <f>LoonHeffing2020(Table1[[#This Row],[Belastbaar loon]])</f>
        <v>8448.9434999999994</v>
      </c>
      <c r="C1480" s="6">
        <f>AlgemeneHeffingsKorting2020(Table1[[#This Row],[Belastbaar loon]])</f>
        <v>2602.6648</v>
      </c>
      <c r="D1480" s="14">
        <f>ArbeidsKorting2020(Table1[[#This Row],[Belastbaar loon]])</f>
        <v>3614.7229600000001</v>
      </c>
      <c r="E1480" s="14">
        <f>MAX(Table1[[#This Row],[Loonheffing]]-Table1[[#This Row],[Algemene Heffingskorting]]-Table1[[#This Row],[Arbeidskorting]],0)</f>
        <v>2231.5557399999989</v>
      </c>
      <c r="F1480" s="6">
        <f>Table1[[#This Row],[Belastbaar loon]]-Table1[[#This Row],[Belasting]]</f>
        <v>20389.44426</v>
      </c>
      <c r="G1480" s="2">
        <f>(Table1[[#This Row],[Belastbaar loon]]-Table1[[#This Row],[Netto loon]])/Table1[[#This Row],[Belastbaar loon]]</f>
        <v>9.8649738738340473E-2</v>
      </c>
      <c r="H1480" s="14">
        <f t="shared" ca="1" si="17"/>
        <v>2227.4191400000009</v>
      </c>
      <c r="I1480" s="14">
        <f ca="1">IF(ROW()=2, Table1[[#This Row],[Netto loon]], INDIRECT(ADDRESS(ROW()-1,COLUMN(F:F))))</f>
        <v>20383.580859999998</v>
      </c>
      <c r="J1480" s="6">
        <f ca="1">IF(ROW()=2, 0, Table1[[#This Row],[Belastbaar loon]]-INDIRECT(ADDRESS(ROW()-1,COLUMN(A:A))))</f>
        <v>10</v>
      </c>
      <c r="K1480" s="6">
        <f ca="1">Table1[[#This Row],[Netto loon]]-Table1[[#This Row],[Netto vorige schijf]]</f>
        <v>5.8634000000020023</v>
      </c>
      <c r="L1480" s="2">
        <f ca="1">(Table1[[#This Row],[Bruto tov vorige schijf]]-Table1[[#This Row],[Netto tov vorige schijf]])/MAX(Table1[[#This Row],[Bruto tov vorige schijf]],1)</f>
        <v>0.41365999999979974</v>
      </c>
    </row>
    <row r="1481" spans="1:12" x14ac:dyDescent="0.25">
      <c r="A1481" s="14">
        <v>22631</v>
      </c>
      <c r="B1481" s="6">
        <f>LoonHeffing2020(Table1[[#This Row],[Belastbaar loon]])</f>
        <v>8452.6785</v>
      </c>
      <c r="C1481" s="6">
        <f>AlgemeneHeffingsKorting2020(Table1[[#This Row],[Belastbaar loon]])</f>
        <v>2602.0976000000001</v>
      </c>
      <c r="D1481" s="14">
        <f>ArbeidsKorting2020(Table1[[#This Row],[Belastbaar loon]])</f>
        <v>3614.8885599999999</v>
      </c>
      <c r="E1481" s="14">
        <f>MAX(Table1[[#This Row],[Loonheffing]]-Table1[[#This Row],[Algemene Heffingskorting]]-Table1[[#This Row],[Arbeidskorting]],0)</f>
        <v>2235.6923400000001</v>
      </c>
      <c r="F1481" s="6">
        <f>Table1[[#This Row],[Belastbaar loon]]-Table1[[#This Row],[Belasting]]</f>
        <v>20395.307659999999</v>
      </c>
      <c r="G1481" s="2">
        <f>(Table1[[#This Row],[Belastbaar loon]]-Table1[[#This Row],[Netto loon]])/Table1[[#This Row],[Belastbaar loon]]</f>
        <v>9.8788932879678382E-2</v>
      </c>
      <c r="H1481" s="14">
        <f t="shared" ca="1" si="17"/>
        <v>2231.5557399999989</v>
      </c>
      <c r="I1481" s="14">
        <f ca="1">IF(ROW()=2, Table1[[#This Row],[Netto loon]], INDIRECT(ADDRESS(ROW()-1,COLUMN(F:F))))</f>
        <v>20389.44426</v>
      </c>
      <c r="J1481" s="6">
        <f ca="1">IF(ROW()=2, 0, Table1[[#This Row],[Belastbaar loon]]-INDIRECT(ADDRESS(ROW()-1,COLUMN(A:A))))</f>
        <v>10</v>
      </c>
      <c r="K1481" s="6">
        <f ca="1">Table1[[#This Row],[Netto loon]]-Table1[[#This Row],[Netto vorige schijf]]</f>
        <v>5.8633999999983644</v>
      </c>
      <c r="L1481" s="2">
        <f ca="1">(Table1[[#This Row],[Bruto tov vorige schijf]]-Table1[[#This Row],[Netto tov vorige schijf]])/MAX(Table1[[#This Row],[Bruto tov vorige schijf]],1)</f>
        <v>0.41366000000016356</v>
      </c>
    </row>
    <row r="1482" spans="1:12" x14ac:dyDescent="0.25">
      <c r="A1482" s="14">
        <v>22641</v>
      </c>
      <c r="B1482" s="6">
        <f>LoonHeffing2020(Table1[[#This Row],[Belastbaar loon]])</f>
        <v>8456.4135000000006</v>
      </c>
      <c r="C1482" s="6">
        <f>AlgemeneHeffingsKorting2020(Table1[[#This Row],[Belastbaar loon]])</f>
        <v>2601.5304000000001</v>
      </c>
      <c r="D1482" s="14">
        <f>ArbeidsKorting2020(Table1[[#This Row],[Belastbaar loon]])</f>
        <v>3615.0541600000001</v>
      </c>
      <c r="E1482" s="14">
        <f>MAX(Table1[[#This Row],[Loonheffing]]-Table1[[#This Row],[Algemene Heffingskorting]]-Table1[[#This Row],[Arbeidskorting]],0)</f>
        <v>2239.8289400000008</v>
      </c>
      <c r="F1482" s="6">
        <f>Table1[[#This Row],[Belastbaar loon]]-Table1[[#This Row],[Belasting]]</f>
        <v>20401.171060000001</v>
      </c>
      <c r="G1482" s="2">
        <f>(Table1[[#This Row],[Belastbaar loon]]-Table1[[#This Row],[Netto loon]])/Table1[[#This Row],[Belastbaar loon]]</f>
        <v>9.8928004063424738E-2</v>
      </c>
      <c r="H1482" s="14">
        <f t="shared" ca="1" si="17"/>
        <v>2235.6923400000001</v>
      </c>
      <c r="I1482" s="14">
        <f ca="1">IF(ROW()=2, Table1[[#This Row],[Netto loon]], INDIRECT(ADDRESS(ROW()-1,COLUMN(F:F))))</f>
        <v>20395.307659999999</v>
      </c>
      <c r="J1482" s="6">
        <f ca="1">IF(ROW()=2, 0, Table1[[#This Row],[Belastbaar loon]]-INDIRECT(ADDRESS(ROW()-1,COLUMN(A:A))))</f>
        <v>10</v>
      </c>
      <c r="K1482" s="6">
        <f ca="1">Table1[[#This Row],[Netto loon]]-Table1[[#This Row],[Netto vorige schijf]]</f>
        <v>5.8634000000020023</v>
      </c>
      <c r="L1482" s="2">
        <f ca="1">(Table1[[#This Row],[Bruto tov vorige schijf]]-Table1[[#This Row],[Netto tov vorige schijf]])/MAX(Table1[[#This Row],[Bruto tov vorige schijf]],1)</f>
        <v>0.41365999999979974</v>
      </c>
    </row>
    <row r="1483" spans="1:12" x14ac:dyDescent="0.25">
      <c r="A1483" s="14">
        <v>22651</v>
      </c>
      <c r="B1483" s="6">
        <f>LoonHeffing2020(Table1[[#This Row],[Belastbaar loon]])</f>
        <v>8460.1484999999993</v>
      </c>
      <c r="C1483" s="6">
        <f>AlgemeneHeffingsKorting2020(Table1[[#This Row],[Belastbaar loon]])</f>
        <v>2600.9632000000001</v>
      </c>
      <c r="D1483" s="14">
        <f>ArbeidsKorting2020(Table1[[#This Row],[Belastbaar loon]])</f>
        <v>3615.21976</v>
      </c>
      <c r="E1483" s="14">
        <f>MAX(Table1[[#This Row],[Loonheffing]]-Table1[[#This Row],[Algemene Heffingskorting]]-Table1[[#This Row],[Arbeidskorting]],0)</f>
        <v>2243.9655399999992</v>
      </c>
      <c r="F1483" s="6">
        <f>Table1[[#This Row],[Belastbaar loon]]-Table1[[#This Row],[Belasting]]</f>
        <v>20407.034460000003</v>
      </c>
      <c r="G1483" s="2">
        <f>(Table1[[#This Row],[Belastbaar loon]]-Table1[[#This Row],[Netto loon]])/Table1[[#This Row],[Belastbaar loon]]</f>
        <v>9.9066952452430246E-2</v>
      </c>
      <c r="H1483" s="14">
        <f t="shared" ca="1" si="17"/>
        <v>2239.8289400000008</v>
      </c>
      <c r="I1483" s="14">
        <f ca="1">IF(ROW()=2, Table1[[#This Row],[Netto loon]], INDIRECT(ADDRESS(ROW()-1,COLUMN(F:F))))</f>
        <v>20401.171060000001</v>
      </c>
      <c r="J1483" s="6">
        <f ca="1">IF(ROW()=2, 0, Table1[[#This Row],[Belastbaar loon]]-INDIRECT(ADDRESS(ROW()-1,COLUMN(A:A))))</f>
        <v>10</v>
      </c>
      <c r="K1483" s="6">
        <f ca="1">Table1[[#This Row],[Netto loon]]-Table1[[#This Row],[Netto vorige schijf]]</f>
        <v>5.8634000000020023</v>
      </c>
      <c r="L1483" s="2">
        <f ca="1">(Table1[[#This Row],[Bruto tov vorige schijf]]-Table1[[#This Row],[Netto tov vorige schijf]])/MAX(Table1[[#This Row],[Bruto tov vorige schijf]],1)</f>
        <v>0.41365999999979974</v>
      </c>
    </row>
    <row r="1484" spans="1:12" x14ac:dyDescent="0.25">
      <c r="A1484" s="14">
        <v>22661</v>
      </c>
      <c r="B1484" s="6">
        <f>LoonHeffing2020(Table1[[#This Row],[Belastbaar loon]])</f>
        <v>8463.8834999999999</v>
      </c>
      <c r="C1484" s="6">
        <f>AlgemeneHeffingsKorting2020(Table1[[#This Row],[Belastbaar loon]])</f>
        <v>2600.3960000000002</v>
      </c>
      <c r="D1484" s="14">
        <f>ArbeidsKorting2020(Table1[[#This Row],[Belastbaar loon]])</f>
        <v>3615.3853600000002</v>
      </c>
      <c r="E1484" s="14">
        <f>MAX(Table1[[#This Row],[Loonheffing]]-Table1[[#This Row],[Algemene Heffingskorting]]-Table1[[#This Row],[Arbeidskorting]],0)</f>
        <v>2248.1021399999991</v>
      </c>
      <c r="F1484" s="6">
        <f>Table1[[#This Row],[Belastbaar loon]]-Table1[[#This Row],[Belasting]]</f>
        <v>20412.897860000001</v>
      </c>
      <c r="G1484" s="2">
        <f>(Table1[[#This Row],[Belastbaar loon]]-Table1[[#This Row],[Netto loon]])/Table1[[#This Row],[Belastbaar loon]]</f>
        <v>9.9205778209258161E-2</v>
      </c>
      <c r="H1484" s="14">
        <f t="shared" ca="1" si="17"/>
        <v>2243.9655399999992</v>
      </c>
      <c r="I1484" s="14">
        <f ca="1">IF(ROW()=2, Table1[[#This Row],[Netto loon]], INDIRECT(ADDRESS(ROW()-1,COLUMN(F:F))))</f>
        <v>20407.034460000003</v>
      </c>
      <c r="J1484" s="6">
        <f ca="1">IF(ROW()=2, 0, Table1[[#This Row],[Belastbaar loon]]-INDIRECT(ADDRESS(ROW()-1,COLUMN(A:A))))</f>
        <v>10</v>
      </c>
      <c r="K1484" s="6">
        <f ca="1">Table1[[#This Row],[Netto loon]]-Table1[[#This Row],[Netto vorige schijf]]</f>
        <v>5.8633999999983644</v>
      </c>
      <c r="L1484" s="2">
        <f ca="1">(Table1[[#This Row],[Bruto tov vorige schijf]]-Table1[[#This Row],[Netto tov vorige schijf]])/MAX(Table1[[#This Row],[Bruto tov vorige schijf]],1)</f>
        <v>0.41366000000016356</v>
      </c>
    </row>
    <row r="1485" spans="1:12" x14ac:dyDescent="0.25">
      <c r="A1485" s="14">
        <v>22671</v>
      </c>
      <c r="B1485" s="6">
        <f>LoonHeffing2020(Table1[[#This Row],[Belastbaar loon]])</f>
        <v>8467.6185000000005</v>
      </c>
      <c r="C1485" s="6">
        <f>AlgemeneHeffingsKorting2020(Table1[[#This Row],[Belastbaar loon]])</f>
        <v>2599.8287999999998</v>
      </c>
      <c r="D1485" s="14">
        <f>ArbeidsKorting2020(Table1[[#This Row],[Belastbaar loon]])</f>
        <v>3615.55096</v>
      </c>
      <c r="E1485" s="14">
        <f>MAX(Table1[[#This Row],[Loonheffing]]-Table1[[#This Row],[Algemene Heffingskorting]]-Table1[[#This Row],[Arbeidskorting]],0)</f>
        <v>2252.2387400000011</v>
      </c>
      <c r="F1485" s="6">
        <f>Table1[[#This Row],[Belastbaar loon]]-Table1[[#This Row],[Belasting]]</f>
        <v>20418.761259999999</v>
      </c>
      <c r="G1485" s="2">
        <f>(Table1[[#This Row],[Belastbaar loon]]-Table1[[#This Row],[Netto loon]])/Table1[[#This Row],[Belastbaar loon]]</f>
        <v>9.9344481496184578E-2</v>
      </c>
      <c r="H1485" s="14">
        <f t="shared" ca="1" si="17"/>
        <v>2248.1021399999991</v>
      </c>
      <c r="I1485" s="14">
        <f ca="1">IF(ROW()=2, Table1[[#This Row],[Netto loon]], INDIRECT(ADDRESS(ROW()-1,COLUMN(F:F))))</f>
        <v>20412.897860000001</v>
      </c>
      <c r="J1485" s="6">
        <f ca="1">IF(ROW()=2, 0, Table1[[#This Row],[Belastbaar loon]]-INDIRECT(ADDRESS(ROW()-1,COLUMN(A:A))))</f>
        <v>10</v>
      </c>
      <c r="K1485" s="6">
        <f ca="1">Table1[[#This Row],[Netto loon]]-Table1[[#This Row],[Netto vorige schijf]]</f>
        <v>5.8633999999983644</v>
      </c>
      <c r="L1485" s="2">
        <f ca="1">(Table1[[#This Row],[Bruto tov vorige schijf]]-Table1[[#This Row],[Netto tov vorige schijf]])/MAX(Table1[[#This Row],[Bruto tov vorige schijf]],1)</f>
        <v>0.41366000000016356</v>
      </c>
    </row>
    <row r="1486" spans="1:12" x14ac:dyDescent="0.25">
      <c r="A1486" s="14">
        <v>22681</v>
      </c>
      <c r="B1486" s="6">
        <f>LoonHeffing2020(Table1[[#This Row],[Belastbaar loon]])</f>
        <v>8471.3534999999993</v>
      </c>
      <c r="C1486" s="6">
        <f>AlgemeneHeffingsKorting2020(Table1[[#This Row],[Belastbaar loon]])</f>
        <v>2599.2615999999998</v>
      </c>
      <c r="D1486" s="14">
        <f>ArbeidsKorting2020(Table1[[#This Row],[Belastbaar loon]])</f>
        <v>3615.7165599999998</v>
      </c>
      <c r="E1486" s="14">
        <f>MAX(Table1[[#This Row],[Loonheffing]]-Table1[[#This Row],[Algemene Heffingskorting]]-Table1[[#This Row],[Arbeidskorting]],0)</f>
        <v>2256.3753399999996</v>
      </c>
      <c r="F1486" s="6">
        <f>Table1[[#This Row],[Belastbaar loon]]-Table1[[#This Row],[Belasting]]</f>
        <v>20424.624660000001</v>
      </c>
      <c r="G1486" s="2">
        <f>(Table1[[#This Row],[Belastbaar loon]]-Table1[[#This Row],[Netto loon]])/Table1[[#This Row],[Belastbaar loon]]</f>
        <v>9.9483062475199446E-2</v>
      </c>
      <c r="H1486" s="14">
        <f t="shared" ca="1" si="17"/>
        <v>2252.2387400000011</v>
      </c>
      <c r="I1486" s="14">
        <f ca="1">IF(ROW()=2, Table1[[#This Row],[Netto loon]], INDIRECT(ADDRESS(ROW()-1,COLUMN(F:F))))</f>
        <v>20418.761259999999</v>
      </c>
      <c r="J1486" s="6">
        <f ca="1">IF(ROW()=2, 0, Table1[[#This Row],[Belastbaar loon]]-INDIRECT(ADDRESS(ROW()-1,COLUMN(A:A))))</f>
        <v>10</v>
      </c>
      <c r="K1486" s="6">
        <f ca="1">Table1[[#This Row],[Netto loon]]-Table1[[#This Row],[Netto vorige schijf]]</f>
        <v>5.8634000000020023</v>
      </c>
      <c r="L1486" s="2">
        <f ca="1">(Table1[[#This Row],[Bruto tov vorige schijf]]-Table1[[#This Row],[Netto tov vorige schijf]])/MAX(Table1[[#This Row],[Bruto tov vorige schijf]],1)</f>
        <v>0.41365999999979974</v>
      </c>
    </row>
    <row r="1487" spans="1:12" x14ac:dyDescent="0.25">
      <c r="A1487" s="14">
        <v>22691</v>
      </c>
      <c r="B1487" s="6">
        <f>LoonHeffing2020(Table1[[#This Row],[Belastbaar loon]])</f>
        <v>8475.0884999999998</v>
      </c>
      <c r="C1487" s="6">
        <f>AlgemeneHeffingsKorting2020(Table1[[#This Row],[Belastbaar loon]])</f>
        <v>2598.6943999999999</v>
      </c>
      <c r="D1487" s="14">
        <f>ArbeidsKorting2020(Table1[[#This Row],[Belastbaar loon]])</f>
        <v>3615.8821600000001</v>
      </c>
      <c r="E1487" s="14">
        <f>MAX(Table1[[#This Row],[Loonheffing]]-Table1[[#This Row],[Algemene Heffingskorting]]-Table1[[#This Row],[Arbeidskorting]],0)</f>
        <v>2260.5119399999994</v>
      </c>
      <c r="F1487" s="6">
        <f>Table1[[#This Row],[Belastbaar loon]]-Table1[[#This Row],[Belasting]]</f>
        <v>20430.48806</v>
      </c>
      <c r="G1487" s="2">
        <f>(Table1[[#This Row],[Belastbaar loon]]-Table1[[#This Row],[Netto loon]])/Table1[[#This Row],[Belastbaar loon]]</f>
        <v>9.9621521308007596E-2</v>
      </c>
      <c r="H1487" s="14">
        <f t="shared" ca="1" si="17"/>
        <v>2256.3753399999996</v>
      </c>
      <c r="I1487" s="14">
        <f ca="1">IF(ROW()=2, Table1[[#This Row],[Netto loon]], INDIRECT(ADDRESS(ROW()-1,COLUMN(F:F))))</f>
        <v>20424.624660000001</v>
      </c>
      <c r="J1487" s="6">
        <f ca="1">IF(ROW()=2, 0, Table1[[#This Row],[Belastbaar loon]]-INDIRECT(ADDRESS(ROW()-1,COLUMN(A:A))))</f>
        <v>10</v>
      </c>
      <c r="K1487" s="6">
        <f ca="1">Table1[[#This Row],[Netto loon]]-Table1[[#This Row],[Netto vorige schijf]]</f>
        <v>5.8633999999983644</v>
      </c>
      <c r="L1487" s="2">
        <f ca="1">(Table1[[#This Row],[Bruto tov vorige schijf]]-Table1[[#This Row],[Netto tov vorige schijf]])/MAX(Table1[[#This Row],[Bruto tov vorige schijf]],1)</f>
        <v>0.41366000000016356</v>
      </c>
    </row>
    <row r="1488" spans="1:12" x14ac:dyDescent="0.25">
      <c r="A1488" s="14">
        <v>22701</v>
      </c>
      <c r="B1488" s="6">
        <f>LoonHeffing2020(Table1[[#This Row],[Belastbaar loon]])</f>
        <v>8478.8235000000004</v>
      </c>
      <c r="C1488" s="6">
        <f>AlgemeneHeffingsKorting2020(Table1[[#This Row],[Belastbaar loon]])</f>
        <v>2598.1271999999999</v>
      </c>
      <c r="D1488" s="14">
        <f>ArbeidsKorting2020(Table1[[#This Row],[Belastbaar loon]])</f>
        <v>3616.0477599999999</v>
      </c>
      <c r="E1488" s="14">
        <f>MAX(Table1[[#This Row],[Loonheffing]]-Table1[[#This Row],[Algemene Heffingskorting]]-Table1[[#This Row],[Arbeidskorting]],0)</f>
        <v>2264.6485400000006</v>
      </c>
      <c r="F1488" s="6">
        <f>Table1[[#This Row],[Belastbaar loon]]-Table1[[#This Row],[Belasting]]</f>
        <v>20436.351459999998</v>
      </c>
      <c r="G1488" s="2">
        <f>(Table1[[#This Row],[Belastbaar loon]]-Table1[[#This Row],[Netto loon]])/Table1[[#This Row],[Belastbaar loon]]</f>
        <v>9.9759858156028461E-2</v>
      </c>
      <c r="H1488" s="14">
        <f t="shared" ca="1" si="17"/>
        <v>2260.5119399999994</v>
      </c>
      <c r="I1488" s="14">
        <f ca="1">IF(ROW()=2, Table1[[#This Row],[Netto loon]], INDIRECT(ADDRESS(ROW()-1,COLUMN(F:F))))</f>
        <v>20430.48806</v>
      </c>
      <c r="J1488" s="6">
        <f ca="1">IF(ROW()=2, 0, Table1[[#This Row],[Belastbaar loon]]-INDIRECT(ADDRESS(ROW()-1,COLUMN(A:A))))</f>
        <v>10</v>
      </c>
      <c r="K1488" s="6">
        <f ca="1">Table1[[#This Row],[Netto loon]]-Table1[[#This Row],[Netto vorige schijf]]</f>
        <v>5.8633999999983644</v>
      </c>
      <c r="L1488" s="2">
        <f ca="1">(Table1[[#This Row],[Bruto tov vorige schijf]]-Table1[[#This Row],[Netto tov vorige schijf]])/MAX(Table1[[#This Row],[Bruto tov vorige schijf]],1)</f>
        <v>0.41366000000016356</v>
      </c>
    </row>
    <row r="1489" spans="1:12" x14ac:dyDescent="0.25">
      <c r="A1489" s="14">
        <v>22711</v>
      </c>
      <c r="B1489" s="6">
        <f>LoonHeffing2020(Table1[[#This Row],[Belastbaar loon]])</f>
        <v>8482.5584999999992</v>
      </c>
      <c r="C1489" s="6">
        <f>AlgemeneHeffingsKorting2020(Table1[[#This Row],[Belastbaar loon]])</f>
        <v>2597.56</v>
      </c>
      <c r="D1489" s="14">
        <f>ArbeidsKorting2020(Table1[[#This Row],[Belastbaar loon]])</f>
        <v>3616.2133600000002</v>
      </c>
      <c r="E1489" s="14">
        <f>MAX(Table1[[#This Row],[Loonheffing]]-Table1[[#This Row],[Algemene Heffingskorting]]-Table1[[#This Row],[Arbeidskorting]],0)</f>
        <v>2268.7851399999995</v>
      </c>
      <c r="F1489" s="6">
        <f>Table1[[#This Row],[Belastbaar loon]]-Table1[[#This Row],[Belasting]]</f>
        <v>20442.21486</v>
      </c>
      <c r="G1489" s="2">
        <f>(Table1[[#This Row],[Belastbaar loon]]-Table1[[#This Row],[Netto loon]])/Table1[[#This Row],[Belastbaar loon]]</f>
        <v>9.9898073180397159E-2</v>
      </c>
      <c r="H1489" s="14">
        <f t="shared" ca="1" si="17"/>
        <v>2264.6485400000006</v>
      </c>
      <c r="I1489" s="14">
        <f ca="1">IF(ROW()=2, Table1[[#This Row],[Netto loon]], INDIRECT(ADDRESS(ROW()-1,COLUMN(F:F))))</f>
        <v>20436.351459999998</v>
      </c>
      <c r="J1489" s="6">
        <f ca="1">IF(ROW()=2, 0, Table1[[#This Row],[Belastbaar loon]]-INDIRECT(ADDRESS(ROW()-1,COLUMN(A:A))))</f>
        <v>10</v>
      </c>
      <c r="K1489" s="6">
        <f ca="1">Table1[[#This Row],[Netto loon]]-Table1[[#This Row],[Netto vorige schijf]]</f>
        <v>5.8634000000020023</v>
      </c>
      <c r="L1489" s="2">
        <f ca="1">(Table1[[#This Row],[Bruto tov vorige schijf]]-Table1[[#This Row],[Netto tov vorige schijf]])/MAX(Table1[[#This Row],[Bruto tov vorige schijf]],1)</f>
        <v>0.41365999999979974</v>
      </c>
    </row>
    <row r="1490" spans="1:12" x14ac:dyDescent="0.25">
      <c r="A1490" s="14">
        <v>22721</v>
      </c>
      <c r="B1490" s="6">
        <f>LoonHeffing2020(Table1[[#This Row],[Belastbaar loon]])</f>
        <v>8486.2934999999998</v>
      </c>
      <c r="C1490" s="6">
        <f>AlgemeneHeffingsKorting2020(Table1[[#This Row],[Belastbaar loon]])</f>
        <v>2596.9928</v>
      </c>
      <c r="D1490" s="14">
        <f>ArbeidsKorting2020(Table1[[#This Row],[Belastbaar loon]])</f>
        <v>3616.37896</v>
      </c>
      <c r="E1490" s="14">
        <f>MAX(Table1[[#This Row],[Loonheffing]]-Table1[[#This Row],[Algemene Heffingskorting]]-Table1[[#This Row],[Arbeidskorting]],0)</f>
        <v>2272.9217399999998</v>
      </c>
      <c r="F1490" s="6">
        <f>Table1[[#This Row],[Belastbaar loon]]-Table1[[#This Row],[Belasting]]</f>
        <v>20448.078260000002</v>
      </c>
      <c r="G1490" s="2">
        <f>(Table1[[#This Row],[Belastbaar loon]]-Table1[[#This Row],[Netto loon]])/Table1[[#This Row],[Belastbaar loon]]</f>
        <v>0.1000361665419655</v>
      </c>
      <c r="H1490" s="14">
        <f t="shared" ca="1" si="17"/>
        <v>2268.7851399999995</v>
      </c>
      <c r="I1490" s="14">
        <f ca="1">IF(ROW()=2, Table1[[#This Row],[Netto loon]], INDIRECT(ADDRESS(ROW()-1,COLUMN(F:F))))</f>
        <v>20442.21486</v>
      </c>
      <c r="J1490" s="6">
        <f ca="1">IF(ROW()=2, 0, Table1[[#This Row],[Belastbaar loon]]-INDIRECT(ADDRESS(ROW()-1,COLUMN(A:A))))</f>
        <v>10</v>
      </c>
      <c r="K1490" s="6">
        <f ca="1">Table1[[#This Row],[Netto loon]]-Table1[[#This Row],[Netto vorige schijf]]</f>
        <v>5.8634000000020023</v>
      </c>
      <c r="L1490" s="2">
        <f ca="1">(Table1[[#This Row],[Bruto tov vorige schijf]]-Table1[[#This Row],[Netto tov vorige schijf]])/MAX(Table1[[#This Row],[Bruto tov vorige schijf]],1)</f>
        <v>0.41365999999979974</v>
      </c>
    </row>
    <row r="1491" spans="1:12" x14ac:dyDescent="0.25">
      <c r="A1491" s="14">
        <v>22731</v>
      </c>
      <c r="B1491" s="6">
        <f>LoonHeffing2020(Table1[[#This Row],[Belastbaar loon]])</f>
        <v>8490.0285000000003</v>
      </c>
      <c r="C1491" s="6">
        <f>AlgemeneHeffingsKorting2020(Table1[[#This Row],[Belastbaar loon]])</f>
        <v>2596.4256</v>
      </c>
      <c r="D1491" s="14">
        <f>ArbeidsKorting2020(Table1[[#This Row],[Belastbaar loon]])</f>
        <v>3616.5445599999998</v>
      </c>
      <c r="E1491" s="14">
        <f>MAX(Table1[[#This Row],[Loonheffing]]-Table1[[#This Row],[Algemene Heffingskorting]]-Table1[[#This Row],[Arbeidskorting]],0)</f>
        <v>2277.05834</v>
      </c>
      <c r="F1491" s="6">
        <f>Table1[[#This Row],[Belastbaar loon]]-Table1[[#This Row],[Belasting]]</f>
        <v>20453.94166</v>
      </c>
      <c r="G1491" s="2">
        <f>(Table1[[#This Row],[Belastbaar loon]]-Table1[[#This Row],[Netto loon]])/Table1[[#This Row],[Belastbaar loon]]</f>
        <v>0.10017413840130217</v>
      </c>
      <c r="H1491" s="14">
        <f t="shared" ca="1" si="17"/>
        <v>2272.9217399999998</v>
      </c>
      <c r="I1491" s="14">
        <f ca="1">IF(ROW()=2, Table1[[#This Row],[Netto loon]], INDIRECT(ADDRESS(ROW()-1,COLUMN(F:F))))</f>
        <v>20448.078260000002</v>
      </c>
      <c r="J1491" s="6">
        <f ca="1">IF(ROW()=2, 0, Table1[[#This Row],[Belastbaar loon]]-INDIRECT(ADDRESS(ROW()-1,COLUMN(A:A))))</f>
        <v>10</v>
      </c>
      <c r="K1491" s="6">
        <f ca="1">Table1[[#This Row],[Netto loon]]-Table1[[#This Row],[Netto vorige schijf]]</f>
        <v>5.8633999999983644</v>
      </c>
      <c r="L1491" s="2">
        <f ca="1">(Table1[[#This Row],[Bruto tov vorige schijf]]-Table1[[#This Row],[Netto tov vorige schijf]])/MAX(Table1[[#This Row],[Bruto tov vorige schijf]],1)</f>
        <v>0.41366000000016356</v>
      </c>
    </row>
    <row r="1492" spans="1:12" x14ac:dyDescent="0.25">
      <c r="A1492" s="14">
        <v>22741</v>
      </c>
      <c r="B1492" s="6">
        <f>LoonHeffing2020(Table1[[#This Row],[Belastbaar loon]])</f>
        <v>8493.7634999999991</v>
      </c>
      <c r="C1492" s="6">
        <f>AlgemeneHeffingsKorting2020(Table1[[#This Row],[Belastbaar loon]])</f>
        <v>2595.8584000000001</v>
      </c>
      <c r="D1492" s="14">
        <f>ArbeidsKorting2020(Table1[[#This Row],[Belastbaar loon]])</f>
        <v>3616.7101600000001</v>
      </c>
      <c r="E1492" s="14">
        <f>MAX(Table1[[#This Row],[Loonheffing]]-Table1[[#This Row],[Algemene Heffingskorting]]-Table1[[#This Row],[Arbeidskorting]],0)</f>
        <v>2281.194939999999</v>
      </c>
      <c r="F1492" s="6">
        <f>Table1[[#This Row],[Belastbaar loon]]-Table1[[#This Row],[Belasting]]</f>
        <v>20459.805060000002</v>
      </c>
      <c r="G1492" s="2">
        <f>(Table1[[#This Row],[Belastbaar loon]]-Table1[[#This Row],[Netto loon]])/Table1[[#This Row],[Belastbaar loon]]</f>
        <v>0.100311988918693</v>
      </c>
      <c r="H1492" s="14">
        <f t="shared" ca="1" si="17"/>
        <v>2277.05834</v>
      </c>
      <c r="I1492" s="14">
        <f ca="1">IF(ROW()=2, Table1[[#This Row],[Netto loon]], INDIRECT(ADDRESS(ROW()-1,COLUMN(F:F))))</f>
        <v>20453.94166</v>
      </c>
      <c r="J1492" s="6">
        <f ca="1">IF(ROW()=2, 0, Table1[[#This Row],[Belastbaar loon]]-INDIRECT(ADDRESS(ROW()-1,COLUMN(A:A))))</f>
        <v>10</v>
      </c>
      <c r="K1492" s="6">
        <f ca="1">Table1[[#This Row],[Netto loon]]-Table1[[#This Row],[Netto vorige schijf]]</f>
        <v>5.8634000000020023</v>
      </c>
      <c r="L1492" s="2">
        <f ca="1">(Table1[[#This Row],[Bruto tov vorige schijf]]-Table1[[#This Row],[Netto tov vorige schijf]])/MAX(Table1[[#This Row],[Bruto tov vorige schijf]],1)</f>
        <v>0.41365999999979974</v>
      </c>
    </row>
    <row r="1493" spans="1:12" x14ac:dyDescent="0.25">
      <c r="A1493" s="14">
        <v>22751</v>
      </c>
      <c r="B1493" s="6">
        <f>LoonHeffing2020(Table1[[#This Row],[Belastbaar loon]])</f>
        <v>8497.4984999999997</v>
      </c>
      <c r="C1493" s="6">
        <f>AlgemeneHeffingsKorting2020(Table1[[#This Row],[Belastbaar loon]])</f>
        <v>2595.2912000000001</v>
      </c>
      <c r="D1493" s="14">
        <f>ArbeidsKorting2020(Table1[[#This Row],[Belastbaar loon]])</f>
        <v>3616.8757599999999</v>
      </c>
      <c r="E1493" s="14">
        <f>MAX(Table1[[#This Row],[Loonheffing]]-Table1[[#This Row],[Algemene Heffingskorting]]-Table1[[#This Row],[Arbeidskorting]],0)</f>
        <v>2285.3315400000001</v>
      </c>
      <c r="F1493" s="6">
        <f>Table1[[#This Row],[Belastbaar loon]]-Table1[[#This Row],[Belasting]]</f>
        <v>20465.668460000001</v>
      </c>
      <c r="G1493" s="2">
        <f>(Table1[[#This Row],[Belastbaar loon]]-Table1[[#This Row],[Netto loon]])/Table1[[#This Row],[Belastbaar loon]]</f>
        <v>0.10044971825414264</v>
      </c>
      <c r="H1493" s="14">
        <f t="shared" ca="1" si="17"/>
        <v>2281.194939999999</v>
      </c>
      <c r="I1493" s="14">
        <f ca="1">IF(ROW()=2, Table1[[#This Row],[Netto loon]], INDIRECT(ADDRESS(ROW()-1,COLUMN(F:F))))</f>
        <v>20459.805060000002</v>
      </c>
      <c r="J1493" s="6">
        <f ca="1">IF(ROW()=2, 0, Table1[[#This Row],[Belastbaar loon]]-INDIRECT(ADDRESS(ROW()-1,COLUMN(A:A))))</f>
        <v>10</v>
      </c>
      <c r="K1493" s="6">
        <f ca="1">Table1[[#This Row],[Netto loon]]-Table1[[#This Row],[Netto vorige schijf]]</f>
        <v>5.8633999999983644</v>
      </c>
      <c r="L1493" s="2">
        <f ca="1">(Table1[[#This Row],[Bruto tov vorige schijf]]-Table1[[#This Row],[Netto tov vorige schijf]])/MAX(Table1[[#This Row],[Bruto tov vorige schijf]],1)</f>
        <v>0.41366000000016356</v>
      </c>
    </row>
    <row r="1494" spans="1:12" x14ac:dyDescent="0.25">
      <c r="A1494" s="14">
        <v>22761</v>
      </c>
      <c r="B1494" s="6">
        <f>LoonHeffing2020(Table1[[#This Row],[Belastbaar loon]])</f>
        <v>8501.2335000000003</v>
      </c>
      <c r="C1494" s="6">
        <f>AlgemeneHeffingsKorting2020(Table1[[#This Row],[Belastbaar loon]])</f>
        <v>2594.7240000000002</v>
      </c>
      <c r="D1494" s="14">
        <f>ArbeidsKorting2020(Table1[[#This Row],[Belastbaar loon]])</f>
        <v>3617.0413600000002</v>
      </c>
      <c r="E1494" s="14">
        <f>MAX(Table1[[#This Row],[Loonheffing]]-Table1[[#This Row],[Algemene Heffingskorting]]-Table1[[#This Row],[Arbeidskorting]],0)</f>
        <v>2289.4681399999999</v>
      </c>
      <c r="F1494" s="6">
        <f>Table1[[#This Row],[Belastbaar loon]]-Table1[[#This Row],[Belasting]]</f>
        <v>20471.531859999999</v>
      </c>
      <c r="G1494" s="2">
        <f>(Table1[[#This Row],[Belastbaar loon]]-Table1[[#This Row],[Netto loon]])/Table1[[#This Row],[Belastbaar loon]]</f>
        <v>0.10058732656737406</v>
      </c>
      <c r="H1494" s="14">
        <f t="shared" ca="1" si="17"/>
        <v>2285.3315400000001</v>
      </c>
      <c r="I1494" s="14">
        <f ca="1">IF(ROW()=2, Table1[[#This Row],[Netto loon]], INDIRECT(ADDRESS(ROW()-1,COLUMN(F:F))))</f>
        <v>20465.668460000001</v>
      </c>
      <c r="J1494" s="6">
        <f ca="1">IF(ROW()=2, 0, Table1[[#This Row],[Belastbaar loon]]-INDIRECT(ADDRESS(ROW()-1,COLUMN(A:A))))</f>
        <v>10</v>
      </c>
      <c r="K1494" s="6">
        <f ca="1">Table1[[#This Row],[Netto loon]]-Table1[[#This Row],[Netto vorige schijf]]</f>
        <v>5.8633999999983644</v>
      </c>
      <c r="L1494" s="2">
        <f ca="1">(Table1[[#This Row],[Bruto tov vorige schijf]]-Table1[[#This Row],[Netto tov vorige schijf]])/MAX(Table1[[#This Row],[Bruto tov vorige schijf]],1)</f>
        <v>0.41366000000016356</v>
      </c>
    </row>
    <row r="1495" spans="1:12" x14ac:dyDescent="0.25">
      <c r="A1495" s="14">
        <v>22771</v>
      </c>
      <c r="B1495" s="6">
        <f>LoonHeffing2020(Table1[[#This Row],[Belastbaar loon]])</f>
        <v>8504.9685000000009</v>
      </c>
      <c r="C1495" s="6">
        <f>AlgemeneHeffingsKorting2020(Table1[[#This Row],[Belastbaar loon]])</f>
        <v>2594.1568000000002</v>
      </c>
      <c r="D1495" s="14">
        <f>ArbeidsKorting2020(Table1[[#This Row],[Belastbaar loon]])</f>
        <v>3617.20696</v>
      </c>
      <c r="E1495" s="14">
        <f>MAX(Table1[[#This Row],[Loonheffing]]-Table1[[#This Row],[Algemene Heffingskorting]]-Table1[[#This Row],[Arbeidskorting]],0)</f>
        <v>2293.6047400000002</v>
      </c>
      <c r="F1495" s="6">
        <f>Table1[[#This Row],[Belastbaar loon]]-Table1[[#This Row],[Belasting]]</f>
        <v>20477.395260000001</v>
      </c>
      <c r="G1495" s="2">
        <f>(Table1[[#This Row],[Belastbaar loon]]-Table1[[#This Row],[Netto loon]])/Table1[[#This Row],[Belastbaar loon]]</f>
        <v>0.10072481401782965</v>
      </c>
      <c r="H1495" s="14">
        <f t="shared" ca="1" si="17"/>
        <v>2289.4681399999999</v>
      </c>
      <c r="I1495" s="14">
        <f ca="1">IF(ROW()=2, Table1[[#This Row],[Netto loon]], INDIRECT(ADDRESS(ROW()-1,COLUMN(F:F))))</f>
        <v>20471.531859999999</v>
      </c>
      <c r="J1495" s="6">
        <f ca="1">IF(ROW()=2, 0, Table1[[#This Row],[Belastbaar loon]]-INDIRECT(ADDRESS(ROW()-1,COLUMN(A:A))))</f>
        <v>10</v>
      </c>
      <c r="K1495" s="6">
        <f ca="1">Table1[[#This Row],[Netto loon]]-Table1[[#This Row],[Netto vorige schijf]]</f>
        <v>5.8634000000020023</v>
      </c>
      <c r="L1495" s="2">
        <f ca="1">(Table1[[#This Row],[Bruto tov vorige schijf]]-Table1[[#This Row],[Netto tov vorige schijf]])/MAX(Table1[[#This Row],[Bruto tov vorige schijf]],1)</f>
        <v>0.41365999999979974</v>
      </c>
    </row>
    <row r="1496" spans="1:12" x14ac:dyDescent="0.25">
      <c r="A1496" s="14">
        <v>22781</v>
      </c>
      <c r="B1496" s="6">
        <f>LoonHeffing2020(Table1[[#This Row],[Belastbaar loon]])</f>
        <v>8508.7034999999996</v>
      </c>
      <c r="C1496" s="6">
        <f>AlgemeneHeffingsKorting2020(Table1[[#This Row],[Belastbaar loon]])</f>
        <v>2593.5895999999998</v>
      </c>
      <c r="D1496" s="14">
        <f>ArbeidsKorting2020(Table1[[#This Row],[Belastbaar loon]])</f>
        <v>3617.3725599999998</v>
      </c>
      <c r="E1496" s="14">
        <f>MAX(Table1[[#This Row],[Loonheffing]]-Table1[[#This Row],[Algemene Heffingskorting]]-Table1[[#This Row],[Arbeidskorting]],0)</f>
        <v>2297.7413400000005</v>
      </c>
      <c r="F1496" s="6">
        <f>Table1[[#This Row],[Belastbaar loon]]-Table1[[#This Row],[Belasting]]</f>
        <v>20483.25866</v>
      </c>
      <c r="G1496" s="2">
        <f>(Table1[[#This Row],[Belastbaar loon]]-Table1[[#This Row],[Netto loon]])/Table1[[#This Row],[Belastbaar loon]]</f>
        <v>0.10086218076467234</v>
      </c>
      <c r="H1496" s="14">
        <f t="shared" ca="1" si="17"/>
        <v>2293.6047400000002</v>
      </c>
      <c r="I1496" s="14">
        <f ca="1">IF(ROW()=2, Table1[[#This Row],[Netto loon]], INDIRECT(ADDRESS(ROW()-1,COLUMN(F:F))))</f>
        <v>20477.395260000001</v>
      </c>
      <c r="J1496" s="6">
        <f ca="1">IF(ROW()=2, 0, Table1[[#This Row],[Belastbaar loon]]-INDIRECT(ADDRESS(ROW()-1,COLUMN(A:A))))</f>
        <v>10</v>
      </c>
      <c r="K1496" s="6">
        <f ca="1">Table1[[#This Row],[Netto loon]]-Table1[[#This Row],[Netto vorige schijf]]</f>
        <v>5.8633999999983644</v>
      </c>
      <c r="L1496" s="2">
        <f ca="1">(Table1[[#This Row],[Bruto tov vorige schijf]]-Table1[[#This Row],[Netto tov vorige schijf]])/MAX(Table1[[#This Row],[Bruto tov vorige schijf]],1)</f>
        <v>0.41366000000016356</v>
      </c>
    </row>
    <row r="1497" spans="1:12" x14ac:dyDescent="0.25">
      <c r="A1497" s="14">
        <v>22791</v>
      </c>
      <c r="B1497" s="6">
        <f>LoonHeffing2020(Table1[[#This Row],[Belastbaar loon]])</f>
        <v>8512.4385000000002</v>
      </c>
      <c r="C1497" s="6">
        <f>AlgemeneHeffingsKorting2020(Table1[[#This Row],[Belastbaar loon]])</f>
        <v>2593.0223999999998</v>
      </c>
      <c r="D1497" s="14">
        <f>ArbeidsKorting2020(Table1[[#This Row],[Belastbaar loon]])</f>
        <v>3617.5381600000001</v>
      </c>
      <c r="E1497" s="14">
        <f>MAX(Table1[[#This Row],[Loonheffing]]-Table1[[#This Row],[Algemene Heffingskorting]]-Table1[[#This Row],[Arbeidskorting]],0)</f>
        <v>2301.8779400000003</v>
      </c>
      <c r="F1497" s="6">
        <f>Table1[[#This Row],[Belastbaar loon]]-Table1[[#This Row],[Belasting]]</f>
        <v>20489.122060000002</v>
      </c>
      <c r="G1497" s="2">
        <f>(Table1[[#This Row],[Belastbaar loon]]-Table1[[#This Row],[Netto loon]])/Table1[[#This Row],[Belastbaar loon]]</f>
        <v>0.10099942696678507</v>
      </c>
      <c r="H1497" s="14">
        <f t="shared" ca="1" si="17"/>
        <v>2297.7413400000005</v>
      </c>
      <c r="I1497" s="14">
        <f ca="1">IF(ROW()=2, Table1[[#This Row],[Netto loon]], INDIRECT(ADDRESS(ROW()-1,COLUMN(F:F))))</f>
        <v>20483.25866</v>
      </c>
      <c r="J1497" s="6">
        <f ca="1">IF(ROW()=2, 0, Table1[[#This Row],[Belastbaar loon]]-INDIRECT(ADDRESS(ROW()-1,COLUMN(A:A))))</f>
        <v>10</v>
      </c>
      <c r="K1497" s="6">
        <f ca="1">Table1[[#This Row],[Netto loon]]-Table1[[#This Row],[Netto vorige schijf]]</f>
        <v>5.8634000000020023</v>
      </c>
      <c r="L1497" s="2">
        <f ca="1">(Table1[[#This Row],[Bruto tov vorige schijf]]-Table1[[#This Row],[Netto tov vorige schijf]])/MAX(Table1[[#This Row],[Bruto tov vorige schijf]],1)</f>
        <v>0.41365999999979974</v>
      </c>
    </row>
    <row r="1498" spans="1:12" x14ac:dyDescent="0.25">
      <c r="A1498" s="14">
        <v>22801</v>
      </c>
      <c r="B1498" s="6">
        <f>LoonHeffing2020(Table1[[#This Row],[Belastbaar loon]])</f>
        <v>8516.1735000000008</v>
      </c>
      <c r="C1498" s="6">
        <f>AlgemeneHeffingsKorting2020(Table1[[#This Row],[Belastbaar loon]])</f>
        <v>2592.4551999999999</v>
      </c>
      <c r="D1498" s="14">
        <f>ArbeidsKorting2020(Table1[[#This Row],[Belastbaar loon]])</f>
        <v>3617.7037599999999</v>
      </c>
      <c r="E1498" s="14">
        <f>MAX(Table1[[#This Row],[Loonheffing]]-Table1[[#This Row],[Algemene Heffingskorting]]-Table1[[#This Row],[Arbeidskorting]],0)</f>
        <v>2306.0145400000006</v>
      </c>
      <c r="F1498" s="6">
        <f>Table1[[#This Row],[Belastbaar loon]]-Table1[[#This Row],[Belasting]]</f>
        <v>20494.98546</v>
      </c>
      <c r="G1498" s="2">
        <f>(Table1[[#This Row],[Belastbaar loon]]-Table1[[#This Row],[Netto loon]])/Table1[[#This Row],[Belastbaar loon]]</f>
        <v>0.10113655278277268</v>
      </c>
      <c r="H1498" s="14">
        <f t="shared" ref="H1498:H1561" ca="1" si="18">IF(ROW()=2, 0, INDIRECT(ADDRESS(ROW()-1,COLUMN(E:E))))</f>
        <v>2301.8779400000003</v>
      </c>
      <c r="I1498" s="14">
        <f ca="1">IF(ROW()=2, Table1[[#This Row],[Netto loon]], INDIRECT(ADDRESS(ROW()-1,COLUMN(F:F))))</f>
        <v>20489.122060000002</v>
      </c>
      <c r="J1498" s="6">
        <f ca="1">IF(ROW()=2, 0, Table1[[#This Row],[Belastbaar loon]]-INDIRECT(ADDRESS(ROW()-1,COLUMN(A:A))))</f>
        <v>10</v>
      </c>
      <c r="K1498" s="6">
        <f ca="1">Table1[[#This Row],[Netto loon]]-Table1[[#This Row],[Netto vorige schijf]]</f>
        <v>5.8633999999983644</v>
      </c>
      <c r="L1498" s="2">
        <f ca="1">(Table1[[#This Row],[Bruto tov vorige schijf]]-Table1[[#This Row],[Netto tov vorige schijf]])/MAX(Table1[[#This Row],[Bruto tov vorige schijf]],1)</f>
        <v>0.41366000000016356</v>
      </c>
    </row>
    <row r="1499" spans="1:12" x14ac:dyDescent="0.25">
      <c r="A1499" s="14">
        <v>22811</v>
      </c>
      <c r="B1499" s="6">
        <f>LoonHeffing2020(Table1[[#This Row],[Belastbaar loon]])</f>
        <v>8519.9084999999995</v>
      </c>
      <c r="C1499" s="6">
        <f>AlgemeneHeffingsKorting2020(Table1[[#This Row],[Belastbaar loon]])</f>
        <v>2591.8879999999999</v>
      </c>
      <c r="D1499" s="14">
        <f>ArbeidsKorting2020(Table1[[#This Row],[Belastbaar loon]])</f>
        <v>3617.8693600000001</v>
      </c>
      <c r="E1499" s="14">
        <f>MAX(Table1[[#This Row],[Loonheffing]]-Table1[[#This Row],[Algemene Heffingskorting]]-Table1[[#This Row],[Arbeidskorting]],0)</f>
        <v>2310.1511399999995</v>
      </c>
      <c r="F1499" s="6">
        <f>Table1[[#This Row],[Belastbaar loon]]-Table1[[#This Row],[Belasting]]</f>
        <v>20500.848860000002</v>
      </c>
      <c r="G1499" s="2">
        <f>(Table1[[#This Row],[Belastbaar loon]]-Table1[[#This Row],[Netto loon]])/Table1[[#This Row],[Belastbaar loon]]</f>
        <v>0.10127355837096129</v>
      </c>
      <c r="H1499" s="14">
        <f t="shared" ca="1" si="18"/>
        <v>2306.0145400000006</v>
      </c>
      <c r="I1499" s="14">
        <f ca="1">IF(ROW()=2, Table1[[#This Row],[Netto loon]], INDIRECT(ADDRESS(ROW()-1,COLUMN(F:F))))</f>
        <v>20494.98546</v>
      </c>
      <c r="J1499" s="6">
        <f ca="1">IF(ROW()=2, 0, Table1[[#This Row],[Belastbaar loon]]-INDIRECT(ADDRESS(ROW()-1,COLUMN(A:A))))</f>
        <v>10</v>
      </c>
      <c r="K1499" s="6">
        <f ca="1">Table1[[#This Row],[Netto loon]]-Table1[[#This Row],[Netto vorige schijf]]</f>
        <v>5.8634000000020023</v>
      </c>
      <c r="L1499" s="2">
        <f ca="1">(Table1[[#This Row],[Bruto tov vorige schijf]]-Table1[[#This Row],[Netto tov vorige schijf]])/MAX(Table1[[#This Row],[Bruto tov vorige schijf]],1)</f>
        <v>0.41365999999979974</v>
      </c>
    </row>
    <row r="1500" spans="1:12" x14ac:dyDescent="0.25">
      <c r="A1500" s="14">
        <v>22821</v>
      </c>
      <c r="B1500" s="6">
        <f>LoonHeffing2020(Table1[[#This Row],[Belastbaar loon]])</f>
        <v>8523.6435000000001</v>
      </c>
      <c r="C1500" s="6">
        <f>AlgemeneHeffingsKorting2020(Table1[[#This Row],[Belastbaar loon]])</f>
        <v>2591.3208</v>
      </c>
      <c r="D1500" s="14">
        <f>ArbeidsKorting2020(Table1[[#This Row],[Belastbaar loon]])</f>
        <v>3618.03496</v>
      </c>
      <c r="E1500" s="14">
        <f>MAX(Table1[[#This Row],[Loonheffing]]-Table1[[#This Row],[Algemene Heffingskorting]]-Table1[[#This Row],[Arbeidskorting]],0)</f>
        <v>2314.2877400000007</v>
      </c>
      <c r="F1500" s="6">
        <f>Table1[[#This Row],[Belastbaar loon]]-Table1[[#This Row],[Belasting]]</f>
        <v>20506.71226</v>
      </c>
      <c r="G1500" s="2">
        <f>(Table1[[#This Row],[Belastbaar loon]]-Table1[[#This Row],[Netto loon]])/Table1[[#This Row],[Belastbaar loon]]</f>
        <v>0.1014104438894001</v>
      </c>
      <c r="H1500" s="14">
        <f t="shared" ca="1" si="18"/>
        <v>2310.1511399999995</v>
      </c>
      <c r="I1500" s="14">
        <f ca="1">IF(ROW()=2, Table1[[#This Row],[Netto loon]], INDIRECT(ADDRESS(ROW()-1,COLUMN(F:F))))</f>
        <v>20500.848860000002</v>
      </c>
      <c r="J1500" s="6">
        <f ca="1">IF(ROW()=2, 0, Table1[[#This Row],[Belastbaar loon]]-INDIRECT(ADDRESS(ROW()-1,COLUMN(A:A))))</f>
        <v>10</v>
      </c>
      <c r="K1500" s="6">
        <f ca="1">Table1[[#This Row],[Netto loon]]-Table1[[#This Row],[Netto vorige schijf]]</f>
        <v>5.8633999999983644</v>
      </c>
      <c r="L1500" s="2">
        <f ca="1">(Table1[[#This Row],[Bruto tov vorige schijf]]-Table1[[#This Row],[Netto tov vorige schijf]])/MAX(Table1[[#This Row],[Bruto tov vorige schijf]],1)</f>
        <v>0.41366000000016356</v>
      </c>
    </row>
    <row r="1501" spans="1:12" x14ac:dyDescent="0.25">
      <c r="A1501" s="14">
        <v>22831</v>
      </c>
      <c r="B1501" s="6">
        <f>LoonHeffing2020(Table1[[#This Row],[Belastbaar loon]])</f>
        <v>8527.3785000000007</v>
      </c>
      <c r="C1501" s="6">
        <f>AlgemeneHeffingsKorting2020(Table1[[#This Row],[Belastbaar loon]])</f>
        <v>2590.7536</v>
      </c>
      <c r="D1501" s="14">
        <f>ArbeidsKorting2020(Table1[[#This Row],[Belastbaar loon]])</f>
        <v>3618.2005600000002</v>
      </c>
      <c r="E1501" s="14">
        <f>MAX(Table1[[#This Row],[Loonheffing]]-Table1[[#This Row],[Algemene Heffingskorting]]-Table1[[#This Row],[Arbeidskorting]],0)</f>
        <v>2318.4243400000005</v>
      </c>
      <c r="F1501" s="6">
        <f>Table1[[#This Row],[Belastbaar loon]]-Table1[[#This Row],[Belasting]]</f>
        <v>20512.575659999999</v>
      </c>
      <c r="G1501" s="2">
        <f>(Table1[[#This Row],[Belastbaar loon]]-Table1[[#This Row],[Netto loon]])/Table1[[#This Row],[Belastbaar loon]]</f>
        <v>0.10154720949586095</v>
      </c>
      <c r="H1501" s="14">
        <f t="shared" ca="1" si="18"/>
        <v>2314.2877400000007</v>
      </c>
      <c r="I1501" s="14">
        <f ca="1">IF(ROW()=2, Table1[[#This Row],[Netto loon]], INDIRECT(ADDRESS(ROW()-1,COLUMN(F:F))))</f>
        <v>20506.71226</v>
      </c>
      <c r="J1501" s="6">
        <f ca="1">IF(ROW()=2, 0, Table1[[#This Row],[Belastbaar loon]]-INDIRECT(ADDRESS(ROW()-1,COLUMN(A:A))))</f>
        <v>10</v>
      </c>
      <c r="K1501" s="6">
        <f ca="1">Table1[[#This Row],[Netto loon]]-Table1[[#This Row],[Netto vorige schijf]]</f>
        <v>5.8633999999983644</v>
      </c>
      <c r="L1501" s="2">
        <f ca="1">(Table1[[#This Row],[Bruto tov vorige schijf]]-Table1[[#This Row],[Netto tov vorige schijf]])/MAX(Table1[[#This Row],[Bruto tov vorige schijf]],1)</f>
        <v>0.41366000000016356</v>
      </c>
    </row>
    <row r="1502" spans="1:12" x14ac:dyDescent="0.25">
      <c r="A1502" s="14">
        <v>22841</v>
      </c>
      <c r="B1502" s="6">
        <f>LoonHeffing2020(Table1[[#This Row],[Belastbaar loon]])</f>
        <v>8531.1134999999995</v>
      </c>
      <c r="C1502" s="6">
        <f>AlgemeneHeffingsKorting2020(Table1[[#This Row],[Belastbaar loon]])</f>
        <v>2590.1864</v>
      </c>
      <c r="D1502" s="14">
        <f>ArbeidsKorting2020(Table1[[#This Row],[Belastbaar loon]])</f>
        <v>3618.36616</v>
      </c>
      <c r="E1502" s="14">
        <f>MAX(Table1[[#This Row],[Loonheffing]]-Table1[[#This Row],[Algemene Heffingskorting]]-Table1[[#This Row],[Arbeidskorting]],0)</f>
        <v>2322.5609399999989</v>
      </c>
      <c r="F1502" s="6">
        <f>Table1[[#This Row],[Belastbaar loon]]-Table1[[#This Row],[Belasting]]</f>
        <v>20518.439060000001</v>
      </c>
      <c r="G1502" s="2">
        <f>(Table1[[#This Row],[Belastbaar loon]]-Table1[[#This Row],[Netto loon]])/Table1[[#This Row],[Belastbaar loon]]</f>
        <v>0.10168385534783939</v>
      </c>
      <c r="H1502" s="14">
        <f t="shared" ca="1" si="18"/>
        <v>2318.4243400000005</v>
      </c>
      <c r="I1502" s="14">
        <f ca="1">IF(ROW()=2, Table1[[#This Row],[Netto loon]], INDIRECT(ADDRESS(ROW()-1,COLUMN(F:F))))</f>
        <v>20512.575659999999</v>
      </c>
      <c r="J1502" s="6">
        <f ca="1">IF(ROW()=2, 0, Table1[[#This Row],[Belastbaar loon]]-INDIRECT(ADDRESS(ROW()-1,COLUMN(A:A))))</f>
        <v>10</v>
      </c>
      <c r="K1502" s="6">
        <f ca="1">Table1[[#This Row],[Netto loon]]-Table1[[#This Row],[Netto vorige schijf]]</f>
        <v>5.8634000000020023</v>
      </c>
      <c r="L1502" s="2">
        <f ca="1">(Table1[[#This Row],[Bruto tov vorige schijf]]-Table1[[#This Row],[Netto tov vorige schijf]])/MAX(Table1[[#This Row],[Bruto tov vorige schijf]],1)</f>
        <v>0.41365999999979974</v>
      </c>
    </row>
    <row r="1503" spans="1:12" x14ac:dyDescent="0.25">
      <c r="A1503" s="14">
        <v>22851</v>
      </c>
      <c r="B1503" s="6">
        <f>LoonHeffing2020(Table1[[#This Row],[Belastbaar loon]])</f>
        <v>8534.8485000000001</v>
      </c>
      <c r="C1503" s="6">
        <f>AlgemeneHeffingsKorting2020(Table1[[#This Row],[Belastbaar loon]])</f>
        <v>2589.6192000000001</v>
      </c>
      <c r="D1503" s="14">
        <f>ArbeidsKorting2020(Table1[[#This Row],[Belastbaar loon]])</f>
        <v>3618.5317599999998</v>
      </c>
      <c r="E1503" s="14">
        <f>MAX(Table1[[#This Row],[Loonheffing]]-Table1[[#This Row],[Algemene Heffingskorting]]-Table1[[#This Row],[Arbeidskorting]],0)</f>
        <v>2326.6975400000001</v>
      </c>
      <c r="F1503" s="6">
        <f>Table1[[#This Row],[Belastbaar loon]]-Table1[[#This Row],[Belasting]]</f>
        <v>20524.302459999999</v>
      </c>
      <c r="G1503" s="2">
        <f>(Table1[[#This Row],[Belastbaar loon]]-Table1[[#This Row],[Netto loon]])/Table1[[#This Row],[Belastbaar loon]]</f>
        <v>0.10182038160255573</v>
      </c>
      <c r="H1503" s="14">
        <f t="shared" ca="1" si="18"/>
        <v>2322.5609399999989</v>
      </c>
      <c r="I1503" s="14">
        <f ca="1">IF(ROW()=2, Table1[[#This Row],[Netto loon]], INDIRECT(ADDRESS(ROW()-1,COLUMN(F:F))))</f>
        <v>20518.439060000001</v>
      </c>
      <c r="J1503" s="6">
        <f ca="1">IF(ROW()=2, 0, Table1[[#This Row],[Belastbaar loon]]-INDIRECT(ADDRESS(ROW()-1,COLUMN(A:A))))</f>
        <v>10</v>
      </c>
      <c r="K1503" s="6">
        <f ca="1">Table1[[#This Row],[Netto loon]]-Table1[[#This Row],[Netto vorige schijf]]</f>
        <v>5.8633999999983644</v>
      </c>
      <c r="L1503" s="2">
        <f ca="1">(Table1[[#This Row],[Bruto tov vorige schijf]]-Table1[[#This Row],[Netto tov vorige schijf]])/MAX(Table1[[#This Row],[Bruto tov vorige schijf]],1)</f>
        <v>0.41366000000016356</v>
      </c>
    </row>
    <row r="1504" spans="1:12" x14ac:dyDescent="0.25">
      <c r="A1504" s="14">
        <v>22861</v>
      </c>
      <c r="B1504" s="6">
        <f>LoonHeffing2020(Table1[[#This Row],[Belastbaar loon]])</f>
        <v>8538.5835000000006</v>
      </c>
      <c r="C1504" s="6">
        <f>AlgemeneHeffingsKorting2020(Table1[[#This Row],[Belastbaar loon]])</f>
        <v>2589.0520000000001</v>
      </c>
      <c r="D1504" s="14">
        <f>ArbeidsKorting2020(Table1[[#This Row],[Belastbaar loon]])</f>
        <v>3618.6973600000001</v>
      </c>
      <c r="E1504" s="14">
        <f>MAX(Table1[[#This Row],[Loonheffing]]-Table1[[#This Row],[Algemene Heffingskorting]]-Table1[[#This Row],[Arbeidskorting]],0)</f>
        <v>2330.8341400000008</v>
      </c>
      <c r="F1504" s="6">
        <f>Table1[[#This Row],[Belastbaar loon]]-Table1[[#This Row],[Belasting]]</f>
        <v>20530.165860000001</v>
      </c>
      <c r="G1504" s="2">
        <f>(Table1[[#This Row],[Belastbaar loon]]-Table1[[#This Row],[Netto loon]])/Table1[[#This Row],[Belastbaar loon]]</f>
        <v>0.1019567884169546</v>
      </c>
      <c r="H1504" s="14">
        <f t="shared" ca="1" si="18"/>
        <v>2326.6975400000001</v>
      </c>
      <c r="I1504" s="14">
        <f ca="1">IF(ROW()=2, Table1[[#This Row],[Netto loon]], INDIRECT(ADDRESS(ROW()-1,COLUMN(F:F))))</f>
        <v>20524.302459999999</v>
      </c>
      <c r="J1504" s="6">
        <f ca="1">IF(ROW()=2, 0, Table1[[#This Row],[Belastbaar loon]]-INDIRECT(ADDRESS(ROW()-1,COLUMN(A:A))))</f>
        <v>10</v>
      </c>
      <c r="K1504" s="6">
        <f ca="1">Table1[[#This Row],[Netto loon]]-Table1[[#This Row],[Netto vorige schijf]]</f>
        <v>5.8634000000020023</v>
      </c>
      <c r="L1504" s="2">
        <f ca="1">(Table1[[#This Row],[Bruto tov vorige schijf]]-Table1[[#This Row],[Netto tov vorige schijf]])/MAX(Table1[[#This Row],[Bruto tov vorige schijf]],1)</f>
        <v>0.41365999999979974</v>
      </c>
    </row>
    <row r="1505" spans="1:12" x14ac:dyDescent="0.25">
      <c r="A1505" s="14">
        <v>22871</v>
      </c>
      <c r="B1505" s="6">
        <f>LoonHeffing2020(Table1[[#This Row],[Belastbaar loon]])</f>
        <v>8542.3184999999994</v>
      </c>
      <c r="C1505" s="6">
        <f>AlgemeneHeffingsKorting2020(Table1[[#This Row],[Belastbaar loon]])</f>
        <v>2588.4848000000002</v>
      </c>
      <c r="D1505" s="14">
        <f>ArbeidsKorting2020(Table1[[#This Row],[Belastbaar loon]])</f>
        <v>3618.8629599999999</v>
      </c>
      <c r="E1505" s="14">
        <f>MAX(Table1[[#This Row],[Loonheffing]]-Table1[[#This Row],[Algemene Heffingskorting]]-Table1[[#This Row],[Arbeidskorting]],0)</f>
        <v>2334.9707399999993</v>
      </c>
      <c r="F1505" s="6">
        <f>Table1[[#This Row],[Belastbaar loon]]-Table1[[#This Row],[Belasting]]</f>
        <v>20536.029259999999</v>
      </c>
      <c r="G1505" s="2">
        <f>(Table1[[#This Row],[Belastbaar loon]]-Table1[[#This Row],[Netto loon]])/Table1[[#This Row],[Belastbaar loon]]</f>
        <v>0.10209307594770674</v>
      </c>
      <c r="H1505" s="14">
        <f t="shared" ca="1" si="18"/>
        <v>2330.8341400000008</v>
      </c>
      <c r="I1505" s="14">
        <f ca="1">IF(ROW()=2, Table1[[#This Row],[Netto loon]], INDIRECT(ADDRESS(ROW()-1,COLUMN(F:F))))</f>
        <v>20530.165860000001</v>
      </c>
      <c r="J1505" s="6">
        <f ca="1">IF(ROW()=2, 0, Table1[[#This Row],[Belastbaar loon]]-INDIRECT(ADDRESS(ROW()-1,COLUMN(A:A))))</f>
        <v>10</v>
      </c>
      <c r="K1505" s="6">
        <f ca="1">Table1[[#This Row],[Netto loon]]-Table1[[#This Row],[Netto vorige schijf]]</f>
        <v>5.8633999999983644</v>
      </c>
      <c r="L1505" s="2">
        <f ca="1">(Table1[[#This Row],[Bruto tov vorige schijf]]-Table1[[#This Row],[Netto tov vorige schijf]])/MAX(Table1[[#This Row],[Bruto tov vorige schijf]],1)</f>
        <v>0.41366000000016356</v>
      </c>
    </row>
    <row r="1506" spans="1:12" x14ac:dyDescent="0.25">
      <c r="A1506" s="14">
        <v>22881</v>
      </c>
      <c r="B1506" s="6">
        <f>LoonHeffing2020(Table1[[#This Row],[Belastbaar loon]])</f>
        <v>8546.0535</v>
      </c>
      <c r="C1506" s="6">
        <f>AlgemeneHeffingsKorting2020(Table1[[#This Row],[Belastbaar loon]])</f>
        <v>2587.9176000000002</v>
      </c>
      <c r="D1506" s="14">
        <f>ArbeidsKorting2020(Table1[[#This Row],[Belastbaar loon]])</f>
        <v>3619.0285600000002</v>
      </c>
      <c r="E1506" s="14">
        <f>MAX(Table1[[#This Row],[Loonheffing]]-Table1[[#This Row],[Algemene Heffingskorting]]-Table1[[#This Row],[Arbeidskorting]],0)</f>
        <v>2339.1073399999991</v>
      </c>
      <c r="F1506" s="6">
        <f>Table1[[#This Row],[Belastbaar loon]]-Table1[[#This Row],[Belasting]]</f>
        <v>20541.892660000001</v>
      </c>
      <c r="G1506" s="2">
        <f>(Table1[[#This Row],[Belastbaar loon]]-Table1[[#This Row],[Netto loon]])/Table1[[#This Row],[Belastbaar loon]]</f>
        <v>0.10222924435120836</v>
      </c>
      <c r="H1506" s="14">
        <f t="shared" ca="1" si="18"/>
        <v>2334.9707399999993</v>
      </c>
      <c r="I1506" s="14">
        <f ca="1">IF(ROW()=2, Table1[[#This Row],[Netto loon]], INDIRECT(ADDRESS(ROW()-1,COLUMN(F:F))))</f>
        <v>20536.029259999999</v>
      </c>
      <c r="J1506" s="6">
        <f ca="1">IF(ROW()=2, 0, Table1[[#This Row],[Belastbaar loon]]-INDIRECT(ADDRESS(ROW()-1,COLUMN(A:A))))</f>
        <v>10</v>
      </c>
      <c r="K1506" s="6">
        <f ca="1">Table1[[#This Row],[Netto loon]]-Table1[[#This Row],[Netto vorige schijf]]</f>
        <v>5.8634000000020023</v>
      </c>
      <c r="L1506" s="2">
        <f ca="1">(Table1[[#This Row],[Bruto tov vorige schijf]]-Table1[[#This Row],[Netto tov vorige schijf]])/MAX(Table1[[#This Row],[Bruto tov vorige schijf]],1)</f>
        <v>0.41365999999979974</v>
      </c>
    </row>
    <row r="1507" spans="1:12" x14ac:dyDescent="0.25">
      <c r="A1507" s="14">
        <v>22891</v>
      </c>
      <c r="B1507" s="6">
        <f>LoonHeffing2020(Table1[[#This Row],[Belastbaar loon]])</f>
        <v>8549.7885000000006</v>
      </c>
      <c r="C1507" s="6">
        <f>AlgemeneHeffingsKorting2020(Table1[[#This Row],[Belastbaar loon]])</f>
        <v>2587.3503999999998</v>
      </c>
      <c r="D1507" s="14">
        <f>ArbeidsKorting2020(Table1[[#This Row],[Belastbaar loon]])</f>
        <v>3619.19416</v>
      </c>
      <c r="E1507" s="14">
        <f>MAX(Table1[[#This Row],[Loonheffing]]-Table1[[#This Row],[Algemene Heffingskorting]]-Table1[[#This Row],[Arbeidskorting]],0)</f>
        <v>2343.2439400000012</v>
      </c>
      <c r="F1507" s="6">
        <f>Table1[[#This Row],[Belastbaar loon]]-Table1[[#This Row],[Belasting]]</f>
        <v>20547.75606</v>
      </c>
      <c r="G1507" s="2">
        <f>(Table1[[#This Row],[Belastbaar loon]]-Table1[[#This Row],[Netto loon]])/Table1[[#This Row],[Belastbaar loon]]</f>
        <v>0.10236529378358308</v>
      </c>
      <c r="H1507" s="14">
        <f t="shared" ca="1" si="18"/>
        <v>2339.1073399999991</v>
      </c>
      <c r="I1507" s="14">
        <f ca="1">IF(ROW()=2, Table1[[#This Row],[Netto loon]], INDIRECT(ADDRESS(ROW()-1,COLUMN(F:F))))</f>
        <v>20541.892660000001</v>
      </c>
      <c r="J1507" s="6">
        <f ca="1">IF(ROW()=2, 0, Table1[[#This Row],[Belastbaar loon]]-INDIRECT(ADDRESS(ROW()-1,COLUMN(A:A))))</f>
        <v>10</v>
      </c>
      <c r="K1507" s="6">
        <f ca="1">Table1[[#This Row],[Netto loon]]-Table1[[#This Row],[Netto vorige schijf]]</f>
        <v>5.8633999999983644</v>
      </c>
      <c r="L1507" s="2">
        <f ca="1">(Table1[[#This Row],[Bruto tov vorige schijf]]-Table1[[#This Row],[Netto tov vorige schijf]])/MAX(Table1[[#This Row],[Bruto tov vorige schijf]],1)</f>
        <v>0.41366000000016356</v>
      </c>
    </row>
    <row r="1508" spans="1:12" x14ac:dyDescent="0.25">
      <c r="A1508" s="14">
        <v>22901</v>
      </c>
      <c r="B1508" s="6">
        <f>LoonHeffing2020(Table1[[#This Row],[Belastbaar loon]])</f>
        <v>8553.5234999999993</v>
      </c>
      <c r="C1508" s="6">
        <f>AlgemeneHeffingsKorting2020(Table1[[#This Row],[Belastbaar loon]])</f>
        <v>2586.7831999999999</v>
      </c>
      <c r="D1508" s="14">
        <f>ArbeidsKorting2020(Table1[[#This Row],[Belastbaar loon]])</f>
        <v>3619.3597599999998</v>
      </c>
      <c r="E1508" s="14">
        <f>MAX(Table1[[#This Row],[Loonheffing]]-Table1[[#This Row],[Algemene Heffingskorting]]-Table1[[#This Row],[Arbeidskorting]],0)</f>
        <v>2347.3805399999997</v>
      </c>
      <c r="F1508" s="6">
        <f>Table1[[#This Row],[Belastbaar loon]]-Table1[[#This Row],[Belasting]]</f>
        <v>20553.619460000002</v>
      </c>
      <c r="G1508" s="2">
        <f>(Table1[[#This Row],[Belastbaar loon]]-Table1[[#This Row],[Netto loon]])/Table1[[#This Row],[Belastbaar loon]]</f>
        <v>0.10250122440068112</v>
      </c>
      <c r="H1508" s="14">
        <f t="shared" ca="1" si="18"/>
        <v>2343.2439400000012</v>
      </c>
      <c r="I1508" s="14">
        <f ca="1">IF(ROW()=2, Table1[[#This Row],[Netto loon]], INDIRECT(ADDRESS(ROW()-1,COLUMN(F:F))))</f>
        <v>20547.75606</v>
      </c>
      <c r="J1508" s="6">
        <f ca="1">IF(ROW()=2, 0, Table1[[#This Row],[Belastbaar loon]]-INDIRECT(ADDRESS(ROW()-1,COLUMN(A:A))))</f>
        <v>10</v>
      </c>
      <c r="K1508" s="6">
        <f ca="1">Table1[[#This Row],[Netto loon]]-Table1[[#This Row],[Netto vorige schijf]]</f>
        <v>5.8634000000020023</v>
      </c>
      <c r="L1508" s="2">
        <f ca="1">(Table1[[#This Row],[Bruto tov vorige schijf]]-Table1[[#This Row],[Netto tov vorige schijf]])/MAX(Table1[[#This Row],[Bruto tov vorige schijf]],1)</f>
        <v>0.41365999999979974</v>
      </c>
    </row>
    <row r="1509" spans="1:12" x14ac:dyDescent="0.25">
      <c r="A1509" s="14">
        <v>22911</v>
      </c>
      <c r="B1509" s="6">
        <f>LoonHeffing2020(Table1[[#This Row],[Belastbaar loon]])</f>
        <v>8557.2584999999999</v>
      </c>
      <c r="C1509" s="6">
        <f>AlgemeneHeffingsKorting2020(Table1[[#This Row],[Belastbaar loon]])</f>
        <v>2586.2159999999999</v>
      </c>
      <c r="D1509" s="14">
        <f>ArbeidsKorting2020(Table1[[#This Row],[Belastbaar loon]])</f>
        <v>3619.5253600000001</v>
      </c>
      <c r="E1509" s="14">
        <f>MAX(Table1[[#This Row],[Loonheffing]]-Table1[[#This Row],[Algemene Heffingskorting]]-Table1[[#This Row],[Arbeidskorting]],0)</f>
        <v>2351.5171399999995</v>
      </c>
      <c r="F1509" s="6">
        <f>Table1[[#This Row],[Belastbaar loon]]-Table1[[#This Row],[Belasting]]</f>
        <v>20559.48286</v>
      </c>
      <c r="G1509" s="2">
        <f>(Table1[[#This Row],[Belastbaar loon]]-Table1[[#This Row],[Netto loon]])/Table1[[#This Row],[Belastbaar loon]]</f>
        <v>0.10263703635808127</v>
      </c>
      <c r="H1509" s="14">
        <f t="shared" ca="1" si="18"/>
        <v>2347.3805399999997</v>
      </c>
      <c r="I1509" s="14">
        <f ca="1">IF(ROW()=2, Table1[[#This Row],[Netto loon]], INDIRECT(ADDRESS(ROW()-1,COLUMN(F:F))))</f>
        <v>20553.619460000002</v>
      </c>
      <c r="J1509" s="6">
        <f ca="1">IF(ROW()=2, 0, Table1[[#This Row],[Belastbaar loon]]-INDIRECT(ADDRESS(ROW()-1,COLUMN(A:A))))</f>
        <v>10</v>
      </c>
      <c r="K1509" s="6">
        <f ca="1">Table1[[#This Row],[Netto loon]]-Table1[[#This Row],[Netto vorige schijf]]</f>
        <v>5.8633999999983644</v>
      </c>
      <c r="L1509" s="2">
        <f ca="1">(Table1[[#This Row],[Bruto tov vorige schijf]]-Table1[[#This Row],[Netto tov vorige schijf]])/MAX(Table1[[#This Row],[Bruto tov vorige schijf]],1)</f>
        <v>0.41366000000016356</v>
      </c>
    </row>
    <row r="1510" spans="1:12" x14ac:dyDescent="0.25">
      <c r="A1510" s="14">
        <v>22921</v>
      </c>
      <c r="B1510" s="6">
        <f>LoonHeffing2020(Table1[[#This Row],[Belastbaar loon]])</f>
        <v>8560.9935000000005</v>
      </c>
      <c r="C1510" s="6">
        <f>AlgemeneHeffingsKorting2020(Table1[[#This Row],[Belastbaar loon]])</f>
        <v>2585.6487999999999</v>
      </c>
      <c r="D1510" s="14">
        <f>ArbeidsKorting2020(Table1[[#This Row],[Belastbaar loon]])</f>
        <v>3619.6909599999999</v>
      </c>
      <c r="E1510" s="14">
        <f>MAX(Table1[[#This Row],[Loonheffing]]-Table1[[#This Row],[Algemene Heffingskorting]]-Table1[[#This Row],[Arbeidskorting]],0)</f>
        <v>2355.6537400000007</v>
      </c>
      <c r="F1510" s="6">
        <f>Table1[[#This Row],[Belastbaar loon]]-Table1[[#This Row],[Belasting]]</f>
        <v>20565.346259999998</v>
      </c>
      <c r="G1510" s="2">
        <f>(Table1[[#This Row],[Belastbaar loon]]-Table1[[#This Row],[Netto loon]])/Table1[[#This Row],[Belastbaar loon]]</f>
        <v>0.10277272981109034</v>
      </c>
      <c r="H1510" s="14">
        <f t="shared" ca="1" si="18"/>
        <v>2351.5171399999995</v>
      </c>
      <c r="I1510" s="14">
        <f ca="1">IF(ROW()=2, Table1[[#This Row],[Netto loon]], INDIRECT(ADDRESS(ROW()-1,COLUMN(F:F))))</f>
        <v>20559.48286</v>
      </c>
      <c r="J1510" s="6">
        <f ca="1">IF(ROW()=2, 0, Table1[[#This Row],[Belastbaar loon]]-INDIRECT(ADDRESS(ROW()-1,COLUMN(A:A))))</f>
        <v>10</v>
      </c>
      <c r="K1510" s="6">
        <f ca="1">Table1[[#This Row],[Netto loon]]-Table1[[#This Row],[Netto vorige schijf]]</f>
        <v>5.8633999999983644</v>
      </c>
      <c r="L1510" s="2">
        <f ca="1">(Table1[[#This Row],[Bruto tov vorige schijf]]-Table1[[#This Row],[Netto tov vorige schijf]])/MAX(Table1[[#This Row],[Bruto tov vorige schijf]],1)</f>
        <v>0.41366000000016356</v>
      </c>
    </row>
    <row r="1511" spans="1:12" x14ac:dyDescent="0.25">
      <c r="A1511" s="14">
        <v>22931</v>
      </c>
      <c r="B1511" s="6">
        <f>LoonHeffing2020(Table1[[#This Row],[Belastbaar loon]])</f>
        <v>8564.7284999999993</v>
      </c>
      <c r="C1511" s="6">
        <f>AlgemeneHeffingsKorting2020(Table1[[#This Row],[Belastbaar loon]])</f>
        <v>2585.0816</v>
      </c>
      <c r="D1511" s="14">
        <f>ArbeidsKorting2020(Table1[[#This Row],[Belastbaar loon]])</f>
        <v>3619.8565600000002</v>
      </c>
      <c r="E1511" s="14">
        <f>MAX(Table1[[#This Row],[Loonheffing]]-Table1[[#This Row],[Algemene Heffingskorting]]-Table1[[#This Row],[Arbeidskorting]],0)</f>
        <v>2359.7903399999996</v>
      </c>
      <c r="F1511" s="6">
        <f>Table1[[#This Row],[Belastbaar loon]]-Table1[[#This Row],[Belasting]]</f>
        <v>20571.20966</v>
      </c>
      <c r="G1511" s="2">
        <f>(Table1[[#This Row],[Belastbaar loon]]-Table1[[#This Row],[Netto loon]])/Table1[[#This Row],[Belastbaar loon]]</f>
        <v>0.10290830491474422</v>
      </c>
      <c r="H1511" s="14">
        <f t="shared" ca="1" si="18"/>
        <v>2355.6537400000007</v>
      </c>
      <c r="I1511" s="14">
        <f ca="1">IF(ROW()=2, Table1[[#This Row],[Netto loon]], INDIRECT(ADDRESS(ROW()-1,COLUMN(F:F))))</f>
        <v>20565.346259999998</v>
      </c>
      <c r="J1511" s="6">
        <f ca="1">IF(ROW()=2, 0, Table1[[#This Row],[Belastbaar loon]]-INDIRECT(ADDRESS(ROW()-1,COLUMN(A:A))))</f>
        <v>10</v>
      </c>
      <c r="K1511" s="6">
        <f ca="1">Table1[[#This Row],[Netto loon]]-Table1[[#This Row],[Netto vorige schijf]]</f>
        <v>5.8634000000020023</v>
      </c>
      <c r="L1511" s="2">
        <f ca="1">(Table1[[#This Row],[Bruto tov vorige schijf]]-Table1[[#This Row],[Netto tov vorige schijf]])/MAX(Table1[[#This Row],[Bruto tov vorige schijf]],1)</f>
        <v>0.41365999999979974</v>
      </c>
    </row>
    <row r="1512" spans="1:12" x14ac:dyDescent="0.25">
      <c r="A1512" s="14">
        <v>22941</v>
      </c>
      <c r="B1512" s="6">
        <f>LoonHeffing2020(Table1[[#This Row],[Belastbaar loon]])</f>
        <v>8568.4634999999998</v>
      </c>
      <c r="C1512" s="6">
        <f>AlgemeneHeffingsKorting2020(Table1[[#This Row],[Belastbaar loon]])</f>
        <v>2584.5144</v>
      </c>
      <c r="D1512" s="14">
        <f>ArbeidsKorting2020(Table1[[#This Row],[Belastbaar loon]])</f>
        <v>3620.02216</v>
      </c>
      <c r="E1512" s="14">
        <f>MAX(Table1[[#This Row],[Loonheffing]]-Table1[[#This Row],[Algemene Heffingskorting]]-Table1[[#This Row],[Arbeidskorting]],0)</f>
        <v>2363.9269399999998</v>
      </c>
      <c r="F1512" s="6">
        <f>Table1[[#This Row],[Belastbaar loon]]-Table1[[#This Row],[Belasting]]</f>
        <v>20577.073059999999</v>
      </c>
      <c r="G1512" s="2">
        <f>(Table1[[#This Row],[Belastbaar loon]]-Table1[[#This Row],[Netto loon]])/Table1[[#This Row],[Belastbaar loon]]</f>
        <v>0.10304376182380895</v>
      </c>
      <c r="H1512" s="14">
        <f t="shared" ca="1" si="18"/>
        <v>2359.7903399999996</v>
      </c>
      <c r="I1512" s="14">
        <f ca="1">IF(ROW()=2, Table1[[#This Row],[Netto loon]], INDIRECT(ADDRESS(ROW()-1,COLUMN(F:F))))</f>
        <v>20571.20966</v>
      </c>
      <c r="J1512" s="6">
        <f ca="1">IF(ROW()=2, 0, Table1[[#This Row],[Belastbaar loon]]-INDIRECT(ADDRESS(ROW()-1,COLUMN(A:A))))</f>
        <v>10</v>
      </c>
      <c r="K1512" s="6">
        <f ca="1">Table1[[#This Row],[Netto loon]]-Table1[[#This Row],[Netto vorige schijf]]</f>
        <v>5.8633999999983644</v>
      </c>
      <c r="L1512" s="2">
        <f ca="1">(Table1[[#This Row],[Bruto tov vorige schijf]]-Table1[[#This Row],[Netto tov vorige schijf]])/MAX(Table1[[#This Row],[Bruto tov vorige schijf]],1)</f>
        <v>0.41366000000016356</v>
      </c>
    </row>
    <row r="1513" spans="1:12" x14ac:dyDescent="0.25">
      <c r="A1513" s="14">
        <v>22951</v>
      </c>
      <c r="B1513" s="6">
        <f>LoonHeffing2020(Table1[[#This Row],[Belastbaar loon]])</f>
        <v>8572.1985000000004</v>
      </c>
      <c r="C1513" s="6">
        <f>AlgemeneHeffingsKorting2020(Table1[[#This Row],[Belastbaar loon]])</f>
        <v>2583.9472000000001</v>
      </c>
      <c r="D1513" s="14">
        <f>ArbeidsKorting2020(Table1[[#This Row],[Belastbaar loon]])</f>
        <v>3620.1877599999998</v>
      </c>
      <c r="E1513" s="14">
        <f>MAX(Table1[[#This Row],[Loonheffing]]-Table1[[#This Row],[Algemene Heffingskorting]]-Table1[[#This Row],[Arbeidskorting]],0)</f>
        <v>2368.0635400000001</v>
      </c>
      <c r="F1513" s="6">
        <f>Table1[[#This Row],[Belastbaar loon]]-Table1[[#This Row],[Belasting]]</f>
        <v>20582.936460000001</v>
      </c>
      <c r="G1513" s="2">
        <f>(Table1[[#This Row],[Belastbaar loon]]-Table1[[#This Row],[Netto loon]])/Table1[[#This Row],[Belastbaar loon]]</f>
        <v>0.10317910069278023</v>
      </c>
      <c r="H1513" s="14">
        <f t="shared" ca="1" si="18"/>
        <v>2363.9269399999998</v>
      </c>
      <c r="I1513" s="14">
        <f ca="1">IF(ROW()=2, Table1[[#This Row],[Netto loon]], INDIRECT(ADDRESS(ROW()-1,COLUMN(F:F))))</f>
        <v>20577.073059999999</v>
      </c>
      <c r="J1513" s="6">
        <f ca="1">IF(ROW()=2, 0, Table1[[#This Row],[Belastbaar loon]]-INDIRECT(ADDRESS(ROW()-1,COLUMN(A:A))))</f>
        <v>10</v>
      </c>
      <c r="K1513" s="6">
        <f ca="1">Table1[[#This Row],[Netto loon]]-Table1[[#This Row],[Netto vorige schijf]]</f>
        <v>5.8634000000020023</v>
      </c>
      <c r="L1513" s="2">
        <f ca="1">(Table1[[#This Row],[Bruto tov vorige schijf]]-Table1[[#This Row],[Netto tov vorige schijf]])/MAX(Table1[[#This Row],[Bruto tov vorige schijf]],1)</f>
        <v>0.41365999999979974</v>
      </c>
    </row>
    <row r="1514" spans="1:12" x14ac:dyDescent="0.25">
      <c r="A1514" s="14">
        <v>22961</v>
      </c>
      <c r="B1514" s="6">
        <f>LoonHeffing2020(Table1[[#This Row],[Belastbaar loon]])</f>
        <v>8575.9334999999992</v>
      </c>
      <c r="C1514" s="6">
        <f>AlgemeneHeffingsKorting2020(Table1[[#This Row],[Belastbaar loon]])</f>
        <v>2583.38</v>
      </c>
      <c r="D1514" s="14">
        <f>ArbeidsKorting2020(Table1[[#This Row],[Belastbaar loon]])</f>
        <v>3620.3533600000001</v>
      </c>
      <c r="E1514" s="14">
        <f>MAX(Table1[[#This Row],[Loonheffing]]-Table1[[#This Row],[Algemene Heffingskorting]]-Table1[[#This Row],[Arbeidskorting]],0)</f>
        <v>2372.200139999999</v>
      </c>
      <c r="F1514" s="6">
        <f>Table1[[#This Row],[Belastbaar loon]]-Table1[[#This Row],[Belasting]]</f>
        <v>20588.799859999999</v>
      </c>
      <c r="G1514" s="2">
        <f>(Table1[[#This Row],[Belastbaar loon]]-Table1[[#This Row],[Netto loon]])/Table1[[#This Row],[Belastbaar loon]]</f>
        <v>0.10331432167588524</v>
      </c>
      <c r="H1514" s="14">
        <f t="shared" ca="1" si="18"/>
        <v>2368.0635400000001</v>
      </c>
      <c r="I1514" s="14">
        <f ca="1">IF(ROW()=2, Table1[[#This Row],[Netto loon]], INDIRECT(ADDRESS(ROW()-1,COLUMN(F:F))))</f>
        <v>20582.936460000001</v>
      </c>
      <c r="J1514" s="6">
        <f ca="1">IF(ROW()=2, 0, Table1[[#This Row],[Belastbaar loon]]-INDIRECT(ADDRESS(ROW()-1,COLUMN(A:A))))</f>
        <v>10</v>
      </c>
      <c r="K1514" s="6">
        <f ca="1">Table1[[#This Row],[Netto loon]]-Table1[[#This Row],[Netto vorige schijf]]</f>
        <v>5.8633999999983644</v>
      </c>
      <c r="L1514" s="2">
        <f ca="1">(Table1[[#This Row],[Bruto tov vorige schijf]]-Table1[[#This Row],[Netto tov vorige schijf]])/MAX(Table1[[#This Row],[Bruto tov vorige schijf]],1)</f>
        <v>0.41366000000016356</v>
      </c>
    </row>
    <row r="1515" spans="1:12" x14ac:dyDescent="0.25">
      <c r="A1515" s="14">
        <v>22971</v>
      </c>
      <c r="B1515" s="6">
        <f>LoonHeffing2020(Table1[[#This Row],[Belastbaar loon]])</f>
        <v>8579.6684999999998</v>
      </c>
      <c r="C1515" s="6">
        <f>AlgemeneHeffingsKorting2020(Table1[[#This Row],[Belastbaar loon]])</f>
        <v>2582.8128000000002</v>
      </c>
      <c r="D1515" s="14">
        <f>ArbeidsKorting2020(Table1[[#This Row],[Belastbaar loon]])</f>
        <v>3620.5189599999999</v>
      </c>
      <c r="E1515" s="14">
        <f>MAX(Table1[[#This Row],[Loonheffing]]-Table1[[#This Row],[Algemene Heffingskorting]]-Table1[[#This Row],[Arbeidskorting]],0)</f>
        <v>2376.3367400000002</v>
      </c>
      <c r="F1515" s="6">
        <f>Table1[[#This Row],[Belastbaar loon]]-Table1[[#This Row],[Belasting]]</f>
        <v>20594.663260000001</v>
      </c>
      <c r="G1515" s="2">
        <f>(Table1[[#This Row],[Belastbaar loon]]-Table1[[#This Row],[Netto loon]])/Table1[[#This Row],[Belastbaar loon]]</f>
        <v>0.10344942492708192</v>
      </c>
      <c r="H1515" s="14">
        <f t="shared" ca="1" si="18"/>
        <v>2372.200139999999</v>
      </c>
      <c r="I1515" s="14">
        <f ca="1">IF(ROW()=2, Table1[[#This Row],[Netto loon]], INDIRECT(ADDRESS(ROW()-1,COLUMN(F:F))))</f>
        <v>20588.799859999999</v>
      </c>
      <c r="J1515" s="6">
        <f ca="1">IF(ROW()=2, 0, Table1[[#This Row],[Belastbaar loon]]-INDIRECT(ADDRESS(ROW()-1,COLUMN(A:A))))</f>
        <v>10</v>
      </c>
      <c r="K1515" s="6">
        <f ca="1">Table1[[#This Row],[Netto loon]]-Table1[[#This Row],[Netto vorige schijf]]</f>
        <v>5.8634000000020023</v>
      </c>
      <c r="L1515" s="2">
        <f ca="1">(Table1[[#This Row],[Bruto tov vorige schijf]]-Table1[[#This Row],[Netto tov vorige schijf]])/MAX(Table1[[#This Row],[Bruto tov vorige schijf]],1)</f>
        <v>0.41365999999979974</v>
      </c>
    </row>
    <row r="1516" spans="1:12" x14ac:dyDescent="0.25">
      <c r="A1516" s="14">
        <v>22981</v>
      </c>
      <c r="B1516" s="6">
        <f>LoonHeffing2020(Table1[[#This Row],[Belastbaar loon]])</f>
        <v>8583.4035000000003</v>
      </c>
      <c r="C1516" s="6">
        <f>AlgemeneHeffingsKorting2020(Table1[[#This Row],[Belastbaar loon]])</f>
        <v>2582.2456000000002</v>
      </c>
      <c r="D1516" s="14">
        <f>ArbeidsKorting2020(Table1[[#This Row],[Belastbaar loon]])</f>
        <v>3620.6845600000001</v>
      </c>
      <c r="E1516" s="14">
        <f>MAX(Table1[[#This Row],[Loonheffing]]-Table1[[#This Row],[Algemene Heffingskorting]]-Table1[[#This Row],[Arbeidskorting]],0)</f>
        <v>2380.47334</v>
      </c>
      <c r="F1516" s="6">
        <f>Table1[[#This Row],[Belastbaar loon]]-Table1[[#This Row],[Belasting]]</f>
        <v>20600.52666</v>
      </c>
      <c r="G1516" s="2">
        <f>(Table1[[#This Row],[Belastbaar loon]]-Table1[[#This Row],[Netto loon]])/Table1[[#This Row],[Belastbaar loon]]</f>
        <v>0.10358441060006093</v>
      </c>
      <c r="H1516" s="14">
        <f t="shared" ca="1" si="18"/>
        <v>2376.3367400000002</v>
      </c>
      <c r="I1516" s="14">
        <f ca="1">IF(ROW()=2, Table1[[#This Row],[Netto loon]], INDIRECT(ADDRESS(ROW()-1,COLUMN(F:F))))</f>
        <v>20594.663260000001</v>
      </c>
      <c r="J1516" s="6">
        <f ca="1">IF(ROW()=2, 0, Table1[[#This Row],[Belastbaar loon]]-INDIRECT(ADDRESS(ROW()-1,COLUMN(A:A))))</f>
        <v>10</v>
      </c>
      <c r="K1516" s="6">
        <f ca="1">Table1[[#This Row],[Netto loon]]-Table1[[#This Row],[Netto vorige schijf]]</f>
        <v>5.8633999999983644</v>
      </c>
      <c r="L1516" s="2">
        <f ca="1">(Table1[[#This Row],[Bruto tov vorige schijf]]-Table1[[#This Row],[Netto tov vorige schijf]])/MAX(Table1[[#This Row],[Bruto tov vorige schijf]],1)</f>
        <v>0.41366000000016356</v>
      </c>
    </row>
    <row r="1517" spans="1:12" x14ac:dyDescent="0.25">
      <c r="A1517" s="14">
        <v>22991</v>
      </c>
      <c r="B1517" s="6">
        <f>LoonHeffing2020(Table1[[#This Row],[Belastbaar loon]])</f>
        <v>8587.1384999999991</v>
      </c>
      <c r="C1517" s="6">
        <f>AlgemeneHeffingsKorting2020(Table1[[#This Row],[Belastbaar loon]])</f>
        <v>2581.6783999999998</v>
      </c>
      <c r="D1517" s="14">
        <f>ArbeidsKorting2020(Table1[[#This Row],[Belastbaar loon]])</f>
        <v>3620.85016</v>
      </c>
      <c r="E1517" s="14">
        <f>MAX(Table1[[#This Row],[Loonheffing]]-Table1[[#This Row],[Algemene Heffingskorting]]-Table1[[#This Row],[Arbeidskorting]],0)</f>
        <v>2384.6099399999994</v>
      </c>
      <c r="F1517" s="6">
        <f>Table1[[#This Row],[Belastbaar loon]]-Table1[[#This Row],[Belasting]]</f>
        <v>20606.390060000002</v>
      </c>
      <c r="G1517" s="2">
        <f>(Table1[[#This Row],[Belastbaar loon]]-Table1[[#This Row],[Netto loon]])/Table1[[#This Row],[Belastbaar loon]]</f>
        <v>0.1037192788482449</v>
      </c>
      <c r="H1517" s="14">
        <f t="shared" ca="1" si="18"/>
        <v>2380.47334</v>
      </c>
      <c r="I1517" s="14">
        <f ca="1">IF(ROW()=2, Table1[[#This Row],[Netto loon]], INDIRECT(ADDRESS(ROW()-1,COLUMN(F:F))))</f>
        <v>20600.52666</v>
      </c>
      <c r="J1517" s="6">
        <f ca="1">IF(ROW()=2, 0, Table1[[#This Row],[Belastbaar loon]]-INDIRECT(ADDRESS(ROW()-1,COLUMN(A:A))))</f>
        <v>10</v>
      </c>
      <c r="K1517" s="6">
        <f ca="1">Table1[[#This Row],[Netto loon]]-Table1[[#This Row],[Netto vorige schijf]]</f>
        <v>5.8634000000020023</v>
      </c>
      <c r="L1517" s="2">
        <f ca="1">(Table1[[#This Row],[Bruto tov vorige schijf]]-Table1[[#This Row],[Netto tov vorige schijf]])/MAX(Table1[[#This Row],[Bruto tov vorige schijf]],1)</f>
        <v>0.41365999999979974</v>
      </c>
    </row>
    <row r="1518" spans="1:12" x14ac:dyDescent="0.25">
      <c r="A1518" s="14">
        <v>23001</v>
      </c>
      <c r="B1518" s="6">
        <f>LoonHeffing2020(Table1[[#This Row],[Belastbaar loon]])</f>
        <v>8590.8734999999997</v>
      </c>
      <c r="C1518" s="6">
        <f>AlgemeneHeffingsKorting2020(Table1[[#This Row],[Belastbaar loon]])</f>
        <v>2581.1111999999998</v>
      </c>
      <c r="D1518" s="14">
        <f>ArbeidsKorting2020(Table1[[#This Row],[Belastbaar loon]])</f>
        <v>3621.0157599999998</v>
      </c>
      <c r="E1518" s="14">
        <f>MAX(Table1[[#This Row],[Loonheffing]]-Table1[[#This Row],[Algemene Heffingskorting]]-Table1[[#This Row],[Arbeidskorting]],0)</f>
        <v>2388.7465400000006</v>
      </c>
      <c r="F1518" s="6">
        <f>Table1[[#This Row],[Belastbaar loon]]-Table1[[#This Row],[Belasting]]</f>
        <v>20612.25346</v>
      </c>
      <c r="G1518" s="2">
        <f>(Table1[[#This Row],[Belastbaar loon]]-Table1[[#This Row],[Netto loon]])/Table1[[#This Row],[Belastbaar loon]]</f>
        <v>0.10385402982479024</v>
      </c>
      <c r="H1518" s="14">
        <f t="shared" ca="1" si="18"/>
        <v>2384.6099399999994</v>
      </c>
      <c r="I1518" s="14">
        <f ca="1">IF(ROW()=2, Table1[[#This Row],[Netto loon]], INDIRECT(ADDRESS(ROW()-1,COLUMN(F:F))))</f>
        <v>20606.390060000002</v>
      </c>
      <c r="J1518" s="6">
        <f ca="1">IF(ROW()=2, 0, Table1[[#This Row],[Belastbaar loon]]-INDIRECT(ADDRESS(ROW()-1,COLUMN(A:A))))</f>
        <v>10</v>
      </c>
      <c r="K1518" s="6">
        <f ca="1">Table1[[#This Row],[Netto loon]]-Table1[[#This Row],[Netto vorige schijf]]</f>
        <v>5.8633999999983644</v>
      </c>
      <c r="L1518" s="2">
        <f ca="1">(Table1[[#This Row],[Bruto tov vorige schijf]]-Table1[[#This Row],[Netto tov vorige schijf]])/MAX(Table1[[#This Row],[Bruto tov vorige schijf]],1)</f>
        <v>0.41366000000016356</v>
      </c>
    </row>
    <row r="1519" spans="1:12" x14ac:dyDescent="0.25">
      <c r="A1519" s="14">
        <v>23011</v>
      </c>
      <c r="B1519" s="6">
        <f>LoonHeffing2020(Table1[[#This Row],[Belastbaar loon]])</f>
        <v>8594.6085000000003</v>
      </c>
      <c r="C1519" s="6">
        <f>AlgemeneHeffingsKorting2020(Table1[[#This Row],[Belastbaar loon]])</f>
        <v>2580.5439999999999</v>
      </c>
      <c r="D1519" s="14">
        <f>ArbeidsKorting2020(Table1[[#This Row],[Belastbaar loon]])</f>
        <v>3621.18136</v>
      </c>
      <c r="E1519" s="14">
        <f>MAX(Table1[[#This Row],[Loonheffing]]-Table1[[#This Row],[Algemene Heffingskorting]]-Table1[[#This Row],[Arbeidskorting]],0)</f>
        <v>2392.8831400000004</v>
      </c>
      <c r="F1519" s="6">
        <f>Table1[[#This Row],[Belastbaar loon]]-Table1[[#This Row],[Belasting]]</f>
        <v>20618.116859999998</v>
      </c>
      <c r="G1519" s="2">
        <f>(Table1[[#This Row],[Belastbaar loon]]-Table1[[#This Row],[Netto loon]])/Table1[[#This Row],[Belastbaar loon]]</f>
        <v>0.10398866368258666</v>
      </c>
      <c r="H1519" s="14">
        <f t="shared" ca="1" si="18"/>
        <v>2388.7465400000006</v>
      </c>
      <c r="I1519" s="14">
        <f ca="1">IF(ROW()=2, Table1[[#This Row],[Netto loon]], INDIRECT(ADDRESS(ROW()-1,COLUMN(F:F))))</f>
        <v>20612.25346</v>
      </c>
      <c r="J1519" s="6">
        <f ca="1">IF(ROW()=2, 0, Table1[[#This Row],[Belastbaar loon]]-INDIRECT(ADDRESS(ROW()-1,COLUMN(A:A))))</f>
        <v>10</v>
      </c>
      <c r="K1519" s="6">
        <f ca="1">Table1[[#This Row],[Netto loon]]-Table1[[#This Row],[Netto vorige schijf]]</f>
        <v>5.8633999999983644</v>
      </c>
      <c r="L1519" s="2">
        <f ca="1">(Table1[[#This Row],[Bruto tov vorige schijf]]-Table1[[#This Row],[Netto tov vorige schijf]])/MAX(Table1[[#This Row],[Bruto tov vorige schijf]],1)</f>
        <v>0.41366000000016356</v>
      </c>
    </row>
    <row r="1520" spans="1:12" x14ac:dyDescent="0.25">
      <c r="A1520" s="14">
        <v>23021</v>
      </c>
      <c r="B1520" s="6">
        <f>LoonHeffing2020(Table1[[#This Row],[Belastbaar loon]])</f>
        <v>8598.3435000000009</v>
      </c>
      <c r="C1520" s="6">
        <f>AlgemeneHeffingsKorting2020(Table1[[#This Row],[Belastbaar loon]])</f>
        <v>2579.9767999999999</v>
      </c>
      <c r="D1520" s="14">
        <f>ArbeidsKorting2020(Table1[[#This Row],[Belastbaar loon]])</f>
        <v>3621.3469599999999</v>
      </c>
      <c r="E1520" s="14">
        <f>MAX(Table1[[#This Row],[Loonheffing]]-Table1[[#This Row],[Algemene Heffingskorting]]-Table1[[#This Row],[Arbeidskorting]],0)</f>
        <v>2397.0197400000006</v>
      </c>
      <c r="F1520" s="6">
        <f>Table1[[#This Row],[Belastbaar loon]]-Table1[[#This Row],[Belasting]]</f>
        <v>20623.98026</v>
      </c>
      <c r="G1520" s="2">
        <f>(Table1[[#This Row],[Belastbaar loon]]-Table1[[#This Row],[Netto loon]])/Table1[[#This Row],[Belastbaar loon]]</f>
        <v>0.10412318057425828</v>
      </c>
      <c r="H1520" s="14">
        <f t="shared" ca="1" si="18"/>
        <v>2392.8831400000004</v>
      </c>
      <c r="I1520" s="14">
        <f ca="1">IF(ROW()=2, Table1[[#This Row],[Netto loon]], INDIRECT(ADDRESS(ROW()-1,COLUMN(F:F))))</f>
        <v>20618.116859999998</v>
      </c>
      <c r="J1520" s="6">
        <f ca="1">IF(ROW()=2, 0, Table1[[#This Row],[Belastbaar loon]]-INDIRECT(ADDRESS(ROW()-1,COLUMN(A:A))))</f>
        <v>10</v>
      </c>
      <c r="K1520" s="6">
        <f ca="1">Table1[[#This Row],[Netto loon]]-Table1[[#This Row],[Netto vorige schijf]]</f>
        <v>5.8634000000020023</v>
      </c>
      <c r="L1520" s="2">
        <f ca="1">(Table1[[#This Row],[Bruto tov vorige schijf]]-Table1[[#This Row],[Netto tov vorige schijf]])/MAX(Table1[[#This Row],[Bruto tov vorige schijf]],1)</f>
        <v>0.41365999999979974</v>
      </c>
    </row>
    <row r="1521" spans="1:12" x14ac:dyDescent="0.25">
      <c r="A1521" s="14">
        <v>23031</v>
      </c>
      <c r="B1521" s="6">
        <f>LoonHeffing2020(Table1[[#This Row],[Belastbaar loon]])</f>
        <v>8602.0784999999996</v>
      </c>
      <c r="C1521" s="6">
        <f>AlgemeneHeffingsKorting2020(Table1[[#This Row],[Belastbaar loon]])</f>
        <v>2579.4096</v>
      </c>
      <c r="D1521" s="14">
        <f>ArbeidsKorting2020(Table1[[#This Row],[Belastbaar loon]])</f>
        <v>3621.5125600000001</v>
      </c>
      <c r="E1521" s="14">
        <f>MAX(Table1[[#This Row],[Loonheffing]]-Table1[[#This Row],[Algemene Heffingskorting]]-Table1[[#This Row],[Arbeidskorting]],0)</f>
        <v>2401.1563399999995</v>
      </c>
      <c r="F1521" s="6">
        <f>Table1[[#This Row],[Belastbaar loon]]-Table1[[#This Row],[Belasting]]</f>
        <v>20629.843659999999</v>
      </c>
      <c r="G1521" s="2">
        <f>(Table1[[#This Row],[Belastbaar loon]]-Table1[[#This Row],[Netto loon]])/Table1[[#This Row],[Belastbaar loon]]</f>
        <v>0.10425758065216453</v>
      </c>
      <c r="H1521" s="14">
        <f t="shared" ca="1" si="18"/>
        <v>2397.0197400000006</v>
      </c>
      <c r="I1521" s="14">
        <f ca="1">IF(ROW()=2, Table1[[#This Row],[Netto loon]], INDIRECT(ADDRESS(ROW()-1,COLUMN(F:F))))</f>
        <v>20623.98026</v>
      </c>
      <c r="J1521" s="6">
        <f ca="1">IF(ROW()=2, 0, Table1[[#This Row],[Belastbaar loon]]-INDIRECT(ADDRESS(ROW()-1,COLUMN(A:A))))</f>
        <v>10</v>
      </c>
      <c r="K1521" s="6">
        <f ca="1">Table1[[#This Row],[Netto loon]]-Table1[[#This Row],[Netto vorige schijf]]</f>
        <v>5.8633999999983644</v>
      </c>
      <c r="L1521" s="2">
        <f ca="1">(Table1[[#This Row],[Bruto tov vorige schijf]]-Table1[[#This Row],[Netto tov vorige schijf]])/MAX(Table1[[#This Row],[Bruto tov vorige schijf]],1)</f>
        <v>0.41366000000016356</v>
      </c>
    </row>
    <row r="1522" spans="1:12" x14ac:dyDescent="0.25">
      <c r="A1522" s="14">
        <v>23041</v>
      </c>
      <c r="B1522" s="6">
        <f>LoonHeffing2020(Table1[[#This Row],[Belastbaar loon]])</f>
        <v>8605.8135000000002</v>
      </c>
      <c r="C1522" s="6">
        <f>AlgemeneHeffingsKorting2020(Table1[[#This Row],[Belastbaar loon]])</f>
        <v>2578.8424</v>
      </c>
      <c r="D1522" s="14">
        <f>ArbeidsKorting2020(Table1[[#This Row],[Belastbaar loon]])</f>
        <v>3621.6781599999999</v>
      </c>
      <c r="E1522" s="14">
        <f>MAX(Table1[[#This Row],[Loonheffing]]-Table1[[#This Row],[Algemene Heffingskorting]]-Table1[[#This Row],[Arbeidskorting]],0)</f>
        <v>2405.2929400000007</v>
      </c>
      <c r="F1522" s="6">
        <f>Table1[[#This Row],[Belastbaar loon]]-Table1[[#This Row],[Belasting]]</f>
        <v>20635.707060000001</v>
      </c>
      <c r="G1522" s="2">
        <f>(Table1[[#This Row],[Belastbaar loon]]-Table1[[#This Row],[Netto loon]])/Table1[[#This Row],[Belastbaar loon]]</f>
        <v>0.10439186406839979</v>
      </c>
      <c r="H1522" s="14">
        <f t="shared" ca="1" si="18"/>
        <v>2401.1563399999995</v>
      </c>
      <c r="I1522" s="14">
        <f ca="1">IF(ROW()=2, Table1[[#This Row],[Netto loon]], INDIRECT(ADDRESS(ROW()-1,COLUMN(F:F))))</f>
        <v>20629.843659999999</v>
      </c>
      <c r="J1522" s="6">
        <f ca="1">IF(ROW()=2, 0, Table1[[#This Row],[Belastbaar loon]]-INDIRECT(ADDRESS(ROW()-1,COLUMN(A:A))))</f>
        <v>10</v>
      </c>
      <c r="K1522" s="6">
        <f ca="1">Table1[[#This Row],[Netto loon]]-Table1[[#This Row],[Netto vorige schijf]]</f>
        <v>5.8634000000020023</v>
      </c>
      <c r="L1522" s="2">
        <f ca="1">(Table1[[#This Row],[Bruto tov vorige schijf]]-Table1[[#This Row],[Netto tov vorige schijf]])/MAX(Table1[[#This Row],[Bruto tov vorige schijf]],1)</f>
        <v>0.41365999999979974</v>
      </c>
    </row>
    <row r="1523" spans="1:12" x14ac:dyDescent="0.25">
      <c r="A1523" s="14">
        <v>23051</v>
      </c>
      <c r="B1523" s="6">
        <f>LoonHeffing2020(Table1[[#This Row],[Belastbaar loon]])</f>
        <v>8609.5485000000008</v>
      </c>
      <c r="C1523" s="6">
        <f>AlgemeneHeffingsKorting2020(Table1[[#This Row],[Belastbaar loon]])</f>
        <v>2578.2752</v>
      </c>
      <c r="D1523" s="14">
        <f>ArbeidsKorting2020(Table1[[#This Row],[Belastbaar loon]])</f>
        <v>3621.8437600000002</v>
      </c>
      <c r="E1523" s="14">
        <f>MAX(Table1[[#This Row],[Loonheffing]]-Table1[[#This Row],[Algemene Heffingskorting]]-Table1[[#This Row],[Arbeidskorting]],0)</f>
        <v>2409.4295400000005</v>
      </c>
      <c r="F1523" s="6">
        <f>Table1[[#This Row],[Belastbaar loon]]-Table1[[#This Row],[Belasting]]</f>
        <v>20641.570459999999</v>
      </c>
      <c r="G1523" s="2">
        <f>(Table1[[#This Row],[Belastbaar loon]]-Table1[[#This Row],[Netto loon]])/Table1[[#This Row],[Belastbaar loon]]</f>
        <v>0.10452603097479506</v>
      </c>
      <c r="H1523" s="14">
        <f t="shared" ca="1" si="18"/>
        <v>2405.2929400000007</v>
      </c>
      <c r="I1523" s="14">
        <f ca="1">IF(ROW()=2, Table1[[#This Row],[Netto loon]], INDIRECT(ADDRESS(ROW()-1,COLUMN(F:F))))</f>
        <v>20635.707060000001</v>
      </c>
      <c r="J1523" s="6">
        <f ca="1">IF(ROW()=2, 0, Table1[[#This Row],[Belastbaar loon]]-INDIRECT(ADDRESS(ROW()-1,COLUMN(A:A))))</f>
        <v>10</v>
      </c>
      <c r="K1523" s="6">
        <f ca="1">Table1[[#This Row],[Netto loon]]-Table1[[#This Row],[Netto vorige schijf]]</f>
        <v>5.8633999999983644</v>
      </c>
      <c r="L1523" s="2">
        <f ca="1">(Table1[[#This Row],[Bruto tov vorige schijf]]-Table1[[#This Row],[Netto tov vorige schijf]])/MAX(Table1[[#This Row],[Bruto tov vorige schijf]],1)</f>
        <v>0.41366000000016356</v>
      </c>
    </row>
    <row r="1524" spans="1:12" x14ac:dyDescent="0.25">
      <c r="A1524" s="14">
        <v>23061</v>
      </c>
      <c r="B1524" s="6">
        <f>LoonHeffing2020(Table1[[#This Row],[Belastbaar loon]])</f>
        <v>8613.2834999999995</v>
      </c>
      <c r="C1524" s="6">
        <f>AlgemeneHeffingsKorting2020(Table1[[#This Row],[Belastbaar loon]])</f>
        <v>2577.7080000000001</v>
      </c>
      <c r="D1524" s="14">
        <f>ArbeidsKorting2020(Table1[[#This Row],[Belastbaar loon]])</f>
        <v>3622.00936</v>
      </c>
      <c r="E1524" s="14">
        <f>MAX(Table1[[#This Row],[Loonheffing]]-Table1[[#This Row],[Algemene Heffingskorting]]-Table1[[#This Row],[Arbeidskorting]],0)</f>
        <v>2413.566139999999</v>
      </c>
      <c r="F1524" s="6">
        <f>Table1[[#This Row],[Belastbaar loon]]-Table1[[#This Row],[Belasting]]</f>
        <v>20647.433860000001</v>
      </c>
      <c r="G1524" s="2">
        <f>(Table1[[#This Row],[Belastbaar loon]]-Table1[[#This Row],[Netto loon]])/Table1[[#This Row],[Belastbaar loon]]</f>
        <v>0.10466008152291743</v>
      </c>
      <c r="H1524" s="14">
        <f t="shared" ca="1" si="18"/>
        <v>2409.4295400000005</v>
      </c>
      <c r="I1524" s="14">
        <f ca="1">IF(ROW()=2, Table1[[#This Row],[Netto loon]], INDIRECT(ADDRESS(ROW()-1,COLUMN(F:F))))</f>
        <v>20641.570459999999</v>
      </c>
      <c r="J1524" s="6">
        <f ca="1">IF(ROW()=2, 0, Table1[[#This Row],[Belastbaar loon]]-INDIRECT(ADDRESS(ROW()-1,COLUMN(A:A))))</f>
        <v>10</v>
      </c>
      <c r="K1524" s="6">
        <f ca="1">Table1[[#This Row],[Netto loon]]-Table1[[#This Row],[Netto vorige schijf]]</f>
        <v>5.8634000000020023</v>
      </c>
      <c r="L1524" s="2">
        <f ca="1">(Table1[[#This Row],[Bruto tov vorige schijf]]-Table1[[#This Row],[Netto tov vorige schijf]])/MAX(Table1[[#This Row],[Bruto tov vorige schijf]],1)</f>
        <v>0.41365999999979974</v>
      </c>
    </row>
    <row r="1525" spans="1:12" x14ac:dyDescent="0.25">
      <c r="A1525" s="14">
        <v>23071</v>
      </c>
      <c r="B1525" s="6">
        <f>LoonHeffing2020(Table1[[#This Row],[Belastbaar loon]])</f>
        <v>8617.0185000000001</v>
      </c>
      <c r="C1525" s="6">
        <f>AlgemeneHeffingsKorting2020(Table1[[#This Row],[Belastbaar loon]])</f>
        <v>2577.1408000000001</v>
      </c>
      <c r="D1525" s="14">
        <f>ArbeidsKorting2020(Table1[[#This Row],[Belastbaar loon]])</f>
        <v>3622.1749599999998</v>
      </c>
      <c r="E1525" s="14">
        <f>MAX(Table1[[#This Row],[Loonheffing]]-Table1[[#This Row],[Algemene Heffingskorting]]-Table1[[#This Row],[Arbeidskorting]],0)</f>
        <v>2417.7027400000002</v>
      </c>
      <c r="F1525" s="6">
        <f>Table1[[#This Row],[Belastbaar loon]]-Table1[[#This Row],[Belasting]]</f>
        <v>20653.297259999999</v>
      </c>
      <c r="G1525" s="2">
        <f>(Table1[[#This Row],[Belastbaar loon]]-Table1[[#This Row],[Netto loon]])/Table1[[#This Row],[Belastbaar loon]]</f>
        <v>0.1047940158640718</v>
      </c>
      <c r="H1525" s="14">
        <f t="shared" ca="1" si="18"/>
        <v>2413.566139999999</v>
      </c>
      <c r="I1525" s="14">
        <f ca="1">IF(ROW()=2, Table1[[#This Row],[Netto loon]], INDIRECT(ADDRESS(ROW()-1,COLUMN(F:F))))</f>
        <v>20647.433860000001</v>
      </c>
      <c r="J1525" s="6">
        <f ca="1">IF(ROW()=2, 0, Table1[[#This Row],[Belastbaar loon]]-INDIRECT(ADDRESS(ROW()-1,COLUMN(A:A))))</f>
        <v>10</v>
      </c>
      <c r="K1525" s="6">
        <f ca="1">Table1[[#This Row],[Netto loon]]-Table1[[#This Row],[Netto vorige schijf]]</f>
        <v>5.8633999999983644</v>
      </c>
      <c r="L1525" s="2">
        <f ca="1">(Table1[[#This Row],[Bruto tov vorige schijf]]-Table1[[#This Row],[Netto tov vorige schijf]])/MAX(Table1[[#This Row],[Bruto tov vorige schijf]],1)</f>
        <v>0.41366000000016356</v>
      </c>
    </row>
    <row r="1526" spans="1:12" x14ac:dyDescent="0.25">
      <c r="A1526" s="14">
        <v>23081</v>
      </c>
      <c r="B1526" s="6">
        <f>LoonHeffing2020(Table1[[#This Row],[Belastbaar loon]])</f>
        <v>8620.7535000000007</v>
      </c>
      <c r="C1526" s="6">
        <f>AlgemeneHeffingsKorting2020(Table1[[#This Row],[Belastbaar loon]])</f>
        <v>2576.5736000000002</v>
      </c>
      <c r="D1526" s="14">
        <f>ArbeidsKorting2020(Table1[[#This Row],[Belastbaar loon]])</f>
        <v>3622.3405600000001</v>
      </c>
      <c r="E1526" s="14">
        <f>MAX(Table1[[#This Row],[Loonheffing]]-Table1[[#This Row],[Algemene Heffingskorting]]-Table1[[#This Row],[Arbeidskorting]],0)</f>
        <v>2421.8393400000009</v>
      </c>
      <c r="F1526" s="6">
        <f>Table1[[#This Row],[Belastbaar loon]]-Table1[[#This Row],[Belasting]]</f>
        <v>20659.160659999998</v>
      </c>
      <c r="G1526" s="2">
        <f>(Table1[[#This Row],[Belastbaar loon]]-Table1[[#This Row],[Netto loon]])/Table1[[#This Row],[Belastbaar loon]]</f>
        <v>0.10492783414930039</v>
      </c>
      <c r="H1526" s="14">
        <f t="shared" ca="1" si="18"/>
        <v>2417.7027400000002</v>
      </c>
      <c r="I1526" s="14">
        <f ca="1">IF(ROW()=2, Table1[[#This Row],[Netto loon]], INDIRECT(ADDRESS(ROW()-1,COLUMN(F:F))))</f>
        <v>20653.297259999999</v>
      </c>
      <c r="J1526" s="6">
        <f ca="1">IF(ROW()=2, 0, Table1[[#This Row],[Belastbaar loon]]-INDIRECT(ADDRESS(ROW()-1,COLUMN(A:A))))</f>
        <v>10</v>
      </c>
      <c r="K1526" s="6">
        <f ca="1">Table1[[#This Row],[Netto loon]]-Table1[[#This Row],[Netto vorige schijf]]</f>
        <v>5.8633999999983644</v>
      </c>
      <c r="L1526" s="2">
        <f ca="1">(Table1[[#This Row],[Bruto tov vorige schijf]]-Table1[[#This Row],[Netto tov vorige schijf]])/MAX(Table1[[#This Row],[Bruto tov vorige schijf]],1)</f>
        <v>0.41366000000016356</v>
      </c>
    </row>
    <row r="1527" spans="1:12" x14ac:dyDescent="0.25">
      <c r="A1527" s="14">
        <v>23091</v>
      </c>
      <c r="B1527" s="6">
        <f>LoonHeffing2020(Table1[[#This Row],[Belastbaar loon]])</f>
        <v>8624.4884999999995</v>
      </c>
      <c r="C1527" s="6">
        <f>AlgemeneHeffingsKorting2020(Table1[[#This Row],[Belastbaar loon]])</f>
        <v>2576.0064000000002</v>
      </c>
      <c r="D1527" s="14">
        <f>ArbeidsKorting2020(Table1[[#This Row],[Belastbaar loon]])</f>
        <v>3622.5061599999999</v>
      </c>
      <c r="E1527" s="14">
        <f>MAX(Table1[[#This Row],[Loonheffing]]-Table1[[#This Row],[Algemene Heffingskorting]]-Table1[[#This Row],[Arbeidskorting]],0)</f>
        <v>2425.9759399999994</v>
      </c>
      <c r="F1527" s="6">
        <f>Table1[[#This Row],[Belastbaar loon]]-Table1[[#This Row],[Belasting]]</f>
        <v>20665.02406</v>
      </c>
      <c r="G1527" s="2">
        <f>(Table1[[#This Row],[Belastbaar loon]]-Table1[[#This Row],[Netto loon]])/Table1[[#This Row],[Belastbaar loon]]</f>
        <v>0.10506153652938376</v>
      </c>
      <c r="H1527" s="14">
        <f t="shared" ca="1" si="18"/>
        <v>2421.8393400000009</v>
      </c>
      <c r="I1527" s="14">
        <f ca="1">IF(ROW()=2, Table1[[#This Row],[Netto loon]], INDIRECT(ADDRESS(ROW()-1,COLUMN(F:F))))</f>
        <v>20659.160659999998</v>
      </c>
      <c r="J1527" s="6">
        <f ca="1">IF(ROW()=2, 0, Table1[[#This Row],[Belastbaar loon]]-INDIRECT(ADDRESS(ROW()-1,COLUMN(A:A))))</f>
        <v>10</v>
      </c>
      <c r="K1527" s="6">
        <f ca="1">Table1[[#This Row],[Netto loon]]-Table1[[#This Row],[Netto vorige schijf]]</f>
        <v>5.8634000000020023</v>
      </c>
      <c r="L1527" s="2">
        <f ca="1">(Table1[[#This Row],[Bruto tov vorige schijf]]-Table1[[#This Row],[Netto tov vorige schijf]])/MAX(Table1[[#This Row],[Bruto tov vorige schijf]],1)</f>
        <v>0.41365999999979974</v>
      </c>
    </row>
    <row r="1528" spans="1:12" x14ac:dyDescent="0.25">
      <c r="A1528" s="14">
        <v>23101</v>
      </c>
      <c r="B1528" s="6">
        <f>LoonHeffing2020(Table1[[#This Row],[Belastbaar loon]])</f>
        <v>8628.2235000000001</v>
      </c>
      <c r="C1528" s="6">
        <f>AlgemeneHeffingsKorting2020(Table1[[#This Row],[Belastbaar loon]])</f>
        <v>2575.4391999999998</v>
      </c>
      <c r="D1528" s="14">
        <f>ArbeidsKorting2020(Table1[[#This Row],[Belastbaar loon]])</f>
        <v>3622.6717600000002</v>
      </c>
      <c r="E1528" s="14">
        <f>MAX(Table1[[#This Row],[Loonheffing]]-Table1[[#This Row],[Algemene Heffingskorting]]-Table1[[#This Row],[Arbeidskorting]],0)</f>
        <v>2430.1125400000001</v>
      </c>
      <c r="F1528" s="6">
        <f>Table1[[#This Row],[Belastbaar loon]]-Table1[[#This Row],[Belasting]]</f>
        <v>20670.887459999998</v>
      </c>
      <c r="G1528" s="2">
        <f>(Table1[[#This Row],[Belastbaar loon]]-Table1[[#This Row],[Netto loon]])/Table1[[#This Row],[Belastbaar loon]]</f>
        <v>0.10519512315484186</v>
      </c>
      <c r="H1528" s="14">
        <f t="shared" ca="1" si="18"/>
        <v>2425.9759399999994</v>
      </c>
      <c r="I1528" s="14">
        <f ca="1">IF(ROW()=2, Table1[[#This Row],[Netto loon]], INDIRECT(ADDRESS(ROW()-1,COLUMN(F:F))))</f>
        <v>20665.02406</v>
      </c>
      <c r="J1528" s="6">
        <f ca="1">IF(ROW()=2, 0, Table1[[#This Row],[Belastbaar loon]]-INDIRECT(ADDRESS(ROW()-1,COLUMN(A:A))))</f>
        <v>10</v>
      </c>
      <c r="K1528" s="6">
        <f ca="1">Table1[[#This Row],[Netto loon]]-Table1[[#This Row],[Netto vorige schijf]]</f>
        <v>5.8633999999983644</v>
      </c>
      <c r="L1528" s="2">
        <f ca="1">(Table1[[#This Row],[Bruto tov vorige schijf]]-Table1[[#This Row],[Netto tov vorige schijf]])/MAX(Table1[[#This Row],[Bruto tov vorige schijf]],1)</f>
        <v>0.41366000000016356</v>
      </c>
    </row>
    <row r="1529" spans="1:12" x14ac:dyDescent="0.25">
      <c r="A1529" s="14">
        <v>23111</v>
      </c>
      <c r="B1529" s="6">
        <f>LoonHeffing2020(Table1[[#This Row],[Belastbaar loon]])</f>
        <v>8631.9585000000006</v>
      </c>
      <c r="C1529" s="6">
        <f>AlgemeneHeffingsKorting2020(Table1[[#This Row],[Belastbaar loon]])</f>
        <v>2574.8719999999998</v>
      </c>
      <c r="D1529" s="14">
        <f>ArbeidsKorting2020(Table1[[#This Row],[Belastbaar loon]])</f>
        <v>3622.83736</v>
      </c>
      <c r="E1529" s="14">
        <f>MAX(Table1[[#This Row],[Loonheffing]]-Table1[[#This Row],[Algemene Heffingskorting]]-Table1[[#This Row],[Arbeidskorting]],0)</f>
        <v>2434.2491400000013</v>
      </c>
      <c r="F1529" s="6">
        <f>Table1[[#This Row],[Belastbaar loon]]-Table1[[#This Row],[Belasting]]</f>
        <v>20676.75086</v>
      </c>
      <c r="G1529" s="2">
        <f>(Table1[[#This Row],[Belastbaar loon]]-Table1[[#This Row],[Netto loon]])/Table1[[#This Row],[Belastbaar loon]]</f>
        <v>0.10532859417593353</v>
      </c>
      <c r="H1529" s="14">
        <f t="shared" ca="1" si="18"/>
        <v>2430.1125400000001</v>
      </c>
      <c r="I1529" s="14">
        <f ca="1">IF(ROW()=2, Table1[[#This Row],[Netto loon]], INDIRECT(ADDRESS(ROW()-1,COLUMN(F:F))))</f>
        <v>20670.887459999998</v>
      </c>
      <c r="J1529" s="6">
        <f ca="1">IF(ROW()=2, 0, Table1[[#This Row],[Belastbaar loon]]-INDIRECT(ADDRESS(ROW()-1,COLUMN(A:A))))</f>
        <v>10</v>
      </c>
      <c r="K1529" s="6">
        <f ca="1">Table1[[#This Row],[Netto loon]]-Table1[[#This Row],[Netto vorige schijf]]</f>
        <v>5.8634000000020023</v>
      </c>
      <c r="L1529" s="2">
        <f ca="1">(Table1[[#This Row],[Bruto tov vorige schijf]]-Table1[[#This Row],[Netto tov vorige schijf]])/MAX(Table1[[#This Row],[Bruto tov vorige schijf]],1)</f>
        <v>0.41365999999979974</v>
      </c>
    </row>
    <row r="1530" spans="1:12" x14ac:dyDescent="0.25">
      <c r="A1530" s="14">
        <v>23121</v>
      </c>
      <c r="B1530" s="6">
        <f>LoonHeffing2020(Table1[[#This Row],[Belastbaar loon]])</f>
        <v>8635.6934999999994</v>
      </c>
      <c r="C1530" s="6">
        <f>AlgemeneHeffingsKorting2020(Table1[[#This Row],[Belastbaar loon]])</f>
        <v>2574.3047999999999</v>
      </c>
      <c r="D1530" s="14">
        <f>ArbeidsKorting2020(Table1[[#This Row],[Belastbaar loon]])</f>
        <v>3623.0029599999998</v>
      </c>
      <c r="E1530" s="14">
        <f>MAX(Table1[[#This Row],[Loonheffing]]-Table1[[#This Row],[Algemene Heffingskorting]]-Table1[[#This Row],[Arbeidskorting]],0)</f>
        <v>2438.3857399999997</v>
      </c>
      <c r="F1530" s="6">
        <f>Table1[[#This Row],[Belastbaar loon]]-Table1[[#This Row],[Belasting]]</f>
        <v>20682.614260000002</v>
      </c>
      <c r="G1530" s="2">
        <f>(Table1[[#This Row],[Belastbaar loon]]-Table1[[#This Row],[Netto loon]])/Table1[[#This Row],[Belastbaar loon]]</f>
        <v>0.1054619497426581</v>
      </c>
      <c r="H1530" s="14">
        <f t="shared" ca="1" si="18"/>
        <v>2434.2491400000013</v>
      </c>
      <c r="I1530" s="14">
        <f ca="1">IF(ROW()=2, Table1[[#This Row],[Netto loon]], INDIRECT(ADDRESS(ROW()-1,COLUMN(F:F))))</f>
        <v>20676.75086</v>
      </c>
      <c r="J1530" s="6">
        <f ca="1">IF(ROW()=2, 0, Table1[[#This Row],[Belastbaar loon]]-INDIRECT(ADDRESS(ROW()-1,COLUMN(A:A))))</f>
        <v>10</v>
      </c>
      <c r="K1530" s="6">
        <f ca="1">Table1[[#This Row],[Netto loon]]-Table1[[#This Row],[Netto vorige schijf]]</f>
        <v>5.8634000000020023</v>
      </c>
      <c r="L1530" s="2">
        <f ca="1">(Table1[[#This Row],[Bruto tov vorige schijf]]-Table1[[#This Row],[Netto tov vorige schijf]])/MAX(Table1[[#This Row],[Bruto tov vorige schijf]],1)</f>
        <v>0.41365999999979974</v>
      </c>
    </row>
    <row r="1531" spans="1:12" x14ac:dyDescent="0.25">
      <c r="A1531" s="14">
        <v>23131</v>
      </c>
      <c r="B1531" s="6">
        <f>LoonHeffing2020(Table1[[#This Row],[Belastbaar loon]])</f>
        <v>8639.4285</v>
      </c>
      <c r="C1531" s="6">
        <f>AlgemeneHeffingsKorting2020(Table1[[#This Row],[Belastbaar loon]])</f>
        <v>2573.7375999999999</v>
      </c>
      <c r="D1531" s="14">
        <f>ArbeidsKorting2020(Table1[[#This Row],[Belastbaar loon]])</f>
        <v>3623.1685600000001</v>
      </c>
      <c r="E1531" s="14">
        <f>MAX(Table1[[#This Row],[Loonheffing]]-Table1[[#This Row],[Algemene Heffingskorting]]-Table1[[#This Row],[Arbeidskorting]],0)</f>
        <v>2442.5223399999995</v>
      </c>
      <c r="F1531" s="6">
        <f>Table1[[#This Row],[Belastbaar loon]]-Table1[[#This Row],[Belasting]]</f>
        <v>20688.47766</v>
      </c>
      <c r="G1531" s="2">
        <f>(Table1[[#This Row],[Belastbaar loon]]-Table1[[#This Row],[Netto loon]])/Table1[[#This Row],[Belastbaar loon]]</f>
        <v>0.10559519000475551</v>
      </c>
      <c r="H1531" s="14">
        <f t="shared" ca="1" si="18"/>
        <v>2438.3857399999997</v>
      </c>
      <c r="I1531" s="14">
        <f ca="1">IF(ROW()=2, Table1[[#This Row],[Netto loon]], INDIRECT(ADDRESS(ROW()-1,COLUMN(F:F))))</f>
        <v>20682.614260000002</v>
      </c>
      <c r="J1531" s="6">
        <f ca="1">IF(ROW()=2, 0, Table1[[#This Row],[Belastbaar loon]]-INDIRECT(ADDRESS(ROW()-1,COLUMN(A:A))))</f>
        <v>10</v>
      </c>
      <c r="K1531" s="6">
        <f ca="1">Table1[[#This Row],[Netto loon]]-Table1[[#This Row],[Netto vorige schijf]]</f>
        <v>5.8633999999983644</v>
      </c>
      <c r="L1531" s="2">
        <f ca="1">(Table1[[#This Row],[Bruto tov vorige schijf]]-Table1[[#This Row],[Netto tov vorige schijf]])/MAX(Table1[[#This Row],[Bruto tov vorige schijf]],1)</f>
        <v>0.41366000000016356</v>
      </c>
    </row>
    <row r="1532" spans="1:12" x14ac:dyDescent="0.25">
      <c r="A1532" s="14">
        <v>23141</v>
      </c>
      <c r="B1532" s="6">
        <f>LoonHeffing2020(Table1[[#This Row],[Belastbaar loon]])</f>
        <v>8643.1635000000006</v>
      </c>
      <c r="C1532" s="6">
        <f>AlgemeneHeffingsKorting2020(Table1[[#This Row],[Belastbaar loon]])</f>
        <v>2573.1704</v>
      </c>
      <c r="D1532" s="14">
        <f>ArbeidsKorting2020(Table1[[#This Row],[Belastbaar loon]])</f>
        <v>3623.3341599999999</v>
      </c>
      <c r="E1532" s="14">
        <f>MAX(Table1[[#This Row],[Loonheffing]]-Table1[[#This Row],[Algemene Heffingskorting]]-Table1[[#This Row],[Arbeidskorting]],0)</f>
        <v>2446.6589400000007</v>
      </c>
      <c r="F1532" s="6">
        <f>Table1[[#This Row],[Belastbaar loon]]-Table1[[#This Row],[Belasting]]</f>
        <v>20694.341059999999</v>
      </c>
      <c r="G1532" s="2">
        <f>(Table1[[#This Row],[Belastbaar loon]]-Table1[[#This Row],[Netto loon]])/Table1[[#This Row],[Belastbaar loon]]</f>
        <v>0.10572831511170655</v>
      </c>
      <c r="H1532" s="14">
        <f t="shared" ca="1" si="18"/>
        <v>2442.5223399999995</v>
      </c>
      <c r="I1532" s="14">
        <f ca="1">IF(ROW()=2, Table1[[#This Row],[Netto loon]], INDIRECT(ADDRESS(ROW()-1,COLUMN(F:F))))</f>
        <v>20688.47766</v>
      </c>
      <c r="J1532" s="6">
        <f ca="1">IF(ROW()=2, 0, Table1[[#This Row],[Belastbaar loon]]-INDIRECT(ADDRESS(ROW()-1,COLUMN(A:A))))</f>
        <v>10</v>
      </c>
      <c r="K1532" s="6">
        <f ca="1">Table1[[#This Row],[Netto loon]]-Table1[[#This Row],[Netto vorige schijf]]</f>
        <v>5.8633999999983644</v>
      </c>
      <c r="L1532" s="2">
        <f ca="1">(Table1[[#This Row],[Bruto tov vorige schijf]]-Table1[[#This Row],[Netto tov vorige schijf]])/MAX(Table1[[#This Row],[Bruto tov vorige schijf]],1)</f>
        <v>0.41366000000016356</v>
      </c>
    </row>
    <row r="1533" spans="1:12" x14ac:dyDescent="0.25">
      <c r="A1533" s="14">
        <v>23151</v>
      </c>
      <c r="B1533" s="6">
        <f>LoonHeffing2020(Table1[[#This Row],[Belastbaar loon]])</f>
        <v>8646.8984999999993</v>
      </c>
      <c r="C1533" s="6">
        <f>AlgemeneHeffingsKorting2020(Table1[[#This Row],[Belastbaar loon]])</f>
        <v>2572.6032</v>
      </c>
      <c r="D1533" s="14">
        <f>ArbeidsKorting2020(Table1[[#This Row],[Belastbaar loon]])</f>
        <v>3623.4997600000002</v>
      </c>
      <c r="E1533" s="14">
        <f>MAX(Table1[[#This Row],[Loonheffing]]-Table1[[#This Row],[Algemene Heffingskorting]]-Table1[[#This Row],[Arbeidskorting]],0)</f>
        <v>2450.7955399999996</v>
      </c>
      <c r="F1533" s="6">
        <f>Table1[[#This Row],[Belastbaar loon]]-Table1[[#This Row],[Belasting]]</f>
        <v>20700.204460000001</v>
      </c>
      <c r="G1533" s="2">
        <f>(Table1[[#This Row],[Belastbaar loon]]-Table1[[#This Row],[Netto loon]])/Table1[[#This Row],[Belastbaar loon]]</f>
        <v>0.10586132521273375</v>
      </c>
      <c r="H1533" s="14">
        <f t="shared" ca="1" si="18"/>
        <v>2446.6589400000007</v>
      </c>
      <c r="I1533" s="14">
        <f ca="1">IF(ROW()=2, Table1[[#This Row],[Netto loon]], INDIRECT(ADDRESS(ROW()-1,COLUMN(F:F))))</f>
        <v>20694.341059999999</v>
      </c>
      <c r="J1533" s="6">
        <f ca="1">IF(ROW()=2, 0, Table1[[#This Row],[Belastbaar loon]]-INDIRECT(ADDRESS(ROW()-1,COLUMN(A:A))))</f>
        <v>10</v>
      </c>
      <c r="K1533" s="6">
        <f ca="1">Table1[[#This Row],[Netto loon]]-Table1[[#This Row],[Netto vorige schijf]]</f>
        <v>5.8634000000020023</v>
      </c>
      <c r="L1533" s="2">
        <f ca="1">(Table1[[#This Row],[Bruto tov vorige schijf]]-Table1[[#This Row],[Netto tov vorige schijf]])/MAX(Table1[[#This Row],[Bruto tov vorige schijf]],1)</f>
        <v>0.41365999999979974</v>
      </c>
    </row>
    <row r="1534" spans="1:12" x14ac:dyDescent="0.25">
      <c r="A1534" s="14">
        <v>23161</v>
      </c>
      <c r="B1534" s="6">
        <f>LoonHeffing2020(Table1[[#This Row],[Belastbaar loon]])</f>
        <v>8650.6334999999999</v>
      </c>
      <c r="C1534" s="6">
        <f>AlgemeneHeffingsKorting2020(Table1[[#This Row],[Belastbaar loon]])</f>
        <v>2572.0360000000001</v>
      </c>
      <c r="D1534" s="14">
        <f>ArbeidsKorting2020(Table1[[#This Row],[Belastbaar loon]])</f>
        <v>3623.66536</v>
      </c>
      <c r="E1534" s="14">
        <f>MAX(Table1[[#This Row],[Loonheffing]]-Table1[[#This Row],[Algemene Heffingskorting]]-Table1[[#This Row],[Arbeidskorting]],0)</f>
        <v>2454.9321399999999</v>
      </c>
      <c r="F1534" s="6">
        <f>Table1[[#This Row],[Belastbaar loon]]-Table1[[#This Row],[Belasting]]</f>
        <v>20706.067859999999</v>
      </c>
      <c r="G1534" s="2">
        <f>(Table1[[#This Row],[Belastbaar loon]]-Table1[[#This Row],[Netto loon]])/Table1[[#This Row],[Belastbaar loon]]</f>
        <v>0.10599422045680242</v>
      </c>
      <c r="H1534" s="14">
        <f t="shared" ca="1" si="18"/>
        <v>2450.7955399999996</v>
      </c>
      <c r="I1534" s="14">
        <f ca="1">IF(ROW()=2, Table1[[#This Row],[Netto loon]], INDIRECT(ADDRESS(ROW()-1,COLUMN(F:F))))</f>
        <v>20700.204460000001</v>
      </c>
      <c r="J1534" s="6">
        <f ca="1">IF(ROW()=2, 0, Table1[[#This Row],[Belastbaar loon]]-INDIRECT(ADDRESS(ROW()-1,COLUMN(A:A))))</f>
        <v>10</v>
      </c>
      <c r="K1534" s="6">
        <f ca="1">Table1[[#This Row],[Netto loon]]-Table1[[#This Row],[Netto vorige schijf]]</f>
        <v>5.8633999999983644</v>
      </c>
      <c r="L1534" s="2">
        <f ca="1">(Table1[[#This Row],[Bruto tov vorige schijf]]-Table1[[#This Row],[Netto tov vorige schijf]])/MAX(Table1[[#This Row],[Bruto tov vorige schijf]],1)</f>
        <v>0.41366000000016356</v>
      </c>
    </row>
    <row r="1535" spans="1:12" x14ac:dyDescent="0.25">
      <c r="A1535" s="14">
        <v>23171</v>
      </c>
      <c r="B1535" s="6">
        <f>LoonHeffing2020(Table1[[#This Row],[Belastbaar loon]])</f>
        <v>8654.3685000000005</v>
      </c>
      <c r="C1535" s="6">
        <f>AlgemeneHeffingsKorting2020(Table1[[#This Row],[Belastbaar loon]])</f>
        <v>2571.4688000000001</v>
      </c>
      <c r="D1535" s="14">
        <f>ArbeidsKorting2020(Table1[[#This Row],[Belastbaar loon]])</f>
        <v>3623.8309599999998</v>
      </c>
      <c r="E1535" s="14">
        <f>MAX(Table1[[#This Row],[Loonheffing]]-Table1[[#This Row],[Algemene Heffingskorting]]-Table1[[#This Row],[Arbeidskorting]],0)</f>
        <v>2459.0687400000002</v>
      </c>
      <c r="F1535" s="6">
        <f>Table1[[#This Row],[Belastbaar loon]]-Table1[[#This Row],[Belasting]]</f>
        <v>20711.931260000001</v>
      </c>
      <c r="G1535" s="2">
        <f>(Table1[[#This Row],[Belastbaar loon]]-Table1[[#This Row],[Netto loon]])/Table1[[#This Row],[Belastbaar loon]]</f>
        <v>0.10612700099262003</v>
      </c>
      <c r="H1535" s="14">
        <f t="shared" ca="1" si="18"/>
        <v>2454.9321399999999</v>
      </c>
      <c r="I1535" s="14">
        <f ca="1">IF(ROW()=2, Table1[[#This Row],[Netto loon]], INDIRECT(ADDRESS(ROW()-1,COLUMN(F:F))))</f>
        <v>20706.067859999999</v>
      </c>
      <c r="J1535" s="6">
        <f ca="1">IF(ROW()=2, 0, Table1[[#This Row],[Belastbaar loon]]-INDIRECT(ADDRESS(ROW()-1,COLUMN(A:A))))</f>
        <v>10</v>
      </c>
      <c r="K1535" s="6">
        <f ca="1">Table1[[#This Row],[Netto loon]]-Table1[[#This Row],[Netto vorige schijf]]</f>
        <v>5.8634000000020023</v>
      </c>
      <c r="L1535" s="2">
        <f ca="1">(Table1[[#This Row],[Bruto tov vorige schijf]]-Table1[[#This Row],[Netto tov vorige schijf]])/MAX(Table1[[#This Row],[Bruto tov vorige schijf]],1)</f>
        <v>0.41365999999979974</v>
      </c>
    </row>
    <row r="1536" spans="1:12" x14ac:dyDescent="0.25">
      <c r="A1536" s="14">
        <v>23181</v>
      </c>
      <c r="B1536" s="6">
        <f>LoonHeffing2020(Table1[[#This Row],[Belastbaar loon]])</f>
        <v>8658.1034999999993</v>
      </c>
      <c r="C1536" s="6">
        <f>AlgemeneHeffingsKorting2020(Table1[[#This Row],[Belastbaar loon]])</f>
        <v>2570.9016000000001</v>
      </c>
      <c r="D1536" s="14">
        <f>ArbeidsKorting2020(Table1[[#This Row],[Belastbaar loon]])</f>
        <v>3623.99656</v>
      </c>
      <c r="E1536" s="14">
        <f>MAX(Table1[[#This Row],[Loonheffing]]-Table1[[#This Row],[Algemene Heffingskorting]]-Table1[[#This Row],[Arbeidskorting]],0)</f>
        <v>2463.2053399999991</v>
      </c>
      <c r="F1536" s="6">
        <f>Table1[[#This Row],[Belastbaar loon]]-Table1[[#This Row],[Belasting]]</f>
        <v>20717.79466</v>
      </c>
      <c r="G1536" s="2">
        <f>(Table1[[#This Row],[Belastbaar loon]]-Table1[[#This Row],[Netto loon]])/Table1[[#This Row],[Belastbaar loon]]</f>
        <v>0.10625966696863813</v>
      </c>
      <c r="H1536" s="14">
        <f t="shared" ca="1" si="18"/>
        <v>2459.0687400000002</v>
      </c>
      <c r="I1536" s="14">
        <f ca="1">IF(ROW()=2, Table1[[#This Row],[Netto loon]], INDIRECT(ADDRESS(ROW()-1,COLUMN(F:F))))</f>
        <v>20711.931260000001</v>
      </c>
      <c r="J1536" s="6">
        <f ca="1">IF(ROW()=2, 0, Table1[[#This Row],[Belastbaar loon]]-INDIRECT(ADDRESS(ROW()-1,COLUMN(A:A))))</f>
        <v>10</v>
      </c>
      <c r="K1536" s="6">
        <f ca="1">Table1[[#This Row],[Netto loon]]-Table1[[#This Row],[Netto vorige schijf]]</f>
        <v>5.8633999999983644</v>
      </c>
      <c r="L1536" s="2">
        <f ca="1">(Table1[[#This Row],[Bruto tov vorige schijf]]-Table1[[#This Row],[Netto tov vorige schijf]])/MAX(Table1[[#This Row],[Bruto tov vorige schijf]],1)</f>
        <v>0.41366000000016356</v>
      </c>
    </row>
    <row r="1537" spans="1:12" x14ac:dyDescent="0.25">
      <c r="A1537" s="14">
        <v>23191</v>
      </c>
      <c r="B1537" s="6">
        <f>LoonHeffing2020(Table1[[#This Row],[Belastbaar loon]])</f>
        <v>8661.8384999999998</v>
      </c>
      <c r="C1537" s="6">
        <f>AlgemeneHeffingsKorting2020(Table1[[#This Row],[Belastbaar loon]])</f>
        <v>2570.3344000000002</v>
      </c>
      <c r="D1537" s="14">
        <f>ArbeidsKorting2020(Table1[[#This Row],[Belastbaar loon]])</f>
        <v>3624.1621599999999</v>
      </c>
      <c r="E1537" s="14">
        <f>MAX(Table1[[#This Row],[Loonheffing]]-Table1[[#This Row],[Algemene Heffingskorting]]-Table1[[#This Row],[Arbeidskorting]],0)</f>
        <v>2467.3419400000002</v>
      </c>
      <c r="F1537" s="6">
        <f>Table1[[#This Row],[Belastbaar loon]]-Table1[[#This Row],[Belasting]]</f>
        <v>20723.658060000002</v>
      </c>
      <c r="G1537" s="2">
        <f>(Table1[[#This Row],[Belastbaar loon]]-Table1[[#This Row],[Netto loon]])/Table1[[#This Row],[Belastbaar loon]]</f>
        <v>0.10639221853305154</v>
      </c>
      <c r="H1537" s="14">
        <f t="shared" ca="1" si="18"/>
        <v>2463.2053399999991</v>
      </c>
      <c r="I1537" s="14">
        <f ca="1">IF(ROW()=2, Table1[[#This Row],[Netto loon]], INDIRECT(ADDRESS(ROW()-1,COLUMN(F:F))))</f>
        <v>20717.79466</v>
      </c>
      <c r="J1537" s="6">
        <f ca="1">IF(ROW()=2, 0, Table1[[#This Row],[Belastbaar loon]]-INDIRECT(ADDRESS(ROW()-1,COLUMN(A:A))))</f>
        <v>10</v>
      </c>
      <c r="K1537" s="6">
        <f ca="1">Table1[[#This Row],[Netto loon]]-Table1[[#This Row],[Netto vorige schijf]]</f>
        <v>5.8634000000020023</v>
      </c>
      <c r="L1537" s="2">
        <f ca="1">(Table1[[#This Row],[Bruto tov vorige schijf]]-Table1[[#This Row],[Netto tov vorige schijf]])/MAX(Table1[[#This Row],[Bruto tov vorige schijf]],1)</f>
        <v>0.41365999999979974</v>
      </c>
    </row>
    <row r="1538" spans="1:12" x14ac:dyDescent="0.25">
      <c r="A1538" s="14">
        <v>23201</v>
      </c>
      <c r="B1538" s="6">
        <f>LoonHeffing2020(Table1[[#This Row],[Belastbaar loon]])</f>
        <v>8665.5735000000004</v>
      </c>
      <c r="C1538" s="6">
        <f>AlgemeneHeffingsKorting2020(Table1[[#This Row],[Belastbaar loon]])</f>
        <v>2569.7671999999998</v>
      </c>
      <c r="D1538" s="14">
        <f>ArbeidsKorting2020(Table1[[#This Row],[Belastbaar loon]])</f>
        <v>3624.3277600000001</v>
      </c>
      <c r="E1538" s="14">
        <f>MAX(Table1[[#This Row],[Loonheffing]]-Table1[[#This Row],[Algemene Heffingskorting]]-Table1[[#This Row],[Arbeidskorting]],0)</f>
        <v>2471.4785400000001</v>
      </c>
      <c r="F1538" s="6">
        <f>Table1[[#This Row],[Belastbaar loon]]-Table1[[#This Row],[Belasting]]</f>
        <v>20729.52146</v>
      </c>
      <c r="G1538" s="2">
        <f>(Table1[[#This Row],[Belastbaar loon]]-Table1[[#This Row],[Netto loon]])/Table1[[#This Row],[Belastbaar loon]]</f>
        <v>0.10652465583380027</v>
      </c>
      <c r="H1538" s="14">
        <f t="shared" ca="1" si="18"/>
        <v>2467.3419400000002</v>
      </c>
      <c r="I1538" s="14">
        <f ca="1">IF(ROW()=2, Table1[[#This Row],[Netto loon]], INDIRECT(ADDRESS(ROW()-1,COLUMN(F:F))))</f>
        <v>20723.658060000002</v>
      </c>
      <c r="J1538" s="6">
        <f ca="1">IF(ROW()=2, 0, Table1[[#This Row],[Belastbaar loon]]-INDIRECT(ADDRESS(ROW()-1,COLUMN(A:A))))</f>
        <v>10</v>
      </c>
      <c r="K1538" s="6">
        <f ca="1">Table1[[#This Row],[Netto loon]]-Table1[[#This Row],[Netto vorige schijf]]</f>
        <v>5.8633999999983644</v>
      </c>
      <c r="L1538" s="2">
        <f ca="1">(Table1[[#This Row],[Bruto tov vorige schijf]]-Table1[[#This Row],[Netto tov vorige schijf]])/MAX(Table1[[#This Row],[Bruto tov vorige schijf]],1)</f>
        <v>0.41366000000016356</v>
      </c>
    </row>
    <row r="1539" spans="1:12" x14ac:dyDescent="0.25">
      <c r="A1539" s="14">
        <v>23211</v>
      </c>
      <c r="B1539" s="6">
        <f>LoonHeffing2020(Table1[[#This Row],[Belastbaar loon]])</f>
        <v>8669.3084999999992</v>
      </c>
      <c r="C1539" s="6">
        <f>AlgemeneHeffingsKorting2020(Table1[[#This Row],[Belastbaar loon]])</f>
        <v>2569.1999999999998</v>
      </c>
      <c r="D1539" s="14">
        <f>ArbeidsKorting2020(Table1[[#This Row],[Belastbaar loon]])</f>
        <v>3624.4933599999999</v>
      </c>
      <c r="E1539" s="14">
        <f>MAX(Table1[[#This Row],[Loonheffing]]-Table1[[#This Row],[Algemene Heffingskorting]]-Table1[[#This Row],[Arbeidskorting]],0)</f>
        <v>2475.6151399999994</v>
      </c>
      <c r="F1539" s="6">
        <f>Table1[[#This Row],[Belastbaar loon]]-Table1[[#This Row],[Belasting]]</f>
        <v>20735.384860000002</v>
      </c>
      <c r="G1539" s="2">
        <f>(Table1[[#This Row],[Belastbaar loon]]-Table1[[#This Row],[Netto loon]])/Table1[[#This Row],[Belastbaar loon]]</f>
        <v>0.1066569790185687</v>
      </c>
      <c r="H1539" s="14">
        <f t="shared" ca="1" si="18"/>
        <v>2471.4785400000001</v>
      </c>
      <c r="I1539" s="14">
        <f ca="1">IF(ROW()=2, Table1[[#This Row],[Netto loon]], INDIRECT(ADDRESS(ROW()-1,COLUMN(F:F))))</f>
        <v>20729.52146</v>
      </c>
      <c r="J1539" s="6">
        <f ca="1">IF(ROW()=2, 0, Table1[[#This Row],[Belastbaar loon]]-INDIRECT(ADDRESS(ROW()-1,COLUMN(A:A))))</f>
        <v>10</v>
      </c>
      <c r="K1539" s="6">
        <f ca="1">Table1[[#This Row],[Netto loon]]-Table1[[#This Row],[Netto vorige schijf]]</f>
        <v>5.8634000000020023</v>
      </c>
      <c r="L1539" s="2">
        <f ca="1">(Table1[[#This Row],[Bruto tov vorige schijf]]-Table1[[#This Row],[Netto tov vorige schijf]])/MAX(Table1[[#This Row],[Bruto tov vorige schijf]],1)</f>
        <v>0.41365999999979974</v>
      </c>
    </row>
    <row r="1540" spans="1:12" x14ac:dyDescent="0.25">
      <c r="A1540" s="14">
        <v>23221</v>
      </c>
      <c r="B1540" s="6">
        <f>LoonHeffing2020(Table1[[#This Row],[Belastbaar loon]])</f>
        <v>8673.0434999999998</v>
      </c>
      <c r="C1540" s="6">
        <f>AlgemeneHeffingsKorting2020(Table1[[#This Row],[Belastbaar loon]])</f>
        <v>2568.6327999999999</v>
      </c>
      <c r="D1540" s="14">
        <f>ArbeidsKorting2020(Table1[[#This Row],[Belastbaar loon]])</f>
        <v>3624.6589600000002</v>
      </c>
      <c r="E1540" s="14">
        <f>MAX(Table1[[#This Row],[Loonheffing]]-Table1[[#This Row],[Algemene Heffingskorting]]-Table1[[#This Row],[Arbeidskorting]],0)</f>
        <v>2479.7517400000002</v>
      </c>
      <c r="F1540" s="6">
        <f>Table1[[#This Row],[Belastbaar loon]]-Table1[[#This Row],[Belasting]]</f>
        <v>20741.24826</v>
      </c>
      <c r="G1540" s="2">
        <f>(Table1[[#This Row],[Belastbaar loon]]-Table1[[#This Row],[Netto loon]])/Table1[[#This Row],[Belastbaar loon]]</f>
        <v>0.10678918823478746</v>
      </c>
      <c r="H1540" s="14">
        <f t="shared" ca="1" si="18"/>
        <v>2475.6151399999994</v>
      </c>
      <c r="I1540" s="14">
        <f ca="1">IF(ROW()=2, Table1[[#This Row],[Netto loon]], INDIRECT(ADDRESS(ROW()-1,COLUMN(F:F))))</f>
        <v>20735.384860000002</v>
      </c>
      <c r="J1540" s="6">
        <f ca="1">IF(ROW()=2, 0, Table1[[#This Row],[Belastbaar loon]]-INDIRECT(ADDRESS(ROW()-1,COLUMN(A:A))))</f>
        <v>10</v>
      </c>
      <c r="K1540" s="6">
        <f ca="1">Table1[[#This Row],[Netto loon]]-Table1[[#This Row],[Netto vorige schijf]]</f>
        <v>5.8633999999983644</v>
      </c>
      <c r="L1540" s="2">
        <f ca="1">(Table1[[#This Row],[Bruto tov vorige schijf]]-Table1[[#This Row],[Netto tov vorige schijf]])/MAX(Table1[[#This Row],[Bruto tov vorige schijf]],1)</f>
        <v>0.41366000000016356</v>
      </c>
    </row>
    <row r="1541" spans="1:12" x14ac:dyDescent="0.25">
      <c r="A1541" s="14">
        <v>23231</v>
      </c>
      <c r="B1541" s="6">
        <f>LoonHeffing2020(Table1[[#This Row],[Belastbaar loon]])</f>
        <v>8676.7785000000003</v>
      </c>
      <c r="C1541" s="6">
        <f>AlgemeneHeffingsKorting2020(Table1[[#This Row],[Belastbaar loon]])</f>
        <v>2568.0655999999999</v>
      </c>
      <c r="D1541" s="14">
        <f>ArbeidsKorting2020(Table1[[#This Row],[Belastbaar loon]])</f>
        <v>3624.82456</v>
      </c>
      <c r="E1541" s="14">
        <f>MAX(Table1[[#This Row],[Loonheffing]]-Table1[[#This Row],[Algemene Heffingskorting]]-Table1[[#This Row],[Arbeidskorting]],0)</f>
        <v>2483.8883400000004</v>
      </c>
      <c r="F1541" s="6">
        <f>Table1[[#This Row],[Belastbaar loon]]-Table1[[#This Row],[Belasting]]</f>
        <v>20747.111659999999</v>
      </c>
      <c r="G1541" s="2">
        <f>(Table1[[#This Row],[Belastbaar loon]]-Table1[[#This Row],[Netto loon]])/Table1[[#This Row],[Belastbaar loon]]</f>
        <v>0.10692128362963288</v>
      </c>
      <c r="H1541" s="14">
        <f t="shared" ca="1" si="18"/>
        <v>2479.7517400000002</v>
      </c>
      <c r="I1541" s="14">
        <f ca="1">IF(ROW()=2, Table1[[#This Row],[Netto loon]], INDIRECT(ADDRESS(ROW()-1,COLUMN(F:F))))</f>
        <v>20741.24826</v>
      </c>
      <c r="J1541" s="6">
        <f ca="1">IF(ROW()=2, 0, Table1[[#This Row],[Belastbaar loon]]-INDIRECT(ADDRESS(ROW()-1,COLUMN(A:A))))</f>
        <v>10</v>
      </c>
      <c r="K1541" s="6">
        <f ca="1">Table1[[#This Row],[Netto loon]]-Table1[[#This Row],[Netto vorige schijf]]</f>
        <v>5.8633999999983644</v>
      </c>
      <c r="L1541" s="2">
        <f ca="1">(Table1[[#This Row],[Bruto tov vorige schijf]]-Table1[[#This Row],[Netto tov vorige schijf]])/MAX(Table1[[#This Row],[Bruto tov vorige schijf]],1)</f>
        <v>0.41366000000016356</v>
      </c>
    </row>
    <row r="1542" spans="1:12" x14ac:dyDescent="0.25">
      <c r="A1542" s="14">
        <v>23241</v>
      </c>
      <c r="B1542" s="6">
        <f>LoonHeffing2020(Table1[[#This Row],[Belastbaar loon]])</f>
        <v>8680.5134999999991</v>
      </c>
      <c r="C1542" s="6">
        <f>AlgemeneHeffingsKorting2020(Table1[[#This Row],[Belastbaar loon]])</f>
        <v>2567.4983999999999</v>
      </c>
      <c r="D1542" s="14">
        <f>ArbeidsKorting2020(Table1[[#This Row],[Belastbaar loon]])</f>
        <v>3624.9901599999998</v>
      </c>
      <c r="E1542" s="14">
        <f>MAX(Table1[[#This Row],[Loonheffing]]-Table1[[#This Row],[Algemene Heffingskorting]]-Table1[[#This Row],[Arbeidskorting]],0)</f>
        <v>2488.0249399999989</v>
      </c>
      <c r="F1542" s="6">
        <f>Table1[[#This Row],[Belastbaar loon]]-Table1[[#This Row],[Belasting]]</f>
        <v>20752.975060000001</v>
      </c>
      <c r="G1542" s="2">
        <f>(Table1[[#This Row],[Belastbaar loon]]-Table1[[#This Row],[Netto loon]])/Table1[[#This Row],[Belastbaar loon]]</f>
        <v>0.10705326535002795</v>
      </c>
      <c r="H1542" s="14">
        <f t="shared" ca="1" si="18"/>
        <v>2483.8883400000004</v>
      </c>
      <c r="I1542" s="14">
        <f ca="1">IF(ROW()=2, Table1[[#This Row],[Netto loon]], INDIRECT(ADDRESS(ROW()-1,COLUMN(F:F))))</f>
        <v>20747.111659999999</v>
      </c>
      <c r="J1542" s="6">
        <f ca="1">IF(ROW()=2, 0, Table1[[#This Row],[Belastbaar loon]]-INDIRECT(ADDRESS(ROW()-1,COLUMN(A:A))))</f>
        <v>10</v>
      </c>
      <c r="K1542" s="6">
        <f ca="1">Table1[[#This Row],[Netto loon]]-Table1[[#This Row],[Netto vorige schijf]]</f>
        <v>5.8634000000020023</v>
      </c>
      <c r="L1542" s="2">
        <f ca="1">(Table1[[#This Row],[Bruto tov vorige schijf]]-Table1[[#This Row],[Netto tov vorige schijf]])/MAX(Table1[[#This Row],[Bruto tov vorige schijf]],1)</f>
        <v>0.41365999999979974</v>
      </c>
    </row>
    <row r="1543" spans="1:12" x14ac:dyDescent="0.25">
      <c r="A1543" s="14">
        <v>23251</v>
      </c>
      <c r="B1543" s="6">
        <f>LoonHeffing2020(Table1[[#This Row],[Belastbaar loon]])</f>
        <v>8684.2484999999997</v>
      </c>
      <c r="C1543" s="6">
        <f>AlgemeneHeffingsKorting2020(Table1[[#This Row],[Belastbaar loon]])</f>
        <v>2566.9312</v>
      </c>
      <c r="D1543" s="14">
        <f>ArbeidsKorting2020(Table1[[#This Row],[Belastbaar loon]])</f>
        <v>3625.1557600000001</v>
      </c>
      <c r="E1543" s="14">
        <f>MAX(Table1[[#This Row],[Loonheffing]]-Table1[[#This Row],[Algemene Heffingskorting]]-Table1[[#This Row],[Arbeidskorting]],0)</f>
        <v>2492.1615399999996</v>
      </c>
      <c r="F1543" s="6">
        <f>Table1[[#This Row],[Belastbaar loon]]-Table1[[#This Row],[Belasting]]</f>
        <v>20758.838459999999</v>
      </c>
      <c r="G1543" s="2">
        <f>(Table1[[#This Row],[Belastbaar loon]]-Table1[[#This Row],[Netto loon]])/Table1[[#This Row],[Belastbaar loon]]</f>
        <v>0.10718513354264336</v>
      </c>
      <c r="H1543" s="14">
        <f t="shared" ca="1" si="18"/>
        <v>2488.0249399999989</v>
      </c>
      <c r="I1543" s="14">
        <f ca="1">IF(ROW()=2, Table1[[#This Row],[Netto loon]], INDIRECT(ADDRESS(ROW()-1,COLUMN(F:F))))</f>
        <v>20752.975060000001</v>
      </c>
      <c r="J1543" s="6">
        <f ca="1">IF(ROW()=2, 0, Table1[[#This Row],[Belastbaar loon]]-INDIRECT(ADDRESS(ROW()-1,COLUMN(A:A))))</f>
        <v>10</v>
      </c>
      <c r="K1543" s="6">
        <f ca="1">Table1[[#This Row],[Netto loon]]-Table1[[#This Row],[Netto vorige schijf]]</f>
        <v>5.8633999999983644</v>
      </c>
      <c r="L1543" s="2">
        <f ca="1">(Table1[[#This Row],[Bruto tov vorige schijf]]-Table1[[#This Row],[Netto tov vorige schijf]])/MAX(Table1[[#This Row],[Bruto tov vorige schijf]],1)</f>
        <v>0.41366000000016356</v>
      </c>
    </row>
    <row r="1544" spans="1:12" x14ac:dyDescent="0.25">
      <c r="A1544" s="14">
        <v>23261</v>
      </c>
      <c r="B1544" s="6">
        <f>LoonHeffing2020(Table1[[#This Row],[Belastbaar loon]])</f>
        <v>8687.9835000000003</v>
      </c>
      <c r="C1544" s="6">
        <f>AlgemeneHeffingsKorting2020(Table1[[#This Row],[Belastbaar loon]])</f>
        <v>2566.364</v>
      </c>
      <c r="D1544" s="14">
        <f>ArbeidsKorting2020(Table1[[#This Row],[Belastbaar loon]])</f>
        <v>3625.3213599999999</v>
      </c>
      <c r="E1544" s="14">
        <f>MAX(Table1[[#This Row],[Loonheffing]]-Table1[[#This Row],[Algemene Heffingskorting]]-Table1[[#This Row],[Arbeidskorting]],0)</f>
        <v>2496.2981400000008</v>
      </c>
      <c r="F1544" s="6">
        <f>Table1[[#This Row],[Belastbaar loon]]-Table1[[#This Row],[Belasting]]</f>
        <v>20764.701860000001</v>
      </c>
      <c r="G1544" s="2">
        <f>(Table1[[#This Row],[Belastbaar loon]]-Table1[[#This Row],[Netto loon]])/Table1[[#This Row],[Belastbaar loon]]</f>
        <v>0.10731688835389704</v>
      </c>
      <c r="H1544" s="14">
        <f t="shared" ca="1" si="18"/>
        <v>2492.1615399999996</v>
      </c>
      <c r="I1544" s="14">
        <f ca="1">IF(ROW()=2, Table1[[#This Row],[Netto loon]], INDIRECT(ADDRESS(ROW()-1,COLUMN(F:F))))</f>
        <v>20758.838459999999</v>
      </c>
      <c r="J1544" s="6">
        <f ca="1">IF(ROW()=2, 0, Table1[[#This Row],[Belastbaar loon]]-INDIRECT(ADDRESS(ROW()-1,COLUMN(A:A))))</f>
        <v>10</v>
      </c>
      <c r="K1544" s="6">
        <f ca="1">Table1[[#This Row],[Netto loon]]-Table1[[#This Row],[Netto vorige schijf]]</f>
        <v>5.8634000000020023</v>
      </c>
      <c r="L1544" s="2">
        <f ca="1">(Table1[[#This Row],[Bruto tov vorige schijf]]-Table1[[#This Row],[Netto tov vorige schijf]])/MAX(Table1[[#This Row],[Bruto tov vorige schijf]],1)</f>
        <v>0.41365999999979974</v>
      </c>
    </row>
    <row r="1545" spans="1:12" x14ac:dyDescent="0.25">
      <c r="A1545" s="14">
        <v>23271</v>
      </c>
      <c r="B1545" s="6">
        <f>LoonHeffing2020(Table1[[#This Row],[Belastbaar loon]])</f>
        <v>8691.7185000000009</v>
      </c>
      <c r="C1545" s="6">
        <f>AlgemeneHeffingsKorting2020(Table1[[#This Row],[Belastbaar loon]])</f>
        <v>2565.7968000000001</v>
      </c>
      <c r="D1545" s="14">
        <f>ArbeidsKorting2020(Table1[[#This Row],[Belastbaar loon]])</f>
        <v>3625.4869600000002</v>
      </c>
      <c r="E1545" s="14">
        <f>MAX(Table1[[#This Row],[Loonheffing]]-Table1[[#This Row],[Algemene Heffingskorting]]-Table1[[#This Row],[Arbeidskorting]],0)</f>
        <v>2500.4347400000006</v>
      </c>
      <c r="F1545" s="6">
        <f>Table1[[#This Row],[Belastbaar loon]]-Table1[[#This Row],[Belasting]]</f>
        <v>20770.565259999999</v>
      </c>
      <c r="G1545" s="2">
        <f>(Table1[[#This Row],[Belastbaar loon]]-Table1[[#This Row],[Netto loon]])/Table1[[#This Row],[Belastbaar loon]]</f>
        <v>0.10744852992995577</v>
      </c>
      <c r="H1545" s="14">
        <f t="shared" ca="1" si="18"/>
        <v>2496.2981400000008</v>
      </c>
      <c r="I1545" s="14">
        <f ca="1">IF(ROW()=2, Table1[[#This Row],[Netto loon]], INDIRECT(ADDRESS(ROW()-1,COLUMN(F:F))))</f>
        <v>20764.701860000001</v>
      </c>
      <c r="J1545" s="6">
        <f ca="1">IF(ROW()=2, 0, Table1[[#This Row],[Belastbaar loon]]-INDIRECT(ADDRESS(ROW()-1,COLUMN(A:A))))</f>
        <v>10</v>
      </c>
      <c r="K1545" s="6">
        <f ca="1">Table1[[#This Row],[Netto loon]]-Table1[[#This Row],[Netto vorige schijf]]</f>
        <v>5.8633999999983644</v>
      </c>
      <c r="L1545" s="2">
        <f ca="1">(Table1[[#This Row],[Bruto tov vorige schijf]]-Table1[[#This Row],[Netto tov vorige schijf]])/MAX(Table1[[#This Row],[Bruto tov vorige schijf]],1)</f>
        <v>0.41366000000016356</v>
      </c>
    </row>
    <row r="1546" spans="1:12" x14ac:dyDescent="0.25">
      <c r="A1546" s="14">
        <v>23281</v>
      </c>
      <c r="B1546" s="6">
        <f>LoonHeffing2020(Table1[[#This Row],[Belastbaar loon]])</f>
        <v>8695.4534999999996</v>
      </c>
      <c r="C1546" s="6">
        <f>AlgemeneHeffingsKorting2020(Table1[[#This Row],[Belastbaar loon]])</f>
        <v>2565.2296000000001</v>
      </c>
      <c r="D1546" s="14">
        <f>ArbeidsKorting2020(Table1[[#This Row],[Belastbaar loon]])</f>
        <v>3625.65256</v>
      </c>
      <c r="E1546" s="14">
        <f>MAX(Table1[[#This Row],[Loonheffing]]-Table1[[#This Row],[Algemene Heffingskorting]]-Table1[[#This Row],[Arbeidskorting]],0)</f>
        <v>2504.5713399999991</v>
      </c>
      <c r="F1546" s="6">
        <f>Table1[[#This Row],[Belastbaar loon]]-Table1[[#This Row],[Belasting]]</f>
        <v>20776.428660000001</v>
      </c>
      <c r="G1546" s="2">
        <f>(Table1[[#This Row],[Belastbaar loon]]-Table1[[#This Row],[Netto loon]])/Table1[[#This Row],[Belastbaar loon]]</f>
        <v>0.10758005841673461</v>
      </c>
      <c r="H1546" s="14">
        <f t="shared" ca="1" si="18"/>
        <v>2500.4347400000006</v>
      </c>
      <c r="I1546" s="14">
        <f ca="1">IF(ROW()=2, Table1[[#This Row],[Netto loon]], INDIRECT(ADDRESS(ROW()-1,COLUMN(F:F))))</f>
        <v>20770.565259999999</v>
      </c>
      <c r="J1546" s="6">
        <f ca="1">IF(ROW()=2, 0, Table1[[#This Row],[Belastbaar loon]]-INDIRECT(ADDRESS(ROW()-1,COLUMN(A:A))))</f>
        <v>10</v>
      </c>
      <c r="K1546" s="6">
        <f ca="1">Table1[[#This Row],[Netto loon]]-Table1[[#This Row],[Netto vorige schijf]]</f>
        <v>5.8634000000020023</v>
      </c>
      <c r="L1546" s="2">
        <f ca="1">(Table1[[#This Row],[Bruto tov vorige schijf]]-Table1[[#This Row],[Netto tov vorige schijf]])/MAX(Table1[[#This Row],[Bruto tov vorige schijf]],1)</f>
        <v>0.41365999999979974</v>
      </c>
    </row>
    <row r="1547" spans="1:12" x14ac:dyDescent="0.25">
      <c r="A1547" s="14">
        <v>23291</v>
      </c>
      <c r="B1547" s="6">
        <f>LoonHeffing2020(Table1[[#This Row],[Belastbaar loon]])</f>
        <v>8699.1885000000002</v>
      </c>
      <c r="C1547" s="6">
        <f>AlgemeneHeffingsKorting2020(Table1[[#This Row],[Belastbaar loon]])</f>
        <v>2564.6624000000002</v>
      </c>
      <c r="D1547" s="14">
        <f>ArbeidsKorting2020(Table1[[#This Row],[Belastbaar loon]])</f>
        <v>3625.8181599999998</v>
      </c>
      <c r="E1547" s="14">
        <f>MAX(Table1[[#This Row],[Loonheffing]]-Table1[[#This Row],[Algemene Heffingskorting]]-Table1[[#This Row],[Arbeidskorting]],0)</f>
        <v>2508.7079400000002</v>
      </c>
      <c r="F1547" s="6">
        <f>Table1[[#This Row],[Belastbaar loon]]-Table1[[#This Row],[Belasting]]</f>
        <v>20782.29206</v>
      </c>
      <c r="G1547" s="2">
        <f>(Table1[[#This Row],[Belastbaar loon]]-Table1[[#This Row],[Netto loon]])/Table1[[#This Row],[Belastbaar loon]]</f>
        <v>0.10771147395989869</v>
      </c>
      <c r="H1547" s="14">
        <f t="shared" ca="1" si="18"/>
        <v>2504.5713399999991</v>
      </c>
      <c r="I1547" s="14">
        <f ca="1">IF(ROW()=2, Table1[[#This Row],[Netto loon]], INDIRECT(ADDRESS(ROW()-1,COLUMN(F:F))))</f>
        <v>20776.428660000001</v>
      </c>
      <c r="J1547" s="6">
        <f ca="1">IF(ROW()=2, 0, Table1[[#This Row],[Belastbaar loon]]-INDIRECT(ADDRESS(ROW()-1,COLUMN(A:A))))</f>
        <v>10</v>
      </c>
      <c r="K1547" s="6">
        <f ca="1">Table1[[#This Row],[Netto loon]]-Table1[[#This Row],[Netto vorige schijf]]</f>
        <v>5.8633999999983644</v>
      </c>
      <c r="L1547" s="2">
        <f ca="1">(Table1[[#This Row],[Bruto tov vorige schijf]]-Table1[[#This Row],[Netto tov vorige schijf]])/MAX(Table1[[#This Row],[Bruto tov vorige schijf]],1)</f>
        <v>0.41366000000016356</v>
      </c>
    </row>
    <row r="1548" spans="1:12" x14ac:dyDescent="0.25">
      <c r="A1548" s="14">
        <v>23301</v>
      </c>
      <c r="B1548" s="6">
        <f>LoonHeffing2020(Table1[[#This Row],[Belastbaar loon]])</f>
        <v>8702.9235000000008</v>
      </c>
      <c r="C1548" s="6">
        <f>AlgemeneHeffingsKorting2020(Table1[[#This Row],[Belastbaar loon]])</f>
        <v>2564.0952000000002</v>
      </c>
      <c r="D1548" s="14">
        <f>ArbeidsKorting2020(Table1[[#This Row],[Belastbaar loon]])</f>
        <v>3625.9837600000001</v>
      </c>
      <c r="E1548" s="14">
        <f>MAX(Table1[[#This Row],[Loonheffing]]-Table1[[#This Row],[Algemene Heffingskorting]]-Table1[[#This Row],[Arbeidskorting]],0)</f>
        <v>2512.844540000001</v>
      </c>
      <c r="F1548" s="6">
        <f>Table1[[#This Row],[Belastbaar loon]]-Table1[[#This Row],[Belasting]]</f>
        <v>20788.155459999998</v>
      </c>
      <c r="G1548" s="2">
        <f>(Table1[[#This Row],[Belastbaar loon]]-Table1[[#This Row],[Netto loon]])/Table1[[#This Row],[Belastbaar loon]]</f>
        <v>0.10784277670486253</v>
      </c>
      <c r="H1548" s="14">
        <f t="shared" ca="1" si="18"/>
        <v>2508.7079400000002</v>
      </c>
      <c r="I1548" s="14">
        <f ca="1">IF(ROW()=2, Table1[[#This Row],[Netto loon]], INDIRECT(ADDRESS(ROW()-1,COLUMN(F:F))))</f>
        <v>20782.29206</v>
      </c>
      <c r="J1548" s="6">
        <f ca="1">IF(ROW()=2, 0, Table1[[#This Row],[Belastbaar loon]]-INDIRECT(ADDRESS(ROW()-1,COLUMN(A:A))))</f>
        <v>10</v>
      </c>
      <c r="K1548" s="6">
        <f ca="1">Table1[[#This Row],[Netto loon]]-Table1[[#This Row],[Netto vorige schijf]]</f>
        <v>5.8633999999983644</v>
      </c>
      <c r="L1548" s="2">
        <f ca="1">(Table1[[#This Row],[Bruto tov vorige schijf]]-Table1[[#This Row],[Netto tov vorige schijf]])/MAX(Table1[[#This Row],[Bruto tov vorige schijf]],1)</f>
        <v>0.41366000000016356</v>
      </c>
    </row>
    <row r="1549" spans="1:12" x14ac:dyDescent="0.25">
      <c r="A1549" s="14">
        <v>23311</v>
      </c>
      <c r="B1549" s="6">
        <f>LoonHeffing2020(Table1[[#This Row],[Belastbaar loon]])</f>
        <v>8706.6584999999995</v>
      </c>
      <c r="C1549" s="6">
        <f>AlgemeneHeffingsKorting2020(Table1[[#This Row],[Belastbaar loon]])</f>
        <v>2563.5279999999998</v>
      </c>
      <c r="D1549" s="14">
        <f>ArbeidsKorting2020(Table1[[#This Row],[Belastbaar loon]])</f>
        <v>3626.1493599999999</v>
      </c>
      <c r="E1549" s="14">
        <f>MAX(Table1[[#This Row],[Loonheffing]]-Table1[[#This Row],[Algemene Heffingskorting]]-Table1[[#This Row],[Arbeidskorting]],0)</f>
        <v>2516.9811399999994</v>
      </c>
      <c r="F1549" s="6">
        <f>Table1[[#This Row],[Belastbaar loon]]-Table1[[#This Row],[Belasting]]</f>
        <v>20794.01886</v>
      </c>
      <c r="G1549" s="2">
        <f>(Table1[[#This Row],[Belastbaar loon]]-Table1[[#This Row],[Netto loon]])/Table1[[#This Row],[Belastbaar loon]]</f>
        <v>0.10797396679679121</v>
      </c>
      <c r="H1549" s="14">
        <f t="shared" ca="1" si="18"/>
        <v>2512.844540000001</v>
      </c>
      <c r="I1549" s="14">
        <f ca="1">IF(ROW()=2, Table1[[#This Row],[Netto loon]], INDIRECT(ADDRESS(ROW()-1,COLUMN(F:F))))</f>
        <v>20788.155459999998</v>
      </c>
      <c r="J1549" s="6">
        <f ca="1">IF(ROW()=2, 0, Table1[[#This Row],[Belastbaar loon]]-INDIRECT(ADDRESS(ROW()-1,COLUMN(A:A))))</f>
        <v>10</v>
      </c>
      <c r="K1549" s="6">
        <f ca="1">Table1[[#This Row],[Netto loon]]-Table1[[#This Row],[Netto vorige schijf]]</f>
        <v>5.8634000000020023</v>
      </c>
      <c r="L1549" s="2">
        <f ca="1">(Table1[[#This Row],[Bruto tov vorige schijf]]-Table1[[#This Row],[Netto tov vorige schijf]])/MAX(Table1[[#This Row],[Bruto tov vorige schijf]],1)</f>
        <v>0.41365999999979974</v>
      </c>
    </row>
    <row r="1550" spans="1:12" x14ac:dyDescent="0.25">
      <c r="A1550" s="14">
        <v>23321</v>
      </c>
      <c r="B1550" s="6">
        <f>LoonHeffing2020(Table1[[#This Row],[Belastbaar loon]])</f>
        <v>8710.3935000000001</v>
      </c>
      <c r="C1550" s="6">
        <f>AlgemeneHeffingsKorting2020(Table1[[#This Row],[Belastbaar loon]])</f>
        <v>2562.9607999999998</v>
      </c>
      <c r="D1550" s="14">
        <f>ArbeidsKorting2020(Table1[[#This Row],[Belastbaar loon]])</f>
        <v>3626.3149600000002</v>
      </c>
      <c r="E1550" s="14">
        <f>MAX(Table1[[#This Row],[Loonheffing]]-Table1[[#This Row],[Algemene Heffingskorting]]-Table1[[#This Row],[Arbeidskorting]],0)</f>
        <v>2521.1177400000001</v>
      </c>
      <c r="F1550" s="6">
        <f>Table1[[#This Row],[Belastbaar loon]]-Table1[[#This Row],[Belasting]]</f>
        <v>20799.882259999998</v>
      </c>
      <c r="G1550" s="2">
        <f>(Table1[[#This Row],[Belastbaar loon]]-Table1[[#This Row],[Netto loon]])/Table1[[#This Row],[Belastbaar loon]]</f>
        <v>0.10810504438060124</v>
      </c>
      <c r="H1550" s="14">
        <f t="shared" ca="1" si="18"/>
        <v>2516.9811399999994</v>
      </c>
      <c r="I1550" s="14">
        <f ca="1">IF(ROW()=2, Table1[[#This Row],[Netto loon]], INDIRECT(ADDRESS(ROW()-1,COLUMN(F:F))))</f>
        <v>20794.01886</v>
      </c>
      <c r="J1550" s="6">
        <f ca="1">IF(ROW()=2, 0, Table1[[#This Row],[Belastbaar loon]]-INDIRECT(ADDRESS(ROW()-1,COLUMN(A:A))))</f>
        <v>10</v>
      </c>
      <c r="K1550" s="6">
        <f ca="1">Table1[[#This Row],[Netto loon]]-Table1[[#This Row],[Netto vorige schijf]]</f>
        <v>5.8633999999983644</v>
      </c>
      <c r="L1550" s="2">
        <f ca="1">(Table1[[#This Row],[Bruto tov vorige schijf]]-Table1[[#This Row],[Netto tov vorige schijf]])/MAX(Table1[[#This Row],[Bruto tov vorige schijf]],1)</f>
        <v>0.41366000000016356</v>
      </c>
    </row>
    <row r="1551" spans="1:12" x14ac:dyDescent="0.25">
      <c r="A1551" s="14">
        <v>23331</v>
      </c>
      <c r="B1551" s="6">
        <f>LoonHeffing2020(Table1[[#This Row],[Belastbaar loon]])</f>
        <v>8714.1285000000007</v>
      </c>
      <c r="C1551" s="6">
        <f>AlgemeneHeffingsKorting2020(Table1[[#This Row],[Belastbaar loon]])</f>
        <v>2562.3935999999999</v>
      </c>
      <c r="D1551" s="14">
        <f>ArbeidsKorting2020(Table1[[#This Row],[Belastbaar loon]])</f>
        <v>3626.48056</v>
      </c>
      <c r="E1551" s="14">
        <f>MAX(Table1[[#This Row],[Loonheffing]]-Table1[[#This Row],[Algemene Heffingskorting]]-Table1[[#This Row],[Arbeidskorting]],0)</f>
        <v>2525.2543400000013</v>
      </c>
      <c r="F1551" s="6">
        <f>Table1[[#This Row],[Belastbaar loon]]-Table1[[#This Row],[Belasting]]</f>
        <v>20805.74566</v>
      </c>
      <c r="G1551" s="2">
        <f>(Table1[[#This Row],[Belastbaar loon]]-Table1[[#This Row],[Netto loon]])/Table1[[#This Row],[Belastbaar loon]]</f>
        <v>0.10823600960096008</v>
      </c>
      <c r="H1551" s="14">
        <f t="shared" ca="1" si="18"/>
        <v>2521.1177400000001</v>
      </c>
      <c r="I1551" s="14">
        <f ca="1">IF(ROW()=2, Table1[[#This Row],[Netto loon]], INDIRECT(ADDRESS(ROW()-1,COLUMN(F:F))))</f>
        <v>20799.882259999998</v>
      </c>
      <c r="J1551" s="6">
        <f ca="1">IF(ROW()=2, 0, Table1[[#This Row],[Belastbaar loon]]-INDIRECT(ADDRESS(ROW()-1,COLUMN(A:A))))</f>
        <v>10</v>
      </c>
      <c r="K1551" s="6">
        <f ca="1">Table1[[#This Row],[Netto loon]]-Table1[[#This Row],[Netto vorige schijf]]</f>
        <v>5.8634000000020023</v>
      </c>
      <c r="L1551" s="2">
        <f ca="1">(Table1[[#This Row],[Bruto tov vorige schijf]]-Table1[[#This Row],[Netto tov vorige schijf]])/MAX(Table1[[#This Row],[Bruto tov vorige schijf]],1)</f>
        <v>0.41365999999979974</v>
      </c>
    </row>
    <row r="1552" spans="1:12" x14ac:dyDescent="0.25">
      <c r="A1552" s="14">
        <v>23341</v>
      </c>
      <c r="B1552" s="6">
        <f>LoonHeffing2020(Table1[[#This Row],[Belastbaar loon]])</f>
        <v>8717.8634999999995</v>
      </c>
      <c r="C1552" s="6">
        <f>AlgemeneHeffingsKorting2020(Table1[[#This Row],[Belastbaar loon]])</f>
        <v>2561.8263999999999</v>
      </c>
      <c r="D1552" s="14">
        <f>ArbeidsKorting2020(Table1[[#This Row],[Belastbaar loon]])</f>
        <v>3626.6461599999998</v>
      </c>
      <c r="E1552" s="14">
        <f>MAX(Table1[[#This Row],[Loonheffing]]-Table1[[#This Row],[Algemene Heffingskorting]]-Table1[[#This Row],[Arbeidskorting]],0)</f>
        <v>2529.3909399999998</v>
      </c>
      <c r="F1552" s="6">
        <f>Table1[[#This Row],[Belastbaar loon]]-Table1[[#This Row],[Belasting]]</f>
        <v>20811.609059999999</v>
      </c>
      <c r="G1552" s="2">
        <f>(Table1[[#This Row],[Belastbaar loon]]-Table1[[#This Row],[Netto loon]])/Table1[[#This Row],[Belastbaar loon]]</f>
        <v>0.10836686260228787</v>
      </c>
      <c r="H1552" s="14">
        <f t="shared" ca="1" si="18"/>
        <v>2525.2543400000013</v>
      </c>
      <c r="I1552" s="14">
        <f ca="1">IF(ROW()=2, Table1[[#This Row],[Netto loon]], INDIRECT(ADDRESS(ROW()-1,COLUMN(F:F))))</f>
        <v>20805.74566</v>
      </c>
      <c r="J1552" s="6">
        <f ca="1">IF(ROW()=2, 0, Table1[[#This Row],[Belastbaar loon]]-INDIRECT(ADDRESS(ROW()-1,COLUMN(A:A))))</f>
        <v>10</v>
      </c>
      <c r="K1552" s="6">
        <f ca="1">Table1[[#This Row],[Netto loon]]-Table1[[#This Row],[Netto vorige schijf]]</f>
        <v>5.8633999999983644</v>
      </c>
      <c r="L1552" s="2">
        <f ca="1">(Table1[[#This Row],[Bruto tov vorige schijf]]-Table1[[#This Row],[Netto tov vorige schijf]])/MAX(Table1[[#This Row],[Bruto tov vorige schijf]],1)</f>
        <v>0.41366000000016356</v>
      </c>
    </row>
    <row r="1553" spans="1:12" x14ac:dyDescent="0.25">
      <c r="A1553" s="14">
        <v>23351</v>
      </c>
      <c r="B1553" s="6">
        <f>LoonHeffing2020(Table1[[#This Row],[Belastbaar loon]])</f>
        <v>8721.5985000000001</v>
      </c>
      <c r="C1553" s="6">
        <f>AlgemeneHeffingsKorting2020(Table1[[#This Row],[Belastbaar loon]])</f>
        <v>2561.2592</v>
      </c>
      <c r="D1553" s="14">
        <f>ArbeidsKorting2020(Table1[[#This Row],[Belastbaar loon]])</f>
        <v>3626.81176</v>
      </c>
      <c r="E1553" s="14">
        <f>MAX(Table1[[#This Row],[Loonheffing]]-Table1[[#This Row],[Algemene Heffingskorting]]-Table1[[#This Row],[Arbeidskorting]],0)</f>
        <v>2533.5275399999996</v>
      </c>
      <c r="F1553" s="6">
        <f>Table1[[#This Row],[Belastbaar loon]]-Table1[[#This Row],[Belasting]]</f>
        <v>20817.472460000001</v>
      </c>
      <c r="G1553" s="2">
        <f>(Table1[[#This Row],[Belastbaar loon]]-Table1[[#This Row],[Netto loon]])/Table1[[#This Row],[Belastbaar loon]]</f>
        <v>0.10849760352875676</v>
      </c>
      <c r="H1553" s="14">
        <f t="shared" ca="1" si="18"/>
        <v>2529.3909399999998</v>
      </c>
      <c r="I1553" s="14">
        <f ca="1">IF(ROW()=2, Table1[[#This Row],[Netto loon]], INDIRECT(ADDRESS(ROW()-1,COLUMN(F:F))))</f>
        <v>20811.609059999999</v>
      </c>
      <c r="J1553" s="6">
        <f ca="1">IF(ROW()=2, 0, Table1[[#This Row],[Belastbaar loon]]-INDIRECT(ADDRESS(ROW()-1,COLUMN(A:A))))</f>
        <v>10</v>
      </c>
      <c r="K1553" s="6">
        <f ca="1">Table1[[#This Row],[Netto loon]]-Table1[[#This Row],[Netto vorige schijf]]</f>
        <v>5.8634000000020023</v>
      </c>
      <c r="L1553" s="2">
        <f ca="1">(Table1[[#This Row],[Bruto tov vorige schijf]]-Table1[[#This Row],[Netto tov vorige schijf]])/MAX(Table1[[#This Row],[Bruto tov vorige schijf]],1)</f>
        <v>0.41365999999979974</v>
      </c>
    </row>
    <row r="1554" spans="1:12" x14ac:dyDescent="0.25">
      <c r="A1554" s="14">
        <v>23361</v>
      </c>
      <c r="B1554" s="6">
        <f>LoonHeffing2020(Table1[[#This Row],[Belastbaar loon]])</f>
        <v>8725.3335000000006</v>
      </c>
      <c r="C1554" s="6">
        <f>AlgemeneHeffingsKorting2020(Table1[[#This Row],[Belastbaar loon]])</f>
        <v>2560.692</v>
      </c>
      <c r="D1554" s="14">
        <f>ArbeidsKorting2020(Table1[[#This Row],[Belastbaar loon]])</f>
        <v>3626.9773599999999</v>
      </c>
      <c r="E1554" s="14">
        <f>MAX(Table1[[#This Row],[Loonheffing]]-Table1[[#This Row],[Algemene Heffingskorting]]-Table1[[#This Row],[Arbeidskorting]],0)</f>
        <v>2537.6641400000008</v>
      </c>
      <c r="F1554" s="6">
        <f>Table1[[#This Row],[Belastbaar loon]]-Table1[[#This Row],[Belasting]]</f>
        <v>20823.335859999999</v>
      </c>
      <c r="G1554" s="2">
        <f>(Table1[[#This Row],[Belastbaar loon]]-Table1[[#This Row],[Netto loon]])/Table1[[#This Row],[Belastbaar loon]]</f>
        <v>0.10862823252429266</v>
      </c>
      <c r="H1554" s="14">
        <f t="shared" ca="1" si="18"/>
        <v>2533.5275399999996</v>
      </c>
      <c r="I1554" s="14">
        <f ca="1">IF(ROW()=2, Table1[[#This Row],[Netto loon]], INDIRECT(ADDRESS(ROW()-1,COLUMN(F:F))))</f>
        <v>20817.472460000001</v>
      </c>
      <c r="J1554" s="6">
        <f ca="1">IF(ROW()=2, 0, Table1[[#This Row],[Belastbaar loon]]-INDIRECT(ADDRESS(ROW()-1,COLUMN(A:A))))</f>
        <v>10</v>
      </c>
      <c r="K1554" s="6">
        <f ca="1">Table1[[#This Row],[Netto loon]]-Table1[[#This Row],[Netto vorige schijf]]</f>
        <v>5.8633999999983644</v>
      </c>
      <c r="L1554" s="2">
        <f ca="1">(Table1[[#This Row],[Bruto tov vorige schijf]]-Table1[[#This Row],[Netto tov vorige schijf]])/MAX(Table1[[#This Row],[Bruto tov vorige schijf]],1)</f>
        <v>0.41366000000016356</v>
      </c>
    </row>
    <row r="1555" spans="1:12" x14ac:dyDescent="0.25">
      <c r="A1555" s="14">
        <v>23371</v>
      </c>
      <c r="B1555" s="6">
        <f>LoonHeffing2020(Table1[[#This Row],[Belastbaar loon]])</f>
        <v>8729.0684999999994</v>
      </c>
      <c r="C1555" s="6">
        <f>AlgemeneHeffingsKorting2020(Table1[[#This Row],[Belastbaar loon]])</f>
        <v>2560.1248000000001</v>
      </c>
      <c r="D1555" s="14">
        <f>ArbeidsKorting2020(Table1[[#This Row],[Belastbaar loon]])</f>
        <v>3627.1429600000001</v>
      </c>
      <c r="E1555" s="14">
        <f>MAX(Table1[[#This Row],[Loonheffing]]-Table1[[#This Row],[Algemene Heffingskorting]]-Table1[[#This Row],[Arbeidskorting]],0)</f>
        <v>2541.8007399999997</v>
      </c>
      <c r="F1555" s="6">
        <f>Table1[[#This Row],[Belastbaar loon]]-Table1[[#This Row],[Belasting]]</f>
        <v>20829.199260000001</v>
      </c>
      <c r="G1555" s="2">
        <f>(Table1[[#This Row],[Belastbaar loon]]-Table1[[#This Row],[Netto loon]])/Table1[[#This Row],[Belastbaar loon]]</f>
        <v>0.1087587497325745</v>
      </c>
      <c r="H1555" s="14">
        <f t="shared" ca="1" si="18"/>
        <v>2537.6641400000008</v>
      </c>
      <c r="I1555" s="14">
        <f ca="1">IF(ROW()=2, Table1[[#This Row],[Netto loon]], INDIRECT(ADDRESS(ROW()-1,COLUMN(F:F))))</f>
        <v>20823.335859999999</v>
      </c>
      <c r="J1555" s="6">
        <f ca="1">IF(ROW()=2, 0, Table1[[#This Row],[Belastbaar loon]]-INDIRECT(ADDRESS(ROW()-1,COLUMN(A:A))))</f>
        <v>10</v>
      </c>
      <c r="K1555" s="6">
        <f ca="1">Table1[[#This Row],[Netto loon]]-Table1[[#This Row],[Netto vorige schijf]]</f>
        <v>5.8634000000020023</v>
      </c>
      <c r="L1555" s="2">
        <f ca="1">(Table1[[#This Row],[Bruto tov vorige schijf]]-Table1[[#This Row],[Netto tov vorige schijf]])/MAX(Table1[[#This Row],[Bruto tov vorige schijf]],1)</f>
        <v>0.41365999999979974</v>
      </c>
    </row>
    <row r="1556" spans="1:12" x14ac:dyDescent="0.25">
      <c r="A1556" s="14">
        <v>23381</v>
      </c>
      <c r="B1556" s="6">
        <f>LoonHeffing2020(Table1[[#This Row],[Belastbaar loon]])</f>
        <v>8732.8035</v>
      </c>
      <c r="C1556" s="6">
        <f>AlgemeneHeffingsKorting2020(Table1[[#This Row],[Belastbaar loon]])</f>
        <v>2559.5576000000001</v>
      </c>
      <c r="D1556" s="14">
        <f>ArbeidsKorting2020(Table1[[#This Row],[Belastbaar loon]])</f>
        <v>3627.3085599999999</v>
      </c>
      <c r="E1556" s="14">
        <f>MAX(Table1[[#This Row],[Loonheffing]]-Table1[[#This Row],[Algemene Heffingskorting]]-Table1[[#This Row],[Arbeidskorting]],0)</f>
        <v>2545.9373399999999</v>
      </c>
      <c r="F1556" s="6">
        <f>Table1[[#This Row],[Belastbaar loon]]-Table1[[#This Row],[Belasting]]</f>
        <v>20835.06266</v>
      </c>
      <c r="G1556" s="2">
        <f>(Table1[[#This Row],[Belastbaar loon]]-Table1[[#This Row],[Netto loon]])/Table1[[#This Row],[Belastbaar loon]]</f>
        <v>0.10888915529703608</v>
      </c>
      <c r="H1556" s="14">
        <f t="shared" ca="1" si="18"/>
        <v>2541.8007399999997</v>
      </c>
      <c r="I1556" s="14">
        <f ca="1">IF(ROW()=2, Table1[[#This Row],[Netto loon]], INDIRECT(ADDRESS(ROW()-1,COLUMN(F:F))))</f>
        <v>20829.199260000001</v>
      </c>
      <c r="J1556" s="6">
        <f ca="1">IF(ROW()=2, 0, Table1[[#This Row],[Belastbaar loon]]-INDIRECT(ADDRESS(ROW()-1,COLUMN(A:A))))</f>
        <v>10</v>
      </c>
      <c r="K1556" s="6">
        <f ca="1">Table1[[#This Row],[Netto loon]]-Table1[[#This Row],[Netto vorige schijf]]</f>
        <v>5.8633999999983644</v>
      </c>
      <c r="L1556" s="2">
        <f ca="1">(Table1[[#This Row],[Bruto tov vorige schijf]]-Table1[[#This Row],[Netto tov vorige schijf]])/MAX(Table1[[#This Row],[Bruto tov vorige schijf]],1)</f>
        <v>0.41366000000016356</v>
      </c>
    </row>
    <row r="1557" spans="1:12" x14ac:dyDescent="0.25">
      <c r="A1557" s="14">
        <v>23391</v>
      </c>
      <c r="B1557" s="6">
        <f>LoonHeffing2020(Table1[[#This Row],[Belastbaar loon]])</f>
        <v>8736.5385000000006</v>
      </c>
      <c r="C1557" s="6">
        <f>AlgemeneHeffingsKorting2020(Table1[[#This Row],[Belastbaar loon]])</f>
        <v>2558.9904000000001</v>
      </c>
      <c r="D1557" s="14">
        <f>ArbeidsKorting2020(Table1[[#This Row],[Belastbaar loon]])</f>
        <v>3627.4741600000002</v>
      </c>
      <c r="E1557" s="14">
        <f>MAX(Table1[[#This Row],[Loonheffing]]-Table1[[#This Row],[Algemene Heffingskorting]]-Table1[[#This Row],[Arbeidskorting]],0)</f>
        <v>2550.0739399999998</v>
      </c>
      <c r="F1557" s="6">
        <f>Table1[[#This Row],[Belastbaar loon]]-Table1[[#This Row],[Belasting]]</f>
        <v>20840.926060000002</v>
      </c>
      <c r="G1557" s="2">
        <f>(Table1[[#This Row],[Belastbaar loon]]-Table1[[#This Row],[Netto loon]])/Table1[[#This Row],[Belastbaar loon]]</f>
        <v>0.10901944936086522</v>
      </c>
      <c r="H1557" s="14">
        <f t="shared" ca="1" si="18"/>
        <v>2545.9373399999999</v>
      </c>
      <c r="I1557" s="14">
        <f ca="1">IF(ROW()=2, Table1[[#This Row],[Netto loon]], INDIRECT(ADDRESS(ROW()-1,COLUMN(F:F))))</f>
        <v>20835.06266</v>
      </c>
      <c r="J1557" s="6">
        <f ca="1">IF(ROW()=2, 0, Table1[[#This Row],[Belastbaar loon]]-INDIRECT(ADDRESS(ROW()-1,COLUMN(A:A))))</f>
        <v>10</v>
      </c>
      <c r="K1557" s="6">
        <f ca="1">Table1[[#This Row],[Netto loon]]-Table1[[#This Row],[Netto vorige schijf]]</f>
        <v>5.8634000000020023</v>
      </c>
      <c r="L1557" s="2">
        <f ca="1">(Table1[[#This Row],[Bruto tov vorige schijf]]-Table1[[#This Row],[Netto tov vorige schijf]])/MAX(Table1[[#This Row],[Bruto tov vorige schijf]],1)</f>
        <v>0.41365999999979974</v>
      </c>
    </row>
    <row r="1558" spans="1:12" x14ac:dyDescent="0.25">
      <c r="A1558" s="14">
        <v>23401</v>
      </c>
      <c r="B1558" s="6">
        <f>LoonHeffing2020(Table1[[#This Row],[Belastbaar loon]])</f>
        <v>8740.2734999999993</v>
      </c>
      <c r="C1558" s="6">
        <f>AlgemeneHeffingsKorting2020(Table1[[#This Row],[Belastbaar loon]])</f>
        <v>2558.4232000000002</v>
      </c>
      <c r="D1558" s="14">
        <f>ArbeidsKorting2020(Table1[[#This Row],[Belastbaar loon]])</f>
        <v>3627.63976</v>
      </c>
      <c r="E1558" s="14">
        <f>MAX(Table1[[#This Row],[Loonheffing]]-Table1[[#This Row],[Algemene Heffingskorting]]-Table1[[#This Row],[Arbeidskorting]],0)</f>
        <v>2554.2105399999991</v>
      </c>
      <c r="F1558" s="6">
        <f>Table1[[#This Row],[Belastbaar loon]]-Table1[[#This Row],[Belasting]]</f>
        <v>20846.78946</v>
      </c>
      <c r="G1558" s="2">
        <f>(Table1[[#This Row],[Belastbaar loon]]-Table1[[#This Row],[Netto loon]])/Table1[[#This Row],[Belastbaar loon]]</f>
        <v>0.10914963206700569</v>
      </c>
      <c r="H1558" s="14">
        <f t="shared" ca="1" si="18"/>
        <v>2550.0739399999998</v>
      </c>
      <c r="I1558" s="14">
        <f ca="1">IF(ROW()=2, Table1[[#This Row],[Netto loon]], INDIRECT(ADDRESS(ROW()-1,COLUMN(F:F))))</f>
        <v>20840.926060000002</v>
      </c>
      <c r="J1558" s="6">
        <f ca="1">IF(ROW()=2, 0, Table1[[#This Row],[Belastbaar loon]]-INDIRECT(ADDRESS(ROW()-1,COLUMN(A:A))))</f>
        <v>10</v>
      </c>
      <c r="K1558" s="6">
        <f ca="1">Table1[[#This Row],[Netto loon]]-Table1[[#This Row],[Netto vorige schijf]]</f>
        <v>5.8633999999983644</v>
      </c>
      <c r="L1558" s="2">
        <f ca="1">(Table1[[#This Row],[Bruto tov vorige schijf]]-Table1[[#This Row],[Netto tov vorige schijf]])/MAX(Table1[[#This Row],[Bruto tov vorige schijf]],1)</f>
        <v>0.41366000000016356</v>
      </c>
    </row>
    <row r="1559" spans="1:12" x14ac:dyDescent="0.25">
      <c r="A1559" s="14">
        <v>23411</v>
      </c>
      <c r="B1559" s="6">
        <f>LoonHeffing2020(Table1[[#This Row],[Belastbaar loon]])</f>
        <v>8744.0084999999999</v>
      </c>
      <c r="C1559" s="6">
        <f>AlgemeneHeffingsKorting2020(Table1[[#This Row],[Belastbaar loon]])</f>
        <v>2557.8560000000002</v>
      </c>
      <c r="D1559" s="14">
        <f>ArbeidsKorting2020(Table1[[#This Row],[Belastbaar loon]])</f>
        <v>3627.8053599999998</v>
      </c>
      <c r="E1559" s="14">
        <f>MAX(Table1[[#This Row],[Loonheffing]]-Table1[[#This Row],[Algemene Heffingskorting]]-Table1[[#This Row],[Arbeidskorting]],0)</f>
        <v>2558.3471400000003</v>
      </c>
      <c r="F1559" s="6">
        <f>Table1[[#This Row],[Belastbaar loon]]-Table1[[#This Row],[Belasting]]</f>
        <v>20852.652859999998</v>
      </c>
      <c r="G1559" s="2">
        <f>(Table1[[#This Row],[Belastbaar loon]]-Table1[[#This Row],[Netto loon]])/Table1[[#This Row],[Belastbaar loon]]</f>
        <v>0.1092797035581565</v>
      </c>
      <c r="H1559" s="14">
        <f t="shared" ca="1" si="18"/>
        <v>2554.2105399999991</v>
      </c>
      <c r="I1559" s="14">
        <f ca="1">IF(ROW()=2, Table1[[#This Row],[Netto loon]], INDIRECT(ADDRESS(ROW()-1,COLUMN(F:F))))</f>
        <v>20846.78946</v>
      </c>
      <c r="J1559" s="6">
        <f ca="1">IF(ROW()=2, 0, Table1[[#This Row],[Belastbaar loon]]-INDIRECT(ADDRESS(ROW()-1,COLUMN(A:A))))</f>
        <v>10</v>
      </c>
      <c r="K1559" s="6">
        <f ca="1">Table1[[#This Row],[Netto loon]]-Table1[[#This Row],[Netto vorige schijf]]</f>
        <v>5.8633999999983644</v>
      </c>
      <c r="L1559" s="2">
        <f ca="1">(Table1[[#This Row],[Bruto tov vorige schijf]]-Table1[[#This Row],[Netto tov vorige schijf]])/MAX(Table1[[#This Row],[Bruto tov vorige schijf]],1)</f>
        <v>0.41366000000016356</v>
      </c>
    </row>
    <row r="1560" spans="1:12" x14ac:dyDescent="0.25">
      <c r="A1560" s="14">
        <v>23421</v>
      </c>
      <c r="B1560" s="6">
        <f>LoonHeffing2020(Table1[[#This Row],[Belastbaar loon]])</f>
        <v>8747.7435000000005</v>
      </c>
      <c r="C1560" s="6">
        <f>AlgemeneHeffingsKorting2020(Table1[[#This Row],[Belastbaar loon]])</f>
        <v>2557.2887999999998</v>
      </c>
      <c r="D1560" s="14">
        <f>ArbeidsKorting2020(Table1[[#This Row],[Belastbaar loon]])</f>
        <v>3627.9709600000001</v>
      </c>
      <c r="E1560" s="14">
        <f>MAX(Table1[[#This Row],[Loonheffing]]-Table1[[#This Row],[Algemene Heffingskorting]]-Table1[[#This Row],[Arbeidskorting]],0)</f>
        <v>2562.4837400000001</v>
      </c>
      <c r="F1560" s="6">
        <f>Table1[[#This Row],[Belastbaar loon]]-Table1[[#This Row],[Belasting]]</f>
        <v>20858.51626</v>
      </c>
      <c r="G1560" s="2">
        <f>(Table1[[#This Row],[Belastbaar loon]]-Table1[[#This Row],[Netto loon]])/Table1[[#This Row],[Belastbaar loon]]</f>
        <v>0.10940966397677297</v>
      </c>
      <c r="H1560" s="14">
        <f t="shared" ca="1" si="18"/>
        <v>2558.3471400000003</v>
      </c>
      <c r="I1560" s="14">
        <f ca="1">IF(ROW()=2, Table1[[#This Row],[Netto loon]], INDIRECT(ADDRESS(ROW()-1,COLUMN(F:F))))</f>
        <v>20852.652859999998</v>
      </c>
      <c r="J1560" s="6">
        <f ca="1">IF(ROW()=2, 0, Table1[[#This Row],[Belastbaar loon]]-INDIRECT(ADDRESS(ROW()-1,COLUMN(A:A))))</f>
        <v>10</v>
      </c>
      <c r="K1560" s="6">
        <f ca="1">Table1[[#This Row],[Netto loon]]-Table1[[#This Row],[Netto vorige schijf]]</f>
        <v>5.8634000000020023</v>
      </c>
      <c r="L1560" s="2">
        <f ca="1">(Table1[[#This Row],[Bruto tov vorige schijf]]-Table1[[#This Row],[Netto tov vorige schijf]])/MAX(Table1[[#This Row],[Bruto tov vorige schijf]],1)</f>
        <v>0.41365999999979974</v>
      </c>
    </row>
    <row r="1561" spans="1:12" x14ac:dyDescent="0.25">
      <c r="A1561" s="14">
        <v>23431</v>
      </c>
      <c r="B1561" s="6">
        <f>LoonHeffing2020(Table1[[#This Row],[Belastbaar loon]])</f>
        <v>8751.4784999999993</v>
      </c>
      <c r="C1561" s="6">
        <f>AlgemeneHeffingsKorting2020(Table1[[#This Row],[Belastbaar loon]])</f>
        <v>2556.7215999999999</v>
      </c>
      <c r="D1561" s="14">
        <f>ArbeidsKorting2020(Table1[[#This Row],[Belastbaar loon]])</f>
        <v>3628.1365599999999</v>
      </c>
      <c r="E1561" s="14">
        <f>MAX(Table1[[#This Row],[Loonheffing]]-Table1[[#This Row],[Algemene Heffingskorting]]-Table1[[#This Row],[Arbeidskorting]],0)</f>
        <v>2566.6203399999995</v>
      </c>
      <c r="F1561" s="6">
        <f>Table1[[#This Row],[Belastbaar loon]]-Table1[[#This Row],[Belasting]]</f>
        <v>20864.379659999999</v>
      </c>
      <c r="G1561" s="2">
        <f>(Table1[[#This Row],[Belastbaar loon]]-Table1[[#This Row],[Netto loon]])/Table1[[#This Row],[Belastbaar loon]]</f>
        <v>0.1095395134650677</v>
      </c>
      <c r="H1561" s="14">
        <f t="shared" ca="1" si="18"/>
        <v>2562.4837400000001</v>
      </c>
      <c r="I1561" s="14">
        <f ca="1">IF(ROW()=2, Table1[[#This Row],[Netto loon]], INDIRECT(ADDRESS(ROW()-1,COLUMN(F:F))))</f>
        <v>20858.51626</v>
      </c>
      <c r="J1561" s="6">
        <f ca="1">IF(ROW()=2, 0, Table1[[#This Row],[Belastbaar loon]]-INDIRECT(ADDRESS(ROW()-1,COLUMN(A:A))))</f>
        <v>10</v>
      </c>
      <c r="K1561" s="6">
        <f ca="1">Table1[[#This Row],[Netto loon]]-Table1[[#This Row],[Netto vorige schijf]]</f>
        <v>5.8633999999983644</v>
      </c>
      <c r="L1561" s="2">
        <f ca="1">(Table1[[#This Row],[Bruto tov vorige schijf]]-Table1[[#This Row],[Netto tov vorige schijf]])/MAX(Table1[[#This Row],[Bruto tov vorige schijf]],1)</f>
        <v>0.41366000000016356</v>
      </c>
    </row>
    <row r="1562" spans="1:12" x14ac:dyDescent="0.25">
      <c r="A1562" s="14">
        <v>23441</v>
      </c>
      <c r="B1562" s="6">
        <f>LoonHeffing2020(Table1[[#This Row],[Belastbaar loon]])</f>
        <v>8755.2134999999998</v>
      </c>
      <c r="C1562" s="6">
        <f>AlgemeneHeffingsKorting2020(Table1[[#This Row],[Belastbaar loon]])</f>
        <v>2556.1543999999999</v>
      </c>
      <c r="D1562" s="14">
        <f>ArbeidsKorting2020(Table1[[#This Row],[Belastbaar loon]])</f>
        <v>3628.3021600000002</v>
      </c>
      <c r="E1562" s="14">
        <f>MAX(Table1[[#This Row],[Loonheffing]]-Table1[[#This Row],[Algemene Heffingskorting]]-Table1[[#This Row],[Arbeidskorting]],0)</f>
        <v>2570.7569400000002</v>
      </c>
      <c r="F1562" s="6">
        <f>Table1[[#This Row],[Belastbaar loon]]-Table1[[#This Row],[Belasting]]</f>
        <v>20870.243060000001</v>
      </c>
      <c r="G1562" s="2">
        <f>(Table1[[#This Row],[Belastbaar loon]]-Table1[[#This Row],[Netto loon]])/Table1[[#This Row],[Belastbaar loon]]</f>
        <v>0.10966925216501</v>
      </c>
      <c r="H1562" s="14">
        <f t="shared" ref="H1562:H1625" ca="1" si="19">IF(ROW()=2, 0, INDIRECT(ADDRESS(ROW()-1,COLUMN(E:E))))</f>
        <v>2566.6203399999995</v>
      </c>
      <c r="I1562" s="14">
        <f ca="1">IF(ROW()=2, Table1[[#This Row],[Netto loon]], INDIRECT(ADDRESS(ROW()-1,COLUMN(F:F))))</f>
        <v>20864.379659999999</v>
      </c>
      <c r="J1562" s="6">
        <f ca="1">IF(ROW()=2, 0, Table1[[#This Row],[Belastbaar loon]]-INDIRECT(ADDRESS(ROW()-1,COLUMN(A:A))))</f>
        <v>10</v>
      </c>
      <c r="K1562" s="6">
        <f ca="1">Table1[[#This Row],[Netto loon]]-Table1[[#This Row],[Netto vorige schijf]]</f>
        <v>5.8634000000020023</v>
      </c>
      <c r="L1562" s="2">
        <f ca="1">(Table1[[#This Row],[Bruto tov vorige schijf]]-Table1[[#This Row],[Netto tov vorige schijf]])/MAX(Table1[[#This Row],[Bruto tov vorige schijf]],1)</f>
        <v>0.41365999999979974</v>
      </c>
    </row>
    <row r="1563" spans="1:12" x14ac:dyDescent="0.25">
      <c r="A1563" s="14">
        <v>23451</v>
      </c>
      <c r="B1563" s="6">
        <f>LoonHeffing2020(Table1[[#This Row],[Belastbaar loon]])</f>
        <v>8758.9485000000004</v>
      </c>
      <c r="C1563" s="6">
        <f>AlgemeneHeffingsKorting2020(Table1[[#This Row],[Belastbaar loon]])</f>
        <v>2555.5871999999999</v>
      </c>
      <c r="D1563" s="14">
        <f>ArbeidsKorting2020(Table1[[#This Row],[Belastbaar loon]])</f>
        <v>3628.46776</v>
      </c>
      <c r="E1563" s="14">
        <f>MAX(Table1[[#This Row],[Loonheffing]]-Table1[[#This Row],[Algemene Heffingskorting]]-Table1[[#This Row],[Arbeidskorting]],0)</f>
        <v>2574.8935400000005</v>
      </c>
      <c r="F1563" s="6">
        <f>Table1[[#This Row],[Belastbaar loon]]-Table1[[#This Row],[Belasting]]</f>
        <v>20876.106459999999</v>
      </c>
      <c r="G1563" s="2">
        <f>(Table1[[#This Row],[Belastbaar loon]]-Table1[[#This Row],[Netto loon]])/Table1[[#This Row],[Belastbaar loon]]</f>
        <v>0.10979888021832762</v>
      </c>
      <c r="H1563" s="14">
        <f t="shared" ca="1" si="19"/>
        <v>2570.7569400000002</v>
      </c>
      <c r="I1563" s="14">
        <f ca="1">IF(ROW()=2, Table1[[#This Row],[Netto loon]], INDIRECT(ADDRESS(ROW()-1,COLUMN(F:F))))</f>
        <v>20870.243060000001</v>
      </c>
      <c r="J1563" s="6">
        <f ca="1">IF(ROW()=2, 0, Table1[[#This Row],[Belastbaar loon]]-INDIRECT(ADDRESS(ROW()-1,COLUMN(A:A))))</f>
        <v>10</v>
      </c>
      <c r="K1563" s="6">
        <f ca="1">Table1[[#This Row],[Netto loon]]-Table1[[#This Row],[Netto vorige schijf]]</f>
        <v>5.8633999999983644</v>
      </c>
      <c r="L1563" s="2">
        <f ca="1">(Table1[[#This Row],[Bruto tov vorige schijf]]-Table1[[#This Row],[Netto tov vorige schijf]])/MAX(Table1[[#This Row],[Bruto tov vorige schijf]],1)</f>
        <v>0.41366000000016356</v>
      </c>
    </row>
    <row r="1564" spans="1:12" x14ac:dyDescent="0.25">
      <c r="A1564" s="14">
        <v>23461</v>
      </c>
      <c r="B1564" s="6">
        <f>LoonHeffing2020(Table1[[#This Row],[Belastbaar loon]])</f>
        <v>8762.6834999999992</v>
      </c>
      <c r="C1564" s="6">
        <f>AlgemeneHeffingsKorting2020(Table1[[#This Row],[Belastbaar loon]])</f>
        <v>2555.02</v>
      </c>
      <c r="D1564" s="14">
        <f>ArbeidsKorting2020(Table1[[#This Row],[Belastbaar loon]])</f>
        <v>3628.6333599999998</v>
      </c>
      <c r="E1564" s="14">
        <f>MAX(Table1[[#This Row],[Loonheffing]]-Table1[[#This Row],[Algemene Heffingskorting]]-Table1[[#This Row],[Arbeidskorting]],0)</f>
        <v>2579.0301399999989</v>
      </c>
      <c r="F1564" s="6">
        <f>Table1[[#This Row],[Belastbaar loon]]-Table1[[#This Row],[Belasting]]</f>
        <v>20881.969860000001</v>
      </c>
      <c r="G1564" s="2">
        <f>(Table1[[#This Row],[Belastbaar loon]]-Table1[[#This Row],[Netto loon]])/Table1[[#This Row],[Belastbaar loon]]</f>
        <v>0.10992839776650608</v>
      </c>
      <c r="H1564" s="14">
        <f t="shared" ca="1" si="19"/>
        <v>2574.8935400000005</v>
      </c>
      <c r="I1564" s="14">
        <f ca="1">IF(ROW()=2, Table1[[#This Row],[Netto loon]], INDIRECT(ADDRESS(ROW()-1,COLUMN(F:F))))</f>
        <v>20876.106459999999</v>
      </c>
      <c r="J1564" s="6">
        <f ca="1">IF(ROW()=2, 0, Table1[[#This Row],[Belastbaar loon]]-INDIRECT(ADDRESS(ROW()-1,COLUMN(A:A))))</f>
        <v>10</v>
      </c>
      <c r="K1564" s="6">
        <f ca="1">Table1[[#This Row],[Netto loon]]-Table1[[#This Row],[Netto vorige schijf]]</f>
        <v>5.8634000000020023</v>
      </c>
      <c r="L1564" s="2">
        <f ca="1">(Table1[[#This Row],[Bruto tov vorige schijf]]-Table1[[#This Row],[Netto tov vorige schijf]])/MAX(Table1[[#This Row],[Bruto tov vorige schijf]],1)</f>
        <v>0.41365999999979974</v>
      </c>
    </row>
    <row r="1565" spans="1:12" x14ac:dyDescent="0.25">
      <c r="A1565" s="14">
        <v>23471</v>
      </c>
      <c r="B1565" s="6">
        <f>LoonHeffing2020(Table1[[#This Row],[Belastbaar loon]])</f>
        <v>8766.4184999999998</v>
      </c>
      <c r="C1565" s="6">
        <f>AlgemeneHeffingsKorting2020(Table1[[#This Row],[Belastbaar loon]])</f>
        <v>2554.4528</v>
      </c>
      <c r="D1565" s="14">
        <f>ArbeidsKorting2020(Table1[[#This Row],[Belastbaar loon]])</f>
        <v>3628.7989600000001</v>
      </c>
      <c r="E1565" s="14">
        <f>MAX(Table1[[#This Row],[Loonheffing]]-Table1[[#This Row],[Algemene Heffingskorting]]-Table1[[#This Row],[Arbeidskorting]],0)</f>
        <v>2583.1667399999997</v>
      </c>
      <c r="F1565" s="6">
        <f>Table1[[#This Row],[Belastbaar loon]]-Table1[[#This Row],[Belasting]]</f>
        <v>20887.833259999999</v>
      </c>
      <c r="G1565" s="2">
        <f>(Table1[[#This Row],[Belastbaar loon]]-Table1[[#This Row],[Netto loon]])/Table1[[#This Row],[Belastbaar loon]]</f>
        <v>0.11005780495079036</v>
      </c>
      <c r="H1565" s="14">
        <f t="shared" ca="1" si="19"/>
        <v>2579.0301399999989</v>
      </c>
      <c r="I1565" s="14">
        <f ca="1">IF(ROW()=2, Table1[[#This Row],[Netto loon]], INDIRECT(ADDRESS(ROW()-1,COLUMN(F:F))))</f>
        <v>20881.969860000001</v>
      </c>
      <c r="J1565" s="6">
        <f ca="1">IF(ROW()=2, 0, Table1[[#This Row],[Belastbaar loon]]-INDIRECT(ADDRESS(ROW()-1,COLUMN(A:A))))</f>
        <v>10</v>
      </c>
      <c r="K1565" s="6">
        <f ca="1">Table1[[#This Row],[Netto loon]]-Table1[[#This Row],[Netto vorige schijf]]</f>
        <v>5.8633999999983644</v>
      </c>
      <c r="L1565" s="2">
        <f ca="1">(Table1[[#This Row],[Bruto tov vorige schijf]]-Table1[[#This Row],[Netto tov vorige schijf]])/MAX(Table1[[#This Row],[Bruto tov vorige schijf]],1)</f>
        <v>0.41366000000016356</v>
      </c>
    </row>
    <row r="1566" spans="1:12" x14ac:dyDescent="0.25">
      <c r="A1566" s="14">
        <v>23481</v>
      </c>
      <c r="B1566" s="6">
        <f>LoonHeffing2020(Table1[[#This Row],[Belastbaar loon]])</f>
        <v>8770.1535000000003</v>
      </c>
      <c r="C1566" s="6">
        <f>AlgemeneHeffingsKorting2020(Table1[[#This Row],[Belastbaar loon]])</f>
        <v>2553.8856000000001</v>
      </c>
      <c r="D1566" s="14">
        <f>ArbeidsKorting2020(Table1[[#This Row],[Belastbaar loon]])</f>
        <v>3628.9645599999999</v>
      </c>
      <c r="E1566" s="14">
        <f>MAX(Table1[[#This Row],[Loonheffing]]-Table1[[#This Row],[Algemene Heffingskorting]]-Table1[[#This Row],[Arbeidskorting]],0)</f>
        <v>2587.3033400000008</v>
      </c>
      <c r="F1566" s="6">
        <f>Table1[[#This Row],[Belastbaar loon]]-Table1[[#This Row],[Belasting]]</f>
        <v>20893.696659999998</v>
      </c>
      <c r="G1566" s="2">
        <f>(Table1[[#This Row],[Belastbaar loon]]-Table1[[#This Row],[Netto loon]])/Table1[[#This Row],[Belastbaar loon]]</f>
        <v>0.11018710191218441</v>
      </c>
      <c r="H1566" s="14">
        <f t="shared" ca="1" si="19"/>
        <v>2583.1667399999997</v>
      </c>
      <c r="I1566" s="14">
        <f ca="1">IF(ROW()=2, Table1[[#This Row],[Netto loon]], INDIRECT(ADDRESS(ROW()-1,COLUMN(F:F))))</f>
        <v>20887.833259999999</v>
      </c>
      <c r="J1566" s="6">
        <f ca="1">IF(ROW()=2, 0, Table1[[#This Row],[Belastbaar loon]]-INDIRECT(ADDRESS(ROW()-1,COLUMN(A:A))))</f>
        <v>10</v>
      </c>
      <c r="K1566" s="6">
        <f ca="1">Table1[[#This Row],[Netto loon]]-Table1[[#This Row],[Netto vorige schijf]]</f>
        <v>5.8633999999983644</v>
      </c>
      <c r="L1566" s="2">
        <f ca="1">(Table1[[#This Row],[Bruto tov vorige schijf]]-Table1[[#This Row],[Netto tov vorige schijf]])/MAX(Table1[[#This Row],[Bruto tov vorige schijf]],1)</f>
        <v>0.41366000000016356</v>
      </c>
    </row>
    <row r="1567" spans="1:12" x14ac:dyDescent="0.25">
      <c r="A1567" s="14">
        <v>23491</v>
      </c>
      <c r="B1567" s="6">
        <f>LoonHeffing2020(Table1[[#This Row],[Belastbaar loon]])</f>
        <v>8773.8884999999991</v>
      </c>
      <c r="C1567" s="6">
        <f>AlgemeneHeffingsKorting2020(Table1[[#This Row],[Belastbaar loon]])</f>
        <v>2553.3184000000001</v>
      </c>
      <c r="D1567" s="14">
        <f>ArbeidsKorting2020(Table1[[#This Row],[Belastbaar loon]])</f>
        <v>3629.1301600000002</v>
      </c>
      <c r="E1567" s="14">
        <f>MAX(Table1[[#This Row],[Loonheffing]]-Table1[[#This Row],[Algemene Heffingskorting]]-Table1[[#This Row],[Arbeidskorting]],0)</f>
        <v>2591.4399399999988</v>
      </c>
      <c r="F1567" s="6">
        <f>Table1[[#This Row],[Belastbaar loon]]-Table1[[#This Row],[Belasting]]</f>
        <v>20899.56006</v>
      </c>
      <c r="G1567" s="2">
        <f>(Table1[[#This Row],[Belastbaar loon]]-Table1[[#This Row],[Netto loon]])/Table1[[#This Row],[Belastbaar loon]]</f>
        <v>0.11031628879145206</v>
      </c>
      <c r="H1567" s="14">
        <f t="shared" ca="1" si="19"/>
        <v>2587.3033400000008</v>
      </c>
      <c r="I1567" s="14">
        <f ca="1">IF(ROW()=2, Table1[[#This Row],[Netto loon]], INDIRECT(ADDRESS(ROW()-1,COLUMN(F:F))))</f>
        <v>20893.696659999998</v>
      </c>
      <c r="J1567" s="6">
        <f ca="1">IF(ROW()=2, 0, Table1[[#This Row],[Belastbaar loon]]-INDIRECT(ADDRESS(ROW()-1,COLUMN(A:A))))</f>
        <v>10</v>
      </c>
      <c r="K1567" s="6">
        <f ca="1">Table1[[#This Row],[Netto loon]]-Table1[[#This Row],[Netto vorige schijf]]</f>
        <v>5.8634000000020023</v>
      </c>
      <c r="L1567" s="2">
        <f ca="1">(Table1[[#This Row],[Bruto tov vorige schijf]]-Table1[[#This Row],[Netto tov vorige schijf]])/MAX(Table1[[#This Row],[Bruto tov vorige schijf]],1)</f>
        <v>0.41365999999979974</v>
      </c>
    </row>
    <row r="1568" spans="1:12" x14ac:dyDescent="0.25">
      <c r="A1568" s="14">
        <v>23501</v>
      </c>
      <c r="B1568" s="6">
        <f>LoonHeffing2020(Table1[[#This Row],[Belastbaar loon]])</f>
        <v>8777.6234999999997</v>
      </c>
      <c r="C1568" s="6">
        <f>AlgemeneHeffingsKorting2020(Table1[[#This Row],[Belastbaar loon]])</f>
        <v>2552.7512000000002</v>
      </c>
      <c r="D1568" s="14">
        <f>ArbeidsKorting2020(Table1[[#This Row],[Belastbaar loon]])</f>
        <v>3629.29576</v>
      </c>
      <c r="E1568" s="14">
        <f>MAX(Table1[[#This Row],[Loonheffing]]-Table1[[#This Row],[Algemene Heffingskorting]]-Table1[[#This Row],[Arbeidskorting]],0)</f>
        <v>2595.5765399999991</v>
      </c>
      <c r="F1568" s="6">
        <f>Table1[[#This Row],[Belastbaar loon]]-Table1[[#This Row],[Belasting]]</f>
        <v>20905.423460000002</v>
      </c>
      <c r="G1568" s="2">
        <f>(Table1[[#This Row],[Belastbaar loon]]-Table1[[#This Row],[Netto loon]])/Table1[[#This Row],[Belastbaar loon]]</f>
        <v>0.11044536572911784</v>
      </c>
      <c r="H1568" s="14">
        <f t="shared" ca="1" si="19"/>
        <v>2591.4399399999988</v>
      </c>
      <c r="I1568" s="14">
        <f ca="1">IF(ROW()=2, Table1[[#This Row],[Netto loon]], INDIRECT(ADDRESS(ROW()-1,COLUMN(F:F))))</f>
        <v>20899.56006</v>
      </c>
      <c r="J1568" s="6">
        <f ca="1">IF(ROW()=2, 0, Table1[[#This Row],[Belastbaar loon]]-INDIRECT(ADDRESS(ROW()-1,COLUMN(A:A))))</f>
        <v>10</v>
      </c>
      <c r="K1568" s="6">
        <f ca="1">Table1[[#This Row],[Netto loon]]-Table1[[#This Row],[Netto vorige schijf]]</f>
        <v>5.8634000000020023</v>
      </c>
      <c r="L1568" s="2">
        <f ca="1">(Table1[[#This Row],[Bruto tov vorige schijf]]-Table1[[#This Row],[Netto tov vorige schijf]])/MAX(Table1[[#This Row],[Bruto tov vorige schijf]],1)</f>
        <v>0.41365999999979974</v>
      </c>
    </row>
    <row r="1569" spans="1:12" x14ac:dyDescent="0.25">
      <c r="A1569" s="14">
        <v>23511</v>
      </c>
      <c r="B1569" s="6">
        <f>LoonHeffing2020(Table1[[#This Row],[Belastbaar loon]])</f>
        <v>8781.3585000000003</v>
      </c>
      <c r="C1569" s="6">
        <f>AlgemeneHeffingsKorting2020(Table1[[#This Row],[Belastbaar loon]])</f>
        <v>2552.1840000000002</v>
      </c>
      <c r="D1569" s="14">
        <f>ArbeidsKorting2020(Table1[[#This Row],[Belastbaar loon]])</f>
        <v>3629.4613599999998</v>
      </c>
      <c r="E1569" s="14">
        <f>MAX(Table1[[#This Row],[Loonheffing]]-Table1[[#This Row],[Algemene Heffingskorting]]-Table1[[#This Row],[Arbeidskorting]],0)</f>
        <v>2599.7131400000003</v>
      </c>
      <c r="F1569" s="6">
        <f>Table1[[#This Row],[Belastbaar loon]]-Table1[[#This Row],[Belasting]]</f>
        <v>20911.28686</v>
      </c>
      <c r="G1569" s="2">
        <f>(Table1[[#This Row],[Belastbaar loon]]-Table1[[#This Row],[Netto loon]])/Table1[[#This Row],[Belastbaar loon]]</f>
        <v>0.11057433286546722</v>
      </c>
      <c r="H1569" s="14">
        <f t="shared" ca="1" si="19"/>
        <v>2595.5765399999991</v>
      </c>
      <c r="I1569" s="14">
        <f ca="1">IF(ROW()=2, Table1[[#This Row],[Netto loon]], INDIRECT(ADDRESS(ROW()-1,COLUMN(F:F))))</f>
        <v>20905.423460000002</v>
      </c>
      <c r="J1569" s="6">
        <f ca="1">IF(ROW()=2, 0, Table1[[#This Row],[Belastbaar loon]]-INDIRECT(ADDRESS(ROW()-1,COLUMN(A:A))))</f>
        <v>10</v>
      </c>
      <c r="K1569" s="6">
        <f ca="1">Table1[[#This Row],[Netto loon]]-Table1[[#This Row],[Netto vorige schijf]]</f>
        <v>5.8633999999983644</v>
      </c>
      <c r="L1569" s="2">
        <f ca="1">(Table1[[#This Row],[Bruto tov vorige schijf]]-Table1[[#This Row],[Netto tov vorige schijf]])/MAX(Table1[[#This Row],[Bruto tov vorige schijf]],1)</f>
        <v>0.41366000000016356</v>
      </c>
    </row>
    <row r="1570" spans="1:12" x14ac:dyDescent="0.25">
      <c r="A1570" s="14">
        <v>23521</v>
      </c>
      <c r="B1570" s="6">
        <f>LoonHeffing2020(Table1[[#This Row],[Belastbaar loon]])</f>
        <v>8785.0935000000009</v>
      </c>
      <c r="C1570" s="6">
        <f>AlgemeneHeffingsKorting2020(Table1[[#This Row],[Belastbaar loon]])</f>
        <v>2551.6167999999998</v>
      </c>
      <c r="D1570" s="14">
        <f>ArbeidsKorting2020(Table1[[#This Row],[Belastbaar loon]])</f>
        <v>3629.6269600000001</v>
      </c>
      <c r="E1570" s="14">
        <f>MAX(Table1[[#This Row],[Loonheffing]]-Table1[[#This Row],[Algemene Heffingskorting]]-Table1[[#This Row],[Arbeidskorting]],0)</f>
        <v>2603.849740000001</v>
      </c>
      <c r="F1570" s="6">
        <f>Table1[[#This Row],[Belastbaar loon]]-Table1[[#This Row],[Belasting]]</f>
        <v>20917.150259999999</v>
      </c>
      <c r="G1570" s="2">
        <f>(Table1[[#This Row],[Belastbaar loon]]-Table1[[#This Row],[Netto loon]])/Table1[[#This Row],[Belastbaar loon]]</f>
        <v>0.11070319034054681</v>
      </c>
      <c r="H1570" s="14">
        <f t="shared" ca="1" si="19"/>
        <v>2599.7131400000003</v>
      </c>
      <c r="I1570" s="14">
        <f ca="1">IF(ROW()=2, Table1[[#This Row],[Netto loon]], INDIRECT(ADDRESS(ROW()-1,COLUMN(F:F))))</f>
        <v>20911.28686</v>
      </c>
      <c r="J1570" s="6">
        <f ca="1">IF(ROW()=2, 0, Table1[[#This Row],[Belastbaar loon]]-INDIRECT(ADDRESS(ROW()-1,COLUMN(A:A))))</f>
        <v>10</v>
      </c>
      <c r="K1570" s="6">
        <f ca="1">Table1[[#This Row],[Netto loon]]-Table1[[#This Row],[Netto vorige schijf]]</f>
        <v>5.8633999999983644</v>
      </c>
      <c r="L1570" s="2">
        <f ca="1">(Table1[[#This Row],[Bruto tov vorige schijf]]-Table1[[#This Row],[Netto tov vorige schijf]])/MAX(Table1[[#This Row],[Bruto tov vorige schijf]],1)</f>
        <v>0.41366000000016356</v>
      </c>
    </row>
    <row r="1571" spans="1:12" x14ac:dyDescent="0.25">
      <c r="A1571" s="14">
        <v>23531</v>
      </c>
      <c r="B1571" s="6">
        <f>LoonHeffing2020(Table1[[#This Row],[Belastbaar loon]])</f>
        <v>8788.8284999999996</v>
      </c>
      <c r="C1571" s="6">
        <f>AlgemeneHeffingsKorting2020(Table1[[#This Row],[Belastbaar loon]])</f>
        <v>2551.0495999999998</v>
      </c>
      <c r="D1571" s="14">
        <f>ArbeidsKorting2020(Table1[[#This Row],[Belastbaar loon]])</f>
        <v>3629.7925599999999</v>
      </c>
      <c r="E1571" s="14">
        <f>MAX(Table1[[#This Row],[Loonheffing]]-Table1[[#This Row],[Algemene Heffingskorting]]-Table1[[#This Row],[Arbeidskorting]],0)</f>
        <v>2607.9863399999995</v>
      </c>
      <c r="F1571" s="6">
        <f>Table1[[#This Row],[Belastbaar loon]]-Table1[[#This Row],[Belasting]]</f>
        <v>20923.013660000001</v>
      </c>
      <c r="G1571" s="2">
        <f>(Table1[[#This Row],[Belastbaar loon]]-Table1[[#This Row],[Netto loon]])/Table1[[#This Row],[Belastbaar loon]]</f>
        <v>0.11083193829416513</v>
      </c>
      <c r="H1571" s="14">
        <f t="shared" ca="1" si="19"/>
        <v>2603.849740000001</v>
      </c>
      <c r="I1571" s="14">
        <f ca="1">IF(ROW()=2, Table1[[#This Row],[Netto loon]], INDIRECT(ADDRESS(ROW()-1,COLUMN(F:F))))</f>
        <v>20917.150259999999</v>
      </c>
      <c r="J1571" s="6">
        <f ca="1">IF(ROW()=2, 0, Table1[[#This Row],[Belastbaar loon]]-INDIRECT(ADDRESS(ROW()-1,COLUMN(A:A))))</f>
        <v>10</v>
      </c>
      <c r="K1571" s="6">
        <f ca="1">Table1[[#This Row],[Netto loon]]-Table1[[#This Row],[Netto vorige schijf]]</f>
        <v>5.8634000000020023</v>
      </c>
      <c r="L1571" s="2">
        <f ca="1">(Table1[[#This Row],[Bruto tov vorige schijf]]-Table1[[#This Row],[Netto tov vorige schijf]])/MAX(Table1[[#This Row],[Bruto tov vorige schijf]],1)</f>
        <v>0.41365999999979974</v>
      </c>
    </row>
    <row r="1572" spans="1:12" x14ac:dyDescent="0.25">
      <c r="A1572" s="14">
        <v>23541</v>
      </c>
      <c r="B1572" s="6">
        <f>LoonHeffing2020(Table1[[#This Row],[Belastbaar loon]])</f>
        <v>8792.5635000000002</v>
      </c>
      <c r="C1572" s="6">
        <f>AlgemeneHeffingsKorting2020(Table1[[#This Row],[Belastbaar loon]])</f>
        <v>2550.4823999999999</v>
      </c>
      <c r="D1572" s="14">
        <f>ArbeidsKorting2020(Table1[[#This Row],[Belastbaar loon]])</f>
        <v>3629.9581600000001</v>
      </c>
      <c r="E1572" s="14">
        <f>MAX(Table1[[#This Row],[Loonheffing]]-Table1[[#This Row],[Algemene Heffingskorting]]-Table1[[#This Row],[Arbeidskorting]],0)</f>
        <v>2612.1229400000002</v>
      </c>
      <c r="F1572" s="6">
        <f>Table1[[#This Row],[Belastbaar loon]]-Table1[[#This Row],[Belasting]]</f>
        <v>20928.877059999999</v>
      </c>
      <c r="G1572" s="2">
        <f>(Table1[[#This Row],[Belastbaar loon]]-Table1[[#This Row],[Netto loon]])/Table1[[#This Row],[Belastbaar loon]]</f>
        <v>0.1109605768658936</v>
      </c>
      <c r="H1572" s="14">
        <f t="shared" ca="1" si="19"/>
        <v>2607.9863399999995</v>
      </c>
      <c r="I1572" s="14">
        <f ca="1">IF(ROW()=2, Table1[[#This Row],[Netto loon]], INDIRECT(ADDRESS(ROW()-1,COLUMN(F:F))))</f>
        <v>20923.013660000001</v>
      </c>
      <c r="J1572" s="6">
        <f ca="1">IF(ROW()=2, 0, Table1[[#This Row],[Belastbaar loon]]-INDIRECT(ADDRESS(ROW()-1,COLUMN(A:A))))</f>
        <v>10</v>
      </c>
      <c r="K1572" s="6">
        <f ca="1">Table1[[#This Row],[Netto loon]]-Table1[[#This Row],[Netto vorige schijf]]</f>
        <v>5.8633999999983644</v>
      </c>
      <c r="L1572" s="2">
        <f ca="1">(Table1[[#This Row],[Bruto tov vorige schijf]]-Table1[[#This Row],[Netto tov vorige schijf]])/MAX(Table1[[#This Row],[Bruto tov vorige schijf]],1)</f>
        <v>0.41366000000016356</v>
      </c>
    </row>
    <row r="1573" spans="1:12" x14ac:dyDescent="0.25">
      <c r="A1573" s="14">
        <v>23551</v>
      </c>
      <c r="B1573" s="6">
        <f>LoonHeffing2020(Table1[[#This Row],[Belastbaar loon]])</f>
        <v>8796.2985000000008</v>
      </c>
      <c r="C1573" s="6">
        <f>AlgemeneHeffingsKorting2020(Table1[[#This Row],[Belastbaar loon]])</f>
        <v>2549.9151999999999</v>
      </c>
      <c r="D1573" s="14">
        <f>ArbeidsKorting2020(Table1[[#This Row],[Belastbaar loon]])</f>
        <v>3630.1237599999999</v>
      </c>
      <c r="E1573" s="14">
        <f>MAX(Table1[[#This Row],[Loonheffing]]-Table1[[#This Row],[Algemene Heffingskorting]]-Table1[[#This Row],[Arbeidskorting]],0)</f>
        <v>2616.2595400000014</v>
      </c>
      <c r="F1573" s="6">
        <f>Table1[[#This Row],[Belastbaar loon]]-Table1[[#This Row],[Belasting]]</f>
        <v>20934.740459999997</v>
      </c>
      <c r="G1573" s="2">
        <f>(Table1[[#This Row],[Belastbaar loon]]-Table1[[#This Row],[Netto loon]])/Table1[[#This Row],[Belastbaar loon]]</f>
        <v>0.11108910619506614</v>
      </c>
      <c r="H1573" s="14">
        <f t="shared" ca="1" si="19"/>
        <v>2612.1229400000002</v>
      </c>
      <c r="I1573" s="14">
        <f ca="1">IF(ROW()=2, Table1[[#This Row],[Netto loon]], INDIRECT(ADDRESS(ROW()-1,COLUMN(F:F))))</f>
        <v>20928.877059999999</v>
      </c>
      <c r="J1573" s="6">
        <f ca="1">IF(ROW()=2, 0, Table1[[#This Row],[Belastbaar loon]]-INDIRECT(ADDRESS(ROW()-1,COLUMN(A:A))))</f>
        <v>10</v>
      </c>
      <c r="K1573" s="6">
        <f ca="1">Table1[[#This Row],[Netto loon]]-Table1[[#This Row],[Netto vorige schijf]]</f>
        <v>5.8633999999983644</v>
      </c>
      <c r="L1573" s="2">
        <f ca="1">(Table1[[#This Row],[Bruto tov vorige schijf]]-Table1[[#This Row],[Netto tov vorige schijf]])/MAX(Table1[[#This Row],[Bruto tov vorige schijf]],1)</f>
        <v>0.41366000000016356</v>
      </c>
    </row>
    <row r="1574" spans="1:12" x14ac:dyDescent="0.25">
      <c r="A1574" s="14">
        <v>23561</v>
      </c>
      <c r="B1574" s="6">
        <f>LoonHeffing2020(Table1[[#This Row],[Belastbaar loon]])</f>
        <v>8800.0334999999995</v>
      </c>
      <c r="C1574" s="6">
        <f>AlgemeneHeffingsKorting2020(Table1[[#This Row],[Belastbaar loon]])</f>
        <v>2549.348</v>
      </c>
      <c r="D1574" s="14">
        <f>ArbeidsKorting2020(Table1[[#This Row],[Belastbaar loon]])</f>
        <v>3630.2893600000002</v>
      </c>
      <c r="E1574" s="14">
        <f>MAX(Table1[[#This Row],[Loonheffing]]-Table1[[#This Row],[Algemene Heffingskorting]]-Table1[[#This Row],[Arbeidskorting]],0)</f>
        <v>2620.3961399999994</v>
      </c>
      <c r="F1574" s="6">
        <f>Table1[[#This Row],[Belastbaar loon]]-Table1[[#This Row],[Belasting]]</f>
        <v>20940.603859999999</v>
      </c>
      <c r="G1574" s="2">
        <f>(Table1[[#This Row],[Belastbaar loon]]-Table1[[#This Row],[Netto loon]])/Table1[[#This Row],[Belastbaar loon]]</f>
        <v>0.11121752642078013</v>
      </c>
      <c r="H1574" s="14">
        <f t="shared" ca="1" si="19"/>
        <v>2616.2595400000014</v>
      </c>
      <c r="I1574" s="14">
        <f ca="1">IF(ROW()=2, Table1[[#This Row],[Netto loon]], INDIRECT(ADDRESS(ROW()-1,COLUMN(F:F))))</f>
        <v>20934.740459999997</v>
      </c>
      <c r="J1574" s="6">
        <f ca="1">IF(ROW()=2, 0, Table1[[#This Row],[Belastbaar loon]]-INDIRECT(ADDRESS(ROW()-1,COLUMN(A:A))))</f>
        <v>10</v>
      </c>
      <c r="K1574" s="6">
        <f ca="1">Table1[[#This Row],[Netto loon]]-Table1[[#This Row],[Netto vorige schijf]]</f>
        <v>5.8634000000020023</v>
      </c>
      <c r="L1574" s="2">
        <f ca="1">(Table1[[#This Row],[Bruto tov vorige schijf]]-Table1[[#This Row],[Netto tov vorige schijf]])/MAX(Table1[[#This Row],[Bruto tov vorige schijf]],1)</f>
        <v>0.41365999999979974</v>
      </c>
    </row>
    <row r="1575" spans="1:12" x14ac:dyDescent="0.25">
      <c r="A1575" s="14">
        <v>23571</v>
      </c>
      <c r="B1575" s="6">
        <f>LoonHeffing2020(Table1[[#This Row],[Belastbaar loon]])</f>
        <v>8803.7685000000001</v>
      </c>
      <c r="C1575" s="6">
        <f>AlgemeneHeffingsKorting2020(Table1[[#This Row],[Belastbaar loon]])</f>
        <v>2548.7808</v>
      </c>
      <c r="D1575" s="14">
        <f>ArbeidsKorting2020(Table1[[#This Row],[Belastbaar loon]])</f>
        <v>3630.45496</v>
      </c>
      <c r="E1575" s="14">
        <f>MAX(Table1[[#This Row],[Loonheffing]]-Table1[[#This Row],[Algemene Heffingskorting]]-Table1[[#This Row],[Arbeidskorting]],0)</f>
        <v>2624.5327399999996</v>
      </c>
      <c r="F1575" s="6">
        <f>Table1[[#This Row],[Belastbaar loon]]-Table1[[#This Row],[Belasting]]</f>
        <v>20946.467260000001</v>
      </c>
      <c r="G1575" s="2">
        <f>(Table1[[#This Row],[Belastbaar loon]]-Table1[[#This Row],[Netto loon]])/Table1[[#This Row],[Belastbaar loon]]</f>
        <v>0.11134583768189719</v>
      </c>
      <c r="H1575" s="14">
        <f t="shared" ca="1" si="19"/>
        <v>2620.3961399999994</v>
      </c>
      <c r="I1575" s="14">
        <f ca="1">IF(ROW()=2, Table1[[#This Row],[Netto loon]], INDIRECT(ADDRESS(ROW()-1,COLUMN(F:F))))</f>
        <v>20940.603859999999</v>
      </c>
      <c r="J1575" s="6">
        <f ca="1">IF(ROW()=2, 0, Table1[[#This Row],[Belastbaar loon]]-INDIRECT(ADDRESS(ROW()-1,COLUMN(A:A))))</f>
        <v>10</v>
      </c>
      <c r="K1575" s="6">
        <f ca="1">Table1[[#This Row],[Netto loon]]-Table1[[#This Row],[Netto vorige schijf]]</f>
        <v>5.8634000000020023</v>
      </c>
      <c r="L1575" s="2">
        <f ca="1">(Table1[[#This Row],[Bruto tov vorige schijf]]-Table1[[#This Row],[Netto tov vorige schijf]])/MAX(Table1[[#This Row],[Bruto tov vorige schijf]],1)</f>
        <v>0.41365999999979974</v>
      </c>
    </row>
    <row r="1576" spans="1:12" x14ac:dyDescent="0.25">
      <c r="A1576" s="14">
        <v>23581</v>
      </c>
      <c r="B1576" s="6">
        <f>LoonHeffing2020(Table1[[#This Row],[Belastbaar loon]])</f>
        <v>8807.5035000000007</v>
      </c>
      <c r="C1576" s="6">
        <f>AlgemeneHeffingsKorting2020(Table1[[#This Row],[Belastbaar loon]])</f>
        <v>2548.2136</v>
      </c>
      <c r="D1576" s="14">
        <f>ArbeidsKorting2020(Table1[[#This Row],[Belastbaar loon]])</f>
        <v>3630.6205599999998</v>
      </c>
      <c r="E1576" s="14">
        <f>MAX(Table1[[#This Row],[Loonheffing]]-Table1[[#This Row],[Algemene Heffingskorting]]-Table1[[#This Row],[Arbeidskorting]],0)</f>
        <v>2628.6693400000008</v>
      </c>
      <c r="F1576" s="6">
        <f>Table1[[#This Row],[Belastbaar loon]]-Table1[[#This Row],[Belasting]]</f>
        <v>20952.33066</v>
      </c>
      <c r="G1576" s="2">
        <f>(Table1[[#This Row],[Belastbaar loon]]-Table1[[#This Row],[Netto loon]])/Table1[[#This Row],[Belastbaar loon]]</f>
        <v>0.1114740401170434</v>
      </c>
      <c r="H1576" s="14">
        <f t="shared" ca="1" si="19"/>
        <v>2624.5327399999996</v>
      </c>
      <c r="I1576" s="14">
        <f ca="1">IF(ROW()=2, Table1[[#This Row],[Netto loon]], INDIRECT(ADDRESS(ROW()-1,COLUMN(F:F))))</f>
        <v>20946.467260000001</v>
      </c>
      <c r="J1576" s="6">
        <f ca="1">IF(ROW()=2, 0, Table1[[#This Row],[Belastbaar loon]]-INDIRECT(ADDRESS(ROW()-1,COLUMN(A:A))))</f>
        <v>10</v>
      </c>
      <c r="K1576" s="6">
        <f ca="1">Table1[[#This Row],[Netto loon]]-Table1[[#This Row],[Netto vorige schijf]]</f>
        <v>5.8633999999983644</v>
      </c>
      <c r="L1576" s="2">
        <f ca="1">(Table1[[#This Row],[Bruto tov vorige schijf]]-Table1[[#This Row],[Netto tov vorige schijf]])/MAX(Table1[[#This Row],[Bruto tov vorige schijf]],1)</f>
        <v>0.41366000000016356</v>
      </c>
    </row>
    <row r="1577" spans="1:12" x14ac:dyDescent="0.25">
      <c r="A1577" s="14">
        <v>23591</v>
      </c>
      <c r="B1577" s="6">
        <f>LoonHeffing2020(Table1[[#This Row],[Belastbaar loon]])</f>
        <v>8811.2384999999995</v>
      </c>
      <c r="C1577" s="6">
        <f>AlgemeneHeffingsKorting2020(Table1[[#This Row],[Belastbaar loon]])</f>
        <v>2547.6464000000001</v>
      </c>
      <c r="D1577" s="14">
        <f>ArbeidsKorting2020(Table1[[#This Row],[Belastbaar loon]])</f>
        <v>3630.7861600000001</v>
      </c>
      <c r="E1577" s="14">
        <f>MAX(Table1[[#This Row],[Loonheffing]]-Table1[[#This Row],[Algemene Heffingskorting]]-Table1[[#This Row],[Arbeidskorting]],0)</f>
        <v>2632.8059399999997</v>
      </c>
      <c r="F1577" s="6">
        <f>Table1[[#This Row],[Belastbaar loon]]-Table1[[#This Row],[Belasting]]</f>
        <v>20958.194060000002</v>
      </c>
      <c r="G1577" s="2">
        <f>(Table1[[#This Row],[Belastbaar loon]]-Table1[[#This Row],[Netto loon]])/Table1[[#This Row],[Belastbaar loon]]</f>
        <v>0.11160213386460932</v>
      </c>
      <c r="H1577" s="14">
        <f t="shared" ca="1" si="19"/>
        <v>2628.6693400000008</v>
      </c>
      <c r="I1577" s="14">
        <f ca="1">IF(ROW()=2, Table1[[#This Row],[Netto loon]], INDIRECT(ADDRESS(ROW()-1,COLUMN(F:F))))</f>
        <v>20952.33066</v>
      </c>
      <c r="J1577" s="6">
        <f ca="1">IF(ROW()=2, 0, Table1[[#This Row],[Belastbaar loon]]-INDIRECT(ADDRESS(ROW()-1,COLUMN(A:A))))</f>
        <v>10</v>
      </c>
      <c r="K1577" s="6">
        <f ca="1">Table1[[#This Row],[Netto loon]]-Table1[[#This Row],[Netto vorige schijf]]</f>
        <v>5.8634000000020023</v>
      </c>
      <c r="L1577" s="2">
        <f ca="1">(Table1[[#This Row],[Bruto tov vorige schijf]]-Table1[[#This Row],[Netto tov vorige schijf]])/MAX(Table1[[#This Row],[Bruto tov vorige schijf]],1)</f>
        <v>0.41365999999979974</v>
      </c>
    </row>
    <row r="1578" spans="1:12" x14ac:dyDescent="0.25">
      <c r="A1578" s="14">
        <v>23601</v>
      </c>
      <c r="B1578" s="6">
        <f>LoonHeffing2020(Table1[[#This Row],[Belastbaar loon]])</f>
        <v>8814.9735000000001</v>
      </c>
      <c r="C1578" s="6">
        <f>AlgemeneHeffingsKorting2020(Table1[[#This Row],[Belastbaar loon]])</f>
        <v>2547.0792000000001</v>
      </c>
      <c r="D1578" s="14">
        <f>ArbeidsKorting2020(Table1[[#This Row],[Belastbaar loon]])</f>
        <v>3630.9517599999999</v>
      </c>
      <c r="E1578" s="14">
        <f>MAX(Table1[[#This Row],[Loonheffing]]-Table1[[#This Row],[Algemene Heffingskorting]]-Table1[[#This Row],[Arbeidskorting]],0)</f>
        <v>2636.94254</v>
      </c>
      <c r="F1578" s="6">
        <f>Table1[[#This Row],[Belastbaar loon]]-Table1[[#This Row],[Belasting]]</f>
        <v>20964.05746</v>
      </c>
      <c r="G1578" s="2">
        <f>(Table1[[#This Row],[Belastbaar loon]]-Table1[[#This Row],[Netto loon]])/Table1[[#This Row],[Belastbaar loon]]</f>
        <v>0.11173011906275158</v>
      </c>
      <c r="H1578" s="14">
        <f t="shared" ca="1" si="19"/>
        <v>2632.8059399999997</v>
      </c>
      <c r="I1578" s="14">
        <f ca="1">IF(ROW()=2, Table1[[#This Row],[Netto loon]], INDIRECT(ADDRESS(ROW()-1,COLUMN(F:F))))</f>
        <v>20958.194060000002</v>
      </c>
      <c r="J1578" s="6">
        <f ca="1">IF(ROW()=2, 0, Table1[[#This Row],[Belastbaar loon]]-INDIRECT(ADDRESS(ROW()-1,COLUMN(A:A))))</f>
        <v>10</v>
      </c>
      <c r="K1578" s="6">
        <f ca="1">Table1[[#This Row],[Netto loon]]-Table1[[#This Row],[Netto vorige schijf]]</f>
        <v>5.8633999999983644</v>
      </c>
      <c r="L1578" s="2">
        <f ca="1">(Table1[[#This Row],[Bruto tov vorige schijf]]-Table1[[#This Row],[Netto tov vorige schijf]])/MAX(Table1[[#This Row],[Bruto tov vorige schijf]],1)</f>
        <v>0.41366000000016356</v>
      </c>
    </row>
    <row r="1579" spans="1:12" x14ac:dyDescent="0.25">
      <c r="A1579" s="14">
        <v>23611</v>
      </c>
      <c r="B1579" s="6">
        <f>LoonHeffing2020(Table1[[#This Row],[Belastbaar loon]])</f>
        <v>8818.7085000000006</v>
      </c>
      <c r="C1579" s="6">
        <f>AlgemeneHeffingsKorting2020(Table1[[#This Row],[Belastbaar loon]])</f>
        <v>2546.5120000000002</v>
      </c>
      <c r="D1579" s="14">
        <f>ArbeidsKorting2020(Table1[[#This Row],[Belastbaar loon]])</f>
        <v>3631.1173600000002</v>
      </c>
      <c r="E1579" s="14">
        <f>MAX(Table1[[#This Row],[Loonheffing]]-Table1[[#This Row],[Algemene Heffingskorting]]-Table1[[#This Row],[Arbeidskorting]],0)</f>
        <v>2641.0791399999998</v>
      </c>
      <c r="F1579" s="6">
        <f>Table1[[#This Row],[Belastbaar loon]]-Table1[[#This Row],[Belasting]]</f>
        <v>20969.920859999998</v>
      </c>
      <c r="G1579" s="2">
        <f>(Table1[[#This Row],[Belastbaar loon]]-Table1[[#This Row],[Netto loon]])/Table1[[#This Row],[Belastbaar loon]]</f>
        <v>0.11185799584939231</v>
      </c>
      <c r="H1579" s="14">
        <f t="shared" ca="1" si="19"/>
        <v>2636.94254</v>
      </c>
      <c r="I1579" s="14">
        <f ca="1">IF(ROW()=2, Table1[[#This Row],[Netto loon]], INDIRECT(ADDRESS(ROW()-1,COLUMN(F:F))))</f>
        <v>20964.05746</v>
      </c>
      <c r="J1579" s="6">
        <f ca="1">IF(ROW()=2, 0, Table1[[#This Row],[Belastbaar loon]]-INDIRECT(ADDRESS(ROW()-1,COLUMN(A:A))))</f>
        <v>10</v>
      </c>
      <c r="K1579" s="6">
        <f ca="1">Table1[[#This Row],[Netto loon]]-Table1[[#This Row],[Netto vorige schijf]]</f>
        <v>5.8633999999983644</v>
      </c>
      <c r="L1579" s="2">
        <f ca="1">(Table1[[#This Row],[Bruto tov vorige schijf]]-Table1[[#This Row],[Netto tov vorige schijf]])/MAX(Table1[[#This Row],[Bruto tov vorige schijf]],1)</f>
        <v>0.41366000000016356</v>
      </c>
    </row>
    <row r="1580" spans="1:12" x14ac:dyDescent="0.25">
      <c r="A1580" s="14">
        <v>23621</v>
      </c>
      <c r="B1580" s="6">
        <f>LoonHeffing2020(Table1[[#This Row],[Belastbaar loon]])</f>
        <v>8822.4434999999994</v>
      </c>
      <c r="C1580" s="6">
        <f>AlgemeneHeffingsKorting2020(Table1[[#This Row],[Belastbaar loon]])</f>
        <v>2545.9448000000002</v>
      </c>
      <c r="D1580" s="14">
        <f>ArbeidsKorting2020(Table1[[#This Row],[Belastbaar loon]])</f>
        <v>3631.28296</v>
      </c>
      <c r="E1580" s="14">
        <f>MAX(Table1[[#This Row],[Loonheffing]]-Table1[[#This Row],[Algemene Heffingskorting]]-Table1[[#This Row],[Arbeidskorting]],0)</f>
        <v>2645.2157399999992</v>
      </c>
      <c r="F1580" s="6">
        <f>Table1[[#This Row],[Belastbaar loon]]-Table1[[#This Row],[Belasting]]</f>
        <v>20975.78426</v>
      </c>
      <c r="G1580" s="2">
        <f>(Table1[[#This Row],[Belastbaar loon]]-Table1[[#This Row],[Netto loon]])/Table1[[#This Row],[Belastbaar loon]]</f>
        <v>0.11198576436222005</v>
      </c>
      <c r="H1580" s="14">
        <f t="shared" ca="1" si="19"/>
        <v>2641.0791399999998</v>
      </c>
      <c r="I1580" s="14">
        <f ca="1">IF(ROW()=2, Table1[[#This Row],[Netto loon]], INDIRECT(ADDRESS(ROW()-1,COLUMN(F:F))))</f>
        <v>20969.920859999998</v>
      </c>
      <c r="J1580" s="6">
        <f ca="1">IF(ROW()=2, 0, Table1[[#This Row],[Belastbaar loon]]-INDIRECT(ADDRESS(ROW()-1,COLUMN(A:A))))</f>
        <v>10</v>
      </c>
      <c r="K1580" s="6">
        <f ca="1">Table1[[#This Row],[Netto loon]]-Table1[[#This Row],[Netto vorige schijf]]</f>
        <v>5.8634000000020023</v>
      </c>
      <c r="L1580" s="2">
        <f ca="1">(Table1[[#This Row],[Bruto tov vorige schijf]]-Table1[[#This Row],[Netto tov vorige schijf]])/MAX(Table1[[#This Row],[Bruto tov vorige schijf]],1)</f>
        <v>0.41365999999979974</v>
      </c>
    </row>
    <row r="1581" spans="1:12" x14ac:dyDescent="0.25">
      <c r="A1581" s="14">
        <v>23631</v>
      </c>
      <c r="B1581" s="6">
        <f>LoonHeffing2020(Table1[[#This Row],[Belastbaar loon]])</f>
        <v>8826.1785</v>
      </c>
      <c r="C1581" s="6">
        <f>AlgemeneHeffingsKorting2020(Table1[[#This Row],[Belastbaar loon]])</f>
        <v>2545.3775999999998</v>
      </c>
      <c r="D1581" s="14">
        <f>ArbeidsKorting2020(Table1[[#This Row],[Belastbaar loon]])</f>
        <v>3631.4485599999998</v>
      </c>
      <c r="E1581" s="14">
        <f>MAX(Table1[[#This Row],[Loonheffing]]-Table1[[#This Row],[Algemene Heffingskorting]]-Table1[[#This Row],[Arbeidskorting]],0)</f>
        <v>2649.3523400000004</v>
      </c>
      <c r="F1581" s="6">
        <f>Table1[[#This Row],[Belastbaar loon]]-Table1[[#This Row],[Belasting]]</f>
        <v>20981.647659999999</v>
      </c>
      <c r="G1581" s="2">
        <f>(Table1[[#This Row],[Belastbaar loon]]-Table1[[#This Row],[Netto loon]])/Table1[[#This Row],[Belastbaar loon]]</f>
        <v>0.11211342473869075</v>
      </c>
      <c r="H1581" s="14">
        <f t="shared" ca="1" si="19"/>
        <v>2645.2157399999992</v>
      </c>
      <c r="I1581" s="14">
        <f ca="1">IF(ROW()=2, Table1[[#This Row],[Netto loon]], INDIRECT(ADDRESS(ROW()-1,COLUMN(F:F))))</f>
        <v>20975.78426</v>
      </c>
      <c r="J1581" s="6">
        <f ca="1">IF(ROW()=2, 0, Table1[[#This Row],[Belastbaar loon]]-INDIRECT(ADDRESS(ROW()-1,COLUMN(A:A))))</f>
        <v>10</v>
      </c>
      <c r="K1581" s="6">
        <f ca="1">Table1[[#This Row],[Netto loon]]-Table1[[#This Row],[Netto vorige schijf]]</f>
        <v>5.8633999999983644</v>
      </c>
      <c r="L1581" s="2">
        <f ca="1">(Table1[[#This Row],[Bruto tov vorige schijf]]-Table1[[#This Row],[Netto tov vorige schijf]])/MAX(Table1[[#This Row],[Bruto tov vorige schijf]],1)</f>
        <v>0.41366000000016356</v>
      </c>
    </row>
    <row r="1582" spans="1:12" x14ac:dyDescent="0.25">
      <c r="A1582" s="14">
        <v>23641</v>
      </c>
      <c r="B1582" s="6">
        <f>LoonHeffing2020(Table1[[#This Row],[Belastbaar loon]])</f>
        <v>8829.9135000000006</v>
      </c>
      <c r="C1582" s="6">
        <f>AlgemeneHeffingsKorting2020(Table1[[#This Row],[Belastbaar loon]])</f>
        <v>2544.8103999999998</v>
      </c>
      <c r="D1582" s="14">
        <f>ArbeidsKorting2020(Table1[[#This Row],[Belastbaar loon]])</f>
        <v>3631.6141600000001</v>
      </c>
      <c r="E1582" s="14">
        <f>MAX(Table1[[#This Row],[Loonheffing]]-Table1[[#This Row],[Algemene Heffingskorting]]-Table1[[#This Row],[Arbeidskorting]],0)</f>
        <v>2653.4889400000002</v>
      </c>
      <c r="F1582" s="6">
        <f>Table1[[#This Row],[Belastbaar loon]]-Table1[[#This Row],[Belasting]]</f>
        <v>20987.511060000001</v>
      </c>
      <c r="G1582" s="2">
        <f>(Table1[[#This Row],[Belastbaar loon]]-Table1[[#This Row],[Netto loon]])/Table1[[#This Row],[Belastbaar loon]]</f>
        <v>0.11224097711602721</v>
      </c>
      <c r="H1582" s="14">
        <f t="shared" ca="1" si="19"/>
        <v>2649.3523400000004</v>
      </c>
      <c r="I1582" s="14">
        <f ca="1">IF(ROW()=2, Table1[[#This Row],[Netto loon]], INDIRECT(ADDRESS(ROW()-1,COLUMN(F:F))))</f>
        <v>20981.647659999999</v>
      </c>
      <c r="J1582" s="6">
        <f ca="1">IF(ROW()=2, 0, Table1[[#This Row],[Belastbaar loon]]-INDIRECT(ADDRESS(ROW()-1,COLUMN(A:A))))</f>
        <v>10</v>
      </c>
      <c r="K1582" s="6">
        <f ca="1">Table1[[#This Row],[Netto loon]]-Table1[[#This Row],[Netto vorige schijf]]</f>
        <v>5.8634000000020023</v>
      </c>
      <c r="L1582" s="2">
        <f ca="1">(Table1[[#This Row],[Bruto tov vorige schijf]]-Table1[[#This Row],[Netto tov vorige schijf]])/MAX(Table1[[#This Row],[Bruto tov vorige schijf]],1)</f>
        <v>0.41365999999979974</v>
      </c>
    </row>
    <row r="1583" spans="1:12" x14ac:dyDescent="0.25">
      <c r="A1583" s="14">
        <v>23651</v>
      </c>
      <c r="B1583" s="6">
        <f>LoonHeffing2020(Table1[[#This Row],[Belastbaar loon]])</f>
        <v>8833.6484999999993</v>
      </c>
      <c r="C1583" s="6">
        <f>AlgemeneHeffingsKorting2020(Table1[[#This Row],[Belastbaar loon]])</f>
        <v>2544.2431999999999</v>
      </c>
      <c r="D1583" s="14">
        <f>ArbeidsKorting2020(Table1[[#This Row],[Belastbaar loon]])</f>
        <v>3631.7797599999999</v>
      </c>
      <c r="E1583" s="14">
        <f>MAX(Table1[[#This Row],[Loonheffing]]-Table1[[#This Row],[Algemene Heffingskorting]]-Table1[[#This Row],[Arbeidskorting]],0)</f>
        <v>2657.6255399999995</v>
      </c>
      <c r="F1583" s="6">
        <f>Table1[[#This Row],[Belastbaar loon]]-Table1[[#This Row],[Belasting]]</f>
        <v>20993.374459999999</v>
      </c>
      <c r="G1583" s="2">
        <f>(Table1[[#This Row],[Belastbaar loon]]-Table1[[#This Row],[Netto loon]])/Table1[[#This Row],[Belastbaar loon]]</f>
        <v>0.11236842163122071</v>
      </c>
      <c r="H1583" s="14">
        <f t="shared" ca="1" si="19"/>
        <v>2653.4889400000002</v>
      </c>
      <c r="I1583" s="14">
        <f ca="1">IF(ROW()=2, Table1[[#This Row],[Netto loon]], INDIRECT(ADDRESS(ROW()-1,COLUMN(F:F))))</f>
        <v>20987.511060000001</v>
      </c>
      <c r="J1583" s="6">
        <f ca="1">IF(ROW()=2, 0, Table1[[#This Row],[Belastbaar loon]]-INDIRECT(ADDRESS(ROW()-1,COLUMN(A:A))))</f>
        <v>10</v>
      </c>
      <c r="K1583" s="6">
        <f ca="1">Table1[[#This Row],[Netto loon]]-Table1[[#This Row],[Netto vorige schijf]]</f>
        <v>5.8633999999983644</v>
      </c>
      <c r="L1583" s="2">
        <f ca="1">(Table1[[#This Row],[Bruto tov vorige schijf]]-Table1[[#This Row],[Netto tov vorige schijf]])/MAX(Table1[[#This Row],[Bruto tov vorige schijf]],1)</f>
        <v>0.41366000000016356</v>
      </c>
    </row>
    <row r="1584" spans="1:12" x14ac:dyDescent="0.25">
      <c r="A1584" s="14">
        <v>23661</v>
      </c>
      <c r="B1584" s="6">
        <f>LoonHeffing2020(Table1[[#This Row],[Belastbaar loon]])</f>
        <v>8837.3834999999999</v>
      </c>
      <c r="C1584" s="6">
        <f>AlgemeneHeffingsKorting2020(Table1[[#This Row],[Belastbaar loon]])</f>
        <v>2543.6759999999999</v>
      </c>
      <c r="D1584" s="14">
        <f>ArbeidsKorting2020(Table1[[#This Row],[Belastbaar loon]])</f>
        <v>3631.9453600000002</v>
      </c>
      <c r="E1584" s="14">
        <f>MAX(Table1[[#This Row],[Loonheffing]]-Table1[[#This Row],[Algemene Heffingskorting]]-Table1[[#This Row],[Arbeidskorting]],0)</f>
        <v>2661.7621400000003</v>
      </c>
      <c r="F1584" s="6">
        <f>Table1[[#This Row],[Belastbaar loon]]-Table1[[#This Row],[Belasting]]</f>
        <v>20999.237860000001</v>
      </c>
      <c r="G1584" s="2">
        <f>(Table1[[#This Row],[Belastbaar loon]]-Table1[[#This Row],[Netto loon]])/Table1[[#This Row],[Belastbaar loon]]</f>
        <v>0.11249575842103034</v>
      </c>
      <c r="H1584" s="14">
        <f t="shared" ca="1" si="19"/>
        <v>2657.6255399999995</v>
      </c>
      <c r="I1584" s="14">
        <f ca="1">IF(ROW()=2, Table1[[#This Row],[Netto loon]], INDIRECT(ADDRESS(ROW()-1,COLUMN(F:F))))</f>
        <v>20993.374459999999</v>
      </c>
      <c r="J1584" s="6">
        <f ca="1">IF(ROW()=2, 0, Table1[[#This Row],[Belastbaar loon]]-INDIRECT(ADDRESS(ROW()-1,COLUMN(A:A))))</f>
        <v>10</v>
      </c>
      <c r="K1584" s="6">
        <f ca="1">Table1[[#This Row],[Netto loon]]-Table1[[#This Row],[Netto vorige schijf]]</f>
        <v>5.8634000000020023</v>
      </c>
      <c r="L1584" s="2">
        <f ca="1">(Table1[[#This Row],[Bruto tov vorige schijf]]-Table1[[#This Row],[Netto tov vorige schijf]])/MAX(Table1[[#This Row],[Bruto tov vorige schijf]],1)</f>
        <v>0.41365999999979974</v>
      </c>
    </row>
    <row r="1585" spans="1:12" x14ac:dyDescent="0.25">
      <c r="A1585" s="14">
        <v>23671</v>
      </c>
      <c r="B1585" s="6">
        <f>LoonHeffing2020(Table1[[#This Row],[Belastbaar loon]])</f>
        <v>8841.1185000000005</v>
      </c>
      <c r="C1585" s="6">
        <f>AlgemeneHeffingsKorting2020(Table1[[#This Row],[Belastbaar loon]])</f>
        <v>2543.1088</v>
      </c>
      <c r="D1585" s="14">
        <f>ArbeidsKorting2020(Table1[[#This Row],[Belastbaar loon]])</f>
        <v>3632.11096</v>
      </c>
      <c r="E1585" s="14">
        <f>MAX(Table1[[#This Row],[Loonheffing]]-Table1[[#This Row],[Algemene Heffingskorting]]-Table1[[#This Row],[Arbeidskorting]],0)</f>
        <v>2665.8987400000005</v>
      </c>
      <c r="F1585" s="6">
        <f>Table1[[#This Row],[Belastbaar loon]]-Table1[[#This Row],[Belasting]]</f>
        <v>21005.101259999999</v>
      </c>
      <c r="G1585" s="2">
        <f>(Table1[[#This Row],[Belastbaar loon]]-Table1[[#This Row],[Netto loon]])/Table1[[#This Row],[Belastbaar loon]]</f>
        <v>0.11262298762198474</v>
      </c>
      <c r="H1585" s="14">
        <f t="shared" ca="1" si="19"/>
        <v>2661.7621400000003</v>
      </c>
      <c r="I1585" s="14">
        <f ca="1">IF(ROW()=2, Table1[[#This Row],[Netto loon]], INDIRECT(ADDRESS(ROW()-1,COLUMN(F:F))))</f>
        <v>20999.237860000001</v>
      </c>
      <c r="J1585" s="6">
        <f ca="1">IF(ROW()=2, 0, Table1[[#This Row],[Belastbaar loon]]-INDIRECT(ADDRESS(ROW()-1,COLUMN(A:A))))</f>
        <v>10</v>
      </c>
      <c r="K1585" s="6">
        <f ca="1">Table1[[#This Row],[Netto loon]]-Table1[[#This Row],[Netto vorige schijf]]</f>
        <v>5.8633999999983644</v>
      </c>
      <c r="L1585" s="2">
        <f ca="1">(Table1[[#This Row],[Bruto tov vorige schijf]]-Table1[[#This Row],[Netto tov vorige schijf]])/MAX(Table1[[#This Row],[Bruto tov vorige schijf]],1)</f>
        <v>0.41366000000016356</v>
      </c>
    </row>
    <row r="1586" spans="1:12" x14ac:dyDescent="0.25">
      <c r="A1586" s="14">
        <v>23681</v>
      </c>
      <c r="B1586" s="6">
        <f>LoonHeffing2020(Table1[[#This Row],[Belastbaar loon]])</f>
        <v>8844.8534999999993</v>
      </c>
      <c r="C1586" s="6">
        <f>AlgemeneHeffingsKorting2020(Table1[[#This Row],[Belastbaar loon]])</f>
        <v>2542.5416</v>
      </c>
      <c r="D1586" s="14">
        <f>ArbeidsKorting2020(Table1[[#This Row],[Belastbaar loon]])</f>
        <v>3632.2765599999998</v>
      </c>
      <c r="E1586" s="14">
        <f>MAX(Table1[[#This Row],[Loonheffing]]-Table1[[#This Row],[Algemene Heffingskorting]]-Table1[[#This Row],[Arbeidskorting]],0)</f>
        <v>2670.035339999999</v>
      </c>
      <c r="F1586" s="6">
        <f>Table1[[#This Row],[Belastbaar loon]]-Table1[[#This Row],[Belasting]]</f>
        <v>21010.964660000001</v>
      </c>
      <c r="G1586" s="2">
        <f>(Table1[[#This Row],[Belastbaar loon]]-Table1[[#This Row],[Netto loon]])/Table1[[#This Row],[Belastbaar loon]]</f>
        <v>0.11275010937038125</v>
      </c>
      <c r="H1586" s="14">
        <f t="shared" ca="1" si="19"/>
        <v>2665.8987400000005</v>
      </c>
      <c r="I1586" s="14">
        <f ca="1">IF(ROW()=2, Table1[[#This Row],[Netto loon]], INDIRECT(ADDRESS(ROW()-1,COLUMN(F:F))))</f>
        <v>21005.101259999999</v>
      </c>
      <c r="J1586" s="6">
        <f ca="1">IF(ROW()=2, 0, Table1[[#This Row],[Belastbaar loon]]-INDIRECT(ADDRESS(ROW()-1,COLUMN(A:A))))</f>
        <v>10</v>
      </c>
      <c r="K1586" s="6">
        <f ca="1">Table1[[#This Row],[Netto loon]]-Table1[[#This Row],[Netto vorige schijf]]</f>
        <v>5.8634000000020023</v>
      </c>
      <c r="L1586" s="2">
        <f ca="1">(Table1[[#This Row],[Bruto tov vorige schijf]]-Table1[[#This Row],[Netto tov vorige schijf]])/MAX(Table1[[#This Row],[Bruto tov vorige schijf]],1)</f>
        <v>0.41365999999979974</v>
      </c>
    </row>
    <row r="1587" spans="1:12" x14ac:dyDescent="0.25">
      <c r="A1587" s="14">
        <v>23691</v>
      </c>
      <c r="B1587" s="6">
        <f>LoonHeffing2020(Table1[[#This Row],[Belastbaar loon]])</f>
        <v>8848.5884999999998</v>
      </c>
      <c r="C1587" s="6">
        <f>AlgemeneHeffingsKorting2020(Table1[[#This Row],[Belastbaar loon]])</f>
        <v>2541.9744000000001</v>
      </c>
      <c r="D1587" s="14">
        <f>ArbeidsKorting2020(Table1[[#This Row],[Belastbaar loon]])</f>
        <v>3632.4421600000001</v>
      </c>
      <c r="E1587" s="14">
        <f>MAX(Table1[[#This Row],[Loonheffing]]-Table1[[#This Row],[Algemene Heffingskorting]]-Table1[[#This Row],[Arbeidskorting]],0)</f>
        <v>2674.1719399999997</v>
      </c>
      <c r="F1587" s="6">
        <f>Table1[[#This Row],[Belastbaar loon]]-Table1[[#This Row],[Belasting]]</f>
        <v>21016.82806</v>
      </c>
      <c r="G1587" s="2">
        <f>(Table1[[#This Row],[Belastbaar loon]]-Table1[[#This Row],[Netto loon]])/Table1[[#This Row],[Belastbaar loon]]</f>
        <v>0.1128771238022878</v>
      </c>
      <c r="H1587" s="14">
        <f t="shared" ca="1" si="19"/>
        <v>2670.035339999999</v>
      </c>
      <c r="I1587" s="14">
        <f ca="1">IF(ROW()=2, Table1[[#This Row],[Netto loon]], INDIRECT(ADDRESS(ROW()-1,COLUMN(F:F))))</f>
        <v>21010.964660000001</v>
      </c>
      <c r="J1587" s="6">
        <f ca="1">IF(ROW()=2, 0, Table1[[#This Row],[Belastbaar loon]]-INDIRECT(ADDRESS(ROW()-1,COLUMN(A:A))))</f>
        <v>10</v>
      </c>
      <c r="K1587" s="6">
        <f ca="1">Table1[[#This Row],[Netto loon]]-Table1[[#This Row],[Netto vorige schijf]]</f>
        <v>5.8633999999983644</v>
      </c>
      <c r="L1587" s="2">
        <f ca="1">(Table1[[#This Row],[Bruto tov vorige schijf]]-Table1[[#This Row],[Netto tov vorige schijf]])/MAX(Table1[[#This Row],[Bruto tov vorige schijf]],1)</f>
        <v>0.41366000000016356</v>
      </c>
    </row>
    <row r="1588" spans="1:12" x14ac:dyDescent="0.25">
      <c r="A1588" s="14">
        <v>23701</v>
      </c>
      <c r="B1588" s="6">
        <f>LoonHeffing2020(Table1[[#This Row],[Belastbaar loon]])</f>
        <v>8852.3235000000004</v>
      </c>
      <c r="C1588" s="6">
        <f>AlgemeneHeffingsKorting2020(Table1[[#This Row],[Belastbaar loon]])</f>
        <v>2541.4072000000001</v>
      </c>
      <c r="D1588" s="14">
        <f>ArbeidsKorting2020(Table1[[#This Row],[Belastbaar loon]])</f>
        <v>3632.6077599999999</v>
      </c>
      <c r="E1588" s="14">
        <f>MAX(Table1[[#This Row],[Loonheffing]]-Table1[[#This Row],[Algemene Heffingskorting]]-Table1[[#This Row],[Arbeidskorting]],0)</f>
        <v>2678.3085400000009</v>
      </c>
      <c r="F1588" s="6">
        <f>Table1[[#This Row],[Belastbaar loon]]-Table1[[#This Row],[Belasting]]</f>
        <v>21022.691459999998</v>
      </c>
      <c r="G1588" s="2">
        <f>(Table1[[#This Row],[Belastbaar loon]]-Table1[[#This Row],[Netto loon]])/Table1[[#This Row],[Belastbaar loon]]</f>
        <v>0.11300403105354212</v>
      </c>
      <c r="H1588" s="14">
        <f t="shared" ca="1" si="19"/>
        <v>2674.1719399999997</v>
      </c>
      <c r="I1588" s="14">
        <f ca="1">IF(ROW()=2, Table1[[#This Row],[Netto loon]], INDIRECT(ADDRESS(ROW()-1,COLUMN(F:F))))</f>
        <v>21016.82806</v>
      </c>
      <c r="J1588" s="6">
        <f ca="1">IF(ROW()=2, 0, Table1[[#This Row],[Belastbaar loon]]-INDIRECT(ADDRESS(ROW()-1,COLUMN(A:A))))</f>
        <v>10</v>
      </c>
      <c r="K1588" s="6">
        <f ca="1">Table1[[#This Row],[Netto loon]]-Table1[[#This Row],[Netto vorige schijf]]</f>
        <v>5.8633999999983644</v>
      </c>
      <c r="L1588" s="2">
        <f ca="1">(Table1[[#This Row],[Bruto tov vorige schijf]]-Table1[[#This Row],[Netto tov vorige schijf]])/MAX(Table1[[#This Row],[Bruto tov vorige schijf]],1)</f>
        <v>0.41366000000016356</v>
      </c>
    </row>
    <row r="1589" spans="1:12" x14ac:dyDescent="0.25">
      <c r="A1589" s="14">
        <v>23711</v>
      </c>
      <c r="B1589" s="6">
        <f>LoonHeffing2020(Table1[[#This Row],[Belastbaar loon]])</f>
        <v>8856.0584999999992</v>
      </c>
      <c r="C1589" s="6">
        <f>AlgemeneHeffingsKorting2020(Table1[[#This Row],[Belastbaar loon]])</f>
        <v>2540.84</v>
      </c>
      <c r="D1589" s="14">
        <f>ArbeidsKorting2020(Table1[[#This Row],[Belastbaar loon]])</f>
        <v>3632.7733600000001</v>
      </c>
      <c r="E1589" s="14">
        <f>MAX(Table1[[#This Row],[Loonheffing]]-Table1[[#This Row],[Algemene Heffingskorting]]-Table1[[#This Row],[Arbeidskorting]],0)</f>
        <v>2682.4451399999989</v>
      </c>
      <c r="F1589" s="6">
        <f>Table1[[#This Row],[Belastbaar loon]]-Table1[[#This Row],[Belasting]]</f>
        <v>21028.55486</v>
      </c>
      <c r="G1589" s="2">
        <f>(Table1[[#This Row],[Belastbaar loon]]-Table1[[#This Row],[Netto loon]])/Table1[[#This Row],[Belastbaar loon]]</f>
        <v>0.11313083125975285</v>
      </c>
      <c r="H1589" s="14">
        <f t="shared" ca="1" si="19"/>
        <v>2678.3085400000009</v>
      </c>
      <c r="I1589" s="14">
        <f ca="1">IF(ROW()=2, Table1[[#This Row],[Netto loon]], INDIRECT(ADDRESS(ROW()-1,COLUMN(F:F))))</f>
        <v>21022.691459999998</v>
      </c>
      <c r="J1589" s="6">
        <f ca="1">IF(ROW()=2, 0, Table1[[#This Row],[Belastbaar loon]]-INDIRECT(ADDRESS(ROW()-1,COLUMN(A:A))))</f>
        <v>10</v>
      </c>
      <c r="K1589" s="6">
        <f ca="1">Table1[[#This Row],[Netto loon]]-Table1[[#This Row],[Netto vorige schijf]]</f>
        <v>5.8634000000020023</v>
      </c>
      <c r="L1589" s="2">
        <f ca="1">(Table1[[#This Row],[Bruto tov vorige schijf]]-Table1[[#This Row],[Netto tov vorige schijf]])/MAX(Table1[[#This Row],[Bruto tov vorige schijf]],1)</f>
        <v>0.41365999999979974</v>
      </c>
    </row>
    <row r="1590" spans="1:12" x14ac:dyDescent="0.25">
      <c r="A1590" s="14">
        <v>23721</v>
      </c>
      <c r="B1590" s="6">
        <f>LoonHeffing2020(Table1[[#This Row],[Belastbaar loon]])</f>
        <v>8859.7934999999998</v>
      </c>
      <c r="C1590" s="6">
        <f>AlgemeneHeffingsKorting2020(Table1[[#This Row],[Belastbaar loon]])</f>
        <v>2540.2728000000002</v>
      </c>
      <c r="D1590" s="14">
        <f>ArbeidsKorting2020(Table1[[#This Row],[Belastbaar loon]])</f>
        <v>3632.93896</v>
      </c>
      <c r="E1590" s="14">
        <f>MAX(Table1[[#This Row],[Loonheffing]]-Table1[[#This Row],[Algemene Heffingskorting]]-Table1[[#This Row],[Arbeidskorting]],0)</f>
        <v>2686.5817399999992</v>
      </c>
      <c r="F1590" s="6">
        <f>Table1[[#This Row],[Belastbaar loon]]-Table1[[#This Row],[Belasting]]</f>
        <v>21034.418260000002</v>
      </c>
      <c r="G1590" s="2">
        <f>(Table1[[#This Row],[Belastbaar loon]]-Table1[[#This Row],[Netto loon]])/Table1[[#This Row],[Belastbaar loon]]</f>
        <v>0.11325752455630023</v>
      </c>
      <c r="H1590" s="14">
        <f t="shared" ca="1" si="19"/>
        <v>2682.4451399999989</v>
      </c>
      <c r="I1590" s="14">
        <f ca="1">IF(ROW()=2, Table1[[#This Row],[Netto loon]], INDIRECT(ADDRESS(ROW()-1,COLUMN(F:F))))</f>
        <v>21028.55486</v>
      </c>
      <c r="J1590" s="6">
        <f ca="1">IF(ROW()=2, 0, Table1[[#This Row],[Belastbaar loon]]-INDIRECT(ADDRESS(ROW()-1,COLUMN(A:A))))</f>
        <v>10</v>
      </c>
      <c r="K1590" s="6">
        <f ca="1">Table1[[#This Row],[Netto loon]]-Table1[[#This Row],[Netto vorige schijf]]</f>
        <v>5.8634000000020023</v>
      </c>
      <c r="L1590" s="2">
        <f ca="1">(Table1[[#This Row],[Bruto tov vorige schijf]]-Table1[[#This Row],[Netto tov vorige schijf]])/MAX(Table1[[#This Row],[Bruto tov vorige schijf]],1)</f>
        <v>0.41365999999979974</v>
      </c>
    </row>
    <row r="1591" spans="1:12" x14ac:dyDescent="0.25">
      <c r="A1591" s="14">
        <v>23731</v>
      </c>
      <c r="B1591" s="6">
        <f>LoonHeffing2020(Table1[[#This Row],[Belastbaar loon]])</f>
        <v>8863.5285000000003</v>
      </c>
      <c r="C1591" s="6">
        <f>AlgemeneHeffingsKorting2020(Table1[[#This Row],[Belastbaar loon]])</f>
        <v>2539.7055999999998</v>
      </c>
      <c r="D1591" s="14">
        <f>ArbeidsKorting2020(Table1[[#This Row],[Belastbaar loon]])</f>
        <v>3633.1045600000002</v>
      </c>
      <c r="E1591" s="14">
        <f>MAX(Table1[[#This Row],[Loonheffing]]-Table1[[#This Row],[Algemene Heffingskorting]]-Table1[[#This Row],[Arbeidskorting]],0)</f>
        <v>2690.7183400000008</v>
      </c>
      <c r="F1591" s="6">
        <f>Table1[[#This Row],[Belastbaar loon]]-Table1[[#This Row],[Belasting]]</f>
        <v>21040.281660000001</v>
      </c>
      <c r="G1591" s="2">
        <f>(Table1[[#This Row],[Belastbaar loon]]-Table1[[#This Row],[Netto loon]])/Table1[[#This Row],[Belastbaar loon]]</f>
        <v>0.11338411107833633</v>
      </c>
      <c r="H1591" s="14">
        <f t="shared" ca="1" si="19"/>
        <v>2686.5817399999992</v>
      </c>
      <c r="I1591" s="14">
        <f ca="1">IF(ROW()=2, Table1[[#This Row],[Netto loon]], INDIRECT(ADDRESS(ROW()-1,COLUMN(F:F))))</f>
        <v>21034.418260000002</v>
      </c>
      <c r="J1591" s="6">
        <f ca="1">IF(ROW()=2, 0, Table1[[#This Row],[Belastbaar loon]]-INDIRECT(ADDRESS(ROW()-1,COLUMN(A:A))))</f>
        <v>10</v>
      </c>
      <c r="K1591" s="6">
        <f ca="1">Table1[[#This Row],[Netto loon]]-Table1[[#This Row],[Netto vorige schijf]]</f>
        <v>5.8633999999983644</v>
      </c>
      <c r="L1591" s="2">
        <f ca="1">(Table1[[#This Row],[Bruto tov vorige schijf]]-Table1[[#This Row],[Netto tov vorige schijf]])/MAX(Table1[[#This Row],[Bruto tov vorige schijf]],1)</f>
        <v>0.41366000000016356</v>
      </c>
    </row>
    <row r="1592" spans="1:12" x14ac:dyDescent="0.25">
      <c r="A1592" s="14">
        <v>23741</v>
      </c>
      <c r="B1592" s="6">
        <f>LoonHeffing2020(Table1[[#This Row],[Belastbaar loon]])</f>
        <v>8867.2634999999991</v>
      </c>
      <c r="C1592" s="6">
        <f>AlgemeneHeffingsKorting2020(Table1[[#This Row],[Belastbaar loon]])</f>
        <v>2539.1383999999998</v>
      </c>
      <c r="D1592" s="14">
        <f>ArbeidsKorting2020(Table1[[#This Row],[Belastbaar loon]])</f>
        <v>3633.27016</v>
      </c>
      <c r="E1592" s="14">
        <f>MAX(Table1[[#This Row],[Loonheffing]]-Table1[[#This Row],[Algemene Heffingskorting]]-Table1[[#This Row],[Arbeidskorting]],0)</f>
        <v>2694.8549399999993</v>
      </c>
      <c r="F1592" s="6">
        <f>Table1[[#This Row],[Belastbaar loon]]-Table1[[#This Row],[Belasting]]</f>
        <v>21046.145060000003</v>
      </c>
      <c r="G1592" s="2">
        <f>(Table1[[#This Row],[Belastbaar loon]]-Table1[[#This Row],[Netto loon]])/Table1[[#This Row],[Belastbaar loon]]</f>
        <v>0.11351059096078503</v>
      </c>
      <c r="H1592" s="14">
        <f t="shared" ca="1" si="19"/>
        <v>2690.7183400000008</v>
      </c>
      <c r="I1592" s="14">
        <f ca="1">IF(ROW()=2, Table1[[#This Row],[Netto loon]], INDIRECT(ADDRESS(ROW()-1,COLUMN(F:F))))</f>
        <v>21040.281660000001</v>
      </c>
      <c r="J1592" s="6">
        <f ca="1">IF(ROW()=2, 0, Table1[[#This Row],[Belastbaar loon]]-INDIRECT(ADDRESS(ROW()-1,COLUMN(A:A))))</f>
        <v>10</v>
      </c>
      <c r="K1592" s="6">
        <f ca="1">Table1[[#This Row],[Netto loon]]-Table1[[#This Row],[Netto vorige schijf]]</f>
        <v>5.8634000000020023</v>
      </c>
      <c r="L1592" s="2">
        <f ca="1">(Table1[[#This Row],[Bruto tov vorige schijf]]-Table1[[#This Row],[Netto tov vorige schijf]])/MAX(Table1[[#This Row],[Bruto tov vorige schijf]],1)</f>
        <v>0.41365999999979974</v>
      </c>
    </row>
    <row r="1593" spans="1:12" x14ac:dyDescent="0.25">
      <c r="A1593" s="14">
        <v>23751</v>
      </c>
      <c r="B1593" s="6">
        <f>LoonHeffing2020(Table1[[#This Row],[Belastbaar loon]])</f>
        <v>8870.9984999999997</v>
      </c>
      <c r="C1593" s="6">
        <f>AlgemeneHeffingsKorting2020(Table1[[#This Row],[Belastbaar loon]])</f>
        <v>2538.5711999999999</v>
      </c>
      <c r="D1593" s="14">
        <f>ArbeidsKorting2020(Table1[[#This Row],[Belastbaar loon]])</f>
        <v>3633.4357599999998</v>
      </c>
      <c r="E1593" s="14">
        <f>MAX(Table1[[#This Row],[Loonheffing]]-Table1[[#This Row],[Algemene Heffingskorting]]-Table1[[#This Row],[Arbeidskorting]],0)</f>
        <v>2698.9915399999995</v>
      </c>
      <c r="F1593" s="6">
        <f>Table1[[#This Row],[Belastbaar loon]]-Table1[[#This Row],[Belasting]]</f>
        <v>21052.008460000001</v>
      </c>
      <c r="G1593" s="2">
        <f>(Table1[[#This Row],[Belastbaar loon]]-Table1[[#This Row],[Netto loon]])/Table1[[#This Row],[Belastbaar loon]]</f>
        <v>0.11363696433834361</v>
      </c>
      <c r="H1593" s="14">
        <f t="shared" ca="1" si="19"/>
        <v>2694.8549399999993</v>
      </c>
      <c r="I1593" s="14">
        <f ca="1">IF(ROW()=2, Table1[[#This Row],[Netto loon]], INDIRECT(ADDRESS(ROW()-1,COLUMN(F:F))))</f>
        <v>21046.145060000003</v>
      </c>
      <c r="J1593" s="6">
        <f ca="1">IF(ROW()=2, 0, Table1[[#This Row],[Belastbaar loon]]-INDIRECT(ADDRESS(ROW()-1,COLUMN(A:A))))</f>
        <v>10</v>
      </c>
      <c r="K1593" s="6">
        <f ca="1">Table1[[#This Row],[Netto loon]]-Table1[[#This Row],[Netto vorige schijf]]</f>
        <v>5.8633999999983644</v>
      </c>
      <c r="L1593" s="2">
        <f ca="1">(Table1[[#This Row],[Bruto tov vorige schijf]]-Table1[[#This Row],[Netto tov vorige schijf]])/MAX(Table1[[#This Row],[Bruto tov vorige schijf]],1)</f>
        <v>0.41366000000016356</v>
      </c>
    </row>
    <row r="1594" spans="1:12" x14ac:dyDescent="0.25">
      <c r="A1594" s="14">
        <v>23761</v>
      </c>
      <c r="B1594" s="6">
        <f>LoonHeffing2020(Table1[[#This Row],[Belastbaar loon]])</f>
        <v>8874.7335000000003</v>
      </c>
      <c r="C1594" s="6">
        <f>AlgemeneHeffingsKorting2020(Table1[[#This Row],[Belastbaar loon]])</f>
        <v>2538.0039999999999</v>
      </c>
      <c r="D1594" s="14">
        <f>ArbeidsKorting2020(Table1[[#This Row],[Belastbaar loon]])</f>
        <v>3633.6013600000001</v>
      </c>
      <c r="E1594" s="14">
        <f>MAX(Table1[[#This Row],[Loonheffing]]-Table1[[#This Row],[Algemene Heffingskorting]]-Table1[[#This Row],[Arbeidskorting]],0)</f>
        <v>2703.1281400000003</v>
      </c>
      <c r="F1594" s="6">
        <f>Table1[[#This Row],[Belastbaar loon]]-Table1[[#This Row],[Belasting]]</f>
        <v>21057.871859999999</v>
      </c>
      <c r="G1594" s="2">
        <f>(Table1[[#This Row],[Belastbaar loon]]-Table1[[#This Row],[Netto loon]])/Table1[[#This Row],[Belastbaar loon]]</f>
        <v>0.11376323134548212</v>
      </c>
      <c r="H1594" s="14">
        <f t="shared" ca="1" si="19"/>
        <v>2698.9915399999995</v>
      </c>
      <c r="I1594" s="14">
        <f ca="1">IF(ROW()=2, Table1[[#This Row],[Netto loon]], INDIRECT(ADDRESS(ROW()-1,COLUMN(F:F))))</f>
        <v>21052.008460000001</v>
      </c>
      <c r="J1594" s="6">
        <f ca="1">IF(ROW()=2, 0, Table1[[#This Row],[Belastbaar loon]]-INDIRECT(ADDRESS(ROW()-1,COLUMN(A:A))))</f>
        <v>10</v>
      </c>
      <c r="K1594" s="6">
        <f ca="1">Table1[[#This Row],[Netto loon]]-Table1[[#This Row],[Netto vorige schijf]]</f>
        <v>5.8633999999983644</v>
      </c>
      <c r="L1594" s="2">
        <f ca="1">(Table1[[#This Row],[Bruto tov vorige schijf]]-Table1[[#This Row],[Netto tov vorige schijf]])/MAX(Table1[[#This Row],[Bruto tov vorige schijf]],1)</f>
        <v>0.41366000000016356</v>
      </c>
    </row>
    <row r="1595" spans="1:12" x14ac:dyDescent="0.25">
      <c r="A1595" s="14">
        <v>23771</v>
      </c>
      <c r="B1595" s="6">
        <f>LoonHeffing2020(Table1[[#This Row],[Belastbaar loon]])</f>
        <v>8878.4685000000009</v>
      </c>
      <c r="C1595" s="6">
        <f>AlgemeneHeffingsKorting2020(Table1[[#This Row],[Belastbaar loon]])</f>
        <v>2537.4367999999999</v>
      </c>
      <c r="D1595" s="14">
        <f>ArbeidsKorting2020(Table1[[#This Row],[Belastbaar loon]])</f>
        <v>3633.7669599999999</v>
      </c>
      <c r="E1595" s="14">
        <f>MAX(Table1[[#This Row],[Loonheffing]]-Table1[[#This Row],[Algemene Heffingskorting]]-Table1[[#This Row],[Arbeidskorting]],0)</f>
        <v>2707.2647400000014</v>
      </c>
      <c r="F1595" s="6">
        <f>Table1[[#This Row],[Belastbaar loon]]-Table1[[#This Row],[Belasting]]</f>
        <v>21063.735259999998</v>
      </c>
      <c r="G1595" s="2">
        <f>(Table1[[#This Row],[Belastbaar loon]]-Table1[[#This Row],[Netto loon]])/Table1[[#This Row],[Belastbaar loon]]</f>
        <v>0.1138893921164445</v>
      </c>
      <c r="H1595" s="14">
        <f t="shared" ca="1" si="19"/>
        <v>2703.1281400000003</v>
      </c>
      <c r="I1595" s="14">
        <f ca="1">IF(ROW()=2, Table1[[#This Row],[Netto loon]], INDIRECT(ADDRESS(ROW()-1,COLUMN(F:F))))</f>
        <v>21057.871859999999</v>
      </c>
      <c r="J1595" s="6">
        <f ca="1">IF(ROW()=2, 0, Table1[[#This Row],[Belastbaar loon]]-INDIRECT(ADDRESS(ROW()-1,COLUMN(A:A))))</f>
        <v>10</v>
      </c>
      <c r="K1595" s="6">
        <f ca="1">Table1[[#This Row],[Netto loon]]-Table1[[#This Row],[Netto vorige schijf]]</f>
        <v>5.8633999999983644</v>
      </c>
      <c r="L1595" s="2">
        <f ca="1">(Table1[[#This Row],[Bruto tov vorige schijf]]-Table1[[#This Row],[Netto tov vorige schijf]])/MAX(Table1[[#This Row],[Bruto tov vorige schijf]],1)</f>
        <v>0.41366000000016356</v>
      </c>
    </row>
    <row r="1596" spans="1:12" x14ac:dyDescent="0.25">
      <c r="A1596" s="14">
        <v>23781</v>
      </c>
      <c r="B1596" s="6">
        <f>LoonHeffing2020(Table1[[#This Row],[Belastbaar loon]])</f>
        <v>8882.2034999999996</v>
      </c>
      <c r="C1596" s="6">
        <f>AlgemeneHeffingsKorting2020(Table1[[#This Row],[Belastbaar loon]])</f>
        <v>2536.8696</v>
      </c>
      <c r="D1596" s="14">
        <f>ArbeidsKorting2020(Table1[[#This Row],[Belastbaar loon]])</f>
        <v>3633.9325600000002</v>
      </c>
      <c r="E1596" s="14">
        <f>MAX(Table1[[#This Row],[Loonheffing]]-Table1[[#This Row],[Algemene Heffingskorting]]-Table1[[#This Row],[Arbeidskorting]],0)</f>
        <v>2711.4013399999994</v>
      </c>
      <c r="F1596" s="6">
        <f>Table1[[#This Row],[Belastbaar loon]]-Table1[[#This Row],[Belasting]]</f>
        <v>21069.59866</v>
      </c>
      <c r="G1596" s="2">
        <f>(Table1[[#This Row],[Belastbaar loon]]-Table1[[#This Row],[Netto loon]])/Table1[[#This Row],[Belastbaar loon]]</f>
        <v>0.11401544678524875</v>
      </c>
      <c r="H1596" s="14">
        <f t="shared" ca="1" si="19"/>
        <v>2707.2647400000014</v>
      </c>
      <c r="I1596" s="14">
        <f ca="1">IF(ROW()=2, Table1[[#This Row],[Netto loon]], INDIRECT(ADDRESS(ROW()-1,COLUMN(F:F))))</f>
        <v>21063.735259999998</v>
      </c>
      <c r="J1596" s="6">
        <f ca="1">IF(ROW()=2, 0, Table1[[#This Row],[Belastbaar loon]]-INDIRECT(ADDRESS(ROW()-1,COLUMN(A:A))))</f>
        <v>10</v>
      </c>
      <c r="K1596" s="6">
        <f ca="1">Table1[[#This Row],[Netto loon]]-Table1[[#This Row],[Netto vorige schijf]]</f>
        <v>5.8634000000020023</v>
      </c>
      <c r="L1596" s="2">
        <f ca="1">(Table1[[#This Row],[Bruto tov vorige schijf]]-Table1[[#This Row],[Netto tov vorige schijf]])/MAX(Table1[[#This Row],[Bruto tov vorige schijf]],1)</f>
        <v>0.41365999999979974</v>
      </c>
    </row>
    <row r="1597" spans="1:12" x14ac:dyDescent="0.25">
      <c r="A1597" s="14">
        <v>23791</v>
      </c>
      <c r="B1597" s="6">
        <f>LoonHeffing2020(Table1[[#This Row],[Belastbaar loon]])</f>
        <v>8885.9385000000002</v>
      </c>
      <c r="C1597" s="6">
        <f>AlgemeneHeffingsKorting2020(Table1[[#This Row],[Belastbaar loon]])</f>
        <v>2536.3024</v>
      </c>
      <c r="D1597" s="14">
        <f>ArbeidsKorting2020(Table1[[#This Row],[Belastbaar loon]])</f>
        <v>3634.09816</v>
      </c>
      <c r="E1597" s="14">
        <f>MAX(Table1[[#This Row],[Loonheffing]]-Table1[[#This Row],[Algemene Heffingskorting]]-Table1[[#This Row],[Arbeidskorting]],0)</f>
        <v>2715.5379399999997</v>
      </c>
      <c r="F1597" s="6">
        <f>Table1[[#This Row],[Belastbaar loon]]-Table1[[#This Row],[Belasting]]</f>
        <v>21075.462060000002</v>
      </c>
      <c r="G1597" s="2">
        <f>(Table1[[#This Row],[Belastbaar loon]]-Table1[[#This Row],[Netto loon]])/Table1[[#This Row],[Belastbaar loon]]</f>
        <v>0.1141413954856878</v>
      </c>
      <c r="H1597" s="14">
        <f t="shared" ca="1" si="19"/>
        <v>2711.4013399999994</v>
      </c>
      <c r="I1597" s="14">
        <f ca="1">IF(ROW()=2, Table1[[#This Row],[Netto loon]], INDIRECT(ADDRESS(ROW()-1,COLUMN(F:F))))</f>
        <v>21069.59866</v>
      </c>
      <c r="J1597" s="6">
        <f ca="1">IF(ROW()=2, 0, Table1[[#This Row],[Belastbaar loon]]-INDIRECT(ADDRESS(ROW()-1,COLUMN(A:A))))</f>
        <v>10</v>
      </c>
      <c r="K1597" s="6">
        <f ca="1">Table1[[#This Row],[Netto loon]]-Table1[[#This Row],[Netto vorige schijf]]</f>
        <v>5.8634000000020023</v>
      </c>
      <c r="L1597" s="2">
        <f ca="1">(Table1[[#This Row],[Bruto tov vorige schijf]]-Table1[[#This Row],[Netto tov vorige schijf]])/MAX(Table1[[#This Row],[Bruto tov vorige schijf]],1)</f>
        <v>0.41365999999979974</v>
      </c>
    </row>
    <row r="1598" spans="1:12" x14ac:dyDescent="0.25">
      <c r="A1598" s="14">
        <v>23801</v>
      </c>
      <c r="B1598" s="6">
        <f>LoonHeffing2020(Table1[[#This Row],[Belastbaar loon]])</f>
        <v>8889.6735000000008</v>
      </c>
      <c r="C1598" s="6">
        <f>AlgemeneHeffingsKorting2020(Table1[[#This Row],[Belastbaar loon]])</f>
        <v>2535.7352000000001</v>
      </c>
      <c r="D1598" s="14">
        <f>ArbeidsKorting2020(Table1[[#This Row],[Belastbaar loon]])</f>
        <v>3634.2637599999998</v>
      </c>
      <c r="E1598" s="14">
        <f>MAX(Table1[[#This Row],[Loonheffing]]-Table1[[#This Row],[Algemene Heffingskorting]]-Table1[[#This Row],[Arbeidskorting]],0)</f>
        <v>2719.6745400000009</v>
      </c>
      <c r="F1598" s="6">
        <f>Table1[[#This Row],[Belastbaar loon]]-Table1[[#This Row],[Belasting]]</f>
        <v>21081.32546</v>
      </c>
      <c r="G1598" s="2">
        <f>(Table1[[#This Row],[Belastbaar loon]]-Table1[[#This Row],[Netto loon]])/Table1[[#This Row],[Belastbaar loon]]</f>
        <v>0.11426723835132978</v>
      </c>
      <c r="H1598" s="14">
        <f t="shared" ca="1" si="19"/>
        <v>2715.5379399999997</v>
      </c>
      <c r="I1598" s="14">
        <f ca="1">IF(ROW()=2, Table1[[#This Row],[Netto loon]], INDIRECT(ADDRESS(ROW()-1,COLUMN(F:F))))</f>
        <v>21075.462060000002</v>
      </c>
      <c r="J1598" s="6">
        <f ca="1">IF(ROW()=2, 0, Table1[[#This Row],[Belastbaar loon]]-INDIRECT(ADDRESS(ROW()-1,COLUMN(A:A))))</f>
        <v>10</v>
      </c>
      <c r="K1598" s="6">
        <f ca="1">Table1[[#This Row],[Netto loon]]-Table1[[#This Row],[Netto vorige schijf]]</f>
        <v>5.8633999999983644</v>
      </c>
      <c r="L1598" s="2">
        <f ca="1">(Table1[[#This Row],[Bruto tov vorige schijf]]-Table1[[#This Row],[Netto tov vorige schijf]])/MAX(Table1[[#This Row],[Bruto tov vorige schijf]],1)</f>
        <v>0.41366000000016356</v>
      </c>
    </row>
    <row r="1599" spans="1:12" x14ac:dyDescent="0.25">
      <c r="A1599" s="14">
        <v>23811</v>
      </c>
      <c r="B1599" s="6">
        <f>LoonHeffing2020(Table1[[#This Row],[Belastbaar loon]])</f>
        <v>8893.4084999999995</v>
      </c>
      <c r="C1599" s="6">
        <f>AlgemeneHeffingsKorting2020(Table1[[#This Row],[Belastbaar loon]])</f>
        <v>2535.1680000000001</v>
      </c>
      <c r="D1599" s="14">
        <f>ArbeidsKorting2020(Table1[[#This Row],[Belastbaar loon]])</f>
        <v>3634.4293600000001</v>
      </c>
      <c r="E1599" s="14">
        <f>MAX(Table1[[#This Row],[Loonheffing]]-Table1[[#This Row],[Algemene Heffingskorting]]-Table1[[#This Row],[Arbeidskorting]],0)</f>
        <v>2723.8111399999998</v>
      </c>
      <c r="F1599" s="6">
        <f>Table1[[#This Row],[Belastbaar loon]]-Table1[[#This Row],[Belasting]]</f>
        <v>21087.188860000002</v>
      </c>
      <c r="G1599" s="2">
        <f>(Table1[[#This Row],[Belastbaar loon]]-Table1[[#This Row],[Netto loon]])/Table1[[#This Row],[Belastbaar loon]]</f>
        <v>0.11439297551551796</v>
      </c>
      <c r="H1599" s="14">
        <f t="shared" ca="1" si="19"/>
        <v>2719.6745400000009</v>
      </c>
      <c r="I1599" s="14">
        <f ca="1">IF(ROW()=2, Table1[[#This Row],[Netto loon]], INDIRECT(ADDRESS(ROW()-1,COLUMN(F:F))))</f>
        <v>21081.32546</v>
      </c>
      <c r="J1599" s="6">
        <f ca="1">IF(ROW()=2, 0, Table1[[#This Row],[Belastbaar loon]]-INDIRECT(ADDRESS(ROW()-1,COLUMN(A:A))))</f>
        <v>10</v>
      </c>
      <c r="K1599" s="6">
        <f ca="1">Table1[[#This Row],[Netto loon]]-Table1[[#This Row],[Netto vorige schijf]]</f>
        <v>5.8634000000020023</v>
      </c>
      <c r="L1599" s="2">
        <f ca="1">(Table1[[#This Row],[Bruto tov vorige schijf]]-Table1[[#This Row],[Netto tov vorige schijf]])/MAX(Table1[[#This Row],[Bruto tov vorige schijf]],1)</f>
        <v>0.41365999999979974</v>
      </c>
    </row>
    <row r="1600" spans="1:12" x14ac:dyDescent="0.25">
      <c r="A1600" s="14">
        <v>23821</v>
      </c>
      <c r="B1600" s="6">
        <f>LoonHeffing2020(Table1[[#This Row],[Belastbaar loon]])</f>
        <v>8897.1435000000001</v>
      </c>
      <c r="C1600" s="6">
        <f>AlgemeneHeffingsKorting2020(Table1[[#This Row],[Belastbaar loon]])</f>
        <v>2534.6008000000002</v>
      </c>
      <c r="D1600" s="14">
        <f>ArbeidsKorting2020(Table1[[#This Row],[Belastbaar loon]])</f>
        <v>3634.5949599999999</v>
      </c>
      <c r="E1600" s="14">
        <f>MAX(Table1[[#This Row],[Loonheffing]]-Table1[[#This Row],[Algemene Heffingskorting]]-Table1[[#This Row],[Arbeidskorting]],0)</f>
        <v>2727.9477400000001</v>
      </c>
      <c r="F1600" s="6">
        <f>Table1[[#This Row],[Belastbaar loon]]-Table1[[#This Row],[Belasting]]</f>
        <v>21093.05226</v>
      </c>
      <c r="G1600" s="2">
        <f>(Table1[[#This Row],[Belastbaar loon]]-Table1[[#This Row],[Netto loon]])/Table1[[#This Row],[Belastbaar loon]]</f>
        <v>0.11451860711137231</v>
      </c>
      <c r="H1600" s="14">
        <f t="shared" ca="1" si="19"/>
        <v>2723.8111399999998</v>
      </c>
      <c r="I1600" s="14">
        <f ca="1">IF(ROW()=2, Table1[[#This Row],[Netto loon]], INDIRECT(ADDRESS(ROW()-1,COLUMN(F:F))))</f>
        <v>21087.188860000002</v>
      </c>
      <c r="J1600" s="6">
        <f ca="1">IF(ROW()=2, 0, Table1[[#This Row],[Belastbaar loon]]-INDIRECT(ADDRESS(ROW()-1,COLUMN(A:A))))</f>
        <v>10</v>
      </c>
      <c r="K1600" s="6">
        <f ca="1">Table1[[#This Row],[Netto loon]]-Table1[[#This Row],[Netto vorige schijf]]</f>
        <v>5.8633999999983644</v>
      </c>
      <c r="L1600" s="2">
        <f ca="1">(Table1[[#This Row],[Bruto tov vorige schijf]]-Table1[[#This Row],[Netto tov vorige schijf]])/MAX(Table1[[#This Row],[Bruto tov vorige schijf]],1)</f>
        <v>0.41366000000016356</v>
      </c>
    </row>
    <row r="1601" spans="1:12" x14ac:dyDescent="0.25">
      <c r="A1601" s="14">
        <v>23831</v>
      </c>
      <c r="B1601" s="6">
        <f>LoonHeffing2020(Table1[[#This Row],[Belastbaar loon]])</f>
        <v>8900.8785000000007</v>
      </c>
      <c r="C1601" s="6">
        <f>AlgemeneHeffingsKorting2020(Table1[[#This Row],[Belastbaar loon]])</f>
        <v>2534.0336000000002</v>
      </c>
      <c r="D1601" s="14">
        <f>ArbeidsKorting2020(Table1[[#This Row],[Belastbaar loon]])</f>
        <v>3634.7605600000002</v>
      </c>
      <c r="E1601" s="14">
        <f>MAX(Table1[[#This Row],[Loonheffing]]-Table1[[#This Row],[Algemene Heffingskorting]]-Table1[[#This Row],[Arbeidskorting]],0)</f>
        <v>2732.0843399999999</v>
      </c>
      <c r="F1601" s="6">
        <f>Table1[[#This Row],[Belastbaar loon]]-Table1[[#This Row],[Belasting]]</f>
        <v>21098.915659999999</v>
      </c>
      <c r="G1601" s="2">
        <f>(Table1[[#This Row],[Belastbaar loon]]-Table1[[#This Row],[Netto loon]])/Table1[[#This Row],[Belastbaar loon]]</f>
        <v>0.11464413327178889</v>
      </c>
      <c r="H1601" s="14">
        <f t="shared" ca="1" si="19"/>
        <v>2727.9477400000001</v>
      </c>
      <c r="I1601" s="14">
        <f ca="1">IF(ROW()=2, Table1[[#This Row],[Netto loon]], INDIRECT(ADDRESS(ROW()-1,COLUMN(F:F))))</f>
        <v>21093.05226</v>
      </c>
      <c r="J1601" s="6">
        <f ca="1">IF(ROW()=2, 0, Table1[[#This Row],[Belastbaar loon]]-INDIRECT(ADDRESS(ROW()-1,COLUMN(A:A))))</f>
        <v>10</v>
      </c>
      <c r="K1601" s="6">
        <f ca="1">Table1[[#This Row],[Netto loon]]-Table1[[#This Row],[Netto vorige schijf]]</f>
        <v>5.8633999999983644</v>
      </c>
      <c r="L1601" s="2">
        <f ca="1">(Table1[[#This Row],[Bruto tov vorige schijf]]-Table1[[#This Row],[Netto tov vorige schijf]])/MAX(Table1[[#This Row],[Bruto tov vorige schijf]],1)</f>
        <v>0.41366000000016356</v>
      </c>
    </row>
    <row r="1602" spans="1:12" x14ac:dyDescent="0.25">
      <c r="A1602" s="14">
        <v>23841</v>
      </c>
      <c r="B1602" s="6">
        <f>LoonHeffing2020(Table1[[#This Row],[Belastbaar loon]])</f>
        <v>8904.6134999999995</v>
      </c>
      <c r="C1602" s="6">
        <f>AlgemeneHeffingsKorting2020(Table1[[#This Row],[Belastbaar loon]])</f>
        <v>2533.4663999999998</v>
      </c>
      <c r="D1602" s="14">
        <f>ArbeidsKorting2020(Table1[[#This Row],[Belastbaar loon]])</f>
        <v>3634.92616</v>
      </c>
      <c r="E1602" s="14">
        <f>MAX(Table1[[#This Row],[Loonheffing]]-Table1[[#This Row],[Algemene Heffingskorting]]-Table1[[#This Row],[Arbeidskorting]],0)</f>
        <v>2736.2209400000002</v>
      </c>
      <c r="F1602" s="6">
        <f>Table1[[#This Row],[Belastbaar loon]]-Table1[[#This Row],[Belasting]]</f>
        <v>21104.779060000001</v>
      </c>
      <c r="G1602" s="2">
        <f>(Table1[[#This Row],[Belastbaar loon]]-Table1[[#This Row],[Netto loon]])/Table1[[#This Row],[Belastbaar loon]]</f>
        <v>0.11476955412944084</v>
      </c>
      <c r="H1602" s="14">
        <f t="shared" ca="1" si="19"/>
        <v>2732.0843399999999</v>
      </c>
      <c r="I1602" s="14">
        <f ca="1">IF(ROW()=2, Table1[[#This Row],[Netto loon]], INDIRECT(ADDRESS(ROW()-1,COLUMN(F:F))))</f>
        <v>21098.915659999999</v>
      </c>
      <c r="J1602" s="6">
        <f ca="1">IF(ROW()=2, 0, Table1[[#This Row],[Belastbaar loon]]-INDIRECT(ADDRESS(ROW()-1,COLUMN(A:A))))</f>
        <v>10</v>
      </c>
      <c r="K1602" s="6">
        <f ca="1">Table1[[#This Row],[Netto loon]]-Table1[[#This Row],[Netto vorige schijf]]</f>
        <v>5.8634000000020023</v>
      </c>
      <c r="L1602" s="2">
        <f ca="1">(Table1[[#This Row],[Bruto tov vorige schijf]]-Table1[[#This Row],[Netto tov vorige schijf]])/MAX(Table1[[#This Row],[Bruto tov vorige schijf]],1)</f>
        <v>0.41365999999979974</v>
      </c>
    </row>
    <row r="1603" spans="1:12" x14ac:dyDescent="0.25">
      <c r="A1603" s="14">
        <v>23851</v>
      </c>
      <c r="B1603" s="6">
        <f>LoonHeffing2020(Table1[[#This Row],[Belastbaar loon]])</f>
        <v>8908.3485000000001</v>
      </c>
      <c r="C1603" s="6">
        <f>AlgemeneHeffingsKorting2020(Table1[[#This Row],[Belastbaar loon]])</f>
        <v>2532.8991999999998</v>
      </c>
      <c r="D1603" s="14">
        <f>ArbeidsKorting2020(Table1[[#This Row],[Belastbaar loon]])</f>
        <v>3635.0917599999998</v>
      </c>
      <c r="E1603" s="14">
        <f>MAX(Table1[[#This Row],[Loonheffing]]-Table1[[#This Row],[Algemene Heffingskorting]]-Table1[[#This Row],[Arbeidskorting]],0)</f>
        <v>2740.3575400000004</v>
      </c>
      <c r="F1603" s="6">
        <f>Table1[[#This Row],[Belastbaar loon]]-Table1[[#This Row],[Belasting]]</f>
        <v>21110.642459999999</v>
      </c>
      <c r="G1603" s="2">
        <f>(Table1[[#This Row],[Belastbaar loon]]-Table1[[#This Row],[Netto loon]])/Table1[[#This Row],[Belastbaar loon]]</f>
        <v>0.11489486981677921</v>
      </c>
      <c r="H1603" s="14">
        <f t="shared" ca="1" si="19"/>
        <v>2736.2209400000002</v>
      </c>
      <c r="I1603" s="14">
        <f ca="1">IF(ROW()=2, Table1[[#This Row],[Netto loon]], INDIRECT(ADDRESS(ROW()-1,COLUMN(F:F))))</f>
        <v>21104.779060000001</v>
      </c>
      <c r="J1603" s="6">
        <f ca="1">IF(ROW()=2, 0, Table1[[#This Row],[Belastbaar loon]]-INDIRECT(ADDRESS(ROW()-1,COLUMN(A:A))))</f>
        <v>10</v>
      </c>
      <c r="K1603" s="6">
        <f ca="1">Table1[[#This Row],[Netto loon]]-Table1[[#This Row],[Netto vorige schijf]]</f>
        <v>5.8633999999983644</v>
      </c>
      <c r="L1603" s="2">
        <f ca="1">(Table1[[#This Row],[Bruto tov vorige schijf]]-Table1[[#This Row],[Netto tov vorige schijf]])/MAX(Table1[[#This Row],[Bruto tov vorige schijf]],1)</f>
        <v>0.41366000000016356</v>
      </c>
    </row>
    <row r="1604" spans="1:12" x14ac:dyDescent="0.25">
      <c r="A1604" s="14">
        <v>23861</v>
      </c>
      <c r="B1604" s="6">
        <f>LoonHeffing2020(Table1[[#This Row],[Belastbaar loon]])</f>
        <v>8912.0835000000006</v>
      </c>
      <c r="C1604" s="6">
        <f>AlgemeneHeffingsKorting2020(Table1[[#This Row],[Belastbaar loon]])</f>
        <v>2532.3319999999999</v>
      </c>
      <c r="D1604" s="14">
        <f>ArbeidsKorting2020(Table1[[#This Row],[Belastbaar loon]])</f>
        <v>3635.2573600000001</v>
      </c>
      <c r="E1604" s="14">
        <f>MAX(Table1[[#This Row],[Loonheffing]]-Table1[[#This Row],[Algemene Heffingskorting]]-Table1[[#This Row],[Arbeidskorting]],0)</f>
        <v>2744.4941400000002</v>
      </c>
      <c r="F1604" s="6">
        <f>Table1[[#This Row],[Belastbaar loon]]-Table1[[#This Row],[Belasting]]</f>
        <v>21116.505860000001</v>
      </c>
      <c r="G1604" s="2">
        <f>(Table1[[#This Row],[Belastbaar loon]]-Table1[[#This Row],[Netto loon]])/Table1[[#This Row],[Belastbaar loon]]</f>
        <v>0.11502008046603239</v>
      </c>
      <c r="H1604" s="14">
        <f t="shared" ca="1" si="19"/>
        <v>2740.3575400000004</v>
      </c>
      <c r="I1604" s="14">
        <f ca="1">IF(ROW()=2, Table1[[#This Row],[Netto loon]], INDIRECT(ADDRESS(ROW()-1,COLUMN(F:F))))</f>
        <v>21110.642459999999</v>
      </c>
      <c r="J1604" s="6">
        <f ca="1">IF(ROW()=2, 0, Table1[[#This Row],[Belastbaar loon]]-INDIRECT(ADDRESS(ROW()-1,COLUMN(A:A))))</f>
        <v>10</v>
      </c>
      <c r="K1604" s="6">
        <f ca="1">Table1[[#This Row],[Netto loon]]-Table1[[#This Row],[Netto vorige schijf]]</f>
        <v>5.8634000000020023</v>
      </c>
      <c r="L1604" s="2">
        <f ca="1">(Table1[[#This Row],[Bruto tov vorige schijf]]-Table1[[#This Row],[Netto tov vorige schijf]])/MAX(Table1[[#This Row],[Bruto tov vorige schijf]],1)</f>
        <v>0.41365999999979974</v>
      </c>
    </row>
    <row r="1605" spans="1:12" x14ac:dyDescent="0.25">
      <c r="A1605" s="14">
        <v>23871</v>
      </c>
      <c r="B1605" s="6">
        <f>LoonHeffing2020(Table1[[#This Row],[Belastbaar loon]])</f>
        <v>8915.8184999999994</v>
      </c>
      <c r="C1605" s="6">
        <f>AlgemeneHeffingsKorting2020(Table1[[#This Row],[Belastbaar loon]])</f>
        <v>2531.7647999999999</v>
      </c>
      <c r="D1605" s="14">
        <f>ArbeidsKorting2020(Table1[[#This Row],[Belastbaar loon]])</f>
        <v>3635.4229599999999</v>
      </c>
      <c r="E1605" s="14">
        <f>MAX(Table1[[#This Row],[Loonheffing]]-Table1[[#This Row],[Algemene Heffingskorting]]-Table1[[#This Row],[Arbeidskorting]],0)</f>
        <v>2748.6307399999996</v>
      </c>
      <c r="F1605" s="6">
        <f>Table1[[#This Row],[Belastbaar loon]]-Table1[[#This Row],[Belasting]]</f>
        <v>21122.369259999999</v>
      </c>
      <c r="G1605" s="2">
        <f>(Table1[[#This Row],[Belastbaar loon]]-Table1[[#This Row],[Netto loon]])/Table1[[#This Row],[Belastbaar loon]]</f>
        <v>0.11514518620920784</v>
      </c>
      <c r="H1605" s="14">
        <f t="shared" ca="1" si="19"/>
        <v>2744.4941400000002</v>
      </c>
      <c r="I1605" s="14">
        <f ca="1">IF(ROW()=2, Table1[[#This Row],[Netto loon]], INDIRECT(ADDRESS(ROW()-1,COLUMN(F:F))))</f>
        <v>21116.505860000001</v>
      </c>
      <c r="J1605" s="6">
        <f ca="1">IF(ROW()=2, 0, Table1[[#This Row],[Belastbaar loon]]-INDIRECT(ADDRESS(ROW()-1,COLUMN(A:A))))</f>
        <v>10</v>
      </c>
      <c r="K1605" s="6">
        <f ca="1">Table1[[#This Row],[Netto loon]]-Table1[[#This Row],[Netto vorige schijf]]</f>
        <v>5.8633999999983644</v>
      </c>
      <c r="L1605" s="2">
        <f ca="1">(Table1[[#This Row],[Bruto tov vorige schijf]]-Table1[[#This Row],[Netto tov vorige schijf]])/MAX(Table1[[#This Row],[Bruto tov vorige schijf]],1)</f>
        <v>0.41366000000016356</v>
      </c>
    </row>
    <row r="1606" spans="1:12" x14ac:dyDescent="0.25">
      <c r="A1606" s="14">
        <v>23881</v>
      </c>
      <c r="B1606" s="6">
        <f>LoonHeffing2020(Table1[[#This Row],[Belastbaar loon]])</f>
        <v>8919.5535</v>
      </c>
      <c r="C1606" s="6">
        <f>AlgemeneHeffingsKorting2020(Table1[[#This Row],[Belastbaar loon]])</f>
        <v>2531.1976</v>
      </c>
      <c r="D1606" s="14">
        <f>ArbeidsKorting2020(Table1[[#This Row],[Belastbaar loon]])</f>
        <v>3635.5885600000001</v>
      </c>
      <c r="E1606" s="14">
        <f>MAX(Table1[[#This Row],[Loonheffing]]-Table1[[#This Row],[Algemene Heffingskorting]]-Table1[[#This Row],[Arbeidskorting]],0)</f>
        <v>2752.7673400000003</v>
      </c>
      <c r="F1606" s="6">
        <f>Table1[[#This Row],[Belastbaar loon]]-Table1[[#This Row],[Belasting]]</f>
        <v>21128.232660000001</v>
      </c>
      <c r="G1606" s="2">
        <f>(Table1[[#This Row],[Belastbaar loon]]-Table1[[#This Row],[Netto loon]])/Table1[[#This Row],[Belastbaar loon]]</f>
        <v>0.1152701871780913</v>
      </c>
      <c r="H1606" s="14">
        <f t="shared" ca="1" si="19"/>
        <v>2748.6307399999996</v>
      </c>
      <c r="I1606" s="14">
        <f ca="1">IF(ROW()=2, Table1[[#This Row],[Netto loon]], INDIRECT(ADDRESS(ROW()-1,COLUMN(F:F))))</f>
        <v>21122.369259999999</v>
      </c>
      <c r="J1606" s="6">
        <f ca="1">IF(ROW()=2, 0, Table1[[#This Row],[Belastbaar loon]]-INDIRECT(ADDRESS(ROW()-1,COLUMN(A:A))))</f>
        <v>10</v>
      </c>
      <c r="K1606" s="6">
        <f ca="1">Table1[[#This Row],[Netto loon]]-Table1[[#This Row],[Netto vorige schijf]]</f>
        <v>5.8634000000020023</v>
      </c>
      <c r="L1606" s="2">
        <f ca="1">(Table1[[#This Row],[Bruto tov vorige schijf]]-Table1[[#This Row],[Netto tov vorige schijf]])/MAX(Table1[[#This Row],[Bruto tov vorige schijf]],1)</f>
        <v>0.41365999999979974</v>
      </c>
    </row>
    <row r="1607" spans="1:12" x14ac:dyDescent="0.25">
      <c r="A1607" s="14">
        <v>23891</v>
      </c>
      <c r="B1607" s="6">
        <f>LoonHeffing2020(Table1[[#This Row],[Belastbaar loon]])</f>
        <v>8923.2885000000006</v>
      </c>
      <c r="C1607" s="6">
        <f>AlgemeneHeffingsKorting2020(Table1[[#This Row],[Belastbaar loon]])</f>
        <v>2530.6304</v>
      </c>
      <c r="D1607" s="14">
        <f>ArbeidsKorting2020(Table1[[#This Row],[Belastbaar loon]])</f>
        <v>3635.75416</v>
      </c>
      <c r="E1607" s="14">
        <f>MAX(Table1[[#This Row],[Loonheffing]]-Table1[[#This Row],[Algemene Heffingskorting]]-Table1[[#This Row],[Arbeidskorting]],0)</f>
        <v>2756.9039400000006</v>
      </c>
      <c r="F1607" s="6">
        <f>Table1[[#This Row],[Belastbaar loon]]-Table1[[#This Row],[Belasting]]</f>
        <v>21134.09606</v>
      </c>
      <c r="G1607" s="2">
        <f>(Table1[[#This Row],[Belastbaar loon]]-Table1[[#This Row],[Netto loon]])/Table1[[#This Row],[Belastbaar loon]]</f>
        <v>0.11539508350424847</v>
      </c>
      <c r="H1607" s="14">
        <f t="shared" ca="1" si="19"/>
        <v>2752.7673400000003</v>
      </c>
      <c r="I1607" s="14">
        <f ca="1">IF(ROW()=2, Table1[[#This Row],[Netto loon]], INDIRECT(ADDRESS(ROW()-1,COLUMN(F:F))))</f>
        <v>21128.232660000001</v>
      </c>
      <c r="J1607" s="6">
        <f ca="1">IF(ROW()=2, 0, Table1[[#This Row],[Belastbaar loon]]-INDIRECT(ADDRESS(ROW()-1,COLUMN(A:A))))</f>
        <v>10</v>
      </c>
      <c r="K1607" s="6">
        <f ca="1">Table1[[#This Row],[Netto loon]]-Table1[[#This Row],[Netto vorige schijf]]</f>
        <v>5.8633999999983644</v>
      </c>
      <c r="L1607" s="2">
        <f ca="1">(Table1[[#This Row],[Bruto tov vorige schijf]]-Table1[[#This Row],[Netto tov vorige schijf]])/MAX(Table1[[#This Row],[Bruto tov vorige schijf]],1)</f>
        <v>0.41366000000016356</v>
      </c>
    </row>
    <row r="1608" spans="1:12" x14ac:dyDescent="0.25">
      <c r="A1608" s="14">
        <v>23901</v>
      </c>
      <c r="B1608" s="6">
        <f>LoonHeffing2020(Table1[[#This Row],[Belastbaar loon]])</f>
        <v>8927.0234999999993</v>
      </c>
      <c r="C1608" s="6">
        <f>AlgemeneHeffingsKorting2020(Table1[[#This Row],[Belastbaar loon]])</f>
        <v>2530.0632000000001</v>
      </c>
      <c r="D1608" s="14">
        <f>ArbeidsKorting2020(Table1[[#This Row],[Belastbaar loon]])</f>
        <v>3635.9197599999998</v>
      </c>
      <c r="E1608" s="14">
        <f>MAX(Table1[[#This Row],[Loonheffing]]-Table1[[#This Row],[Algemene Heffingskorting]]-Table1[[#This Row],[Arbeidskorting]],0)</f>
        <v>2761.0405399999991</v>
      </c>
      <c r="F1608" s="6">
        <f>Table1[[#This Row],[Belastbaar loon]]-Table1[[#This Row],[Belasting]]</f>
        <v>21139.959460000002</v>
      </c>
      <c r="G1608" s="2">
        <f>(Table1[[#This Row],[Belastbaar loon]]-Table1[[#This Row],[Netto loon]])/Table1[[#This Row],[Belastbaar loon]]</f>
        <v>0.11551987531902423</v>
      </c>
      <c r="H1608" s="14">
        <f t="shared" ca="1" si="19"/>
        <v>2756.9039400000006</v>
      </c>
      <c r="I1608" s="14">
        <f ca="1">IF(ROW()=2, Table1[[#This Row],[Netto loon]], INDIRECT(ADDRESS(ROW()-1,COLUMN(F:F))))</f>
        <v>21134.09606</v>
      </c>
      <c r="J1608" s="6">
        <f ca="1">IF(ROW()=2, 0, Table1[[#This Row],[Belastbaar loon]]-INDIRECT(ADDRESS(ROW()-1,COLUMN(A:A))))</f>
        <v>10</v>
      </c>
      <c r="K1608" s="6">
        <f ca="1">Table1[[#This Row],[Netto loon]]-Table1[[#This Row],[Netto vorige schijf]]</f>
        <v>5.8634000000020023</v>
      </c>
      <c r="L1608" s="2">
        <f ca="1">(Table1[[#This Row],[Bruto tov vorige schijf]]-Table1[[#This Row],[Netto tov vorige schijf]])/MAX(Table1[[#This Row],[Bruto tov vorige schijf]],1)</f>
        <v>0.41365999999979974</v>
      </c>
    </row>
    <row r="1609" spans="1:12" x14ac:dyDescent="0.25">
      <c r="A1609" s="14">
        <v>23911</v>
      </c>
      <c r="B1609" s="6">
        <f>LoonHeffing2020(Table1[[#This Row],[Belastbaar loon]])</f>
        <v>8930.7584999999999</v>
      </c>
      <c r="C1609" s="6">
        <f>AlgemeneHeffingsKorting2020(Table1[[#This Row],[Belastbaar loon]])</f>
        <v>2529.4960000000001</v>
      </c>
      <c r="D1609" s="14">
        <f>ArbeidsKorting2020(Table1[[#This Row],[Belastbaar loon]])</f>
        <v>3636.08536</v>
      </c>
      <c r="E1609" s="14">
        <f>MAX(Table1[[#This Row],[Loonheffing]]-Table1[[#This Row],[Algemene Heffingskorting]]-Table1[[#This Row],[Arbeidskorting]],0)</f>
        <v>2765.1771399999998</v>
      </c>
      <c r="F1609" s="6">
        <f>Table1[[#This Row],[Belastbaar loon]]-Table1[[#This Row],[Belasting]]</f>
        <v>21145.82286</v>
      </c>
      <c r="G1609" s="2">
        <f>(Table1[[#This Row],[Belastbaar loon]]-Table1[[#This Row],[Netto loon]])/Table1[[#This Row],[Belastbaar loon]]</f>
        <v>0.11564456275354439</v>
      </c>
      <c r="H1609" s="14">
        <f t="shared" ca="1" si="19"/>
        <v>2761.0405399999991</v>
      </c>
      <c r="I1609" s="14">
        <f ca="1">IF(ROW()=2, Table1[[#This Row],[Netto loon]], INDIRECT(ADDRESS(ROW()-1,COLUMN(F:F))))</f>
        <v>21139.959460000002</v>
      </c>
      <c r="J1609" s="6">
        <f ca="1">IF(ROW()=2, 0, Table1[[#This Row],[Belastbaar loon]]-INDIRECT(ADDRESS(ROW()-1,COLUMN(A:A))))</f>
        <v>10</v>
      </c>
      <c r="K1609" s="6">
        <f ca="1">Table1[[#This Row],[Netto loon]]-Table1[[#This Row],[Netto vorige schijf]]</f>
        <v>5.8633999999983644</v>
      </c>
      <c r="L1609" s="2">
        <f ca="1">(Table1[[#This Row],[Bruto tov vorige schijf]]-Table1[[#This Row],[Netto tov vorige schijf]])/MAX(Table1[[#This Row],[Bruto tov vorige schijf]],1)</f>
        <v>0.41366000000016356</v>
      </c>
    </row>
    <row r="1610" spans="1:12" x14ac:dyDescent="0.25">
      <c r="A1610" s="14">
        <v>23921</v>
      </c>
      <c r="B1610" s="6">
        <f>LoonHeffing2020(Table1[[#This Row],[Belastbaar loon]])</f>
        <v>8934.4935000000005</v>
      </c>
      <c r="C1610" s="6">
        <f>AlgemeneHeffingsKorting2020(Table1[[#This Row],[Belastbaar loon]])</f>
        <v>2528.9288000000001</v>
      </c>
      <c r="D1610" s="14">
        <f>ArbeidsKorting2020(Table1[[#This Row],[Belastbaar loon]])</f>
        <v>3636.2509599999998</v>
      </c>
      <c r="E1610" s="14">
        <f>MAX(Table1[[#This Row],[Loonheffing]]-Table1[[#This Row],[Algemene Heffingskorting]]-Table1[[#This Row],[Arbeidskorting]],0)</f>
        <v>2769.313740000001</v>
      </c>
      <c r="F1610" s="6">
        <f>Table1[[#This Row],[Belastbaar loon]]-Table1[[#This Row],[Belasting]]</f>
        <v>21151.686259999999</v>
      </c>
      <c r="G1610" s="2">
        <f>(Table1[[#This Row],[Belastbaar loon]]-Table1[[#This Row],[Netto loon]])/Table1[[#This Row],[Belastbaar loon]]</f>
        <v>0.115769145938715</v>
      </c>
      <c r="H1610" s="14">
        <f t="shared" ca="1" si="19"/>
        <v>2765.1771399999998</v>
      </c>
      <c r="I1610" s="14">
        <f ca="1">IF(ROW()=2, Table1[[#This Row],[Netto loon]], INDIRECT(ADDRESS(ROW()-1,COLUMN(F:F))))</f>
        <v>21145.82286</v>
      </c>
      <c r="J1610" s="6">
        <f ca="1">IF(ROW()=2, 0, Table1[[#This Row],[Belastbaar loon]]-INDIRECT(ADDRESS(ROW()-1,COLUMN(A:A))))</f>
        <v>10</v>
      </c>
      <c r="K1610" s="6">
        <f ca="1">Table1[[#This Row],[Netto loon]]-Table1[[#This Row],[Netto vorige schijf]]</f>
        <v>5.8633999999983644</v>
      </c>
      <c r="L1610" s="2">
        <f ca="1">(Table1[[#This Row],[Bruto tov vorige schijf]]-Table1[[#This Row],[Netto tov vorige schijf]])/MAX(Table1[[#This Row],[Bruto tov vorige schijf]],1)</f>
        <v>0.41366000000016356</v>
      </c>
    </row>
    <row r="1611" spans="1:12" x14ac:dyDescent="0.25">
      <c r="A1611" s="14">
        <v>23931</v>
      </c>
      <c r="B1611" s="6">
        <f>LoonHeffing2020(Table1[[#This Row],[Belastbaar loon]])</f>
        <v>8938.2284999999993</v>
      </c>
      <c r="C1611" s="6">
        <f>AlgemeneHeffingsKorting2020(Table1[[#This Row],[Belastbaar loon]])</f>
        <v>2528.3616000000002</v>
      </c>
      <c r="D1611" s="14">
        <f>ArbeidsKorting2020(Table1[[#This Row],[Belastbaar loon]])</f>
        <v>3636.4165600000001</v>
      </c>
      <c r="E1611" s="14">
        <f>MAX(Table1[[#This Row],[Loonheffing]]-Table1[[#This Row],[Algemene Heffingskorting]]-Table1[[#This Row],[Arbeidskorting]],0)</f>
        <v>2773.450339999999</v>
      </c>
      <c r="F1611" s="6">
        <f>Table1[[#This Row],[Belastbaar loon]]-Table1[[#This Row],[Belasting]]</f>
        <v>21157.549660000001</v>
      </c>
      <c r="G1611" s="2">
        <f>(Table1[[#This Row],[Belastbaar loon]]-Table1[[#This Row],[Netto loon]])/Table1[[#This Row],[Belastbaar loon]]</f>
        <v>0.11589362500522332</v>
      </c>
      <c r="H1611" s="14">
        <f t="shared" ca="1" si="19"/>
        <v>2769.313740000001</v>
      </c>
      <c r="I1611" s="14">
        <f ca="1">IF(ROW()=2, Table1[[#This Row],[Netto loon]], INDIRECT(ADDRESS(ROW()-1,COLUMN(F:F))))</f>
        <v>21151.686259999999</v>
      </c>
      <c r="J1611" s="6">
        <f ca="1">IF(ROW()=2, 0, Table1[[#This Row],[Belastbaar loon]]-INDIRECT(ADDRESS(ROW()-1,COLUMN(A:A))))</f>
        <v>10</v>
      </c>
      <c r="K1611" s="6">
        <f ca="1">Table1[[#This Row],[Netto loon]]-Table1[[#This Row],[Netto vorige schijf]]</f>
        <v>5.8634000000020023</v>
      </c>
      <c r="L1611" s="2">
        <f ca="1">(Table1[[#This Row],[Bruto tov vorige schijf]]-Table1[[#This Row],[Netto tov vorige schijf]])/MAX(Table1[[#This Row],[Bruto tov vorige schijf]],1)</f>
        <v>0.41365999999979974</v>
      </c>
    </row>
    <row r="1612" spans="1:12" x14ac:dyDescent="0.25">
      <c r="A1612" s="14">
        <v>23941</v>
      </c>
      <c r="B1612" s="6">
        <f>LoonHeffing2020(Table1[[#This Row],[Belastbaar loon]])</f>
        <v>8941.9634999999998</v>
      </c>
      <c r="C1612" s="6">
        <f>AlgemeneHeffingsKorting2020(Table1[[#This Row],[Belastbaar loon]])</f>
        <v>2527.7944000000002</v>
      </c>
      <c r="D1612" s="14">
        <f>ArbeidsKorting2020(Table1[[#This Row],[Belastbaar loon]])</f>
        <v>3636.5821599999999</v>
      </c>
      <c r="E1612" s="14">
        <f>MAX(Table1[[#This Row],[Loonheffing]]-Table1[[#This Row],[Algemene Heffingskorting]]-Table1[[#This Row],[Arbeidskorting]],0)</f>
        <v>2777.5869399999992</v>
      </c>
      <c r="F1612" s="6">
        <f>Table1[[#This Row],[Belastbaar loon]]-Table1[[#This Row],[Belasting]]</f>
        <v>21163.413059999999</v>
      </c>
      <c r="G1612" s="2">
        <f>(Table1[[#This Row],[Belastbaar loon]]-Table1[[#This Row],[Netto loon]])/Table1[[#This Row],[Belastbaar loon]]</f>
        <v>0.11601800008353874</v>
      </c>
      <c r="H1612" s="14">
        <f t="shared" ca="1" si="19"/>
        <v>2773.450339999999</v>
      </c>
      <c r="I1612" s="14">
        <f ca="1">IF(ROW()=2, Table1[[#This Row],[Netto loon]], INDIRECT(ADDRESS(ROW()-1,COLUMN(F:F))))</f>
        <v>21157.549660000001</v>
      </c>
      <c r="J1612" s="6">
        <f ca="1">IF(ROW()=2, 0, Table1[[#This Row],[Belastbaar loon]]-INDIRECT(ADDRESS(ROW()-1,COLUMN(A:A))))</f>
        <v>10</v>
      </c>
      <c r="K1612" s="6">
        <f ca="1">Table1[[#This Row],[Netto loon]]-Table1[[#This Row],[Netto vorige schijf]]</f>
        <v>5.8633999999983644</v>
      </c>
      <c r="L1612" s="2">
        <f ca="1">(Table1[[#This Row],[Bruto tov vorige schijf]]-Table1[[#This Row],[Netto tov vorige schijf]])/MAX(Table1[[#This Row],[Bruto tov vorige schijf]],1)</f>
        <v>0.41366000000016356</v>
      </c>
    </row>
    <row r="1613" spans="1:12" x14ac:dyDescent="0.25">
      <c r="A1613" s="14">
        <v>23951</v>
      </c>
      <c r="B1613" s="6">
        <f>LoonHeffing2020(Table1[[#This Row],[Belastbaar loon]])</f>
        <v>8945.6985000000004</v>
      </c>
      <c r="C1613" s="6">
        <f>AlgemeneHeffingsKorting2020(Table1[[#This Row],[Belastbaar loon]])</f>
        <v>2527.2271999999998</v>
      </c>
      <c r="D1613" s="14">
        <f>ArbeidsKorting2020(Table1[[#This Row],[Belastbaar loon]])</f>
        <v>3636.7477600000002</v>
      </c>
      <c r="E1613" s="14">
        <f>MAX(Table1[[#This Row],[Loonheffing]]-Table1[[#This Row],[Algemene Heffingskorting]]-Table1[[#This Row],[Arbeidskorting]],0)</f>
        <v>2781.7235400000009</v>
      </c>
      <c r="F1613" s="6">
        <f>Table1[[#This Row],[Belastbaar loon]]-Table1[[#This Row],[Belasting]]</f>
        <v>21169.276460000001</v>
      </c>
      <c r="G1613" s="2">
        <f>(Table1[[#This Row],[Belastbaar loon]]-Table1[[#This Row],[Netto loon]])/Table1[[#This Row],[Belastbaar loon]]</f>
        <v>0.11614227130391211</v>
      </c>
      <c r="H1613" s="14">
        <f t="shared" ca="1" si="19"/>
        <v>2777.5869399999992</v>
      </c>
      <c r="I1613" s="14">
        <f ca="1">IF(ROW()=2, Table1[[#This Row],[Netto loon]], INDIRECT(ADDRESS(ROW()-1,COLUMN(F:F))))</f>
        <v>21163.413059999999</v>
      </c>
      <c r="J1613" s="6">
        <f ca="1">IF(ROW()=2, 0, Table1[[#This Row],[Belastbaar loon]]-INDIRECT(ADDRESS(ROW()-1,COLUMN(A:A))))</f>
        <v>10</v>
      </c>
      <c r="K1613" s="6">
        <f ca="1">Table1[[#This Row],[Netto loon]]-Table1[[#This Row],[Netto vorige schijf]]</f>
        <v>5.8634000000020023</v>
      </c>
      <c r="L1613" s="2">
        <f ca="1">(Table1[[#This Row],[Bruto tov vorige schijf]]-Table1[[#This Row],[Netto tov vorige schijf]])/MAX(Table1[[#This Row],[Bruto tov vorige schijf]],1)</f>
        <v>0.41365999999979974</v>
      </c>
    </row>
    <row r="1614" spans="1:12" x14ac:dyDescent="0.25">
      <c r="A1614" s="14">
        <v>23961</v>
      </c>
      <c r="B1614" s="6">
        <f>LoonHeffing2020(Table1[[#This Row],[Belastbaar loon]])</f>
        <v>8949.4334999999992</v>
      </c>
      <c r="C1614" s="6">
        <f>AlgemeneHeffingsKorting2020(Table1[[#This Row],[Belastbaar loon]])</f>
        <v>2526.66</v>
      </c>
      <c r="D1614" s="14">
        <f>ArbeidsKorting2020(Table1[[#This Row],[Belastbaar loon]])</f>
        <v>3636.91336</v>
      </c>
      <c r="E1614" s="14">
        <f>MAX(Table1[[#This Row],[Loonheffing]]-Table1[[#This Row],[Algemene Heffingskorting]]-Table1[[#This Row],[Arbeidskorting]],0)</f>
        <v>2785.8601399999993</v>
      </c>
      <c r="F1614" s="6">
        <f>Table1[[#This Row],[Belastbaar loon]]-Table1[[#This Row],[Belasting]]</f>
        <v>21175.139859999999</v>
      </c>
      <c r="G1614" s="2">
        <f>(Table1[[#This Row],[Belastbaar loon]]-Table1[[#This Row],[Netto loon]])/Table1[[#This Row],[Belastbaar loon]]</f>
        <v>0.11626643879637748</v>
      </c>
      <c r="H1614" s="14">
        <f t="shared" ca="1" si="19"/>
        <v>2781.7235400000009</v>
      </c>
      <c r="I1614" s="14">
        <f ca="1">IF(ROW()=2, Table1[[#This Row],[Netto loon]], INDIRECT(ADDRESS(ROW()-1,COLUMN(F:F))))</f>
        <v>21169.276460000001</v>
      </c>
      <c r="J1614" s="6">
        <f ca="1">IF(ROW()=2, 0, Table1[[#This Row],[Belastbaar loon]]-INDIRECT(ADDRESS(ROW()-1,COLUMN(A:A))))</f>
        <v>10</v>
      </c>
      <c r="K1614" s="6">
        <f ca="1">Table1[[#This Row],[Netto loon]]-Table1[[#This Row],[Netto vorige schijf]]</f>
        <v>5.8633999999983644</v>
      </c>
      <c r="L1614" s="2">
        <f ca="1">(Table1[[#This Row],[Bruto tov vorige schijf]]-Table1[[#This Row],[Netto tov vorige schijf]])/MAX(Table1[[#This Row],[Bruto tov vorige schijf]],1)</f>
        <v>0.41366000000016356</v>
      </c>
    </row>
    <row r="1615" spans="1:12" x14ac:dyDescent="0.25">
      <c r="A1615" s="14">
        <v>23971</v>
      </c>
      <c r="B1615" s="6">
        <f>LoonHeffing2020(Table1[[#This Row],[Belastbaar loon]])</f>
        <v>8953.1684999999998</v>
      </c>
      <c r="C1615" s="6">
        <f>AlgemeneHeffingsKorting2020(Table1[[#This Row],[Belastbaar loon]])</f>
        <v>2526.0927999999999</v>
      </c>
      <c r="D1615" s="14">
        <f>ArbeidsKorting2020(Table1[[#This Row],[Belastbaar loon]])</f>
        <v>3637.0789599999998</v>
      </c>
      <c r="E1615" s="14">
        <f>MAX(Table1[[#This Row],[Loonheffing]]-Table1[[#This Row],[Algemene Heffingskorting]]-Table1[[#This Row],[Arbeidskorting]],0)</f>
        <v>2789.9967399999996</v>
      </c>
      <c r="F1615" s="6">
        <f>Table1[[#This Row],[Belastbaar loon]]-Table1[[#This Row],[Belasting]]</f>
        <v>21181.003260000001</v>
      </c>
      <c r="G1615" s="2">
        <f>(Table1[[#This Row],[Belastbaar loon]]-Table1[[#This Row],[Netto loon]])/Table1[[#This Row],[Belastbaar loon]]</f>
        <v>0.11639050269075127</v>
      </c>
      <c r="H1615" s="14">
        <f t="shared" ca="1" si="19"/>
        <v>2785.8601399999993</v>
      </c>
      <c r="I1615" s="14">
        <f ca="1">IF(ROW()=2, Table1[[#This Row],[Netto loon]], INDIRECT(ADDRESS(ROW()-1,COLUMN(F:F))))</f>
        <v>21175.139859999999</v>
      </c>
      <c r="J1615" s="6">
        <f ca="1">IF(ROW()=2, 0, Table1[[#This Row],[Belastbaar loon]]-INDIRECT(ADDRESS(ROW()-1,COLUMN(A:A))))</f>
        <v>10</v>
      </c>
      <c r="K1615" s="6">
        <f ca="1">Table1[[#This Row],[Netto loon]]-Table1[[#This Row],[Netto vorige schijf]]</f>
        <v>5.8634000000020023</v>
      </c>
      <c r="L1615" s="2">
        <f ca="1">(Table1[[#This Row],[Bruto tov vorige schijf]]-Table1[[#This Row],[Netto tov vorige schijf]])/MAX(Table1[[#This Row],[Bruto tov vorige schijf]],1)</f>
        <v>0.41365999999979974</v>
      </c>
    </row>
    <row r="1616" spans="1:12" x14ac:dyDescent="0.25">
      <c r="A1616" s="14">
        <v>23981</v>
      </c>
      <c r="B1616" s="6">
        <f>LoonHeffing2020(Table1[[#This Row],[Belastbaar loon]])</f>
        <v>8956.9035000000003</v>
      </c>
      <c r="C1616" s="6">
        <f>AlgemeneHeffingsKorting2020(Table1[[#This Row],[Belastbaar loon]])</f>
        <v>2525.5255999999999</v>
      </c>
      <c r="D1616" s="14">
        <f>ArbeidsKorting2020(Table1[[#This Row],[Belastbaar loon]])</f>
        <v>3637.2445600000001</v>
      </c>
      <c r="E1616" s="14">
        <f>MAX(Table1[[#This Row],[Loonheffing]]-Table1[[#This Row],[Algemene Heffingskorting]]-Table1[[#This Row],[Arbeidskorting]],0)</f>
        <v>2794.1333400000003</v>
      </c>
      <c r="F1616" s="6">
        <f>Table1[[#This Row],[Belastbaar loon]]-Table1[[#This Row],[Belasting]]</f>
        <v>21186.86666</v>
      </c>
      <c r="G1616" s="2">
        <f>(Table1[[#This Row],[Belastbaar loon]]-Table1[[#This Row],[Netto loon]])/Table1[[#This Row],[Belastbaar loon]]</f>
        <v>0.11651446311663402</v>
      </c>
      <c r="H1616" s="14">
        <f t="shared" ca="1" si="19"/>
        <v>2789.9967399999996</v>
      </c>
      <c r="I1616" s="14">
        <f ca="1">IF(ROW()=2, Table1[[#This Row],[Netto loon]], INDIRECT(ADDRESS(ROW()-1,COLUMN(F:F))))</f>
        <v>21181.003260000001</v>
      </c>
      <c r="J1616" s="6">
        <f ca="1">IF(ROW()=2, 0, Table1[[#This Row],[Belastbaar loon]]-INDIRECT(ADDRESS(ROW()-1,COLUMN(A:A))))</f>
        <v>10</v>
      </c>
      <c r="K1616" s="6">
        <f ca="1">Table1[[#This Row],[Netto loon]]-Table1[[#This Row],[Netto vorige schijf]]</f>
        <v>5.8633999999983644</v>
      </c>
      <c r="L1616" s="2">
        <f ca="1">(Table1[[#This Row],[Bruto tov vorige schijf]]-Table1[[#This Row],[Netto tov vorige schijf]])/MAX(Table1[[#This Row],[Bruto tov vorige schijf]],1)</f>
        <v>0.41366000000016356</v>
      </c>
    </row>
    <row r="1617" spans="1:12" x14ac:dyDescent="0.25">
      <c r="A1617" s="14">
        <v>23991</v>
      </c>
      <c r="B1617" s="6">
        <f>LoonHeffing2020(Table1[[#This Row],[Belastbaar loon]])</f>
        <v>8960.6384999999991</v>
      </c>
      <c r="C1617" s="6">
        <f>AlgemeneHeffingsKorting2020(Table1[[#This Row],[Belastbaar loon]])</f>
        <v>2524.9584</v>
      </c>
      <c r="D1617" s="14">
        <f>ArbeidsKorting2020(Table1[[#This Row],[Belastbaar loon]])</f>
        <v>3637.4101599999999</v>
      </c>
      <c r="E1617" s="14">
        <f>MAX(Table1[[#This Row],[Loonheffing]]-Table1[[#This Row],[Algemene Heffingskorting]]-Table1[[#This Row],[Arbeidskorting]],0)</f>
        <v>2798.2699399999997</v>
      </c>
      <c r="F1617" s="6">
        <f>Table1[[#This Row],[Belastbaar loon]]-Table1[[#This Row],[Belasting]]</f>
        <v>21192.730060000002</v>
      </c>
      <c r="G1617" s="2">
        <f>(Table1[[#This Row],[Belastbaar loon]]-Table1[[#This Row],[Netto loon]])/Table1[[#This Row],[Belastbaar loon]]</f>
        <v>0.11663832020340954</v>
      </c>
      <c r="H1617" s="14">
        <f t="shared" ca="1" si="19"/>
        <v>2794.1333400000003</v>
      </c>
      <c r="I1617" s="14">
        <f ca="1">IF(ROW()=2, Table1[[#This Row],[Netto loon]], INDIRECT(ADDRESS(ROW()-1,COLUMN(F:F))))</f>
        <v>21186.86666</v>
      </c>
      <c r="J1617" s="6">
        <f ca="1">IF(ROW()=2, 0, Table1[[#This Row],[Belastbaar loon]]-INDIRECT(ADDRESS(ROW()-1,COLUMN(A:A))))</f>
        <v>10</v>
      </c>
      <c r="K1617" s="6">
        <f ca="1">Table1[[#This Row],[Netto loon]]-Table1[[#This Row],[Netto vorige schijf]]</f>
        <v>5.8634000000020023</v>
      </c>
      <c r="L1617" s="2">
        <f ca="1">(Table1[[#This Row],[Bruto tov vorige schijf]]-Table1[[#This Row],[Netto tov vorige schijf]])/MAX(Table1[[#This Row],[Bruto tov vorige schijf]],1)</f>
        <v>0.41365999999979974</v>
      </c>
    </row>
    <row r="1618" spans="1:12" x14ac:dyDescent="0.25">
      <c r="A1618" s="14">
        <v>24001</v>
      </c>
      <c r="B1618" s="6">
        <f>LoonHeffing2020(Table1[[#This Row],[Belastbaar loon]])</f>
        <v>8964.3734999999997</v>
      </c>
      <c r="C1618" s="6">
        <f>AlgemeneHeffingsKorting2020(Table1[[#This Row],[Belastbaar loon]])</f>
        <v>2524.3912</v>
      </c>
      <c r="D1618" s="14">
        <f>ArbeidsKorting2020(Table1[[#This Row],[Belastbaar loon]])</f>
        <v>3637.5757600000002</v>
      </c>
      <c r="E1618" s="14">
        <f>MAX(Table1[[#This Row],[Loonheffing]]-Table1[[#This Row],[Algemene Heffingskorting]]-Table1[[#This Row],[Arbeidskorting]],0)</f>
        <v>2802.4065399999995</v>
      </c>
      <c r="F1618" s="6">
        <f>Table1[[#This Row],[Belastbaar loon]]-Table1[[#This Row],[Belasting]]</f>
        <v>21198.59346</v>
      </c>
      <c r="G1618" s="2">
        <f>(Table1[[#This Row],[Belastbaar loon]]-Table1[[#This Row],[Netto loon]])/Table1[[#This Row],[Belastbaar loon]]</f>
        <v>0.11676207408024665</v>
      </c>
      <c r="H1618" s="14">
        <f t="shared" ca="1" si="19"/>
        <v>2798.2699399999997</v>
      </c>
      <c r="I1618" s="14">
        <f ca="1">IF(ROW()=2, Table1[[#This Row],[Netto loon]], INDIRECT(ADDRESS(ROW()-1,COLUMN(F:F))))</f>
        <v>21192.730060000002</v>
      </c>
      <c r="J1618" s="6">
        <f ca="1">IF(ROW()=2, 0, Table1[[#This Row],[Belastbaar loon]]-INDIRECT(ADDRESS(ROW()-1,COLUMN(A:A))))</f>
        <v>10</v>
      </c>
      <c r="K1618" s="6">
        <f ca="1">Table1[[#This Row],[Netto loon]]-Table1[[#This Row],[Netto vorige schijf]]</f>
        <v>5.8633999999983644</v>
      </c>
      <c r="L1618" s="2">
        <f ca="1">(Table1[[#This Row],[Bruto tov vorige schijf]]-Table1[[#This Row],[Netto tov vorige schijf]])/MAX(Table1[[#This Row],[Bruto tov vorige schijf]],1)</f>
        <v>0.41366000000016356</v>
      </c>
    </row>
    <row r="1619" spans="1:12" x14ac:dyDescent="0.25">
      <c r="A1619" s="14">
        <v>24011</v>
      </c>
      <c r="B1619" s="6">
        <f>LoonHeffing2020(Table1[[#This Row],[Belastbaar loon]])</f>
        <v>8968.1085000000003</v>
      </c>
      <c r="C1619" s="6">
        <f>AlgemeneHeffingsKorting2020(Table1[[#This Row],[Belastbaar loon]])</f>
        <v>2523.8240000000001</v>
      </c>
      <c r="D1619" s="14">
        <f>ArbeidsKorting2020(Table1[[#This Row],[Belastbaar loon]])</f>
        <v>3637.74136</v>
      </c>
      <c r="E1619" s="14">
        <f>MAX(Table1[[#This Row],[Loonheffing]]-Table1[[#This Row],[Algemene Heffingskorting]]-Table1[[#This Row],[Arbeidskorting]],0)</f>
        <v>2806.5431399999998</v>
      </c>
      <c r="F1619" s="6">
        <f>Table1[[#This Row],[Belastbaar loon]]-Table1[[#This Row],[Belasting]]</f>
        <v>21204.456859999998</v>
      </c>
      <c r="G1619" s="2">
        <f>(Table1[[#This Row],[Belastbaar loon]]-Table1[[#This Row],[Netto loon]])/Table1[[#This Row],[Belastbaar loon]]</f>
        <v>0.11688572487609852</v>
      </c>
      <c r="H1619" s="14">
        <f t="shared" ca="1" si="19"/>
        <v>2802.4065399999995</v>
      </c>
      <c r="I1619" s="14">
        <f ca="1">IF(ROW()=2, Table1[[#This Row],[Netto loon]], INDIRECT(ADDRESS(ROW()-1,COLUMN(F:F))))</f>
        <v>21198.59346</v>
      </c>
      <c r="J1619" s="6">
        <f ca="1">IF(ROW()=2, 0, Table1[[#This Row],[Belastbaar loon]]-INDIRECT(ADDRESS(ROW()-1,COLUMN(A:A))))</f>
        <v>10</v>
      </c>
      <c r="K1619" s="6">
        <f ca="1">Table1[[#This Row],[Netto loon]]-Table1[[#This Row],[Netto vorige schijf]]</f>
        <v>5.8633999999983644</v>
      </c>
      <c r="L1619" s="2">
        <f ca="1">(Table1[[#This Row],[Bruto tov vorige schijf]]-Table1[[#This Row],[Netto tov vorige schijf]])/MAX(Table1[[#This Row],[Bruto tov vorige schijf]],1)</f>
        <v>0.41366000000016356</v>
      </c>
    </row>
    <row r="1620" spans="1:12" x14ac:dyDescent="0.25">
      <c r="A1620" s="14">
        <v>24021</v>
      </c>
      <c r="B1620" s="6">
        <f>LoonHeffing2020(Table1[[#This Row],[Belastbaar loon]])</f>
        <v>8971.8435000000009</v>
      </c>
      <c r="C1620" s="6">
        <f>AlgemeneHeffingsKorting2020(Table1[[#This Row],[Belastbaar loon]])</f>
        <v>2523.2568000000001</v>
      </c>
      <c r="D1620" s="14">
        <f>ArbeidsKorting2020(Table1[[#This Row],[Belastbaar loon]])</f>
        <v>3637.9069599999998</v>
      </c>
      <c r="E1620" s="14">
        <f>MAX(Table1[[#This Row],[Loonheffing]]-Table1[[#This Row],[Algemene Heffingskorting]]-Table1[[#This Row],[Arbeidskorting]],0)</f>
        <v>2810.6797400000009</v>
      </c>
      <c r="F1620" s="6">
        <f>Table1[[#This Row],[Belastbaar loon]]-Table1[[#This Row],[Belasting]]</f>
        <v>21210.32026</v>
      </c>
      <c r="G1620" s="2">
        <f>(Table1[[#This Row],[Belastbaar loon]]-Table1[[#This Row],[Netto loon]])/Table1[[#This Row],[Belastbaar loon]]</f>
        <v>0.11700927271970357</v>
      </c>
      <c r="H1620" s="14">
        <f t="shared" ca="1" si="19"/>
        <v>2806.5431399999998</v>
      </c>
      <c r="I1620" s="14">
        <f ca="1">IF(ROW()=2, Table1[[#This Row],[Netto loon]], INDIRECT(ADDRESS(ROW()-1,COLUMN(F:F))))</f>
        <v>21204.456859999998</v>
      </c>
      <c r="J1620" s="6">
        <f ca="1">IF(ROW()=2, 0, Table1[[#This Row],[Belastbaar loon]]-INDIRECT(ADDRESS(ROW()-1,COLUMN(A:A))))</f>
        <v>10</v>
      </c>
      <c r="K1620" s="6">
        <f ca="1">Table1[[#This Row],[Netto loon]]-Table1[[#This Row],[Netto vorige schijf]]</f>
        <v>5.8634000000020023</v>
      </c>
      <c r="L1620" s="2">
        <f ca="1">(Table1[[#This Row],[Bruto tov vorige schijf]]-Table1[[#This Row],[Netto tov vorige schijf]])/MAX(Table1[[#This Row],[Bruto tov vorige schijf]],1)</f>
        <v>0.41365999999979974</v>
      </c>
    </row>
    <row r="1621" spans="1:12" x14ac:dyDescent="0.25">
      <c r="A1621" s="14">
        <v>24031</v>
      </c>
      <c r="B1621" s="6">
        <f>LoonHeffing2020(Table1[[#This Row],[Belastbaar loon]])</f>
        <v>8975.5784999999996</v>
      </c>
      <c r="C1621" s="6">
        <f>AlgemeneHeffingsKorting2020(Table1[[#This Row],[Belastbaar loon]])</f>
        <v>2522.6896000000002</v>
      </c>
      <c r="D1621" s="14">
        <f>ArbeidsKorting2020(Table1[[#This Row],[Belastbaar loon]])</f>
        <v>3638.0725600000001</v>
      </c>
      <c r="E1621" s="14">
        <f>MAX(Table1[[#This Row],[Loonheffing]]-Table1[[#This Row],[Algemene Heffingskorting]]-Table1[[#This Row],[Arbeidskorting]],0)</f>
        <v>2814.8163399999999</v>
      </c>
      <c r="F1621" s="6">
        <f>Table1[[#This Row],[Belastbaar loon]]-Table1[[#This Row],[Belasting]]</f>
        <v>21216.183659999999</v>
      </c>
      <c r="G1621" s="2">
        <f>(Table1[[#This Row],[Belastbaar loon]]-Table1[[#This Row],[Netto loon]])/Table1[[#This Row],[Belastbaar loon]]</f>
        <v>0.11713271773958642</v>
      </c>
      <c r="H1621" s="14">
        <f t="shared" ca="1" si="19"/>
        <v>2810.6797400000009</v>
      </c>
      <c r="I1621" s="14">
        <f ca="1">IF(ROW()=2, Table1[[#This Row],[Netto loon]], INDIRECT(ADDRESS(ROW()-1,COLUMN(F:F))))</f>
        <v>21210.32026</v>
      </c>
      <c r="J1621" s="6">
        <f ca="1">IF(ROW()=2, 0, Table1[[#This Row],[Belastbaar loon]]-INDIRECT(ADDRESS(ROW()-1,COLUMN(A:A))))</f>
        <v>10</v>
      </c>
      <c r="K1621" s="6">
        <f ca="1">Table1[[#This Row],[Netto loon]]-Table1[[#This Row],[Netto vorige schijf]]</f>
        <v>5.8633999999983644</v>
      </c>
      <c r="L1621" s="2">
        <f ca="1">(Table1[[#This Row],[Bruto tov vorige schijf]]-Table1[[#This Row],[Netto tov vorige schijf]])/MAX(Table1[[#This Row],[Bruto tov vorige schijf]],1)</f>
        <v>0.41366000000016356</v>
      </c>
    </row>
    <row r="1622" spans="1:12" x14ac:dyDescent="0.25">
      <c r="A1622" s="14">
        <v>24041</v>
      </c>
      <c r="B1622" s="6">
        <f>LoonHeffing2020(Table1[[#This Row],[Belastbaar loon]])</f>
        <v>8979.3135000000002</v>
      </c>
      <c r="C1622" s="6">
        <f>AlgemeneHeffingsKorting2020(Table1[[#This Row],[Belastbaar loon]])</f>
        <v>2522.1224000000002</v>
      </c>
      <c r="D1622" s="14">
        <f>ArbeidsKorting2020(Table1[[#This Row],[Belastbaar loon]])</f>
        <v>3638.2381599999999</v>
      </c>
      <c r="E1622" s="14">
        <f>MAX(Table1[[#This Row],[Loonheffing]]-Table1[[#This Row],[Algemene Heffingskorting]]-Table1[[#This Row],[Arbeidskorting]],0)</f>
        <v>2818.9529400000001</v>
      </c>
      <c r="F1622" s="6">
        <f>Table1[[#This Row],[Belastbaar loon]]-Table1[[#This Row],[Belasting]]</f>
        <v>21222.047060000001</v>
      </c>
      <c r="G1622" s="2">
        <f>(Table1[[#This Row],[Belastbaar loon]]-Table1[[#This Row],[Netto loon]])/Table1[[#This Row],[Belastbaar loon]]</f>
        <v>0.1172560600640572</v>
      </c>
      <c r="H1622" s="14">
        <f t="shared" ca="1" si="19"/>
        <v>2814.8163399999999</v>
      </c>
      <c r="I1622" s="14">
        <f ca="1">IF(ROW()=2, Table1[[#This Row],[Netto loon]], INDIRECT(ADDRESS(ROW()-1,COLUMN(F:F))))</f>
        <v>21216.183659999999</v>
      </c>
      <c r="J1622" s="6">
        <f ca="1">IF(ROW()=2, 0, Table1[[#This Row],[Belastbaar loon]]-INDIRECT(ADDRESS(ROW()-1,COLUMN(A:A))))</f>
        <v>10</v>
      </c>
      <c r="K1622" s="6">
        <f ca="1">Table1[[#This Row],[Netto loon]]-Table1[[#This Row],[Netto vorige schijf]]</f>
        <v>5.8634000000020023</v>
      </c>
      <c r="L1622" s="2">
        <f ca="1">(Table1[[#This Row],[Bruto tov vorige schijf]]-Table1[[#This Row],[Netto tov vorige schijf]])/MAX(Table1[[#This Row],[Bruto tov vorige schijf]],1)</f>
        <v>0.41365999999979974</v>
      </c>
    </row>
    <row r="1623" spans="1:12" x14ac:dyDescent="0.25">
      <c r="A1623" s="14">
        <v>24051</v>
      </c>
      <c r="B1623" s="6">
        <f>LoonHeffing2020(Table1[[#This Row],[Belastbaar loon]])</f>
        <v>8983.0485000000008</v>
      </c>
      <c r="C1623" s="6">
        <f>AlgemeneHeffingsKorting2020(Table1[[#This Row],[Belastbaar loon]])</f>
        <v>2521.5551999999998</v>
      </c>
      <c r="D1623" s="14">
        <f>ArbeidsKorting2020(Table1[[#This Row],[Belastbaar loon]])</f>
        <v>3638.4037600000001</v>
      </c>
      <c r="E1623" s="14">
        <f>MAX(Table1[[#This Row],[Loonheffing]]-Table1[[#This Row],[Algemene Heffingskorting]]-Table1[[#This Row],[Arbeidskorting]],0)</f>
        <v>2823.0895400000009</v>
      </c>
      <c r="F1623" s="6">
        <f>Table1[[#This Row],[Belastbaar loon]]-Table1[[#This Row],[Belasting]]</f>
        <v>21227.910459999999</v>
      </c>
      <c r="G1623" s="2">
        <f>(Table1[[#This Row],[Belastbaar loon]]-Table1[[#This Row],[Netto loon]])/Table1[[#This Row],[Belastbaar loon]]</f>
        <v>0.11737929982121328</v>
      </c>
      <c r="H1623" s="14">
        <f t="shared" ca="1" si="19"/>
        <v>2818.9529400000001</v>
      </c>
      <c r="I1623" s="14">
        <f ca="1">IF(ROW()=2, Table1[[#This Row],[Netto loon]], INDIRECT(ADDRESS(ROW()-1,COLUMN(F:F))))</f>
        <v>21222.047060000001</v>
      </c>
      <c r="J1623" s="6">
        <f ca="1">IF(ROW()=2, 0, Table1[[#This Row],[Belastbaar loon]]-INDIRECT(ADDRESS(ROW()-1,COLUMN(A:A))))</f>
        <v>10</v>
      </c>
      <c r="K1623" s="6">
        <f ca="1">Table1[[#This Row],[Netto loon]]-Table1[[#This Row],[Netto vorige schijf]]</f>
        <v>5.8633999999983644</v>
      </c>
      <c r="L1623" s="2">
        <f ca="1">(Table1[[#This Row],[Bruto tov vorige schijf]]-Table1[[#This Row],[Netto tov vorige schijf]])/MAX(Table1[[#This Row],[Bruto tov vorige schijf]],1)</f>
        <v>0.41366000000016356</v>
      </c>
    </row>
    <row r="1624" spans="1:12" x14ac:dyDescent="0.25">
      <c r="A1624" s="14">
        <v>24061</v>
      </c>
      <c r="B1624" s="6">
        <f>LoonHeffing2020(Table1[[#This Row],[Belastbaar loon]])</f>
        <v>8986.7834999999995</v>
      </c>
      <c r="C1624" s="6">
        <f>AlgemeneHeffingsKorting2020(Table1[[#This Row],[Belastbaar loon]])</f>
        <v>2520.9879999999998</v>
      </c>
      <c r="D1624" s="14">
        <f>ArbeidsKorting2020(Table1[[#This Row],[Belastbaar loon]])</f>
        <v>3638.56936</v>
      </c>
      <c r="E1624" s="14">
        <f>MAX(Table1[[#This Row],[Loonheffing]]-Table1[[#This Row],[Algemene Heffingskorting]]-Table1[[#This Row],[Arbeidskorting]],0)</f>
        <v>2827.2261400000002</v>
      </c>
      <c r="F1624" s="6">
        <f>Table1[[#This Row],[Belastbaar loon]]-Table1[[#This Row],[Belasting]]</f>
        <v>21233.773860000001</v>
      </c>
      <c r="G1624" s="2">
        <f>(Table1[[#This Row],[Belastbaar loon]]-Table1[[#This Row],[Netto loon]])/Table1[[#This Row],[Belastbaar loon]]</f>
        <v>0.11750243713893849</v>
      </c>
      <c r="H1624" s="14">
        <f t="shared" ca="1" si="19"/>
        <v>2823.0895400000009</v>
      </c>
      <c r="I1624" s="14">
        <f ca="1">IF(ROW()=2, Table1[[#This Row],[Netto loon]], INDIRECT(ADDRESS(ROW()-1,COLUMN(F:F))))</f>
        <v>21227.910459999999</v>
      </c>
      <c r="J1624" s="6">
        <f ca="1">IF(ROW()=2, 0, Table1[[#This Row],[Belastbaar loon]]-INDIRECT(ADDRESS(ROW()-1,COLUMN(A:A))))</f>
        <v>10</v>
      </c>
      <c r="K1624" s="6">
        <f ca="1">Table1[[#This Row],[Netto loon]]-Table1[[#This Row],[Netto vorige schijf]]</f>
        <v>5.8634000000020023</v>
      </c>
      <c r="L1624" s="2">
        <f ca="1">(Table1[[#This Row],[Bruto tov vorige schijf]]-Table1[[#This Row],[Netto tov vorige schijf]])/MAX(Table1[[#This Row],[Bruto tov vorige schijf]],1)</f>
        <v>0.41365999999979974</v>
      </c>
    </row>
    <row r="1625" spans="1:12" x14ac:dyDescent="0.25">
      <c r="A1625" s="14">
        <v>24071</v>
      </c>
      <c r="B1625" s="6">
        <f>LoonHeffing2020(Table1[[#This Row],[Belastbaar loon]])</f>
        <v>8990.5185000000001</v>
      </c>
      <c r="C1625" s="6">
        <f>AlgemeneHeffingsKorting2020(Table1[[#This Row],[Belastbaar loon]])</f>
        <v>2520.4207999999999</v>
      </c>
      <c r="D1625" s="14">
        <f>ArbeidsKorting2020(Table1[[#This Row],[Belastbaar loon]])</f>
        <v>3638.7349599999998</v>
      </c>
      <c r="E1625" s="14">
        <f>MAX(Table1[[#This Row],[Loonheffing]]-Table1[[#This Row],[Algemene Heffingskorting]]-Table1[[#This Row],[Arbeidskorting]],0)</f>
        <v>2831.3627400000005</v>
      </c>
      <c r="F1625" s="6">
        <f>Table1[[#This Row],[Belastbaar loon]]-Table1[[#This Row],[Belasting]]</f>
        <v>21239.63726</v>
      </c>
      <c r="G1625" s="2">
        <f>(Table1[[#This Row],[Belastbaar loon]]-Table1[[#This Row],[Netto loon]])/Table1[[#This Row],[Belastbaar loon]]</f>
        <v>0.11762547214490468</v>
      </c>
      <c r="H1625" s="14">
        <f t="shared" ca="1" si="19"/>
        <v>2827.2261400000002</v>
      </c>
      <c r="I1625" s="14">
        <f ca="1">IF(ROW()=2, Table1[[#This Row],[Netto loon]], INDIRECT(ADDRESS(ROW()-1,COLUMN(F:F))))</f>
        <v>21233.773860000001</v>
      </c>
      <c r="J1625" s="6">
        <f ca="1">IF(ROW()=2, 0, Table1[[#This Row],[Belastbaar loon]]-INDIRECT(ADDRESS(ROW()-1,COLUMN(A:A))))</f>
        <v>10</v>
      </c>
      <c r="K1625" s="6">
        <f ca="1">Table1[[#This Row],[Netto loon]]-Table1[[#This Row],[Netto vorige schijf]]</f>
        <v>5.8633999999983644</v>
      </c>
      <c r="L1625" s="2">
        <f ca="1">(Table1[[#This Row],[Bruto tov vorige schijf]]-Table1[[#This Row],[Netto tov vorige schijf]])/MAX(Table1[[#This Row],[Bruto tov vorige schijf]],1)</f>
        <v>0.41366000000016356</v>
      </c>
    </row>
    <row r="1626" spans="1:12" x14ac:dyDescent="0.25">
      <c r="A1626" s="14">
        <v>24081</v>
      </c>
      <c r="B1626" s="6">
        <f>LoonHeffing2020(Table1[[#This Row],[Belastbaar loon]])</f>
        <v>8994.2535000000007</v>
      </c>
      <c r="C1626" s="6">
        <f>AlgemeneHeffingsKorting2020(Table1[[#This Row],[Belastbaar loon]])</f>
        <v>2519.8535999999999</v>
      </c>
      <c r="D1626" s="14">
        <f>ArbeidsKorting2020(Table1[[#This Row],[Belastbaar loon]])</f>
        <v>3638.90056</v>
      </c>
      <c r="E1626" s="14">
        <f>MAX(Table1[[#This Row],[Loonheffing]]-Table1[[#This Row],[Algemene Heffingskorting]]-Table1[[#This Row],[Arbeidskorting]],0)</f>
        <v>2835.4993400000003</v>
      </c>
      <c r="F1626" s="6">
        <f>Table1[[#This Row],[Belastbaar loon]]-Table1[[#This Row],[Belasting]]</f>
        <v>21245.500659999998</v>
      </c>
      <c r="G1626" s="2">
        <f>(Table1[[#This Row],[Belastbaar loon]]-Table1[[#This Row],[Netto loon]])/Table1[[#This Row],[Belastbaar loon]]</f>
        <v>0.11774840496657124</v>
      </c>
      <c r="H1626" s="14">
        <f t="shared" ref="H1626:H1689" ca="1" si="20">IF(ROW()=2, 0, INDIRECT(ADDRESS(ROW()-1,COLUMN(E:E))))</f>
        <v>2831.3627400000005</v>
      </c>
      <c r="I1626" s="14">
        <f ca="1">IF(ROW()=2, Table1[[#This Row],[Netto loon]], INDIRECT(ADDRESS(ROW()-1,COLUMN(F:F))))</f>
        <v>21239.63726</v>
      </c>
      <c r="J1626" s="6">
        <f ca="1">IF(ROW()=2, 0, Table1[[#This Row],[Belastbaar loon]]-INDIRECT(ADDRESS(ROW()-1,COLUMN(A:A))))</f>
        <v>10</v>
      </c>
      <c r="K1626" s="6">
        <f ca="1">Table1[[#This Row],[Netto loon]]-Table1[[#This Row],[Netto vorige schijf]]</f>
        <v>5.8633999999983644</v>
      </c>
      <c r="L1626" s="2">
        <f ca="1">(Table1[[#This Row],[Bruto tov vorige schijf]]-Table1[[#This Row],[Netto tov vorige schijf]])/MAX(Table1[[#This Row],[Bruto tov vorige schijf]],1)</f>
        <v>0.41366000000016356</v>
      </c>
    </row>
    <row r="1627" spans="1:12" x14ac:dyDescent="0.25">
      <c r="A1627" s="14">
        <v>24091</v>
      </c>
      <c r="B1627" s="6">
        <f>LoonHeffing2020(Table1[[#This Row],[Belastbaar loon]])</f>
        <v>8997.9884999999995</v>
      </c>
      <c r="C1627" s="6">
        <f>AlgemeneHeffingsKorting2020(Table1[[#This Row],[Belastbaar loon]])</f>
        <v>2519.2864</v>
      </c>
      <c r="D1627" s="14">
        <f>ArbeidsKorting2020(Table1[[#This Row],[Belastbaar loon]])</f>
        <v>3639.0661599999999</v>
      </c>
      <c r="E1627" s="14">
        <f>MAX(Table1[[#This Row],[Loonheffing]]-Table1[[#This Row],[Algemene Heffingskorting]]-Table1[[#This Row],[Arbeidskorting]],0)</f>
        <v>2839.6359399999997</v>
      </c>
      <c r="F1627" s="6">
        <f>Table1[[#This Row],[Belastbaar loon]]-Table1[[#This Row],[Belasting]]</f>
        <v>21251.36406</v>
      </c>
      <c r="G1627" s="2">
        <f>(Table1[[#This Row],[Belastbaar loon]]-Table1[[#This Row],[Netto loon]])/Table1[[#This Row],[Belastbaar loon]]</f>
        <v>0.11787123573118592</v>
      </c>
      <c r="H1627" s="14">
        <f t="shared" ca="1" si="20"/>
        <v>2835.4993400000003</v>
      </c>
      <c r="I1627" s="14">
        <f ca="1">IF(ROW()=2, Table1[[#This Row],[Netto loon]], INDIRECT(ADDRESS(ROW()-1,COLUMN(F:F))))</f>
        <v>21245.500659999998</v>
      </c>
      <c r="J1627" s="6">
        <f ca="1">IF(ROW()=2, 0, Table1[[#This Row],[Belastbaar loon]]-INDIRECT(ADDRESS(ROW()-1,COLUMN(A:A))))</f>
        <v>10</v>
      </c>
      <c r="K1627" s="6">
        <f ca="1">Table1[[#This Row],[Netto loon]]-Table1[[#This Row],[Netto vorige schijf]]</f>
        <v>5.8634000000020023</v>
      </c>
      <c r="L1627" s="2">
        <f ca="1">(Table1[[#This Row],[Bruto tov vorige schijf]]-Table1[[#This Row],[Netto tov vorige schijf]])/MAX(Table1[[#This Row],[Bruto tov vorige schijf]],1)</f>
        <v>0.41365999999979974</v>
      </c>
    </row>
    <row r="1628" spans="1:12" x14ac:dyDescent="0.25">
      <c r="A1628" s="14">
        <v>24101</v>
      </c>
      <c r="B1628" s="6">
        <f>LoonHeffing2020(Table1[[#This Row],[Belastbaar loon]])</f>
        <v>9001.7235000000001</v>
      </c>
      <c r="C1628" s="6">
        <f>AlgemeneHeffingsKorting2020(Table1[[#This Row],[Belastbaar loon]])</f>
        <v>2518.7192</v>
      </c>
      <c r="D1628" s="14">
        <f>ArbeidsKorting2020(Table1[[#This Row],[Belastbaar loon]])</f>
        <v>3639.2317600000001</v>
      </c>
      <c r="E1628" s="14">
        <f>MAX(Table1[[#This Row],[Loonheffing]]-Table1[[#This Row],[Algemene Heffingskorting]]-Table1[[#This Row],[Arbeidskorting]],0)</f>
        <v>2843.7725400000004</v>
      </c>
      <c r="F1628" s="6">
        <f>Table1[[#This Row],[Belastbaar loon]]-Table1[[#This Row],[Belasting]]</f>
        <v>21257.227459999998</v>
      </c>
      <c r="G1628" s="2">
        <f>(Table1[[#This Row],[Belastbaar loon]]-Table1[[#This Row],[Netto loon]])/Table1[[#This Row],[Belastbaar loon]]</f>
        <v>0.11799396456578573</v>
      </c>
      <c r="H1628" s="14">
        <f t="shared" ca="1" si="20"/>
        <v>2839.6359399999997</v>
      </c>
      <c r="I1628" s="14">
        <f ca="1">IF(ROW()=2, Table1[[#This Row],[Netto loon]], INDIRECT(ADDRESS(ROW()-1,COLUMN(F:F))))</f>
        <v>21251.36406</v>
      </c>
      <c r="J1628" s="6">
        <f ca="1">IF(ROW()=2, 0, Table1[[#This Row],[Belastbaar loon]]-INDIRECT(ADDRESS(ROW()-1,COLUMN(A:A))))</f>
        <v>10</v>
      </c>
      <c r="K1628" s="6">
        <f ca="1">Table1[[#This Row],[Netto loon]]-Table1[[#This Row],[Netto vorige schijf]]</f>
        <v>5.8633999999983644</v>
      </c>
      <c r="L1628" s="2">
        <f ca="1">(Table1[[#This Row],[Bruto tov vorige schijf]]-Table1[[#This Row],[Netto tov vorige schijf]])/MAX(Table1[[#This Row],[Bruto tov vorige schijf]],1)</f>
        <v>0.41366000000016356</v>
      </c>
    </row>
    <row r="1629" spans="1:12" x14ac:dyDescent="0.25">
      <c r="A1629" s="14">
        <v>24111</v>
      </c>
      <c r="B1629" s="6">
        <f>LoonHeffing2020(Table1[[#This Row],[Belastbaar loon]])</f>
        <v>9005.4585000000006</v>
      </c>
      <c r="C1629" s="6">
        <f>AlgemeneHeffingsKorting2020(Table1[[#This Row],[Belastbaar loon]])</f>
        <v>2518.152</v>
      </c>
      <c r="D1629" s="14">
        <f>ArbeidsKorting2020(Table1[[#This Row],[Belastbaar loon]])</f>
        <v>3639.3973599999999</v>
      </c>
      <c r="E1629" s="14">
        <f>MAX(Table1[[#This Row],[Loonheffing]]-Table1[[#This Row],[Algemene Heffingskorting]]-Table1[[#This Row],[Arbeidskorting]],0)</f>
        <v>2847.9091400000007</v>
      </c>
      <c r="F1629" s="6">
        <f>Table1[[#This Row],[Belastbaar loon]]-Table1[[#This Row],[Belasting]]</f>
        <v>21263.09086</v>
      </c>
      <c r="G1629" s="2">
        <f>(Table1[[#This Row],[Belastbaar loon]]-Table1[[#This Row],[Netto loon]])/Table1[[#This Row],[Belastbaar loon]]</f>
        <v>0.11811659159719629</v>
      </c>
      <c r="H1629" s="14">
        <f t="shared" ca="1" si="20"/>
        <v>2843.7725400000004</v>
      </c>
      <c r="I1629" s="14">
        <f ca="1">IF(ROW()=2, Table1[[#This Row],[Netto loon]], INDIRECT(ADDRESS(ROW()-1,COLUMN(F:F))))</f>
        <v>21257.227459999998</v>
      </c>
      <c r="J1629" s="6">
        <f ca="1">IF(ROW()=2, 0, Table1[[#This Row],[Belastbaar loon]]-INDIRECT(ADDRESS(ROW()-1,COLUMN(A:A))))</f>
        <v>10</v>
      </c>
      <c r="K1629" s="6">
        <f ca="1">Table1[[#This Row],[Netto loon]]-Table1[[#This Row],[Netto vorige schijf]]</f>
        <v>5.8634000000020023</v>
      </c>
      <c r="L1629" s="2">
        <f ca="1">(Table1[[#This Row],[Bruto tov vorige schijf]]-Table1[[#This Row],[Netto tov vorige schijf]])/MAX(Table1[[#This Row],[Bruto tov vorige schijf]],1)</f>
        <v>0.41365999999979974</v>
      </c>
    </row>
    <row r="1630" spans="1:12" x14ac:dyDescent="0.25">
      <c r="A1630" s="14">
        <v>24121</v>
      </c>
      <c r="B1630" s="6">
        <f>LoonHeffing2020(Table1[[#This Row],[Belastbaar loon]])</f>
        <v>9009.1934999999994</v>
      </c>
      <c r="C1630" s="6">
        <f>AlgemeneHeffingsKorting2020(Table1[[#This Row],[Belastbaar loon]])</f>
        <v>2517.5848000000001</v>
      </c>
      <c r="D1630" s="14">
        <f>ArbeidsKorting2020(Table1[[#This Row],[Belastbaar loon]])</f>
        <v>3639.5629600000002</v>
      </c>
      <c r="E1630" s="14">
        <f>MAX(Table1[[#This Row],[Loonheffing]]-Table1[[#This Row],[Algemene Heffingskorting]]-Table1[[#This Row],[Arbeidskorting]],0)</f>
        <v>2852.0457399999987</v>
      </c>
      <c r="F1630" s="6">
        <f>Table1[[#This Row],[Belastbaar loon]]-Table1[[#This Row],[Belasting]]</f>
        <v>21268.954260000002</v>
      </c>
      <c r="G1630" s="2">
        <f>(Table1[[#This Row],[Belastbaar loon]]-Table1[[#This Row],[Netto loon]])/Table1[[#This Row],[Belastbaar loon]]</f>
        <v>0.1182391169520334</v>
      </c>
      <c r="H1630" s="14">
        <f t="shared" ca="1" si="20"/>
        <v>2847.9091400000007</v>
      </c>
      <c r="I1630" s="14">
        <f ca="1">IF(ROW()=2, Table1[[#This Row],[Netto loon]], INDIRECT(ADDRESS(ROW()-1,COLUMN(F:F))))</f>
        <v>21263.09086</v>
      </c>
      <c r="J1630" s="6">
        <f ca="1">IF(ROW()=2, 0, Table1[[#This Row],[Belastbaar loon]]-INDIRECT(ADDRESS(ROW()-1,COLUMN(A:A))))</f>
        <v>10</v>
      </c>
      <c r="K1630" s="6">
        <f ca="1">Table1[[#This Row],[Netto loon]]-Table1[[#This Row],[Netto vorige schijf]]</f>
        <v>5.8634000000020023</v>
      </c>
      <c r="L1630" s="2">
        <f ca="1">(Table1[[#This Row],[Bruto tov vorige schijf]]-Table1[[#This Row],[Netto tov vorige schijf]])/MAX(Table1[[#This Row],[Bruto tov vorige schijf]],1)</f>
        <v>0.41365999999979974</v>
      </c>
    </row>
    <row r="1631" spans="1:12" x14ac:dyDescent="0.25">
      <c r="A1631" s="14">
        <v>24131</v>
      </c>
      <c r="B1631" s="6">
        <f>LoonHeffing2020(Table1[[#This Row],[Belastbaar loon]])</f>
        <v>9012.9285</v>
      </c>
      <c r="C1631" s="6">
        <f>AlgemeneHeffingsKorting2020(Table1[[#This Row],[Belastbaar loon]])</f>
        <v>2517.0176000000001</v>
      </c>
      <c r="D1631" s="14">
        <f>ArbeidsKorting2020(Table1[[#This Row],[Belastbaar loon]])</f>
        <v>3639.72856</v>
      </c>
      <c r="E1631" s="14">
        <f>MAX(Table1[[#This Row],[Loonheffing]]-Table1[[#This Row],[Algemene Heffingskorting]]-Table1[[#This Row],[Arbeidskorting]],0)</f>
        <v>2856.1823399999998</v>
      </c>
      <c r="F1631" s="6">
        <f>Table1[[#This Row],[Belastbaar loon]]-Table1[[#This Row],[Belasting]]</f>
        <v>21274.817660000001</v>
      </c>
      <c r="G1631" s="2">
        <f>(Table1[[#This Row],[Belastbaar loon]]-Table1[[#This Row],[Netto loon]])/Table1[[#This Row],[Belastbaar loon]]</f>
        <v>0.11836154075670297</v>
      </c>
      <c r="H1631" s="14">
        <f t="shared" ca="1" si="20"/>
        <v>2852.0457399999987</v>
      </c>
      <c r="I1631" s="14">
        <f ca="1">IF(ROW()=2, Table1[[#This Row],[Netto loon]], INDIRECT(ADDRESS(ROW()-1,COLUMN(F:F))))</f>
        <v>21268.954260000002</v>
      </c>
      <c r="J1631" s="6">
        <f ca="1">IF(ROW()=2, 0, Table1[[#This Row],[Belastbaar loon]]-INDIRECT(ADDRESS(ROW()-1,COLUMN(A:A))))</f>
        <v>10</v>
      </c>
      <c r="K1631" s="6">
        <f ca="1">Table1[[#This Row],[Netto loon]]-Table1[[#This Row],[Netto vorige schijf]]</f>
        <v>5.8633999999983644</v>
      </c>
      <c r="L1631" s="2">
        <f ca="1">(Table1[[#This Row],[Bruto tov vorige schijf]]-Table1[[#This Row],[Netto tov vorige schijf]])/MAX(Table1[[#This Row],[Bruto tov vorige schijf]],1)</f>
        <v>0.41366000000016356</v>
      </c>
    </row>
    <row r="1632" spans="1:12" x14ac:dyDescent="0.25">
      <c r="A1632" s="14">
        <v>24141</v>
      </c>
      <c r="B1632" s="6">
        <f>LoonHeffing2020(Table1[[#This Row],[Belastbaar loon]])</f>
        <v>9016.6635000000006</v>
      </c>
      <c r="C1632" s="6">
        <f>AlgemeneHeffingsKorting2020(Table1[[#This Row],[Belastbaar loon]])</f>
        <v>2516.4504000000002</v>
      </c>
      <c r="D1632" s="14">
        <f>ArbeidsKorting2020(Table1[[#This Row],[Belastbaar loon]])</f>
        <v>3639.8941599999998</v>
      </c>
      <c r="E1632" s="14">
        <f>MAX(Table1[[#This Row],[Loonheffing]]-Table1[[#This Row],[Algemene Heffingskorting]]-Table1[[#This Row],[Arbeidskorting]],0)</f>
        <v>2860.318940000001</v>
      </c>
      <c r="F1632" s="6">
        <f>Table1[[#This Row],[Belastbaar loon]]-Table1[[#This Row],[Belasting]]</f>
        <v>21280.681059999999</v>
      </c>
      <c r="G1632" s="2">
        <f>(Table1[[#This Row],[Belastbaar loon]]-Table1[[#This Row],[Netto loon]])/Table1[[#This Row],[Belastbaar loon]]</f>
        <v>0.11848386313740114</v>
      </c>
      <c r="H1632" s="14">
        <f t="shared" ca="1" si="20"/>
        <v>2856.1823399999998</v>
      </c>
      <c r="I1632" s="14">
        <f ca="1">IF(ROW()=2, Table1[[#This Row],[Netto loon]], INDIRECT(ADDRESS(ROW()-1,COLUMN(F:F))))</f>
        <v>21274.817660000001</v>
      </c>
      <c r="J1632" s="6">
        <f ca="1">IF(ROW()=2, 0, Table1[[#This Row],[Belastbaar loon]]-INDIRECT(ADDRESS(ROW()-1,COLUMN(A:A))))</f>
        <v>10</v>
      </c>
      <c r="K1632" s="6">
        <f ca="1">Table1[[#This Row],[Netto loon]]-Table1[[#This Row],[Netto vorige schijf]]</f>
        <v>5.8633999999983644</v>
      </c>
      <c r="L1632" s="2">
        <f ca="1">(Table1[[#This Row],[Bruto tov vorige schijf]]-Table1[[#This Row],[Netto tov vorige schijf]])/MAX(Table1[[#This Row],[Bruto tov vorige schijf]],1)</f>
        <v>0.41366000000016356</v>
      </c>
    </row>
    <row r="1633" spans="1:12" x14ac:dyDescent="0.25">
      <c r="A1633" s="14">
        <v>24151</v>
      </c>
      <c r="B1633" s="6">
        <f>LoonHeffing2020(Table1[[#This Row],[Belastbaar loon]])</f>
        <v>9020.3984999999993</v>
      </c>
      <c r="C1633" s="6">
        <f>AlgemeneHeffingsKorting2020(Table1[[#This Row],[Belastbaar loon]])</f>
        <v>2515.8832000000002</v>
      </c>
      <c r="D1633" s="14">
        <f>ArbeidsKorting2020(Table1[[#This Row],[Belastbaar loon]])</f>
        <v>3640.0597600000001</v>
      </c>
      <c r="E1633" s="14">
        <f>MAX(Table1[[#This Row],[Loonheffing]]-Table1[[#This Row],[Algemene Heffingskorting]]-Table1[[#This Row],[Arbeidskorting]],0)</f>
        <v>2864.455539999999</v>
      </c>
      <c r="F1633" s="6">
        <f>Table1[[#This Row],[Belastbaar loon]]-Table1[[#This Row],[Belasting]]</f>
        <v>21286.544460000001</v>
      </c>
      <c r="G1633" s="2">
        <f>(Table1[[#This Row],[Belastbaar loon]]-Table1[[#This Row],[Netto loon]])/Table1[[#This Row],[Belastbaar loon]]</f>
        <v>0.11860608422011507</v>
      </c>
      <c r="H1633" s="14">
        <f t="shared" ca="1" si="20"/>
        <v>2860.318940000001</v>
      </c>
      <c r="I1633" s="14">
        <f ca="1">IF(ROW()=2, Table1[[#This Row],[Netto loon]], INDIRECT(ADDRESS(ROW()-1,COLUMN(F:F))))</f>
        <v>21280.681059999999</v>
      </c>
      <c r="J1633" s="6">
        <f ca="1">IF(ROW()=2, 0, Table1[[#This Row],[Belastbaar loon]]-INDIRECT(ADDRESS(ROW()-1,COLUMN(A:A))))</f>
        <v>10</v>
      </c>
      <c r="K1633" s="6">
        <f ca="1">Table1[[#This Row],[Netto loon]]-Table1[[#This Row],[Netto vorige schijf]]</f>
        <v>5.8634000000020023</v>
      </c>
      <c r="L1633" s="2">
        <f ca="1">(Table1[[#This Row],[Bruto tov vorige schijf]]-Table1[[#This Row],[Netto tov vorige schijf]])/MAX(Table1[[#This Row],[Bruto tov vorige schijf]],1)</f>
        <v>0.41365999999979974</v>
      </c>
    </row>
    <row r="1634" spans="1:12" x14ac:dyDescent="0.25">
      <c r="A1634" s="14">
        <v>24161</v>
      </c>
      <c r="B1634" s="6">
        <f>LoonHeffing2020(Table1[[#This Row],[Belastbaar loon]])</f>
        <v>9024.1334999999999</v>
      </c>
      <c r="C1634" s="6">
        <f>AlgemeneHeffingsKorting2020(Table1[[#This Row],[Belastbaar loon]])</f>
        <v>2515.3159999999998</v>
      </c>
      <c r="D1634" s="14">
        <f>ArbeidsKorting2020(Table1[[#This Row],[Belastbaar loon]])</f>
        <v>3640.2253599999999</v>
      </c>
      <c r="E1634" s="14">
        <f>MAX(Table1[[#This Row],[Loonheffing]]-Table1[[#This Row],[Algemene Heffingskorting]]-Table1[[#This Row],[Arbeidskorting]],0)</f>
        <v>2868.5921400000002</v>
      </c>
      <c r="F1634" s="6">
        <f>Table1[[#This Row],[Belastbaar loon]]-Table1[[#This Row],[Belasting]]</f>
        <v>21292.407859999999</v>
      </c>
      <c r="G1634" s="2">
        <f>(Table1[[#This Row],[Belastbaar loon]]-Table1[[#This Row],[Netto loon]])/Table1[[#This Row],[Belastbaar loon]]</f>
        <v>0.11872820413062377</v>
      </c>
      <c r="H1634" s="14">
        <f t="shared" ca="1" si="20"/>
        <v>2864.455539999999</v>
      </c>
      <c r="I1634" s="14">
        <f ca="1">IF(ROW()=2, Table1[[#This Row],[Netto loon]], INDIRECT(ADDRESS(ROW()-1,COLUMN(F:F))))</f>
        <v>21286.544460000001</v>
      </c>
      <c r="J1634" s="6">
        <f ca="1">IF(ROW()=2, 0, Table1[[#This Row],[Belastbaar loon]]-INDIRECT(ADDRESS(ROW()-1,COLUMN(A:A))))</f>
        <v>10</v>
      </c>
      <c r="K1634" s="6">
        <f ca="1">Table1[[#This Row],[Netto loon]]-Table1[[#This Row],[Netto vorige schijf]]</f>
        <v>5.8633999999983644</v>
      </c>
      <c r="L1634" s="2">
        <f ca="1">(Table1[[#This Row],[Bruto tov vorige schijf]]-Table1[[#This Row],[Netto tov vorige schijf]])/MAX(Table1[[#This Row],[Bruto tov vorige schijf]],1)</f>
        <v>0.41366000000016356</v>
      </c>
    </row>
    <row r="1635" spans="1:12" x14ac:dyDescent="0.25">
      <c r="A1635" s="14">
        <v>24171</v>
      </c>
      <c r="B1635" s="6">
        <f>LoonHeffing2020(Table1[[#This Row],[Belastbaar loon]])</f>
        <v>9027.8685000000005</v>
      </c>
      <c r="C1635" s="6">
        <f>AlgemeneHeffingsKorting2020(Table1[[#This Row],[Belastbaar loon]])</f>
        <v>2514.7487999999998</v>
      </c>
      <c r="D1635" s="14">
        <f>ArbeidsKorting2020(Table1[[#This Row],[Belastbaar loon]])</f>
        <v>3640.3909600000002</v>
      </c>
      <c r="E1635" s="14">
        <f>MAX(Table1[[#This Row],[Loonheffing]]-Table1[[#This Row],[Algemene Heffingskorting]]-Table1[[#This Row],[Arbeidskorting]],0)</f>
        <v>2872.7287400000009</v>
      </c>
      <c r="F1635" s="6">
        <f>Table1[[#This Row],[Belastbaar loon]]-Table1[[#This Row],[Belasting]]</f>
        <v>21298.271259999998</v>
      </c>
      <c r="G1635" s="2">
        <f>(Table1[[#This Row],[Belastbaar loon]]-Table1[[#This Row],[Netto loon]])/Table1[[#This Row],[Belastbaar loon]]</f>
        <v>0.11885022299449763</v>
      </c>
      <c r="H1635" s="14">
        <f t="shared" ca="1" si="20"/>
        <v>2868.5921400000002</v>
      </c>
      <c r="I1635" s="14">
        <f ca="1">IF(ROW()=2, Table1[[#This Row],[Netto loon]], INDIRECT(ADDRESS(ROW()-1,COLUMN(F:F))))</f>
        <v>21292.407859999999</v>
      </c>
      <c r="J1635" s="6">
        <f ca="1">IF(ROW()=2, 0, Table1[[#This Row],[Belastbaar loon]]-INDIRECT(ADDRESS(ROW()-1,COLUMN(A:A))))</f>
        <v>10</v>
      </c>
      <c r="K1635" s="6">
        <f ca="1">Table1[[#This Row],[Netto loon]]-Table1[[#This Row],[Netto vorige schijf]]</f>
        <v>5.8633999999983644</v>
      </c>
      <c r="L1635" s="2">
        <f ca="1">(Table1[[#This Row],[Bruto tov vorige schijf]]-Table1[[#This Row],[Netto tov vorige schijf]])/MAX(Table1[[#This Row],[Bruto tov vorige schijf]],1)</f>
        <v>0.41366000000016356</v>
      </c>
    </row>
    <row r="1636" spans="1:12" x14ac:dyDescent="0.25">
      <c r="A1636" s="14">
        <v>24181</v>
      </c>
      <c r="B1636" s="6">
        <f>LoonHeffing2020(Table1[[#This Row],[Belastbaar loon]])</f>
        <v>9031.6034999999993</v>
      </c>
      <c r="C1636" s="6">
        <f>AlgemeneHeffingsKorting2020(Table1[[#This Row],[Belastbaar loon]])</f>
        <v>2514.1815999999999</v>
      </c>
      <c r="D1636" s="14">
        <f>ArbeidsKorting2020(Table1[[#This Row],[Belastbaar loon]])</f>
        <v>3640.55656</v>
      </c>
      <c r="E1636" s="14">
        <f>MAX(Table1[[#This Row],[Loonheffing]]-Table1[[#This Row],[Algemene Heffingskorting]]-Table1[[#This Row],[Arbeidskorting]],0)</f>
        <v>2876.8653399999994</v>
      </c>
      <c r="F1636" s="6">
        <f>Table1[[#This Row],[Belastbaar loon]]-Table1[[#This Row],[Belasting]]</f>
        <v>21304.13466</v>
      </c>
      <c r="G1636" s="2">
        <f>(Table1[[#This Row],[Belastbaar loon]]-Table1[[#This Row],[Netto loon]])/Table1[[#This Row],[Belastbaar loon]]</f>
        <v>0.11897214093709939</v>
      </c>
      <c r="H1636" s="14">
        <f t="shared" ca="1" si="20"/>
        <v>2872.7287400000009</v>
      </c>
      <c r="I1636" s="14">
        <f ca="1">IF(ROW()=2, Table1[[#This Row],[Netto loon]], INDIRECT(ADDRESS(ROW()-1,COLUMN(F:F))))</f>
        <v>21298.271259999998</v>
      </c>
      <c r="J1636" s="6">
        <f ca="1">IF(ROW()=2, 0, Table1[[#This Row],[Belastbaar loon]]-INDIRECT(ADDRESS(ROW()-1,COLUMN(A:A))))</f>
        <v>10</v>
      </c>
      <c r="K1636" s="6">
        <f ca="1">Table1[[#This Row],[Netto loon]]-Table1[[#This Row],[Netto vorige schijf]]</f>
        <v>5.8634000000020023</v>
      </c>
      <c r="L1636" s="2">
        <f ca="1">(Table1[[#This Row],[Bruto tov vorige schijf]]-Table1[[#This Row],[Netto tov vorige schijf]])/MAX(Table1[[#This Row],[Bruto tov vorige schijf]],1)</f>
        <v>0.41365999999979974</v>
      </c>
    </row>
    <row r="1637" spans="1:12" x14ac:dyDescent="0.25">
      <c r="A1637" s="14">
        <v>24191</v>
      </c>
      <c r="B1637" s="6">
        <f>LoonHeffing2020(Table1[[#This Row],[Belastbaar loon]])</f>
        <v>9035.3384999999998</v>
      </c>
      <c r="C1637" s="6">
        <f>AlgemeneHeffingsKorting2020(Table1[[#This Row],[Belastbaar loon]])</f>
        <v>2513.6143999999999</v>
      </c>
      <c r="D1637" s="14">
        <f>ArbeidsKorting2020(Table1[[#This Row],[Belastbaar loon]])</f>
        <v>3640.7221599999998</v>
      </c>
      <c r="E1637" s="14">
        <f>MAX(Table1[[#This Row],[Loonheffing]]-Table1[[#This Row],[Algemene Heffingskorting]]-Table1[[#This Row],[Arbeidskorting]],0)</f>
        <v>2881.0019399999996</v>
      </c>
      <c r="F1637" s="6">
        <f>Table1[[#This Row],[Belastbaar loon]]-Table1[[#This Row],[Belasting]]</f>
        <v>21309.998060000002</v>
      </c>
      <c r="G1637" s="2">
        <f>(Table1[[#This Row],[Belastbaar loon]]-Table1[[#This Row],[Netto loon]])/Table1[[#This Row],[Belastbaar loon]]</f>
        <v>0.11909395808358474</v>
      </c>
      <c r="H1637" s="14">
        <f t="shared" ca="1" si="20"/>
        <v>2876.8653399999994</v>
      </c>
      <c r="I1637" s="14">
        <f ca="1">IF(ROW()=2, Table1[[#This Row],[Netto loon]], INDIRECT(ADDRESS(ROW()-1,COLUMN(F:F))))</f>
        <v>21304.13466</v>
      </c>
      <c r="J1637" s="6">
        <f ca="1">IF(ROW()=2, 0, Table1[[#This Row],[Belastbaar loon]]-INDIRECT(ADDRESS(ROW()-1,COLUMN(A:A))))</f>
        <v>10</v>
      </c>
      <c r="K1637" s="6">
        <f ca="1">Table1[[#This Row],[Netto loon]]-Table1[[#This Row],[Netto vorige schijf]]</f>
        <v>5.8634000000020023</v>
      </c>
      <c r="L1637" s="2">
        <f ca="1">(Table1[[#This Row],[Bruto tov vorige schijf]]-Table1[[#This Row],[Netto tov vorige schijf]])/MAX(Table1[[#This Row],[Bruto tov vorige schijf]],1)</f>
        <v>0.41365999999979974</v>
      </c>
    </row>
    <row r="1638" spans="1:12" x14ac:dyDescent="0.25">
      <c r="A1638" s="14">
        <v>24201</v>
      </c>
      <c r="B1638" s="6">
        <f>LoonHeffing2020(Table1[[#This Row],[Belastbaar loon]])</f>
        <v>9039.0735000000004</v>
      </c>
      <c r="C1638" s="6">
        <f>AlgemeneHeffingsKorting2020(Table1[[#This Row],[Belastbaar loon]])</f>
        <v>2513.0472</v>
      </c>
      <c r="D1638" s="14">
        <f>ArbeidsKorting2020(Table1[[#This Row],[Belastbaar loon]])</f>
        <v>3640.8877600000001</v>
      </c>
      <c r="E1638" s="14">
        <f>MAX(Table1[[#This Row],[Loonheffing]]-Table1[[#This Row],[Algemene Heffingskorting]]-Table1[[#This Row],[Arbeidskorting]],0)</f>
        <v>2885.1385400000004</v>
      </c>
      <c r="F1638" s="6">
        <f>Table1[[#This Row],[Belastbaar loon]]-Table1[[#This Row],[Belasting]]</f>
        <v>21315.86146</v>
      </c>
      <c r="G1638" s="2">
        <f>(Table1[[#This Row],[Belastbaar loon]]-Table1[[#This Row],[Netto loon]])/Table1[[#This Row],[Belastbaar loon]]</f>
        <v>0.11921567455890252</v>
      </c>
      <c r="H1638" s="14">
        <f t="shared" ca="1" si="20"/>
        <v>2881.0019399999996</v>
      </c>
      <c r="I1638" s="14">
        <f ca="1">IF(ROW()=2, Table1[[#This Row],[Netto loon]], INDIRECT(ADDRESS(ROW()-1,COLUMN(F:F))))</f>
        <v>21309.998060000002</v>
      </c>
      <c r="J1638" s="6">
        <f ca="1">IF(ROW()=2, 0, Table1[[#This Row],[Belastbaar loon]]-INDIRECT(ADDRESS(ROW()-1,COLUMN(A:A))))</f>
        <v>10</v>
      </c>
      <c r="K1638" s="6">
        <f ca="1">Table1[[#This Row],[Netto loon]]-Table1[[#This Row],[Netto vorige schijf]]</f>
        <v>5.8633999999983644</v>
      </c>
      <c r="L1638" s="2">
        <f ca="1">(Table1[[#This Row],[Bruto tov vorige schijf]]-Table1[[#This Row],[Netto tov vorige schijf]])/MAX(Table1[[#This Row],[Bruto tov vorige schijf]],1)</f>
        <v>0.41366000000016356</v>
      </c>
    </row>
    <row r="1639" spans="1:12" x14ac:dyDescent="0.25">
      <c r="A1639" s="14">
        <v>24211</v>
      </c>
      <c r="B1639" s="6">
        <f>LoonHeffing2020(Table1[[#This Row],[Belastbaar loon]])</f>
        <v>9042.8084999999992</v>
      </c>
      <c r="C1639" s="6">
        <f>AlgemeneHeffingsKorting2020(Table1[[#This Row],[Belastbaar loon]])</f>
        <v>2512.48</v>
      </c>
      <c r="D1639" s="14">
        <f>ArbeidsKorting2020(Table1[[#This Row],[Belastbaar loon]])</f>
        <v>3641.0533599999999</v>
      </c>
      <c r="E1639" s="14">
        <f>MAX(Table1[[#This Row],[Loonheffing]]-Table1[[#This Row],[Algemene Heffingskorting]]-Table1[[#This Row],[Arbeidskorting]],0)</f>
        <v>2889.2751399999997</v>
      </c>
      <c r="F1639" s="6">
        <f>Table1[[#This Row],[Belastbaar loon]]-Table1[[#This Row],[Belasting]]</f>
        <v>21321.724860000002</v>
      </c>
      <c r="G1639" s="2">
        <f>(Table1[[#This Row],[Belastbaar loon]]-Table1[[#This Row],[Netto loon]])/Table1[[#This Row],[Belastbaar loon]]</f>
        <v>0.11933729048779472</v>
      </c>
      <c r="H1639" s="14">
        <f t="shared" ca="1" si="20"/>
        <v>2885.1385400000004</v>
      </c>
      <c r="I1639" s="14">
        <f ca="1">IF(ROW()=2, Table1[[#This Row],[Netto loon]], INDIRECT(ADDRESS(ROW()-1,COLUMN(F:F))))</f>
        <v>21315.86146</v>
      </c>
      <c r="J1639" s="6">
        <f ca="1">IF(ROW()=2, 0, Table1[[#This Row],[Belastbaar loon]]-INDIRECT(ADDRESS(ROW()-1,COLUMN(A:A))))</f>
        <v>10</v>
      </c>
      <c r="K1639" s="6">
        <f ca="1">Table1[[#This Row],[Netto loon]]-Table1[[#This Row],[Netto vorige schijf]]</f>
        <v>5.8634000000020023</v>
      </c>
      <c r="L1639" s="2">
        <f ca="1">(Table1[[#This Row],[Bruto tov vorige schijf]]-Table1[[#This Row],[Netto tov vorige schijf]])/MAX(Table1[[#This Row],[Bruto tov vorige schijf]],1)</f>
        <v>0.41365999999979974</v>
      </c>
    </row>
    <row r="1640" spans="1:12" x14ac:dyDescent="0.25">
      <c r="A1640" s="14">
        <v>24221</v>
      </c>
      <c r="B1640" s="6">
        <f>LoonHeffing2020(Table1[[#This Row],[Belastbaar loon]])</f>
        <v>9046.5434999999998</v>
      </c>
      <c r="C1640" s="6">
        <f>AlgemeneHeffingsKorting2020(Table1[[#This Row],[Belastbaar loon]])</f>
        <v>2511.9128000000001</v>
      </c>
      <c r="D1640" s="14">
        <f>ArbeidsKorting2020(Table1[[#This Row],[Belastbaar loon]])</f>
        <v>3641.2189600000002</v>
      </c>
      <c r="E1640" s="14">
        <f>MAX(Table1[[#This Row],[Loonheffing]]-Table1[[#This Row],[Algemene Heffingskorting]]-Table1[[#This Row],[Arbeidskorting]],0)</f>
        <v>2893.4117399999996</v>
      </c>
      <c r="F1640" s="6">
        <f>Table1[[#This Row],[Belastbaar loon]]-Table1[[#This Row],[Belasting]]</f>
        <v>21327.58826</v>
      </c>
      <c r="G1640" s="2">
        <f>(Table1[[#This Row],[Belastbaar loon]]-Table1[[#This Row],[Netto loon]])/Table1[[#This Row],[Belastbaar loon]]</f>
        <v>0.11945880599479788</v>
      </c>
      <c r="H1640" s="14">
        <f t="shared" ca="1" si="20"/>
        <v>2889.2751399999997</v>
      </c>
      <c r="I1640" s="14">
        <f ca="1">IF(ROW()=2, Table1[[#This Row],[Netto loon]], INDIRECT(ADDRESS(ROW()-1,COLUMN(F:F))))</f>
        <v>21321.724860000002</v>
      </c>
      <c r="J1640" s="6">
        <f ca="1">IF(ROW()=2, 0, Table1[[#This Row],[Belastbaar loon]]-INDIRECT(ADDRESS(ROW()-1,COLUMN(A:A))))</f>
        <v>10</v>
      </c>
      <c r="K1640" s="6">
        <f ca="1">Table1[[#This Row],[Netto loon]]-Table1[[#This Row],[Netto vorige schijf]]</f>
        <v>5.8633999999983644</v>
      </c>
      <c r="L1640" s="2">
        <f ca="1">(Table1[[#This Row],[Bruto tov vorige schijf]]-Table1[[#This Row],[Netto tov vorige schijf]])/MAX(Table1[[#This Row],[Bruto tov vorige schijf]],1)</f>
        <v>0.41366000000016356</v>
      </c>
    </row>
    <row r="1641" spans="1:12" x14ac:dyDescent="0.25">
      <c r="A1641" s="14">
        <v>24231</v>
      </c>
      <c r="B1641" s="6">
        <f>LoonHeffing2020(Table1[[#This Row],[Belastbaar loon]])</f>
        <v>9050.2785000000003</v>
      </c>
      <c r="C1641" s="6">
        <f>AlgemeneHeffingsKorting2020(Table1[[#This Row],[Belastbaar loon]])</f>
        <v>2511.3456000000001</v>
      </c>
      <c r="D1641" s="14">
        <f>ArbeidsKorting2020(Table1[[#This Row],[Belastbaar loon]])</f>
        <v>3641.38456</v>
      </c>
      <c r="E1641" s="14">
        <f>MAX(Table1[[#This Row],[Loonheffing]]-Table1[[#This Row],[Algemene Heffingskorting]]-Table1[[#This Row],[Arbeidskorting]],0)</f>
        <v>2897.5483399999998</v>
      </c>
      <c r="F1641" s="6">
        <f>Table1[[#This Row],[Belastbaar loon]]-Table1[[#This Row],[Belasting]]</f>
        <v>21333.451659999999</v>
      </c>
      <c r="G1641" s="2">
        <f>(Table1[[#This Row],[Belastbaar loon]]-Table1[[#This Row],[Netto loon]])/Table1[[#This Row],[Belastbaar loon]]</f>
        <v>0.11958022120424255</v>
      </c>
      <c r="H1641" s="14">
        <f t="shared" ca="1" si="20"/>
        <v>2893.4117399999996</v>
      </c>
      <c r="I1641" s="14">
        <f ca="1">IF(ROW()=2, Table1[[#This Row],[Netto loon]], INDIRECT(ADDRESS(ROW()-1,COLUMN(F:F))))</f>
        <v>21327.58826</v>
      </c>
      <c r="J1641" s="6">
        <f ca="1">IF(ROW()=2, 0, Table1[[#This Row],[Belastbaar loon]]-INDIRECT(ADDRESS(ROW()-1,COLUMN(A:A))))</f>
        <v>10</v>
      </c>
      <c r="K1641" s="6">
        <f ca="1">Table1[[#This Row],[Netto loon]]-Table1[[#This Row],[Netto vorige schijf]]</f>
        <v>5.8633999999983644</v>
      </c>
      <c r="L1641" s="2">
        <f ca="1">(Table1[[#This Row],[Bruto tov vorige schijf]]-Table1[[#This Row],[Netto tov vorige schijf]])/MAX(Table1[[#This Row],[Bruto tov vorige schijf]],1)</f>
        <v>0.41366000000016356</v>
      </c>
    </row>
    <row r="1642" spans="1:12" x14ac:dyDescent="0.25">
      <c r="A1642" s="14">
        <v>24241</v>
      </c>
      <c r="B1642" s="6">
        <f>LoonHeffing2020(Table1[[#This Row],[Belastbaar loon]])</f>
        <v>9054.0134999999991</v>
      </c>
      <c r="C1642" s="6">
        <f>AlgemeneHeffingsKorting2020(Table1[[#This Row],[Belastbaar loon]])</f>
        <v>2510.7784000000001</v>
      </c>
      <c r="D1642" s="14">
        <f>ArbeidsKorting2020(Table1[[#This Row],[Belastbaar loon]])</f>
        <v>3641.5501599999998</v>
      </c>
      <c r="E1642" s="14">
        <f>MAX(Table1[[#This Row],[Loonheffing]]-Table1[[#This Row],[Algemene Heffingskorting]]-Table1[[#This Row],[Arbeidskorting]],0)</f>
        <v>2901.6849399999992</v>
      </c>
      <c r="F1642" s="6">
        <f>Table1[[#This Row],[Belastbaar loon]]-Table1[[#This Row],[Belasting]]</f>
        <v>21339.315060000001</v>
      </c>
      <c r="G1642" s="2">
        <f>(Table1[[#This Row],[Belastbaar loon]]-Table1[[#This Row],[Netto loon]])/Table1[[#This Row],[Belastbaar loon]]</f>
        <v>0.11970153624025408</v>
      </c>
      <c r="H1642" s="14">
        <f t="shared" ca="1" si="20"/>
        <v>2897.5483399999998</v>
      </c>
      <c r="I1642" s="14">
        <f ca="1">IF(ROW()=2, Table1[[#This Row],[Netto loon]], INDIRECT(ADDRESS(ROW()-1,COLUMN(F:F))))</f>
        <v>21333.451659999999</v>
      </c>
      <c r="J1642" s="6">
        <f ca="1">IF(ROW()=2, 0, Table1[[#This Row],[Belastbaar loon]]-INDIRECT(ADDRESS(ROW()-1,COLUMN(A:A))))</f>
        <v>10</v>
      </c>
      <c r="K1642" s="6">
        <f ca="1">Table1[[#This Row],[Netto loon]]-Table1[[#This Row],[Netto vorige schijf]]</f>
        <v>5.8634000000020023</v>
      </c>
      <c r="L1642" s="2">
        <f ca="1">(Table1[[#This Row],[Bruto tov vorige schijf]]-Table1[[#This Row],[Netto tov vorige schijf]])/MAX(Table1[[#This Row],[Bruto tov vorige schijf]],1)</f>
        <v>0.41365999999979974</v>
      </c>
    </row>
    <row r="1643" spans="1:12" x14ac:dyDescent="0.25">
      <c r="A1643" s="14">
        <v>24251</v>
      </c>
      <c r="B1643" s="6">
        <f>LoonHeffing2020(Table1[[#This Row],[Belastbaar loon]])</f>
        <v>9057.7484999999997</v>
      </c>
      <c r="C1643" s="6">
        <f>AlgemeneHeffingsKorting2020(Table1[[#This Row],[Belastbaar loon]])</f>
        <v>2510.2112000000002</v>
      </c>
      <c r="D1643" s="14">
        <f>ArbeidsKorting2020(Table1[[#This Row],[Belastbaar loon]])</f>
        <v>3641.71576</v>
      </c>
      <c r="E1643" s="14">
        <f>MAX(Table1[[#This Row],[Loonheffing]]-Table1[[#This Row],[Algemene Heffingskorting]]-Table1[[#This Row],[Arbeidskorting]],0)</f>
        <v>2905.8215399999999</v>
      </c>
      <c r="F1643" s="6">
        <f>Table1[[#This Row],[Belastbaar loon]]-Table1[[#This Row],[Belasting]]</f>
        <v>21345.178459999999</v>
      </c>
      <c r="G1643" s="2">
        <f>(Table1[[#This Row],[Belastbaar loon]]-Table1[[#This Row],[Netto loon]])/Table1[[#This Row],[Belastbaar loon]]</f>
        <v>0.11982275122675357</v>
      </c>
      <c r="H1643" s="14">
        <f t="shared" ca="1" si="20"/>
        <v>2901.6849399999992</v>
      </c>
      <c r="I1643" s="14">
        <f ca="1">IF(ROW()=2, Table1[[#This Row],[Netto loon]], INDIRECT(ADDRESS(ROW()-1,COLUMN(F:F))))</f>
        <v>21339.315060000001</v>
      </c>
      <c r="J1643" s="6">
        <f ca="1">IF(ROW()=2, 0, Table1[[#This Row],[Belastbaar loon]]-INDIRECT(ADDRESS(ROW()-1,COLUMN(A:A))))</f>
        <v>10</v>
      </c>
      <c r="K1643" s="6">
        <f ca="1">Table1[[#This Row],[Netto loon]]-Table1[[#This Row],[Netto vorige schijf]]</f>
        <v>5.8633999999983644</v>
      </c>
      <c r="L1643" s="2">
        <f ca="1">(Table1[[#This Row],[Bruto tov vorige schijf]]-Table1[[#This Row],[Netto tov vorige schijf]])/MAX(Table1[[#This Row],[Bruto tov vorige schijf]],1)</f>
        <v>0.41366000000016356</v>
      </c>
    </row>
    <row r="1644" spans="1:12" x14ac:dyDescent="0.25">
      <c r="A1644" s="14">
        <v>24261</v>
      </c>
      <c r="B1644" s="6">
        <f>LoonHeffing2020(Table1[[#This Row],[Belastbaar loon]])</f>
        <v>9061.4835000000003</v>
      </c>
      <c r="C1644" s="6">
        <f>AlgemeneHeffingsKorting2020(Table1[[#This Row],[Belastbaar loon]])</f>
        <v>2509.6439999999998</v>
      </c>
      <c r="D1644" s="14">
        <f>ArbeidsKorting2020(Table1[[#This Row],[Belastbaar loon]])</f>
        <v>3641.8813599999999</v>
      </c>
      <c r="E1644" s="14">
        <f>MAX(Table1[[#This Row],[Loonheffing]]-Table1[[#This Row],[Algemene Heffingskorting]]-Table1[[#This Row],[Arbeidskorting]],0)</f>
        <v>2909.9581400000002</v>
      </c>
      <c r="F1644" s="6">
        <f>Table1[[#This Row],[Belastbaar loon]]-Table1[[#This Row],[Belasting]]</f>
        <v>21351.041860000001</v>
      </c>
      <c r="G1644" s="2">
        <f>(Table1[[#This Row],[Belastbaar loon]]-Table1[[#This Row],[Netto loon]])/Table1[[#This Row],[Belastbaar loon]]</f>
        <v>0.11994386628745719</v>
      </c>
      <c r="H1644" s="14">
        <f t="shared" ca="1" si="20"/>
        <v>2905.8215399999999</v>
      </c>
      <c r="I1644" s="14">
        <f ca="1">IF(ROW()=2, Table1[[#This Row],[Netto loon]], INDIRECT(ADDRESS(ROW()-1,COLUMN(F:F))))</f>
        <v>21345.178459999999</v>
      </c>
      <c r="J1644" s="6">
        <f ca="1">IF(ROW()=2, 0, Table1[[#This Row],[Belastbaar loon]]-INDIRECT(ADDRESS(ROW()-1,COLUMN(A:A))))</f>
        <v>10</v>
      </c>
      <c r="K1644" s="6">
        <f ca="1">Table1[[#This Row],[Netto loon]]-Table1[[#This Row],[Netto vorige schijf]]</f>
        <v>5.8634000000020023</v>
      </c>
      <c r="L1644" s="2">
        <f ca="1">(Table1[[#This Row],[Bruto tov vorige schijf]]-Table1[[#This Row],[Netto tov vorige schijf]])/MAX(Table1[[#This Row],[Bruto tov vorige schijf]],1)</f>
        <v>0.41365999999979974</v>
      </c>
    </row>
    <row r="1645" spans="1:12" x14ac:dyDescent="0.25">
      <c r="A1645" s="14">
        <v>24271</v>
      </c>
      <c r="B1645" s="6">
        <f>LoonHeffing2020(Table1[[#This Row],[Belastbaar loon]])</f>
        <v>9065.2185000000009</v>
      </c>
      <c r="C1645" s="6">
        <f>AlgemeneHeffingsKorting2020(Table1[[#This Row],[Belastbaar loon]])</f>
        <v>2509.0767999999998</v>
      </c>
      <c r="D1645" s="14">
        <f>ArbeidsKorting2020(Table1[[#This Row],[Belastbaar loon]])</f>
        <v>3642.0469600000001</v>
      </c>
      <c r="E1645" s="14">
        <f>MAX(Table1[[#This Row],[Loonheffing]]-Table1[[#This Row],[Algemene Heffingskorting]]-Table1[[#This Row],[Arbeidskorting]],0)</f>
        <v>2914.0947400000009</v>
      </c>
      <c r="F1645" s="6">
        <f>Table1[[#This Row],[Belastbaar loon]]-Table1[[#This Row],[Belasting]]</f>
        <v>21356.90526</v>
      </c>
      <c r="G1645" s="2">
        <f>(Table1[[#This Row],[Belastbaar loon]]-Table1[[#This Row],[Netto loon]])/Table1[[#This Row],[Belastbaar loon]]</f>
        <v>0.12006488154587781</v>
      </c>
      <c r="H1645" s="14">
        <f t="shared" ca="1" si="20"/>
        <v>2909.9581400000002</v>
      </c>
      <c r="I1645" s="14">
        <f ca="1">IF(ROW()=2, Table1[[#This Row],[Netto loon]], INDIRECT(ADDRESS(ROW()-1,COLUMN(F:F))))</f>
        <v>21351.041860000001</v>
      </c>
      <c r="J1645" s="6">
        <f ca="1">IF(ROW()=2, 0, Table1[[#This Row],[Belastbaar loon]]-INDIRECT(ADDRESS(ROW()-1,COLUMN(A:A))))</f>
        <v>10</v>
      </c>
      <c r="K1645" s="6">
        <f ca="1">Table1[[#This Row],[Netto loon]]-Table1[[#This Row],[Netto vorige schijf]]</f>
        <v>5.8633999999983644</v>
      </c>
      <c r="L1645" s="2">
        <f ca="1">(Table1[[#This Row],[Bruto tov vorige schijf]]-Table1[[#This Row],[Netto tov vorige schijf]])/MAX(Table1[[#This Row],[Bruto tov vorige schijf]],1)</f>
        <v>0.41366000000016356</v>
      </c>
    </row>
    <row r="1646" spans="1:12" x14ac:dyDescent="0.25">
      <c r="A1646" s="14">
        <v>24281</v>
      </c>
      <c r="B1646" s="6">
        <f>LoonHeffing2020(Table1[[#This Row],[Belastbaar loon]])</f>
        <v>9068.9534999999996</v>
      </c>
      <c r="C1646" s="6">
        <f>AlgemeneHeffingsKorting2020(Table1[[#This Row],[Belastbaar loon]])</f>
        <v>2508.5095999999999</v>
      </c>
      <c r="D1646" s="14">
        <f>ArbeidsKorting2020(Table1[[#This Row],[Belastbaar loon]])</f>
        <v>3642.2125599999999</v>
      </c>
      <c r="E1646" s="14">
        <f>MAX(Table1[[#This Row],[Loonheffing]]-Table1[[#This Row],[Algemene Heffingskorting]]-Table1[[#This Row],[Arbeidskorting]],0)</f>
        <v>2918.2313400000003</v>
      </c>
      <c r="F1646" s="6">
        <f>Table1[[#This Row],[Belastbaar loon]]-Table1[[#This Row],[Belasting]]</f>
        <v>21362.768660000002</v>
      </c>
      <c r="G1646" s="2">
        <f>(Table1[[#This Row],[Belastbaar loon]]-Table1[[#This Row],[Netto loon]])/Table1[[#This Row],[Belastbaar loon]]</f>
        <v>0.12018579712532426</v>
      </c>
      <c r="H1646" s="14">
        <f t="shared" ca="1" si="20"/>
        <v>2914.0947400000009</v>
      </c>
      <c r="I1646" s="14">
        <f ca="1">IF(ROW()=2, Table1[[#This Row],[Netto loon]], INDIRECT(ADDRESS(ROW()-1,COLUMN(F:F))))</f>
        <v>21356.90526</v>
      </c>
      <c r="J1646" s="6">
        <f ca="1">IF(ROW()=2, 0, Table1[[#This Row],[Belastbaar loon]]-INDIRECT(ADDRESS(ROW()-1,COLUMN(A:A))))</f>
        <v>10</v>
      </c>
      <c r="K1646" s="6">
        <f ca="1">Table1[[#This Row],[Netto loon]]-Table1[[#This Row],[Netto vorige schijf]]</f>
        <v>5.8634000000020023</v>
      </c>
      <c r="L1646" s="2">
        <f ca="1">(Table1[[#This Row],[Bruto tov vorige schijf]]-Table1[[#This Row],[Netto tov vorige schijf]])/MAX(Table1[[#This Row],[Bruto tov vorige schijf]],1)</f>
        <v>0.41365999999979974</v>
      </c>
    </row>
    <row r="1647" spans="1:12" x14ac:dyDescent="0.25">
      <c r="A1647" s="14">
        <v>24291</v>
      </c>
      <c r="B1647" s="6">
        <f>LoonHeffing2020(Table1[[#This Row],[Belastbaar loon]])</f>
        <v>9072.6885000000002</v>
      </c>
      <c r="C1647" s="6">
        <f>AlgemeneHeffingsKorting2020(Table1[[#This Row],[Belastbaar loon]])</f>
        <v>2507.9423999999999</v>
      </c>
      <c r="D1647" s="14">
        <f>ArbeidsKorting2020(Table1[[#This Row],[Belastbaar loon]])</f>
        <v>3642.3781600000002</v>
      </c>
      <c r="E1647" s="14">
        <f>MAX(Table1[[#This Row],[Loonheffing]]-Table1[[#This Row],[Algemene Heffingskorting]]-Table1[[#This Row],[Arbeidskorting]],0)</f>
        <v>2922.3679400000001</v>
      </c>
      <c r="F1647" s="6">
        <f>Table1[[#This Row],[Belastbaar loon]]-Table1[[#This Row],[Belasting]]</f>
        <v>21368.63206</v>
      </c>
      <c r="G1647" s="2">
        <f>(Table1[[#This Row],[Belastbaar loon]]-Table1[[#This Row],[Netto loon]])/Table1[[#This Row],[Belastbaar loon]]</f>
        <v>0.12030661314890288</v>
      </c>
      <c r="H1647" s="14">
        <f t="shared" ca="1" si="20"/>
        <v>2918.2313400000003</v>
      </c>
      <c r="I1647" s="14">
        <f ca="1">IF(ROW()=2, Table1[[#This Row],[Netto loon]], INDIRECT(ADDRESS(ROW()-1,COLUMN(F:F))))</f>
        <v>21362.768660000002</v>
      </c>
      <c r="J1647" s="6">
        <f ca="1">IF(ROW()=2, 0, Table1[[#This Row],[Belastbaar loon]]-INDIRECT(ADDRESS(ROW()-1,COLUMN(A:A))))</f>
        <v>10</v>
      </c>
      <c r="K1647" s="6">
        <f ca="1">Table1[[#This Row],[Netto loon]]-Table1[[#This Row],[Netto vorige schijf]]</f>
        <v>5.8633999999983644</v>
      </c>
      <c r="L1647" s="2">
        <f ca="1">(Table1[[#This Row],[Bruto tov vorige schijf]]-Table1[[#This Row],[Netto tov vorige schijf]])/MAX(Table1[[#This Row],[Bruto tov vorige schijf]],1)</f>
        <v>0.41366000000016356</v>
      </c>
    </row>
    <row r="1648" spans="1:12" x14ac:dyDescent="0.25">
      <c r="A1648" s="14">
        <v>24301</v>
      </c>
      <c r="B1648" s="6">
        <f>LoonHeffing2020(Table1[[#This Row],[Belastbaar loon]])</f>
        <v>9076.4235000000008</v>
      </c>
      <c r="C1648" s="6">
        <f>AlgemeneHeffingsKorting2020(Table1[[#This Row],[Belastbaar loon]])</f>
        <v>2507.3751999999999</v>
      </c>
      <c r="D1648" s="14">
        <f>ArbeidsKorting2020(Table1[[#This Row],[Belastbaar loon]])</f>
        <v>3642.54376</v>
      </c>
      <c r="E1648" s="14">
        <f>MAX(Table1[[#This Row],[Loonheffing]]-Table1[[#This Row],[Algemene Heffingskorting]]-Table1[[#This Row],[Arbeidskorting]],0)</f>
        <v>2926.5045400000004</v>
      </c>
      <c r="F1648" s="6">
        <f>Table1[[#This Row],[Belastbaar loon]]-Table1[[#This Row],[Belasting]]</f>
        <v>21374.495459999998</v>
      </c>
      <c r="G1648" s="2">
        <f>(Table1[[#This Row],[Belastbaar loon]]-Table1[[#This Row],[Netto loon]])/Table1[[#This Row],[Belastbaar loon]]</f>
        <v>0.12042732973951696</v>
      </c>
      <c r="H1648" s="14">
        <f t="shared" ca="1" si="20"/>
        <v>2922.3679400000001</v>
      </c>
      <c r="I1648" s="14">
        <f ca="1">IF(ROW()=2, Table1[[#This Row],[Netto loon]], INDIRECT(ADDRESS(ROW()-1,COLUMN(F:F))))</f>
        <v>21368.63206</v>
      </c>
      <c r="J1648" s="6">
        <f ca="1">IF(ROW()=2, 0, Table1[[#This Row],[Belastbaar loon]]-INDIRECT(ADDRESS(ROW()-1,COLUMN(A:A))))</f>
        <v>10</v>
      </c>
      <c r="K1648" s="6">
        <f ca="1">Table1[[#This Row],[Netto loon]]-Table1[[#This Row],[Netto vorige schijf]]</f>
        <v>5.8633999999983644</v>
      </c>
      <c r="L1648" s="2">
        <f ca="1">(Table1[[#This Row],[Bruto tov vorige schijf]]-Table1[[#This Row],[Netto tov vorige schijf]])/MAX(Table1[[#This Row],[Bruto tov vorige schijf]],1)</f>
        <v>0.41366000000016356</v>
      </c>
    </row>
    <row r="1649" spans="1:12" x14ac:dyDescent="0.25">
      <c r="A1649" s="14">
        <v>24311</v>
      </c>
      <c r="B1649" s="6">
        <f>LoonHeffing2020(Table1[[#This Row],[Belastbaar loon]])</f>
        <v>9080.1584999999995</v>
      </c>
      <c r="C1649" s="6">
        <f>AlgemeneHeffingsKorting2020(Table1[[#This Row],[Belastbaar loon]])</f>
        <v>2506.808</v>
      </c>
      <c r="D1649" s="14">
        <f>ArbeidsKorting2020(Table1[[#This Row],[Belastbaar loon]])</f>
        <v>3642.7093599999998</v>
      </c>
      <c r="E1649" s="14">
        <f>MAX(Table1[[#This Row],[Loonheffing]]-Table1[[#This Row],[Algemene Heffingskorting]]-Table1[[#This Row],[Arbeidskorting]],0)</f>
        <v>2930.6411399999997</v>
      </c>
      <c r="F1649" s="6">
        <f>Table1[[#This Row],[Belastbaar loon]]-Table1[[#This Row],[Belasting]]</f>
        <v>21380.35886</v>
      </c>
      <c r="G1649" s="2">
        <f>(Table1[[#This Row],[Belastbaar loon]]-Table1[[#This Row],[Netto loon]])/Table1[[#This Row],[Belastbaar loon]]</f>
        <v>0.12054794701986754</v>
      </c>
      <c r="H1649" s="14">
        <f t="shared" ca="1" si="20"/>
        <v>2926.5045400000004</v>
      </c>
      <c r="I1649" s="14">
        <f ca="1">IF(ROW()=2, Table1[[#This Row],[Netto loon]], INDIRECT(ADDRESS(ROW()-1,COLUMN(F:F))))</f>
        <v>21374.495459999998</v>
      </c>
      <c r="J1649" s="6">
        <f ca="1">IF(ROW()=2, 0, Table1[[#This Row],[Belastbaar loon]]-INDIRECT(ADDRESS(ROW()-1,COLUMN(A:A))))</f>
        <v>10</v>
      </c>
      <c r="K1649" s="6">
        <f ca="1">Table1[[#This Row],[Netto loon]]-Table1[[#This Row],[Netto vorige schijf]]</f>
        <v>5.8634000000020023</v>
      </c>
      <c r="L1649" s="2">
        <f ca="1">(Table1[[#This Row],[Bruto tov vorige schijf]]-Table1[[#This Row],[Netto tov vorige schijf]])/MAX(Table1[[#This Row],[Bruto tov vorige schijf]],1)</f>
        <v>0.41365999999979974</v>
      </c>
    </row>
    <row r="1650" spans="1:12" x14ac:dyDescent="0.25">
      <c r="A1650" s="14">
        <v>24321</v>
      </c>
      <c r="B1650" s="6">
        <f>LoonHeffing2020(Table1[[#This Row],[Belastbaar loon]])</f>
        <v>9083.8935000000001</v>
      </c>
      <c r="C1650" s="6">
        <f>AlgemeneHeffingsKorting2020(Table1[[#This Row],[Belastbaar loon]])</f>
        <v>2506.2408</v>
      </c>
      <c r="D1650" s="14">
        <f>ArbeidsKorting2020(Table1[[#This Row],[Belastbaar loon]])</f>
        <v>3642.8749600000001</v>
      </c>
      <c r="E1650" s="14">
        <f>MAX(Table1[[#This Row],[Loonheffing]]-Table1[[#This Row],[Algemene Heffingskorting]]-Table1[[#This Row],[Arbeidskorting]],0)</f>
        <v>2934.7777400000004</v>
      </c>
      <c r="F1650" s="6">
        <f>Table1[[#This Row],[Belastbaar loon]]-Table1[[#This Row],[Belasting]]</f>
        <v>21386.222259999999</v>
      </c>
      <c r="G1650" s="2">
        <f>(Table1[[#This Row],[Belastbaar loon]]-Table1[[#This Row],[Netto loon]])/Table1[[#This Row],[Belastbaar loon]]</f>
        <v>0.12066846511245431</v>
      </c>
      <c r="H1650" s="14">
        <f t="shared" ca="1" si="20"/>
        <v>2930.6411399999997</v>
      </c>
      <c r="I1650" s="14">
        <f ca="1">IF(ROW()=2, Table1[[#This Row],[Netto loon]], INDIRECT(ADDRESS(ROW()-1,COLUMN(F:F))))</f>
        <v>21380.35886</v>
      </c>
      <c r="J1650" s="6">
        <f ca="1">IF(ROW()=2, 0, Table1[[#This Row],[Belastbaar loon]]-INDIRECT(ADDRESS(ROW()-1,COLUMN(A:A))))</f>
        <v>10</v>
      </c>
      <c r="K1650" s="6">
        <f ca="1">Table1[[#This Row],[Netto loon]]-Table1[[#This Row],[Netto vorige schijf]]</f>
        <v>5.8633999999983644</v>
      </c>
      <c r="L1650" s="2">
        <f ca="1">(Table1[[#This Row],[Bruto tov vorige schijf]]-Table1[[#This Row],[Netto tov vorige schijf]])/MAX(Table1[[#This Row],[Bruto tov vorige schijf]],1)</f>
        <v>0.41366000000016356</v>
      </c>
    </row>
    <row r="1651" spans="1:12" x14ac:dyDescent="0.25">
      <c r="A1651" s="14">
        <v>24331</v>
      </c>
      <c r="B1651" s="6">
        <f>LoonHeffing2020(Table1[[#This Row],[Belastbaar loon]])</f>
        <v>9087.6285000000007</v>
      </c>
      <c r="C1651" s="6">
        <f>AlgemeneHeffingsKorting2020(Table1[[#This Row],[Belastbaar loon]])</f>
        <v>2505.6736000000001</v>
      </c>
      <c r="D1651" s="14">
        <f>ArbeidsKorting2020(Table1[[#This Row],[Belastbaar loon]])</f>
        <v>3643.0405599999999</v>
      </c>
      <c r="E1651" s="14">
        <f>MAX(Table1[[#This Row],[Loonheffing]]-Table1[[#This Row],[Algemene Heffingskorting]]-Table1[[#This Row],[Arbeidskorting]],0)</f>
        <v>2938.9143400000007</v>
      </c>
      <c r="F1651" s="6">
        <f>Table1[[#This Row],[Belastbaar loon]]-Table1[[#This Row],[Belasting]]</f>
        <v>21392.085660000001</v>
      </c>
      <c r="G1651" s="2">
        <f>(Table1[[#This Row],[Belastbaar loon]]-Table1[[#This Row],[Netto loon]])/Table1[[#This Row],[Belastbaar loon]]</f>
        <v>0.120788884139575</v>
      </c>
      <c r="H1651" s="14">
        <f t="shared" ca="1" si="20"/>
        <v>2934.7777400000004</v>
      </c>
      <c r="I1651" s="14">
        <f ca="1">IF(ROW()=2, Table1[[#This Row],[Netto loon]], INDIRECT(ADDRESS(ROW()-1,COLUMN(F:F))))</f>
        <v>21386.222259999999</v>
      </c>
      <c r="J1651" s="6">
        <f ca="1">IF(ROW()=2, 0, Table1[[#This Row],[Belastbaar loon]]-INDIRECT(ADDRESS(ROW()-1,COLUMN(A:A))))</f>
        <v>10</v>
      </c>
      <c r="K1651" s="6">
        <f ca="1">Table1[[#This Row],[Netto loon]]-Table1[[#This Row],[Netto vorige schijf]]</f>
        <v>5.8634000000020023</v>
      </c>
      <c r="L1651" s="2">
        <f ca="1">(Table1[[#This Row],[Bruto tov vorige schijf]]-Table1[[#This Row],[Netto tov vorige schijf]])/MAX(Table1[[#This Row],[Bruto tov vorige schijf]],1)</f>
        <v>0.41365999999979974</v>
      </c>
    </row>
    <row r="1652" spans="1:12" x14ac:dyDescent="0.25">
      <c r="A1652" s="14">
        <v>24341</v>
      </c>
      <c r="B1652" s="6">
        <f>LoonHeffing2020(Table1[[#This Row],[Belastbaar loon]])</f>
        <v>9091.3634999999995</v>
      </c>
      <c r="C1652" s="6">
        <f>AlgemeneHeffingsKorting2020(Table1[[#This Row],[Belastbaar loon]])</f>
        <v>2505.1064000000001</v>
      </c>
      <c r="D1652" s="14">
        <f>ArbeidsKorting2020(Table1[[#This Row],[Belastbaar loon]])</f>
        <v>3643.2061600000002</v>
      </c>
      <c r="E1652" s="14">
        <f>MAX(Table1[[#This Row],[Loonheffing]]-Table1[[#This Row],[Algemene Heffingskorting]]-Table1[[#This Row],[Arbeidskorting]],0)</f>
        <v>2943.0509399999987</v>
      </c>
      <c r="F1652" s="6">
        <f>Table1[[#This Row],[Belastbaar loon]]-Table1[[#This Row],[Belasting]]</f>
        <v>21397.949060000003</v>
      </c>
      <c r="G1652" s="2">
        <f>(Table1[[#This Row],[Belastbaar loon]]-Table1[[#This Row],[Netto loon]])/Table1[[#This Row],[Belastbaar loon]]</f>
        <v>0.12090920422332679</v>
      </c>
      <c r="H1652" s="14">
        <f t="shared" ca="1" si="20"/>
        <v>2938.9143400000007</v>
      </c>
      <c r="I1652" s="14">
        <f ca="1">IF(ROW()=2, Table1[[#This Row],[Netto loon]], INDIRECT(ADDRESS(ROW()-1,COLUMN(F:F))))</f>
        <v>21392.085660000001</v>
      </c>
      <c r="J1652" s="6">
        <f ca="1">IF(ROW()=2, 0, Table1[[#This Row],[Belastbaar loon]]-INDIRECT(ADDRESS(ROW()-1,COLUMN(A:A))))</f>
        <v>10</v>
      </c>
      <c r="K1652" s="6">
        <f ca="1">Table1[[#This Row],[Netto loon]]-Table1[[#This Row],[Netto vorige schijf]]</f>
        <v>5.8634000000020023</v>
      </c>
      <c r="L1652" s="2">
        <f ca="1">(Table1[[#This Row],[Bruto tov vorige schijf]]-Table1[[#This Row],[Netto tov vorige schijf]])/MAX(Table1[[#This Row],[Bruto tov vorige schijf]],1)</f>
        <v>0.41365999999979974</v>
      </c>
    </row>
    <row r="1653" spans="1:12" x14ac:dyDescent="0.25">
      <c r="A1653" s="14">
        <v>24351</v>
      </c>
      <c r="B1653" s="6">
        <f>LoonHeffing2020(Table1[[#This Row],[Belastbaar loon]])</f>
        <v>9095.0985000000001</v>
      </c>
      <c r="C1653" s="6">
        <f>AlgemeneHeffingsKorting2020(Table1[[#This Row],[Belastbaar loon]])</f>
        <v>2504.5392000000002</v>
      </c>
      <c r="D1653" s="14">
        <f>ArbeidsKorting2020(Table1[[#This Row],[Belastbaar loon]])</f>
        <v>3643.37176</v>
      </c>
      <c r="E1653" s="14">
        <f>MAX(Table1[[#This Row],[Loonheffing]]-Table1[[#This Row],[Algemene Heffingskorting]]-Table1[[#This Row],[Arbeidskorting]],0)</f>
        <v>2947.1875399999999</v>
      </c>
      <c r="F1653" s="6">
        <f>Table1[[#This Row],[Belastbaar loon]]-Table1[[#This Row],[Belasting]]</f>
        <v>21403.812460000001</v>
      </c>
      <c r="G1653" s="2">
        <f>(Table1[[#This Row],[Belastbaar loon]]-Table1[[#This Row],[Netto loon]])/Table1[[#This Row],[Belastbaar loon]]</f>
        <v>0.1210294254856063</v>
      </c>
      <c r="H1653" s="14">
        <f t="shared" ca="1" si="20"/>
        <v>2943.0509399999987</v>
      </c>
      <c r="I1653" s="14">
        <f ca="1">IF(ROW()=2, Table1[[#This Row],[Netto loon]], INDIRECT(ADDRESS(ROW()-1,COLUMN(F:F))))</f>
        <v>21397.949060000003</v>
      </c>
      <c r="J1653" s="6">
        <f ca="1">IF(ROW()=2, 0, Table1[[#This Row],[Belastbaar loon]]-INDIRECT(ADDRESS(ROW()-1,COLUMN(A:A))))</f>
        <v>10</v>
      </c>
      <c r="K1653" s="6">
        <f ca="1">Table1[[#This Row],[Netto loon]]-Table1[[#This Row],[Netto vorige schijf]]</f>
        <v>5.8633999999983644</v>
      </c>
      <c r="L1653" s="2">
        <f ca="1">(Table1[[#This Row],[Bruto tov vorige schijf]]-Table1[[#This Row],[Netto tov vorige schijf]])/MAX(Table1[[#This Row],[Bruto tov vorige schijf]],1)</f>
        <v>0.41366000000016356</v>
      </c>
    </row>
    <row r="1654" spans="1:12" x14ac:dyDescent="0.25">
      <c r="A1654" s="14">
        <v>24361</v>
      </c>
      <c r="B1654" s="6">
        <f>LoonHeffing2020(Table1[[#This Row],[Belastbaar loon]])</f>
        <v>9098.8335000000006</v>
      </c>
      <c r="C1654" s="6">
        <f>AlgemeneHeffingsKorting2020(Table1[[#This Row],[Belastbaar loon]])</f>
        <v>2503.9720000000002</v>
      </c>
      <c r="D1654" s="14">
        <f>ArbeidsKorting2020(Table1[[#This Row],[Belastbaar loon]])</f>
        <v>3643.5373599999998</v>
      </c>
      <c r="E1654" s="14">
        <f>MAX(Table1[[#This Row],[Loonheffing]]-Table1[[#This Row],[Algemene Heffingskorting]]-Table1[[#This Row],[Arbeidskorting]],0)</f>
        <v>2951.3241400000011</v>
      </c>
      <c r="F1654" s="6">
        <f>Table1[[#This Row],[Belastbaar loon]]-Table1[[#This Row],[Belasting]]</f>
        <v>21409.675859999999</v>
      </c>
      <c r="G1654" s="2">
        <f>(Table1[[#This Row],[Belastbaar loon]]-Table1[[#This Row],[Netto loon]])/Table1[[#This Row],[Belastbaar loon]]</f>
        <v>0.12114954804810971</v>
      </c>
      <c r="H1654" s="14">
        <f t="shared" ca="1" si="20"/>
        <v>2947.1875399999999</v>
      </c>
      <c r="I1654" s="14">
        <f ca="1">IF(ROW()=2, Table1[[#This Row],[Netto loon]], INDIRECT(ADDRESS(ROW()-1,COLUMN(F:F))))</f>
        <v>21403.812460000001</v>
      </c>
      <c r="J1654" s="6">
        <f ca="1">IF(ROW()=2, 0, Table1[[#This Row],[Belastbaar loon]]-INDIRECT(ADDRESS(ROW()-1,COLUMN(A:A))))</f>
        <v>10</v>
      </c>
      <c r="K1654" s="6">
        <f ca="1">Table1[[#This Row],[Netto loon]]-Table1[[#This Row],[Netto vorige schijf]]</f>
        <v>5.8633999999983644</v>
      </c>
      <c r="L1654" s="2">
        <f ca="1">(Table1[[#This Row],[Bruto tov vorige schijf]]-Table1[[#This Row],[Netto tov vorige schijf]])/MAX(Table1[[#This Row],[Bruto tov vorige schijf]],1)</f>
        <v>0.41366000000016356</v>
      </c>
    </row>
    <row r="1655" spans="1:12" x14ac:dyDescent="0.25">
      <c r="A1655" s="14">
        <v>24371</v>
      </c>
      <c r="B1655" s="6">
        <f>LoonHeffing2020(Table1[[#This Row],[Belastbaar loon]])</f>
        <v>9102.5684999999994</v>
      </c>
      <c r="C1655" s="6">
        <f>AlgemeneHeffingsKorting2020(Table1[[#This Row],[Belastbaar loon]])</f>
        <v>2503.4047999999998</v>
      </c>
      <c r="D1655" s="14">
        <f>ArbeidsKorting2020(Table1[[#This Row],[Belastbaar loon]])</f>
        <v>3643.7029600000001</v>
      </c>
      <c r="E1655" s="14">
        <f>MAX(Table1[[#This Row],[Loonheffing]]-Table1[[#This Row],[Algemene Heffingskorting]]-Table1[[#This Row],[Arbeidskorting]],0)</f>
        <v>2955.4607399999991</v>
      </c>
      <c r="F1655" s="6">
        <f>Table1[[#This Row],[Belastbaar loon]]-Table1[[#This Row],[Belasting]]</f>
        <v>21415.539260000001</v>
      </c>
      <c r="G1655" s="2">
        <f>(Table1[[#This Row],[Belastbaar loon]]-Table1[[#This Row],[Netto loon]])/Table1[[#This Row],[Belastbaar loon]]</f>
        <v>0.12126957203233346</v>
      </c>
      <c r="H1655" s="14">
        <f t="shared" ca="1" si="20"/>
        <v>2951.3241400000011</v>
      </c>
      <c r="I1655" s="14">
        <f ca="1">IF(ROW()=2, Table1[[#This Row],[Netto loon]], INDIRECT(ADDRESS(ROW()-1,COLUMN(F:F))))</f>
        <v>21409.675859999999</v>
      </c>
      <c r="J1655" s="6">
        <f ca="1">IF(ROW()=2, 0, Table1[[#This Row],[Belastbaar loon]]-INDIRECT(ADDRESS(ROW()-1,COLUMN(A:A))))</f>
        <v>10</v>
      </c>
      <c r="K1655" s="6">
        <f ca="1">Table1[[#This Row],[Netto loon]]-Table1[[#This Row],[Netto vorige schijf]]</f>
        <v>5.8634000000020023</v>
      </c>
      <c r="L1655" s="2">
        <f ca="1">(Table1[[#This Row],[Bruto tov vorige schijf]]-Table1[[#This Row],[Netto tov vorige schijf]])/MAX(Table1[[#This Row],[Bruto tov vorige schijf]],1)</f>
        <v>0.41365999999979974</v>
      </c>
    </row>
    <row r="1656" spans="1:12" x14ac:dyDescent="0.25">
      <c r="A1656" s="14">
        <v>24381</v>
      </c>
      <c r="B1656" s="6">
        <f>LoonHeffing2020(Table1[[#This Row],[Belastbaar loon]])</f>
        <v>9106.3035</v>
      </c>
      <c r="C1656" s="6">
        <f>AlgemeneHeffingsKorting2020(Table1[[#This Row],[Belastbaar loon]])</f>
        <v>2502.8375999999998</v>
      </c>
      <c r="D1656" s="14">
        <f>ArbeidsKorting2020(Table1[[#This Row],[Belastbaar loon]])</f>
        <v>3643.8685599999999</v>
      </c>
      <c r="E1656" s="14">
        <f>MAX(Table1[[#This Row],[Loonheffing]]-Table1[[#This Row],[Algemene Heffingskorting]]-Table1[[#This Row],[Arbeidskorting]],0)</f>
        <v>2959.5973400000003</v>
      </c>
      <c r="F1656" s="6">
        <f>Table1[[#This Row],[Belastbaar loon]]-Table1[[#This Row],[Belasting]]</f>
        <v>21421.40266</v>
      </c>
      <c r="G1656" s="2">
        <f>(Table1[[#This Row],[Belastbaar loon]]-Table1[[#This Row],[Netto loon]])/Table1[[#This Row],[Belastbaar loon]]</f>
        <v>0.12138949755957509</v>
      </c>
      <c r="H1656" s="14">
        <f t="shared" ca="1" si="20"/>
        <v>2955.4607399999991</v>
      </c>
      <c r="I1656" s="14">
        <f ca="1">IF(ROW()=2, Table1[[#This Row],[Netto loon]], INDIRECT(ADDRESS(ROW()-1,COLUMN(F:F))))</f>
        <v>21415.539260000001</v>
      </c>
      <c r="J1656" s="6">
        <f ca="1">IF(ROW()=2, 0, Table1[[#This Row],[Belastbaar loon]]-INDIRECT(ADDRESS(ROW()-1,COLUMN(A:A))))</f>
        <v>10</v>
      </c>
      <c r="K1656" s="6">
        <f ca="1">Table1[[#This Row],[Netto loon]]-Table1[[#This Row],[Netto vorige schijf]]</f>
        <v>5.8633999999983644</v>
      </c>
      <c r="L1656" s="2">
        <f ca="1">(Table1[[#This Row],[Bruto tov vorige schijf]]-Table1[[#This Row],[Netto tov vorige schijf]])/MAX(Table1[[#This Row],[Bruto tov vorige schijf]],1)</f>
        <v>0.41366000000016356</v>
      </c>
    </row>
    <row r="1657" spans="1:12" x14ac:dyDescent="0.25">
      <c r="A1657" s="14">
        <v>24391</v>
      </c>
      <c r="B1657" s="6">
        <f>LoonHeffing2020(Table1[[#This Row],[Belastbaar loon]])</f>
        <v>9110.0385000000006</v>
      </c>
      <c r="C1657" s="6">
        <f>AlgemeneHeffingsKorting2020(Table1[[#This Row],[Belastbaar loon]])</f>
        <v>2502.2703999999999</v>
      </c>
      <c r="D1657" s="14">
        <f>ArbeidsKorting2020(Table1[[#This Row],[Belastbaar loon]])</f>
        <v>3644.0341600000002</v>
      </c>
      <c r="E1657" s="14">
        <f>MAX(Table1[[#This Row],[Loonheffing]]-Table1[[#This Row],[Algemene Heffingskorting]]-Table1[[#This Row],[Arbeidskorting]],0)</f>
        <v>2963.733940000001</v>
      </c>
      <c r="F1657" s="6">
        <f>Table1[[#This Row],[Belastbaar loon]]-Table1[[#This Row],[Belasting]]</f>
        <v>21427.266059999998</v>
      </c>
      <c r="G1657" s="2">
        <f>(Table1[[#This Row],[Belastbaar loon]]-Table1[[#This Row],[Netto loon]])/Table1[[#This Row],[Belastbaar loon]]</f>
        <v>0.1215093247509328</v>
      </c>
      <c r="H1657" s="14">
        <f t="shared" ca="1" si="20"/>
        <v>2959.5973400000003</v>
      </c>
      <c r="I1657" s="14">
        <f ca="1">IF(ROW()=2, Table1[[#This Row],[Netto loon]], INDIRECT(ADDRESS(ROW()-1,COLUMN(F:F))))</f>
        <v>21421.40266</v>
      </c>
      <c r="J1657" s="6">
        <f ca="1">IF(ROW()=2, 0, Table1[[#This Row],[Belastbaar loon]]-INDIRECT(ADDRESS(ROW()-1,COLUMN(A:A))))</f>
        <v>10</v>
      </c>
      <c r="K1657" s="6">
        <f ca="1">Table1[[#This Row],[Netto loon]]-Table1[[#This Row],[Netto vorige schijf]]</f>
        <v>5.8633999999983644</v>
      </c>
      <c r="L1657" s="2">
        <f ca="1">(Table1[[#This Row],[Bruto tov vorige schijf]]-Table1[[#This Row],[Netto tov vorige schijf]])/MAX(Table1[[#This Row],[Bruto tov vorige schijf]],1)</f>
        <v>0.41366000000016356</v>
      </c>
    </row>
    <row r="1658" spans="1:12" x14ac:dyDescent="0.25">
      <c r="A1658" s="14">
        <v>24401</v>
      </c>
      <c r="B1658" s="6">
        <f>LoonHeffing2020(Table1[[#This Row],[Belastbaar loon]])</f>
        <v>9113.7734999999993</v>
      </c>
      <c r="C1658" s="6">
        <f>AlgemeneHeffingsKorting2020(Table1[[#This Row],[Belastbaar loon]])</f>
        <v>2501.7031999999999</v>
      </c>
      <c r="D1658" s="14">
        <f>ArbeidsKorting2020(Table1[[#This Row],[Belastbaar loon]])</f>
        <v>3644.19976</v>
      </c>
      <c r="E1658" s="14">
        <f>MAX(Table1[[#This Row],[Loonheffing]]-Table1[[#This Row],[Algemene Heffingskorting]]-Table1[[#This Row],[Arbeidskorting]],0)</f>
        <v>2967.8705399999994</v>
      </c>
      <c r="F1658" s="6">
        <f>Table1[[#This Row],[Belastbaar loon]]-Table1[[#This Row],[Belasting]]</f>
        <v>21433.12946</v>
      </c>
      <c r="G1658" s="2">
        <f>(Table1[[#This Row],[Belastbaar loon]]-Table1[[#This Row],[Netto loon]])/Table1[[#This Row],[Belastbaar loon]]</f>
        <v>0.12162905372730626</v>
      </c>
      <c r="H1658" s="14">
        <f t="shared" ca="1" si="20"/>
        <v>2963.733940000001</v>
      </c>
      <c r="I1658" s="14">
        <f ca="1">IF(ROW()=2, Table1[[#This Row],[Netto loon]], INDIRECT(ADDRESS(ROW()-1,COLUMN(F:F))))</f>
        <v>21427.266059999998</v>
      </c>
      <c r="J1658" s="6">
        <f ca="1">IF(ROW()=2, 0, Table1[[#This Row],[Belastbaar loon]]-INDIRECT(ADDRESS(ROW()-1,COLUMN(A:A))))</f>
        <v>10</v>
      </c>
      <c r="K1658" s="6">
        <f ca="1">Table1[[#This Row],[Netto loon]]-Table1[[#This Row],[Netto vorige schijf]]</f>
        <v>5.8634000000020023</v>
      </c>
      <c r="L1658" s="2">
        <f ca="1">(Table1[[#This Row],[Bruto tov vorige schijf]]-Table1[[#This Row],[Netto tov vorige schijf]])/MAX(Table1[[#This Row],[Bruto tov vorige schijf]],1)</f>
        <v>0.41365999999979974</v>
      </c>
    </row>
    <row r="1659" spans="1:12" x14ac:dyDescent="0.25">
      <c r="A1659" s="14">
        <v>24411</v>
      </c>
      <c r="B1659" s="6">
        <f>LoonHeffing2020(Table1[[#This Row],[Belastbaar loon]])</f>
        <v>9117.5084999999999</v>
      </c>
      <c r="C1659" s="6">
        <f>AlgemeneHeffingsKorting2020(Table1[[#This Row],[Belastbaar loon]])</f>
        <v>2501.136</v>
      </c>
      <c r="D1659" s="14">
        <f>ArbeidsKorting2020(Table1[[#This Row],[Belastbaar loon]])</f>
        <v>3644.3653599999998</v>
      </c>
      <c r="E1659" s="14">
        <f>MAX(Table1[[#This Row],[Loonheffing]]-Table1[[#This Row],[Algemene Heffingskorting]]-Table1[[#This Row],[Arbeidskorting]],0)</f>
        <v>2972.0071399999997</v>
      </c>
      <c r="F1659" s="6">
        <f>Table1[[#This Row],[Belastbaar loon]]-Table1[[#This Row],[Belasting]]</f>
        <v>21438.992859999998</v>
      </c>
      <c r="G1659" s="2">
        <f>(Table1[[#This Row],[Belastbaar loon]]-Table1[[#This Row],[Netto loon]])/Table1[[#This Row],[Belastbaar loon]]</f>
        <v>0.12174868460939746</v>
      </c>
      <c r="H1659" s="14">
        <f t="shared" ca="1" si="20"/>
        <v>2967.8705399999994</v>
      </c>
      <c r="I1659" s="14">
        <f ca="1">IF(ROW()=2, Table1[[#This Row],[Netto loon]], INDIRECT(ADDRESS(ROW()-1,COLUMN(F:F))))</f>
        <v>21433.12946</v>
      </c>
      <c r="J1659" s="6">
        <f ca="1">IF(ROW()=2, 0, Table1[[#This Row],[Belastbaar loon]]-INDIRECT(ADDRESS(ROW()-1,COLUMN(A:A))))</f>
        <v>10</v>
      </c>
      <c r="K1659" s="6">
        <f ca="1">Table1[[#This Row],[Netto loon]]-Table1[[#This Row],[Netto vorige schijf]]</f>
        <v>5.8633999999983644</v>
      </c>
      <c r="L1659" s="2">
        <f ca="1">(Table1[[#This Row],[Bruto tov vorige schijf]]-Table1[[#This Row],[Netto tov vorige schijf]])/MAX(Table1[[#This Row],[Bruto tov vorige schijf]],1)</f>
        <v>0.41366000000016356</v>
      </c>
    </row>
    <row r="1660" spans="1:12" x14ac:dyDescent="0.25">
      <c r="A1660" s="14">
        <v>24421</v>
      </c>
      <c r="B1660" s="6">
        <f>LoonHeffing2020(Table1[[#This Row],[Belastbaar loon]])</f>
        <v>9121.2435000000005</v>
      </c>
      <c r="C1660" s="6">
        <f>AlgemeneHeffingsKorting2020(Table1[[#This Row],[Belastbaar loon]])</f>
        <v>2500.5688</v>
      </c>
      <c r="D1660" s="14">
        <f>ArbeidsKorting2020(Table1[[#This Row],[Belastbaar loon]])</f>
        <v>3644.5309600000001</v>
      </c>
      <c r="E1660" s="14">
        <f>MAX(Table1[[#This Row],[Loonheffing]]-Table1[[#This Row],[Algemene Heffingskorting]]-Table1[[#This Row],[Arbeidskorting]],0)</f>
        <v>2976.1437400000004</v>
      </c>
      <c r="F1660" s="6">
        <f>Table1[[#This Row],[Belastbaar loon]]-Table1[[#This Row],[Belasting]]</f>
        <v>21444.85626</v>
      </c>
      <c r="G1660" s="2">
        <f>(Table1[[#This Row],[Belastbaar loon]]-Table1[[#This Row],[Netto loon]])/Table1[[#This Row],[Belastbaar loon]]</f>
        <v>0.12186821751771015</v>
      </c>
      <c r="H1660" s="14">
        <f t="shared" ca="1" si="20"/>
        <v>2972.0071399999997</v>
      </c>
      <c r="I1660" s="14">
        <f ca="1">IF(ROW()=2, Table1[[#This Row],[Netto loon]], INDIRECT(ADDRESS(ROW()-1,COLUMN(F:F))))</f>
        <v>21438.992859999998</v>
      </c>
      <c r="J1660" s="6">
        <f ca="1">IF(ROW()=2, 0, Table1[[#This Row],[Belastbaar loon]]-INDIRECT(ADDRESS(ROW()-1,COLUMN(A:A))))</f>
        <v>10</v>
      </c>
      <c r="K1660" s="6">
        <f ca="1">Table1[[#This Row],[Netto loon]]-Table1[[#This Row],[Netto vorige schijf]]</f>
        <v>5.8634000000020023</v>
      </c>
      <c r="L1660" s="2">
        <f ca="1">(Table1[[#This Row],[Bruto tov vorige schijf]]-Table1[[#This Row],[Netto tov vorige schijf]])/MAX(Table1[[#This Row],[Bruto tov vorige schijf]],1)</f>
        <v>0.41365999999979974</v>
      </c>
    </row>
    <row r="1661" spans="1:12" x14ac:dyDescent="0.25">
      <c r="A1661" s="14">
        <v>24431</v>
      </c>
      <c r="B1661" s="6">
        <f>LoonHeffing2020(Table1[[#This Row],[Belastbaar loon]])</f>
        <v>9124.9784999999993</v>
      </c>
      <c r="C1661" s="6">
        <f>AlgemeneHeffingsKorting2020(Table1[[#This Row],[Belastbaar loon]])</f>
        <v>2500.0016000000001</v>
      </c>
      <c r="D1661" s="14">
        <f>ArbeidsKorting2020(Table1[[#This Row],[Belastbaar loon]])</f>
        <v>3644.6965599999999</v>
      </c>
      <c r="E1661" s="14">
        <f>MAX(Table1[[#This Row],[Loonheffing]]-Table1[[#This Row],[Algemene Heffingskorting]]-Table1[[#This Row],[Arbeidskorting]],0)</f>
        <v>2980.2803399999998</v>
      </c>
      <c r="F1661" s="6">
        <f>Table1[[#This Row],[Belastbaar loon]]-Table1[[#This Row],[Belasting]]</f>
        <v>21450.719659999999</v>
      </c>
      <c r="G1661" s="2">
        <f>(Table1[[#This Row],[Belastbaar loon]]-Table1[[#This Row],[Netto loon]])/Table1[[#This Row],[Belastbaar loon]]</f>
        <v>0.12198765257255131</v>
      </c>
      <c r="H1661" s="14">
        <f t="shared" ca="1" si="20"/>
        <v>2976.1437400000004</v>
      </c>
      <c r="I1661" s="14">
        <f ca="1">IF(ROW()=2, Table1[[#This Row],[Netto loon]], INDIRECT(ADDRESS(ROW()-1,COLUMN(F:F))))</f>
        <v>21444.85626</v>
      </c>
      <c r="J1661" s="6">
        <f ca="1">IF(ROW()=2, 0, Table1[[#This Row],[Belastbaar loon]]-INDIRECT(ADDRESS(ROW()-1,COLUMN(A:A))))</f>
        <v>10</v>
      </c>
      <c r="K1661" s="6">
        <f ca="1">Table1[[#This Row],[Netto loon]]-Table1[[#This Row],[Netto vorige schijf]]</f>
        <v>5.8633999999983644</v>
      </c>
      <c r="L1661" s="2">
        <f ca="1">(Table1[[#This Row],[Bruto tov vorige schijf]]-Table1[[#This Row],[Netto tov vorige schijf]])/MAX(Table1[[#This Row],[Bruto tov vorige schijf]],1)</f>
        <v>0.41366000000016356</v>
      </c>
    </row>
    <row r="1662" spans="1:12" x14ac:dyDescent="0.25">
      <c r="A1662" s="14">
        <v>24441</v>
      </c>
      <c r="B1662" s="6">
        <f>LoonHeffing2020(Table1[[#This Row],[Belastbaar loon]])</f>
        <v>9128.7134999999998</v>
      </c>
      <c r="C1662" s="6">
        <f>AlgemeneHeffingsKorting2020(Table1[[#This Row],[Belastbaar loon]])</f>
        <v>2499.4344000000001</v>
      </c>
      <c r="D1662" s="14">
        <f>ArbeidsKorting2020(Table1[[#This Row],[Belastbaar loon]])</f>
        <v>3644.8621600000001</v>
      </c>
      <c r="E1662" s="14">
        <f>MAX(Table1[[#This Row],[Loonheffing]]-Table1[[#This Row],[Algemene Heffingskorting]]-Table1[[#This Row],[Arbeidskorting]],0)</f>
        <v>2984.4169399999996</v>
      </c>
      <c r="F1662" s="6">
        <f>Table1[[#This Row],[Belastbaar loon]]-Table1[[#This Row],[Belasting]]</f>
        <v>21456.583060000001</v>
      </c>
      <c r="G1662" s="2">
        <f>(Table1[[#This Row],[Belastbaar loon]]-Table1[[#This Row],[Netto loon]])/Table1[[#This Row],[Belastbaar loon]]</f>
        <v>0.12210698989403049</v>
      </c>
      <c r="H1662" s="14">
        <f t="shared" ca="1" si="20"/>
        <v>2980.2803399999998</v>
      </c>
      <c r="I1662" s="14">
        <f ca="1">IF(ROW()=2, Table1[[#This Row],[Netto loon]], INDIRECT(ADDRESS(ROW()-1,COLUMN(F:F))))</f>
        <v>21450.719659999999</v>
      </c>
      <c r="J1662" s="6">
        <f ca="1">IF(ROW()=2, 0, Table1[[#This Row],[Belastbaar loon]]-INDIRECT(ADDRESS(ROW()-1,COLUMN(A:A))))</f>
        <v>10</v>
      </c>
      <c r="K1662" s="6">
        <f ca="1">Table1[[#This Row],[Netto loon]]-Table1[[#This Row],[Netto vorige schijf]]</f>
        <v>5.8634000000020023</v>
      </c>
      <c r="L1662" s="2">
        <f ca="1">(Table1[[#This Row],[Bruto tov vorige schijf]]-Table1[[#This Row],[Netto tov vorige schijf]])/MAX(Table1[[#This Row],[Bruto tov vorige schijf]],1)</f>
        <v>0.41365999999979974</v>
      </c>
    </row>
    <row r="1663" spans="1:12" x14ac:dyDescent="0.25">
      <c r="A1663" s="14">
        <v>24451</v>
      </c>
      <c r="B1663" s="6">
        <f>LoonHeffing2020(Table1[[#This Row],[Belastbaar loon]])</f>
        <v>9132.4485000000004</v>
      </c>
      <c r="C1663" s="6">
        <f>AlgemeneHeffingsKorting2020(Table1[[#This Row],[Belastbaar loon]])</f>
        <v>2498.8672000000001</v>
      </c>
      <c r="D1663" s="14">
        <f>ArbeidsKorting2020(Table1[[#This Row],[Belastbaar loon]])</f>
        <v>3645.0277599999999</v>
      </c>
      <c r="E1663" s="14">
        <f>MAX(Table1[[#This Row],[Loonheffing]]-Table1[[#This Row],[Algemene Heffingskorting]]-Table1[[#This Row],[Arbeidskorting]],0)</f>
        <v>2988.5535399999999</v>
      </c>
      <c r="F1663" s="6">
        <f>Table1[[#This Row],[Belastbaar loon]]-Table1[[#This Row],[Belasting]]</f>
        <v>21462.446459999999</v>
      </c>
      <c r="G1663" s="2">
        <f>(Table1[[#This Row],[Belastbaar loon]]-Table1[[#This Row],[Netto loon]])/Table1[[#This Row],[Belastbaar loon]]</f>
        <v>0.1222262296020613</v>
      </c>
      <c r="H1663" s="14">
        <f t="shared" ca="1" si="20"/>
        <v>2984.4169399999996</v>
      </c>
      <c r="I1663" s="14">
        <f ca="1">IF(ROW()=2, Table1[[#This Row],[Netto loon]], INDIRECT(ADDRESS(ROW()-1,COLUMN(F:F))))</f>
        <v>21456.583060000001</v>
      </c>
      <c r="J1663" s="6">
        <f ca="1">IF(ROW()=2, 0, Table1[[#This Row],[Belastbaar loon]]-INDIRECT(ADDRESS(ROW()-1,COLUMN(A:A))))</f>
        <v>10</v>
      </c>
      <c r="K1663" s="6">
        <f ca="1">Table1[[#This Row],[Netto loon]]-Table1[[#This Row],[Netto vorige schijf]]</f>
        <v>5.8633999999983644</v>
      </c>
      <c r="L1663" s="2">
        <f ca="1">(Table1[[#This Row],[Bruto tov vorige schijf]]-Table1[[#This Row],[Netto tov vorige schijf]])/MAX(Table1[[#This Row],[Bruto tov vorige schijf]],1)</f>
        <v>0.41366000000016356</v>
      </c>
    </row>
    <row r="1664" spans="1:12" x14ac:dyDescent="0.25">
      <c r="A1664" s="14">
        <v>24461</v>
      </c>
      <c r="B1664" s="6">
        <f>LoonHeffing2020(Table1[[#This Row],[Belastbaar loon]])</f>
        <v>9136.1834999999992</v>
      </c>
      <c r="C1664" s="6">
        <f>AlgemeneHeffingsKorting2020(Table1[[#This Row],[Belastbaar loon]])</f>
        <v>2498.3000000000002</v>
      </c>
      <c r="D1664" s="14">
        <f>ArbeidsKorting2020(Table1[[#This Row],[Belastbaar loon]])</f>
        <v>3645.1933600000002</v>
      </c>
      <c r="E1664" s="14">
        <f>MAX(Table1[[#This Row],[Loonheffing]]-Table1[[#This Row],[Algemene Heffingskorting]]-Table1[[#This Row],[Arbeidskorting]],0)</f>
        <v>2992.6901399999988</v>
      </c>
      <c r="F1664" s="6">
        <f>Table1[[#This Row],[Belastbaar loon]]-Table1[[#This Row],[Belasting]]</f>
        <v>21468.309860000001</v>
      </c>
      <c r="G1664" s="2">
        <f>(Table1[[#This Row],[Belastbaar loon]]-Table1[[#This Row],[Netto loon]])/Table1[[#This Row],[Belastbaar loon]]</f>
        <v>0.12234537181636068</v>
      </c>
      <c r="H1664" s="14">
        <f t="shared" ca="1" si="20"/>
        <v>2988.5535399999999</v>
      </c>
      <c r="I1664" s="14">
        <f ca="1">IF(ROW()=2, Table1[[#This Row],[Netto loon]], INDIRECT(ADDRESS(ROW()-1,COLUMN(F:F))))</f>
        <v>21462.446459999999</v>
      </c>
      <c r="J1664" s="6">
        <f ca="1">IF(ROW()=2, 0, Table1[[#This Row],[Belastbaar loon]]-INDIRECT(ADDRESS(ROW()-1,COLUMN(A:A))))</f>
        <v>10</v>
      </c>
      <c r="K1664" s="6">
        <f ca="1">Table1[[#This Row],[Netto loon]]-Table1[[#This Row],[Netto vorige schijf]]</f>
        <v>5.8634000000020023</v>
      </c>
      <c r="L1664" s="2">
        <f ca="1">(Table1[[#This Row],[Bruto tov vorige schijf]]-Table1[[#This Row],[Netto tov vorige schijf]])/MAX(Table1[[#This Row],[Bruto tov vorige schijf]],1)</f>
        <v>0.41365999999979974</v>
      </c>
    </row>
    <row r="1665" spans="1:12" x14ac:dyDescent="0.25">
      <c r="A1665" s="14">
        <v>24471</v>
      </c>
      <c r="B1665" s="6">
        <f>LoonHeffing2020(Table1[[#This Row],[Belastbaar loon]])</f>
        <v>9139.9184999999998</v>
      </c>
      <c r="C1665" s="6">
        <f>AlgemeneHeffingsKorting2020(Table1[[#This Row],[Belastbaar loon]])</f>
        <v>2497.7328000000002</v>
      </c>
      <c r="D1665" s="14">
        <f>ArbeidsKorting2020(Table1[[#This Row],[Belastbaar loon]])</f>
        <v>3645.35896</v>
      </c>
      <c r="E1665" s="14">
        <f>MAX(Table1[[#This Row],[Loonheffing]]-Table1[[#This Row],[Algemene Heffingskorting]]-Table1[[#This Row],[Arbeidskorting]],0)</f>
        <v>2996.82674</v>
      </c>
      <c r="F1665" s="6">
        <f>Table1[[#This Row],[Belastbaar loon]]-Table1[[#This Row],[Belasting]]</f>
        <v>21474.17326</v>
      </c>
      <c r="G1665" s="2">
        <f>(Table1[[#This Row],[Belastbaar loon]]-Table1[[#This Row],[Netto loon]])/Table1[[#This Row],[Belastbaar loon]]</f>
        <v>0.12246441665645051</v>
      </c>
      <c r="H1665" s="14">
        <f t="shared" ca="1" si="20"/>
        <v>2992.6901399999988</v>
      </c>
      <c r="I1665" s="14">
        <f ca="1">IF(ROW()=2, Table1[[#This Row],[Netto loon]], INDIRECT(ADDRESS(ROW()-1,COLUMN(F:F))))</f>
        <v>21468.309860000001</v>
      </c>
      <c r="J1665" s="6">
        <f ca="1">IF(ROW()=2, 0, Table1[[#This Row],[Belastbaar loon]]-INDIRECT(ADDRESS(ROW()-1,COLUMN(A:A))))</f>
        <v>10</v>
      </c>
      <c r="K1665" s="6">
        <f ca="1">Table1[[#This Row],[Netto loon]]-Table1[[#This Row],[Netto vorige schijf]]</f>
        <v>5.8633999999983644</v>
      </c>
      <c r="L1665" s="2">
        <f ca="1">(Table1[[#This Row],[Bruto tov vorige schijf]]-Table1[[#This Row],[Netto tov vorige schijf]])/MAX(Table1[[#This Row],[Bruto tov vorige schijf]],1)</f>
        <v>0.41366000000016356</v>
      </c>
    </row>
    <row r="1666" spans="1:12" x14ac:dyDescent="0.25">
      <c r="A1666" s="14">
        <v>24481</v>
      </c>
      <c r="B1666" s="6">
        <f>LoonHeffing2020(Table1[[#This Row],[Belastbaar loon]])</f>
        <v>9143.6535000000003</v>
      </c>
      <c r="C1666" s="6">
        <f>AlgemeneHeffingsKorting2020(Table1[[#This Row],[Belastbaar loon]])</f>
        <v>2497.1655999999998</v>
      </c>
      <c r="D1666" s="14">
        <f>ArbeidsKorting2020(Table1[[#This Row],[Belastbaar loon]])</f>
        <v>3645.5245599999998</v>
      </c>
      <c r="E1666" s="14">
        <f>MAX(Table1[[#This Row],[Loonheffing]]-Table1[[#This Row],[Algemene Heffingskorting]]-Table1[[#This Row],[Arbeidskorting]],0)</f>
        <v>3000.9633400000002</v>
      </c>
      <c r="F1666" s="6">
        <f>Table1[[#This Row],[Belastbaar loon]]-Table1[[#This Row],[Belasting]]</f>
        <v>21480.036659999998</v>
      </c>
      <c r="G1666" s="2">
        <f>(Table1[[#This Row],[Belastbaar loon]]-Table1[[#This Row],[Netto loon]])/Table1[[#This Row],[Belastbaar loon]]</f>
        <v>0.12258336424165688</v>
      </c>
      <c r="H1666" s="14">
        <f t="shared" ca="1" si="20"/>
        <v>2996.82674</v>
      </c>
      <c r="I1666" s="14">
        <f ca="1">IF(ROW()=2, Table1[[#This Row],[Netto loon]], INDIRECT(ADDRESS(ROW()-1,COLUMN(F:F))))</f>
        <v>21474.17326</v>
      </c>
      <c r="J1666" s="6">
        <f ca="1">IF(ROW()=2, 0, Table1[[#This Row],[Belastbaar loon]]-INDIRECT(ADDRESS(ROW()-1,COLUMN(A:A))))</f>
        <v>10</v>
      </c>
      <c r="K1666" s="6">
        <f ca="1">Table1[[#This Row],[Netto loon]]-Table1[[#This Row],[Netto vorige schijf]]</f>
        <v>5.8633999999983644</v>
      </c>
      <c r="L1666" s="2">
        <f ca="1">(Table1[[#This Row],[Bruto tov vorige schijf]]-Table1[[#This Row],[Netto tov vorige schijf]])/MAX(Table1[[#This Row],[Bruto tov vorige schijf]],1)</f>
        <v>0.41366000000016356</v>
      </c>
    </row>
    <row r="1667" spans="1:12" x14ac:dyDescent="0.25">
      <c r="A1667" s="14">
        <v>24491</v>
      </c>
      <c r="B1667" s="6">
        <f>LoonHeffing2020(Table1[[#This Row],[Belastbaar loon]])</f>
        <v>9147.3884999999991</v>
      </c>
      <c r="C1667" s="6">
        <f>AlgemeneHeffingsKorting2020(Table1[[#This Row],[Belastbaar loon]])</f>
        <v>2496.5983999999999</v>
      </c>
      <c r="D1667" s="14">
        <f>ArbeidsKorting2020(Table1[[#This Row],[Belastbaar loon]])</f>
        <v>3645.6901600000001</v>
      </c>
      <c r="E1667" s="14">
        <f>MAX(Table1[[#This Row],[Loonheffing]]-Table1[[#This Row],[Algemene Heffingskorting]]-Table1[[#This Row],[Arbeidskorting]],0)</f>
        <v>3005.0999399999992</v>
      </c>
      <c r="F1667" s="6">
        <f>Table1[[#This Row],[Belastbaar loon]]-Table1[[#This Row],[Belasting]]</f>
        <v>21485.90006</v>
      </c>
      <c r="G1667" s="2">
        <f>(Table1[[#This Row],[Belastbaar loon]]-Table1[[#This Row],[Netto loon]])/Table1[[#This Row],[Belastbaar loon]]</f>
        <v>0.12270221469111102</v>
      </c>
      <c r="H1667" s="14">
        <f t="shared" ca="1" si="20"/>
        <v>3000.9633400000002</v>
      </c>
      <c r="I1667" s="14">
        <f ca="1">IF(ROW()=2, Table1[[#This Row],[Netto loon]], INDIRECT(ADDRESS(ROW()-1,COLUMN(F:F))))</f>
        <v>21480.036659999998</v>
      </c>
      <c r="J1667" s="6">
        <f ca="1">IF(ROW()=2, 0, Table1[[#This Row],[Belastbaar loon]]-INDIRECT(ADDRESS(ROW()-1,COLUMN(A:A))))</f>
        <v>10</v>
      </c>
      <c r="K1667" s="6">
        <f ca="1">Table1[[#This Row],[Netto loon]]-Table1[[#This Row],[Netto vorige schijf]]</f>
        <v>5.8634000000020023</v>
      </c>
      <c r="L1667" s="2">
        <f ca="1">(Table1[[#This Row],[Bruto tov vorige schijf]]-Table1[[#This Row],[Netto tov vorige schijf]])/MAX(Table1[[#This Row],[Bruto tov vorige schijf]],1)</f>
        <v>0.41365999999979974</v>
      </c>
    </row>
    <row r="1668" spans="1:12" x14ac:dyDescent="0.25">
      <c r="A1668" s="14">
        <v>24501</v>
      </c>
      <c r="B1668" s="6">
        <f>LoonHeffing2020(Table1[[#This Row],[Belastbaar loon]])</f>
        <v>9151.1234999999997</v>
      </c>
      <c r="C1668" s="6">
        <f>AlgemeneHeffingsKorting2020(Table1[[#This Row],[Belastbaar loon]])</f>
        <v>2496.0311999999999</v>
      </c>
      <c r="D1668" s="14">
        <f>ArbeidsKorting2020(Table1[[#This Row],[Belastbaar loon]])</f>
        <v>3645.8557599999999</v>
      </c>
      <c r="E1668" s="14">
        <f>MAX(Table1[[#This Row],[Loonheffing]]-Table1[[#This Row],[Algemene Heffingskorting]]-Table1[[#This Row],[Arbeidskorting]],0)</f>
        <v>3009.2365400000003</v>
      </c>
      <c r="F1668" s="6">
        <f>Table1[[#This Row],[Belastbaar loon]]-Table1[[#This Row],[Belasting]]</f>
        <v>21491.763459999998</v>
      </c>
      <c r="G1668" s="2">
        <f>(Table1[[#This Row],[Belastbaar loon]]-Table1[[#This Row],[Netto loon]])/Table1[[#This Row],[Belastbaar loon]]</f>
        <v>0.12282096812375012</v>
      </c>
      <c r="H1668" s="14">
        <f t="shared" ca="1" si="20"/>
        <v>3005.0999399999992</v>
      </c>
      <c r="I1668" s="14">
        <f ca="1">IF(ROW()=2, Table1[[#This Row],[Netto loon]], INDIRECT(ADDRESS(ROW()-1,COLUMN(F:F))))</f>
        <v>21485.90006</v>
      </c>
      <c r="J1668" s="6">
        <f ca="1">IF(ROW()=2, 0, Table1[[#This Row],[Belastbaar loon]]-INDIRECT(ADDRESS(ROW()-1,COLUMN(A:A))))</f>
        <v>10</v>
      </c>
      <c r="K1668" s="6">
        <f ca="1">Table1[[#This Row],[Netto loon]]-Table1[[#This Row],[Netto vorige schijf]]</f>
        <v>5.8633999999983644</v>
      </c>
      <c r="L1668" s="2">
        <f ca="1">(Table1[[#This Row],[Bruto tov vorige schijf]]-Table1[[#This Row],[Netto tov vorige schijf]])/MAX(Table1[[#This Row],[Bruto tov vorige schijf]],1)</f>
        <v>0.41366000000016356</v>
      </c>
    </row>
    <row r="1669" spans="1:12" x14ac:dyDescent="0.25">
      <c r="A1669" s="14">
        <v>24511</v>
      </c>
      <c r="B1669" s="6">
        <f>LoonHeffing2020(Table1[[#This Row],[Belastbaar loon]])</f>
        <v>9154.8585000000003</v>
      </c>
      <c r="C1669" s="6">
        <f>AlgemeneHeffingsKorting2020(Table1[[#This Row],[Belastbaar loon]])</f>
        <v>2495.4639999999999</v>
      </c>
      <c r="D1669" s="14">
        <f>ArbeidsKorting2020(Table1[[#This Row],[Belastbaar loon]])</f>
        <v>3646.0213600000002</v>
      </c>
      <c r="E1669" s="14">
        <f>MAX(Table1[[#This Row],[Loonheffing]]-Table1[[#This Row],[Algemene Heffingskorting]]-Table1[[#This Row],[Arbeidskorting]],0)</f>
        <v>3013.3731400000001</v>
      </c>
      <c r="F1669" s="6">
        <f>Table1[[#This Row],[Belastbaar loon]]-Table1[[#This Row],[Belasting]]</f>
        <v>21497.62686</v>
      </c>
      <c r="G1669" s="2">
        <f>(Table1[[#This Row],[Belastbaar loon]]-Table1[[#This Row],[Netto loon]])/Table1[[#This Row],[Belastbaar loon]]</f>
        <v>0.12293962465831666</v>
      </c>
      <c r="H1669" s="14">
        <f t="shared" ca="1" si="20"/>
        <v>3009.2365400000003</v>
      </c>
      <c r="I1669" s="14">
        <f ca="1">IF(ROW()=2, Table1[[#This Row],[Netto loon]], INDIRECT(ADDRESS(ROW()-1,COLUMN(F:F))))</f>
        <v>21491.763459999998</v>
      </c>
      <c r="J1669" s="6">
        <f ca="1">IF(ROW()=2, 0, Table1[[#This Row],[Belastbaar loon]]-INDIRECT(ADDRESS(ROW()-1,COLUMN(A:A))))</f>
        <v>10</v>
      </c>
      <c r="K1669" s="6">
        <f ca="1">Table1[[#This Row],[Netto loon]]-Table1[[#This Row],[Netto vorige schijf]]</f>
        <v>5.8634000000020023</v>
      </c>
      <c r="L1669" s="2">
        <f ca="1">(Table1[[#This Row],[Bruto tov vorige schijf]]-Table1[[#This Row],[Netto tov vorige schijf]])/MAX(Table1[[#This Row],[Bruto tov vorige schijf]],1)</f>
        <v>0.41365999999979974</v>
      </c>
    </row>
    <row r="1670" spans="1:12" x14ac:dyDescent="0.25">
      <c r="A1670" s="14">
        <v>24521</v>
      </c>
      <c r="B1670" s="6">
        <f>LoonHeffing2020(Table1[[#This Row],[Belastbaar loon]])</f>
        <v>9158.5935000000009</v>
      </c>
      <c r="C1670" s="6">
        <f>AlgemeneHeffingsKorting2020(Table1[[#This Row],[Belastbaar loon]])</f>
        <v>2494.8968</v>
      </c>
      <c r="D1670" s="14">
        <f>ArbeidsKorting2020(Table1[[#This Row],[Belastbaar loon]])</f>
        <v>3646.18696</v>
      </c>
      <c r="E1670" s="14">
        <f>MAX(Table1[[#This Row],[Loonheffing]]-Table1[[#This Row],[Algemene Heffingskorting]]-Table1[[#This Row],[Arbeidskorting]],0)</f>
        <v>3017.5097400000004</v>
      </c>
      <c r="F1670" s="6">
        <f>Table1[[#This Row],[Belastbaar loon]]-Table1[[#This Row],[Belasting]]</f>
        <v>21503.490259999999</v>
      </c>
      <c r="G1670" s="2">
        <f>(Table1[[#This Row],[Belastbaar loon]]-Table1[[#This Row],[Netto loon]])/Table1[[#This Row],[Belastbaar loon]]</f>
        <v>0.12305818441336003</v>
      </c>
      <c r="H1670" s="14">
        <f t="shared" ca="1" si="20"/>
        <v>3013.3731400000001</v>
      </c>
      <c r="I1670" s="14">
        <f ca="1">IF(ROW()=2, Table1[[#This Row],[Netto loon]], INDIRECT(ADDRESS(ROW()-1,COLUMN(F:F))))</f>
        <v>21497.62686</v>
      </c>
      <c r="J1670" s="6">
        <f ca="1">IF(ROW()=2, 0, Table1[[#This Row],[Belastbaar loon]]-INDIRECT(ADDRESS(ROW()-1,COLUMN(A:A))))</f>
        <v>10</v>
      </c>
      <c r="K1670" s="6">
        <f ca="1">Table1[[#This Row],[Netto loon]]-Table1[[#This Row],[Netto vorige schijf]]</f>
        <v>5.8633999999983644</v>
      </c>
      <c r="L1670" s="2">
        <f ca="1">(Table1[[#This Row],[Bruto tov vorige schijf]]-Table1[[#This Row],[Netto tov vorige schijf]])/MAX(Table1[[#This Row],[Bruto tov vorige schijf]],1)</f>
        <v>0.41366000000016356</v>
      </c>
    </row>
    <row r="1671" spans="1:12" x14ac:dyDescent="0.25">
      <c r="A1671" s="14">
        <v>24531</v>
      </c>
      <c r="B1671" s="6">
        <f>LoonHeffing2020(Table1[[#This Row],[Belastbaar loon]])</f>
        <v>9162.3284999999996</v>
      </c>
      <c r="C1671" s="6">
        <f>AlgemeneHeffingsKorting2020(Table1[[#This Row],[Belastbaar loon]])</f>
        <v>2494.3296</v>
      </c>
      <c r="D1671" s="14">
        <f>ArbeidsKorting2020(Table1[[#This Row],[Belastbaar loon]])</f>
        <v>3646.3525599999998</v>
      </c>
      <c r="E1671" s="14">
        <f>MAX(Table1[[#This Row],[Loonheffing]]-Table1[[#This Row],[Algemene Heffingskorting]]-Table1[[#This Row],[Arbeidskorting]],0)</f>
        <v>3021.6463399999998</v>
      </c>
      <c r="F1671" s="6">
        <f>Table1[[#This Row],[Belastbaar loon]]-Table1[[#This Row],[Belasting]]</f>
        <v>21509.353660000001</v>
      </c>
      <c r="G1671" s="2">
        <f>(Table1[[#This Row],[Belastbaar loon]]-Table1[[#This Row],[Netto loon]])/Table1[[#This Row],[Belastbaar loon]]</f>
        <v>0.12317664750723571</v>
      </c>
      <c r="H1671" s="14">
        <f t="shared" ca="1" si="20"/>
        <v>3017.5097400000004</v>
      </c>
      <c r="I1671" s="14">
        <f ca="1">IF(ROW()=2, Table1[[#This Row],[Netto loon]], INDIRECT(ADDRESS(ROW()-1,COLUMN(F:F))))</f>
        <v>21503.490259999999</v>
      </c>
      <c r="J1671" s="6">
        <f ca="1">IF(ROW()=2, 0, Table1[[#This Row],[Belastbaar loon]]-INDIRECT(ADDRESS(ROW()-1,COLUMN(A:A))))</f>
        <v>10</v>
      </c>
      <c r="K1671" s="6">
        <f ca="1">Table1[[#This Row],[Netto loon]]-Table1[[#This Row],[Netto vorige schijf]]</f>
        <v>5.8634000000020023</v>
      </c>
      <c r="L1671" s="2">
        <f ca="1">(Table1[[#This Row],[Bruto tov vorige schijf]]-Table1[[#This Row],[Netto tov vorige schijf]])/MAX(Table1[[#This Row],[Bruto tov vorige schijf]],1)</f>
        <v>0.41365999999979974</v>
      </c>
    </row>
    <row r="1672" spans="1:12" x14ac:dyDescent="0.25">
      <c r="A1672" s="14">
        <v>24541</v>
      </c>
      <c r="B1672" s="6">
        <f>LoonHeffing2020(Table1[[#This Row],[Belastbaar loon]])</f>
        <v>9166.0635000000002</v>
      </c>
      <c r="C1672" s="6">
        <f>AlgemeneHeffingsKorting2020(Table1[[#This Row],[Belastbaar loon]])</f>
        <v>2493.7624000000001</v>
      </c>
      <c r="D1672" s="14">
        <f>ArbeidsKorting2020(Table1[[#This Row],[Belastbaar loon]])</f>
        <v>3646.5181600000001</v>
      </c>
      <c r="E1672" s="14">
        <f>MAX(Table1[[#This Row],[Loonheffing]]-Table1[[#This Row],[Algemene Heffingskorting]]-Table1[[#This Row],[Arbeidskorting]],0)</f>
        <v>3025.7829400000005</v>
      </c>
      <c r="F1672" s="6">
        <f>Table1[[#This Row],[Belastbaar loon]]-Table1[[#This Row],[Belasting]]</f>
        <v>21515.217059999999</v>
      </c>
      <c r="G1672" s="2">
        <f>(Table1[[#This Row],[Belastbaar loon]]-Table1[[#This Row],[Netto loon]])/Table1[[#This Row],[Belastbaar loon]]</f>
        <v>0.12329501405810687</v>
      </c>
      <c r="H1672" s="14">
        <f t="shared" ca="1" si="20"/>
        <v>3021.6463399999998</v>
      </c>
      <c r="I1672" s="14">
        <f ca="1">IF(ROW()=2, Table1[[#This Row],[Netto loon]], INDIRECT(ADDRESS(ROW()-1,COLUMN(F:F))))</f>
        <v>21509.353660000001</v>
      </c>
      <c r="J1672" s="6">
        <f ca="1">IF(ROW()=2, 0, Table1[[#This Row],[Belastbaar loon]]-INDIRECT(ADDRESS(ROW()-1,COLUMN(A:A))))</f>
        <v>10</v>
      </c>
      <c r="K1672" s="6">
        <f ca="1">Table1[[#This Row],[Netto loon]]-Table1[[#This Row],[Netto vorige schijf]]</f>
        <v>5.8633999999983644</v>
      </c>
      <c r="L1672" s="2">
        <f ca="1">(Table1[[#This Row],[Bruto tov vorige schijf]]-Table1[[#This Row],[Netto tov vorige schijf]])/MAX(Table1[[#This Row],[Bruto tov vorige schijf]],1)</f>
        <v>0.41366000000016356</v>
      </c>
    </row>
    <row r="1673" spans="1:12" x14ac:dyDescent="0.25">
      <c r="A1673" s="14">
        <v>24551</v>
      </c>
      <c r="B1673" s="6">
        <f>LoonHeffing2020(Table1[[#This Row],[Belastbaar loon]])</f>
        <v>9169.7985000000008</v>
      </c>
      <c r="C1673" s="6">
        <f>AlgemeneHeffingsKorting2020(Table1[[#This Row],[Belastbaar loon]])</f>
        <v>2493.1952000000001</v>
      </c>
      <c r="D1673" s="14">
        <f>ArbeidsKorting2020(Table1[[#This Row],[Belastbaar loon]])</f>
        <v>3646.6837599999999</v>
      </c>
      <c r="E1673" s="14">
        <f>MAX(Table1[[#This Row],[Loonheffing]]-Table1[[#This Row],[Algemene Heffingskorting]]-Table1[[#This Row],[Arbeidskorting]],0)</f>
        <v>3029.9195400000008</v>
      </c>
      <c r="F1673" s="6">
        <f>Table1[[#This Row],[Belastbaar loon]]-Table1[[#This Row],[Belasting]]</f>
        <v>21521.080459999997</v>
      </c>
      <c r="G1673" s="2">
        <f>(Table1[[#This Row],[Belastbaar loon]]-Table1[[#This Row],[Netto loon]])/Table1[[#This Row],[Belastbaar loon]]</f>
        <v>0.12341328418394373</v>
      </c>
      <c r="H1673" s="14">
        <f t="shared" ca="1" si="20"/>
        <v>3025.7829400000005</v>
      </c>
      <c r="I1673" s="14">
        <f ca="1">IF(ROW()=2, Table1[[#This Row],[Netto loon]], INDIRECT(ADDRESS(ROW()-1,COLUMN(F:F))))</f>
        <v>21515.217059999999</v>
      </c>
      <c r="J1673" s="6">
        <f ca="1">IF(ROW()=2, 0, Table1[[#This Row],[Belastbaar loon]]-INDIRECT(ADDRESS(ROW()-1,COLUMN(A:A))))</f>
        <v>10</v>
      </c>
      <c r="K1673" s="6">
        <f ca="1">Table1[[#This Row],[Netto loon]]-Table1[[#This Row],[Netto vorige schijf]]</f>
        <v>5.8633999999983644</v>
      </c>
      <c r="L1673" s="2">
        <f ca="1">(Table1[[#This Row],[Bruto tov vorige schijf]]-Table1[[#This Row],[Netto tov vorige schijf]])/MAX(Table1[[#This Row],[Bruto tov vorige schijf]],1)</f>
        <v>0.41366000000016356</v>
      </c>
    </row>
    <row r="1674" spans="1:12" x14ac:dyDescent="0.25">
      <c r="A1674" s="14">
        <v>24561</v>
      </c>
      <c r="B1674" s="6">
        <f>LoonHeffing2020(Table1[[#This Row],[Belastbaar loon]])</f>
        <v>9173.5334999999995</v>
      </c>
      <c r="C1674" s="6">
        <f>AlgemeneHeffingsKorting2020(Table1[[#This Row],[Belastbaar loon]])</f>
        <v>2492.6280000000002</v>
      </c>
      <c r="D1674" s="14">
        <f>ArbeidsKorting2020(Table1[[#This Row],[Belastbaar loon]])</f>
        <v>3646.8493600000002</v>
      </c>
      <c r="E1674" s="14">
        <f>MAX(Table1[[#This Row],[Loonheffing]]-Table1[[#This Row],[Algemene Heffingskorting]]-Table1[[#This Row],[Arbeidskorting]],0)</f>
        <v>3034.0561399999988</v>
      </c>
      <c r="F1674" s="6">
        <f>Table1[[#This Row],[Belastbaar loon]]-Table1[[#This Row],[Belasting]]</f>
        <v>21526.943859999999</v>
      </c>
      <c r="G1674" s="2">
        <f>(Table1[[#This Row],[Belastbaar loon]]-Table1[[#This Row],[Netto loon]])/Table1[[#This Row],[Belastbaar loon]]</f>
        <v>0.12353145800252435</v>
      </c>
      <c r="H1674" s="14">
        <f t="shared" ca="1" si="20"/>
        <v>3029.9195400000008</v>
      </c>
      <c r="I1674" s="14">
        <f ca="1">IF(ROW()=2, Table1[[#This Row],[Netto loon]], INDIRECT(ADDRESS(ROW()-1,COLUMN(F:F))))</f>
        <v>21521.080459999997</v>
      </c>
      <c r="J1674" s="6">
        <f ca="1">IF(ROW()=2, 0, Table1[[#This Row],[Belastbaar loon]]-INDIRECT(ADDRESS(ROW()-1,COLUMN(A:A))))</f>
        <v>10</v>
      </c>
      <c r="K1674" s="6">
        <f ca="1">Table1[[#This Row],[Netto loon]]-Table1[[#This Row],[Netto vorige schijf]]</f>
        <v>5.8634000000020023</v>
      </c>
      <c r="L1674" s="2">
        <f ca="1">(Table1[[#This Row],[Bruto tov vorige schijf]]-Table1[[#This Row],[Netto tov vorige schijf]])/MAX(Table1[[#This Row],[Bruto tov vorige schijf]],1)</f>
        <v>0.41365999999979974</v>
      </c>
    </row>
    <row r="1675" spans="1:12" x14ac:dyDescent="0.25">
      <c r="A1675" s="14">
        <v>24571</v>
      </c>
      <c r="B1675" s="6">
        <f>LoonHeffing2020(Table1[[#This Row],[Belastbaar loon]])</f>
        <v>9177.2685000000001</v>
      </c>
      <c r="C1675" s="6">
        <f>AlgemeneHeffingsKorting2020(Table1[[#This Row],[Belastbaar loon]])</f>
        <v>2492.0608000000002</v>
      </c>
      <c r="D1675" s="14">
        <f>ArbeidsKorting2020(Table1[[#This Row],[Belastbaar loon]])</f>
        <v>3647.01496</v>
      </c>
      <c r="E1675" s="14">
        <f>MAX(Table1[[#This Row],[Loonheffing]]-Table1[[#This Row],[Algemene Heffingskorting]]-Table1[[#This Row],[Arbeidskorting]],0)</f>
        <v>3038.19274</v>
      </c>
      <c r="F1675" s="6">
        <f>Table1[[#This Row],[Belastbaar loon]]-Table1[[#This Row],[Belasting]]</f>
        <v>21532.807260000001</v>
      </c>
      <c r="G1675" s="2">
        <f>(Table1[[#This Row],[Belastbaar loon]]-Table1[[#This Row],[Netto loon]])/Table1[[#This Row],[Belastbaar loon]]</f>
        <v>0.12364953563143538</v>
      </c>
      <c r="H1675" s="14">
        <f t="shared" ca="1" si="20"/>
        <v>3034.0561399999988</v>
      </c>
      <c r="I1675" s="14">
        <f ca="1">IF(ROW()=2, Table1[[#This Row],[Netto loon]], INDIRECT(ADDRESS(ROW()-1,COLUMN(F:F))))</f>
        <v>21526.943859999999</v>
      </c>
      <c r="J1675" s="6">
        <f ca="1">IF(ROW()=2, 0, Table1[[#This Row],[Belastbaar loon]]-INDIRECT(ADDRESS(ROW()-1,COLUMN(A:A))))</f>
        <v>10</v>
      </c>
      <c r="K1675" s="6">
        <f ca="1">Table1[[#This Row],[Netto loon]]-Table1[[#This Row],[Netto vorige schijf]]</f>
        <v>5.8634000000020023</v>
      </c>
      <c r="L1675" s="2">
        <f ca="1">(Table1[[#This Row],[Bruto tov vorige schijf]]-Table1[[#This Row],[Netto tov vorige schijf]])/MAX(Table1[[#This Row],[Bruto tov vorige schijf]],1)</f>
        <v>0.41365999999979974</v>
      </c>
    </row>
    <row r="1676" spans="1:12" x14ac:dyDescent="0.25">
      <c r="A1676" s="14">
        <v>24581</v>
      </c>
      <c r="B1676" s="6">
        <f>LoonHeffing2020(Table1[[#This Row],[Belastbaar loon]])</f>
        <v>9181.0035000000007</v>
      </c>
      <c r="C1676" s="6">
        <f>AlgemeneHeffingsKorting2020(Table1[[#This Row],[Belastbaar loon]])</f>
        <v>2491.4935999999998</v>
      </c>
      <c r="D1676" s="14">
        <f>ArbeidsKorting2020(Table1[[#This Row],[Belastbaar loon]])</f>
        <v>3647.1805599999998</v>
      </c>
      <c r="E1676" s="14">
        <f>MAX(Table1[[#This Row],[Loonheffing]]-Table1[[#This Row],[Algemene Heffingskorting]]-Table1[[#This Row],[Arbeidskorting]],0)</f>
        <v>3042.3293400000011</v>
      </c>
      <c r="F1676" s="6">
        <f>Table1[[#This Row],[Belastbaar loon]]-Table1[[#This Row],[Belasting]]</f>
        <v>21538.67066</v>
      </c>
      <c r="G1676" s="2">
        <f>(Table1[[#This Row],[Belastbaar loon]]-Table1[[#This Row],[Netto loon]])/Table1[[#This Row],[Belastbaar loon]]</f>
        <v>0.12376751718807209</v>
      </c>
      <c r="H1676" s="14">
        <f t="shared" ca="1" si="20"/>
        <v>3038.19274</v>
      </c>
      <c r="I1676" s="14">
        <f ca="1">IF(ROW()=2, Table1[[#This Row],[Netto loon]], INDIRECT(ADDRESS(ROW()-1,COLUMN(F:F))))</f>
        <v>21532.807260000001</v>
      </c>
      <c r="J1676" s="6">
        <f ca="1">IF(ROW()=2, 0, Table1[[#This Row],[Belastbaar loon]]-INDIRECT(ADDRESS(ROW()-1,COLUMN(A:A))))</f>
        <v>10</v>
      </c>
      <c r="K1676" s="6">
        <f ca="1">Table1[[#This Row],[Netto loon]]-Table1[[#This Row],[Netto vorige schijf]]</f>
        <v>5.8633999999983644</v>
      </c>
      <c r="L1676" s="2">
        <f ca="1">(Table1[[#This Row],[Bruto tov vorige schijf]]-Table1[[#This Row],[Netto tov vorige schijf]])/MAX(Table1[[#This Row],[Bruto tov vorige schijf]],1)</f>
        <v>0.41366000000016356</v>
      </c>
    </row>
    <row r="1677" spans="1:12" x14ac:dyDescent="0.25">
      <c r="A1677" s="14">
        <v>24591</v>
      </c>
      <c r="B1677" s="6">
        <f>LoonHeffing2020(Table1[[#This Row],[Belastbaar loon]])</f>
        <v>9184.7384999999995</v>
      </c>
      <c r="C1677" s="6">
        <f>AlgemeneHeffingsKorting2020(Table1[[#This Row],[Belastbaar loon]])</f>
        <v>2490.9263999999998</v>
      </c>
      <c r="D1677" s="14">
        <f>ArbeidsKorting2020(Table1[[#This Row],[Belastbaar loon]])</f>
        <v>3647.3461600000001</v>
      </c>
      <c r="E1677" s="14">
        <f>MAX(Table1[[#This Row],[Loonheffing]]-Table1[[#This Row],[Algemene Heffingskorting]]-Table1[[#This Row],[Arbeidskorting]],0)</f>
        <v>3046.4659399999991</v>
      </c>
      <c r="F1677" s="6">
        <f>Table1[[#This Row],[Belastbaar loon]]-Table1[[#This Row],[Belasting]]</f>
        <v>21544.534060000002</v>
      </c>
      <c r="G1677" s="2">
        <f>(Table1[[#This Row],[Belastbaar loon]]-Table1[[#This Row],[Netto loon]])/Table1[[#This Row],[Belastbaar loon]]</f>
        <v>0.12388540278963842</v>
      </c>
      <c r="H1677" s="14">
        <f t="shared" ca="1" si="20"/>
        <v>3042.3293400000011</v>
      </c>
      <c r="I1677" s="14">
        <f ca="1">IF(ROW()=2, Table1[[#This Row],[Netto loon]], INDIRECT(ADDRESS(ROW()-1,COLUMN(F:F))))</f>
        <v>21538.67066</v>
      </c>
      <c r="J1677" s="6">
        <f ca="1">IF(ROW()=2, 0, Table1[[#This Row],[Belastbaar loon]]-INDIRECT(ADDRESS(ROW()-1,COLUMN(A:A))))</f>
        <v>10</v>
      </c>
      <c r="K1677" s="6">
        <f ca="1">Table1[[#This Row],[Netto loon]]-Table1[[#This Row],[Netto vorige schijf]]</f>
        <v>5.8634000000020023</v>
      </c>
      <c r="L1677" s="2">
        <f ca="1">(Table1[[#This Row],[Bruto tov vorige schijf]]-Table1[[#This Row],[Netto tov vorige schijf]])/MAX(Table1[[#This Row],[Bruto tov vorige schijf]],1)</f>
        <v>0.41365999999979974</v>
      </c>
    </row>
    <row r="1678" spans="1:12" x14ac:dyDescent="0.25">
      <c r="A1678" s="14">
        <v>24601</v>
      </c>
      <c r="B1678" s="6">
        <f>LoonHeffing2020(Table1[[#This Row],[Belastbaar loon]])</f>
        <v>9188.4735000000001</v>
      </c>
      <c r="C1678" s="6">
        <f>AlgemeneHeffingsKorting2020(Table1[[#This Row],[Belastbaar loon]])</f>
        <v>2490.3591999999999</v>
      </c>
      <c r="D1678" s="14">
        <f>ArbeidsKorting2020(Table1[[#This Row],[Belastbaar loon]])</f>
        <v>3647.5117599999999</v>
      </c>
      <c r="E1678" s="14">
        <f>MAX(Table1[[#This Row],[Loonheffing]]-Table1[[#This Row],[Algemene Heffingskorting]]-Table1[[#This Row],[Arbeidskorting]],0)</f>
        <v>3050.6025400000003</v>
      </c>
      <c r="F1678" s="6">
        <f>Table1[[#This Row],[Belastbaar loon]]-Table1[[#This Row],[Belasting]]</f>
        <v>21550.39746</v>
      </c>
      <c r="G1678" s="2">
        <f>(Table1[[#This Row],[Belastbaar loon]]-Table1[[#This Row],[Netto loon]])/Table1[[#This Row],[Belastbaar loon]]</f>
        <v>0.12400319255314823</v>
      </c>
      <c r="H1678" s="14">
        <f t="shared" ca="1" si="20"/>
        <v>3046.4659399999991</v>
      </c>
      <c r="I1678" s="14">
        <f ca="1">IF(ROW()=2, Table1[[#This Row],[Netto loon]], INDIRECT(ADDRESS(ROW()-1,COLUMN(F:F))))</f>
        <v>21544.534060000002</v>
      </c>
      <c r="J1678" s="6">
        <f ca="1">IF(ROW()=2, 0, Table1[[#This Row],[Belastbaar loon]]-INDIRECT(ADDRESS(ROW()-1,COLUMN(A:A))))</f>
        <v>10</v>
      </c>
      <c r="K1678" s="6">
        <f ca="1">Table1[[#This Row],[Netto loon]]-Table1[[#This Row],[Netto vorige schijf]]</f>
        <v>5.8633999999983644</v>
      </c>
      <c r="L1678" s="2">
        <f ca="1">(Table1[[#This Row],[Bruto tov vorige schijf]]-Table1[[#This Row],[Netto tov vorige schijf]])/MAX(Table1[[#This Row],[Bruto tov vorige schijf]],1)</f>
        <v>0.41366000000016356</v>
      </c>
    </row>
    <row r="1679" spans="1:12" x14ac:dyDescent="0.25">
      <c r="A1679" s="14">
        <v>24611</v>
      </c>
      <c r="B1679" s="6">
        <f>LoonHeffing2020(Table1[[#This Row],[Belastbaar loon]])</f>
        <v>9192.2085000000006</v>
      </c>
      <c r="C1679" s="6">
        <f>AlgemeneHeffingsKorting2020(Table1[[#This Row],[Belastbaar loon]])</f>
        <v>2489.7919999999999</v>
      </c>
      <c r="D1679" s="14">
        <f>ArbeidsKorting2020(Table1[[#This Row],[Belastbaar loon]])</f>
        <v>3647.6773600000001</v>
      </c>
      <c r="E1679" s="14">
        <f>MAX(Table1[[#This Row],[Loonheffing]]-Table1[[#This Row],[Algemene Heffingskorting]]-Table1[[#This Row],[Arbeidskorting]],0)</f>
        <v>3054.739140000001</v>
      </c>
      <c r="F1679" s="6">
        <f>Table1[[#This Row],[Belastbaar loon]]-Table1[[#This Row],[Belasting]]</f>
        <v>21556.260859999999</v>
      </c>
      <c r="G1679" s="2">
        <f>(Table1[[#This Row],[Belastbaar loon]]-Table1[[#This Row],[Netto loon]])/Table1[[#This Row],[Belastbaar loon]]</f>
        <v>0.12412088659542488</v>
      </c>
      <c r="H1679" s="14">
        <f t="shared" ca="1" si="20"/>
        <v>3050.6025400000003</v>
      </c>
      <c r="I1679" s="14">
        <f ca="1">IF(ROW()=2, Table1[[#This Row],[Netto loon]], INDIRECT(ADDRESS(ROW()-1,COLUMN(F:F))))</f>
        <v>21550.39746</v>
      </c>
      <c r="J1679" s="6">
        <f ca="1">IF(ROW()=2, 0, Table1[[#This Row],[Belastbaar loon]]-INDIRECT(ADDRESS(ROW()-1,COLUMN(A:A))))</f>
        <v>10</v>
      </c>
      <c r="K1679" s="6">
        <f ca="1">Table1[[#This Row],[Netto loon]]-Table1[[#This Row],[Netto vorige schijf]]</f>
        <v>5.8633999999983644</v>
      </c>
      <c r="L1679" s="2">
        <f ca="1">(Table1[[#This Row],[Bruto tov vorige schijf]]-Table1[[#This Row],[Netto tov vorige schijf]])/MAX(Table1[[#This Row],[Bruto tov vorige schijf]],1)</f>
        <v>0.41366000000016356</v>
      </c>
    </row>
    <row r="1680" spans="1:12" x14ac:dyDescent="0.25">
      <c r="A1680" s="14">
        <v>24621</v>
      </c>
      <c r="B1680" s="6">
        <f>LoonHeffing2020(Table1[[#This Row],[Belastbaar loon]])</f>
        <v>9195.9434999999994</v>
      </c>
      <c r="C1680" s="6">
        <f>AlgemeneHeffingsKorting2020(Table1[[#This Row],[Belastbaar loon]])</f>
        <v>2489.2248</v>
      </c>
      <c r="D1680" s="14">
        <f>ArbeidsKorting2020(Table1[[#This Row],[Belastbaar loon]])</f>
        <v>3647.8429599999999</v>
      </c>
      <c r="E1680" s="14">
        <f>MAX(Table1[[#This Row],[Loonheffing]]-Table1[[#This Row],[Algemene Heffingskorting]]-Table1[[#This Row],[Arbeidskorting]],0)</f>
        <v>3058.8757399999995</v>
      </c>
      <c r="F1680" s="6">
        <f>Table1[[#This Row],[Belastbaar loon]]-Table1[[#This Row],[Belasting]]</f>
        <v>21562.124260000001</v>
      </c>
      <c r="G1680" s="2">
        <f>(Table1[[#This Row],[Belastbaar loon]]-Table1[[#This Row],[Netto loon]])/Table1[[#This Row],[Belastbaar loon]]</f>
        <v>0.12423848503310181</v>
      </c>
      <c r="H1680" s="14">
        <f t="shared" ca="1" si="20"/>
        <v>3054.739140000001</v>
      </c>
      <c r="I1680" s="14">
        <f ca="1">IF(ROW()=2, Table1[[#This Row],[Netto loon]], INDIRECT(ADDRESS(ROW()-1,COLUMN(F:F))))</f>
        <v>21556.260859999999</v>
      </c>
      <c r="J1680" s="6">
        <f ca="1">IF(ROW()=2, 0, Table1[[#This Row],[Belastbaar loon]]-INDIRECT(ADDRESS(ROW()-1,COLUMN(A:A))))</f>
        <v>10</v>
      </c>
      <c r="K1680" s="6">
        <f ca="1">Table1[[#This Row],[Netto loon]]-Table1[[#This Row],[Netto vorige schijf]]</f>
        <v>5.8634000000020023</v>
      </c>
      <c r="L1680" s="2">
        <f ca="1">(Table1[[#This Row],[Bruto tov vorige schijf]]-Table1[[#This Row],[Netto tov vorige schijf]])/MAX(Table1[[#This Row],[Bruto tov vorige schijf]],1)</f>
        <v>0.41365999999979974</v>
      </c>
    </row>
    <row r="1681" spans="1:12" x14ac:dyDescent="0.25">
      <c r="A1681" s="14">
        <v>24631</v>
      </c>
      <c r="B1681" s="6">
        <f>LoonHeffing2020(Table1[[#This Row],[Belastbaar loon]])</f>
        <v>9199.6785</v>
      </c>
      <c r="C1681" s="6">
        <f>AlgemeneHeffingsKorting2020(Table1[[#This Row],[Belastbaar loon]])</f>
        <v>2488.6576</v>
      </c>
      <c r="D1681" s="14">
        <f>ArbeidsKorting2020(Table1[[#This Row],[Belastbaar loon]])</f>
        <v>3648.0085600000002</v>
      </c>
      <c r="E1681" s="14">
        <f>MAX(Table1[[#This Row],[Loonheffing]]-Table1[[#This Row],[Algemene Heffingskorting]]-Table1[[#This Row],[Arbeidskorting]],0)</f>
        <v>3063.0123399999993</v>
      </c>
      <c r="F1681" s="6">
        <f>Table1[[#This Row],[Belastbaar loon]]-Table1[[#This Row],[Belasting]]</f>
        <v>21567.987659999999</v>
      </c>
      <c r="G1681" s="2">
        <f>(Table1[[#This Row],[Belastbaar loon]]-Table1[[#This Row],[Netto loon]])/Table1[[#This Row],[Belastbaar loon]]</f>
        <v>0.12435598798262357</v>
      </c>
      <c r="H1681" s="14">
        <f t="shared" ca="1" si="20"/>
        <v>3058.8757399999995</v>
      </c>
      <c r="I1681" s="14">
        <f ca="1">IF(ROW()=2, Table1[[#This Row],[Netto loon]], INDIRECT(ADDRESS(ROW()-1,COLUMN(F:F))))</f>
        <v>21562.124260000001</v>
      </c>
      <c r="J1681" s="6">
        <f ca="1">IF(ROW()=2, 0, Table1[[#This Row],[Belastbaar loon]]-INDIRECT(ADDRESS(ROW()-1,COLUMN(A:A))))</f>
        <v>10</v>
      </c>
      <c r="K1681" s="6">
        <f ca="1">Table1[[#This Row],[Netto loon]]-Table1[[#This Row],[Netto vorige schijf]]</f>
        <v>5.8633999999983644</v>
      </c>
      <c r="L1681" s="2">
        <f ca="1">(Table1[[#This Row],[Bruto tov vorige schijf]]-Table1[[#This Row],[Netto tov vorige schijf]])/MAX(Table1[[#This Row],[Bruto tov vorige schijf]],1)</f>
        <v>0.41366000000016356</v>
      </c>
    </row>
    <row r="1682" spans="1:12" x14ac:dyDescent="0.25">
      <c r="A1682" s="14">
        <v>24641</v>
      </c>
      <c r="B1682" s="6">
        <f>LoonHeffing2020(Table1[[#This Row],[Belastbaar loon]])</f>
        <v>9203.4135000000006</v>
      </c>
      <c r="C1682" s="6">
        <f>AlgemeneHeffingsKorting2020(Table1[[#This Row],[Belastbaar loon]])</f>
        <v>2488.0904</v>
      </c>
      <c r="D1682" s="14">
        <f>ArbeidsKorting2020(Table1[[#This Row],[Belastbaar loon]])</f>
        <v>3648.17416</v>
      </c>
      <c r="E1682" s="14">
        <f>MAX(Table1[[#This Row],[Loonheffing]]-Table1[[#This Row],[Algemene Heffingskorting]]-Table1[[#This Row],[Arbeidskorting]],0)</f>
        <v>3067.1489400000005</v>
      </c>
      <c r="F1682" s="6">
        <f>Table1[[#This Row],[Belastbaar loon]]-Table1[[#This Row],[Belasting]]</f>
        <v>21573.851060000001</v>
      </c>
      <c r="G1682" s="2">
        <f>(Table1[[#This Row],[Belastbaar loon]]-Table1[[#This Row],[Netto loon]])/Table1[[#This Row],[Belastbaar loon]]</f>
        <v>0.12447339556024509</v>
      </c>
      <c r="H1682" s="14">
        <f t="shared" ca="1" si="20"/>
        <v>3063.0123399999993</v>
      </c>
      <c r="I1682" s="14">
        <f ca="1">IF(ROW()=2, Table1[[#This Row],[Netto loon]], INDIRECT(ADDRESS(ROW()-1,COLUMN(F:F))))</f>
        <v>21567.987659999999</v>
      </c>
      <c r="J1682" s="6">
        <f ca="1">IF(ROW()=2, 0, Table1[[#This Row],[Belastbaar loon]]-INDIRECT(ADDRESS(ROW()-1,COLUMN(A:A))))</f>
        <v>10</v>
      </c>
      <c r="K1682" s="6">
        <f ca="1">Table1[[#This Row],[Netto loon]]-Table1[[#This Row],[Netto vorige schijf]]</f>
        <v>5.8634000000020023</v>
      </c>
      <c r="L1682" s="2">
        <f ca="1">(Table1[[#This Row],[Bruto tov vorige schijf]]-Table1[[#This Row],[Netto tov vorige schijf]])/MAX(Table1[[#This Row],[Bruto tov vorige schijf]],1)</f>
        <v>0.41365999999979974</v>
      </c>
    </row>
    <row r="1683" spans="1:12" x14ac:dyDescent="0.25">
      <c r="A1683" s="14">
        <v>24651</v>
      </c>
      <c r="B1683" s="6">
        <f>LoonHeffing2020(Table1[[#This Row],[Belastbaar loon]])</f>
        <v>9207.1484999999993</v>
      </c>
      <c r="C1683" s="6">
        <f>AlgemeneHeffingsKorting2020(Table1[[#This Row],[Belastbaar loon]])</f>
        <v>2487.5232000000001</v>
      </c>
      <c r="D1683" s="14">
        <f>ArbeidsKorting2020(Table1[[#This Row],[Belastbaar loon]])</f>
        <v>3648.3397599999998</v>
      </c>
      <c r="E1683" s="14">
        <f>MAX(Table1[[#This Row],[Loonheffing]]-Table1[[#This Row],[Algemene Heffingskorting]]-Table1[[#This Row],[Arbeidskorting]],0)</f>
        <v>3071.2855399999999</v>
      </c>
      <c r="F1683" s="6">
        <f>Table1[[#This Row],[Belastbaar loon]]-Table1[[#This Row],[Belasting]]</f>
        <v>21579.714459999999</v>
      </c>
      <c r="G1683" s="2">
        <f>(Table1[[#This Row],[Belastbaar loon]]-Table1[[#This Row],[Netto loon]])/Table1[[#This Row],[Belastbaar loon]]</f>
        <v>0.12459070788203322</v>
      </c>
      <c r="H1683" s="14">
        <f t="shared" ca="1" si="20"/>
        <v>3067.1489400000005</v>
      </c>
      <c r="I1683" s="14">
        <f ca="1">IF(ROW()=2, Table1[[#This Row],[Netto loon]], INDIRECT(ADDRESS(ROW()-1,COLUMN(F:F))))</f>
        <v>21573.851060000001</v>
      </c>
      <c r="J1683" s="6">
        <f ca="1">IF(ROW()=2, 0, Table1[[#This Row],[Belastbaar loon]]-INDIRECT(ADDRESS(ROW()-1,COLUMN(A:A))))</f>
        <v>10</v>
      </c>
      <c r="K1683" s="6">
        <f ca="1">Table1[[#This Row],[Netto loon]]-Table1[[#This Row],[Netto vorige schijf]]</f>
        <v>5.8633999999983644</v>
      </c>
      <c r="L1683" s="2">
        <f ca="1">(Table1[[#This Row],[Bruto tov vorige schijf]]-Table1[[#This Row],[Netto tov vorige schijf]])/MAX(Table1[[#This Row],[Bruto tov vorige schijf]],1)</f>
        <v>0.41366000000016356</v>
      </c>
    </row>
    <row r="1684" spans="1:12" x14ac:dyDescent="0.25">
      <c r="A1684" s="14">
        <v>24661</v>
      </c>
      <c r="B1684" s="6">
        <f>LoonHeffing2020(Table1[[#This Row],[Belastbaar loon]])</f>
        <v>9210.8834999999999</v>
      </c>
      <c r="C1684" s="6">
        <f>AlgemeneHeffingsKorting2020(Table1[[#This Row],[Belastbaar loon]])</f>
        <v>2486.9560000000001</v>
      </c>
      <c r="D1684" s="14">
        <f>ArbeidsKorting2020(Table1[[#This Row],[Belastbaar loon]])</f>
        <v>3648.5053600000001</v>
      </c>
      <c r="E1684" s="14">
        <f>MAX(Table1[[#This Row],[Loonheffing]]-Table1[[#This Row],[Algemene Heffingskorting]]-Table1[[#This Row],[Arbeidskorting]],0)</f>
        <v>3075.4221399999997</v>
      </c>
      <c r="F1684" s="6">
        <f>Table1[[#This Row],[Belastbaar loon]]-Table1[[#This Row],[Belasting]]</f>
        <v>21585.577860000001</v>
      </c>
      <c r="G1684" s="2">
        <f>(Table1[[#This Row],[Belastbaar loon]]-Table1[[#This Row],[Netto loon]])/Table1[[#This Row],[Belastbaar loon]]</f>
        <v>0.12470792506386598</v>
      </c>
      <c r="H1684" s="14">
        <f t="shared" ca="1" si="20"/>
        <v>3071.2855399999999</v>
      </c>
      <c r="I1684" s="14">
        <f ca="1">IF(ROW()=2, Table1[[#This Row],[Netto loon]], INDIRECT(ADDRESS(ROW()-1,COLUMN(F:F))))</f>
        <v>21579.714459999999</v>
      </c>
      <c r="J1684" s="6">
        <f ca="1">IF(ROW()=2, 0, Table1[[#This Row],[Belastbaar loon]]-INDIRECT(ADDRESS(ROW()-1,COLUMN(A:A))))</f>
        <v>10</v>
      </c>
      <c r="K1684" s="6">
        <f ca="1">Table1[[#This Row],[Netto loon]]-Table1[[#This Row],[Netto vorige schijf]]</f>
        <v>5.8634000000020023</v>
      </c>
      <c r="L1684" s="2">
        <f ca="1">(Table1[[#This Row],[Bruto tov vorige schijf]]-Table1[[#This Row],[Netto tov vorige schijf]])/MAX(Table1[[#This Row],[Bruto tov vorige schijf]],1)</f>
        <v>0.41365999999979974</v>
      </c>
    </row>
    <row r="1685" spans="1:12" x14ac:dyDescent="0.25">
      <c r="A1685" s="14">
        <v>24671</v>
      </c>
      <c r="B1685" s="6">
        <f>LoonHeffing2020(Table1[[#This Row],[Belastbaar loon]])</f>
        <v>9214.6185000000005</v>
      </c>
      <c r="C1685" s="6">
        <f>AlgemeneHeffingsKorting2020(Table1[[#This Row],[Belastbaar loon]])</f>
        <v>2486.3888000000002</v>
      </c>
      <c r="D1685" s="14">
        <f>ArbeidsKorting2020(Table1[[#This Row],[Belastbaar loon]])</f>
        <v>3648.6709599999999</v>
      </c>
      <c r="E1685" s="14">
        <f>MAX(Table1[[#This Row],[Loonheffing]]-Table1[[#This Row],[Algemene Heffingskorting]]-Table1[[#This Row],[Arbeidskorting]],0)</f>
        <v>3079.5587399999999</v>
      </c>
      <c r="F1685" s="6">
        <f>Table1[[#This Row],[Belastbaar loon]]-Table1[[#This Row],[Belasting]]</f>
        <v>21591.44126</v>
      </c>
      <c r="G1685" s="2">
        <f>(Table1[[#This Row],[Belastbaar loon]]-Table1[[#This Row],[Netto loon]])/Table1[[#This Row],[Belastbaar loon]]</f>
        <v>0.12482504722143409</v>
      </c>
      <c r="H1685" s="14">
        <f t="shared" ca="1" si="20"/>
        <v>3075.4221399999997</v>
      </c>
      <c r="I1685" s="14">
        <f ca="1">IF(ROW()=2, Table1[[#This Row],[Netto loon]], INDIRECT(ADDRESS(ROW()-1,COLUMN(F:F))))</f>
        <v>21585.577860000001</v>
      </c>
      <c r="J1685" s="6">
        <f ca="1">IF(ROW()=2, 0, Table1[[#This Row],[Belastbaar loon]]-INDIRECT(ADDRESS(ROW()-1,COLUMN(A:A))))</f>
        <v>10</v>
      </c>
      <c r="K1685" s="6">
        <f ca="1">Table1[[#This Row],[Netto loon]]-Table1[[#This Row],[Netto vorige schijf]]</f>
        <v>5.8633999999983644</v>
      </c>
      <c r="L1685" s="2">
        <f ca="1">(Table1[[#This Row],[Bruto tov vorige schijf]]-Table1[[#This Row],[Netto tov vorige schijf]])/MAX(Table1[[#This Row],[Bruto tov vorige schijf]],1)</f>
        <v>0.41366000000016356</v>
      </c>
    </row>
    <row r="1686" spans="1:12" x14ac:dyDescent="0.25">
      <c r="A1686" s="14">
        <v>24681</v>
      </c>
      <c r="B1686" s="6">
        <f>LoonHeffing2020(Table1[[#This Row],[Belastbaar loon]])</f>
        <v>9218.3534999999993</v>
      </c>
      <c r="C1686" s="6">
        <f>AlgemeneHeffingsKorting2020(Table1[[#This Row],[Belastbaar loon]])</f>
        <v>2485.8216000000002</v>
      </c>
      <c r="D1686" s="14">
        <f>ArbeidsKorting2020(Table1[[#This Row],[Belastbaar loon]])</f>
        <v>3648.8365600000002</v>
      </c>
      <c r="E1686" s="14">
        <f>MAX(Table1[[#This Row],[Loonheffing]]-Table1[[#This Row],[Algemene Heffingskorting]]-Table1[[#This Row],[Arbeidskorting]],0)</f>
        <v>3083.6953399999989</v>
      </c>
      <c r="F1686" s="6">
        <f>Table1[[#This Row],[Belastbaar loon]]-Table1[[#This Row],[Belasting]]</f>
        <v>21597.304660000002</v>
      </c>
      <c r="G1686" s="2">
        <f>(Table1[[#This Row],[Belastbaar loon]]-Table1[[#This Row],[Netto loon]])/Table1[[#This Row],[Belastbaar loon]]</f>
        <v>0.12494207447024019</v>
      </c>
      <c r="H1686" s="14">
        <f t="shared" ca="1" si="20"/>
        <v>3079.5587399999999</v>
      </c>
      <c r="I1686" s="14">
        <f ca="1">IF(ROW()=2, Table1[[#This Row],[Netto loon]], INDIRECT(ADDRESS(ROW()-1,COLUMN(F:F))))</f>
        <v>21591.44126</v>
      </c>
      <c r="J1686" s="6">
        <f ca="1">IF(ROW()=2, 0, Table1[[#This Row],[Belastbaar loon]]-INDIRECT(ADDRESS(ROW()-1,COLUMN(A:A))))</f>
        <v>10</v>
      </c>
      <c r="K1686" s="6">
        <f ca="1">Table1[[#This Row],[Netto loon]]-Table1[[#This Row],[Netto vorige schijf]]</f>
        <v>5.8634000000020023</v>
      </c>
      <c r="L1686" s="2">
        <f ca="1">(Table1[[#This Row],[Bruto tov vorige schijf]]-Table1[[#This Row],[Netto tov vorige schijf]])/MAX(Table1[[#This Row],[Bruto tov vorige schijf]],1)</f>
        <v>0.41365999999979974</v>
      </c>
    </row>
    <row r="1687" spans="1:12" x14ac:dyDescent="0.25">
      <c r="A1687" s="14">
        <v>24691</v>
      </c>
      <c r="B1687" s="6">
        <f>LoonHeffing2020(Table1[[#This Row],[Belastbaar loon]])</f>
        <v>9222.0884999999998</v>
      </c>
      <c r="C1687" s="6">
        <f>AlgemeneHeffingsKorting2020(Table1[[#This Row],[Belastbaar loon]])</f>
        <v>2485.2543999999998</v>
      </c>
      <c r="D1687" s="14">
        <f>ArbeidsKorting2020(Table1[[#This Row],[Belastbaar loon]])</f>
        <v>3649.00216</v>
      </c>
      <c r="E1687" s="14">
        <f>MAX(Table1[[#This Row],[Loonheffing]]-Table1[[#This Row],[Algemene Heffingskorting]]-Table1[[#This Row],[Arbeidskorting]],0)</f>
        <v>3087.83194</v>
      </c>
      <c r="F1687" s="6">
        <f>Table1[[#This Row],[Belastbaar loon]]-Table1[[#This Row],[Belasting]]</f>
        <v>21603.16806</v>
      </c>
      <c r="G1687" s="2">
        <f>(Table1[[#This Row],[Belastbaar loon]]-Table1[[#This Row],[Netto loon]])/Table1[[#This Row],[Belastbaar loon]]</f>
        <v>0.12505900692560043</v>
      </c>
      <c r="H1687" s="14">
        <f t="shared" ca="1" si="20"/>
        <v>3083.6953399999989</v>
      </c>
      <c r="I1687" s="14">
        <f ca="1">IF(ROW()=2, Table1[[#This Row],[Netto loon]], INDIRECT(ADDRESS(ROW()-1,COLUMN(F:F))))</f>
        <v>21597.304660000002</v>
      </c>
      <c r="J1687" s="6">
        <f ca="1">IF(ROW()=2, 0, Table1[[#This Row],[Belastbaar loon]]-INDIRECT(ADDRESS(ROW()-1,COLUMN(A:A))))</f>
        <v>10</v>
      </c>
      <c r="K1687" s="6">
        <f ca="1">Table1[[#This Row],[Netto loon]]-Table1[[#This Row],[Netto vorige schijf]]</f>
        <v>5.8633999999983644</v>
      </c>
      <c r="L1687" s="2">
        <f ca="1">(Table1[[#This Row],[Bruto tov vorige schijf]]-Table1[[#This Row],[Netto tov vorige schijf]])/MAX(Table1[[#This Row],[Bruto tov vorige schijf]],1)</f>
        <v>0.41366000000016356</v>
      </c>
    </row>
    <row r="1688" spans="1:12" x14ac:dyDescent="0.25">
      <c r="A1688" s="14">
        <v>24701</v>
      </c>
      <c r="B1688" s="6">
        <f>LoonHeffing2020(Table1[[#This Row],[Belastbaar loon]])</f>
        <v>9225.8235000000004</v>
      </c>
      <c r="C1688" s="6">
        <f>AlgemeneHeffingsKorting2020(Table1[[#This Row],[Belastbaar loon]])</f>
        <v>2484.6871999999998</v>
      </c>
      <c r="D1688" s="14">
        <f>ArbeidsKorting2020(Table1[[#This Row],[Belastbaar loon]])</f>
        <v>3649.1677599999998</v>
      </c>
      <c r="E1688" s="14">
        <f>MAX(Table1[[#This Row],[Loonheffing]]-Table1[[#This Row],[Algemene Heffingskorting]]-Table1[[#This Row],[Arbeidskorting]],0)</f>
        <v>3091.9685400000003</v>
      </c>
      <c r="F1688" s="6">
        <f>Table1[[#This Row],[Belastbaar loon]]-Table1[[#This Row],[Belasting]]</f>
        <v>21609.031459999998</v>
      </c>
      <c r="G1688" s="2">
        <f>(Table1[[#This Row],[Belastbaar loon]]-Table1[[#This Row],[Netto loon]])/Table1[[#This Row],[Belastbaar loon]]</f>
        <v>0.12517584470264367</v>
      </c>
      <c r="H1688" s="14">
        <f t="shared" ca="1" si="20"/>
        <v>3087.83194</v>
      </c>
      <c r="I1688" s="14">
        <f ca="1">IF(ROW()=2, Table1[[#This Row],[Netto loon]], INDIRECT(ADDRESS(ROW()-1,COLUMN(F:F))))</f>
        <v>21603.16806</v>
      </c>
      <c r="J1688" s="6">
        <f ca="1">IF(ROW()=2, 0, Table1[[#This Row],[Belastbaar loon]]-INDIRECT(ADDRESS(ROW()-1,COLUMN(A:A))))</f>
        <v>10</v>
      </c>
      <c r="K1688" s="6">
        <f ca="1">Table1[[#This Row],[Netto loon]]-Table1[[#This Row],[Netto vorige schijf]]</f>
        <v>5.8633999999983644</v>
      </c>
      <c r="L1688" s="2">
        <f ca="1">(Table1[[#This Row],[Bruto tov vorige schijf]]-Table1[[#This Row],[Netto tov vorige schijf]])/MAX(Table1[[#This Row],[Bruto tov vorige schijf]],1)</f>
        <v>0.41366000000016356</v>
      </c>
    </row>
    <row r="1689" spans="1:12" x14ac:dyDescent="0.25">
      <c r="A1689" s="14">
        <v>24711</v>
      </c>
      <c r="B1689" s="6">
        <f>LoonHeffing2020(Table1[[#This Row],[Belastbaar loon]])</f>
        <v>9229.5584999999992</v>
      </c>
      <c r="C1689" s="6">
        <f>AlgemeneHeffingsKorting2020(Table1[[#This Row],[Belastbaar loon]])</f>
        <v>2484.12</v>
      </c>
      <c r="D1689" s="14">
        <f>ArbeidsKorting2020(Table1[[#This Row],[Belastbaar loon]])</f>
        <v>3649.3333600000001</v>
      </c>
      <c r="E1689" s="14">
        <f>MAX(Table1[[#This Row],[Loonheffing]]-Table1[[#This Row],[Algemene Heffingskorting]]-Table1[[#This Row],[Arbeidskorting]],0)</f>
        <v>3096.1051399999992</v>
      </c>
      <c r="F1689" s="6">
        <f>Table1[[#This Row],[Belastbaar loon]]-Table1[[#This Row],[Belasting]]</f>
        <v>21614.89486</v>
      </c>
      <c r="G1689" s="2">
        <f>(Table1[[#This Row],[Belastbaar loon]]-Table1[[#This Row],[Netto loon]])/Table1[[#This Row],[Belastbaar loon]]</f>
        <v>0.12529258791631256</v>
      </c>
      <c r="H1689" s="14">
        <f t="shared" ca="1" si="20"/>
        <v>3091.9685400000003</v>
      </c>
      <c r="I1689" s="14">
        <f ca="1">IF(ROW()=2, Table1[[#This Row],[Netto loon]], INDIRECT(ADDRESS(ROW()-1,COLUMN(F:F))))</f>
        <v>21609.031459999998</v>
      </c>
      <c r="J1689" s="6">
        <f ca="1">IF(ROW()=2, 0, Table1[[#This Row],[Belastbaar loon]]-INDIRECT(ADDRESS(ROW()-1,COLUMN(A:A))))</f>
        <v>10</v>
      </c>
      <c r="K1689" s="6">
        <f ca="1">Table1[[#This Row],[Netto loon]]-Table1[[#This Row],[Netto vorige schijf]]</f>
        <v>5.8634000000020023</v>
      </c>
      <c r="L1689" s="2">
        <f ca="1">(Table1[[#This Row],[Bruto tov vorige schijf]]-Table1[[#This Row],[Netto tov vorige schijf]])/MAX(Table1[[#This Row],[Bruto tov vorige schijf]],1)</f>
        <v>0.41365999999979974</v>
      </c>
    </row>
    <row r="1690" spans="1:12" x14ac:dyDescent="0.25">
      <c r="A1690" s="14">
        <v>24721</v>
      </c>
      <c r="B1690" s="6">
        <f>LoonHeffing2020(Table1[[#This Row],[Belastbaar loon]])</f>
        <v>9233.2934999999998</v>
      </c>
      <c r="C1690" s="6">
        <f>AlgemeneHeffingsKorting2020(Table1[[#This Row],[Belastbaar loon]])</f>
        <v>2483.5527999999999</v>
      </c>
      <c r="D1690" s="14">
        <f>ArbeidsKorting2020(Table1[[#This Row],[Belastbaar loon]])</f>
        <v>3649.4989599999999</v>
      </c>
      <c r="E1690" s="14">
        <f>MAX(Table1[[#This Row],[Loonheffing]]-Table1[[#This Row],[Algemene Heffingskorting]]-Table1[[#This Row],[Arbeidskorting]],0)</f>
        <v>3100.2417400000004</v>
      </c>
      <c r="F1690" s="6">
        <f>Table1[[#This Row],[Belastbaar loon]]-Table1[[#This Row],[Belasting]]</f>
        <v>21620.758259999999</v>
      </c>
      <c r="G1690" s="2">
        <f>(Table1[[#This Row],[Belastbaar loon]]-Table1[[#This Row],[Netto loon]])/Table1[[#This Row],[Belastbaar loon]]</f>
        <v>0.12540923668136408</v>
      </c>
      <c r="H1690" s="14">
        <f t="shared" ref="H1690:H1753" ca="1" si="21">IF(ROW()=2, 0, INDIRECT(ADDRESS(ROW()-1,COLUMN(E:E))))</f>
        <v>3096.1051399999992</v>
      </c>
      <c r="I1690" s="14">
        <f ca="1">IF(ROW()=2, Table1[[#This Row],[Netto loon]], INDIRECT(ADDRESS(ROW()-1,COLUMN(F:F))))</f>
        <v>21614.89486</v>
      </c>
      <c r="J1690" s="6">
        <f ca="1">IF(ROW()=2, 0, Table1[[#This Row],[Belastbaar loon]]-INDIRECT(ADDRESS(ROW()-1,COLUMN(A:A))))</f>
        <v>10</v>
      </c>
      <c r="K1690" s="6">
        <f ca="1">Table1[[#This Row],[Netto loon]]-Table1[[#This Row],[Netto vorige schijf]]</f>
        <v>5.8633999999983644</v>
      </c>
      <c r="L1690" s="2">
        <f ca="1">(Table1[[#This Row],[Bruto tov vorige schijf]]-Table1[[#This Row],[Netto tov vorige schijf]])/MAX(Table1[[#This Row],[Bruto tov vorige schijf]],1)</f>
        <v>0.41366000000016356</v>
      </c>
    </row>
    <row r="1691" spans="1:12" x14ac:dyDescent="0.25">
      <c r="A1691" s="14">
        <v>24731</v>
      </c>
      <c r="B1691" s="6">
        <f>LoonHeffing2020(Table1[[#This Row],[Belastbaar loon]])</f>
        <v>9237.0285000000003</v>
      </c>
      <c r="C1691" s="6">
        <f>AlgemeneHeffingsKorting2020(Table1[[#This Row],[Belastbaar loon]])</f>
        <v>2482.9856</v>
      </c>
      <c r="D1691" s="14">
        <f>ArbeidsKorting2020(Table1[[#This Row],[Belastbaar loon]])</f>
        <v>3649.6645600000002</v>
      </c>
      <c r="E1691" s="14">
        <f>MAX(Table1[[#This Row],[Loonheffing]]-Table1[[#This Row],[Algemene Heffingskorting]]-Table1[[#This Row],[Arbeidskorting]],0)</f>
        <v>3104.3783400000002</v>
      </c>
      <c r="F1691" s="6">
        <f>Table1[[#This Row],[Belastbaar loon]]-Table1[[#This Row],[Belasting]]</f>
        <v>21626.621660000001</v>
      </c>
      <c r="G1691" s="2">
        <f>(Table1[[#This Row],[Belastbaar loon]]-Table1[[#This Row],[Netto loon]])/Table1[[#This Row],[Belastbaar loon]]</f>
        <v>0.12552579111236906</v>
      </c>
      <c r="H1691" s="14">
        <f t="shared" ca="1" si="21"/>
        <v>3100.2417400000004</v>
      </c>
      <c r="I1691" s="14">
        <f ca="1">IF(ROW()=2, Table1[[#This Row],[Netto loon]], INDIRECT(ADDRESS(ROW()-1,COLUMN(F:F))))</f>
        <v>21620.758259999999</v>
      </c>
      <c r="J1691" s="6">
        <f ca="1">IF(ROW()=2, 0, Table1[[#This Row],[Belastbaar loon]]-INDIRECT(ADDRESS(ROW()-1,COLUMN(A:A))))</f>
        <v>10</v>
      </c>
      <c r="K1691" s="6">
        <f ca="1">Table1[[#This Row],[Netto loon]]-Table1[[#This Row],[Netto vorige schijf]]</f>
        <v>5.8634000000020023</v>
      </c>
      <c r="L1691" s="2">
        <f ca="1">(Table1[[#This Row],[Bruto tov vorige schijf]]-Table1[[#This Row],[Netto tov vorige schijf]])/MAX(Table1[[#This Row],[Bruto tov vorige schijf]],1)</f>
        <v>0.41365999999979974</v>
      </c>
    </row>
    <row r="1692" spans="1:12" x14ac:dyDescent="0.25">
      <c r="A1692" s="14">
        <v>24741</v>
      </c>
      <c r="B1692" s="6">
        <f>LoonHeffing2020(Table1[[#This Row],[Belastbaar loon]])</f>
        <v>9240.7634999999991</v>
      </c>
      <c r="C1692" s="6">
        <f>AlgemeneHeffingsKorting2020(Table1[[#This Row],[Belastbaar loon]])</f>
        <v>2482.4184</v>
      </c>
      <c r="D1692" s="14">
        <f>ArbeidsKorting2020(Table1[[#This Row],[Belastbaar loon]])</f>
        <v>3649.83016</v>
      </c>
      <c r="E1692" s="14">
        <f>MAX(Table1[[#This Row],[Loonheffing]]-Table1[[#This Row],[Algemene Heffingskorting]]-Table1[[#This Row],[Arbeidskorting]],0)</f>
        <v>3108.5149399999987</v>
      </c>
      <c r="F1692" s="6">
        <f>Table1[[#This Row],[Belastbaar loon]]-Table1[[#This Row],[Belasting]]</f>
        <v>21632.485060000003</v>
      </c>
      <c r="G1692" s="2">
        <f>(Table1[[#This Row],[Belastbaar loon]]-Table1[[#This Row],[Netto loon]])/Table1[[#This Row],[Belastbaar loon]]</f>
        <v>0.12564225132371357</v>
      </c>
      <c r="H1692" s="14">
        <f t="shared" ca="1" si="21"/>
        <v>3104.3783400000002</v>
      </c>
      <c r="I1692" s="14">
        <f ca="1">IF(ROW()=2, Table1[[#This Row],[Netto loon]], INDIRECT(ADDRESS(ROW()-1,COLUMN(F:F))))</f>
        <v>21626.621660000001</v>
      </c>
      <c r="J1692" s="6">
        <f ca="1">IF(ROW()=2, 0, Table1[[#This Row],[Belastbaar loon]]-INDIRECT(ADDRESS(ROW()-1,COLUMN(A:A))))</f>
        <v>10</v>
      </c>
      <c r="K1692" s="6">
        <f ca="1">Table1[[#This Row],[Netto loon]]-Table1[[#This Row],[Netto vorige schijf]]</f>
        <v>5.8634000000020023</v>
      </c>
      <c r="L1692" s="2">
        <f ca="1">(Table1[[#This Row],[Bruto tov vorige schijf]]-Table1[[#This Row],[Netto tov vorige schijf]])/MAX(Table1[[#This Row],[Bruto tov vorige schijf]],1)</f>
        <v>0.41365999999979974</v>
      </c>
    </row>
    <row r="1693" spans="1:12" x14ac:dyDescent="0.25">
      <c r="A1693" s="14">
        <v>24751</v>
      </c>
      <c r="B1693" s="6">
        <f>LoonHeffing2020(Table1[[#This Row],[Belastbaar loon]])</f>
        <v>9244.4984999999997</v>
      </c>
      <c r="C1693" s="6">
        <f>AlgemeneHeffingsKorting2020(Table1[[#This Row],[Belastbaar loon]])</f>
        <v>2481.8512000000001</v>
      </c>
      <c r="D1693" s="14">
        <f>ArbeidsKorting2020(Table1[[#This Row],[Belastbaar loon]])</f>
        <v>3649.9957599999998</v>
      </c>
      <c r="E1693" s="14">
        <f>MAX(Table1[[#This Row],[Loonheffing]]-Table1[[#This Row],[Algemene Heffingskorting]]-Table1[[#This Row],[Arbeidskorting]],0)</f>
        <v>3112.6515399999998</v>
      </c>
      <c r="F1693" s="6">
        <f>Table1[[#This Row],[Belastbaar loon]]-Table1[[#This Row],[Belasting]]</f>
        <v>21638.348460000001</v>
      </c>
      <c r="G1693" s="2">
        <f>(Table1[[#This Row],[Belastbaar loon]]-Table1[[#This Row],[Netto loon]])/Table1[[#This Row],[Belastbaar loon]]</f>
        <v>0.12575861742959876</v>
      </c>
      <c r="H1693" s="14">
        <f t="shared" ca="1" si="21"/>
        <v>3108.5149399999987</v>
      </c>
      <c r="I1693" s="14">
        <f ca="1">IF(ROW()=2, Table1[[#This Row],[Netto loon]], INDIRECT(ADDRESS(ROW()-1,COLUMN(F:F))))</f>
        <v>21632.485060000003</v>
      </c>
      <c r="J1693" s="6">
        <f ca="1">IF(ROW()=2, 0, Table1[[#This Row],[Belastbaar loon]]-INDIRECT(ADDRESS(ROW()-1,COLUMN(A:A))))</f>
        <v>10</v>
      </c>
      <c r="K1693" s="6">
        <f ca="1">Table1[[#This Row],[Netto loon]]-Table1[[#This Row],[Netto vorige schijf]]</f>
        <v>5.8633999999983644</v>
      </c>
      <c r="L1693" s="2">
        <f ca="1">(Table1[[#This Row],[Bruto tov vorige schijf]]-Table1[[#This Row],[Netto tov vorige schijf]])/MAX(Table1[[#This Row],[Bruto tov vorige schijf]],1)</f>
        <v>0.41366000000016356</v>
      </c>
    </row>
    <row r="1694" spans="1:12" x14ac:dyDescent="0.25">
      <c r="A1694" s="14">
        <v>24761</v>
      </c>
      <c r="B1694" s="6">
        <f>LoonHeffing2020(Table1[[#This Row],[Belastbaar loon]])</f>
        <v>9248.2335000000003</v>
      </c>
      <c r="C1694" s="6">
        <f>AlgemeneHeffingsKorting2020(Table1[[#This Row],[Belastbaar loon]])</f>
        <v>2481.2840000000001</v>
      </c>
      <c r="D1694" s="14">
        <f>ArbeidsKorting2020(Table1[[#This Row],[Belastbaar loon]])</f>
        <v>3650.1613600000001</v>
      </c>
      <c r="E1694" s="14">
        <f>MAX(Table1[[#This Row],[Loonheffing]]-Table1[[#This Row],[Algemene Heffingskorting]]-Table1[[#This Row],[Arbeidskorting]],0)</f>
        <v>3116.7881400000006</v>
      </c>
      <c r="F1694" s="6">
        <f>Table1[[#This Row],[Belastbaar loon]]-Table1[[#This Row],[Belasting]]</f>
        <v>21644.211859999999</v>
      </c>
      <c r="G1694" s="2">
        <f>(Table1[[#This Row],[Belastbaar loon]]-Table1[[#This Row],[Netto loon]])/Table1[[#This Row],[Belastbaar loon]]</f>
        <v>0.12587488954404105</v>
      </c>
      <c r="H1694" s="14">
        <f t="shared" ca="1" si="21"/>
        <v>3112.6515399999998</v>
      </c>
      <c r="I1694" s="14">
        <f ca="1">IF(ROW()=2, Table1[[#This Row],[Netto loon]], INDIRECT(ADDRESS(ROW()-1,COLUMN(F:F))))</f>
        <v>21638.348460000001</v>
      </c>
      <c r="J1694" s="6">
        <f ca="1">IF(ROW()=2, 0, Table1[[#This Row],[Belastbaar loon]]-INDIRECT(ADDRESS(ROW()-1,COLUMN(A:A))))</f>
        <v>10</v>
      </c>
      <c r="K1694" s="6">
        <f ca="1">Table1[[#This Row],[Netto loon]]-Table1[[#This Row],[Netto vorige schijf]]</f>
        <v>5.8633999999983644</v>
      </c>
      <c r="L1694" s="2">
        <f ca="1">(Table1[[#This Row],[Bruto tov vorige schijf]]-Table1[[#This Row],[Netto tov vorige schijf]])/MAX(Table1[[#This Row],[Bruto tov vorige schijf]],1)</f>
        <v>0.41366000000016356</v>
      </c>
    </row>
    <row r="1695" spans="1:12" x14ac:dyDescent="0.25">
      <c r="A1695" s="14">
        <v>24771</v>
      </c>
      <c r="B1695" s="6">
        <f>LoonHeffing2020(Table1[[#This Row],[Belastbaar loon]])</f>
        <v>9251.9685000000009</v>
      </c>
      <c r="C1695" s="6">
        <f>AlgemeneHeffingsKorting2020(Table1[[#This Row],[Belastbaar loon]])</f>
        <v>2480.7168000000001</v>
      </c>
      <c r="D1695" s="14">
        <f>ArbeidsKorting2020(Table1[[#This Row],[Belastbaar loon]])</f>
        <v>3650.3269599999999</v>
      </c>
      <c r="E1695" s="14">
        <f>MAX(Table1[[#This Row],[Loonheffing]]-Table1[[#This Row],[Algemene Heffingskorting]]-Table1[[#This Row],[Arbeidskorting]],0)</f>
        <v>3120.9247400000008</v>
      </c>
      <c r="F1695" s="6">
        <f>Table1[[#This Row],[Belastbaar loon]]-Table1[[#This Row],[Belasting]]</f>
        <v>21650.075259999998</v>
      </c>
      <c r="G1695" s="2">
        <f>(Table1[[#This Row],[Belastbaar loon]]-Table1[[#This Row],[Netto loon]])/Table1[[#This Row],[Belastbaar loon]]</f>
        <v>0.12599106778087288</v>
      </c>
      <c r="H1695" s="14">
        <f t="shared" ca="1" si="21"/>
        <v>3116.7881400000006</v>
      </c>
      <c r="I1695" s="14">
        <f ca="1">IF(ROW()=2, Table1[[#This Row],[Netto loon]], INDIRECT(ADDRESS(ROW()-1,COLUMN(F:F))))</f>
        <v>21644.211859999999</v>
      </c>
      <c r="J1695" s="6">
        <f ca="1">IF(ROW()=2, 0, Table1[[#This Row],[Belastbaar loon]]-INDIRECT(ADDRESS(ROW()-1,COLUMN(A:A))))</f>
        <v>10</v>
      </c>
      <c r="K1695" s="6">
        <f ca="1">Table1[[#This Row],[Netto loon]]-Table1[[#This Row],[Netto vorige schijf]]</f>
        <v>5.8633999999983644</v>
      </c>
      <c r="L1695" s="2">
        <f ca="1">(Table1[[#This Row],[Bruto tov vorige schijf]]-Table1[[#This Row],[Netto tov vorige schijf]])/MAX(Table1[[#This Row],[Bruto tov vorige schijf]],1)</f>
        <v>0.41366000000016356</v>
      </c>
    </row>
    <row r="1696" spans="1:12" x14ac:dyDescent="0.25">
      <c r="A1696" s="14">
        <v>24781</v>
      </c>
      <c r="B1696" s="6">
        <f>LoonHeffing2020(Table1[[#This Row],[Belastbaar loon]])</f>
        <v>9255.7034999999996</v>
      </c>
      <c r="C1696" s="6">
        <f>AlgemeneHeffingsKorting2020(Table1[[#This Row],[Belastbaar loon]])</f>
        <v>2480.1496000000002</v>
      </c>
      <c r="D1696" s="14">
        <f>ArbeidsKorting2020(Table1[[#This Row],[Belastbaar loon]])</f>
        <v>3650.4925600000001</v>
      </c>
      <c r="E1696" s="14">
        <f>MAX(Table1[[#This Row],[Loonheffing]]-Table1[[#This Row],[Algemene Heffingskorting]]-Table1[[#This Row],[Arbeidskorting]],0)</f>
        <v>3125.0613399999988</v>
      </c>
      <c r="F1696" s="6">
        <f>Table1[[#This Row],[Belastbaar loon]]-Table1[[#This Row],[Belasting]]</f>
        <v>21655.93866</v>
      </c>
      <c r="G1696" s="2">
        <f>(Table1[[#This Row],[Belastbaar loon]]-Table1[[#This Row],[Netto loon]])/Table1[[#This Row],[Belastbaar loon]]</f>
        <v>0.1261071522537428</v>
      </c>
      <c r="H1696" s="14">
        <f t="shared" ca="1" si="21"/>
        <v>3120.9247400000008</v>
      </c>
      <c r="I1696" s="14">
        <f ca="1">IF(ROW()=2, Table1[[#This Row],[Netto loon]], INDIRECT(ADDRESS(ROW()-1,COLUMN(F:F))))</f>
        <v>21650.075259999998</v>
      </c>
      <c r="J1696" s="6">
        <f ca="1">IF(ROW()=2, 0, Table1[[#This Row],[Belastbaar loon]]-INDIRECT(ADDRESS(ROW()-1,COLUMN(A:A))))</f>
        <v>10</v>
      </c>
      <c r="K1696" s="6">
        <f ca="1">Table1[[#This Row],[Netto loon]]-Table1[[#This Row],[Netto vorige schijf]]</f>
        <v>5.8634000000020023</v>
      </c>
      <c r="L1696" s="2">
        <f ca="1">(Table1[[#This Row],[Bruto tov vorige schijf]]-Table1[[#This Row],[Netto tov vorige schijf]])/MAX(Table1[[#This Row],[Bruto tov vorige schijf]],1)</f>
        <v>0.41365999999979974</v>
      </c>
    </row>
    <row r="1697" spans="1:12" x14ac:dyDescent="0.25">
      <c r="A1697" s="14">
        <v>24791</v>
      </c>
      <c r="B1697" s="6">
        <f>LoonHeffing2020(Table1[[#This Row],[Belastbaar loon]])</f>
        <v>9259.4385000000002</v>
      </c>
      <c r="C1697" s="6">
        <f>AlgemeneHeffingsKorting2020(Table1[[#This Row],[Belastbaar loon]])</f>
        <v>2479.5823999999998</v>
      </c>
      <c r="D1697" s="14">
        <f>ArbeidsKorting2020(Table1[[#This Row],[Belastbaar loon]])</f>
        <v>3650.65816</v>
      </c>
      <c r="E1697" s="14">
        <f>MAX(Table1[[#This Row],[Loonheffing]]-Table1[[#This Row],[Algemene Heffingskorting]]-Table1[[#This Row],[Arbeidskorting]],0)</f>
        <v>3129.1979400000009</v>
      </c>
      <c r="F1697" s="6">
        <f>Table1[[#This Row],[Belastbaar loon]]-Table1[[#This Row],[Belasting]]</f>
        <v>21661.802059999998</v>
      </c>
      <c r="G1697" s="2">
        <f>(Table1[[#This Row],[Belastbaar loon]]-Table1[[#This Row],[Netto loon]])/Table1[[#This Row],[Belastbaar loon]]</f>
        <v>0.1262231430761164</v>
      </c>
      <c r="H1697" s="14">
        <f t="shared" ca="1" si="21"/>
        <v>3125.0613399999988</v>
      </c>
      <c r="I1697" s="14">
        <f ca="1">IF(ROW()=2, Table1[[#This Row],[Netto loon]], INDIRECT(ADDRESS(ROW()-1,COLUMN(F:F))))</f>
        <v>21655.93866</v>
      </c>
      <c r="J1697" s="6">
        <f ca="1">IF(ROW()=2, 0, Table1[[#This Row],[Belastbaar loon]]-INDIRECT(ADDRESS(ROW()-1,COLUMN(A:A))))</f>
        <v>10</v>
      </c>
      <c r="K1697" s="6">
        <f ca="1">Table1[[#This Row],[Netto loon]]-Table1[[#This Row],[Netto vorige schijf]]</f>
        <v>5.8633999999983644</v>
      </c>
      <c r="L1697" s="2">
        <f ca="1">(Table1[[#This Row],[Bruto tov vorige schijf]]-Table1[[#This Row],[Netto tov vorige schijf]])/MAX(Table1[[#This Row],[Bruto tov vorige schijf]],1)</f>
        <v>0.41366000000016356</v>
      </c>
    </row>
    <row r="1698" spans="1:12" x14ac:dyDescent="0.25">
      <c r="A1698" s="14">
        <v>24801</v>
      </c>
      <c r="B1698" s="6">
        <f>LoonHeffing2020(Table1[[#This Row],[Belastbaar loon]])</f>
        <v>9263.1735000000008</v>
      </c>
      <c r="C1698" s="6">
        <f>AlgemeneHeffingsKorting2020(Table1[[#This Row],[Belastbaar loon]])</f>
        <v>2479.0151999999998</v>
      </c>
      <c r="D1698" s="14">
        <f>ArbeidsKorting2020(Table1[[#This Row],[Belastbaar loon]])</f>
        <v>3650.8237600000002</v>
      </c>
      <c r="E1698" s="14">
        <f>MAX(Table1[[#This Row],[Loonheffing]]-Table1[[#This Row],[Algemene Heffingskorting]]-Table1[[#This Row],[Arbeidskorting]],0)</f>
        <v>3133.3345400000007</v>
      </c>
      <c r="F1698" s="6">
        <f>Table1[[#This Row],[Belastbaar loon]]-Table1[[#This Row],[Belasting]]</f>
        <v>21667.66546</v>
      </c>
      <c r="G1698" s="2">
        <f>(Table1[[#This Row],[Belastbaar loon]]-Table1[[#This Row],[Netto loon]])/Table1[[#This Row],[Belastbaar loon]]</f>
        <v>0.12633904036127575</v>
      </c>
      <c r="H1698" s="14">
        <f t="shared" ca="1" si="21"/>
        <v>3129.1979400000009</v>
      </c>
      <c r="I1698" s="14">
        <f ca="1">IF(ROW()=2, Table1[[#This Row],[Netto loon]], INDIRECT(ADDRESS(ROW()-1,COLUMN(F:F))))</f>
        <v>21661.802059999998</v>
      </c>
      <c r="J1698" s="6">
        <f ca="1">IF(ROW()=2, 0, Table1[[#This Row],[Belastbaar loon]]-INDIRECT(ADDRESS(ROW()-1,COLUMN(A:A))))</f>
        <v>10</v>
      </c>
      <c r="K1698" s="6">
        <f ca="1">Table1[[#This Row],[Netto loon]]-Table1[[#This Row],[Netto vorige schijf]]</f>
        <v>5.8634000000020023</v>
      </c>
      <c r="L1698" s="2">
        <f ca="1">(Table1[[#This Row],[Bruto tov vorige schijf]]-Table1[[#This Row],[Netto tov vorige schijf]])/MAX(Table1[[#This Row],[Bruto tov vorige schijf]],1)</f>
        <v>0.41365999999979974</v>
      </c>
    </row>
    <row r="1699" spans="1:12" x14ac:dyDescent="0.25">
      <c r="A1699" s="14">
        <v>24811</v>
      </c>
      <c r="B1699" s="6">
        <f>LoonHeffing2020(Table1[[#This Row],[Belastbaar loon]])</f>
        <v>9266.9084999999995</v>
      </c>
      <c r="C1699" s="6">
        <f>AlgemeneHeffingsKorting2020(Table1[[#This Row],[Belastbaar loon]])</f>
        <v>2478.4479999999999</v>
      </c>
      <c r="D1699" s="14">
        <f>ArbeidsKorting2020(Table1[[#This Row],[Belastbaar loon]])</f>
        <v>3650.98936</v>
      </c>
      <c r="E1699" s="14">
        <f>MAX(Table1[[#This Row],[Loonheffing]]-Table1[[#This Row],[Algemene Heffingskorting]]-Table1[[#This Row],[Arbeidskorting]],0)</f>
        <v>3137.4711399999992</v>
      </c>
      <c r="F1699" s="6">
        <f>Table1[[#This Row],[Belastbaar loon]]-Table1[[#This Row],[Belasting]]</f>
        <v>21673.528860000002</v>
      </c>
      <c r="G1699" s="2">
        <f>(Table1[[#This Row],[Belastbaar loon]]-Table1[[#This Row],[Netto loon]])/Table1[[#This Row],[Belastbaar loon]]</f>
        <v>0.12645484422232064</v>
      </c>
      <c r="H1699" s="14">
        <f t="shared" ca="1" si="21"/>
        <v>3133.3345400000007</v>
      </c>
      <c r="I1699" s="14">
        <f ca="1">IF(ROW()=2, Table1[[#This Row],[Netto loon]], INDIRECT(ADDRESS(ROW()-1,COLUMN(F:F))))</f>
        <v>21667.66546</v>
      </c>
      <c r="J1699" s="6">
        <f ca="1">IF(ROW()=2, 0, Table1[[#This Row],[Belastbaar loon]]-INDIRECT(ADDRESS(ROW()-1,COLUMN(A:A))))</f>
        <v>10</v>
      </c>
      <c r="K1699" s="6">
        <f ca="1">Table1[[#This Row],[Netto loon]]-Table1[[#This Row],[Netto vorige schijf]]</f>
        <v>5.8634000000020023</v>
      </c>
      <c r="L1699" s="2">
        <f ca="1">(Table1[[#This Row],[Bruto tov vorige schijf]]-Table1[[#This Row],[Netto tov vorige schijf]])/MAX(Table1[[#This Row],[Bruto tov vorige schijf]],1)</f>
        <v>0.41365999999979974</v>
      </c>
    </row>
    <row r="1700" spans="1:12" x14ac:dyDescent="0.25">
      <c r="A1700" s="14">
        <v>24821</v>
      </c>
      <c r="B1700" s="6">
        <f>LoonHeffing2020(Table1[[#This Row],[Belastbaar loon]])</f>
        <v>9270.6435000000001</v>
      </c>
      <c r="C1700" s="6">
        <f>AlgemeneHeffingsKorting2020(Table1[[#This Row],[Belastbaar loon]])</f>
        <v>2477.8807999999999</v>
      </c>
      <c r="D1700" s="14">
        <f>ArbeidsKorting2020(Table1[[#This Row],[Belastbaar loon]])</f>
        <v>3651.1549599999998</v>
      </c>
      <c r="E1700" s="14">
        <f>MAX(Table1[[#This Row],[Loonheffing]]-Table1[[#This Row],[Algemene Heffingskorting]]-Table1[[#This Row],[Arbeidskorting]],0)</f>
        <v>3141.6077400000004</v>
      </c>
      <c r="F1700" s="6">
        <f>Table1[[#This Row],[Belastbaar loon]]-Table1[[#This Row],[Belasting]]</f>
        <v>21679.392260000001</v>
      </c>
      <c r="G1700" s="2">
        <f>(Table1[[#This Row],[Belastbaar loon]]-Table1[[#This Row],[Netto loon]])/Table1[[#This Row],[Belastbaar loon]]</f>
        <v>0.12657055477216872</v>
      </c>
      <c r="H1700" s="14">
        <f t="shared" ca="1" si="21"/>
        <v>3137.4711399999992</v>
      </c>
      <c r="I1700" s="14">
        <f ca="1">IF(ROW()=2, Table1[[#This Row],[Netto loon]], INDIRECT(ADDRESS(ROW()-1,COLUMN(F:F))))</f>
        <v>21673.528860000002</v>
      </c>
      <c r="J1700" s="6">
        <f ca="1">IF(ROW()=2, 0, Table1[[#This Row],[Belastbaar loon]]-INDIRECT(ADDRESS(ROW()-1,COLUMN(A:A))))</f>
        <v>10</v>
      </c>
      <c r="K1700" s="6">
        <f ca="1">Table1[[#This Row],[Netto loon]]-Table1[[#This Row],[Netto vorige schijf]]</f>
        <v>5.8633999999983644</v>
      </c>
      <c r="L1700" s="2">
        <f ca="1">(Table1[[#This Row],[Bruto tov vorige schijf]]-Table1[[#This Row],[Netto tov vorige schijf]])/MAX(Table1[[#This Row],[Bruto tov vorige schijf]],1)</f>
        <v>0.41366000000016356</v>
      </c>
    </row>
    <row r="1701" spans="1:12" x14ac:dyDescent="0.25">
      <c r="A1701" s="14">
        <v>24831</v>
      </c>
      <c r="B1701" s="6">
        <f>LoonHeffing2020(Table1[[#This Row],[Belastbaar loon]])</f>
        <v>9274.3785000000007</v>
      </c>
      <c r="C1701" s="6">
        <f>AlgemeneHeffingsKorting2020(Table1[[#This Row],[Belastbaar loon]])</f>
        <v>2477.3136</v>
      </c>
      <c r="D1701" s="14">
        <f>ArbeidsKorting2020(Table1[[#This Row],[Belastbaar loon]])</f>
        <v>3651.3205600000001</v>
      </c>
      <c r="E1701" s="14">
        <f>MAX(Table1[[#This Row],[Loonheffing]]-Table1[[#This Row],[Algemene Heffingskorting]]-Table1[[#This Row],[Arbeidskorting]],0)</f>
        <v>3145.7443400000011</v>
      </c>
      <c r="F1701" s="6">
        <f>Table1[[#This Row],[Belastbaar loon]]-Table1[[#This Row],[Belasting]]</f>
        <v>21685.255659999999</v>
      </c>
      <c r="G1701" s="2">
        <f>(Table1[[#This Row],[Belastbaar loon]]-Table1[[#This Row],[Netto loon]])/Table1[[#This Row],[Belastbaar loon]]</f>
        <v>0.12668617212355529</v>
      </c>
      <c r="H1701" s="14">
        <f t="shared" ca="1" si="21"/>
        <v>3141.6077400000004</v>
      </c>
      <c r="I1701" s="14">
        <f ca="1">IF(ROW()=2, Table1[[#This Row],[Netto loon]], INDIRECT(ADDRESS(ROW()-1,COLUMN(F:F))))</f>
        <v>21679.392260000001</v>
      </c>
      <c r="J1701" s="6">
        <f ca="1">IF(ROW()=2, 0, Table1[[#This Row],[Belastbaar loon]]-INDIRECT(ADDRESS(ROW()-1,COLUMN(A:A))))</f>
        <v>10</v>
      </c>
      <c r="K1701" s="6">
        <f ca="1">Table1[[#This Row],[Netto loon]]-Table1[[#This Row],[Netto vorige schijf]]</f>
        <v>5.8633999999983644</v>
      </c>
      <c r="L1701" s="2">
        <f ca="1">(Table1[[#This Row],[Bruto tov vorige schijf]]-Table1[[#This Row],[Netto tov vorige schijf]])/MAX(Table1[[#This Row],[Bruto tov vorige schijf]],1)</f>
        <v>0.41366000000016356</v>
      </c>
    </row>
    <row r="1702" spans="1:12" x14ac:dyDescent="0.25">
      <c r="A1702" s="14">
        <v>24841</v>
      </c>
      <c r="B1702" s="6">
        <f>LoonHeffing2020(Table1[[#This Row],[Belastbaar loon]])</f>
        <v>9278.1134999999995</v>
      </c>
      <c r="C1702" s="6">
        <f>AlgemeneHeffingsKorting2020(Table1[[#This Row],[Belastbaar loon]])</f>
        <v>2476.7464</v>
      </c>
      <c r="D1702" s="14">
        <f>ArbeidsKorting2020(Table1[[#This Row],[Belastbaar loon]])</f>
        <v>3651.4861599999999</v>
      </c>
      <c r="E1702" s="14">
        <f>MAX(Table1[[#This Row],[Loonheffing]]-Table1[[#This Row],[Algemene Heffingskorting]]-Table1[[#This Row],[Arbeidskorting]],0)</f>
        <v>3149.8809399999996</v>
      </c>
      <c r="F1702" s="6">
        <f>Table1[[#This Row],[Belastbaar loon]]-Table1[[#This Row],[Belasting]]</f>
        <v>21691.119060000001</v>
      </c>
      <c r="G1702" s="2">
        <f>(Table1[[#This Row],[Belastbaar loon]]-Table1[[#This Row],[Netto loon]])/Table1[[#This Row],[Belastbaar loon]]</f>
        <v>0.12680169638903421</v>
      </c>
      <c r="H1702" s="14">
        <f t="shared" ca="1" si="21"/>
        <v>3145.7443400000011</v>
      </c>
      <c r="I1702" s="14">
        <f ca="1">IF(ROW()=2, Table1[[#This Row],[Netto loon]], INDIRECT(ADDRESS(ROW()-1,COLUMN(F:F))))</f>
        <v>21685.255659999999</v>
      </c>
      <c r="J1702" s="6">
        <f ca="1">IF(ROW()=2, 0, Table1[[#This Row],[Belastbaar loon]]-INDIRECT(ADDRESS(ROW()-1,COLUMN(A:A))))</f>
        <v>10</v>
      </c>
      <c r="K1702" s="6">
        <f ca="1">Table1[[#This Row],[Netto loon]]-Table1[[#This Row],[Netto vorige schijf]]</f>
        <v>5.8634000000020023</v>
      </c>
      <c r="L1702" s="2">
        <f ca="1">(Table1[[#This Row],[Bruto tov vorige schijf]]-Table1[[#This Row],[Netto tov vorige schijf]])/MAX(Table1[[#This Row],[Bruto tov vorige schijf]],1)</f>
        <v>0.41365999999979974</v>
      </c>
    </row>
    <row r="1703" spans="1:12" x14ac:dyDescent="0.25">
      <c r="A1703" s="14">
        <v>24851</v>
      </c>
      <c r="B1703" s="6">
        <f>LoonHeffing2020(Table1[[#This Row],[Belastbaar loon]])</f>
        <v>9281.8485000000001</v>
      </c>
      <c r="C1703" s="6">
        <f>AlgemeneHeffingsKorting2020(Table1[[#This Row],[Belastbaar loon]])</f>
        <v>2476.1792</v>
      </c>
      <c r="D1703" s="14">
        <f>ArbeidsKorting2020(Table1[[#This Row],[Belastbaar loon]])</f>
        <v>3651.6517600000002</v>
      </c>
      <c r="E1703" s="14">
        <f>MAX(Table1[[#This Row],[Loonheffing]]-Table1[[#This Row],[Algemene Heffingskorting]]-Table1[[#This Row],[Arbeidskorting]],0)</f>
        <v>3154.0175399999994</v>
      </c>
      <c r="F1703" s="6">
        <f>Table1[[#This Row],[Belastbaar loon]]-Table1[[#This Row],[Belasting]]</f>
        <v>21696.982459999999</v>
      </c>
      <c r="G1703" s="2">
        <f>(Table1[[#This Row],[Belastbaar loon]]-Table1[[#This Row],[Netto loon]])/Table1[[#This Row],[Belastbaar loon]]</f>
        <v>0.12691712768097865</v>
      </c>
      <c r="H1703" s="14">
        <f t="shared" ca="1" si="21"/>
        <v>3149.8809399999996</v>
      </c>
      <c r="I1703" s="14">
        <f ca="1">IF(ROW()=2, Table1[[#This Row],[Netto loon]], INDIRECT(ADDRESS(ROW()-1,COLUMN(F:F))))</f>
        <v>21691.119060000001</v>
      </c>
      <c r="J1703" s="6">
        <f ca="1">IF(ROW()=2, 0, Table1[[#This Row],[Belastbaar loon]]-INDIRECT(ADDRESS(ROW()-1,COLUMN(A:A))))</f>
        <v>10</v>
      </c>
      <c r="K1703" s="6">
        <f ca="1">Table1[[#This Row],[Netto loon]]-Table1[[#This Row],[Netto vorige schijf]]</f>
        <v>5.8633999999983644</v>
      </c>
      <c r="L1703" s="2">
        <f ca="1">(Table1[[#This Row],[Bruto tov vorige schijf]]-Table1[[#This Row],[Netto tov vorige schijf]])/MAX(Table1[[#This Row],[Bruto tov vorige schijf]],1)</f>
        <v>0.41366000000016356</v>
      </c>
    </row>
    <row r="1704" spans="1:12" x14ac:dyDescent="0.25">
      <c r="A1704" s="14">
        <v>24861</v>
      </c>
      <c r="B1704" s="6">
        <f>LoonHeffing2020(Table1[[#This Row],[Belastbaar loon]])</f>
        <v>9285.5835000000006</v>
      </c>
      <c r="C1704" s="6">
        <f>AlgemeneHeffingsKorting2020(Table1[[#This Row],[Belastbaar loon]])</f>
        <v>2475.6120000000001</v>
      </c>
      <c r="D1704" s="14">
        <f>ArbeidsKorting2020(Table1[[#This Row],[Belastbaar loon]])</f>
        <v>3651.81736</v>
      </c>
      <c r="E1704" s="14">
        <f>MAX(Table1[[#This Row],[Loonheffing]]-Table1[[#This Row],[Algemene Heffingskorting]]-Table1[[#This Row],[Arbeidskorting]],0)</f>
        <v>3158.1541400000006</v>
      </c>
      <c r="F1704" s="6">
        <f>Table1[[#This Row],[Belastbaar loon]]-Table1[[#This Row],[Belasting]]</f>
        <v>21702.845860000001</v>
      </c>
      <c r="G1704" s="2">
        <f>(Table1[[#This Row],[Belastbaar loon]]-Table1[[#This Row],[Netto loon]])/Table1[[#This Row],[Belastbaar loon]]</f>
        <v>0.12703246611158034</v>
      </c>
      <c r="H1704" s="14">
        <f t="shared" ca="1" si="21"/>
        <v>3154.0175399999994</v>
      </c>
      <c r="I1704" s="14">
        <f ca="1">IF(ROW()=2, Table1[[#This Row],[Netto loon]], INDIRECT(ADDRESS(ROW()-1,COLUMN(F:F))))</f>
        <v>21696.982459999999</v>
      </c>
      <c r="J1704" s="6">
        <f ca="1">IF(ROW()=2, 0, Table1[[#This Row],[Belastbaar loon]]-INDIRECT(ADDRESS(ROW()-1,COLUMN(A:A))))</f>
        <v>10</v>
      </c>
      <c r="K1704" s="6">
        <f ca="1">Table1[[#This Row],[Netto loon]]-Table1[[#This Row],[Netto vorige schijf]]</f>
        <v>5.8634000000020023</v>
      </c>
      <c r="L1704" s="2">
        <f ca="1">(Table1[[#This Row],[Bruto tov vorige schijf]]-Table1[[#This Row],[Netto tov vorige schijf]])/MAX(Table1[[#This Row],[Bruto tov vorige schijf]],1)</f>
        <v>0.41365999999979974</v>
      </c>
    </row>
    <row r="1705" spans="1:12" x14ac:dyDescent="0.25">
      <c r="A1705" s="14">
        <v>24871</v>
      </c>
      <c r="B1705" s="6">
        <f>LoonHeffing2020(Table1[[#This Row],[Belastbaar loon]])</f>
        <v>9289.3184999999994</v>
      </c>
      <c r="C1705" s="6">
        <f>AlgemeneHeffingsKorting2020(Table1[[#This Row],[Belastbaar loon]])</f>
        <v>2475.0448000000001</v>
      </c>
      <c r="D1705" s="14">
        <f>ArbeidsKorting2020(Table1[[#This Row],[Belastbaar loon]])</f>
        <v>3651.9829599999998</v>
      </c>
      <c r="E1705" s="14">
        <f>MAX(Table1[[#This Row],[Loonheffing]]-Table1[[#This Row],[Algemene Heffingskorting]]-Table1[[#This Row],[Arbeidskorting]],0)</f>
        <v>3162.2907399999999</v>
      </c>
      <c r="F1705" s="6">
        <f>Table1[[#This Row],[Belastbaar loon]]-Table1[[#This Row],[Belasting]]</f>
        <v>21708.70926</v>
      </c>
      <c r="G1705" s="2">
        <f>(Table1[[#This Row],[Belastbaar loon]]-Table1[[#This Row],[Netto loon]])/Table1[[#This Row],[Belastbaar loon]]</f>
        <v>0.12714771179285111</v>
      </c>
      <c r="H1705" s="14">
        <f t="shared" ca="1" si="21"/>
        <v>3158.1541400000006</v>
      </c>
      <c r="I1705" s="14">
        <f ca="1">IF(ROW()=2, Table1[[#This Row],[Netto loon]], INDIRECT(ADDRESS(ROW()-1,COLUMN(F:F))))</f>
        <v>21702.845860000001</v>
      </c>
      <c r="J1705" s="6">
        <f ca="1">IF(ROW()=2, 0, Table1[[#This Row],[Belastbaar loon]]-INDIRECT(ADDRESS(ROW()-1,COLUMN(A:A))))</f>
        <v>10</v>
      </c>
      <c r="K1705" s="6">
        <f ca="1">Table1[[#This Row],[Netto loon]]-Table1[[#This Row],[Netto vorige schijf]]</f>
        <v>5.8633999999983644</v>
      </c>
      <c r="L1705" s="2">
        <f ca="1">(Table1[[#This Row],[Bruto tov vorige schijf]]-Table1[[#This Row],[Netto tov vorige schijf]])/MAX(Table1[[#This Row],[Bruto tov vorige schijf]],1)</f>
        <v>0.41366000000016356</v>
      </c>
    </row>
    <row r="1706" spans="1:12" x14ac:dyDescent="0.25">
      <c r="A1706" s="14">
        <v>24881</v>
      </c>
      <c r="B1706" s="6">
        <f>LoonHeffing2020(Table1[[#This Row],[Belastbaar loon]])</f>
        <v>9293.0535</v>
      </c>
      <c r="C1706" s="6">
        <f>AlgemeneHeffingsKorting2020(Table1[[#This Row],[Belastbaar loon]])</f>
        <v>2474.4776000000002</v>
      </c>
      <c r="D1706" s="14">
        <f>ArbeidsKorting2020(Table1[[#This Row],[Belastbaar loon]])</f>
        <v>3652.1485600000001</v>
      </c>
      <c r="E1706" s="14">
        <f>MAX(Table1[[#This Row],[Loonheffing]]-Table1[[#This Row],[Algemene Heffingskorting]]-Table1[[#This Row],[Arbeidskorting]],0)</f>
        <v>3166.4273399999997</v>
      </c>
      <c r="F1706" s="6">
        <f>Table1[[#This Row],[Belastbaar loon]]-Table1[[#This Row],[Belasting]]</f>
        <v>21714.572660000002</v>
      </c>
      <c r="G1706" s="2">
        <f>(Table1[[#This Row],[Belastbaar loon]]-Table1[[#This Row],[Netto loon]])/Table1[[#This Row],[Belastbaar loon]]</f>
        <v>0.12726286483662225</v>
      </c>
      <c r="H1706" s="14">
        <f t="shared" ca="1" si="21"/>
        <v>3162.2907399999999</v>
      </c>
      <c r="I1706" s="14">
        <f ca="1">IF(ROW()=2, Table1[[#This Row],[Netto loon]], INDIRECT(ADDRESS(ROW()-1,COLUMN(F:F))))</f>
        <v>21708.70926</v>
      </c>
      <c r="J1706" s="6">
        <f ca="1">IF(ROW()=2, 0, Table1[[#This Row],[Belastbaar loon]]-INDIRECT(ADDRESS(ROW()-1,COLUMN(A:A))))</f>
        <v>10</v>
      </c>
      <c r="K1706" s="6">
        <f ca="1">Table1[[#This Row],[Netto loon]]-Table1[[#This Row],[Netto vorige schijf]]</f>
        <v>5.8634000000020023</v>
      </c>
      <c r="L1706" s="2">
        <f ca="1">(Table1[[#This Row],[Bruto tov vorige schijf]]-Table1[[#This Row],[Netto tov vorige schijf]])/MAX(Table1[[#This Row],[Bruto tov vorige schijf]],1)</f>
        <v>0.41365999999979974</v>
      </c>
    </row>
    <row r="1707" spans="1:12" x14ac:dyDescent="0.25">
      <c r="A1707" s="14">
        <v>24891</v>
      </c>
      <c r="B1707" s="6">
        <f>LoonHeffing2020(Table1[[#This Row],[Belastbaar loon]])</f>
        <v>9296.7885000000006</v>
      </c>
      <c r="C1707" s="6">
        <f>AlgemeneHeffingsKorting2020(Table1[[#This Row],[Belastbaar loon]])</f>
        <v>2473.9104000000002</v>
      </c>
      <c r="D1707" s="14">
        <f>ArbeidsKorting2020(Table1[[#This Row],[Belastbaar loon]])</f>
        <v>3652.3141599999999</v>
      </c>
      <c r="E1707" s="14">
        <f>MAX(Table1[[#This Row],[Loonheffing]]-Table1[[#This Row],[Algemene Heffingskorting]]-Table1[[#This Row],[Arbeidskorting]],0)</f>
        <v>3170.56394</v>
      </c>
      <c r="F1707" s="6">
        <f>Table1[[#This Row],[Belastbaar loon]]-Table1[[#This Row],[Belasting]]</f>
        <v>21720.43606</v>
      </c>
      <c r="G1707" s="2">
        <f>(Table1[[#This Row],[Belastbaar loon]]-Table1[[#This Row],[Netto loon]])/Table1[[#This Row],[Belastbaar loon]]</f>
        <v>0.12737792535454581</v>
      </c>
      <c r="H1707" s="14">
        <f t="shared" ca="1" si="21"/>
        <v>3166.4273399999997</v>
      </c>
      <c r="I1707" s="14">
        <f ca="1">IF(ROW()=2, Table1[[#This Row],[Netto loon]], INDIRECT(ADDRESS(ROW()-1,COLUMN(F:F))))</f>
        <v>21714.572660000002</v>
      </c>
      <c r="J1707" s="6">
        <f ca="1">IF(ROW()=2, 0, Table1[[#This Row],[Belastbaar loon]]-INDIRECT(ADDRESS(ROW()-1,COLUMN(A:A))))</f>
        <v>10</v>
      </c>
      <c r="K1707" s="6">
        <f ca="1">Table1[[#This Row],[Netto loon]]-Table1[[#This Row],[Netto vorige schijf]]</f>
        <v>5.8633999999983644</v>
      </c>
      <c r="L1707" s="2">
        <f ca="1">(Table1[[#This Row],[Bruto tov vorige schijf]]-Table1[[#This Row],[Netto tov vorige schijf]])/MAX(Table1[[#This Row],[Bruto tov vorige schijf]],1)</f>
        <v>0.41366000000016356</v>
      </c>
    </row>
    <row r="1708" spans="1:12" x14ac:dyDescent="0.25">
      <c r="A1708" s="14">
        <v>24901</v>
      </c>
      <c r="B1708" s="6">
        <f>LoonHeffing2020(Table1[[#This Row],[Belastbaar loon]])</f>
        <v>9300.5234999999993</v>
      </c>
      <c r="C1708" s="6">
        <f>AlgemeneHeffingsKorting2020(Table1[[#This Row],[Belastbaar loon]])</f>
        <v>2473.3431999999998</v>
      </c>
      <c r="D1708" s="14">
        <f>ArbeidsKorting2020(Table1[[#This Row],[Belastbaar loon]])</f>
        <v>3652.4797600000002</v>
      </c>
      <c r="E1708" s="14">
        <f>MAX(Table1[[#This Row],[Loonheffing]]-Table1[[#This Row],[Algemene Heffingskorting]]-Table1[[#This Row],[Arbeidskorting]],0)</f>
        <v>3174.7005399999998</v>
      </c>
      <c r="F1708" s="6">
        <f>Table1[[#This Row],[Belastbaar loon]]-Table1[[#This Row],[Belasting]]</f>
        <v>21726.299460000002</v>
      </c>
      <c r="G1708" s="2">
        <f>(Table1[[#This Row],[Belastbaar loon]]-Table1[[#This Row],[Netto loon]])/Table1[[#This Row],[Belastbaar loon]]</f>
        <v>0.12749289345809398</v>
      </c>
      <c r="H1708" s="14">
        <f t="shared" ca="1" si="21"/>
        <v>3170.56394</v>
      </c>
      <c r="I1708" s="14">
        <f ca="1">IF(ROW()=2, Table1[[#This Row],[Netto loon]], INDIRECT(ADDRESS(ROW()-1,COLUMN(F:F))))</f>
        <v>21720.43606</v>
      </c>
      <c r="J1708" s="6">
        <f ca="1">IF(ROW()=2, 0, Table1[[#This Row],[Belastbaar loon]]-INDIRECT(ADDRESS(ROW()-1,COLUMN(A:A))))</f>
        <v>10</v>
      </c>
      <c r="K1708" s="6">
        <f ca="1">Table1[[#This Row],[Netto loon]]-Table1[[#This Row],[Netto vorige schijf]]</f>
        <v>5.8634000000020023</v>
      </c>
      <c r="L1708" s="2">
        <f ca="1">(Table1[[#This Row],[Bruto tov vorige schijf]]-Table1[[#This Row],[Netto tov vorige schijf]])/MAX(Table1[[#This Row],[Bruto tov vorige schijf]],1)</f>
        <v>0.41365999999979974</v>
      </c>
    </row>
    <row r="1709" spans="1:12" x14ac:dyDescent="0.25">
      <c r="A1709" s="14">
        <v>24911</v>
      </c>
      <c r="B1709" s="6">
        <f>LoonHeffing2020(Table1[[#This Row],[Belastbaar loon]])</f>
        <v>9304.2584999999999</v>
      </c>
      <c r="C1709" s="6">
        <f>AlgemeneHeffingsKorting2020(Table1[[#This Row],[Belastbaar loon]])</f>
        <v>2472.7759999999998</v>
      </c>
      <c r="D1709" s="14">
        <f>ArbeidsKorting2020(Table1[[#This Row],[Belastbaar loon]])</f>
        <v>3652.64536</v>
      </c>
      <c r="E1709" s="14">
        <f>MAX(Table1[[#This Row],[Loonheffing]]-Table1[[#This Row],[Algemene Heffingskorting]]-Table1[[#This Row],[Arbeidskorting]],0)</f>
        <v>3178.8371400000001</v>
      </c>
      <c r="F1709" s="6">
        <f>Table1[[#This Row],[Belastbaar loon]]-Table1[[#This Row],[Belasting]]</f>
        <v>21732.16286</v>
      </c>
      <c r="G1709" s="2">
        <f>(Table1[[#This Row],[Belastbaar loon]]-Table1[[#This Row],[Netto loon]])/Table1[[#This Row],[Belastbaar loon]]</f>
        <v>0.12760776925856046</v>
      </c>
      <c r="H1709" s="14">
        <f t="shared" ca="1" si="21"/>
        <v>3174.7005399999998</v>
      </c>
      <c r="I1709" s="14">
        <f ca="1">IF(ROW()=2, Table1[[#This Row],[Netto loon]], INDIRECT(ADDRESS(ROW()-1,COLUMN(F:F))))</f>
        <v>21726.299460000002</v>
      </c>
      <c r="J1709" s="6">
        <f ca="1">IF(ROW()=2, 0, Table1[[#This Row],[Belastbaar loon]]-INDIRECT(ADDRESS(ROW()-1,COLUMN(A:A))))</f>
        <v>10</v>
      </c>
      <c r="K1709" s="6">
        <f ca="1">Table1[[#This Row],[Netto loon]]-Table1[[#This Row],[Netto vorige schijf]]</f>
        <v>5.8633999999983644</v>
      </c>
      <c r="L1709" s="2">
        <f ca="1">(Table1[[#This Row],[Bruto tov vorige schijf]]-Table1[[#This Row],[Netto tov vorige schijf]])/MAX(Table1[[#This Row],[Bruto tov vorige schijf]],1)</f>
        <v>0.41366000000016356</v>
      </c>
    </row>
    <row r="1710" spans="1:12" x14ac:dyDescent="0.25">
      <c r="A1710" s="14">
        <v>24921</v>
      </c>
      <c r="B1710" s="6">
        <f>LoonHeffing2020(Table1[[#This Row],[Belastbaar loon]])</f>
        <v>9307.9935000000005</v>
      </c>
      <c r="C1710" s="6">
        <f>AlgemeneHeffingsKorting2020(Table1[[#This Row],[Belastbaar loon]])</f>
        <v>2472.2087999999999</v>
      </c>
      <c r="D1710" s="14">
        <f>ArbeidsKorting2020(Table1[[#This Row],[Belastbaar loon]])</f>
        <v>3652.8109599999998</v>
      </c>
      <c r="E1710" s="14">
        <f>MAX(Table1[[#This Row],[Loonheffing]]-Table1[[#This Row],[Algemene Heffingskorting]]-Table1[[#This Row],[Arbeidskorting]],0)</f>
        <v>3182.9737400000004</v>
      </c>
      <c r="F1710" s="6">
        <f>Table1[[#This Row],[Belastbaar loon]]-Table1[[#This Row],[Belasting]]</f>
        <v>21738.026259999999</v>
      </c>
      <c r="G1710" s="2">
        <f>(Table1[[#This Row],[Belastbaar loon]]-Table1[[#This Row],[Netto loon]])/Table1[[#This Row],[Belastbaar loon]]</f>
        <v>0.12772255286705997</v>
      </c>
      <c r="H1710" s="14">
        <f t="shared" ca="1" si="21"/>
        <v>3178.8371400000001</v>
      </c>
      <c r="I1710" s="14">
        <f ca="1">IF(ROW()=2, Table1[[#This Row],[Netto loon]], INDIRECT(ADDRESS(ROW()-1,COLUMN(F:F))))</f>
        <v>21732.16286</v>
      </c>
      <c r="J1710" s="6">
        <f ca="1">IF(ROW()=2, 0, Table1[[#This Row],[Belastbaar loon]]-INDIRECT(ADDRESS(ROW()-1,COLUMN(A:A))))</f>
        <v>10</v>
      </c>
      <c r="K1710" s="6">
        <f ca="1">Table1[[#This Row],[Netto loon]]-Table1[[#This Row],[Netto vorige schijf]]</f>
        <v>5.8633999999983644</v>
      </c>
      <c r="L1710" s="2">
        <f ca="1">(Table1[[#This Row],[Bruto tov vorige schijf]]-Table1[[#This Row],[Netto tov vorige schijf]])/MAX(Table1[[#This Row],[Bruto tov vorige schijf]],1)</f>
        <v>0.41366000000016356</v>
      </c>
    </row>
    <row r="1711" spans="1:12" x14ac:dyDescent="0.25">
      <c r="A1711" s="14">
        <v>24931</v>
      </c>
      <c r="B1711" s="6">
        <f>LoonHeffing2020(Table1[[#This Row],[Belastbaar loon]])</f>
        <v>9311.7284999999993</v>
      </c>
      <c r="C1711" s="6">
        <f>AlgemeneHeffingsKorting2020(Table1[[#This Row],[Belastbaar loon]])</f>
        <v>2471.6415999999999</v>
      </c>
      <c r="D1711" s="14">
        <f>ArbeidsKorting2020(Table1[[#This Row],[Belastbaar loon]])</f>
        <v>3652.9765600000001</v>
      </c>
      <c r="E1711" s="14">
        <f>MAX(Table1[[#This Row],[Loonheffing]]-Table1[[#This Row],[Algemene Heffingskorting]]-Table1[[#This Row],[Arbeidskorting]],0)</f>
        <v>3187.1103399999993</v>
      </c>
      <c r="F1711" s="6">
        <f>Table1[[#This Row],[Belastbaar loon]]-Table1[[#This Row],[Belasting]]</f>
        <v>21743.889660000001</v>
      </c>
      <c r="G1711" s="2">
        <f>(Table1[[#This Row],[Belastbaar loon]]-Table1[[#This Row],[Netto loon]])/Table1[[#This Row],[Belastbaar loon]]</f>
        <v>0.12783724439452887</v>
      </c>
      <c r="H1711" s="14">
        <f t="shared" ca="1" si="21"/>
        <v>3182.9737400000004</v>
      </c>
      <c r="I1711" s="14">
        <f ca="1">IF(ROW()=2, Table1[[#This Row],[Netto loon]], INDIRECT(ADDRESS(ROW()-1,COLUMN(F:F))))</f>
        <v>21738.026259999999</v>
      </c>
      <c r="J1711" s="6">
        <f ca="1">IF(ROW()=2, 0, Table1[[#This Row],[Belastbaar loon]]-INDIRECT(ADDRESS(ROW()-1,COLUMN(A:A))))</f>
        <v>10</v>
      </c>
      <c r="K1711" s="6">
        <f ca="1">Table1[[#This Row],[Netto loon]]-Table1[[#This Row],[Netto vorige schijf]]</f>
        <v>5.8634000000020023</v>
      </c>
      <c r="L1711" s="2">
        <f ca="1">(Table1[[#This Row],[Bruto tov vorige schijf]]-Table1[[#This Row],[Netto tov vorige schijf]])/MAX(Table1[[#This Row],[Bruto tov vorige schijf]],1)</f>
        <v>0.41365999999979974</v>
      </c>
    </row>
    <row r="1712" spans="1:12" x14ac:dyDescent="0.25">
      <c r="A1712" s="14">
        <v>24941</v>
      </c>
      <c r="B1712" s="6">
        <f>LoonHeffing2020(Table1[[#This Row],[Belastbaar loon]])</f>
        <v>9315.4634999999998</v>
      </c>
      <c r="C1712" s="6">
        <f>AlgemeneHeffingsKorting2020(Table1[[#This Row],[Belastbaar loon]])</f>
        <v>2471.0744</v>
      </c>
      <c r="D1712" s="14">
        <f>ArbeidsKorting2020(Table1[[#This Row],[Belastbaar loon]])</f>
        <v>3653.1421599999999</v>
      </c>
      <c r="E1712" s="14">
        <f>MAX(Table1[[#This Row],[Loonheffing]]-Table1[[#This Row],[Algemene Heffingskorting]]-Table1[[#This Row],[Arbeidskorting]],0)</f>
        <v>3191.2469400000004</v>
      </c>
      <c r="F1712" s="6">
        <f>Table1[[#This Row],[Belastbaar loon]]-Table1[[#This Row],[Belasting]]</f>
        <v>21749.753059999999</v>
      </c>
      <c r="G1712" s="2">
        <f>(Table1[[#This Row],[Belastbaar loon]]-Table1[[#This Row],[Netto loon]])/Table1[[#This Row],[Belastbaar loon]]</f>
        <v>0.1279518439517261</v>
      </c>
      <c r="H1712" s="14">
        <f t="shared" ca="1" si="21"/>
        <v>3187.1103399999993</v>
      </c>
      <c r="I1712" s="14">
        <f ca="1">IF(ROW()=2, Table1[[#This Row],[Netto loon]], INDIRECT(ADDRESS(ROW()-1,COLUMN(F:F))))</f>
        <v>21743.889660000001</v>
      </c>
      <c r="J1712" s="6">
        <f ca="1">IF(ROW()=2, 0, Table1[[#This Row],[Belastbaar loon]]-INDIRECT(ADDRESS(ROW()-1,COLUMN(A:A))))</f>
        <v>10</v>
      </c>
      <c r="K1712" s="6">
        <f ca="1">Table1[[#This Row],[Netto loon]]-Table1[[#This Row],[Netto vorige schijf]]</f>
        <v>5.8633999999983644</v>
      </c>
      <c r="L1712" s="2">
        <f ca="1">(Table1[[#This Row],[Bruto tov vorige schijf]]-Table1[[#This Row],[Netto tov vorige schijf]])/MAX(Table1[[#This Row],[Bruto tov vorige schijf]],1)</f>
        <v>0.41366000000016356</v>
      </c>
    </row>
    <row r="1713" spans="1:12" x14ac:dyDescent="0.25">
      <c r="A1713" s="14">
        <v>24951</v>
      </c>
      <c r="B1713" s="6">
        <f>LoonHeffing2020(Table1[[#This Row],[Belastbaar loon]])</f>
        <v>9319.1985000000004</v>
      </c>
      <c r="C1713" s="6">
        <f>AlgemeneHeffingsKorting2020(Table1[[#This Row],[Belastbaar loon]])</f>
        <v>2470.5072</v>
      </c>
      <c r="D1713" s="14">
        <f>ArbeidsKorting2020(Table1[[#This Row],[Belastbaar loon]])</f>
        <v>3653.3077600000001</v>
      </c>
      <c r="E1713" s="14">
        <f>MAX(Table1[[#This Row],[Loonheffing]]-Table1[[#This Row],[Algemene Heffingskorting]]-Table1[[#This Row],[Arbeidskorting]],0)</f>
        <v>3195.3835400000003</v>
      </c>
      <c r="F1713" s="6">
        <f>Table1[[#This Row],[Belastbaar loon]]-Table1[[#This Row],[Belasting]]</f>
        <v>21755.616460000001</v>
      </c>
      <c r="G1713" s="2">
        <f>(Table1[[#This Row],[Belastbaar loon]]-Table1[[#This Row],[Netto loon]])/Table1[[#This Row],[Belastbaar loon]]</f>
        <v>0.12806635164923244</v>
      </c>
      <c r="H1713" s="14">
        <f t="shared" ca="1" si="21"/>
        <v>3191.2469400000004</v>
      </c>
      <c r="I1713" s="14">
        <f ca="1">IF(ROW()=2, Table1[[#This Row],[Netto loon]], INDIRECT(ADDRESS(ROW()-1,COLUMN(F:F))))</f>
        <v>21749.753059999999</v>
      </c>
      <c r="J1713" s="6">
        <f ca="1">IF(ROW()=2, 0, Table1[[#This Row],[Belastbaar loon]]-INDIRECT(ADDRESS(ROW()-1,COLUMN(A:A))))</f>
        <v>10</v>
      </c>
      <c r="K1713" s="6">
        <f ca="1">Table1[[#This Row],[Netto loon]]-Table1[[#This Row],[Netto vorige schijf]]</f>
        <v>5.8634000000020023</v>
      </c>
      <c r="L1713" s="2">
        <f ca="1">(Table1[[#This Row],[Bruto tov vorige schijf]]-Table1[[#This Row],[Netto tov vorige schijf]])/MAX(Table1[[#This Row],[Bruto tov vorige schijf]],1)</f>
        <v>0.41365999999979974</v>
      </c>
    </row>
    <row r="1714" spans="1:12" x14ac:dyDescent="0.25">
      <c r="A1714" s="14">
        <v>24961</v>
      </c>
      <c r="B1714" s="6">
        <f>LoonHeffing2020(Table1[[#This Row],[Belastbaar loon]])</f>
        <v>9322.9334999999992</v>
      </c>
      <c r="C1714" s="6">
        <f>AlgemeneHeffingsKorting2020(Table1[[#This Row],[Belastbaar loon]])</f>
        <v>2469.94</v>
      </c>
      <c r="D1714" s="14">
        <f>ArbeidsKorting2020(Table1[[#This Row],[Belastbaar loon]])</f>
        <v>3653.47336</v>
      </c>
      <c r="E1714" s="14">
        <f>MAX(Table1[[#This Row],[Loonheffing]]-Table1[[#This Row],[Algemene Heffingskorting]]-Table1[[#This Row],[Arbeidskorting]],0)</f>
        <v>3199.5201399999987</v>
      </c>
      <c r="F1714" s="6">
        <f>Table1[[#This Row],[Belastbaar loon]]-Table1[[#This Row],[Belasting]]</f>
        <v>21761.479859999999</v>
      </c>
      <c r="G1714" s="2">
        <f>(Table1[[#This Row],[Belastbaar loon]]-Table1[[#This Row],[Netto loon]])/Table1[[#This Row],[Belastbaar loon]]</f>
        <v>0.12818076759745203</v>
      </c>
      <c r="H1714" s="14">
        <f t="shared" ca="1" si="21"/>
        <v>3195.3835400000003</v>
      </c>
      <c r="I1714" s="14">
        <f ca="1">IF(ROW()=2, Table1[[#This Row],[Netto loon]], INDIRECT(ADDRESS(ROW()-1,COLUMN(F:F))))</f>
        <v>21755.616460000001</v>
      </c>
      <c r="J1714" s="6">
        <f ca="1">IF(ROW()=2, 0, Table1[[#This Row],[Belastbaar loon]]-INDIRECT(ADDRESS(ROW()-1,COLUMN(A:A))))</f>
        <v>10</v>
      </c>
      <c r="K1714" s="6">
        <f ca="1">Table1[[#This Row],[Netto loon]]-Table1[[#This Row],[Netto vorige schijf]]</f>
        <v>5.8633999999983644</v>
      </c>
      <c r="L1714" s="2">
        <f ca="1">(Table1[[#This Row],[Bruto tov vorige schijf]]-Table1[[#This Row],[Netto tov vorige schijf]])/MAX(Table1[[#This Row],[Bruto tov vorige schijf]],1)</f>
        <v>0.41366000000016356</v>
      </c>
    </row>
    <row r="1715" spans="1:12" x14ac:dyDescent="0.25">
      <c r="A1715" s="14">
        <v>24971</v>
      </c>
      <c r="B1715" s="6">
        <f>LoonHeffing2020(Table1[[#This Row],[Belastbaar loon]])</f>
        <v>9326.6684999999998</v>
      </c>
      <c r="C1715" s="6">
        <f>AlgemeneHeffingsKorting2020(Table1[[#This Row],[Belastbaar loon]])</f>
        <v>2469.3728000000001</v>
      </c>
      <c r="D1715" s="14">
        <f>ArbeidsKorting2020(Table1[[#This Row],[Belastbaar loon]])</f>
        <v>3653.6389599999998</v>
      </c>
      <c r="E1715" s="14">
        <f>MAX(Table1[[#This Row],[Loonheffing]]-Table1[[#This Row],[Algemene Heffingskorting]]-Table1[[#This Row],[Arbeidskorting]],0)</f>
        <v>3203.6567399999999</v>
      </c>
      <c r="F1715" s="6">
        <f>Table1[[#This Row],[Belastbaar loon]]-Table1[[#This Row],[Belasting]]</f>
        <v>21767.343260000001</v>
      </c>
      <c r="G1715" s="2">
        <f>(Table1[[#This Row],[Belastbaar loon]]-Table1[[#This Row],[Netto loon]])/Table1[[#This Row],[Belastbaar loon]]</f>
        <v>0.12829509190661162</v>
      </c>
      <c r="H1715" s="14">
        <f t="shared" ca="1" si="21"/>
        <v>3199.5201399999987</v>
      </c>
      <c r="I1715" s="14">
        <f ca="1">IF(ROW()=2, Table1[[#This Row],[Netto loon]], INDIRECT(ADDRESS(ROW()-1,COLUMN(F:F))))</f>
        <v>21761.479859999999</v>
      </c>
      <c r="J1715" s="6">
        <f ca="1">IF(ROW()=2, 0, Table1[[#This Row],[Belastbaar loon]]-INDIRECT(ADDRESS(ROW()-1,COLUMN(A:A))))</f>
        <v>10</v>
      </c>
      <c r="K1715" s="6">
        <f ca="1">Table1[[#This Row],[Netto loon]]-Table1[[#This Row],[Netto vorige schijf]]</f>
        <v>5.8634000000020023</v>
      </c>
      <c r="L1715" s="2">
        <f ca="1">(Table1[[#This Row],[Bruto tov vorige schijf]]-Table1[[#This Row],[Netto tov vorige schijf]])/MAX(Table1[[#This Row],[Bruto tov vorige schijf]],1)</f>
        <v>0.41365999999979974</v>
      </c>
    </row>
    <row r="1716" spans="1:12" x14ac:dyDescent="0.25">
      <c r="A1716" s="14">
        <v>24981</v>
      </c>
      <c r="B1716" s="6">
        <f>LoonHeffing2020(Table1[[#This Row],[Belastbaar loon]])</f>
        <v>9330.4035000000003</v>
      </c>
      <c r="C1716" s="6">
        <f>AlgemeneHeffingsKorting2020(Table1[[#This Row],[Belastbaar loon]])</f>
        <v>2468.8056000000001</v>
      </c>
      <c r="D1716" s="14">
        <f>ArbeidsKorting2020(Table1[[#This Row],[Belastbaar loon]])</f>
        <v>3653.80456</v>
      </c>
      <c r="E1716" s="14">
        <f>MAX(Table1[[#This Row],[Loonheffing]]-Table1[[#This Row],[Algemene Heffingskorting]]-Table1[[#This Row],[Arbeidskorting]],0)</f>
        <v>3207.7933400000006</v>
      </c>
      <c r="F1716" s="6">
        <f>Table1[[#This Row],[Belastbaar loon]]-Table1[[#This Row],[Belasting]]</f>
        <v>21773.20666</v>
      </c>
      <c r="G1716" s="2">
        <f>(Table1[[#This Row],[Belastbaar loon]]-Table1[[#This Row],[Netto loon]])/Table1[[#This Row],[Belastbaar loon]]</f>
        <v>0.12840932468676194</v>
      </c>
      <c r="H1716" s="14">
        <f t="shared" ca="1" si="21"/>
        <v>3203.6567399999999</v>
      </c>
      <c r="I1716" s="14">
        <f ca="1">IF(ROW()=2, Table1[[#This Row],[Netto loon]], INDIRECT(ADDRESS(ROW()-1,COLUMN(F:F))))</f>
        <v>21767.343260000001</v>
      </c>
      <c r="J1716" s="6">
        <f ca="1">IF(ROW()=2, 0, Table1[[#This Row],[Belastbaar loon]]-INDIRECT(ADDRESS(ROW()-1,COLUMN(A:A))))</f>
        <v>10</v>
      </c>
      <c r="K1716" s="6">
        <f ca="1">Table1[[#This Row],[Netto loon]]-Table1[[#This Row],[Netto vorige schijf]]</f>
        <v>5.8633999999983644</v>
      </c>
      <c r="L1716" s="2">
        <f ca="1">(Table1[[#This Row],[Bruto tov vorige schijf]]-Table1[[#This Row],[Netto tov vorige schijf]])/MAX(Table1[[#This Row],[Bruto tov vorige schijf]],1)</f>
        <v>0.41366000000016356</v>
      </c>
    </row>
    <row r="1717" spans="1:12" x14ac:dyDescent="0.25">
      <c r="A1717" s="14">
        <v>24991</v>
      </c>
      <c r="B1717" s="6">
        <f>LoonHeffing2020(Table1[[#This Row],[Belastbaar loon]])</f>
        <v>9334.1384999999991</v>
      </c>
      <c r="C1717" s="6">
        <f>AlgemeneHeffingsKorting2020(Table1[[#This Row],[Belastbaar loon]])</f>
        <v>2468.2384000000002</v>
      </c>
      <c r="D1717" s="14">
        <f>ArbeidsKorting2020(Table1[[#This Row],[Belastbaar loon]])</f>
        <v>3653.9701599999999</v>
      </c>
      <c r="E1717" s="14">
        <f>MAX(Table1[[#This Row],[Loonheffing]]-Table1[[#This Row],[Algemene Heffingskorting]]-Table1[[#This Row],[Arbeidskorting]],0)</f>
        <v>3211.9299399999991</v>
      </c>
      <c r="F1717" s="6">
        <f>Table1[[#This Row],[Belastbaar loon]]-Table1[[#This Row],[Belasting]]</f>
        <v>21779.070060000002</v>
      </c>
      <c r="G1717" s="2">
        <f>(Table1[[#This Row],[Belastbaar loon]]-Table1[[#This Row],[Netto loon]])/Table1[[#This Row],[Belastbaar loon]]</f>
        <v>0.12852346604777712</v>
      </c>
      <c r="H1717" s="14">
        <f t="shared" ca="1" si="21"/>
        <v>3207.7933400000006</v>
      </c>
      <c r="I1717" s="14">
        <f ca="1">IF(ROW()=2, Table1[[#This Row],[Netto loon]], INDIRECT(ADDRESS(ROW()-1,COLUMN(F:F))))</f>
        <v>21773.20666</v>
      </c>
      <c r="J1717" s="6">
        <f ca="1">IF(ROW()=2, 0, Table1[[#This Row],[Belastbaar loon]]-INDIRECT(ADDRESS(ROW()-1,COLUMN(A:A))))</f>
        <v>10</v>
      </c>
      <c r="K1717" s="6">
        <f ca="1">Table1[[#This Row],[Netto loon]]-Table1[[#This Row],[Netto vorige schijf]]</f>
        <v>5.8634000000020023</v>
      </c>
      <c r="L1717" s="2">
        <f ca="1">(Table1[[#This Row],[Bruto tov vorige schijf]]-Table1[[#This Row],[Netto tov vorige schijf]])/MAX(Table1[[#This Row],[Bruto tov vorige schijf]],1)</f>
        <v>0.41365999999979974</v>
      </c>
    </row>
    <row r="1718" spans="1:12" x14ac:dyDescent="0.25">
      <c r="A1718" s="14">
        <v>25001</v>
      </c>
      <c r="B1718" s="6">
        <f>LoonHeffing2020(Table1[[#This Row],[Belastbaar loon]])</f>
        <v>9337.8734999999997</v>
      </c>
      <c r="C1718" s="6">
        <f>AlgemeneHeffingsKorting2020(Table1[[#This Row],[Belastbaar loon]])</f>
        <v>2467.6712000000002</v>
      </c>
      <c r="D1718" s="14">
        <f>ArbeidsKorting2020(Table1[[#This Row],[Belastbaar loon]])</f>
        <v>3654.1357600000001</v>
      </c>
      <c r="E1718" s="14">
        <f>MAX(Table1[[#This Row],[Loonheffing]]-Table1[[#This Row],[Algemene Heffingskorting]]-Table1[[#This Row],[Arbeidskorting]],0)</f>
        <v>3216.0665399999989</v>
      </c>
      <c r="F1718" s="6">
        <f>Table1[[#This Row],[Belastbaar loon]]-Table1[[#This Row],[Belasting]]</f>
        <v>21784.93346</v>
      </c>
      <c r="G1718" s="2">
        <f>(Table1[[#This Row],[Belastbaar loon]]-Table1[[#This Row],[Netto loon]])/Table1[[#This Row],[Belastbaar loon]]</f>
        <v>0.12863751609935603</v>
      </c>
      <c r="H1718" s="14">
        <f t="shared" ca="1" si="21"/>
        <v>3211.9299399999991</v>
      </c>
      <c r="I1718" s="14">
        <f ca="1">IF(ROW()=2, Table1[[#This Row],[Netto loon]], INDIRECT(ADDRESS(ROW()-1,COLUMN(F:F))))</f>
        <v>21779.070060000002</v>
      </c>
      <c r="J1718" s="6">
        <f ca="1">IF(ROW()=2, 0, Table1[[#This Row],[Belastbaar loon]]-INDIRECT(ADDRESS(ROW()-1,COLUMN(A:A))))</f>
        <v>10</v>
      </c>
      <c r="K1718" s="6">
        <f ca="1">Table1[[#This Row],[Netto loon]]-Table1[[#This Row],[Netto vorige schijf]]</f>
        <v>5.8633999999983644</v>
      </c>
      <c r="L1718" s="2">
        <f ca="1">(Table1[[#This Row],[Bruto tov vorige schijf]]-Table1[[#This Row],[Netto tov vorige schijf]])/MAX(Table1[[#This Row],[Bruto tov vorige schijf]],1)</f>
        <v>0.41366000000016356</v>
      </c>
    </row>
    <row r="1719" spans="1:12" x14ac:dyDescent="0.25">
      <c r="A1719" s="14">
        <v>25011</v>
      </c>
      <c r="B1719" s="6">
        <f>LoonHeffing2020(Table1[[#This Row],[Belastbaar loon]])</f>
        <v>9341.6085000000003</v>
      </c>
      <c r="C1719" s="6">
        <f>AlgemeneHeffingsKorting2020(Table1[[#This Row],[Belastbaar loon]])</f>
        <v>2467.1039999999998</v>
      </c>
      <c r="D1719" s="14">
        <f>ArbeidsKorting2020(Table1[[#This Row],[Belastbaar loon]])</f>
        <v>3654.3013599999999</v>
      </c>
      <c r="E1719" s="14">
        <f>MAX(Table1[[#This Row],[Loonheffing]]-Table1[[#This Row],[Algemene Heffingskorting]]-Table1[[#This Row],[Arbeidskorting]],0)</f>
        <v>3220.203140000001</v>
      </c>
      <c r="F1719" s="6">
        <f>Table1[[#This Row],[Belastbaar loon]]-Table1[[#This Row],[Belasting]]</f>
        <v>21790.796859999999</v>
      </c>
      <c r="G1719" s="2">
        <f>(Table1[[#This Row],[Belastbaar loon]]-Table1[[#This Row],[Netto loon]])/Table1[[#This Row],[Belastbaar loon]]</f>
        <v>0.1287514749510216</v>
      </c>
      <c r="H1719" s="14">
        <f t="shared" ca="1" si="21"/>
        <v>3216.0665399999989</v>
      </c>
      <c r="I1719" s="14">
        <f ca="1">IF(ROW()=2, Table1[[#This Row],[Netto loon]], INDIRECT(ADDRESS(ROW()-1,COLUMN(F:F))))</f>
        <v>21784.93346</v>
      </c>
      <c r="J1719" s="6">
        <f ca="1">IF(ROW()=2, 0, Table1[[#This Row],[Belastbaar loon]]-INDIRECT(ADDRESS(ROW()-1,COLUMN(A:A))))</f>
        <v>10</v>
      </c>
      <c r="K1719" s="6">
        <f ca="1">Table1[[#This Row],[Netto loon]]-Table1[[#This Row],[Netto vorige schijf]]</f>
        <v>5.8633999999983644</v>
      </c>
      <c r="L1719" s="2">
        <f ca="1">(Table1[[#This Row],[Bruto tov vorige schijf]]-Table1[[#This Row],[Netto tov vorige schijf]])/MAX(Table1[[#This Row],[Bruto tov vorige schijf]],1)</f>
        <v>0.41366000000016356</v>
      </c>
    </row>
    <row r="1720" spans="1:12" x14ac:dyDescent="0.25">
      <c r="A1720" s="14">
        <v>25021</v>
      </c>
      <c r="B1720" s="6">
        <f>LoonHeffing2020(Table1[[#This Row],[Belastbaar loon]])</f>
        <v>9345.3435000000009</v>
      </c>
      <c r="C1720" s="6">
        <f>AlgemeneHeffingsKorting2020(Table1[[#This Row],[Belastbaar loon]])</f>
        <v>2466.5367999999999</v>
      </c>
      <c r="D1720" s="14">
        <f>ArbeidsKorting2020(Table1[[#This Row],[Belastbaar loon]])</f>
        <v>3654.4669600000002</v>
      </c>
      <c r="E1720" s="14">
        <f>MAX(Table1[[#This Row],[Loonheffing]]-Table1[[#This Row],[Algemene Heffingskorting]]-Table1[[#This Row],[Arbeidskorting]],0)</f>
        <v>3224.3397400000008</v>
      </c>
      <c r="F1720" s="6">
        <f>Table1[[#This Row],[Belastbaar loon]]-Table1[[#This Row],[Belasting]]</f>
        <v>21796.660260000001</v>
      </c>
      <c r="G1720" s="2">
        <f>(Table1[[#This Row],[Belastbaar loon]]-Table1[[#This Row],[Netto loon]])/Table1[[#This Row],[Belastbaar loon]]</f>
        <v>0.1288653427121218</v>
      </c>
      <c r="H1720" s="14">
        <f t="shared" ca="1" si="21"/>
        <v>3220.203140000001</v>
      </c>
      <c r="I1720" s="14">
        <f ca="1">IF(ROW()=2, Table1[[#This Row],[Netto loon]], INDIRECT(ADDRESS(ROW()-1,COLUMN(F:F))))</f>
        <v>21790.796859999999</v>
      </c>
      <c r="J1720" s="6">
        <f ca="1">IF(ROW()=2, 0, Table1[[#This Row],[Belastbaar loon]]-INDIRECT(ADDRESS(ROW()-1,COLUMN(A:A))))</f>
        <v>10</v>
      </c>
      <c r="K1720" s="6">
        <f ca="1">Table1[[#This Row],[Netto loon]]-Table1[[#This Row],[Netto vorige schijf]]</f>
        <v>5.8634000000020023</v>
      </c>
      <c r="L1720" s="2">
        <f ca="1">(Table1[[#This Row],[Bruto tov vorige schijf]]-Table1[[#This Row],[Netto tov vorige schijf]])/MAX(Table1[[#This Row],[Bruto tov vorige schijf]],1)</f>
        <v>0.41365999999979974</v>
      </c>
    </row>
    <row r="1721" spans="1:12" x14ac:dyDescent="0.25">
      <c r="A1721" s="14">
        <v>25031</v>
      </c>
      <c r="B1721" s="6">
        <f>LoonHeffing2020(Table1[[#This Row],[Belastbaar loon]])</f>
        <v>9349.0784999999996</v>
      </c>
      <c r="C1721" s="6">
        <f>AlgemeneHeffingsKorting2020(Table1[[#This Row],[Belastbaar loon]])</f>
        <v>2465.9695999999999</v>
      </c>
      <c r="D1721" s="14">
        <f>ArbeidsKorting2020(Table1[[#This Row],[Belastbaar loon]])</f>
        <v>3654.63256</v>
      </c>
      <c r="E1721" s="14">
        <f>MAX(Table1[[#This Row],[Loonheffing]]-Table1[[#This Row],[Algemene Heffingskorting]]-Table1[[#This Row],[Arbeidskorting]],0)</f>
        <v>3228.4763399999993</v>
      </c>
      <c r="F1721" s="6">
        <f>Table1[[#This Row],[Belastbaar loon]]-Table1[[#This Row],[Belasting]]</f>
        <v>21802.523659999999</v>
      </c>
      <c r="G1721" s="2">
        <f>(Table1[[#This Row],[Belastbaar loon]]-Table1[[#This Row],[Netto loon]])/Table1[[#This Row],[Belastbaar loon]]</f>
        <v>0.12897911949183016</v>
      </c>
      <c r="H1721" s="14">
        <f t="shared" ca="1" si="21"/>
        <v>3224.3397400000008</v>
      </c>
      <c r="I1721" s="14">
        <f ca="1">IF(ROW()=2, Table1[[#This Row],[Netto loon]], INDIRECT(ADDRESS(ROW()-1,COLUMN(F:F))))</f>
        <v>21796.660260000001</v>
      </c>
      <c r="J1721" s="6">
        <f ca="1">IF(ROW()=2, 0, Table1[[#This Row],[Belastbaar loon]]-INDIRECT(ADDRESS(ROW()-1,COLUMN(A:A))))</f>
        <v>10</v>
      </c>
      <c r="K1721" s="6">
        <f ca="1">Table1[[#This Row],[Netto loon]]-Table1[[#This Row],[Netto vorige schijf]]</f>
        <v>5.8633999999983644</v>
      </c>
      <c r="L1721" s="2">
        <f ca="1">(Table1[[#This Row],[Bruto tov vorige schijf]]-Table1[[#This Row],[Netto tov vorige schijf]])/MAX(Table1[[#This Row],[Bruto tov vorige schijf]],1)</f>
        <v>0.41366000000016356</v>
      </c>
    </row>
    <row r="1722" spans="1:12" x14ac:dyDescent="0.25">
      <c r="A1722" s="14">
        <v>25041</v>
      </c>
      <c r="B1722" s="6">
        <f>LoonHeffing2020(Table1[[#This Row],[Belastbaar loon]])</f>
        <v>9352.8135000000002</v>
      </c>
      <c r="C1722" s="6">
        <f>AlgemeneHeffingsKorting2020(Table1[[#This Row],[Belastbaar loon]])</f>
        <v>2465.4023999999999</v>
      </c>
      <c r="D1722" s="14">
        <f>ArbeidsKorting2020(Table1[[#This Row],[Belastbaar loon]])</f>
        <v>3654.7981599999998</v>
      </c>
      <c r="E1722" s="14">
        <f>MAX(Table1[[#This Row],[Loonheffing]]-Table1[[#This Row],[Algemene Heffingskorting]]-Table1[[#This Row],[Arbeidskorting]],0)</f>
        <v>3232.6129400000004</v>
      </c>
      <c r="F1722" s="6">
        <f>Table1[[#This Row],[Belastbaar loon]]-Table1[[#This Row],[Belasting]]</f>
        <v>21808.387060000001</v>
      </c>
      <c r="G1722" s="2">
        <f>(Table1[[#This Row],[Belastbaar loon]]-Table1[[#This Row],[Netto loon]])/Table1[[#This Row],[Belastbaar loon]]</f>
        <v>0.12909280539914536</v>
      </c>
      <c r="H1722" s="14">
        <f t="shared" ca="1" si="21"/>
        <v>3228.4763399999993</v>
      </c>
      <c r="I1722" s="14">
        <f ca="1">IF(ROW()=2, Table1[[#This Row],[Netto loon]], INDIRECT(ADDRESS(ROW()-1,COLUMN(F:F))))</f>
        <v>21802.523659999999</v>
      </c>
      <c r="J1722" s="6">
        <f ca="1">IF(ROW()=2, 0, Table1[[#This Row],[Belastbaar loon]]-INDIRECT(ADDRESS(ROW()-1,COLUMN(A:A))))</f>
        <v>10</v>
      </c>
      <c r="K1722" s="6">
        <f ca="1">Table1[[#This Row],[Netto loon]]-Table1[[#This Row],[Netto vorige schijf]]</f>
        <v>5.8634000000020023</v>
      </c>
      <c r="L1722" s="2">
        <f ca="1">(Table1[[#This Row],[Bruto tov vorige schijf]]-Table1[[#This Row],[Netto tov vorige schijf]])/MAX(Table1[[#This Row],[Bruto tov vorige schijf]],1)</f>
        <v>0.41365999999979974</v>
      </c>
    </row>
    <row r="1723" spans="1:12" x14ac:dyDescent="0.25">
      <c r="A1723" s="14">
        <v>25051</v>
      </c>
      <c r="B1723" s="6">
        <f>LoonHeffing2020(Table1[[#This Row],[Belastbaar loon]])</f>
        <v>9356.5485000000008</v>
      </c>
      <c r="C1723" s="6">
        <f>AlgemeneHeffingsKorting2020(Table1[[#This Row],[Belastbaar loon]])</f>
        <v>2464.8352</v>
      </c>
      <c r="D1723" s="14">
        <f>ArbeidsKorting2020(Table1[[#This Row],[Belastbaar loon]])</f>
        <v>3654.9637600000001</v>
      </c>
      <c r="E1723" s="14">
        <f>MAX(Table1[[#This Row],[Loonheffing]]-Table1[[#This Row],[Algemene Heffingskorting]]-Table1[[#This Row],[Arbeidskorting]],0)</f>
        <v>3236.7495400000012</v>
      </c>
      <c r="F1723" s="6">
        <f>Table1[[#This Row],[Belastbaar loon]]-Table1[[#This Row],[Belasting]]</f>
        <v>21814.250459999999</v>
      </c>
      <c r="G1723" s="2">
        <f>(Table1[[#This Row],[Belastbaar loon]]-Table1[[#This Row],[Netto loon]])/Table1[[#This Row],[Belastbaar loon]]</f>
        <v>0.12920640054289254</v>
      </c>
      <c r="H1723" s="14">
        <f t="shared" ca="1" si="21"/>
        <v>3232.6129400000004</v>
      </c>
      <c r="I1723" s="14">
        <f ca="1">IF(ROW()=2, Table1[[#This Row],[Netto loon]], INDIRECT(ADDRESS(ROW()-1,COLUMN(F:F))))</f>
        <v>21808.387060000001</v>
      </c>
      <c r="J1723" s="6">
        <f ca="1">IF(ROW()=2, 0, Table1[[#This Row],[Belastbaar loon]]-INDIRECT(ADDRESS(ROW()-1,COLUMN(A:A))))</f>
        <v>10</v>
      </c>
      <c r="K1723" s="6">
        <f ca="1">Table1[[#This Row],[Netto loon]]-Table1[[#This Row],[Netto vorige schijf]]</f>
        <v>5.8633999999983644</v>
      </c>
      <c r="L1723" s="2">
        <f ca="1">(Table1[[#This Row],[Bruto tov vorige schijf]]-Table1[[#This Row],[Netto tov vorige schijf]])/MAX(Table1[[#This Row],[Bruto tov vorige schijf]],1)</f>
        <v>0.41366000000016356</v>
      </c>
    </row>
    <row r="1724" spans="1:12" x14ac:dyDescent="0.25">
      <c r="A1724" s="14">
        <v>25061</v>
      </c>
      <c r="B1724" s="6">
        <f>LoonHeffing2020(Table1[[#This Row],[Belastbaar loon]])</f>
        <v>9360.2834999999995</v>
      </c>
      <c r="C1724" s="6">
        <f>AlgemeneHeffingsKorting2020(Table1[[#This Row],[Belastbaar loon]])</f>
        <v>2464.268</v>
      </c>
      <c r="D1724" s="14">
        <f>ArbeidsKorting2020(Table1[[#This Row],[Belastbaar loon]])</f>
        <v>3655.1293599999999</v>
      </c>
      <c r="E1724" s="14">
        <f>MAX(Table1[[#This Row],[Loonheffing]]-Table1[[#This Row],[Algemene Heffingskorting]]-Table1[[#This Row],[Arbeidskorting]],0)</f>
        <v>3240.8861399999996</v>
      </c>
      <c r="F1724" s="6">
        <f>Table1[[#This Row],[Belastbaar loon]]-Table1[[#This Row],[Belasting]]</f>
        <v>21820.113860000001</v>
      </c>
      <c r="G1724" s="2">
        <f>(Table1[[#This Row],[Belastbaar loon]]-Table1[[#This Row],[Netto loon]])/Table1[[#This Row],[Belastbaar loon]]</f>
        <v>0.12931990503172255</v>
      </c>
      <c r="H1724" s="14">
        <f t="shared" ca="1" si="21"/>
        <v>3236.7495400000012</v>
      </c>
      <c r="I1724" s="14">
        <f ca="1">IF(ROW()=2, Table1[[#This Row],[Netto loon]], INDIRECT(ADDRESS(ROW()-1,COLUMN(F:F))))</f>
        <v>21814.250459999999</v>
      </c>
      <c r="J1724" s="6">
        <f ca="1">IF(ROW()=2, 0, Table1[[#This Row],[Belastbaar loon]]-INDIRECT(ADDRESS(ROW()-1,COLUMN(A:A))))</f>
        <v>10</v>
      </c>
      <c r="K1724" s="6">
        <f ca="1">Table1[[#This Row],[Netto loon]]-Table1[[#This Row],[Netto vorige schijf]]</f>
        <v>5.8634000000020023</v>
      </c>
      <c r="L1724" s="2">
        <f ca="1">(Table1[[#This Row],[Bruto tov vorige schijf]]-Table1[[#This Row],[Netto tov vorige schijf]])/MAX(Table1[[#This Row],[Bruto tov vorige schijf]],1)</f>
        <v>0.41365999999979974</v>
      </c>
    </row>
    <row r="1725" spans="1:12" x14ac:dyDescent="0.25">
      <c r="A1725" s="14">
        <v>25071</v>
      </c>
      <c r="B1725" s="6">
        <f>LoonHeffing2020(Table1[[#This Row],[Belastbaar loon]])</f>
        <v>9364.0185000000001</v>
      </c>
      <c r="C1725" s="6">
        <f>AlgemeneHeffingsKorting2020(Table1[[#This Row],[Belastbaar loon]])</f>
        <v>2463.7008000000001</v>
      </c>
      <c r="D1725" s="14">
        <f>ArbeidsKorting2020(Table1[[#This Row],[Belastbaar loon]])</f>
        <v>3655.2949600000002</v>
      </c>
      <c r="E1725" s="14">
        <f>MAX(Table1[[#This Row],[Loonheffing]]-Table1[[#This Row],[Algemene Heffingskorting]]-Table1[[#This Row],[Arbeidskorting]],0)</f>
        <v>3245.0227399999994</v>
      </c>
      <c r="F1725" s="6">
        <f>Table1[[#This Row],[Belastbaar loon]]-Table1[[#This Row],[Belasting]]</f>
        <v>21825.97726</v>
      </c>
      <c r="G1725" s="2">
        <f>(Table1[[#This Row],[Belastbaar loon]]-Table1[[#This Row],[Netto loon]])/Table1[[#This Row],[Belastbaar loon]]</f>
        <v>0.12943331897411353</v>
      </c>
      <c r="H1725" s="14">
        <f t="shared" ca="1" si="21"/>
        <v>3240.8861399999996</v>
      </c>
      <c r="I1725" s="14">
        <f ca="1">IF(ROW()=2, Table1[[#This Row],[Netto loon]], INDIRECT(ADDRESS(ROW()-1,COLUMN(F:F))))</f>
        <v>21820.113860000001</v>
      </c>
      <c r="J1725" s="6">
        <f ca="1">IF(ROW()=2, 0, Table1[[#This Row],[Belastbaar loon]]-INDIRECT(ADDRESS(ROW()-1,COLUMN(A:A))))</f>
        <v>10</v>
      </c>
      <c r="K1725" s="6">
        <f ca="1">Table1[[#This Row],[Netto loon]]-Table1[[#This Row],[Netto vorige schijf]]</f>
        <v>5.8633999999983644</v>
      </c>
      <c r="L1725" s="2">
        <f ca="1">(Table1[[#This Row],[Bruto tov vorige schijf]]-Table1[[#This Row],[Netto tov vorige schijf]])/MAX(Table1[[#This Row],[Bruto tov vorige schijf]],1)</f>
        <v>0.41366000000016356</v>
      </c>
    </row>
    <row r="1726" spans="1:12" x14ac:dyDescent="0.25">
      <c r="A1726" s="14">
        <v>25081</v>
      </c>
      <c r="B1726" s="6">
        <f>LoonHeffing2020(Table1[[#This Row],[Belastbaar loon]])</f>
        <v>9367.7535000000007</v>
      </c>
      <c r="C1726" s="6">
        <f>AlgemeneHeffingsKorting2020(Table1[[#This Row],[Belastbaar loon]])</f>
        <v>2463.1336000000001</v>
      </c>
      <c r="D1726" s="14">
        <f>ArbeidsKorting2020(Table1[[#This Row],[Belastbaar loon]])</f>
        <v>3655.46056</v>
      </c>
      <c r="E1726" s="14">
        <f>MAX(Table1[[#This Row],[Loonheffing]]-Table1[[#This Row],[Algemene Heffingskorting]]-Table1[[#This Row],[Arbeidskorting]],0)</f>
        <v>3249.1593400000006</v>
      </c>
      <c r="F1726" s="6">
        <f>Table1[[#This Row],[Belastbaar loon]]-Table1[[#This Row],[Belasting]]</f>
        <v>21831.840659999998</v>
      </c>
      <c r="G1726" s="2">
        <f>(Table1[[#This Row],[Belastbaar loon]]-Table1[[#This Row],[Netto loon]])/Table1[[#This Row],[Belastbaar loon]]</f>
        <v>0.12954664247837017</v>
      </c>
      <c r="H1726" s="14">
        <f t="shared" ca="1" si="21"/>
        <v>3245.0227399999994</v>
      </c>
      <c r="I1726" s="14">
        <f ca="1">IF(ROW()=2, Table1[[#This Row],[Netto loon]], INDIRECT(ADDRESS(ROW()-1,COLUMN(F:F))))</f>
        <v>21825.97726</v>
      </c>
      <c r="J1726" s="6">
        <f ca="1">IF(ROW()=2, 0, Table1[[#This Row],[Belastbaar loon]]-INDIRECT(ADDRESS(ROW()-1,COLUMN(A:A))))</f>
        <v>10</v>
      </c>
      <c r="K1726" s="6">
        <f ca="1">Table1[[#This Row],[Netto loon]]-Table1[[#This Row],[Netto vorige schijf]]</f>
        <v>5.8633999999983644</v>
      </c>
      <c r="L1726" s="2">
        <f ca="1">(Table1[[#This Row],[Bruto tov vorige schijf]]-Table1[[#This Row],[Netto tov vorige schijf]])/MAX(Table1[[#This Row],[Bruto tov vorige schijf]],1)</f>
        <v>0.41366000000016356</v>
      </c>
    </row>
    <row r="1727" spans="1:12" x14ac:dyDescent="0.25">
      <c r="A1727" s="14">
        <v>25091</v>
      </c>
      <c r="B1727" s="6">
        <f>LoonHeffing2020(Table1[[#This Row],[Belastbaar loon]])</f>
        <v>9371.4884999999995</v>
      </c>
      <c r="C1727" s="6">
        <f>AlgemeneHeffingsKorting2020(Table1[[#This Row],[Belastbaar loon]])</f>
        <v>2462.5664000000002</v>
      </c>
      <c r="D1727" s="14">
        <f>ArbeidsKorting2020(Table1[[#This Row],[Belastbaar loon]])</f>
        <v>3655.6261599999998</v>
      </c>
      <c r="E1727" s="14">
        <f>MAX(Table1[[#This Row],[Loonheffing]]-Table1[[#This Row],[Algemene Heffingskorting]]-Table1[[#This Row],[Arbeidskorting]],0)</f>
        <v>3253.29594</v>
      </c>
      <c r="F1727" s="6">
        <f>Table1[[#This Row],[Belastbaar loon]]-Table1[[#This Row],[Belasting]]</f>
        <v>21837.70406</v>
      </c>
      <c r="G1727" s="2">
        <f>(Table1[[#This Row],[Belastbaar loon]]-Table1[[#This Row],[Netto loon]])/Table1[[#This Row],[Belastbaar loon]]</f>
        <v>0.12965987565262443</v>
      </c>
      <c r="H1727" s="14">
        <f t="shared" ca="1" si="21"/>
        <v>3249.1593400000006</v>
      </c>
      <c r="I1727" s="14">
        <f ca="1">IF(ROW()=2, Table1[[#This Row],[Netto loon]], INDIRECT(ADDRESS(ROW()-1,COLUMN(F:F))))</f>
        <v>21831.840659999998</v>
      </c>
      <c r="J1727" s="6">
        <f ca="1">IF(ROW()=2, 0, Table1[[#This Row],[Belastbaar loon]]-INDIRECT(ADDRESS(ROW()-1,COLUMN(A:A))))</f>
        <v>10</v>
      </c>
      <c r="K1727" s="6">
        <f ca="1">Table1[[#This Row],[Netto loon]]-Table1[[#This Row],[Netto vorige schijf]]</f>
        <v>5.8634000000020023</v>
      </c>
      <c r="L1727" s="2">
        <f ca="1">(Table1[[#This Row],[Bruto tov vorige schijf]]-Table1[[#This Row],[Netto tov vorige schijf]])/MAX(Table1[[#This Row],[Bruto tov vorige schijf]],1)</f>
        <v>0.41365999999979974</v>
      </c>
    </row>
    <row r="1728" spans="1:12" x14ac:dyDescent="0.25">
      <c r="A1728" s="14">
        <v>25101</v>
      </c>
      <c r="B1728" s="6">
        <f>LoonHeffing2020(Table1[[#This Row],[Belastbaar loon]])</f>
        <v>9375.2235000000001</v>
      </c>
      <c r="C1728" s="6">
        <f>AlgemeneHeffingsKorting2020(Table1[[#This Row],[Belastbaar loon]])</f>
        <v>2461.9992000000002</v>
      </c>
      <c r="D1728" s="14">
        <f>ArbeidsKorting2020(Table1[[#This Row],[Belastbaar loon]])</f>
        <v>3655.7917600000001</v>
      </c>
      <c r="E1728" s="14">
        <f>MAX(Table1[[#This Row],[Loonheffing]]-Table1[[#This Row],[Algemene Heffingskorting]]-Table1[[#This Row],[Arbeidskorting]],0)</f>
        <v>3257.4325399999998</v>
      </c>
      <c r="F1728" s="6">
        <f>Table1[[#This Row],[Belastbaar loon]]-Table1[[#This Row],[Belasting]]</f>
        <v>21843.567459999998</v>
      </c>
      <c r="G1728" s="2">
        <f>(Table1[[#This Row],[Belastbaar loon]]-Table1[[#This Row],[Netto loon]])/Table1[[#This Row],[Belastbaar loon]]</f>
        <v>0.12977301860483653</v>
      </c>
      <c r="H1728" s="14">
        <f t="shared" ca="1" si="21"/>
        <v>3253.29594</v>
      </c>
      <c r="I1728" s="14">
        <f ca="1">IF(ROW()=2, Table1[[#This Row],[Netto loon]], INDIRECT(ADDRESS(ROW()-1,COLUMN(F:F))))</f>
        <v>21837.70406</v>
      </c>
      <c r="J1728" s="6">
        <f ca="1">IF(ROW()=2, 0, Table1[[#This Row],[Belastbaar loon]]-INDIRECT(ADDRESS(ROW()-1,COLUMN(A:A))))</f>
        <v>10</v>
      </c>
      <c r="K1728" s="6">
        <f ca="1">Table1[[#This Row],[Netto loon]]-Table1[[#This Row],[Netto vorige schijf]]</f>
        <v>5.8633999999983644</v>
      </c>
      <c r="L1728" s="2">
        <f ca="1">(Table1[[#This Row],[Bruto tov vorige schijf]]-Table1[[#This Row],[Netto tov vorige schijf]])/MAX(Table1[[#This Row],[Bruto tov vorige schijf]],1)</f>
        <v>0.41366000000016356</v>
      </c>
    </row>
    <row r="1729" spans="1:12" x14ac:dyDescent="0.25">
      <c r="A1729" s="14">
        <v>25111</v>
      </c>
      <c r="B1729" s="6">
        <f>LoonHeffing2020(Table1[[#This Row],[Belastbaar loon]])</f>
        <v>9378.9585000000006</v>
      </c>
      <c r="C1729" s="6">
        <f>AlgemeneHeffingsKorting2020(Table1[[#This Row],[Belastbaar loon]])</f>
        <v>2461.4319999999998</v>
      </c>
      <c r="D1729" s="14">
        <f>ArbeidsKorting2020(Table1[[#This Row],[Belastbaar loon]])</f>
        <v>3655.9573599999999</v>
      </c>
      <c r="E1729" s="14">
        <f>MAX(Table1[[#This Row],[Loonheffing]]-Table1[[#This Row],[Algemene Heffingskorting]]-Table1[[#This Row],[Arbeidskorting]],0)</f>
        <v>3261.569140000001</v>
      </c>
      <c r="F1729" s="6">
        <f>Table1[[#This Row],[Belastbaar loon]]-Table1[[#This Row],[Belasting]]</f>
        <v>21849.43086</v>
      </c>
      <c r="G1729" s="2">
        <f>(Table1[[#This Row],[Belastbaar loon]]-Table1[[#This Row],[Netto loon]])/Table1[[#This Row],[Belastbaar loon]]</f>
        <v>0.12988607144279399</v>
      </c>
      <c r="H1729" s="14">
        <f t="shared" ca="1" si="21"/>
        <v>3257.4325399999998</v>
      </c>
      <c r="I1729" s="14">
        <f ca="1">IF(ROW()=2, Table1[[#This Row],[Netto loon]], INDIRECT(ADDRESS(ROW()-1,COLUMN(F:F))))</f>
        <v>21843.567459999998</v>
      </c>
      <c r="J1729" s="6">
        <f ca="1">IF(ROW()=2, 0, Table1[[#This Row],[Belastbaar loon]]-INDIRECT(ADDRESS(ROW()-1,COLUMN(A:A))))</f>
        <v>10</v>
      </c>
      <c r="K1729" s="6">
        <f ca="1">Table1[[#This Row],[Netto loon]]-Table1[[#This Row],[Netto vorige schijf]]</f>
        <v>5.8634000000020023</v>
      </c>
      <c r="L1729" s="2">
        <f ca="1">(Table1[[#This Row],[Bruto tov vorige schijf]]-Table1[[#This Row],[Netto tov vorige schijf]])/MAX(Table1[[#This Row],[Bruto tov vorige schijf]],1)</f>
        <v>0.41365999999979974</v>
      </c>
    </row>
    <row r="1730" spans="1:12" x14ac:dyDescent="0.25">
      <c r="A1730" s="14">
        <v>25121</v>
      </c>
      <c r="B1730" s="6">
        <f>LoonHeffing2020(Table1[[#This Row],[Belastbaar loon]])</f>
        <v>9382.6934999999994</v>
      </c>
      <c r="C1730" s="6">
        <f>AlgemeneHeffingsKorting2020(Table1[[#This Row],[Belastbaar loon]])</f>
        <v>2460.8647999999998</v>
      </c>
      <c r="D1730" s="14">
        <f>ArbeidsKorting2020(Table1[[#This Row],[Belastbaar loon]])</f>
        <v>3656.1229600000001</v>
      </c>
      <c r="E1730" s="14">
        <f>MAX(Table1[[#This Row],[Loonheffing]]-Table1[[#This Row],[Algemene Heffingskorting]]-Table1[[#This Row],[Arbeidskorting]],0)</f>
        <v>3265.7057399999999</v>
      </c>
      <c r="F1730" s="6">
        <f>Table1[[#This Row],[Belastbaar loon]]-Table1[[#This Row],[Belasting]]</f>
        <v>21855.294259999999</v>
      </c>
      <c r="G1730" s="2">
        <f>(Table1[[#This Row],[Belastbaar loon]]-Table1[[#This Row],[Netto loon]])/Table1[[#This Row],[Belastbaar loon]]</f>
        <v>0.12999903427411333</v>
      </c>
      <c r="H1730" s="14">
        <f t="shared" ca="1" si="21"/>
        <v>3261.569140000001</v>
      </c>
      <c r="I1730" s="14">
        <f ca="1">IF(ROW()=2, Table1[[#This Row],[Netto loon]], INDIRECT(ADDRESS(ROW()-1,COLUMN(F:F))))</f>
        <v>21849.43086</v>
      </c>
      <c r="J1730" s="6">
        <f ca="1">IF(ROW()=2, 0, Table1[[#This Row],[Belastbaar loon]]-INDIRECT(ADDRESS(ROW()-1,COLUMN(A:A))))</f>
        <v>10</v>
      </c>
      <c r="K1730" s="6">
        <f ca="1">Table1[[#This Row],[Netto loon]]-Table1[[#This Row],[Netto vorige schijf]]</f>
        <v>5.8633999999983644</v>
      </c>
      <c r="L1730" s="2">
        <f ca="1">(Table1[[#This Row],[Bruto tov vorige schijf]]-Table1[[#This Row],[Netto tov vorige schijf]])/MAX(Table1[[#This Row],[Bruto tov vorige schijf]],1)</f>
        <v>0.41366000000016356</v>
      </c>
    </row>
    <row r="1731" spans="1:12" x14ac:dyDescent="0.25">
      <c r="A1731" s="14">
        <v>25131</v>
      </c>
      <c r="B1731" s="6">
        <f>LoonHeffing2020(Table1[[#This Row],[Belastbaar loon]])</f>
        <v>9386.4285</v>
      </c>
      <c r="C1731" s="6">
        <f>AlgemeneHeffingsKorting2020(Table1[[#This Row],[Belastbaar loon]])</f>
        <v>2460.2975999999999</v>
      </c>
      <c r="D1731" s="14">
        <f>ArbeidsKorting2020(Table1[[#This Row],[Belastbaar loon]])</f>
        <v>3656.28856</v>
      </c>
      <c r="E1731" s="14">
        <f>MAX(Table1[[#This Row],[Loonheffing]]-Table1[[#This Row],[Algemene Heffingskorting]]-Table1[[#This Row],[Arbeidskorting]],0)</f>
        <v>3269.8423400000001</v>
      </c>
      <c r="F1731" s="6">
        <f>Table1[[#This Row],[Belastbaar loon]]-Table1[[#This Row],[Belasting]]</f>
        <v>21861.157660000001</v>
      </c>
      <c r="G1731" s="2">
        <f>(Table1[[#This Row],[Belastbaar loon]]-Table1[[#This Row],[Netto loon]])/Table1[[#This Row],[Belastbaar loon]]</f>
        <v>0.13011190720623927</v>
      </c>
      <c r="H1731" s="14">
        <f t="shared" ca="1" si="21"/>
        <v>3265.7057399999999</v>
      </c>
      <c r="I1731" s="14">
        <f ca="1">IF(ROW()=2, Table1[[#This Row],[Netto loon]], INDIRECT(ADDRESS(ROW()-1,COLUMN(F:F))))</f>
        <v>21855.294259999999</v>
      </c>
      <c r="J1731" s="6">
        <f ca="1">IF(ROW()=2, 0, Table1[[#This Row],[Belastbaar loon]]-INDIRECT(ADDRESS(ROW()-1,COLUMN(A:A))))</f>
        <v>10</v>
      </c>
      <c r="K1731" s="6">
        <f ca="1">Table1[[#This Row],[Netto loon]]-Table1[[#This Row],[Netto vorige schijf]]</f>
        <v>5.8634000000020023</v>
      </c>
      <c r="L1731" s="2">
        <f ca="1">(Table1[[#This Row],[Bruto tov vorige schijf]]-Table1[[#This Row],[Netto tov vorige schijf]])/MAX(Table1[[#This Row],[Bruto tov vorige schijf]],1)</f>
        <v>0.41365999999979974</v>
      </c>
    </row>
    <row r="1732" spans="1:12" x14ac:dyDescent="0.25">
      <c r="A1732" s="14">
        <v>25141</v>
      </c>
      <c r="B1732" s="6">
        <f>LoonHeffing2020(Table1[[#This Row],[Belastbaar loon]])</f>
        <v>9390.1635000000006</v>
      </c>
      <c r="C1732" s="6">
        <f>AlgemeneHeffingsKorting2020(Table1[[#This Row],[Belastbaar loon]])</f>
        <v>2459.7303999999999</v>
      </c>
      <c r="D1732" s="14">
        <f>ArbeidsKorting2020(Table1[[#This Row],[Belastbaar loon]])</f>
        <v>3656.4541599999998</v>
      </c>
      <c r="E1732" s="14">
        <f>MAX(Table1[[#This Row],[Loonheffing]]-Table1[[#This Row],[Algemene Heffingskorting]]-Table1[[#This Row],[Arbeidskorting]],0)</f>
        <v>3273.9789400000004</v>
      </c>
      <c r="F1732" s="6">
        <f>Table1[[#This Row],[Belastbaar loon]]-Table1[[#This Row],[Belasting]]</f>
        <v>21867.021059999999</v>
      </c>
      <c r="G1732" s="2">
        <f>(Table1[[#This Row],[Belastbaar loon]]-Table1[[#This Row],[Netto loon]])/Table1[[#This Row],[Belastbaar loon]]</f>
        <v>0.13022469034644607</v>
      </c>
      <c r="H1732" s="14">
        <f t="shared" ca="1" si="21"/>
        <v>3269.8423400000001</v>
      </c>
      <c r="I1732" s="14">
        <f ca="1">IF(ROW()=2, Table1[[#This Row],[Netto loon]], INDIRECT(ADDRESS(ROW()-1,COLUMN(F:F))))</f>
        <v>21861.157660000001</v>
      </c>
      <c r="J1732" s="6">
        <f ca="1">IF(ROW()=2, 0, Table1[[#This Row],[Belastbaar loon]]-INDIRECT(ADDRESS(ROW()-1,COLUMN(A:A))))</f>
        <v>10</v>
      </c>
      <c r="K1732" s="6">
        <f ca="1">Table1[[#This Row],[Netto loon]]-Table1[[#This Row],[Netto vorige schijf]]</f>
        <v>5.8633999999983644</v>
      </c>
      <c r="L1732" s="2">
        <f ca="1">(Table1[[#This Row],[Bruto tov vorige schijf]]-Table1[[#This Row],[Netto tov vorige schijf]])/MAX(Table1[[#This Row],[Bruto tov vorige schijf]],1)</f>
        <v>0.41366000000016356</v>
      </c>
    </row>
    <row r="1733" spans="1:12" x14ac:dyDescent="0.25">
      <c r="A1733" s="14">
        <v>25151</v>
      </c>
      <c r="B1733" s="6">
        <f>LoonHeffing2020(Table1[[#This Row],[Belastbaar loon]])</f>
        <v>9393.8984999999993</v>
      </c>
      <c r="C1733" s="6">
        <f>AlgemeneHeffingsKorting2020(Table1[[#This Row],[Belastbaar loon]])</f>
        <v>2459.1632</v>
      </c>
      <c r="D1733" s="14">
        <f>ArbeidsKorting2020(Table1[[#This Row],[Belastbaar loon]])</f>
        <v>3656.61976</v>
      </c>
      <c r="E1733" s="14">
        <f>MAX(Table1[[#This Row],[Loonheffing]]-Table1[[#This Row],[Algemene Heffingskorting]]-Table1[[#This Row],[Arbeidskorting]],0)</f>
        <v>3278.1155399999993</v>
      </c>
      <c r="F1733" s="6">
        <f>Table1[[#This Row],[Belastbaar loon]]-Table1[[#This Row],[Belasting]]</f>
        <v>21872.884460000001</v>
      </c>
      <c r="G1733" s="2">
        <f>(Table1[[#This Row],[Belastbaar loon]]-Table1[[#This Row],[Netto loon]])/Table1[[#This Row],[Belastbaar loon]]</f>
        <v>0.13033738380183685</v>
      </c>
      <c r="H1733" s="14">
        <f t="shared" ca="1" si="21"/>
        <v>3273.9789400000004</v>
      </c>
      <c r="I1733" s="14">
        <f ca="1">IF(ROW()=2, Table1[[#This Row],[Netto loon]], INDIRECT(ADDRESS(ROW()-1,COLUMN(F:F))))</f>
        <v>21867.021059999999</v>
      </c>
      <c r="J1733" s="6">
        <f ca="1">IF(ROW()=2, 0, Table1[[#This Row],[Belastbaar loon]]-INDIRECT(ADDRESS(ROW()-1,COLUMN(A:A))))</f>
        <v>10</v>
      </c>
      <c r="K1733" s="6">
        <f ca="1">Table1[[#This Row],[Netto loon]]-Table1[[#This Row],[Netto vorige schijf]]</f>
        <v>5.8634000000020023</v>
      </c>
      <c r="L1733" s="2">
        <f ca="1">(Table1[[#This Row],[Bruto tov vorige schijf]]-Table1[[#This Row],[Netto tov vorige schijf]])/MAX(Table1[[#This Row],[Bruto tov vorige schijf]],1)</f>
        <v>0.41365999999979974</v>
      </c>
    </row>
    <row r="1734" spans="1:12" x14ac:dyDescent="0.25">
      <c r="A1734" s="14">
        <v>25161</v>
      </c>
      <c r="B1734" s="6">
        <f>LoonHeffing2020(Table1[[#This Row],[Belastbaar loon]])</f>
        <v>9397.6334999999999</v>
      </c>
      <c r="C1734" s="6">
        <f>AlgemeneHeffingsKorting2020(Table1[[#This Row],[Belastbaar loon]])</f>
        <v>2458.596</v>
      </c>
      <c r="D1734" s="14">
        <f>ArbeidsKorting2020(Table1[[#This Row],[Belastbaar loon]])</f>
        <v>3656.7853599999999</v>
      </c>
      <c r="E1734" s="14">
        <f>MAX(Table1[[#This Row],[Loonheffing]]-Table1[[#This Row],[Algemene Heffingskorting]]-Table1[[#This Row],[Arbeidskorting]],0)</f>
        <v>3282.2521400000005</v>
      </c>
      <c r="F1734" s="6">
        <f>Table1[[#This Row],[Belastbaar loon]]-Table1[[#This Row],[Belasting]]</f>
        <v>21878.747859999999</v>
      </c>
      <c r="G1734" s="2">
        <f>(Table1[[#This Row],[Belastbaar loon]]-Table1[[#This Row],[Netto loon]])/Table1[[#This Row],[Belastbaar loon]]</f>
        <v>0.13044998767934504</v>
      </c>
      <c r="H1734" s="14">
        <f t="shared" ca="1" si="21"/>
        <v>3278.1155399999993</v>
      </c>
      <c r="I1734" s="14">
        <f ca="1">IF(ROW()=2, Table1[[#This Row],[Netto loon]], INDIRECT(ADDRESS(ROW()-1,COLUMN(F:F))))</f>
        <v>21872.884460000001</v>
      </c>
      <c r="J1734" s="6">
        <f ca="1">IF(ROW()=2, 0, Table1[[#This Row],[Belastbaar loon]]-INDIRECT(ADDRESS(ROW()-1,COLUMN(A:A))))</f>
        <v>10</v>
      </c>
      <c r="K1734" s="6">
        <f ca="1">Table1[[#This Row],[Netto loon]]-Table1[[#This Row],[Netto vorige schijf]]</f>
        <v>5.8633999999983644</v>
      </c>
      <c r="L1734" s="2">
        <f ca="1">(Table1[[#This Row],[Bruto tov vorige schijf]]-Table1[[#This Row],[Netto tov vorige schijf]])/MAX(Table1[[#This Row],[Bruto tov vorige schijf]],1)</f>
        <v>0.41366000000016356</v>
      </c>
    </row>
    <row r="1735" spans="1:12" x14ac:dyDescent="0.25">
      <c r="A1735" s="14">
        <v>25171</v>
      </c>
      <c r="B1735" s="6">
        <f>LoonHeffing2020(Table1[[#This Row],[Belastbaar loon]])</f>
        <v>9401.3685000000005</v>
      </c>
      <c r="C1735" s="6">
        <f>AlgemeneHeffingsKorting2020(Table1[[#This Row],[Belastbaar loon]])</f>
        <v>2458.0288</v>
      </c>
      <c r="D1735" s="14">
        <f>ArbeidsKorting2020(Table1[[#This Row],[Belastbaar loon]])</f>
        <v>3656.9509600000001</v>
      </c>
      <c r="E1735" s="14">
        <f>MAX(Table1[[#This Row],[Loonheffing]]-Table1[[#This Row],[Algemene Heffingskorting]]-Table1[[#This Row],[Arbeidskorting]],0)</f>
        <v>3286.3887400000003</v>
      </c>
      <c r="F1735" s="6">
        <f>Table1[[#This Row],[Belastbaar loon]]-Table1[[#This Row],[Belasting]]</f>
        <v>21884.611259999998</v>
      </c>
      <c r="G1735" s="2">
        <f>(Table1[[#This Row],[Belastbaar loon]]-Table1[[#This Row],[Netto loon]])/Table1[[#This Row],[Belastbaar loon]]</f>
        <v>0.13056250208573367</v>
      </c>
      <c r="H1735" s="14">
        <f t="shared" ca="1" si="21"/>
        <v>3282.2521400000005</v>
      </c>
      <c r="I1735" s="14">
        <f ca="1">IF(ROW()=2, Table1[[#This Row],[Netto loon]], INDIRECT(ADDRESS(ROW()-1,COLUMN(F:F))))</f>
        <v>21878.747859999999</v>
      </c>
      <c r="J1735" s="6">
        <f ca="1">IF(ROW()=2, 0, Table1[[#This Row],[Belastbaar loon]]-INDIRECT(ADDRESS(ROW()-1,COLUMN(A:A))))</f>
        <v>10</v>
      </c>
      <c r="K1735" s="6">
        <f ca="1">Table1[[#This Row],[Netto loon]]-Table1[[#This Row],[Netto vorige schijf]]</f>
        <v>5.8633999999983644</v>
      </c>
      <c r="L1735" s="2">
        <f ca="1">(Table1[[#This Row],[Bruto tov vorige schijf]]-Table1[[#This Row],[Netto tov vorige schijf]])/MAX(Table1[[#This Row],[Bruto tov vorige schijf]],1)</f>
        <v>0.41366000000016356</v>
      </c>
    </row>
    <row r="1736" spans="1:12" x14ac:dyDescent="0.25">
      <c r="A1736" s="14">
        <v>25181</v>
      </c>
      <c r="B1736" s="6">
        <f>LoonHeffing2020(Table1[[#This Row],[Belastbaar loon]])</f>
        <v>9405.1034999999993</v>
      </c>
      <c r="C1736" s="6">
        <f>AlgemeneHeffingsKorting2020(Table1[[#This Row],[Belastbaar loon]])</f>
        <v>2457.4616000000001</v>
      </c>
      <c r="D1736" s="14">
        <f>ArbeidsKorting2020(Table1[[#This Row],[Belastbaar loon]])</f>
        <v>3657.1165599999999</v>
      </c>
      <c r="E1736" s="14">
        <f>MAX(Table1[[#This Row],[Loonheffing]]-Table1[[#This Row],[Algemene Heffingskorting]]-Table1[[#This Row],[Arbeidskorting]],0)</f>
        <v>3290.5253399999988</v>
      </c>
      <c r="F1736" s="6">
        <f>Table1[[#This Row],[Belastbaar loon]]-Table1[[#This Row],[Belasting]]</f>
        <v>21890.47466</v>
      </c>
      <c r="G1736" s="2">
        <f>(Table1[[#This Row],[Belastbaar loon]]-Table1[[#This Row],[Netto loon]])/Table1[[#This Row],[Belastbaar loon]]</f>
        <v>0.13067492712759621</v>
      </c>
      <c r="H1736" s="14">
        <f t="shared" ca="1" si="21"/>
        <v>3286.3887400000003</v>
      </c>
      <c r="I1736" s="14">
        <f ca="1">IF(ROW()=2, Table1[[#This Row],[Netto loon]], INDIRECT(ADDRESS(ROW()-1,COLUMN(F:F))))</f>
        <v>21884.611259999998</v>
      </c>
      <c r="J1736" s="6">
        <f ca="1">IF(ROW()=2, 0, Table1[[#This Row],[Belastbaar loon]]-INDIRECT(ADDRESS(ROW()-1,COLUMN(A:A))))</f>
        <v>10</v>
      </c>
      <c r="K1736" s="6">
        <f ca="1">Table1[[#This Row],[Netto loon]]-Table1[[#This Row],[Netto vorige schijf]]</f>
        <v>5.8634000000020023</v>
      </c>
      <c r="L1736" s="2">
        <f ca="1">(Table1[[#This Row],[Bruto tov vorige schijf]]-Table1[[#This Row],[Netto tov vorige schijf]])/MAX(Table1[[#This Row],[Bruto tov vorige schijf]],1)</f>
        <v>0.41365999999979974</v>
      </c>
    </row>
    <row r="1737" spans="1:12" x14ac:dyDescent="0.25">
      <c r="A1737" s="14">
        <v>25191</v>
      </c>
      <c r="B1737" s="6">
        <f>LoonHeffing2020(Table1[[#This Row],[Belastbaar loon]])</f>
        <v>9408.8384999999998</v>
      </c>
      <c r="C1737" s="6">
        <f>AlgemeneHeffingsKorting2020(Table1[[#This Row],[Belastbaar loon]])</f>
        <v>2456.8944000000001</v>
      </c>
      <c r="D1737" s="14">
        <f>ArbeidsKorting2020(Table1[[#This Row],[Belastbaar loon]])</f>
        <v>3657.2821600000002</v>
      </c>
      <c r="E1737" s="14">
        <f>MAX(Table1[[#This Row],[Loonheffing]]-Table1[[#This Row],[Algemene Heffingskorting]]-Table1[[#This Row],[Arbeidskorting]],0)</f>
        <v>3294.6619399999995</v>
      </c>
      <c r="F1737" s="6">
        <f>Table1[[#This Row],[Belastbaar loon]]-Table1[[#This Row],[Belasting]]</f>
        <v>21896.338060000002</v>
      </c>
      <c r="G1737" s="2">
        <f>(Table1[[#This Row],[Belastbaar loon]]-Table1[[#This Row],[Netto loon]])/Table1[[#This Row],[Belastbaar loon]]</f>
        <v>0.13078726291135714</v>
      </c>
      <c r="H1737" s="14">
        <f t="shared" ca="1" si="21"/>
        <v>3290.5253399999988</v>
      </c>
      <c r="I1737" s="14">
        <f ca="1">IF(ROW()=2, Table1[[#This Row],[Netto loon]], INDIRECT(ADDRESS(ROW()-1,COLUMN(F:F))))</f>
        <v>21890.47466</v>
      </c>
      <c r="J1737" s="6">
        <f ca="1">IF(ROW()=2, 0, Table1[[#This Row],[Belastbaar loon]]-INDIRECT(ADDRESS(ROW()-1,COLUMN(A:A))))</f>
        <v>10</v>
      </c>
      <c r="K1737" s="6">
        <f ca="1">Table1[[#This Row],[Netto loon]]-Table1[[#This Row],[Netto vorige schijf]]</f>
        <v>5.8634000000020023</v>
      </c>
      <c r="L1737" s="2">
        <f ca="1">(Table1[[#This Row],[Bruto tov vorige schijf]]-Table1[[#This Row],[Netto tov vorige schijf]])/MAX(Table1[[#This Row],[Bruto tov vorige schijf]],1)</f>
        <v>0.41365999999979974</v>
      </c>
    </row>
    <row r="1738" spans="1:12" x14ac:dyDescent="0.25">
      <c r="A1738" s="14">
        <v>25201</v>
      </c>
      <c r="B1738" s="6">
        <f>LoonHeffing2020(Table1[[#This Row],[Belastbaar loon]])</f>
        <v>9412.5735000000004</v>
      </c>
      <c r="C1738" s="6">
        <f>AlgemeneHeffingsKorting2020(Table1[[#This Row],[Belastbaar loon]])</f>
        <v>2456.3272000000002</v>
      </c>
      <c r="D1738" s="14">
        <f>ArbeidsKorting2020(Table1[[#This Row],[Belastbaar loon]])</f>
        <v>3657.44776</v>
      </c>
      <c r="E1738" s="14">
        <f>MAX(Table1[[#This Row],[Loonheffing]]-Table1[[#This Row],[Algemene Heffingskorting]]-Table1[[#This Row],[Arbeidskorting]],0)</f>
        <v>3298.7985400000007</v>
      </c>
      <c r="F1738" s="6">
        <f>Table1[[#This Row],[Belastbaar loon]]-Table1[[#This Row],[Belasting]]</f>
        <v>21902.20146</v>
      </c>
      <c r="G1738" s="2">
        <f>(Table1[[#This Row],[Belastbaar loon]]-Table1[[#This Row],[Netto loon]])/Table1[[#This Row],[Belastbaar loon]]</f>
        <v>0.13089950954327209</v>
      </c>
      <c r="H1738" s="14">
        <f t="shared" ca="1" si="21"/>
        <v>3294.6619399999995</v>
      </c>
      <c r="I1738" s="14">
        <f ca="1">IF(ROW()=2, Table1[[#This Row],[Netto loon]], INDIRECT(ADDRESS(ROW()-1,COLUMN(F:F))))</f>
        <v>21896.338060000002</v>
      </c>
      <c r="J1738" s="6">
        <f ca="1">IF(ROW()=2, 0, Table1[[#This Row],[Belastbaar loon]]-INDIRECT(ADDRESS(ROW()-1,COLUMN(A:A))))</f>
        <v>10</v>
      </c>
      <c r="K1738" s="6">
        <f ca="1">Table1[[#This Row],[Netto loon]]-Table1[[#This Row],[Netto vorige schijf]]</f>
        <v>5.8633999999983644</v>
      </c>
      <c r="L1738" s="2">
        <f ca="1">(Table1[[#This Row],[Bruto tov vorige schijf]]-Table1[[#This Row],[Netto tov vorige schijf]])/MAX(Table1[[#This Row],[Bruto tov vorige schijf]],1)</f>
        <v>0.41366000000016356</v>
      </c>
    </row>
    <row r="1739" spans="1:12" x14ac:dyDescent="0.25">
      <c r="A1739" s="14">
        <v>25211</v>
      </c>
      <c r="B1739" s="6">
        <f>LoonHeffing2020(Table1[[#This Row],[Belastbaar loon]])</f>
        <v>9416.3084999999992</v>
      </c>
      <c r="C1739" s="6">
        <f>AlgemeneHeffingsKorting2020(Table1[[#This Row],[Belastbaar loon]])</f>
        <v>2455.7600000000002</v>
      </c>
      <c r="D1739" s="14">
        <f>ArbeidsKorting2020(Table1[[#This Row],[Belastbaar loon]])</f>
        <v>3657.6133599999998</v>
      </c>
      <c r="E1739" s="14">
        <f>MAX(Table1[[#This Row],[Loonheffing]]-Table1[[#This Row],[Algemene Heffingskorting]]-Table1[[#This Row],[Arbeidskorting]],0)</f>
        <v>3302.9351399999991</v>
      </c>
      <c r="F1739" s="6">
        <f>Table1[[#This Row],[Belastbaar loon]]-Table1[[#This Row],[Belasting]]</f>
        <v>21908.064860000002</v>
      </c>
      <c r="G1739" s="2">
        <f>(Table1[[#This Row],[Belastbaar loon]]-Table1[[#This Row],[Netto loon]])/Table1[[#This Row],[Belastbaar loon]]</f>
        <v>0.13101166712942755</v>
      </c>
      <c r="H1739" s="14">
        <f t="shared" ca="1" si="21"/>
        <v>3298.7985400000007</v>
      </c>
      <c r="I1739" s="14">
        <f ca="1">IF(ROW()=2, Table1[[#This Row],[Netto loon]], INDIRECT(ADDRESS(ROW()-1,COLUMN(F:F))))</f>
        <v>21902.20146</v>
      </c>
      <c r="J1739" s="6">
        <f ca="1">IF(ROW()=2, 0, Table1[[#This Row],[Belastbaar loon]]-INDIRECT(ADDRESS(ROW()-1,COLUMN(A:A))))</f>
        <v>10</v>
      </c>
      <c r="K1739" s="6">
        <f ca="1">Table1[[#This Row],[Netto loon]]-Table1[[#This Row],[Netto vorige schijf]]</f>
        <v>5.8634000000020023</v>
      </c>
      <c r="L1739" s="2">
        <f ca="1">(Table1[[#This Row],[Bruto tov vorige schijf]]-Table1[[#This Row],[Netto tov vorige schijf]])/MAX(Table1[[#This Row],[Bruto tov vorige schijf]],1)</f>
        <v>0.41365999999979974</v>
      </c>
    </row>
    <row r="1740" spans="1:12" x14ac:dyDescent="0.25">
      <c r="A1740" s="14">
        <v>25221</v>
      </c>
      <c r="B1740" s="6">
        <f>LoonHeffing2020(Table1[[#This Row],[Belastbaar loon]])</f>
        <v>9420.0434999999998</v>
      </c>
      <c r="C1740" s="6">
        <f>AlgemeneHeffingsKorting2020(Table1[[#This Row],[Belastbaar loon]])</f>
        <v>2455.1927999999998</v>
      </c>
      <c r="D1740" s="14">
        <f>ArbeidsKorting2020(Table1[[#This Row],[Belastbaar loon]])</f>
        <v>3657.7789600000001</v>
      </c>
      <c r="E1740" s="14">
        <f>MAX(Table1[[#This Row],[Loonheffing]]-Table1[[#This Row],[Algemene Heffingskorting]]-Table1[[#This Row],[Arbeidskorting]],0)</f>
        <v>3307.0717399999999</v>
      </c>
      <c r="F1740" s="6">
        <f>Table1[[#This Row],[Belastbaar loon]]-Table1[[#This Row],[Belasting]]</f>
        <v>21913.928260000001</v>
      </c>
      <c r="G1740" s="2">
        <f>(Table1[[#This Row],[Belastbaar loon]]-Table1[[#This Row],[Netto loon]])/Table1[[#This Row],[Belastbaar loon]]</f>
        <v>0.13112373577574241</v>
      </c>
      <c r="H1740" s="14">
        <f t="shared" ca="1" si="21"/>
        <v>3302.9351399999991</v>
      </c>
      <c r="I1740" s="14">
        <f ca="1">IF(ROW()=2, Table1[[#This Row],[Netto loon]], INDIRECT(ADDRESS(ROW()-1,COLUMN(F:F))))</f>
        <v>21908.064860000002</v>
      </c>
      <c r="J1740" s="6">
        <f ca="1">IF(ROW()=2, 0, Table1[[#This Row],[Belastbaar loon]]-INDIRECT(ADDRESS(ROW()-1,COLUMN(A:A))))</f>
        <v>10</v>
      </c>
      <c r="K1740" s="6">
        <f ca="1">Table1[[#This Row],[Netto loon]]-Table1[[#This Row],[Netto vorige schijf]]</f>
        <v>5.8633999999983644</v>
      </c>
      <c r="L1740" s="2">
        <f ca="1">(Table1[[#This Row],[Bruto tov vorige schijf]]-Table1[[#This Row],[Netto tov vorige schijf]])/MAX(Table1[[#This Row],[Bruto tov vorige schijf]],1)</f>
        <v>0.41366000000016356</v>
      </c>
    </row>
    <row r="1741" spans="1:12" x14ac:dyDescent="0.25">
      <c r="A1741" s="14">
        <v>25231</v>
      </c>
      <c r="B1741" s="6">
        <f>LoonHeffing2020(Table1[[#This Row],[Belastbaar loon]])</f>
        <v>9423.7785000000003</v>
      </c>
      <c r="C1741" s="6">
        <f>AlgemeneHeffingsKorting2020(Table1[[#This Row],[Belastbaar loon]])</f>
        <v>2454.6255999999998</v>
      </c>
      <c r="D1741" s="14">
        <f>ArbeidsKorting2020(Table1[[#This Row],[Belastbaar loon]])</f>
        <v>3657.9445599999999</v>
      </c>
      <c r="E1741" s="14">
        <f>MAX(Table1[[#This Row],[Loonheffing]]-Table1[[#This Row],[Algemene Heffingskorting]]-Table1[[#This Row],[Arbeidskorting]],0)</f>
        <v>3311.208340000001</v>
      </c>
      <c r="F1741" s="6">
        <f>Table1[[#This Row],[Belastbaar loon]]-Table1[[#This Row],[Belasting]]</f>
        <v>21919.791659999999</v>
      </c>
      <c r="G1741" s="2">
        <f>(Table1[[#This Row],[Belastbaar loon]]-Table1[[#This Row],[Netto loon]])/Table1[[#This Row],[Belastbaar loon]]</f>
        <v>0.13123571558796723</v>
      </c>
      <c r="H1741" s="14">
        <f t="shared" ca="1" si="21"/>
        <v>3307.0717399999999</v>
      </c>
      <c r="I1741" s="14">
        <f ca="1">IF(ROW()=2, Table1[[#This Row],[Netto loon]], INDIRECT(ADDRESS(ROW()-1,COLUMN(F:F))))</f>
        <v>21913.928260000001</v>
      </c>
      <c r="J1741" s="6">
        <f ca="1">IF(ROW()=2, 0, Table1[[#This Row],[Belastbaar loon]]-INDIRECT(ADDRESS(ROW()-1,COLUMN(A:A))))</f>
        <v>10</v>
      </c>
      <c r="K1741" s="6">
        <f ca="1">Table1[[#This Row],[Netto loon]]-Table1[[#This Row],[Netto vorige schijf]]</f>
        <v>5.8633999999983644</v>
      </c>
      <c r="L1741" s="2">
        <f ca="1">(Table1[[#This Row],[Bruto tov vorige schijf]]-Table1[[#This Row],[Netto tov vorige schijf]])/MAX(Table1[[#This Row],[Bruto tov vorige schijf]],1)</f>
        <v>0.41366000000016356</v>
      </c>
    </row>
    <row r="1742" spans="1:12" x14ac:dyDescent="0.25">
      <c r="A1742" s="14">
        <v>25241</v>
      </c>
      <c r="B1742" s="6">
        <f>LoonHeffing2020(Table1[[#This Row],[Belastbaar loon]])</f>
        <v>9427.5134999999991</v>
      </c>
      <c r="C1742" s="6">
        <f>AlgemeneHeffingsKorting2020(Table1[[#This Row],[Belastbaar loon]])</f>
        <v>2454.0583999999999</v>
      </c>
      <c r="D1742" s="14">
        <f>ArbeidsKorting2020(Table1[[#This Row],[Belastbaar loon]])</f>
        <v>3658.1101600000002</v>
      </c>
      <c r="E1742" s="14">
        <f>MAX(Table1[[#This Row],[Loonheffing]]-Table1[[#This Row],[Algemene Heffingskorting]]-Table1[[#This Row],[Arbeidskorting]],0)</f>
        <v>3315.344939999999</v>
      </c>
      <c r="F1742" s="6">
        <f>Table1[[#This Row],[Belastbaar loon]]-Table1[[#This Row],[Belasting]]</f>
        <v>21925.655060000001</v>
      </c>
      <c r="G1742" s="2">
        <f>(Table1[[#This Row],[Belastbaar loon]]-Table1[[#This Row],[Netto loon]])/Table1[[#This Row],[Belastbaar loon]]</f>
        <v>0.13134760667168491</v>
      </c>
      <c r="H1742" s="14">
        <f t="shared" ca="1" si="21"/>
        <v>3311.208340000001</v>
      </c>
      <c r="I1742" s="14">
        <f ca="1">IF(ROW()=2, Table1[[#This Row],[Netto loon]], INDIRECT(ADDRESS(ROW()-1,COLUMN(F:F))))</f>
        <v>21919.791659999999</v>
      </c>
      <c r="J1742" s="6">
        <f ca="1">IF(ROW()=2, 0, Table1[[#This Row],[Belastbaar loon]]-INDIRECT(ADDRESS(ROW()-1,COLUMN(A:A))))</f>
        <v>10</v>
      </c>
      <c r="K1742" s="6">
        <f ca="1">Table1[[#This Row],[Netto loon]]-Table1[[#This Row],[Netto vorige schijf]]</f>
        <v>5.8634000000020023</v>
      </c>
      <c r="L1742" s="2">
        <f ca="1">(Table1[[#This Row],[Bruto tov vorige schijf]]-Table1[[#This Row],[Netto tov vorige schijf]])/MAX(Table1[[#This Row],[Bruto tov vorige schijf]],1)</f>
        <v>0.41365999999979974</v>
      </c>
    </row>
    <row r="1743" spans="1:12" x14ac:dyDescent="0.25">
      <c r="A1743" s="14">
        <v>25251</v>
      </c>
      <c r="B1743" s="6">
        <f>LoonHeffing2020(Table1[[#This Row],[Belastbaar loon]])</f>
        <v>9431.2484999999997</v>
      </c>
      <c r="C1743" s="6">
        <f>AlgemeneHeffingsKorting2020(Table1[[#This Row],[Belastbaar loon]])</f>
        <v>2453.4911999999999</v>
      </c>
      <c r="D1743" s="14">
        <f>ArbeidsKorting2020(Table1[[#This Row],[Belastbaar loon]])</f>
        <v>3658.27576</v>
      </c>
      <c r="E1743" s="14">
        <f>MAX(Table1[[#This Row],[Loonheffing]]-Table1[[#This Row],[Algemene Heffingskorting]]-Table1[[#This Row],[Arbeidskorting]],0)</f>
        <v>3319.4815399999993</v>
      </c>
      <c r="F1743" s="6">
        <f>Table1[[#This Row],[Belastbaar loon]]-Table1[[#This Row],[Belasting]]</f>
        <v>21931.518459999999</v>
      </c>
      <c r="G1743" s="2">
        <f>(Table1[[#This Row],[Belastbaar loon]]-Table1[[#This Row],[Netto loon]])/Table1[[#This Row],[Belastbaar loon]]</f>
        <v>0.13145940913231161</v>
      </c>
      <c r="H1743" s="14">
        <f t="shared" ca="1" si="21"/>
        <v>3315.344939999999</v>
      </c>
      <c r="I1743" s="14">
        <f ca="1">IF(ROW()=2, Table1[[#This Row],[Netto loon]], INDIRECT(ADDRESS(ROW()-1,COLUMN(F:F))))</f>
        <v>21925.655060000001</v>
      </c>
      <c r="J1743" s="6">
        <f ca="1">IF(ROW()=2, 0, Table1[[#This Row],[Belastbaar loon]]-INDIRECT(ADDRESS(ROW()-1,COLUMN(A:A))))</f>
        <v>10</v>
      </c>
      <c r="K1743" s="6">
        <f ca="1">Table1[[#This Row],[Netto loon]]-Table1[[#This Row],[Netto vorige schijf]]</f>
        <v>5.8633999999983644</v>
      </c>
      <c r="L1743" s="2">
        <f ca="1">(Table1[[#This Row],[Bruto tov vorige schijf]]-Table1[[#This Row],[Netto tov vorige schijf]])/MAX(Table1[[#This Row],[Bruto tov vorige schijf]],1)</f>
        <v>0.41366000000016356</v>
      </c>
    </row>
    <row r="1744" spans="1:12" x14ac:dyDescent="0.25">
      <c r="A1744" s="14">
        <v>25261</v>
      </c>
      <c r="B1744" s="6">
        <f>LoonHeffing2020(Table1[[#This Row],[Belastbaar loon]])</f>
        <v>9434.9835000000003</v>
      </c>
      <c r="C1744" s="6">
        <f>AlgemeneHeffingsKorting2020(Table1[[#This Row],[Belastbaar loon]])</f>
        <v>2452.924</v>
      </c>
      <c r="D1744" s="14">
        <f>ArbeidsKorting2020(Table1[[#This Row],[Belastbaar loon]])</f>
        <v>3658.4413599999998</v>
      </c>
      <c r="E1744" s="14">
        <f>MAX(Table1[[#This Row],[Loonheffing]]-Table1[[#This Row],[Algemene Heffingskorting]]-Table1[[#This Row],[Arbeidskorting]],0)</f>
        <v>3323.6181400000005</v>
      </c>
      <c r="F1744" s="6">
        <f>Table1[[#This Row],[Belastbaar loon]]-Table1[[#This Row],[Belasting]]</f>
        <v>21937.381860000001</v>
      </c>
      <c r="G1744" s="2">
        <f>(Table1[[#This Row],[Belastbaar loon]]-Table1[[#This Row],[Netto loon]])/Table1[[#This Row],[Belastbaar loon]]</f>
        <v>0.13157112307509594</v>
      </c>
      <c r="H1744" s="14">
        <f t="shared" ca="1" si="21"/>
        <v>3319.4815399999993</v>
      </c>
      <c r="I1744" s="14">
        <f ca="1">IF(ROW()=2, Table1[[#This Row],[Netto loon]], INDIRECT(ADDRESS(ROW()-1,COLUMN(F:F))))</f>
        <v>21931.518459999999</v>
      </c>
      <c r="J1744" s="6">
        <f ca="1">IF(ROW()=2, 0, Table1[[#This Row],[Belastbaar loon]]-INDIRECT(ADDRESS(ROW()-1,COLUMN(A:A))))</f>
        <v>10</v>
      </c>
      <c r="K1744" s="6">
        <f ca="1">Table1[[#This Row],[Netto loon]]-Table1[[#This Row],[Netto vorige schijf]]</f>
        <v>5.8634000000020023</v>
      </c>
      <c r="L1744" s="2">
        <f ca="1">(Table1[[#This Row],[Bruto tov vorige schijf]]-Table1[[#This Row],[Netto tov vorige schijf]])/MAX(Table1[[#This Row],[Bruto tov vorige schijf]],1)</f>
        <v>0.41365999999979974</v>
      </c>
    </row>
    <row r="1745" spans="1:12" x14ac:dyDescent="0.25">
      <c r="A1745" s="14">
        <v>25271</v>
      </c>
      <c r="B1745" s="6">
        <f>LoonHeffing2020(Table1[[#This Row],[Belastbaar loon]])</f>
        <v>9438.7185000000009</v>
      </c>
      <c r="C1745" s="6">
        <f>AlgemeneHeffingsKorting2020(Table1[[#This Row],[Belastbaar loon]])</f>
        <v>2452.3568</v>
      </c>
      <c r="D1745" s="14">
        <f>ArbeidsKorting2020(Table1[[#This Row],[Belastbaar loon]])</f>
        <v>3658.6069600000001</v>
      </c>
      <c r="E1745" s="14">
        <f>MAX(Table1[[#This Row],[Loonheffing]]-Table1[[#This Row],[Algemene Heffingskorting]]-Table1[[#This Row],[Arbeidskorting]],0)</f>
        <v>3327.7547400000012</v>
      </c>
      <c r="F1745" s="6">
        <f>Table1[[#This Row],[Belastbaar loon]]-Table1[[#This Row],[Belasting]]</f>
        <v>21943.24526</v>
      </c>
      <c r="G1745" s="2">
        <f>(Table1[[#This Row],[Belastbaar loon]]-Table1[[#This Row],[Netto loon]])/Table1[[#This Row],[Belastbaar loon]]</f>
        <v>0.1316827486051205</v>
      </c>
      <c r="H1745" s="14">
        <f t="shared" ca="1" si="21"/>
        <v>3323.6181400000005</v>
      </c>
      <c r="I1745" s="14">
        <f ca="1">IF(ROW()=2, Table1[[#This Row],[Netto loon]], INDIRECT(ADDRESS(ROW()-1,COLUMN(F:F))))</f>
        <v>21937.381860000001</v>
      </c>
      <c r="J1745" s="6">
        <f ca="1">IF(ROW()=2, 0, Table1[[#This Row],[Belastbaar loon]]-INDIRECT(ADDRESS(ROW()-1,COLUMN(A:A))))</f>
        <v>10</v>
      </c>
      <c r="K1745" s="6">
        <f ca="1">Table1[[#This Row],[Netto loon]]-Table1[[#This Row],[Netto vorige schijf]]</f>
        <v>5.8633999999983644</v>
      </c>
      <c r="L1745" s="2">
        <f ca="1">(Table1[[#This Row],[Bruto tov vorige schijf]]-Table1[[#This Row],[Netto tov vorige schijf]])/MAX(Table1[[#This Row],[Bruto tov vorige schijf]],1)</f>
        <v>0.41366000000016356</v>
      </c>
    </row>
    <row r="1746" spans="1:12" x14ac:dyDescent="0.25">
      <c r="A1746" s="14">
        <v>25281</v>
      </c>
      <c r="B1746" s="6">
        <f>LoonHeffing2020(Table1[[#This Row],[Belastbaar loon]])</f>
        <v>9442.4534999999996</v>
      </c>
      <c r="C1746" s="6">
        <f>AlgemeneHeffingsKorting2020(Table1[[#This Row],[Belastbaar loon]])</f>
        <v>2451.7896000000001</v>
      </c>
      <c r="D1746" s="14">
        <f>ArbeidsKorting2020(Table1[[#This Row],[Belastbaar loon]])</f>
        <v>3658.7725599999999</v>
      </c>
      <c r="E1746" s="14">
        <f>MAX(Table1[[#This Row],[Loonheffing]]-Table1[[#This Row],[Algemene Heffingskorting]]-Table1[[#This Row],[Arbeidskorting]],0)</f>
        <v>3331.8913399999997</v>
      </c>
      <c r="F1746" s="6">
        <f>Table1[[#This Row],[Belastbaar loon]]-Table1[[#This Row],[Belasting]]</f>
        <v>21949.108660000002</v>
      </c>
      <c r="G1746" s="2">
        <f>(Table1[[#This Row],[Belastbaar loon]]-Table1[[#This Row],[Netto loon]])/Table1[[#This Row],[Belastbaar loon]]</f>
        <v>0.13179428582730107</v>
      </c>
      <c r="H1746" s="14">
        <f t="shared" ca="1" si="21"/>
        <v>3327.7547400000012</v>
      </c>
      <c r="I1746" s="14">
        <f ca="1">IF(ROW()=2, Table1[[#This Row],[Netto loon]], INDIRECT(ADDRESS(ROW()-1,COLUMN(F:F))))</f>
        <v>21943.24526</v>
      </c>
      <c r="J1746" s="6">
        <f ca="1">IF(ROW()=2, 0, Table1[[#This Row],[Belastbaar loon]]-INDIRECT(ADDRESS(ROW()-1,COLUMN(A:A))))</f>
        <v>10</v>
      </c>
      <c r="K1746" s="6">
        <f ca="1">Table1[[#This Row],[Netto loon]]-Table1[[#This Row],[Netto vorige schijf]]</f>
        <v>5.8634000000020023</v>
      </c>
      <c r="L1746" s="2">
        <f ca="1">(Table1[[#This Row],[Bruto tov vorige schijf]]-Table1[[#This Row],[Netto tov vorige schijf]])/MAX(Table1[[#This Row],[Bruto tov vorige schijf]],1)</f>
        <v>0.41365999999979974</v>
      </c>
    </row>
    <row r="1747" spans="1:12" x14ac:dyDescent="0.25">
      <c r="A1747" s="14">
        <v>25291</v>
      </c>
      <c r="B1747" s="6">
        <f>LoonHeffing2020(Table1[[#This Row],[Belastbaar loon]])</f>
        <v>9446.1885000000002</v>
      </c>
      <c r="C1747" s="6">
        <f>AlgemeneHeffingsKorting2020(Table1[[#This Row],[Belastbaar loon]])</f>
        <v>2451.2224000000001</v>
      </c>
      <c r="D1747" s="14">
        <f>ArbeidsKorting2020(Table1[[#This Row],[Belastbaar loon]])</f>
        <v>3658.9381600000002</v>
      </c>
      <c r="E1747" s="14">
        <f>MAX(Table1[[#This Row],[Loonheffing]]-Table1[[#This Row],[Algemene Heffingskorting]]-Table1[[#This Row],[Arbeidskorting]],0)</f>
        <v>3336.0279399999995</v>
      </c>
      <c r="F1747" s="6">
        <f>Table1[[#This Row],[Belastbaar loon]]-Table1[[#This Row],[Belasting]]</f>
        <v>21954.97206</v>
      </c>
      <c r="G1747" s="2">
        <f>(Table1[[#This Row],[Belastbaar loon]]-Table1[[#This Row],[Netto loon]])/Table1[[#This Row],[Belastbaar loon]]</f>
        <v>0.13190573484638804</v>
      </c>
      <c r="H1747" s="14">
        <f t="shared" ca="1" si="21"/>
        <v>3331.8913399999997</v>
      </c>
      <c r="I1747" s="14">
        <f ca="1">IF(ROW()=2, Table1[[#This Row],[Netto loon]], INDIRECT(ADDRESS(ROW()-1,COLUMN(F:F))))</f>
        <v>21949.108660000002</v>
      </c>
      <c r="J1747" s="6">
        <f ca="1">IF(ROW()=2, 0, Table1[[#This Row],[Belastbaar loon]]-INDIRECT(ADDRESS(ROW()-1,COLUMN(A:A))))</f>
        <v>10</v>
      </c>
      <c r="K1747" s="6">
        <f ca="1">Table1[[#This Row],[Netto loon]]-Table1[[#This Row],[Netto vorige schijf]]</f>
        <v>5.8633999999983644</v>
      </c>
      <c r="L1747" s="2">
        <f ca="1">(Table1[[#This Row],[Bruto tov vorige schijf]]-Table1[[#This Row],[Netto tov vorige schijf]])/MAX(Table1[[#This Row],[Bruto tov vorige schijf]],1)</f>
        <v>0.41366000000016356</v>
      </c>
    </row>
    <row r="1748" spans="1:12" x14ac:dyDescent="0.25">
      <c r="A1748" s="14">
        <v>25301</v>
      </c>
      <c r="B1748" s="6">
        <f>LoonHeffing2020(Table1[[#This Row],[Belastbaar loon]])</f>
        <v>9449.9235000000008</v>
      </c>
      <c r="C1748" s="6">
        <f>AlgemeneHeffingsKorting2020(Table1[[#This Row],[Belastbaar loon]])</f>
        <v>2450.6552000000001</v>
      </c>
      <c r="D1748" s="14">
        <f>ArbeidsKorting2020(Table1[[#This Row],[Belastbaar loon]])</f>
        <v>3659.10376</v>
      </c>
      <c r="E1748" s="14">
        <f>MAX(Table1[[#This Row],[Loonheffing]]-Table1[[#This Row],[Algemene Heffingskorting]]-Table1[[#This Row],[Arbeidskorting]],0)</f>
        <v>3340.1645400000007</v>
      </c>
      <c r="F1748" s="6">
        <f>Table1[[#This Row],[Belastbaar loon]]-Table1[[#This Row],[Belasting]]</f>
        <v>21960.835459999998</v>
      </c>
      <c r="G1748" s="2">
        <f>(Table1[[#This Row],[Belastbaar loon]]-Table1[[#This Row],[Netto loon]])/Table1[[#This Row],[Belastbaar loon]]</f>
        <v>0.1320170957669658</v>
      </c>
      <c r="H1748" s="14">
        <f t="shared" ca="1" si="21"/>
        <v>3336.0279399999995</v>
      </c>
      <c r="I1748" s="14">
        <f ca="1">IF(ROW()=2, Table1[[#This Row],[Netto loon]], INDIRECT(ADDRESS(ROW()-1,COLUMN(F:F))))</f>
        <v>21954.97206</v>
      </c>
      <c r="J1748" s="6">
        <f ca="1">IF(ROW()=2, 0, Table1[[#This Row],[Belastbaar loon]]-INDIRECT(ADDRESS(ROW()-1,COLUMN(A:A))))</f>
        <v>10</v>
      </c>
      <c r="K1748" s="6">
        <f ca="1">Table1[[#This Row],[Netto loon]]-Table1[[#This Row],[Netto vorige schijf]]</f>
        <v>5.8633999999983644</v>
      </c>
      <c r="L1748" s="2">
        <f ca="1">(Table1[[#This Row],[Bruto tov vorige schijf]]-Table1[[#This Row],[Netto tov vorige schijf]])/MAX(Table1[[#This Row],[Bruto tov vorige schijf]],1)</f>
        <v>0.41366000000016356</v>
      </c>
    </row>
    <row r="1749" spans="1:12" x14ac:dyDescent="0.25">
      <c r="A1749" s="14">
        <v>25311</v>
      </c>
      <c r="B1749" s="6">
        <f>LoonHeffing2020(Table1[[#This Row],[Belastbaar loon]])</f>
        <v>9453.6584999999995</v>
      </c>
      <c r="C1749" s="6">
        <f>AlgemeneHeffingsKorting2020(Table1[[#This Row],[Belastbaar loon]])</f>
        <v>2450.0880000000002</v>
      </c>
      <c r="D1749" s="14">
        <f>ArbeidsKorting2020(Table1[[#This Row],[Belastbaar loon]])</f>
        <v>3659.2693599999998</v>
      </c>
      <c r="E1749" s="14">
        <f>MAX(Table1[[#This Row],[Loonheffing]]-Table1[[#This Row],[Algemene Heffingskorting]]-Table1[[#This Row],[Arbeidskorting]],0)</f>
        <v>3344.30114</v>
      </c>
      <c r="F1749" s="6">
        <f>Table1[[#This Row],[Belastbaar loon]]-Table1[[#This Row],[Belasting]]</f>
        <v>21966.69886</v>
      </c>
      <c r="G1749" s="2">
        <f>(Table1[[#This Row],[Belastbaar loon]]-Table1[[#This Row],[Netto loon]])/Table1[[#This Row],[Belastbaar loon]]</f>
        <v>0.13212836869345343</v>
      </c>
      <c r="H1749" s="14">
        <f t="shared" ca="1" si="21"/>
        <v>3340.1645400000007</v>
      </c>
      <c r="I1749" s="14">
        <f ca="1">IF(ROW()=2, Table1[[#This Row],[Netto loon]], INDIRECT(ADDRESS(ROW()-1,COLUMN(F:F))))</f>
        <v>21960.835459999998</v>
      </c>
      <c r="J1749" s="6">
        <f ca="1">IF(ROW()=2, 0, Table1[[#This Row],[Belastbaar loon]]-INDIRECT(ADDRESS(ROW()-1,COLUMN(A:A))))</f>
        <v>10</v>
      </c>
      <c r="K1749" s="6">
        <f ca="1">Table1[[#This Row],[Netto loon]]-Table1[[#This Row],[Netto vorige schijf]]</f>
        <v>5.8634000000020023</v>
      </c>
      <c r="L1749" s="2">
        <f ca="1">(Table1[[#This Row],[Bruto tov vorige schijf]]-Table1[[#This Row],[Netto tov vorige schijf]])/MAX(Table1[[#This Row],[Bruto tov vorige schijf]],1)</f>
        <v>0.41365999999979974</v>
      </c>
    </row>
    <row r="1750" spans="1:12" x14ac:dyDescent="0.25">
      <c r="A1750" s="14">
        <v>25321</v>
      </c>
      <c r="B1750" s="6">
        <f>LoonHeffing2020(Table1[[#This Row],[Belastbaar loon]])</f>
        <v>9457.3935000000001</v>
      </c>
      <c r="C1750" s="6">
        <f>AlgemeneHeffingsKorting2020(Table1[[#This Row],[Belastbaar loon]])</f>
        <v>2449.5207999999998</v>
      </c>
      <c r="D1750" s="14">
        <f>ArbeidsKorting2020(Table1[[#This Row],[Belastbaar loon]])</f>
        <v>3659.43496</v>
      </c>
      <c r="E1750" s="14">
        <f>MAX(Table1[[#This Row],[Loonheffing]]-Table1[[#This Row],[Algemene Heffingskorting]]-Table1[[#This Row],[Arbeidskorting]],0)</f>
        <v>3348.4377399999998</v>
      </c>
      <c r="F1750" s="6">
        <f>Table1[[#This Row],[Belastbaar loon]]-Table1[[#This Row],[Belasting]]</f>
        <v>21972.562259999999</v>
      </c>
      <c r="G1750" s="2">
        <f>(Table1[[#This Row],[Belastbaar loon]]-Table1[[#This Row],[Netto loon]])/Table1[[#This Row],[Belastbaar loon]]</f>
        <v>0.13223955373010549</v>
      </c>
      <c r="H1750" s="14">
        <f t="shared" ca="1" si="21"/>
        <v>3344.30114</v>
      </c>
      <c r="I1750" s="14">
        <f ca="1">IF(ROW()=2, Table1[[#This Row],[Netto loon]], INDIRECT(ADDRESS(ROW()-1,COLUMN(F:F))))</f>
        <v>21966.69886</v>
      </c>
      <c r="J1750" s="6">
        <f ca="1">IF(ROW()=2, 0, Table1[[#This Row],[Belastbaar loon]]-INDIRECT(ADDRESS(ROW()-1,COLUMN(A:A))))</f>
        <v>10</v>
      </c>
      <c r="K1750" s="6">
        <f ca="1">Table1[[#This Row],[Netto loon]]-Table1[[#This Row],[Netto vorige schijf]]</f>
        <v>5.8633999999983644</v>
      </c>
      <c r="L1750" s="2">
        <f ca="1">(Table1[[#This Row],[Bruto tov vorige schijf]]-Table1[[#This Row],[Netto tov vorige schijf]])/MAX(Table1[[#This Row],[Bruto tov vorige schijf]],1)</f>
        <v>0.41366000000016356</v>
      </c>
    </row>
    <row r="1751" spans="1:12" x14ac:dyDescent="0.25">
      <c r="A1751" s="14">
        <v>25331</v>
      </c>
      <c r="B1751" s="6">
        <f>LoonHeffing2020(Table1[[#This Row],[Belastbaar loon]])</f>
        <v>9461.1285000000007</v>
      </c>
      <c r="C1751" s="6">
        <f>AlgemeneHeffingsKorting2020(Table1[[#This Row],[Belastbaar loon]])</f>
        <v>2448.9535999999998</v>
      </c>
      <c r="D1751" s="14">
        <f>ArbeidsKorting2020(Table1[[#This Row],[Belastbaar loon]])</f>
        <v>3659.6005599999999</v>
      </c>
      <c r="E1751" s="14">
        <f>MAX(Table1[[#This Row],[Loonheffing]]-Table1[[#This Row],[Algemene Heffingskorting]]-Table1[[#This Row],[Arbeidskorting]],0)</f>
        <v>3352.574340000001</v>
      </c>
      <c r="F1751" s="6">
        <f>Table1[[#This Row],[Belastbaar loon]]-Table1[[#This Row],[Belasting]]</f>
        <v>21978.425660000001</v>
      </c>
      <c r="G1751" s="2">
        <f>(Table1[[#This Row],[Belastbaar loon]]-Table1[[#This Row],[Netto loon]])/Table1[[#This Row],[Belastbaar loon]]</f>
        <v>0.13235065098101137</v>
      </c>
      <c r="H1751" s="14">
        <f t="shared" ca="1" si="21"/>
        <v>3348.4377399999998</v>
      </c>
      <c r="I1751" s="14">
        <f ca="1">IF(ROW()=2, Table1[[#This Row],[Netto loon]], INDIRECT(ADDRESS(ROW()-1,COLUMN(F:F))))</f>
        <v>21972.562259999999</v>
      </c>
      <c r="J1751" s="6">
        <f ca="1">IF(ROW()=2, 0, Table1[[#This Row],[Belastbaar loon]]-INDIRECT(ADDRESS(ROW()-1,COLUMN(A:A))))</f>
        <v>10</v>
      </c>
      <c r="K1751" s="6">
        <f ca="1">Table1[[#This Row],[Netto loon]]-Table1[[#This Row],[Netto vorige schijf]]</f>
        <v>5.8634000000020023</v>
      </c>
      <c r="L1751" s="2">
        <f ca="1">(Table1[[#This Row],[Bruto tov vorige schijf]]-Table1[[#This Row],[Netto tov vorige schijf]])/MAX(Table1[[#This Row],[Bruto tov vorige schijf]],1)</f>
        <v>0.41365999999979974</v>
      </c>
    </row>
    <row r="1752" spans="1:12" x14ac:dyDescent="0.25">
      <c r="A1752" s="14">
        <v>25341</v>
      </c>
      <c r="B1752" s="6">
        <f>LoonHeffing2020(Table1[[#This Row],[Belastbaar loon]])</f>
        <v>9464.8634999999995</v>
      </c>
      <c r="C1752" s="6">
        <f>AlgemeneHeffingsKorting2020(Table1[[#This Row],[Belastbaar loon]])</f>
        <v>2448.3863999999999</v>
      </c>
      <c r="D1752" s="14">
        <f>ArbeidsKorting2020(Table1[[#This Row],[Belastbaar loon]])</f>
        <v>3659.7661600000001</v>
      </c>
      <c r="E1752" s="14">
        <f>MAX(Table1[[#This Row],[Loonheffing]]-Table1[[#This Row],[Algemene Heffingskorting]]-Table1[[#This Row],[Arbeidskorting]],0)</f>
        <v>3356.7109399999999</v>
      </c>
      <c r="F1752" s="6">
        <f>Table1[[#This Row],[Belastbaar loon]]-Table1[[#This Row],[Belasting]]</f>
        <v>21984.289059999999</v>
      </c>
      <c r="G1752" s="2">
        <f>(Table1[[#This Row],[Belastbaar loon]]-Table1[[#This Row],[Netto loon]])/Table1[[#This Row],[Belastbaar loon]]</f>
        <v>0.13246166055009673</v>
      </c>
      <c r="H1752" s="14">
        <f t="shared" ca="1" si="21"/>
        <v>3352.574340000001</v>
      </c>
      <c r="I1752" s="14">
        <f ca="1">IF(ROW()=2, Table1[[#This Row],[Netto loon]], INDIRECT(ADDRESS(ROW()-1,COLUMN(F:F))))</f>
        <v>21978.425660000001</v>
      </c>
      <c r="J1752" s="6">
        <f ca="1">IF(ROW()=2, 0, Table1[[#This Row],[Belastbaar loon]]-INDIRECT(ADDRESS(ROW()-1,COLUMN(A:A))))</f>
        <v>10</v>
      </c>
      <c r="K1752" s="6">
        <f ca="1">Table1[[#This Row],[Netto loon]]-Table1[[#This Row],[Netto vorige schijf]]</f>
        <v>5.8633999999983644</v>
      </c>
      <c r="L1752" s="2">
        <f ca="1">(Table1[[#This Row],[Bruto tov vorige schijf]]-Table1[[#This Row],[Netto tov vorige schijf]])/MAX(Table1[[#This Row],[Bruto tov vorige schijf]],1)</f>
        <v>0.41366000000016356</v>
      </c>
    </row>
    <row r="1753" spans="1:12" x14ac:dyDescent="0.25">
      <c r="A1753" s="14">
        <v>25351</v>
      </c>
      <c r="B1753" s="6">
        <f>LoonHeffing2020(Table1[[#This Row],[Belastbaar loon]])</f>
        <v>9468.5985000000001</v>
      </c>
      <c r="C1753" s="6">
        <f>AlgemeneHeffingsKorting2020(Table1[[#This Row],[Belastbaar loon]])</f>
        <v>2447.8191999999999</v>
      </c>
      <c r="D1753" s="14">
        <f>ArbeidsKorting2020(Table1[[#This Row],[Belastbaar loon]])</f>
        <v>3659.9317599999999</v>
      </c>
      <c r="E1753" s="14">
        <f>MAX(Table1[[#This Row],[Loonheffing]]-Table1[[#This Row],[Algemene Heffingskorting]]-Table1[[#This Row],[Arbeidskorting]],0)</f>
        <v>3360.8475400000002</v>
      </c>
      <c r="F1753" s="6">
        <f>Table1[[#This Row],[Belastbaar loon]]-Table1[[#This Row],[Belasting]]</f>
        <v>21990.152460000001</v>
      </c>
      <c r="G1753" s="2">
        <f>(Table1[[#This Row],[Belastbaar loon]]-Table1[[#This Row],[Netto loon]])/Table1[[#This Row],[Belastbaar loon]]</f>
        <v>0.13257258254112259</v>
      </c>
      <c r="H1753" s="14">
        <f t="shared" ca="1" si="21"/>
        <v>3356.7109399999999</v>
      </c>
      <c r="I1753" s="14">
        <f ca="1">IF(ROW()=2, Table1[[#This Row],[Netto loon]], INDIRECT(ADDRESS(ROW()-1,COLUMN(F:F))))</f>
        <v>21984.289059999999</v>
      </c>
      <c r="J1753" s="6">
        <f ca="1">IF(ROW()=2, 0, Table1[[#This Row],[Belastbaar loon]]-INDIRECT(ADDRESS(ROW()-1,COLUMN(A:A))))</f>
        <v>10</v>
      </c>
      <c r="K1753" s="6">
        <f ca="1">Table1[[#This Row],[Netto loon]]-Table1[[#This Row],[Netto vorige schijf]]</f>
        <v>5.8634000000020023</v>
      </c>
      <c r="L1753" s="2">
        <f ca="1">(Table1[[#This Row],[Bruto tov vorige schijf]]-Table1[[#This Row],[Netto tov vorige schijf]])/MAX(Table1[[#This Row],[Bruto tov vorige schijf]],1)</f>
        <v>0.41365999999979974</v>
      </c>
    </row>
    <row r="1754" spans="1:12" x14ac:dyDescent="0.25">
      <c r="A1754" s="14">
        <v>25361</v>
      </c>
      <c r="B1754" s="6">
        <f>LoonHeffing2020(Table1[[#This Row],[Belastbaar loon]])</f>
        <v>9472.3335000000006</v>
      </c>
      <c r="C1754" s="6">
        <f>AlgemeneHeffingsKorting2020(Table1[[#This Row],[Belastbaar loon]])</f>
        <v>2447.252</v>
      </c>
      <c r="D1754" s="14">
        <f>ArbeidsKorting2020(Table1[[#This Row],[Belastbaar loon]])</f>
        <v>3660.0973600000002</v>
      </c>
      <c r="E1754" s="14">
        <f>MAX(Table1[[#This Row],[Loonheffing]]-Table1[[#This Row],[Algemene Heffingskorting]]-Table1[[#This Row],[Arbeidskorting]],0)</f>
        <v>3364.98414</v>
      </c>
      <c r="F1754" s="6">
        <f>Table1[[#This Row],[Belastbaar loon]]-Table1[[#This Row],[Belasting]]</f>
        <v>21996.01586</v>
      </c>
      <c r="G1754" s="2">
        <f>(Table1[[#This Row],[Belastbaar loon]]-Table1[[#This Row],[Netto loon]])/Table1[[#This Row],[Belastbaar loon]]</f>
        <v>0.13268341705768702</v>
      </c>
      <c r="H1754" s="14">
        <f t="shared" ref="H1754:H1817" ca="1" si="22">IF(ROW()=2, 0, INDIRECT(ADDRESS(ROW()-1,COLUMN(E:E))))</f>
        <v>3360.8475400000002</v>
      </c>
      <c r="I1754" s="14">
        <f ca="1">IF(ROW()=2, Table1[[#This Row],[Netto loon]], INDIRECT(ADDRESS(ROW()-1,COLUMN(F:F))))</f>
        <v>21990.152460000001</v>
      </c>
      <c r="J1754" s="6">
        <f ca="1">IF(ROW()=2, 0, Table1[[#This Row],[Belastbaar loon]]-INDIRECT(ADDRESS(ROW()-1,COLUMN(A:A))))</f>
        <v>10</v>
      </c>
      <c r="K1754" s="6">
        <f ca="1">Table1[[#This Row],[Netto loon]]-Table1[[#This Row],[Netto vorige schijf]]</f>
        <v>5.8633999999983644</v>
      </c>
      <c r="L1754" s="2">
        <f ca="1">(Table1[[#This Row],[Bruto tov vorige schijf]]-Table1[[#This Row],[Netto tov vorige schijf]])/MAX(Table1[[#This Row],[Bruto tov vorige schijf]],1)</f>
        <v>0.41366000000016356</v>
      </c>
    </row>
    <row r="1755" spans="1:12" x14ac:dyDescent="0.25">
      <c r="A1755" s="14">
        <v>25371</v>
      </c>
      <c r="B1755" s="6">
        <f>LoonHeffing2020(Table1[[#This Row],[Belastbaar loon]])</f>
        <v>9476.0684999999994</v>
      </c>
      <c r="C1755" s="6">
        <f>AlgemeneHeffingsKorting2020(Table1[[#This Row],[Belastbaar loon]])</f>
        <v>2446.6848</v>
      </c>
      <c r="D1755" s="14">
        <f>ArbeidsKorting2020(Table1[[#This Row],[Belastbaar loon]])</f>
        <v>3660.26296</v>
      </c>
      <c r="E1755" s="14">
        <f>MAX(Table1[[#This Row],[Loonheffing]]-Table1[[#This Row],[Algemene Heffingskorting]]-Table1[[#This Row],[Arbeidskorting]],0)</f>
        <v>3369.1207399999994</v>
      </c>
      <c r="F1755" s="6">
        <f>Table1[[#This Row],[Belastbaar loon]]-Table1[[#This Row],[Belasting]]</f>
        <v>22001.879260000002</v>
      </c>
      <c r="G1755" s="2">
        <f>(Table1[[#This Row],[Belastbaar loon]]-Table1[[#This Row],[Netto loon]])/Table1[[#This Row],[Belastbaar loon]]</f>
        <v>0.1327941642032241</v>
      </c>
      <c r="H1755" s="14">
        <f t="shared" ca="1" si="22"/>
        <v>3364.98414</v>
      </c>
      <c r="I1755" s="14">
        <f ca="1">IF(ROW()=2, Table1[[#This Row],[Netto loon]], INDIRECT(ADDRESS(ROW()-1,COLUMN(F:F))))</f>
        <v>21996.01586</v>
      </c>
      <c r="J1755" s="6">
        <f ca="1">IF(ROW()=2, 0, Table1[[#This Row],[Belastbaar loon]]-INDIRECT(ADDRESS(ROW()-1,COLUMN(A:A))))</f>
        <v>10</v>
      </c>
      <c r="K1755" s="6">
        <f ca="1">Table1[[#This Row],[Netto loon]]-Table1[[#This Row],[Netto vorige schijf]]</f>
        <v>5.8634000000020023</v>
      </c>
      <c r="L1755" s="2">
        <f ca="1">(Table1[[#This Row],[Bruto tov vorige schijf]]-Table1[[#This Row],[Netto tov vorige schijf]])/MAX(Table1[[#This Row],[Bruto tov vorige schijf]],1)</f>
        <v>0.41365999999979974</v>
      </c>
    </row>
    <row r="1756" spans="1:12" x14ac:dyDescent="0.25">
      <c r="A1756" s="14">
        <v>25381</v>
      </c>
      <c r="B1756" s="6">
        <f>LoonHeffing2020(Table1[[#This Row],[Belastbaar loon]])</f>
        <v>9479.8035</v>
      </c>
      <c r="C1756" s="6">
        <f>AlgemeneHeffingsKorting2020(Table1[[#This Row],[Belastbaar loon]])</f>
        <v>2446.1176</v>
      </c>
      <c r="D1756" s="14">
        <f>ArbeidsKorting2020(Table1[[#This Row],[Belastbaar loon]])</f>
        <v>3660.4285599999998</v>
      </c>
      <c r="E1756" s="14">
        <f>MAX(Table1[[#This Row],[Loonheffing]]-Table1[[#This Row],[Algemene Heffingskorting]]-Table1[[#This Row],[Arbeidskorting]],0)</f>
        <v>3373.2573400000006</v>
      </c>
      <c r="F1756" s="6">
        <f>Table1[[#This Row],[Belastbaar loon]]-Table1[[#This Row],[Belasting]]</f>
        <v>22007.74266</v>
      </c>
      <c r="G1756" s="2">
        <f>(Table1[[#This Row],[Belastbaar loon]]-Table1[[#This Row],[Netto loon]])/Table1[[#This Row],[Belastbaar loon]]</f>
        <v>0.13290482408100548</v>
      </c>
      <c r="H1756" s="14">
        <f t="shared" ca="1" si="22"/>
        <v>3369.1207399999994</v>
      </c>
      <c r="I1756" s="14">
        <f ca="1">IF(ROW()=2, Table1[[#This Row],[Netto loon]], INDIRECT(ADDRESS(ROW()-1,COLUMN(F:F))))</f>
        <v>22001.879260000002</v>
      </c>
      <c r="J1756" s="6">
        <f ca="1">IF(ROW()=2, 0, Table1[[#This Row],[Belastbaar loon]]-INDIRECT(ADDRESS(ROW()-1,COLUMN(A:A))))</f>
        <v>10</v>
      </c>
      <c r="K1756" s="6">
        <f ca="1">Table1[[#This Row],[Netto loon]]-Table1[[#This Row],[Netto vorige schijf]]</f>
        <v>5.8633999999983644</v>
      </c>
      <c r="L1756" s="2">
        <f ca="1">(Table1[[#This Row],[Bruto tov vorige schijf]]-Table1[[#This Row],[Netto tov vorige schijf]])/MAX(Table1[[#This Row],[Bruto tov vorige schijf]],1)</f>
        <v>0.41366000000016356</v>
      </c>
    </row>
    <row r="1757" spans="1:12" x14ac:dyDescent="0.25">
      <c r="A1757" s="14">
        <v>25391</v>
      </c>
      <c r="B1757" s="6">
        <f>LoonHeffing2020(Table1[[#This Row],[Belastbaar loon]])</f>
        <v>9483.5385000000006</v>
      </c>
      <c r="C1757" s="6">
        <f>AlgemeneHeffingsKorting2020(Table1[[#This Row],[Belastbaar loon]])</f>
        <v>2445.5504000000001</v>
      </c>
      <c r="D1757" s="14">
        <f>ArbeidsKorting2020(Table1[[#This Row],[Belastbaar loon]])</f>
        <v>3660.5941600000001</v>
      </c>
      <c r="E1757" s="14">
        <f>MAX(Table1[[#This Row],[Loonheffing]]-Table1[[#This Row],[Algemene Heffingskorting]]-Table1[[#This Row],[Arbeidskorting]],0)</f>
        <v>3377.3939400000004</v>
      </c>
      <c r="F1757" s="6">
        <f>Table1[[#This Row],[Belastbaar loon]]-Table1[[#This Row],[Belasting]]</f>
        <v>22013.606059999998</v>
      </c>
      <c r="G1757" s="2">
        <f>(Table1[[#This Row],[Belastbaar loon]]-Table1[[#This Row],[Netto loon]])/Table1[[#This Row],[Belastbaar loon]]</f>
        <v>0.13301539679413973</v>
      </c>
      <c r="H1757" s="14">
        <f t="shared" ca="1" si="22"/>
        <v>3373.2573400000006</v>
      </c>
      <c r="I1757" s="14">
        <f ca="1">IF(ROW()=2, Table1[[#This Row],[Netto loon]], INDIRECT(ADDRESS(ROW()-1,COLUMN(F:F))))</f>
        <v>22007.74266</v>
      </c>
      <c r="J1757" s="6">
        <f ca="1">IF(ROW()=2, 0, Table1[[#This Row],[Belastbaar loon]]-INDIRECT(ADDRESS(ROW()-1,COLUMN(A:A))))</f>
        <v>10</v>
      </c>
      <c r="K1757" s="6">
        <f ca="1">Table1[[#This Row],[Netto loon]]-Table1[[#This Row],[Netto vorige schijf]]</f>
        <v>5.8633999999983644</v>
      </c>
      <c r="L1757" s="2">
        <f ca="1">(Table1[[#This Row],[Bruto tov vorige schijf]]-Table1[[#This Row],[Netto tov vorige schijf]])/MAX(Table1[[#This Row],[Bruto tov vorige schijf]],1)</f>
        <v>0.41366000000016356</v>
      </c>
    </row>
    <row r="1758" spans="1:12" x14ac:dyDescent="0.25">
      <c r="A1758" s="14">
        <v>25401</v>
      </c>
      <c r="B1758" s="6">
        <f>LoonHeffing2020(Table1[[#This Row],[Belastbaar loon]])</f>
        <v>9487.2734999999993</v>
      </c>
      <c r="C1758" s="6">
        <f>AlgemeneHeffingsKorting2020(Table1[[#This Row],[Belastbaar loon]])</f>
        <v>2444.9832000000001</v>
      </c>
      <c r="D1758" s="14">
        <f>ArbeidsKorting2020(Table1[[#This Row],[Belastbaar loon]])</f>
        <v>3660.7597599999999</v>
      </c>
      <c r="E1758" s="14">
        <f>MAX(Table1[[#This Row],[Loonheffing]]-Table1[[#This Row],[Algemene Heffingskorting]]-Table1[[#This Row],[Arbeidskorting]],0)</f>
        <v>3381.5305399999988</v>
      </c>
      <c r="F1758" s="6">
        <f>Table1[[#This Row],[Belastbaar loon]]-Table1[[#This Row],[Belasting]]</f>
        <v>22019.46946</v>
      </c>
      <c r="G1758" s="2">
        <f>(Table1[[#This Row],[Belastbaar loon]]-Table1[[#This Row],[Netto loon]])/Table1[[#This Row],[Belastbaar loon]]</f>
        <v>0.133125882445573</v>
      </c>
      <c r="H1758" s="14">
        <f t="shared" ca="1" si="22"/>
        <v>3377.3939400000004</v>
      </c>
      <c r="I1758" s="14">
        <f ca="1">IF(ROW()=2, Table1[[#This Row],[Netto loon]], INDIRECT(ADDRESS(ROW()-1,COLUMN(F:F))))</f>
        <v>22013.606059999998</v>
      </c>
      <c r="J1758" s="6">
        <f ca="1">IF(ROW()=2, 0, Table1[[#This Row],[Belastbaar loon]]-INDIRECT(ADDRESS(ROW()-1,COLUMN(A:A))))</f>
        <v>10</v>
      </c>
      <c r="K1758" s="6">
        <f ca="1">Table1[[#This Row],[Netto loon]]-Table1[[#This Row],[Netto vorige schijf]]</f>
        <v>5.8634000000020023</v>
      </c>
      <c r="L1758" s="2">
        <f ca="1">(Table1[[#This Row],[Bruto tov vorige schijf]]-Table1[[#This Row],[Netto tov vorige schijf]])/MAX(Table1[[#This Row],[Bruto tov vorige schijf]],1)</f>
        <v>0.41365999999979974</v>
      </c>
    </row>
    <row r="1759" spans="1:12" x14ac:dyDescent="0.25">
      <c r="A1759" s="14">
        <v>25411</v>
      </c>
      <c r="B1759" s="6">
        <f>LoonHeffing2020(Table1[[#This Row],[Belastbaar loon]])</f>
        <v>9491.0084999999999</v>
      </c>
      <c r="C1759" s="6">
        <f>AlgemeneHeffingsKorting2020(Table1[[#This Row],[Belastbaar loon]])</f>
        <v>2444.4160000000002</v>
      </c>
      <c r="D1759" s="14">
        <f>ArbeidsKorting2020(Table1[[#This Row],[Belastbaar loon]])</f>
        <v>3660.9253600000002</v>
      </c>
      <c r="E1759" s="14">
        <f>MAX(Table1[[#This Row],[Loonheffing]]-Table1[[#This Row],[Algemene Heffingskorting]]-Table1[[#This Row],[Arbeidskorting]],0)</f>
        <v>3385.6671399999996</v>
      </c>
      <c r="F1759" s="6">
        <f>Table1[[#This Row],[Belastbaar loon]]-Table1[[#This Row],[Belasting]]</f>
        <v>22025.332860000002</v>
      </c>
      <c r="G1759" s="2">
        <f>(Table1[[#This Row],[Belastbaar loon]]-Table1[[#This Row],[Netto loon]])/Table1[[#This Row],[Belastbaar loon]]</f>
        <v>0.13323628113808972</v>
      </c>
      <c r="H1759" s="14">
        <f t="shared" ca="1" si="22"/>
        <v>3381.5305399999988</v>
      </c>
      <c r="I1759" s="14">
        <f ca="1">IF(ROW()=2, Table1[[#This Row],[Netto loon]], INDIRECT(ADDRESS(ROW()-1,COLUMN(F:F))))</f>
        <v>22019.46946</v>
      </c>
      <c r="J1759" s="6">
        <f ca="1">IF(ROW()=2, 0, Table1[[#This Row],[Belastbaar loon]]-INDIRECT(ADDRESS(ROW()-1,COLUMN(A:A))))</f>
        <v>10</v>
      </c>
      <c r="K1759" s="6">
        <f ca="1">Table1[[#This Row],[Netto loon]]-Table1[[#This Row],[Netto vorige schijf]]</f>
        <v>5.8634000000020023</v>
      </c>
      <c r="L1759" s="2">
        <f ca="1">(Table1[[#This Row],[Bruto tov vorige schijf]]-Table1[[#This Row],[Netto tov vorige schijf]])/MAX(Table1[[#This Row],[Bruto tov vorige schijf]],1)</f>
        <v>0.41365999999979974</v>
      </c>
    </row>
    <row r="1760" spans="1:12" x14ac:dyDescent="0.25">
      <c r="A1760" s="14">
        <v>25421</v>
      </c>
      <c r="B1760" s="6">
        <f>LoonHeffing2020(Table1[[#This Row],[Belastbaar loon]])</f>
        <v>9494.7435000000005</v>
      </c>
      <c r="C1760" s="6">
        <f>AlgemeneHeffingsKorting2020(Table1[[#This Row],[Belastbaar loon]])</f>
        <v>2443.8488000000002</v>
      </c>
      <c r="D1760" s="14">
        <f>ArbeidsKorting2020(Table1[[#This Row],[Belastbaar loon]])</f>
        <v>3661.09096</v>
      </c>
      <c r="E1760" s="14">
        <f>MAX(Table1[[#This Row],[Loonheffing]]-Table1[[#This Row],[Algemene Heffingskorting]]-Table1[[#This Row],[Arbeidskorting]],0)</f>
        <v>3389.8037400000007</v>
      </c>
      <c r="F1760" s="6">
        <f>Table1[[#This Row],[Belastbaar loon]]-Table1[[#This Row],[Belasting]]</f>
        <v>22031.196260000001</v>
      </c>
      <c r="G1760" s="2">
        <f>(Table1[[#This Row],[Belastbaar loon]]-Table1[[#This Row],[Netto loon]])/Table1[[#This Row],[Belastbaar loon]]</f>
        <v>0.13334659297431256</v>
      </c>
      <c r="H1760" s="14">
        <f t="shared" ca="1" si="22"/>
        <v>3385.6671399999996</v>
      </c>
      <c r="I1760" s="14">
        <f ca="1">IF(ROW()=2, Table1[[#This Row],[Netto loon]], INDIRECT(ADDRESS(ROW()-1,COLUMN(F:F))))</f>
        <v>22025.332860000002</v>
      </c>
      <c r="J1760" s="6">
        <f ca="1">IF(ROW()=2, 0, Table1[[#This Row],[Belastbaar loon]]-INDIRECT(ADDRESS(ROW()-1,COLUMN(A:A))))</f>
        <v>10</v>
      </c>
      <c r="K1760" s="6">
        <f ca="1">Table1[[#This Row],[Netto loon]]-Table1[[#This Row],[Netto vorige schijf]]</f>
        <v>5.8633999999983644</v>
      </c>
      <c r="L1760" s="2">
        <f ca="1">(Table1[[#This Row],[Bruto tov vorige schijf]]-Table1[[#This Row],[Netto tov vorige schijf]])/MAX(Table1[[#This Row],[Bruto tov vorige schijf]],1)</f>
        <v>0.41366000000016356</v>
      </c>
    </row>
    <row r="1761" spans="1:12" x14ac:dyDescent="0.25">
      <c r="A1761" s="14">
        <v>25431</v>
      </c>
      <c r="B1761" s="6">
        <f>LoonHeffing2020(Table1[[#This Row],[Belastbaar loon]])</f>
        <v>9498.4784999999993</v>
      </c>
      <c r="C1761" s="6">
        <f>AlgemeneHeffingsKorting2020(Table1[[#This Row],[Belastbaar loon]])</f>
        <v>2443.2815999999998</v>
      </c>
      <c r="D1761" s="14">
        <f>ArbeidsKorting2020(Table1[[#This Row],[Belastbaar loon]])</f>
        <v>3661.2565599999998</v>
      </c>
      <c r="E1761" s="14">
        <f>MAX(Table1[[#This Row],[Loonheffing]]-Table1[[#This Row],[Algemene Heffingskorting]]-Table1[[#This Row],[Arbeidskorting]],0)</f>
        <v>3393.9403399999992</v>
      </c>
      <c r="F1761" s="6">
        <f>Table1[[#This Row],[Belastbaar loon]]-Table1[[#This Row],[Belasting]]</f>
        <v>22037.059659999999</v>
      </c>
      <c r="G1761" s="2">
        <f>(Table1[[#This Row],[Belastbaar loon]]-Table1[[#This Row],[Netto loon]])/Table1[[#This Row],[Belastbaar loon]]</f>
        <v>0.13345681805670248</v>
      </c>
      <c r="H1761" s="14">
        <f t="shared" ca="1" si="22"/>
        <v>3389.8037400000007</v>
      </c>
      <c r="I1761" s="14">
        <f ca="1">IF(ROW()=2, Table1[[#This Row],[Netto loon]], INDIRECT(ADDRESS(ROW()-1,COLUMN(F:F))))</f>
        <v>22031.196260000001</v>
      </c>
      <c r="J1761" s="6">
        <f ca="1">IF(ROW()=2, 0, Table1[[#This Row],[Belastbaar loon]]-INDIRECT(ADDRESS(ROW()-1,COLUMN(A:A))))</f>
        <v>10</v>
      </c>
      <c r="K1761" s="6">
        <f ca="1">Table1[[#This Row],[Netto loon]]-Table1[[#This Row],[Netto vorige schijf]]</f>
        <v>5.8633999999983644</v>
      </c>
      <c r="L1761" s="2">
        <f ca="1">(Table1[[#This Row],[Bruto tov vorige schijf]]-Table1[[#This Row],[Netto tov vorige schijf]])/MAX(Table1[[#This Row],[Bruto tov vorige schijf]],1)</f>
        <v>0.41366000000016356</v>
      </c>
    </row>
    <row r="1762" spans="1:12" x14ac:dyDescent="0.25">
      <c r="A1762" s="14">
        <v>25441</v>
      </c>
      <c r="B1762" s="6">
        <f>LoonHeffing2020(Table1[[#This Row],[Belastbaar loon]])</f>
        <v>9502.2134999999998</v>
      </c>
      <c r="C1762" s="6">
        <f>AlgemeneHeffingsKorting2020(Table1[[#This Row],[Belastbaar loon]])</f>
        <v>2442.7143999999998</v>
      </c>
      <c r="D1762" s="14">
        <f>ArbeidsKorting2020(Table1[[#This Row],[Belastbaar loon]])</f>
        <v>3661.4221600000001</v>
      </c>
      <c r="E1762" s="14">
        <f>MAX(Table1[[#This Row],[Loonheffing]]-Table1[[#This Row],[Algemene Heffingskorting]]-Table1[[#This Row],[Arbeidskorting]],0)</f>
        <v>3398.0769399999999</v>
      </c>
      <c r="F1762" s="6">
        <f>Table1[[#This Row],[Belastbaar loon]]-Table1[[#This Row],[Belasting]]</f>
        <v>22042.923060000001</v>
      </c>
      <c r="G1762" s="2">
        <f>(Table1[[#This Row],[Belastbaar loon]]-Table1[[#This Row],[Netto loon]])/Table1[[#This Row],[Belastbaar loon]]</f>
        <v>0.13356695648755942</v>
      </c>
      <c r="H1762" s="14">
        <f t="shared" ca="1" si="22"/>
        <v>3393.9403399999992</v>
      </c>
      <c r="I1762" s="14">
        <f ca="1">IF(ROW()=2, Table1[[#This Row],[Netto loon]], INDIRECT(ADDRESS(ROW()-1,COLUMN(F:F))))</f>
        <v>22037.059659999999</v>
      </c>
      <c r="J1762" s="6">
        <f ca="1">IF(ROW()=2, 0, Table1[[#This Row],[Belastbaar loon]]-INDIRECT(ADDRESS(ROW()-1,COLUMN(A:A))))</f>
        <v>10</v>
      </c>
      <c r="K1762" s="6">
        <f ca="1">Table1[[#This Row],[Netto loon]]-Table1[[#This Row],[Netto vorige schijf]]</f>
        <v>5.8634000000020023</v>
      </c>
      <c r="L1762" s="2">
        <f ca="1">(Table1[[#This Row],[Bruto tov vorige schijf]]-Table1[[#This Row],[Netto tov vorige schijf]])/MAX(Table1[[#This Row],[Bruto tov vorige schijf]],1)</f>
        <v>0.41365999999979974</v>
      </c>
    </row>
    <row r="1763" spans="1:12" x14ac:dyDescent="0.25">
      <c r="A1763" s="14">
        <v>25451</v>
      </c>
      <c r="B1763" s="6">
        <f>LoonHeffing2020(Table1[[#This Row],[Belastbaar loon]])</f>
        <v>9505.9485000000004</v>
      </c>
      <c r="C1763" s="6">
        <f>AlgemeneHeffingsKorting2020(Table1[[#This Row],[Belastbaar loon]])</f>
        <v>2442.1471999999999</v>
      </c>
      <c r="D1763" s="14">
        <f>ArbeidsKorting2020(Table1[[#This Row],[Belastbaar loon]])</f>
        <v>3661.5877599999999</v>
      </c>
      <c r="E1763" s="14">
        <f>MAX(Table1[[#This Row],[Loonheffing]]-Table1[[#This Row],[Algemene Heffingskorting]]-Table1[[#This Row],[Arbeidskorting]],0)</f>
        <v>3402.2135400000011</v>
      </c>
      <c r="F1763" s="6">
        <f>Table1[[#This Row],[Belastbaar loon]]-Table1[[#This Row],[Belasting]]</f>
        <v>22048.786459999999</v>
      </c>
      <c r="G1763" s="2">
        <f>(Table1[[#This Row],[Belastbaar loon]]-Table1[[#This Row],[Netto loon]])/Table1[[#This Row],[Belastbaar loon]]</f>
        <v>0.13367700836902285</v>
      </c>
      <c r="H1763" s="14">
        <f t="shared" ca="1" si="22"/>
        <v>3398.0769399999999</v>
      </c>
      <c r="I1763" s="14">
        <f ca="1">IF(ROW()=2, Table1[[#This Row],[Netto loon]], INDIRECT(ADDRESS(ROW()-1,COLUMN(F:F))))</f>
        <v>22042.923060000001</v>
      </c>
      <c r="J1763" s="6">
        <f ca="1">IF(ROW()=2, 0, Table1[[#This Row],[Belastbaar loon]]-INDIRECT(ADDRESS(ROW()-1,COLUMN(A:A))))</f>
        <v>10</v>
      </c>
      <c r="K1763" s="6">
        <f ca="1">Table1[[#This Row],[Netto loon]]-Table1[[#This Row],[Netto vorige schijf]]</f>
        <v>5.8633999999983644</v>
      </c>
      <c r="L1763" s="2">
        <f ca="1">(Table1[[#This Row],[Bruto tov vorige schijf]]-Table1[[#This Row],[Netto tov vorige schijf]])/MAX(Table1[[#This Row],[Bruto tov vorige schijf]],1)</f>
        <v>0.41366000000016356</v>
      </c>
    </row>
    <row r="1764" spans="1:12" x14ac:dyDescent="0.25">
      <c r="A1764" s="14">
        <v>25461</v>
      </c>
      <c r="B1764" s="6">
        <f>LoonHeffing2020(Table1[[#This Row],[Belastbaar loon]])</f>
        <v>9509.6834999999992</v>
      </c>
      <c r="C1764" s="6">
        <f>AlgemeneHeffingsKorting2020(Table1[[#This Row],[Belastbaar loon]])</f>
        <v>2441.58</v>
      </c>
      <c r="D1764" s="14">
        <f>ArbeidsKorting2020(Table1[[#This Row],[Belastbaar loon]])</f>
        <v>3661.7533600000002</v>
      </c>
      <c r="E1764" s="14">
        <f>MAX(Table1[[#This Row],[Loonheffing]]-Table1[[#This Row],[Algemene Heffingskorting]]-Table1[[#This Row],[Arbeidskorting]],0)</f>
        <v>3406.3501399999991</v>
      </c>
      <c r="F1764" s="6">
        <f>Table1[[#This Row],[Belastbaar loon]]-Table1[[#This Row],[Belasting]]</f>
        <v>22054.649860000001</v>
      </c>
      <c r="G1764" s="2">
        <f>(Table1[[#This Row],[Belastbaar loon]]-Table1[[#This Row],[Netto loon]])/Table1[[#This Row],[Belastbaar loon]]</f>
        <v>0.13378697380307131</v>
      </c>
      <c r="H1764" s="14">
        <f t="shared" ca="1" si="22"/>
        <v>3402.2135400000011</v>
      </c>
      <c r="I1764" s="14">
        <f ca="1">IF(ROW()=2, Table1[[#This Row],[Netto loon]], INDIRECT(ADDRESS(ROW()-1,COLUMN(F:F))))</f>
        <v>22048.786459999999</v>
      </c>
      <c r="J1764" s="6">
        <f ca="1">IF(ROW()=2, 0, Table1[[#This Row],[Belastbaar loon]]-INDIRECT(ADDRESS(ROW()-1,COLUMN(A:A))))</f>
        <v>10</v>
      </c>
      <c r="K1764" s="6">
        <f ca="1">Table1[[#This Row],[Netto loon]]-Table1[[#This Row],[Netto vorige schijf]]</f>
        <v>5.8634000000020023</v>
      </c>
      <c r="L1764" s="2">
        <f ca="1">(Table1[[#This Row],[Bruto tov vorige schijf]]-Table1[[#This Row],[Netto tov vorige schijf]])/MAX(Table1[[#This Row],[Bruto tov vorige schijf]],1)</f>
        <v>0.41365999999979974</v>
      </c>
    </row>
    <row r="1765" spans="1:12" x14ac:dyDescent="0.25">
      <c r="A1765" s="14">
        <v>25471</v>
      </c>
      <c r="B1765" s="6">
        <f>LoonHeffing2020(Table1[[#This Row],[Belastbaar loon]])</f>
        <v>9513.4184999999998</v>
      </c>
      <c r="C1765" s="6">
        <f>AlgemeneHeffingsKorting2020(Table1[[#This Row],[Belastbaar loon]])</f>
        <v>2441.0128</v>
      </c>
      <c r="D1765" s="14">
        <f>ArbeidsKorting2020(Table1[[#This Row],[Belastbaar loon]])</f>
        <v>3661.91896</v>
      </c>
      <c r="E1765" s="14">
        <f>MAX(Table1[[#This Row],[Loonheffing]]-Table1[[#This Row],[Algemene Heffingskorting]]-Table1[[#This Row],[Arbeidskorting]],0)</f>
        <v>3410.4867399999994</v>
      </c>
      <c r="F1765" s="6">
        <f>Table1[[#This Row],[Belastbaar loon]]-Table1[[#This Row],[Belasting]]</f>
        <v>22060.51326</v>
      </c>
      <c r="G1765" s="2">
        <f>(Table1[[#This Row],[Belastbaar loon]]-Table1[[#This Row],[Netto loon]])/Table1[[#This Row],[Belastbaar loon]]</f>
        <v>0.1338968528915237</v>
      </c>
      <c r="H1765" s="14">
        <f t="shared" ca="1" si="22"/>
        <v>3406.3501399999991</v>
      </c>
      <c r="I1765" s="14">
        <f ca="1">IF(ROW()=2, Table1[[#This Row],[Netto loon]], INDIRECT(ADDRESS(ROW()-1,COLUMN(F:F))))</f>
        <v>22054.649860000001</v>
      </c>
      <c r="J1765" s="6">
        <f ca="1">IF(ROW()=2, 0, Table1[[#This Row],[Belastbaar loon]]-INDIRECT(ADDRESS(ROW()-1,COLUMN(A:A))))</f>
        <v>10</v>
      </c>
      <c r="K1765" s="6">
        <f ca="1">Table1[[#This Row],[Netto loon]]-Table1[[#This Row],[Netto vorige schijf]]</f>
        <v>5.8633999999983644</v>
      </c>
      <c r="L1765" s="2">
        <f ca="1">(Table1[[#This Row],[Bruto tov vorige schijf]]-Table1[[#This Row],[Netto tov vorige schijf]])/MAX(Table1[[#This Row],[Bruto tov vorige schijf]],1)</f>
        <v>0.41366000000016356</v>
      </c>
    </row>
    <row r="1766" spans="1:12" x14ac:dyDescent="0.25">
      <c r="A1766" s="14">
        <v>25481</v>
      </c>
      <c r="B1766" s="6">
        <f>LoonHeffing2020(Table1[[#This Row],[Belastbaar loon]])</f>
        <v>9517.1535000000003</v>
      </c>
      <c r="C1766" s="6">
        <f>AlgemeneHeffingsKorting2020(Table1[[#This Row],[Belastbaar loon]])</f>
        <v>2440.4456</v>
      </c>
      <c r="D1766" s="14">
        <f>ArbeidsKorting2020(Table1[[#This Row],[Belastbaar loon]])</f>
        <v>3662.0845599999998</v>
      </c>
      <c r="E1766" s="14">
        <f>MAX(Table1[[#This Row],[Loonheffing]]-Table1[[#This Row],[Algemene Heffingskorting]]-Table1[[#This Row],[Arbeidskorting]],0)</f>
        <v>3414.6233400000006</v>
      </c>
      <c r="F1766" s="6">
        <f>Table1[[#This Row],[Belastbaar loon]]-Table1[[#This Row],[Belasting]]</f>
        <v>22066.376659999998</v>
      </c>
      <c r="G1766" s="2">
        <f>(Table1[[#This Row],[Belastbaar loon]]-Table1[[#This Row],[Netto loon]])/Table1[[#This Row],[Belastbaar loon]]</f>
        <v>0.13400664573603868</v>
      </c>
      <c r="H1766" s="14">
        <f t="shared" ca="1" si="22"/>
        <v>3410.4867399999994</v>
      </c>
      <c r="I1766" s="14">
        <f ca="1">IF(ROW()=2, Table1[[#This Row],[Netto loon]], INDIRECT(ADDRESS(ROW()-1,COLUMN(F:F))))</f>
        <v>22060.51326</v>
      </c>
      <c r="J1766" s="6">
        <f ca="1">IF(ROW()=2, 0, Table1[[#This Row],[Belastbaar loon]]-INDIRECT(ADDRESS(ROW()-1,COLUMN(A:A))))</f>
        <v>10</v>
      </c>
      <c r="K1766" s="6">
        <f ca="1">Table1[[#This Row],[Netto loon]]-Table1[[#This Row],[Netto vorige schijf]]</f>
        <v>5.8633999999983644</v>
      </c>
      <c r="L1766" s="2">
        <f ca="1">(Table1[[#This Row],[Bruto tov vorige schijf]]-Table1[[#This Row],[Netto tov vorige schijf]])/MAX(Table1[[#This Row],[Bruto tov vorige schijf]],1)</f>
        <v>0.41366000000016356</v>
      </c>
    </row>
    <row r="1767" spans="1:12" x14ac:dyDescent="0.25">
      <c r="A1767" s="14">
        <v>25491</v>
      </c>
      <c r="B1767" s="6">
        <f>LoonHeffing2020(Table1[[#This Row],[Belastbaar loon]])</f>
        <v>9520.8884999999991</v>
      </c>
      <c r="C1767" s="6">
        <f>AlgemeneHeffingsKorting2020(Table1[[#This Row],[Belastbaar loon]])</f>
        <v>2439.8784000000001</v>
      </c>
      <c r="D1767" s="14">
        <f>ArbeidsKorting2020(Table1[[#This Row],[Belastbaar loon]])</f>
        <v>3662.2501600000001</v>
      </c>
      <c r="E1767" s="14">
        <f>MAX(Table1[[#This Row],[Loonheffing]]-Table1[[#This Row],[Algemene Heffingskorting]]-Table1[[#This Row],[Arbeidskorting]],0)</f>
        <v>3418.7599399999995</v>
      </c>
      <c r="F1767" s="6">
        <f>Table1[[#This Row],[Belastbaar loon]]-Table1[[#This Row],[Belasting]]</f>
        <v>22072.24006</v>
      </c>
      <c r="G1767" s="2">
        <f>(Table1[[#This Row],[Belastbaar loon]]-Table1[[#This Row],[Netto loon]])/Table1[[#This Row],[Belastbaar loon]]</f>
        <v>0.1341163524381154</v>
      </c>
      <c r="H1767" s="14">
        <f t="shared" ca="1" si="22"/>
        <v>3414.6233400000006</v>
      </c>
      <c r="I1767" s="14">
        <f ca="1">IF(ROW()=2, Table1[[#This Row],[Netto loon]], INDIRECT(ADDRESS(ROW()-1,COLUMN(F:F))))</f>
        <v>22066.376659999998</v>
      </c>
      <c r="J1767" s="6">
        <f ca="1">IF(ROW()=2, 0, Table1[[#This Row],[Belastbaar loon]]-INDIRECT(ADDRESS(ROW()-1,COLUMN(A:A))))</f>
        <v>10</v>
      </c>
      <c r="K1767" s="6">
        <f ca="1">Table1[[#This Row],[Netto loon]]-Table1[[#This Row],[Netto vorige schijf]]</f>
        <v>5.8634000000020023</v>
      </c>
      <c r="L1767" s="2">
        <f ca="1">(Table1[[#This Row],[Bruto tov vorige schijf]]-Table1[[#This Row],[Netto tov vorige schijf]])/MAX(Table1[[#This Row],[Bruto tov vorige schijf]],1)</f>
        <v>0.41365999999979974</v>
      </c>
    </row>
    <row r="1768" spans="1:12" x14ac:dyDescent="0.25">
      <c r="A1768" s="14">
        <v>25501</v>
      </c>
      <c r="B1768" s="6">
        <f>LoonHeffing2020(Table1[[#This Row],[Belastbaar loon]])</f>
        <v>9524.6234999999997</v>
      </c>
      <c r="C1768" s="6">
        <f>AlgemeneHeffingsKorting2020(Table1[[#This Row],[Belastbaar loon]])</f>
        <v>2439.3112000000001</v>
      </c>
      <c r="D1768" s="14">
        <f>ArbeidsKorting2020(Table1[[#This Row],[Belastbaar loon]])</f>
        <v>3662.4157599999999</v>
      </c>
      <c r="E1768" s="14">
        <f>MAX(Table1[[#This Row],[Loonheffing]]-Table1[[#This Row],[Algemene Heffingskorting]]-Table1[[#This Row],[Arbeidskorting]],0)</f>
        <v>3422.8965399999997</v>
      </c>
      <c r="F1768" s="6">
        <f>Table1[[#This Row],[Belastbaar loon]]-Table1[[#This Row],[Belasting]]</f>
        <v>22078.103459999998</v>
      </c>
      <c r="G1768" s="2">
        <f>(Table1[[#This Row],[Belastbaar loon]]-Table1[[#This Row],[Netto loon]])/Table1[[#This Row],[Belastbaar loon]]</f>
        <v>0.1342259730990942</v>
      </c>
      <c r="H1768" s="14">
        <f t="shared" ca="1" si="22"/>
        <v>3418.7599399999995</v>
      </c>
      <c r="I1768" s="14">
        <f ca="1">IF(ROW()=2, Table1[[#This Row],[Netto loon]], INDIRECT(ADDRESS(ROW()-1,COLUMN(F:F))))</f>
        <v>22072.24006</v>
      </c>
      <c r="J1768" s="6">
        <f ca="1">IF(ROW()=2, 0, Table1[[#This Row],[Belastbaar loon]]-INDIRECT(ADDRESS(ROW()-1,COLUMN(A:A))))</f>
        <v>10</v>
      </c>
      <c r="K1768" s="6">
        <f ca="1">Table1[[#This Row],[Netto loon]]-Table1[[#This Row],[Netto vorige schijf]]</f>
        <v>5.8633999999983644</v>
      </c>
      <c r="L1768" s="2">
        <f ca="1">(Table1[[#This Row],[Bruto tov vorige schijf]]-Table1[[#This Row],[Netto tov vorige schijf]])/MAX(Table1[[#This Row],[Bruto tov vorige schijf]],1)</f>
        <v>0.41366000000016356</v>
      </c>
    </row>
    <row r="1769" spans="1:12" x14ac:dyDescent="0.25">
      <c r="A1769" s="14">
        <v>25511</v>
      </c>
      <c r="B1769" s="6">
        <f>LoonHeffing2020(Table1[[#This Row],[Belastbaar loon]])</f>
        <v>9528.3585000000003</v>
      </c>
      <c r="C1769" s="6">
        <f>AlgemeneHeffingsKorting2020(Table1[[#This Row],[Belastbaar loon]])</f>
        <v>2438.7440000000001</v>
      </c>
      <c r="D1769" s="14">
        <f>ArbeidsKorting2020(Table1[[#This Row],[Belastbaar loon]])</f>
        <v>3662.5813600000001</v>
      </c>
      <c r="E1769" s="14">
        <f>MAX(Table1[[#This Row],[Loonheffing]]-Table1[[#This Row],[Algemene Heffingskorting]]-Table1[[#This Row],[Arbeidskorting]],0)</f>
        <v>3427.0331399999995</v>
      </c>
      <c r="F1769" s="6">
        <f>Table1[[#This Row],[Belastbaar loon]]-Table1[[#This Row],[Belasting]]</f>
        <v>22083.96686</v>
      </c>
      <c r="G1769" s="2">
        <f>(Table1[[#This Row],[Belastbaar loon]]-Table1[[#This Row],[Netto loon]])/Table1[[#This Row],[Belastbaar loon]]</f>
        <v>0.13433550782015599</v>
      </c>
      <c r="H1769" s="14">
        <f t="shared" ca="1" si="22"/>
        <v>3422.8965399999997</v>
      </c>
      <c r="I1769" s="14">
        <f ca="1">IF(ROW()=2, Table1[[#This Row],[Netto loon]], INDIRECT(ADDRESS(ROW()-1,COLUMN(F:F))))</f>
        <v>22078.103459999998</v>
      </c>
      <c r="J1769" s="6">
        <f ca="1">IF(ROW()=2, 0, Table1[[#This Row],[Belastbaar loon]]-INDIRECT(ADDRESS(ROW()-1,COLUMN(A:A))))</f>
        <v>10</v>
      </c>
      <c r="K1769" s="6">
        <f ca="1">Table1[[#This Row],[Netto loon]]-Table1[[#This Row],[Netto vorige schijf]]</f>
        <v>5.8634000000020023</v>
      </c>
      <c r="L1769" s="2">
        <f ca="1">(Table1[[#This Row],[Bruto tov vorige schijf]]-Table1[[#This Row],[Netto tov vorige schijf]])/MAX(Table1[[#This Row],[Bruto tov vorige schijf]],1)</f>
        <v>0.41365999999979974</v>
      </c>
    </row>
    <row r="1770" spans="1:12" x14ac:dyDescent="0.25">
      <c r="A1770" s="14">
        <v>25521</v>
      </c>
      <c r="B1770" s="6">
        <f>LoonHeffing2020(Table1[[#This Row],[Belastbaar loon]])</f>
        <v>9532.0935000000009</v>
      </c>
      <c r="C1770" s="6">
        <f>AlgemeneHeffingsKorting2020(Table1[[#This Row],[Belastbaar loon]])</f>
        <v>2438.1768000000002</v>
      </c>
      <c r="D1770" s="14">
        <f>ArbeidsKorting2020(Table1[[#This Row],[Belastbaar loon]])</f>
        <v>3662.7469599999999</v>
      </c>
      <c r="E1770" s="14">
        <f>MAX(Table1[[#This Row],[Loonheffing]]-Table1[[#This Row],[Algemene Heffingskorting]]-Table1[[#This Row],[Arbeidskorting]],0)</f>
        <v>3431.1697400000007</v>
      </c>
      <c r="F1770" s="6">
        <f>Table1[[#This Row],[Belastbaar loon]]-Table1[[#This Row],[Belasting]]</f>
        <v>22089.830259999999</v>
      </c>
      <c r="G1770" s="2">
        <f>(Table1[[#This Row],[Belastbaar loon]]-Table1[[#This Row],[Netto loon]])/Table1[[#This Row],[Belastbaar loon]]</f>
        <v>0.13444495670232362</v>
      </c>
      <c r="H1770" s="14">
        <f t="shared" ca="1" si="22"/>
        <v>3427.0331399999995</v>
      </c>
      <c r="I1770" s="14">
        <f ca="1">IF(ROW()=2, Table1[[#This Row],[Netto loon]], INDIRECT(ADDRESS(ROW()-1,COLUMN(F:F))))</f>
        <v>22083.96686</v>
      </c>
      <c r="J1770" s="6">
        <f ca="1">IF(ROW()=2, 0, Table1[[#This Row],[Belastbaar loon]]-INDIRECT(ADDRESS(ROW()-1,COLUMN(A:A))))</f>
        <v>10</v>
      </c>
      <c r="K1770" s="6">
        <f ca="1">Table1[[#This Row],[Netto loon]]-Table1[[#This Row],[Netto vorige schijf]]</f>
        <v>5.8633999999983644</v>
      </c>
      <c r="L1770" s="2">
        <f ca="1">(Table1[[#This Row],[Bruto tov vorige schijf]]-Table1[[#This Row],[Netto tov vorige schijf]])/MAX(Table1[[#This Row],[Bruto tov vorige schijf]],1)</f>
        <v>0.41366000000016356</v>
      </c>
    </row>
    <row r="1771" spans="1:12" x14ac:dyDescent="0.25">
      <c r="A1771" s="14">
        <v>25531</v>
      </c>
      <c r="B1771" s="6">
        <f>LoonHeffing2020(Table1[[#This Row],[Belastbaar loon]])</f>
        <v>9535.8284999999996</v>
      </c>
      <c r="C1771" s="6">
        <f>AlgemeneHeffingsKorting2020(Table1[[#This Row],[Belastbaar loon]])</f>
        <v>2437.6096000000002</v>
      </c>
      <c r="D1771" s="14">
        <f>ArbeidsKorting2020(Table1[[#This Row],[Belastbaar loon]])</f>
        <v>3662.9125600000002</v>
      </c>
      <c r="E1771" s="14">
        <f>MAX(Table1[[#This Row],[Loonheffing]]-Table1[[#This Row],[Algemene Heffingskorting]]-Table1[[#This Row],[Arbeidskorting]],0)</f>
        <v>3435.3063399999996</v>
      </c>
      <c r="F1771" s="6">
        <f>Table1[[#This Row],[Belastbaar loon]]-Table1[[#This Row],[Belasting]]</f>
        <v>22095.693660000001</v>
      </c>
      <c r="G1771" s="2">
        <f>(Table1[[#This Row],[Belastbaar loon]]-Table1[[#This Row],[Netto loon]])/Table1[[#This Row],[Belastbaar loon]]</f>
        <v>0.13455431984646113</v>
      </c>
      <c r="H1771" s="14">
        <f t="shared" ca="1" si="22"/>
        <v>3431.1697400000007</v>
      </c>
      <c r="I1771" s="14">
        <f ca="1">IF(ROW()=2, Table1[[#This Row],[Netto loon]], INDIRECT(ADDRESS(ROW()-1,COLUMN(F:F))))</f>
        <v>22089.830259999999</v>
      </c>
      <c r="J1771" s="6">
        <f ca="1">IF(ROW()=2, 0, Table1[[#This Row],[Belastbaar loon]]-INDIRECT(ADDRESS(ROW()-1,COLUMN(A:A))))</f>
        <v>10</v>
      </c>
      <c r="K1771" s="6">
        <f ca="1">Table1[[#This Row],[Netto loon]]-Table1[[#This Row],[Netto vorige schijf]]</f>
        <v>5.8634000000020023</v>
      </c>
      <c r="L1771" s="2">
        <f ca="1">(Table1[[#This Row],[Bruto tov vorige schijf]]-Table1[[#This Row],[Netto tov vorige schijf]])/MAX(Table1[[#This Row],[Bruto tov vorige schijf]],1)</f>
        <v>0.41365999999979974</v>
      </c>
    </row>
    <row r="1772" spans="1:12" x14ac:dyDescent="0.25">
      <c r="A1772" s="14">
        <v>25541</v>
      </c>
      <c r="B1772" s="6">
        <f>LoonHeffing2020(Table1[[#This Row],[Belastbaar loon]])</f>
        <v>9539.5635000000002</v>
      </c>
      <c r="C1772" s="6">
        <f>AlgemeneHeffingsKorting2020(Table1[[#This Row],[Belastbaar loon]])</f>
        <v>2437.0423999999998</v>
      </c>
      <c r="D1772" s="14">
        <f>ArbeidsKorting2020(Table1[[#This Row],[Belastbaar loon]])</f>
        <v>3663.07816</v>
      </c>
      <c r="E1772" s="14">
        <f>MAX(Table1[[#This Row],[Loonheffing]]-Table1[[#This Row],[Algemene Heffingskorting]]-Table1[[#This Row],[Arbeidskorting]],0)</f>
        <v>3439.4429399999999</v>
      </c>
      <c r="F1772" s="6">
        <f>Table1[[#This Row],[Belastbaar loon]]-Table1[[#This Row],[Belasting]]</f>
        <v>22101.557059999999</v>
      </c>
      <c r="G1772" s="2">
        <f>(Table1[[#This Row],[Belastbaar loon]]-Table1[[#This Row],[Netto loon]])/Table1[[#This Row],[Belastbaar loon]]</f>
        <v>0.13466359735327516</v>
      </c>
      <c r="H1772" s="14">
        <f t="shared" ca="1" si="22"/>
        <v>3435.3063399999996</v>
      </c>
      <c r="I1772" s="14">
        <f ca="1">IF(ROW()=2, Table1[[#This Row],[Netto loon]], INDIRECT(ADDRESS(ROW()-1,COLUMN(F:F))))</f>
        <v>22095.693660000001</v>
      </c>
      <c r="J1772" s="6">
        <f ca="1">IF(ROW()=2, 0, Table1[[#This Row],[Belastbaar loon]]-INDIRECT(ADDRESS(ROW()-1,COLUMN(A:A))))</f>
        <v>10</v>
      </c>
      <c r="K1772" s="6">
        <f ca="1">Table1[[#This Row],[Netto loon]]-Table1[[#This Row],[Netto vorige schijf]]</f>
        <v>5.8633999999983644</v>
      </c>
      <c r="L1772" s="2">
        <f ca="1">(Table1[[#This Row],[Bruto tov vorige schijf]]-Table1[[#This Row],[Netto tov vorige schijf]])/MAX(Table1[[#This Row],[Bruto tov vorige schijf]],1)</f>
        <v>0.41366000000016356</v>
      </c>
    </row>
    <row r="1773" spans="1:12" x14ac:dyDescent="0.25">
      <c r="A1773" s="14">
        <v>25551</v>
      </c>
      <c r="B1773" s="6">
        <f>LoonHeffing2020(Table1[[#This Row],[Belastbaar loon]])</f>
        <v>9543.2985000000008</v>
      </c>
      <c r="C1773" s="6">
        <f>AlgemeneHeffingsKorting2020(Table1[[#This Row],[Belastbaar loon]])</f>
        <v>2436.4751999999999</v>
      </c>
      <c r="D1773" s="14">
        <f>ArbeidsKorting2020(Table1[[#This Row],[Belastbaar loon]])</f>
        <v>3663.2437599999998</v>
      </c>
      <c r="E1773" s="14">
        <f>MAX(Table1[[#This Row],[Loonheffing]]-Table1[[#This Row],[Algemene Heffingskorting]]-Table1[[#This Row],[Arbeidskorting]],0)</f>
        <v>3443.5795400000011</v>
      </c>
      <c r="F1773" s="6">
        <f>Table1[[#This Row],[Belastbaar loon]]-Table1[[#This Row],[Belasting]]</f>
        <v>22107.420459999998</v>
      </c>
      <c r="G1773" s="2">
        <f>(Table1[[#This Row],[Belastbaar loon]]-Table1[[#This Row],[Netto loon]])/Table1[[#This Row],[Belastbaar loon]]</f>
        <v>0.13477278932331424</v>
      </c>
      <c r="H1773" s="14">
        <f t="shared" ca="1" si="22"/>
        <v>3439.4429399999999</v>
      </c>
      <c r="I1773" s="14">
        <f ca="1">IF(ROW()=2, Table1[[#This Row],[Netto loon]], INDIRECT(ADDRESS(ROW()-1,COLUMN(F:F))))</f>
        <v>22101.557059999999</v>
      </c>
      <c r="J1773" s="6">
        <f ca="1">IF(ROW()=2, 0, Table1[[#This Row],[Belastbaar loon]]-INDIRECT(ADDRESS(ROW()-1,COLUMN(A:A))))</f>
        <v>10</v>
      </c>
      <c r="K1773" s="6">
        <f ca="1">Table1[[#This Row],[Netto loon]]-Table1[[#This Row],[Netto vorige schijf]]</f>
        <v>5.8633999999983644</v>
      </c>
      <c r="L1773" s="2">
        <f ca="1">(Table1[[#This Row],[Bruto tov vorige schijf]]-Table1[[#This Row],[Netto tov vorige schijf]])/MAX(Table1[[#This Row],[Bruto tov vorige schijf]],1)</f>
        <v>0.41366000000016356</v>
      </c>
    </row>
    <row r="1774" spans="1:12" x14ac:dyDescent="0.25">
      <c r="A1774" s="14">
        <v>25561</v>
      </c>
      <c r="B1774" s="6">
        <f>LoonHeffing2020(Table1[[#This Row],[Belastbaar loon]])</f>
        <v>9547.0334999999995</v>
      </c>
      <c r="C1774" s="6">
        <f>AlgemeneHeffingsKorting2020(Table1[[#This Row],[Belastbaar loon]])</f>
        <v>2435.9079999999999</v>
      </c>
      <c r="D1774" s="14">
        <f>ArbeidsKorting2020(Table1[[#This Row],[Belastbaar loon]])</f>
        <v>3663.4093600000001</v>
      </c>
      <c r="E1774" s="14">
        <f>MAX(Table1[[#This Row],[Loonheffing]]-Table1[[#This Row],[Algemene Heffingskorting]]-Table1[[#This Row],[Arbeidskorting]],0)</f>
        <v>3447.71614</v>
      </c>
      <c r="F1774" s="6">
        <f>Table1[[#This Row],[Belastbaar loon]]-Table1[[#This Row],[Belasting]]</f>
        <v>22113.28386</v>
      </c>
      <c r="G1774" s="2">
        <f>(Table1[[#This Row],[Belastbaar loon]]-Table1[[#This Row],[Netto loon]])/Table1[[#This Row],[Belastbaar loon]]</f>
        <v>0.13488189585696961</v>
      </c>
      <c r="H1774" s="14">
        <f t="shared" ca="1" si="22"/>
        <v>3443.5795400000011</v>
      </c>
      <c r="I1774" s="14">
        <f ca="1">IF(ROW()=2, Table1[[#This Row],[Netto loon]], INDIRECT(ADDRESS(ROW()-1,COLUMN(F:F))))</f>
        <v>22107.420459999998</v>
      </c>
      <c r="J1774" s="6">
        <f ca="1">IF(ROW()=2, 0, Table1[[#This Row],[Belastbaar loon]]-INDIRECT(ADDRESS(ROW()-1,COLUMN(A:A))))</f>
        <v>10</v>
      </c>
      <c r="K1774" s="6">
        <f ca="1">Table1[[#This Row],[Netto loon]]-Table1[[#This Row],[Netto vorige schijf]]</f>
        <v>5.8634000000020023</v>
      </c>
      <c r="L1774" s="2">
        <f ca="1">(Table1[[#This Row],[Bruto tov vorige schijf]]-Table1[[#This Row],[Netto tov vorige schijf]])/MAX(Table1[[#This Row],[Bruto tov vorige schijf]],1)</f>
        <v>0.41365999999979974</v>
      </c>
    </row>
    <row r="1775" spans="1:12" x14ac:dyDescent="0.25">
      <c r="A1775" s="14">
        <v>25571</v>
      </c>
      <c r="B1775" s="6">
        <f>LoonHeffing2020(Table1[[#This Row],[Belastbaar loon]])</f>
        <v>9550.7685000000001</v>
      </c>
      <c r="C1775" s="6">
        <f>AlgemeneHeffingsKorting2020(Table1[[#This Row],[Belastbaar loon]])</f>
        <v>2435.3407999999999</v>
      </c>
      <c r="D1775" s="14">
        <f>ArbeidsKorting2020(Table1[[#This Row],[Belastbaar loon]])</f>
        <v>3663.5749599999999</v>
      </c>
      <c r="E1775" s="14">
        <f>MAX(Table1[[#This Row],[Loonheffing]]-Table1[[#This Row],[Algemene Heffingskorting]]-Table1[[#This Row],[Arbeidskorting]],0)</f>
        <v>3451.8527400000003</v>
      </c>
      <c r="F1775" s="6">
        <f>Table1[[#This Row],[Belastbaar loon]]-Table1[[#This Row],[Belasting]]</f>
        <v>22119.147259999998</v>
      </c>
      <c r="G1775" s="2">
        <f>(Table1[[#This Row],[Belastbaar loon]]-Table1[[#This Row],[Netto loon]])/Table1[[#This Row],[Belastbaar loon]]</f>
        <v>0.13499091705447586</v>
      </c>
      <c r="H1775" s="14">
        <f t="shared" ca="1" si="22"/>
        <v>3447.71614</v>
      </c>
      <c r="I1775" s="14">
        <f ca="1">IF(ROW()=2, Table1[[#This Row],[Netto loon]], INDIRECT(ADDRESS(ROW()-1,COLUMN(F:F))))</f>
        <v>22113.28386</v>
      </c>
      <c r="J1775" s="6">
        <f ca="1">IF(ROW()=2, 0, Table1[[#This Row],[Belastbaar loon]]-INDIRECT(ADDRESS(ROW()-1,COLUMN(A:A))))</f>
        <v>10</v>
      </c>
      <c r="K1775" s="6">
        <f ca="1">Table1[[#This Row],[Netto loon]]-Table1[[#This Row],[Netto vorige schijf]]</f>
        <v>5.8633999999983644</v>
      </c>
      <c r="L1775" s="2">
        <f ca="1">(Table1[[#This Row],[Bruto tov vorige schijf]]-Table1[[#This Row],[Netto tov vorige schijf]])/MAX(Table1[[#This Row],[Bruto tov vorige schijf]],1)</f>
        <v>0.41366000000016356</v>
      </c>
    </row>
    <row r="1776" spans="1:12" x14ac:dyDescent="0.25">
      <c r="A1776" s="14">
        <v>25581</v>
      </c>
      <c r="B1776" s="6">
        <f>LoonHeffing2020(Table1[[#This Row],[Belastbaar loon]])</f>
        <v>9554.5035000000007</v>
      </c>
      <c r="C1776" s="6">
        <f>AlgemeneHeffingsKorting2020(Table1[[#This Row],[Belastbaar loon]])</f>
        <v>2434.7736</v>
      </c>
      <c r="D1776" s="14">
        <f>ArbeidsKorting2020(Table1[[#This Row],[Belastbaar loon]])</f>
        <v>3663.7405600000002</v>
      </c>
      <c r="E1776" s="14">
        <f>MAX(Table1[[#This Row],[Loonheffing]]-Table1[[#This Row],[Algemene Heffingskorting]]-Table1[[#This Row],[Arbeidskorting]],0)</f>
        <v>3455.9893400000001</v>
      </c>
      <c r="F1776" s="6">
        <f>Table1[[#This Row],[Belastbaar loon]]-Table1[[#This Row],[Belasting]]</f>
        <v>22125.01066</v>
      </c>
      <c r="G1776" s="2">
        <f>(Table1[[#This Row],[Belastbaar loon]]-Table1[[#This Row],[Netto loon]])/Table1[[#This Row],[Belastbaar loon]]</f>
        <v>0.13509985301591024</v>
      </c>
      <c r="H1776" s="14">
        <f t="shared" ca="1" si="22"/>
        <v>3451.8527400000003</v>
      </c>
      <c r="I1776" s="14">
        <f ca="1">IF(ROW()=2, Table1[[#This Row],[Netto loon]], INDIRECT(ADDRESS(ROW()-1,COLUMN(F:F))))</f>
        <v>22119.147259999998</v>
      </c>
      <c r="J1776" s="6">
        <f ca="1">IF(ROW()=2, 0, Table1[[#This Row],[Belastbaar loon]]-INDIRECT(ADDRESS(ROW()-1,COLUMN(A:A))))</f>
        <v>10</v>
      </c>
      <c r="K1776" s="6">
        <f ca="1">Table1[[#This Row],[Netto loon]]-Table1[[#This Row],[Netto vorige schijf]]</f>
        <v>5.8634000000020023</v>
      </c>
      <c r="L1776" s="2">
        <f ca="1">(Table1[[#This Row],[Bruto tov vorige schijf]]-Table1[[#This Row],[Netto tov vorige schijf]])/MAX(Table1[[#This Row],[Bruto tov vorige schijf]],1)</f>
        <v>0.41365999999979974</v>
      </c>
    </row>
    <row r="1777" spans="1:12" x14ac:dyDescent="0.25">
      <c r="A1777" s="14">
        <v>25591</v>
      </c>
      <c r="B1777" s="6">
        <f>LoonHeffing2020(Table1[[#This Row],[Belastbaar loon]])</f>
        <v>9558.2384999999995</v>
      </c>
      <c r="C1777" s="6">
        <f>AlgemeneHeffingsKorting2020(Table1[[#This Row],[Belastbaar loon]])</f>
        <v>2434.2064</v>
      </c>
      <c r="D1777" s="14">
        <f>ArbeidsKorting2020(Table1[[#This Row],[Belastbaar loon]])</f>
        <v>3663.90616</v>
      </c>
      <c r="E1777" s="14">
        <f>MAX(Table1[[#This Row],[Loonheffing]]-Table1[[#This Row],[Algemene Heffingskorting]]-Table1[[#This Row],[Arbeidskorting]],0)</f>
        <v>3460.1259399999994</v>
      </c>
      <c r="F1777" s="6">
        <f>Table1[[#This Row],[Belastbaar loon]]-Table1[[#This Row],[Belasting]]</f>
        <v>22130.874060000002</v>
      </c>
      <c r="G1777" s="2">
        <f>(Table1[[#This Row],[Belastbaar loon]]-Table1[[#This Row],[Netto loon]])/Table1[[#This Row],[Belastbaar loon]]</f>
        <v>0.1352087038411941</v>
      </c>
      <c r="H1777" s="14">
        <f t="shared" ca="1" si="22"/>
        <v>3455.9893400000001</v>
      </c>
      <c r="I1777" s="14">
        <f ca="1">IF(ROW()=2, Table1[[#This Row],[Netto loon]], INDIRECT(ADDRESS(ROW()-1,COLUMN(F:F))))</f>
        <v>22125.01066</v>
      </c>
      <c r="J1777" s="6">
        <f ca="1">IF(ROW()=2, 0, Table1[[#This Row],[Belastbaar loon]]-INDIRECT(ADDRESS(ROW()-1,COLUMN(A:A))))</f>
        <v>10</v>
      </c>
      <c r="K1777" s="6">
        <f ca="1">Table1[[#This Row],[Netto loon]]-Table1[[#This Row],[Netto vorige schijf]]</f>
        <v>5.8634000000020023</v>
      </c>
      <c r="L1777" s="2">
        <f ca="1">(Table1[[#This Row],[Bruto tov vorige schijf]]-Table1[[#This Row],[Netto tov vorige schijf]])/MAX(Table1[[#This Row],[Bruto tov vorige schijf]],1)</f>
        <v>0.41365999999979974</v>
      </c>
    </row>
    <row r="1778" spans="1:12" x14ac:dyDescent="0.25">
      <c r="A1778" s="14">
        <v>25601</v>
      </c>
      <c r="B1778" s="6">
        <f>LoonHeffing2020(Table1[[#This Row],[Belastbaar loon]])</f>
        <v>9561.9735000000001</v>
      </c>
      <c r="C1778" s="6">
        <f>AlgemeneHeffingsKorting2020(Table1[[#This Row],[Belastbaar loon]])</f>
        <v>2433.6392000000001</v>
      </c>
      <c r="D1778" s="14">
        <f>ArbeidsKorting2020(Table1[[#This Row],[Belastbaar loon]])</f>
        <v>3664.0717599999998</v>
      </c>
      <c r="E1778" s="14">
        <f>MAX(Table1[[#This Row],[Loonheffing]]-Table1[[#This Row],[Algemene Heffingskorting]]-Table1[[#This Row],[Arbeidskorting]],0)</f>
        <v>3464.2625400000006</v>
      </c>
      <c r="F1778" s="6">
        <f>Table1[[#This Row],[Belastbaar loon]]-Table1[[#This Row],[Belasting]]</f>
        <v>22136.73746</v>
      </c>
      <c r="G1778" s="2">
        <f>(Table1[[#This Row],[Belastbaar loon]]-Table1[[#This Row],[Netto loon]])/Table1[[#This Row],[Belastbaar loon]]</f>
        <v>0.13531746963009256</v>
      </c>
      <c r="H1778" s="14">
        <f t="shared" ca="1" si="22"/>
        <v>3460.1259399999994</v>
      </c>
      <c r="I1778" s="14">
        <f ca="1">IF(ROW()=2, Table1[[#This Row],[Netto loon]], INDIRECT(ADDRESS(ROW()-1,COLUMN(F:F))))</f>
        <v>22130.874060000002</v>
      </c>
      <c r="J1778" s="6">
        <f ca="1">IF(ROW()=2, 0, Table1[[#This Row],[Belastbaar loon]]-INDIRECT(ADDRESS(ROW()-1,COLUMN(A:A))))</f>
        <v>10</v>
      </c>
      <c r="K1778" s="6">
        <f ca="1">Table1[[#This Row],[Netto loon]]-Table1[[#This Row],[Netto vorige schijf]]</f>
        <v>5.8633999999983644</v>
      </c>
      <c r="L1778" s="2">
        <f ca="1">(Table1[[#This Row],[Bruto tov vorige schijf]]-Table1[[#This Row],[Netto tov vorige schijf]])/MAX(Table1[[#This Row],[Bruto tov vorige schijf]],1)</f>
        <v>0.41366000000016356</v>
      </c>
    </row>
    <row r="1779" spans="1:12" x14ac:dyDescent="0.25">
      <c r="A1779" s="14">
        <v>25611</v>
      </c>
      <c r="B1779" s="6">
        <f>LoonHeffing2020(Table1[[#This Row],[Belastbaar loon]])</f>
        <v>9565.7085000000006</v>
      </c>
      <c r="C1779" s="6">
        <f>AlgemeneHeffingsKorting2020(Table1[[#This Row],[Belastbaar loon]])</f>
        <v>2433.0720000000001</v>
      </c>
      <c r="D1779" s="14">
        <f>ArbeidsKorting2020(Table1[[#This Row],[Belastbaar loon]])</f>
        <v>3664.2373600000001</v>
      </c>
      <c r="E1779" s="14">
        <f>MAX(Table1[[#This Row],[Loonheffing]]-Table1[[#This Row],[Algemene Heffingskorting]]-Table1[[#This Row],[Arbeidskorting]],0)</f>
        <v>3468.3991400000004</v>
      </c>
      <c r="F1779" s="6">
        <f>Table1[[#This Row],[Belastbaar loon]]-Table1[[#This Row],[Belasting]]</f>
        <v>22142.600859999999</v>
      </c>
      <c r="G1779" s="2">
        <f>(Table1[[#This Row],[Belastbaar loon]]-Table1[[#This Row],[Netto loon]])/Table1[[#This Row],[Belastbaar loon]]</f>
        <v>0.13542615048221474</v>
      </c>
      <c r="H1779" s="14">
        <f t="shared" ca="1" si="22"/>
        <v>3464.2625400000006</v>
      </c>
      <c r="I1779" s="14">
        <f ca="1">IF(ROW()=2, Table1[[#This Row],[Netto loon]], INDIRECT(ADDRESS(ROW()-1,COLUMN(F:F))))</f>
        <v>22136.73746</v>
      </c>
      <c r="J1779" s="6">
        <f ca="1">IF(ROW()=2, 0, Table1[[#This Row],[Belastbaar loon]]-INDIRECT(ADDRESS(ROW()-1,COLUMN(A:A))))</f>
        <v>10</v>
      </c>
      <c r="K1779" s="6">
        <f ca="1">Table1[[#This Row],[Netto loon]]-Table1[[#This Row],[Netto vorige schijf]]</f>
        <v>5.8633999999983644</v>
      </c>
      <c r="L1779" s="2">
        <f ca="1">(Table1[[#This Row],[Bruto tov vorige schijf]]-Table1[[#This Row],[Netto tov vorige schijf]])/MAX(Table1[[#This Row],[Bruto tov vorige schijf]],1)</f>
        <v>0.41366000000016356</v>
      </c>
    </row>
    <row r="1780" spans="1:12" x14ac:dyDescent="0.25">
      <c r="A1780" s="14">
        <v>25621</v>
      </c>
      <c r="B1780" s="6">
        <f>LoonHeffing2020(Table1[[#This Row],[Belastbaar loon]])</f>
        <v>9569.4434999999994</v>
      </c>
      <c r="C1780" s="6">
        <f>AlgemeneHeffingsKorting2020(Table1[[#This Row],[Belastbaar loon]])</f>
        <v>2432.5048000000002</v>
      </c>
      <c r="D1780" s="14">
        <f>ArbeidsKorting2020(Table1[[#This Row],[Belastbaar loon]])</f>
        <v>3664.4029599999999</v>
      </c>
      <c r="E1780" s="14">
        <f>MAX(Table1[[#This Row],[Loonheffing]]-Table1[[#This Row],[Algemene Heffingskorting]]-Table1[[#This Row],[Arbeidskorting]],0)</f>
        <v>3472.5357399999989</v>
      </c>
      <c r="F1780" s="6">
        <f>Table1[[#This Row],[Belastbaar loon]]-Table1[[#This Row],[Belasting]]</f>
        <v>22148.464260000001</v>
      </c>
      <c r="G1780" s="2">
        <f>(Table1[[#This Row],[Belastbaar loon]]-Table1[[#This Row],[Netto loon]])/Table1[[#This Row],[Belastbaar loon]]</f>
        <v>0.13553474649701414</v>
      </c>
      <c r="H1780" s="14">
        <f t="shared" ca="1" si="22"/>
        <v>3468.3991400000004</v>
      </c>
      <c r="I1780" s="14">
        <f ca="1">IF(ROW()=2, Table1[[#This Row],[Netto loon]], INDIRECT(ADDRESS(ROW()-1,COLUMN(F:F))))</f>
        <v>22142.600859999999</v>
      </c>
      <c r="J1780" s="6">
        <f ca="1">IF(ROW()=2, 0, Table1[[#This Row],[Belastbaar loon]]-INDIRECT(ADDRESS(ROW()-1,COLUMN(A:A))))</f>
        <v>10</v>
      </c>
      <c r="K1780" s="6">
        <f ca="1">Table1[[#This Row],[Netto loon]]-Table1[[#This Row],[Netto vorige schijf]]</f>
        <v>5.8634000000020023</v>
      </c>
      <c r="L1780" s="2">
        <f ca="1">(Table1[[#This Row],[Bruto tov vorige schijf]]-Table1[[#This Row],[Netto tov vorige schijf]])/MAX(Table1[[#This Row],[Bruto tov vorige schijf]],1)</f>
        <v>0.41365999999979974</v>
      </c>
    </row>
    <row r="1781" spans="1:12" x14ac:dyDescent="0.25">
      <c r="A1781" s="14">
        <v>25631</v>
      </c>
      <c r="B1781" s="6">
        <f>LoonHeffing2020(Table1[[#This Row],[Belastbaar loon]])</f>
        <v>9573.1785</v>
      </c>
      <c r="C1781" s="6">
        <f>AlgemeneHeffingsKorting2020(Table1[[#This Row],[Belastbaar loon]])</f>
        <v>2431.9376000000002</v>
      </c>
      <c r="D1781" s="14">
        <f>ArbeidsKorting2020(Table1[[#This Row],[Belastbaar loon]])</f>
        <v>3664.5685600000002</v>
      </c>
      <c r="E1781" s="14">
        <f>MAX(Table1[[#This Row],[Loonheffing]]-Table1[[#This Row],[Algemene Heffingskorting]]-Table1[[#This Row],[Arbeidskorting]],0)</f>
        <v>3476.6723399999996</v>
      </c>
      <c r="F1781" s="6">
        <f>Table1[[#This Row],[Belastbaar loon]]-Table1[[#This Row],[Belasting]]</f>
        <v>22154.327659999999</v>
      </c>
      <c r="G1781" s="2">
        <f>(Table1[[#This Row],[Belastbaar loon]]-Table1[[#This Row],[Netto loon]])/Table1[[#This Row],[Belastbaar loon]]</f>
        <v>0.13564325777378958</v>
      </c>
      <c r="H1781" s="14">
        <f t="shared" ca="1" si="22"/>
        <v>3472.5357399999989</v>
      </c>
      <c r="I1781" s="14">
        <f ca="1">IF(ROW()=2, Table1[[#This Row],[Netto loon]], INDIRECT(ADDRESS(ROW()-1,COLUMN(F:F))))</f>
        <v>22148.464260000001</v>
      </c>
      <c r="J1781" s="6">
        <f ca="1">IF(ROW()=2, 0, Table1[[#This Row],[Belastbaar loon]]-INDIRECT(ADDRESS(ROW()-1,COLUMN(A:A))))</f>
        <v>10</v>
      </c>
      <c r="K1781" s="6">
        <f ca="1">Table1[[#This Row],[Netto loon]]-Table1[[#This Row],[Netto vorige schijf]]</f>
        <v>5.8633999999983644</v>
      </c>
      <c r="L1781" s="2">
        <f ca="1">(Table1[[#This Row],[Bruto tov vorige schijf]]-Table1[[#This Row],[Netto tov vorige schijf]])/MAX(Table1[[#This Row],[Bruto tov vorige schijf]],1)</f>
        <v>0.41366000000016356</v>
      </c>
    </row>
    <row r="1782" spans="1:12" x14ac:dyDescent="0.25">
      <c r="A1782" s="14">
        <v>25641</v>
      </c>
      <c r="B1782" s="6">
        <f>LoonHeffing2020(Table1[[#This Row],[Belastbaar loon]])</f>
        <v>9576.9135000000006</v>
      </c>
      <c r="C1782" s="6">
        <f>AlgemeneHeffingsKorting2020(Table1[[#This Row],[Belastbaar loon]])</f>
        <v>2431.3703999999998</v>
      </c>
      <c r="D1782" s="14">
        <f>ArbeidsKorting2020(Table1[[#This Row],[Belastbaar loon]])</f>
        <v>3664.73416</v>
      </c>
      <c r="E1782" s="14">
        <f>MAX(Table1[[#This Row],[Loonheffing]]-Table1[[#This Row],[Algemene Heffingskorting]]-Table1[[#This Row],[Arbeidskorting]],0)</f>
        <v>3480.8089400000008</v>
      </c>
      <c r="F1782" s="6">
        <f>Table1[[#This Row],[Belastbaar loon]]-Table1[[#This Row],[Belasting]]</f>
        <v>22160.191059999997</v>
      </c>
      <c r="G1782" s="2">
        <f>(Table1[[#This Row],[Belastbaar loon]]-Table1[[#This Row],[Netto loon]])/Table1[[#This Row],[Belastbaar loon]]</f>
        <v>0.1357516844116845</v>
      </c>
      <c r="H1782" s="14">
        <f t="shared" ca="1" si="22"/>
        <v>3476.6723399999996</v>
      </c>
      <c r="I1782" s="14">
        <f ca="1">IF(ROW()=2, Table1[[#This Row],[Netto loon]], INDIRECT(ADDRESS(ROW()-1,COLUMN(F:F))))</f>
        <v>22154.327659999999</v>
      </c>
      <c r="J1782" s="6">
        <f ca="1">IF(ROW()=2, 0, Table1[[#This Row],[Belastbaar loon]]-INDIRECT(ADDRESS(ROW()-1,COLUMN(A:A))))</f>
        <v>10</v>
      </c>
      <c r="K1782" s="6">
        <f ca="1">Table1[[#This Row],[Netto loon]]-Table1[[#This Row],[Netto vorige schijf]]</f>
        <v>5.8633999999983644</v>
      </c>
      <c r="L1782" s="2">
        <f ca="1">(Table1[[#This Row],[Bruto tov vorige schijf]]-Table1[[#This Row],[Netto tov vorige schijf]])/MAX(Table1[[#This Row],[Bruto tov vorige schijf]],1)</f>
        <v>0.41366000000016356</v>
      </c>
    </row>
    <row r="1783" spans="1:12" x14ac:dyDescent="0.25">
      <c r="A1783" s="14">
        <v>25651</v>
      </c>
      <c r="B1783" s="6">
        <f>LoonHeffing2020(Table1[[#This Row],[Belastbaar loon]])</f>
        <v>9580.6484999999993</v>
      </c>
      <c r="C1783" s="6">
        <f>AlgemeneHeffingsKorting2020(Table1[[#This Row],[Belastbaar loon]])</f>
        <v>2430.8031999999998</v>
      </c>
      <c r="D1783" s="14">
        <f>ArbeidsKorting2020(Table1[[#This Row],[Belastbaar loon]])</f>
        <v>3664.8997599999998</v>
      </c>
      <c r="E1783" s="14">
        <f>MAX(Table1[[#This Row],[Loonheffing]]-Table1[[#This Row],[Algemene Heffingskorting]]-Table1[[#This Row],[Arbeidskorting]],0)</f>
        <v>3484.9455399999993</v>
      </c>
      <c r="F1783" s="6">
        <f>Table1[[#This Row],[Belastbaar loon]]-Table1[[#This Row],[Belasting]]</f>
        <v>22166.054459999999</v>
      </c>
      <c r="G1783" s="2">
        <f>(Table1[[#This Row],[Belastbaar loon]]-Table1[[#This Row],[Netto loon]])/Table1[[#This Row],[Belastbaar loon]]</f>
        <v>0.13586002650968776</v>
      </c>
      <c r="H1783" s="14">
        <f t="shared" ca="1" si="22"/>
        <v>3480.8089400000008</v>
      </c>
      <c r="I1783" s="14">
        <f ca="1">IF(ROW()=2, Table1[[#This Row],[Netto loon]], INDIRECT(ADDRESS(ROW()-1,COLUMN(F:F))))</f>
        <v>22160.191059999997</v>
      </c>
      <c r="J1783" s="6">
        <f ca="1">IF(ROW()=2, 0, Table1[[#This Row],[Belastbaar loon]]-INDIRECT(ADDRESS(ROW()-1,COLUMN(A:A))))</f>
        <v>10</v>
      </c>
      <c r="K1783" s="6">
        <f ca="1">Table1[[#This Row],[Netto loon]]-Table1[[#This Row],[Netto vorige schijf]]</f>
        <v>5.8634000000020023</v>
      </c>
      <c r="L1783" s="2">
        <f ca="1">(Table1[[#This Row],[Bruto tov vorige schijf]]-Table1[[#This Row],[Netto tov vorige schijf]])/MAX(Table1[[#This Row],[Bruto tov vorige schijf]],1)</f>
        <v>0.41365999999979974</v>
      </c>
    </row>
    <row r="1784" spans="1:12" x14ac:dyDescent="0.25">
      <c r="A1784" s="14">
        <v>25661</v>
      </c>
      <c r="B1784" s="6">
        <f>LoonHeffing2020(Table1[[#This Row],[Belastbaar loon]])</f>
        <v>9584.3834999999999</v>
      </c>
      <c r="C1784" s="6">
        <f>AlgemeneHeffingsKorting2020(Table1[[#This Row],[Belastbaar loon]])</f>
        <v>2430.2359999999999</v>
      </c>
      <c r="D1784" s="14">
        <f>ArbeidsKorting2020(Table1[[#This Row],[Belastbaar loon]])</f>
        <v>3665.0653600000001</v>
      </c>
      <c r="E1784" s="14">
        <f>MAX(Table1[[#This Row],[Loonheffing]]-Table1[[#This Row],[Algemene Heffingskorting]]-Table1[[#This Row],[Arbeidskorting]],0)</f>
        <v>3489.08214</v>
      </c>
      <c r="F1784" s="6">
        <f>Table1[[#This Row],[Belastbaar loon]]-Table1[[#This Row],[Belasting]]</f>
        <v>22171.917860000001</v>
      </c>
      <c r="G1784" s="2">
        <f>(Table1[[#This Row],[Belastbaar loon]]-Table1[[#This Row],[Netto loon]])/Table1[[#This Row],[Belastbaar loon]]</f>
        <v>0.13596828416663415</v>
      </c>
      <c r="H1784" s="14">
        <f t="shared" ca="1" si="22"/>
        <v>3484.9455399999993</v>
      </c>
      <c r="I1784" s="14">
        <f ca="1">IF(ROW()=2, Table1[[#This Row],[Netto loon]], INDIRECT(ADDRESS(ROW()-1,COLUMN(F:F))))</f>
        <v>22166.054459999999</v>
      </c>
      <c r="J1784" s="6">
        <f ca="1">IF(ROW()=2, 0, Table1[[#This Row],[Belastbaar loon]]-INDIRECT(ADDRESS(ROW()-1,COLUMN(A:A))))</f>
        <v>10</v>
      </c>
      <c r="K1784" s="6">
        <f ca="1">Table1[[#This Row],[Netto loon]]-Table1[[#This Row],[Netto vorige schijf]]</f>
        <v>5.8634000000020023</v>
      </c>
      <c r="L1784" s="2">
        <f ca="1">(Table1[[#This Row],[Bruto tov vorige schijf]]-Table1[[#This Row],[Netto tov vorige schijf]])/MAX(Table1[[#This Row],[Bruto tov vorige schijf]],1)</f>
        <v>0.41365999999979974</v>
      </c>
    </row>
    <row r="1785" spans="1:12" x14ac:dyDescent="0.25">
      <c r="A1785" s="14">
        <v>25671</v>
      </c>
      <c r="B1785" s="6">
        <f>LoonHeffing2020(Table1[[#This Row],[Belastbaar loon]])</f>
        <v>9588.1185000000005</v>
      </c>
      <c r="C1785" s="6">
        <f>AlgemeneHeffingsKorting2020(Table1[[#This Row],[Belastbaar loon]])</f>
        <v>2429.6687999999999</v>
      </c>
      <c r="D1785" s="14">
        <f>ArbeidsKorting2020(Table1[[#This Row],[Belastbaar loon]])</f>
        <v>3665.2309599999999</v>
      </c>
      <c r="E1785" s="14">
        <f>MAX(Table1[[#This Row],[Loonheffing]]-Table1[[#This Row],[Algemene Heffingskorting]]-Table1[[#This Row],[Arbeidskorting]],0)</f>
        <v>3493.2187400000012</v>
      </c>
      <c r="F1785" s="6">
        <f>Table1[[#This Row],[Belastbaar loon]]-Table1[[#This Row],[Belasting]]</f>
        <v>22177.78126</v>
      </c>
      <c r="G1785" s="2">
        <f>(Table1[[#This Row],[Belastbaar loon]]-Table1[[#This Row],[Netto loon]])/Table1[[#This Row],[Belastbaar loon]]</f>
        <v>0.13607645748120448</v>
      </c>
      <c r="H1785" s="14">
        <f t="shared" ca="1" si="22"/>
        <v>3489.08214</v>
      </c>
      <c r="I1785" s="14">
        <f ca="1">IF(ROW()=2, Table1[[#This Row],[Netto loon]], INDIRECT(ADDRESS(ROW()-1,COLUMN(F:F))))</f>
        <v>22171.917860000001</v>
      </c>
      <c r="J1785" s="6">
        <f ca="1">IF(ROW()=2, 0, Table1[[#This Row],[Belastbaar loon]]-INDIRECT(ADDRESS(ROW()-1,COLUMN(A:A))))</f>
        <v>10</v>
      </c>
      <c r="K1785" s="6">
        <f ca="1">Table1[[#This Row],[Netto loon]]-Table1[[#This Row],[Netto vorige schijf]]</f>
        <v>5.8633999999983644</v>
      </c>
      <c r="L1785" s="2">
        <f ca="1">(Table1[[#This Row],[Bruto tov vorige schijf]]-Table1[[#This Row],[Netto tov vorige schijf]])/MAX(Table1[[#This Row],[Bruto tov vorige schijf]],1)</f>
        <v>0.41366000000016356</v>
      </c>
    </row>
    <row r="1786" spans="1:12" x14ac:dyDescent="0.25">
      <c r="A1786" s="14">
        <v>25681</v>
      </c>
      <c r="B1786" s="6">
        <f>LoonHeffing2020(Table1[[#This Row],[Belastbaar loon]])</f>
        <v>9591.8534999999993</v>
      </c>
      <c r="C1786" s="6">
        <f>AlgemeneHeffingsKorting2020(Table1[[#This Row],[Belastbaar loon]])</f>
        <v>2429.1016</v>
      </c>
      <c r="D1786" s="14">
        <f>ArbeidsKorting2020(Table1[[#This Row],[Belastbaar loon]])</f>
        <v>3665.3965600000001</v>
      </c>
      <c r="E1786" s="14">
        <f>MAX(Table1[[#This Row],[Loonheffing]]-Table1[[#This Row],[Algemene Heffingskorting]]-Table1[[#This Row],[Arbeidskorting]],0)</f>
        <v>3497.3553399999992</v>
      </c>
      <c r="F1786" s="6">
        <f>Table1[[#This Row],[Belastbaar loon]]-Table1[[#This Row],[Belasting]]</f>
        <v>22183.644660000002</v>
      </c>
      <c r="G1786" s="2">
        <f>(Table1[[#This Row],[Belastbaar loon]]-Table1[[#This Row],[Netto loon]])/Table1[[#This Row],[Belastbaar loon]]</f>
        <v>0.13618454655192547</v>
      </c>
      <c r="H1786" s="14">
        <f t="shared" ca="1" si="22"/>
        <v>3493.2187400000012</v>
      </c>
      <c r="I1786" s="14">
        <f ca="1">IF(ROW()=2, Table1[[#This Row],[Netto loon]], INDIRECT(ADDRESS(ROW()-1,COLUMN(F:F))))</f>
        <v>22177.78126</v>
      </c>
      <c r="J1786" s="6">
        <f ca="1">IF(ROW()=2, 0, Table1[[#This Row],[Belastbaar loon]]-INDIRECT(ADDRESS(ROW()-1,COLUMN(A:A))))</f>
        <v>10</v>
      </c>
      <c r="K1786" s="6">
        <f ca="1">Table1[[#This Row],[Netto loon]]-Table1[[#This Row],[Netto vorige schijf]]</f>
        <v>5.8634000000020023</v>
      </c>
      <c r="L1786" s="2">
        <f ca="1">(Table1[[#This Row],[Bruto tov vorige schijf]]-Table1[[#This Row],[Netto tov vorige schijf]])/MAX(Table1[[#This Row],[Bruto tov vorige schijf]],1)</f>
        <v>0.41365999999979974</v>
      </c>
    </row>
    <row r="1787" spans="1:12" x14ac:dyDescent="0.25">
      <c r="A1787" s="14">
        <v>25691</v>
      </c>
      <c r="B1787" s="6">
        <f>LoonHeffing2020(Table1[[#This Row],[Belastbaar loon]])</f>
        <v>9595.5884999999998</v>
      </c>
      <c r="C1787" s="6">
        <f>AlgemeneHeffingsKorting2020(Table1[[#This Row],[Belastbaar loon]])</f>
        <v>2428.5344</v>
      </c>
      <c r="D1787" s="14">
        <f>ArbeidsKorting2020(Table1[[#This Row],[Belastbaar loon]])</f>
        <v>3665.5621599999999</v>
      </c>
      <c r="E1787" s="14">
        <f>MAX(Table1[[#This Row],[Loonheffing]]-Table1[[#This Row],[Algemene Heffingskorting]]-Table1[[#This Row],[Arbeidskorting]],0)</f>
        <v>3501.4919399999994</v>
      </c>
      <c r="F1787" s="6">
        <f>Table1[[#This Row],[Belastbaar loon]]-Table1[[#This Row],[Belasting]]</f>
        <v>22189.50806</v>
      </c>
      <c r="G1787" s="2">
        <f>(Table1[[#This Row],[Belastbaar loon]]-Table1[[#This Row],[Netto loon]])/Table1[[#This Row],[Belastbaar loon]]</f>
        <v>0.13629255147717098</v>
      </c>
      <c r="H1787" s="14">
        <f t="shared" ca="1" si="22"/>
        <v>3497.3553399999992</v>
      </c>
      <c r="I1787" s="14">
        <f ca="1">IF(ROW()=2, Table1[[#This Row],[Netto loon]], INDIRECT(ADDRESS(ROW()-1,COLUMN(F:F))))</f>
        <v>22183.644660000002</v>
      </c>
      <c r="J1787" s="6">
        <f ca="1">IF(ROW()=2, 0, Table1[[#This Row],[Belastbaar loon]]-INDIRECT(ADDRESS(ROW()-1,COLUMN(A:A))))</f>
        <v>10</v>
      </c>
      <c r="K1787" s="6">
        <f ca="1">Table1[[#This Row],[Netto loon]]-Table1[[#This Row],[Netto vorige schijf]]</f>
        <v>5.8633999999983644</v>
      </c>
      <c r="L1787" s="2">
        <f ca="1">(Table1[[#This Row],[Bruto tov vorige schijf]]-Table1[[#This Row],[Netto tov vorige schijf]])/MAX(Table1[[#This Row],[Bruto tov vorige schijf]],1)</f>
        <v>0.41366000000016356</v>
      </c>
    </row>
    <row r="1788" spans="1:12" x14ac:dyDescent="0.25">
      <c r="A1788" s="14">
        <v>25701</v>
      </c>
      <c r="B1788" s="6">
        <f>LoonHeffing2020(Table1[[#This Row],[Belastbaar loon]])</f>
        <v>9599.3235000000004</v>
      </c>
      <c r="C1788" s="6">
        <f>AlgemeneHeffingsKorting2020(Table1[[#This Row],[Belastbaar loon]])</f>
        <v>2427.9672</v>
      </c>
      <c r="D1788" s="14">
        <f>ArbeidsKorting2020(Table1[[#This Row],[Belastbaar loon]])</f>
        <v>3665.7277600000002</v>
      </c>
      <c r="E1788" s="14">
        <f>MAX(Table1[[#This Row],[Loonheffing]]-Table1[[#This Row],[Algemene Heffingskorting]]-Table1[[#This Row],[Arbeidskorting]],0)</f>
        <v>3505.6285400000002</v>
      </c>
      <c r="F1788" s="6">
        <f>Table1[[#This Row],[Belastbaar loon]]-Table1[[#This Row],[Belasting]]</f>
        <v>22195.371459999998</v>
      </c>
      <c r="G1788" s="2">
        <f>(Table1[[#This Row],[Belastbaar loon]]-Table1[[#This Row],[Netto loon]])/Table1[[#This Row],[Belastbaar loon]]</f>
        <v>0.13640047235516134</v>
      </c>
      <c r="H1788" s="14">
        <f t="shared" ca="1" si="22"/>
        <v>3501.4919399999994</v>
      </c>
      <c r="I1788" s="14">
        <f ca="1">IF(ROW()=2, Table1[[#This Row],[Netto loon]], INDIRECT(ADDRESS(ROW()-1,COLUMN(F:F))))</f>
        <v>22189.50806</v>
      </c>
      <c r="J1788" s="6">
        <f ca="1">IF(ROW()=2, 0, Table1[[#This Row],[Belastbaar loon]]-INDIRECT(ADDRESS(ROW()-1,COLUMN(A:A))))</f>
        <v>10</v>
      </c>
      <c r="K1788" s="6">
        <f ca="1">Table1[[#This Row],[Netto loon]]-Table1[[#This Row],[Netto vorige schijf]]</f>
        <v>5.8633999999983644</v>
      </c>
      <c r="L1788" s="2">
        <f ca="1">(Table1[[#This Row],[Bruto tov vorige schijf]]-Table1[[#This Row],[Netto tov vorige schijf]])/MAX(Table1[[#This Row],[Bruto tov vorige schijf]],1)</f>
        <v>0.41366000000016356</v>
      </c>
    </row>
    <row r="1789" spans="1:12" x14ac:dyDescent="0.25">
      <c r="A1789" s="14">
        <v>25711</v>
      </c>
      <c r="B1789" s="6">
        <f>LoonHeffing2020(Table1[[#This Row],[Belastbaar loon]])</f>
        <v>9603.0584999999992</v>
      </c>
      <c r="C1789" s="6">
        <f>AlgemeneHeffingsKorting2020(Table1[[#This Row],[Belastbaar loon]])</f>
        <v>2427.4</v>
      </c>
      <c r="D1789" s="14">
        <f>ArbeidsKorting2020(Table1[[#This Row],[Belastbaar loon]])</f>
        <v>3665.89336</v>
      </c>
      <c r="E1789" s="14">
        <f>MAX(Table1[[#This Row],[Loonheffing]]-Table1[[#This Row],[Algemene Heffingskorting]]-Table1[[#This Row],[Arbeidskorting]],0)</f>
        <v>3509.7651399999995</v>
      </c>
      <c r="F1789" s="6">
        <f>Table1[[#This Row],[Belastbaar loon]]-Table1[[#This Row],[Belasting]]</f>
        <v>22201.23486</v>
      </c>
      <c r="G1789" s="2">
        <f>(Table1[[#This Row],[Belastbaar loon]]-Table1[[#This Row],[Netto loon]])/Table1[[#This Row],[Belastbaar loon]]</f>
        <v>0.13650830928396404</v>
      </c>
      <c r="H1789" s="14">
        <f t="shared" ca="1" si="22"/>
        <v>3505.6285400000002</v>
      </c>
      <c r="I1789" s="14">
        <f ca="1">IF(ROW()=2, Table1[[#This Row],[Netto loon]], INDIRECT(ADDRESS(ROW()-1,COLUMN(F:F))))</f>
        <v>22195.371459999998</v>
      </c>
      <c r="J1789" s="6">
        <f ca="1">IF(ROW()=2, 0, Table1[[#This Row],[Belastbaar loon]]-INDIRECT(ADDRESS(ROW()-1,COLUMN(A:A))))</f>
        <v>10</v>
      </c>
      <c r="K1789" s="6">
        <f ca="1">Table1[[#This Row],[Netto loon]]-Table1[[#This Row],[Netto vorige schijf]]</f>
        <v>5.8634000000020023</v>
      </c>
      <c r="L1789" s="2">
        <f ca="1">(Table1[[#This Row],[Bruto tov vorige schijf]]-Table1[[#This Row],[Netto tov vorige schijf]])/MAX(Table1[[#This Row],[Bruto tov vorige schijf]],1)</f>
        <v>0.41365999999979974</v>
      </c>
    </row>
    <row r="1790" spans="1:12" x14ac:dyDescent="0.25">
      <c r="A1790" s="14">
        <v>25721</v>
      </c>
      <c r="B1790" s="6">
        <f>LoonHeffing2020(Table1[[#This Row],[Belastbaar loon]])</f>
        <v>9606.7934999999998</v>
      </c>
      <c r="C1790" s="6">
        <f>AlgemeneHeffingsKorting2020(Table1[[#This Row],[Belastbaar loon]])</f>
        <v>2426.8328000000001</v>
      </c>
      <c r="D1790" s="14">
        <f>ArbeidsKorting2020(Table1[[#This Row],[Belastbaar loon]])</f>
        <v>3666.0589599999998</v>
      </c>
      <c r="E1790" s="14">
        <f>MAX(Table1[[#This Row],[Loonheffing]]-Table1[[#This Row],[Algemene Heffingskorting]]-Table1[[#This Row],[Arbeidskorting]],0)</f>
        <v>3513.9017399999998</v>
      </c>
      <c r="F1790" s="6">
        <f>Table1[[#This Row],[Belastbaar loon]]-Table1[[#This Row],[Belasting]]</f>
        <v>22207.098259999999</v>
      </c>
      <c r="G1790" s="2">
        <f>(Table1[[#This Row],[Belastbaar loon]]-Table1[[#This Row],[Netto loon]])/Table1[[#This Row],[Belastbaar loon]]</f>
        <v>0.13661606236149454</v>
      </c>
      <c r="H1790" s="14">
        <f t="shared" ca="1" si="22"/>
        <v>3509.7651399999995</v>
      </c>
      <c r="I1790" s="14">
        <f ca="1">IF(ROW()=2, Table1[[#This Row],[Netto loon]], INDIRECT(ADDRESS(ROW()-1,COLUMN(F:F))))</f>
        <v>22201.23486</v>
      </c>
      <c r="J1790" s="6">
        <f ca="1">IF(ROW()=2, 0, Table1[[#This Row],[Belastbaar loon]]-INDIRECT(ADDRESS(ROW()-1,COLUMN(A:A))))</f>
        <v>10</v>
      </c>
      <c r="K1790" s="6">
        <f ca="1">Table1[[#This Row],[Netto loon]]-Table1[[#This Row],[Netto vorige schijf]]</f>
        <v>5.8633999999983644</v>
      </c>
      <c r="L1790" s="2">
        <f ca="1">(Table1[[#This Row],[Bruto tov vorige schijf]]-Table1[[#This Row],[Netto tov vorige schijf]])/MAX(Table1[[#This Row],[Bruto tov vorige schijf]],1)</f>
        <v>0.41366000000016356</v>
      </c>
    </row>
    <row r="1791" spans="1:12" x14ac:dyDescent="0.25">
      <c r="A1791" s="14">
        <v>25731</v>
      </c>
      <c r="B1791" s="6">
        <f>LoonHeffing2020(Table1[[#This Row],[Belastbaar loon]])</f>
        <v>9610.5285000000003</v>
      </c>
      <c r="C1791" s="6">
        <f>AlgemeneHeffingsKorting2020(Table1[[#This Row],[Belastbaar loon]])</f>
        <v>2426.2656000000002</v>
      </c>
      <c r="D1791" s="14">
        <f>ArbeidsKorting2020(Table1[[#This Row],[Belastbaar loon]])</f>
        <v>3666.2245600000001</v>
      </c>
      <c r="E1791" s="14">
        <f>MAX(Table1[[#This Row],[Loonheffing]]-Table1[[#This Row],[Algemene Heffingskorting]]-Table1[[#This Row],[Arbeidskorting]],0)</f>
        <v>3518.0383399999996</v>
      </c>
      <c r="F1791" s="6">
        <f>Table1[[#This Row],[Belastbaar loon]]-Table1[[#This Row],[Belasting]]</f>
        <v>22212.961660000001</v>
      </c>
      <c r="G1791" s="2">
        <f>(Table1[[#This Row],[Belastbaar loon]]-Table1[[#This Row],[Netto loon]])/Table1[[#This Row],[Belastbaar loon]]</f>
        <v>0.13672373168551549</v>
      </c>
      <c r="H1791" s="14">
        <f t="shared" ca="1" si="22"/>
        <v>3513.9017399999998</v>
      </c>
      <c r="I1791" s="14">
        <f ca="1">IF(ROW()=2, Table1[[#This Row],[Netto loon]], INDIRECT(ADDRESS(ROW()-1,COLUMN(F:F))))</f>
        <v>22207.098259999999</v>
      </c>
      <c r="J1791" s="6">
        <f ca="1">IF(ROW()=2, 0, Table1[[#This Row],[Belastbaar loon]]-INDIRECT(ADDRESS(ROW()-1,COLUMN(A:A))))</f>
        <v>10</v>
      </c>
      <c r="K1791" s="6">
        <f ca="1">Table1[[#This Row],[Netto loon]]-Table1[[#This Row],[Netto vorige schijf]]</f>
        <v>5.8634000000020023</v>
      </c>
      <c r="L1791" s="2">
        <f ca="1">(Table1[[#This Row],[Bruto tov vorige schijf]]-Table1[[#This Row],[Netto tov vorige schijf]])/MAX(Table1[[#This Row],[Bruto tov vorige schijf]],1)</f>
        <v>0.41365999999979974</v>
      </c>
    </row>
    <row r="1792" spans="1:12" x14ac:dyDescent="0.25">
      <c r="A1792" s="14">
        <v>25741</v>
      </c>
      <c r="B1792" s="6">
        <f>LoonHeffing2020(Table1[[#This Row],[Belastbaar loon]])</f>
        <v>9614.2634999999991</v>
      </c>
      <c r="C1792" s="6">
        <f>AlgemeneHeffingsKorting2020(Table1[[#This Row],[Belastbaar loon]])</f>
        <v>2425.6984000000002</v>
      </c>
      <c r="D1792" s="14">
        <f>ArbeidsKorting2020(Table1[[#This Row],[Belastbaar loon]])</f>
        <v>3666.3901599999999</v>
      </c>
      <c r="E1792" s="14">
        <f>MAX(Table1[[#This Row],[Loonheffing]]-Table1[[#This Row],[Algemene Heffingskorting]]-Table1[[#This Row],[Arbeidskorting]],0)</f>
        <v>3522.174939999999</v>
      </c>
      <c r="F1792" s="6">
        <f>Table1[[#This Row],[Belastbaar loon]]-Table1[[#This Row],[Belasting]]</f>
        <v>22218.825060000003</v>
      </c>
      <c r="G1792" s="2">
        <f>(Table1[[#This Row],[Belastbaar loon]]-Table1[[#This Row],[Netto loon]])/Table1[[#This Row],[Belastbaar loon]]</f>
        <v>0.13683131735363804</v>
      </c>
      <c r="H1792" s="14">
        <f t="shared" ca="1" si="22"/>
        <v>3518.0383399999996</v>
      </c>
      <c r="I1792" s="14">
        <f ca="1">IF(ROW()=2, Table1[[#This Row],[Netto loon]], INDIRECT(ADDRESS(ROW()-1,COLUMN(F:F))))</f>
        <v>22212.961660000001</v>
      </c>
      <c r="J1792" s="6">
        <f ca="1">IF(ROW()=2, 0, Table1[[#This Row],[Belastbaar loon]]-INDIRECT(ADDRESS(ROW()-1,COLUMN(A:A))))</f>
        <v>10</v>
      </c>
      <c r="K1792" s="6">
        <f ca="1">Table1[[#This Row],[Netto loon]]-Table1[[#This Row],[Netto vorige schijf]]</f>
        <v>5.8634000000020023</v>
      </c>
      <c r="L1792" s="2">
        <f ca="1">(Table1[[#This Row],[Bruto tov vorige schijf]]-Table1[[#This Row],[Netto tov vorige schijf]])/MAX(Table1[[#This Row],[Bruto tov vorige schijf]],1)</f>
        <v>0.41365999999979974</v>
      </c>
    </row>
    <row r="1793" spans="1:12" x14ac:dyDescent="0.25">
      <c r="A1793" s="14">
        <v>25751</v>
      </c>
      <c r="B1793" s="6">
        <f>LoonHeffing2020(Table1[[#This Row],[Belastbaar loon]])</f>
        <v>9617.9984999999997</v>
      </c>
      <c r="C1793" s="6">
        <f>AlgemeneHeffingsKorting2020(Table1[[#This Row],[Belastbaar loon]])</f>
        <v>2425.1311999999998</v>
      </c>
      <c r="D1793" s="14">
        <f>ArbeidsKorting2020(Table1[[#This Row],[Belastbaar loon]])</f>
        <v>3666.5557600000002</v>
      </c>
      <c r="E1793" s="14">
        <f>MAX(Table1[[#This Row],[Loonheffing]]-Table1[[#This Row],[Algemene Heffingskorting]]-Table1[[#This Row],[Arbeidskorting]],0)</f>
        <v>3526.3115399999997</v>
      </c>
      <c r="F1793" s="6">
        <f>Table1[[#This Row],[Belastbaar loon]]-Table1[[#This Row],[Belasting]]</f>
        <v>22224.688460000001</v>
      </c>
      <c r="G1793" s="2">
        <f>(Table1[[#This Row],[Belastbaar loon]]-Table1[[#This Row],[Netto loon]])/Table1[[#This Row],[Belastbaar loon]]</f>
        <v>0.13693881946332176</v>
      </c>
      <c r="H1793" s="14">
        <f t="shared" ca="1" si="22"/>
        <v>3522.174939999999</v>
      </c>
      <c r="I1793" s="14">
        <f ca="1">IF(ROW()=2, Table1[[#This Row],[Netto loon]], INDIRECT(ADDRESS(ROW()-1,COLUMN(F:F))))</f>
        <v>22218.825060000003</v>
      </c>
      <c r="J1793" s="6">
        <f ca="1">IF(ROW()=2, 0, Table1[[#This Row],[Belastbaar loon]]-INDIRECT(ADDRESS(ROW()-1,COLUMN(A:A))))</f>
        <v>10</v>
      </c>
      <c r="K1793" s="6">
        <f ca="1">Table1[[#This Row],[Netto loon]]-Table1[[#This Row],[Netto vorige schijf]]</f>
        <v>5.8633999999983644</v>
      </c>
      <c r="L1793" s="2">
        <f ca="1">(Table1[[#This Row],[Bruto tov vorige schijf]]-Table1[[#This Row],[Netto tov vorige schijf]])/MAX(Table1[[#This Row],[Bruto tov vorige schijf]],1)</f>
        <v>0.41366000000016356</v>
      </c>
    </row>
    <row r="1794" spans="1:12" x14ac:dyDescent="0.25">
      <c r="A1794" s="14">
        <v>25761</v>
      </c>
      <c r="B1794" s="6">
        <f>LoonHeffing2020(Table1[[#This Row],[Belastbaar loon]])</f>
        <v>9621.7335000000003</v>
      </c>
      <c r="C1794" s="6">
        <f>AlgemeneHeffingsKorting2020(Table1[[#This Row],[Belastbaar loon]])</f>
        <v>2424.5639999999999</v>
      </c>
      <c r="D1794" s="14">
        <f>ArbeidsKorting2020(Table1[[#This Row],[Belastbaar loon]])</f>
        <v>3666.72136</v>
      </c>
      <c r="E1794" s="14">
        <f>MAX(Table1[[#This Row],[Loonheffing]]-Table1[[#This Row],[Algemene Heffingskorting]]-Table1[[#This Row],[Arbeidskorting]],0)</f>
        <v>3530.44814</v>
      </c>
      <c r="F1794" s="6">
        <f>Table1[[#This Row],[Belastbaar loon]]-Table1[[#This Row],[Belasting]]</f>
        <v>22230.55186</v>
      </c>
      <c r="G1794" s="2">
        <f>(Table1[[#This Row],[Belastbaar loon]]-Table1[[#This Row],[Netto loon]])/Table1[[#This Row],[Belastbaar loon]]</f>
        <v>0.13704623811187455</v>
      </c>
      <c r="H1794" s="14">
        <f t="shared" ca="1" si="22"/>
        <v>3526.3115399999997</v>
      </c>
      <c r="I1794" s="14">
        <f ca="1">IF(ROW()=2, Table1[[#This Row],[Netto loon]], INDIRECT(ADDRESS(ROW()-1,COLUMN(F:F))))</f>
        <v>22224.688460000001</v>
      </c>
      <c r="J1794" s="6">
        <f ca="1">IF(ROW()=2, 0, Table1[[#This Row],[Belastbaar loon]]-INDIRECT(ADDRESS(ROW()-1,COLUMN(A:A))))</f>
        <v>10</v>
      </c>
      <c r="K1794" s="6">
        <f ca="1">Table1[[#This Row],[Netto loon]]-Table1[[#This Row],[Netto vorige schijf]]</f>
        <v>5.8633999999983644</v>
      </c>
      <c r="L1794" s="2">
        <f ca="1">(Table1[[#This Row],[Bruto tov vorige schijf]]-Table1[[#This Row],[Netto tov vorige schijf]])/MAX(Table1[[#This Row],[Bruto tov vorige schijf]],1)</f>
        <v>0.41366000000016356</v>
      </c>
    </row>
    <row r="1795" spans="1:12" x14ac:dyDescent="0.25">
      <c r="A1795" s="14">
        <v>25771</v>
      </c>
      <c r="B1795" s="6">
        <f>LoonHeffing2020(Table1[[#This Row],[Belastbaar loon]])</f>
        <v>9625.4685000000009</v>
      </c>
      <c r="C1795" s="6">
        <f>AlgemeneHeffingsKorting2020(Table1[[#This Row],[Belastbaar loon]])</f>
        <v>2423.9967999999999</v>
      </c>
      <c r="D1795" s="14">
        <f>ArbeidsKorting2020(Table1[[#This Row],[Belastbaar loon]])</f>
        <v>3666.8869599999998</v>
      </c>
      <c r="E1795" s="14">
        <f>MAX(Table1[[#This Row],[Loonheffing]]-Table1[[#This Row],[Algemene Heffingskorting]]-Table1[[#This Row],[Arbeidskorting]],0)</f>
        <v>3534.5847400000011</v>
      </c>
      <c r="F1795" s="6">
        <f>Table1[[#This Row],[Belastbaar loon]]-Table1[[#This Row],[Belasting]]</f>
        <v>22236.415259999998</v>
      </c>
      <c r="G1795" s="2">
        <f>(Table1[[#This Row],[Belastbaar loon]]-Table1[[#This Row],[Netto loon]])/Table1[[#This Row],[Belastbaar loon]]</f>
        <v>0.13715357339645345</v>
      </c>
      <c r="H1795" s="14">
        <f t="shared" ca="1" si="22"/>
        <v>3530.44814</v>
      </c>
      <c r="I1795" s="14">
        <f ca="1">IF(ROW()=2, Table1[[#This Row],[Netto loon]], INDIRECT(ADDRESS(ROW()-1,COLUMN(F:F))))</f>
        <v>22230.55186</v>
      </c>
      <c r="J1795" s="6">
        <f ca="1">IF(ROW()=2, 0, Table1[[#This Row],[Belastbaar loon]]-INDIRECT(ADDRESS(ROW()-1,COLUMN(A:A))))</f>
        <v>10</v>
      </c>
      <c r="K1795" s="6">
        <f ca="1">Table1[[#This Row],[Netto loon]]-Table1[[#This Row],[Netto vorige schijf]]</f>
        <v>5.8633999999983644</v>
      </c>
      <c r="L1795" s="2">
        <f ca="1">(Table1[[#This Row],[Bruto tov vorige schijf]]-Table1[[#This Row],[Netto tov vorige schijf]])/MAX(Table1[[#This Row],[Bruto tov vorige schijf]],1)</f>
        <v>0.41366000000016356</v>
      </c>
    </row>
    <row r="1796" spans="1:12" x14ac:dyDescent="0.25">
      <c r="A1796" s="14">
        <v>25781</v>
      </c>
      <c r="B1796" s="6">
        <f>LoonHeffing2020(Table1[[#This Row],[Belastbaar loon]])</f>
        <v>9629.2034999999996</v>
      </c>
      <c r="C1796" s="6">
        <f>AlgemeneHeffingsKorting2020(Table1[[#This Row],[Belastbaar loon]])</f>
        <v>2423.4295999999999</v>
      </c>
      <c r="D1796" s="14">
        <f>ArbeidsKorting2020(Table1[[#This Row],[Belastbaar loon]])</f>
        <v>3667.0525600000001</v>
      </c>
      <c r="E1796" s="14">
        <f>MAX(Table1[[#This Row],[Loonheffing]]-Table1[[#This Row],[Algemene Heffingskorting]]-Table1[[#This Row],[Arbeidskorting]],0)</f>
        <v>3538.7213400000001</v>
      </c>
      <c r="F1796" s="6">
        <f>Table1[[#This Row],[Belastbaar loon]]-Table1[[#This Row],[Belasting]]</f>
        <v>22242.27866</v>
      </c>
      <c r="G1796" s="2">
        <f>(Table1[[#This Row],[Belastbaar loon]]-Table1[[#This Row],[Netto loon]])/Table1[[#This Row],[Belastbaar loon]]</f>
        <v>0.13726082541406462</v>
      </c>
      <c r="H1796" s="14">
        <f t="shared" ca="1" si="22"/>
        <v>3534.5847400000011</v>
      </c>
      <c r="I1796" s="14">
        <f ca="1">IF(ROW()=2, Table1[[#This Row],[Netto loon]], INDIRECT(ADDRESS(ROW()-1,COLUMN(F:F))))</f>
        <v>22236.415259999998</v>
      </c>
      <c r="J1796" s="6">
        <f ca="1">IF(ROW()=2, 0, Table1[[#This Row],[Belastbaar loon]]-INDIRECT(ADDRESS(ROW()-1,COLUMN(A:A))))</f>
        <v>10</v>
      </c>
      <c r="K1796" s="6">
        <f ca="1">Table1[[#This Row],[Netto loon]]-Table1[[#This Row],[Netto vorige schijf]]</f>
        <v>5.8634000000020023</v>
      </c>
      <c r="L1796" s="2">
        <f ca="1">(Table1[[#This Row],[Bruto tov vorige schijf]]-Table1[[#This Row],[Netto tov vorige schijf]])/MAX(Table1[[#This Row],[Bruto tov vorige schijf]],1)</f>
        <v>0.41365999999979974</v>
      </c>
    </row>
    <row r="1797" spans="1:12" x14ac:dyDescent="0.25">
      <c r="A1797" s="14">
        <v>25791</v>
      </c>
      <c r="B1797" s="6">
        <f>LoonHeffing2020(Table1[[#This Row],[Belastbaar loon]])</f>
        <v>9632.9385000000002</v>
      </c>
      <c r="C1797" s="6">
        <f>AlgemeneHeffingsKorting2020(Table1[[#This Row],[Belastbaar loon]])</f>
        <v>2422.8624</v>
      </c>
      <c r="D1797" s="14">
        <f>ArbeidsKorting2020(Table1[[#This Row],[Belastbaar loon]])</f>
        <v>3667.2181599999999</v>
      </c>
      <c r="E1797" s="14">
        <f>MAX(Table1[[#This Row],[Loonheffing]]-Table1[[#This Row],[Algemene Heffingskorting]]-Table1[[#This Row],[Arbeidskorting]],0)</f>
        <v>3542.8579400000003</v>
      </c>
      <c r="F1797" s="6">
        <f>Table1[[#This Row],[Belastbaar loon]]-Table1[[#This Row],[Belasting]]</f>
        <v>22248.142059999998</v>
      </c>
      <c r="G1797" s="2">
        <f>(Table1[[#This Row],[Belastbaar loon]]-Table1[[#This Row],[Netto loon]])/Table1[[#This Row],[Belastbaar loon]]</f>
        <v>0.13736799426156418</v>
      </c>
      <c r="H1797" s="14">
        <f t="shared" ca="1" si="22"/>
        <v>3538.7213400000001</v>
      </c>
      <c r="I1797" s="14">
        <f ca="1">IF(ROW()=2, Table1[[#This Row],[Netto loon]], INDIRECT(ADDRESS(ROW()-1,COLUMN(F:F))))</f>
        <v>22242.27866</v>
      </c>
      <c r="J1797" s="6">
        <f ca="1">IF(ROW()=2, 0, Table1[[#This Row],[Belastbaar loon]]-INDIRECT(ADDRESS(ROW()-1,COLUMN(A:A))))</f>
        <v>10</v>
      </c>
      <c r="K1797" s="6">
        <f ca="1">Table1[[#This Row],[Netto loon]]-Table1[[#This Row],[Netto vorige schijf]]</f>
        <v>5.8633999999983644</v>
      </c>
      <c r="L1797" s="2">
        <f ca="1">(Table1[[#This Row],[Bruto tov vorige schijf]]-Table1[[#This Row],[Netto tov vorige schijf]])/MAX(Table1[[#This Row],[Bruto tov vorige schijf]],1)</f>
        <v>0.41366000000016356</v>
      </c>
    </row>
    <row r="1798" spans="1:12" x14ac:dyDescent="0.25">
      <c r="A1798" s="14">
        <v>25801</v>
      </c>
      <c r="B1798" s="6">
        <f>LoonHeffing2020(Table1[[#This Row],[Belastbaar loon]])</f>
        <v>9636.6735000000008</v>
      </c>
      <c r="C1798" s="6">
        <f>AlgemeneHeffingsKorting2020(Table1[[#This Row],[Belastbaar loon]])</f>
        <v>2422.2952</v>
      </c>
      <c r="D1798" s="14">
        <f>ArbeidsKorting2020(Table1[[#This Row],[Belastbaar loon]])</f>
        <v>3667.3837600000002</v>
      </c>
      <c r="E1798" s="14">
        <f>MAX(Table1[[#This Row],[Loonheffing]]-Table1[[#This Row],[Algemene Heffingskorting]]-Table1[[#This Row],[Arbeidskorting]],0)</f>
        <v>3546.9945400000001</v>
      </c>
      <c r="F1798" s="6">
        <f>Table1[[#This Row],[Belastbaar loon]]-Table1[[#This Row],[Belasting]]</f>
        <v>22254.00546</v>
      </c>
      <c r="G1798" s="2">
        <f>(Table1[[#This Row],[Belastbaar loon]]-Table1[[#This Row],[Netto loon]])/Table1[[#This Row],[Belastbaar loon]]</f>
        <v>0.13747508003565753</v>
      </c>
      <c r="H1798" s="14">
        <f t="shared" ca="1" si="22"/>
        <v>3542.8579400000003</v>
      </c>
      <c r="I1798" s="14">
        <f ca="1">IF(ROW()=2, Table1[[#This Row],[Netto loon]], INDIRECT(ADDRESS(ROW()-1,COLUMN(F:F))))</f>
        <v>22248.142059999998</v>
      </c>
      <c r="J1798" s="6">
        <f ca="1">IF(ROW()=2, 0, Table1[[#This Row],[Belastbaar loon]]-INDIRECT(ADDRESS(ROW()-1,COLUMN(A:A))))</f>
        <v>10</v>
      </c>
      <c r="K1798" s="6">
        <f ca="1">Table1[[#This Row],[Netto loon]]-Table1[[#This Row],[Netto vorige schijf]]</f>
        <v>5.8634000000020023</v>
      </c>
      <c r="L1798" s="2">
        <f ca="1">(Table1[[#This Row],[Bruto tov vorige schijf]]-Table1[[#This Row],[Netto tov vorige schijf]])/MAX(Table1[[#This Row],[Bruto tov vorige schijf]],1)</f>
        <v>0.41365999999979974</v>
      </c>
    </row>
    <row r="1799" spans="1:12" x14ac:dyDescent="0.25">
      <c r="A1799" s="14">
        <v>25811</v>
      </c>
      <c r="B1799" s="6">
        <f>LoonHeffing2020(Table1[[#This Row],[Belastbaar loon]])</f>
        <v>9640.4084999999995</v>
      </c>
      <c r="C1799" s="6">
        <f>AlgemeneHeffingsKorting2020(Table1[[#This Row],[Belastbaar loon]])</f>
        <v>2421.7280000000001</v>
      </c>
      <c r="D1799" s="14">
        <f>ArbeidsKorting2020(Table1[[#This Row],[Belastbaar loon]])</f>
        <v>3667.54936</v>
      </c>
      <c r="E1799" s="14">
        <f>MAX(Table1[[#This Row],[Loonheffing]]-Table1[[#This Row],[Algemene Heffingskorting]]-Table1[[#This Row],[Arbeidskorting]],0)</f>
        <v>3551.1311399999995</v>
      </c>
      <c r="F1799" s="6">
        <f>Table1[[#This Row],[Belastbaar loon]]-Table1[[#This Row],[Belasting]]</f>
        <v>22259.868860000002</v>
      </c>
      <c r="G1799" s="2">
        <f>(Table1[[#This Row],[Belastbaar loon]]-Table1[[#This Row],[Netto loon]])/Table1[[#This Row],[Belastbaar loon]]</f>
        <v>0.1375820828329006</v>
      </c>
      <c r="H1799" s="14">
        <f t="shared" ca="1" si="22"/>
        <v>3546.9945400000001</v>
      </c>
      <c r="I1799" s="14">
        <f ca="1">IF(ROW()=2, Table1[[#This Row],[Netto loon]], INDIRECT(ADDRESS(ROW()-1,COLUMN(F:F))))</f>
        <v>22254.00546</v>
      </c>
      <c r="J1799" s="6">
        <f ca="1">IF(ROW()=2, 0, Table1[[#This Row],[Belastbaar loon]]-INDIRECT(ADDRESS(ROW()-1,COLUMN(A:A))))</f>
        <v>10</v>
      </c>
      <c r="K1799" s="6">
        <f ca="1">Table1[[#This Row],[Netto loon]]-Table1[[#This Row],[Netto vorige schijf]]</f>
        <v>5.8634000000020023</v>
      </c>
      <c r="L1799" s="2">
        <f ca="1">(Table1[[#This Row],[Bruto tov vorige schijf]]-Table1[[#This Row],[Netto tov vorige schijf]])/MAX(Table1[[#This Row],[Bruto tov vorige schijf]],1)</f>
        <v>0.41365999999979974</v>
      </c>
    </row>
    <row r="1800" spans="1:12" x14ac:dyDescent="0.25">
      <c r="A1800" s="14">
        <v>25821</v>
      </c>
      <c r="B1800" s="6">
        <f>LoonHeffing2020(Table1[[#This Row],[Belastbaar loon]])</f>
        <v>9644.1435000000001</v>
      </c>
      <c r="C1800" s="6">
        <f>AlgemeneHeffingsKorting2020(Table1[[#This Row],[Belastbaar loon]])</f>
        <v>2421.1608000000001</v>
      </c>
      <c r="D1800" s="14">
        <f>ArbeidsKorting2020(Table1[[#This Row],[Belastbaar loon]])</f>
        <v>3667.7149599999998</v>
      </c>
      <c r="E1800" s="14">
        <f>MAX(Table1[[#This Row],[Loonheffing]]-Table1[[#This Row],[Algemene Heffingskorting]]-Table1[[#This Row],[Arbeidskorting]],0)</f>
        <v>3555.2677400000007</v>
      </c>
      <c r="F1800" s="6">
        <f>Table1[[#This Row],[Belastbaar loon]]-Table1[[#This Row],[Belasting]]</f>
        <v>22265.732260000001</v>
      </c>
      <c r="G1800" s="2">
        <f>(Table1[[#This Row],[Belastbaar loon]]-Table1[[#This Row],[Netto loon]])/Table1[[#This Row],[Belastbaar loon]]</f>
        <v>0.13768900274969983</v>
      </c>
      <c r="H1800" s="14">
        <f t="shared" ca="1" si="22"/>
        <v>3551.1311399999995</v>
      </c>
      <c r="I1800" s="14">
        <f ca="1">IF(ROW()=2, Table1[[#This Row],[Netto loon]], INDIRECT(ADDRESS(ROW()-1,COLUMN(F:F))))</f>
        <v>22259.868860000002</v>
      </c>
      <c r="J1800" s="6">
        <f ca="1">IF(ROW()=2, 0, Table1[[#This Row],[Belastbaar loon]]-INDIRECT(ADDRESS(ROW()-1,COLUMN(A:A))))</f>
        <v>10</v>
      </c>
      <c r="K1800" s="6">
        <f ca="1">Table1[[#This Row],[Netto loon]]-Table1[[#This Row],[Netto vorige schijf]]</f>
        <v>5.8633999999983644</v>
      </c>
      <c r="L1800" s="2">
        <f ca="1">(Table1[[#This Row],[Bruto tov vorige schijf]]-Table1[[#This Row],[Netto tov vorige schijf]])/MAX(Table1[[#This Row],[Bruto tov vorige schijf]],1)</f>
        <v>0.41366000000016356</v>
      </c>
    </row>
    <row r="1801" spans="1:12" x14ac:dyDescent="0.25">
      <c r="A1801" s="14">
        <v>25831</v>
      </c>
      <c r="B1801" s="6">
        <f>LoonHeffing2020(Table1[[#This Row],[Belastbaar loon]])</f>
        <v>9647.8785000000007</v>
      </c>
      <c r="C1801" s="6">
        <f>AlgemeneHeffingsKorting2020(Table1[[#This Row],[Belastbaar loon]])</f>
        <v>2420.5936000000002</v>
      </c>
      <c r="D1801" s="14">
        <f>ArbeidsKorting2020(Table1[[#This Row],[Belastbaar loon]])</f>
        <v>3667.8805600000001</v>
      </c>
      <c r="E1801" s="14">
        <f>MAX(Table1[[#This Row],[Loonheffing]]-Table1[[#This Row],[Algemene Heffingskorting]]-Table1[[#This Row],[Arbeidskorting]],0)</f>
        <v>3559.4043400000005</v>
      </c>
      <c r="F1801" s="6">
        <f>Table1[[#This Row],[Belastbaar loon]]-Table1[[#This Row],[Belasting]]</f>
        <v>22271.595659999999</v>
      </c>
      <c r="G1801" s="2">
        <f>(Table1[[#This Row],[Belastbaar loon]]-Table1[[#This Row],[Netto loon]])/Table1[[#This Row],[Belastbaar loon]]</f>
        <v>0.13779583988231198</v>
      </c>
      <c r="H1801" s="14">
        <f t="shared" ca="1" si="22"/>
        <v>3555.2677400000007</v>
      </c>
      <c r="I1801" s="14">
        <f ca="1">IF(ROW()=2, Table1[[#This Row],[Netto loon]], INDIRECT(ADDRESS(ROW()-1,COLUMN(F:F))))</f>
        <v>22265.732260000001</v>
      </c>
      <c r="J1801" s="6">
        <f ca="1">IF(ROW()=2, 0, Table1[[#This Row],[Belastbaar loon]]-INDIRECT(ADDRESS(ROW()-1,COLUMN(A:A))))</f>
        <v>10</v>
      </c>
      <c r="K1801" s="6">
        <f ca="1">Table1[[#This Row],[Netto loon]]-Table1[[#This Row],[Netto vorige schijf]]</f>
        <v>5.8633999999983644</v>
      </c>
      <c r="L1801" s="2">
        <f ca="1">(Table1[[#This Row],[Bruto tov vorige schijf]]-Table1[[#This Row],[Netto tov vorige schijf]])/MAX(Table1[[#This Row],[Bruto tov vorige schijf]],1)</f>
        <v>0.41366000000016356</v>
      </c>
    </row>
    <row r="1802" spans="1:12" x14ac:dyDescent="0.25">
      <c r="A1802" s="14">
        <v>25841</v>
      </c>
      <c r="B1802" s="6">
        <f>LoonHeffing2020(Table1[[#This Row],[Belastbaar loon]])</f>
        <v>9651.6134999999995</v>
      </c>
      <c r="C1802" s="6">
        <f>AlgemeneHeffingsKorting2020(Table1[[#This Row],[Belastbaar loon]])</f>
        <v>2420.0264000000002</v>
      </c>
      <c r="D1802" s="14">
        <f>ArbeidsKorting2020(Table1[[#This Row],[Belastbaar loon]])</f>
        <v>3668.0461599999999</v>
      </c>
      <c r="E1802" s="14">
        <f>MAX(Table1[[#This Row],[Loonheffing]]-Table1[[#This Row],[Algemene Heffingskorting]]-Table1[[#This Row],[Arbeidskorting]],0)</f>
        <v>3563.540939999999</v>
      </c>
      <c r="F1802" s="6">
        <f>Table1[[#This Row],[Belastbaar loon]]-Table1[[#This Row],[Belasting]]</f>
        <v>22277.459060000001</v>
      </c>
      <c r="G1802" s="2">
        <f>(Table1[[#This Row],[Belastbaar loon]]-Table1[[#This Row],[Netto loon]])/Table1[[#This Row],[Belastbaar loon]]</f>
        <v>0.1379025943268449</v>
      </c>
      <c r="H1802" s="14">
        <f t="shared" ca="1" si="22"/>
        <v>3559.4043400000005</v>
      </c>
      <c r="I1802" s="14">
        <f ca="1">IF(ROW()=2, Table1[[#This Row],[Netto loon]], INDIRECT(ADDRESS(ROW()-1,COLUMN(F:F))))</f>
        <v>22271.595659999999</v>
      </c>
      <c r="J1802" s="6">
        <f ca="1">IF(ROW()=2, 0, Table1[[#This Row],[Belastbaar loon]]-INDIRECT(ADDRESS(ROW()-1,COLUMN(A:A))))</f>
        <v>10</v>
      </c>
      <c r="K1802" s="6">
        <f ca="1">Table1[[#This Row],[Netto loon]]-Table1[[#This Row],[Netto vorige schijf]]</f>
        <v>5.8634000000020023</v>
      </c>
      <c r="L1802" s="2">
        <f ca="1">(Table1[[#This Row],[Bruto tov vorige schijf]]-Table1[[#This Row],[Netto tov vorige schijf]])/MAX(Table1[[#This Row],[Bruto tov vorige schijf]],1)</f>
        <v>0.41365999999979974</v>
      </c>
    </row>
    <row r="1803" spans="1:12" x14ac:dyDescent="0.25">
      <c r="A1803" s="14">
        <v>25851</v>
      </c>
      <c r="B1803" s="6">
        <f>LoonHeffing2020(Table1[[#This Row],[Belastbaar loon]])</f>
        <v>9655.3485000000001</v>
      </c>
      <c r="C1803" s="6">
        <f>AlgemeneHeffingsKorting2020(Table1[[#This Row],[Belastbaar loon]])</f>
        <v>2419.4591999999998</v>
      </c>
      <c r="D1803" s="14">
        <f>ArbeidsKorting2020(Table1[[#This Row],[Belastbaar loon]])</f>
        <v>3668.2117600000001</v>
      </c>
      <c r="E1803" s="14">
        <f>MAX(Table1[[#This Row],[Loonheffing]]-Table1[[#This Row],[Algemene Heffingskorting]]-Table1[[#This Row],[Arbeidskorting]],0)</f>
        <v>3567.6775400000006</v>
      </c>
      <c r="F1803" s="6">
        <f>Table1[[#This Row],[Belastbaar loon]]-Table1[[#This Row],[Belasting]]</f>
        <v>22283.322459999999</v>
      </c>
      <c r="G1803" s="2">
        <f>(Table1[[#This Row],[Belastbaar loon]]-Table1[[#This Row],[Netto loon]])/Table1[[#This Row],[Belastbaar loon]]</f>
        <v>0.13800926617925807</v>
      </c>
      <c r="H1803" s="14">
        <f t="shared" ca="1" si="22"/>
        <v>3563.540939999999</v>
      </c>
      <c r="I1803" s="14">
        <f ca="1">IF(ROW()=2, Table1[[#This Row],[Netto loon]], INDIRECT(ADDRESS(ROW()-1,COLUMN(F:F))))</f>
        <v>22277.459060000001</v>
      </c>
      <c r="J1803" s="6">
        <f ca="1">IF(ROW()=2, 0, Table1[[#This Row],[Belastbaar loon]]-INDIRECT(ADDRESS(ROW()-1,COLUMN(A:A))))</f>
        <v>10</v>
      </c>
      <c r="K1803" s="6">
        <f ca="1">Table1[[#This Row],[Netto loon]]-Table1[[#This Row],[Netto vorige schijf]]</f>
        <v>5.8633999999983644</v>
      </c>
      <c r="L1803" s="2">
        <f ca="1">(Table1[[#This Row],[Bruto tov vorige schijf]]-Table1[[#This Row],[Netto tov vorige schijf]])/MAX(Table1[[#This Row],[Bruto tov vorige schijf]],1)</f>
        <v>0.41366000000016356</v>
      </c>
    </row>
    <row r="1804" spans="1:12" x14ac:dyDescent="0.25">
      <c r="A1804" s="14">
        <v>25861</v>
      </c>
      <c r="B1804" s="6">
        <f>LoonHeffing2020(Table1[[#This Row],[Belastbaar loon]])</f>
        <v>9659.0835000000006</v>
      </c>
      <c r="C1804" s="6">
        <f>AlgemeneHeffingsKorting2020(Table1[[#This Row],[Belastbaar loon]])</f>
        <v>2418.8919999999998</v>
      </c>
      <c r="D1804" s="14">
        <f>ArbeidsKorting2020(Table1[[#This Row],[Belastbaar loon]])</f>
        <v>3668.37736</v>
      </c>
      <c r="E1804" s="14">
        <f>MAX(Table1[[#This Row],[Loonheffing]]-Table1[[#This Row],[Algemene Heffingskorting]]-Table1[[#This Row],[Arbeidskorting]],0)</f>
        <v>3571.8141400000009</v>
      </c>
      <c r="F1804" s="6">
        <f>Table1[[#This Row],[Belastbaar loon]]-Table1[[#This Row],[Belasting]]</f>
        <v>22289.185859999998</v>
      </c>
      <c r="G1804" s="2">
        <f>(Table1[[#This Row],[Belastbaar loon]]-Table1[[#This Row],[Netto loon]])/Table1[[#This Row],[Belastbaar loon]]</f>
        <v>0.13811585553536221</v>
      </c>
      <c r="H1804" s="14">
        <f t="shared" ca="1" si="22"/>
        <v>3567.6775400000006</v>
      </c>
      <c r="I1804" s="14">
        <f ca="1">IF(ROW()=2, Table1[[#This Row],[Netto loon]], INDIRECT(ADDRESS(ROW()-1,COLUMN(F:F))))</f>
        <v>22283.322459999999</v>
      </c>
      <c r="J1804" s="6">
        <f ca="1">IF(ROW()=2, 0, Table1[[#This Row],[Belastbaar loon]]-INDIRECT(ADDRESS(ROW()-1,COLUMN(A:A))))</f>
        <v>10</v>
      </c>
      <c r="K1804" s="6">
        <f ca="1">Table1[[#This Row],[Netto loon]]-Table1[[#This Row],[Netto vorige schijf]]</f>
        <v>5.8633999999983644</v>
      </c>
      <c r="L1804" s="2">
        <f ca="1">(Table1[[#This Row],[Bruto tov vorige schijf]]-Table1[[#This Row],[Netto tov vorige schijf]])/MAX(Table1[[#This Row],[Bruto tov vorige schijf]],1)</f>
        <v>0.41366000000016356</v>
      </c>
    </row>
    <row r="1805" spans="1:12" x14ac:dyDescent="0.25">
      <c r="A1805" s="14">
        <v>25871</v>
      </c>
      <c r="B1805" s="6">
        <f>LoonHeffing2020(Table1[[#This Row],[Belastbaar loon]])</f>
        <v>9662.8184999999994</v>
      </c>
      <c r="C1805" s="6">
        <f>AlgemeneHeffingsKorting2020(Table1[[#This Row],[Belastbaar loon]])</f>
        <v>2418.3247999999999</v>
      </c>
      <c r="D1805" s="14">
        <f>ArbeidsKorting2020(Table1[[#This Row],[Belastbaar loon]])</f>
        <v>3668.5429599999998</v>
      </c>
      <c r="E1805" s="14">
        <f>MAX(Table1[[#This Row],[Loonheffing]]-Table1[[#This Row],[Algemene Heffingskorting]]-Table1[[#This Row],[Arbeidskorting]],0)</f>
        <v>3575.9507399999993</v>
      </c>
      <c r="F1805" s="6">
        <f>Table1[[#This Row],[Belastbaar loon]]-Table1[[#This Row],[Belasting]]</f>
        <v>22295.04926</v>
      </c>
      <c r="G1805" s="2">
        <f>(Table1[[#This Row],[Belastbaar loon]]-Table1[[#This Row],[Netto loon]])/Table1[[#This Row],[Belastbaar loon]]</f>
        <v>0.13822236249081984</v>
      </c>
      <c r="H1805" s="14">
        <f t="shared" ca="1" si="22"/>
        <v>3571.8141400000009</v>
      </c>
      <c r="I1805" s="14">
        <f ca="1">IF(ROW()=2, Table1[[#This Row],[Netto loon]], INDIRECT(ADDRESS(ROW()-1,COLUMN(F:F))))</f>
        <v>22289.185859999998</v>
      </c>
      <c r="J1805" s="6">
        <f ca="1">IF(ROW()=2, 0, Table1[[#This Row],[Belastbaar loon]]-INDIRECT(ADDRESS(ROW()-1,COLUMN(A:A))))</f>
        <v>10</v>
      </c>
      <c r="K1805" s="6">
        <f ca="1">Table1[[#This Row],[Netto loon]]-Table1[[#This Row],[Netto vorige schijf]]</f>
        <v>5.8634000000020023</v>
      </c>
      <c r="L1805" s="2">
        <f ca="1">(Table1[[#This Row],[Bruto tov vorige schijf]]-Table1[[#This Row],[Netto tov vorige schijf]])/MAX(Table1[[#This Row],[Bruto tov vorige schijf]],1)</f>
        <v>0.41365999999979974</v>
      </c>
    </row>
    <row r="1806" spans="1:12" x14ac:dyDescent="0.25">
      <c r="A1806" s="14">
        <v>25881</v>
      </c>
      <c r="B1806" s="6">
        <f>LoonHeffing2020(Table1[[#This Row],[Belastbaar loon]])</f>
        <v>9666.5535</v>
      </c>
      <c r="C1806" s="6">
        <f>AlgemeneHeffingsKorting2020(Table1[[#This Row],[Belastbaar loon]])</f>
        <v>2417.7575999999999</v>
      </c>
      <c r="D1806" s="14">
        <f>ArbeidsKorting2020(Table1[[#This Row],[Belastbaar loon]])</f>
        <v>3668.70856</v>
      </c>
      <c r="E1806" s="14">
        <f>MAX(Table1[[#This Row],[Loonheffing]]-Table1[[#This Row],[Algemene Heffingskorting]]-Table1[[#This Row],[Arbeidskorting]],0)</f>
        <v>3580.08734</v>
      </c>
      <c r="F1806" s="6">
        <f>Table1[[#This Row],[Belastbaar loon]]-Table1[[#This Row],[Belasting]]</f>
        <v>22300.912660000002</v>
      </c>
      <c r="G1806" s="2">
        <f>(Table1[[#This Row],[Belastbaar loon]]-Table1[[#This Row],[Netto loon]])/Table1[[#This Row],[Belastbaar loon]]</f>
        <v>0.13832878714114594</v>
      </c>
      <c r="H1806" s="14">
        <f t="shared" ca="1" si="22"/>
        <v>3575.9507399999993</v>
      </c>
      <c r="I1806" s="14">
        <f ca="1">IF(ROW()=2, Table1[[#This Row],[Netto loon]], INDIRECT(ADDRESS(ROW()-1,COLUMN(F:F))))</f>
        <v>22295.04926</v>
      </c>
      <c r="J1806" s="6">
        <f ca="1">IF(ROW()=2, 0, Table1[[#This Row],[Belastbaar loon]]-INDIRECT(ADDRESS(ROW()-1,COLUMN(A:A))))</f>
        <v>10</v>
      </c>
      <c r="K1806" s="6">
        <f ca="1">Table1[[#This Row],[Netto loon]]-Table1[[#This Row],[Netto vorige schijf]]</f>
        <v>5.8634000000020023</v>
      </c>
      <c r="L1806" s="2">
        <f ca="1">(Table1[[#This Row],[Bruto tov vorige schijf]]-Table1[[#This Row],[Netto tov vorige schijf]])/MAX(Table1[[#This Row],[Bruto tov vorige schijf]],1)</f>
        <v>0.41365999999979974</v>
      </c>
    </row>
    <row r="1807" spans="1:12" x14ac:dyDescent="0.25">
      <c r="A1807" s="14">
        <v>25891</v>
      </c>
      <c r="B1807" s="6">
        <f>LoonHeffing2020(Table1[[#This Row],[Belastbaar loon]])</f>
        <v>9670.2885000000006</v>
      </c>
      <c r="C1807" s="6">
        <f>AlgemeneHeffingsKorting2020(Table1[[#This Row],[Belastbaar loon]])</f>
        <v>2417.1904</v>
      </c>
      <c r="D1807" s="14">
        <f>ArbeidsKorting2020(Table1[[#This Row],[Belastbaar loon]])</f>
        <v>3668.8741599999998</v>
      </c>
      <c r="E1807" s="14">
        <f>MAX(Table1[[#This Row],[Loonheffing]]-Table1[[#This Row],[Algemene Heffingskorting]]-Table1[[#This Row],[Arbeidskorting]],0)</f>
        <v>3584.2239400000012</v>
      </c>
      <c r="F1807" s="6">
        <f>Table1[[#This Row],[Belastbaar loon]]-Table1[[#This Row],[Belasting]]</f>
        <v>22306.77606</v>
      </c>
      <c r="G1807" s="2">
        <f>(Table1[[#This Row],[Belastbaar loon]]-Table1[[#This Row],[Netto loon]])/Table1[[#This Row],[Belastbaar loon]]</f>
        <v>0.13843512958170792</v>
      </c>
      <c r="H1807" s="14">
        <f t="shared" ca="1" si="22"/>
        <v>3580.08734</v>
      </c>
      <c r="I1807" s="14">
        <f ca="1">IF(ROW()=2, Table1[[#This Row],[Netto loon]], INDIRECT(ADDRESS(ROW()-1,COLUMN(F:F))))</f>
        <v>22300.912660000002</v>
      </c>
      <c r="J1807" s="6">
        <f ca="1">IF(ROW()=2, 0, Table1[[#This Row],[Belastbaar loon]]-INDIRECT(ADDRESS(ROW()-1,COLUMN(A:A))))</f>
        <v>10</v>
      </c>
      <c r="K1807" s="6">
        <f ca="1">Table1[[#This Row],[Netto loon]]-Table1[[#This Row],[Netto vorige schijf]]</f>
        <v>5.8633999999983644</v>
      </c>
      <c r="L1807" s="2">
        <f ca="1">(Table1[[#This Row],[Bruto tov vorige schijf]]-Table1[[#This Row],[Netto tov vorige schijf]])/MAX(Table1[[#This Row],[Bruto tov vorige schijf]],1)</f>
        <v>0.41366000000016356</v>
      </c>
    </row>
    <row r="1808" spans="1:12" x14ac:dyDescent="0.25">
      <c r="A1808" s="14">
        <v>25901</v>
      </c>
      <c r="B1808" s="6">
        <f>LoonHeffing2020(Table1[[#This Row],[Belastbaar loon]])</f>
        <v>9674.0234999999993</v>
      </c>
      <c r="C1808" s="6">
        <f>AlgemeneHeffingsKorting2020(Table1[[#This Row],[Belastbaar loon]])</f>
        <v>2416.6232</v>
      </c>
      <c r="D1808" s="14">
        <f>ArbeidsKorting2020(Table1[[#This Row],[Belastbaar loon]])</f>
        <v>3669.0397600000001</v>
      </c>
      <c r="E1808" s="14">
        <f>MAX(Table1[[#This Row],[Loonheffing]]-Table1[[#This Row],[Algemene Heffingskorting]]-Table1[[#This Row],[Arbeidskorting]],0)</f>
        <v>3588.3605399999992</v>
      </c>
      <c r="F1808" s="6">
        <f>Table1[[#This Row],[Belastbaar loon]]-Table1[[#This Row],[Belasting]]</f>
        <v>22312.639460000002</v>
      </c>
      <c r="G1808" s="2">
        <f>(Table1[[#This Row],[Belastbaar loon]]-Table1[[#This Row],[Netto loon]])/Table1[[#This Row],[Belastbaar loon]]</f>
        <v>0.13854138990772549</v>
      </c>
      <c r="H1808" s="14">
        <f t="shared" ca="1" si="22"/>
        <v>3584.2239400000012</v>
      </c>
      <c r="I1808" s="14">
        <f ca="1">IF(ROW()=2, Table1[[#This Row],[Netto loon]], INDIRECT(ADDRESS(ROW()-1,COLUMN(F:F))))</f>
        <v>22306.77606</v>
      </c>
      <c r="J1808" s="6">
        <f ca="1">IF(ROW()=2, 0, Table1[[#This Row],[Belastbaar loon]]-INDIRECT(ADDRESS(ROW()-1,COLUMN(A:A))))</f>
        <v>10</v>
      </c>
      <c r="K1808" s="6">
        <f ca="1">Table1[[#This Row],[Netto loon]]-Table1[[#This Row],[Netto vorige schijf]]</f>
        <v>5.8634000000020023</v>
      </c>
      <c r="L1808" s="2">
        <f ca="1">(Table1[[#This Row],[Bruto tov vorige schijf]]-Table1[[#This Row],[Netto tov vorige schijf]])/MAX(Table1[[#This Row],[Bruto tov vorige schijf]],1)</f>
        <v>0.41365999999979974</v>
      </c>
    </row>
    <row r="1809" spans="1:12" x14ac:dyDescent="0.25">
      <c r="A1809" s="14">
        <v>25911</v>
      </c>
      <c r="B1809" s="6">
        <f>LoonHeffing2020(Table1[[#This Row],[Belastbaar loon]])</f>
        <v>9677.7584999999999</v>
      </c>
      <c r="C1809" s="6">
        <f>AlgemeneHeffingsKorting2020(Table1[[#This Row],[Belastbaar loon]])</f>
        <v>2416.056</v>
      </c>
      <c r="D1809" s="14">
        <f>ArbeidsKorting2020(Table1[[#This Row],[Belastbaar loon]])</f>
        <v>3669.2053599999999</v>
      </c>
      <c r="E1809" s="14">
        <f>MAX(Table1[[#This Row],[Loonheffing]]-Table1[[#This Row],[Algemene Heffingskorting]]-Table1[[#This Row],[Arbeidskorting]],0)</f>
        <v>3592.4971399999995</v>
      </c>
      <c r="F1809" s="6">
        <f>Table1[[#This Row],[Belastbaar loon]]-Table1[[#This Row],[Belasting]]</f>
        <v>22318.502860000001</v>
      </c>
      <c r="G1809" s="2">
        <f>(Table1[[#This Row],[Belastbaar loon]]-Table1[[#This Row],[Netto loon]])/Table1[[#This Row],[Belastbaar loon]]</f>
        <v>0.1386475682142719</v>
      </c>
      <c r="H1809" s="14">
        <f t="shared" ca="1" si="22"/>
        <v>3588.3605399999992</v>
      </c>
      <c r="I1809" s="14">
        <f ca="1">IF(ROW()=2, Table1[[#This Row],[Netto loon]], INDIRECT(ADDRESS(ROW()-1,COLUMN(F:F))))</f>
        <v>22312.639460000002</v>
      </c>
      <c r="J1809" s="6">
        <f ca="1">IF(ROW()=2, 0, Table1[[#This Row],[Belastbaar loon]]-INDIRECT(ADDRESS(ROW()-1,COLUMN(A:A))))</f>
        <v>10</v>
      </c>
      <c r="K1809" s="6">
        <f ca="1">Table1[[#This Row],[Netto loon]]-Table1[[#This Row],[Netto vorige schijf]]</f>
        <v>5.8633999999983644</v>
      </c>
      <c r="L1809" s="2">
        <f ca="1">(Table1[[#This Row],[Bruto tov vorige schijf]]-Table1[[#This Row],[Netto tov vorige schijf]])/MAX(Table1[[#This Row],[Bruto tov vorige schijf]],1)</f>
        <v>0.41366000000016356</v>
      </c>
    </row>
    <row r="1810" spans="1:12" x14ac:dyDescent="0.25">
      <c r="A1810" s="14">
        <v>25921</v>
      </c>
      <c r="B1810" s="6">
        <f>LoonHeffing2020(Table1[[#This Row],[Belastbaar loon]])</f>
        <v>9681.4935000000005</v>
      </c>
      <c r="C1810" s="6">
        <f>AlgemeneHeffingsKorting2020(Table1[[#This Row],[Belastbaar loon]])</f>
        <v>2415.4888000000001</v>
      </c>
      <c r="D1810" s="14">
        <f>ArbeidsKorting2020(Table1[[#This Row],[Belastbaar loon]])</f>
        <v>3669.3709600000002</v>
      </c>
      <c r="E1810" s="14">
        <f>MAX(Table1[[#This Row],[Loonheffing]]-Table1[[#This Row],[Algemene Heffingskorting]]-Table1[[#This Row],[Arbeidskorting]],0)</f>
        <v>3596.6337400000002</v>
      </c>
      <c r="F1810" s="6">
        <f>Table1[[#This Row],[Belastbaar loon]]-Table1[[#This Row],[Belasting]]</f>
        <v>22324.366259999999</v>
      </c>
      <c r="G1810" s="2">
        <f>(Table1[[#This Row],[Belastbaar loon]]-Table1[[#This Row],[Netto loon]])/Table1[[#This Row],[Belastbaar loon]]</f>
        <v>0.13875366459627334</v>
      </c>
      <c r="H1810" s="14">
        <f t="shared" ca="1" si="22"/>
        <v>3592.4971399999995</v>
      </c>
      <c r="I1810" s="14">
        <f ca="1">IF(ROW()=2, Table1[[#This Row],[Netto loon]], INDIRECT(ADDRESS(ROW()-1,COLUMN(F:F))))</f>
        <v>22318.502860000001</v>
      </c>
      <c r="J1810" s="6">
        <f ca="1">IF(ROW()=2, 0, Table1[[#This Row],[Belastbaar loon]]-INDIRECT(ADDRESS(ROW()-1,COLUMN(A:A))))</f>
        <v>10</v>
      </c>
      <c r="K1810" s="6">
        <f ca="1">Table1[[#This Row],[Netto loon]]-Table1[[#This Row],[Netto vorige schijf]]</f>
        <v>5.8633999999983644</v>
      </c>
      <c r="L1810" s="2">
        <f ca="1">(Table1[[#This Row],[Bruto tov vorige schijf]]-Table1[[#This Row],[Netto tov vorige schijf]])/MAX(Table1[[#This Row],[Bruto tov vorige schijf]],1)</f>
        <v>0.41366000000016356</v>
      </c>
    </row>
    <row r="1811" spans="1:12" x14ac:dyDescent="0.25">
      <c r="A1811" s="14">
        <v>25931</v>
      </c>
      <c r="B1811" s="6">
        <f>LoonHeffing2020(Table1[[#This Row],[Belastbaar loon]])</f>
        <v>9685.2284999999993</v>
      </c>
      <c r="C1811" s="6">
        <f>AlgemeneHeffingsKorting2020(Table1[[#This Row],[Belastbaar loon]])</f>
        <v>2414.9216000000001</v>
      </c>
      <c r="D1811" s="14">
        <f>ArbeidsKorting2020(Table1[[#This Row],[Belastbaar loon]])</f>
        <v>3669.53656</v>
      </c>
      <c r="E1811" s="14">
        <f>MAX(Table1[[#This Row],[Loonheffing]]-Table1[[#This Row],[Algemene Heffingskorting]]-Table1[[#This Row],[Arbeidskorting]],0)</f>
        <v>3600.7703399999996</v>
      </c>
      <c r="F1811" s="6">
        <f>Table1[[#This Row],[Belastbaar loon]]-Table1[[#This Row],[Belasting]]</f>
        <v>22330.229660000001</v>
      </c>
      <c r="G1811" s="2">
        <f>(Table1[[#This Row],[Belastbaar loon]]-Table1[[#This Row],[Netto loon]])/Table1[[#This Row],[Belastbaar loon]]</f>
        <v>0.13885967914850947</v>
      </c>
      <c r="H1811" s="14">
        <f t="shared" ca="1" si="22"/>
        <v>3596.6337400000002</v>
      </c>
      <c r="I1811" s="14">
        <f ca="1">IF(ROW()=2, Table1[[#This Row],[Netto loon]], INDIRECT(ADDRESS(ROW()-1,COLUMN(F:F))))</f>
        <v>22324.366259999999</v>
      </c>
      <c r="J1811" s="6">
        <f ca="1">IF(ROW()=2, 0, Table1[[#This Row],[Belastbaar loon]]-INDIRECT(ADDRESS(ROW()-1,COLUMN(A:A))))</f>
        <v>10</v>
      </c>
      <c r="K1811" s="6">
        <f ca="1">Table1[[#This Row],[Netto loon]]-Table1[[#This Row],[Netto vorige schijf]]</f>
        <v>5.8634000000020023</v>
      </c>
      <c r="L1811" s="2">
        <f ca="1">(Table1[[#This Row],[Bruto tov vorige schijf]]-Table1[[#This Row],[Netto tov vorige schijf]])/MAX(Table1[[#This Row],[Bruto tov vorige schijf]],1)</f>
        <v>0.41365999999979974</v>
      </c>
    </row>
    <row r="1812" spans="1:12" x14ac:dyDescent="0.25">
      <c r="A1812" s="14">
        <v>25941</v>
      </c>
      <c r="B1812" s="6">
        <f>LoonHeffing2020(Table1[[#This Row],[Belastbaar loon]])</f>
        <v>9688.9634999999998</v>
      </c>
      <c r="C1812" s="6">
        <f>AlgemeneHeffingsKorting2020(Table1[[#This Row],[Belastbaar loon]])</f>
        <v>2414.3544000000002</v>
      </c>
      <c r="D1812" s="14">
        <f>ArbeidsKorting2020(Table1[[#This Row],[Belastbaar loon]])</f>
        <v>3669.7021599999998</v>
      </c>
      <c r="E1812" s="14">
        <f>MAX(Table1[[#This Row],[Loonheffing]]-Table1[[#This Row],[Algemene Heffingskorting]]-Table1[[#This Row],[Arbeidskorting]],0)</f>
        <v>3604.9069399999998</v>
      </c>
      <c r="F1812" s="6">
        <f>Table1[[#This Row],[Belastbaar loon]]-Table1[[#This Row],[Belasting]]</f>
        <v>22336.093059999999</v>
      </c>
      <c r="G1812" s="2">
        <f>(Table1[[#This Row],[Belastbaar loon]]-Table1[[#This Row],[Netto loon]])/Table1[[#This Row],[Belastbaar loon]]</f>
        <v>0.1389656119656143</v>
      </c>
      <c r="H1812" s="14">
        <f t="shared" ca="1" si="22"/>
        <v>3600.7703399999996</v>
      </c>
      <c r="I1812" s="14">
        <f ca="1">IF(ROW()=2, Table1[[#This Row],[Netto loon]], INDIRECT(ADDRESS(ROW()-1,COLUMN(F:F))))</f>
        <v>22330.229660000001</v>
      </c>
      <c r="J1812" s="6">
        <f ca="1">IF(ROW()=2, 0, Table1[[#This Row],[Belastbaar loon]]-INDIRECT(ADDRESS(ROW()-1,COLUMN(A:A))))</f>
        <v>10</v>
      </c>
      <c r="K1812" s="6">
        <f ca="1">Table1[[#This Row],[Netto loon]]-Table1[[#This Row],[Netto vorige schijf]]</f>
        <v>5.8633999999983644</v>
      </c>
      <c r="L1812" s="2">
        <f ca="1">(Table1[[#This Row],[Bruto tov vorige schijf]]-Table1[[#This Row],[Netto tov vorige schijf]])/MAX(Table1[[#This Row],[Bruto tov vorige schijf]],1)</f>
        <v>0.41366000000016356</v>
      </c>
    </row>
    <row r="1813" spans="1:12" x14ac:dyDescent="0.25">
      <c r="A1813" s="14">
        <v>25951</v>
      </c>
      <c r="B1813" s="6">
        <f>LoonHeffing2020(Table1[[#This Row],[Belastbaar loon]])</f>
        <v>9692.6985000000004</v>
      </c>
      <c r="C1813" s="6">
        <f>AlgemeneHeffingsKorting2020(Table1[[#This Row],[Belastbaar loon]])</f>
        <v>2413.7872000000002</v>
      </c>
      <c r="D1813" s="14">
        <f>ArbeidsKorting2020(Table1[[#This Row],[Belastbaar loon]])</f>
        <v>3669.8677600000001</v>
      </c>
      <c r="E1813" s="14">
        <f>MAX(Table1[[#This Row],[Loonheffing]]-Table1[[#This Row],[Algemene Heffingskorting]]-Table1[[#This Row],[Arbeidskorting]],0)</f>
        <v>3609.0435399999997</v>
      </c>
      <c r="F1813" s="6">
        <f>Table1[[#This Row],[Belastbaar loon]]-Table1[[#This Row],[Belasting]]</f>
        <v>22341.956460000001</v>
      </c>
      <c r="G1813" s="2">
        <f>(Table1[[#This Row],[Belastbaar loon]]-Table1[[#This Row],[Netto loon]])/Table1[[#This Row],[Belastbaar loon]]</f>
        <v>0.13907146314207541</v>
      </c>
      <c r="H1813" s="14">
        <f t="shared" ca="1" si="22"/>
        <v>3604.9069399999998</v>
      </c>
      <c r="I1813" s="14">
        <f ca="1">IF(ROW()=2, Table1[[#This Row],[Netto loon]], INDIRECT(ADDRESS(ROW()-1,COLUMN(F:F))))</f>
        <v>22336.093059999999</v>
      </c>
      <c r="J1813" s="6">
        <f ca="1">IF(ROW()=2, 0, Table1[[#This Row],[Belastbaar loon]]-INDIRECT(ADDRESS(ROW()-1,COLUMN(A:A))))</f>
        <v>10</v>
      </c>
      <c r="K1813" s="6">
        <f ca="1">Table1[[#This Row],[Netto loon]]-Table1[[#This Row],[Netto vorige schijf]]</f>
        <v>5.8634000000020023</v>
      </c>
      <c r="L1813" s="2">
        <f ca="1">(Table1[[#This Row],[Bruto tov vorige schijf]]-Table1[[#This Row],[Netto tov vorige schijf]])/MAX(Table1[[#This Row],[Bruto tov vorige schijf]],1)</f>
        <v>0.41365999999979974</v>
      </c>
    </row>
    <row r="1814" spans="1:12" x14ac:dyDescent="0.25">
      <c r="A1814" s="14">
        <v>25961</v>
      </c>
      <c r="B1814" s="6">
        <f>LoonHeffing2020(Table1[[#This Row],[Belastbaar loon]])</f>
        <v>9696.4334999999992</v>
      </c>
      <c r="C1814" s="6">
        <f>AlgemeneHeffingsKorting2020(Table1[[#This Row],[Belastbaar loon]])</f>
        <v>2413.2199999999998</v>
      </c>
      <c r="D1814" s="14">
        <f>ArbeidsKorting2020(Table1[[#This Row],[Belastbaar loon]])</f>
        <v>3670.0333599999999</v>
      </c>
      <c r="E1814" s="14">
        <f>MAX(Table1[[#This Row],[Loonheffing]]-Table1[[#This Row],[Algemene Heffingskorting]]-Table1[[#This Row],[Arbeidskorting]],0)</f>
        <v>3613.1801399999999</v>
      </c>
      <c r="F1814" s="6">
        <f>Table1[[#This Row],[Belastbaar loon]]-Table1[[#This Row],[Belasting]]</f>
        <v>22347.81986</v>
      </c>
      <c r="G1814" s="2">
        <f>(Table1[[#This Row],[Belastbaar loon]]-Table1[[#This Row],[Netto loon]])/Table1[[#This Row],[Belastbaar loon]]</f>
        <v>0.13917723277223529</v>
      </c>
      <c r="H1814" s="14">
        <f t="shared" ca="1" si="22"/>
        <v>3609.0435399999997</v>
      </c>
      <c r="I1814" s="14">
        <f ca="1">IF(ROW()=2, Table1[[#This Row],[Netto loon]], INDIRECT(ADDRESS(ROW()-1,COLUMN(F:F))))</f>
        <v>22341.956460000001</v>
      </c>
      <c r="J1814" s="6">
        <f ca="1">IF(ROW()=2, 0, Table1[[#This Row],[Belastbaar loon]]-INDIRECT(ADDRESS(ROW()-1,COLUMN(A:A))))</f>
        <v>10</v>
      </c>
      <c r="K1814" s="6">
        <f ca="1">Table1[[#This Row],[Netto loon]]-Table1[[#This Row],[Netto vorige schijf]]</f>
        <v>5.8633999999983644</v>
      </c>
      <c r="L1814" s="2">
        <f ca="1">(Table1[[#This Row],[Bruto tov vorige schijf]]-Table1[[#This Row],[Netto tov vorige schijf]])/MAX(Table1[[#This Row],[Bruto tov vorige schijf]],1)</f>
        <v>0.41366000000016356</v>
      </c>
    </row>
    <row r="1815" spans="1:12" x14ac:dyDescent="0.25">
      <c r="A1815" s="14">
        <v>25971</v>
      </c>
      <c r="B1815" s="6">
        <f>LoonHeffing2020(Table1[[#This Row],[Belastbaar loon]])</f>
        <v>9700.1684999999998</v>
      </c>
      <c r="C1815" s="6">
        <f>AlgemeneHeffingsKorting2020(Table1[[#This Row],[Belastbaar loon]])</f>
        <v>2412.6527999999998</v>
      </c>
      <c r="D1815" s="14">
        <f>ArbeidsKorting2020(Table1[[#This Row],[Belastbaar loon]])</f>
        <v>3670.1989600000002</v>
      </c>
      <c r="E1815" s="14">
        <f>MAX(Table1[[#This Row],[Loonheffing]]-Table1[[#This Row],[Algemene Heffingskorting]]-Table1[[#This Row],[Arbeidskorting]],0)</f>
        <v>3617.3167399999998</v>
      </c>
      <c r="F1815" s="6">
        <f>Table1[[#This Row],[Belastbaar loon]]-Table1[[#This Row],[Belasting]]</f>
        <v>22353.683260000002</v>
      </c>
      <c r="G1815" s="2">
        <f>(Table1[[#This Row],[Belastbaar loon]]-Table1[[#This Row],[Netto loon]])/Table1[[#This Row],[Belastbaar loon]]</f>
        <v>0.13928292095029066</v>
      </c>
      <c r="H1815" s="14">
        <f t="shared" ca="1" si="22"/>
        <v>3613.1801399999999</v>
      </c>
      <c r="I1815" s="14">
        <f ca="1">IF(ROW()=2, Table1[[#This Row],[Netto loon]], INDIRECT(ADDRESS(ROW()-1,COLUMN(F:F))))</f>
        <v>22347.81986</v>
      </c>
      <c r="J1815" s="6">
        <f ca="1">IF(ROW()=2, 0, Table1[[#This Row],[Belastbaar loon]]-INDIRECT(ADDRESS(ROW()-1,COLUMN(A:A))))</f>
        <v>10</v>
      </c>
      <c r="K1815" s="6">
        <f ca="1">Table1[[#This Row],[Netto loon]]-Table1[[#This Row],[Netto vorige schijf]]</f>
        <v>5.8634000000020023</v>
      </c>
      <c r="L1815" s="2">
        <f ca="1">(Table1[[#This Row],[Bruto tov vorige schijf]]-Table1[[#This Row],[Netto tov vorige schijf]])/MAX(Table1[[#This Row],[Bruto tov vorige schijf]],1)</f>
        <v>0.41365999999979974</v>
      </c>
    </row>
    <row r="1816" spans="1:12" x14ac:dyDescent="0.25">
      <c r="A1816" s="14">
        <v>25981</v>
      </c>
      <c r="B1816" s="6">
        <f>LoonHeffing2020(Table1[[#This Row],[Belastbaar loon]])</f>
        <v>9703.9035000000003</v>
      </c>
      <c r="C1816" s="6">
        <f>AlgemeneHeffingsKorting2020(Table1[[#This Row],[Belastbaar loon]])</f>
        <v>2412.0855999999999</v>
      </c>
      <c r="D1816" s="14">
        <f>ArbeidsKorting2020(Table1[[#This Row],[Belastbaar loon]])</f>
        <v>3670.36456</v>
      </c>
      <c r="E1816" s="14">
        <f>MAX(Table1[[#This Row],[Loonheffing]]-Table1[[#This Row],[Algemene Heffingskorting]]-Table1[[#This Row],[Arbeidskorting]],0)</f>
        <v>3621.45334</v>
      </c>
      <c r="F1816" s="6">
        <f>Table1[[#This Row],[Belastbaar loon]]-Table1[[#This Row],[Belasting]]</f>
        <v>22359.54666</v>
      </c>
      <c r="G1816" s="2">
        <f>(Table1[[#This Row],[Belastbaar loon]]-Table1[[#This Row],[Netto loon]])/Table1[[#This Row],[Belastbaar loon]]</f>
        <v>0.13938852777029367</v>
      </c>
      <c r="H1816" s="14">
        <f t="shared" ca="1" si="22"/>
        <v>3617.3167399999998</v>
      </c>
      <c r="I1816" s="14">
        <f ca="1">IF(ROW()=2, Table1[[#This Row],[Netto loon]], INDIRECT(ADDRESS(ROW()-1,COLUMN(F:F))))</f>
        <v>22353.683260000002</v>
      </c>
      <c r="J1816" s="6">
        <f ca="1">IF(ROW()=2, 0, Table1[[#This Row],[Belastbaar loon]]-INDIRECT(ADDRESS(ROW()-1,COLUMN(A:A))))</f>
        <v>10</v>
      </c>
      <c r="K1816" s="6">
        <f ca="1">Table1[[#This Row],[Netto loon]]-Table1[[#This Row],[Netto vorige schijf]]</f>
        <v>5.8633999999983644</v>
      </c>
      <c r="L1816" s="2">
        <f ca="1">(Table1[[#This Row],[Bruto tov vorige schijf]]-Table1[[#This Row],[Netto tov vorige schijf]])/MAX(Table1[[#This Row],[Bruto tov vorige schijf]],1)</f>
        <v>0.41366000000016356</v>
      </c>
    </row>
    <row r="1817" spans="1:12" x14ac:dyDescent="0.25">
      <c r="A1817" s="14">
        <v>25991</v>
      </c>
      <c r="B1817" s="6">
        <f>LoonHeffing2020(Table1[[#This Row],[Belastbaar loon]])</f>
        <v>9707.6384999999991</v>
      </c>
      <c r="C1817" s="6">
        <f>AlgemeneHeffingsKorting2020(Table1[[#This Row],[Belastbaar loon]])</f>
        <v>2411.5183999999999</v>
      </c>
      <c r="D1817" s="14">
        <f>ArbeidsKorting2020(Table1[[#This Row],[Belastbaar loon]])</f>
        <v>3670.5301599999998</v>
      </c>
      <c r="E1817" s="14">
        <f>MAX(Table1[[#This Row],[Loonheffing]]-Table1[[#This Row],[Algemene Heffingskorting]]-Table1[[#This Row],[Arbeidskorting]],0)</f>
        <v>3625.5899399999994</v>
      </c>
      <c r="F1817" s="6">
        <f>Table1[[#This Row],[Belastbaar loon]]-Table1[[#This Row],[Belasting]]</f>
        <v>22365.410060000002</v>
      </c>
      <c r="G1817" s="2">
        <f>(Table1[[#This Row],[Belastbaar loon]]-Table1[[#This Row],[Netto loon]])/Table1[[#This Row],[Belastbaar loon]]</f>
        <v>0.13949405332615128</v>
      </c>
      <c r="H1817" s="14">
        <f t="shared" ca="1" si="22"/>
        <v>3621.45334</v>
      </c>
      <c r="I1817" s="14">
        <f ca="1">IF(ROW()=2, Table1[[#This Row],[Netto loon]], INDIRECT(ADDRESS(ROW()-1,COLUMN(F:F))))</f>
        <v>22359.54666</v>
      </c>
      <c r="J1817" s="6">
        <f ca="1">IF(ROW()=2, 0, Table1[[#This Row],[Belastbaar loon]]-INDIRECT(ADDRESS(ROW()-1,COLUMN(A:A))))</f>
        <v>10</v>
      </c>
      <c r="K1817" s="6">
        <f ca="1">Table1[[#This Row],[Netto loon]]-Table1[[#This Row],[Netto vorige schijf]]</f>
        <v>5.8634000000020023</v>
      </c>
      <c r="L1817" s="2">
        <f ca="1">(Table1[[#This Row],[Bruto tov vorige schijf]]-Table1[[#This Row],[Netto tov vorige schijf]])/MAX(Table1[[#This Row],[Bruto tov vorige schijf]],1)</f>
        <v>0.41365999999979974</v>
      </c>
    </row>
    <row r="1818" spans="1:12" x14ac:dyDescent="0.25">
      <c r="A1818" s="14">
        <v>26001</v>
      </c>
      <c r="B1818" s="6">
        <f>LoonHeffing2020(Table1[[#This Row],[Belastbaar loon]])</f>
        <v>9711.3734999999997</v>
      </c>
      <c r="C1818" s="6">
        <f>AlgemeneHeffingsKorting2020(Table1[[#This Row],[Belastbaar loon]])</f>
        <v>2410.9512</v>
      </c>
      <c r="D1818" s="14">
        <f>ArbeidsKorting2020(Table1[[#This Row],[Belastbaar loon]])</f>
        <v>3670.6957600000001</v>
      </c>
      <c r="E1818" s="14">
        <f>MAX(Table1[[#This Row],[Loonheffing]]-Table1[[#This Row],[Algemene Heffingskorting]]-Table1[[#This Row],[Arbeidskorting]],0)</f>
        <v>3629.7265400000001</v>
      </c>
      <c r="F1818" s="6">
        <f>Table1[[#This Row],[Belastbaar loon]]-Table1[[#This Row],[Belasting]]</f>
        <v>22371.27346</v>
      </c>
      <c r="G1818" s="2">
        <f>(Table1[[#This Row],[Belastbaar loon]]-Table1[[#This Row],[Netto loon]])/Table1[[#This Row],[Belastbaar loon]]</f>
        <v>0.13959949771162647</v>
      </c>
      <c r="H1818" s="14">
        <f t="shared" ref="H1818:H1881" ca="1" si="23">IF(ROW()=2, 0, INDIRECT(ADDRESS(ROW()-1,COLUMN(E:E))))</f>
        <v>3625.5899399999994</v>
      </c>
      <c r="I1818" s="14">
        <f ca="1">IF(ROW()=2, Table1[[#This Row],[Netto loon]], INDIRECT(ADDRESS(ROW()-1,COLUMN(F:F))))</f>
        <v>22365.410060000002</v>
      </c>
      <c r="J1818" s="6">
        <f ca="1">IF(ROW()=2, 0, Table1[[#This Row],[Belastbaar loon]]-INDIRECT(ADDRESS(ROW()-1,COLUMN(A:A))))</f>
        <v>10</v>
      </c>
      <c r="K1818" s="6">
        <f ca="1">Table1[[#This Row],[Netto loon]]-Table1[[#This Row],[Netto vorige schijf]]</f>
        <v>5.8633999999983644</v>
      </c>
      <c r="L1818" s="2">
        <f ca="1">(Table1[[#This Row],[Bruto tov vorige schijf]]-Table1[[#This Row],[Netto tov vorige schijf]])/MAX(Table1[[#This Row],[Bruto tov vorige schijf]],1)</f>
        <v>0.41366000000016356</v>
      </c>
    </row>
    <row r="1819" spans="1:12" x14ac:dyDescent="0.25">
      <c r="A1819" s="14">
        <v>26011</v>
      </c>
      <c r="B1819" s="6">
        <f>LoonHeffing2020(Table1[[#This Row],[Belastbaar loon]])</f>
        <v>9715.1085000000003</v>
      </c>
      <c r="C1819" s="6">
        <f>AlgemeneHeffingsKorting2020(Table1[[#This Row],[Belastbaar loon]])</f>
        <v>2410.384</v>
      </c>
      <c r="D1819" s="14">
        <f>ArbeidsKorting2020(Table1[[#This Row],[Belastbaar loon]])</f>
        <v>3670.8613599999999</v>
      </c>
      <c r="E1819" s="14">
        <f>MAX(Table1[[#This Row],[Loonheffing]]-Table1[[#This Row],[Algemene Heffingskorting]]-Table1[[#This Row],[Arbeidskorting]],0)</f>
        <v>3633.8631400000004</v>
      </c>
      <c r="F1819" s="6">
        <f>Table1[[#This Row],[Belastbaar loon]]-Table1[[#This Row],[Belasting]]</f>
        <v>22377.136859999999</v>
      </c>
      <c r="G1819" s="2">
        <f>(Table1[[#This Row],[Belastbaar loon]]-Table1[[#This Row],[Netto loon]])/Table1[[#This Row],[Belastbaar loon]]</f>
        <v>0.13970486102033761</v>
      </c>
      <c r="H1819" s="14">
        <f t="shared" ca="1" si="23"/>
        <v>3629.7265400000001</v>
      </c>
      <c r="I1819" s="14">
        <f ca="1">IF(ROW()=2, Table1[[#This Row],[Netto loon]], INDIRECT(ADDRESS(ROW()-1,COLUMN(F:F))))</f>
        <v>22371.27346</v>
      </c>
      <c r="J1819" s="6">
        <f ca="1">IF(ROW()=2, 0, Table1[[#This Row],[Belastbaar loon]]-INDIRECT(ADDRESS(ROW()-1,COLUMN(A:A))))</f>
        <v>10</v>
      </c>
      <c r="K1819" s="6">
        <f ca="1">Table1[[#This Row],[Netto loon]]-Table1[[#This Row],[Netto vorige schijf]]</f>
        <v>5.8633999999983644</v>
      </c>
      <c r="L1819" s="2">
        <f ca="1">(Table1[[#This Row],[Bruto tov vorige schijf]]-Table1[[#This Row],[Netto tov vorige schijf]])/MAX(Table1[[#This Row],[Bruto tov vorige schijf]],1)</f>
        <v>0.41366000000016356</v>
      </c>
    </row>
    <row r="1820" spans="1:12" x14ac:dyDescent="0.25">
      <c r="A1820" s="14">
        <v>26021</v>
      </c>
      <c r="B1820" s="6">
        <f>LoonHeffing2020(Table1[[#This Row],[Belastbaar loon]])</f>
        <v>9718.8435000000009</v>
      </c>
      <c r="C1820" s="6">
        <f>AlgemeneHeffingsKorting2020(Table1[[#This Row],[Belastbaar loon]])</f>
        <v>2409.8168000000001</v>
      </c>
      <c r="D1820" s="14">
        <f>ArbeidsKorting2020(Table1[[#This Row],[Belastbaar loon]])</f>
        <v>3671.0269600000001</v>
      </c>
      <c r="E1820" s="14">
        <f>MAX(Table1[[#This Row],[Loonheffing]]-Table1[[#This Row],[Algemene Heffingskorting]]-Table1[[#This Row],[Arbeidskorting]],0)</f>
        <v>3637.9997400000002</v>
      </c>
      <c r="F1820" s="6">
        <f>Table1[[#This Row],[Belastbaar loon]]-Table1[[#This Row],[Belasting]]</f>
        <v>22383.000260000001</v>
      </c>
      <c r="G1820" s="2">
        <f>(Table1[[#This Row],[Belastbaar loon]]-Table1[[#This Row],[Netto loon]])/Table1[[#This Row],[Belastbaar loon]]</f>
        <v>0.13981014334575917</v>
      </c>
      <c r="H1820" s="14">
        <f t="shared" ca="1" si="23"/>
        <v>3633.8631400000004</v>
      </c>
      <c r="I1820" s="14">
        <f ca="1">IF(ROW()=2, Table1[[#This Row],[Netto loon]], INDIRECT(ADDRESS(ROW()-1,COLUMN(F:F))))</f>
        <v>22377.136859999999</v>
      </c>
      <c r="J1820" s="6">
        <f ca="1">IF(ROW()=2, 0, Table1[[#This Row],[Belastbaar loon]]-INDIRECT(ADDRESS(ROW()-1,COLUMN(A:A))))</f>
        <v>10</v>
      </c>
      <c r="K1820" s="6">
        <f ca="1">Table1[[#This Row],[Netto loon]]-Table1[[#This Row],[Netto vorige schijf]]</f>
        <v>5.8634000000020023</v>
      </c>
      <c r="L1820" s="2">
        <f ca="1">(Table1[[#This Row],[Bruto tov vorige schijf]]-Table1[[#This Row],[Netto tov vorige schijf]])/MAX(Table1[[#This Row],[Bruto tov vorige schijf]],1)</f>
        <v>0.41365999999979974</v>
      </c>
    </row>
    <row r="1821" spans="1:12" x14ac:dyDescent="0.25">
      <c r="A1821" s="14">
        <v>26031</v>
      </c>
      <c r="B1821" s="6">
        <f>LoonHeffing2020(Table1[[#This Row],[Belastbaar loon]])</f>
        <v>9722.5784999999996</v>
      </c>
      <c r="C1821" s="6">
        <f>AlgemeneHeffingsKorting2020(Table1[[#This Row],[Belastbaar loon]])</f>
        <v>2409.2496000000001</v>
      </c>
      <c r="D1821" s="14">
        <f>ArbeidsKorting2020(Table1[[#This Row],[Belastbaar loon]])</f>
        <v>3671.19256</v>
      </c>
      <c r="E1821" s="14">
        <f>MAX(Table1[[#This Row],[Loonheffing]]-Table1[[#This Row],[Algemene Heffingskorting]]-Table1[[#This Row],[Arbeidskorting]],0)</f>
        <v>3642.1363399999996</v>
      </c>
      <c r="F1821" s="6">
        <f>Table1[[#This Row],[Belastbaar loon]]-Table1[[#This Row],[Belasting]]</f>
        <v>22388.863659999999</v>
      </c>
      <c r="G1821" s="2">
        <f>(Table1[[#This Row],[Belastbaar loon]]-Table1[[#This Row],[Netto loon]])/Table1[[#This Row],[Belastbaar loon]]</f>
        <v>0.13991534478122242</v>
      </c>
      <c r="H1821" s="14">
        <f t="shared" ca="1" si="23"/>
        <v>3637.9997400000002</v>
      </c>
      <c r="I1821" s="14">
        <f ca="1">IF(ROW()=2, Table1[[#This Row],[Netto loon]], INDIRECT(ADDRESS(ROW()-1,COLUMN(F:F))))</f>
        <v>22383.000260000001</v>
      </c>
      <c r="J1821" s="6">
        <f ca="1">IF(ROW()=2, 0, Table1[[#This Row],[Belastbaar loon]]-INDIRECT(ADDRESS(ROW()-1,COLUMN(A:A))))</f>
        <v>10</v>
      </c>
      <c r="K1821" s="6">
        <f ca="1">Table1[[#This Row],[Netto loon]]-Table1[[#This Row],[Netto vorige schijf]]</f>
        <v>5.8633999999983644</v>
      </c>
      <c r="L1821" s="2">
        <f ca="1">(Table1[[#This Row],[Bruto tov vorige schijf]]-Table1[[#This Row],[Netto tov vorige schijf]])/MAX(Table1[[#This Row],[Bruto tov vorige schijf]],1)</f>
        <v>0.41366000000016356</v>
      </c>
    </row>
    <row r="1822" spans="1:12" x14ac:dyDescent="0.25">
      <c r="A1822" s="14">
        <v>26041</v>
      </c>
      <c r="B1822" s="6">
        <f>LoonHeffing2020(Table1[[#This Row],[Belastbaar loon]])</f>
        <v>9726.3135000000002</v>
      </c>
      <c r="C1822" s="6">
        <f>AlgemeneHeffingsKorting2020(Table1[[#This Row],[Belastbaar loon]])</f>
        <v>2408.6824000000001</v>
      </c>
      <c r="D1822" s="14">
        <f>ArbeidsKorting2020(Table1[[#This Row],[Belastbaar loon]])</f>
        <v>3671.3581599999998</v>
      </c>
      <c r="E1822" s="14">
        <f>MAX(Table1[[#This Row],[Loonheffing]]-Table1[[#This Row],[Algemene Heffingskorting]]-Table1[[#This Row],[Arbeidskorting]],0)</f>
        <v>3646.2729400000007</v>
      </c>
      <c r="F1822" s="6">
        <f>Table1[[#This Row],[Belastbaar loon]]-Table1[[#This Row],[Belasting]]</f>
        <v>22394.727059999997</v>
      </c>
      <c r="G1822" s="2">
        <f>(Table1[[#This Row],[Belastbaar loon]]-Table1[[#This Row],[Netto loon]])/Table1[[#This Row],[Belastbaar loon]]</f>
        <v>0.14002046541991484</v>
      </c>
      <c r="H1822" s="14">
        <f t="shared" ca="1" si="23"/>
        <v>3642.1363399999996</v>
      </c>
      <c r="I1822" s="14">
        <f ca="1">IF(ROW()=2, Table1[[#This Row],[Netto loon]], INDIRECT(ADDRESS(ROW()-1,COLUMN(F:F))))</f>
        <v>22388.863659999999</v>
      </c>
      <c r="J1822" s="6">
        <f ca="1">IF(ROW()=2, 0, Table1[[#This Row],[Belastbaar loon]]-INDIRECT(ADDRESS(ROW()-1,COLUMN(A:A))))</f>
        <v>10</v>
      </c>
      <c r="K1822" s="6">
        <f ca="1">Table1[[#This Row],[Netto loon]]-Table1[[#This Row],[Netto vorige schijf]]</f>
        <v>5.8633999999983644</v>
      </c>
      <c r="L1822" s="2">
        <f ca="1">(Table1[[#This Row],[Bruto tov vorige schijf]]-Table1[[#This Row],[Netto tov vorige schijf]])/MAX(Table1[[#This Row],[Bruto tov vorige schijf]],1)</f>
        <v>0.41366000000016356</v>
      </c>
    </row>
    <row r="1823" spans="1:12" x14ac:dyDescent="0.25">
      <c r="A1823" s="14">
        <v>26051</v>
      </c>
      <c r="B1823" s="6">
        <f>LoonHeffing2020(Table1[[#This Row],[Belastbaar loon]])</f>
        <v>9730.0485000000008</v>
      </c>
      <c r="C1823" s="6">
        <f>AlgemeneHeffingsKorting2020(Table1[[#This Row],[Belastbaar loon]])</f>
        <v>2408.1152000000002</v>
      </c>
      <c r="D1823" s="14">
        <f>ArbeidsKorting2020(Table1[[#This Row],[Belastbaar loon]])</f>
        <v>3671.52376</v>
      </c>
      <c r="E1823" s="14">
        <f>MAX(Table1[[#This Row],[Loonheffing]]-Table1[[#This Row],[Algemene Heffingskorting]]-Table1[[#This Row],[Arbeidskorting]],0)</f>
        <v>3650.4095400000006</v>
      </c>
      <c r="F1823" s="6">
        <f>Table1[[#This Row],[Belastbaar loon]]-Table1[[#This Row],[Belasting]]</f>
        <v>22400.590459999999</v>
      </c>
      <c r="G1823" s="2">
        <f>(Table1[[#This Row],[Belastbaar loon]]-Table1[[#This Row],[Netto loon]])/Table1[[#This Row],[Belastbaar loon]]</f>
        <v>0.14012550535488083</v>
      </c>
      <c r="H1823" s="14">
        <f t="shared" ca="1" si="23"/>
        <v>3646.2729400000007</v>
      </c>
      <c r="I1823" s="14">
        <f ca="1">IF(ROW()=2, Table1[[#This Row],[Netto loon]], INDIRECT(ADDRESS(ROW()-1,COLUMN(F:F))))</f>
        <v>22394.727059999997</v>
      </c>
      <c r="J1823" s="6">
        <f ca="1">IF(ROW()=2, 0, Table1[[#This Row],[Belastbaar loon]]-INDIRECT(ADDRESS(ROW()-1,COLUMN(A:A))))</f>
        <v>10</v>
      </c>
      <c r="K1823" s="6">
        <f ca="1">Table1[[#This Row],[Netto loon]]-Table1[[#This Row],[Netto vorige schijf]]</f>
        <v>5.8634000000020023</v>
      </c>
      <c r="L1823" s="2">
        <f ca="1">(Table1[[#This Row],[Bruto tov vorige schijf]]-Table1[[#This Row],[Netto tov vorige schijf]])/MAX(Table1[[#This Row],[Bruto tov vorige schijf]],1)</f>
        <v>0.41365999999979974</v>
      </c>
    </row>
    <row r="1824" spans="1:12" x14ac:dyDescent="0.25">
      <c r="A1824" s="14">
        <v>26061</v>
      </c>
      <c r="B1824" s="6">
        <f>LoonHeffing2020(Table1[[#This Row],[Belastbaar loon]])</f>
        <v>9733.7834999999995</v>
      </c>
      <c r="C1824" s="6">
        <f>AlgemeneHeffingsKorting2020(Table1[[#This Row],[Belastbaar loon]])</f>
        <v>2407.5480000000002</v>
      </c>
      <c r="D1824" s="14">
        <f>ArbeidsKorting2020(Table1[[#This Row],[Belastbaar loon]])</f>
        <v>3671.6893599999999</v>
      </c>
      <c r="E1824" s="14">
        <f>MAX(Table1[[#This Row],[Loonheffing]]-Table1[[#This Row],[Algemene Heffingskorting]]-Table1[[#This Row],[Arbeidskorting]],0)</f>
        <v>3654.546139999999</v>
      </c>
      <c r="F1824" s="6">
        <f>Table1[[#This Row],[Belastbaar loon]]-Table1[[#This Row],[Belasting]]</f>
        <v>22406.453860000001</v>
      </c>
      <c r="G1824" s="2">
        <f>(Table1[[#This Row],[Belastbaar loon]]-Table1[[#This Row],[Netto loon]])/Table1[[#This Row],[Belastbaar loon]]</f>
        <v>0.14023046467902223</v>
      </c>
      <c r="H1824" s="14">
        <f t="shared" ca="1" si="23"/>
        <v>3650.4095400000006</v>
      </c>
      <c r="I1824" s="14">
        <f ca="1">IF(ROW()=2, Table1[[#This Row],[Netto loon]], INDIRECT(ADDRESS(ROW()-1,COLUMN(F:F))))</f>
        <v>22400.590459999999</v>
      </c>
      <c r="J1824" s="6">
        <f ca="1">IF(ROW()=2, 0, Table1[[#This Row],[Belastbaar loon]]-INDIRECT(ADDRESS(ROW()-1,COLUMN(A:A))))</f>
        <v>10</v>
      </c>
      <c r="K1824" s="6">
        <f ca="1">Table1[[#This Row],[Netto loon]]-Table1[[#This Row],[Netto vorige schijf]]</f>
        <v>5.8634000000020023</v>
      </c>
      <c r="L1824" s="2">
        <f ca="1">(Table1[[#This Row],[Bruto tov vorige schijf]]-Table1[[#This Row],[Netto tov vorige schijf]])/MAX(Table1[[#This Row],[Bruto tov vorige schijf]],1)</f>
        <v>0.41365999999979974</v>
      </c>
    </row>
    <row r="1825" spans="1:12" x14ac:dyDescent="0.25">
      <c r="A1825" s="14">
        <v>26071</v>
      </c>
      <c r="B1825" s="6">
        <f>LoonHeffing2020(Table1[[#This Row],[Belastbaar loon]])</f>
        <v>9737.5185000000001</v>
      </c>
      <c r="C1825" s="6">
        <f>AlgemeneHeffingsKorting2020(Table1[[#This Row],[Belastbaar loon]])</f>
        <v>2406.9807999999998</v>
      </c>
      <c r="D1825" s="14">
        <f>ArbeidsKorting2020(Table1[[#This Row],[Belastbaar loon]])</f>
        <v>3671.8549600000001</v>
      </c>
      <c r="E1825" s="14">
        <f>MAX(Table1[[#This Row],[Loonheffing]]-Table1[[#This Row],[Algemene Heffingskorting]]-Table1[[#This Row],[Arbeidskorting]],0)</f>
        <v>3658.6827400000006</v>
      </c>
      <c r="F1825" s="6">
        <f>Table1[[#This Row],[Belastbaar loon]]-Table1[[#This Row],[Belasting]]</f>
        <v>22412.31726</v>
      </c>
      <c r="G1825" s="2">
        <f>(Table1[[#This Row],[Belastbaar loon]]-Table1[[#This Row],[Netto loon]])/Table1[[#This Row],[Belastbaar loon]]</f>
        <v>0.14033534348509838</v>
      </c>
      <c r="H1825" s="14">
        <f t="shared" ca="1" si="23"/>
        <v>3654.546139999999</v>
      </c>
      <c r="I1825" s="14">
        <f ca="1">IF(ROW()=2, Table1[[#This Row],[Netto loon]], INDIRECT(ADDRESS(ROW()-1,COLUMN(F:F))))</f>
        <v>22406.453860000001</v>
      </c>
      <c r="J1825" s="6">
        <f ca="1">IF(ROW()=2, 0, Table1[[#This Row],[Belastbaar loon]]-INDIRECT(ADDRESS(ROW()-1,COLUMN(A:A))))</f>
        <v>10</v>
      </c>
      <c r="K1825" s="6">
        <f ca="1">Table1[[#This Row],[Netto loon]]-Table1[[#This Row],[Netto vorige schijf]]</f>
        <v>5.8633999999983644</v>
      </c>
      <c r="L1825" s="2">
        <f ca="1">(Table1[[#This Row],[Bruto tov vorige schijf]]-Table1[[#This Row],[Netto tov vorige schijf]])/MAX(Table1[[#This Row],[Bruto tov vorige schijf]],1)</f>
        <v>0.41366000000016356</v>
      </c>
    </row>
    <row r="1826" spans="1:12" x14ac:dyDescent="0.25">
      <c r="A1826" s="14">
        <v>26081</v>
      </c>
      <c r="B1826" s="6">
        <f>LoonHeffing2020(Table1[[#This Row],[Belastbaar loon]])</f>
        <v>9741.2535000000007</v>
      </c>
      <c r="C1826" s="6">
        <f>AlgemeneHeffingsKorting2020(Table1[[#This Row],[Belastbaar loon]])</f>
        <v>2406.4135999999999</v>
      </c>
      <c r="D1826" s="14">
        <f>ArbeidsKorting2020(Table1[[#This Row],[Belastbaar loon]])</f>
        <v>3672.0205599999999</v>
      </c>
      <c r="E1826" s="14">
        <f>MAX(Table1[[#This Row],[Loonheffing]]-Table1[[#This Row],[Algemene Heffingskorting]]-Table1[[#This Row],[Arbeidskorting]],0)</f>
        <v>3662.8193400000009</v>
      </c>
      <c r="F1826" s="6">
        <f>Table1[[#This Row],[Belastbaar loon]]-Table1[[#This Row],[Belasting]]</f>
        <v>22418.180659999998</v>
      </c>
      <c r="G1826" s="2">
        <f>(Table1[[#This Row],[Belastbaar loon]]-Table1[[#This Row],[Netto loon]])/Table1[[#This Row],[Belastbaar loon]]</f>
        <v>0.14044014186572606</v>
      </c>
      <c r="H1826" s="14">
        <f t="shared" ca="1" si="23"/>
        <v>3658.6827400000006</v>
      </c>
      <c r="I1826" s="14">
        <f ca="1">IF(ROW()=2, Table1[[#This Row],[Netto loon]], INDIRECT(ADDRESS(ROW()-1,COLUMN(F:F))))</f>
        <v>22412.31726</v>
      </c>
      <c r="J1826" s="6">
        <f ca="1">IF(ROW()=2, 0, Table1[[#This Row],[Belastbaar loon]]-INDIRECT(ADDRESS(ROW()-1,COLUMN(A:A))))</f>
        <v>10</v>
      </c>
      <c r="K1826" s="6">
        <f ca="1">Table1[[#This Row],[Netto loon]]-Table1[[#This Row],[Netto vorige schijf]]</f>
        <v>5.8633999999983644</v>
      </c>
      <c r="L1826" s="2">
        <f ca="1">(Table1[[#This Row],[Bruto tov vorige schijf]]-Table1[[#This Row],[Netto tov vorige schijf]])/MAX(Table1[[#This Row],[Bruto tov vorige schijf]],1)</f>
        <v>0.41366000000016356</v>
      </c>
    </row>
    <row r="1827" spans="1:12" x14ac:dyDescent="0.25">
      <c r="A1827" s="14">
        <v>26091</v>
      </c>
      <c r="B1827" s="6">
        <f>LoonHeffing2020(Table1[[#This Row],[Belastbaar loon]])</f>
        <v>9744.9884999999995</v>
      </c>
      <c r="C1827" s="6">
        <f>AlgemeneHeffingsKorting2020(Table1[[#This Row],[Belastbaar loon]])</f>
        <v>2405.8463999999999</v>
      </c>
      <c r="D1827" s="14">
        <f>ArbeidsKorting2020(Table1[[#This Row],[Belastbaar loon]])</f>
        <v>3672.1861600000002</v>
      </c>
      <c r="E1827" s="14">
        <f>MAX(Table1[[#This Row],[Loonheffing]]-Table1[[#This Row],[Algemene Heffingskorting]]-Table1[[#This Row],[Arbeidskorting]],0)</f>
        <v>3666.9559399999989</v>
      </c>
      <c r="F1827" s="6">
        <f>Table1[[#This Row],[Belastbaar loon]]-Table1[[#This Row],[Belasting]]</f>
        <v>22424.04406</v>
      </c>
      <c r="G1827" s="2">
        <f>(Table1[[#This Row],[Belastbaar loon]]-Table1[[#This Row],[Netto loon]])/Table1[[#This Row],[Belastbaar loon]]</f>
        <v>0.14054485991338009</v>
      </c>
      <c r="H1827" s="14">
        <f t="shared" ca="1" si="23"/>
        <v>3662.8193400000009</v>
      </c>
      <c r="I1827" s="14">
        <f ca="1">IF(ROW()=2, Table1[[#This Row],[Netto loon]], INDIRECT(ADDRESS(ROW()-1,COLUMN(F:F))))</f>
        <v>22418.180659999998</v>
      </c>
      <c r="J1827" s="6">
        <f ca="1">IF(ROW()=2, 0, Table1[[#This Row],[Belastbaar loon]]-INDIRECT(ADDRESS(ROW()-1,COLUMN(A:A))))</f>
        <v>10</v>
      </c>
      <c r="K1827" s="6">
        <f ca="1">Table1[[#This Row],[Netto loon]]-Table1[[#This Row],[Netto vorige schijf]]</f>
        <v>5.8634000000020023</v>
      </c>
      <c r="L1827" s="2">
        <f ca="1">(Table1[[#This Row],[Bruto tov vorige schijf]]-Table1[[#This Row],[Netto tov vorige schijf]])/MAX(Table1[[#This Row],[Bruto tov vorige schijf]],1)</f>
        <v>0.41365999999979974</v>
      </c>
    </row>
    <row r="1828" spans="1:12" x14ac:dyDescent="0.25">
      <c r="A1828" s="14">
        <v>26101</v>
      </c>
      <c r="B1828" s="6">
        <f>LoonHeffing2020(Table1[[#This Row],[Belastbaar loon]])</f>
        <v>9748.7235000000001</v>
      </c>
      <c r="C1828" s="6">
        <f>AlgemeneHeffingsKorting2020(Table1[[#This Row],[Belastbaar loon]])</f>
        <v>2405.2791999999999</v>
      </c>
      <c r="D1828" s="14">
        <f>ArbeidsKorting2020(Table1[[#This Row],[Belastbaar loon]])</f>
        <v>3672.35176</v>
      </c>
      <c r="E1828" s="14">
        <f>MAX(Table1[[#This Row],[Loonheffing]]-Table1[[#This Row],[Algemene Heffingskorting]]-Table1[[#This Row],[Arbeidskorting]],0)</f>
        <v>3671.0925400000001</v>
      </c>
      <c r="F1828" s="6">
        <f>Table1[[#This Row],[Belastbaar loon]]-Table1[[#This Row],[Belasting]]</f>
        <v>22429.907459999999</v>
      </c>
      <c r="G1828" s="2">
        <f>(Table1[[#This Row],[Belastbaar loon]]-Table1[[#This Row],[Netto loon]])/Table1[[#This Row],[Belastbaar loon]]</f>
        <v>0.14064949772039392</v>
      </c>
      <c r="H1828" s="14">
        <f t="shared" ca="1" si="23"/>
        <v>3666.9559399999989</v>
      </c>
      <c r="I1828" s="14">
        <f ca="1">IF(ROW()=2, Table1[[#This Row],[Netto loon]], INDIRECT(ADDRESS(ROW()-1,COLUMN(F:F))))</f>
        <v>22424.04406</v>
      </c>
      <c r="J1828" s="6">
        <f ca="1">IF(ROW()=2, 0, Table1[[#This Row],[Belastbaar loon]]-INDIRECT(ADDRESS(ROW()-1,COLUMN(A:A))))</f>
        <v>10</v>
      </c>
      <c r="K1828" s="6">
        <f ca="1">Table1[[#This Row],[Netto loon]]-Table1[[#This Row],[Netto vorige schijf]]</f>
        <v>5.8633999999983644</v>
      </c>
      <c r="L1828" s="2">
        <f ca="1">(Table1[[#This Row],[Bruto tov vorige schijf]]-Table1[[#This Row],[Netto tov vorige schijf]])/MAX(Table1[[#This Row],[Bruto tov vorige schijf]],1)</f>
        <v>0.41366000000016356</v>
      </c>
    </row>
    <row r="1829" spans="1:12" x14ac:dyDescent="0.25">
      <c r="A1829" s="14">
        <v>26111</v>
      </c>
      <c r="B1829" s="6">
        <f>LoonHeffing2020(Table1[[#This Row],[Belastbaar loon]])</f>
        <v>9752.4585000000006</v>
      </c>
      <c r="C1829" s="6">
        <f>AlgemeneHeffingsKorting2020(Table1[[#This Row],[Belastbaar loon]])</f>
        <v>2404.712</v>
      </c>
      <c r="D1829" s="14">
        <f>ArbeidsKorting2020(Table1[[#This Row],[Belastbaar loon]])</f>
        <v>3672.5173599999998</v>
      </c>
      <c r="E1829" s="14">
        <f>MAX(Table1[[#This Row],[Loonheffing]]-Table1[[#This Row],[Algemene Heffingskorting]]-Table1[[#This Row],[Arbeidskorting]],0)</f>
        <v>3675.2291400000013</v>
      </c>
      <c r="F1829" s="6">
        <f>Table1[[#This Row],[Belastbaar loon]]-Table1[[#This Row],[Belasting]]</f>
        <v>22435.770859999997</v>
      </c>
      <c r="G1829" s="2">
        <f>(Table1[[#This Row],[Belastbaar loon]]-Table1[[#This Row],[Netto loon]])/Table1[[#This Row],[Belastbaar loon]]</f>
        <v>0.14075405537895919</v>
      </c>
      <c r="H1829" s="14">
        <f t="shared" ca="1" si="23"/>
        <v>3671.0925400000001</v>
      </c>
      <c r="I1829" s="14">
        <f ca="1">IF(ROW()=2, Table1[[#This Row],[Netto loon]], INDIRECT(ADDRESS(ROW()-1,COLUMN(F:F))))</f>
        <v>22429.907459999999</v>
      </c>
      <c r="J1829" s="6">
        <f ca="1">IF(ROW()=2, 0, Table1[[#This Row],[Belastbaar loon]]-INDIRECT(ADDRESS(ROW()-1,COLUMN(A:A))))</f>
        <v>10</v>
      </c>
      <c r="K1829" s="6">
        <f ca="1">Table1[[#This Row],[Netto loon]]-Table1[[#This Row],[Netto vorige schijf]]</f>
        <v>5.8633999999983644</v>
      </c>
      <c r="L1829" s="2">
        <f ca="1">(Table1[[#This Row],[Bruto tov vorige schijf]]-Table1[[#This Row],[Netto tov vorige schijf]])/MAX(Table1[[#This Row],[Bruto tov vorige schijf]],1)</f>
        <v>0.41366000000016356</v>
      </c>
    </row>
    <row r="1830" spans="1:12" x14ac:dyDescent="0.25">
      <c r="A1830" s="14">
        <v>26121</v>
      </c>
      <c r="B1830" s="6">
        <f>LoonHeffing2020(Table1[[#This Row],[Belastbaar loon]])</f>
        <v>9756.1934999999994</v>
      </c>
      <c r="C1830" s="6">
        <f>AlgemeneHeffingsKorting2020(Table1[[#This Row],[Belastbaar loon]])</f>
        <v>2404.1448</v>
      </c>
      <c r="D1830" s="14">
        <f>ArbeidsKorting2020(Table1[[#This Row],[Belastbaar loon]])</f>
        <v>3672.6829600000001</v>
      </c>
      <c r="E1830" s="14">
        <f>MAX(Table1[[#This Row],[Loonheffing]]-Table1[[#This Row],[Algemene Heffingskorting]]-Table1[[#This Row],[Arbeidskorting]],0)</f>
        <v>3679.3657399999993</v>
      </c>
      <c r="F1830" s="6">
        <f>Table1[[#This Row],[Belastbaar loon]]-Table1[[#This Row],[Belasting]]</f>
        <v>22441.634259999999</v>
      </c>
      <c r="G1830" s="2">
        <f>(Table1[[#This Row],[Belastbaar loon]]-Table1[[#This Row],[Netto loon]])/Table1[[#This Row],[Belastbaar loon]]</f>
        <v>0.14085853298112633</v>
      </c>
      <c r="H1830" s="14">
        <f t="shared" ca="1" si="23"/>
        <v>3675.2291400000013</v>
      </c>
      <c r="I1830" s="14">
        <f ca="1">IF(ROW()=2, Table1[[#This Row],[Netto loon]], INDIRECT(ADDRESS(ROW()-1,COLUMN(F:F))))</f>
        <v>22435.770859999997</v>
      </c>
      <c r="J1830" s="6">
        <f ca="1">IF(ROW()=2, 0, Table1[[#This Row],[Belastbaar loon]]-INDIRECT(ADDRESS(ROW()-1,COLUMN(A:A))))</f>
        <v>10</v>
      </c>
      <c r="K1830" s="6">
        <f ca="1">Table1[[#This Row],[Netto loon]]-Table1[[#This Row],[Netto vorige schijf]]</f>
        <v>5.8634000000020023</v>
      </c>
      <c r="L1830" s="2">
        <f ca="1">(Table1[[#This Row],[Bruto tov vorige schijf]]-Table1[[#This Row],[Netto tov vorige schijf]])/MAX(Table1[[#This Row],[Bruto tov vorige schijf]],1)</f>
        <v>0.41365999999979974</v>
      </c>
    </row>
    <row r="1831" spans="1:12" x14ac:dyDescent="0.25">
      <c r="A1831" s="14">
        <v>26131</v>
      </c>
      <c r="B1831" s="6">
        <f>LoonHeffing2020(Table1[[#This Row],[Belastbaar loon]])</f>
        <v>9759.9285</v>
      </c>
      <c r="C1831" s="6">
        <f>AlgemeneHeffingsKorting2020(Table1[[#This Row],[Belastbaar loon]])</f>
        <v>2403.5776000000001</v>
      </c>
      <c r="D1831" s="14">
        <f>ArbeidsKorting2020(Table1[[#This Row],[Belastbaar loon]])</f>
        <v>3672.8485599999999</v>
      </c>
      <c r="E1831" s="14">
        <f>MAX(Table1[[#This Row],[Loonheffing]]-Table1[[#This Row],[Algemene Heffingskorting]]-Table1[[#This Row],[Arbeidskorting]],0)</f>
        <v>3683.5023399999995</v>
      </c>
      <c r="F1831" s="6">
        <f>Table1[[#This Row],[Belastbaar loon]]-Table1[[#This Row],[Belasting]]</f>
        <v>22447.497660000001</v>
      </c>
      <c r="G1831" s="2">
        <f>(Table1[[#This Row],[Belastbaar loon]]-Table1[[#This Row],[Netto loon]])/Table1[[#This Row],[Belastbaar loon]]</f>
        <v>0.14096293061880522</v>
      </c>
      <c r="H1831" s="14">
        <f t="shared" ca="1" si="23"/>
        <v>3679.3657399999993</v>
      </c>
      <c r="I1831" s="14">
        <f ca="1">IF(ROW()=2, Table1[[#This Row],[Netto loon]], INDIRECT(ADDRESS(ROW()-1,COLUMN(F:F))))</f>
        <v>22441.634259999999</v>
      </c>
      <c r="J1831" s="6">
        <f ca="1">IF(ROW()=2, 0, Table1[[#This Row],[Belastbaar loon]]-INDIRECT(ADDRESS(ROW()-1,COLUMN(A:A))))</f>
        <v>10</v>
      </c>
      <c r="K1831" s="6">
        <f ca="1">Table1[[#This Row],[Netto loon]]-Table1[[#This Row],[Netto vorige schijf]]</f>
        <v>5.8634000000020023</v>
      </c>
      <c r="L1831" s="2">
        <f ca="1">(Table1[[#This Row],[Bruto tov vorige schijf]]-Table1[[#This Row],[Netto tov vorige schijf]])/MAX(Table1[[#This Row],[Bruto tov vorige schijf]],1)</f>
        <v>0.41365999999979974</v>
      </c>
    </row>
    <row r="1832" spans="1:12" x14ac:dyDescent="0.25">
      <c r="A1832" s="14">
        <v>26141</v>
      </c>
      <c r="B1832" s="6">
        <f>LoonHeffing2020(Table1[[#This Row],[Belastbaar loon]])</f>
        <v>9763.6635000000006</v>
      </c>
      <c r="C1832" s="6">
        <f>AlgemeneHeffingsKorting2020(Table1[[#This Row],[Belastbaar loon]])</f>
        <v>2403.0104000000001</v>
      </c>
      <c r="D1832" s="14">
        <f>ArbeidsKorting2020(Table1[[#This Row],[Belastbaar loon]])</f>
        <v>3673.0141600000002</v>
      </c>
      <c r="E1832" s="14">
        <f>MAX(Table1[[#This Row],[Loonheffing]]-Table1[[#This Row],[Algemene Heffingskorting]]-Table1[[#This Row],[Arbeidskorting]],0)</f>
        <v>3687.6389400000003</v>
      </c>
      <c r="F1832" s="6">
        <f>Table1[[#This Row],[Belastbaar loon]]-Table1[[#This Row],[Belasting]]</f>
        <v>22453.361059999999</v>
      </c>
      <c r="G1832" s="2">
        <f>(Table1[[#This Row],[Belastbaar loon]]-Table1[[#This Row],[Netto loon]])/Table1[[#This Row],[Belastbaar loon]]</f>
        <v>0.141067248383765</v>
      </c>
      <c r="H1832" s="14">
        <f t="shared" ca="1" si="23"/>
        <v>3683.5023399999995</v>
      </c>
      <c r="I1832" s="14">
        <f ca="1">IF(ROW()=2, Table1[[#This Row],[Netto loon]], INDIRECT(ADDRESS(ROW()-1,COLUMN(F:F))))</f>
        <v>22447.497660000001</v>
      </c>
      <c r="J1832" s="6">
        <f ca="1">IF(ROW()=2, 0, Table1[[#This Row],[Belastbaar loon]]-INDIRECT(ADDRESS(ROW()-1,COLUMN(A:A))))</f>
        <v>10</v>
      </c>
      <c r="K1832" s="6">
        <f ca="1">Table1[[#This Row],[Netto loon]]-Table1[[#This Row],[Netto vorige schijf]]</f>
        <v>5.8633999999983644</v>
      </c>
      <c r="L1832" s="2">
        <f ca="1">(Table1[[#This Row],[Bruto tov vorige schijf]]-Table1[[#This Row],[Netto tov vorige schijf]])/MAX(Table1[[#This Row],[Bruto tov vorige schijf]],1)</f>
        <v>0.41366000000016356</v>
      </c>
    </row>
    <row r="1833" spans="1:12" x14ac:dyDescent="0.25">
      <c r="A1833" s="14">
        <v>26151</v>
      </c>
      <c r="B1833" s="6">
        <f>LoonHeffing2020(Table1[[#This Row],[Belastbaar loon]])</f>
        <v>9767.3984999999993</v>
      </c>
      <c r="C1833" s="6">
        <f>AlgemeneHeffingsKorting2020(Table1[[#This Row],[Belastbaar loon]])</f>
        <v>2402.4432000000002</v>
      </c>
      <c r="D1833" s="14">
        <f>ArbeidsKorting2020(Table1[[#This Row],[Belastbaar loon]])</f>
        <v>3673.17976</v>
      </c>
      <c r="E1833" s="14">
        <f>MAX(Table1[[#This Row],[Loonheffing]]-Table1[[#This Row],[Algemene Heffingskorting]]-Table1[[#This Row],[Arbeidskorting]],0)</f>
        <v>3691.7755399999996</v>
      </c>
      <c r="F1833" s="6">
        <f>Table1[[#This Row],[Belastbaar loon]]-Table1[[#This Row],[Belasting]]</f>
        <v>22459.224460000001</v>
      </c>
      <c r="G1833" s="2">
        <f>(Table1[[#This Row],[Belastbaar loon]]-Table1[[#This Row],[Netto loon]])/Table1[[#This Row],[Belastbaar loon]]</f>
        <v>0.14117148636763407</v>
      </c>
      <c r="H1833" s="14">
        <f t="shared" ca="1" si="23"/>
        <v>3687.6389400000003</v>
      </c>
      <c r="I1833" s="14">
        <f ca="1">IF(ROW()=2, Table1[[#This Row],[Netto loon]], INDIRECT(ADDRESS(ROW()-1,COLUMN(F:F))))</f>
        <v>22453.361059999999</v>
      </c>
      <c r="J1833" s="6">
        <f ca="1">IF(ROW()=2, 0, Table1[[#This Row],[Belastbaar loon]]-INDIRECT(ADDRESS(ROW()-1,COLUMN(A:A))))</f>
        <v>10</v>
      </c>
      <c r="K1833" s="6">
        <f ca="1">Table1[[#This Row],[Netto loon]]-Table1[[#This Row],[Netto vorige schijf]]</f>
        <v>5.8634000000020023</v>
      </c>
      <c r="L1833" s="2">
        <f ca="1">(Table1[[#This Row],[Bruto tov vorige schijf]]-Table1[[#This Row],[Netto tov vorige schijf]])/MAX(Table1[[#This Row],[Bruto tov vorige schijf]],1)</f>
        <v>0.41365999999979974</v>
      </c>
    </row>
    <row r="1834" spans="1:12" x14ac:dyDescent="0.25">
      <c r="A1834" s="14">
        <v>26161</v>
      </c>
      <c r="B1834" s="6">
        <f>LoonHeffing2020(Table1[[#This Row],[Belastbaar loon]])</f>
        <v>9771.1334999999999</v>
      </c>
      <c r="C1834" s="6">
        <f>AlgemeneHeffingsKorting2020(Table1[[#This Row],[Belastbaar loon]])</f>
        <v>2401.8760000000002</v>
      </c>
      <c r="D1834" s="14">
        <f>ArbeidsKorting2020(Table1[[#This Row],[Belastbaar loon]])</f>
        <v>3673.3453599999998</v>
      </c>
      <c r="E1834" s="14">
        <f>MAX(Table1[[#This Row],[Loonheffing]]-Table1[[#This Row],[Algemene Heffingskorting]]-Table1[[#This Row],[Arbeidskorting]],0)</f>
        <v>3695.9121399999999</v>
      </c>
      <c r="F1834" s="6">
        <f>Table1[[#This Row],[Belastbaar loon]]-Table1[[#This Row],[Belasting]]</f>
        <v>22465.08786</v>
      </c>
      <c r="G1834" s="2">
        <f>(Table1[[#This Row],[Belastbaar loon]]-Table1[[#This Row],[Netto loon]])/Table1[[#This Row],[Belastbaar loon]]</f>
        <v>0.14127564466190132</v>
      </c>
      <c r="H1834" s="14">
        <f t="shared" ca="1" si="23"/>
        <v>3691.7755399999996</v>
      </c>
      <c r="I1834" s="14">
        <f ca="1">IF(ROW()=2, Table1[[#This Row],[Netto loon]], INDIRECT(ADDRESS(ROW()-1,COLUMN(F:F))))</f>
        <v>22459.224460000001</v>
      </c>
      <c r="J1834" s="6">
        <f ca="1">IF(ROW()=2, 0, Table1[[#This Row],[Belastbaar loon]]-INDIRECT(ADDRESS(ROW()-1,COLUMN(A:A))))</f>
        <v>10</v>
      </c>
      <c r="K1834" s="6">
        <f ca="1">Table1[[#This Row],[Netto loon]]-Table1[[#This Row],[Netto vorige schijf]]</f>
        <v>5.8633999999983644</v>
      </c>
      <c r="L1834" s="2">
        <f ca="1">(Table1[[#This Row],[Bruto tov vorige schijf]]-Table1[[#This Row],[Netto tov vorige schijf]])/MAX(Table1[[#This Row],[Bruto tov vorige schijf]],1)</f>
        <v>0.41366000000016356</v>
      </c>
    </row>
    <row r="1835" spans="1:12" x14ac:dyDescent="0.25">
      <c r="A1835" s="14">
        <v>26171</v>
      </c>
      <c r="B1835" s="6">
        <f>LoonHeffing2020(Table1[[#This Row],[Belastbaar loon]])</f>
        <v>9774.8685000000005</v>
      </c>
      <c r="C1835" s="6">
        <f>AlgemeneHeffingsKorting2020(Table1[[#This Row],[Belastbaar loon]])</f>
        <v>2401.3087999999998</v>
      </c>
      <c r="D1835" s="14">
        <f>ArbeidsKorting2020(Table1[[#This Row],[Belastbaar loon]])</f>
        <v>3673.5109600000001</v>
      </c>
      <c r="E1835" s="14">
        <f>MAX(Table1[[#This Row],[Loonheffing]]-Table1[[#This Row],[Algemene Heffingskorting]]-Table1[[#This Row],[Arbeidskorting]],0)</f>
        <v>3700.0487400000006</v>
      </c>
      <c r="F1835" s="6">
        <f>Table1[[#This Row],[Belastbaar loon]]-Table1[[#This Row],[Belasting]]</f>
        <v>22470.951259999998</v>
      </c>
      <c r="G1835" s="2">
        <f>(Table1[[#This Row],[Belastbaar loon]]-Table1[[#This Row],[Netto loon]])/Table1[[#This Row],[Belastbaar loon]]</f>
        <v>0.14137972335791532</v>
      </c>
      <c r="H1835" s="14">
        <f t="shared" ca="1" si="23"/>
        <v>3695.9121399999999</v>
      </c>
      <c r="I1835" s="14">
        <f ca="1">IF(ROW()=2, Table1[[#This Row],[Netto loon]], INDIRECT(ADDRESS(ROW()-1,COLUMN(F:F))))</f>
        <v>22465.08786</v>
      </c>
      <c r="J1835" s="6">
        <f ca="1">IF(ROW()=2, 0, Table1[[#This Row],[Belastbaar loon]]-INDIRECT(ADDRESS(ROW()-1,COLUMN(A:A))))</f>
        <v>10</v>
      </c>
      <c r="K1835" s="6">
        <f ca="1">Table1[[#This Row],[Netto loon]]-Table1[[#This Row],[Netto vorige schijf]]</f>
        <v>5.8633999999983644</v>
      </c>
      <c r="L1835" s="2">
        <f ca="1">(Table1[[#This Row],[Bruto tov vorige schijf]]-Table1[[#This Row],[Netto tov vorige schijf]])/MAX(Table1[[#This Row],[Bruto tov vorige schijf]],1)</f>
        <v>0.41366000000016356</v>
      </c>
    </row>
    <row r="1836" spans="1:12" x14ac:dyDescent="0.25">
      <c r="A1836" s="14">
        <v>26181</v>
      </c>
      <c r="B1836" s="6">
        <f>LoonHeffing2020(Table1[[#This Row],[Belastbaar loon]])</f>
        <v>9778.6034999999993</v>
      </c>
      <c r="C1836" s="6">
        <f>AlgemeneHeffingsKorting2020(Table1[[#This Row],[Belastbaar loon]])</f>
        <v>2400.7415999999998</v>
      </c>
      <c r="D1836" s="14">
        <f>ArbeidsKorting2020(Table1[[#This Row],[Belastbaar loon]])</f>
        <v>3673.6765599999999</v>
      </c>
      <c r="E1836" s="14">
        <f>MAX(Table1[[#This Row],[Loonheffing]]-Table1[[#This Row],[Algemene Heffingskorting]]-Table1[[#This Row],[Arbeidskorting]],0)</f>
        <v>3704.18534</v>
      </c>
      <c r="F1836" s="6">
        <f>Table1[[#This Row],[Belastbaar loon]]-Table1[[#This Row],[Belasting]]</f>
        <v>22476.81466</v>
      </c>
      <c r="G1836" s="2">
        <f>(Table1[[#This Row],[Belastbaar loon]]-Table1[[#This Row],[Netto loon]])/Table1[[#This Row],[Belastbaar loon]]</f>
        <v>0.14148372254688515</v>
      </c>
      <c r="H1836" s="14">
        <f t="shared" ca="1" si="23"/>
        <v>3700.0487400000006</v>
      </c>
      <c r="I1836" s="14">
        <f ca="1">IF(ROW()=2, Table1[[#This Row],[Netto loon]], INDIRECT(ADDRESS(ROW()-1,COLUMN(F:F))))</f>
        <v>22470.951259999998</v>
      </c>
      <c r="J1836" s="6">
        <f ca="1">IF(ROW()=2, 0, Table1[[#This Row],[Belastbaar loon]]-INDIRECT(ADDRESS(ROW()-1,COLUMN(A:A))))</f>
        <v>10</v>
      </c>
      <c r="K1836" s="6">
        <f ca="1">Table1[[#This Row],[Netto loon]]-Table1[[#This Row],[Netto vorige schijf]]</f>
        <v>5.8634000000020023</v>
      </c>
      <c r="L1836" s="2">
        <f ca="1">(Table1[[#This Row],[Bruto tov vorige schijf]]-Table1[[#This Row],[Netto tov vorige schijf]])/MAX(Table1[[#This Row],[Bruto tov vorige schijf]],1)</f>
        <v>0.41365999999979974</v>
      </c>
    </row>
    <row r="1837" spans="1:12" x14ac:dyDescent="0.25">
      <c r="A1837" s="14">
        <v>26191</v>
      </c>
      <c r="B1837" s="6">
        <f>LoonHeffing2020(Table1[[#This Row],[Belastbaar loon]])</f>
        <v>9782.3384999999998</v>
      </c>
      <c r="C1837" s="6">
        <f>AlgemeneHeffingsKorting2020(Table1[[#This Row],[Belastbaar loon]])</f>
        <v>2400.1743999999999</v>
      </c>
      <c r="D1837" s="14">
        <f>ArbeidsKorting2020(Table1[[#This Row],[Belastbaar loon]])</f>
        <v>3673.8421600000001</v>
      </c>
      <c r="E1837" s="14">
        <f>MAX(Table1[[#This Row],[Loonheffing]]-Table1[[#This Row],[Algemene Heffingskorting]]-Table1[[#This Row],[Arbeidskorting]],0)</f>
        <v>3708.3219399999998</v>
      </c>
      <c r="F1837" s="6">
        <f>Table1[[#This Row],[Belastbaar loon]]-Table1[[#This Row],[Belasting]]</f>
        <v>22482.678059999998</v>
      </c>
      <c r="G1837" s="2">
        <f>(Table1[[#This Row],[Belastbaar loon]]-Table1[[#This Row],[Netto loon]])/Table1[[#This Row],[Belastbaar loon]]</f>
        <v>0.14158764231988094</v>
      </c>
      <c r="H1837" s="14">
        <f t="shared" ca="1" si="23"/>
        <v>3704.18534</v>
      </c>
      <c r="I1837" s="14">
        <f ca="1">IF(ROW()=2, Table1[[#This Row],[Netto loon]], INDIRECT(ADDRESS(ROW()-1,COLUMN(F:F))))</f>
        <v>22476.81466</v>
      </c>
      <c r="J1837" s="6">
        <f ca="1">IF(ROW()=2, 0, Table1[[#This Row],[Belastbaar loon]]-INDIRECT(ADDRESS(ROW()-1,COLUMN(A:A))))</f>
        <v>10</v>
      </c>
      <c r="K1837" s="6">
        <f ca="1">Table1[[#This Row],[Netto loon]]-Table1[[#This Row],[Netto vorige schijf]]</f>
        <v>5.8633999999983644</v>
      </c>
      <c r="L1837" s="2">
        <f ca="1">(Table1[[#This Row],[Bruto tov vorige schijf]]-Table1[[#This Row],[Netto tov vorige schijf]])/MAX(Table1[[#This Row],[Bruto tov vorige schijf]],1)</f>
        <v>0.41366000000016356</v>
      </c>
    </row>
    <row r="1838" spans="1:12" x14ac:dyDescent="0.25">
      <c r="A1838" s="14">
        <v>26201</v>
      </c>
      <c r="B1838" s="6">
        <f>LoonHeffing2020(Table1[[#This Row],[Belastbaar loon]])</f>
        <v>9786.0735000000004</v>
      </c>
      <c r="C1838" s="6">
        <f>AlgemeneHeffingsKorting2020(Table1[[#This Row],[Belastbaar loon]])</f>
        <v>2399.6071999999999</v>
      </c>
      <c r="D1838" s="14">
        <f>ArbeidsKorting2020(Table1[[#This Row],[Belastbaar loon]])</f>
        <v>3674.00776</v>
      </c>
      <c r="E1838" s="14">
        <f>MAX(Table1[[#This Row],[Loonheffing]]-Table1[[#This Row],[Algemene Heffingskorting]]-Table1[[#This Row],[Arbeidskorting]],0)</f>
        <v>3712.4585400000001</v>
      </c>
      <c r="F1838" s="6">
        <f>Table1[[#This Row],[Belastbaar loon]]-Table1[[#This Row],[Belasting]]</f>
        <v>22488.54146</v>
      </c>
      <c r="G1838" s="2">
        <f>(Table1[[#This Row],[Belastbaar loon]]-Table1[[#This Row],[Netto loon]])/Table1[[#This Row],[Belastbaar loon]]</f>
        <v>0.14169148276783328</v>
      </c>
      <c r="H1838" s="14">
        <f t="shared" ca="1" si="23"/>
        <v>3708.3219399999998</v>
      </c>
      <c r="I1838" s="14">
        <f ca="1">IF(ROW()=2, Table1[[#This Row],[Netto loon]], INDIRECT(ADDRESS(ROW()-1,COLUMN(F:F))))</f>
        <v>22482.678059999998</v>
      </c>
      <c r="J1838" s="6">
        <f ca="1">IF(ROW()=2, 0, Table1[[#This Row],[Belastbaar loon]]-INDIRECT(ADDRESS(ROW()-1,COLUMN(A:A))))</f>
        <v>10</v>
      </c>
      <c r="K1838" s="6">
        <f ca="1">Table1[[#This Row],[Netto loon]]-Table1[[#This Row],[Netto vorige schijf]]</f>
        <v>5.8634000000020023</v>
      </c>
      <c r="L1838" s="2">
        <f ca="1">(Table1[[#This Row],[Bruto tov vorige schijf]]-Table1[[#This Row],[Netto tov vorige schijf]])/MAX(Table1[[#This Row],[Bruto tov vorige schijf]],1)</f>
        <v>0.41365999999979974</v>
      </c>
    </row>
    <row r="1839" spans="1:12" x14ac:dyDescent="0.25">
      <c r="A1839" s="14">
        <v>26211</v>
      </c>
      <c r="B1839" s="6">
        <f>LoonHeffing2020(Table1[[#This Row],[Belastbaar loon]])</f>
        <v>9789.8084999999992</v>
      </c>
      <c r="C1839" s="6">
        <f>AlgemeneHeffingsKorting2020(Table1[[#This Row],[Belastbaar loon]])</f>
        <v>2399.04</v>
      </c>
      <c r="D1839" s="14">
        <f>ArbeidsKorting2020(Table1[[#This Row],[Belastbaar loon]])</f>
        <v>3674.1733599999998</v>
      </c>
      <c r="E1839" s="14">
        <f>MAX(Table1[[#This Row],[Loonheffing]]-Table1[[#This Row],[Algemene Heffingskorting]]-Table1[[#This Row],[Arbeidskorting]],0)</f>
        <v>3716.5951399999994</v>
      </c>
      <c r="F1839" s="6">
        <f>Table1[[#This Row],[Belastbaar loon]]-Table1[[#This Row],[Belasting]]</f>
        <v>22494.404860000002</v>
      </c>
      <c r="G1839" s="2">
        <f>(Table1[[#This Row],[Belastbaar loon]]-Table1[[#This Row],[Netto loon]])/Table1[[#This Row],[Belastbaar loon]]</f>
        <v>0.14179524398153437</v>
      </c>
      <c r="H1839" s="14">
        <f t="shared" ca="1" si="23"/>
        <v>3712.4585400000001</v>
      </c>
      <c r="I1839" s="14">
        <f ca="1">IF(ROW()=2, Table1[[#This Row],[Netto loon]], INDIRECT(ADDRESS(ROW()-1,COLUMN(F:F))))</f>
        <v>22488.54146</v>
      </c>
      <c r="J1839" s="6">
        <f ca="1">IF(ROW()=2, 0, Table1[[#This Row],[Belastbaar loon]]-INDIRECT(ADDRESS(ROW()-1,COLUMN(A:A))))</f>
        <v>10</v>
      </c>
      <c r="K1839" s="6">
        <f ca="1">Table1[[#This Row],[Netto loon]]-Table1[[#This Row],[Netto vorige schijf]]</f>
        <v>5.8634000000020023</v>
      </c>
      <c r="L1839" s="2">
        <f ca="1">(Table1[[#This Row],[Bruto tov vorige schijf]]-Table1[[#This Row],[Netto tov vorige schijf]])/MAX(Table1[[#This Row],[Bruto tov vorige schijf]],1)</f>
        <v>0.41365999999979974</v>
      </c>
    </row>
    <row r="1840" spans="1:12" x14ac:dyDescent="0.25">
      <c r="A1840" s="14">
        <v>26221</v>
      </c>
      <c r="B1840" s="6">
        <f>LoonHeffing2020(Table1[[#This Row],[Belastbaar loon]])</f>
        <v>9793.5434999999998</v>
      </c>
      <c r="C1840" s="6">
        <f>AlgemeneHeffingsKorting2020(Table1[[#This Row],[Belastbaar loon]])</f>
        <v>2398.4728</v>
      </c>
      <c r="D1840" s="14">
        <f>ArbeidsKorting2020(Table1[[#This Row],[Belastbaar loon]])</f>
        <v>3674.33896</v>
      </c>
      <c r="E1840" s="14">
        <f>MAX(Table1[[#This Row],[Loonheffing]]-Table1[[#This Row],[Algemene Heffingskorting]]-Table1[[#This Row],[Arbeidskorting]],0)</f>
        <v>3720.7317400000002</v>
      </c>
      <c r="F1840" s="6">
        <f>Table1[[#This Row],[Belastbaar loon]]-Table1[[#This Row],[Belasting]]</f>
        <v>22500.268260000001</v>
      </c>
      <c r="G1840" s="2">
        <f>(Table1[[#This Row],[Belastbaar loon]]-Table1[[#This Row],[Netto loon]])/Table1[[#This Row],[Belastbaar loon]]</f>
        <v>0.14189892605163798</v>
      </c>
      <c r="H1840" s="14">
        <f t="shared" ca="1" si="23"/>
        <v>3716.5951399999994</v>
      </c>
      <c r="I1840" s="14">
        <f ca="1">IF(ROW()=2, Table1[[#This Row],[Netto loon]], INDIRECT(ADDRESS(ROW()-1,COLUMN(F:F))))</f>
        <v>22494.404860000002</v>
      </c>
      <c r="J1840" s="6">
        <f ca="1">IF(ROW()=2, 0, Table1[[#This Row],[Belastbaar loon]]-INDIRECT(ADDRESS(ROW()-1,COLUMN(A:A))))</f>
        <v>10</v>
      </c>
      <c r="K1840" s="6">
        <f ca="1">Table1[[#This Row],[Netto loon]]-Table1[[#This Row],[Netto vorige schijf]]</f>
        <v>5.8633999999983644</v>
      </c>
      <c r="L1840" s="2">
        <f ca="1">(Table1[[#This Row],[Bruto tov vorige schijf]]-Table1[[#This Row],[Netto tov vorige schijf]])/MAX(Table1[[#This Row],[Bruto tov vorige schijf]],1)</f>
        <v>0.41366000000016356</v>
      </c>
    </row>
    <row r="1841" spans="1:12" x14ac:dyDescent="0.25">
      <c r="A1841" s="14">
        <v>26231</v>
      </c>
      <c r="B1841" s="6">
        <f>LoonHeffing2020(Table1[[#This Row],[Belastbaar loon]])</f>
        <v>9797.2785000000003</v>
      </c>
      <c r="C1841" s="6">
        <f>AlgemeneHeffingsKorting2020(Table1[[#This Row],[Belastbaar loon]])</f>
        <v>2397.9056</v>
      </c>
      <c r="D1841" s="14">
        <f>ArbeidsKorting2020(Table1[[#This Row],[Belastbaar loon]])</f>
        <v>3674.5045599999999</v>
      </c>
      <c r="E1841" s="14">
        <f>MAX(Table1[[#This Row],[Loonheffing]]-Table1[[#This Row],[Algemene Heffingskorting]]-Table1[[#This Row],[Arbeidskorting]],0)</f>
        <v>3724.8683400000004</v>
      </c>
      <c r="F1841" s="6">
        <f>Table1[[#This Row],[Belastbaar loon]]-Table1[[#This Row],[Belasting]]</f>
        <v>22506.131659999999</v>
      </c>
      <c r="G1841" s="2">
        <f>(Table1[[#This Row],[Belastbaar loon]]-Table1[[#This Row],[Netto loon]])/Table1[[#This Row],[Belastbaar loon]]</f>
        <v>0.14200252906865926</v>
      </c>
      <c r="H1841" s="14">
        <f t="shared" ca="1" si="23"/>
        <v>3720.7317400000002</v>
      </c>
      <c r="I1841" s="14">
        <f ca="1">IF(ROW()=2, Table1[[#This Row],[Netto loon]], INDIRECT(ADDRESS(ROW()-1,COLUMN(F:F))))</f>
        <v>22500.268260000001</v>
      </c>
      <c r="J1841" s="6">
        <f ca="1">IF(ROW()=2, 0, Table1[[#This Row],[Belastbaar loon]]-INDIRECT(ADDRESS(ROW()-1,COLUMN(A:A))))</f>
        <v>10</v>
      </c>
      <c r="K1841" s="6">
        <f ca="1">Table1[[#This Row],[Netto loon]]-Table1[[#This Row],[Netto vorige schijf]]</f>
        <v>5.8633999999983644</v>
      </c>
      <c r="L1841" s="2">
        <f ca="1">(Table1[[#This Row],[Bruto tov vorige schijf]]-Table1[[#This Row],[Netto tov vorige schijf]])/MAX(Table1[[#This Row],[Bruto tov vorige schijf]],1)</f>
        <v>0.41366000000016356</v>
      </c>
    </row>
    <row r="1842" spans="1:12" x14ac:dyDescent="0.25">
      <c r="A1842" s="14">
        <v>26241</v>
      </c>
      <c r="B1842" s="6">
        <f>LoonHeffing2020(Table1[[#This Row],[Belastbaar loon]])</f>
        <v>9801.0134999999991</v>
      </c>
      <c r="C1842" s="6">
        <f>AlgemeneHeffingsKorting2020(Table1[[#This Row],[Belastbaar loon]])</f>
        <v>2397.3384000000001</v>
      </c>
      <c r="D1842" s="14">
        <f>ArbeidsKorting2020(Table1[[#This Row],[Belastbaar loon]])</f>
        <v>3674.6701600000001</v>
      </c>
      <c r="E1842" s="14">
        <f>MAX(Table1[[#This Row],[Loonheffing]]-Table1[[#This Row],[Algemene Heffingskorting]]-Table1[[#This Row],[Arbeidskorting]],0)</f>
        <v>3729.0049399999984</v>
      </c>
      <c r="F1842" s="6">
        <f>Table1[[#This Row],[Belastbaar loon]]-Table1[[#This Row],[Belasting]]</f>
        <v>22511.995060000001</v>
      </c>
      <c r="G1842" s="2">
        <f>(Table1[[#This Row],[Belastbaar loon]]-Table1[[#This Row],[Netto loon]])/Table1[[#This Row],[Belastbaar loon]]</f>
        <v>0.14210605312297545</v>
      </c>
      <c r="H1842" s="14">
        <f t="shared" ca="1" si="23"/>
        <v>3724.8683400000004</v>
      </c>
      <c r="I1842" s="14">
        <f ca="1">IF(ROW()=2, Table1[[#This Row],[Netto loon]], INDIRECT(ADDRESS(ROW()-1,COLUMN(F:F))))</f>
        <v>22506.131659999999</v>
      </c>
      <c r="J1842" s="6">
        <f ca="1">IF(ROW()=2, 0, Table1[[#This Row],[Belastbaar loon]]-INDIRECT(ADDRESS(ROW()-1,COLUMN(A:A))))</f>
        <v>10</v>
      </c>
      <c r="K1842" s="6">
        <f ca="1">Table1[[#This Row],[Netto loon]]-Table1[[#This Row],[Netto vorige schijf]]</f>
        <v>5.8634000000020023</v>
      </c>
      <c r="L1842" s="2">
        <f ca="1">(Table1[[#This Row],[Bruto tov vorige schijf]]-Table1[[#This Row],[Netto tov vorige schijf]])/MAX(Table1[[#This Row],[Bruto tov vorige schijf]],1)</f>
        <v>0.41365999999979974</v>
      </c>
    </row>
    <row r="1843" spans="1:12" x14ac:dyDescent="0.25">
      <c r="A1843" s="14">
        <v>26251</v>
      </c>
      <c r="B1843" s="6">
        <f>LoonHeffing2020(Table1[[#This Row],[Belastbaar loon]])</f>
        <v>9804.7484999999997</v>
      </c>
      <c r="C1843" s="6">
        <f>AlgemeneHeffingsKorting2020(Table1[[#This Row],[Belastbaar loon]])</f>
        <v>2396.7712000000001</v>
      </c>
      <c r="D1843" s="14">
        <f>ArbeidsKorting2020(Table1[[#This Row],[Belastbaar loon]])</f>
        <v>3674.8357599999999</v>
      </c>
      <c r="E1843" s="14">
        <f>MAX(Table1[[#This Row],[Loonheffing]]-Table1[[#This Row],[Algemene Heffingskorting]]-Table1[[#This Row],[Arbeidskorting]],0)</f>
        <v>3733.1415399999996</v>
      </c>
      <c r="F1843" s="6">
        <f>Table1[[#This Row],[Belastbaar loon]]-Table1[[#This Row],[Belasting]]</f>
        <v>22517.858459999999</v>
      </c>
      <c r="G1843" s="2">
        <f>(Table1[[#This Row],[Belastbaar loon]]-Table1[[#This Row],[Netto loon]])/Table1[[#This Row],[Belastbaar loon]]</f>
        <v>0.14220949830482651</v>
      </c>
      <c r="H1843" s="14">
        <f t="shared" ca="1" si="23"/>
        <v>3729.0049399999984</v>
      </c>
      <c r="I1843" s="14">
        <f ca="1">IF(ROW()=2, Table1[[#This Row],[Netto loon]], INDIRECT(ADDRESS(ROW()-1,COLUMN(F:F))))</f>
        <v>22511.995060000001</v>
      </c>
      <c r="J1843" s="6">
        <f ca="1">IF(ROW()=2, 0, Table1[[#This Row],[Belastbaar loon]]-INDIRECT(ADDRESS(ROW()-1,COLUMN(A:A))))</f>
        <v>10</v>
      </c>
      <c r="K1843" s="6">
        <f ca="1">Table1[[#This Row],[Netto loon]]-Table1[[#This Row],[Netto vorige schijf]]</f>
        <v>5.8633999999983644</v>
      </c>
      <c r="L1843" s="2">
        <f ca="1">(Table1[[#This Row],[Bruto tov vorige schijf]]-Table1[[#This Row],[Netto tov vorige schijf]])/MAX(Table1[[#This Row],[Bruto tov vorige schijf]],1)</f>
        <v>0.41366000000016356</v>
      </c>
    </row>
    <row r="1844" spans="1:12" x14ac:dyDescent="0.25">
      <c r="A1844" s="14">
        <v>26261</v>
      </c>
      <c r="B1844" s="6">
        <f>LoonHeffing2020(Table1[[#This Row],[Belastbaar loon]])</f>
        <v>9808.4835000000003</v>
      </c>
      <c r="C1844" s="6">
        <f>AlgemeneHeffingsKorting2020(Table1[[#This Row],[Belastbaar loon]])</f>
        <v>2396.2040000000002</v>
      </c>
      <c r="D1844" s="14">
        <f>ArbeidsKorting2020(Table1[[#This Row],[Belastbaar loon]])</f>
        <v>3675.0013600000002</v>
      </c>
      <c r="E1844" s="14">
        <f>MAX(Table1[[#This Row],[Loonheffing]]-Table1[[#This Row],[Algemene Heffingskorting]]-Table1[[#This Row],[Arbeidskorting]],0)</f>
        <v>3737.2781400000003</v>
      </c>
      <c r="F1844" s="6">
        <f>Table1[[#This Row],[Belastbaar loon]]-Table1[[#This Row],[Belasting]]</f>
        <v>22523.721859999998</v>
      </c>
      <c r="G1844" s="2">
        <f>(Table1[[#This Row],[Belastbaar loon]]-Table1[[#This Row],[Netto loon]])/Table1[[#This Row],[Belastbaar loon]]</f>
        <v>0.14231286470431445</v>
      </c>
      <c r="H1844" s="14">
        <f t="shared" ca="1" si="23"/>
        <v>3733.1415399999996</v>
      </c>
      <c r="I1844" s="14">
        <f ca="1">IF(ROW()=2, Table1[[#This Row],[Netto loon]], INDIRECT(ADDRESS(ROW()-1,COLUMN(F:F))))</f>
        <v>22517.858459999999</v>
      </c>
      <c r="J1844" s="6">
        <f ca="1">IF(ROW()=2, 0, Table1[[#This Row],[Belastbaar loon]]-INDIRECT(ADDRESS(ROW()-1,COLUMN(A:A))))</f>
        <v>10</v>
      </c>
      <c r="K1844" s="6">
        <f ca="1">Table1[[#This Row],[Netto loon]]-Table1[[#This Row],[Netto vorige schijf]]</f>
        <v>5.8633999999983644</v>
      </c>
      <c r="L1844" s="2">
        <f ca="1">(Table1[[#This Row],[Bruto tov vorige schijf]]-Table1[[#This Row],[Netto tov vorige schijf]])/MAX(Table1[[#This Row],[Bruto tov vorige schijf]],1)</f>
        <v>0.41366000000016356</v>
      </c>
    </row>
    <row r="1845" spans="1:12" x14ac:dyDescent="0.25">
      <c r="A1845" s="14">
        <v>26271</v>
      </c>
      <c r="B1845" s="6">
        <f>LoonHeffing2020(Table1[[#This Row],[Belastbaar loon]])</f>
        <v>9812.2185000000009</v>
      </c>
      <c r="C1845" s="6">
        <f>AlgemeneHeffingsKorting2020(Table1[[#This Row],[Belastbaar loon]])</f>
        <v>2395.6368000000002</v>
      </c>
      <c r="D1845" s="14">
        <f>ArbeidsKorting2020(Table1[[#This Row],[Belastbaar loon]])</f>
        <v>3675.16696</v>
      </c>
      <c r="E1845" s="14">
        <f>MAX(Table1[[#This Row],[Loonheffing]]-Table1[[#This Row],[Algemene Heffingskorting]]-Table1[[#This Row],[Arbeidskorting]],0)</f>
        <v>3741.4147400000006</v>
      </c>
      <c r="F1845" s="6">
        <f>Table1[[#This Row],[Belastbaar loon]]-Table1[[#This Row],[Belasting]]</f>
        <v>22529.58526</v>
      </c>
      <c r="G1845" s="2">
        <f>(Table1[[#This Row],[Belastbaar loon]]-Table1[[#This Row],[Netto loon]])/Table1[[#This Row],[Belastbaar loon]]</f>
        <v>0.14241615241140421</v>
      </c>
      <c r="H1845" s="14">
        <f t="shared" ca="1" si="23"/>
        <v>3737.2781400000003</v>
      </c>
      <c r="I1845" s="14">
        <f ca="1">IF(ROW()=2, Table1[[#This Row],[Netto loon]], INDIRECT(ADDRESS(ROW()-1,COLUMN(F:F))))</f>
        <v>22523.721859999998</v>
      </c>
      <c r="J1845" s="6">
        <f ca="1">IF(ROW()=2, 0, Table1[[#This Row],[Belastbaar loon]]-INDIRECT(ADDRESS(ROW()-1,COLUMN(A:A))))</f>
        <v>10</v>
      </c>
      <c r="K1845" s="6">
        <f ca="1">Table1[[#This Row],[Netto loon]]-Table1[[#This Row],[Netto vorige schijf]]</f>
        <v>5.8634000000020023</v>
      </c>
      <c r="L1845" s="2">
        <f ca="1">(Table1[[#This Row],[Bruto tov vorige schijf]]-Table1[[#This Row],[Netto tov vorige schijf]])/MAX(Table1[[#This Row],[Bruto tov vorige schijf]],1)</f>
        <v>0.41365999999979974</v>
      </c>
    </row>
    <row r="1846" spans="1:12" x14ac:dyDescent="0.25">
      <c r="A1846" s="14">
        <v>26281</v>
      </c>
      <c r="B1846" s="6">
        <f>LoonHeffing2020(Table1[[#This Row],[Belastbaar loon]])</f>
        <v>9815.9534999999996</v>
      </c>
      <c r="C1846" s="6">
        <f>AlgemeneHeffingsKorting2020(Table1[[#This Row],[Belastbaar loon]])</f>
        <v>2395.0695999999998</v>
      </c>
      <c r="D1846" s="14">
        <f>ArbeidsKorting2020(Table1[[#This Row],[Belastbaar loon]])</f>
        <v>3675.3325599999998</v>
      </c>
      <c r="E1846" s="14">
        <f>MAX(Table1[[#This Row],[Loonheffing]]-Table1[[#This Row],[Algemene Heffingskorting]]-Table1[[#This Row],[Arbeidskorting]],0)</f>
        <v>3745.55134</v>
      </c>
      <c r="F1846" s="6">
        <f>Table1[[#This Row],[Belastbaar loon]]-Table1[[#This Row],[Belasting]]</f>
        <v>22535.448660000002</v>
      </c>
      <c r="G1846" s="2">
        <f>(Table1[[#This Row],[Belastbaar loon]]-Table1[[#This Row],[Netto loon]])/Table1[[#This Row],[Belastbaar loon]]</f>
        <v>0.14251936151592398</v>
      </c>
      <c r="H1846" s="14">
        <f t="shared" ca="1" si="23"/>
        <v>3741.4147400000006</v>
      </c>
      <c r="I1846" s="14">
        <f ca="1">IF(ROW()=2, Table1[[#This Row],[Netto loon]], INDIRECT(ADDRESS(ROW()-1,COLUMN(F:F))))</f>
        <v>22529.58526</v>
      </c>
      <c r="J1846" s="6">
        <f ca="1">IF(ROW()=2, 0, Table1[[#This Row],[Belastbaar loon]]-INDIRECT(ADDRESS(ROW()-1,COLUMN(A:A))))</f>
        <v>10</v>
      </c>
      <c r="K1846" s="6">
        <f ca="1">Table1[[#This Row],[Netto loon]]-Table1[[#This Row],[Netto vorige schijf]]</f>
        <v>5.8634000000020023</v>
      </c>
      <c r="L1846" s="2">
        <f ca="1">(Table1[[#This Row],[Bruto tov vorige schijf]]-Table1[[#This Row],[Netto tov vorige schijf]])/MAX(Table1[[#This Row],[Bruto tov vorige schijf]],1)</f>
        <v>0.41365999999979974</v>
      </c>
    </row>
    <row r="1847" spans="1:12" x14ac:dyDescent="0.25">
      <c r="A1847" s="14">
        <v>26291</v>
      </c>
      <c r="B1847" s="6">
        <f>LoonHeffing2020(Table1[[#This Row],[Belastbaar loon]])</f>
        <v>9819.6885000000002</v>
      </c>
      <c r="C1847" s="6">
        <f>AlgemeneHeffingsKorting2020(Table1[[#This Row],[Belastbaar loon]])</f>
        <v>2394.5023999999999</v>
      </c>
      <c r="D1847" s="14">
        <f>ArbeidsKorting2020(Table1[[#This Row],[Belastbaar loon]])</f>
        <v>3675.4981600000001</v>
      </c>
      <c r="E1847" s="14">
        <f>MAX(Table1[[#This Row],[Loonheffing]]-Table1[[#This Row],[Algemene Heffingskorting]]-Table1[[#This Row],[Arbeidskorting]],0)</f>
        <v>3749.6879400000007</v>
      </c>
      <c r="F1847" s="6">
        <f>Table1[[#This Row],[Belastbaar loon]]-Table1[[#This Row],[Belasting]]</f>
        <v>22541.31206</v>
      </c>
      <c r="G1847" s="2">
        <f>(Table1[[#This Row],[Belastbaar loon]]-Table1[[#This Row],[Netto loon]])/Table1[[#This Row],[Belastbaar loon]]</f>
        <v>0.14262249210756531</v>
      </c>
      <c r="H1847" s="14">
        <f t="shared" ca="1" si="23"/>
        <v>3745.55134</v>
      </c>
      <c r="I1847" s="14">
        <f ca="1">IF(ROW()=2, Table1[[#This Row],[Netto loon]], INDIRECT(ADDRESS(ROW()-1,COLUMN(F:F))))</f>
        <v>22535.448660000002</v>
      </c>
      <c r="J1847" s="6">
        <f ca="1">IF(ROW()=2, 0, Table1[[#This Row],[Belastbaar loon]]-INDIRECT(ADDRESS(ROW()-1,COLUMN(A:A))))</f>
        <v>10</v>
      </c>
      <c r="K1847" s="6">
        <f ca="1">Table1[[#This Row],[Netto loon]]-Table1[[#This Row],[Netto vorige schijf]]</f>
        <v>5.8633999999983644</v>
      </c>
      <c r="L1847" s="2">
        <f ca="1">(Table1[[#This Row],[Bruto tov vorige schijf]]-Table1[[#This Row],[Netto tov vorige schijf]])/MAX(Table1[[#This Row],[Bruto tov vorige schijf]],1)</f>
        <v>0.41366000000016356</v>
      </c>
    </row>
    <row r="1848" spans="1:12" x14ac:dyDescent="0.25">
      <c r="A1848" s="14">
        <v>26301</v>
      </c>
      <c r="B1848" s="6">
        <f>LoonHeffing2020(Table1[[#This Row],[Belastbaar loon]])</f>
        <v>9823.4235000000008</v>
      </c>
      <c r="C1848" s="6">
        <f>AlgemeneHeffingsKorting2020(Table1[[#This Row],[Belastbaar loon]])</f>
        <v>2393.9351999999999</v>
      </c>
      <c r="D1848" s="14">
        <f>ArbeidsKorting2020(Table1[[#This Row],[Belastbaar loon]])</f>
        <v>3675.6637599999999</v>
      </c>
      <c r="E1848" s="14">
        <f>MAX(Table1[[#This Row],[Loonheffing]]-Table1[[#This Row],[Algemene Heffingskorting]]-Table1[[#This Row],[Arbeidskorting]],0)</f>
        <v>3753.824540000001</v>
      </c>
      <c r="F1848" s="6">
        <f>Table1[[#This Row],[Belastbaar loon]]-Table1[[#This Row],[Belasting]]</f>
        <v>22547.175459999999</v>
      </c>
      <c r="G1848" s="2">
        <f>(Table1[[#This Row],[Belastbaar loon]]-Table1[[#This Row],[Netto loon]])/Table1[[#This Row],[Belastbaar loon]]</f>
        <v>0.1427255442758831</v>
      </c>
      <c r="H1848" s="14">
        <f t="shared" ca="1" si="23"/>
        <v>3749.6879400000007</v>
      </c>
      <c r="I1848" s="14">
        <f ca="1">IF(ROW()=2, Table1[[#This Row],[Netto loon]], INDIRECT(ADDRESS(ROW()-1,COLUMN(F:F))))</f>
        <v>22541.31206</v>
      </c>
      <c r="J1848" s="6">
        <f ca="1">IF(ROW()=2, 0, Table1[[#This Row],[Belastbaar loon]]-INDIRECT(ADDRESS(ROW()-1,COLUMN(A:A))))</f>
        <v>10</v>
      </c>
      <c r="K1848" s="6">
        <f ca="1">Table1[[#This Row],[Netto loon]]-Table1[[#This Row],[Netto vorige schijf]]</f>
        <v>5.8633999999983644</v>
      </c>
      <c r="L1848" s="2">
        <f ca="1">(Table1[[#This Row],[Bruto tov vorige schijf]]-Table1[[#This Row],[Netto tov vorige schijf]])/MAX(Table1[[#This Row],[Bruto tov vorige schijf]],1)</f>
        <v>0.41366000000016356</v>
      </c>
    </row>
    <row r="1849" spans="1:12" x14ac:dyDescent="0.25">
      <c r="A1849" s="14">
        <v>26311</v>
      </c>
      <c r="B1849" s="6">
        <f>LoonHeffing2020(Table1[[#This Row],[Belastbaar loon]])</f>
        <v>9827.1584999999995</v>
      </c>
      <c r="C1849" s="6">
        <f>AlgemeneHeffingsKorting2020(Table1[[#This Row],[Belastbaar loon]])</f>
        <v>2393.3679999999999</v>
      </c>
      <c r="D1849" s="14">
        <f>ArbeidsKorting2020(Table1[[#This Row],[Belastbaar loon]])</f>
        <v>3675.8293600000002</v>
      </c>
      <c r="E1849" s="14">
        <f>MAX(Table1[[#This Row],[Loonheffing]]-Table1[[#This Row],[Algemene Heffingskorting]]-Table1[[#This Row],[Arbeidskorting]],0)</f>
        <v>3757.961139999999</v>
      </c>
      <c r="F1849" s="6">
        <f>Table1[[#This Row],[Belastbaar loon]]-Table1[[#This Row],[Belasting]]</f>
        <v>22553.038860000001</v>
      </c>
      <c r="G1849" s="2">
        <f>(Table1[[#This Row],[Belastbaar loon]]-Table1[[#This Row],[Netto loon]])/Table1[[#This Row],[Belastbaar loon]]</f>
        <v>0.14282851811029607</v>
      </c>
      <c r="H1849" s="14">
        <f t="shared" ca="1" si="23"/>
        <v>3753.824540000001</v>
      </c>
      <c r="I1849" s="14">
        <f ca="1">IF(ROW()=2, Table1[[#This Row],[Netto loon]], INDIRECT(ADDRESS(ROW()-1,COLUMN(F:F))))</f>
        <v>22547.175459999999</v>
      </c>
      <c r="J1849" s="6">
        <f ca="1">IF(ROW()=2, 0, Table1[[#This Row],[Belastbaar loon]]-INDIRECT(ADDRESS(ROW()-1,COLUMN(A:A))))</f>
        <v>10</v>
      </c>
      <c r="K1849" s="6">
        <f ca="1">Table1[[#This Row],[Netto loon]]-Table1[[#This Row],[Netto vorige schijf]]</f>
        <v>5.8634000000020023</v>
      </c>
      <c r="L1849" s="2">
        <f ca="1">(Table1[[#This Row],[Bruto tov vorige schijf]]-Table1[[#This Row],[Netto tov vorige schijf]])/MAX(Table1[[#This Row],[Bruto tov vorige schijf]],1)</f>
        <v>0.41365999999979974</v>
      </c>
    </row>
    <row r="1850" spans="1:12" x14ac:dyDescent="0.25">
      <c r="A1850" s="14">
        <v>26321</v>
      </c>
      <c r="B1850" s="6">
        <f>LoonHeffing2020(Table1[[#This Row],[Belastbaar loon]])</f>
        <v>9830.8935000000001</v>
      </c>
      <c r="C1850" s="6">
        <f>AlgemeneHeffingsKorting2020(Table1[[#This Row],[Belastbaar loon]])</f>
        <v>2392.8008</v>
      </c>
      <c r="D1850" s="14">
        <f>ArbeidsKorting2020(Table1[[#This Row],[Belastbaar loon]])</f>
        <v>3675.99496</v>
      </c>
      <c r="E1850" s="14">
        <f>MAX(Table1[[#This Row],[Loonheffing]]-Table1[[#This Row],[Algemene Heffingskorting]]-Table1[[#This Row],[Arbeidskorting]],0)</f>
        <v>3762.0977400000002</v>
      </c>
      <c r="F1850" s="6">
        <f>Table1[[#This Row],[Belastbaar loon]]-Table1[[#This Row],[Belasting]]</f>
        <v>22558.902259999999</v>
      </c>
      <c r="G1850" s="2">
        <f>(Table1[[#This Row],[Belastbaar loon]]-Table1[[#This Row],[Netto loon]])/Table1[[#This Row],[Belastbaar loon]]</f>
        <v>0.14293141370008741</v>
      </c>
      <c r="H1850" s="14">
        <f t="shared" ca="1" si="23"/>
        <v>3757.961139999999</v>
      </c>
      <c r="I1850" s="14">
        <f ca="1">IF(ROW()=2, Table1[[#This Row],[Netto loon]], INDIRECT(ADDRESS(ROW()-1,COLUMN(F:F))))</f>
        <v>22553.038860000001</v>
      </c>
      <c r="J1850" s="6">
        <f ca="1">IF(ROW()=2, 0, Table1[[#This Row],[Belastbaar loon]]-INDIRECT(ADDRESS(ROW()-1,COLUMN(A:A))))</f>
        <v>10</v>
      </c>
      <c r="K1850" s="6">
        <f ca="1">Table1[[#This Row],[Netto loon]]-Table1[[#This Row],[Netto vorige schijf]]</f>
        <v>5.8633999999983644</v>
      </c>
      <c r="L1850" s="2">
        <f ca="1">(Table1[[#This Row],[Bruto tov vorige schijf]]-Table1[[#This Row],[Netto tov vorige schijf]])/MAX(Table1[[#This Row],[Bruto tov vorige schijf]],1)</f>
        <v>0.41366000000016356</v>
      </c>
    </row>
    <row r="1851" spans="1:12" x14ac:dyDescent="0.25">
      <c r="A1851" s="14">
        <v>26331</v>
      </c>
      <c r="B1851" s="6">
        <f>LoonHeffing2020(Table1[[#This Row],[Belastbaar loon]])</f>
        <v>9834.6285000000007</v>
      </c>
      <c r="C1851" s="6">
        <f>AlgemeneHeffingsKorting2020(Table1[[#This Row],[Belastbaar loon]])</f>
        <v>2392.2336</v>
      </c>
      <c r="D1851" s="14">
        <f>ArbeidsKorting2020(Table1[[#This Row],[Belastbaar loon]])</f>
        <v>3676.1605599999998</v>
      </c>
      <c r="E1851" s="14">
        <f>MAX(Table1[[#This Row],[Loonheffing]]-Table1[[#This Row],[Algemene Heffingskorting]]-Table1[[#This Row],[Arbeidskorting]],0)</f>
        <v>3766.2343400000013</v>
      </c>
      <c r="F1851" s="6">
        <f>Table1[[#This Row],[Belastbaar loon]]-Table1[[#This Row],[Belasting]]</f>
        <v>22564.765659999997</v>
      </c>
      <c r="G1851" s="2">
        <f>(Table1[[#This Row],[Belastbaar loon]]-Table1[[#This Row],[Netto loon]])/Table1[[#This Row],[Belastbaar loon]]</f>
        <v>0.14303423113440442</v>
      </c>
      <c r="H1851" s="14">
        <f t="shared" ca="1" si="23"/>
        <v>3762.0977400000002</v>
      </c>
      <c r="I1851" s="14">
        <f ca="1">IF(ROW()=2, Table1[[#This Row],[Netto loon]], INDIRECT(ADDRESS(ROW()-1,COLUMN(F:F))))</f>
        <v>22558.902259999999</v>
      </c>
      <c r="J1851" s="6">
        <f ca="1">IF(ROW()=2, 0, Table1[[#This Row],[Belastbaar loon]]-INDIRECT(ADDRESS(ROW()-1,COLUMN(A:A))))</f>
        <v>10</v>
      </c>
      <c r="K1851" s="6">
        <f ca="1">Table1[[#This Row],[Netto loon]]-Table1[[#This Row],[Netto vorige schijf]]</f>
        <v>5.8633999999983644</v>
      </c>
      <c r="L1851" s="2">
        <f ca="1">(Table1[[#This Row],[Bruto tov vorige schijf]]-Table1[[#This Row],[Netto tov vorige schijf]])/MAX(Table1[[#This Row],[Bruto tov vorige schijf]],1)</f>
        <v>0.41366000000016356</v>
      </c>
    </row>
    <row r="1852" spans="1:12" x14ac:dyDescent="0.25">
      <c r="A1852" s="14">
        <v>26341</v>
      </c>
      <c r="B1852" s="6">
        <f>LoonHeffing2020(Table1[[#This Row],[Belastbaar loon]])</f>
        <v>9838.3634999999995</v>
      </c>
      <c r="C1852" s="6">
        <f>AlgemeneHeffingsKorting2020(Table1[[#This Row],[Belastbaar loon]])</f>
        <v>2391.6664000000001</v>
      </c>
      <c r="D1852" s="14">
        <f>ArbeidsKorting2020(Table1[[#This Row],[Belastbaar loon]])</f>
        <v>3676.3261600000001</v>
      </c>
      <c r="E1852" s="14">
        <f>MAX(Table1[[#This Row],[Loonheffing]]-Table1[[#This Row],[Algemene Heffingskorting]]-Table1[[#This Row],[Arbeidskorting]],0)</f>
        <v>3770.3709399999993</v>
      </c>
      <c r="F1852" s="6">
        <f>Table1[[#This Row],[Belastbaar loon]]-Table1[[#This Row],[Belasting]]</f>
        <v>22570.629059999999</v>
      </c>
      <c r="G1852" s="2">
        <f>(Table1[[#This Row],[Belastbaar loon]]-Table1[[#This Row],[Netto loon]])/Table1[[#This Row],[Belastbaar loon]]</f>
        <v>0.14313697050225888</v>
      </c>
      <c r="H1852" s="14">
        <f t="shared" ca="1" si="23"/>
        <v>3766.2343400000013</v>
      </c>
      <c r="I1852" s="14">
        <f ca="1">IF(ROW()=2, Table1[[#This Row],[Netto loon]], INDIRECT(ADDRESS(ROW()-1,COLUMN(F:F))))</f>
        <v>22564.765659999997</v>
      </c>
      <c r="J1852" s="6">
        <f ca="1">IF(ROW()=2, 0, Table1[[#This Row],[Belastbaar loon]]-INDIRECT(ADDRESS(ROW()-1,COLUMN(A:A))))</f>
        <v>10</v>
      </c>
      <c r="K1852" s="6">
        <f ca="1">Table1[[#This Row],[Netto loon]]-Table1[[#This Row],[Netto vorige schijf]]</f>
        <v>5.8634000000020023</v>
      </c>
      <c r="L1852" s="2">
        <f ca="1">(Table1[[#This Row],[Bruto tov vorige schijf]]-Table1[[#This Row],[Netto tov vorige schijf]])/MAX(Table1[[#This Row],[Bruto tov vorige schijf]],1)</f>
        <v>0.41365999999979974</v>
      </c>
    </row>
    <row r="1853" spans="1:12" x14ac:dyDescent="0.25">
      <c r="A1853" s="14">
        <v>26351</v>
      </c>
      <c r="B1853" s="6">
        <f>LoonHeffing2020(Table1[[#This Row],[Belastbaar loon]])</f>
        <v>9842.0985000000001</v>
      </c>
      <c r="C1853" s="6">
        <f>AlgemeneHeffingsKorting2020(Table1[[#This Row],[Belastbaar loon]])</f>
        <v>2391.0992000000001</v>
      </c>
      <c r="D1853" s="14">
        <f>ArbeidsKorting2020(Table1[[#This Row],[Belastbaar loon]])</f>
        <v>3676.4917599999999</v>
      </c>
      <c r="E1853" s="14">
        <f>MAX(Table1[[#This Row],[Loonheffing]]-Table1[[#This Row],[Algemene Heffingskorting]]-Table1[[#This Row],[Arbeidskorting]],0)</f>
        <v>3774.5075399999996</v>
      </c>
      <c r="F1853" s="6">
        <f>Table1[[#This Row],[Belastbaar loon]]-Table1[[#This Row],[Belasting]]</f>
        <v>22576.492460000001</v>
      </c>
      <c r="G1853" s="2">
        <f>(Table1[[#This Row],[Belastbaar loon]]-Table1[[#This Row],[Netto loon]])/Table1[[#This Row],[Belastbaar loon]]</f>
        <v>0.14323963189252775</v>
      </c>
      <c r="H1853" s="14">
        <f t="shared" ca="1" si="23"/>
        <v>3770.3709399999993</v>
      </c>
      <c r="I1853" s="14">
        <f ca="1">IF(ROW()=2, Table1[[#This Row],[Netto loon]], INDIRECT(ADDRESS(ROW()-1,COLUMN(F:F))))</f>
        <v>22570.629059999999</v>
      </c>
      <c r="J1853" s="6">
        <f ca="1">IF(ROW()=2, 0, Table1[[#This Row],[Belastbaar loon]]-INDIRECT(ADDRESS(ROW()-1,COLUMN(A:A))))</f>
        <v>10</v>
      </c>
      <c r="K1853" s="6">
        <f ca="1">Table1[[#This Row],[Netto loon]]-Table1[[#This Row],[Netto vorige schijf]]</f>
        <v>5.8634000000020023</v>
      </c>
      <c r="L1853" s="2">
        <f ca="1">(Table1[[#This Row],[Bruto tov vorige schijf]]-Table1[[#This Row],[Netto tov vorige schijf]])/MAX(Table1[[#This Row],[Bruto tov vorige schijf]],1)</f>
        <v>0.41365999999979974</v>
      </c>
    </row>
    <row r="1854" spans="1:12" x14ac:dyDescent="0.25">
      <c r="A1854" s="14">
        <v>26361</v>
      </c>
      <c r="B1854" s="6">
        <f>LoonHeffing2020(Table1[[#This Row],[Belastbaar loon]])</f>
        <v>9845.8335000000006</v>
      </c>
      <c r="C1854" s="6">
        <f>AlgemeneHeffingsKorting2020(Table1[[#This Row],[Belastbaar loon]])</f>
        <v>2390.5320000000002</v>
      </c>
      <c r="D1854" s="14">
        <f>ArbeidsKorting2020(Table1[[#This Row],[Belastbaar loon]])</f>
        <v>3676.6573600000002</v>
      </c>
      <c r="E1854" s="14">
        <f>MAX(Table1[[#This Row],[Loonheffing]]-Table1[[#This Row],[Algemene Heffingskorting]]-Table1[[#This Row],[Arbeidskorting]],0)</f>
        <v>3778.6441400000003</v>
      </c>
      <c r="F1854" s="6">
        <f>Table1[[#This Row],[Belastbaar loon]]-Table1[[#This Row],[Belasting]]</f>
        <v>22582.35586</v>
      </c>
      <c r="G1854" s="2">
        <f>(Table1[[#This Row],[Belastbaar loon]]-Table1[[#This Row],[Netto loon]])/Table1[[#This Row],[Belastbaar loon]]</f>
        <v>0.1433422153939532</v>
      </c>
      <c r="H1854" s="14">
        <f t="shared" ca="1" si="23"/>
        <v>3774.5075399999996</v>
      </c>
      <c r="I1854" s="14">
        <f ca="1">IF(ROW()=2, Table1[[#This Row],[Netto loon]], INDIRECT(ADDRESS(ROW()-1,COLUMN(F:F))))</f>
        <v>22576.492460000001</v>
      </c>
      <c r="J1854" s="6">
        <f ca="1">IF(ROW()=2, 0, Table1[[#This Row],[Belastbaar loon]]-INDIRECT(ADDRESS(ROW()-1,COLUMN(A:A))))</f>
        <v>10</v>
      </c>
      <c r="K1854" s="6">
        <f ca="1">Table1[[#This Row],[Netto loon]]-Table1[[#This Row],[Netto vorige schijf]]</f>
        <v>5.8633999999983644</v>
      </c>
      <c r="L1854" s="2">
        <f ca="1">(Table1[[#This Row],[Bruto tov vorige schijf]]-Table1[[#This Row],[Netto tov vorige schijf]])/MAX(Table1[[#This Row],[Bruto tov vorige schijf]],1)</f>
        <v>0.41366000000016356</v>
      </c>
    </row>
    <row r="1855" spans="1:12" x14ac:dyDescent="0.25">
      <c r="A1855" s="14">
        <v>26371</v>
      </c>
      <c r="B1855" s="6">
        <f>LoonHeffing2020(Table1[[#This Row],[Belastbaar loon]])</f>
        <v>9849.5684999999994</v>
      </c>
      <c r="C1855" s="6">
        <f>AlgemeneHeffingsKorting2020(Table1[[#This Row],[Belastbaar loon]])</f>
        <v>2389.9648000000002</v>
      </c>
      <c r="D1855" s="14">
        <f>ArbeidsKorting2020(Table1[[#This Row],[Belastbaar loon]])</f>
        <v>3676.82296</v>
      </c>
      <c r="E1855" s="14">
        <f>MAX(Table1[[#This Row],[Loonheffing]]-Table1[[#This Row],[Algemene Heffingskorting]]-Table1[[#This Row],[Arbeidskorting]],0)</f>
        <v>3782.7807399999997</v>
      </c>
      <c r="F1855" s="6">
        <f>Table1[[#This Row],[Belastbaar loon]]-Table1[[#This Row],[Belasting]]</f>
        <v>22588.219260000002</v>
      </c>
      <c r="G1855" s="2">
        <f>(Table1[[#This Row],[Belastbaar loon]]-Table1[[#This Row],[Netto loon]])/Table1[[#This Row],[Belastbaar loon]]</f>
        <v>0.14344472109514234</v>
      </c>
      <c r="H1855" s="14">
        <f t="shared" ca="1" si="23"/>
        <v>3778.6441400000003</v>
      </c>
      <c r="I1855" s="14">
        <f ca="1">IF(ROW()=2, Table1[[#This Row],[Netto loon]], INDIRECT(ADDRESS(ROW()-1,COLUMN(F:F))))</f>
        <v>22582.35586</v>
      </c>
      <c r="J1855" s="6">
        <f ca="1">IF(ROW()=2, 0, Table1[[#This Row],[Belastbaar loon]]-INDIRECT(ADDRESS(ROW()-1,COLUMN(A:A))))</f>
        <v>10</v>
      </c>
      <c r="K1855" s="6">
        <f ca="1">Table1[[#This Row],[Netto loon]]-Table1[[#This Row],[Netto vorige schijf]]</f>
        <v>5.8634000000020023</v>
      </c>
      <c r="L1855" s="2">
        <f ca="1">(Table1[[#This Row],[Bruto tov vorige schijf]]-Table1[[#This Row],[Netto tov vorige schijf]])/MAX(Table1[[#This Row],[Bruto tov vorige schijf]],1)</f>
        <v>0.41365999999979974</v>
      </c>
    </row>
    <row r="1856" spans="1:12" x14ac:dyDescent="0.25">
      <c r="A1856" s="14">
        <v>26381</v>
      </c>
      <c r="B1856" s="6">
        <f>LoonHeffing2020(Table1[[#This Row],[Belastbaar loon]])</f>
        <v>9853.3035</v>
      </c>
      <c r="C1856" s="6">
        <f>AlgemeneHeffingsKorting2020(Table1[[#This Row],[Belastbaar loon]])</f>
        <v>2389.3975999999998</v>
      </c>
      <c r="D1856" s="14">
        <f>ArbeidsKorting2020(Table1[[#This Row],[Belastbaar loon]])</f>
        <v>3676.9885599999998</v>
      </c>
      <c r="E1856" s="14">
        <f>MAX(Table1[[#This Row],[Loonheffing]]-Table1[[#This Row],[Algemene Heffingskorting]]-Table1[[#This Row],[Arbeidskorting]],0)</f>
        <v>3786.91734</v>
      </c>
      <c r="F1856" s="6">
        <f>Table1[[#This Row],[Belastbaar loon]]-Table1[[#This Row],[Belasting]]</f>
        <v>22594.08266</v>
      </c>
      <c r="G1856" s="2">
        <f>(Table1[[#This Row],[Belastbaar loon]]-Table1[[#This Row],[Netto loon]])/Table1[[#This Row],[Belastbaar loon]]</f>
        <v>0.14354714908456845</v>
      </c>
      <c r="H1856" s="14">
        <f t="shared" ca="1" si="23"/>
        <v>3782.7807399999997</v>
      </c>
      <c r="I1856" s="14">
        <f ca="1">IF(ROW()=2, Table1[[#This Row],[Netto loon]], INDIRECT(ADDRESS(ROW()-1,COLUMN(F:F))))</f>
        <v>22588.219260000002</v>
      </c>
      <c r="J1856" s="6">
        <f ca="1">IF(ROW()=2, 0, Table1[[#This Row],[Belastbaar loon]]-INDIRECT(ADDRESS(ROW()-1,COLUMN(A:A))))</f>
        <v>10</v>
      </c>
      <c r="K1856" s="6">
        <f ca="1">Table1[[#This Row],[Netto loon]]-Table1[[#This Row],[Netto vorige schijf]]</f>
        <v>5.8633999999983644</v>
      </c>
      <c r="L1856" s="2">
        <f ca="1">(Table1[[#This Row],[Bruto tov vorige schijf]]-Table1[[#This Row],[Netto tov vorige schijf]])/MAX(Table1[[#This Row],[Bruto tov vorige schijf]],1)</f>
        <v>0.41366000000016356</v>
      </c>
    </row>
    <row r="1857" spans="1:12" x14ac:dyDescent="0.25">
      <c r="A1857" s="14">
        <v>26391</v>
      </c>
      <c r="B1857" s="6">
        <f>LoonHeffing2020(Table1[[#This Row],[Belastbaar loon]])</f>
        <v>9857.0385000000006</v>
      </c>
      <c r="C1857" s="6">
        <f>AlgemeneHeffingsKorting2020(Table1[[#This Row],[Belastbaar loon]])</f>
        <v>2388.8303999999998</v>
      </c>
      <c r="D1857" s="14">
        <f>ArbeidsKorting2020(Table1[[#This Row],[Belastbaar loon]])</f>
        <v>3677.15416</v>
      </c>
      <c r="E1857" s="14">
        <f>MAX(Table1[[#This Row],[Loonheffing]]-Table1[[#This Row],[Algemene Heffingskorting]]-Table1[[#This Row],[Arbeidskorting]],0)</f>
        <v>3791.0539400000007</v>
      </c>
      <c r="F1857" s="6">
        <f>Table1[[#This Row],[Belastbaar loon]]-Table1[[#This Row],[Belasting]]</f>
        <v>22599.946059999998</v>
      </c>
      <c r="G1857" s="2">
        <f>(Table1[[#This Row],[Belastbaar loon]]-Table1[[#This Row],[Netto loon]])/Table1[[#This Row],[Belastbaar loon]]</f>
        <v>0.14364949945057032</v>
      </c>
      <c r="H1857" s="14">
        <f t="shared" ca="1" si="23"/>
        <v>3786.91734</v>
      </c>
      <c r="I1857" s="14">
        <f ca="1">IF(ROW()=2, Table1[[#This Row],[Netto loon]], INDIRECT(ADDRESS(ROW()-1,COLUMN(F:F))))</f>
        <v>22594.08266</v>
      </c>
      <c r="J1857" s="6">
        <f ca="1">IF(ROW()=2, 0, Table1[[#This Row],[Belastbaar loon]]-INDIRECT(ADDRESS(ROW()-1,COLUMN(A:A))))</f>
        <v>10</v>
      </c>
      <c r="K1857" s="6">
        <f ca="1">Table1[[#This Row],[Netto loon]]-Table1[[#This Row],[Netto vorige schijf]]</f>
        <v>5.8633999999983644</v>
      </c>
      <c r="L1857" s="2">
        <f ca="1">(Table1[[#This Row],[Bruto tov vorige schijf]]-Table1[[#This Row],[Netto tov vorige schijf]])/MAX(Table1[[#This Row],[Bruto tov vorige schijf]],1)</f>
        <v>0.41366000000016356</v>
      </c>
    </row>
    <row r="1858" spans="1:12" x14ac:dyDescent="0.25">
      <c r="A1858" s="14">
        <v>26401</v>
      </c>
      <c r="B1858" s="6">
        <f>LoonHeffing2020(Table1[[#This Row],[Belastbaar loon]])</f>
        <v>9860.7734999999993</v>
      </c>
      <c r="C1858" s="6">
        <f>AlgemeneHeffingsKorting2020(Table1[[#This Row],[Belastbaar loon]])</f>
        <v>2388.2631999999999</v>
      </c>
      <c r="D1858" s="14">
        <f>ArbeidsKorting2020(Table1[[#This Row],[Belastbaar loon]])</f>
        <v>3677.3197599999999</v>
      </c>
      <c r="E1858" s="14">
        <f>MAX(Table1[[#This Row],[Loonheffing]]-Table1[[#This Row],[Algemene Heffingskorting]]-Table1[[#This Row],[Arbeidskorting]],0)</f>
        <v>3795.1905400000001</v>
      </c>
      <c r="F1858" s="6">
        <f>Table1[[#This Row],[Belastbaar loon]]-Table1[[#This Row],[Belasting]]</f>
        <v>22605.80946</v>
      </c>
      <c r="G1858" s="2">
        <f>(Table1[[#This Row],[Belastbaar loon]]-Table1[[#This Row],[Netto loon]])/Table1[[#This Row],[Belastbaar loon]]</f>
        <v>0.14375177228135297</v>
      </c>
      <c r="H1858" s="14">
        <f t="shared" ca="1" si="23"/>
        <v>3791.0539400000007</v>
      </c>
      <c r="I1858" s="14">
        <f ca="1">IF(ROW()=2, Table1[[#This Row],[Netto loon]], INDIRECT(ADDRESS(ROW()-1,COLUMN(F:F))))</f>
        <v>22599.946059999998</v>
      </c>
      <c r="J1858" s="6">
        <f ca="1">IF(ROW()=2, 0, Table1[[#This Row],[Belastbaar loon]]-INDIRECT(ADDRESS(ROW()-1,COLUMN(A:A))))</f>
        <v>10</v>
      </c>
      <c r="K1858" s="6">
        <f ca="1">Table1[[#This Row],[Netto loon]]-Table1[[#This Row],[Netto vorige schijf]]</f>
        <v>5.8634000000020023</v>
      </c>
      <c r="L1858" s="2">
        <f ca="1">(Table1[[#This Row],[Bruto tov vorige schijf]]-Table1[[#This Row],[Netto tov vorige schijf]])/MAX(Table1[[#This Row],[Bruto tov vorige schijf]],1)</f>
        <v>0.41365999999979974</v>
      </c>
    </row>
    <row r="1859" spans="1:12" x14ac:dyDescent="0.25">
      <c r="A1859" s="14">
        <v>26411</v>
      </c>
      <c r="B1859" s="6">
        <f>LoonHeffing2020(Table1[[#This Row],[Belastbaar loon]])</f>
        <v>9864.5084999999999</v>
      </c>
      <c r="C1859" s="6">
        <f>AlgemeneHeffingsKorting2020(Table1[[#This Row],[Belastbaar loon]])</f>
        <v>2387.6959999999999</v>
      </c>
      <c r="D1859" s="14">
        <f>ArbeidsKorting2020(Table1[[#This Row],[Belastbaar loon]])</f>
        <v>3677.4853600000001</v>
      </c>
      <c r="E1859" s="14">
        <f>MAX(Table1[[#This Row],[Loonheffing]]-Table1[[#This Row],[Algemene Heffingskorting]]-Table1[[#This Row],[Arbeidskorting]],0)</f>
        <v>3799.3271399999999</v>
      </c>
      <c r="F1859" s="6">
        <f>Table1[[#This Row],[Belastbaar loon]]-Table1[[#This Row],[Belasting]]</f>
        <v>22611.672859999999</v>
      </c>
      <c r="G1859" s="2">
        <f>(Table1[[#This Row],[Belastbaar loon]]-Table1[[#This Row],[Netto loon]])/Table1[[#This Row],[Belastbaar loon]]</f>
        <v>0.14385396766498812</v>
      </c>
      <c r="H1859" s="14">
        <f t="shared" ca="1" si="23"/>
        <v>3795.1905400000001</v>
      </c>
      <c r="I1859" s="14">
        <f ca="1">IF(ROW()=2, Table1[[#This Row],[Netto loon]], INDIRECT(ADDRESS(ROW()-1,COLUMN(F:F))))</f>
        <v>22605.80946</v>
      </c>
      <c r="J1859" s="6">
        <f ca="1">IF(ROW()=2, 0, Table1[[#This Row],[Belastbaar loon]]-INDIRECT(ADDRESS(ROW()-1,COLUMN(A:A))))</f>
        <v>10</v>
      </c>
      <c r="K1859" s="6">
        <f ca="1">Table1[[#This Row],[Netto loon]]-Table1[[#This Row],[Netto vorige schijf]]</f>
        <v>5.8633999999983644</v>
      </c>
      <c r="L1859" s="2">
        <f ca="1">(Table1[[#This Row],[Bruto tov vorige schijf]]-Table1[[#This Row],[Netto tov vorige schijf]])/MAX(Table1[[#This Row],[Bruto tov vorige schijf]],1)</f>
        <v>0.41366000000016356</v>
      </c>
    </row>
    <row r="1860" spans="1:12" x14ac:dyDescent="0.25">
      <c r="A1860" s="14">
        <v>26421</v>
      </c>
      <c r="B1860" s="6">
        <f>LoonHeffing2020(Table1[[#This Row],[Belastbaar loon]])</f>
        <v>9868.2435000000005</v>
      </c>
      <c r="C1860" s="6">
        <f>AlgemeneHeffingsKorting2020(Table1[[#This Row],[Belastbaar loon]])</f>
        <v>2387.1288</v>
      </c>
      <c r="D1860" s="14">
        <f>ArbeidsKorting2020(Table1[[#This Row],[Belastbaar loon]])</f>
        <v>3677.6509599999999</v>
      </c>
      <c r="E1860" s="14">
        <f>MAX(Table1[[#This Row],[Loonheffing]]-Table1[[#This Row],[Algemene Heffingskorting]]-Table1[[#This Row],[Arbeidskorting]],0)</f>
        <v>3803.4637400000001</v>
      </c>
      <c r="F1860" s="6">
        <f>Table1[[#This Row],[Belastbaar loon]]-Table1[[#This Row],[Belasting]]</f>
        <v>22617.536260000001</v>
      </c>
      <c r="G1860" s="2">
        <f>(Table1[[#This Row],[Belastbaar loon]]-Table1[[#This Row],[Netto loon]])/Table1[[#This Row],[Belastbaar loon]]</f>
        <v>0.1439560856894137</v>
      </c>
      <c r="H1860" s="14">
        <f t="shared" ca="1" si="23"/>
        <v>3799.3271399999999</v>
      </c>
      <c r="I1860" s="14">
        <f ca="1">IF(ROW()=2, Table1[[#This Row],[Netto loon]], INDIRECT(ADDRESS(ROW()-1,COLUMN(F:F))))</f>
        <v>22611.672859999999</v>
      </c>
      <c r="J1860" s="6">
        <f ca="1">IF(ROW()=2, 0, Table1[[#This Row],[Belastbaar loon]]-INDIRECT(ADDRESS(ROW()-1,COLUMN(A:A))))</f>
        <v>10</v>
      </c>
      <c r="K1860" s="6">
        <f ca="1">Table1[[#This Row],[Netto loon]]-Table1[[#This Row],[Netto vorige schijf]]</f>
        <v>5.8634000000020023</v>
      </c>
      <c r="L1860" s="2">
        <f ca="1">(Table1[[#This Row],[Bruto tov vorige schijf]]-Table1[[#This Row],[Netto tov vorige schijf]])/MAX(Table1[[#This Row],[Bruto tov vorige schijf]],1)</f>
        <v>0.41365999999979974</v>
      </c>
    </row>
    <row r="1861" spans="1:12" x14ac:dyDescent="0.25">
      <c r="A1861" s="14">
        <v>26431</v>
      </c>
      <c r="B1861" s="6">
        <f>LoonHeffing2020(Table1[[#This Row],[Belastbaar loon]])</f>
        <v>9871.9784999999993</v>
      </c>
      <c r="C1861" s="6">
        <f>AlgemeneHeffingsKorting2020(Table1[[#This Row],[Belastbaar loon]])</f>
        <v>2386.5616</v>
      </c>
      <c r="D1861" s="14">
        <f>ArbeidsKorting2020(Table1[[#This Row],[Belastbaar loon]])</f>
        <v>3677.8165600000002</v>
      </c>
      <c r="E1861" s="14">
        <f>MAX(Table1[[#This Row],[Loonheffing]]-Table1[[#This Row],[Algemene Heffingskorting]]-Table1[[#This Row],[Arbeidskorting]],0)</f>
        <v>3807.6003399999991</v>
      </c>
      <c r="F1861" s="6">
        <f>Table1[[#This Row],[Belastbaar loon]]-Table1[[#This Row],[Belasting]]</f>
        <v>22623.399660000003</v>
      </c>
      <c r="G1861" s="2">
        <f>(Table1[[#This Row],[Belastbaar loon]]-Table1[[#This Row],[Netto loon]])/Table1[[#This Row],[Belastbaar loon]]</f>
        <v>0.1440581264424349</v>
      </c>
      <c r="H1861" s="14">
        <f t="shared" ca="1" si="23"/>
        <v>3803.4637400000001</v>
      </c>
      <c r="I1861" s="14">
        <f ca="1">IF(ROW()=2, Table1[[#This Row],[Netto loon]], INDIRECT(ADDRESS(ROW()-1,COLUMN(F:F))))</f>
        <v>22617.536260000001</v>
      </c>
      <c r="J1861" s="6">
        <f ca="1">IF(ROW()=2, 0, Table1[[#This Row],[Belastbaar loon]]-INDIRECT(ADDRESS(ROW()-1,COLUMN(A:A))))</f>
        <v>10</v>
      </c>
      <c r="K1861" s="6">
        <f ca="1">Table1[[#This Row],[Netto loon]]-Table1[[#This Row],[Netto vorige schijf]]</f>
        <v>5.8634000000020023</v>
      </c>
      <c r="L1861" s="2">
        <f ca="1">(Table1[[#This Row],[Bruto tov vorige schijf]]-Table1[[#This Row],[Netto tov vorige schijf]])/MAX(Table1[[#This Row],[Bruto tov vorige schijf]],1)</f>
        <v>0.41365999999979974</v>
      </c>
    </row>
    <row r="1862" spans="1:12" x14ac:dyDescent="0.25">
      <c r="A1862" s="14">
        <v>26441</v>
      </c>
      <c r="B1862" s="6">
        <f>LoonHeffing2020(Table1[[#This Row],[Belastbaar loon]])</f>
        <v>9875.7134999999998</v>
      </c>
      <c r="C1862" s="6">
        <f>AlgemeneHeffingsKorting2020(Table1[[#This Row],[Belastbaar loon]])</f>
        <v>2385.9944</v>
      </c>
      <c r="D1862" s="14">
        <f>ArbeidsKorting2020(Table1[[#This Row],[Belastbaar loon]])</f>
        <v>3677.98216</v>
      </c>
      <c r="E1862" s="14">
        <f>MAX(Table1[[#This Row],[Loonheffing]]-Table1[[#This Row],[Algemene Heffingskorting]]-Table1[[#This Row],[Arbeidskorting]],0)</f>
        <v>3811.7369400000002</v>
      </c>
      <c r="F1862" s="6">
        <f>Table1[[#This Row],[Belastbaar loon]]-Table1[[#This Row],[Belasting]]</f>
        <v>22629.263060000001</v>
      </c>
      <c r="G1862" s="2">
        <f>(Table1[[#This Row],[Belastbaar loon]]-Table1[[#This Row],[Netto loon]])/Table1[[#This Row],[Belastbaar loon]]</f>
        <v>0.14416009001172417</v>
      </c>
      <c r="H1862" s="14">
        <f t="shared" ca="1" si="23"/>
        <v>3807.6003399999991</v>
      </c>
      <c r="I1862" s="14">
        <f ca="1">IF(ROW()=2, Table1[[#This Row],[Netto loon]], INDIRECT(ADDRESS(ROW()-1,COLUMN(F:F))))</f>
        <v>22623.399660000003</v>
      </c>
      <c r="J1862" s="6">
        <f ca="1">IF(ROW()=2, 0, Table1[[#This Row],[Belastbaar loon]]-INDIRECT(ADDRESS(ROW()-1,COLUMN(A:A))))</f>
        <v>10</v>
      </c>
      <c r="K1862" s="6">
        <f ca="1">Table1[[#This Row],[Netto loon]]-Table1[[#This Row],[Netto vorige schijf]]</f>
        <v>5.8633999999983644</v>
      </c>
      <c r="L1862" s="2">
        <f ca="1">(Table1[[#This Row],[Bruto tov vorige schijf]]-Table1[[#This Row],[Netto tov vorige schijf]])/MAX(Table1[[#This Row],[Bruto tov vorige schijf]],1)</f>
        <v>0.41366000000016356</v>
      </c>
    </row>
    <row r="1863" spans="1:12" x14ac:dyDescent="0.25">
      <c r="A1863" s="14">
        <v>26451</v>
      </c>
      <c r="B1863" s="6">
        <f>LoonHeffing2020(Table1[[#This Row],[Belastbaar loon]])</f>
        <v>9879.4485000000004</v>
      </c>
      <c r="C1863" s="6">
        <f>AlgemeneHeffingsKorting2020(Table1[[#This Row],[Belastbaar loon]])</f>
        <v>2385.4272000000001</v>
      </c>
      <c r="D1863" s="14">
        <f>ArbeidsKorting2020(Table1[[#This Row],[Belastbaar loon]])</f>
        <v>3678.1477599999998</v>
      </c>
      <c r="E1863" s="14">
        <f>MAX(Table1[[#This Row],[Loonheffing]]-Table1[[#This Row],[Algemene Heffingskorting]]-Table1[[#This Row],[Arbeidskorting]],0)</f>
        <v>3815.8735400000005</v>
      </c>
      <c r="F1863" s="6">
        <f>Table1[[#This Row],[Belastbaar loon]]-Table1[[#This Row],[Belasting]]</f>
        <v>22635.126459999999</v>
      </c>
      <c r="G1863" s="2">
        <f>(Table1[[#This Row],[Belastbaar loon]]-Table1[[#This Row],[Netto loon]])/Table1[[#This Row],[Belastbaar loon]]</f>
        <v>0.144261976484821</v>
      </c>
      <c r="H1863" s="14">
        <f t="shared" ca="1" si="23"/>
        <v>3811.7369400000002</v>
      </c>
      <c r="I1863" s="14">
        <f ca="1">IF(ROW()=2, Table1[[#This Row],[Netto loon]], INDIRECT(ADDRESS(ROW()-1,COLUMN(F:F))))</f>
        <v>22629.263060000001</v>
      </c>
      <c r="J1863" s="6">
        <f ca="1">IF(ROW()=2, 0, Table1[[#This Row],[Belastbaar loon]]-INDIRECT(ADDRESS(ROW()-1,COLUMN(A:A))))</f>
        <v>10</v>
      </c>
      <c r="K1863" s="6">
        <f ca="1">Table1[[#This Row],[Netto loon]]-Table1[[#This Row],[Netto vorige schijf]]</f>
        <v>5.8633999999983644</v>
      </c>
      <c r="L1863" s="2">
        <f ca="1">(Table1[[#This Row],[Bruto tov vorige schijf]]-Table1[[#This Row],[Netto tov vorige schijf]])/MAX(Table1[[#This Row],[Bruto tov vorige schijf]],1)</f>
        <v>0.41366000000016356</v>
      </c>
    </row>
    <row r="1864" spans="1:12" x14ac:dyDescent="0.25">
      <c r="A1864" s="14">
        <v>26461</v>
      </c>
      <c r="B1864" s="6">
        <f>LoonHeffing2020(Table1[[#This Row],[Belastbaar loon]])</f>
        <v>9883.1834999999992</v>
      </c>
      <c r="C1864" s="6">
        <f>AlgemeneHeffingsKorting2020(Table1[[#This Row],[Belastbaar loon]])</f>
        <v>2384.86</v>
      </c>
      <c r="D1864" s="14">
        <f>ArbeidsKorting2020(Table1[[#This Row],[Belastbaar loon]])</f>
        <v>3678.3133600000001</v>
      </c>
      <c r="E1864" s="14">
        <f>MAX(Table1[[#This Row],[Loonheffing]]-Table1[[#This Row],[Algemene Heffingskorting]]-Table1[[#This Row],[Arbeidskorting]],0)</f>
        <v>3820.0101399999985</v>
      </c>
      <c r="F1864" s="6">
        <f>Table1[[#This Row],[Belastbaar loon]]-Table1[[#This Row],[Belasting]]</f>
        <v>22640.989860000001</v>
      </c>
      <c r="G1864" s="2">
        <f>(Table1[[#This Row],[Belastbaar loon]]-Table1[[#This Row],[Netto loon]])/Table1[[#This Row],[Belastbaar loon]]</f>
        <v>0.14436378594913263</v>
      </c>
      <c r="H1864" s="14">
        <f t="shared" ca="1" si="23"/>
        <v>3815.8735400000005</v>
      </c>
      <c r="I1864" s="14">
        <f ca="1">IF(ROW()=2, Table1[[#This Row],[Netto loon]], INDIRECT(ADDRESS(ROW()-1,COLUMN(F:F))))</f>
        <v>22635.126459999999</v>
      </c>
      <c r="J1864" s="6">
        <f ca="1">IF(ROW()=2, 0, Table1[[#This Row],[Belastbaar loon]]-INDIRECT(ADDRESS(ROW()-1,COLUMN(A:A))))</f>
        <v>10</v>
      </c>
      <c r="K1864" s="6">
        <f ca="1">Table1[[#This Row],[Netto loon]]-Table1[[#This Row],[Netto vorige schijf]]</f>
        <v>5.8634000000020023</v>
      </c>
      <c r="L1864" s="2">
        <f ca="1">(Table1[[#This Row],[Bruto tov vorige schijf]]-Table1[[#This Row],[Netto tov vorige schijf]])/MAX(Table1[[#This Row],[Bruto tov vorige schijf]],1)</f>
        <v>0.41365999999979974</v>
      </c>
    </row>
    <row r="1865" spans="1:12" x14ac:dyDescent="0.25">
      <c r="A1865" s="14">
        <v>26471</v>
      </c>
      <c r="B1865" s="6">
        <f>LoonHeffing2020(Table1[[#This Row],[Belastbaar loon]])</f>
        <v>9886.9184999999998</v>
      </c>
      <c r="C1865" s="6">
        <f>AlgemeneHeffingsKorting2020(Table1[[#This Row],[Belastbaar loon]])</f>
        <v>2384.2928000000002</v>
      </c>
      <c r="D1865" s="14">
        <f>ArbeidsKorting2020(Table1[[#This Row],[Belastbaar loon]])</f>
        <v>3678.4789599999999</v>
      </c>
      <c r="E1865" s="14">
        <f>MAX(Table1[[#This Row],[Loonheffing]]-Table1[[#This Row],[Algemene Heffingskorting]]-Table1[[#This Row],[Arbeidskorting]],0)</f>
        <v>3824.1467399999997</v>
      </c>
      <c r="F1865" s="6">
        <f>Table1[[#This Row],[Belastbaar loon]]-Table1[[#This Row],[Belasting]]</f>
        <v>22646.85326</v>
      </c>
      <c r="G1865" s="2">
        <f>(Table1[[#This Row],[Belastbaar loon]]-Table1[[#This Row],[Netto loon]])/Table1[[#This Row],[Belastbaar loon]]</f>
        <v>0.14446551849193456</v>
      </c>
      <c r="H1865" s="14">
        <f t="shared" ca="1" si="23"/>
        <v>3820.0101399999985</v>
      </c>
      <c r="I1865" s="14">
        <f ca="1">IF(ROW()=2, Table1[[#This Row],[Netto loon]], INDIRECT(ADDRESS(ROW()-1,COLUMN(F:F))))</f>
        <v>22640.989860000001</v>
      </c>
      <c r="J1865" s="6">
        <f ca="1">IF(ROW()=2, 0, Table1[[#This Row],[Belastbaar loon]]-INDIRECT(ADDRESS(ROW()-1,COLUMN(A:A))))</f>
        <v>10</v>
      </c>
      <c r="K1865" s="6">
        <f ca="1">Table1[[#This Row],[Netto loon]]-Table1[[#This Row],[Netto vorige schijf]]</f>
        <v>5.8633999999983644</v>
      </c>
      <c r="L1865" s="2">
        <f ca="1">(Table1[[#This Row],[Bruto tov vorige schijf]]-Table1[[#This Row],[Netto tov vorige schijf]])/MAX(Table1[[#This Row],[Bruto tov vorige schijf]],1)</f>
        <v>0.41366000000016356</v>
      </c>
    </row>
    <row r="1866" spans="1:12" x14ac:dyDescent="0.25">
      <c r="A1866" s="14">
        <v>26481</v>
      </c>
      <c r="B1866" s="6">
        <f>LoonHeffing2020(Table1[[#This Row],[Belastbaar loon]])</f>
        <v>9890.6535000000003</v>
      </c>
      <c r="C1866" s="6">
        <f>AlgemeneHeffingsKorting2020(Table1[[#This Row],[Belastbaar loon]])</f>
        <v>2383.7256000000002</v>
      </c>
      <c r="D1866" s="14">
        <f>ArbeidsKorting2020(Table1[[#This Row],[Belastbaar loon]])</f>
        <v>3678.6445600000002</v>
      </c>
      <c r="E1866" s="14">
        <f>MAX(Table1[[#This Row],[Loonheffing]]-Table1[[#This Row],[Algemene Heffingskorting]]-Table1[[#This Row],[Arbeidskorting]],0)</f>
        <v>3828.2833400000004</v>
      </c>
      <c r="F1866" s="6">
        <f>Table1[[#This Row],[Belastbaar loon]]-Table1[[#This Row],[Belasting]]</f>
        <v>22652.716659999998</v>
      </c>
      <c r="G1866" s="2">
        <f>(Table1[[#This Row],[Belastbaar loon]]-Table1[[#This Row],[Netto loon]])/Table1[[#This Row],[Belastbaar loon]]</f>
        <v>0.14456717420037013</v>
      </c>
      <c r="H1866" s="14">
        <f t="shared" ca="1" si="23"/>
        <v>3824.1467399999997</v>
      </c>
      <c r="I1866" s="14">
        <f ca="1">IF(ROW()=2, Table1[[#This Row],[Netto loon]], INDIRECT(ADDRESS(ROW()-1,COLUMN(F:F))))</f>
        <v>22646.85326</v>
      </c>
      <c r="J1866" s="6">
        <f ca="1">IF(ROW()=2, 0, Table1[[#This Row],[Belastbaar loon]]-INDIRECT(ADDRESS(ROW()-1,COLUMN(A:A))))</f>
        <v>10</v>
      </c>
      <c r="K1866" s="6">
        <f ca="1">Table1[[#This Row],[Netto loon]]-Table1[[#This Row],[Netto vorige schijf]]</f>
        <v>5.8633999999983644</v>
      </c>
      <c r="L1866" s="2">
        <f ca="1">(Table1[[#This Row],[Bruto tov vorige schijf]]-Table1[[#This Row],[Netto tov vorige schijf]])/MAX(Table1[[#This Row],[Bruto tov vorige schijf]],1)</f>
        <v>0.41366000000016356</v>
      </c>
    </row>
    <row r="1867" spans="1:12" x14ac:dyDescent="0.25">
      <c r="A1867" s="14">
        <v>26491</v>
      </c>
      <c r="B1867" s="6">
        <f>LoonHeffing2020(Table1[[#This Row],[Belastbaar loon]])</f>
        <v>9894.3884999999991</v>
      </c>
      <c r="C1867" s="6">
        <f>AlgemeneHeffingsKorting2020(Table1[[#This Row],[Belastbaar loon]])</f>
        <v>2383.1583999999998</v>
      </c>
      <c r="D1867" s="14">
        <f>ArbeidsKorting2020(Table1[[#This Row],[Belastbaar loon]])</f>
        <v>3678.81016</v>
      </c>
      <c r="E1867" s="14">
        <f>MAX(Table1[[#This Row],[Loonheffing]]-Table1[[#This Row],[Algemene Heffingskorting]]-Table1[[#This Row],[Arbeidskorting]],0)</f>
        <v>3832.4199399999989</v>
      </c>
      <c r="F1867" s="6">
        <f>Table1[[#This Row],[Belastbaar loon]]-Table1[[#This Row],[Belasting]]</f>
        <v>22658.58006</v>
      </c>
      <c r="G1867" s="2">
        <f>(Table1[[#This Row],[Belastbaar loon]]-Table1[[#This Row],[Netto loon]])/Table1[[#This Row],[Belastbaar loon]]</f>
        <v>0.14466875316145106</v>
      </c>
      <c r="H1867" s="14">
        <f t="shared" ca="1" si="23"/>
        <v>3828.2833400000004</v>
      </c>
      <c r="I1867" s="14">
        <f ca="1">IF(ROW()=2, Table1[[#This Row],[Netto loon]], INDIRECT(ADDRESS(ROW()-1,COLUMN(F:F))))</f>
        <v>22652.716659999998</v>
      </c>
      <c r="J1867" s="6">
        <f ca="1">IF(ROW()=2, 0, Table1[[#This Row],[Belastbaar loon]]-INDIRECT(ADDRESS(ROW()-1,COLUMN(A:A))))</f>
        <v>10</v>
      </c>
      <c r="K1867" s="6">
        <f ca="1">Table1[[#This Row],[Netto loon]]-Table1[[#This Row],[Netto vorige schijf]]</f>
        <v>5.8634000000020023</v>
      </c>
      <c r="L1867" s="2">
        <f ca="1">(Table1[[#This Row],[Bruto tov vorige schijf]]-Table1[[#This Row],[Netto tov vorige schijf]])/MAX(Table1[[#This Row],[Bruto tov vorige schijf]],1)</f>
        <v>0.41365999999979974</v>
      </c>
    </row>
    <row r="1868" spans="1:12" x14ac:dyDescent="0.25">
      <c r="A1868" s="14">
        <v>26501</v>
      </c>
      <c r="B1868" s="6">
        <f>LoonHeffing2020(Table1[[#This Row],[Belastbaar loon]])</f>
        <v>9898.1234999999997</v>
      </c>
      <c r="C1868" s="6">
        <f>AlgemeneHeffingsKorting2020(Table1[[#This Row],[Belastbaar loon]])</f>
        <v>2382.5911999999998</v>
      </c>
      <c r="D1868" s="14">
        <f>ArbeidsKorting2020(Table1[[#This Row],[Belastbaar loon]])</f>
        <v>3678.9757599999998</v>
      </c>
      <c r="E1868" s="14">
        <f>MAX(Table1[[#This Row],[Loonheffing]]-Table1[[#This Row],[Algemene Heffingskorting]]-Table1[[#This Row],[Arbeidskorting]],0)</f>
        <v>3836.55654</v>
      </c>
      <c r="F1868" s="6">
        <f>Table1[[#This Row],[Belastbaar loon]]-Table1[[#This Row],[Belasting]]</f>
        <v>22664.443459999999</v>
      </c>
      <c r="G1868" s="2">
        <f>(Table1[[#This Row],[Belastbaar loon]]-Table1[[#This Row],[Netto loon]])/Table1[[#This Row],[Belastbaar loon]]</f>
        <v>0.1447702554620581</v>
      </c>
      <c r="H1868" s="14">
        <f t="shared" ca="1" si="23"/>
        <v>3832.4199399999989</v>
      </c>
      <c r="I1868" s="14">
        <f ca="1">IF(ROW()=2, Table1[[#This Row],[Netto loon]], INDIRECT(ADDRESS(ROW()-1,COLUMN(F:F))))</f>
        <v>22658.58006</v>
      </c>
      <c r="J1868" s="6">
        <f ca="1">IF(ROW()=2, 0, Table1[[#This Row],[Belastbaar loon]]-INDIRECT(ADDRESS(ROW()-1,COLUMN(A:A))))</f>
        <v>10</v>
      </c>
      <c r="K1868" s="6">
        <f ca="1">Table1[[#This Row],[Netto loon]]-Table1[[#This Row],[Netto vorige schijf]]</f>
        <v>5.8633999999983644</v>
      </c>
      <c r="L1868" s="2">
        <f ca="1">(Table1[[#This Row],[Bruto tov vorige schijf]]-Table1[[#This Row],[Netto tov vorige schijf]])/MAX(Table1[[#This Row],[Bruto tov vorige schijf]],1)</f>
        <v>0.41366000000016356</v>
      </c>
    </row>
    <row r="1869" spans="1:12" x14ac:dyDescent="0.25">
      <c r="A1869" s="14">
        <v>26511</v>
      </c>
      <c r="B1869" s="6">
        <f>LoonHeffing2020(Table1[[#This Row],[Belastbaar loon]])</f>
        <v>9901.8585000000003</v>
      </c>
      <c r="C1869" s="6">
        <f>AlgemeneHeffingsKorting2020(Table1[[#This Row],[Belastbaar loon]])</f>
        <v>2382.0239999999999</v>
      </c>
      <c r="D1869" s="14">
        <f>ArbeidsKorting2020(Table1[[#This Row],[Belastbaar loon]])</f>
        <v>3679.1413600000001</v>
      </c>
      <c r="E1869" s="14">
        <f>MAX(Table1[[#This Row],[Loonheffing]]-Table1[[#This Row],[Algemene Heffingskorting]]-Table1[[#This Row],[Arbeidskorting]],0)</f>
        <v>3840.6931400000008</v>
      </c>
      <c r="F1869" s="6">
        <f>Table1[[#This Row],[Belastbaar loon]]-Table1[[#This Row],[Belasting]]</f>
        <v>22670.306860000001</v>
      </c>
      <c r="G1869" s="2">
        <f>(Table1[[#This Row],[Belastbaar loon]]-Table1[[#This Row],[Netto loon]])/Table1[[#This Row],[Belastbaar loon]]</f>
        <v>0.14487168118894042</v>
      </c>
      <c r="H1869" s="14">
        <f t="shared" ca="1" si="23"/>
        <v>3836.55654</v>
      </c>
      <c r="I1869" s="14">
        <f ca="1">IF(ROW()=2, Table1[[#This Row],[Netto loon]], INDIRECT(ADDRESS(ROW()-1,COLUMN(F:F))))</f>
        <v>22664.443459999999</v>
      </c>
      <c r="J1869" s="6">
        <f ca="1">IF(ROW()=2, 0, Table1[[#This Row],[Belastbaar loon]]-INDIRECT(ADDRESS(ROW()-1,COLUMN(A:A))))</f>
        <v>10</v>
      </c>
      <c r="K1869" s="6">
        <f ca="1">Table1[[#This Row],[Netto loon]]-Table1[[#This Row],[Netto vorige schijf]]</f>
        <v>5.8634000000020023</v>
      </c>
      <c r="L1869" s="2">
        <f ca="1">(Table1[[#This Row],[Bruto tov vorige schijf]]-Table1[[#This Row],[Netto tov vorige schijf]])/MAX(Table1[[#This Row],[Bruto tov vorige schijf]],1)</f>
        <v>0.41365999999979974</v>
      </c>
    </row>
    <row r="1870" spans="1:12" x14ac:dyDescent="0.25">
      <c r="A1870" s="14">
        <v>26521</v>
      </c>
      <c r="B1870" s="6">
        <f>LoonHeffing2020(Table1[[#This Row],[Belastbaar loon]])</f>
        <v>9905.5935000000009</v>
      </c>
      <c r="C1870" s="6">
        <f>AlgemeneHeffingsKorting2020(Table1[[#This Row],[Belastbaar loon]])</f>
        <v>2381.4567999999999</v>
      </c>
      <c r="D1870" s="14">
        <f>ArbeidsKorting2020(Table1[[#This Row],[Belastbaar loon]])</f>
        <v>3679.3069599999999</v>
      </c>
      <c r="E1870" s="14">
        <f>MAX(Table1[[#This Row],[Loonheffing]]-Table1[[#This Row],[Algemene Heffingskorting]]-Table1[[#This Row],[Arbeidskorting]],0)</f>
        <v>3844.829740000001</v>
      </c>
      <c r="F1870" s="6">
        <f>Table1[[#This Row],[Belastbaar loon]]-Table1[[#This Row],[Belasting]]</f>
        <v>22676.170259999999</v>
      </c>
      <c r="G1870" s="2">
        <f>(Table1[[#This Row],[Belastbaar loon]]-Table1[[#This Row],[Netto loon]])/Table1[[#This Row],[Belastbaar loon]]</f>
        <v>0.1449730304287169</v>
      </c>
      <c r="H1870" s="14">
        <f t="shared" ca="1" si="23"/>
        <v>3840.6931400000008</v>
      </c>
      <c r="I1870" s="14">
        <f ca="1">IF(ROW()=2, Table1[[#This Row],[Netto loon]], INDIRECT(ADDRESS(ROW()-1,COLUMN(F:F))))</f>
        <v>22670.306860000001</v>
      </c>
      <c r="J1870" s="6">
        <f ca="1">IF(ROW()=2, 0, Table1[[#This Row],[Belastbaar loon]]-INDIRECT(ADDRESS(ROW()-1,COLUMN(A:A))))</f>
        <v>10</v>
      </c>
      <c r="K1870" s="6">
        <f ca="1">Table1[[#This Row],[Netto loon]]-Table1[[#This Row],[Netto vorige schijf]]</f>
        <v>5.8633999999983644</v>
      </c>
      <c r="L1870" s="2">
        <f ca="1">(Table1[[#This Row],[Bruto tov vorige schijf]]-Table1[[#This Row],[Netto tov vorige schijf]])/MAX(Table1[[#This Row],[Bruto tov vorige schijf]],1)</f>
        <v>0.41366000000016356</v>
      </c>
    </row>
    <row r="1871" spans="1:12" x14ac:dyDescent="0.25">
      <c r="A1871" s="14">
        <v>26531</v>
      </c>
      <c r="B1871" s="6">
        <f>LoonHeffing2020(Table1[[#This Row],[Belastbaar loon]])</f>
        <v>9909.3284999999996</v>
      </c>
      <c r="C1871" s="6">
        <f>AlgemeneHeffingsKorting2020(Table1[[#This Row],[Belastbaar loon]])</f>
        <v>2380.8896</v>
      </c>
      <c r="D1871" s="14">
        <f>ArbeidsKorting2020(Table1[[#This Row],[Belastbaar loon]])</f>
        <v>3679.4725600000002</v>
      </c>
      <c r="E1871" s="14">
        <f>MAX(Table1[[#This Row],[Loonheffing]]-Table1[[#This Row],[Algemene Heffingskorting]]-Table1[[#This Row],[Arbeidskorting]],0)</f>
        <v>3848.966339999999</v>
      </c>
      <c r="F1871" s="6">
        <f>Table1[[#This Row],[Belastbaar loon]]-Table1[[#This Row],[Belasting]]</f>
        <v>22682.033660000001</v>
      </c>
      <c r="G1871" s="2">
        <f>(Table1[[#This Row],[Belastbaar loon]]-Table1[[#This Row],[Netto loon]])/Table1[[#This Row],[Belastbaar loon]]</f>
        <v>0.14507430326787529</v>
      </c>
      <c r="H1871" s="14">
        <f t="shared" ca="1" si="23"/>
        <v>3844.829740000001</v>
      </c>
      <c r="I1871" s="14">
        <f ca="1">IF(ROW()=2, Table1[[#This Row],[Netto loon]], INDIRECT(ADDRESS(ROW()-1,COLUMN(F:F))))</f>
        <v>22676.170259999999</v>
      </c>
      <c r="J1871" s="6">
        <f ca="1">IF(ROW()=2, 0, Table1[[#This Row],[Belastbaar loon]]-INDIRECT(ADDRESS(ROW()-1,COLUMN(A:A))))</f>
        <v>10</v>
      </c>
      <c r="K1871" s="6">
        <f ca="1">Table1[[#This Row],[Netto loon]]-Table1[[#This Row],[Netto vorige schijf]]</f>
        <v>5.8634000000020023</v>
      </c>
      <c r="L1871" s="2">
        <f ca="1">(Table1[[#This Row],[Bruto tov vorige schijf]]-Table1[[#This Row],[Netto tov vorige schijf]])/MAX(Table1[[#This Row],[Bruto tov vorige schijf]],1)</f>
        <v>0.41365999999979974</v>
      </c>
    </row>
    <row r="1872" spans="1:12" x14ac:dyDescent="0.25">
      <c r="A1872" s="14">
        <v>26541</v>
      </c>
      <c r="B1872" s="6">
        <f>LoonHeffing2020(Table1[[#This Row],[Belastbaar loon]])</f>
        <v>9913.0635000000002</v>
      </c>
      <c r="C1872" s="6">
        <f>AlgemeneHeffingsKorting2020(Table1[[#This Row],[Belastbaar loon]])</f>
        <v>2380.3224</v>
      </c>
      <c r="D1872" s="14">
        <f>ArbeidsKorting2020(Table1[[#This Row],[Belastbaar loon]])</f>
        <v>3679.63816</v>
      </c>
      <c r="E1872" s="14">
        <f>MAX(Table1[[#This Row],[Loonheffing]]-Table1[[#This Row],[Algemene Heffingskorting]]-Table1[[#This Row],[Arbeidskorting]],0)</f>
        <v>3853.1029400000002</v>
      </c>
      <c r="F1872" s="6">
        <f>Table1[[#This Row],[Belastbaar loon]]-Table1[[#This Row],[Belasting]]</f>
        <v>22687.897059999999</v>
      </c>
      <c r="G1872" s="2">
        <f>(Table1[[#This Row],[Belastbaar loon]]-Table1[[#This Row],[Netto loon]])/Table1[[#This Row],[Belastbaar loon]]</f>
        <v>0.14517549979277347</v>
      </c>
      <c r="H1872" s="14">
        <f t="shared" ca="1" si="23"/>
        <v>3848.966339999999</v>
      </c>
      <c r="I1872" s="14">
        <f ca="1">IF(ROW()=2, Table1[[#This Row],[Netto loon]], INDIRECT(ADDRESS(ROW()-1,COLUMN(F:F))))</f>
        <v>22682.033660000001</v>
      </c>
      <c r="J1872" s="6">
        <f ca="1">IF(ROW()=2, 0, Table1[[#This Row],[Belastbaar loon]]-INDIRECT(ADDRESS(ROW()-1,COLUMN(A:A))))</f>
        <v>10</v>
      </c>
      <c r="K1872" s="6">
        <f ca="1">Table1[[#This Row],[Netto loon]]-Table1[[#This Row],[Netto vorige schijf]]</f>
        <v>5.8633999999983644</v>
      </c>
      <c r="L1872" s="2">
        <f ca="1">(Table1[[#This Row],[Bruto tov vorige schijf]]-Table1[[#This Row],[Netto tov vorige schijf]])/MAX(Table1[[#This Row],[Bruto tov vorige schijf]],1)</f>
        <v>0.41366000000016356</v>
      </c>
    </row>
    <row r="1873" spans="1:12" x14ac:dyDescent="0.25">
      <c r="A1873" s="14">
        <v>26551</v>
      </c>
      <c r="B1873" s="6">
        <f>LoonHeffing2020(Table1[[#This Row],[Belastbaar loon]])</f>
        <v>9916.7985000000008</v>
      </c>
      <c r="C1873" s="6">
        <f>AlgemeneHeffingsKorting2020(Table1[[#This Row],[Belastbaar loon]])</f>
        <v>2379.7552000000001</v>
      </c>
      <c r="D1873" s="14">
        <f>ArbeidsKorting2020(Table1[[#This Row],[Belastbaar loon]])</f>
        <v>3679.8037599999998</v>
      </c>
      <c r="E1873" s="14">
        <f>MAX(Table1[[#This Row],[Loonheffing]]-Table1[[#This Row],[Algemene Heffingskorting]]-Table1[[#This Row],[Arbeidskorting]],0)</f>
        <v>3857.2395400000014</v>
      </c>
      <c r="F1873" s="6">
        <f>Table1[[#This Row],[Belastbaar loon]]-Table1[[#This Row],[Belasting]]</f>
        <v>22693.760459999998</v>
      </c>
      <c r="G1873" s="2">
        <f>(Table1[[#This Row],[Belastbaar loon]]-Table1[[#This Row],[Netto loon]])/Table1[[#This Row],[Belastbaar loon]]</f>
        <v>0.1452766200896389</v>
      </c>
      <c r="H1873" s="14">
        <f t="shared" ca="1" si="23"/>
        <v>3853.1029400000002</v>
      </c>
      <c r="I1873" s="14">
        <f ca="1">IF(ROW()=2, Table1[[#This Row],[Netto loon]], INDIRECT(ADDRESS(ROW()-1,COLUMN(F:F))))</f>
        <v>22687.897059999999</v>
      </c>
      <c r="J1873" s="6">
        <f ca="1">IF(ROW()=2, 0, Table1[[#This Row],[Belastbaar loon]]-INDIRECT(ADDRESS(ROW()-1,COLUMN(A:A))))</f>
        <v>10</v>
      </c>
      <c r="K1873" s="6">
        <f ca="1">Table1[[#This Row],[Netto loon]]-Table1[[#This Row],[Netto vorige schijf]]</f>
        <v>5.8633999999983644</v>
      </c>
      <c r="L1873" s="2">
        <f ca="1">(Table1[[#This Row],[Bruto tov vorige schijf]]-Table1[[#This Row],[Netto tov vorige schijf]])/MAX(Table1[[#This Row],[Bruto tov vorige schijf]],1)</f>
        <v>0.41366000000016356</v>
      </c>
    </row>
    <row r="1874" spans="1:12" x14ac:dyDescent="0.25">
      <c r="A1874" s="14">
        <v>26561</v>
      </c>
      <c r="B1874" s="6">
        <f>LoonHeffing2020(Table1[[#This Row],[Belastbaar loon]])</f>
        <v>9920.5334999999995</v>
      </c>
      <c r="C1874" s="6">
        <f>AlgemeneHeffingsKorting2020(Table1[[#This Row],[Belastbaar loon]])</f>
        <v>2379.1880000000001</v>
      </c>
      <c r="D1874" s="14">
        <f>ArbeidsKorting2020(Table1[[#This Row],[Belastbaar loon]])</f>
        <v>3679.9693600000001</v>
      </c>
      <c r="E1874" s="14">
        <f>MAX(Table1[[#This Row],[Loonheffing]]-Table1[[#This Row],[Algemene Heffingskorting]]-Table1[[#This Row],[Arbeidskorting]],0)</f>
        <v>3861.3761399999994</v>
      </c>
      <c r="F1874" s="6">
        <f>Table1[[#This Row],[Belastbaar loon]]-Table1[[#This Row],[Belasting]]</f>
        <v>22699.62386</v>
      </c>
      <c r="G1874" s="2">
        <f>(Table1[[#This Row],[Belastbaar loon]]-Table1[[#This Row],[Netto loon]])/Table1[[#This Row],[Belastbaar loon]]</f>
        <v>0.1453776642445691</v>
      </c>
      <c r="H1874" s="14">
        <f t="shared" ca="1" si="23"/>
        <v>3857.2395400000014</v>
      </c>
      <c r="I1874" s="14">
        <f ca="1">IF(ROW()=2, Table1[[#This Row],[Netto loon]], INDIRECT(ADDRESS(ROW()-1,COLUMN(F:F))))</f>
        <v>22693.760459999998</v>
      </c>
      <c r="J1874" s="6">
        <f ca="1">IF(ROW()=2, 0, Table1[[#This Row],[Belastbaar loon]]-INDIRECT(ADDRESS(ROW()-1,COLUMN(A:A))))</f>
        <v>10</v>
      </c>
      <c r="K1874" s="6">
        <f ca="1">Table1[[#This Row],[Netto loon]]-Table1[[#This Row],[Netto vorige schijf]]</f>
        <v>5.8634000000020023</v>
      </c>
      <c r="L1874" s="2">
        <f ca="1">(Table1[[#This Row],[Bruto tov vorige schijf]]-Table1[[#This Row],[Netto tov vorige schijf]])/MAX(Table1[[#This Row],[Bruto tov vorige schijf]],1)</f>
        <v>0.41365999999979974</v>
      </c>
    </row>
    <row r="1875" spans="1:12" x14ac:dyDescent="0.25">
      <c r="A1875" s="14">
        <v>26571</v>
      </c>
      <c r="B1875" s="6">
        <f>LoonHeffing2020(Table1[[#This Row],[Belastbaar loon]])</f>
        <v>9924.2685000000001</v>
      </c>
      <c r="C1875" s="6">
        <f>AlgemeneHeffingsKorting2020(Table1[[#This Row],[Belastbaar loon]])</f>
        <v>2378.6208000000001</v>
      </c>
      <c r="D1875" s="14">
        <f>ArbeidsKorting2020(Table1[[#This Row],[Belastbaar loon]])</f>
        <v>3680.1349599999999</v>
      </c>
      <c r="E1875" s="14">
        <f>MAX(Table1[[#This Row],[Loonheffing]]-Table1[[#This Row],[Algemene Heffingskorting]]-Table1[[#This Row],[Arbeidskorting]],0)</f>
        <v>3865.5127399999997</v>
      </c>
      <c r="F1875" s="6">
        <f>Table1[[#This Row],[Belastbaar loon]]-Table1[[#This Row],[Belasting]]</f>
        <v>22705.487260000002</v>
      </c>
      <c r="G1875" s="2">
        <f>(Table1[[#This Row],[Belastbaar loon]]-Table1[[#This Row],[Netto loon]])/Table1[[#This Row],[Belastbaar loon]]</f>
        <v>0.14547863234353237</v>
      </c>
      <c r="H1875" s="14">
        <f t="shared" ca="1" si="23"/>
        <v>3861.3761399999994</v>
      </c>
      <c r="I1875" s="14">
        <f ca="1">IF(ROW()=2, Table1[[#This Row],[Netto loon]], INDIRECT(ADDRESS(ROW()-1,COLUMN(F:F))))</f>
        <v>22699.62386</v>
      </c>
      <c r="J1875" s="6">
        <f ca="1">IF(ROW()=2, 0, Table1[[#This Row],[Belastbaar loon]]-INDIRECT(ADDRESS(ROW()-1,COLUMN(A:A))))</f>
        <v>10</v>
      </c>
      <c r="K1875" s="6">
        <f ca="1">Table1[[#This Row],[Netto loon]]-Table1[[#This Row],[Netto vorige schijf]]</f>
        <v>5.8634000000020023</v>
      </c>
      <c r="L1875" s="2">
        <f ca="1">(Table1[[#This Row],[Bruto tov vorige schijf]]-Table1[[#This Row],[Netto tov vorige schijf]])/MAX(Table1[[#This Row],[Bruto tov vorige schijf]],1)</f>
        <v>0.41365999999979974</v>
      </c>
    </row>
    <row r="1876" spans="1:12" x14ac:dyDescent="0.25">
      <c r="A1876" s="14">
        <v>26581</v>
      </c>
      <c r="B1876" s="6">
        <f>LoonHeffing2020(Table1[[#This Row],[Belastbaar loon]])</f>
        <v>9928.0035000000007</v>
      </c>
      <c r="C1876" s="6">
        <f>AlgemeneHeffingsKorting2020(Table1[[#This Row],[Belastbaar loon]])</f>
        <v>2378.0536000000002</v>
      </c>
      <c r="D1876" s="14">
        <f>ArbeidsKorting2020(Table1[[#This Row],[Belastbaar loon]])</f>
        <v>3680.3005600000001</v>
      </c>
      <c r="E1876" s="14">
        <f>MAX(Table1[[#This Row],[Loonheffing]]-Table1[[#This Row],[Algemene Heffingskorting]]-Table1[[#This Row],[Arbeidskorting]],0)</f>
        <v>3869.6493400000004</v>
      </c>
      <c r="F1876" s="6">
        <f>Table1[[#This Row],[Belastbaar loon]]-Table1[[#This Row],[Belasting]]</f>
        <v>22711.35066</v>
      </c>
      <c r="G1876" s="2">
        <f>(Table1[[#This Row],[Belastbaar loon]]-Table1[[#This Row],[Netto loon]])/Table1[[#This Row],[Belastbaar loon]]</f>
        <v>0.14557952447236747</v>
      </c>
      <c r="H1876" s="14">
        <f t="shared" ca="1" si="23"/>
        <v>3865.5127399999997</v>
      </c>
      <c r="I1876" s="14">
        <f ca="1">IF(ROW()=2, Table1[[#This Row],[Netto loon]], INDIRECT(ADDRESS(ROW()-1,COLUMN(F:F))))</f>
        <v>22705.487260000002</v>
      </c>
      <c r="J1876" s="6">
        <f ca="1">IF(ROW()=2, 0, Table1[[#This Row],[Belastbaar loon]]-INDIRECT(ADDRESS(ROW()-1,COLUMN(A:A))))</f>
        <v>10</v>
      </c>
      <c r="K1876" s="6">
        <f ca="1">Table1[[#This Row],[Netto loon]]-Table1[[#This Row],[Netto vorige schijf]]</f>
        <v>5.8633999999983644</v>
      </c>
      <c r="L1876" s="2">
        <f ca="1">(Table1[[#This Row],[Bruto tov vorige schijf]]-Table1[[#This Row],[Netto tov vorige schijf]])/MAX(Table1[[#This Row],[Bruto tov vorige schijf]],1)</f>
        <v>0.41366000000016356</v>
      </c>
    </row>
    <row r="1877" spans="1:12" x14ac:dyDescent="0.25">
      <c r="A1877" s="14">
        <v>26591</v>
      </c>
      <c r="B1877" s="6">
        <f>LoonHeffing2020(Table1[[#This Row],[Belastbaar loon]])</f>
        <v>9931.7384999999995</v>
      </c>
      <c r="C1877" s="6">
        <f>AlgemeneHeffingsKorting2020(Table1[[#This Row],[Belastbaar loon]])</f>
        <v>2377.4863999999998</v>
      </c>
      <c r="D1877" s="14">
        <f>ArbeidsKorting2020(Table1[[#This Row],[Belastbaar loon]])</f>
        <v>3680.4661599999999</v>
      </c>
      <c r="E1877" s="14">
        <f>MAX(Table1[[#This Row],[Loonheffing]]-Table1[[#This Row],[Algemene Heffingskorting]]-Table1[[#This Row],[Arbeidskorting]],0)</f>
        <v>3873.7859399999998</v>
      </c>
      <c r="F1877" s="6">
        <f>Table1[[#This Row],[Belastbaar loon]]-Table1[[#This Row],[Belasting]]</f>
        <v>22717.214059999998</v>
      </c>
      <c r="G1877" s="2">
        <f>(Table1[[#This Row],[Belastbaar loon]]-Table1[[#This Row],[Netto loon]])/Table1[[#This Row],[Belastbaar loon]]</f>
        <v>0.14568034071678393</v>
      </c>
      <c r="H1877" s="14">
        <f t="shared" ca="1" si="23"/>
        <v>3869.6493400000004</v>
      </c>
      <c r="I1877" s="14">
        <f ca="1">IF(ROW()=2, Table1[[#This Row],[Netto loon]], INDIRECT(ADDRESS(ROW()-1,COLUMN(F:F))))</f>
        <v>22711.35066</v>
      </c>
      <c r="J1877" s="6">
        <f ca="1">IF(ROW()=2, 0, Table1[[#This Row],[Belastbaar loon]]-INDIRECT(ADDRESS(ROW()-1,COLUMN(A:A))))</f>
        <v>10</v>
      </c>
      <c r="K1877" s="6">
        <f ca="1">Table1[[#This Row],[Netto loon]]-Table1[[#This Row],[Netto vorige schijf]]</f>
        <v>5.8633999999983644</v>
      </c>
      <c r="L1877" s="2">
        <f ca="1">(Table1[[#This Row],[Bruto tov vorige schijf]]-Table1[[#This Row],[Netto tov vorige schijf]])/MAX(Table1[[#This Row],[Bruto tov vorige schijf]],1)</f>
        <v>0.41366000000016356</v>
      </c>
    </row>
    <row r="1878" spans="1:12" x14ac:dyDescent="0.25">
      <c r="A1878" s="14">
        <v>26601</v>
      </c>
      <c r="B1878" s="6">
        <f>LoonHeffing2020(Table1[[#This Row],[Belastbaar loon]])</f>
        <v>9935.4735000000001</v>
      </c>
      <c r="C1878" s="6">
        <f>AlgemeneHeffingsKorting2020(Table1[[#This Row],[Belastbaar loon]])</f>
        <v>2376.9191999999998</v>
      </c>
      <c r="D1878" s="14">
        <f>ArbeidsKorting2020(Table1[[#This Row],[Belastbaar loon]])</f>
        <v>3680.6317600000002</v>
      </c>
      <c r="E1878" s="14">
        <f>MAX(Table1[[#This Row],[Loonheffing]]-Table1[[#This Row],[Algemene Heffingskorting]]-Table1[[#This Row],[Arbeidskorting]],0)</f>
        <v>3877.9225399999996</v>
      </c>
      <c r="F1878" s="6">
        <f>Table1[[#This Row],[Belastbaar loon]]-Table1[[#This Row],[Belasting]]</f>
        <v>22723.07746</v>
      </c>
      <c r="G1878" s="2">
        <f>(Table1[[#This Row],[Belastbaar loon]]-Table1[[#This Row],[Netto loon]])/Table1[[#This Row],[Belastbaar loon]]</f>
        <v>0.1457810811623623</v>
      </c>
      <c r="H1878" s="14">
        <f t="shared" ca="1" si="23"/>
        <v>3873.7859399999998</v>
      </c>
      <c r="I1878" s="14">
        <f ca="1">IF(ROW()=2, Table1[[#This Row],[Netto loon]], INDIRECT(ADDRESS(ROW()-1,COLUMN(F:F))))</f>
        <v>22717.214059999998</v>
      </c>
      <c r="J1878" s="6">
        <f ca="1">IF(ROW()=2, 0, Table1[[#This Row],[Belastbaar loon]]-INDIRECT(ADDRESS(ROW()-1,COLUMN(A:A))))</f>
        <v>10</v>
      </c>
      <c r="K1878" s="6">
        <f ca="1">Table1[[#This Row],[Netto loon]]-Table1[[#This Row],[Netto vorige schijf]]</f>
        <v>5.8634000000020023</v>
      </c>
      <c r="L1878" s="2">
        <f ca="1">(Table1[[#This Row],[Bruto tov vorige schijf]]-Table1[[#This Row],[Netto tov vorige schijf]])/MAX(Table1[[#This Row],[Bruto tov vorige schijf]],1)</f>
        <v>0.41365999999979974</v>
      </c>
    </row>
    <row r="1879" spans="1:12" x14ac:dyDescent="0.25">
      <c r="A1879" s="14">
        <v>26611</v>
      </c>
      <c r="B1879" s="6">
        <f>LoonHeffing2020(Table1[[#This Row],[Belastbaar loon]])</f>
        <v>9939.2085000000006</v>
      </c>
      <c r="C1879" s="6">
        <f>AlgemeneHeffingsKorting2020(Table1[[#This Row],[Belastbaar loon]])</f>
        <v>2376.3519999999999</v>
      </c>
      <c r="D1879" s="14">
        <f>ArbeidsKorting2020(Table1[[#This Row],[Belastbaar loon]])</f>
        <v>3680.79736</v>
      </c>
      <c r="E1879" s="14">
        <f>MAX(Table1[[#This Row],[Loonheffing]]-Table1[[#This Row],[Algemene Heffingskorting]]-Table1[[#This Row],[Arbeidskorting]],0)</f>
        <v>3882.0591400000008</v>
      </c>
      <c r="F1879" s="6">
        <f>Table1[[#This Row],[Belastbaar loon]]-Table1[[#This Row],[Belasting]]</f>
        <v>22728.940859999999</v>
      </c>
      <c r="G1879" s="2">
        <f>(Table1[[#This Row],[Belastbaar loon]]-Table1[[#This Row],[Netto loon]])/Table1[[#This Row],[Belastbaar loon]]</f>
        <v>0.14588174589455494</v>
      </c>
      <c r="H1879" s="14">
        <f t="shared" ca="1" si="23"/>
        <v>3877.9225399999996</v>
      </c>
      <c r="I1879" s="14">
        <f ca="1">IF(ROW()=2, Table1[[#This Row],[Netto loon]], INDIRECT(ADDRESS(ROW()-1,COLUMN(F:F))))</f>
        <v>22723.07746</v>
      </c>
      <c r="J1879" s="6">
        <f ca="1">IF(ROW()=2, 0, Table1[[#This Row],[Belastbaar loon]]-INDIRECT(ADDRESS(ROW()-1,COLUMN(A:A))))</f>
        <v>10</v>
      </c>
      <c r="K1879" s="6">
        <f ca="1">Table1[[#This Row],[Netto loon]]-Table1[[#This Row],[Netto vorige schijf]]</f>
        <v>5.8633999999983644</v>
      </c>
      <c r="L1879" s="2">
        <f ca="1">(Table1[[#This Row],[Bruto tov vorige schijf]]-Table1[[#This Row],[Netto tov vorige schijf]])/MAX(Table1[[#This Row],[Bruto tov vorige schijf]],1)</f>
        <v>0.41366000000016356</v>
      </c>
    </row>
    <row r="1880" spans="1:12" x14ac:dyDescent="0.25">
      <c r="A1880" s="14">
        <v>26621</v>
      </c>
      <c r="B1880" s="6">
        <f>LoonHeffing2020(Table1[[#This Row],[Belastbaar loon]])</f>
        <v>9942.9434999999994</v>
      </c>
      <c r="C1880" s="6">
        <f>AlgemeneHeffingsKorting2020(Table1[[#This Row],[Belastbaar loon]])</f>
        <v>2375.7847999999999</v>
      </c>
      <c r="D1880" s="14">
        <f>ArbeidsKorting2020(Table1[[#This Row],[Belastbaar loon]])</f>
        <v>3680.9629599999998</v>
      </c>
      <c r="E1880" s="14">
        <f>MAX(Table1[[#This Row],[Loonheffing]]-Table1[[#This Row],[Algemene Heffingskorting]]-Table1[[#This Row],[Arbeidskorting]],0)</f>
        <v>3886.1957400000001</v>
      </c>
      <c r="F1880" s="6">
        <f>Table1[[#This Row],[Belastbaar loon]]-Table1[[#This Row],[Belasting]]</f>
        <v>22734.804260000001</v>
      </c>
      <c r="G1880" s="2">
        <f>(Table1[[#This Row],[Belastbaar loon]]-Table1[[#This Row],[Netto loon]])/Table1[[#This Row],[Belastbaar loon]]</f>
        <v>0.14598233499868521</v>
      </c>
      <c r="H1880" s="14">
        <f t="shared" ca="1" si="23"/>
        <v>3882.0591400000008</v>
      </c>
      <c r="I1880" s="14">
        <f ca="1">IF(ROW()=2, Table1[[#This Row],[Netto loon]], INDIRECT(ADDRESS(ROW()-1,COLUMN(F:F))))</f>
        <v>22728.940859999999</v>
      </c>
      <c r="J1880" s="6">
        <f ca="1">IF(ROW()=2, 0, Table1[[#This Row],[Belastbaar loon]]-INDIRECT(ADDRESS(ROW()-1,COLUMN(A:A))))</f>
        <v>10</v>
      </c>
      <c r="K1880" s="6">
        <f ca="1">Table1[[#This Row],[Netto loon]]-Table1[[#This Row],[Netto vorige schijf]]</f>
        <v>5.8634000000020023</v>
      </c>
      <c r="L1880" s="2">
        <f ca="1">(Table1[[#This Row],[Bruto tov vorige schijf]]-Table1[[#This Row],[Netto tov vorige schijf]])/MAX(Table1[[#This Row],[Bruto tov vorige schijf]],1)</f>
        <v>0.41365999999979974</v>
      </c>
    </row>
    <row r="1881" spans="1:12" x14ac:dyDescent="0.25">
      <c r="A1881" s="14">
        <v>26631</v>
      </c>
      <c r="B1881" s="6">
        <f>LoonHeffing2020(Table1[[#This Row],[Belastbaar loon]])</f>
        <v>9946.6785</v>
      </c>
      <c r="C1881" s="6">
        <f>AlgemeneHeffingsKorting2020(Table1[[#This Row],[Belastbaar loon]])</f>
        <v>2375.2175999999999</v>
      </c>
      <c r="D1881" s="14">
        <f>ArbeidsKorting2020(Table1[[#This Row],[Belastbaar loon]])</f>
        <v>3681.1285600000001</v>
      </c>
      <c r="E1881" s="14">
        <f>MAX(Table1[[#This Row],[Loonheffing]]-Table1[[#This Row],[Algemene Heffingskorting]]-Table1[[#This Row],[Arbeidskorting]],0)</f>
        <v>3890.3323399999999</v>
      </c>
      <c r="F1881" s="6">
        <f>Table1[[#This Row],[Belastbaar loon]]-Table1[[#This Row],[Belasting]]</f>
        <v>22740.667659999999</v>
      </c>
      <c r="G1881" s="2">
        <f>(Table1[[#This Row],[Belastbaar loon]]-Table1[[#This Row],[Netto loon]])/Table1[[#This Row],[Belastbaar loon]]</f>
        <v>0.14608284855994896</v>
      </c>
      <c r="H1881" s="14">
        <f t="shared" ca="1" si="23"/>
        <v>3886.1957400000001</v>
      </c>
      <c r="I1881" s="14">
        <f ca="1">IF(ROW()=2, Table1[[#This Row],[Netto loon]], INDIRECT(ADDRESS(ROW()-1,COLUMN(F:F))))</f>
        <v>22734.804260000001</v>
      </c>
      <c r="J1881" s="6">
        <f ca="1">IF(ROW()=2, 0, Table1[[#This Row],[Belastbaar loon]]-INDIRECT(ADDRESS(ROW()-1,COLUMN(A:A))))</f>
        <v>10</v>
      </c>
      <c r="K1881" s="6">
        <f ca="1">Table1[[#This Row],[Netto loon]]-Table1[[#This Row],[Netto vorige schijf]]</f>
        <v>5.8633999999983644</v>
      </c>
      <c r="L1881" s="2">
        <f ca="1">(Table1[[#This Row],[Bruto tov vorige schijf]]-Table1[[#This Row],[Netto tov vorige schijf]])/MAX(Table1[[#This Row],[Bruto tov vorige schijf]],1)</f>
        <v>0.41366000000016356</v>
      </c>
    </row>
    <row r="1882" spans="1:12" x14ac:dyDescent="0.25">
      <c r="A1882" s="14">
        <v>26641</v>
      </c>
      <c r="B1882" s="6">
        <f>LoonHeffing2020(Table1[[#This Row],[Belastbaar loon]])</f>
        <v>9950.4135000000006</v>
      </c>
      <c r="C1882" s="6">
        <f>AlgemeneHeffingsKorting2020(Table1[[#This Row],[Belastbaar loon]])</f>
        <v>2374.6504</v>
      </c>
      <c r="D1882" s="14">
        <f>ArbeidsKorting2020(Table1[[#This Row],[Belastbaar loon]])</f>
        <v>3681.2941599999999</v>
      </c>
      <c r="E1882" s="14">
        <f>MAX(Table1[[#This Row],[Loonheffing]]-Table1[[#This Row],[Algemene Heffingskorting]]-Table1[[#This Row],[Arbeidskorting]],0)</f>
        <v>3894.4689400000002</v>
      </c>
      <c r="F1882" s="6">
        <f>Table1[[#This Row],[Belastbaar loon]]-Table1[[#This Row],[Belasting]]</f>
        <v>22746.531060000001</v>
      </c>
      <c r="G1882" s="2">
        <f>(Table1[[#This Row],[Belastbaar loon]]-Table1[[#This Row],[Netto loon]])/Table1[[#This Row],[Belastbaar loon]]</f>
        <v>0.14618328666341349</v>
      </c>
      <c r="H1882" s="14">
        <f t="shared" ref="H1882:H1945" ca="1" si="24">IF(ROW()=2, 0, INDIRECT(ADDRESS(ROW()-1,COLUMN(E:E))))</f>
        <v>3890.3323399999999</v>
      </c>
      <c r="I1882" s="14">
        <f ca="1">IF(ROW()=2, Table1[[#This Row],[Netto loon]], INDIRECT(ADDRESS(ROW()-1,COLUMN(F:F))))</f>
        <v>22740.667659999999</v>
      </c>
      <c r="J1882" s="6">
        <f ca="1">IF(ROW()=2, 0, Table1[[#This Row],[Belastbaar loon]]-INDIRECT(ADDRESS(ROW()-1,COLUMN(A:A))))</f>
        <v>10</v>
      </c>
      <c r="K1882" s="6">
        <f ca="1">Table1[[#This Row],[Netto loon]]-Table1[[#This Row],[Netto vorige schijf]]</f>
        <v>5.8634000000020023</v>
      </c>
      <c r="L1882" s="2">
        <f ca="1">(Table1[[#This Row],[Bruto tov vorige schijf]]-Table1[[#This Row],[Netto tov vorige schijf]])/MAX(Table1[[#This Row],[Bruto tov vorige schijf]],1)</f>
        <v>0.41365999999979974</v>
      </c>
    </row>
    <row r="1883" spans="1:12" x14ac:dyDescent="0.25">
      <c r="A1883" s="14">
        <v>26651</v>
      </c>
      <c r="B1883" s="6">
        <f>LoonHeffing2020(Table1[[#This Row],[Belastbaar loon]])</f>
        <v>9954.1484999999993</v>
      </c>
      <c r="C1883" s="6">
        <f>AlgemeneHeffingsKorting2020(Table1[[#This Row],[Belastbaar loon]])</f>
        <v>2374.0832</v>
      </c>
      <c r="D1883" s="14">
        <f>ArbeidsKorting2020(Table1[[#This Row],[Belastbaar loon]])</f>
        <v>3681.4597600000002</v>
      </c>
      <c r="E1883" s="14">
        <f>MAX(Table1[[#This Row],[Loonheffing]]-Table1[[#This Row],[Algemene Heffingskorting]]-Table1[[#This Row],[Arbeidskorting]],0)</f>
        <v>3898.6055399999991</v>
      </c>
      <c r="F1883" s="6">
        <f>Table1[[#This Row],[Belastbaar loon]]-Table1[[#This Row],[Belasting]]</f>
        <v>22752.39446</v>
      </c>
      <c r="G1883" s="2">
        <f>(Table1[[#This Row],[Belastbaar loon]]-Table1[[#This Row],[Netto loon]])/Table1[[#This Row],[Belastbaar loon]]</f>
        <v>0.146283649394019</v>
      </c>
      <c r="H1883" s="14">
        <f t="shared" ca="1" si="24"/>
        <v>3894.4689400000002</v>
      </c>
      <c r="I1883" s="14">
        <f ca="1">IF(ROW()=2, Table1[[#This Row],[Netto loon]], INDIRECT(ADDRESS(ROW()-1,COLUMN(F:F))))</f>
        <v>22746.531060000001</v>
      </c>
      <c r="J1883" s="6">
        <f ca="1">IF(ROW()=2, 0, Table1[[#This Row],[Belastbaar loon]]-INDIRECT(ADDRESS(ROW()-1,COLUMN(A:A))))</f>
        <v>10</v>
      </c>
      <c r="K1883" s="6">
        <f ca="1">Table1[[#This Row],[Netto loon]]-Table1[[#This Row],[Netto vorige schijf]]</f>
        <v>5.8633999999983644</v>
      </c>
      <c r="L1883" s="2">
        <f ca="1">(Table1[[#This Row],[Bruto tov vorige schijf]]-Table1[[#This Row],[Netto tov vorige schijf]])/MAX(Table1[[#This Row],[Bruto tov vorige schijf]],1)</f>
        <v>0.41366000000016356</v>
      </c>
    </row>
    <row r="1884" spans="1:12" x14ac:dyDescent="0.25">
      <c r="A1884" s="14">
        <v>26661</v>
      </c>
      <c r="B1884" s="6">
        <f>LoonHeffing2020(Table1[[#This Row],[Belastbaar loon]])</f>
        <v>9957.8834999999999</v>
      </c>
      <c r="C1884" s="6">
        <f>AlgemeneHeffingsKorting2020(Table1[[#This Row],[Belastbaar loon]])</f>
        <v>2373.5160000000001</v>
      </c>
      <c r="D1884" s="14">
        <f>ArbeidsKorting2020(Table1[[#This Row],[Belastbaar loon]])</f>
        <v>3681.62536</v>
      </c>
      <c r="E1884" s="14">
        <f>MAX(Table1[[#This Row],[Loonheffing]]-Table1[[#This Row],[Algemene Heffingskorting]]-Table1[[#This Row],[Arbeidskorting]],0)</f>
        <v>3902.7421400000003</v>
      </c>
      <c r="F1884" s="6">
        <f>Table1[[#This Row],[Belastbaar loon]]-Table1[[#This Row],[Belasting]]</f>
        <v>22758.257859999998</v>
      </c>
      <c r="G1884" s="2">
        <f>(Table1[[#This Row],[Belastbaar loon]]-Table1[[#This Row],[Netto loon]])/Table1[[#This Row],[Belastbaar loon]]</f>
        <v>0.14638393683657785</v>
      </c>
      <c r="H1884" s="14">
        <f t="shared" ca="1" si="24"/>
        <v>3898.6055399999991</v>
      </c>
      <c r="I1884" s="14">
        <f ca="1">IF(ROW()=2, Table1[[#This Row],[Netto loon]], INDIRECT(ADDRESS(ROW()-1,COLUMN(F:F))))</f>
        <v>22752.39446</v>
      </c>
      <c r="J1884" s="6">
        <f ca="1">IF(ROW()=2, 0, Table1[[#This Row],[Belastbaar loon]]-INDIRECT(ADDRESS(ROW()-1,COLUMN(A:A))))</f>
        <v>10</v>
      </c>
      <c r="K1884" s="6">
        <f ca="1">Table1[[#This Row],[Netto loon]]-Table1[[#This Row],[Netto vorige schijf]]</f>
        <v>5.8633999999983644</v>
      </c>
      <c r="L1884" s="2">
        <f ca="1">(Table1[[#This Row],[Bruto tov vorige schijf]]-Table1[[#This Row],[Netto tov vorige schijf]])/MAX(Table1[[#This Row],[Bruto tov vorige schijf]],1)</f>
        <v>0.41366000000016356</v>
      </c>
    </row>
    <row r="1885" spans="1:12" x14ac:dyDescent="0.25">
      <c r="A1885" s="14">
        <v>26671</v>
      </c>
      <c r="B1885" s="6">
        <f>LoonHeffing2020(Table1[[#This Row],[Belastbaar loon]])</f>
        <v>9961.6185000000005</v>
      </c>
      <c r="C1885" s="6">
        <f>AlgemeneHeffingsKorting2020(Table1[[#This Row],[Belastbaar loon]])</f>
        <v>2372.9488000000001</v>
      </c>
      <c r="D1885" s="14">
        <f>ArbeidsKorting2020(Table1[[#This Row],[Belastbaar loon]])</f>
        <v>3681.7909599999998</v>
      </c>
      <c r="E1885" s="14">
        <f>MAX(Table1[[#This Row],[Loonheffing]]-Table1[[#This Row],[Algemene Heffingskorting]]-Table1[[#This Row],[Arbeidskorting]],0)</f>
        <v>3906.8787400000006</v>
      </c>
      <c r="F1885" s="6">
        <f>Table1[[#This Row],[Belastbaar loon]]-Table1[[#This Row],[Belasting]]</f>
        <v>22764.12126</v>
      </c>
      <c r="G1885" s="2">
        <f>(Table1[[#This Row],[Belastbaar loon]]-Table1[[#This Row],[Netto loon]])/Table1[[#This Row],[Belastbaar loon]]</f>
        <v>0.1464841490757752</v>
      </c>
      <c r="H1885" s="14">
        <f t="shared" ca="1" si="24"/>
        <v>3902.7421400000003</v>
      </c>
      <c r="I1885" s="14">
        <f ca="1">IF(ROW()=2, Table1[[#This Row],[Netto loon]], INDIRECT(ADDRESS(ROW()-1,COLUMN(F:F))))</f>
        <v>22758.257859999998</v>
      </c>
      <c r="J1885" s="6">
        <f ca="1">IF(ROW()=2, 0, Table1[[#This Row],[Belastbaar loon]]-INDIRECT(ADDRESS(ROW()-1,COLUMN(A:A))))</f>
        <v>10</v>
      </c>
      <c r="K1885" s="6">
        <f ca="1">Table1[[#This Row],[Netto loon]]-Table1[[#This Row],[Netto vorige schijf]]</f>
        <v>5.8634000000020023</v>
      </c>
      <c r="L1885" s="2">
        <f ca="1">(Table1[[#This Row],[Bruto tov vorige schijf]]-Table1[[#This Row],[Netto tov vorige schijf]])/MAX(Table1[[#This Row],[Bruto tov vorige schijf]],1)</f>
        <v>0.41365999999979974</v>
      </c>
    </row>
    <row r="1886" spans="1:12" x14ac:dyDescent="0.25">
      <c r="A1886" s="14">
        <v>26681</v>
      </c>
      <c r="B1886" s="6">
        <f>LoonHeffing2020(Table1[[#This Row],[Belastbaar loon]])</f>
        <v>9965.3534999999993</v>
      </c>
      <c r="C1886" s="6">
        <f>AlgemeneHeffingsKorting2020(Table1[[#This Row],[Belastbaar loon]])</f>
        <v>2372.3816000000002</v>
      </c>
      <c r="D1886" s="14">
        <f>ArbeidsKorting2020(Table1[[#This Row],[Belastbaar loon]])</f>
        <v>3681.9565600000001</v>
      </c>
      <c r="E1886" s="14">
        <f>MAX(Table1[[#This Row],[Loonheffing]]-Table1[[#This Row],[Algemene Heffingskorting]]-Table1[[#This Row],[Arbeidskorting]],0)</f>
        <v>3911.0153399999986</v>
      </c>
      <c r="F1886" s="6">
        <f>Table1[[#This Row],[Belastbaar loon]]-Table1[[#This Row],[Belasting]]</f>
        <v>22769.984660000002</v>
      </c>
      <c r="G1886" s="2">
        <f>(Table1[[#This Row],[Belastbaar loon]]-Table1[[#This Row],[Netto loon]])/Table1[[#This Row],[Belastbaar loon]]</f>
        <v>0.14658428619616948</v>
      </c>
      <c r="H1886" s="14">
        <f t="shared" ca="1" si="24"/>
        <v>3906.8787400000006</v>
      </c>
      <c r="I1886" s="14">
        <f ca="1">IF(ROW()=2, Table1[[#This Row],[Netto loon]], INDIRECT(ADDRESS(ROW()-1,COLUMN(F:F))))</f>
        <v>22764.12126</v>
      </c>
      <c r="J1886" s="6">
        <f ca="1">IF(ROW()=2, 0, Table1[[#This Row],[Belastbaar loon]]-INDIRECT(ADDRESS(ROW()-1,COLUMN(A:A))))</f>
        <v>10</v>
      </c>
      <c r="K1886" s="6">
        <f ca="1">Table1[[#This Row],[Netto loon]]-Table1[[#This Row],[Netto vorige schijf]]</f>
        <v>5.8634000000020023</v>
      </c>
      <c r="L1886" s="2">
        <f ca="1">(Table1[[#This Row],[Bruto tov vorige schijf]]-Table1[[#This Row],[Netto tov vorige schijf]])/MAX(Table1[[#This Row],[Bruto tov vorige schijf]],1)</f>
        <v>0.41365999999979974</v>
      </c>
    </row>
    <row r="1887" spans="1:12" x14ac:dyDescent="0.25">
      <c r="A1887" s="14">
        <v>26691</v>
      </c>
      <c r="B1887" s="6">
        <f>LoonHeffing2020(Table1[[#This Row],[Belastbaar loon]])</f>
        <v>9969.0884999999998</v>
      </c>
      <c r="C1887" s="6">
        <f>AlgemeneHeffingsKorting2020(Table1[[#This Row],[Belastbaar loon]])</f>
        <v>2371.8144000000002</v>
      </c>
      <c r="D1887" s="14">
        <f>ArbeidsKorting2020(Table1[[#This Row],[Belastbaar loon]])</f>
        <v>3682.1221599999999</v>
      </c>
      <c r="E1887" s="14">
        <f>MAX(Table1[[#This Row],[Loonheffing]]-Table1[[#This Row],[Algemene Heffingskorting]]-Table1[[#This Row],[Arbeidskorting]],0)</f>
        <v>3915.1519399999997</v>
      </c>
      <c r="F1887" s="6">
        <f>Table1[[#This Row],[Belastbaar loon]]-Table1[[#This Row],[Belasting]]</f>
        <v>22775.84806</v>
      </c>
      <c r="G1887" s="2">
        <f>(Table1[[#This Row],[Belastbaar loon]]-Table1[[#This Row],[Netto loon]])/Table1[[#This Row],[Belastbaar loon]]</f>
        <v>0.14668434828219248</v>
      </c>
      <c r="H1887" s="14">
        <f t="shared" ca="1" si="24"/>
        <v>3911.0153399999986</v>
      </c>
      <c r="I1887" s="14">
        <f ca="1">IF(ROW()=2, Table1[[#This Row],[Netto loon]], INDIRECT(ADDRESS(ROW()-1,COLUMN(F:F))))</f>
        <v>22769.984660000002</v>
      </c>
      <c r="J1887" s="6">
        <f ca="1">IF(ROW()=2, 0, Table1[[#This Row],[Belastbaar loon]]-INDIRECT(ADDRESS(ROW()-1,COLUMN(A:A))))</f>
        <v>10</v>
      </c>
      <c r="K1887" s="6">
        <f ca="1">Table1[[#This Row],[Netto loon]]-Table1[[#This Row],[Netto vorige schijf]]</f>
        <v>5.8633999999983644</v>
      </c>
      <c r="L1887" s="2">
        <f ca="1">(Table1[[#This Row],[Bruto tov vorige schijf]]-Table1[[#This Row],[Netto tov vorige schijf]])/MAX(Table1[[#This Row],[Bruto tov vorige schijf]],1)</f>
        <v>0.41366000000016356</v>
      </c>
    </row>
    <row r="1888" spans="1:12" x14ac:dyDescent="0.25">
      <c r="A1888" s="14">
        <v>26701</v>
      </c>
      <c r="B1888" s="6">
        <f>LoonHeffing2020(Table1[[#This Row],[Belastbaar loon]])</f>
        <v>9972.8235000000004</v>
      </c>
      <c r="C1888" s="6">
        <f>AlgemeneHeffingsKorting2020(Table1[[#This Row],[Belastbaar loon]])</f>
        <v>2371.2471999999998</v>
      </c>
      <c r="D1888" s="14">
        <f>ArbeidsKorting2020(Table1[[#This Row],[Belastbaar loon]])</f>
        <v>3682.2877600000002</v>
      </c>
      <c r="E1888" s="14">
        <f>MAX(Table1[[#This Row],[Loonheffing]]-Table1[[#This Row],[Algemene Heffingskorting]]-Table1[[#This Row],[Arbeidskorting]],0)</f>
        <v>3919.2885400000005</v>
      </c>
      <c r="F1888" s="6">
        <f>Table1[[#This Row],[Belastbaar loon]]-Table1[[#This Row],[Belasting]]</f>
        <v>22781.711459999999</v>
      </c>
      <c r="G1888" s="2">
        <f>(Table1[[#This Row],[Belastbaar loon]]-Table1[[#This Row],[Netto loon]])/Table1[[#This Row],[Belastbaar loon]]</f>
        <v>0.1467843354181492</v>
      </c>
      <c r="H1888" s="14">
        <f t="shared" ca="1" si="24"/>
        <v>3915.1519399999997</v>
      </c>
      <c r="I1888" s="14">
        <f ca="1">IF(ROW()=2, Table1[[#This Row],[Netto loon]], INDIRECT(ADDRESS(ROW()-1,COLUMN(F:F))))</f>
        <v>22775.84806</v>
      </c>
      <c r="J1888" s="6">
        <f ca="1">IF(ROW()=2, 0, Table1[[#This Row],[Belastbaar loon]]-INDIRECT(ADDRESS(ROW()-1,COLUMN(A:A))))</f>
        <v>10</v>
      </c>
      <c r="K1888" s="6">
        <f ca="1">Table1[[#This Row],[Netto loon]]-Table1[[#This Row],[Netto vorige schijf]]</f>
        <v>5.8633999999983644</v>
      </c>
      <c r="L1888" s="2">
        <f ca="1">(Table1[[#This Row],[Bruto tov vorige schijf]]-Table1[[#This Row],[Netto tov vorige schijf]])/MAX(Table1[[#This Row],[Bruto tov vorige schijf]],1)</f>
        <v>0.41366000000016356</v>
      </c>
    </row>
    <row r="1889" spans="1:12" x14ac:dyDescent="0.25">
      <c r="A1889" s="14">
        <v>26711</v>
      </c>
      <c r="B1889" s="6">
        <f>LoonHeffing2020(Table1[[#This Row],[Belastbaar loon]])</f>
        <v>9976.5584999999992</v>
      </c>
      <c r="C1889" s="6">
        <f>AlgemeneHeffingsKorting2020(Table1[[#This Row],[Belastbaar loon]])</f>
        <v>2370.6799999999998</v>
      </c>
      <c r="D1889" s="14">
        <f>ArbeidsKorting2020(Table1[[#This Row],[Belastbaar loon]])</f>
        <v>3682.45336</v>
      </c>
      <c r="E1889" s="14">
        <f>MAX(Table1[[#This Row],[Loonheffing]]-Table1[[#This Row],[Algemene Heffingskorting]]-Table1[[#This Row],[Arbeidskorting]],0)</f>
        <v>3923.4251399999989</v>
      </c>
      <c r="F1889" s="6">
        <f>Table1[[#This Row],[Belastbaar loon]]-Table1[[#This Row],[Belasting]]</f>
        <v>22787.574860000001</v>
      </c>
      <c r="G1889" s="2">
        <f>(Table1[[#This Row],[Belastbaar loon]]-Table1[[#This Row],[Netto loon]])/Table1[[#This Row],[Belastbaar loon]]</f>
        <v>0.14688424768821831</v>
      </c>
      <c r="H1889" s="14">
        <f t="shared" ca="1" si="24"/>
        <v>3919.2885400000005</v>
      </c>
      <c r="I1889" s="14">
        <f ca="1">IF(ROW()=2, Table1[[#This Row],[Netto loon]], INDIRECT(ADDRESS(ROW()-1,COLUMN(F:F))))</f>
        <v>22781.711459999999</v>
      </c>
      <c r="J1889" s="6">
        <f ca="1">IF(ROW()=2, 0, Table1[[#This Row],[Belastbaar loon]]-INDIRECT(ADDRESS(ROW()-1,COLUMN(A:A))))</f>
        <v>10</v>
      </c>
      <c r="K1889" s="6">
        <f ca="1">Table1[[#This Row],[Netto loon]]-Table1[[#This Row],[Netto vorige schijf]]</f>
        <v>5.8634000000020023</v>
      </c>
      <c r="L1889" s="2">
        <f ca="1">(Table1[[#This Row],[Bruto tov vorige schijf]]-Table1[[#This Row],[Netto tov vorige schijf]])/MAX(Table1[[#This Row],[Bruto tov vorige schijf]],1)</f>
        <v>0.41365999999979974</v>
      </c>
    </row>
    <row r="1890" spans="1:12" x14ac:dyDescent="0.25">
      <c r="A1890" s="14">
        <v>26721</v>
      </c>
      <c r="B1890" s="6">
        <f>LoonHeffing2020(Table1[[#This Row],[Belastbaar loon]])</f>
        <v>9980.2934999999998</v>
      </c>
      <c r="C1890" s="6">
        <f>AlgemeneHeffingsKorting2020(Table1[[#This Row],[Belastbaar loon]])</f>
        <v>2370.1127999999999</v>
      </c>
      <c r="D1890" s="14">
        <f>ArbeidsKorting2020(Table1[[#This Row],[Belastbaar loon]])</f>
        <v>3682.6189599999998</v>
      </c>
      <c r="E1890" s="14">
        <f>MAX(Table1[[#This Row],[Loonheffing]]-Table1[[#This Row],[Algemene Heffingskorting]]-Table1[[#This Row],[Arbeidskorting]],0)</f>
        <v>3927.5617400000001</v>
      </c>
      <c r="F1890" s="6">
        <f>Table1[[#This Row],[Belastbaar loon]]-Table1[[#This Row],[Belasting]]</f>
        <v>22793.438259999999</v>
      </c>
      <c r="G1890" s="2">
        <f>(Table1[[#This Row],[Belastbaar loon]]-Table1[[#This Row],[Netto loon]])/Table1[[#This Row],[Belastbaar loon]]</f>
        <v>0.14698408517645301</v>
      </c>
      <c r="H1890" s="14">
        <f t="shared" ca="1" si="24"/>
        <v>3923.4251399999989</v>
      </c>
      <c r="I1890" s="14">
        <f ca="1">IF(ROW()=2, Table1[[#This Row],[Netto loon]], INDIRECT(ADDRESS(ROW()-1,COLUMN(F:F))))</f>
        <v>22787.574860000001</v>
      </c>
      <c r="J1890" s="6">
        <f ca="1">IF(ROW()=2, 0, Table1[[#This Row],[Belastbaar loon]]-INDIRECT(ADDRESS(ROW()-1,COLUMN(A:A))))</f>
        <v>10</v>
      </c>
      <c r="K1890" s="6">
        <f ca="1">Table1[[#This Row],[Netto loon]]-Table1[[#This Row],[Netto vorige schijf]]</f>
        <v>5.8633999999983644</v>
      </c>
      <c r="L1890" s="2">
        <f ca="1">(Table1[[#This Row],[Bruto tov vorige schijf]]-Table1[[#This Row],[Netto tov vorige schijf]])/MAX(Table1[[#This Row],[Bruto tov vorige schijf]],1)</f>
        <v>0.41366000000016356</v>
      </c>
    </row>
    <row r="1891" spans="1:12" x14ac:dyDescent="0.25">
      <c r="A1891" s="14">
        <v>26731</v>
      </c>
      <c r="B1891" s="6">
        <f>LoonHeffing2020(Table1[[#This Row],[Belastbaar loon]])</f>
        <v>9984.0285000000003</v>
      </c>
      <c r="C1891" s="6">
        <f>AlgemeneHeffingsKorting2020(Table1[[#This Row],[Belastbaar loon]])</f>
        <v>2369.5455999999999</v>
      </c>
      <c r="D1891" s="14">
        <f>ArbeidsKorting2020(Table1[[#This Row],[Belastbaar loon]])</f>
        <v>3682.7845600000001</v>
      </c>
      <c r="E1891" s="14">
        <f>MAX(Table1[[#This Row],[Loonheffing]]-Table1[[#This Row],[Algemene Heffingskorting]]-Table1[[#This Row],[Arbeidskorting]],0)</f>
        <v>3931.6983400000008</v>
      </c>
      <c r="F1891" s="6">
        <f>Table1[[#This Row],[Belastbaar loon]]-Table1[[#This Row],[Belasting]]</f>
        <v>22799.301659999997</v>
      </c>
      <c r="G1891" s="2">
        <f>(Table1[[#This Row],[Belastbaar loon]]-Table1[[#This Row],[Netto loon]])/Table1[[#This Row],[Belastbaar loon]]</f>
        <v>0.14708384796678023</v>
      </c>
      <c r="H1891" s="14">
        <f t="shared" ca="1" si="24"/>
        <v>3927.5617400000001</v>
      </c>
      <c r="I1891" s="14">
        <f ca="1">IF(ROW()=2, Table1[[#This Row],[Netto loon]], INDIRECT(ADDRESS(ROW()-1,COLUMN(F:F))))</f>
        <v>22793.438259999999</v>
      </c>
      <c r="J1891" s="6">
        <f ca="1">IF(ROW()=2, 0, Table1[[#This Row],[Belastbaar loon]]-INDIRECT(ADDRESS(ROW()-1,COLUMN(A:A))))</f>
        <v>10</v>
      </c>
      <c r="K1891" s="6">
        <f ca="1">Table1[[#This Row],[Netto loon]]-Table1[[#This Row],[Netto vorige schijf]]</f>
        <v>5.8633999999983644</v>
      </c>
      <c r="L1891" s="2">
        <f ca="1">(Table1[[#This Row],[Bruto tov vorige schijf]]-Table1[[#This Row],[Netto tov vorige schijf]])/MAX(Table1[[#This Row],[Bruto tov vorige schijf]],1)</f>
        <v>0.41366000000016356</v>
      </c>
    </row>
    <row r="1892" spans="1:12" x14ac:dyDescent="0.25">
      <c r="A1892" s="14">
        <v>26741</v>
      </c>
      <c r="B1892" s="6">
        <f>LoonHeffing2020(Table1[[#This Row],[Belastbaar loon]])</f>
        <v>9987.7634999999991</v>
      </c>
      <c r="C1892" s="6">
        <f>AlgemeneHeffingsKorting2020(Table1[[#This Row],[Belastbaar loon]])</f>
        <v>2368.9784</v>
      </c>
      <c r="D1892" s="14">
        <f>ArbeidsKorting2020(Table1[[#This Row],[Belastbaar loon]])</f>
        <v>3682.9501599999999</v>
      </c>
      <c r="E1892" s="14">
        <f>MAX(Table1[[#This Row],[Loonheffing]]-Table1[[#This Row],[Algemene Heffingskorting]]-Table1[[#This Row],[Arbeidskorting]],0)</f>
        <v>3935.8349399999993</v>
      </c>
      <c r="F1892" s="6">
        <f>Table1[[#This Row],[Belastbaar loon]]-Table1[[#This Row],[Belasting]]</f>
        <v>22805.165059999999</v>
      </c>
      <c r="G1892" s="2">
        <f>(Table1[[#This Row],[Belastbaar loon]]-Table1[[#This Row],[Netto loon]])/Table1[[#This Row],[Belastbaar loon]]</f>
        <v>0.14718353614300142</v>
      </c>
      <c r="H1892" s="14">
        <f t="shared" ca="1" si="24"/>
        <v>3931.6983400000008</v>
      </c>
      <c r="I1892" s="14">
        <f ca="1">IF(ROW()=2, Table1[[#This Row],[Netto loon]], INDIRECT(ADDRESS(ROW()-1,COLUMN(F:F))))</f>
        <v>22799.301659999997</v>
      </c>
      <c r="J1892" s="6">
        <f ca="1">IF(ROW()=2, 0, Table1[[#This Row],[Belastbaar loon]]-INDIRECT(ADDRESS(ROW()-1,COLUMN(A:A))))</f>
        <v>10</v>
      </c>
      <c r="K1892" s="6">
        <f ca="1">Table1[[#This Row],[Netto loon]]-Table1[[#This Row],[Netto vorige schijf]]</f>
        <v>5.8634000000020023</v>
      </c>
      <c r="L1892" s="2">
        <f ca="1">(Table1[[#This Row],[Bruto tov vorige schijf]]-Table1[[#This Row],[Netto tov vorige schijf]])/MAX(Table1[[#This Row],[Bruto tov vorige schijf]],1)</f>
        <v>0.41365999999979974</v>
      </c>
    </row>
    <row r="1893" spans="1:12" x14ac:dyDescent="0.25">
      <c r="A1893" s="14">
        <v>26751</v>
      </c>
      <c r="B1893" s="6">
        <f>LoonHeffing2020(Table1[[#This Row],[Belastbaar loon]])</f>
        <v>9991.4984999999997</v>
      </c>
      <c r="C1893" s="6">
        <f>AlgemeneHeffingsKorting2020(Table1[[#This Row],[Belastbaar loon]])</f>
        <v>2368.4112</v>
      </c>
      <c r="D1893" s="14">
        <f>ArbeidsKorting2020(Table1[[#This Row],[Belastbaar loon]])</f>
        <v>3683.1157600000001</v>
      </c>
      <c r="E1893" s="14">
        <f>MAX(Table1[[#This Row],[Loonheffing]]-Table1[[#This Row],[Algemene Heffingskorting]]-Table1[[#This Row],[Arbeidskorting]],0)</f>
        <v>3939.9715399999991</v>
      </c>
      <c r="F1893" s="6">
        <f>Table1[[#This Row],[Belastbaar loon]]-Table1[[#This Row],[Belasting]]</f>
        <v>22811.028460000001</v>
      </c>
      <c r="G1893" s="2">
        <f>(Table1[[#This Row],[Belastbaar loon]]-Table1[[#This Row],[Netto loon]])/Table1[[#This Row],[Belastbaar loon]]</f>
        <v>0.14728314978879289</v>
      </c>
      <c r="H1893" s="14">
        <f t="shared" ca="1" si="24"/>
        <v>3935.8349399999993</v>
      </c>
      <c r="I1893" s="14">
        <f ca="1">IF(ROW()=2, Table1[[#This Row],[Netto loon]], INDIRECT(ADDRESS(ROW()-1,COLUMN(F:F))))</f>
        <v>22805.165059999999</v>
      </c>
      <c r="J1893" s="6">
        <f ca="1">IF(ROW()=2, 0, Table1[[#This Row],[Belastbaar loon]]-INDIRECT(ADDRESS(ROW()-1,COLUMN(A:A))))</f>
        <v>10</v>
      </c>
      <c r="K1893" s="6">
        <f ca="1">Table1[[#This Row],[Netto loon]]-Table1[[#This Row],[Netto vorige schijf]]</f>
        <v>5.8634000000020023</v>
      </c>
      <c r="L1893" s="2">
        <f ca="1">(Table1[[#This Row],[Bruto tov vorige schijf]]-Table1[[#This Row],[Netto tov vorige schijf]])/MAX(Table1[[#This Row],[Bruto tov vorige schijf]],1)</f>
        <v>0.41365999999979974</v>
      </c>
    </row>
    <row r="1894" spans="1:12" x14ac:dyDescent="0.25">
      <c r="A1894" s="14">
        <v>26761</v>
      </c>
      <c r="B1894" s="6">
        <f>LoonHeffing2020(Table1[[#This Row],[Belastbaar loon]])</f>
        <v>9995.2335000000003</v>
      </c>
      <c r="C1894" s="6">
        <f>AlgemeneHeffingsKorting2020(Table1[[#This Row],[Belastbaar loon]])</f>
        <v>2367.8440000000001</v>
      </c>
      <c r="D1894" s="14">
        <f>ArbeidsKorting2020(Table1[[#This Row],[Belastbaar loon]])</f>
        <v>3683.2813599999999</v>
      </c>
      <c r="E1894" s="14">
        <f>MAX(Table1[[#This Row],[Loonheffing]]-Table1[[#This Row],[Algemene Heffingskorting]]-Table1[[#This Row],[Arbeidskorting]],0)</f>
        <v>3944.1081400000003</v>
      </c>
      <c r="F1894" s="6">
        <f>Table1[[#This Row],[Belastbaar loon]]-Table1[[#This Row],[Belasting]]</f>
        <v>22816.89186</v>
      </c>
      <c r="G1894" s="2">
        <f>(Table1[[#This Row],[Belastbaar loon]]-Table1[[#This Row],[Netto loon]])/Table1[[#This Row],[Belastbaar loon]]</f>
        <v>0.14738268898770601</v>
      </c>
      <c r="H1894" s="14">
        <f t="shared" ca="1" si="24"/>
        <v>3939.9715399999991</v>
      </c>
      <c r="I1894" s="14">
        <f ca="1">IF(ROW()=2, Table1[[#This Row],[Netto loon]], INDIRECT(ADDRESS(ROW()-1,COLUMN(F:F))))</f>
        <v>22811.028460000001</v>
      </c>
      <c r="J1894" s="6">
        <f ca="1">IF(ROW()=2, 0, Table1[[#This Row],[Belastbaar loon]]-INDIRECT(ADDRESS(ROW()-1,COLUMN(A:A))))</f>
        <v>10</v>
      </c>
      <c r="K1894" s="6">
        <f ca="1">Table1[[#This Row],[Netto loon]]-Table1[[#This Row],[Netto vorige schijf]]</f>
        <v>5.8633999999983644</v>
      </c>
      <c r="L1894" s="2">
        <f ca="1">(Table1[[#This Row],[Bruto tov vorige schijf]]-Table1[[#This Row],[Netto tov vorige schijf]])/MAX(Table1[[#This Row],[Bruto tov vorige schijf]],1)</f>
        <v>0.41366000000016356</v>
      </c>
    </row>
    <row r="1895" spans="1:12" x14ac:dyDescent="0.25">
      <c r="A1895" s="14">
        <v>26771</v>
      </c>
      <c r="B1895" s="6">
        <f>LoonHeffing2020(Table1[[#This Row],[Belastbaar loon]])</f>
        <v>9998.9685000000009</v>
      </c>
      <c r="C1895" s="6">
        <f>AlgemeneHeffingsKorting2020(Table1[[#This Row],[Belastbaar loon]])</f>
        <v>2367.2768000000001</v>
      </c>
      <c r="D1895" s="14">
        <f>ArbeidsKorting2020(Table1[[#This Row],[Belastbaar loon]])</f>
        <v>3683.4469600000002</v>
      </c>
      <c r="E1895" s="14">
        <f>MAX(Table1[[#This Row],[Loonheffing]]-Table1[[#This Row],[Algemene Heffingskorting]]-Table1[[#This Row],[Arbeidskorting]],0)</f>
        <v>3948.244740000001</v>
      </c>
      <c r="F1895" s="6">
        <f>Table1[[#This Row],[Belastbaar loon]]-Table1[[#This Row],[Belasting]]</f>
        <v>22822.755259999998</v>
      </c>
      <c r="G1895" s="2">
        <f>(Table1[[#This Row],[Belastbaar loon]]-Table1[[#This Row],[Netto loon]])/Table1[[#This Row],[Belastbaar loon]]</f>
        <v>0.14748215382316693</v>
      </c>
      <c r="H1895" s="14">
        <f t="shared" ca="1" si="24"/>
        <v>3944.1081400000003</v>
      </c>
      <c r="I1895" s="14">
        <f ca="1">IF(ROW()=2, Table1[[#This Row],[Netto loon]], INDIRECT(ADDRESS(ROW()-1,COLUMN(F:F))))</f>
        <v>22816.89186</v>
      </c>
      <c r="J1895" s="6">
        <f ca="1">IF(ROW()=2, 0, Table1[[#This Row],[Belastbaar loon]]-INDIRECT(ADDRESS(ROW()-1,COLUMN(A:A))))</f>
        <v>10</v>
      </c>
      <c r="K1895" s="6">
        <f ca="1">Table1[[#This Row],[Netto loon]]-Table1[[#This Row],[Netto vorige schijf]]</f>
        <v>5.8633999999983644</v>
      </c>
      <c r="L1895" s="2">
        <f ca="1">(Table1[[#This Row],[Bruto tov vorige schijf]]-Table1[[#This Row],[Netto tov vorige schijf]])/MAX(Table1[[#This Row],[Bruto tov vorige schijf]],1)</f>
        <v>0.41366000000016356</v>
      </c>
    </row>
    <row r="1896" spans="1:12" x14ac:dyDescent="0.25">
      <c r="A1896" s="14">
        <v>26781</v>
      </c>
      <c r="B1896" s="6">
        <f>LoonHeffing2020(Table1[[#This Row],[Belastbaar loon]])</f>
        <v>10002.7035</v>
      </c>
      <c r="C1896" s="6">
        <f>AlgemeneHeffingsKorting2020(Table1[[#This Row],[Belastbaar loon]])</f>
        <v>2366.7096000000001</v>
      </c>
      <c r="D1896" s="14">
        <f>ArbeidsKorting2020(Table1[[#This Row],[Belastbaar loon]])</f>
        <v>3683.61256</v>
      </c>
      <c r="E1896" s="14">
        <f>MAX(Table1[[#This Row],[Loonheffing]]-Table1[[#This Row],[Algemene Heffingskorting]]-Table1[[#This Row],[Arbeidskorting]],0)</f>
        <v>3952.3813399999995</v>
      </c>
      <c r="F1896" s="6">
        <f>Table1[[#This Row],[Belastbaar loon]]-Table1[[#This Row],[Belasting]]</f>
        <v>22828.61866</v>
      </c>
      <c r="G1896" s="2">
        <f>(Table1[[#This Row],[Belastbaar loon]]-Table1[[#This Row],[Netto loon]])/Table1[[#This Row],[Belastbaar loon]]</f>
        <v>0.14758154437847729</v>
      </c>
      <c r="H1896" s="14">
        <f t="shared" ca="1" si="24"/>
        <v>3948.244740000001</v>
      </c>
      <c r="I1896" s="14">
        <f ca="1">IF(ROW()=2, Table1[[#This Row],[Netto loon]], INDIRECT(ADDRESS(ROW()-1,COLUMN(F:F))))</f>
        <v>22822.755259999998</v>
      </c>
      <c r="J1896" s="6">
        <f ca="1">IF(ROW()=2, 0, Table1[[#This Row],[Belastbaar loon]]-INDIRECT(ADDRESS(ROW()-1,COLUMN(A:A))))</f>
        <v>10</v>
      </c>
      <c r="K1896" s="6">
        <f ca="1">Table1[[#This Row],[Netto loon]]-Table1[[#This Row],[Netto vorige schijf]]</f>
        <v>5.8634000000020023</v>
      </c>
      <c r="L1896" s="2">
        <f ca="1">(Table1[[#This Row],[Bruto tov vorige schijf]]-Table1[[#This Row],[Netto tov vorige schijf]])/MAX(Table1[[#This Row],[Bruto tov vorige schijf]],1)</f>
        <v>0.41365999999979974</v>
      </c>
    </row>
    <row r="1897" spans="1:12" x14ac:dyDescent="0.25">
      <c r="A1897" s="14">
        <v>26791</v>
      </c>
      <c r="B1897" s="6">
        <f>LoonHeffing2020(Table1[[#This Row],[Belastbaar loon]])</f>
        <v>10006.4385</v>
      </c>
      <c r="C1897" s="6">
        <f>AlgemeneHeffingsKorting2020(Table1[[#This Row],[Belastbaar loon]])</f>
        <v>2366.1424000000002</v>
      </c>
      <c r="D1897" s="14">
        <f>ArbeidsKorting2020(Table1[[#This Row],[Belastbaar loon]])</f>
        <v>3683.7781599999998</v>
      </c>
      <c r="E1897" s="14">
        <f>MAX(Table1[[#This Row],[Loonheffing]]-Table1[[#This Row],[Algemene Heffingskorting]]-Table1[[#This Row],[Arbeidskorting]],0)</f>
        <v>3956.5179399999997</v>
      </c>
      <c r="F1897" s="6">
        <f>Table1[[#This Row],[Belastbaar loon]]-Table1[[#This Row],[Belasting]]</f>
        <v>22834.482060000002</v>
      </c>
      <c r="G1897" s="2">
        <f>(Table1[[#This Row],[Belastbaar loon]]-Table1[[#This Row],[Netto loon]])/Table1[[#This Row],[Belastbaar loon]]</f>
        <v>0.14768086073681452</v>
      </c>
      <c r="H1897" s="14">
        <f t="shared" ca="1" si="24"/>
        <v>3952.3813399999995</v>
      </c>
      <c r="I1897" s="14">
        <f ca="1">IF(ROW()=2, Table1[[#This Row],[Netto loon]], INDIRECT(ADDRESS(ROW()-1,COLUMN(F:F))))</f>
        <v>22828.61866</v>
      </c>
      <c r="J1897" s="6">
        <f ca="1">IF(ROW()=2, 0, Table1[[#This Row],[Belastbaar loon]]-INDIRECT(ADDRESS(ROW()-1,COLUMN(A:A))))</f>
        <v>10</v>
      </c>
      <c r="K1897" s="6">
        <f ca="1">Table1[[#This Row],[Netto loon]]-Table1[[#This Row],[Netto vorige schijf]]</f>
        <v>5.8634000000020023</v>
      </c>
      <c r="L1897" s="2">
        <f ca="1">(Table1[[#This Row],[Bruto tov vorige schijf]]-Table1[[#This Row],[Netto tov vorige schijf]])/MAX(Table1[[#This Row],[Bruto tov vorige schijf]],1)</f>
        <v>0.41365999999979974</v>
      </c>
    </row>
    <row r="1898" spans="1:12" x14ac:dyDescent="0.25">
      <c r="A1898" s="14">
        <v>26801</v>
      </c>
      <c r="B1898" s="6">
        <f>LoonHeffing2020(Table1[[#This Row],[Belastbaar loon]])</f>
        <v>10010.173500000001</v>
      </c>
      <c r="C1898" s="6">
        <f>AlgemeneHeffingsKorting2020(Table1[[#This Row],[Belastbaar loon]])</f>
        <v>2365.5752000000002</v>
      </c>
      <c r="D1898" s="14">
        <f>ArbeidsKorting2020(Table1[[#This Row],[Belastbaar loon]])</f>
        <v>3683.9437600000001</v>
      </c>
      <c r="E1898" s="14">
        <f>MAX(Table1[[#This Row],[Loonheffing]]-Table1[[#This Row],[Algemene Heffingskorting]]-Table1[[#This Row],[Arbeidskorting]],0)</f>
        <v>3960.6545400000005</v>
      </c>
      <c r="F1898" s="6">
        <f>Table1[[#This Row],[Belastbaar loon]]-Table1[[#This Row],[Belasting]]</f>
        <v>22840.34546</v>
      </c>
      <c r="G1898" s="2">
        <f>(Table1[[#This Row],[Belastbaar loon]]-Table1[[#This Row],[Netto loon]])/Table1[[#This Row],[Belastbaar loon]]</f>
        <v>0.14778010298123204</v>
      </c>
      <c r="H1898" s="14">
        <f t="shared" ca="1" si="24"/>
        <v>3956.5179399999997</v>
      </c>
      <c r="I1898" s="14">
        <f ca="1">IF(ROW()=2, Table1[[#This Row],[Netto loon]], INDIRECT(ADDRESS(ROW()-1,COLUMN(F:F))))</f>
        <v>22834.482060000002</v>
      </c>
      <c r="J1898" s="6">
        <f ca="1">IF(ROW()=2, 0, Table1[[#This Row],[Belastbaar loon]]-INDIRECT(ADDRESS(ROW()-1,COLUMN(A:A))))</f>
        <v>10</v>
      </c>
      <c r="K1898" s="6">
        <f ca="1">Table1[[#This Row],[Netto loon]]-Table1[[#This Row],[Netto vorige schijf]]</f>
        <v>5.8633999999983644</v>
      </c>
      <c r="L1898" s="2">
        <f ca="1">(Table1[[#This Row],[Bruto tov vorige schijf]]-Table1[[#This Row],[Netto tov vorige schijf]])/MAX(Table1[[#This Row],[Bruto tov vorige schijf]],1)</f>
        <v>0.41366000000016356</v>
      </c>
    </row>
    <row r="1899" spans="1:12" x14ac:dyDescent="0.25">
      <c r="A1899" s="14">
        <v>26811</v>
      </c>
      <c r="B1899" s="6">
        <f>LoonHeffing2020(Table1[[#This Row],[Belastbaar loon]])</f>
        <v>10013.9085</v>
      </c>
      <c r="C1899" s="6">
        <f>AlgemeneHeffingsKorting2020(Table1[[#This Row],[Belastbaar loon]])</f>
        <v>2365.0079999999998</v>
      </c>
      <c r="D1899" s="14">
        <f>ArbeidsKorting2020(Table1[[#This Row],[Belastbaar loon]])</f>
        <v>3684.1093599999999</v>
      </c>
      <c r="E1899" s="14">
        <f>MAX(Table1[[#This Row],[Loonheffing]]-Table1[[#This Row],[Algemene Heffingskorting]]-Table1[[#This Row],[Arbeidskorting]],0)</f>
        <v>3964.7911399999998</v>
      </c>
      <c r="F1899" s="6">
        <f>Table1[[#This Row],[Belastbaar loon]]-Table1[[#This Row],[Belasting]]</f>
        <v>22846.208859999999</v>
      </c>
      <c r="G1899" s="2">
        <f>(Table1[[#This Row],[Belastbaar loon]]-Table1[[#This Row],[Netto loon]])/Table1[[#This Row],[Belastbaar loon]]</f>
        <v>0.14787927119465896</v>
      </c>
      <c r="H1899" s="14">
        <f t="shared" ca="1" si="24"/>
        <v>3960.6545400000005</v>
      </c>
      <c r="I1899" s="14">
        <f ca="1">IF(ROW()=2, Table1[[#This Row],[Netto loon]], INDIRECT(ADDRESS(ROW()-1,COLUMN(F:F))))</f>
        <v>22840.34546</v>
      </c>
      <c r="J1899" s="6">
        <f ca="1">IF(ROW()=2, 0, Table1[[#This Row],[Belastbaar loon]]-INDIRECT(ADDRESS(ROW()-1,COLUMN(A:A))))</f>
        <v>10</v>
      </c>
      <c r="K1899" s="6">
        <f ca="1">Table1[[#This Row],[Netto loon]]-Table1[[#This Row],[Netto vorige schijf]]</f>
        <v>5.8633999999983644</v>
      </c>
      <c r="L1899" s="2">
        <f ca="1">(Table1[[#This Row],[Bruto tov vorige schijf]]-Table1[[#This Row],[Netto tov vorige schijf]])/MAX(Table1[[#This Row],[Bruto tov vorige schijf]],1)</f>
        <v>0.41366000000016356</v>
      </c>
    </row>
    <row r="1900" spans="1:12" x14ac:dyDescent="0.25">
      <c r="A1900" s="14">
        <v>26821</v>
      </c>
      <c r="B1900" s="6">
        <f>LoonHeffing2020(Table1[[#This Row],[Belastbaar loon]])</f>
        <v>10017.6435</v>
      </c>
      <c r="C1900" s="6">
        <f>AlgemeneHeffingsKorting2020(Table1[[#This Row],[Belastbaar loon]])</f>
        <v>2364.4407999999999</v>
      </c>
      <c r="D1900" s="14">
        <f>ArbeidsKorting2020(Table1[[#This Row],[Belastbaar loon]])</f>
        <v>3684.2749600000002</v>
      </c>
      <c r="E1900" s="14">
        <f>MAX(Table1[[#This Row],[Loonheffing]]-Table1[[#This Row],[Algemene Heffingskorting]]-Table1[[#This Row],[Arbeidskorting]],0)</f>
        <v>3968.9277399999996</v>
      </c>
      <c r="F1900" s="6">
        <f>Table1[[#This Row],[Belastbaar loon]]-Table1[[#This Row],[Belasting]]</f>
        <v>22852.072260000001</v>
      </c>
      <c r="G1900" s="2">
        <f>(Table1[[#This Row],[Belastbaar loon]]-Table1[[#This Row],[Netto loon]])/Table1[[#This Row],[Belastbaar loon]]</f>
        <v>0.14797836545990078</v>
      </c>
      <c r="H1900" s="14">
        <f t="shared" ca="1" si="24"/>
        <v>3964.7911399999998</v>
      </c>
      <c r="I1900" s="14">
        <f ca="1">IF(ROW()=2, Table1[[#This Row],[Netto loon]], INDIRECT(ADDRESS(ROW()-1,COLUMN(F:F))))</f>
        <v>22846.208859999999</v>
      </c>
      <c r="J1900" s="6">
        <f ca="1">IF(ROW()=2, 0, Table1[[#This Row],[Belastbaar loon]]-INDIRECT(ADDRESS(ROW()-1,COLUMN(A:A))))</f>
        <v>10</v>
      </c>
      <c r="K1900" s="6">
        <f ca="1">Table1[[#This Row],[Netto loon]]-Table1[[#This Row],[Netto vorige schijf]]</f>
        <v>5.8634000000020023</v>
      </c>
      <c r="L1900" s="2">
        <f ca="1">(Table1[[#This Row],[Bruto tov vorige schijf]]-Table1[[#This Row],[Netto tov vorige schijf]])/MAX(Table1[[#This Row],[Bruto tov vorige schijf]],1)</f>
        <v>0.41365999999979974</v>
      </c>
    </row>
    <row r="1901" spans="1:12" x14ac:dyDescent="0.25">
      <c r="A1901" s="14">
        <v>26831</v>
      </c>
      <c r="B1901" s="6">
        <f>LoonHeffing2020(Table1[[#This Row],[Belastbaar loon]])</f>
        <v>10021.378500000001</v>
      </c>
      <c r="C1901" s="6">
        <f>AlgemeneHeffingsKorting2020(Table1[[#This Row],[Belastbaar loon]])</f>
        <v>2363.8735999999999</v>
      </c>
      <c r="D1901" s="14">
        <f>ArbeidsKorting2020(Table1[[#This Row],[Belastbaar loon]])</f>
        <v>3684.44056</v>
      </c>
      <c r="E1901" s="14">
        <f>MAX(Table1[[#This Row],[Loonheffing]]-Table1[[#This Row],[Algemene Heffingskorting]]-Table1[[#This Row],[Arbeidskorting]],0)</f>
        <v>3973.0643400000008</v>
      </c>
      <c r="F1901" s="6">
        <f>Table1[[#This Row],[Belastbaar loon]]-Table1[[#This Row],[Belasting]]</f>
        <v>22857.935659999999</v>
      </c>
      <c r="G1901" s="2">
        <f>(Table1[[#This Row],[Belastbaar loon]]-Table1[[#This Row],[Netto loon]])/Table1[[#This Row],[Belastbaar loon]]</f>
        <v>0.14807738585964</v>
      </c>
      <c r="H1901" s="14">
        <f t="shared" ca="1" si="24"/>
        <v>3968.9277399999996</v>
      </c>
      <c r="I1901" s="14">
        <f ca="1">IF(ROW()=2, Table1[[#This Row],[Netto loon]], INDIRECT(ADDRESS(ROW()-1,COLUMN(F:F))))</f>
        <v>22852.072260000001</v>
      </c>
      <c r="J1901" s="6">
        <f ca="1">IF(ROW()=2, 0, Table1[[#This Row],[Belastbaar loon]]-INDIRECT(ADDRESS(ROW()-1,COLUMN(A:A))))</f>
        <v>10</v>
      </c>
      <c r="K1901" s="6">
        <f ca="1">Table1[[#This Row],[Netto loon]]-Table1[[#This Row],[Netto vorige schijf]]</f>
        <v>5.8633999999983644</v>
      </c>
      <c r="L1901" s="2">
        <f ca="1">(Table1[[#This Row],[Bruto tov vorige schijf]]-Table1[[#This Row],[Netto tov vorige schijf]])/MAX(Table1[[#This Row],[Bruto tov vorige schijf]],1)</f>
        <v>0.41366000000016356</v>
      </c>
    </row>
    <row r="1902" spans="1:12" x14ac:dyDescent="0.25">
      <c r="A1902" s="14">
        <v>26841</v>
      </c>
      <c r="B1902" s="6">
        <f>LoonHeffing2020(Table1[[#This Row],[Belastbaar loon]])</f>
        <v>10025.113499999999</v>
      </c>
      <c r="C1902" s="6">
        <f>AlgemeneHeffingsKorting2020(Table1[[#This Row],[Belastbaar loon]])</f>
        <v>2363.3063999999999</v>
      </c>
      <c r="D1902" s="14">
        <f>ArbeidsKorting2020(Table1[[#This Row],[Belastbaar loon]])</f>
        <v>3684.6061599999998</v>
      </c>
      <c r="E1902" s="14">
        <f>MAX(Table1[[#This Row],[Loonheffing]]-Table1[[#This Row],[Algemene Heffingskorting]]-Table1[[#This Row],[Arbeidskorting]],0)</f>
        <v>3977.2009400000002</v>
      </c>
      <c r="F1902" s="6">
        <f>Table1[[#This Row],[Belastbaar loon]]-Table1[[#This Row],[Belasting]]</f>
        <v>22863.799060000001</v>
      </c>
      <c r="G1902" s="2">
        <f>(Table1[[#This Row],[Belastbaar loon]]-Table1[[#This Row],[Netto loon]])/Table1[[#This Row],[Belastbaar loon]]</f>
        <v>0.14817633247643525</v>
      </c>
      <c r="H1902" s="14">
        <f t="shared" ca="1" si="24"/>
        <v>3973.0643400000008</v>
      </c>
      <c r="I1902" s="14">
        <f ca="1">IF(ROW()=2, Table1[[#This Row],[Netto loon]], INDIRECT(ADDRESS(ROW()-1,COLUMN(F:F))))</f>
        <v>22857.935659999999</v>
      </c>
      <c r="J1902" s="6">
        <f ca="1">IF(ROW()=2, 0, Table1[[#This Row],[Belastbaar loon]]-INDIRECT(ADDRESS(ROW()-1,COLUMN(A:A))))</f>
        <v>10</v>
      </c>
      <c r="K1902" s="6">
        <f ca="1">Table1[[#This Row],[Netto loon]]-Table1[[#This Row],[Netto vorige schijf]]</f>
        <v>5.8634000000020023</v>
      </c>
      <c r="L1902" s="2">
        <f ca="1">(Table1[[#This Row],[Bruto tov vorige schijf]]-Table1[[#This Row],[Netto tov vorige schijf]])/MAX(Table1[[#This Row],[Bruto tov vorige schijf]],1)</f>
        <v>0.41365999999979974</v>
      </c>
    </row>
    <row r="1903" spans="1:12" x14ac:dyDescent="0.25">
      <c r="A1903" s="14">
        <v>26851</v>
      </c>
      <c r="B1903" s="6">
        <f>LoonHeffing2020(Table1[[#This Row],[Belastbaar loon]])</f>
        <v>10028.8485</v>
      </c>
      <c r="C1903" s="6">
        <f>AlgemeneHeffingsKorting2020(Table1[[#This Row],[Belastbaar loon]])</f>
        <v>2362.7392</v>
      </c>
      <c r="D1903" s="14">
        <f>ArbeidsKorting2020(Table1[[#This Row],[Belastbaar loon]])</f>
        <v>3684.7717600000001</v>
      </c>
      <c r="E1903" s="14">
        <f>MAX(Table1[[#This Row],[Loonheffing]]-Table1[[#This Row],[Algemene Heffingskorting]]-Table1[[#This Row],[Arbeidskorting]],0)</f>
        <v>3981.33754</v>
      </c>
      <c r="F1903" s="6">
        <f>Table1[[#This Row],[Belastbaar loon]]-Table1[[#This Row],[Belasting]]</f>
        <v>22869.66246</v>
      </c>
      <c r="G1903" s="2">
        <f>(Table1[[#This Row],[Belastbaar loon]]-Table1[[#This Row],[Netto loon]])/Table1[[#This Row],[Belastbaar loon]]</f>
        <v>0.14827520539272282</v>
      </c>
      <c r="H1903" s="14">
        <f t="shared" ca="1" si="24"/>
        <v>3977.2009400000002</v>
      </c>
      <c r="I1903" s="14">
        <f ca="1">IF(ROW()=2, Table1[[#This Row],[Netto loon]], INDIRECT(ADDRESS(ROW()-1,COLUMN(F:F))))</f>
        <v>22863.799060000001</v>
      </c>
      <c r="J1903" s="6">
        <f ca="1">IF(ROW()=2, 0, Table1[[#This Row],[Belastbaar loon]]-INDIRECT(ADDRESS(ROW()-1,COLUMN(A:A))))</f>
        <v>10</v>
      </c>
      <c r="K1903" s="6">
        <f ca="1">Table1[[#This Row],[Netto loon]]-Table1[[#This Row],[Netto vorige schijf]]</f>
        <v>5.8633999999983644</v>
      </c>
      <c r="L1903" s="2">
        <f ca="1">(Table1[[#This Row],[Bruto tov vorige schijf]]-Table1[[#This Row],[Netto tov vorige schijf]])/MAX(Table1[[#This Row],[Bruto tov vorige schijf]],1)</f>
        <v>0.41366000000016356</v>
      </c>
    </row>
    <row r="1904" spans="1:12" x14ac:dyDescent="0.25">
      <c r="A1904" s="14">
        <v>26861</v>
      </c>
      <c r="B1904" s="6">
        <f>LoonHeffing2020(Table1[[#This Row],[Belastbaar loon]])</f>
        <v>10032.583500000001</v>
      </c>
      <c r="C1904" s="6">
        <f>AlgemeneHeffingsKorting2020(Table1[[#This Row],[Belastbaar loon]])</f>
        <v>2362.172</v>
      </c>
      <c r="D1904" s="14">
        <f>ArbeidsKorting2020(Table1[[#This Row],[Belastbaar loon]])</f>
        <v>3684.9373599999999</v>
      </c>
      <c r="E1904" s="14">
        <f>MAX(Table1[[#This Row],[Loonheffing]]-Table1[[#This Row],[Algemene Heffingskorting]]-Table1[[#This Row],[Arbeidskorting]],0)</f>
        <v>3985.4741400000003</v>
      </c>
      <c r="F1904" s="6">
        <f>Table1[[#This Row],[Belastbaar loon]]-Table1[[#This Row],[Belasting]]</f>
        <v>22875.525860000002</v>
      </c>
      <c r="G1904" s="2">
        <f>(Table1[[#This Row],[Belastbaar loon]]-Table1[[#This Row],[Netto loon]])/Table1[[#This Row],[Belastbaar loon]]</f>
        <v>0.14837400469081563</v>
      </c>
      <c r="H1904" s="14">
        <f t="shared" ca="1" si="24"/>
        <v>3981.33754</v>
      </c>
      <c r="I1904" s="14">
        <f ca="1">IF(ROW()=2, Table1[[#This Row],[Netto loon]], INDIRECT(ADDRESS(ROW()-1,COLUMN(F:F))))</f>
        <v>22869.66246</v>
      </c>
      <c r="J1904" s="6">
        <f ca="1">IF(ROW()=2, 0, Table1[[#This Row],[Belastbaar loon]]-INDIRECT(ADDRESS(ROW()-1,COLUMN(A:A))))</f>
        <v>10</v>
      </c>
      <c r="K1904" s="6">
        <f ca="1">Table1[[#This Row],[Netto loon]]-Table1[[#This Row],[Netto vorige schijf]]</f>
        <v>5.8634000000020023</v>
      </c>
      <c r="L1904" s="2">
        <f ca="1">(Table1[[#This Row],[Bruto tov vorige schijf]]-Table1[[#This Row],[Netto tov vorige schijf]])/MAX(Table1[[#This Row],[Bruto tov vorige schijf]],1)</f>
        <v>0.41365999999979974</v>
      </c>
    </row>
    <row r="1905" spans="1:12" x14ac:dyDescent="0.25">
      <c r="A1905" s="14">
        <v>26871</v>
      </c>
      <c r="B1905" s="6">
        <f>LoonHeffing2020(Table1[[#This Row],[Belastbaar loon]])</f>
        <v>10036.318499999999</v>
      </c>
      <c r="C1905" s="6">
        <f>AlgemeneHeffingsKorting2020(Table1[[#This Row],[Belastbaar loon]])</f>
        <v>2361.6048000000001</v>
      </c>
      <c r="D1905" s="14">
        <f>ArbeidsKorting2020(Table1[[#This Row],[Belastbaar loon]])</f>
        <v>3685.1029600000002</v>
      </c>
      <c r="E1905" s="14">
        <f>MAX(Table1[[#This Row],[Loonheffing]]-Table1[[#This Row],[Algemene Heffingskorting]]-Table1[[#This Row],[Arbeidskorting]],0)</f>
        <v>3989.6107399999992</v>
      </c>
      <c r="F1905" s="6">
        <f>Table1[[#This Row],[Belastbaar loon]]-Table1[[#This Row],[Belasting]]</f>
        <v>22881.38926</v>
      </c>
      <c r="G1905" s="2">
        <f>(Table1[[#This Row],[Belastbaar loon]]-Table1[[#This Row],[Netto loon]])/Table1[[#This Row],[Belastbaar loon]]</f>
        <v>0.14847273045290463</v>
      </c>
      <c r="H1905" s="14">
        <f t="shared" ca="1" si="24"/>
        <v>3985.4741400000003</v>
      </c>
      <c r="I1905" s="14">
        <f ca="1">IF(ROW()=2, Table1[[#This Row],[Netto loon]], INDIRECT(ADDRESS(ROW()-1,COLUMN(F:F))))</f>
        <v>22875.525860000002</v>
      </c>
      <c r="J1905" s="6">
        <f ca="1">IF(ROW()=2, 0, Table1[[#This Row],[Belastbaar loon]]-INDIRECT(ADDRESS(ROW()-1,COLUMN(A:A))))</f>
        <v>10</v>
      </c>
      <c r="K1905" s="6">
        <f ca="1">Table1[[#This Row],[Netto loon]]-Table1[[#This Row],[Netto vorige schijf]]</f>
        <v>5.8633999999983644</v>
      </c>
      <c r="L1905" s="2">
        <f ca="1">(Table1[[#This Row],[Bruto tov vorige schijf]]-Table1[[#This Row],[Netto tov vorige schijf]])/MAX(Table1[[#This Row],[Bruto tov vorige schijf]],1)</f>
        <v>0.41366000000016356</v>
      </c>
    </row>
    <row r="1906" spans="1:12" x14ac:dyDescent="0.25">
      <c r="A1906" s="14">
        <v>26881</v>
      </c>
      <c r="B1906" s="6">
        <f>LoonHeffing2020(Table1[[#This Row],[Belastbaar loon]])</f>
        <v>10040.0535</v>
      </c>
      <c r="C1906" s="6">
        <f>AlgemeneHeffingsKorting2020(Table1[[#This Row],[Belastbaar loon]])</f>
        <v>2361.0376000000001</v>
      </c>
      <c r="D1906" s="14">
        <f>ArbeidsKorting2020(Table1[[#This Row],[Belastbaar loon]])</f>
        <v>3685.26856</v>
      </c>
      <c r="E1906" s="14">
        <f>MAX(Table1[[#This Row],[Loonheffing]]-Table1[[#This Row],[Algemene Heffingskorting]]-Table1[[#This Row],[Arbeidskorting]],0)</f>
        <v>3993.7473400000003</v>
      </c>
      <c r="F1906" s="6">
        <f>Table1[[#This Row],[Belastbaar loon]]-Table1[[#This Row],[Belasting]]</f>
        <v>22887.252659999998</v>
      </c>
      <c r="G1906" s="2">
        <f>(Table1[[#This Row],[Belastbaar loon]]-Table1[[#This Row],[Netto loon]])/Table1[[#This Row],[Belastbaar loon]]</f>
        <v>0.14857138276105805</v>
      </c>
      <c r="H1906" s="14">
        <f t="shared" ca="1" si="24"/>
        <v>3989.6107399999992</v>
      </c>
      <c r="I1906" s="14">
        <f ca="1">IF(ROW()=2, Table1[[#This Row],[Netto loon]], INDIRECT(ADDRESS(ROW()-1,COLUMN(F:F))))</f>
        <v>22881.38926</v>
      </c>
      <c r="J1906" s="6">
        <f ca="1">IF(ROW()=2, 0, Table1[[#This Row],[Belastbaar loon]]-INDIRECT(ADDRESS(ROW()-1,COLUMN(A:A))))</f>
        <v>10</v>
      </c>
      <c r="K1906" s="6">
        <f ca="1">Table1[[#This Row],[Netto loon]]-Table1[[#This Row],[Netto vorige schijf]]</f>
        <v>5.8633999999983644</v>
      </c>
      <c r="L1906" s="2">
        <f ca="1">(Table1[[#This Row],[Bruto tov vorige schijf]]-Table1[[#This Row],[Netto tov vorige schijf]])/MAX(Table1[[#This Row],[Bruto tov vorige schijf]],1)</f>
        <v>0.41366000000016356</v>
      </c>
    </row>
    <row r="1907" spans="1:12" x14ac:dyDescent="0.25">
      <c r="A1907" s="14">
        <v>26891</v>
      </c>
      <c r="B1907" s="6">
        <f>LoonHeffing2020(Table1[[#This Row],[Belastbaar loon]])</f>
        <v>10043.788500000001</v>
      </c>
      <c r="C1907" s="6">
        <f>AlgemeneHeffingsKorting2020(Table1[[#This Row],[Belastbaar loon]])</f>
        <v>2360.4704000000002</v>
      </c>
      <c r="D1907" s="14">
        <f>ArbeidsKorting2020(Table1[[#This Row],[Belastbaar loon]])</f>
        <v>3685.4341599999998</v>
      </c>
      <c r="E1907" s="14">
        <f>MAX(Table1[[#This Row],[Loonheffing]]-Table1[[#This Row],[Algemene Heffingskorting]]-Table1[[#This Row],[Arbeidskorting]],0)</f>
        <v>3997.8839400000006</v>
      </c>
      <c r="F1907" s="6">
        <f>Table1[[#This Row],[Belastbaar loon]]-Table1[[#This Row],[Belasting]]</f>
        <v>22893.11606</v>
      </c>
      <c r="G1907" s="2">
        <f>(Table1[[#This Row],[Belastbaar loon]]-Table1[[#This Row],[Netto loon]])/Table1[[#This Row],[Belastbaar loon]]</f>
        <v>0.1486699616972221</v>
      </c>
      <c r="H1907" s="14">
        <f t="shared" ca="1" si="24"/>
        <v>3993.7473400000003</v>
      </c>
      <c r="I1907" s="14">
        <f ca="1">IF(ROW()=2, Table1[[#This Row],[Netto loon]], INDIRECT(ADDRESS(ROW()-1,COLUMN(F:F))))</f>
        <v>22887.252659999998</v>
      </c>
      <c r="J1907" s="6">
        <f ca="1">IF(ROW()=2, 0, Table1[[#This Row],[Belastbaar loon]]-INDIRECT(ADDRESS(ROW()-1,COLUMN(A:A))))</f>
        <v>10</v>
      </c>
      <c r="K1907" s="6">
        <f ca="1">Table1[[#This Row],[Netto loon]]-Table1[[#This Row],[Netto vorige schijf]]</f>
        <v>5.8634000000020023</v>
      </c>
      <c r="L1907" s="2">
        <f ca="1">(Table1[[#This Row],[Bruto tov vorige schijf]]-Table1[[#This Row],[Netto tov vorige schijf]])/MAX(Table1[[#This Row],[Bruto tov vorige schijf]],1)</f>
        <v>0.41365999999979974</v>
      </c>
    </row>
    <row r="1908" spans="1:12" x14ac:dyDescent="0.25">
      <c r="A1908" s="14">
        <v>26901</v>
      </c>
      <c r="B1908" s="6">
        <f>LoonHeffing2020(Table1[[#This Row],[Belastbaar loon]])</f>
        <v>10047.523499999999</v>
      </c>
      <c r="C1908" s="6">
        <f>AlgemeneHeffingsKorting2020(Table1[[#This Row],[Belastbaar loon]])</f>
        <v>2359.9032000000002</v>
      </c>
      <c r="D1908" s="14">
        <f>ArbeidsKorting2020(Table1[[#This Row],[Belastbaar loon]])</f>
        <v>3685.5997600000001</v>
      </c>
      <c r="E1908" s="14">
        <f>MAX(Table1[[#This Row],[Loonheffing]]-Table1[[#This Row],[Algemene Heffingskorting]]-Table1[[#This Row],[Arbeidskorting]],0)</f>
        <v>4002.0205399999986</v>
      </c>
      <c r="F1908" s="6">
        <f>Table1[[#This Row],[Belastbaar loon]]-Table1[[#This Row],[Belasting]]</f>
        <v>22898.979460000002</v>
      </c>
      <c r="G1908" s="2">
        <f>(Table1[[#This Row],[Belastbaar loon]]-Table1[[#This Row],[Netto loon]])/Table1[[#This Row],[Belastbaar loon]]</f>
        <v>0.14876846734322136</v>
      </c>
      <c r="H1908" s="14">
        <f t="shared" ca="1" si="24"/>
        <v>3997.8839400000006</v>
      </c>
      <c r="I1908" s="14">
        <f ca="1">IF(ROW()=2, Table1[[#This Row],[Netto loon]], INDIRECT(ADDRESS(ROW()-1,COLUMN(F:F))))</f>
        <v>22893.11606</v>
      </c>
      <c r="J1908" s="6">
        <f ca="1">IF(ROW()=2, 0, Table1[[#This Row],[Belastbaar loon]]-INDIRECT(ADDRESS(ROW()-1,COLUMN(A:A))))</f>
        <v>10</v>
      </c>
      <c r="K1908" s="6">
        <f ca="1">Table1[[#This Row],[Netto loon]]-Table1[[#This Row],[Netto vorige schijf]]</f>
        <v>5.8634000000020023</v>
      </c>
      <c r="L1908" s="2">
        <f ca="1">(Table1[[#This Row],[Bruto tov vorige schijf]]-Table1[[#This Row],[Netto tov vorige schijf]])/MAX(Table1[[#This Row],[Bruto tov vorige schijf]],1)</f>
        <v>0.41365999999979974</v>
      </c>
    </row>
    <row r="1909" spans="1:12" x14ac:dyDescent="0.25">
      <c r="A1909" s="14">
        <v>26911</v>
      </c>
      <c r="B1909" s="6">
        <f>LoonHeffing2020(Table1[[#This Row],[Belastbaar loon]])</f>
        <v>10051.2585</v>
      </c>
      <c r="C1909" s="6">
        <f>AlgemeneHeffingsKorting2020(Table1[[#This Row],[Belastbaar loon]])</f>
        <v>2359.3359999999998</v>
      </c>
      <c r="D1909" s="14">
        <f>ArbeidsKorting2020(Table1[[#This Row],[Belastbaar loon]])</f>
        <v>3685.7653599999999</v>
      </c>
      <c r="E1909" s="14">
        <f>MAX(Table1[[#This Row],[Loonheffing]]-Table1[[#This Row],[Algemene Heffingskorting]]-Table1[[#This Row],[Arbeidskorting]],0)</f>
        <v>4006.1571400000007</v>
      </c>
      <c r="F1909" s="6">
        <f>Table1[[#This Row],[Belastbaar loon]]-Table1[[#This Row],[Belasting]]</f>
        <v>22904.842860000001</v>
      </c>
      <c r="G1909" s="2">
        <f>(Table1[[#This Row],[Belastbaar loon]]-Table1[[#This Row],[Netto loon]])/Table1[[#This Row],[Belastbaar loon]]</f>
        <v>0.14886689978075876</v>
      </c>
      <c r="H1909" s="14">
        <f t="shared" ca="1" si="24"/>
        <v>4002.0205399999986</v>
      </c>
      <c r="I1909" s="14">
        <f ca="1">IF(ROW()=2, Table1[[#This Row],[Netto loon]], INDIRECT(ADDRESS(ROW()-1,COLUMN(F:F))))</f>
        <v>22898.979460000002</v>
      </c>
      <c r="J1909" s="6">
        <f ca="1">IF(ROW()=2, 0, Table1[[#This Row],[Belastbaar loon]]-INDIRECT(ADDRESS(ROW()-1,COLUMN(A:A))))</f>
        <v>10</v>
      </c>
      <c r="K1909" s="6">
        <f ca="1">Table1[[#This Row],[Netto loon]]-Table1[[#This Row],[Netto vorige schijf]]</f>
        <v>5.8633999999983644</v>
      </c>
      <c r="L1909" s="2">
        <f ca="1">(Table1[[#This Row],[Bruto tov vorige schijf]]-Table1[[#This Row],[Netto tov vorige schijf]])/MAX(Table1[[#This Row],[Bruto tov vorige schijf]],1)</f>
        <v>0.41366000000016356</v>
      </c>
    </row>
    <row r="1910" spans="1:12" x14ac:dyDescent="0.25">
      <c r="A1910" s="14">
        <v>26921</v>
      </c>
      <c r="B1910" s="6">
        <f>LoonHeffing2020(Table1[[#This Row],[Belastbaar loon]])</f>
        <v>10054.9935</v>
      </c>
      <c r="C1910" s="6">
        <f>AlgemeneHeffingsKorting2020(Table1[[#This Row],[Belastbaar loon]])</f>
        <v>2358.7687999999998</v>
      </c>
      <c r="D1910" s="14">
        <f>ArbeidsKorting2020(Table1[[#This Row],[Belastbaar loon]])</f>
        <v>3685.9309600000001</v>
      </c>
      <c r="E1910" s="14">
        <f>MAX(Table1[[#This Row],[Loonheffing]]-Table1[[#This Row],[Algemene Heffingskorting]]-Table1[[#This Row],[Arbeidskorting]],0)</f>
        <v>4010.2937400000005</v>
      </c>
      <c r="F1910" s="6">
        <f>Table1[[#This Row],[Belastbaar loon]]-Table1[[#This Row],[Belasting]]</f>
        <v>22910.706259999999</v>
      </c>
      <c r="G1910" s="2">
        <f>(Table1[[#This Row],[Belastbaar loon]]-Table1[[#This Row],[Netto loon]])/Table1[[#This Row],[Belastbaar loon]]</f>
        <v>0.14896525909141567</v>
      </c>
      <c r="H1910" s="14">
        <f t="shared" ca="1" si="24"/>
        <v>4006.1571400000007</v>
      </c>
      <c r="I1910" s="14">
        <f ca="1">IF(ROW()=2, Table1[[#This Row],[Netto loon]], INDIRECT(ADDRESS(ROW()-1,COLUMN(F:F))))</f>
        <v>22904.842860000001</v>
      </c>
      <c r="J1910" s="6">
        <f ca="1">IF(ROW()=2, 0, Table1[[#This Row],[Belastbaar loon]]-INDIRECT(ADDRESS(ROW()-1,COLUMN(A:A))))</f>
        <v>10</v>
      </c>
      <c r="K1910" s="6">
        <f ca="1">Table1[[#This Row],[Netto loon]]-Table1[[#This Row],[Netto vorige schijf]]</f>
        <v>5.8633999999983644</v>
      </c>
      <c r="L1910" s="2">
        <f ca="1">(Table1[[#This Row],[Bruto tov vorige schijf]]-Table1[[#This Row],[Netto tov vorige schijf]])/MAX(Table1[[#This Row],[Bruto tov vorige schijf]],1)</f>
        <v>0.41366000000016356</v>
      </c>
    </row>
    <row r="1911" spans="1:12" x14ac:dyDescent="0.25">
      <c r="A1911" s="14">
        <v>26931</v>
      </c>
      <c r="B1911" s="6">
        <f>LoonHeffing2020(Table1[[#This Row],[Belastbaar loon]])</f>
        <v>10058.728499999999</v>
      </c>
      <c r="C1911" s="6">
        <f>AlgemeneHeffingsKorting2020(Table1[[#This Row],[Belastbaar loon]])</f>
        <v>2358.2015999999999</v>
      </c>
      <c r="D1911" s="14">
        <f>ArbeidsKorting2020(Table1[[#This Row],[Belastbaar loon]])</f>
        <v>3686.09656</v>
      </c>
      <c r="E1911" s="14">
        <f>MAX(Table1[[#This Row],[Loonheffing]]-Table1[[#This Row],[Algemene Heffingskorting]]-Table1[[#This Row],[Arbeidskorting]],0)</f>
        <v>4014.430339999999</v>
      </c>
      <c r="F1911" s="6">
        <f>Table1[[#This Row],[Belastbaar loon]]-Table1[[#This Row],[Belasting]]</f>
        <v>22916.569660000001</v>
      </c>
      <c r="G1911" s="2">
        <f>(Table1[[#This Row],[Belastbaar loon]]-Table1[[#This Row],[Netto loon]])/Table1[[#This Row],[Belastbaar loon]]</f>
        <v>0.14906354535665214</v>
      </c>
      <c r="H1911" s="14">
        <f t="shared" ca="1" si="24"/>
        <v>4010.2937400000005</v>
      </c>
      <c r="I1911" s="14">
        <f ca="1">IF(ROW()=2, Table1[[#This Row],[Netto loon]], INDIRECT(ADDRESS(ROW()-1,COLUMN(F:F))))</f>
        <v>22910.706259999999</v>
      </c>
      <c r="J1911" s="6">
        <f ca="1">IF(ROW()=2, 0, Table1[[#This Row],[Belastbaar loon]]-INDIRECT(ADDRESS(ROW()-1,COLUMN(A:A))))</f>
        <v>10</v>
      </c>
      <c r="K1911" s="6">
        <f ca="1">Table1[[#This Row],[Netto loon]]-Table1[[#This Row],[Netto vorige schijf]]</f>
        <v>5.8634000000020023</v>
      </c>
      <c r="L1911" s="2">
        <f ca="1">(Table1[[#This Row],[Bruto tov vorige schijf]]-Table1[[#This Row],[Netto tov vorige schijf]])/MAX(Table1[[#This Row],[Bruto tov vorige schijf]],1)</f>
        <v>0.41365999999979974</v>
      </c>
    </row>
    <row r="1912" spans="1:12" x14ac:dyDescent="0.25">
      <c r="A1912" s="14">
        <v>26941</v>
      </c>
      <c r="B1912" s="6">
        <f>LoonHeffing2020(Table1[[#This Row],[Belastbaar loon]])</f>
        <v>10062.4635</v>
      </c>
      <c r="C1912" s="6">
        <f>AlgemeneHeffingsKorting2020(Table1[[#This Row],[Belastbaar loon]])</f>
        <v>2357.6343999999999</v>
      </c>
      <c r="D1912" s="14">
        <f>ArbeidsKorting2020(Table1[[#This Row],[Belastbaar loon]])</f>
        <v>3686.2621599999998</v>
      </c>
      <c r="E1912" s="14">
        <f>MAX(Table1[[#This Row],[Loonheffing]]-Table1[[#This Row],[Algemene Heffingskorting]]-Table1[[#This Row],[Arbeidskorting]],0)</f>
        <v>4018.5669400000002</v>
      </c>
      <c r="F1912" s="6">
        <f>Table1[[#This Row],[Belastbaar loon]]-Table1[[#This Row],[Belasting]]</f>
        <v>22922.433059999999</v>
      </c>
      <c r="G1912" s="2">
        <f>(Table1[[#This Row],[Belastbaar loon]]-Table1[[#This Row],[Netto loon]])/Table1[[#This Row],[Belastbaar loon]]</f>
        <v>0.14916175865780781</v>
      </c>
      <c r="H1912" s="14">
        <f t="shared" ca="1" si="24"/>
        <v>4014.430339999999</v>
      </c>
      <c r="I1912" s="14">
        <f ca="1">IF(ROW()=2, Table1[[#This Row],[Netto loon]], INDIRECT(ADDRESS(ROW()-1,COLUMN(F:F))))</f>
        <v>22916.569660000001</v>
      </c>
      <c r="J1912" s="6">
        <f ca="1">IF(ROW()=2, 0, Table1[[#This Row],[Belastbaar loon]]-INDIRECT(ADDRESS(ROW()-1,COLUMN(A:A))))</f>
        <v>10</v>
      </c>
      <c r="K1912" s="6">
        <f ca="1">Table1[[#This Row],[Netto loon]]-Table1[[#This Row],[Netto vorige schijf]]</f>
        <v>5.8633999999983644</v>
      </c>
      <c r="L1912" s="2">
        <f ca="1">(Table1[[#This Row],[Bruto tov vorige schijf]]-Table1[[#This Row],[Netto tov vorige schijf]])/MAX(Table1[[#This Row],[Bruto tov vorige schijf]],1)</f>
        <v>0.41366000000016356</v>
      </c>
    </row>
    <row r="1913" spans="1:12" x14ac:dyDescent="0.25">
      <c r="A1913" s="14">
        <v>26951</v>
      </c>
      <c r="B1913" s="6">
        <f>LoonHeffing2020(Table1[[#This Row],[Belastbaar loon]])</f>
        <v>10066.1985</v>
      </c>
      <c r="C1913" s="6">
        <f>AlgemeneHeffingsKorting2020(Table1[[#This Row],[Belastbaar loon]])</f>
        <v>2357.0672</v>
      </c>
      <c r="D1913" s="14">
        <f>ArbeidsKorting2020(Table1[[#This Row],[Belastbaar loon]])</f>
        <v>3686.42776</v>
      </c>
      <c r="E1913" s="14">
        <f>MAX(Table1[[#This Row],[Loonheffing]]-Table1[[#This Row],[Algemene Heffingskorting]]-Table1[[#This Row],[Arbeidskorting]],0)</f>
        <v>4022.7035400000009</v>
      </c>
      <c r="F1913" s="6">
        <f>Table1[[#This Row],[Belastbaar loon]]-Table1[[#This Row],[Belasting]]</f>
        <v>22928.296459999998</v>
      </c>
      <c r="G1913" s="2">
        <f>(Table1[[#This Row],[Belastbaar loon]]-Table1[[#This Row],[Netto loon]])/Table1[[#This Row],[Belastbaar loon]]</f>
        <v>0.14925989907610115</v>
      </c>
      <c r="H1913" s="14">
        <f t="shared" ca="1" si="24"/>
        <v>4018.5669400000002</v>
      </c>
      <c r="I1913" s="14">
        <f ca="1">IF(ROW()=2, Table1[[#This Row],[Netto loon]], INDIRECT(ADDRESS(ROW()-1,COLUMN(F:F))))</f>
        <v>22922.433059999999</v>
      </c>
      <c r="J1913" s="6">
        <f ca="1">IF(ROW()=2, 0, Table1[[#This Row],[Belastbaar loon]]-INDIRECT(ADDRESS(ROW()-1,COLUMN(A:A))))</f>
        <v>10</v>
      </c>
      <c r="K1913" s="6">
        <f ca="1">Table1[[#This Row],[Netto loon]]-Table1[[#This Row],[Netto vorige schijf]]</f>
        <v>5.8633999999983644</v>
      </c>
      <c r="L1913" s="2">
        <f ca="1">(Table1[[#This Row],[Bruto tov vorige schijf]]-Table1[[#This Row],[Netto tov vorige schijf]])/MAX(Table1[[#This Row],[Bruto tov vorige schijf]],1)</f>
        <v>0.41366000000016356</v>
      </c>
    </row>
    <row r="1914" spans="1:12" x14ac:dyDescent="0.25">
      <c r="A1914" s="14">
        <v>26961</v>
      </c>
      <c r="B1914" s="6">
        <f>LoonHeffing2020(Table1[[#This Row],[Belastbaar loon]])</f>
        <v>10069.933499999999</v>
      </c>
      <c r="C1914" s="6">
        <f>AlgemeneHeffingsKorting2020(Table1[[#This Row],[Belastbaar loon]])</f>
        <v>2356.5</v>
      </c>
      <c r="D1914" s="14">
        <f>ArbeidsKorting2020(Table1[[#This Row],[Belastbaar loon]])</f>
        <v>3686.5933599999998</v>
      </c>
      <c r="E1914" s="14">
        <f>MAX(Table1[[#This Row],[Loonheffing]]-Table1[[#This Row],[Algemene Heffingskorting]]-Table1[[#This Row],[Arbeidskorting]],0)</f>
        <v>4026.8401399999993</v>
      </c>
      <c r="F1914" s="6">
        <f>Table1[[#This Row],[Belastbaar loon]]-Table1[[#This Row],[Belasting]]</f>
        <v>22934.15986</v>
      </c>
      <c r="G1914" s="2">
        <f>(Table1[[#This Row],[Belastbaar loon]]-Table1[[#This Row],[Netto loon]])/Table1[[#This Row],[Belastbaar loon]]</f>
        <v>0.1493579666926301</v>
      </c>
      <c r="H1914" s="14">
        <f t="shared" ca="1" si="24"/>
        <v>4022.7035400000009</v>
      </c>
      <c r="I1914" s="14">
        <f ca="1">IF(ROW()=2, Table1[[#This Row],[Netto loon]], INDIRECT(ADDRESS(ROW()-1,COLUMN(F:F))))</f>
        <v>22928.296459999998</v>
      </c>
      <c r="J1914" s="6">
        <f ca="1">IF(ROW()=2, 0, Table1[[#This Row],[Belastbaar loon]]-INDIRECT(ADDRESS(ROW()-1,COLUMN(A:A))))</f>
        <v>10</v>
      </c>
      <c r="K1914" s="6">
        <f ca="1">Table1[[#This Row],[Netto loon]]-Table1[[#This Row],[Netto vorige schijf]]</f>
        <v>5.8634000000020023</v>
      </c>
      <c r="L1914" s="2">
        <f ca="1">(Table1[[#This Row],[Bruto tov vorige schijf]]-Table1[[#This Row],[Netto tov vorige schijf]])/MAX(Table1[[#This Row],[Bruto tov vorige schijf]],1)</f>
        <v>0.41365999999979974</v>
      </c>
    </row>
    <row r="1915" spans="1:12" x14ac:dyDescent="0.25">
      <c r="A1915" s="14">
        <v>26971</v>
      </c>
      <c r="B1915" s="6">
        <f>LoonHeffing2020(Table1[[#This Row],[Belastbaar loon]])</f>
        <v>10073.6685</v>
      </c>
      <c r="C1915" s="6">
        <f>AlgemeneHeffingsKorting2020(Table1[[#This Row],[Belastbaar loon]])</f>
        <v>2355.9328</v>
      </c>
      <c r="D1915" s="14">
        <f>ArbeidsKorting2020(Table1[[#This Row],[Belastbaar loon]])</f>
        <v>3686.7589600000001</v>
      </c>
      <c r="E1915" s="14">
        <f>MAX(Table1[[#This Row],[Loonheffing]]-Table1[[#This Row],[Algemene Heffingskorting]]-Table1[[#This Row],[Arbeidskorting]],0)</f>
        <v>4030.9767399999992</v>
      </c>
      <c r="F1915" s="6">
        <f>Table1[[#This Row],[Belastbaar loon]]-Table1[[#This Row],[Belasting]]</f>
        <v>22940.023260000002</v>
      </c>
      <c r="G1915" s="2">
        <f>(Table1[[#This Row],[Belastbaar loon]]-Table1[[#This Row],[Netto loon]])/Table1[[#This Row],[Belastbaar loon]]</f>
        <v>0.14945596158837263</v>
      </c>
      <c r="H1915" s="14">
        <f t="shared" ca="1" si="24"/>
        <v>4026.8401399999993</v>
      </c>
      <c r="I1915" s="14">
        <f ca="1">IF(ROW()=2, Table1[[#This Row],[Netto loon]], INDIRECT(ADDRESS(ROW()-1,COLUMN(F:F))))</f>
        <v>22934.15986</v>
      </c>
      <c r="J1915" s="6">
        <f ca="1">IF(ROW()=2, 0, Table1[[#This Row],[Belastbaar loon]]-INDIRECT(ADDRESS(ROW()-1,COLUMN(A:A))))</f>
        <v>10</v>
      </c>
      <c r="K1915" s="6">
        <f ca="1">Table1[[#This Row],[Netto loon]]-Table1[[#This Row],[Netto vorige schijf]]</f>
        <v>5.8634000000020023</v>
      </c>
      <c r="L1915" s="2">
        <f ca="1">(Table1[[#This Row],[Bruto tov vorige schijf]]-Table1[[#This Row],[Netto tov vorige schijf]])/MAX(Table1[[#This Row],[Bruto tov vorige schijf]],1)</f>
        <v>0.41365999999979974</v>
      </c>
    </row>
    <row r="1916" spans="1:12" x14ac:dyDescent="0.25">
      <c r="A1916" s="14">
        <v>26981</v>
      </c>
      <c r="B1916" s="6">
        <f>LoonHeffing2020(Table1[[#This Row],[Belastbaar loon]])</f>
        <v>10077.4035</v>
      </c>
      <c r="C1916" s="6">
        <f>AlgemeneHeffingsKorting2020(Table1[[#This Row],[Belastbaar loon]])</f>
        <v>2355.3656000000001</v>
      </c>
      <c r="D1916" s="14">
        <f>ArbeidsKorting2020(Table1[[#This Row],[Belastbaar loon]])</f>
        <v>3686.9245599999999</v>
      </c>
      <c r="E1916" s="14">
        <f>MAX(Table1[[#This Row],[Loonheffing]]-Table1[[#This Row],[Algemene Heffingskorting]]-Table1[[#This Row],[Arbeidskorting]],0)</f>
        <v>4035.1133400000003</v>
      </c>
      <c r="F1916" s="6">
        <f>Table1[[#This Row],[Belastbaar loon]]-Table1[[#This Row],[Belasting]]</f>
        <v>22945.88666</v>
      </c>
      <c r="G1916" s="2">
        <f>(Table1[[#This Row],[Belastbaar loon]]-Table1[[#This Row],[Netto loon]])/Table1[[#This Row],[Belastbaar loon]]</f>
        <v>0.14955388384418664</v>
      </c>
      <c r="H1916" s="14">
        <f t="shared" ca="1" si="24"/>
        <v>4030.9767399999992</v>
      </c>
      <c r="I1916" s="14">
        <f ca="1">IF(ROW()=2, Table1[[#This Row],[Netto loon]], INDIRECT(ADDRESS(ROW()-1,COLUMN(F:F))))</f>
        <v>22940.023260000002</v>
      </c>
      <c r="J1916" s="6">
        <f ca="1">IF(ROW()=2, 0, Table1[[#This Row],[Belastbaar loon]]-INDIRECT(ADDRESS(ROW()-1,COLUMN(A:A))))</f>
        <v>10</v>
      </c>
      <c r="K1916" s="6">
        <f ca="1">Table1[[#This Row],[Netto loon]]-Table1[[#This Row],[Netto vorige schijf]]</f>
        <v>5.8633999999983644</v>
      </c>
      <c r="L1916" s="2">
        <f ca="1">(Table1[[#This Row],[Bruto tov vorige schijf]]-Table1[[#This Row],[Netto tov vorige schijf]])/MAX(Table1[[#This Row],[Bruto tov vorige schijf]],1)</f>
        <v>0.41366000000016356</v>
      </c>
    </row>
    <row r="1917" spans="1:12" x14ac:dyDescent="0.25">
      <c r="A1917" s="14">
        <v>26991</v>
      </c>
      <c r="B1917" s="6">
        <f>LoonHeffing2020(Table1[[#This Row],[Belastbaar loon]])</f>
        <v>10081.138499999999</v>
      </c>
      <c r="C1917" s="6">
        <f>AlgemeneHeffingsKorting2020(Table1[[#This Row],[Belastbaar loon]])</f>
        <v>2354.7984000000001</v>
      </c>
      <c r="D1917" s="14">
        <f>ArbeidsKorting2020(Table1[[#This Row],[Belastbaar loon]])</f>
        <v>3687.0901600000002</v>
      </c>
      <c r="E1917" s="14">
        <f>MAX(Table1[[#This Row],[Loonheffing]]-Table1[[#This Row],[Algemene Heffingskorting]]-Table1[[#This Row],[Arbeidskorting]],0)</f>
        <v>4039.2499399999992</v>
      </c>
      <c r="F1917" s="6">
        <f>Table1[[#This Row],[Belastbaar loon]]-Table1[[#This Row],[Belasting]]</f>
        <v>22951.750060000002</v>
      </c>
      <c r="G1917" s="2">
        <f>(Table1[[#This Row],[Belastbaar loon]]-Table1[[#This Row],[Netto loon]])/Table1[[#This Row],[Belastbaar loon]]</f>
        <v>0.14965173354080982</v>
      </c>
      <c r="H1917" s="14">
        <f t="shared" ca="1" si="24"/>
        <v>4035.1133400000003</v>
      </c>
      <c r="I1917" s="14">
        <f ca="1">IF(ROW()=2, Table1[[#This Row],[Netto loon]], INDIRECT(ADDRESS(ROW()-1,COLUMN(F:F))))</f>
        <v>22945.88666</v>
      </c>
      <c r="J1917" s="6">
        <f ca="1">IF(ROW()=2, 0, Table1[[#This Row],[Belastbaar loon]]-INDIRECT(ADDRESS(ROW()-1,COLUMN(A:A))))</f>
        <v>10</v>
      </c>
      <c r="K1917" s="6">
        <f ca="1">Table1[[#This Row],[Netto loon]]-Table1[[#This Row],[Netto vorige schijf]]</f>
        <v>5.8634000000020023</v>
      </c>
      <c r="L1917" s="2">
        <f ca="1">(Table1[[#This Row],[Bruto tov vorige schijf]]-Table1[[#This Row],[Netto tov vorige schijf]])/MAX(Table1[[#This Row],[Bruto tov vorige schijf]],1)</f>
        <v>0.41365999999979974</v>
      </c>
    </row>
    <row r="1918" spans="1:12" x14ac:dyDescent="0.25">
      <c r="A1918" s="14">
        <v>27001</v>
      </c>
      <c r="B1918" s="6">
        <f>LoonHeffing2020(Table1[[#This Row],[Belastbaar loon]])</f>
        <v>10084.8735</v>
      </c>
      <c r="C1918" s="6">
        <f>AlgemeneHeffingsKorting2020(Table1[[#This Row],[Belastbaar loon]])</f>
        <v>2354.2312000000002</v>
      </c>
      <c r="D1918" s="14">
        <f>ArbeidsKorting2020(Table1[[#This Row],[Belastbaar loon]])</f>
        <v>3687.25576</v>
      </c>
      <c r="E1918" s="14">
        <f>MAX(Table1[[#This Row],[Loonheffing]]-Table1[[#This Row],[Algemene Heffingskorting]]-Table1[[#This Row],[Arbeidskorting]],0)</f>
        <v>4043.3865399999995</v>
      </c>
      <c r="F1918" s="6">
        <f>Table1[[#This Row],[Belastbaar loon]]-Table1[[#This Row],[Belasting]]</f>
        <v>22957.61346</v>
      </c>
      <c r="G1918" s="2">
        <f>(Table1[[#This Row],[Belastbaar loon]]-Table1[[#This Row],[Netto loon]])/Table1[[#This Row],[Belastbaar loon]]</f>
        <v>0.14974951075886075</v>
      </c>
      <c r="H1918" s="14">
        <f t="shared" ca="1" si="24"/>
        <v>4039.2499399999992</v>
      </c>
      <c r="I1918" s="14">
        <f ca="1">IF(ROW()=2, Table1[[#This Row],[Netto loon]], INDIRECT(ADDRESS(ROW()-1,COLUMN(F:F))))</f>
        <v>22951.750060000002</v>
      </c>
      <c r="J1918" s="6">
        <f ca="1">IF(ROW()=2, 0, Table1[[#This Row],[Belastbaar loon]]-INDIRECT(ADDRESS(ROW()-1,COLUMN(A:A))))</f>
        <v>10</v>
      </c>
      <c r="K1918" s="6">
        <f ca="1">Table1[[#This Row],[Netto loon]]-Table1[[#This Row],[Netto vorige schijf]]</f>
        <v>5.8633999999983644</v>
      </c>
      <c r="L1918" s="2">
        <f ca="1">(Table1[[#This Row],[Bruto tov vorige schijf]]-Table1[[#This Row],[Netto tov vorige schijf]])/MAX(Table1[[#This Row],[Bruto tov vorige schijf]],1)</f>
        <v>0.41366000000016356</v>
      </c>
    </row>
    <row r="1919" spans="1:12" x14ac:dyDescent="0.25">
      <c r="A1919" s="14">
        <v>27011</v>
      </c>
      <c r="B1919" s="6">
        <f>LoonHeffing2020(Table1[[#This Row],[Belastbaar loon]])</f>
        <v>10088.6085</v>
      </c>
      <c r="C1919" s="6">
        <f>AlgemeneHeffingsKorting2020(Table1[[#This Row],[Belastbaar loon]])</f>
        <v>2353.6640000000002</v>
      </c>
      <c r="D1919" s="14">
        <f>ArbeidsKorting2020(Table1[[#This Row],[Belastbaar loon]])</f>
        <v>3687.4213599999998</v>
      </c>
      <c r="E1919" s="14">
        <f>MAX(Table1[[#This Row],[Loonheffing]]-Table1[[#This Row],[Algemene Heffingskorting]]-Table1[[#This Row],[Arbeidskorting]],0)</f>
        <v>4047.5231399999998</v>
      </c>
      <c r="F1919" s="6">
        <f>Table1[[#This Row],[Belastbaar loon]]-Table1[[#This Row],[Belasting]]</f>
        <v>22963.476859999999</v>
      </c>
      <c r="G1919" s="2">
        <f>(Table1[[#This Row],[Belastbaar loon]]-Table1[[#This Row],[Netto loon]])/Table1[[#This Row],[Belastbaar loon]]</f>
        <v>0.14984721557883829</v>
      </c>
      <c r="H1919" s="14">
        <f t="shared" ca="1" si="24"/>
        <v>4043.3865399999995</v>
      </c>
      <c r="I1919" s="14">
        <f ca="1">IF(ROW()=2, Table1[[#This Row],[Netto loon]], INDIRECT(ADDRESS(ROW()-1,COLUMN(F:F))))</f>
        <v>22957.61346</v>
      </c>
      <c r="J1919" s="6">
        <f ca="1">IF(ROW()=2, 0, Table1[[#This Row],[Belastbaar loon]]-INDIRECT(ADDRESS(ROW()-1,COLUMN(A:A))))</f>
        <v>10</v>
      </c>
      <c r="K1919" s="6">
        <f ca="1">Table1[[#This Row],[Netto loon]]-Table1[[#This Row],[Netto vorige schijf]]</f>
        <v>5.8633999999983644</v>
      </c>
      <c r="L1919" s="2">
        <f ca="1">(Table1[[#This Row],[Bruto tov vorige schijf]]-Table1[[#This Row],[Netto tov vorige schijf]])/MAX(Table1[[#This Row],[Bruto tov vorige schijf]],1)</f>
        <v>0.41366000000016356</v>
      </c>
    </row>
    <row r="1920" spans="1:12" x14ac:dyDescent="0.25">
      <c r="A1920" s="14">
        <v>27021</v>
      </c>
      <c r="B1920" s="6">
        <f>LoonHeffing2020(Table1[[#This Row],[Belastbaar loon]])</f>
        <v>10092.343500000001</v>
      </c>
      <c r="C1920" s="6">
        <f>AlgemeneHeffingsKorting2020(Table1[[#This Row],[Belastbaar loon]])</f>
        <v>2353.0967999999998</v>
      </c>
      <c r="D1920" s="14">
        <f>ArbeidsKorting2020(Table1[[#This Row],[Belastbaar loon]])</f>
        <v>3687.5869600000001</v>
      </c>
      <c r="E1920" s="14">
        <f>MAX(Table1[[#This Row],[Loonheffing]]-Table1[[#This Row],[Algemene Heffingskorting]]-Table1[[#This Row],[Arbeidskorting]],0)</f>
        <v>4051.6597400000014</v>
      </c>
      <c r="F1920" s="6">
        <f>Table1[[#This Row],[Belastbaar loon]]-Table1[[#This Row],[Belasting]]</f>
        <v>22969.340259999997</v>
      </c>
      <c r="G1920" s="2">
        <f>(Table1[[#This Row],[Belastbaar loon]]-Table1[[#This Row],[Netto loon]])/Table1[[#This Row],[Belastbaar loon]]</f>
        <v>0.14994484808112218</v>
      </c>
      <c r="H1920" s="14">
        <f t="shared" ca="1" si="24"/>
        <v>4047.5231399999998</v>
      </c>
      <c r="I1920" s="14">
        <f ca="1">IF(ROW()=2, Table1[[#This Row],[Netto loon]], INDIRECT(ADDRESS(ROW()-1,COLUMN(F:F))))</f>
        <v>22963.476859999999</v>
      </c>
      <c r="J1920" s="6">
        <f ca="1">IF(ROW()=2, 0, Table1[[#This Row],[Belastbaar loon]]-INDIRECT(ADDRESS(ROW()-1,COLUMN(A:A))))</f>
        <v>10</v>
      </c>
      <c r="K1920" s="6">
        <f ca="1">Table1[[#This Row],[Netto loon]]-Table1[[#This Row],[Netto vorige schijf]]</f>
        <v>5.8633999999983644</v>
      </c>
      <c r="L1920" s="2">
        <f ca="1">(Table1[[#This Row],[Bruto tov vorige schijf]]-Table1[[#This Row],[Netto tov vorige schijf]])/MAX(Table1[[#This Row],[Bruto tov vorige schijf]],1)</f>
        <v>0.41366000000016356</v>
      </c>
    </row>
    <row r="1921" spans="1:12" x14ac:dyDescent="0.25">
      <c r="A1921" s="14">
        <v>27031</v>
      </c>
      <c r="B1921" s="6">
        <f>LoonHeffing2020(Table1[[#This Row],[Belastbaar loon]])</f>
        <v>10096.0785</v>
      </c>
      <c r="C1921" s="6">
        <f>AlgemeneHeffingsKorting2020(Table1[[#This Row],[Belastbaar loon]])</f>
        <v>2352.5295999999998</v>
      </c>
      <c r="D1921" s="14">
        <f>ArbeidsKorting2020(Table1[[#This Row],[Belastbaar loon]])</f>
        <v>3687.7525599999999</v>
      </c>
      <c r="E1921" s="14">
        <f>MAX(Table1[[#This Row],[Loonheffing]]-Table1[[#This Row],[Algemene Heffingskorting]]-Table1[[#This Row],[Arbeidskorting]],0)</f>
        <v>4055.7963399999999</v>
      </c>
      <c r="F1921" s="6">
        <f>Table1[[#This Row],[Belastbaar loon]]-Table1[[#This Row],[Belasting]]</f>
        <v>22975.203659999999</v>
      </c>
      <c r="G1921" s="2">
        <f>(Table1[[#This Row],[Belastbaar loon]]-Table1[[#This Row],[Netto loon]])/Table1[[#This Row],[Belastbaar loon]]</f>
        <v>0.15004240834597318</v>
      </c>
      <c r="H1921" s="14">
        <f t="shared" ca="1" si="24"/>
        <v>4051.6597400000014</v>
      </c>
      <c r="I1921" s="14">
        <f ca="1">IF(ROW()=2, Table1[[#This Row],[Netto loon]], INDIRECT(ADDRESS(ROW()-1,COLUMN(F:F))))</f>
        <v>22969.340259999997</v>
      </c>
      <c r="J1921" s="6">
        <f ca="1">IF(ROW()=2, 0, Table1[[#This Row],[Belastbaar loon]]-INDIRECT(ADDRESS(ROW()-1,COLUMN(A:A))))</f>
        <v>10</v>
      </c>
      <c r="K1921" s="6">
        <f ca="1">Table1[[#This Row],[Netto loon]]-Table1[[#This Row],[Netto vorige schijf]]</f>
        <v>5.8634000000020023</v>
      </c>
      <c r="L1921" s="2">
        <f ca="1">(Table1[[#This Row],[Bruto tov vorige schijf]]-Table1[[#This Row],[Netto tov vorige schijf]])/MAX(Table1[[#This Row],[Bruto tov vorige schijf]],1)</f>
        <v>0.41365999999979974</v>
      </c>
    </row>
    <row r="1922" spans="1:12" x14ac:dyDescent="0.25">
      <c r="A1922" s="14">
        <v>27041</v>
      </c>
      <c r="B1922" s="6">
        <f>LoonHeffing2020(Table1[[#This Row],[Belastbaar loon]])</f>
        <v>10099.8135</v>
      </c>
      <c r="C1922" s="6">
        <f>AlgemeneHeffingsKorting2020(Table1[[#This Row],[Belastbaar loon]])</f>
        <v>2351.9623999999999</v>
      </c>
      <c r="D1922" s="14">
        <f>ArbeidsKorting2020(Table1[[#This Row],[Belastbaar loon]])</f>
        <v>3687.9181600000002</v>
      </c>
      <c r="E1922" s="14">
        <f>MAX(Table1[[#This Row],[Loonheffing]]-Table1[[#This Row],[Algemene Heffingskorting]]-Table1[[#This Row],[Arbeidskorting]],0)</f>
        <v>4059.9329399999997</v>
      </c>
      <c r="F1922" s="6">
        <f>Table1[[#This Row],[Belastbaar loon]]-Table1[[#This Row],[Belasting]]</f>
        <v>22981.067060000001</v>
      </c>
      <c r="G1922" s="2">
        <f>(Table1[[#This Row],[Belastbaar loon]]-Table1[[#This Row],[Netto loon]])/Table1[[#This Row],[Belastbaar loon]]</f>
        <v>0.15013989645353348</v>
      </c>
      <c r="H1922" s="14">
        <f t="shared" ca="1" si="24"/>
        <v>4055.7963399999999</v>
      </c>
      <c r="I1922" s="14">
        <f ca="1">IF(ROW()=2, Table1[[#This Row],[Netto loon]], INDIRECT(ADDRESS(ROW()-1,COLUMN(F:F))))</f>
        <v>22975.203659999999</v>
      </c>
      <c r="J1922" s="6">
        <f ca="1">IF(ROW()=2, 0, Table1[[#This Row],[Belastbaar loon]]-INDIRECT(ADDRESS(ROW()-1,COLUMN(A:A))))</f>
        <v>10</v>
      </c>
      <c r="K1922" s="6">
        <f ca="1">Table1[[#This Row],[Netto loon]]-Table1[[#This Row],[Netto vorige schijf]]</f>
        <v>5.8634000000020023</v>
      </c>
      <c r="L1922" s="2">
        <f ca="1">(Table1[[#This Row],[Bruto tov vorige schijf]]-Table1[[#This Row],[Netto tov vorige schijf]])/MAX(Table1[[#This Row],[Bruto tov vorige schijf]],1)</f>
        <v>0.41365999999979974</v>
      </c>
    </row>
    <row r="1923" spans="1:12" x14ac:dyDescent="0.25">
      <c r="A1923" s="14">
        <v>27051</v>
      </c>
      <c r="B1923" s="6">
        <f>LoonHeffing2020(Table1[[#This Row],[Belastbaar loon]])</f>
        <v>10103.548500000001</v>
      </c>
      <c r="C1923" s="6">
        <f>AlgemeneHeffingsKorting2020(Table1[[#This Row],[Belastbaar loon]])</f>
        <v>2351.3951999999999</v>
      </c>
      <c r="D1923" s="14">
        <f>ArbeidsKorting2020(Table1[[#This Row],[Belastbaar loon]])</f>
        <v>3688.08376</v>
      </c>
      <c r="E1923" s="14">
        <f>MAX(Table1[[#This Row],[Loonheffing]]-Table1[[#This Row],[Algemene Heffingskorting]]-Table1[[#This Row],[Arbeidskorting]],0)</f>
        <v>4064.0695400000009</v>
      </c>
      <c r="F1923" s="6">
        <f>Table1[[#This Row],[Belastbaar loon]]-Table1[[#This Row],[Belasting]]</f>
        <v>22986.93046</v>
      </c>
      <c r="G1923" s="2">
        <f>(Table1[[#This Row],[Belastbaar loon]]-Table1[[#This Row],[Netto loon]])/Table1[[#This Row],[Belastbaar loon]]</f>
        <v>0.15023731248382685</v>
      </c>
      <c r="H1923" s="14">
        <f t="shared" ca="1" si="24"/>
        <v>4059.9329399999997</v>
      </c>
      <c r="I1923" s="14">
        <f ca="1">IF(ROW()=2, Table1[[#This Row],[Netto loon]], INDIRECT(ADDRESS(ROW()-1,COLUMN(F:F))))</f>
        <v>22981.067060000001</v>
      </c>
      <c r="J1923" s="6">
        <f ca="1">IF(ROW()=2, 0, Table1[[#This Row],[Belastbaar loon]]-INDIRECT(ADDRESS(ROW()-1,COLUMN(A:A))))</f>
        <v>10</v>
      </c>
      <c r="K1923" s="6">
        <f ca="1">Table1[[#This Row],[Netto loon]]-Table1[[#This Row],[Netto vorige schijf]]</f>
        <v>5.8633999999983644</v>
      </c>
      <c r="L1923" s="2">
        <f ca="1">(Table1[[#This Row],[Bruto tov vorige schijf]]-Table1[[#This Row],[Netto tov vorige schijf]])/MAX(Table1[[#This Row],[Bruto tov vorige schijf]],1)</f>
        <v>0.41366000000016356</v>
      </c>
    </row>
    <row r="1924" spans="1:12" x14ac:dyDescent="0.25">
      <c r="A1924" s="14">
        <v>27061</v>
      </c>
      <c r="B1924" s="6">
        <f>LoonHeffing2020(Table1[[#This Row],[Belastbaar loon]])</f>
        <v>10107.2835</v>
      </c>
      <c r="C1924" s="6">
        <f>AlgemeneHeffingsKorting2020(Table1[[#This Row],[Belastbaar loon]])</f>
        <v>2350.828</v>
      </c>
      <c r="D1924" s="14">
        <f>ArbeidsKorting2020(Table1[[#This Row],[Belastbaar loon]])</f>
        <v>3688.2493599999998</v>
      </c>
      <c r="E1924" s="14">
        <f>MAX(Table1[[#This Row],[Loonheffing]]-Table1[[#This Row],[Algemene Heffingskorting]]-Table1[[#This Row],[Arbeidskorting]],0)</f>
        <v>4068.2061400000002</v>
      </c>
      <c r="F1924" s="6">
        <f>Table1[[#This Row],[Belastbaar loon]]-Table1[[#This Row],[Belasting]]</f>
        <v>22992.793859999998</v>
      </c>
      <c r="G1924" s="2">
        <f>(Table1[[#This Row],[Belastbaar loon]]-Table1[[#This Row],[Netto loon]])/Table1[[#This Row],[Belastbaar loon]]</f>
        <v>0.15033465651675851</v>
      </c>
      <c r="H1924" s="14">
        <f t="shared" ca="1" si="24"/>
        <v>4064.0695400000009</v>
      </c>
      <c r="I1924" s="14">
        <f ca="1">IF(ROW()=2, Table1[[#This Row],[Netto loon]], INDIRECT(ADDRESS(ROW()-1,COLUMN(F:F))))</f>
        <v>22986.93046</v>
      </c>
      <c r="J1924" s="6">
        <f ca="1">IF(ROW()=2, 0, Table1[[#This Row],[Belastbaar loon]]-INDIRECT(ADDRESS(ROW()-1,COLUMN(A:A))))</f>
        <v>10</v>
      </c>
      <c r="K1924" s="6">
        <f ca="1">Table1[[#This Row],[Netto loon]]-Table1[[#This Row],[Netto vorige schijf]]</f>
        <v>5.8633999999983644</v>
      </c>
      <c r="L1924" s="2">
        <f ca="1">(Table1[[#This Row],[Bruto tov vorige schijf]]-Table1[[#This Row],[Netto tov vorige schijf]])/MAX(Table1[[#This Row],[Bruto tov vorige schijf]],1)</f>
        <v>0.41366000000016356</v>
      </c>
    </row>
    <row r="1925" spans="1:12" x14ac:dyDescent="0.25">
      <c r="A1925" s="14">
        <v>27071</v>
      </c>
      <c r="B1925" s="6">
        <f>LoonHeffing2020(Table1[[#This Row],[Belastbaar loon]])</f>
        <v>10111.0185</v>
      </c>
      <c r="C1925" s="6">
        <f>AlgemeneHeffingsKorting2020(Table1[[#This Row],[Belastbaar loon]])</f>
        <v>2350.2608</v>
      </c>
      <c r="D1925" s="14">
        <f>ArbeidsKorting2020(Table1[[#This Row],[Belastbaar loon]])</f>
        <v>3688.4149600000001</v>
      </c>
      <c r="E1925" s="14">
        <f>MAX(Table1[[#This Row],[Loonheffing]]-Table1[[#This Row],[Algemene Heffingskorting]]-Table1[[#This Row],[Arbeidskorting]],0)</f>
        <v>4072.34274</v>
      </c>
      <c r="F1925" s="6">
        <f>Table1[[#This Row],[Belastbaar loon]]-Table1[[#This Row],[Belasting]]</f>
        <v>22998.65726</v>
      </c>
      <c r="G1925" s="2">
        <f>(Table1[[#This Row],[Belastbaar loon]]-Table1[[#This Row],[Netto loon]])/Table1[[#This Row],[Belastbaar loon]]</f>
        <v>0.15043192863211555</v>
      </c>
      <c r="H1925" s="14">
        <f t="shared" ca="1" si="24"/>
        <v>4068.2061400000002</v>
      </c>
      <c r="I1925" s="14">
        <f ca="1">IF(ROW()=2, Table1[[#This Row],[Netto loon]], INDIRECT(ADDRESS(ROW()-1,COLUMN(F:F))))</f>
        <v>22992.793859999998</v>
      </c>
      <c r="J1925" s="6">
        <f ca="1">IF(ROW()=2, 0, Table1[[#This Row],[Belastbaar loon]]-INDIRECT(ADDRESS(ROW()-1,COLUMN(A:A))))</f>
        <v>10</v>
      </c>
      <c r="K1925" s="6">
        <f ca="1">Table1[[#This Row],[Netto loon]]-Table1[[#This Row],[Netto vorige schijf]]</f>
        <v>5.8634000000020023</v>
      </c>
      <c r="L1925" s="2">
        <f ca="1">(Table1[[#This Row],[Bruto tov vorige schijf]]-Table1[[#This Row],[Netto tov vorige schijf]])/MAX(Table1[[#This Row],[Bruto tov vorige schijf]],1)</f>
        <v>0.41365999999979974</v>
      </c>
    </row>
    <row r="1926" spans="1:12" x14ac:dyDescent="0.25">
      <c r="A1926" s="14">
        <v>27081</v>
      </c>
      <c r="B1926" s="6">
        <f>LoonHeffing2020(Table1[[#This Row],[Belastbaar loon]])</f>
        <v>10114.753500000001</v>
      </c>
      <c r="C1926" s="6">
        <f>AlgemeneHeffingsKorting2020(Table1[[#This Row],[Belastbaar loon]])</f>
        <v>2349.6936000000001</v>
      </c>
      <c r="D1926" s="14">
        <f>ArbeidsKorting2020(Table1[[#This Row],[Belastbaar loon]])</f>
        <v>3688.5805599999999</v>
      </c>
      <c r="E1926" s="14">
        <f>MAX(Table1[[#This Row],[Loonheffing]]-Table1[[#This Row],[Algemene Heffingskorting]]-Table1[[#This Row],[Arbeidskorting]],0)</f>
        <v>4076.4793400000003</v>
      </c>
      <c r="F1926" s="6">
        <f>Table1[[#This Row],[Belastbaar loon]]-Table1[[#This Row],[Belasting]]</f>
        <v>23004.520659999998</v>
      </c>
      <c r="G1926" s="2">
        <f>(Table1[[#This Row],[Belastbaar loon]]-Table1[[#This Row],[Netto loon]])/Table1[[#This Row],[Belastbaar loon]]</f>
        <v>0.15052912890956766</v>
      </c>
      <c r="H1926" s="14">
        <f t="shared" ca="1" si="24"/>
        <v>4072.34274</v>
      </c>
      <c r="I1926" s="14">
        <f ca="1">IF(ROW()=2, Table1[[#This Row],[Netto loon]], INDIRECT(ADDRESS(ROW()-1,COLUMN(F:F))))</f>
        <v>22998.65726</v>
      </c>
      <c r="J1926" s="6">
        <f ca="1">IF(ROW()=2, 0, Table1[[#This Row],[Belastbaar loon]]-INDIRECT(ADDRESS(ROW()-1,COLUMN(A:A))))</f>
        <v>10</v>
      </c>
      <c r="K1926" s="6">
        <f ca="1">Table1[[#This Row],[Netto loon]]-Table1[[#This Row],[Netto vorige schijf]]</f>
        <v>5.8633999999983644</v>
      </c>
      <c r="L1926" s="2">
        <f ca="1">(Table1[[#This Row],[Bruto tov vorige schijf]]-Table1[[#This Row],[Netto tov vorige schijf]])/MAX(Table1[[#This Row],[Bruto tov vorige schijf]],1)</f>
        <v>0.41366000000016356</v>
      </c>
    </row>
    <row r="1927" spans="1:12" x14ac:dyDescent="0.25">
      <c r="A1927" s="14">
        <v>27091</v>
      </c>
      <c r="B1927" s="6">
        <f>LoonHeffing2020(Table1[[#This Row],[Belastbaar loon]])</f>
        <v>10118.488499999999</v>
      </c>
      <c r="C1927" s="6">
        <f>AlgemeneHeffingsKorting2020(Table1[[#This Row],[Belastbaar loon]])</f>
        <v>2349.1264000000001</v>
      </c>
      <c r="D1927" s="14">
        <f>ArbeidsKorting2020(Table1[[#This Row],[Belastbaar loon]])</f>
        <v>3688.7461600000001</v>
      </c>
      <c r="E1927" s="14">
        <f>MAX(Table1[[#This Row],[Loonheffing]]-Table1[[#This Row],[Algemene Heffingskorting]]-Table1[[#This Row],[Arbeidskorting]],0)</f>
        <v>4080.6159399999992</v>
      </c>
      <c r="F1927" s="6">
        <f>Table1[[#This Row],[Belastbaar loon]]-Table1[[#This Row],[Belasting]]</f>
        <v>23010.38406</v>
      </c>
      <c r="G1927" s="2">
        <f>(Table1[[#This Row],[Belastbaar loon]]-Table1[[#This Row],[Netto loon]])/Table1[[#This Row],[Belastbaar loon]]</f>
        <v>0.15062625742866634</v>
      </c>
      <c r="H1927" s="14">
        <f t="shared" ca="1" si="24"/>
        <v>4076.4793400000003</v>
      </c>
      <c r="I1927" s="14">
        <f ca="1">IF(ROW()=2, Table1[[#This Row],[Netto loon]], INDIRECT(ADDRESS(ROW()-1,COLUMN(F:F))))</f>
        <v>23004.520659999998</v>
      </c>
      <c r="J1927" s="6">
        <f ca="1">IF(ROW()=2, 0, Table1[[#This Row],[Belastbaar loon]]-INDIRECT(ADDRESS(ROW()-1,COLUMN(A:A))))</f>
        <v>10</v>
      </c>
      <c r="K1927" s="6">
        <f ca="1">Table1[[#This Row],[Netto loon]]-Table1[[#This Row],[Netto vorige schijf]]</f>
        <v>5.8634000000020023</v>
      </c>
      <c r="L1927" s="2">
        <f ca="1">(Table1[[#This Row],[Bruto tov vorige schijf]]-Table1[[#This Row],[Netto tov vorige schijf]])/MAX(Table1[[#This Row],[Bruto tov vorige schijf]],1)</f>
        <v>0.41365999999979974</v>
      </c>
    </row>
    <row r="1928" spans="1:12" x14ac:dyDescent="0.25">
      <c r="A1928" s="14">
        <v>27101</v>
      </c>
      <c r="B1928" s="6">
        <f>LoonHeffing2020(Table1[[#This Row],[Belastbaar loon]])</f>
        <v>10122.2235</v>
      </c>
      <c r="C1928" s="6">
        <f>AlgemeneHeffingsKorting2020(Table1[[#This Row],[Belastbaar loon]])</f>
        <v>2348.5592000000001</v>
      </c>
      <c r="D1928" s="14">
        <f>ArbeidsKorting2020(Table1[[#This Row],[Belastbaar loon]])</f>
        <v>3688.91176</v>
      </c>
      <c r="E1928" s="14">
        <f>MAX(Table1[[#This Row],[Loonheffing]]-Table1[[#This Row],[Algemene Heffingskorting]]-Table1[[#This Row],[Arbeidskorting]],0)</f>
        <v>4084.7525400000004</v>
      </c>
      <c r="F1928" s="6">
        <f>Table1[[#This Row],[Belastbaar loon]]-Table1[[#This Row],[Belasting]]</f>
        <v>23016.247459999999</v>
      </c>
      <c r="G1928" s="2">
        <f>(Table1[[#This Row],[Belastbaar loon]]-Table1[[#This Row],[Netto loon]])/Table1[[#This Row],[Belastbaar loon]]</f>
        <v>0.15072331426884622</v>
      </c>
      <c r="H1928" s="14">
        <f t="shared" ca="1" si="24"/>
        <v>4080.6159399999992</v>
      </c>
      <c r="I1928" s="14">
        <f ca="1">IF(ROW()=2, Table1[[#This Row],[Netto loon]], INDIRECT(ADDRESS(ROW()-1,COLUMN(F:F))))</f>
        <v>23010.38406</v>
      </c>
      <c r="J1928" s="6">
        <f ca="1">IF(ROW()=2, 0, Table1[[#This Row],[Belastbaar loon]]-INDIRECT(ADDRESS(ROW()-1,COLUMN(A:A))))</f>
        <v>10</v>
      </c>
      <c r="K1928" s="6">
        <f ca="1">Table1[[#This Row],[Netto loon]]-Table1[[#This Row],[Netto vorige schijf]]</f>
        <v>5.8633999999983644</v>
      </c>
      <c r="L1928" s="2">
        <f ca="1">(Table1[[#This Row],[Bruto tov vorige schijf]]-Table1[[#This Row],[Netto tov vorige schijf]])/MAX(Table1[[#This Row],[Bruto tov vorige schijf]],1)</f>
        <v>0.41366000000016356</v>
      </c>
    </row>
    <row r="1929" spans="1:12" x14ac:dyDescent="0.25">
      <c r="A1929" s="14">
        <v>27111</v>
      </c>
      <c r="B1929" s="6">
        <f>LoonHeffing2020(Table1[[#This Row],[Belastbaar loon]])</f>
        <v>10125.958500000001</v>
      </c>
      <c r="C1929" s="6">
        <f>AlgemeneHeffingsKorting2020(Table1[[#This Row],[Belastbaar loon]])</f>
        <v>2347.9920000000002</v>
      </c>
      <c r="D1929" s="14">
        <f>ArbeidsKorting2020(Table1[[#This Row],[Belastbaar loon]])</f>
        <v>3689.0773599999998</v>
      </c>
      <c r="E1929" s="14">
        <f>MAX(Table1[[#This Row],[Loonheffing]]-Table1[[#This Row],[Algemene Heffingskorting]]-Table1[[#This Row],[Arbeidskorting]],0)</f>
        <v>4088.8891400000007</v>
      </c>
      <c r="F1929" s="6">
        <f>Table1[[#This Row],[Belastbaar loon]]-Table1[[#This Row],[Belasting]]</f>
        <v>23022.110860000001</v>
      </c>
      <c r="G1929" s="2">
        <f>(Table1[[#This Row],[Belastbaar loon]]-Table1[[#This Row],[Netto loon]])/Table1[[#This Row],[Belastbaar loon]]</f>
        <v>0.15082029950942419</v>
      </c>
      <c r="H1929" s="14">
        <f t="shared" ca="1" si="24"/>
        <v>4084.7525400000004</v>
      </c>
      <c r="I1929" s="14">
        <f ca="1">IF(ROW()=2, Table1[[#This Row],[Netto loon]], INDIRECT(ADDRESS(ROW()-1,COLUMN(F:F))))</f>
        <v>23016.247459999999</v>
      </c>
      <c r="J1929" s="6">
        <f ca="1">IF(ROW()=2, 0, Table1[[#This Row],[Belastbaar loon]]-INDIRECT(ADDRESS(ROW()-1,COLUMN(A:A))))</f>
        <v>10</v>
      </c>
      <c r="K1929" s="6">
        <f ca="1">Table1[[#This Row],[Netto loon]]-Table1[[#This Row],[Netto vorige schijf]]</f>
        <v>5.8634000000020023</v>
      </c>
      <c r="L1929" s="2">
        <f ca="1">(Table1[[#This Row],[Bruto tov vorige schijf]]-Table1[[#This Row],[Netto tov vorige schijf]])/MAX(Table1[[#This Row],[Bruto tov vorige schijf]],1)</f>
        <v>0.41365999999979974</v>
      </c>
    </row>
    <row r="1930" spans="1:12" x14ac:dyDescent="0.25">
      <c r="A1930" s="14">
        <v>27121</v>
      </c>
      <c r="B1930" s="6">
        <f>LoonHeffing2020(Table1[[#This Row],[Belastbaar loon]])</f>
        <v>10129.693499999999</v>
      </c>
      <c r="C1930" s="6">
        <f>AlgemeneHeffingsKorting2020(Table1[[#This Row],[Belastbaar loon]])</f>
        <v>2347.4247999999998</v>
      </c>
      <c r="D1930" s="14">
        <f>ArbeidsKorting2020(Table1[[#This Row],[Belastbaar loon]])</f>
        <v>3689.24296</v>
      </c>
      <c r="E1930" s="14">
        <f>MAX(Table1[[#This Row],[Loonheffing]]-Table1[[#This Row],[Algemene Heffingskorting]]-Table1[[#This Row],[Arbeidskorting]],0)</f>
        <v>4093.0257399999996</v>
      </c>
      <c r="F1930" s="6">
        <f>Table1[[#This Row],[Belastbaar loon]]-Table1[[#This Row],[Belasting]]</f>
        <v>23027.974259999999</v>
      </c>
      <c r="G1930" s="2">
        <f>(Table1[[#This Row],[Belastbaar loon]]-Table1[[#This Row],[Netto loon]])/Table1[[#This Row],[Belastbaar loon]]</f>
        <v>0.15091721322960072</v>
      </c>
      <c r="H1930" s="14">
        <f t="shared" ca="1" si="24"/>
        <v>4088.8891400000007</v>
      </c>
      <c r="I1930" s="14">
        <f ca="1">IF(ROW()=2, Table1[[#This Row],[Netto loon]], INDIRECT(ADDRESS(ROW()-1,COLUMN(F:F))))</f>
        <v>23022.110860000001</v>
      </c>
      <c r="J1930" s="6">
        <f ca="1">IF(ROW()=2, 0, Table1[[#This Row],[Belastbaar loon]]-INDIRECT(ADDRESS(ROW()-1,COLUMN(A:A))))</f>
        <v>10</v>
      </c>
      <c r="K1930" s="6">
        <f ca="1">Table1[[#This Row],[Netto loon]]-Table1[[#This Row],[Netto vorige schijf]]</f>
        <v>5.8633999999983644</v>
      </c>
      <c r="L1930" s="2">
        <f ca="1">(Table1[[#This Row],[Bruto tov vorige schijf]]-Table1[[#This Row],[Netto tov vorige schijf]])/MAX(Table1[[#This Row],[Bruto tov vorige schijf]],1)</f>
        <v>0.41366000000016356</v>
      </c>
    </row>
    <row r="1931" spans="1:12" x14ac:dyDescent="0.25">
      <c r="A1931" s="14">
        <v>27131</v>
      </c>
      <c r="B1931" s="6">
        <f>LoonHeffing2020(Table1[[#This Row],[Belastbaar loon]])</f>
        <v>10133.4285</v>
      </c>
      <c r="C1931" s="6">
        <f>AlgemeneHeffingsKorting2020(Table1[[#This Row],[Belastbaar loon]])</f>
        <v>2346.8575999999998</v>
      </c>
      <c r="D1931" s="14">
        <f>ArbeidsKorting2020(Table1[[#This Row],[Belastbaar loon]])</f>
        <v>3689.4085599999999</v>
      </c>
      <c r="E1931" s="14">
        <f>MAX(Table1[[#This Row],[Loonheffing]]-Table1[[#This Row],[Algemene Heffingskorting]]-Table1[[#This Row],[Arbeidskorting]],0)</f>
        <v>4097.1623400000008</v>
      </c>
      <c r="F1931" s="6">
        <f>Table1[[#This Row],[Belastbaar loon]]-Table1[[#This Row],[Belasting]]</f>
        <v>23033.837659999997</v>
      </c>
      <c r="G1931" s="2">
        <f>(Table1[[#This Row],[Belastbaar loon]]-Table1[[#This Row],[Netto loon]])/Table1[[#This Row],[Belastbaar loon]]</f>
        <v>0.15101405550845906</v>
      </c>
      <c r="H1931" s="14">
        <f t="shared" ca="1" si="24"/>
        <v>4093.0257399999996</v>
      </c>
      <c r="I1931" s="14">
        <f ca="1">IF(ROW()=2, Table1[[#This Row],[Netto loon]], INDIRECT(ADDRESS(ROW()-1,COLUMN(F:F))))</f>
        <v>23027.974259999999</v>
      </c>
      <c r="J1931" s="6">
        <f ca="1">IF(ROW()=2, 0, Table1[[#This Row],[Belastbaar loon]]-INDIRECT(ADDRESS(ROW()-1,COLUMN(A:A))))</f>
        <v>10</v>
      </c>
      <c r="K1931" s="6">
        <f ca="1">Table1[[#This Row],[Netto loon]]-Table1[[#This Row],[Netto vorige schijf]]</f>
        <v>5.8633999999983644</v>
      </c>
      <c r="L1931" s="2">
        <f ca="1">(Table1[[#This Row],[Bruto tov vorige schijf]]-Table1[[#This Row],[Netto tov vorige schijf]])/MAX(Table1[[#This Row],[Bruto tov vorige schijf]],1)</f>
        <v>0.41366000000016356</v>
      </c>
    </row>
    <row r="1932" spans="1:12" x14ac:dyDescent="0.25">
      <c r="A1932" s="14">
        <v>27141</v>
      </c>
      <c r="B1932" s="6">
        <f>LoonHeffing2020(Table1[[#This Row],[Belastbaar loon]])</f>
        <v>10137.163500000001</v>
      </c>
      <c r="C1932" s="6">
        <f>AlgemeneHeffingsKorting2020(Table1[[#This Row],[Belastbaar loon]])</f>
        <v>2346.2903999999999</v>
      </c>
      <c r="D1932" s="14">
        <f>ArbeidsKorting2020(Table1[[#This Row],[Belastbaar loon]])</f>
        <v>3689.5741600000001</v>
      </c>
      <c r="E1932" s="14">
        <f>MAX(Table1[[#This Row],[Loonheffing]]-Table1[[#This Row],[Algemene Heffingskorting]]-Table1[[#This Row],[Arbeidskorting]],0)</f>
        <v>4101.2989400000006</v>
      </c>
      <c r="F1932" s="6">
        <f>Table1[[#This Row],[Belastbaar loon]]-Table1[[#This Row],[Belasting]]</f>
        <v>23039.701059999999</v>
      </c>
      <c r="G1932" s="2">
        <f>(Table1[[#This Row],[Belastbaar loon]]-Table1[[#This Row],[Netto loon]])/Table1[[#This Row],[Belastbaar loon]]</f>
        <v>0.15111082642496593</v>
      </c>
      <c r="H1932" s="14">
        <f t="shared" ca="1" si="24"/>
        <v>4097.1623400000008</v>
      </c>
      <c r="I1932" s="14">
        <f ca="1">IF(ROW()=2, Table1[[#This Row],[Netto loon]], INDIRECT(ADDRESS(ROW()-1,COLUMN(F:F))))</f>
        <v>23033.837659999997</v>
      </c>
      <c r="J1932" s="6">
        <f ca="1">IF(ROW()=2, 0, Table1[[#This Row],[Belastbaar loon]]-INDIRECT(ADDRESS(ROW()-1,COLUMN(A:A))))</f>
        <v>10</v>
      </c>
      <c r="K1932" s="6">
        <f ca="1">Table1[[#This Row],[Netto loon]]-Table1[[#This Row],[Netto vorige schijf]]</f>
        <v>5.8634000000020023</v>
      </c>
      <c r="L1932" s="2">
        <f ca="1">(Table1[[#This Row],[Bruto tov vorige schijf]]-Table1[[#This Row],[Netto tov vorige schijf]])/MAX(Table1[[#This Row],[Bruto tov vorige schijf]],1)</f>
        <v>0.41365999999979974</v>
      </c>
    </row>
    <row r="1933" spans="1:12" x14ac:dyDescent="0.25">
      <c r="A1933" s="14">
        <v>27151</v>
      </c>
      <c r="B1933" s="6">
        <f>LoonHeffing2020(Table1[[#This Row],[Belastbaar loon]])</f>
        <v>10140.898499999999</v>
      </c>
      <c r="C1933" s="6">
        <f>AlgemeneHeffingsKorting2020(Table1[[#This Row],[Belastbaar loon]])</f>
        <v>2345.7231999999999</v>
      </c>
      <c r="D1933" s="14">
        <f>ArbeidsKorting2020(Table1[[#This Row],[Belastbaar loon]])</f>
        <v>3689.7397599999999</v>
      </c>
      <c r="E1933" s="14">
        <f>MAX(Table1[[#This Row],[Loonheffing]]-Table1[[#This Row],[Algemene Heffingskorting]]-Table1[[#This Row],[Arbeidskorting]],0)</f>
        <v>4105.4355399999986</v>
      </c>
      <c r="F1933" s="6">
        <f>Table1[[#This Row],[Belastbaar loon]]-Table1[[#This Row],[Belasting]]</f>
        <v>23045.564460000001</v>
      </c>
      <c r="G1933" s="2">
        <f>(Table1[[#This Row],[Belastbaar loon]]-Table1[[#This Row],[Netto loon]])/Table1[[#This Row],[Belastbaar loon]]</f>
        <v>0.15120752605797202</v>
      </c>
      <c r="H1933" s="14">
        <f t="shared" ca="1" si="24"/>
        <v>4101.2989400000006</v>
      </c>
      <c r="I1933" s="14">
        <f ca="1">IF(ROW()=2, Table1[[#This Row],[Netto loon]], INDIRECT(ADDRESS(ROW()-1,COLUMN(F:F))))</f>
        <v>23039.701059999999</v>
      </c>
      <c r="J1933" s="6">
        <f ca="1">IF(ROW()=2, 0, Table1[[#This Row],[Belastbaar loon]]-INDIRECT(ADDRESS(ROW()-1,COLUMN(A:A))))</f>
        <v>10</v>
      </c>
      <c r="K1933" s="6">
        <f ca="1">Table1[[#This Row],[Netto loon]]-Table1[[#This Row],[Netto vorige schijf]]</f>
        <v>5.8634000000020023</v>
      </c>
      <c r="L1933" s="2">
        <f ca="1">(Table1[[#This Row],[Bruto tov vorige schijf]]-Table1[[#This Row],[Netto tov vorige schijf]])/MAX(Table1[[#This Row],[Bruto tov vorige schijf]],1)</f>
        <v>0.41365999999979974</v>
      </c>
    </row>
    <row r="1934" spans="1:12" x14ac:dyDescent="0.25">
      <c r="A1934" s="14">
        <v>27161</v>
      </c>
      <c r="B1934" s="6">
        <f>LoonHeffing2020(Table1[[#This Row],[Belastbaar loon]])</f>
        <v>10144.6335</v>
      </c>
      <c r="C1934" s="6">
        <f>AlgemeneHeffingsKorting2020(Table1[[#This Row],[Belastbaar loon]])</f>
        <v>2345.1559999999999</v>
      </c>
      <c r="D1934" s="14">
        <f>ArbeidsKorting2020(Table1[[#This Row],[Belastbaar loon]])</f>
        <v>3689.9053600000002</v>
      </c>
      <c r="E1934" s="14">
        <f>MAX(Table1[[#This Row],[Loonheffing]]-Table1[[#This Row],[Algemene Heffingskorting]]-Table1[[#This Row],[Arbeidskorting]],0)</f>
        <v>4109.5721400000002</v>
      </c>
      <c r="F1934" s="6">
        <f>Table1[[#This Row],[Belastbaar loon]]-Table1[[#This Row],[Belasting]]</f>
        <v>23051.42786</v>
      </c>
      <c r="G1934" s="2">
        <f>(Table1[[#This Row],[Belastbaar loon]]-Table1[[#This Row],[Netto loon]])/Table1[[#This Row],[Belastbaar loon]]</f>
        <v>0.15130415448621184</v>
      </c>
      <c r="H1934" s="14">
        <f t="shared" ca="1" si="24"/>
        <v>4105.4355399999986</v>
      </c>
      <c r="I1934" s="14">
        <f ca="1">IF(ROW()=2, Table1[[#This Row],[Netto loon]], INDIRECT(ADDRESS(ROW()-1,COLUMN(F:F))))</f>
        <v>23045.564460000001</v>
      </c>
      <c r="J1934" s="6">
        <f ca="1">IF(ROW()=2, 0, Table1[[#This Row],[Belastbaar loon]]-INDIRECT(ADDRESS(ROW()-1,COLUMN(A:A))))</f>
        <v>10</v>
      </c>
      <c r="K1934" s="6">
        <f ca="1">Table1[[#This Row],[Netto loon]]-Table1[[#This Row],[Netto vorige schijf]]</f>
        <v>5.8633999999983644</v>
      </c>
      <c r="L1934" s="2">
        <f ca="1">(Table1[[#This Row],[Bruto tov vorige schijf]]-Table1[[#This Row],[Netto tov vorige schijf]])/MAX(Table1[[#This Row],[Bruto tov vorige schijf]],1)</f>
        <v>0.41366000000016356</v>
      </c>
    </row>
    <row r="1935" spans="1:12" x14ac:dyDescent="0.25">
      <c r="A1935" s="14">
        <v>27171</v>
      </c>
      <c r="B1935" s="6">
        <f>LoonHeffing2020(Table1[[#This Row],[Belastbaar loon]])</f>
        <v>10148.3685</v>
      </c>
      <c r="C1935" s="6">
        <f>AlgemeneHeffingsKorting2020(Table1[[#This Row],[Belastbaar loon]])</f>
        <v>2344.5888</v>
      </c>
      <c r="D1935" s="14">
        <f>ArbeidsKorting2020(Table1[[#This Row],[Belastbaar loon]])</f>
        <v>3690.07096</v>
      </c>
      <c r="E1935" s="14">
        <f>MAX(Table1[[#This Row],[Loonheffing]]-Table1[[#This Row],[Algemene Heffingskorting]]-Table1[[#This Row],[Arbeidskorting]],0)</f>
        <v>4113.7087400000009</v>
      </c>
      <c r="F1935" s="6">
        <f>Table1[[#This Row],[Belastbaar loon]]-Table1[[#This Row],[Belasting]]</f>
        <v>23057.291259999998</v>
      </c>
      <c r="G1935" s="2">
        <f>(Table1[[#This Row],[Belastbaar loon]]-Table1[[#This Row],[Netto loon]])/Table1[[#This Row],[Belastbaar loon]]</f>
        <v>0.15140071178830378</v>
      </c>
      <c r="H1935" s="14">
        <f t="shared" ca="1" si="24"/>
        <v>4109.5721400000002</v>
      </c>
      <c r="I1935" s="14">
        <f ca="1">IF(ROW()=2, Table1[[#This Row],[Netto loon]], INDIRECT(ADDRESS(ROW()-1,COLUMN(F:F))))</f>
        <v>23051.42786</v>
      </c>
      <c r="J1935" s="6">
        <f ca="1">IF(ROW()=2, 0, Table1[[#This Row],[Belastbaar loon]]-INDIRECT(ADDRESS(ROW()-1,COLUMN(A:A))))</f>
        <v>10</v>
      </c>
      <c r="K1935" s="6">
        <f ca="1">Table1[[#This Row],[Netto loon]]-Table1[[#This Row],[Netto vorige schijf]]</f>
        <v>5.8633999999983644</v>
      </c>
      <c r="L1935" s="2">
        <f ca="1">(Table1[[#This Row],[Bruto tov vorige schijf]]-Table1[[#This Row],[Netto tov vorige schijf]])/MAX(Table1[[#This Row],[Bruto tov vorige schijf]],1)</f>
        <v>0.41366000000016356</v>
      </c>
    </row>
    <row r="1936" spans="1:12" x14ac:dyDescent="0.25">
      <c r="A1936" s="14">
        <v>27181</v>
      </c>
      <c r="B1936" s="6">
        <f>LoonHeffing2020(Table1[[#This Row],[Belastbaar loon]])</f>
        <v>10152.103499999999</v>
      </c>
      <c r="C1936" s="6">
        <f>AlgemeneHeffingsKorting2020(Table1[[#This Row],[Belastbaar loon]])</f>
        <v>2344.0216</v>
      </c>
      <c r="D1936" s="14">
        <f>ArbeidsKorting2020(Table1[[#This Row],[Belastbaar loon]])</f>
        <v>3690.2365599999998</v>
      </c>
      <c r="E1936" s="14">
        <f>MAX(Table1[[#This Row],[Loonheffing]]-Table1[[#This Row],[Algemene Heffingskorting]]-Table1[[#This Row],[Arbeidskorting]],0)</f>
        <v>4117.8453399999999</v>
      </c>
      <c r="F1936" s="6">
        <f>Table1[[#This Row],[Belastbaar loon]]-Table1[[#This Row],[Belasting]]</f>
        <v>23063.15466</v>
      </c>
      <c r="G1936" s="2">
        <f>(Table1[[#This Row],[Belastbaar loon]]-Table1[[#This Row],[Netto loon]])/Table1[[#This Row],[Belastbaar loon]]</f>
        <v>0.15149719804275044</v>
      </c>
      <c r="H1936" s="14">
        <f t="shared" ca="1" si="24"/>
        <v>4113.7087400000009</v>
      </c>
      <c r="I1936" s="14">
        <f ca="1">IF(ROW()=2, Table1[[#This Row],[Netto loon]], INDIRECT(ADDRESS(ROW()-1,COLUMN(F:F))))</f>
        <v>23057.291259999998</v>
      </c>
      <c r="J1936" s="6">
        <f ca="1">IF(ROW()=2, 0, Table1[[#This Row],[Belastbaar loon]]-INDIRECT(ADDRESS(ROW()-1,COLUMN(A:A))))</f>
        <v>10</v>
      </c>
      <c r="K1936" s="6">
        <f ca="1">Table1[[#This Row],[Netto loon]]-Table1[[#This Row],[Netto vorige schijf]]</f>
        <v>5.8634000000020023</v>
      </c>
      <c r="L1936" s="2">
        <f ca="1">(Table1[[#This Row],[Bruto tov vorige schijf]]-Table1[[#This Row],[Netto tov vorige schijf]])/MAX(Table1[[#This Row],[Bruto tov vorige schijf]],1)</f>
        <v>0.41365999999979974</v>
      </c>
    </row>
    <row r="1937" spans="1:12" x14ac:dyDescent="0.25">
      <c r="A1937" s="14">
        <v>27191</v>
      </c>
      <c r="B1937" s="6">
        <f>LoonHeffing2020(Table1[[#This Row],[Belastbaar loon]])</f>
        <v>10155.8385</v>
      </c>
      <c r="C1937" s="6">
        <f>AlgemeneHeffingsKorting2020(Table1[[#This Row],[Belastbaar loon]])</f>
        <v>2343.4544000000001</v>
      </c>
      <c r="D1937" s="14">
        <f>ArbeidsKorting2020(Table1[[#This Row],[Belastbaar loon]])</f>
        <v>3690.4021600000001</v>
      </c>
      <c r="E1937" s="14">
        <f>MAX(Table1[[#This Row],[Loonheffing]]-Table1[[#This Row],[Algemene Heffingskorting]]-Table1[[#This Row],[Arbeidskorting]],0)</f>
        <v>4121.9819399999997</v>
      </c>
      <c r="F1937" s="6">
        <f>Table1[[#This Row],[Belastbaar loon]]-Table1[[#This Row],[Belasting]]</f>
        <v>23069.018060000002</v>
      </c>
      <c r="G1937" s="2">
        <f>(Table1[[#This Row],[Belastbaar loon]]-Table1[[#This Row],[Netto loon]])/Table1[[#This Row],[Belastbaar loon]]</f>
        <v>0.1515936133279393</v>
      </c>
      <c r="H1937" s="14">
        <f t="shared" ca="1" si="24"/>
        <v>4117.8453399999999</v>
      </c>
      <c r="I1937" s="14">
        <f ca="1">IF(ROW()=2, Table1[[#This Row],[Netto loon]], INDIRECT(ADDRESS(ROW()-1,COLUMN(F:F))))</f>
        <v>23063.15466</v>
      </c>
      <c r="J1937" s="6">
        <f ca="1">IF(ROW()=2, 0, Table1[[#This Row],[Belastbaar loon]]-INDIRECT(ADDRESS(ROW()-1,COLUMN(A:A))))</f>
        <v>10</v>
      </c>
      <c r="K1937" s="6">
        <f ca="1">Table1[[#This Row],[Netto loon]]-Table1[[#This Row],[Netto vorige schijf]]</f>
        <v>5.8634000000020023</v>
      </c>
      <c r="L1937" s="2">
        <f ca="1">(Table1[[#This Row],[Bruto tov vorige schijf]]-Table1[[#This Row],[Netto tov vorige schijf]])/MAX(Table1[[#This Row],[Bruto tov vorige schijf]],1)</f>
        <v>0.41365999999979974</v>
      </c>
    </row>
    <row r="1938" spans="1:12" x14ac:dyDescent="0.25">
      <c r="A1938" s="14">
        <v>27201</v>
      </c>
      <c r="B1938" s="6">
        <f>LoonHeffing2020(Table1[[#This Row],[Belastbaar loon]])</f>
        <v>10159.5735</v>
      </c>
      <c r="C1938" s="6">
        <f>AlgemeneHeffingsKorting2020(Table1[[#This Row],[Belastbaar loon]])</f>
        <v>2342.8872000000001</v>
      </c>
      <c r="D1938" s="14">
        <f>ArbeidsKorting2020(Table1[[#This Row],[Belastbaar loon]])</f>
        <v>3690.5677599999999</v>
      </c>
      <c r="E1938" s="14">
        <f>MAX(Table1[[#This Row],[Loonheffing]]-Table1[[#This Row],[Algemene Heffingskorting]]-Table1[[#This Row],[Arbeidskorting]],0)</f>
        <v>4126.1185400000004</v>
      </c>
      <c r="F1938" s="6">
        <f>Table1[[#This Row],[Belastbaar loon]]-Table1[[#This Row],[Belasting]]</f>
        <v>23074.881460000001</v>
      </c>
      <c r="G1938" s="2">
        <f>(Table1[[#This Row],[Belastbaar loon]]-Table1[[#This Row],[Netto loon]])/Table1[[#This Row],[Belastbaar loon]]</f>
        <v>0.15168995772214255</v>
      </c>
      <c r="H1938" s="14">
        <f t="shared" ca="1" si="24"/>
        <v>4121.9819399999997</v>
      </c>
      <c r="I1938" s="14">
        <f ca="1">IF(ROW()=2, Table1[[#This Row],[Netto loon]], INDIRECT(ADDRESS(ROW()-1,COLUMN(F:F))))</f>
        <v>23069.018060000002</v>
      </c>
      <c r="J1938" s="6">
        <f ca="1">IF(ROW()=2, 0, Table1[[#This Row],[Belastbaar loon]]-INDIRECT(ADDRESS(ROW()-1,COLUMN(A:A))))</f>
        <v>10</v>
      </c>
      <c r="K1938" s="6">
        <f ca="1">Table1[[#This Row],[Netto loon]]-Table1[[#This Row],[Netto vorige schijf]]</f>
        <v>5.8633999999983644</v>
      </c>
      <c r="L1938" s="2">
        <f ca="1">(Table1[[#This Row],[Bruto tov vorige schijf]]-Table1[[#This Row],[Netto tov vorige schijf]])/MAX(Table1[[#This Row],[Bruto tov vorige schijf]],1)</f>
        <v>0.41366000000016356</v>
      </c>
    </row>
    <row r="1939" spans="1:12" x14ac:dyDescent="0.25">
      <c r="A1939" s="14">
        <v>27211</v>
      </c>
      <c r="B1939" s="6">
        <f>LoonHeffing2020(Table1[[#This Row],[Belastbaar loon]])</f>
        <v>10163.308499999999</v>
      </c>
      <c r="C1939" s="6">
        <f>AlgemeneHeffingsKorting2020(Table1[[#This Row],[Belastbaar loon]])</f>
        <v>2342.3200000000002</v>
      </c>
      <c r="D1939" s="14">
        <f>ArbeidsKorting2020(Table1[[#This Row],[Belastbaar loon]])</f>
        <v>3690.7333600000002</v>
      </c>
      <c r="E1939" s="14">
        <f>MAX(Table1[[#This Row],[Loonheffing]]-Table1[[#This Row],[Algemene Heffingskorting]]-Table1[[#This Row],[Arbeidskorting]],0)</f>
        <v>4130.2551399999993</v>
      </c>
      <c r="F1939" s="6">
        <f>Table1[[#This Row],[Belastbaar loon]]-Table1[[#This Row],[Belasting]]</f>
        <v>23080.744859999999</v>
      </c>
      <c r="G1939" s="2">
        <f>(Table1[[#This Row],[Belastbaar loon]]-Table1[[#This Row],[Netto loon]])/Table1[[#This Row],[Belastbaar loon]]</f>
        <v>0.15178623130351701</v>
      </c>
      <c r="H1939" s="14">
        <f t="shared" ca="1" si="24"/>
        <v>4126.1185400000004</v>
      </c>
      <c r="I1939" s="14">
        <f ca="1">IF(ROW()=2, Table1[[#This Row],[Netto loon]], INDIRECT(ADDRESS(ROW()-1,COLUMN(F:F))))</f>
        <v>23074.881460000001</v>
      </c>
      <c r="J1939" s="6">
        <f ca="1">IF(ROW()=2, 0, Table1[[#This Row],[Belastbaar loon]]-INDIRECT(ADDRESS(ROW()-1,COLUMN(A:A))))</f>
        <v>10</v>
      </c>
      <c r="K1939" s="6">
        <f ca="1">Table1[[#This Row],[Netto loon]]-Table1[[#This Row],[Netto vorige schijf]]</f>
        <v>5.8633999999983644</v>
      </c>
      <c r="L1939" s="2">
        <f ca="1">(Table1[[#This Row],[Bruto tov vorige schijf]]-Table1[[#This Row],[Netto tov vorige schijf]])/MAX(Table1[[#This Row],[Bruto tov vorige schijf]],1)</f>
        <v>0.41366000000016356</v>
      </c>
    </row>
    <row r="1940" spans="1:12" x14ac:dyDescent="0.25">
      <c r="A1940" s="14">
        <v>27221</v>
      </c>
      <c r="B1940" s="6">
        <f>LoonHeffing2020(Table1[[#This Row],[Belastbaar loon]])</f>
        <v>10167.0435</v>
      </c>
      <c r="C1940" s="6">
        <f>AlgemeneHeffingsKorting2020(Table1[[#This Row],[Belastbaar loon]])</f>
        <v>2341.7528000000002</v>
      </c>
      <c r="D1940" s="14">
        <f>ArbeidsKorting2020(Table1[[#This Row],[Belastbaar loon]])</f>
        <v>3690.89896</v>
      </c>
      <c r="E1940" s="14">
        <f>MAX(Table1[[#This Row],[Loonheffing]]-Table1[[#This Row],[Algemene Heffingskorting]]-Table1[[#This Row],[Arbeidskorting]],0)</f>
        <v>4134.3917399999991</v>
      </c>
      <c r="F1940" s="6">
        <f>Table1[[#This Row],[Belastbaar loon]]-Table1[[#This Row],[Belasting]]</f>
        <v>23086.608260000001</v>
      </c>
      <c r="G1940" s="2">
        <f>(Table1[[#This Row],[Belastbaar loon]]-Table1[[#This Row],[Netto loon]])/Table1[[#This Row],[Belastbaar loon]]</f>
        <v>0.15188243415010466</v>
      </c>
      <c r="H1940" s="14">
        <f t="shared" ca="1" si="24"/>
        <v>4130.2551399999993</v>
      </c>
      <c r="I1940" s="14">
        <f ca="1">IF(ROW()=2, Table1[[#This Row],[Netto loon]], INDIRECT(ADDRESS(ROW()-1,COLUMN(F:F))))</f>
        <v>23080.744859999999</v>
      </c>
      <c r="J1940" s="6">
        <f ca="1">IF(ROW()=2, 0, Table1[[#This Row],[Belastbaar loon]]-INDIRECT(ADDRESS(ROW()-1,COLUMN(A:A))))</f>
        <v>10</v>
      </c>
      <c r="K1940" s="6">
        <f ca="1">Table1[[#This Row],[Netto loon]]-Table1[[#This Row],[Netto vorige schijf]]</f>
        <v>5.8634000000020023</v>
      </c>
      <c r="L1940" s="2">
        <f ca="1">(Table1[[#This Row],[Bruto tov vorige schijf]]-Table1[[#This Row],[Netto tov vorige schijf]])/MAX(Table1[[#This Row],[Bruto tov vorige schijf]],1)</f>
        <v>0.41365999999979974</v>
      </c>
    </row>
    <row r="1941" spans="1:12" x14ac:dyDescent="0.25">
      <c r="A1941" s="14">
        <v>27231</v>
      </c>
      <c r="B1941" s="6">
        <f>LoonHeffing2020(Table1[[#This Row],[Belastbaar loon]])</f>
        <v>10170.7785</v>
      </c>
      <c r="C1941" s="6">
        <f>AlgemeneHeffingsKorting2020(Table1[[#This Row],[Belastbaar loon]])</f>
        <v>2341.1855999999998</v>
      </c>
      <c r="D1941" s="14">
        <f>ArbeidsKorting2020(Table1[[#This Row],[Belastbaar loon]])</f>
        <v>3691.0645599999998</v>
      </c>
      <c r="E1941" s="14">
        <f>MAX(Table1[[#This Row],[Loonheffing]]-Table1[[#This Row],[Algemene Heffingskorting]]-Table1[[#This Row],[Arbeidskorting]],0)</f>
        <v>4138.5283400000008</v>
      </c>
      <c r="F1941" s="6">
        <f>Table1[[#This Row],[Belastbaar loon]]-Table1[[#This Row],[Belasting]]</f>
        <v>23092.471659999999</v>
      </c>
      <c r="G1941" s="2">
        <f>(Table1[[#This Row],[Belastbaar loon]]-Table1[[#This Row],[Netto loon]])/Table1[[#This Row],[Belastbaar loon]]</f>
        <v>0.15197856633983331</v>
      </c>
      <c r="H1941" s="14">
        <f t="shared" ca="1" si="24"/>
        <v>4134.3917399999991</v>
      </c>
      <c r="I1941" s="14">
        <f ca="1">IF(ROW()=2, Table1[[#This Row],[Netto loon]], INDIRECT(ADDRESS(ROW()-1,COLUMN(F:F))))</f>
        <v>23086.608260000001</v>
      </c>
      <c r="J1941" s="6">
        <f ca="1">IF(ROW()=2, 0, Table1[[#This Row],[Belastbaar loon]]-INDIRECT(ADDRESS(ROW()-1,COLUMN(A:A))))</f>
        <v>10</v>
      </c>
      <c r="K1941" s="6">
        <f ca="1">Table1[[#This Row],[Netto loon]]-Table1[[#This Row],[Netto vorige schijf]]</f>
        <v>5.8633999999983644</v>
      </c>
      <c r="L1941" s="2">
        <f ca="1">(Table1[[#This Row],[Bruto tov vorige schijf]]-Table1[[#This Row],[Netto tov vorige schijf]])/MAX(Table1[[#This Row],[Bruto tov vorige schijf]],1)</f>
        <v>0.41366000000016356</v>
      </c>
    </row>
    <row r="1942" spans="1:12" x14ac:dyDescent="0.25">
      <c r="A1942" s="14">
        <v>27241</v>
      </c>
      <c r="B1942" s="6">
        <f>LoonHeffing2020(Table1[[#This Row],[Belastbaar loon]])</f>
        <v>10174.513499999999</v>
      </c>
      <c r="C1942" s="6">
        <f>AlgemeneHeffingsKorting2020(Table1[[#This Row],[Belastbaar loon]])</f>
        <v>2340.6183999999998</v>
      </c>
      <c r="D1942" s="14">
        <f>ArbeidsKorting2020(Table1[[#This Row],[Belastbaar loon]])</f>
        <v>3691.2301600000001</v>
      </c>
      <c r="E1942" s="14">
        <f>MAX(Table1[[#This Row],[Loonheffing]]-Table1[[#This Row],[Algemene Heffingskorting]]-Table1[[#This Row],[Arbeidskorting]],0)</f>
        <v>4142.6649399999997</v>
      </c>
      <c r="F1942" s="6">
        <f>Table1[[#This Row],[Belastbaar loon]]-Table1[[#This Row],[Belasting]]</f>
        <v>23098.335060000001</v>
      </c>
      <c r="G1942" s="2">
        <f>(Table1[[#This Row],[Belastbaar loon]]-Table1[[#This Row],[Netto loon]])/Table1[[#This Row],[Belastbaar loon]]</f>
        <v>0.15207462795051571</v>
      </c>
      <c r="H1942" s="14">
        <f t="shared" ca="1" si="24"/>
        <v>4138.5283400000008</v>
      </c>
      <c r="I1942" s="14">
        <f ca="1">IF(ROW()=2, Table1[[#This Row],[Netto loon]], INDIRECT(ADDRESS(ROW()-1,COLUMN(F:F))))</f>
        <v>23092.471659999999</v>
      </c>
      <c r="J1942" s="6">
        <f ca="1">IF(ROW()=2, 0, Table1[[#This Row],[Belastbaar loon]]-INDIRECT(ADDRESS(ROW()-1,COLUMN(A:A))))</f>
        <v>10</v>
      </c>
      <c r="K1942" s="6">
        <f ca="1">Table1[[#This Row],[Netto loon]]-Table1[[#This Row],[Netto vorige schijf]]</f>
        <v>5.8634000000020023</v>
      </c>
      <c r="L1942" s="2">
        <f ca="1">(Table1[[#This Row],[Bruto tov vorige schijf]]-Table1[[#This Row],[Netto tov vorige schijf]])/MAX(Table1[[#This Row],[Bruto tov vorige schijf]],1)</f>
        <v>0.41365999999979974</v>
      </c>
    </row>
    <row r="1943" spans="1:12" x14ac:dyDescent="0.25">
      <c r="A1943" s="14">
        <v>27251</v>
      </c>
      <c r="B1943" s="6">
        <f>LoonHeffing2020(Table1[[#This Row],[Belastbaar loon]])</f>
        <v>10178.2485</v>
      </c>
      <c r="C1943" s="6">
        <f>AlgemeneHeffingsKorting2020(Table1[[#This Row],[Belastbaar loon]])</f>
        <v>2340.0511999999999</v>
      </c>
      <c r="D1943" s="14">
        <f>ArbeidsKorting2020(Table1[[#This Row],[Belastbaar loon]])</f>
        <v>3691.3957599999999</v>
      </c>
      <c r="E1943" s="14">
        <f>MAX(Table1[[#This Row],[Loonheffing]]-Table1[[#This Row],[Algemene Heffingskorting]]-Table1[[#This Row],[Arbeidskorting]],0)</f>
        <v>4146.8015400000004</v>
      </c>
      <c r="F1943" s="6">
        <f>Table1[[#This Row],[Belastbaar loon]]-Table1[[#This Row],[Belasting]]</f>
        <v>23104.19846</v>
      </c>
      <c r="G1943" s="2">
        <f>(Table1[[#This Row],[Belastbaar loon]]-Table1[[#This Row],[Netto loon]])/Table1[[#This Row],[Belastbaar loon]]</f>
        <v>0.15217061905985102</v>
      </c>
      <c r="H1943" s="14">
        <f t="shared" ca="1" si="24"/>
        <v>4142.6649399999997</v>
      </c>
      <c r="I1943" s="14">
        <f ca="1">IF(ROW()=2, Table1[[#This Row],[Netto loon]], INDIRECT(ADDRESS(ROW()-1,COLUMN(F:F))))</f>
        <v>23098.335060000001</v>
      </c>
      <c r="J1943" s="6">
        <f ca="1">IF(ROW()=2, 0, Table1[[#This Row],[Belastbaar loon]]-INDIRECT(ADDRESS(ROW()-1,COLUMN(A:A))))</f>
        <v>10</v>
      </c>
      <c r="K1943" s="6">
        <f ca="1">Table1[[#This Row],[Netto loon]]-Table1[[#This Row],[Netto vorige schijf]]</f>
        <v>5.8633999999983644</v>
      </c>
      <c r="L1943" s="2">
        <f ca="1">(Table1[[#This Row],[Bruto tov vorige schijf]]-Table1[[#This Row],[Netto tov vorige schijf]])/MAX(Table1[[#This Row],[Bruto tov vorige schijf]],1)</f>
        <v>0.41366000000016356</v>
      </c>
    </row>
    <row r="1944" spans="1:12" x14ac:dyDescent="0.25">
      <c r="A1944" s="14">
        <v>27261</v>
      </c>
      <c r="B1944" s="6">
        <f>LoonHeffing2020(Table1[[#This Row],[Belastbaar loon]])</f>
        <v>10181.9835</v>
      </c>
      <c r="C1944" s="6">
        <f>AlgemeneHeffingsKorting2020(Table1[[#This Row],[Belastbaar loon]])</f>
        <v>2339.4839999999999</v>
      </c>
      <c r="D1944" s="14">
        <f>ArbeidsKorting2020(Table1[[#This Row],[Belastbaar loon]])</f>
        <v>3691.5613600000001</v>
      </c>
      <c r="E1944" s="14">
        <f>MAX(Table1[[#This Row],[Loonheffing]]-Table1[[#This Row],[Algemene Heffingskorting]]-Table1[[#This Row],[Arbeidskorting]],0)</f>
        <v>4150.9381400000002</v>
      </c>
      <c r="F1944" s="6">
        <f>Table1[[#This Row],[Belastbaar loon]]-Table1[[#This Row],[Belasting]]</f>
        <v>23110.061860000002</v>
      </c>
      <c r="G1944" s="2">
        <f>(Table1[[#This Row],[Belastbaar loon]]-Table1[[#This Row],[Netto loon]])/Table1[[#This Row],[Belastbaar loon]]</f>
        <v>0.15226653974542381</v>
      </c>
      <c r="H1944" s="14">
        <f t="shared" ca="1" si="24"/>
        <v>4146.8015400000004</v>
      </c>
      <c r="I1944" s="14">
        <f ca="1">IF(ROW()=2, Table1[[#This Row],[Netto loon]], INDIRECT(ADDRESS(ROW()-1,COLUMN(F:F))))</f>
        <v>23104.19846</v>
      </c>
      <c r="J1944" s="6">
        <f ca="1">IF(ROW()=2, 0, Table1[[#This Row],[Belastbaar loon]]-INDIRECT(ADDRESS(ROW()-1,COLUMN(A:A))))</f>
        <v>10</v>
      </c>
      <c r="K1944" s="6">
        <f ca="1">Table1[[#This Row],[Netto loon]]-Table1[[#This Row],[Netto vorige schijf]]</f>
        <v>5.8634000000020023</v>
      </c>
      <c r="L1944" s="2">
        <f ca="1">(Table1[[#This Row],[Bruto tov vorige schijf]]-Table1[[#This Row],[Netto tov vorige schijf]])/MAX(Table1[[#This Row],[Bruto tov vorige schijf]],1)</f>
        <v>0.41365999999979974</v>
      </c>
    </row>
    <row r="1945" spans="1:12" x14ac:dyDescent="0.25">
      <c r="A1945" s="14">
        <v>27271</v>
      </c>
      <c r="B1945" s="6">
        <f>LoonHeffing2020(Table1[[#This Row],[Belastbaar loon]])</f>
        <v>10185.718500000001</v>
      </c>
      <c r="C1945" s="6">
        <f>AlgemeneHeffingsKorting2020(Table1[[#This Row],[Belastbaar loon]])</f>
        <v>2338.9168</v>
      </c>
      <c r="D1945" s="14">
        <f>ArbeidsKorting2020(Table1[[#This Row],[Belastbaar loon]])</f>
        <v>3691.72696</v>
      </c>
      <c r="E1945" s="14">
        <f>MAX(Table1[[#This Row],[Loonheffing]]-Table1[[#This Row],[Algemene Heffingskorting]]-Table1[[#This Row],[Arbeidskorting]],0)</f>
        <v>4155.0747400000009</v>
      </c>
      <c r="F1945" s="6">
        <f>Table1[[#This Row],[Belastbaar loon]]-Table1[[#This Row],[Belasting]]</f>
        <v>23115.92526</v>
      </c>
      <c r="G1945" s="2">
        <f>(Table1[[#This Row],[Belastbaar loon]]-Table1[[#This Row],[Netto loon]])/Table1[[#This Row],[Belastbaar loon]]</f>
        <v>0.15236239008470537</v>
      </c>
      <c r="H1945" s="14">
        <f t="shared" ca="1" si="24"/>
        <v>4150.9381400000002</v>
      </c>
      <c r="I1945" s="14">
        <f ca="1">IF(ROW()=2, Table1[[#This Row],[Netto loon]], INDIRECT(ADDRESS(ROW()-1,COLUMN(F:F))))</f>
        <v>23110.061860000002</v>
      </c>
      <c r="J1945" s="6">
        <f ca="1">IF(ROW()=2, 0, Table1[[#This Row],[Belastbaar loon]]-INDIRECT(ADDRESS(ROW()-1,COLUMN(A:A))))</f>
        <v>10</v>
      </c>
      <c r="K1945" s="6">
        <f ca="1">Table1[[#This Row],[Netto loon]]-Table1[[#This Row],[Netto vorige schijf]]</f>
        <v>5.8633999999983644</v>
      </c>
      <c r="L1945" s="2">
        <f ca="1">(Table1[[#This Row],[Bruto tov vorige schijf]]-Table1[[#This Row],[Netto tov vorige schijf]])/MAX(Table1[[#This Row],[Bruto tov vorige schijf]],1)</f>
        <v>0.41366000000016356</v>
      </c>
    </row>
    <row r="1946" spans="1:12" x14ac:dyDescent="0.25">
      <c r="A1946" s="14">
        <v>27281</v>
      </c>
      <c r="B1946" s="6">
        <f>LoonHeffing2020(Table1[[#This Row],[Belastbaar loon]])</f>
        <v>10189.4535</v>
      </c>
      <c r="C1946" s="6">
        <f>AlgemeneHeffingsKorting2020(Table1[[#This Row],[Belastbaar loon]])</f>
        <v>2338.3496</v>
      </c>
      <c r="D1946" s="14">
        <f>ArbeidsKorting2020(Table1[[#This Row],[Belastbaar loon]])</f>
        <v>3691.8925599999998</v>
      </c>
      <c r="E1946" s="14">
        <f>MAX(Table1[[#This Row],[Loonheffing]]-Table1[[#This Row],[Algemene Heffingskorting]]-Table1[[#This Row],[Arbeidskorting]],0)</f>
        <v>4159.2113399999998</v>
      </c>
      <c r="F1946" s="6">
        <f>Table1[[#This Row],[Belastbaar loon]]-Table1[[#This Row],[Belasting]]</f>
        <v>23121.788659999998</v>
      </c>
      <c r="G1946" s="2">
        <f>(Table1[[#This Row],[Belastbaar loon]]-Table1[[#This Row],[Netto loon]])/Table1[[#This Row],[Belastbaar loon]]</f>
        <v>0.15245817015505303</v>
      </c>
      <c r="H1946" s="14">
        <f t="shared" ref="H1946:H2009" ca="1" si="25">IF(ROW()=2, 0, INDIRECT(ADDRESS(ROW()-1,COLUMN(E:E))))</f>
        <v>4155.0747400000009</v>
      </c>
      <c r="I1946" s="14">
        <f ca="1">IF(ROW()=2, Table1[[#This Row],[Netto loon]], INDIRECT(ADDRESS(ROW()-1,COLUMN(F:F))))</f>
        <v>23115.92526</v>
      </c>
      <c r="J1946" s="6">
        <f ca="1">IF(ROW()=2, 0, Table1[[#This Row],[Belastbaar loon]]-INDIRECT(ADDRESS(ROW()-1,COLUMN(A:A))))</f>
        <v>10</v>
      </c>
      <c r="K1946" s="6">
        <f ca="1">Table1[[#This Row],[Netto loon]]-Table1[[#This Row],[Netto vorige schijf]]</f>
        <v>5.8633999999983644</v>
      </c>
      <c r="L1946" s="2">
        <f ca="1">(Table1[[#This Row],[Bruto tov vorige schijf]]-Table1[[#This Row],[Netto tov vorige schijf]])/MAX(Table1[[#This Row],[Bruto tov vorige schijf]],1)</f>
        <v>0.41366000000016356</v>
      </c>
    </row>
    <row r="1947" spans="1:12" x14ac:dyDescent="0.25">
      <c r="A1947" s="14">
        <v>27291</v>
      </c>
      <c r="B1947" s="6">
        <f>LoonHeffing2020(Table1[[#This Row],[Belastbaar loon]])</f>
        <v>10193.1885</v>
      </c>
      <c r="C1947" s="6">
        <f>AlgemeneHeffingsKorting2020(Table1[[#This Row],[Belastbaar loon]])</f>
        <v>2337.7824000000001</v>
      </c>
      <c r="D1947" s="14">
        <f>ArbeidsKorting2020(Table1[[#This Row],[Belastbaar loon]])</f>
        <v>3692.05816</v>
      </c>
      <c r="E1947" s="14">
        <f>MAX(Table1[[#This Row],[Loonheffing]]-Table1[[#This Row],[Algemene Heffingskorting]]-Table1[[#This Row],[Arbeidskorting]],0)</f>
        <v>4163.3479399999997</v>
      </c>
      <c r="F1947" s="6">
        <f>Table1[[#This Row],[Belastbaar loon]]-Table1[[#This Row],[Belasting]]</f>
        <v>23127.65206</v>
      </c>
      <c r="G1947" s="2">
        <f>(Table1[[#This Row],[Belastbaar loon]]-Table1[[#This Row],[Netto loon]])/Table1[[#This Row],[Belastbaar loon]]</f>
        <v>0.15255388003371073</v>
      </c>
      <c r="H1947" s="14">
        <f t="shared" ca="1" si="25"/>
        <v>4159.2113399999998</v>
      </c>
      <c r="I1947" s="14">
        <f ca="1">IF(ROW()=2, Table1[[#This Row],[Netto loon]], INDIRECT(ADDRESS(ROW()-1,COLUMN(F:F))))</f>
        <v>23121.788659999998</v>
      </c>
      <c r="J1947" s="6">
        <f ca="1">IF(ROW()=2, 0, Table1[[#This Row],[Belastbaar loon]]-INDIRECT(ADDRESS(ROW()-1,COLUMN(A:A))))</f>
        <v>10</v>
      </c>
      <c r="K1947" s="6">
        <f ca="1">Table1[[#This Row],[Netto loon]]-Table1[[#This Row],[Netto vorige schijf]]</f>
        <v>5.8634000000020023</v>
      </c>
      <c r="L1947" s="2">
        <f ca="1">(Table1[[#This Row],[Bruto tov vorige schijf]]-Table1[[#This Row],[Netto tov vorige schijf]])/MAX(Table1[[#This Row],[Bruto tov vorige schijf]],1)</f>
        <v>0.41365999999979974</v>
      </c>
    </row>
    <row r="1948" spans="1:12" x14ac:dyDescent="0.25">
      <c r="A1948" s="14">
        <v>27301</v>
      </c>
      <c r="B1948" s="6">
        <f>LoonHeffing2020(Table1[[#This Row],[Belastbaar loon]])</f>
        <v>10196.923500000001</v>
      </c>
      <c r="C1948" s="6">
        <f>AlgemeneHeffingsKorting2020(Table1[[#This Row],[Belastbaar loon]])</f>
        <v>2337.2152000000001</v>
      </c>
      <c r="D1948" s="14">
        <f>ArbeidsKorting2020(Table1[[#This Row],[Belastbaar loon]])</f>
        <v>3692.2237599999999</v>
      </c>
      <c r="E1948" s="14">
        <f>MAX(Table1[[#This Row],[Loonheffing]]-Table1[[#This Row],[Algemene Heffingskorting]]-Table1[[#This Row],[Arbeidskorting]],0)</f>
        <v>4167.4845400000004</v>
      </c>
      <c r="F1948" s="6">
        <f>Table1[[#This Row],[Belastbaar loon]]-Table1[[#This Row],[Belasting]]</f>
        <v>23133.515459999999</v>
      </c>
      <c r="G1948" s="2">
        <f>(Table1[[#This Row],[Belastbaar loon]]-Table1[[#This Row],[Netto loon]])/Table1[[#This Row],[Belastbaar loon]]</f>
        <v>0.15264951979780966</v>
      </c>
      <c r="H1948" s="14">
        <f t="shared" ca="1" si="25"/>
        <v>4163.3479399999997</v>
      </c>
      <c r="I1948" s="14">
        <f ca="1">IF(ROW()=2, Table1[[#This Row],[Netto loon]], INDIRECT(ADDRESS(ROW()-1,COLUMN(F:F))))</f>
        <v>23127.65206</v>
      </c>
      <c r="J1948" s="6">
        <f ca="1">IF(ROW()=2, 0, Table1[[#This Row],[Belastbaar loon]]-INDIRECT(ADDRESS(ROW()-1,COLUMN(A:A))))</f>
        <v>10</v>
      </c>
      <c r="K1948" s="6">
        <f ca="1">Table1[[#This Row],[Netto loon]]-Table1[[#This Row],[Netto vorige schijf]]</f>
        <v>5.8633999999983644</v>
      </c>
      <c r="L1948" s="2">
        <f ca="1">(Table1[[#This Row],[Bruto tov vorige schijf]]-Table1[[#This Row],[Netto tov vorige schijf]])/MAX(Table1[[#This Row],[Bruto tov vorige schijf]],1)</f>
        <v>0.41366000000016356</v>
      </c>
    </row>
    <row r="1949" spans="1:12" x14ac:dyDescent="0.25">
      <c r="A1949" s="14">
        <v>27311</v>
      </c>
      <c r="B1949" s="6">
        <f>LoonHeffing2020(Table1[[#This Row],[Belastbaar loon]])</f>
        <v>10200.6585</v>
      </c>
      <c r="C1949" s="6">
        <f>AlgemeneHeffingsKorting2020(Table1[[#This Row],[Belastbaar loon]])</f>
        <v>2336.6480000000001</v>
      </c>
      <c r="D1949" s="14">
        <f>ArbeidsKorting2020(Table1[[#This Row],[Belastbaar loon]])</f>
        <v>3692.3893600000001</v>
      </c>
      <c r="E1949" s="14">
        <f>MAX(Table1[[#This Row],[Loonheffing]]-Table1[[#This Row],[Algemene Heffingskorting]]-Table1[[#This Row],[Arbeidskorting]],0)</f>
        <v>4171.6211399999993</v>
      </c>
      <c r="F1949" s="6">
        <f>Table1[[#This Row],[Belastbaar loon]]-Table1[[#This Row],[Belasting]]</f>
        <v>23139.378860000001</v>
      </c>
      <c r="G1949" s="2">
        <f>(Table1[[#This Row],[Belastbaar loon]]-Table1[[#This Row],[Netto loon]])/Table1[[#This Row],[Belastbaar loon]]</f>
        <v>0.15274508952436744</v>
      </c>
      <c r="H1949" s="14">
        <f t="shared" ca="1" si="25"/>
        <v>4167.4845400000004</v>
      </c>
      <c r="I1949" s="14">
        <f ca="1">IF(ROW()=2, Table1[[#This Row],[Netto loon]], INDIRECT(ADDRESS(ROW()-1,COLUMN(F:F))))</f>
        <v>23133.515459999999</v>
      </c>
      <c r="J1949" s="6">
        <f ca="1">IF(ROW()=2, 0, Table1[[#This Row],[Belastbaar loon]]-INDIRECT(ADDRESS(ROW()-1,COLUMN(A:A))))</f>
        <v>10</v>
      </c>
      <c r="K1949" s="6">
        <f ca="1">Table1[[#This Row],[Netto loon]]-Table1[[#This Row],[Netto vorige schijf]]</f>
        <v>5.8634000000020023</v>
      </c>
      <c r="L1949" s="2">
        <f ca="1">(Table1[[#This Row],[Bruto tov vorige schijf]]-Table1[[#This Row],[Netto tov vorige schijf]])/MAX(Table1[[#This Row],[Bruto tov vorige schijf]],1)</f>
        <v>0.41365999999979974</v>
      </c>
    </row>
    <row r="1950" spans="1:12" x14ac:dyDescent="0.25">
      <c r="A1950" s="14">
        <v>27321</v>
      </c>
      <c r="B1950" s="6">
        <f>LoonHeffing2020(Table1[[#This Row],[Belastbaar loon]])</f>
        <v>10204.3935</v>
      </c>
      <c r="C1950" s="6">
        <f>AlgemeneHeffingsKorting2020(Table1[[#This Row],[Belastbaar loon]])</f>
        <v>2336.0808000000002</v>
      </c>
      <c r="D1950" s="14">
        <f>ArbeidsKorting2020(Table1[[#This Row],[Belastbaar loon]])</f>
        <v>3692.5549599999999</v>
      </c>
      <c r="E1950" s="14">
        <f>MAX(Table1[[#This Row],[Loonheffing]]-Table1[[#This Row],[Algemene Heffingskorting]]-Table1[[#This Row],[Arbeidskorting]],0)</f>
        <v>4175.7577400000009</v>
      </c>
      <c r="F1950" s="6">
        <f>Table1[[#This Row],[Belastbaar loon]]-Table1[[#This Row],[Belasting]]</f>
        <v>23145.242259999999</v>
      </c>
      <c r="G1950" s="2">
        <f>(Table1[[#This Row],[Belastbaar loon]]-Table1[[#This Row],[Netto loon]])/Table1[[#This Row],[Belastbaar loon]]</f>
        <v>0.15284058929028954</v>
      </c>
      <c r="H1950" s="14">
        <f t="shared" ca="1" si="25"/>
        <v>4171.6211399999993</v>
      </c>
      <c r="I1950" s="14">
        <f ca="1">IF(ROW()=2, Table1[[#This Row],[Netto loon]], INDIRECT(ADDRESS(ROW()-1,COLUMN(F:F))))</f>
        <v>23139.378860000001</v>
      </c>
      <c r="J1950" s="6">
        <f ca="1">IF(ROW()=2, 0, Table1[[#This Row],[Belastbaar loon]]-INDIRECT(ADDRESS(ROW()-1,COLUMN(A:A))))</f>
        <v>10</v>
      </c>
      <c r="K1950" s="6">
        <f ca="1">Table1[[#This Row],[Netto loon]]-Table1[[#This Row],[Netto vorige schijf]]</f>
        <v>5.8633999999983644</v>
      </c>
      <c r="L1950" s="2">
        <f ca="1">(Table1[[#This Row],[Bruto tov vorige schijf]]-Table1[[#This Row],[Netto tov vorige schijf]])/MAX(Table1[[#This Row],[Bruto tov vorige schijf]],1)</f>
        <v>0.41366000000016356</v>
      </c>
    </row>
    <row r="1951" spans="1:12" x14ac:dyDescent="0.25">
      <c r="A1951" s="14">
        <v>27331</v>
      </c>
      <c r="B1951" s="6">
        <f>LoonHeffing2020(Table1[[#This Row],[Belastbaar loon]])</f>
        <v>10208.128500000001</v>
      </c>
      <c r="C1951" s="6">
        <f>AlgemeneHeffingsKorting2020(Table1[[#This Row],[Belastbaar loon]])</f>
        <v>2335.5136000000002</v>
      </c>
      <c r="D1951" s="14">
        <f>ArbeidsKorting2020(Table1[[#This Row],[Belastbaar loon]])</f>
        <v>3692.7205600000002</v>
      </c>
      <c r="E1951" s="14">
        <f>MAX(Table1[[#This Row],[Loonheffing]]-Table1[[#This Row],[Algemene Heffingskorting]]-Table1[[#This Row],[Arbeidskorting]],0)</f>
        <v>4179.8943400000007</v>
      </c>
      <c r="F1951" s="6">
        <f>Table1[[#This Row],[Belastbaar loon]]-Table1[[#This Row],[Belasting]]</f>
        <v>23151.105660000001</v>
      </c>
      <c r="G1951" s="2">
        <f>(Table1[[#This Row],[Belastbaar loon]]-Table1[[#This Row],[Netto loon]])/Table1[[#This Row],[Belastbaar loon]]</f>
        <v>0.15293601917236832</v>
      </c>
      <c r="H1951" s="14">
        <f t="shared" ca="1" si="25"/>
        <v>4175.7577400000009</v>
      </c>
      <c r="I1951" s="14">
        <f ca="1">IF(ROW()=2, Table1[[#This Row],[Netto loon]], INDIRECT(ADDRESS(ROW()-1,COLUMN(F:F))))</f>
        <v>23145.242259999999</v>
      </c>
      <c r="J1951" s="6">
        <f ca="1">IF(ROW()=2, 0, Table1[[#This Row],[Belastbaar loon]]-INDIRECT(ADDRESS(ROW()-1,COLUMN(A:A))))</f>
        <v>10</v>
      </c>
      <c r="K1951" s="6">
        <f ca="1">Table1[[#This Row],[Netto loon]]-Table1[[#This Row],[Netto vorige schijf]]</f>
        <v>5.8634000000020023</v>
      </c>
      <c r="L1951" s="2">
        <f ca="1">(Table1[[#This Row],[Bruto tov vorige schijf]]-Table1[[#This Row],[Netto tov vorige schijf]])/MAX(Table1[[#This Row],[Bruto tov vorige schijf]],1)</f>
        <v>0.41365999999979974</v>
      </c>
    </row>
    <row r="1952" spans="1:12" x14ac:dyDescent="0.25">
      <c r="A1952" s="14">
        <v>27341</v>
      </c>
      <c r="B1952" s="6">
        <f>LoonHeffing2020(Table1[[#This Row],[Belastbaar loon]])</f>
        <v>10211.863499999999</v>
      </c>
      <c r="C1952" s="6">
        <f>AlgemeneHeffingsKorting2020(Table1[[#This Row],[Belastbaar loon]])</f>
        <v>2334.9463999999998</v>
      </c>
      <c r="D1952" s="14">
        <f>ArbeidsKorting2020(Table1[[#This Row],[Belastbaar loon]])</f>
        <v>3692.88616</v>
      </c>
      <c r="E1952" s="14">
        <f>MAX(Table1[[#This Row],[Loonheffing]]-Table1[[#This Row],[Algemene Heffingskorting]]-Table1[[#This Row],[Arbeidskorting]],0)</f>
        <v>4184.0309399999996</v>
      </c>
      <c r="F1952" s="6">
        <f>Table1[[#This Row],[Belastbaar loon]]-Table1[[#This Row],[Belasting]]</f>
        <v>23156.969059999999</v>
      </c>
      <c r="G1952" s="2">
        <f>(Table1[[#This Row],[Belastbaar loon]]-Table1[[#This Row],[Netto loon]])/Table1[[#This Row],[Belastbaar loon]]</f>
        <v>0.15303137924728433</v>
      </c>
      <c r="H1952" s="14">
        <f t="shared" ca="1" si="25"/>
        <v>4179.8943400000007</v>
      </c>
      <c r="I1952" s="14">
        <f ca="1">IF(ROW()=2, Table1[[#This Row],[Netto loon]], INDIRECT(ADDRESS(ROW()-1,COLUMN(F:F))))</f>
        <v>23151.105660000001</v>
      </c>
      <c r="J1952" s="6">
        <f ca="1">IF(ROW()=2, 0, Table1[[#This Row],[Belastbaar loon]]-INDIRECT(ADDRESS(ROW()-1,COLUMN(A:A))))</f>
        <v>10</v>
      </c>
      <c r="K1952" s="6">
        <f ca="1">Table1[[#This Row],[Netto loon]]-Table1[[#This Row],[Netto vorige schijf]]</f>
        <v>5.8633999999983644</v>
      </c>
      <c r="L1952" s="2">
        <f ca="1">(Table1[[#This Row],[Bruto tov vorige schijf]]-Table1[[#This Row],[Netto tov vorige schijf]])/MAX(Table1[[#This Row],[Bruto tov vorige schijf]],1)</f>
        <v>0.41366000000016356</v>
      </c>
    </row>
    <row r="1953" spans="1:12" x14ac:dyDescent="0.25">
      <c r="A1953" s="14">
        <v>27351</v>
      </c>
      <c r="B1953" s="6">
        <f>LoonHeffing2020(Table1[[#This Row],[Belastbaar loon]])</f>
        <v>10215.5985</v>
      </c>
      <c r="C1953" s="6">
        <f>AlgemeneHeffingsKorting2020(Table1[[#This Row],[Belastbaar loon]])</f>
        <v>2334.3791999999999</v>
      </c>
      <c r="D1953" s="14">
        <f>ArbeidsKorting2020(Table1[[#This Row],[Belastbaar loon]])</f>
        <v>3693.0517599999998</v>
      </c>
      <c r="E1953" s="14">
        <f>MAX(Table1[[#This Row],[Loonheffing]]-Table1[[#This Row],[Algemene Heffingskorting]]-Table1[[#This Row],[Arbeidskorting]],0)</f>
        <v>4188.1675400000004</v>
      </c>
      <c r="F1953" s="6">
        <f>Table1[[#This Row],[Belastbaar loon]]-Table1[[#This Row],[Belasting]]</f>
        <v>23162.832459999998</v>
      </c>
      <c r="G1953" s="2">
        <f>(Table1[[#This Row],[Belastbaar loon]]-Table1[[#This Row],[Netto loon]])/Table1[[#This Row],[Belastbaar loon]]</f>
        <v>0.15312666959160551</v>
      </c>
      <c r="H1953" s="14">
        <f t="shared" ca="1" si="25"/>
        <v>4184.0309399999996</v>
      </c>
      <c r="I1953" s="14">
        <f ca="1">IF(ROW()=2, Table1[[#This Row],[Netto loon]], INDIRECT(ADDRESS(ROW()-1,COLUMN(F:F))))</f>
        <v>23156.969059999999</v>
      </c>
      <c r="J1953" s="6">
        <f ca="1">IF(ROW()=2, 0, Table1[[#This Row],[Belastbaar loon]]-INDIRECT(ADDRESS(ROW()-1,COLUMN(A:A))))</f>
        <v>10</v>
      </c>
      <c r="K1953" s="6">
        <f ca="1">Table1[[#This Row],[Netto loon]]-Table1[[#This Row],[Netto vorige schijf]]</f>
        <v>5.8633999999983644</v>
      </c>
      <c r="L1953" s="2">
        <f ca="1">(Table1[[#This Row],[Bruto tov vorige schijf]]-Table1[[#This Row],[Netto tov vorige schijf]])/MAX(Table1[[#This Row],[Bruto tov vorige schijf]],1)</f>
        <v>0.41366000000016356</v>
      </c>
    </row>
    <row r="1954" spans="1:12" x14ac:dyDescent="0.25">
      <c r="A1954" s="14">
        <v>27361</v>
      </c>
      <c r="B1954" s="6">
        <f>LoonHeffing2020(Table1[[#This Row],[Belastbaar loon]])</f>
        <v>10219.333500000001</v>
      </c>
      <c r="C1954" s="6">
        <f>AlgemeneHeffingsKorting2020(Table1[[#This Row],[Belastbaar loon]])</f>
        <v>2333.8119999999999</v>
      </c>
      <c r="D1954" s="14">
        <f>ArbeidsKorting2020(Table1[[#This Row],[Belastbaar loon]])</f>
        <v>3693.2173600000001</v>
      </c>
      <c r="E1954" s="14">
        <f>MAX(Table1[[#This Row],[Loonheffing]]-Table1[[#This Row],[Algemene Heffingskorting]]-Table1[[#This Row],[Arbeidskorting]],0)</f>
        <v>4192.3041400000002</v>
      </c>
      <c r="F1954" s="6">
        <f>Table1[[#This Row],[Belastbaar loon]]-Table1[[#This Row],[Belasting]]</f>
        <v>23168.69586</v>
      </c>
      <c r="G1954" s="2">
        <f>(Table1[[#This Row],[Belastbaar loon]]-Table1[[#This Row],[Netto loon]])/Table1[[#This Row],[Belastbaar loon]]</f>
        <v>0.15322189028178795</v>
      </c>
      <c r="H1954" s="14">
        <f t="shared" ca="1" si="25"/>
        <v>4188.1675400000004</v>
      </c>
      <c r="I1954" s="14">
        <f ca="1">IF(ROW()=2, Table1[[#This Row],[Netto loon]], INDIRECT(ADDRESS(ROW()-1,COLUMN(F:F))))</f>
        <v>23162.832459999998</v>
      </c>
      <c r="J1954" s="6">
        <f ca="1">IF(ROW()=2, 0, Table1[[#This Row],[Belastbaar loon]]-INDIRECT(ADDRESS(ROW()-1,COLUMN(A:A))))</f>
        <v>10</v>
      </c>
      <c r="K1954" s="6">
        <f ca="1">Table1[[#This Row],[Netto loon]]-Table1[[#This Row],[Netto vorige schijf]]</f>
        <v>5.8634000000020023</v>
      </c>
      <c r="L1954" s="2">
        <f ca="1">(Table1[[#This Row],[Bruto tov vorige schijf]]-Table1[[#This Row],[Netto tov vorige schijf]])/MAX(Table1[[#This Row],[Bruto tov vorige schijf]],1)</f>
        <v>0.41365999999979974</v>
      </c>
    </row>
    <row r="1955" spans="1:12" x14ac:dyDescent="0.25">
      <c r="A1955" s="14">
        <v>27371</v>
      </c>
      <c r="B1955" s="6">
        <f>LoonHeffing2020(Table1[[#This Row],[Belastbaar loon]])</f>
        <v>10223.068499999999</v>
      </c>
      <c r="C1955" s="6">
        <f>AlgemeneHeffingsKorting2020(Table1[[#This Row],[Belastbaar loon]])</f>
        <v>2333.2447999999999</v>
      </c>
      <c r="D1955" s="14">
        <f>ArbeidsKorting2020(Table1[[#This Row],[Belastbaar loon]])</f>
        <v>3693.3829599999999</v>
      </c>
      <c r="E1955" s="14">
        <f>MAX(Table1[[#This Row],[Loonheffing]]-Table1[[#This Row],[Algemene Heffingskorting]]-Table1[[#This Row],[Arbeidskorting]],0)</f>
        <v>4196.4407399999991</v>
      </c>
      <c r="F1955" s="6">
        <f>Table1[[#This Row],[Belastbaar loon]]-Table1[[#This Row],[Belasting]]</f>
        <v>23174.559260000002</v>
      </c>
      <c r="G1955" s="2">
        <f>(Table1[[#This Row],[Belastbaar loon]]-Table1[[#This Row],[Netto loon]])/Table1[[#This Row],[Belastbaar loon]]</f>
        <v>0.15331704139417626</v>
      </c>
      <c r="H1955" s="14">
        <f t="shared" ca="1" si="25"/>
        <v>4192.3041400000002</v>
      </c>
      <c r="I1955" s="14">
        <f ca="1">IF(ROW()=2, Table1[[#This Row],[Netto loon]], INDIRECT(ADDRESS(ROW()-1,COLUMN(F:F))))</f>
        <v>23168.69586</v>
      </c>
      <c r="J1955" s="6">
        <f ca="1">IF(ROW()=2, 0, Table1[[#This Row],[Belastbaar loon]]-INDIRECT(ADDRESS(ROW()-1,COLUMN(A:A))))</f>
        <v>10</v>
      </c>
      <c r="K1955" s="6">
        <f ca="1">Table1[[#This Row],[Netto loon]]-Table1[[#This Row],[Netto vorige schijf]]</f>
        <v>5.8634000000020023</v>
      </c>
      <c r="L1955" s="2">
        <f ca="1">(Table1[[#This Row],[Bruto tov vorige schijf]]-Table1[[#This Row],[Netto tov vorige schijf]])/MAX(Table1[[#This Row],[Bruto tov vorige schijf]],1)</f>
        <v>0.41365999999979974</v>
      </c>
    </row>
    <row r="1956" spans="1:12" x14ac:dyDescent="0.25">
      <c r="A1956" s="14">
        <v>27381</v>
      </c>
      <c r="B1956" s="6">
        <f>LoonHeffing2020(Table1[[#This Row],[Belastbaar loon]])</f>
        <v>10226.8035</v>
      </c>
      <c r="C1956" s="6">
        <f>AlgemeneHeffingsKorting2020(Table1[[#This Row],[Belastbaar loon]])</f>
        <v>2332.6776</v>
      </c>
      <c r="D1956" s="14">
        <f>ArbeidsKorting2020(Table1[[#This Row],[Belastbaar loon]])</f>
        <v>3693.5485600000002</v>
      </c>
      <c r="E1956" s="14">
        <f>MAX(Table1[[#This Row],[Loonheffing]]-Table1[[#This Row],[Algemene Heffingskorting]]-Table1[[#This Row],[Arbeidskorting]],0)</f>
        <v>4200.5773399999998</v>
      </c>
      <c r="F1956" s="6">
        <f>Table1[[#This Row],[Belastbaar loon]]-Table1[[#This Row],[Belasting]]</f>
        <v>23180.42266</v>
      </c>
      <c r="G1956" s="2">
        <f>(Table1[[#This Row],[Belastbaar loon]]-Table1[[#This Row],[Netto loon]])/Table1[[#This Row],[Belastbaar loon]]</f>
        <v>0.15341212300500345</v>
      </c>
      <c r="H1956" s="14">
        <f t="shared" ca="1" si="25"/>
        <v>4196.4407399999991</v>
      </c>
      <c r="I1956" s="14">
        <f ca="1">IF(ROW()=2, Table1[[#This Row],[Netto loon]], INDIRECT(ADDRESS(ROW()-1,COLUMN(F:F))))</f>
        <v>23174.559260000002</v>
      </c>
      <c r="J1956" s="6">
        <f ca="1">IF(ROW()=2, 0, Table1[[#This Row],[Belastbaar loon]]-INDIRECT(ADDRESS(ROW()-1,COLUMN(A:A))))</f>
        <v>10</v>
      </c>
      <c r="K1956" s="6">
        <f ca="1">Table1[[#This Row],[Netto loon]]-Table1[[#This Row],[Netto vorige schijf]]</f>
        <v>5.8633999999983644</v>
      </c>
      <c r="L1956" s="2">
        <f ca="1">(Table1[[#This Row],[Bruto tov vorige schijf]]-Table1[[#This Row],[Netto tov vorige schijf]])/MAX(Table1[[#This Row],[Bruto tov vorige schijf]],1)</f>
        <v>0.41366000000016356</v>
      </c>
    </row>
    <row r="1957" spans="1:12" x14ac:dyDescent="0.25">
      <c r="A1957" s="14">
        <v>27391</v>
      </c>
      <c r="B1957" s="6">
        <f>LoonHeffing2020(Table1[[#This Row],[Belastbaar loon]])</f>
        <v>10230.538500000001</v>
      </c>
      <c r="C1957" s="6">
        <f>AlgemeneHeffingsKorting2020(Table1[[#This Row],[Belastbaar loon]])</f>
        <v>2332.1104</v>
      </c>
      <c r="D1957" s="14">
        <f>ArbeidsKorting2020(Table1[[#This Row],[Belastbaar loon]])</f>
        <v>3693.71416</v>
      </c>
      <c r="E1957" s="14">
        <f>MAX(Table1[[#This Row],[Loonheffing]]-Table1[[#This Row],[Algemene Heffingskorting]]-Table1[[#This Row],[Arbeidskorting]],0)</f>
        <v>4204.7139400000015</v>
      </c>
      <c r="F1957" s="6">
        <f>Table1[[#This Row],[Belastbaar loon]]-Table1[[#This Row],[Belasting]]</f>
        <v>23186.286059999999</v>
      </c>
      <c r="G1957" s="2">
        <f>(Table1[[#This Row],[Belastbaar loon]]-Table1[[#This Row],[Netto loon]])/Table1[[#This Row],[Belastbaar loon]]</f>
        <v>0.15350713519039105</v>
      </c>
      <c r="H1957" s="14">
        <f t="shared" ca="1" si="25"/>
        <v>4200.5773399999998</v>
      </c>
      <c r="I1957" s="14">
        <f ca="1">IF(ROW()=2, Table1[[#This Row],[Netto loon]], INDIRECT(ADDRESS(ROW()-1,COLUMN(F:F))))</f>
        <v>23180.42266</v>
      </c>
      <c r="J1957" s="6">
        <f ca="1">IF(ROW()=2, 0, Table1[[#This Row],[Belastbaar loon]]-INDIRECT(ADDRESS(ROW()-1,COLUMN(A:A))))</f>
        <v>10</v>
      </c>
      <c r="K1957" s="6">
        <f ca="1">Table1[[#This Row],[Netto loon]]-Table1[[#This Row],[Netto vorige schijf]]</f>
        <v>5.8633999999983644</v>
      </c>
      <c r="L1957" s="2">
        <f ca="1">(Table1[[#This Row],[Bruto tov vorige schijf]]-Table1[[#This Row],[Netto tov vorige schijf]])/MAX(Table1[[#This Row],[Bruto tov vorige schijf]],1)</f>
        <v>0.41366000000016356</v>
      </c>
    </row>
    <row r="1958" spans="1:12" x14ac:dyDescent="0.25">
      <c r="A1958" s="14">
        <v>27401</v>
      </c>
      <c r="B1958" s="6">
        <f>LoonHeffing2020(Table1[[#This Row],[Belastbaar loon]])</f>
        <v>10234.273499999999</v>
      </c>
      <c r="C1958" s="6">
        <f>AlgemeneHeffingsKorting2020(Table1[[#This Row],[Belastbaar loon]])</f>
        <v>2331.5432000000001</v>
      </c>
      <c r="D1958" s="14">
        <f>ArbeidsKorting2020(Table1[[#This Row],[Belastbaar loon]])</f>
        <v>3693.8797599999998</v>
      </c>
      <c r="E1958" s="14">
        <f>MAX(Table1[[#This Row],[Loonheffing]]-Table1[[#This Row],[Algemene Heffingskorting]]-Table1[[#This Row],[Arbeidskorting]],0)</f>
        <v>4208.8505399999995</v>
      </c>
      <c r="F1958" s="6">
        <f>Table1[[#This Row],[Belastbaar loon]]-Table1[[#This Row],[Belasting]]</f>
        <v>23192.149460000001</v>
      </c>
      <c r="G1958" s="2">
        <f>(Table1[[#This Row],[Belastbaar loon]]-Table1[[#This Row],[Netto loon]])/Table1[[#This Row],[Belastbaar loon]]</f>
        <v>0.15360207802634937</v>
      </c>
      <c r="H1958" s="14">
        <f t="shared" ca="1" si="25"/>
        <v>4204.7139400000015</v>
      </c>
      <c r="I1958" s="14">
        <f ca="1">IF(ROW()=2, Table1[[#This Row],[Netto loon]], INDIRECT(ADDRESS(ROW()-1,COLUMN(F:F))))</f>
        <v>23186.286059999999</v>
      </c>
      <c r="J1958" s="6">
        <f ca="1">IF(ROW()=2, 0, Table1[[#This Row],[Belastbaar loon]]-INDIRECT(ADDRESS(ROW()-1,COLUMN(A:A))))</f>
        <v>10</v>
      </c>
      <c r="K1958" s="6">
        <f ca="1">Table1[[#This Row],[Netto loon]]-Table1[[#This Row],[Netto vorige schijf]]</f>
        <v>5.8634000000020023</v>
      </c>
      <c r="L1958" s="2">
        <f ca="1">(Table1[[#This Row],[Bruto tov vorige schijf]]-Table1[[#This Row],[Netto tov vorige schijf]])/MAX(Table1[[#This Row],[Bruto tov vorige schijf]],1)</f>
        <v>0.41365999999979974</v>
      </c>
    </row>
    <row r="1959" spans="1:12" x14ac:dyDescent="0.25">
      <c r="A1959" s="14">
        <v>27411</v>
      </c>
      <c r="B1959" s="6">
        <f>LoonHeffing2020(Table1[[#This Row],[Belastbaar loon]])</f>
        <v>10238.0085</v>
      </c>
      <c r="C1959" s="6">
        <f>AlgemeneHeffingsKorting2020(Table1[[#This Row],[Belastbaar loon]])</f>
        <v>2330.9760000000001</v>
      </c>
      <c r="D1959" s="14">
        <f>ArbeidsKorting2020(Table1[[#This Row],[Belastbaar loon]])</f>
        <v>3694.0453600000001</v>
      </c>
      <c r="E1959" s="14">
        <f>MAX(Table1[[#This Row],[Loonheffing]]-Table1[[#This Row],[Algemene Heffingskorting]]-Table1[[#This Row],[Arbeidskorting]],0)</f>
        <v>4212.9871399999993</v>
      </c>
      <c r="F1959" s="6">
        <f>Table1[[#This Row],[Belastbaar loon]]-Table1[[#This Row],[Belasting]]</f>
        <v>23198.012860000003</v>
      </c>
      <c r="G1959" s="2">
        <f>(Table1[[#This Row],[Belastbaar loon]]-Table1[[#This Row],[Netto loon]])/Table1[[#This Row],[Belastbaar loon]]</f>
        <v>0.15369695158877814</v>
      </c>
      <c r="H1959" s="14">
        <f t="shared" ca="1" si="25"/>
        <v>4208.8505399999995</v>
      </c>
      <c r="I1959" s="14">
        <f ca="1">IF(ROW()=2, Table1[[#This Row],[Netto loon]], INDIRECT(ADDRESS(ROW()-1,COLUMN(F:F))))</f>
        <v>23192.149460000001</v>
      </c>
      <c r="J1959" s="6">
        <f ca="1">IF(ROW()=2, 0, Table1[[#This Row],[Belastbaar loon]]-INDIRECT(ADDRESS(ROW()-1,COLUMN(A:A))))</f>
        <v>10</v>
      </c>
      <c r="K1959" s="6">
        <f ca="1">Table1[[#This Row],[Netto loon]]-Table1[[#This Row],[Netto vorige schijf]]</f>
        <v>5.8634000000020023</v>
      </c>
      <c r="L1959" s="2">
        <f ca="1">(Table1[[#This Row],[Bruto tov vorige schijf]]-Table1[[#This Row],[Netto tov vorige schijf]])/MAX(Table1[[#This Row],[Bruto tov vorige schijf]],1)</f>
        <v>0.41365999999979974</v>
      </c>
    </row>
    <row r="1960" spans="1:12" x14ac:dyDescent="0.25">
      <c r="A1960" s="14">
        <v>27421</v>
      </c>
      <c r="B1960" s="6">
        <f>LoonHeffing2020(Table1[[#This Row],[Belastbaar loon]])</f>
        <v>10241.7435</v>
      </c>
      <c r="C1960" s="6">
        <f>AlgemeneHeffingsKorting2020(Table1[[#This Row],[Belastbaar loon]])</f>
        <v>2330.4088000000002</v>
      </c>
      <c r="D1960" s="14">
        <f>ArbeidsKorting2020(Table1[[#This Row],[Belastbaar loon]])</f>
        <v>3694.2109599999999</v>
      </c>
      <c r="E1960" s="14">
        <f>MAX(Table1[[#This Row],[Loonheffing]]-Table1[[#This Row],[Algemene Heffingskorting]]-Table1[[#This Row],[Arbeidskorting]],0)</f>
        <v>4217.1237400000009</v>
      </c>
      <c r="F1960" s="6">
        <f>Table1[[#This Row],[Belastbaar loon]]-Table1[[#This Row],[Belasting]]</f>
        <v>23203.876259999997</v>
      </c>
      <c r="G1960" s="2">
        <f>(Table1[[#This Row],[Belastbaar loon]]-Table1[[#This Row],[Netto loon]])/Table1[[#This Row],[Belastbaar loon]]</f>
        <v>0.15379175595346642</v>
      </c>
      <c r="H1960" s="14">
        <f t="shared" ca="1" si="25"/>
        <v>4212.9871399999993</v>
      </c>
      <c r="I1960" s="14">
        <f ca="1">IF(ROW()=2, Table1[[#This Row],[Netto loon]], INDIRECT(ADDRESS(ROW()-1,COLUMN(F:F))))</f>
        <v>23198.012860000003</v>
      </c>
      <c r="J1960" s="6">
        <f ca="1">IF(ROW()=2, 0, Table1[[#This Row],[Belastbaar loon]]-INDIRECT(ADDRESS(ROW()-1,COLUMN(A:A))))</f>
        <v>10</v>
      </c>
      <c r="K1960" s="6">
        <f ca="1">Table1[[#This Row],[Netto loon]]-Table1[[#This Row],[Netto vorige schijf]]</f>
        <v>5.8633999999947264</v>
      </c>
      <c r="L1960" s="2">
        <f ca="1">(Table1[[#This Row],[Bruto tov vorige schijf]]-Table1[[#This Row],[Netto tov vorige schijf]])/MAX(Table1[[#This Row],[Bruto tov vorige schijf]],1)</f>
        <v>0.41366000000052738</v>
      </c>
    </row>
    <row r="1961" spans="1:12" x14ac:dyDescent="0.25">
      <c r="A1961" s="14">
        <v>27431</v>
      </c>
      <c r="B1961" s="6">
        <f>LoonHeffing2020(Table1[[#This Row],[Belastbaar loon]])</f>
        <v>10245.478499999999</v>
      </c>
      <c r="C1961" s="6">
        <f>AlgemeneHeffingsKorting2020(Table1[[#This Row],[Belastbaar loon]])</f>
        <v>2329.8416000000002</v>
      </c>
      <c r="D1961" s="14">
        <f>ArbeidsKorting2020(Table1[[#This Row],[Belastbaar loon]])</f>
        <v>3694.3765600000002</v>
      </c>
      <c r="E1961" s="14">
        <f>MAX(Table1[[#This Row],[Loonheffing]]-Table1[[#This Row],[Algemene Heffingskorting]]-Table1[[#This Row],[Arbeidskorting]],0)</f>
        <v>4221.2603399999989</v>
      </c>
      <c r="F1961" s="6">
        <f>Table1[[#This Row],[Belastbaar loon]]-Table1[[#This Row],[Belasting]]</f>
        <v>23209.739659999999</v>
      </c>
      <c r="G1961" s="2">
        <f>(Table1[[#This Row],[Belastbaar loon]]-Table1[[#This Row],[Netto loon]])/Table1[[#This Row],[Belastbaar loon]]</f>
        <v>0.15388649119609205</v>
      </c>
      <c r="H1961" s="14">
        <f t="shared" ca="1" si="25"/>
        <v>4217.1237400000009</v>
      </c>
      <c r="I1961" s="14">
        <f ca="1">IF(ROW()=2, Table1[[#This Row],[Netto loon]], INDIRECT(ADDRESS(ROW()-1,COLUMN(F:F))))</f>
        <v>23203.876259999997</v>
      </c>
      <c r="J1961" s="6">
        <f ca="1">IF(ROW()=2, 0, Table1[[#This Row],[Belastbaar loon]]-INDIRECT(ADDRESS(ROW()-1,COLUMN(A:A))))</f>
        <v>10</v>
      </c>
      <c r="K1961" s="6">
        <f ca="1">Table1[[#This Row],[Netto loon]]-Table1[[#This Row],[Netto vorige schijf]]</f>
        <v>5.8634000000020023</v>
      </c>
      <c r="L1961" s="2">
        <f ca="1">(Table1[[#This Row],[Bruto tov vorige schijf]]-Table1[[#This Row],[Netto tov vorige schijf]])/MAX(Table1[[#This Row],[Bruto tov vorige schijf]],1)</f>
        <v>0.41365999999979974</v>
      </c>
    </row>
    <row r="1962" spans="1:12" x14ac:dyDescent="0.25">
      <c r="A1962" s="14">
        <v>27441</v>
      </c>
      <c r="B1962" s="6">
        <f>LoonHeffing2020(Table1[[#This Row],[Belastbaar loon]])</f>
        <v>10249.2135</v>
      </c>
      <c r="C1962" s="6">
        <f>AlgemeneHeffingsKorting2020(Table1[[#This Row],[Belastbaar loon]])</f>
        <v>2329.2743999999998</v>
      </c>
      <c r="D1962" s="14">
        <f>ArbeidsKorting2020(Table1[[#This Row],[Belastbaar loon]])</f>
        <v>3694.54216</v>
      </c>
      <c r="E1962" s="14">
        <f>MAX(Table1[[#This Row],[Loonheffing]]-Table1[[#This Row],[Algemene Heffingskorting]]-Table1[[#This Row],[Arbeidskorting]],0)</f>
        <v>4225.3969399999996</v>
      </c>
      <c r="F1962" s="6">
        <f>Table1[[#This Row],[Belastbaar loon]]-Table1[[#This Row],[Belasting]]</f>
        <v>23215.603060000001</v>
      </c>
      <c r="G1962" s="2">
        <f>(Table1[[#This Row],[Belastbaar loon]]-Table1[[#This Row],[Netto loon]])/Table1[[#This Row],[Belastbaar loon]]</f>
        <v>0.15398115739222326</v>
      </c>
      <c r="H1962" s="14">
        <f t="shared" ca="1" si="25"/>
        <v>4221.2603399999989</v>
      </c>
      <c r="I1962" s="14">
        <f ca="1">IF(ROW()=2, Table1[[#This Row],[Netto loon]], INDIRECT(ADDRESS(ROW()-1,COLUMN(F:F))))</f>
        <v>23209.739659999999</v>
      </c>
      <c r="J1962" s="6">
        <f ca="1">IF(ROW()=2, 0, Table1[[#This Row],[Belastbaar loon]]-INDIRECT(ADDRESS(ROW()-1,COLUMN(A:A))))</f>
        <v>10</v>
      </c>
      <c r="K1962" s="6">
        <f ca="1">Table1[[#This Row],[Netto loon]]-Table1[[#This Row],[Netto vorige schijf]]</f>
        <v>5.8634000000020023</v>
      </c>
      <c r="L1962" s="2">
        <f ca="1">(Table1[[#This Row],[Bruto tov vorige schijf]]-Table1[[#This Row],[Netto tov vorige schijf]])/MAX(Table1[[#This Row],[Bruto tov vorige schijf]],1)</f>
        <v>0.41365999999979974</v>
      </c>
    </row>
    <row r="1963" spans="1:12" x14ac:dyDescent="0.25">
      <c r="A1963" s="14">
        <v>27451</v>
      </c>
      <c r="B1963" s="6">
        <f>LoonHeffing2020(Table1[[#This Row],[Belastbaar loon]])</f>
        <v>10252.9485</v>
      </c>
      <c r="C1963" s="6">
        <f>AlgemeneHeffingsKorting2020(Table1[[#This Row],[Belastbaar loon]])</f>
        <v>2328.7071999999998</v>
      </c>
      <c r="D1963" s="14">
        <f>ArbeidsKorting2020(Table1[[#This Row],[Belastbaar loon]])</f>
        <v>3694.7077599999998</v>
      </c>
      <c r="E1963" s="14">
        <f>MAX(Table1[[#This Row],[Loonheffing]]-Table1[[#This Row],[Algemene Heffingskorting]]-Table1[[#This Row],[Arbeidskorting]],0)</f>
        <v>4229.5335400000004</v>
      </c>
      <c r="F1963" s="6">
        <f>Table1[[#This Row],[Belastbaar loon]]-Table1[[#This Row],[Belasting]]</f>
        <v>23221.46646</v>
      </c>
      <c r="G1963" s="2">
        <f>(Table1[[#This Row],[Belastbaar loon]]-Table1[[#This Row],[Netto loon]])/Table1[[#This Row],[Belastbaar loon]]</f>
        <v>0.15407575461731815</v>
      </c>
      <c r="H1963" s="14">
        <f t="shared" ca="1" si="25"/>
        <v>4225.3969399999996</v>
      </c>
      <c r="I1963" s="14">
        <f ca="1">IF(ROW()=2, Table1[[#This Row],[Netto loon]], INDIRECT(ADDRESS(ROW()-1,COLUMN(F:F))))</f>
        <v>23215.603060000001</v>
      </c>
      <c r="J1963" s="6">
        <f ca="1">IF(ROW()=2, 0, Table1[[#This Row],[Belastbaar loon]]-INDIRECT(ADDRESS(ROW()-1,COLUMN(A:A))))</f>
        <v>10</v>
      </c>
      <c r="K1963" s="6">
        <f ca="1">Table1[[#This Row],[Netto loon]]-Table1[[#This Row],[Netto vorige schijf]]</f>
        <v>5.8633999999983644</v>
      </c>
      <c r="L1963" s="2">
        <f ca="1">(Table1[[#This Row],[Bruto tov vorige schijf]]-Table1[[#This Row],[Netto tov vorige schijf]])/MAX(Table1[[#This Row],[Bruto tov vorige schijf]],1)</f>
        <v>0.41366000000016356</v>
      </c>
    </row>
    <row r="1964" spans="1:12" x14ac:dyDescent="0.25">
      <c r="A1964" s="14">
        <v>27461</v>
      </c>
      <c r="B1964" s="6">
        <f>LoonHeffing2020(Table1[[#This Row],[Belastbaar loon]])</f>
        <v>10256.683499999999</v>
      </c>
      <c r="C1964" s="6">
        <f>AlgemeneHeffingsKorting2020(Table1[[#This Row],[Belastbaar loon]])</f>
        <v>2328.14</v>
      </c>
      <c r="D1964" s="14">
        <f>ArbeidsKorting2020(Table1[[#This Row],[Belastbaar loon]])</f>
        <v>3694.87336</v>
      </c>
      <c r="E1964" s="14">
        <f>MAX(Table1[[#This Row],[Loonheffing]]-Table1[[#This Row],[Algemene Heffingskorting]]-Table1[[#This Row],[Arbeidskorting]],0)</f>
        <v>4233.6701400000002</v>
      </c>
      <c r="F1964" s="6">
        <f>Table1[[#This Row],[Belastbaar loon]]-Table1[[#This Row],[Belasting]]</f>
        <v>23227.329859999998</v>
      </c>
      <c r="G1964" s="2">
        <f>(Table1[[#This Row],[Belastbaar loon]]-Table1[[#This Row],[Netto loon]])/Table1[[#This Row],[Belastbaar loon]]</f>
        <v>0.15417028294672452</v>
      </c>
      <c r="H1964" s="14">
        <f t="shared" ca="1" si="25"/>
        <v>4229.5335400000004</v>
      </c>
      <c r="I1964" s="14">
        <f ca="1">IF(ROW()=2, Table1[[#This Row],[Netto loon]], INDIRECT(ADDRESS(ROW()-1,COLUMN(F:F))))</f>
        <v>23221.46646</v>
      </c>
      <c r="J1964" s="6">
        <f ca="1">IF(ROW()=2, 0, Table1[[#This Row],[Belastbaar loon]]-INDIRECT(ADDRESS(ROW()-1,COLUMN(A:A))))</f>
        <v>10</v>
      </c>
      <c r="K1964" s="6">
        <f ca="1">Table1[[#This Row],[Netto loon]]-Table1[[#This Row],[Netto vorige schijf]]</f>
        <v>5.8633999999983644</v>
      </c>
      <c r="L1964" s="2">
        <f ca="1">(Table1[[#This Row],[Bruto tov vorige schijf]]-Table1[[#This Row],[Netto tov vorige schijf]])/MAX(Table1[[#This Row],[Bruto tov vorige schijf]],1)</f>
        <v>0.41366000000016356</v>
      </c>
    </row>
    <row r="1965" spans="1:12" x14ac:dyDescent="0.25">
      <c r="A1965" s="14">
        <v>27471</v>
      </c>
      <c r="B1965" s="6">
        <f>LoonHeffing2020(Table1[[#This Row],[Belastbaar loon]])</f>
        <v>10260.4185</v>
      </c>
      <c r="C1965" s="6">
        <f>AlgemeneHeffingsKorting2020(Table1[[#This Row],[Belastbaar loon]])</f>
        <v>2327.5727999999999</v>
      </c>
      <c r="D1965" s="14">
        <f>ArbeidsKorting2020(Table1[[#This Row],[Belastbaar loon]])</f>
        <v>3695.0389599999999</v>
      </c>
      <c r="E1965" s="14">
        <f>MAX(Table1[[#This Row],[Loonheffing]]-Table1[[#This Row],[Algemene Heffingskorting]]-Table1[[#This Row],[Arbeidskorting]],0)</f>
        <v>4237.80674</v>
      </c>
      <c r="F1965" s="6">
        <f>Table1[[#This Row],[Belastbaar loon]]-Table1[[#This Row],[Belasting]]</f>
        <v>23233.19326</v>
      </c>
      <c r="G1965" s="2">
        <f>(Table1[[#This Row],[Belastbaar loon]]-Table1[[#This Row],[Netto loon]])/Table1[[#This Row],[Belastbaar loon]]</f>
        <v>0.15426474245568053</v>
      </c>
      <c r="H1965" s="14">
        <f t="shared" ca="1" si="25"/>
        <v>4233.6701400000002</v>
      </c>
      <c r="I1965" s="14">
        <f ca="1">IF(ROW()=2, Table1[[#This Row],[Netto loon]], INDIRECT(ADDRESS(ROW()-1,COLUMN(F:F))))</f>
        <v>23227.329859999998</v>
      </c>
      <c r="J1965" s="6">
        <f ca="1">IF(ROW()=2, 0, Table1[[#This Row],[Belastbaar loon]]-INDIRECT(ADDRESS(ROW()-1,COLUMN(A:A))))</f>
        <v>10</v>
      </c>
      <c r="K1965" s="6">
        <f ca="1">Table1[[#This Row],[Netto loon]]-Table1[[#This Row],[Netto vorige schijf]]</f>
        <v>5.8634000000020023</v>
      </c>
      <c r="L1965" s="2">
        <f ca="1">(Table1[[#This Row],[Bruto tov vorige schijf]]-Table1[[#This Row],[Netto tov vorige schijf]])/MAX(Table1[[#This Row],[Bruto tov vorige schijf]],1)</f>
        <v>0.41365999999979974</v>
      </c>
    </row>
    <row r="1966" spans="1:12" x14ac:dyDescent="0.25">
      <c r="A1966" s="14">
        <v>27481</v>
      </c>
      <c r="B1966" s="6">
        <f>LoonHeffing2020(Table1[[#This Row],[Belastbaar loon]])</f>
        <v>10264.1535</v>
      </c>
      <c r="C1966" s="6">
        <f>AlgemeneHeffingsKorting2020(Table1[[#This Row],[Belastbaar loon]])</f>
        <v>2327.0056</v>
      </c>
      <c r="D1966" s="14">
        <f>ArbeidsKorting2020(Table1[[#This Row],[Belastbaar loon]])</f>
        <v>3695.2045600000001</v>
      </c>
      <c r="E1966" s="14">
        <f>MAX(Table1[[#This Row],[Loonheffing]]-Table1[[#This Row],[Algemene Heffingskorting]]-Table1[[#This Row],[Arbeidskorting]],0)</f>
        <v>4241.9433399999998</v>
      </c>
      <c r="F1966" s="6">
        <f>Table1[[#This Row],[Belastbaar loon]]-Table1[[#This Row],[Belasting]]</f>
        <v>23239.056660000002</v>
      </c>
      <c r="G1966" s="2">
        <f>(Table1[[#This Row],[Belastbaar loon]]-Table1[[#This Row],[Netto loon]])/Table1[[#This Row],[Belastbaar loon]]</f>
        <v>0.1543591332193151</v>
      </c>
      <c r="H1966" s="14">
        <f t="shared" ca="1" si="25"/>
        <v>4237.80674</v>
      </c>
      <c r="I1966" s="14">
        <f ca="1">IF(ROW()=2, Table1[[#This Row],[Netto loon]], INDIRECT(ADDRESS(ROW()-1,COLUMN(F:F))))</f>
        <v>23233.19326</v>
      </c>
      <c r="J1966" s="6">
        <f ca="1">IF(ROW()=2, 0, Table1[[#This Row],[Belastbaar loon]]-INDIRECT(ADDRESS(ROW()-1,COLUMN(A:A))))</f>
        <v>10</v>
      </c>
      <c r="K1966" s="6">
        <f ca="1">Table1[[#This Row],[Netto loon]]-Table1[[#This Row],[Netto vorige schijf]]</f>
        <v>5.8634000000020023</v>
      </c>
      <c r="L1966" s="2">
        <f ca="1">(Table1[[#This Row],[Bruto tov vorige schijf]]-Table1[[#This Row],[Netto tov vorige schijf]])/MAX(Table1[[#This Row],[Bruto tov vorige schijf]],1)</f>
        <v>0.41365999999979974</v>
      </c>
    </row>
    <row r="1967" spans="1:12" x14ac:dyDescent="0.25">
      <c r="A1967" s="14">
        <v>27491</v>
      </c>
      <c r="B1967" s="6">
        <f>LoonHeffing2020(Table1[[#This Row],[Belastbaar loon]])</f>
        <v>10267.888499999999</v>
      </c>
      <c r="C1967" s="6">
        <f>AlgemeneHeffingsKorting2020(Table1[[#This Row],[Belastbaar loon]])</f>
        <v>2326.4384</v>
      </c>
      <c r="D1967" s="14">
        <f>ArbeidsKorting2020(Table1[[#This Row],[Belastbaar loon]])</f>
        <v>3695.3701599999999</v>
      </c>
      <c r="E1967" s="14">
        <f>MAX(Table1[[#This Row],[Loonheffing]]-Table1[[#This Row],[Algemene Heffingskorting]]-Table1[[#This Row],[Arbeidskorting]],0)</f>
        <v>4246.0799399999996</v>
      </c>
      <c r="F1967" s="6">
        <f>Table1[[#This Row],[Belastbaar loon]]-Table1[[#This Row],[Belasting]]</f>
        <v>23244.92006</v>
      </c>
      <c r="G1967" s="2">
        <f>(Table1[[#This Row],[Belastbaar loon]]-Table1[[#This Row],[Netto loon]])/Table1[[#This Row],[Belastbaar loon]]</f>
        <v>0.15445345531264776</v>
      </c>
      <c r="H1967" s="14">
        <f t="shared" ca="1" si="25"/>
        <v>4241.9433399999998</v>
      </c>
      <c r="I1967" s="14">
        <f ca="1">IF(ROW()=2, Table1[[#This Row],[Netto loon]], INDIRECT(ADDRESS(ROW()-1,COLUMN(F:F))))</f>
        <v>23239.056660000002</v>
      </c>
      <c r="J1967" s="6">
        <f ca="1">IF(ROW()=2, 0, Table1[[#This Row],[Belastbaar loon]]-INDIRECT(ADDRESS(ROW()-1,COLUMN(A:A))))</f>
        <v>10</v>
      </c>
      <c r="K1967" s="6">
        <f ca="1">Table1[[#This Row],[Netto loon]]-Table1[[#This Row],[Netto vorige schijf]]</f>
        <v>5.8633999999983644</v>
      </c>
      <c r="L1967" s="2">
        <f ca="1">(Table1[[#This Row],[Bruto tov vorige schijf]]-Table1[[#This Row],[Netto tov vorige schijf]])/MAX(Table1[[#This Row],[Bruto tov vorige schijf]],1)</f>
        <v>0.41366000000016356</v>
      </c>
    </row>
    <row r="1968" spans="1:12" x14ac:dyDescent="0.25">
      <c r="A1968" s="14">
        <v>27501</v>
      </c>
      <c r="B1968" s="6">
        <f>LoonHeffing2020(Table1[[#This Row],[Belastbaar loon]])</f>
        <v>10271.6235</v>
      </c>
      <c r="C1968" s="6">
        <f>AlgemeneHeffingsKorting2020(Table1[[#This Row],[Belastbaar loon]])</f>
        <v>2325.8712</v>
      </c>
      <c r="D1968" s="14">
        <f>ArbeidsKorting2020(Table1[[#This Row],[Belastbaar loon]])</f>
        <v>3695.5357600000002</v>
      </c>
      <c r="E1968" s="14">
        <f>MAX(Table1[[#This Row],[Loonheffing]]-Table1[[#This Row],[Algemene Heffingskorting]]-Table1[[#This Row],[Arbeidskorting]],0)</f>
        <v>4250.2165399999994</v>
      </c>
      <c r="F1968" s="6">
        <f>Table1[[#This Row],[Belastbaar loon]]-Table1[[#This Row],[Belasting]]</f>
        <v>23250.783459999999</v>
      </c>
      <c r="G1968" s="2">
        <f>(Table1[[#This Row],[Belastbaar loon]]-Table1[[#This Row],[Netto loon]])/Table1[[#This Row],[Belastbaar loon]]</f>
        <v>0.15454770881058874</v>
      </c>
      <c r="H1968" s="14">
        <f t="shared" ca="1" si="25"/>
        <v>4246.0799399999996</v>
      </c>
      <c r="I1968" s="14">
        <f ca="1">IF(ROW()=2, Table1[[#This Row],[Netto loon]], INDIRECT(ADDRESS(ROW()-1,COLUMN(F:F))))</f>
        <v>23244.92006</v>
      </c>
      <c r="J1968" s="6">
        <f ca="1">IF(ROW()=2, 0, Table1[[#This Row],[Belastbaar loon]]-INDIRECT(ADDRESS(ROW()-1,COLUMN(A:A))))</f>
        <v>10</v>
      </c>
      <c r="K1968" s="6">
        <f ca="1">Table1[[#This Row],[Netto loon]]-Table1[[#This Row],[Netto vorige schijf]]</f>
        <v>5.8633999999983644</v>
      </c>
      <c r="L1968" s="2">
        <f ca="1">(Table1[[#This Row],[Bruto tov vorige schijf]]-Table1[[#This Row],[Netto tov vorige schijf]])/MAX(Table1[[#This Row],[Bruto tov vorige schijf]],1)</f>
        <v>0.41366000000016356</v>
      </c>
    </row>
    <row r="1969" spans="1:12" x14ac:dyDescent="0.25">
      <c r="A1969" s="14">
        <v>27511</v>
      </c>
      <c r="B1969" s="6">
        <f>LoonHeffing2020(Table1[[#This Row],[Belastbaar loon]])</f>
        <v>10275.3585</v>
      </c>
      <c r="C1969" s="6">
        <f>AlgemeneHeffingsKorting2020(Table1[[#This Row],[Belastbaar loon]])</f>
        <v>2325.3040000000001</v>
      </c>
      <c r="D1969" s="14">
        <f>ArbeidsKorting2020(Table1[[#This Row],[Belastbaar loon]])</f>
        <v>3695.70136</v>
      </c>
      <c r="E1969" s="14">
        <f>MAX(Table1[[#This Row],[Loonheffing]]-Table1[[#This Row],[Algemene Heffingskorting]]-Table1[[#This Row],[Arbeidskorting]],0)</f>
        <v>4254.3531400000002</v>
      </c>
      <c r="F1969" s="6">
        <f>Table1[[#This Row],[Belastbaar loon]]-Table1[[#This Row],[Belasting]]</f>
        <v>23256.646860000001</v>
      </c>
      <c r="G1969" s="2">
        <f>(Table1[[#This Row],[Belastbaar loon]]-Table1[[#This Row],[Netto loon]])/Table1[[#This Row],[Belastbaar loon]]</f>
        <v>0.15464189378793936</v>
      </c>
      <c r="H1969" s="14">
        <f t="shared" ca="1" si="25"/>
        <v>4250.2165399999994</v>
      </c>
      <c r="I1969" s="14">
        <f ca="1">IF(ROW()=2, Table1[[#This Row],[Netto loon]], INDIRECT(ADDRESS(ROW()-1,COLUMN(F:F))))</f>
        <v>23250.783459999999</v>
      </c>
      <c r="J1969" s="6">
        <f ca="1">IF(ROW()=2, 0, Table1[[#This Row],[Belastbaar loon]]-INDIRECT(ADDRESS(ROW()-1,COLUMN(A:A))))</f>
        <v>10</v>
      </c>
      <c r="K1969" s="6">
        <f ca="1">Table1[[#This Row],[Netto loon]]-Table1[[#This Row],[Netto vorige schijf]]</f>
        <v>5.8634000000020023</v>
      </c>
      <c r="L1969" s="2">
        <f ca="1">(Table1[[#This Row],[Bruto tov vorige schijf]]-Table1[[#This Row],[Netto tov vorige schijf]])/MAX(Table1[[#This Row],[Bruto tov vorige schijf]],1)</f>
        <v>0.41365999999979974</v>
      </c>
    </row>
    <row r="1970" spans="1:12" x14ac:dyDescent="0.25">
      <c r="A1970" s="14">
        <v>27521</v>
      </c>
      <c r="B1970" s="6">
        <f>LoonHeffing2020(Table1[[#This Row],[Belastbaar loon]])</f>
        <v>10279.093500000001</v>
      </c>
      <c r="C1970" s="6">
        <f>AlgemeneHeffingsKorting2020(Table1[[#This Row],[Belastbaar loon]])</f>
        <v>2324.7368000000001</v>
      </c>
      <c r="D1970" s="14">
        <f>ArbeidsKorting2020(Table1[[#This Row],[Belastbaar loon]])</f>
        <v>3695.8669599999998</v>
      </c>
      <c r="E1970" s="14">
        <f>MAX(Table1[[#This Row],[Loonheffing]]-Table1[[#This Row],[Algemene Heffingskorting]]-Table1[[#This Row],[Arbeidskorting]],0)</f>
        <v>4258.4897400000009</v>
      </c>
      <c r="F1970" s="6">
        <f>Table1[[#This Row],[Belastbaar loon]]-Table1[[#This Row],[Belasting]]</f>
        <v>23262.510259999999</v>
      </c>
      <c r="G1970" s="2">
        <f>(Table1[[#This Row],[Belastbaar loon]]-Table1[[#This Row],[Netto loon]])/Table1[[#This Row],[Belastbaar loon]]</f>
        <v>0.15473601031939249</v>
      </c>
      <c r="H1970" s="14">
        <f t="shared" ca="1" si="25"/>
        <v>4254.3531400000002</v>
      </c>
      <c r="I1970" s="14">
        <f ca="1">IF(ROW()=2, Table1[[#This Row],[Netto loon]], INDIRECT(ADDRESS(ROW()-1,COLUMN(F:F))))</f>
        <v>23256.646860000001</v>
      </c>
      <c r="J1970" s="6">
        <f ca="1">IF(ROW()=2, 0, Table1[[#This Row],[Belastbaar loon]]-INDIRECT(ADDRESS(ROW()-1,COLUMN(A:A))))</f>
        <v>10</v>
      </c>
      <c r="K1970" s="6">
        <f ca="1">Table1[[#This Row],[Netto loon]]-Table1[[#This Row],[Netto vorige schijf]]</f>
        <v>5.8633999999983644</v>
      </c>
      <c r="L1970" s="2">
        <f ca="1">(Table1[[#This Row],[Bruto tov vorige schijf]]-Table1[[#This Row],[Netto tov vorige schijf]])/MAX(Table1[[#This Row],[Bruto tov vorige schijf]],1)</f>
        <v>0.41366000000016356</v>
      </c>
    </row>
    <row r="1971" spans="1:12" x14ac:dyDescent="0.25">
      <c r="A1971" s="14">
        <v>27531</v>
      </c>
      <c r="B1971" s="6">
        <f>LoonHeffing2020(Table1[[#This Row],[Belastbaar loon]])</f>
        <v>10282.8285</v>
      </c>
      <c r="C1971" s="6">
        <f>AlgemeneHeffingsKorting2020(Table1[[#This Row],[Belastbaar loon]])</f>
        <v>2324.1696000000002</v>
      </c>
      <c r="D1971" s="14">
        <f>ArbeidsKorting2020(Table1[[#This Row],[Belastbaar loon]])</f>
        <v>3696.0325600000001</v>
      </c>
      <c r="E1971" s="14">
        <f>MAX(Table1[[#This Row],[Loonheffing]]-Table1[[#This Row],[Algemene Heffingskorting]]-Table1[[#This Row],[Arbeidskorting]],0)</f>
        <v>4262.6263399999989</v>
      </c>
      <c r="F1971" s="6">
        <f>Table1[[#This Row],[Belastbaar loon]]-Table1[[#This Row],[Belasting]]</f>
        <v>23268.373660000001</v>
      </c>
      <c r="G1971" s="2">
        <f>(Table1[[#This Row],[Belastbaar loon]]-Table1[[#This Row],[Netto loon]])/Table1[[#This Row],[Belastbaar loon]]</f>
        <v>0.15483005847953213</v>
      </c>
      <c r="H1971" s="14">
        <f t="shared" ca="1" si="25"/>
        <v>4258.4897400000009</v>
      </c>
      <c r="I1971" s="14">
        <f ca="1">IF(ROW()=2, Table1[[#This Row],[Netto loon]], INDIRECT(ADDRESS(ROW()-1,COLUMN(F:F))))</f>
        <v>23262.510259999999</v>
      </c>
      <c r="J1971" s="6">
        <f ca="1">IF(ROW()=2, 0, Table1[[#This Row],[Belastbaar loon]]-INDIRECT(ADDRESS(ROW()-1,COLUMN(A:A))))</f>
        <v>10</v>
      </c>
      <c r="K1971" s="6">
        <f ca="1">Table1[[#This Row],[Netto loon]]-Table1[[#This Row],[Netto vorige schijf]]</f>
        <v>5.8634000000020023</v>
      </c>
      <c r="L1971" s="2">
        <f ca="1">(Table1[[#This Row],[Bruto tov vorige schijf]]-Table1[[#This Row],[Netto tov vorige schijf]])/MAX(Table1[[#This Row],[Bruto tov vorige schijf]],1)</f>
        <v>0.41365999999979974</v>
      </c>
    </row>
    <row r="1972" spans="1:12" x14ac:dyDescent="0.25">
      <c r="A1972" s="14">
        <v>27541</v>
      </c>
      <c r="B1972" s="6">
        <f>LoonHeffing2020(Table1[[#This Row],[Belastbaar loon]])</f>
        <v>10286.5635</v>
      </c>
      <c r="C1972" s="6">
        <f>AlgemeneHeffingsKorting2020(Table1[[#This Row],[Belastbaar loon]])</f>
        <v>2323.6024000000002</v>
      </c>
      <c r="D1972" s="14">
        <f>ArbeidsKorting2020(Table1[[#This Row],[Belastbaar loon]])</f>
        <v>3696.1981599999999</v>
      </c>
      <c r="E1972" s="14">
        <f>MAX(Table1[[#This Row],[Loonheffing]]-Table1[[#This Row],[Algemene Heffingskorting]]-Table1[[#This Row],[Arbeidskorting]],0)</f>
        <v>4266.7629400000005</v>
      </c>
      <c r="F1972" s="6">
        <f>Table1[[#This Row],[Belastbaar loon]]-Table1[[#This Row],[Belasting]]</f>
        <v>23274.237059999999</v>
      </c>
      <c r="G1972" s="2">
        <f>(Table1[[#This Row],[Belastbaar loon]]-Table1[[#This Row],[Netto loon]])/Table1[[#This Row],[Belastbaar loon]]</f>
        <v>0.15492403834283433</v>
      </c>
      <c r="H1972" s="14">
        <f t="shared" ca="1" si="25"/>
        <v>4262.6263399999989</v>
      </c>
      <c r="I1972" s="14">
        <f ca="1">IF(ROW()=2, Table1[[#This Row],[Netto loon]], INDIRECT(ADDRESS(ROW()-1,COLUMN(F:F))))</f>
        <v>23268.373660000001</v>
      </c>
      <c r="J1972" s="6">
        <f ca="1">IF(ROW()=2, 0, Table1[[#This Row],[Belastbaar loon]]-INDIRECT(ADDRESS(ROW()-1,COLUMN(A:A))))</f>
        <v>10</v>
      </c>
      <c r="K1972" s="6">
        <f ca="1">Table1[[#This Row],[Netto loon]]-Table1[[#This Row],[Netto vorige schijf]]</f>
        <v>5.8633999999983644</v>
      </c>
      <c r="L1972" s="2">
        <f ca="1">(Table1[[#This Row],[Bruto tov vorige schijf]]-Table1[[#This Row],[Netto tov vorige schijf]])/MAX(Table1[[#This Row],[Bruto tov vorige schijf]],1)</f>
        <v>0.41366000000016356</v>
      </c>
    </row>
    <row r="1973" spans="1:12" x14ac:dyDescent="0.25">
      <c r="A1973" s="14">
        <v>27551</v>
      </c>
      <c r="B1973" s="6">
        <f>LoonHeffing2020(Table1[[#This Row],[Belastbaar loon]])</f>
        <v>10290.298500000001</v>
      </c>
      <c r="C1973" s="6">
        <f>AlgemeneHeffingsKorting2020(Table1[[#This Row],[Belastbaar loon]])</f>
        <v>2323.0351999999998</v>
      </c>
      <c r="D1973" s="14">
        <f>ArbeidsKorting2020(Table1[[#This Row],[Belastbaar loon]])</f>
        <v>3696.3637600000002</v>
      </c>
      <c r="E1973" s="14">
        <f>MAX(Table1[[#This Row],[Loonheffing]]-Table1[[#This Row],[Algemene Heffingskorting]]-Table1[[#This Row],[Arbeidskorting]],0)</f>
        <v>4270.8995400000003</v>
      </c>
      <c r="F1973" s="6">
        <f>Table1[[#This Row],[Belastbaar loon]]-Table1[[#This Row],[Belasting]]</f>
        <v>23280.100460000001</v>
      </c>
      <c r="G1973" s="2">
        <f>(Table1[[#This Row],[Belastbaar loon]]-Table1[[#This Row],[Netto loon]])/Table1[[#This Row],[Belastbaar loon]]</f>
        <v>0.15501794998366661</v>
      </c>
      <c r="H1973" s="14">
        <f t="shared" ca="1" si="25"/>
        <v>4266.7629400000005</v>
      </c>
      <c r="I1973" s="14">
        <f ca="1">IF(ROW()=2, Table1[[#This Row],[Netto loon]], INDIRECT(ADDRESS(ROW()-1,COLUMN(F:F))))</f>
        <v>23274.237059999999</v>
      </c>
      <c r="J1973" s="6">
        <f ca="1">IF(ROW()=2, 0, Table1[[#This Row],[Belastbaar loon]]-INDIRECT(ADDRESS(ROW()-1,COLUMN(A:A))))</f>
        <v>10</v>
      </c>
      <c r="K1973" s="6">
        <f ca="1">Table1[[#This Row],[Netto loon]]-Table1[[#This Row],[Netto vorige schijf]]</f>
        <v>5.8634000000020023</v>
      </c>
      <c r="L1973" s="2">
        <f ca="1">(Table1[[#This Row],[Bruto tov vorige schijf]]-Table1[[#This Row],[Netto tov vorige schijf]])/MAX(Table1[[#This Row],[Bruto tov vorige schijf]],1)</f>
        <v>0.41365999999979974</v>
      </c>
    </row>
    <row r="1974" spans="1:12" x14ac:dyDescent="0.25">
      <c r="A1974" s="14">
        <v>27561</v>
      </c>
      <c r="B1974" s="6">
        <f>LoonHeffing2020(Table1[[#This Row],[Belastbaar loon]])</f>
        <v>10294.0335</v>
      </c>
      <c r="C1974" s="6">
        <f>AlgemeneHeffingsKorting2020(Table1[[#This Row],[Belastbaar loon]])</f>
        <v>2322.4679999999998</v>
      </c>
      <c r="D1974" s="14">
        <f>ArbeidsKorting2020(Table1[[#This Row],[Belastbaar loon]])</f>
        <v>3696.52936</v>
      </c>
      <c r="E1974" s="14">
        <f>MAX(Table1[[#This Row],[Loonheffing]]-Table1[[#This Row],[Algemene Heffingskorting]]-Table1[[#This Row],[Arbeidskorting]],0)</f>
        <v>4275.0361400000002</v>
      </c>
      <c r="F1974" s="6">
        <f>Table1[[#This Row],[Belastbaar loon]]-Table1[[#This Row],[Belasting]]</f>
        <v>23285.96386</v>
      </c>
      <c r="G1974" s="2">
        <f>(Table1[[#This Row],[Belastbaar loon]]-Table1[[#This Row],[Netto loon]])/Table1[[#This Row],[Belastbaar loon]]</f>
        <v>0.15511179347628898</v>
      </c>
      <c r="H1974" s="14">
        <f t="shared" ca="1" si="25"/>
        <v>4270.8995400000003</v>
      </c>
      <c r="I1974" s="14">
        <f ca="1">IF(ROW()=2, Table1[[#This Row],[Netto loon]], INDIRECT(ADDRESS(ROW()-1,COLUMN(F:F))))</f>
        <v>23280.100460000001</v>
      </c>
      <c r="J1974" s="6">
        <f ca="1">IF(ROW()=2, 0, Table1[[#This Row],[Belastbaar loon]]-INDIRECT(ADDRESS(ROW()-1,COLUMN(A:A))))</f>
        <v>10</v>
      </c>
      <c r="K1974" s="6">
        <f ca="1">Table1[[#This Row],[Netto loon]]-Table1[[#This Row],[Netto vorige schijf]]</f>
        <v>5.8633999999983644</v>
      </c>
      <c r="L1974" s="2">
        <f ca="1">(Table1[[#This Row],[Bruto tov vorige schijf]]-Table1[[#This Row],[Netto tov vorige schijf]])/MAX(Table1[[#This Row],[Bruto tov vorige schijf]],1)</f>
        <v>0.41366000000016356</v>
      </c>
    </row>
    <row r="1975" spans="1:12" x14ac:dyDescent="0.25">
      <c r="A1975" s="14">
        <v>27571</v>
      </c>
      <c r="B1975" s="6">
        <f>LoonHeffing2020(Table1[[#This Row],[Belastbaar loon]])</f>
        <v>10297.7685</v>
      </c>
      <c r="C1975" s="6">
        <f>AlgemeneHeffingsKorting2020(Table1[[#This Row],[Belastbaar loon]])</f>
        <v>2321.9007999999999</v>
      </c>
      <c r="D1975" s="14">
        <f>ArbeidsKorting2020(Table1[[#This Row],[Belastbaar loon]])</f>
        <v>3696.6949599999998</v>
      </c>
      <c r="E1975" s="14">
        <f>MAX(Table1[[#This Row],[Loonheffing]]-Table1[[#This Row],[Algemene Heffingskorting]]-Table1[[#This Row],[Arbeidskorting]],0)</f>
        <v>4279.1727400000009</v>
      </c>
      <c r="F1975" s="6">
        <f>Table1[[#This Row],[Belastbaar loon]]-Table1[[#This Row],[Belasting]]</f>
        <v>23291.827259999998</v>
      </c>
      <c r="G1975" s="2">
        <f>(Table1[[#This Row],[Belastbaar loon]]-Table1[[#This Row],[Netto loon]])/Table1[[#This Row],[Belastbaar loon]]</f>
        <v>0.15520556889485335</v>
      </c>
      <c r="H1975" s="14">
        <f t="shared" ca="1" si="25"/>
        <v>4275.0361400000002</v>
      </c>
      <c r="I1975" s="14">
        <f ca="1">IF(ROW()=2, Table1[[#This Row],[Netto loon]], INDIRECT(ADDRESS(ROW()-1,COLUMN(F:F))))</f>
        <v>23285.96386</v>
      </c>
      <c r="J1975" s="6">
        <f ca="1">IF(ROW()=2, 0, Table1[[#This Row],[Belastbaar loon]]-INDIRECT(ADDRESS(ROW()-1,COLUMN(A:A))))</f>
        <v>10</v>
      </c>
      <c r="K1975" s="6">
        <f ca="1">Table1[[#This Row],[Netto loon]]-Table1[[#This Row],[Netto vorige schijf]]</f>
        <v>5.8633999999983644</v>
      </c>
      <c r="L1975" s="2">
        <f ca="1">(Table1[[#This Row],[Bruto tov vorige schijf]]-Table1[[#This Row],[Netto tov vorige schijf]])/MAX(Table1[[#This Row],[Bruto tov vorige schijf]],1)</f>
        <v>0.41366000000016356</v>
      </c>
    </row>
    <row r="1976" spans="1:12" x14ac:dyDescent="0.25">
      <c r="A1976" s="14">
        <v>27581</v>
      </c>
      <c r="B1976" s="6">
        <f>LoonHeffing2020(Table1[[#This Row],[Belastbaar loon]])</f>
        <v>10301.503500000001</v>
      </c>
      <c r="C1976" s="6">
        <f>AlgemeneHeffingsKorting2020(Table1[[#This Row],[Belastbaar loon]])</f>
        <v>2321.3335999999999</v>
      </c>
      <c r="D1976" s="14">
        <f>ArbeidsKorting2020(Table1[[#This Row],[Belastbaar loon]])</f>
        <v>3696.8605600000001</v>
      </c>
      <c r="E1976" s="14">
        <f>MAX(Table1[[#This Row],[Loonheffing]]-Table1[[#This Row],[Algemene Heffingskorting]]-Table1[[#This Row],[Arbeidskorting]],0)</f>
        <v>4283.3093400000007</v>
      </c>
      <c r="F1976" s="6">
        <f>Table1[[#This Row],[Belastbaar loon]]-Table1[[#This Row],[Belasting]]</f>
        <v>23297.69066</v>
      </c>
      <c r="G1976" s="2">
        <f>(Table1[[#This Row],[Belastbaar loon]]-Table1[[#This Row],[Netto loon]])/Table1[[#This Row],[Belastbaar loon]]</f>
        <v>0.15529927631340415</v>
      </c>
      <c r="H1976" s="14">
        <f t="shared" ca="1" si="25"/>
        <v>4279.1727400000009</v>
      </c>
      <c r="I1976" s="14">
        <f ca="1">IF(ROW()=2, Table1[[#This Row],[Netto loon]], INDIRECT(ADDRESS(ROW()-1,COLUMN(F:F))))</f>
        <v>23291.827259999998</v>
      </c>
      <c r="J1976" s="6">
        <f ca="1">IF(ROW()=2, 0, Table1[[#This Row],[Belastbaar loon]]-INDIRECT(ADDRESS(ROW()-1,COLUMN(A:A))))</f>
        <v>10</v>
      </c>
      <c r="K1976" s="6">
        <f ca="1">Table1[[#This Row],[Netto loon]]-Table1[[#This Row],[Netto vorige schijf]]</f>
        <v>5.8634000000020023</v>
      </c>
      <c r="L1976" s="2">
        <f ca="1">(Table1[[#This Row],[Bruto tov vorige schijf]]-Table1[[#This Row],[Netto tov vorige schijf]])/MAX(Table1[[#This Row],[Bruto tov vorige schijf]],1)</f>
        <v>0.41365999999979974</v>
      </c>
    </row>
    <row r="1977" spans="1:12" x14ac:dyDescent="0.25">
      <c r="A1977" s="14">
        <v>27591</v>
      </c>
      <c r="B1977" s="6">
        <f>LoonHeffing2020(Table1[[#This Row],[Belastbaar loon]])</f>
        <v>10305.238499999999</v>
      </c>
      <c r="C1977" s="6">
        <f>AlgemeneHeffingsKorting2020(Table1[[#This Row],[Belastbaar loon]])</f>
        <v>2320.7664</v>
      </c>
      <c r="D1977" s="14">
        <f>ArbeidsKorting2020(Table1[[#This Row],[Belastbaar loon]])</f>
        <v>3697.0261599999999</v>
      </c>
      <c r="E1977" s="14">
        <f>MAX(Table1[[#This Row],[Loonheffing]]-Table1[[#This Row],[Algemene Heffingskorting]]-Table1[[#This Row],[Arbeidskorting]],0)</f>
        <v>4287.4459399999996</v>
      </c>
      <c r="F1977" s="6">
        <f>Table1[[#This Row],[Belastbaar loon]]-Table1[[#This Row],[Belasting]]</f>
        <v>23303.554060000002</v>
      </c>
      <c r="G1977" s="2">
        <f>(Table1[[#This Row],[Belastbaar loon]]-Table1[[#This Row],[Netto loon]])/Table1[[#This Row],[Belastbaar loon]]</f>
        <v>0.15539291580587866</v>
      </c>
      <c r="H1977" s="14">
        <f t="shared" ca="1" si="25"/>
        <v>4283.3093400000007</v>
      </c>
      <c r="I1977" s="14">
        <f ca="1">IF(ROW()=2, Table1[[#This Row],[Netto loon]], INDIRECT(ADDRESS(ROW()-1,COLUMN(F:F))))</f>
        <v>23297.69066</v>
      </c>
      <c r="J1977" s="6">
        <f ca="1">IF(ROW()=2, 0, Table1[[#This Row],[Belastbaar loon]]-INDIRECT(ADDRESS(ROW()-1,COLUMN(A:A))))</f>
        <v>10</v>
      </c>
      <c r="K1977" s="6">
        <f ca="1">Table1[[#This Row],[Netto loon]]-Table1[[#This Row],[Netto vorige schijf]]</f>
        <v>5.8634000000020023</v>
      </c>
      <c r="L1977" s="2">
        <f ca="1">(Table1[[#This Row],[Bruto tov vorige schijf]]-Table1[[#This Row],[Netto tov vorige schijf]])/MAX(Table1[[#This Row],[Bruto tov vorige schijf]],1)</f>
        <v>0.41365999999979974</v>
      </c>
    </row>
    <row r="1978" spans="1:12" x14ac:dyDescent="0.25">
      <c r="A1978" s="14">
        <v>27601</v>
      </c>
      <c r="B1978" s="6">
        <f>LoonHeffing2020(Table1[[#This Row],[Belastbaar loon]])</f>
        <v>10308.9735</v>
      </c>
      <c r="C1978" s="6">
        <f>AlgemeneHeffingsKorting2020(Table1[[#This Row],[Belastbaar loon]])</f>
        <v>2320.1992</v>
      </c>
      <c r="D1978" s="14">
        <f>ArbeidsKorting2020(Table1[[#This Row],[Belastbaar loon]])</f>
        <v>3697.1917600000002</v>
      </c>
      <c r="E1978" s="14">
        <f>MAX(Table1[[#This Row],[Loonheffing]]-Table1[[#This Row],[Algemene Heffingskorting]]-Table1[[#This Row],[Arbeidskorting]],0)</f>
        <v>4291.5825399999994</v>
      </c>
      <c r="F1978" s="6">
        <f>Table1[[#This Row],[Belastbaar loon]]-Table1[[#This Row],[Belasting]]</f>
        <v>23309.417460000001</v>
      </c>
      <c r="G1978" s="2">
        <f>(Table1[[#This Row],[Belastbaar loon]]-Table1[[#This Row],[Netto loon]])/Table1[[#This Row],[Belastbaar loon]]</f>
        <v>0.15548648744610699</v>
      </c>
      <c r="H1978" s="14">
        <f t="shared" ca="1" si="25"/>
        <v>4287.4459399999996</v>
      </c>
      <c r="I1978" s="14">
        <f ca="1">IF(ROW()=2, Table1[[#This Row],[Netto loon]], INDIRECT(ADDRESS(ROW()-1,COLUMN(F:F))))</f>
        <v>23303.554060000002</v>
      </c>
      <c r="J1978" s="6">
        <f ca="1">IF(ROW()=2, 0, Table1[[#This Row],[Belastbaar loon]]-INDIRECT(ADDRESS(ROW()-1,COLUMN(A:A))))</f>
        <v>10</v>
      </c>
      <c r="K1978" s="6">
        <f ca="1">Table1[[#This Row],[Netto loon]]-Table1[[#This Row],[Netto vorige schijf]]</f>
        <v>5.8633999999983644</v>
      </c>
      <c r="L1978" s="2">
        <f ca="1">(Table1[[#This Row],[Bruto tov vorige schijf]]-Table1[[#This Row],[Netto tov vorige schijf]])/MAX(Table1[[#This Row],[Bruto tov vorige schijf]],1)</f>
        <v>0.41366000000016356</v>
      </c>
    </row>
    <row r="1979" spans="1:12" x14ac:dyDescent="0.25">
      <c r="A1979" s="14">
        <v>27611</v>
      </c>
      <c r="B1979" s="6">
        <f>LoonHeffing2020(Table1[[#This Row],[Belastbaar loon]])</f>
        <v>10312.708500000001</v>
      </c>
      <c r="C1979" s="6">
        <f>AlgemeneHeffingsKorting2020(Table1[[#This Row],[Belastbaar loon]])</f>
        <v>2319.6320000000001</v>
      </c>
      <c r="D1979" s="14">
        <f>ArbeidsKorting2020(Table1[[#This Row],[Belastbaar loon]])</f>
        <v>3697.35736</v>
      </c>
      <c r="E1979" s="14">
        <f>MAX(Table1[[#This Row],[Loonheffing]]-Table1[[#This Row],[Algemene Heffingskorting]]-Table1[[#This Row],[Arbeidskorting]],0)</f>
        <v>4295.7191400000011</v>
      </c>
      <c r="F1979" s="6">
        <f>Table1[[#This Row],[Belastbaar loon]]-Table1[[#This Row],[Belasting]]</f>
        <v>23315.280859999999</v>
      </c>
      <c r="G1979" s="2">
        <f>(Table1[[#This Row],[Belastbaar loon]]-Table1[[#This Row],[Netto loon]])/Table1[[#This Row],[Belastbaar loon]]</f>
        <v>0.15557999130781214</v>
      </c>
      <c r="H1979" s="14">
        <f t="shared" ca="1" si="25"/>
        <v>4291.5825399999994</v>
      </c>
      <c r="I1979" s="14">
        <f ca="1">IF(ROW()=2, Table1[[#This Row],[Netto loon]], INDIRECT(ADDRESS(ROW()-1,COLUMN(F:F))))</f>
        <v>23309.417460000001</v>
      </c>
      <c r="J1979" s="6">
        <f ca="1">IF(ROW()=2, 0, Table1[[#This Row],[Belastbaar loon]]-INDIRECT(ADDRESS(ROW()-1,COLUMN(A:A))))</f>
        <v>10</v>
      </c>
      <c r="K1979" s="6">
        <f ca="1">Table1[[#This Row],[Netto loon]]-Table1[[#This Row],[Netto vorige schijf]]</f>
        <v>5.8633999999983644</v>
      </c>
      <c r="L1979" s="2">
        <f ca="1">(Table1[[#This Row],[Bruto tov vorige schijf]]-Table1[[#This Row],[Netto tov vorige schijf]])/MAX(Table1[[#This Row],[Bruto tov vorige schijf]],1)</f>
        <v>0.41366000000016356</v>
      </c>
    </row>
    <row r="1980" spans="1:12" x14ac:dyDescent="0.25">
      <c r="A1980" s="14">
        <v>27621</v>
      </c>
      <c r="B1980" s="6">
        <f>LoonHeffing2020(Table1[[#This Row],[Belastbaar loon]])</f>
        <v>10316.443499999999</v>
      </c>
      <c r="C1980" s="6">
        <f>AlgemeneHeffingsKorting2020(Table1[[#This Row],[Belastbaar loon]])</f>
        <v>2319.0648000000001</v>
      </c>
      <c r="D1980" s="14">
        <f>ArbeidsKorting2020(Table1[[#This Row],[Belastbaar loon]])</f>
        <v>3697.5229599999998</v>
      </c>
      <c r="E1980" s="14">
        <f>MAX(Table1[[#This Row],[Loonheffing]]-Table1[[#This Row],[Algemene Heffingskorting]]-Table1[[#This Row],[Arbeidskorting]],0)</f>
        <v>4299.8557399999991</v>
      </c>
      <c r="F1980" s="6">
        <f>Table1[[#This Row],[Belastbaar loon]]-Table1[[#This Row],[Belasting]]</f>
        <v>23321.144260000001</v>
      </c>
      <c r="G1980" s="2">
        <f>(Table1[[#This Row],[Belastbaar loon]]-Table1[[#This Row],[Netto loon]])/Table1[[#This Row],[Belastbaar loon]]</f>
        <v>0.15567342746461021</v>
      </c>
      <c r="H1980" s="14">
        <f t="shared" ca="1" si="25"/>
        <v>4295.7191400000011</v>
      </c>
      <c r="I1980" s="14">
        <f ca="1">IF(ROW()=2, Table1[[#This Row],[Netto loon]], INDIRECT(ADDRESS(ROW()-1,COLUMN(F:F))))</f>
        <v>23315.280859999999</v>
      </c>
      <c r="J1980" s="6">
        <f ca="1">IF(ROW()=2, 0, Table1[[#This Row],[Belastbaar loon]]-INDIRECT(ADDRESS(ROW()-1,COLUMN(A:A))))</f>
        <v>10</v>
      </c>
      <c r="K1980" s="6">
        <f ca="1">Table1[[#This Row],[Netto loon]]-Table1[[#This Row],[Netto vorige schijf]]</f>
        <v>5.8634000000020023</v>
      </c>
      <c r="L1980" s="2">
        <f ca="1">(Table1[[#This Row],[Bruto tov vorige schijf]]-Table1[[#This Row],[Netto tov vorige schijf]])/MAX(Table1[[#This Row],[Bruto tov vorige schijf]],1)</f>
        <v>0.41365999999979974</v>
      </c>
    </row>
    <row r="1981" spans="1:12" x14ac:dyDescent="0.25">
      <c r="A1981" s="14">
        <v>27631</v>
      </c>
      <c r="B1981" s="6">
        <f>LoonHeffing2020(Table1[[#This Row],[Belastbaar loon]])</f>
        <v>10320.1785</v>
      </c>
      <c r="C1981" s="6">
        <f>AlgemeneHeffingsKorting2020(Table1[[#This Row],[Belastbaar loon]])</f>
        <v>2318.4976000000001</v>
      </c>
      <c r="D1981" s="14">
        <f>ArbeidsKorting2020(Table1[[#This Row],[Belastbaar loon]])</f>
        <v>3697.6885600000001</v>
      </c>
      <c r="E1981" s="14">
        <f>MAX(Table1[[#This Row],[Loonheffing]]-Table1[[#This Row],[Algemene Heffingskorting]]-Table1[[#This Row],[Arbeidskorting]],0)</f>
        <v>4303.9923399999989</v>
      </c>
      <c r="F1981" s="6">
        <f>Table1[[#This Row],[Belastbaar loon]]-Table1[[#This Row],[Belasting]]</f>
        <v>23327.007660000003</v>
      </c>
      <c r="G1981" s="2">
        <f>(Table1[[#This Row],[Belastbaar loon]]-Table1[[#This Row],[Netto loon]])/Table1[[#This Row],[Belastbaar loon]]</f>
        <v>0.15576679599001111</v>
      </c>
      <c r="H1981" s="14">
        <f t="shared" ca="1" si="25"/>
        <v>4299.8557399999991</v>
      </c>
      <c r="I1981" s="14">
        <f ca="1">IF(ROW()=2, Table1[[#This Row],[Netto loon]], INDIRECT(ADDRESS(ROW()-1,COLUMN(F:F))))</f>
        <v>23321.144260000001</v>
      </c>
      <c r="J1981" s="6">
        <f ca="1">IF(ROW()=2, 0, Table1[[#This Row],[Belastbaar loon]]-INDIRECT(ADDRESS(ROW()-1,COLUMN(A:A))))</f>
        <v>10</v>
      </c>
      <c r="K1981" s="6">
        <f ca="1">Table1[[#This Row],[Netto loon]]-Table1[[#This Row],[Netto vorige schijf]]</f>
        <v>5.8634000000020023</v>
      </c>
      <c r="L1981" s="2">
        <f ca="1">(Table1[[#This Row],[Bruto tov vorige schijf]]-Table1[[#This Row],[Netto tov vorige schijf]])/MAX(Table1[[#This Row],[Bruto tov vorige schijf]],1)</f>
        <v>0.41365999999979974</v>
      </c>
    </row>
    <row r="1982" spans="1:12" x14ac:dyDescent="0.25">
      <c r="A1982" s="14">
        <v>27641</v>
      </c>
      <c r="B1982" s="6">
        <f>LoonHeffing2020(Table1[[#This Row],[Belastbaar loon]])</f>
        <v>10323.913500000001</v>
      </c>
      <c r="C1982" s="6">
        <f>AlgemeneHeffingsKorting2020(Table1[[#This Row],[Belastbaar loon]])</f>
        <v>2317.9304000000002</v>
      </c>
      <c r="D1982" s="14">
        <f>ArbeidsKorting2020(Table1[[#This Row],[Belastbaar loon]])</f>
        <v>3697.8541599999999</v>
      </c>
      <c r="E1982" s="14">
        <f>MAX(Table1[[#This Row],[Loonheffing]]-Table1[[#This Row],[Algemene Heffingskorting]]-Table1[[#This Row],[Arbeidskorting]],0)</f>
        <v>4308.1289400000005</v>
      </c>
      <c r="F1982" s="6">
        <f>Table1[[#This Row],[Belastbaar loon]]-Table1[[#This Row],[Belasting]]</f>
        <v>23332.871059999998</v>
      </c>
      <c r="G1982" s="2">
        <f>(Table1[[#This Row],[Belastbaar loon]]-Table1[[#This Row],[Netto loon]])/Table1[[#This Row],[Belastbaar loon]]</f>
        <v>0.15586009695741843</v>
      </c>
      <c r="H1982" s="14">
        <f t="shared" ca="1" si="25"/>
        <v>4303.9923399999989</v>
      </c>
      <c r="I1982" s="14">
        <f ca="1">IF(ROW()=2, Table1[[#This Row],[Netto loon]], INDIRECT(ADDRESS(ROW()-1,COLUMN(F:F))))</f>
        <v>23327.007660000003</v>
      </c>
      <c r="J1982" s="6">
        <f ca="1">IF(ROW()=2, 0, Table1[[#This Row],[Belastbaar loon]]-INDIRECT(ADDRESS(ROW()-1,COLUMN(A:A))))</f>
        <v>10</v>
      </c>
      <c r="K1982" s="6">
        <f ca="1">Table1[[#This Row],[Netto loon]]-Table1[[#This Row],[Netto vorige schijf]]</f>
        <v>5.8633999999947264</v>
      </c>
      <c r="L1982" s="2">
        <f ca="1">(Table1[[#This Row],[Bruto tov vorige schijf]]-Table1[[#This Row],[Netto tov vorige schijf]])/MAX(Table1[[#This Row],[Bruto tov vorige schijf]],1)</f>
        <v>0.41366000000052738</v>
      </c>
    </row>
    <row r="1983" spans="1:12" x14ac:dyDescent="0.25">
      <c r="A1983" s="14">
        <v>27651</v>
      </c>
      <c r="B1983" s="6">
        <f>LoonHeffing2020(Table1[[#This Row],[Belastbaar loon]])</f>
        <v>10327.648499999999</v>
      </c>
      <c r="C1983" s="6">
        <f>AlgemeneHeffingsKorting2020(Table1[[#This Row],[Belastbaar loon]])</f>
        <v>2317.3631999999998</v>
      </c>
      <c r="D1983" s="14">
        <f>ArbeidsKorting2020(Table1[[#This Row],[Belastbaar loon]])</f>
        <v>3698.0197600000001</v>
      </c>
      <c r="E1983" s="14">
        <f>MAX(Table1[[#This Row],[Loonheffing]]-Table1[[#This Row],[Algemene Heffingskorting]]-Table1[[#This Row],[Arbeidskorting]],0)</f>
        <v>4312.2655399999994</v>
      </c>
      <c r="F1983" s="6">
        <f>Table1[[#This Row],[Belastbaar loon]]-Table1[[#This Row],[Belasting]]</f>
        <v>23338.73446</v>
      </c>
      <c r="G1983" s="2">
        <f>(Table1[[#This Row],[Belastbaar loon]]-Table1[[#This Row],[Netto loon]])/Table1[[#This Row],[Belastbaar loon]]</f>
        <v>0.15595333044012877</v>
      </c>
      <c r="H1983" s="14">
        <f t="shared" ca="1" si="25"/>
        <v>4308.1289400000005</v>
      </c>
      <c r="I1983" s="14">
        <f ca="1">IF(ROW()=2, Table1[[#This Row],[Netto loon]], INDIRECT(ADDRESS(ROW()-1,COLUMN(F:F))))</f>
        <v>23332.871059999998</v>
      </c>
      <c r="J1983" s="6">
        <f ca="1">IF(ROW()=2, 0, Table1[[#This Row],[Belastbaar loon]]-INDIRECT(ADDRESS(ROW()-1,COLUMN(A:A))))</f>
        <v>10</v>
      </c>
      <c r="K1983" s="6">
        <f ca="1">Table1[[#This Row],[Netto loon]]-Table1[[#This Row],[Netto vorige schijf]]</f>
        <v>5.8634000000020023</v>
      </c>
      <c r="L1983" s="2">
        <f ca="1">(Table1[[#This Row],[Bruto tov vorige schijf]]-Table1[[#This Row],[Netto tov vorige schijf]])/MAX(Table1[[#This Row],[Bruto tov vorige schijf]],1)</f>
        <v>0.41365999999979974</v>
      </c>
    </row>
    <row r="1984" spans="1:12" x14ac:dyDescent="0.25">
      <c r="A1984" s="14">
        <v>27661</v>
      </c>
      <c r="B1984" s="6">
        <f>LoonHeffing2020(Table1[[#This Row],[Belastbaar loon]])</f>
        <v>10331.3835</v>
      </c>
      <c r="C1984" s="6">
        <f>AlgemeneHeffingsKorting2020(Table1[[#This Row],[Belastbaar loon]])</f>
        <v>2316.7959999999998</v>
      </c>
      <c r="D1984" s="14">
        <f>ArbeidsKorting2020(Table1[[#This Row],[Belastbaar loon]])</f>
        <v>3698.1853599999999</v>
      </c>
      <c r="E1984" s="14">
        <f>MAX(Table1[[#This Row],[Loonheffing]]-Table1[[#This Row],[Algemene Heffingskorting]]-Table1[[#This Row],[Arbeidskorting]],0)</f>
        <v>4316.4021400000001</v>
      </c>
      <c r="F1984" s="6">
        <f>Table1[[#This Row],[Belastbaar loon]]-Table1[[#This Row],[Belasting]]</f>
        <v>23344.597860000002</v>
      </c>
      <c r="G1984" s="2">
        <f>(Table1[[#This Row],[Belastbaar loon]]-Table1[[#This Row],[Netto loon]])/Table1[[#This Row],[Belastbaar loon]]</f>
        <v>0.15604649651133359</v>
      </c>
      <c r="H1984" s="14">
        <f t="shared" ca="1" si="25"/>
        <v>4312.2655399999994</v>
      </c>
      <c r="I1984" s="14">
        <f ca="1">IF(ROW()=2, Table1[[#This Row],[Netto loon]], INDIRECT(ADDRESS(ROW()-1,COLUMN(F:F))))</f>
        <v>23338.73446</v>
      </c>
      <c r="J1984" s="6">
        <f ca="1">IF(ROW()=2, 0, Table1[[#This Row],[Belastbaar loon]]-INDIRECT(ADDRESS(ROW()-1,COLUMN(A:A))))</f>
        <v>10</v>
      </c>
      <c r="K1984" s="6">
        <f ca="1">Table1[[#This Row],[Netto loon]]-Table1[[#This Row],[Netto vorige schijf]]</f>
        <v>5.8634000000020023</v>
      </c>
      <c r="L1984" s="2">
        <f ca="1">(Table1[[#This Row],[Bruto tov vorige schijf]]-Table1[[#This Row],[Netto tov vorige schijf]])/MAX(Table1[[#This Row],[Bruto tov vorige schijf]],1)</f>
        <v>0.41365999999979974</v>
      </c>
    </row>
    <row r="1985" spans="1:12" x14ac:dyDescent="0.25">
      <c r="A1985" s="14">
        <v>27671</v>
      </c>
      <c r="B1985" s="6">
        <f>LoonHeffing2020(Table1[[#This Row],[Belastbaar loon]])</f>
        <v>10335.1185</v>
      </c>
      <c r="C1985" s="6">
        <f>AlgemeneHeffingsKorting2020(Table1[[#This Row],[Belastbaar loon]])</f>
        <v>2316.2287999999999</v>
      </c>
      <c r="D1985" s="14">
        <f>ArbeidsKorting2020(Table1[[#This Row],[Belastbaar loon]])</f>
        <v>3698.3509600000002</v>
      </c>
      <c r="E1985" s="14">
        <f>MAX(Table1[[#This Row],[Loonheffing]]-Table1[[#This Row],[Algemene Heffingskorting]]-Table1[[#This Row],[Arbeidskorting]],0)</f>
        <v>4320.53874</v>
      </c>
      <c r="F1985" s="6">
        <f>Table1[[#This Row],[Belastbaar loon]]-Table1[[#This Row],[Belasting]]</f>
        <v>23350.46126</v>
      </c>
      <c r="G1985" s="2">
        <f>(Table1[[#This Row],[Belastbaar loon]]-Table1[[#This Row],[Netto loon]])/Table1[[#This Row],[Belastbaar loon]]</f>
        <v>0.15613959524411838</v>
      </c>
      <c r="H1985" s="14">
        <f t="shared" ca="1" si="25"/>
        <v>4316.4021400000001</v>
      </c>
      <c r="I1985" s="14">
        <f ca="1">IF(ROW()=2, Table1[[#This Row],[Netto loon]], INDIRECT(ADDRESS(ROW()-1,COLUMN(F:F))))</f>
        <v>23344.597860000002</v>
      </c>
      <c r="J1985" s="6">
        <f ca="1">IF(ROW()=2, 0, Table1[[#This Row],[Belastbaar loon]]-INDIRECT(ADDRESS(ROW()-1,COLUMN(A:A))))</f>
        <v>10</v>
      </c>
      <c r="K1985" s="6">
        <f ca="1">Table1[[#This Row],[Netto loon]]-Table1[[#This Row],[Netto vorige schijf]]</f>
        <v>5.8633999999983644</v>
      </c>
      <c r="L1985" s="2">
        <f ca="1">(Table1[[#This Row],[Bruto tov vorige schijf]]-Table1[[#This Row],[Netto tov vorige schijf]])/MAX(Table1[[#This Row],[Bruto tov vorige schijf]],1)</f>
        <v>0.41366000000016356</v>
      </c>
    </row>
    <row r="1986" spans="1:12" x14ac:dyDescent="0.25">
      <c r="A1986" s="14">
        <v>27681</v>
      </c>
      <c r="B1986" s="6">
        <f>LoonHeffing2020(Table1[[#This Row],[Belastbaar loon]])</f>
        <v>10338.853499999999</v>
      </c>
      <c r="C1986" s="6">
        <f>AlgemeneHeffingsKorting2020(Table1[[#This Row],[Belastbaar loon]])</f>
        <v>2315.6615999999999</v>
      </c>
      <c r="D1986" s="14">
        <f>ArbeidsKorting2020(Table1[[#This Row],[Belastbaar loon]])</f>
        <v>3698.51656</v>
      </c>
      <c r="E1986" s="14">
        <f>MAX(Table1[[#This Row],[Loonheffing]]-Table1[[#This Row],[Algemene Heffingskorting]]-Table1[[#This Row],[Arbeidskorting]],0)</f>
        <v>4324.6753399999998</v>
      </c>
      <c r="F1986" s="6">
        <f>Table1[[#This Row],[Belastbaar loon]]-Table1[[#This Row],[Belasting]]</f>
        <v>23356.324659999998</v>
      </c>
      <c r="G1986" s="2">
        <f>(Table1[[#This Row],[Belastbaar loon]]-Table1[[#This Row],[Netto loon]])/Table1[[#This Row],[Belastbaar loon]]</f>
        <v>0.15623262671146279</v>
      </c>
      <c r="H1986" s="14">
        <f t="shared" ca="1" si="25"/>
        <v>4320.53874</v>
      </c>
      <c r="I1986" s="14">
        <f ca="1">IF(ROW()=2, Table1[[#This Row],[Netto loon]], INDIRECT(ADDRESS(ROW()-1,COLUMN(F:F))))</f>
        <v>23350.46126</v>
      </c>
      <c r="J1986" s="6">
        <f ca="1">IF(ROW()=2, 0, Table1[[#This Row],[Belastbaar loon]]-INDIRECT(ADDRESS(ROW()-1,COLUMN(A:A))))</f>
        <v>10</v>
      </c>
      <c r="K1986" s="6">
        <f ca="1">Table1[[#This Row],[Netto loon]]-Table1[[#This Row],[Netto vorige schijf]]</f>
        <v>5.8633999999983644</v>
      </c>
      <c r="L1986" s="2">
        <f ca="1">(Table1[[#This Row],[Bruto tov vorige schijf]]-Table1[[#This Row],[Netto tov vorige schijf]])/MAX(Table1[[#This Row],[Bruto tov vorige schijf]],1)</f>
        <v>0.41366000000016356</v>
      </c>
    </row>
    <row r="1987" spans="1:12" x14ac:dyDescent="0.25">
      <c r="A1987" s="14">
        <v>27691</v>
      </c>
      <c r="B1987" s="6">
        <f>LoonHeffing2020(Table1[[#This Row],[Belastbaar loon]])</f>
        <v>10342.5885</v>
      </c>
      <c r="C1987" s="6">
        <f>AlgemeneHeffingsKorting2020(Table1[[#This Row],[Belastbaar loon]])</f>
        <v>2315.0944</v>
      </c>
      <c r="D1987" s="14">
        <f>ArbeidsKorting2020(Table1[[#This Row],[Belastbaar loon]])</f>
        <v>3698.6821599999998</v>
      </c>
      <c r="E1987" s="14">
        <f>MAX(Table1[[#This Row],[Loonheffing]]-Table1[[#This Row],[Algemene Heffingskorting]]-Table1[[#This Row],[Arbeidskorting]],0)</f>
        <v>4328.8119399999996</v>
      </c>
      <c r="F1987" s="6">
        <f>Table1[[#This Row],[Belastbaar loon]]-Table1[[#This Row],[Belasting]]</f>
        <v>23362.18806</v>
      </c>
      <c r="G1987" s="2">
        <f>(Table1[[#This Row],[Belastbaar loon]]-Table1[[#This Row],[Netto loon]])/Table1[[#This Row],[Belastbaar loon]]</f>
        <v>0.15632559098624099</v>
      </c>
      <c r="H1987" s="14">
        <f t="shared" ca="1" si="25"/>
        <v>4324.6753399999998</v>
      </c>
      <c r="I1987" s="14">
        <f ca="1">IF(ROW()=2, Table1[[#This Row],[Netto loon]], INDIRECT(ADDRESS(ROW()-1,COLUMN(F:F))))</f>
        <v>23356.324659999998</v>
      </c>
      <c r="J1987" s="6">
        <f ca="1">IF(ROW()=2, 0, Table1[[#This Row],[Belastbaar loon]]-INDIRECT(ADDRESS(ROW()-1,COLUMN(A:A))))</f>
        <v>10</v>
      </c>
      <c r="K1987" s="6">
        <f ca="1">Table1[[#This Row],[Netto loon]]-Table1[[#This Row],[Netto vorige schijf]]</f>
        <v>5.8634000000020023</v>
      </c>
      <c r="L1987" s="2">
        <f ca="1">(Table1[[#This Row],[Bruto tov vorige schijf]]-Table1[[#This Row],[Netto tov vorige schijf]])/MAX(Table1[[#This Row],[Bruto tov vorige schijf]],1)</f>
        <v>0.41365999999979974</v>
      </c>
    </row>
    <row r="1988" spans="1:12" x14ac:dyDescent="0.25">
      <c r="A1988" s="14">
        <v>27701</v>
      </c>
      <c r="B1988" s="6">
        <f>LoonHeffing2020(Table1[[#This Row],[Belastbaar loon]])</f>
        <v>10346.3235</v>
      </c>
      <c r="C1988" s="6">
        <f>AlgemeneHeffingsKorting2020(Table1[[#This Row],[Belastbaar loon]])</f>
        <v>2314.5272</v>
      </c>
      <c r="D1988" s="14">
        <f>ArbeidsKorting2020(Table1[[#This Row],[Belastbaar loon]])</f>
        <v>3698.8477600000001</v>
      </c>
      <c r="E1988" s="14">
        <f>MAX(Table1[[#This Row],[Loonheffing]]-Table1[[#This Row],[Algemene Heffingskorting]]-Table1[[#This Row],[Arbeidskorting]],0)</f>
        <v>4332.9485399999994</v>
      </c>
      <c r="F1988" s="6">
        <f>Table1[[#This Row],[Belastbaar loon]]-Table1[[#This Row],[Belasting]]</f>
        <v>23368.051460000002</v>
      </c>
      <c r="G1988" s="2">
        <f>(Table1[[#This Row],[Belastbaar loon]]-Table1[[#This Row],[Netto loon]])/Table1[[#This Row],[Belastbaar loon]]</f>
        <v>0.15641848814122225</v>
      </c>
      <c r="H1988" s="14">
        <f t="shared" ca="1" si="25"/>
        <v>4328.8119399999996</v>
      </c>
      <c r="I1988" s="14">
        <f ca="1">IF(ROW()=2, Table1[[#This Row],[Netto loon]], INDIRECT(ADDRESS(ROW()-1,COLUMN(F:F))))</f>
        <v>23362.18806</v>
      </c>
      <c r="J1988" s="6">
        <f ca="1">IF(ROW()=2, 0, Table1[[#This Row],[Belastbaar loon]]-INDIRECT(ADDRESS(ROW()-1,COLUMN(A:A))))</f>
        <v>10</v>
      </c>
      <c r="K1988" s="6">
        <f ca="1">Table1[[#This Row],[Netto loon]]-Table1[[#This Row],[Netto vorige schijf]]</f>
        <v>5.8634000000020023</v>
      </c>
      <c r="L1988" s="2">
        <f ca="1">(Table1[[#This Row],[Bruto tov vorige schijf]]-Table1[[#This Row],[Netto tov vorige schijf]])/MAX(Table1[[#This Row],[Bruto tov vorige schijf]],1)</f>
        <v>0.41365999999979974</v>
      </c>
    </row>
    <row r="1989" spans="1:12" x14ac:dyDescent="0.25">
      <c r="A1989" s="14">
        <v>27711</v>
      </c>
      <c r="B1989" s="6">
        <f>LoonHeffing2020(Table1[[#This Row],[Belastbaar loon]])</f>
        <v>10350.058499999999</v>
      </c>
      <c r="C1989" s="6">
        <f>AlgemeneHeffingsKorting2020(Table1[[#This Row],[Belastbaar loon]])</f>
        <v>2313.96</v>
      </c>
      <c r="D1989" s="14">
        <f>ArbeidsKorting2020(Table1[[#This Row],[Belastbaar loon]])</f>
        <v>3699.0133599999999</v>
      </c>
      <c r="E1989" s="14">
        <f>MAX(Table1[[#This Row],[Loonheffing]]-Table1[[#This Row],[Algemene Heffingskorting]]-Table1[[#This Row],[Arbeidskorting]],0)</f>
        <v>4337.0851399999992</v>
      </c>
      <c r="F1989" s="6">
        <f>Table1[[#This Row],[Belastbaar loon]]-Table1[[#This Row],[Belasting]]</f>
        <v>23373.914860000001</v>
      </c>
      <c r="G1989" s="2">
        <f>(Table1[[#This Row],[Belastbaar loon]]-Table1[[#This Row],[Netto loon]])/Table1[[#This Row],[Belastbaar loon]]</f>
        <v>0.15651131824907075</v>
      </c>
      <c r="H1989" s="14">
        <f t="shared" ca="1" si="25"/>
        <v>4332.9485399999994</v>
      </c>
      <c r="I1989" s="14">
        <f ca="1">IF(ROW()=2, Table1[[#This Row],[Netto loon]], INDIRECT(ADDRESS(ROW()-1,COLUMN(F:F))))</f>
        <v>23368.051460000002</v>
      </c>
      <c r="J1989" s="6">
        <f ca="1">IF(ROW()=2, 0, Table1[[#This Row],[Belastbaar loon]]-INDIRECT(ADDRESS(ROW()-1,COLUMN(A:A))))</f>
        <v>10</v>
      </c>
      <c r="K1989" s="6">
        <f ca="1">Table1[[#This Row],[Netto loon]]-Table1[[#This Row],[Netto vorige schijf]]</f>
        <v>5.8633999999983644</v>
      </c>
      <c r="L1989" s="2">
        <f ca="1">(Table1[[#This Row],[Bruto tov vorige schijf]]-Table1[[#This Row],[Netto tov vorige schijf]])/MAX(Table1[[#This Row],[Bruto tov vorige schijf]],1)</f>
        <v>0.41366000000016356</v>
      </c>
    </row>
    <row r="1990" spans="1:12" x14ac:dyDescent="0.25">
      <c r="A1990" s="14">
        <v>27721</v>
      </c>
      <c r="B1990" s="6">
        <f>LoonHeffing2020(Table1[[#This Row],[Belastbaar loon]])</f>
        <v>10353.7935</v>
      </c>
      <c r="C1990" s="6">
        <f>AlgemeneHeffingsKorting2020(Table1[[#This Row],[Belastbaar loon]])</f>
        <v>2313.3928000000001</v>
      </c>
      <c r="D1990" s="14">
        <f>ArbeidsKorting2020(Table1[[#This Row],[Belastbaar loon]])</f>
        <v>3699.1789600000002</v>
      </c>
      <c r="E1990" s="14">
        <f>MAX(Table1[[#This Row],[Loonheffing]]-Table1[[#This Row],[Algemene Heffingskorting]]-Table1[[#This Row],[Arbeidskorting]],0)</f>
        <v>4341.22174</v>
      </c>
      <c r="F1990" s="6">
        <f>Table1[[#This Row],[Belastbaar loon]]-Table1[[#This Row],[Belasting]]</f>
        <v>23379.778259999999</v>
      </c>
      <c r="G1990" s="2">
        <f>(Table1[[#This Row],[Belastbaar loon]]-Table1[[#This Row],[Netto loon]])/Table1[[#This Row],[Belastbaar loon]]</f>
        <v>0.15660408138234555</v>
      </c>
      <c r="H1990" s="14">
        <f t="shared" ca="1" si="25"/>
        <v>4337.0851399999992</v>
      </c>
      <c r="I1990" s="14">
        <f ca="1">IF(ROW()=2, Table1[[#This Row],[Netto loon]], INDIRECT(ADDRESS(ROW()-1,COLUMN(F:F))))</f>
        <v>23373.914860000001</v>
      </c>
      <c r="J1990" s="6">
        <f ca="1">IF(ROW()=2, 0, Table1[[#This Row],[Belastbaar loon]]-INDIRECT(ADDRESS(ROW()-1,COLUMN(A:A))))</f>
        <v>10</v>
      </c>
      <c r="K1990" s="6">
        <f ca="1">Table1[[#This Row],[Netto loon]]-Table1[[#This Row],[Netto vorige schijf]]</f>
        <v>5.8633999999983644</v>
      </c>
      <c r="L1990" s="2">
        <f ca="1">(Table1[[#This Row],[Bruto tov vorige schijf]]-Table1[[#This Row],[Netto tov vorige schijf]])/MAX(Table1[[#This Row],[Bruto tov vorige schijf]],1)</f>
        <v>0.41366000000016356</v>
      </c>
    </row>
    <row r="1991" spans="1:12" x14ac:dyDescent="0.25">
      <c r="A1991" s="14">
        <v>27731</v>
      </c>
      <c r="B1991" s="6">
        <f>LoonHeffing2020(Table1[[#This Row],[Belastbaar loon]])</f>
        <v>10357.5285</v>
      </c>
      <c r="C1991" s="6">
        <f>AlgemeneHeffingsKorting2020(Table1[[#This Row],[Belastbaar loon]])</f>
        <v>2312.8256000000001</v>
      </c>
      <c r="D1991" s="14">
        <f>ArbeidsKorting2020(Table1[[#This Row],[Belastbaar loon]])</f>
        <v>3699.34456</v>
      </c>
      <c r="E1991" s="14">
        <f>MAX(Table1[[#This Row],[Loonheffing]]-Table1[[#This Row],[Algemene Heffingskorting]]-Table1[[#This Row],[Arbeidskorting]],0)</f>
        <v>4345.3583400000007</v>
      </c>
      <c r="F1991" s="6">
        <f>Table1[[#This Row],[Belastbaar loon]]-Table1[[#This Row],[Belasting]]</f>
        <v>23385.641660000001</v>
      </c>
      <c r="G1991" s="2">
        <f>(Table1[[#This Row],[Belastbaar loon]]-Table1[[#This Row],[Netto loon]])/Table1[[#This Row],[Belastbaar loon]]</f>
        <v>0.15669677761350109</v>
      </c>
      <c r="H1991" s="14">
        <f t="shared" ca="1" si="25"/>
        <v>4341.22174</v>
      </c>
      <c r="I1991" s="14">
        <f ca="1">IF(ROW()=2, Table1[[#This Row],[Netto loon]], INDIRECT(ADDRESS(ROW()-1,COLUMN(F:F))))</f>
        <v>23379.778259999999</v>
      </c>
      <c r="J1991" s="6">
        <f ca="1">IF(ROW()=2, 0, Table1[[#This Row],[Belastbaar loon]]-INDIRECT(ADDRESS(ROW()-1,COLUMN(A:A))))</f>
        <v>10</v>
      </c>
      <c r="K1991" s="6">
        <f ca="1">Table1[[#This Row],[Netto loon]]-Table1[[#This Row],[Netto vorige schijf]]</f>
        <v>5.8634000000020023</v>
      </c>
      <c r="L1991" s="2">
        <f ca="1">(Table1[[#This Row],[Bruto tov vorige schijf]]-Table1[[#This Row],[Netto tov vorige schijf]])/MAX(Table1[[#This Row],[Bruto tov vorige schijf]],1)</f>
        <v>0.41365999999979974</v>
      </c>
    </row>
    <row r="1992" spans="1:12" x14ac:dyDescent="0.25">
      <c r="A1992" s="14">
        <v>27741</v>
      </c>
      <c r="B1992" s="6">
        <f>LoonHeffing2020(Table1[[#This Row],[Belastbaar loon]])</f>
        <v>10361.263499999999</v>
      </c>
      <c r="C1992" s="6">
        <f>AlgemeneHeffingsKorting2020(Table1[[#This Row],[Belastbaar loon]])</f>
        <v>2312.2584000000002</v>
      </c>
      <c r="D1992" s="14">
        <f>ArbeidsKorting2020(Table1[[#This Row],[Belastbaar loon]])</f>
        <v>3699.5101599999998</v>
      </c>
      <c r="E1992" s="14">
        <f>MAX(Table1[[#This Row],[Loonheffing]]-Table1[[#This Row],[Algemene Heffingskorting]]-Table1[[#This Row],[Arbeidskorting]],0)</f>
        <v>4349.4949399999987</v>
      </c>
      <c r="F1992" s="6">
        <f>Table1[[#This Row],[Belastbaar loon]]-Table1[[#This Row],[Belasting]]</f>
        <v>23391.505060000003</v>
      </c>
      <c r="G1992" s="2">
        <f>(Table1[[#This Row],[Belastbaar loon]]-Table1[[#This Row],[Netto loon]])/Table1[[#This Row],[Belastbaar loon]]</f>
        <v>0.15678940701488761</v>
      </c>
      <c r="H1992" s="14">
        <f t="shared" ca="1" si="25"/>
        <v>4345.3583400000007</v>
      </c>
      <c r="I1992" s="14">
        <f ca="1">IF(ROW()=2, Table1[[#This Row],[Netto loon]], INDIRECT(ADDRESS(ROW()-1,COLUMN(F:F))))</f>
        <v>23385.641660000001</v>
      </c>
      <c r="J1992" s="6">
        <f ca="1">IF(ROW()=2, 0, Table1[[#This Row],[Belastbaar loon]]-INDIRECT(ADDRESS(ROW()-1,COLUMN(A:A))))</f>
        <v>10</v>
      </c>
      <c r="K1992" s="6">
        <f ca="1">Table1[[#This Row],[Netto loon]]-Table1[[#This Row],[Netto vorige schijf]]</f>
        <v>5.8634000000020023</v>
      </c>
      <c r="L1992" s="2">
        <f ca="1">(Table1[[#This Row],[Bruto tov vorige schijf]]-Table1[[#This Row],[Netto tov vorige schijf]])/MAX(Table1[[#This Row],[Bruto tov vorige schijf]],1)</f>
        <v>0.41365999999979974</v>
      </c>
    </row>
    <row r="1993" spans="1:12" x14ac:dyDescent="0.25">
      <c r="A1993" s="14">
        <v>27751</v>
      </c>
      <c r="B1993" s="6">
        <f>LoonHeffing2020(Table1[[#This Row],[Belastbaar loon]])</f>
        <v>10364.9985</v>
      </c>
      <c r="C1993" s="6">
        <f>AlgemeneHeffingsKorting2020(Table1[[#This Row],[Belastbaar loon]])</f>
        <v>2311.6912000000002</v>
      </c>
      <c r="D1993" s="14">
        <f>ArbeidsKorting2020(Table1[[#This Row],[Belastbaar loon]])</f>
        <v>3699.6757600000001</v>
      </c>
      <c r="E1993" s="14">
        <f>MAX(Table1[[#This Row],[Loonheffing]]-Table1[[#This Row],[Algemene Heffingskorting]]-Table1[[#This Row],[Arbeidskorting]],0)</f>
        <v>4353.6315399999994</v>
      </c>
      <c r="F1993" s="6">
        <f>Table1[[#This Row],[Belastbaar loon]]-Table1[[#This Row],[Belasting]]</f>
        <v>23397.368460000002</v>
      </c>
      <c r="G1993" s="2">
        <f>(Table1[[#This Row],[Belastbaar loon]]-Table1[[#This Row],[Netto loon]])/Table1[[#This Row],[Belastbaar loon]]</f>
        <v>0.15688196965875098</v>
      </c>
      <c r="H1993" s="14">
        <f t="shared" ca="1" si="25"/>
        <v>4349.4949399999987</v>
      </c>
      <c r="I1993" s="14">
        <f ca="1">IF(ROW()=2, Table1[[#This Row],[Netto loon]], INDIRECT(ADDRESS(ROW()-1,COLUMN(F:F))))</f>
        <v>23391.505060000003</v>
      </c>
      <c r="J1993" s="6">
        <f ca="1">IF(ROW()=2, 0, Table1[[#This Row],[Belastbaar loon]]-INDIRECT(ADDRESS(ROW()-1,COLUMN(A:A))))</f>
        <v>10</v>
      </c>
      <c r="K1993" s="6">
        <f ca="1">Table1[[#This Row],[Netto loon]]-Table1[[#This Row],[Netto vorige schijf]]</f>
        <v>5.8633999999983644</v>
      </c>
      <c r="L1993" s="2">
        <f ca="1">(Table1[[#This Row],[Bruto tov vorige schijf]]-Table1[[#This Row],[Netto tov vorige schijf]])/MAX(Table1[[#This Row],[Bruto tov vorige schijf]],1)</f>
        <v>0.41366000000016356</v>
      </c>
    </row>
    <row r="1994" spans="1:12" x14ac:dyDescent="0.25">
      <c r="A1994" s="14">
        <v>27761</v>
      </c>
      <c r="B1994" s="6">
        <f>LoonHeffing2020(Table1[[#This Row],[Belastbaar loon]])</f>
        <v>10368.7335</v>
      </c>
      <c r="C1994" s="6">
        <f>AlgemeneHeffingsKorting2020(Table1[[#This Row],[Belastbaar loon]])</f>
        <v>2311.1239999999998</v>
      </c>
      <c r="D1994" s="14">
        <f>ArbeidsKorting2020(Table1[[#This Row],[Belastbaar loon]])</f>
        <v>3699.8413599999999</v>
      </c>
      <c r="E1994" s="14">
        <f>MAX(Table1[[#This Row],[Loonheffing]]-Table1[[#This Row],[Algemene Heffingskorting]]-Table1[[#This Row],[Arbeidskorting]],0)</f>
        <v>4357.7681400000001</v>
      </c>
      <c r="F1994" s="6">
        <f>Table1[[#This Row],[Belastbaar loon]]-Table1[[#This Row],[Belasting]]</f>
        <v>23403.23186</v>
      </c>
      <c r="G1994" s="2">
        <f>(Table1[[#This Row],[Belastbaar loon]]-Table1[[#This Row],[Netto loon]])/Table1[[#This Row],[Belastbaar loon]]</f>
        <v>0.1569744656172328</v>
      </c>
      <c r="H1994" s="14">
        <f t="shared" ca="1" si="25"/>
        <v>4353.6315399999994</v>
      </c>
      <c r="I1994" s="14">
        <f ca="1">IF(ROW()=2, Table1[[#This Row],[Netto loon]], INDIRECT(ADDRESS(ROW()-1,COLUMN(F:F))))</f>
        <v>23397.368460000002</v>
      </c>
      <c r="J1994" s="6">
        <f ca="1">IF(ROW()=2, 0, Table1[[#This Row],[Belastbaar loon]]-INDIRECT(ADDRESS(ROW()-1,COLUMN(A:A))))</f>
        <v>10</v>
      </c>
      <c r="K1994" s="6">
        <f ca="1">Table1[[#This Row],[Netto loon]]-Table1[[#This Row],[Netto vorige schijf]]</f>
        <v>5.8633999999983644</v>
      </c>
      <c r="L1994" s="2">
        <f ca="1">(Table1[[#This Row],[Bruto tov vorige schijf]]-Table1[[#This Row],[Netto tov vorige schijf]])/MAX(Table1[[#This Row],[Bruto tov vorige schijf]],1)</f>
        <v>0.41366000000016356</v>
      </c>
    </row>
    <row r="1995" spans="1:12" x14ac:dyDescent="0.25">
      <c r="A1995" s="14">
        <v>27771</v>
      </c>
      <c r="B1995" s="6">
        <f>LoonHeffing2020(Table1[[#This Row],[Belastbaar loon]])</f>
        <v>10372.468500000001</v>
      </c>
      <c r="C1995" s="6">
        <f>AlgemeneHeffingsKorting2020(Table1[[#This Row],[Belastbaar loon]])</f>
        <v>2310.5567999999998</v>
      </c>
      <c r="D1995" s="14">
        <f>ArbeidsKorting2020(Table1[[#This Row],[Belastbaar loon]])</f>
        <v>3700.0069600000002</v>
      </c>
      <c r="E1995" s="14">
        <f>MAX(Table1[[#This Row],[Loonheffing]]-Table1[[#This Row],[Algemene Heffingskorting]]-Table1[[#This Row],[Arbeidskorting]],0)</f>
        <v>4361.9047399999999</v>
      </c>
      <c r="F1995" s="6">
        <f>Table1[[#This Row],[Belastbaar loon]]-Table1[[#This Row],[Belasting]]</f>
        <v>23409.095260000002</v>
      </c>
      <c r="G1995" s="2">
        <f>(Table1[[#This Row],[Belastbaar loon]]-Table1[[#This Row],[Netto loon]])/Table1[[#This Row],[Belastbaar loon]]</f>
        <v>0.15706689496237075</v>
      </c>
      <c r="H1995" s="14">
        <f t="shared" ca="1" si="25"/>
        <v>4357.7681400000001</v>
      </c>
      <c r="I1995" s="14">
        <f ca="1">IF(ROW()=2, Table1[[#This Row],[Netto loon]], INDIRECT(ADDRESS(ROW()-1,COLUMN(F:F))))</f>
        <v>23403.23186</v>
      </c>
      <c r="J1995" s="6">
        <f ca="1">IF(ROW()=2, 0, Table1[[#This Row],[Belastbaar loon]]-INDIRECT(ADDRESS(ROW()-1,COLUMN(A:A))))</f>
        <v>10</v>
      </c>
      <c r="K1995" s="6">
        <f ca="1">Table1[[#This Row],[Netto loon]]-Table1[[#This Row],[Netto vorige schijf]]</f>
        <v>5.8634000000020023</v>
      </c>
      <c r="L1995" s="2">
        <f ca="1">(Table1[[#This Row],[Bruto tov vorige schijf]]-Table1[[#This Row],[Netto tov vorige schijf]])/MAX(Table1[[#This Row],[Bruto tov vorige schijf]],1)</f>
        <v>0.41365999999979974</v>
      </c>
    </row>
    <row r="1996" spans="1:12" x14ac:dyDescent="0.25">
      <c r="A1996" s="14">
        <v>27781</v>
      </c>
      <c r="B1996" s="6">
        <f>LoonHeffing2020(Table1[[#This Row],[Belastbaar loon]])</f>
        <v>10376.2035</v>
      </c>
      <c r="C1996" s="6">
        <f>AlgemeneHeffingsKorting2020(Table1[[#This Row],[Belastbaar loon]])</f>
        <v>2309.9895999999999</v>
      </c>
      <c r="D1996" s="14">
        <f>ArbeidsKorting2020(Table1[[#This Row],[Belastbaar loon]])</f>
        <v>3700.17256</v>
      </c>
      <c r="E1996" s="14">
        <f>MAX(Table1[[#This Row],[Loonheffing]]-Table1[[#This Row],[Algemene Heffingskorting]]-Table1[[#This Row],[Arbeidskorting]],0)</f>
        <v>4366.0413399999998</v>
      </c>
      <c r="F1996" s="6">
        <f>Table1[[#This Row],[Belastbaar loon]]-Table1[[#This Row],[Belasting]]</f>
        <v>23414.95866</v>
      </c>
      <c r="G1996" s="2">
        <f>(Table1[[#This Row],[Belastbaar loon]]-Table1[[#This Row],[Netto loon]])/Table1[[#This Row],[Belastbaar loon]]</f>
        <v>0.15715925776609913</v>
      </c>
      <c r="H1996" s="14">
        <f t="shared" ca="1" si="25"/>
        <v>4361.9047399999999</v>
      </c>
      <c r="I1996" s="14">
        <f ca="1">IF(ROW()=2, Table1[[#This Row],[Netto loon]], INDIRECT(ADDRESS(ROW()-1,COLUMN(F:F))))</f>
        <v>23409.095260000002</v>
      </c>
      <c r="J1996" s="6">
        <f ca="1">IF(ROW()=2, 0, Table1[[#This Row],[Belastbaar loon]]-INDIRECT(ADDRESS(ROW()-1,COLUMN(A:A))))</f>
        <v>10</v>
      </c>
      <c r="K1996" s="6">
        <f ca="1">Table1[[#This Row],[Netto loon]]-Table1[[#This Row],[Netto vorige schijf]]</f>
        <v>5.8633999999983644</v>
      </c>
      <c r="L1996" s="2">
        <f ca="1">(Table1[[#This Row],[Bruto tov vorige schijf]]-Table1[[#This Row],[Netto tov vorige schijf]])/MAX(Table1[[#This Row],[Bruto tov vorige schijf]],1)</f>
        <v>0.41366000000016356</v>
      </c>
    </row>
    <row r="1997" spans="1:12" x14ac:dyDescent="0.25">
      <c r="A1997" s="14">
        <v>27791</v>
      </c>
      <c r="B1997" s="6">
        <f>LoonHeffing2020(Table1[[#This Row],[Belastbaar loon]])</f>
        <v>10379.9385</v>
      </c>
      <c r="C1997" s="6">
        <f>AlgemeneHeffingsKorting2020(Table1[[#This Row],[Belastbaar loon]])</f>
        <v>2309.4223999999999</v>
      </c>
      <c r="D1997" s="14">
        <f>ArbeidsKorting2020(Table1[[#This Row],[Belastbaar loon]])</f>
        <v>3700.3381599999998</v>
      </c>
      <c r="E1997" s="14">
        <f>MAX(Table1[[#This Row],[Loonheffing]]-Table1[[#This Row],[Algemene Heffingskorting]]-Table1[[#This Row],[Arbeidskorting]],0)</f>
        <v>4370.1779400000014</v>
      </c>
      <c r="F1997" s="6">
        <f>Table1[[#This Row],[Belastbaar loon]]-Table1[[#This Row],[Belasting]]</f>
        <v>23420.822059999999</v>
      </c>
      <c r="G1997" s="2">
        <f>(Table1[[#This Row],[Belastbaar loon]]-Table1[[#This Row],[Netto loon]])/Table1[[#This Row],[Belastbaar loon]]</f>
        <v>0.15725155410024833</v>
      </c>
      <c r="H1997" s="14">
        <f t="shared" ca="1" si="25"/>
        <v>4366.0413399999998</v>
      </c>
      <c r="I1997" s="14">
        <f ca="1">IF(ROW()=2, Table1[[#This Row],[Netto loon]], INDIRECT(ADDRESS(ROW()-1,COLUMN(F:F))))</f>
        <v>23414.95866</v>
      </c>
      <c r="J1997" s="6">
        <f ca="1">IF(ROW()=2, 0, Table1[[#This Row],[Belastbaar loon]]-INDIRECT(ADDRESS(ROW()-1,COLUMN(A:A))))</f>
        <v>10</v>
      </c>
      <c r="K1997" s="6">
        <f ca="1">Table1[[#This Row],[Netto loon]]-Table1[[#This Row],[Netto vorige schijf]]</f>
        <v>5.8633999999983644</v>
      </c>
      <c r="L1997" s="2">
        <f ca="1">(Table1[[#This Row],[Bruto tov vorige schijf]]-Table1[[#This Row],[Netto tov vorige schijf]])/MAX(Table1[[#This Row],[Bruto tov vorige schijf]],1)</f>
        <v>0.41366000000016356</v>
      </c>
    </row>
    <row r="1998" spans="1:12" x14ac:dyDescent="0.25">
      <c r="A1998" s="14">
        <v>27801</v>
      </c>
      <c r="B1998" s="6">
        <f>LoonHeffing2020(Table1[[#This Row],[Belastbaar loon]])</f>
        <v>10383.673500000001</v>
      </c>
      <c r="C1998" s="6">
        <f>AlgemeneHeffingsKorting2020(Table1[[#This Row],[Belastbaar loon]])</f>
        <v>2308.8552</v>
      </c>
      <c r="D1998" s="14">
        <f>ArbeidsKorting2020(Table1[[#This Row],[Belastbaar loon]])</f>
        <v>3700.5037600000001</v>
      </c>
      <c r="E1998" s="14">
        <f>MAX(Table1[[#This Row],[Loonheffing]]-Table1[[#This Row],[Algemene Heffingskorting]]-Table1[[#This Row],[Arbeidskorting]],0)</f>
        <v>4374.3145400000012</v>
      </c>
      <c r="F1998" s="6">
        <f>Table1[[#This Row],[Belastbaar loon]]-Table1[[#This Row],[Belasting]]</f>
        <v>23426.685460000001</v>
      </c>
      <c r="G1998" s="2">
        <f>(Table1[[#This Row],[Belastbaar loon]]-Table1[[#This Row],[Netto loon]])/Table1[[#This Row],[Belastbaar loon]]</f>
        <v>0.15734378403654542</v>
      </c>
      <c r="H1998" s="14">
        <f t="shared" ca="1" si="25"/>
        <v>4370.1779400000014</v>
      </c>
      <c r="I1998" s="14">
        <f ca="1">IF(ROW()=2, Table1[[#This Row],[Netto loon]], INDIRECT(ADDRESS(ROW()-1,COLUMN(F:F))))</f>
        <v>23420.822059999999</v>
      </c>
      <c r="J1998" s="6">
        <f ca="1">IF(ROW()=2, 0, Table1[[#This Row],[Belastbaar loon]]-INDIRECT(ADDRESS(ROW()-1,COLUMN(A:A))))</f>
        <v>10</v>
      </c>
      <c r="K1998" s="6">
        <f ca="1">Table1[[#This Row],[Netto loon]]-Table1[[#This Row],[Netto vorige schijf]]</f>
        <v>5.8634000000020023</v>
      </c>
      <c r="L1998" s="2">
        <f ca="1">(Table1[[#This Row],[Bruto tov vorige schijf]]-Table1[[#This Row],[Netto tov vorige schijf]])/MAX(Table1[[#This Row],[Bruto tov vorige schijf]],1)</f>
        <v>0.41365999999979974</v>
      </c>
    </row>
    <row r="1999" spans="1:12" x14ac:dyDescent="0.25">
      <c r="A1999" s="14">
        <v>27811</v>
      </c>
      <c r="B1999" s="6">
        <f>LoonHeffing2020(Table1[[#This Row],[Belastbaar loon]])</f>
        <v>10387.4085</v>
      </c>
      <c r="C1999" s="6">
        <f>AlgemeneHeffingsKorting2020(Table1[[#This Row],[Belastbaar loon]])</f>
        <v>2308.288</v>
      </c>
      <c r="D1999" s="14">
        <f>ArbeidsKorting2020(Table1[[#This Row],[Belastbaar loon]])</f>
        <v>3700.6693599999999</v>
      </c>
      <c r="E1999" s="14">
        <f>MAX(Table1[[#This Row],[Loonheffing]]-Table1[[#This Row],[Algemene Heffingskorting]]-Table1[[#This Row],[Arbeidskorting]],0)</f>
        <v>4378.4511399999992</v>
      </c>
      <c r="F1999" s="6">
        <f>Table1[[#This Row],[Belastbaar loon]]-Table1[[#This Row],[Belasting]]</f>
        <v>23432.548860000003</v>
      </c>
      <c r="G1999" s="2">
        <f>(Table1[[#This Row],[Belastbaar loon]]-Table1[[#This Row],[Netto loon]])/Table1[[#This Row],[Belastbaar loon]]</f>
        <v>0.15743594764661456</v>
      </c>
      <c r="H1999" s="14">
        <f t="shared" ca="1" si="25"/>
        <v>4374.3145400000012</v>
      </c>
      <c r="I1999" s="14">
        <f ca="1">IF(ROW()=2, Table1[[#This Row],[Netto loon]], INDIRECT(ADDRESS(ROW()-1,COLUMN(F:F))))</f>
        <v>23426.685460000001</v>
      </c>
      <c r="J1999" s="6">
        <f ca="1">IF(ROW()=2, 0, Table1[[#This Row],[Belastbaar loon]]-INDIRECT(ADDRESS(ROW()-1,COLUMN(A:A))))</f>
        <v>10</v>
      </c>
      <c r="K1999" s="6">
        <f ca="1">Table1[[#This Row],[Netto loon]]-Table1[[#This Row],[Netto vorige schijf]]</f>
        <v>5.8634000000020023</v>
      </c>
      <c r="L1999" s="2">
        <f ca="1">(Table1[[#This Row],[Bruto tov vorige schijf]]-Table1[[#This Row],[Netto tov vorige schijf]])/MAX(Table1[[#This Row],[Bruto tov vorige schijf]],1)</f>
        <v>0.41365999999979974</v>
      </c>
    </row>
    <row r="2000" spans="1:12" x14ac:dyDescent="0.25">
      <c r="A2000" s="14">
        <v>27821</v>
      </c>
      <c r="B2000" s="6">
        <f>LoonHeffing2020(Table1[[#This Row],[Belastbaar loon]])</f>
        <v>10391.1435</v>
      </c>
      <c r="C2000" s="6">
        <f>AlgemeneHeffingsKorting2020(Table1[[#This Row],[Belastbaar loon]])</f>
        <v>2307.7208000000001</v>
      </c>
      <c r="D2000" s="14">
        <f>ArbeidsKorting2020(Table1[[#This Row],[Belastbaar loon]])</f>
        <v>3700.8349600000001</v>
      </c>
      <c r="E2000" s="14">
        <f>MAX(Table1[[#This Row],[Loonheffing]]-Table1[[#This Row],[Algemene Heffingskorting]]-Table1[[#This Row],[Arbeidskorting]],0)</f>
        <v>4382.5877399999999</v>
      </c>
      <c r="F2000" s="6">
        <f>Table1[[#This Row],[Belastbaar loon]]-Table1[[#This Row],[Belasting]]</f>
        <v>23438.412260000001</v>
      </c>
      <c r="G2000" s="2">
        <f>(Table1[[#This Row],[Belastbaar loon]]-Table1[[#This Row],[Netto loon]])/Table1[[#This Row],[Belastbaar loon]]</f>
        <v>0.1575280450019769</v>
      </c>
      <c r="H2000" s="14">
        <f t="shared" ca="1" si="25"/>
        <v>4378.4511399999992</v>
      </c>
      <c r="I2000" s="14">
        <f ca="1">IF(ROW()=2, Table1[[#This Row],[Netto loon]], INDIRECT(ADDRESS(ROW()-1,COLUMN(F:F))))</f>
        <v>23432.548860000003</v>
      </c>
      <c r="J2000" s="6">
        <f ca="1">IF(ROW()=2, 0, Table1[[#This Row],[Belastbaar loon]]-INDIRECT(ADDRESS(ROW()-1,COLUMN(A:A))))</f>
        <v>10</v>
      </c>
      <c r="K2000" s="6">
        <f ca="1">Table1[[#This Row],[Netto loon]]-Table1[[#This Row],[Netto vorige schijf]]</f>
        <v>5.8633999999983644</v>
      </c>
      <c r="L2000" s="2">
        <f ca="1">(Table1[[#This Row],[Bruto tov vorige schijf]]-Table1[[#This Row],[Netto tov vorige schijf]])/MAX(Table1[[#This Row],[Bruto tov vorige schijf]],1)</f>
        <v>0.41366000000016356</v>
      </c>
    </row>
    <row r="2001" spans="1:12" x14ac:dyDescent="0.25">
      <c r="A2001" s="14">
        <v>27831</v>
      </c>
      <c r="B2001" s="6">
        <f>LoonHeffing2020(Table1[[#This Row],[Belastbaar loon]])</f>
        <v>10394.878500000001</v>
      </c>
      <c r="C2001" s="6">
        <f>AlgemeneHeffingsKorting2020(Table1[[#This Row],[Belastbaar loon]])</f>
        <v>2307.1536000000001</v>
      </c>
      <c r="D2001" s="14">
        <f>ArbeidsKorting2020(Table1[[#This Row],[Belastbaar loon]])</f>
        <v>3701.00056</v>
      </c>
      <c r="E2001" s="14">
        <f>MAX(Table1[[#This Row],[Loonheffing]]-Table1[[#This Row],[Algemene Heffingskorting]]-Table1[[#This Row],[Arbeidskorting]],0)</f>
        <v>4386.7243400000007</v>
      </c>
      <c r="F2001" s="6">
        <f>Table1[[#This Row],[Belastbaar loon]]-Table1[[#This Row],[Belasting]]</f>
        <v>23444.275659999999</v>
      </c>
      <c r="G2001" s="2">
        <f>(Table1[[#This Row],[Belastbaar loon]]-Table1[[#This Row],[Netto loon]])/Table1[[#This Row],[Belastbaar loon]]</f>
        <v>0.15762007617405055</v>
      </c>
      <c r="H2001" s="14">
        <f t="shared" ca="1" si="25"/>
        <v>4382.5877399999999</v>
      </c>
      <c r="I2001" s="14">
        <f ca="1">IF(ROW()=2, Table1[[#This Row],[Netto loon]], INDIRECT(ADDRESS(ROW()-1,COLUMN(F:F))))</f>
        <v>23438.412260000001</v>
      </c>
      <c r="J2001" s="6">
        <f ca="1">IF(ROW()=2, 0, Table1[[#This Row],[Belastbaar loon]]-INDIRECT(ADDRESS(ROW()-1,COLUMN(A:A))))</f>
        <v>10</v>
      </c>
      <c r="K2001" s="6">
        <f ca="1">Table1[[#This Row],[Netto loon]]-Table1[[#This Row],[Netto vorige schijf]]</f>
        <v>5.8633999999983644</v>
      </c>
      <c r="L2001" s="2">
        <f ca="1">(Table1[[#This Row],[Bruto tov vorige schijf]]-Table1[[#This Row],[Netto tov vorige schijf]])/MAX(Table1[[#This Row],[Bruto tov vorige schijf]],1)</f>
        <v>0.41366000000016356</v>
      </c>
    </row>
    <row r="2002" spans="1:12" x14ac:dyDescent="0.25">
      <c r="A2002" s="14">
        <v>27841</v>
      </c>
      <c r="B2002" s="6">
        <f>LoonHeffing2020(Table1[[#This Row],[Belastbaar loon]])</f>
        <v>10398.613499999999</v>
      </c>
      <c r="C2002" s="6">
        <f>AlgemeneHeffingsKorting2020(Table1[[#This Row],[Belastbaar loon]])</f>
        <v>2306.5864000000001</v>
      </c>
      <c r="D2002" s="14">
        <f>ArbeidsKorting2020(Table1[[#This Row],[Belastbaar loon]])</f>
        <v>3701.1661599999998</v>
      </c>
      <c r="E2002" s="14">
        <f>MAX(Table1[[#This Row],[Loonheffing]]-Table1[[#This Row],[Algemene Heffingskorting]]-Table1[[#This Row],[Arbeidskorting]],0)</f>
        <v>4390.8609399999996</v>
      </c>
      <c r="F2002" s="6">
        <f>Table1[[#This Row],[Belastbaar loon]]-Table1[[#This Row],[Belasting]]</f>
        <v>23450.139060000001</v>
      </c>
      <c r="G2002" s="2">
        <f>(Table1[[#This Row],[Belastbaar loon]]-Table1[[#This Row],[Netto loon]])/Table1[[#This Row],[Belastbaar loon]]</f>
        <v>0.15771204123415103</v>
      </c>
      <c r="H2002" s="14">
        <f t="shared" ca="1" si="25"/>
        <v>4386.7243400000007</v>
      </c>
      <c r="I2002" s="14">
        <f ca="1">IF(ROW()=2, Table1[[#This Row],[Netto loon]], INDIRECT(ADDRESS(ROW()-1,COLUMN(F:F))))</f>
        <v>23444.275659999999</v>
      </c>
      <c r="J2002" s="6">
        <f ca="1">IF(ROW()=2, 0, Table1[[#This Row],[Belastbaar loon]]-INDIRECT(ADDRESS(ROW()-1,COLUMN(A:A))))</f>
        <v>10</v>
      </c>
      <c r="K2002" s="6">
        <f ca="1">Table1[[#This Row],[Netto loon]]-Table1[[#This Row],[Netto vorige schijf]]</f>
        <v>5.8634000000020023</v>
      </c>
      <c r="L2002" s="2">
        <f ca="1">(Table1[[#This Row],[Bruto tov vorige schijf]]-Table1[[#This Row],[Netto tov vorige schijf]])/MAX(Table1[[#This Row],[Bruto tov vorige schijf]],1)</f>
        <v>0.41365999999979974</v>
      </c>
    </row>
    <row r="2003" spans="1:12" x14ac:dyDescent="0.25">
      <c r="A2003" s="14">
        <v>27851</v>
      </c>
      <c r="B2003" s="6">
        <f>LoonHeffing2020(Table1[[#This Row],[Belastbaar loon]])</f>
        <v>10402.3485</v>
      </c>
      <c r="C2003" s="6">
        <f>AlgemeneHeffingsKorting2020(Table1[[#This Row],[Belastbaar loon]])</f>
        <v>2306.0192000000002</v>
      </c>
      <c r="D2003" s="14">
        <f>ArbeidsKorting2020(Table1[[#This Row],[Belastbaar loon]])</f>
        <v>3701.33176</v>
      </c>
      <c r="E2003" s="14">
        <f>MAX(Table1[[#This Row],[Loonheffing]]-Table1[[#This Row],[Algemene Heffingskorting]]-Table1[[#This Row],[Arbeidskorting]],0)</f>
        <v>4394.9975399999994</v>
      </c>
      <c r="F2003" s="6">
        <f>Table1[[#This Row],[Belastbaar loon]]-Table1[[#This Row],[Belasting]]</f>
        <v>23456.00246</v>
      </c>
      <c r="G2003" s="2">
        <f>(Table1[[#This Row],[Belastbaar loon]]-Table1[[#This Row],[Netto loon]])/Table1[[#This Row],[Belastbaar loon]]</f>
        <v>0.15780394025349181</v>
      </c>
      <c r="H2003" s="14">
        <f t="shared" ca="1" si="25"/>
        <v>4390.8609399999996</v>
      </c>
      <c r="I2003" s="14">
        <f ca="1">IF(ROW()=2, Table1[[#This Row],[Netto loon]], INDIRECT(ADDRESS(ROW()-1,COLUMN(F:F))))</f>
        <v>23450.139060000001</v>
      </c>
      <c r="J2003" s="6">
        <f ca="1">IF(ROW()=2, 0, Table1[[#This Row],[Belastbaar loon]]-INDIRECT(ADDRESS(ROW()-1,COLUMN(A:A))))</f>
        <v>10</v>
      </c>
      <c r="K2003" s="6">
        <f ca="1">Table1[[#This Row],[Netto loon]]-Table1[[#This Row],[Netto vorige schijf]]</f>
        <v>5.8633999999983644</v>
      </c>
      <c r="L2003" s="2">
        <f ca="1">(Table1[[#This Row],[Bruto tov vorige schijf]]-Table1[[#This Row],[Netto tov vorige schijf]])/MAX(Table1[[#This Row],[Bruto tov vorige schijf]],1)</f>
        <v>0.41366000000016356</v>
      </c>
    </row>
    <row r="2004" spans="1:12" x14ac:dyDescent="0.25">
      <c r="A2004" s="14">
        <v>27861</v>
      </c>
      <c r="B2004" s="6">
        <f>LoonHeffing2020(Table1[[#This Row],[Belastbaar loon]])</f>
        <v>10406.083500000001</v>
      </c>
      <c r="C2004" s="6">
        <f>AlgemeneHeffingsKorting2020(Table1[[#This Row],[Belastbaar loon]])</f>
        <v>2305.4520000000002</v>
      </c>
      <c r="D2004" s="14">
        <f>ArbeidsKorting2020(Table1[[#This Row],[Belastbaar loon]])</f>
        <v>3701.4973599999998</v>
      </c>
      <c r="E2004" s="14">
        <f>MAX(Table1[[#This Row],[Loonheffing]]-Table1[[#This Row],[Algemene Heffingskorting]]-Table1[[#This Row],[Arbeidskorting]],0)</f>
        <v>4399.1341400000001</v>
      </c>
      <c r="F2004" s="6">
        <f>Table1[[#This Row],[Belastbaar loon]]-Table1[[#This Row],[Belasting]]</f>
        <v>23461.865859999998</v>
      </c>
      <c r="G2004" s="2">
        <f>(Table1[[#This Row],[Belastbaar loon]]-Table1[[#This Row],[Netto loon]])/Table1[[#This Row],[Belastbaar loon]]</f>
        <v>0.15789577330318372</v>
      </c>
      <c r="H2004" s="14">
        <f t="shared" ca="1" si="25"/>
        <v>4394.9975399999994</v>
      </c>
      <c r="I2004" s="14">
        <f ca="1">IF(ROW()=2, Table1[[#This Row],[Netto loon]], INDIRECT(ADDRESS(ROW()-1,COLUMN(F:F))))</f>
        <v>23456.00246</v>
      </c>
      <c r="J2004" s="6">
        <f ca="1">IF(ROW()=2, 0, Table1[[#This Row],[Belastbaar loon]]-INDIRECT(ADDRESS(ROW()-1,COLUMN(A:A))))</f>
        <v>10</v>
      </c>
      <c r="K2004" s="6">
        <f ca="1">Table1[[#This Row],[Netto loon]]-Table1[[#This Row],[Netto vorige schijf]]</f>
        <v>5.8633999999983644</v>
      </c>
      <c r="L2004" s="2">
        <f ca="1">(Table1[[#This Row],[Bruto tov vorige schijf]]-Table1[[#This Row],[Netto tov vorige schijf]])/MAX(Table1[[#This Row],[Bruto tov vorige schijf]],1)</f>
        <v>0.41366000000016356</v>
      </c>
    </row>
    <row r="2005" spans="1:12" x14ac:dyDescent="0.25">
      <c r="A2005" s="14">
        <v>27871</v>
      </c>
      <c r="B2005" s="6">
        <f>LoonHeffing2020(Table1[[#This Row],[Belastbaar loon]])</f>
        <v>10409.818499999999</v>
      </c>
      <c r="C2005" s="6">
        <f>AlgemeneHeffingsKorting2020(Table1[[#This Row],[Belastbaar loon]])</f>
        <v>2304.8847999999998</v>
      </c>
      <c r="D2005" s="14">
        <f>ArbeidsKorting2020(Table1[[#This Row],[Belastbaar loon]])</f>
        <v>3701.6629600000001</v>
      </c>
      <c r="E2005" s="14">
        <f>MAX(Table1[[#This Row],[Loonheffing]]-Table1[[#This Row],[Algemene Heffingskorting]]-Table1[[#This Row],[Arbeidskorting]],0)</f>
        <v>4403.2707399999999</v>
      </c>
      <c r="F2005" s="6">
        <f>Table1[[#This Row],[Belastbaar loon]]-Table1[[#This Row],[Belasting]]</f>
        <v>23467.72926</v>
      </c>
      <c r="G2005" s="2">
        <f>(Table1[[#This Row],[Belastbaar loon]]-Table1[[#This Row],[Netto loon]])/Table1[[#This Row],[Belastbaar loon]]</f>
        <v>0.15798754045423558</v>
      </c>
      <c r="H2005" s="14">
        <f t="shared" ca="1" si="25"/>
        <v>4399.1341400000001</v>
      </c>
      <c r="I2005" s="14">
        <f ca="1">IF(ROW()=2, Table1[[#This Row],[Netto loon]], INDIRECT(ADDRESS(ROW()-1,COLUMN(F:F))))</f>
        <v>23461.865859999998</v>
      </c>
      <c r="J2005" s="6">
        <f ca="1">IF(ROW()=2, 0, Table1[[#This Row],[Belastbaar loon]]-INDIRECT(ADDRESS(ROW()-1,COLUMN(A:A))))</f>
        <v>10</v>
      </c>
      <c r="K2005" s="6">
        <f ca="1">Table1[[#This Row],[Netto loon]]-Table1[[#This Row],[Netto vorige schijf]]</f>
        <v>5.8634000000020023</v>
      </c>
      <c r="L2005" s="2">
        <f ca="1">(Table1[[#This Row],[Bruto tov vorige schijf]]-Table1[[#This Row],[Netto tov vorige schijf]])/MAX(Table1[[#This Row],[Bruto tov vorige schijf]],1)</f>
        <v>0.41365999999979974</v>
      </c>
    </row>
    <row r="2006" spans="1:12" x14ac:dyDescent="0.25">
      <c r="A2006" s="14">
        <v>27881</v>
      </c>
      <c r="B2006" s="6">
        <f>LoonHeffing2020(Table1[[#This Row],[Belastbaar loon]])</f>
        <v>10413.5535</v>
      </c>
      <c r="C2006" s="6">
        <f>AlgemeneHeffingsKorting2020(Table1[[#This Row],[Belastbaar loon]])</f>
        <v>2304.3175999999999</v>
      </c>
      <c r="D2006" s="14">
        <f>ArbeidsKorting2020(Table1[[#This Row],[Belastbaar loon]])</f>
        <v>3701.8285599999999</v>
      </c>
      <c r="E2006" s="14">
        <f>MAX(Table1[[#This Row],[Loonheffing]]-Table1[[#This Row],[Algemene Heffingskorting]]-Table1[[#This Row],[Arbeidskorting]],0)</f>
        <v>4407.4073399999997</v>
      </c>
      <c r="F2006" s="6">
        <f>Table1[[#This Row],[Belastbaar loon]]-Table1[[#This Row],[Belasting]]</f>
        <v>23473.592660000002</v>
      </c>
      <c r="G2006" s="2">
        <f>(Table1[[#This Row],[Belastbaar loon]]-Table1[[#This Row],[Netto loon]])/Table1[[#This Row],[Belastbaar loon]]</f>
        <v>0.15807924177755453</v>
      </c>
      <c r="H2006" s="14">
        <f t="shared" ca="1" si="25"/>
        <v>4403.2707399999999</v>
      </c>
      <c r="I2006" s="14">
        <f ca="1">IF(ROW()=2, Table1[[#This Row],[Netto loon]], INDIRECT(ADDRESS(ROW()-1,COLUMN(F:F))))</f>
        <v>23467.72926</v>
      </c>
      <c r="J2006" s="6">
        <f ca="1">IF(ROW()=2, 0, Table1[[#This Row],[Belastbaar loon]]-INDIRECT(ADDRESS(ROW()-1,COLUMN(A:A))))</f>
        <v>10</v>
      </c>
      <c r="K2006" s="6">
        <f ca="1">Table1[[#This Row],[Netto loon]]-Table1[[#This Row],[Netto vorige schijf]]</f>
        <v>5.8634000000020023</v>
      </c>
      <c r="L2006" s="2">
        <f ca="1">(Table1[[#This Row],[Bruto tov vorige schijf]]-Table1[[#This Row],[Netto tov vorige schijf]])/MAX(Table1[[#This Row],[Bruto tov vorige schijf]],1)</f>
        <v>0.41365999999979974</v>
      </c>
    </row>
    <row r="2007" spans="1:12" x14ac:dyDescent="0.25">
      <c r="A2007" s="14">
        <v>27891</v>
      </c>
      <c r="B2007" s="6">
        <f>LoonHeffing2020(Table1[[#This Row],[Belastbaar loon]])</f>
        <v>10417.288500000001</v>
      </c>
      <c r="C2007" s="6">
        <f>AlgemeneHeffingsKorting2020(Table1[[#This Row],[Belastbaar loon]])</f>
        <v>2303.7503999999999</v>
      </c>
      <c r="D2007" s="14">
        <f>ArbeidsKorting2020(Table1[[#This Row],[Belastbaar loon]])</f>
        <v>3701.9941600000002</v>
      </c>
      <c r="E2007" s="14">
        <f>MAX(Table1[[#This Row],[Loonheffing]]-Table1[[#This Row],[Algemene Heffingskorting]]-Table1[[#This Row],[Arbeidskorting]],0)</f>
        <v>4411.5439400000005</v>
      </c>
      <c r="F2007" s="6">
        <f>Table1[[#This Row],[Belastbaar loon]]-Table1[[#This Row],[Belasting]]</f>
        <v>23479.45606</v>
      </c>
      <c r="G2007" s="2">
        <f>(Table1[[#This Row],[Belastbaar loon]]-Table1[[#This Row],[Netto loon]])/Table1[[#This Row],[Belastbaar loon]]</f>
        <v>0.15817087734394605</v>
      </c>
      <c r="H2007" s="14">
        <f t="shared" ca="1" si="25"/>
        <v>4407.4073399999997</v>
      </c>
      <c r="I2007" s="14">
        <f ca="1">IF(ROW()=2, Table1[[#This Row],[Netto loon]], INDIRECT(ADDRESS(ROW()-1,COLUMN(F:F))))</f>
        <v>23473.592660000002</v>
      </c>
      <c r="J2007" s="6">
        <f ca="1">IF(ROW()=2, 0, Table1[[#This Row],[Belastbaar loon]]-INDIRECT(ADDRESS(ROW()-1,COLUMN(A:A))))</f>
        <v>10</v>
      </c>
      <c r="K2007" s="6">
        <f ca="1">Table1[[#This Row],[Netto loon]]-Table1[[#This Row],[Netto vorige schijf]]</f>
        <v>5.8633999999983644</v>
      </c>
      <c r="L2007" s="2">
        <f ca="1">(Table1[[#This Row],[Bruto tov vorige schijf]]-Table1[[#This Row],[Netto tov vorige schijf]])/MAX(Table1[[#This Row],[Bruto tov vorige schijf]],1)</f>
        <v>0.41366000000016356</v>
      </c>
    </row>
    <row r="2008" spans="1:12" x14ac:dyDescent="0.25">
      <c r="A2008" s="14">
        <v>27901</v>
      </c>
      <c r="B2008" s="6">
        <f>LoonHeffing2020(Table1[[#This Row],[Belastbaar loon]])</f>
        <v>10421.023499999999</v>
      </c>
      <c r="C2008" s="6">
        <f>AlgemeneHeffingsKorting2020(Table1[[#This Row],[Belastbaar loon]])</f>
        <v>2303.1831999999999</v>
      </c>
      <c r="D2008" s="14">
        <f>ArbeidsKorting2020(Table1[[#This Row],[Belastbaar loon]])</f>
        <v>3702.15976</v>
      </c>
      <c r="E2008" s="14">
        <f>MAX(Table1[[#This Row],[Loonheffing]]-Table1[[#This Row],[Algemene Heffingskorting]]-Table1[[#This Row],[Arbeidskorting]],0)</f>
        <v>4415.6805399999994</v>
      </c>
      <c r="F2008" s="6">
        <f>Table1[[#This Row],[Belastbaar loon]]-Table1[[#This Row],[Belasting]]</f>
        <v>23485.319459999999</v>
      </c>
      <c r="G2008" s="2">
        <f>(Table1[[#This Row],[Belastbaar loon]]-Table1[[#This Row],[Netto loon]])/Table1[[#This Row],[Belastbaar loon]]</f>
        <v>0.15826244722411387</v>
      </c>
      <c r="H2008" s="14">
        <f t="shared" ca="1" si="25"/>
        <v>4411.5439400000005</v>
      </c>
      <c r="I2008" s="14">
        <f ca="1">IF(ROW()=2, Table1[[#This Row],[Netto loon]], INDIRECT(ADDRESS(ROW()-1,COLUMN(F:F))))</f>
        <v>23479.45606</v>
      </c>
      <c r="J2008" s="6">
        <f ca="1">IF(ROW()=2, 0, Table1[[#This Row],[Belastbaar loon]]-INDIRECT(ADDRESS(ROW()-1,COLUMN(A:A))))</f>
        <v>10</v>
      </c>
      <c r="K2008" s="6">
        <f ca="1">Table1[[#This Row],[Netto loon]]-Table1[[#This Row],[Netto vorige schijf]]</f>
        <v>5.8633999999983644</v>
      </c>
      <c r="L2008" s="2">
        <f ca="1">(Table1[[#This Row],[Bruto tov vorige schijf]]-Table1[[#This Row],[Netto tov vorige schijf]])/MAX(Table1[[#This Row],[Bruto tov vorige schijf]],1)</f>
        <v>0.41366000000016356</v>
      </c>
    </row>
    <row r="2009" spans="1:12" x14ac:dyDescent="0.25">
      <c r="A2009" s="14">
        <v>27911</v>
      </c>
      <c r="B2009" s="6">
        <f>LoonHeffing2020(Table1[[#This Row],[Belastbaar loon]])</f>
        <v>10424.7585</v>
      </c>
      <c r="C2009" s="6">
        <f>AlgemeneHeffingsKorting2020(Table1[[#This Row],[Belastbaar loon]])</f>
        <v>2302.616</v>
      </c>
      <c r="D2009" s="14">
        <f>ArbeidsKorting2020(Table1[[#This Row],[Belastbaar loon]])</f>
        <v>3702.3253599999998</v>
      </c>
      <c r="E2009" s="14">
        <f>MAX(Table1[[#This Row],[Loonheffing]]-Table1[[#This Row],[Algemene Heffingskorting]]-Table1[[#This Row],[Arbeidskorting]],0)</f>
        <v>4419.8171400000001</v>
      </c>
      <c r="F2009" s="6">
        <f>Table1[[#This Row],[Belastbaar loon]]-Table1[[#This Row],[Belasting]]</f>
        <v>23491.182860000001</v>
      </c>
      <c r="G2009" s="2">
        <f>(Table1[[#This Row],[Belastbaar loon]]-Table1[[#This Row],[Netto loon]])/Table1[[#This Row],[Belastbaar loon]]</f>
        <v>0.15835395148866035</v>
      </c>
      <c r="H2009" s="14">
        <f t="shared" ca="1" si="25"/>
        <v>4415.6805399999994</v>
      </c>
      <c r="I2009" s="14">
        <f ca="1">IF(ROW()=2, Table1[[#This Row],[Netto loon]], INDIRECT(ADDRESS(ROW()-1,COLUMN(F:F))))</f>
        <v>23485.319459999999</v>
      </c>
      <c r="J2009" s="6">
        <f ca="1">IF(ROW()=2, 0, Table1[[#This Row],[Belastbaar loon]]-INDIRECT(ADDRESS(ROW()-1,COLUMN(A:A))))</f>
        <v>10</v>
      </c>
      <c r="K2009" s="6">
        <f ca="1">Table1[[#This Row],[Netto loon]]-Table1[[#This Row],[Netto vorige schijf]]</f>
        <v>5.8634000000020023</v>
      </c>
      <c r="L2009" s="2">
        <f ca="1">(Table1[[#This Row],[Bruto tov vorige schijf]]-Table1[[#This Row],[Netto tov vorige schijf]])/MAX(Table1[[#This Row],[Bruto tov vorige schijf]],1)</f>
        <v>0.41365999999979974</v>
      </c>
    </row>
    <row r="2010" spans="1:12" x14ac:dyDescent="0.25">
      <c r="A2010" s="14">
        <v>27921</v>
      </c>
      <c r="B2010" s="6">
        <f>LoonHeffing2020(Table1[[#This Row],[Belastbaar loon]])</f>
        <v>10428.4935</v>
      </c>
      <c r="C2010" s="6">
        <f>AlgemeneHeffingsKorting2020(Table1[[#This Row],[Belastbaar loon]])</f>
        <v>2302.0488</v>
      </c>
      <c r="D2010" s="14">
        <f>ArbeidsKorting2020(Table1[[#This Row],[Belastbaar loon]])</f>
        <v>3702.4909600000001</v>
      </c>
      <c r="E2010" s="14">
        <f>MAX(Table1[[#This Row],[Loonheffing]]-Table1[[#This Row],[Algemene Heffingskorting]]-Table1[[#This Row],[Arbeidskorting]],0)</f>
        <v>4423.9537399999999</v>
      </c>
      <c r="F2010" s="6">
        <f>Table1[[#This Row],[Belastbaar loon]]-Table1[[#This Row],[Belasting]]</f>
        <v>23497.046259999999</v>
      </c>
      <c r="G2010" s="2">
        <f>(Table1[[#This Row],[Belastbaar loon]]-Table1[[#This Row],[Netto loon]])/Table1[[#This Row],[Belastbaar loon]]</f>
        <v>0.15844539020808712</v>
      </c>
      <c r="H2010" s="14">
        <f t="shared" ref="H2010:H2073" ca="1" si="26">IF(ROW()=2, 0, INDIRECT(ADDRESS(ROW()-1,COLUMN(E:E))))</f>
        <v>4419.8171400000001</v>
      </c>
      <c r="I2010" s="14">
        <f ca="1">IF(ROW()=2, Table1[[#This Row],[Netto loon]], INDIRECT(ADDRESS(ROW()-1,COLUMN(F:F))))</f>
        <v>23491.182860000001</v>
      </c>
      <c r="J2010" s="6">
        <f ca="1">IF(ROW()=2, 0, Table1[[#This Row],[Belastbaar loon]]-INDIRECT(ADDRESS(ROW()-1,COLUMN(A:A))))</f>
        <v>10</v>
      </c>
      <c r="K2010" s="6">
        <f ca="1">Table1[[#This Row],[Netto loon]]-Table1[[#This Row],[Netto vorige schijf]]</f>
        <v>5.8633999999983644</v>
      </c>
      <c r="L2010" s="2">
        <f ca="1">(Table1[[#This Row],[Bruto tov vorige schijf]]-Table1[[#This Row],[Netto tov vorige schijf]])/MAX(Table1[[#This Row],[Bruto tov vorige schijf]],1)</f>
        <v>0.41366000000016356</v>
      </c>
    </row>
    <row r="2011" spans="1:12" x14ac:dyDescent="0.25">
      <c r="A2011" s="14">
        <v>27931</v>
      </c>
      <c r="B2011" s="6">
        <f>LoonHeffing2020(Table1[[#This Row],[Belastbaar loon]])</f>
        <v>10432.228499999999</v>
      </c>
      <c r="C2011" s="6">
        <f>AlgemeneHeffingsKorting2020(Table1[[#This Row],[Belastbaar loon]])</f>
        <v>2301.4816000000001</v>
      </c>
      <c r="D2011" s="14">
        <f>ArbeidsKorting2020(Table1[[#This Row],[Belastbaar loon]])</f>
        <v>3702.6565599999999</v>
      </c>
      <c r="E2011" s="14">
        <f>MAX(Table1[[#This Row],[Loonheffing]]-Table1[[#This Row],[Algemene Heffingskorting]]-Table1[[#This Row],[Arbeidskorting]],0)</f>
        <v>4428.0903399999988</v>
      </c>
      <c r="F2011" s="6">
        <f>Table1[[#This Row],[Belastbaar loon]]-Table1[[#This Row],[Belasting]]</f>
        <v>23502.909660000001</v>
      </c>
      <c r="G2011" s="2">
        <f>(Table1[[#This Row],[Belastbaar loon]]-Table1[[#This Row],[Netto loon]])/Table1[[#This Row],[Belastbaar loon]]</f>
        <v>0.15853676345279435</v>
      </c>
      <c r="H2011" s="14">
        <f t="shared" ca="1" si="26"/>
        <v>4423.9537399999999</v>
      </c>
      <c r="I2011" s="14">
        <f ca="1">IF(ROW()=2, Table1[[#This Row],[Netto loon]], INDIRECT(ADDRESS(ROW()-1,COLUMN(F:F))))</f>
        <v>23497.046259999999</v>
      </c>
      <c r="J2011" s="6">
        <f ca="1">IF(ROW()=2, 0, Table1[[#This Row],[Belastbaar loon]]-INDIRECT(ADDRESS(ROW()-1,COLUMN(A:A))))</f>
        <v>10</v>
      </c>
      <c r="K2011" s="6">
        <f ca="1">Table1[[#This Row],[Netto loon]]-Table1[[#This Row],[Netto vorige schijf]]</f>
        <v>5.8634000000020023</v>
      </c>
      <c r="L2011" s="2">
        <f ca="1">(Table1[[#This Row],[Bruto tov vorige schijf]]-Table1[[#This Row],[Netto tov vorige schijf]])/MAX(Table1[[#This Row],[Bruto tov vorige schijf]],1)</f>
        <v>0.41365999999979974</v>
      </c>
    </row>
    <row r="2012" spans="1:12" x14ac:dyDescent="0.25">
      <c r="A2012" s="14">
        <v>27941</v>
      </c>
      <c r="B2012" s="6">
        <f>LoonHeffing2020(Table1[[#This Row],[Belastbaar loon]])</f>
        <v>10435.9635</v>
      </c>
      <c r="C2012" s="6">
        <f>AlgemeneHeffingsKorting2020(Table1[[#This Row],[Belastbaar loon]])</f>
        <v>2300.9144000000001</v>
      </c>
      <c r="D2012" s="14">
        <f>ArbeidsKorting2020(Table1[[#This Row],[Belastbaar loon]])</f>
        <v>3702.8221600000002</v>
      </c>
      <c r="E2012" s="14">
        <f>MAX(Table1[[#This Row],[Loonheffing]]-Table1[[#This Row],[Algemene Heffingskorting]]-Table1[[#This Row],[Arbeidskorting]],0)</f>
        <v>4432.2269400000005</v>
      </c>
      <c r="F2012" s="6">
        <f>Table1[[#This Row],[Belastbaar loon]]-Table1[[#This Row],[Belasting]]</f>
        <v>23508.77306</v>
      </c>
      <c r="G2012" s="2">
        <f>(Table1[[#This Row],[Belastbaar loon]]-Table1[[#This Row],[Netto loon]])/Table1[[#This Row],[Belastbaar loon]]</f>
        <v>0.15862807129308187</v>
      </c>
      <c r="H2012" s="14">
        <f t="shared" ca="1" si="26"/>
        <v>4428.0903399999988</v>
      </c>
      <c r="I2012" s="14">
        <f ca="1">IF(ROW()=2, Table1[[#This Row],[Netto loon]], INDIRECT(ADDRESS(ROW()-1,COLUMN(F:F))))</f>
        <v>23502.909660000001</v>
      </c>
      <c r="J2012" s="6">
        <f ca="1">IF(ROW()=2, 0, Table1[[#This Row],[Belastbaar loon]]-INDIRECT(ADDRESS(ROW()-1,COLUMN(A:A))))</f>
        <v>10</v>
      </c>
      <c r="K2012" s="6">
        <f ca="1">Table1[[#This Row],[Netto loon]]-Table1[[#This Row],[Netto vorige schijf]]</f>
        <v>5.8633999999983644</v>
      </c>
      <c r="L2012" s="2">
        <f ca="1">(Table1[[#This Row],[Bruto tov vorige schijf]]-Table1[[#This Row],[Netto tov vorige schijf]])/MAX(Table1[[#This Row],[Bruto tov vorige schijf]],1)</f>
        <v>0.41366000000016356</v>
      </c>
    </row>
    <row r="2013" spans="1:12" x14ac:dyDescent="0.25">
      <c r="A2013" s="14">
        <v>27951</v>
      </c>
      <c r="B2013" s="6">
        <f>LoonHeffing2020(Table1[[#This Row],[Belastbaar loon]])</f>
        <v>10439.6985</v>
      </c>
      <c r="C2013" s="6">
        <f>AlgemeneHeffingsKorting2020(Table1[[#This Row],[Belastbaar loon]])</f>
        <v>2300.3472000000002</v>
      </c>
      <c r="D2013" s="14">
        <f>ArbeidsKorting2020(Table1[[#This Row],[Belastbaar loon]])</f>
        <v>3702.98776</v>
      </c>
      <c r="E2013" s="14">
        <f>MAX(Table1[[#This Row],[Loonheffing]]-Table1[[#This Row],[Algemene Heffingskorting]]-Table1[[#This Row],[Arbeidskorting]],0)</f>
        <v>4436.3635400000003</v>
      </c>
      <c r="F2013" s="6">
        <f>Table1[[#This Row],[Belastbaar loon]]-Table1[[#This Row],[Belasting]]</f>
        <v>23514.636460000002</v>
      </c>
      <c r="G2013" s="2">
        <f>(Table1[[#This Row],[Belastbaar loon]]-Table1[[#This Row],[Netto loon]])/Table1[[#This Row],[Belastbaar loon]]</f>
        <v>0.15871931379914844</v>
      </c>
      <c r="H2013" s="14">
        <f t="shared" ca="1" si="26"/>
        <v>4432.2269400000005</v>
      </c>
      <c r="I2013" s="14">
        <f ca="1">IF(ROW()=2, Table1[[#This Row],[Netto loon]], INDIRECT(ADDRESS(ROW()-1,COLUMN(F:F))))</f>
        <v>23508.77306</v>
      </c>
      <c r="J2013" s="6">
        <f ca="1">IF(ROW()=2, 0, Table1[[#This Row],[Belastbaar loon]]-INDIRECT(ADDRESS(ROW()-1,COLUMN(A:A))))</f>
        <v>10</v>
      </c>
      <c r="K2013" s="6">
        <f ca="1">Table1[[#This Row],[Netto loon]]-Table1[[#This Row],[Netto vorige schijf]]</f>
        <v>5.8634000000020023</v>
      </c>
      <c r="L2013" s="2">
        <f ca="1">(Table1[[#This Row],[Bruto tov vorige schijf]]-Table1[[#This Row],[Netto tov vorige schijf]])/MAX(Table1[[#This Row],[Bruto tov vorige schijf]],1)</f>
        <v>0.41365999999979974</v>
      </c>
    </row>
    <row r="2014" spans="1:12" x14ac:dyDescent="0.25">
      <c r="A2014" s="14">
        <v>27961</v>
      </c>
      <c r="B2014" s="6">
        <f>LoonHeffing2020(Table1[[#This Row],[Belastbaar loon]])</f>
        <v>10443.433499999999</v>
      </c>
      <c r="C2014" s="6">
        <f>AlgemeneHeffingsKorting2020(Table1[[#This Row],[Belastbaar loon]])</f>
        <v>2299.7800000000002</v>
      </c>
      <c r="D2014" s="14">
        <f>ArbeidsKorting2020(Table1[[#This Row],[Belastbaar loon]])</f>
        <v>3703.1533599999998</v>
      </c>
      <c r="E2014" s="14">
        <f>MAX(Table1[[#This Row],[Loonheffing]]-Table1[[#This Row],[Algemene Heffingskorting]]-Table1[[#This Row],[Arbeidskorting]],0)</f>
        <v>4440.5001399999983</v>
      </c>
      <c r="F2014" s="6">
        <f>Table1[[#This Row],[Belastbaar loon]]-Table1[[#This Row],[Belasting]]</f>
        <v>23520.499860000004</v>
      </c>
      <c r="G2014" s="2">
        <f>(Table1[[#This Row],[Belastbaar loon]]-Table1[[#This Row],[Netto loon]])/Table1[[#This Row],[Belastbaar loon]]</f>
        <v>0.15881049104109282</v>
      </c>
      <c r="H2014" s="14">
        <f t="shared" ca="1" si="26"/>
        <v>4436.3635400000003</v>
      </c>
      <c r="I2014" s="14">
        <f ca="1">IF(ROW()=2, Table1[[#This Row],[Netto loon]], INDIRECT(ADDRESS(ROW()-1,COLUMN(F:F))))</f>
        <v>23514.636460000002</v>
      </c>
      <c r="J2014" s="6">
        <f ca="1">IF(ROW()=2, 0, Table1[[#This Row],[Belastbaar loon]]-INDIRECT(ADDRESS(ROW()-1,COLUMN(A:A))))</f>
        <v>10</v>
      </c>
      <c r="K2014" s="6">
        <f ca="1">Table1[[#This Row],[Netto loon]]-Table1[[#This Row],[Netto vorige schijf]]</f>
        <v>5.8634000000020023</v>
      </c>
      <c r="L2014" s="2">
        <f ca="1">(Table1[[#This Row],[Bruto tov vorige schijf]]-Table1[[#This Row],[Netto tov vorige schijf]])/MAX(Table1[[#This Row],[Bruto tov vorige schijf]],1)</f>
        <v>0.41365999999979974</v>
      </c>
    </row>
    <row r="2015" spans="1:12" x14ac:dyDescent="0.25">
      <c r="A2015" s="14">
        <v>27971</v>
      </c>
      <c r="B2015" s="6">
        <f>LoonHeffing2020(Table1[[#This Row],[Belastbaar loon]])</f>
        <v>10447.1685</v>
      </c>
      <c r="C2015" s="6">
        <f>AlgemeneHeffingsKorting2020(Table1[[#This Row],[Belastbaar loon]])</f>
        <v>2299.2127999999998</v>
      </c>
      <c r="D2015" s="14">
        <f>ArbeidsKorting2020(Table1[[#This Row],[Belastbaar loon]])</f>
        <v>3703.3189600000001</v>
      </c>
      <c r="E2015" s="14">
        <f>MAX(Table1[[#This Row],[Loonheffing]]-Table1[[#This Row],[Algemene Heffingskorting]]-Table1[[#This Row],[Arbeidskorting]],0)</f>
        <v>4444.6367399999999</v>
      </c>
      <c r="F2015" s="6">
        <f>Table1[[#This Row],[Belastbaar loon]]-Table1[[#This Row],[Belasting]]</f>
        <v>23526.363259999998</v>
      </c>
      <c r="G2015" s="2">
        <f>(Table1[[#This Row],[Belastbaar loon]]-Table1[[#This Row],[Netto loon]])/Table1[[#This Row],[Belastbaar loon]]</f>
        <v>0.15890160308891357</v>
      </c>
      <c r="H2015" s="14">
        <f t="shared" ca="1" si="26"/>
        <v>4440.5001399999983</v>
      </c>
      <c r="I2015" s="14">
        <f ca="1">IF(ROW()=2, Table1[[#This Row],[Netto loon]], INDIRECT(ADDRESS(ROW()-1,COLUMN(F:F))))</f>
        <v>23520.499860000004</v>
      </c>
      <c r="J2015" s="6">
        <f ca="1">IF(ROW()=2, 0, Table1[[#This Row],[Belastbaar loon]]-INDIRECT(ADDRESS(ROW()-1,COLUMN(A:A))))</f>
        <v>10</v>
      </c>
      <c r="K2015" s="6">
        <f ca="1">Table1[[#This Row],[Netto loon]]-Table1[[#This Row],[Netto vorige schijf]]</f>
        <v>5.8633999999947264</v>
      </c>
      <c r="L2015" s="2">
        <f ca="1">(Table1[[#This Row],[Bruto tov vorige schijf]]-Table1[[#This Row],[Netto tov vorige schijf]])/MAX(Table1[[#This Row],[Bruto tov vorige schijf]],1)</f>
        <v>0.41366000000052738</v>
      </c>
    </row>
    <row r="2016" spans="1:12" x14ac:dyDescent="0.25">
      <c r="A2016" s="14">
        <v>27981</v>
      </c>
      <c r="B2016" s="6">
        <f>LoonHeffing2020(Table1[[#This Row],[Belastbaar loon]])</f>
        <v>10450.9035</v>
      </c>
      <c r="C2016" s="6">
        <f>AlgemeneHeffingsKorting2020(Table1[[#This Row],[Belastbaar loon]])</f>
        <v>2298.6455999999998</v>
      </c>
      <c r="D2016" s="14">
        <f>ArbeidsKorting2020(Table1[[#This Row],[Belastbaar loon]])</f>
        <v>3703.4845599999999</v>
      </c>
      <c r="E2016" s="14">
        <f>MAX(Table1[[#This Row],[Loonheffing]]-Table1[[#This Row],[Algemene Heffingskorting]]-Table1[[#This Row],[Arbeidskorting]],0)</f>
        <v>4448.7733400000006</v>
      </c>
      <c r="F2016" s="6">
        <f>Table1[[#This Row],[Belastbaar loon]]-Table1[[#This Row],[Belasting]]</f>
        <v>23532.22666</v>
      </c>
      <c r="G2016" s="2">
        <f>(Table1[[#This Row],[Belastbaar loon]]-Table1[[#This Row],[Netto loon]])/Table1[[#This Row],[Belastbaar loon]]</f>
        <v>0.15899265001250848</v>
      </c>
      <c r="H2016" s="14">
        <f t="shared" ca="1" si="26"/>
        <v>4444.6367399999999</v>
      </c>
      <c r="I2016" s="14">
        <f ca="1">IF(ROW()=2, Table1[[#This Row],[Netto loon]], INDIRECT(ADDRESS(ROW()-1,COLUMN(F:F))))</f>
        <v>23526.363259999998</v>
      </c>
      <c r="J2016" s="6">
        <f ca="1">IF(ROW()=2, 0, Table1[[#This Row],[Belastbaar loon]]-INDIRECT(ADDRESS(ROW()-1,COLUMN(A:A))))</f>
        <v>10</v>
      </c>
      <c r="K2016" s="6">
        <f ca="1">Table1[[#This Row],[Netto loon]]-Table1[[#This Row],[Netto vorige schijf]]</f>
        <v>5.8634000000020023</v>
      </c>
      <c r="L2016" s="2">
        <f ca="1">(Table1[[#This Row],[Bruto tov vorige schijf]]-Table1[[#This Row],[Netto tov vorige schijf]])/MAX(Table1[[#This Row],[Bruto tov vorige schijf]],1)</f>
        <v>0.41365999999979974</v>
      </c>
    </row>
    <row r="2017" spans="1:12" x14ac:dyDescent="0.25">
      <c r="A2017" s="14">
        <v>27991</v>
      </c>
      <c r="B2017" s="6">
        <f>LoonHeffing2020(Table1[[#This Row],[Belastbaar loon]])</f>
        <v>10454.638499999999</v>
      </c>
      <c r="C2017" s="6">
        <f>AlgemeneHeffingsKorting2020(Table1[[#This Row],[Belastbaar loon]])</f>
        <v>2298.0783999999999</v>
      </c>
      <c r="D2017" s="14">
        <f>ArbeidsKorting2020(Table1[[#This Row],[Belastbaar loon]])</f>
        <v>3703.6501600000001</v>
      </c>
      <c r="E2017" s="14">
        <f>MAX(Table1[[#This Row],[Loonheffing]]-Table1[[#This Row],[Algemene Heffingskorting]]-Table1[[#This Row],[Arbeidskorting]],0)</f>
        <v>4452.9099399999986</v>
      </c>
      <c r="F2017" s="6">
        <f>Table1[[#This Row],[Belastbaar loon]]-Table1[[#This Row],[Belasting]]</f>
        <v>23538.090060000002</v>
      </c>
      <c r="G2017" s="2">
        <f>(Table1[[#This Row],[Belastbaar loon]]-Table1[[#This Row],[Netto loon]])/Table1[[#This Row],[Belastbaar loon]]</f>
        <v>0.15908363188167618</v>
      </c>
      <c r="H2017" s="14">
        <f t="shared" ca="1" si="26"/>
        <v>4448.7733400000006</v>
      </c>
      <c r="I2017" s="14">
        <f ca="1">IF(ROW()=2, Table1[[#This Row],[Netto loon]], INDIRECT(ADDRESS(ROW()-1,COLUMN(F:F))))</f>
        <v>23532.22666</v>
      </c>
      <c r="J2017" s="6">
        <f ca="1">IF(ROW()=2, 0, Table1[[#This Row],[Belastbaar loon]]-INDIRECT(ADDRESS(ROW()-1,COLUMN(A:A))))</f>
        <v>10</v>
      </c>
      <c r="K2017" s="6">
        <f ca="1">Table1[[#This Row],[Netto loon]]-Table1[[#This Row],[Netto vorige schijf]]</f>
        <v>5.8634000000020023</v>
      </c>
      <c r="L2017" s="2">
        <f ca="1">(Table1[[#This Row],[Bruto tov vorige schijf]]-Table1[[#This Row],[Netto tov vorige schijf]])/MAX(Table1[[#This Row],[Bruto tov vorige schijf]],1)</f>
        <v>0.41365999999979974</v>
      </c>
    </row>
    <row r="2018" spans="1:12" x14ac:dyDescent="0.25">
      <c r="A2018" s="14">
        <v>28001</v>
      </c>
      <c r="B2018" s="6">
        <f>LoonHeffing2020(Table1[[#This Row],[Belastbaar loon]])</f>
        <v>10458.3735</v>
      </c>
      <c r="C2018" s="6">
        <f>AlgemeneHeffingsKorting2020(Table1[[#This Row],[Belastbaar loon]])</f>
        <v>2297.5111999999999</v>
      </c>
      <c r="D2018" s="14">
        <f>ArbeidsKorting2020(Table1[[#This Row],[Belastbaar loon]])</f>
        <v>3703.81576</v>
      </c>
      <c r="E2018" s="14">
        <f>MAX(Table1[[#This Row],[Loonheffing]]-Table1[[#This Row],[Algemene Heffingskorting]]-Table1[[#This Row],[Arbeidskorting]],0)</f>
        <v>4457.0465399999994</v>
      </c>
      <c r="F2018" s="6">
        <f>Table1[[#This Row],[Belastbaar loon]]-Table1[[#This Row],[Belasting]]</f>
        <v>23543.953460000001</v>
      </c>
      <c r="G2018" s="2">
        <f>(Table1[[#This Row],[Belastbaar loon]]-Table1[[#This Row],[Netto loon]])/Table1[[#This Row],[Belastbaar loon]]</f>
        <v>0.15917454876611548</v>
      </c>
      <c r="H2018" s="14">
        <f t="shared" ca="1" si="26"/>
        <v>4452.9099399999986</v>
      </c>
      <c r="I2018" s="14">
        <f ca="1">IF(ROW()=2, Table1[[#This Row],[Netto loon]], INDIRECT(ADDRESS(ROW()-1,COLUMN(F:F))))</f>
        <v>23538.090060000002</v>
      </c>
      <c r="J2018" s="6">
        <f ca="1">IF(ROW()=2, 0, Table1[[#This Row],[Belastbaar loon]]-INDIRECT(ADDRESS(ROW()-1,COLUMN(A:A))))</f>
        <v>10</v>
      </c>
      <c r="K2018" s="6">
        <f ca="1">Table1[[#This Row],[Netto loon]]-Table1[[#This Row],[Netto vorige schijf]]</f>
        <v>5.8633999999983644</v>
      </c>
      <c r="L2018" s="2">
        <f ca="1">(Table1[[#This Row],[Bruto tov vorige schijf]]-Table1[[#This Row],[Netto tov vorige schijf]])/MAX(Table1[[#This Row],[Bruto tov vorige schijf]],1)</f>
        <v>0.41366000000016356</v>
      </c>
    </row>
    <row r="2019" spans="1:12" x14ac:dyDescent="0.25">
      <c r="A2019" s="14">
        <v>28011</v>
      </c>
      <c r="B2019" s="6">
        <f>LoonHeffing2020(Table1[[#This Row],[Belastbaar loon]])</f>
        <v>10462.1085</v>
      </c>
      <c r="C2019" s="6">
        <f>AlgemeneHeffingsKorting2020(Table1[[#This Row],[Belastbaar loon]])</f>
        <v>2296.944</v>
      </c>
      <c r="D2019" s="14">
        <f>ArbeidsKorting2020(Table1[[#This Row],[Belastbaar loon]])</f>
        <v>3703.9813599999998</v>
      </c>
      <c r="E2019" s="14">
        <f>MAX(Table1[[#This Row],[Loonheffing]]-Table1[[#This Row],[Algemene Heffingskorting]]-Table1[[#This Row],[Arbeidskorting]],0)</f>
        <v>4461.183140000001</v>
      </c>
      <c r="F2019" s="6">
        <f>Table1[[#This Row],[Belastbaar loon]]-Table1[[#This Row],[Belasting]]</f>
        <v>23549.816859999999</v>
      </c>
      <c r="G2019" s="2">
        <f>(Table1[[#This Row],[Belastbaar loon]]-Table1[[#This Row],[Netto loon]])/Table1[[#This Row],[Belastbaar loon]]</f>
        <v>0.15926540073542542</v>
      </c>
      <c r="H2019" s="14">
        <f t="shared" ca="1" si="26"/>
        <v>4457.0465399999994</v>
      </c>
      <c r="I2019" s="14">
        <f ca="1">IF(ROW()=2, Table1[[#This Row],[Netto loon]], INDIRECT(ADDRESS(ROW()-1,COLUMN(F:F))))</f>
        <v>23543.953460000001</v>
      </c>
      <c r="J2019" s="6">
        <f ca="1">IF(ROW()=2, 0, Table1[[#This Row],[Belastbaar loon]]-INDIRECT(ADDRESS(ROW()-1,COLUMN(A:A))))</f>
        <v>10</v>
      </c>
      <c r="K2019" s="6">
        <f ca="1">Table1[[#This Row],[Netto loon]]-Table1[[#This Row],[Netto vorige schijf]]</f>
        <v>5.8633999999983644</v>
      </c>
      <c r="L2019" s="2">
        <f ca="1">(Table1[[#This Row],[Bruto tov vorige schijf]]-Table1[[#This Row],[Netto tov vorige schijf]])/MAX(Table1[[#This Row],[Bruto tov vorige schijf]],1)</f>
        <v>0.41366000000016356</v>
      </c>
    </row>
    <row r="2020" spans="1:12" x14ac:dyDescent="0.25">
      <c r="A2020" s="14">
        <v>28021</v>
      </c>
      <c r="B2020" s="6">
        <f>LoonHeffing2020(Table1[[#This Row],[Belastbaar loon]])</f>
        <v>10465.843500000001</v>
      </c>
      <c r="C2020" s="6">
        <f>AlgemeneHeffingsKorting2020(Table1[[#This Row],[Belastbaar loon]])</f>
        <v>2296.3768</v>
      </c>
      <c r="D2020" s="14">
        <f>ArbeidsKorting2020(Table1[[#This Row],[Belastbaar loon]])</f>
        <v>3704.14696</v>
      </c>
      <c r="E2020" s="14">
        <f>MAX(Table1[[#This Row],[Loonheffing]]-Table1[[#This Row],[Algemene Heffingskorting]]-Table1[[#This Row],[Arbeidskorting]],0)</f>
        <v>4465.3197400000008</v>
      </c>
      <c r="F2020" s="6">
        <f>Table1[[#This Row],[Belastbaar loon]]-Table1[[#This Row],[Belasting]]</f>
        <v>23555.680260000001</v>
      </c>
      <c r="G2020" s="2">
        <f>(Table1[[#This Row],[Belastbaar loon]]-Table1[[#This Row],[Netto loon]])/Table1[[#This Row],[Belastbaar loon]]</f>
        <v>0.15935618785910563</v>
      </c>
      <c r="H2020" s="14">
        <f t="shared" ca="1" si="26"/>
        <v>4461.183140000001</v>
      </c>
      <c r="I2020" s="14">
        <f ca="1">IF(ROW()=2, Table1[[#This Row],[Netto loon]], INDIRECT(ADDRESS(ROW()-1,COLUMN(F:F))))</f>
        <v>23549.816859999999</v>
      </c>
      <c r="J2020" s="6">
        <f ca="1">IF(ROW()=2, 0, Table1[[#This Row],[Belastbaar loon]]-INDIRECT(ADDRESS(ROW()-1,COLUMN(A:A))))</f>
        <v>10</v>
      </c>
      <c r="K2020" s="6">
        <f ca="1">Table1[[#This Row],[Netto loon]]-Table1[[#This Row],[Netto vorige schijf]]</f>
        <v>5.8634000000020023</v>
      </c>
      <c r="L2020" s="2">
        <f ca="1">(Table1[[#This Row],[Bruto tov vorige schijf]]-Table1[[#This Row],[Netto tov vorige schijf]])/MAX(Table1[[#This Row],[Bruto tov vorige schijf]],1)</f>
        <v>0.41365999999979974</v>
      </c>
    </row>
    <row r="2021" spans="1:12" x14ac:dyDescent="0.25">
      <c r="A2021" s="14">
        <v>28031</v>
      </c>
      <c r="B2021" s="6">
        <f>LoonHeffing2020(Table1[[#This Row],[Belastbaar loon]])</f>
        <v>10469.5785</v>
      </c>
      <c r="C2021" s="6">
        <f>AlgemeneHeffingsKorting2020(Table1[[#This Row],[Belastbaar loon]])</f>
        <v>2295.8096</v>
      </c>
      <c r="D2021" s="14">
        <f>ArbeidsKorting2020(Table1[[#This Row],[Belastbaar loon]])</f>
        <v>3704.3125599999998</v>
      </c>
      <c r="E2021" s="14">
        <f>MAX(Table1[[#This Row],[Loonheffing]]-Table1[[#This Row],[Algemene Heffingskorting]]-Table1[[#This Row],[Arbeidskorting]],0)</f>
        <v>4469.4563399999988</v>
      </c>
      <c r="F2021" s="6">
        <f>Table1[[#This Row],[Belastbaar loon]]-Table1[[#This Row],[Belasting]]</f>
        <v>23561.543660000003</v>
      </c>
      <c r="G2021" s="2">
        <f>(Table1[[#This Row],[Belastbaar loon]]-Table1[[#This Row],[Netto loon]])/Table1[[#This Row],[Belastbaar loon]]</f>
        <v>0.15944691020655691</v>
      </c>
      <c r="H2021" s="14">
        <f t="shared" ca="1" si="26"/>
        <v>4465.3197400000008</v>
      </c>
      <c r="I2021" s="14">
        <f ca="1">IF(ROW()=2, Table1[[#This Row],[Netto loon]], INDIRECT(ADDRESS(ROW()-1,COLUMN(F:F))))</f>
        <v>23555.680260000001</v>
      </c>
      <c r="J2021" s="6">
        <f ca="1">IF(ROW()=2, 0, Table1[[#This Row],[Belastbaar loon]]-INDIRECT(ADDRESS(ROW()-1,COLUMN(A:A))))</f>
        <v>10</v>
      </c>
      <c r="K2021" s="6">
        <f ca="1">Table1[[#This Row],[Netto loon]]-Table1[[#This Row],[Netto vorige schijf]]</f>
        <v>5.8634000000020023</v>
      </c>
      <c r="L2021" s="2">
        <f ca="1">(Table1[[#This Row],[Bruto tov vorige schijf]]-Table1[[#This Row],[Netto tov vorige schijf]])/MAX(Table1[[#This Row],[Bruto tov vorige schijf]],1)</f>
        <v>0.41365999999979974</v>
      </c>
    </row>
    <row r="2022" spans="1:12" x14ac:dyDescent="0.25">
      <c r="A2022" s="14">
        <v>28041</v>
      </c>
      <c r="B2022" s="6">
        <f>LoonHeffing2020(Table1[[#This Row],[Belastbaar loon]])</f>
        <v>10473.3135</v>
      </c>
      <c r="C2022" s="6">
        <f>AlgemeneHeffingsKorting2020(Table1[[#This Row],[Belastbaar loon]])</f>
        <v>2295.2424000000001</v>
      </c>
      <c r="D2022" s="14">
        <f>ArbeidsKorting2020(Table1[[#This Row],[Belastbaar loon]])</f>
        <v>3704.4781600000001</v>
      </c>
      <c r="E2022" s="14">
        <f>MAX(Table1[[#This Row],[Loonheffing]]-Table1[[#This Row],[Algemene Heffingskorting]]-Table1[[#This Row],[Arbeidskorting]],0)</f>
        <v>4473.5929400000005</v>
      </c>
      <c r="F2022" s="6">
        <f>Table1[[#This Row],[Belastbaar loon]]-Table1[[#This Row],[Belasting]]</f>
        <v>23567.407059999998</v>
      </c>
      <c r="G2022" s="2">
        <f>(Table1[[#This Row],[Belastbaar loon]]-Table1[[#This Row],[Netto loon]])/Table1[[#This Row],[Belastbaar loon]]</f>
        <v>0.15953756784708115</v>
      </c>
      <c r="H2022" s="14">
        <f t="shared" ca="1" si="26"/>
        <v>4469.4563399999988</v>
      </c>
      <c r="I2022" s="14">
        <f ca="1">IF(ROW()=2, Table1[[#This Row],[Netto loon]], INDIRECT(ADDRESS(ROW()-1,COLUMN(F:F))))</f>
        <v>23561.543660000003</v>
      </c>
      <c r="J2022" s="6">
        <f ca="1">IF(ROW()=2, 0, Table1[[#This Row],[Belastbaar loon]]-INDIRECT(ADDRESS(ROW()-1,COLUMN(A:A))))</f>
        <v>10</v>
      </c>
      <c r="K2022" s="6">
        <f ca="1">Table1[[#This Row],[Netto loon]]-Table1[[#This Row],[Netto vorige schijf]]</f>
        <v>5.8633999999947264</v>
      </c>
      <c r="L2022" s="2">
        <f ca="1">(Table1[[#This Row],[Bruto tov vorige schijf]]-Table1[[#This Row],[Netto tov vorige schijf]])/MAX(Table1[[#This Row],[Bruto tov vorige schijf]],1)</f>
        <v>0.41366000000052738</v>
      </c>
    </row>
    <row r="2023" spans="1:12" x14ac:dyDescent="0.25">
      <c r="A2023" s="14">
        <v>28051</v>
      </c>
      <c r="B2023" s="6">
        <f>LoonHeffing2020(Table1[[#This Row],[Belastbaar loon]])</f>
        <v>10477.048500000001</v>
      </c>
      <c r="C2023" s="6">
        <f>AlgemeneHeffingsKorting2020(Table1[[#This Row],[Belastbaar loon]])</f>
        <v>2294.6752000000001</v>
      </c>
      <c r="D2023" s="14">
        <f>ArbeidsKorting2020(Table1[[#This Row],[Belastbaar loon]])</f>
        <v>3704.6437599999999</v>
      </c>
      <c r="E2023" s="14">
        <f>MAX(Table1[[#This Row],[Loonheffing]]-Table1[[#This Row],[Algemene Heffingskorting]]-Table1[[#This Row],[Arbeidskorting]],0)</f>
        <v>4477.7295400000012</v>
      </c>
      <c r="F2023" s="6">
        <f>Table1[[#This Row],[Belastbaar loon]]-Table1[[#This Row],[Belasting]]</f>
        <v>23573.27046</v>
      </c>
      <c r="G2023" s="2">
        <f>(Table1[[#This Row],[Belastbaar loon]]-Table1[[#This Row],[Netto loon]])/Table1[[#This Row],[Belastbaar loon]]</f>
        <v>0.15962816084988057</v>
      </c>
      <c r="H2023" s="14">
        <f t="shared" ca="1" si="26"/>
        <v>4473.5929400000005</v>
      </c>
      <c r="I2023" s="14">
        <f ca="1">IF(ROW()=2, Table1[[#This Row],[Netto loon]], INDIRECT(ADDRESS(ROW()-1,COLUMN(F:F))))</f>
        <v>23567.407059999998</v>
      </c>
      <c r="J2023" s="6">
        <f ca="1">IF(ROW()=2, 0, Table1[[#This Row],[Belastbaar loon]]-INDIRECT(ADDRESS(ROW()-1,COLUMN(A:A))))</f>
        <v>10</v>
      </c>
      <c r="K2023" s="6">
        <f ca="1">Table1[[#This Row],[Netto loon]]-Table1[[#This Row],[Netto vorige schijf]]</f>
        <v>5.8634000000020023</v>
      </c>
      <c r="L2023" s="2">
        <f ca="1">(Table1[[#This Row],[Bruto tov vorige schijf]]-Table1[[#This Row],[Netto tov vorige schijf]])/MAX(Table1[[#This Row],[Bruto tov vorige schijf]],1)</f>
        <v>0.41365999999979974</v>
      </c>
    </row>
    <row r="2024" spans="1:12" x14ac:dyDescent="0.25">
      <c r="A2024" s="14">
        <v>28061</v>
      </c>
      <c r="B2024" s="6">
        <f>LoonHeffing2020(Table1[[#This Row],[Belastbaar loon]])</f>
        <v>10480.7835</v>
      </c>
      <c r="C2024" s="6">
        <f>AlgemeneHeffingsKorting2020(Table1[[#This Row],[Belastbaar loon]])</f>
        <v>2294.1080000000002</v>
      </c>
      <c r="D2024" s="14">
        <f>ArbeidsKorting2020(Table1[[#This Row],[Belastbaar loon]])</f>
        <v>3704.8093600000002</v>
      </c>
      <c r="E2024" s="14">
        <f>MAX(Table1[[#This Row],[Loonheffing]]-Table1[[#This Row],[Algemene Heffingskorting]]-Table1[[#This Row],[Arbeidskorting]],0)</f>
        <v>4481.8661399999992</v>
      </c>
      <c r="F2024" s="6">
        <f>Table1[[#This Row],[Belastbaar loon]]-Table1[[#This Row],[Belasting]]</f>
        <v>23579.133860000002</v>
      </c>
      <c r="G2024" s="2">
        <f>(Table1[[#This Row],[Belastbaar loon]]-Table1[[#This Row],[Netto loon]])/Table1[[#This Row],[Belastbaar loon]]</f>
        <v>0.15971868928405966</v>
      </c>
      <c r="H2024" s="14">
        <f t="shared" ca="1" si="26"/>
        <v>4477.7295400000012</v>
      </c>
      <c r="I2024" s="14">
        <f ca="1">IF(ROW()=2, Table1[[#This Row],[Netto loon]], INDIRECT(ADDRESS(ROW()-1,COLUMN(F:F))))</f>
        <v>23573.27046</v>
      </c>
      <c r="J2024" s="6">
        <f ca="1">IF(ROW()=2, 0, Table1[[#This Row],[Belastbaar loon]]-INDIRECT(ADDRESS(ROW()-1,COLUMN(A:A))))</f>
        <v>10</v>
      </c>
      <c r="K2024" s="6">
        <f ca="1">Table1[[#This Row],[Netto loon]]-Table1[[#This Row],[Netto vorige schijf]]</f>
        <v>5.8634000000020023</v>
      </c>
      <c r="L2024" s="2">
        <f ca="1">(Table1[[#This Row],[Bruto tov vorige schijf]]-Table1[[#This Row],[Netto tov vorige schijf]])/MAX(Table1[[#This Row],[Bruto tov vorige schijf]],1)</f>
        <v>0.41365999999979974</v>
      </c>
    </row>
    <row r="2025" spans="1:12" x14ac:dyDescent="0.25">
      <c r="A2025" s="14">
        <v>28071</v>
      </c>
      <c r="B2025" s="6">
        <f>LoonHeffing2020(Table1[[#This Row],[Belastbaar loon]])</f>
        <v>10484.5185</v>
      </c>
      <c r="C2025" s="6">
        <f>AlgemeneHeffingsKorting2020(Table1[[#This Row],[Belastbaar loon]])</f>
        <v>2293.5408000000002</v>
      </c>
      <c r="D2025" s="14">
        <f>ArbeidsKorting2020(Table1[[#This Row],[Belastbaar loon]])</f>
        <v>3704.97496</v>
      </c>
      <c r="E2025" s="14">
        <f>MAX(Table1[[#This Row],[Loonheffing]]-Table1[[#This Row],[Algemene Heffingskorting]]-Table1[[#This Row],[Arbeidskorting]],0)</f>
        <v>4486.0027399999999</v>
      </c>
      <c r="F2025" s="6">
        <f>Table1[[#This Row],[Belastbaar loon]]-Table1[[#This Row],[Belasting]]</f>
        <v>23584.99726</v>
      </c>
      <c r="G2025" s="2">
        <f>(Table1[[#This Row],[Belastbaar loon]]-Table1[[#This Row],[Netto loon]])/Table1[[#This Row],[Belastbaar loon]]</f>
        <v>0.15980915321862421</v>
      </c>
      <c r="H2025" s="14">
        <f t="shared" ca="1" si="26"/>
        <v>4481.8661399999992</v>
      </c>
      <c r="I2025" s="14">
        <f ca="1">IF(ROW()=2, Table1[[#This Row],[Netto loon]], INDIRECT(ADDRESS(ROW()-1,COLUMN(F:F))))</f>
        <v>23579.133860000002</v>
      </c>
      <c r="J2025" s="6">
        <f ca="1">IF(ROW()=2, 0, Table1[[#This Row],[Belastbaar loon]]-INDIRECT(ADDRESS(ROW()-1,COLUMN(A:A))))</f>
        <v>10</v>
      </c>
      <c r="K2025" s="6">
        <f ca="1">Table1[[#This Row],[Netto loon]]-Table1[[#This Row],[Netto vorige schijf]]</f>
        <v>5.8633999999983644</v>
      </c>
      <c r="L2025" s="2">
        <f ca="1">(Table1[[#This Row],[Bruto tov vorige schijf]]-Table1[[#This Row],[Netto tov vorige schijf]])/MAX(Table1[[#This Row],[Bruto tov vorige schijf]],1)</f>
        <v>0.41366000000016356</v>
      </c>
    </row>
    <row r="2026" spans="1:12" x14ac:dyDescent="0.25">
      <c r="A2026" s="14">
        <v>28081</v>
      </c>
      <c r="B2026" s="6">
        <f>LoonHeffing2020(Table1[[#This Row],[Belastbaar loon]])</f>
        <v>10488.253500000001</v>
      </c>
      <c r="C2026" s="6">
        <f>AlgemeneHeffingsKorting2020(Table1[[#This Row],[Belastbaar loon]])</f>
        <v>2292.9735999999998</v>
      </c>
      <c r="D2026" s="14">
        <f>ArbeidsKorting2020(Table1[[#This Row],[Belastbaar loon]])</f>
        <v>3705.1405599999998</v>
      </c>
      <c r="E2026" s="14">
        <f>MAX(Table1[[#This Row],[Loonheffing]]-Table1[[#This Row],[Algemene Heffingskorting]]-Table1[[#This Row],[Arbeidskorting]],0)</f>
        <v>4490.1393400000015</v>
      </c>
      <c r="F2026" s="6">
        <f>Table1[[#This Row],[Belastbaar loon]]-Table1[[#This Row],[Belasting]]</f>
        <v>23590.860659999998</v>
      </c>
      <c r="G2026" s="2">
        <f>(Table1[[#This Row],[Belastbaar loon]]-Table1[[#This Row],[Netto loon]])/Table1[[#This Row],[Belastbaar loon]]</f>
        <v>0.15989955272248144</v>
      </c>
      <c r="H2026" s="14">
        <f t="shared" ca="1" si="26"/>
        <v>4486.0027399999999</v>
      </c>
      <c r="I2026" s="14">
        <f ca="1">IF(ROW()=2, Table1[[#This Row],[Netto loon]], INDIRECT(ADDRESS(ROW()-1,COLUMN(F:F))))</f>
        <v>23584.99726</v>
      </c>
      <c r="J2026" s="6">
        <f ca="1">IF(ROW()=2, 0, Table1[[#This Row],[Belastbaar loon]]-INDIRECT(ADDRESS(ROW()-1,COLUMN(A:A))))</f>
        <v>10</v>
      </c>
      <c r="K2026" s="6">
        <f ca="1">Table1[[#This Row],[Netto loon]]-Table1[[#This Row],[Netto vorige schijf]]</f>
        <v>5.8633999999983644</v>
      </c>
      <c r="L2026" s="2">
        <f ca="1">(Table1[[#This Row],[Bruto tov vorige schijf]]-Table1[[#This Row],[Netto tov vorige schijf]])/MAX(Table1[[#This Row],[Bruto tov vorige schijf]],1)</f>
        <v>0.41366000000016356</v>
      </c>
    </row>
    <row r="2027" spans="1:12" x14ac:dyDescent="0.25">
      <c r="A2027" s="14">
        <v>28091</v>
      </c>
      <c r="B2027" s="6">
        <f>LoonHeffing2020(Table1[[#This Row],[Belastbaar loon]])</f>
        <v>10491.988499999999</v>
      </c>
      <c r="C2027" s="6">
        <f>AlgemeneHeffingsKorting2020(Table1[[#This Row],[Belastbaar loon]])</f>
        <v>2292.4063999999998</v>
      </c>
      <c r="D2027" s="14">
        <f>ArbeidsKorting2020(Table1[[#This Row],[Belastbaar loon]])</f>
        <v>3705.3061600000001</v>
      </c>
      <c r="E2027" s="14">
        <f>MAX(Table1[[#This Row],[Loonheffing]]-Table1[[#This Row],[Algemene Heffingskorting]]-Table1[[#This Row],[Arbeidskorting]],0)</f>
        <v>4494.2759399999995</v>
      </c>
      <c r="F2027" s="6">
        <f>Table1[[#This Row],[Belastbaar loon]]-Table1[[#This Row],[Belasting]]</f>
        <v>23596.72406</v>
      </c>
      <c r="G2027" s="2">
        <f>(Table1[[#This Row],[Belastbaar loon]]-Table1[[#This Row],[Netto loon]])/Table1[[#This Row],[Belastbaar loon]]</f>
        <v>0.15998988786444054</v>
      </c>
      <c r="H2027" s="14">
        <f t="shared" ca="1" si="26"/>
        <v>4490.1393400000015</v>
      </c>
      <c r="I2027" s="14">
        <f ca="1">IF(ROW()=2, Table1[[#This Row],[Netto loon]], INDIRECT(ADDRESS(ROW()-1,COLUMN(F:F))))</f>
        <v>23590.860659999998</v>
      </c>
      <c r="J2027" s="6">
        <f ca="1">IF(ROW()=2, 0, Table1[[#This Row],[Belastbaar loon]]-INDIRECT(ADDRESS(ROW()-1,COLUMN(A:A))))</f>
        <v>10</v>
      </c>
      <c r="K2027" s="6">
        <f ca="1">Table1[[#This Row],[Netto loon]]-Table1[[#This Row],[Netto vorige schijf]]</f>
        <v>5.8634000000020023</v>
      </c>
      <c r="L2027" s="2">
        <f ca="1">(Table1[[#This Row],[Bruto tov vorige schijf]]-Table1[[#This Row],[Netto tov vorige schijf]])/MAX(Table1[[#This Row],[Bruto tov vorige schijf]],1)</f>
        <v>0.41365999999979974</v>
      </c>
    </row>
    <row r="2028" spans="1:12" x14ac:dyDescent="0.25">
      <c r="A2028" s="14">
        <v>28101</v>
      </c>
      <c r="B2028" s="6">
        <f>LoonHeffing2020(Table1[[#This Row],[Belastbaar loon]])</f>
        <v>10495.7235</v>
      </c>
      <c r="C2028" s="6">
        <f>AlgemeneHeffingsKorting2020(Table1[[#This Row],[Belastbaar loon]])</f>
        <v>2291.8391999999999</v>
      </c>
      <c r="D2028" s="14">
        <f>ArbeidsKorting2020(Table1[[#This Row],[Belastbaar loon]])</f>
        <v>3705.4717599999999</v>
      </c>
      <c r="E2028" s="14">
        <f>MAX(Table1[[#This Row],[Loonheffing]]-Table1[[#This Row],[Algemene Heffingskorting]]-Table1[[#This Row],[Arbeidskorting]],0)</f>
        <v>4498.4125399999994</v>
      </c>
      <c r="F2028" s="6">
        <f>Table1[[#This Row],[Belastbaar loon]]-Table1[[#This Row],[Belasting]]</f>
        <v>23602.587460000002</v>
      </c>
      <c r="G2028" s="2">
        <f>(Table1[[#This Row],[Belastbaar loon]]-Table1[[#This Row],[Netto loon]])/Table1[[#This Row],[Belastbaar loon]]</f>
        <v>0.16008015871321296</v>
      </c>
      <c r="H2028" s="14">
        <f t="shared" ca="1" si="26"/>
        <v>4494.2759399999995</v>
      </c>
      <c r="I2028" s="14">
        <f ca="1">IF(ROW()=2, Table1[[#This Row],[Netto loon]], INDIRECT(ADDRESS(ROW()-1,COLUMN(F:F))))</f>
        <v>23596.72406</v>
      </c>
      <c r="J2028" s="6">
        <f ca="1">IF(ROW()=2, 0, Table1[[#This Row],[Belastbaar loon]]-INDIRECT(ADDRESS(ROW()-1,COLUMN(A:A))))</f>
        <v>10</v>
      </c>
      <c r="K2028" s="6">
        <f ca="1">Table1[[#This Row],[Netto loon]]-Table1[[#This Row],[Netto vorige schijf]]</f>
        <v>5.8634000000020023</v>
      </c>
      <c r="L2028" s="2">
        <f ca="1">(Table1[[#This Row],[Bruto tov vorige schijf]]-Table1[[#This Row],[Netto tov vorige schijf]])/MAX(Table1[[#This Row],[Bruto tov vorige schijf]],1)</f>
        <v>0.41365999999979974</v>
      </c>
    </row>
    <row r="2029" spans="1:12" x14ac:dyDescent="0.25">
      <c r="A2029" s="14">
        <v>28111</v>
      </c>
      <c r="B2029" s="6">
        <f>LoonHeffing2020(Table1[[#This Row],[Belastbaar loon]])</f>
        <v>10499.458500000001</v>
      </c>
      <c r="C2029" s="6">
        <f>AlgemeneHeffingsKorting2020(Table1[[#This Row],[Belastbaar loon]])</f>
        <v>2291.2719999999999</v>
      </c>
      <c r="D2029" s="14">
        <f>ArbeidsKorting2020(Table1[[#This Row],[Belastbaar loon]])</f>
        <v>3705.6373600000002</v>
      </c>
      <c r="E2029" s="14">
        <f>MAX(Table1[[#This Row],[Loonheffing]]-Table1[[#This Row],[Algemene Heffingskorting]]-Table1[[#This Row],[Arbeidskorting]],0)</f>
        <v>4502.5491399999992</v>
      </c>
      <c r="F2029" s="6">
        <f>Table1[[#This Row],[Belastbaar loon]]-Table1[[#This Row],[Belasting]]</f>
        <v>23608.450860000001</v>
      </c>
      <c r="G2029" s="2">
        <f>(Table1[[#This Row],[Belastbaar loon]]-Table1[[#This Row],[Netto loon]])/Table1[[#This Row],[Belastbaar loon]]</f>
        <v>0.16017036533741238</v>
      </c>
      <c r="H2029" s="14">
        <f t="shared" ca="1" si="26"/>
        <v>4498.4125399999994</v>
      </c>
      <c r="I2029" s="14">
        <f ca="1">IF(ROW()=2, Table1[[#This Row],[Netto loon]], INDIRECT(ADDRESS(ROW()-1,COLUMN(F:F))))</f>
        <v>23602.587460000002</v>
      </c>
      <c r="J2029" s="6">
        <f ca="1">IF(ROW()=2, 0, Table1[[#This Row],[Belastbaar loon]]-INDIRECT(ADDRESS(ROW()-1,COLUMN(A:A))))</f>
        <v>10</v>
      </c>
      <c r="K2029" s="6">
        <f ca="1">Table1[[#This Row],[Netto loon]]-Table1[[#This Row],[Netto vorige schijf]]</f>
        <v>5.8633999999983644</v>
      </c>
      <c r="L2029" s="2">
        <f ca="1">(Table1[[#This Row],[Bruto tov vorige schijf]]-Table1[[#This Row],[Netto tov vorige schijf]])/MAX(Table1[[#This Row],[Bruto tov vorige schijf]],1)</f>
        <v>0.41366000000016356</v>
      </c>
    </row>
    <row r="2030" spans="1:12" x14ac:dyDescent="0.25">
      <c r="A2030" s="14">
        <v>28121</v>
      </c>
      <c r="B2030" s="6">
        <f>LoonHeffing2020(Table1[[#This Row],[Belastbaar loon]])</f>
        <v>10503.193499999999</v>
      </c>
      <c r="C2030" s="6">
        <f>AlgemeneHeffingsKorting2020(Table1[[#This Row],[Belastbaar loon]])</f>
        <v>2290.7048</v>
      </c>
      <c r="D2030" s="14">
        <f>ArbeidsKorting2020(Table1[[#This Row],[Belastbaar loon]])</f>
        <v>3705.80296</v>
      </c>
      <c r="E2030" s="14">
        <f>MAX(Table1[[#This Row],[Loonheffing]]-Table1[[#This Row],[Algemene Heffingskorting]]-Table1[[#This Row],[Arbeidskorting]],0)</f>
        <v>4506.6857399999999</v>
      </c>
      <c r="F2030" s="6">
        <f>Table1[[#This Row],[Belastbaar loon]]-Table1[[#This Row],[Belasting]]</f>
        <v>23614.314259999999</v>
      </c>
      <c r="G2030" s="2">
        <f>(Table1[[#This Row],[Belastbaar loon]]-Table1[[#This Row],[Netto loon]])/Table1[[#This Row],[Belastbaar loon]]</f>
        <v>0.16026050780555459</v>
      </c>
      <c r="H2030" s="14">
        <f t="shared" ca="1" si="26"/>
        <v>4502.5491399999992</v>
      </c>
      <c r="I2030" s="14">
        <f ca="1">IF(ROW()=2, Table1[[#This Row],[Netto loon]], INDIRECT(ADDRESS(ROW()-1,COLUMN(F:F))))</f>
        <v>23608.450860000001</v>
      </c>
      <c r="J2030" s="6">
        <f ca="1">IF(ROW()=2, 0, Table1[[#This Row],[Belastbaar loon]]-INDIRECT(ADDRESS(ROW()-1,COLUMN(A:A))))</f>
        <v>10</v>
      </c>
      <c r="K2030" s="6">
        <f ca="1">Table1[[#This Row],[Netto loon]]-Table1[[#This Row],[Netto vorige schijf]]</f>
        <v>5.8633999999983644</v>
      </c>
      <c r="L2030" s="2">
        <f ca="1">(Table1[[#This Row],[Bruto tov vorige schijf]]-Table1[[#This Row],[Netto tov vorige schijf]])/MAX(Table1[[#This Row],[Bruto tov vorige schijf]],1)</f>
        <v>0.41366000000016356</v>
      </c>
    </row>
    <row r="2031" spans="1:12" x14ac:dyDescent="0.25">
      <c r="A2031" s="14">
        <v>28131</v>
      </c>
      <c r="B2031" s="6">
        <f>LoonHeffing2020(Table1[[#This Row],[Belastbaar loon]])</f>
        <v>10506.9285</v>
      </c>
      <c r="C2031" s="6">
        <f>AlgemeneHeffingsKorting2020(Table1[[#This Row],[Belastbaar loon]])</f>
        <v>2290.1376</v>
      </c>
      <c r="D2031" s="14">
        <f>ArbeidsKorting2020(Table1[[#This Row],[Belastbaar loon]])</f>
        <v>3705.9685599999998</v>
      </c>
      <c r="E2031" s="14">
        <f>MAX(Table1[[#This Row],[Loonheffing]]-Table1[[#This Row],[Algemene Heffingskorting]]-Table1[[#This Row],[Arbeidskorting]],0)</f>
        <v>4510.8223400000006</v>
      </c>
      <c r="F2031" s="6">
        <f>Table1[[#This Row],[Belastbaar loon]]-Table1[[#This Row],[Belasting]]</f>
        <v>23620.177660000001</v>
      </c>
      <c r="G2031" s="2">
        <f>(Table1[[#This Row],[Belastbaar loon]]-Table1[[#This Row],[Netto loon]])/Table1[[#This Row],[Belastbaar loon]]</f>
        <v>0.16035058618605805</v>
      </c>
      <c r="H2031" s="14">
        <f t="shared" ca="1" si="26"/>
        <v>4506.6857399999999</v>
      </c>
      <c r="I2031" s="14">
        <f ca="1">IF(ROW()=2, Table1[[#This Row],[Netto loon]], INDIRECT(ADDRESS(ROW()-1,COLUMN(F:F))))</f>
        <v>23614.314259999999</v>
      </c>
      <c r="J2031" s="6">
        <f ca="1">IF(ROW()=2, 0, Table1[[#This Row],[Belastbaar loon]]-INDIRECT(ADDRESS(ROW()-1,COLUMN(A:A))))</f>
        <v>10</v>
      </c>
      <c r="K2031" s="6">
        <f ca="1">Table1[[#This Row],[Netto loon]]-Table1[[#This Row],[Netto vorige schijf]]</f>
        <v>5.8634000000020023</v>
      </c>
      <c r="L2031" s="2">
        <f ca="1">(Table1[[#This Row],[Bruto tov vorige schijf]]-Table1[[#This Row],[Netto tov vorige schijf]])/MAX(Table1[[#This Row],[Bruto tov vorige schijf]],1)</f>
        <v>0.41365999999979974</v>
      </c>
    </row>
    <row r="2032" spans="1:12" x14ac:dyDescent="0.25">
      <c r="A2032" s="14">
        <v>28141</v>
      </c>
      <c r="B2032" s="6">
        <f>LoonHeffing2020(Table1[[#This Row],[Belastbaar loon]])</f>
        <v>10510.663500000001</v>
      </c>
      <c r="C2032" s="6">
        <f>AlgemeneHeffingsKorting2020(Table1[[#This Row],[Belastbaar loon]])</f>
        <v>2289.5704000000001</v>
      </c>
      <c r="D2032" s="14">
        <f>ArbeidsKorting2020(Table1[[#This Row],[Belastbaar loon]])</f>
        <v>3706.1341600000001</v>
      </c>
      <c r="E2032" s="14">
        <f>MAX(Table1[[#This Row],[Loonheffing]]-Table1[[#This Row],[Algemene Heffingskorting]]-Table1[[#This Row],[Arbeidskorting]],0)</f>
        <v>4514.9589400000004</v>
      </c>
      <c r="F2032" s="6">
        <f>Table1[[#This Row],[Belastbaar loon]]-Table1[[#This Row],[Belasting]]</f>
        <v>23626.04106</v>
      </c>
      <c r="G2032" s="2">
        <f>(Table1[[#This Row],[Belastbaar loon]]-Table1[[#This Row],[Netto loon]])/Table1[[#This Row],[Belastbaar loon]]</f>
        <v>0.16044060054724424</v>
      </c>
      <c r="H2032" s="14">
        <f t="shared" ca="1" si="26"/>
        <v>4510.8223400000006</v>
      </c>
      <c r="I2032" s="14">
        <f ca="1">IF(ROW()=2, Table1[[#This Row],[Netto loon]], INDIRECT(ADDRESS(ROW()-1,COLUMN(F:F))))</f>
        <v>23620.177660000001</v>
      </c>
      <c r="J2032" s="6">
        <f ca="1">IF(ROW()=2, 0, Table1[[#This Row],[Belastbaar loon]]-INDIRECT(ADDRESS(ROW()-1,COLUMN(A:A))))</f>
        <v>10</v>
      </c>
      <c r="K2032" s="6">
        <f ca="1">Table1[[#This Row],[Netto loon]]-Table1[[#This Row],[Netto vorige schijf]]</f>
        <v>5.8633999999983644</v>
      </c>
      <c r="L2032" s="2">
        <f ca="1">(Table1[[#This Row],[Bruto tov vorige schijf]]-Table1[[#This Row],[Netto tov vorige schijf]])/MAX(Table1[[#This Row],[Bruto tov vorige schijf]],1)</f>
        <v>0.41366000000016356</v>
      </c>
    </row>
    <row r="2033" spans="1:12" x14ac:dyDescent="0.25">
      <c r="A2033" s="14">
        <v>28151</v>
      </c>
      <c r="B2033" s="6">
        <f>LoonHeffing2020(Table1[[#This Row],[Belastbaar loon]])</f>
        <v>10514.398499999999</v>
      </c>
      <c r="C2033" s="6">
        <f>AlgemeneHeffingsKorting2020(Table1[[#This Row],[Belastbaar loon]])</f>
        <v>2289.0032000000001</v>
      </c>
      <c r="D2033" s="14">
        <f>ArbeidsKorting2020(Table1[[#This Row],[Belastbaar loon]])</f>
        <v>3706.2997599999999</v>
      </c>
      <c r="E2033" s="14">
        <f>MAX(Table1[[#This Row],[Loonheffing]]-Table1[[#This Row],[Algemene Heffingskorting]]-Table1[[#This Row],[Arbeidskorting]],0)</f>
        <v>4519.0955400000003</v>
      </c>
      <c r="F2033" s="6">
        <f>Table1[[#This Row],[Belastbaar loon]]-Table1[[#This Row],[Belasting]]</f>
        <v>23631.904459999998</v>
      </c>
      <c r="G2033" s="2">
        <f>(Table1[[#This Row],[Belastbaar loon]]-Table1[[#This Row],[Netto loon]])/Table1[[#This Row],[Belastbaar loon]]</f>
        <v>0.16053055095733729</v>
      </c>
      <c r="H2033" s="14">
        <f t="shared" ca="1" si="26"/>
        <v>4514.9589400000004</v>
      </c>
      <c r="I2033" s="14">
        <f ca="1">IF(ROW()=2, Table1[[#This Row],[Netto loon]], INDIRECT(ADDRESS(ROW()-1,COLUMN(F:F))))</f>
        <v>23626.04106</v>
      </c>
      <c r="J2033" s="6">
        <f ca="1">IF(ROW()=2, 0, Table1[[#This Row],[Belastbaar loon]]-INDIRECT(ADDRESS(ROW()-1,COLUMN(A:A))))</f>
        <v>10</v>
      </c>
      <c r="K2033" s="6">
        <f ca="1">Table1[[#This Row],[Netto loon]]-Table1[[#This Row],[Netto vorige schijf]]</f>
        <v>5.8633999999983644</v>
      </c>
      <c r="L2033" s="2">
        <f ca="1">(Table1[[#This Row],[Bruto tov vorige schijf]]-Table1[[#This Row],[Netto tov vorige schijf]])/MAX(Table1[[#This Row],[Bruto tov vorige schijf]],1)</f>
        <v>0.41366000000016356</v>
      </c>
    </row>
    <row r="2034" spans="1:12" x14ac:dyDescent="0.25">
      <c r="A2034" s="14">
        <v>28161</v>
      </c>
      <c r="B2034" s="6">
        <f>LoonHeffing2020(Table1[[#This Row],[Belastbaar loon]])</f>
        <v>10518.1335</v>
      </c>
      <c r="C2034" s="6">
        <f>AlgemeneHeffingsKorting2020(Table1[[#This Row],[Belastbaar loon]])</f>
        <v>2288.4360000000001</v>
      </c>
      <c r="D2034" s="14">
        <f>ArbeidsKorting2020(Table1[[#This Row],[Belastbaar loon]])</f>
        <v>3706.4653600000001</v>
      </c>
      <c r="E2034" s="14">
        <f>MAX(Table1[[#This Row],[Loonheffing]]-Table1[[#This Row],[Algemene Heffingskorting]]-Table1[[#This Row],[Arbeidskorting]],0)</f>
        <v>4523.2321400000001</v>
      </c>
      <c r="F2034" s="6">
        <f>Table1[[#This Row],[Belastbaar loon]]-Table1[[#This Row],[Belasting]]</f>
        <v>23637.76786</v>
      </c>
      <c r="G2034" s="2">
        <f>(Table1[[#This Row],[Belastbaar loon]]-Table1[[#This Row],[Netto loon]])/Table1[[#This Row],[Belastbaar loon]]</f>
        <v>0.16062043748446433</v>
      </c>
      <c r="H2034" s="14">
        <f t="shared" ca="1" si="26"/>
        <v>4519.0955400000003</v>
      </c>
      <c r="I2034" s="14">
        <f ca="1">IF(ROW()=2, Table1[[#This Row],[Netto loon]], INDIRECT(ADDRESS(ROW()-1,COLUMN(F:F))))</f>
        <v>23631.904459999998</v>
      </c>
      <c r="J2034" s="6">
        <f ca="1">IF(ROW()=2, 0, Table1[[#This Row],[Belastbaar loon]]-INDIRECT(ADDRESS(ROW()-1,COLUMN(A:A))))</f>
        <v>10</v>
      </c>
      <c r="K2034" s="6">
        <f ca="1">Table1[[#This Row],[Netto loon]]-Table1[[#This Row],[Netto vorige schijf]]</f>
        <v>5.8634000000020023</v>
      </c>
      <c r="L2034" s="2">
        <f ca="1">(Table1[[#This Row],[Bruto tov vorige schijf]]-Table1[[#This Row],[Netto tov vorige schijf]])/MAX(Table1[[#This Row],[Bruto tov vorige schijf]],1)</f>
        <v>0.41365999999979974</v>
      </c>
    </row>
    <row r="2035" spans="1:12" x14ac:dyDescent="0.25">
      <c r="A2035" s="14">
        <v>28171</v>
      </c>
      <c r="B2035" s="6">
        <f>LoonHeffing2020(Table1[[#This Row],[Belastbaar loon]])</f>
        <v>10521.8685</v>
      </c>
      <c r="C2035" s="6">
        <f>AlgemeneHeffingsKorting2020(Table1[[#This Row],[Belastbaar loon]])</f>
        <v>2287.8688000000002</v>
      </c>
      <c r="D2035" s="14">
        <f>ArbeidsKorting2020(Table1[[#This Row],[Belastbaar loon]])</f>
        <v>3706.63096</v>
      </c>
      <c r="E2035" s="14">
        <f>MAX(Table1[[#This Row],[Loonheffing]]-Table1[[#This Row],[Algemene Heffingskorting]]-Table1[[#This Row],[Arbeidskorting]],0)</f>
        <v>4527.3687399999999</v>
      </c>
      <c r="F2035" s="6">
        <f>Table1[[#This Row],[Belastbaar loon]]-Table1[[#This Row],[Belasting]]</f>
        <v>23643.631260000002</v>
      </c>
      <c r="G2035" s="2">
        <f>(Table1[[#This Row],[Belastbaar loon]]-Table1[[#This Row],[Netto loon]])/Table1[[#This Row],[Belastbaar loon]]</f>
        <v>0.16071026019665607</v>
      </c>
      <c r="H2035" s="14">
        <f t="shared" ca="1" si="26"/>
        <v>4523.2321400000001</v>
      </c>
      <c r="I2035" s="14">
        <f ca="1">IF(ROW()=2, Table1[[#This Row],[Netto loon]], INDIRECT(ADDRESS(ROW()-1,COLUMN(F:F))))</f>
        <v>23637.76786</v>
      </c>
      <c r="J2035" s="6">
        <f ca="1">IF(ROW()=2, 0, Table1[[#This Row],[Belastbaar loon]]-INDIRECT(ADDRESS(ROW()-1,COLUMN(A:A))))</f>
        <v>10</v>
      </c>
      <c r="K2035" s="6">
        <f ca="1">Table1[[#This Row],[Netto loon]]-Table1[[#This Row],[Netto vorige schijf]]</f>
        <v>5.8634000000020023</v>
      </c>
      <c r="L2035" s="2">
        <f ca="1">(Table1[[#This Row],[Bruto tov vorige schijf]]-Table1[[#This Row],[Netto tov vorige schijf]])/MAX(Table1[[#This Row],[Bruto tov vorige schijf]],1)</f>
        <v>0.41365999999979974</v>
      </c>
    </row>
    <row r="2036" spans="1:12" x14ac:dyDescent="0.25">
      <c r="A2036" s="14">
        <v>28181</v>
      </c>
      <c r="B2036" s="6">
        <f>LoonHeffing2020(Table1[[#This Row],[Belastbaar loon]])</f>
        <v>10525.603499999999</v>
      </c>
      <c r="C2036" s="6">
        <f>AlgemeneHeffingsKorting2020(Table1[[#This Row],[Belastbaar loon]])</f>
        <v>2287.3015999999998</v>
      </c>
      <c r="D2036" s="14">
        <f>ArbeidsKorting2020(Table1[[#This Row],[Belastbaar loon]])</f>
        <v>3706.7965599999998</v>
      </c>
      <c r="E2036" s="14">
        <f>MAX(Table1[[#This Row],[Loonheffing]]-Table1[[#This Row],[Algemene Heffingskorting]]-Table1[[#This Row],[Arbeidskorting]],0)</f>
        <v>4531.5053399999988</v>
      </c>
      <c r="F2036" s="6">
        <f>Table1[[#This Row],[Belastbaar loon]]-Table1[[#This Row],[Belasting]]</f>
        <v>23649.49466</v>
      </c>
      <c r="G2036" s="2">
        <f>(Table1[[#This Row],[Belastbaar loon]]-Table1[[#This Row],[Netto loon]])/Table1[[#This Row],[Belastbaar loon]]</f>
        <v>0.16080001916184664</v>
      </c>
      <c r="H2036" s="14">
        <f t="shared" ca="1" si="26"/>
        <v>4527.3687399999999</v>
      </c>
      <c r="I2036" s="14">
        <f ca="1">IF(ROW()=2, Table1[[#This Row],[Netto loon]], INDIRECT(ADDRESS(ROW()-1,COLUMN(F:F))))</f>
        <v>23643.631260000002</v>
      </c>
      <c r="J2036" s="6">
        <f ca="1">IF(ROW()=2, 0, Table1[[#This Row],[Belastbaar loon]]-INDIRECT(ADDRESS(ROW()-1,COLUMN(A:A))))</f>
        <v>10</v>
      </c>
      <c r="K2036" s="6">
        <f ca="1">Table1[[#This Row],[Netto loon]]-Table1[[#This Row],[Netto vorige schijf]]</f>
        <v>5.8633999999983644</v>
      </c>
      <c r="L2036" s="2">
        <f ca="1">(Table1[[#This Row],[Bruto tov vorige schijf]]-Table1[[#This Row],[Netto tov vorige schijf]])/MAX(Table1[[#This Row],[Bruto tov vorige schijf]],1)</f>
        <v>0.41366000000016356</v>
      </c>
    </row>
    <row r="2037" spans="1:12" x14ac:dyDescent="0.25">
      <c r="A2037" s="14">
        <v>28191</v>
      </c>
      <c r="B2037" s="6">
        <f>LoonHeffing2020(Table1[[#This Row],[Belastbaar loon]])</f>
        <v>10529.3385</v>
      </c>
      <c r="C2037" s="6">
        <f>AlgemeneHeffingsKorting2020(Table1[[#This Row],[Belastbaar loon]])</f>
        <v>2286.7343999999998</v>
      </c>
      <c r="D2037" s="14">
        <f>ArbeidsKorting2020(Table1[[#This Row],[Belastbaar loon]])</f>
        <v>3706.96216</v>
      </c>
      <c r="E2037" s="14">
        <f>MAX(Table1[[#This Row],[Loonheffing]]-Table1[[#This Row],[Algemene Heffingskorting]]-Table1[[#This Row],[Arbeidskorting]],0)</f>
        <v>4535.6419400000004</v>
      </c>
      <c r="F2037" s="6">
        <f>Table1[[#This Row],[Belastbaar loon]]-Table1[[#This Row],[Belasting]]</f>
        <v>23655.358059999999</v>
      </c>
      <c r="G2037" s="2">
        <f>(Table1[[#This Row],[Belastbaar loon]]-Table1[[#This Row],[Netto loon]])/Table1[[#This Row],[Belastbaar loon]]</f>
        <v>0.16088971444787348</v>
      </c>
      <c r="H2037" s="14">
        <f t="shared" ca="1" si="26"/>
        <v>4531.5053399999988</v>
      </c>
      <c r="I2037" s="14">
        <f ca="1">IF(ROW()=2, Table1[[#This Row],[Netto loon]], INDIRECT(ADDRESS(ROW()-1,COLUMN(F:F))))</f>
        <v>23649.49466</v>
      </c>
      <c r="J2037" s="6">
        <f ca="1">IF(ROW()=2, 0, Table1[[#This Row],[Belastbaar loon]]-INDIRECT(ADDRESS(ROW()-1,COLUMN(A:A))))</f>
        <v>10</v>
      </c>
      <c r="K2037" s="6">
        <f ca="1">Table1[[#This Row],[Netto loon]]-Table1[[#This Row],[Netto vorige schijf]]</f>
        <v>5.8633999999983644</v>
      </c>
      <c r="L2037" s="2">
        <f ca="1">(Table1[[#This Row],[Bruto tov vorige schijf]]-Table1[[#This Row],[Netto tov vorige schijf]])/MAX(Table1[[#This Row],[Bruto tov vorige schijf]],1)</f>
        <v>0.41366000000016356</v>
      </c>
    </row>
    <row r="2038" spans="1:12" x14ac:dyDescent="0.25">
      <c r="A2038" s="14">
        <v>28201</v>
      </c>
      <c r="B2038" s="6">
        <f>LoonHeffing2020(Table1[[#This Row],[Belastbaar loon]])</f>
        <v>10533.0735</v>
      </c>
      <c r="C2038" s="6">
        <f>AlgemeneHeffingsKorting2020(Table1[[#This Row],[Belastbaar loon]])</f>
        <v>2286.1671999999999</v>
      </c>
      <c r="D2038" s="14">
        <f>ArbeidsKorting2020(Table1[[#This Row],[Belastbaar loon]])</f>
        <v>3707.1277599999999</v>
      </c>
      <c r="E2038" s="14">
        <f>MAX(Table1[[#This Row],[Loonheffing]]-Table1[[#This Row],[Algemene Heffingskorting]]-Table1[[#This Row],[Arbeidskorting]],0)</f>
        <v>4539.7785400000012</v>
      </c>
      <c r="F2038" s="6">
        <f>Table1[[#This Row],[Belastbaar loon]]-Table1[[#This Row],[Belasting]]</f>
        <v>23661.221460000001</v>
      </c>
      <c r="G2038" s="2">
        <f>(Table1[[#This Row],[Belastbaar loon]]-Table1[[#This Row],[Netto loon]])/Table1[[#This Row],[Belastbaar loon]]</f>
        <v>0.16097934612247791</v>
      </c>
      <c r="H2038" s="14">
        <f t="shared" ca="1" si="26"/>
        <v>4535.6419400000004</v>
      </c>
      <c r="I2038" s="14">
        <f ca="1">IF(ROW()=2, Table1[[#This Row],[Netto loon]], INDIRECT(ADDRESS(ROW()-1,COLUMN(F:F))))</f>
        <v>23655.358059999999</v>
      </c>
      <c r="J2038" s="6">
        <f ca="1">IF(ROW()=2, 0, Table1[[#This Row],[Belastbaar loon]]-INDIRECT(ADDRESS(ROW()-1,COLUMN(A:A))))</f>
        <v>10</v>
      </c>
      <c r="K2038" s="6">
        <f ca="1">Table1[[#This Row],[Netto loon]]-Table1[[#This Row],[Netto vorige schijf]]</f>
        <v>5.8634000000020023</v>
      </c>
      <c r="L2038" s="2">
        <f ca="1">(Table1[[#This Row],[Bruto tov vorige schijf]]-Table1[[#This Row],[Netto tov vorige schijf]])/MAX(Table1[[#This Row],[Bruto tov vorige schijf]],1)</f>
        <v>0.41365999999979974</v>
      </c>
    </row>
    <row r="2039" spans="1:12" x14ac:dyDescent="0.25">
      <c r="A2039" s="14">
        <v>28211</v>
      </c>
      <c r="B2039" s="6">
        <f>LoonHeffing2020(Table1[[#This Row],[Belastbaar loon]])</f>
        <v>10536.808499999999</v>
      </c>
      <c r="C2039" s="6">
        <f>AlgemeneHeffingsKorting2020(Table1[[#This Row],[Belastbaar loon]])</f>
        <v>2285.6</v>
      </c>
      <c r="D2039" s="14">
        <f>ArbeidsKorting2020(Table1[[#This Row],[Belastbaar loon]])</f>
        <v>3707.2933600000001</v>
      </c>
      <c r="E2039" s="14">
        <f>MAX(Table1[[#This Row],[Loonheffing]]-Table1[[#This Row],[Algemene Heffingskorting]]-Table1[[#This Row],[Arbeidskorting]],0)</f>
        <v>4543.9151399999992</v>
      </c>
      <c r="F2039" s="6">
        <f>Table1[[#This Row],[Belastbaar loon]]-Table1[[#This Row],[Belasting]]</f>
        <v>23667.084860000003</v>
      </c>
      <c r="G2039" s="2">
        <f>(Table1[[#This Row],[Belastbaar loon]]-Table1[[#This Row],[Netto loon]])/Table1[[#This Row],[Belastbaar loon]]</f>
        <v>0.16106891425330536</v>
      </c>
      <c r="H2039" s="14">
        <f t="shared" ca="1" si="26"/>
        <v>4539.7785400000012</v>
      </c>
      <c r="I2039" s="14">
        <f ca="1">IF(ROW()=2, Table1[[#This Row],[Netto loon]], INDIRECT(ADDRESS(ROW()-1,COLUMN(F:F))))</f>
        <v>23661.221460000001</v>
      </c>
      <c r="J2039" s="6">
        <f ca="1">IF(ROW()=2, 0, Table1[[#This Row],[Belastbaar loon]]-INDIRECT(ADDRESS(ROW()-1,COLUMN(A:A))))</f>
        <v>10</v>
      </c>
      <c r="K2039" s="6">
        <f ca="1">Table1[[#This Row],[Netto loon]]-Table1[[#This Row],[Netto vorige schijf]]</f>
        <v>5.8634000000020023</v>
      </c>
      <c r="L2039" s="2">
        <f ca="1">(Table1[[#This Row],[Bruto tov vorige schijf]]-Table1[[#This Row],[Netto tov vorige schijf]])/MAX(Table1[[#This Row],[Bruto tov vorige schijf]],1)</f>
        <v>0.41365999999979974</v>
      </c>
    </row>
    <row r="2040" spans="1:12" x14ac:dyDescent="0.25">
      <c r="A2040" s="14">
        <v>28221</v>
      </c>
      <c r="B2040" s="6">
        <f>LoonHeffing2020(Table1[[#This Row],[Belastbaar loon]])</f>
        <v>10540.5435</v>
      </c>
      <c r="C2040" s="6">
        <f>AlgemeneHeffingsKorting2020(Table1[[#This Row],[Belastbaar loon]])</f>
        <v>2285.0328</v>
      </c>
      <c r="D2040" s="14">
        <f>ArbeidsKorting2020(Table1[[#This Row],[Belastbaar loon]])</f>
        <v>3707.4589599999999</v>
      </c>
      <c r="E2040" s="14">
        <f>MAX(Table1[[#This Row],[Loonheffing]]-Table1[[#This Row],[Algemene Heffingskorting]]-Table1[[#This Row],[Arbeidskorting]],0)</f>
        <v>4548.051739999999</v>
      </c>
      <c r="F2040" s="6">
        <f>Table1[[#This Row],[Belastbaar loon]]-Table1[[#This Row],[Belasting]]</f>
        <v>23672.948260000001</v>
      </c>
      <c r="G2040" s="2">
        <f>(Table1[[#This Row],[Belastbaar loon]]-Table1[[#This Row],[Netto loon]])/Table1[[#This Row],[Belastbaar loon]]</f>
        <v>0.16115841890790542</v>
      </c>
      <c r="H2040" s="14">
        <f t="shared" ca="1" si="26"/>
        <v>4543.9151399999992</v>
      </c>
      <c r="I2040" s="14">
        <f ca="1">IF(ROW()=2, Table1[[#This Row],[Netto loon]], INDIRECT(ADDRESS(ROW()-1,COLUMN(F:F))))</f>
        <v>23667.084860000003</v>
      </c>
      <c r="J2040" s="6">
        <f ca="1">IF(ROW()=2, 0, Table1[[#This Row],[Belastbaar loon]]-INDIRECT(ADDRESS(ROW()-1,COLUMN(A:A))))</f>
        <v>10</v>
      </c>
      <c r="K2040" s="6">
        <f ca="1">Table1[[#This Row],[Netto loon]]-Table1[[#This Row],[Netto vorige schijf]]</f>
        <v>5.8633999999983644</v>
      </c>
      <c r="L2040" s="2">
        <f ca="1">(Table1[[#This Row],[Bruto tov vorige schijf]]-Table1[[#This Row],[Netto tov vorige schijf]])/MAX(Table1[[#This Row],[Bruto tov vorige schijf]],1)</f>
        <v>0.41366000000016356</v>
      </c>
    </row>
    <row r="2041" spans="1:12" x14ac:dyDescent="0.25">
      <c r="A2041" s="14">
        <v>28231</v>
      </c>
      <c r="B2041" s="6">
        <f>LoonHeffing2020(Table1[[#This Row],[Belastbaar loon]])</f>
        <v>10544.2785</v>
      </c>
      <c r="C2041" s="6">
        <f>AlgemeneHeffingsKorting2020(Table1[[#This Row],[Belastbaar loon]])</f>
        <v>2284.4656</v>
      </c>
      <c r="D2041" s="14">
        <f>ArbeidsKorting2020(Table1[[#This Row],[Belastbaar loon]])</f>
        <v>3707.6245600000002</v>
      </c>
      <c r="E2041" s="14">
        <f>MAX(Table1[[#This Row],[Loonheffing]]-Table1[[#This Row],[Algemene Heffingskorting]]-Table1[[#This Row],[Arbeidskorting]],0)</f>
        <v>4552.1883400000006</v>
      </c>
      <c r="F2041" s="6">
        <f>Table1[[#This Row],[Belastbaar loon]]-Table1[[#This Row],[Belasting]]</f>
        <v>23678.811659999999</v>
      </c>
      <c r="G2041" s="2">
        <f>(Table1[[#This Row],[Belastbaar loon]]-Table1[[#This Row],[Netto loon]])/Table1[[#This Row],[Belastbaar loon]]</f>
        <v>0.16124786015373174</v>
      </c>
      <c r="H2041" s="14">
        <f t="shared" ca="1" si="26"/>
        <v>4548.051739999999</v>
      </c>
      <c r="I2041" s="14">
        <f ca="1">IF(ROW()=2, Table1[[#This Row],[Netto loon]], INDIRECT(ADDRESS(ROW()-1,COLUMN(F:F))))</f>
        <v>23672.948260000001</v>
      </c>
      <c r="J2041" s="6">
        <f ca="1">IF(ROW()=2, 0, Table1[[#This Row],[Belastbaar loon]]-INDIRECT(ADDRESS(ROW()-1,COLUMN(A:A))))</f>
        <v>10</v>
      </c>
      <c r="K2041" s="6">
        <f ca="1">Table1[[#This Row],[Netto loon]]-Table1[[#This Row],[Netto vorige schijf]]</f>
        <v>5.8633999999983644</v>
      </c>
      <c r="L2041" s="2">
        <f ca="1">(Table1[[#This Row],[Bruto tov vorige schijf]]-Table1[[#This Row],[Netto tov vorige schijf]])/MAX(Table1[[#This Row],[Bruto tov vorige schijf]],1)</f>
        <v>0.41366000000016356</v>
      </c>
    </row>
    <row r="2042" spans="1:12" x14ac:dyDescent="0.25">
      <c r="A2042" s="14">
        <v>28241</v>
      </c>
      <c r="B2042" s="6">
        <f>LoonHeffing2020(Table1[[#This Row],[Belastbaar loon]])</f>
        <v>10548.013499999999</v>
      </c>
      <c r="C2042" s="6">
        <f>AlgemeneHeffingsKorting2020(Table1[[#This Row],[Belastbaar loon]])</f>
        <v>2283.8984</v>
      </c>
      <c r="D2042" s="14">
        <f>ArbeidsKorting2020(Table1[[#This Row],[Belastbaar loon]])</f>
        <v>3707.79016</v>
      </c>
      <c r="E2042" s="14">
        <f>MAX(Table1[[#This Row],[Loonheffing]]-Table1[[#This Row],[Algemene Heffingskorting]]-Table1[[#This Row],[Arbeidskorting]],0)</f>
        <v>4556.3249399999986</v>
      </c>
      <c r="F2042" s="6">
        <f>Table1[[#This Row],[Belastbaar loon]]-Table1[[#This Row],[Belasting]]</f>
        <v>23684.675060000001</v>
      </c>
      <c r="G2042" s="2">
        <f>(Table1[[#This Row],[Belastbaar loon]]-Table1[[#This Row],[Netto loon]])/Table1[[#This Row],[Belastbaar loon]]</f>
        <v>0.16133723805814237</v>
      </c>
      <c r="H2042" s="14">
        <f t="shared" ca="1" si="26"/>
        <v>4552.1883400000006</v>
      </c>
      <c r="I2042" s="14">
        <f ca="1">IF(ROW()=2, Table1[[#This Row],[Netto loon]], INDIRECT(ADDRESS(ROW()-1,COLUMN(F:F))))</f>
        <v>23678.811659999999</v>
      </c>
      <c r="J2042" s="6">
        <f ca="1">IF(ROW()=2, 0, Table1[[#This Row],[Belastbaar loon]]-INDIRECT(ADDRESS(ROW()-1,COLUMN(A:A))))</f>
        <v>10</v>
      </c>
      <c r="K2042" s="6">
        <f ca="1">Table1[[#This Row],[Netto loon]]-Table1[[#This Row],[Netto vorige schijf]]</f>
        <v>5.8634000000020023</v>
      </c>
      <c r="L2042" s="2">
        <f ca="1">(Table1[[#This Row],[Bruto tov vorige schijf]]-Table1[[#This Row],[Netto tov vorige schijf]])/MAX(Table1[[#This Row],[Bruto tov vorige schijf]],1)</f>
        <v>0.41365999999979974</v>
      </c>
    </row>
    <row r="2043" spans="1:12" x14ac:dyDescent="0.25">
      <c r="A2043" s="14">
        <v>28251</v>
      </c>
      <c r="B2043" s="6">
        <f>LoonHeffing2020(Table1[[#This Row],[Belastbaar loon]])</f>
        <v>10551.7485</v>
      </c>
      <c r="C2043" s="6">
        <f>AlgemeneHeffingsKorting2020(Table1[[#This Row],[Belastbaar loon]])</f>
        <v>2283.3312000000001</v>
      </c>
      <c r="D2043" s="14">
        <f>ArbeidsKorting2020(Table1[[#This Row],[Belastbaar loon]])</f>
        <v>3707.9557599999998</v>
      </c>
      <c r="E2043" s="14">
        <f>MAX(Table1[[#This Row],[Loonheffing]]-Table1[[#This Row],[Algemene Heffingskorting]]-Table1[[#This Row],[Arbeidskorting]],0)</f>
        <v>4560.4615399999993</v>
      </c>
      <c r="F2043" s="6">
        <f>Table1[[#This Row],[Belastbaar loon]]-Table1[[#This Row],[Belasting]]</f>
        <v>23690.53846</v>
      </c>
      <c r="G2043" s="2">
        <f>(Table1[[#This Row],[Belastbaar loon]]-Table1[[#This Row],[Netto loon]])/Table1[[#This Row],[Belastbaar loon]]</f>
        <v>0.16142655268840042</v>
      </c>
      <c r="H2043" s="14">
        <f t="shared" ca="1" si="26"/>
        <v>4556.3249399999986</v>
      </c>
      <c r="I2043" s="14">
        <f ca="1">IF(ROW()=2, Table1[[#This Row],[Netto loon]], INDIRECT(ADDRESS(ROW()-1,COLUMN(F:F))))</f>
        <v>23684.675060000001</v>
      </c>
      <c r="J2043" s="6">
        <f ca="1">IF(ROW()=2, 0, Table1[[#This Row],[Belastbaar loon]]-INDIRECT(ADDRESS(ROW()-1,COLUMN(A:A))))</f>
        <v>10</v>
      </c>
      <c r="K2043" s="6">
        <f ca="1">Table1[[#This Row],[Netto loon]]-Table1[[#This Row],[Netto vorige schijf]]</f>
        <v>5.8633999999983644</v>
      </c>
      <c r="L2043" s="2">
        <f ca="1">(Table1[[#This Row],[Bruto tov vorige schijf]]-Table1[[#This Row],[Netto tov vorige schijf]])/MAX(Table1[[#This Row],[Bruto tov vorige schijf]],1)</f>
        <v>0.41366000000016356</v>
      </c>
    </row>
    <row r="2044" spans="1:12" x14ac:dyDescent="0.25">
      <c r="A2044" s="14">
        <v>28261</v>
      </c>
      <c r="B2044" s="6">
        <f>LoonHeffing2020(Table1[[#This Row],[Belastbaar loon]])</f>
        <v>10555.4835</v>
      </c>
      <c r="C2044" s="6">
        <f>AlgemeneHeffingsKorting2020(Table1[[#This Row],[Belastbaar loon]])</f>
        <v>2282.7640000000001</v>
      </c>
      <c r="D2044" s="14">
        <f>ArbeidsKorting2020(Table1[[#This Row],[Belastbaar loon]])</f>
        <v>3708.1213600000001</v>
      </c>
      <c r="E2044" s="14">
        <f>MAX(Table1[[#This Row],[Loonheffing]]-Table1[[#This Row],[Algemene Heffingskorting]]-Table1[[#This Row],[Arbeidskorting]],0)</f>
        <v>4564.5981399999991</v>
      </c>
      <c r="F2044" s="6">
        <f>Table1[[#This Row],[Belastbaar loon]]-Table1[[#This Row],[Belasting]]</f>
        <v>23696.401860000002</v>
      </c>
      <c r="G2044" s="2">
        <f>(Table1[[#This Row],[Belastbaar loon]]-Table1[[#This Row],[Netto loon]])/Table1[[#This Row],[Belastbaar loon]]</f>
        <v>0.16151580411167327</v>
      </c>
      <c r="H2044" s="14">
        <f t="shared" ca="1" si="26"/>
        <v>4560.4615399999993</v>
      </c>
      <c r="I2044" s="14">
        <f ca="1">IF(ROW()=2, Table1[[#This Row],[Netto loon]], INDIRECT(ADDRESS(ROW()-1,COLUMN(F:F))))</f>
        <v>23690.53846</v>
      </c>
      <c r="J2044" s="6">
        <f ca="1">IF(ROW()=2, 0, Table1[[#This Row],[Belastbaar loon]]-INDIRECT(ADDRESS(ROW()-1,COLUMN(A:A))))</f>
        <v>10</v>
      </c>
      <c r="K2044" s="6">
        <f ca="1">Table1[[#This Row],[Netto loon]]-Table1[[#This Row],[Netto vorige schijf]]</f>
        <v>5.8634000000020023</v>
      </c>
      <c r="L2044" s="2">
        <f ca="1">(Table1[[#This Row],[Bruto tov vorige schijf]]-Table1[[#This Row],[Netto tov vorige schijf]])/MAX(Table1[[#This Row],[Bruto tov vorige schijf]],1)</f>
        <v>0.41365999999979974</v>
      </c>
    </row>
    <row r="2045" spans="1:12" x14ac:dyDescent="0.25">
      <c r="A2045" s="14">
        <v>28271</v>
      </c>
      <c r="B2045" s="6">
        <f>LoonHeffing2020(Table1[[#This Row],[Belastbaar loon]])</f>
        <v>10559.218500000001</v>
      </c>
      <c r="C2045" s="6">
        <f>AlgemeneHeffingsKorting2020(Table1[[#This Row],[Belastbaar loon]])</f>
        <v>2282.1968000000002</v>
      </c>
      <c r="D2045" s="14">
        <f>ArbeidsKorting2020(Table1[[#This Row],[Belastbaar loon]])</f>
        <v>3708.2869599999999</v>
      </c>
      <c r="E2045" s="14">
        <f>MAX(Table1[[#This Row],[Loonheffing]]-Table1[[#This Row],[Algemene Heffingskorting]]-Table1[[#This Row],[Arbeidskorting]],0)</f>
        <v>4568.7347400000017</v>
      </c>
      <c r="F2045" s="6">
        <f>Table1[[#This Row],[Belastbaar loon]]-Table1[[#This Row],[Belasting]]</f>
        <v>23702.26526</v>
      </c>
      <c r="G2045" s="2">
        <f>(Table1[[#This Row],[Belastbaar loon]]-Table1[[#This Row],[Netto loon]])/Table1[[#This Row],[Belastbaar loon]]</f>
        <v>0.16160499239503379</v>
      </c>
      <c r="H2045" s="14">
        <f t="shared" ca="1" si="26"/>
        <v>4564.5981399999991</v>
      </c>
      <c r="I2045" s="14">
        <f ca="1">IF(ROW()=2, Table1[[#This Row],[Netto loon]], INDIRECT(ADDRESS(ROW()-1,COLUMN(F:F))))</f>
        <v>23696.401860000002</v>
      </c>
      <c r="J2045" s="6">
        <f ca="1">IF(ROW()=2, 0, Table1[[#This Row],[Belastbaar loon]]-INDIRECT(ADDRESS(ROW()-1,COLUMN(A:A))))</f>
        <v>10</v>
      </c>
      <c r="K2045" s="6">
        <f ca="1">Table1[[#This Row],[Netto loon]]-Table1[[#This Row],[Netto vorige schijf]]</f>
        <v>5.8633999999983644</v>
      </c>
      <c r="L2045" s="2">
        <f ca="1">(Table1[[#This Row],[Bruto tov vorige schijf]]-Table1[[#This Row],[Netto tov vorige schijf]])/MAX(Table1[[#This Row],[Bruto tov vorige schijf]],1)</f>
        <v>0.41366000000016356</v>
      </c>
    </row>
    <row r="2046" spans="1:12" x14ac:dyDescent="0.25">
      <c r="A2046" s="14">
        <v>28281</v>
      </c>
      <c r="B2046" s="6">
        <f>LoonHeffing2020(Table1[[#This Row],[Belastbaar loon]])</f>
        <v>10562.9535</v>
      </c>
      <c r="C2046" s="6">
        <f>AlgemeneHeffingsKorting2020(Table1[[#This Row],[Belastbaar loon]])</f>
        <v>2281.6296000000002</v>
      </c>
      <c r="D2046" s="14">
        <f>ArbeidsKorting2020(Table1[[#This Row],[Belastbaar loon]])</f>
        <v>3708.4525600000002</v>
      </c>
      <c r="E2046" s="14">
        <f>MAX(Table1[[#This Row],[Loonheffing]]-Table1[[#This Row],[Algemene Heffingskorting]]-Table1[[#This Row],[Arbeidskorting]],0)</f>
        <v>4572.8713399999997</v>
      </c>
      <c r="F2046" s="6">
        <f>Table1[[#This Row],[Belastbaar loon]]-Table1[[#This Row],[Belasting]]</f>
        <v>23708.128660000002</v>
      </c>
      <c r="G2046" s="2">
        <f>(Table1[[#This Row],[Belastbaar loon]]-Table1[[#This Row],[Netto loon]])/Table1[[#This Row],[Belastbaar loon]]</f>
        <v>0.16169411760545943</v>
      </c>
      <c r="H2046" s="14">
        <f t="shared" ca="1" si="26"/>
        <v>4568.7347400000017</v>
      </c>
      <c r="I2046" s="14">
        <f ca="1">IF(ROW()=2, Table1[[#This Row],[Netto loon]], INDIRECT(ADDRESS(ROW()-1,COLUMN(F:F))))</f>
        <v>23702.26526</v>
      </c>
      <c r="J2046" s="6">
        <f ca="1">IF(ROW()=2, 0, Table1[[#This Row],[Belastbaar loon]]-INDIRECT(ADDRESS(ROW()-1,COLUMN(A:A))))</f>
        <v>10</v>
      </c>
      <c r="K2046" s="6">
        <f ca="1">Table1[[#This Row],[Netto loon]]-Table1[[#This Row],[Netto vorige schijf]]</f>
        <v>5.8634000000020023</v>
      </c>
      <c r="L2046" s="2">
        <f ca="1">(Table1[[#This Row],[Bruto tov vorige schijf]]-Table1[[#This Row],[Netto tov vorige schijf]])/MAX(Table1[[#This Row],[Bruto tov vorige schijf]],1)</f>
        <v>0.41365999999979974</v>
      </c>
    </row>
    <row r="2047" spans="1:12" x14ac:dyDescent="0.25">
      <c r="A2047" s="14">
        <v>28291</v>
      </c>
      <c r="B2047" s="6">
        <f>LoonHeffing2020(Table1[[#This Row],[Belastbaar loon]])</f>
        <v>10566.6885</v>
      </c>
      <c r="C2047" s="6">
        <f>AlgemeneHeffingsKorting2020(Table1[[#This Row],[Belastbaar loon]])</f>
        <v>2281.0623999999998</v>
      </c>
      <c r="D2047" s="14">
        <f>ArbeidsKorting2020(Table1[[#This Row],[Belastbaar loon]])</f>
        <v>3708.61816</v>
      </c>
      <c r="E2047" s="14">
        <f>MAX(Table1[[#This Row],[Loonheffing]]-Table1[[#This Row],[Algemene Heffingskorting]]-Table1[[#This Row],[Arbeidskorting]],0)</f>
        <v>4577.0079400000013</v>
      </c>
      <c r="F2047" s="6">
        <f>Table1[[#This Row],[Belastbaar loon]]-Table1[[#This Row],[Belasting]]</f>
        <v>23713.992059999997</v>
      </c>
      <c r="G2047" s="2">
        <f>(Table1[[#This Row],[Belastbaar loon]]-Table1[[#This Row],[Netto loon]])/Table1[[#This Row],[Belastbaar loon]]</f>
        <v>0.16178317980983362</v>
      </c>
      <c r="H2047" s="14">
        <f t="shared" ca="1" si="26"/>
        <v>4572.8713399999997</v>
      </c>
      <c r="I2047" s="14">
        <f ca="1">IF(ROW()=2, Table1[[#This Row],[Netto loon]], INDIRECT(ADDRESS(ROW()-1,COLUMN(F:F))))</f>
        <v>23708.128660000002</v>
      </c>
      <c r="J2047" s="6">
        <f ca="1">IF(ROW()=2, 0, Table1[[#This Row],[Belastbaar loon]]-INDIRECT(ADDRESS(ROW()-1,COLUMN(A:A))))</f>
        <v>10</v>
      </c>
      <c r="K2047" s="6">
        <f ca="1">Table1[[#This Row],[Netto loon]]-Table1[[#This Row],[Netto vorige schijf]]</f>
        <v>5.8633999999947264</v>
      </c>
      <c r="L2047" s="2">
        <f ca="1">(Table1[[#This Row],[Bruto tov vorige schijf]]-Table1[[#This Row],[Netto tov vorige schijf]])/MAX(Table1[[#This Row],[Bruto tov vorige schijf]],1)</f>
        <v>0.41366000000052738</v>
      </c>
    </row>
    <row r="2048" spans="1:12" x14ac:dyDescent="0.25">
      <c r="A2048" s="14">
        <v>28301</v>
      </c>
      <c r="B2048" s="6">
        <f>LoonHeffing2020(Table1[[#This Row],[Belastbaar loon]])</f>
        <v>10570.423500000001</v>
      </c>
      <c r="C2048" s="6">
        <f>AlgemeneHeffingsKorting2020(Table1[[#This Row],[Belastbaar loon]])</f>
        <v>2280.4951999999998</v>
      </c>
      <c r="D2048" s="14">
        <f>ArbeidsKorting2020(Table1[[#This Row],[Belastbaar loon]])</f>
        <v>3708.7837599999998</v>
      </c>
      <c r="E2048" s="14">
        <f>MAX(Table1[[#This Row],[Loonheffing]]-Table1[[#This Row],[Algemene Heffingskorting]]-Table1[[#This Row],[Arbeidskorting]],0)</f>
        <v>4581.1445400000011</v>
      </c>
      <c r="F2048" s="6">
        <f>Table1[[#This Row],[Belastbaar loon]]-Table1[[#This Row],[Belasting]]</f>
        <v>23719.855459999999</v>
      </c>
      <c r="G2048" s="2">
        <f>(Table1[[#This Row],[Belastbaar loon]]-Table1[[#This Row],[Netto loon]])/Table1[[#This Row],[Belastbaar loon]]</f>
        <v>0.16187217907494439</v>
      </c>
      <c r="H2048" s="14">
        <f t="shared" ca="1" si="26"/>
        <v>4577.0079400000013</v>
      </c>
      <c r="I2048" s="14">
        <f ca="1">IF(ROW()=2, Table1[[#This Row],[Netto loon]], INDIRECT(ADDRESS(ROW()-1,COLUMN(F:F))))</f>
        <v>23713.992059999997</v>
      </c>
      <c r="J2048" s="6">
        <f ca="1">IF(ROW()=2, 0, Table1[[#This Row],[Belastbaar loon]]-INDIRECT(ADDRESS(ROW()-1,COLUMN(A:A))))</f>
        <v>10</v>
      </c>
      <c r="K2048" s="6">
        <f ca="1">Table1[[#This Row],[Netto loon]]-Table1[[#This Row],[Netto vorige schijf]]</f>
        <v>5.8634000000020023</v>
      </c>
      <c r="L2048" s="2">
        <f ca="1">(Table1[[#This Row],[Bruto tov vorige schijf]]-Table1[[#This Row],[Netto tov vorige schijf]])/MAX(Table1[[#This Row],[Bruto tov vorige schijf]],1)</f>
        <v>0.41365999999979974</v>
      </c>
    </row>
    <row r="2049" spans="1:12" x14ac:dyDescent="0.25">
      <c r="A2049" s="14">
        <v>28311</v>
      </c>
      <c r="B2049" s="6">
        <f>LoonHeffing2020(Table1[[#This Row],[Belastbaar loon]])</f>
        <v>10574.1585</v>
      </c>
      <c r="C2049" s="6">
        <f>AlgemeneHeffingsKorting2020(Table1[[#This Row],[Belastbaar loon]])</f>
        <v>2279.9279999999999</v>
      </c>
      <c r="D2049" s="14">
        <f>ArbeidsKorting2020(Table1[[#This Row],[Belastbaar loon]])</f>
        <v>3708.9493600000001</v>
      </c>
      <c r="E2049" s="14">
        <f>MAX(Table1[[#This Row],[Loonheffing]]-Table1[[#This Row],[Algemene Heffingskorting]]-Table1[[#This Row],[Arbeidskorting]],0)</f>
        <v>4585.2811399999991</v>
      </c>
      <c r="F2049" s="6">
        <f>Table1[[#This Row],[Belastbaar loon]]-Table1[[#This Row],[Belasting]]</f>
        <v>23725.718860000001</v>
      </c>
      <c r="G2049" s="2">
        <f>(Table1[[#This Row],[Belastbaar loon]]-Table1[[#This Row],[Netto loon]])/Table1[[#This Row],[Belastbaar loon]]</f>
        <v>0.16196111546748609</v>
      </c>
      <c r="H2049" s="14">
        <f t="shared" ca="1" si="26"/>
        <v>4581.1445400000011</v>
      </c>
      <c r="I2049" s="14">
        <f ca="1">IF(ROW()=2, Table1[[#This Row],[Netto loon]], INDIRECT(ADDRESS(ROW()-1,COLUMN(F:F))))</f>
        <v>23719.855459999999</v>
      </c>
      <c r="J2049" s="6">
        <f ca="1">IF(ROW()=2, 0, Table1[[#This Row],[Belastbaar loon]]-INDIRECT(ADDRESS(ROW()-1,COLUMN(A:A))))</f>
        <v>10</v>
      </c>
      <c r="K2049" s="6">
        <f ca="1">Table1[[#This Row],[Netto loon]]-Table1[[#This Row],[Netto vorige schijf]]</f>
        <v>5.8634000000020023</v>
      </c>
      <c r="L2049" s="2">
        <f ca="1">(Table1[[#This Row],[Bruto tov vorige schijf]]-Table1[[#This Row],[Netto tov vorige schijf]])/MAX(Table1[[#This Row],[Bruto tov vorige schijf]],1)</f>
        <v>0.41365999999979974</v>
      </c>
    </row>
    <row r="2050" spans="1:12" x14ac:dyDescent="0.25">
      <c r="A2050" s="14">
        <v>28321</v>
      </c>
      <c r="B2050" s="6">
        <f>LoonHeffing2020(Table1[[#This Row],[Belastbaar loon]])</f>
        <v>10577.8935</v>
      </c>
      <c r="C2050" s="6">
        <f>AlgemeneHeffingsKorting2020(Table1[[#This Row],[Belastbaar loon]])</f>
        <v>2279.3607999999999</v>
      </c>
      <c r="D2050" s="14">
        <f>ArbeidsKorting2020(Table1[[#This Row],[Belastbaar loon]])</f>
        <v>3709.1149599999999</v>
      </c>
      <c r="E2050" s="14">
        <f>MAX(Table1[[#This Row],[Loonheffing]]-Table1[[#This Row],[Algemene Heffingskorting]]-Table1[[#This Row],[Arbeidskorting]],0)</f>
        <v>4589.4177399999999</v>
      </c>
      <c r="F2050" s="6">
        <f>Table1[[#This Row],[Belastbaar loon]]-Table1[[#This Row],[Belasting]]</f>
        <v>23731.582259999999</v>
      </c>
      <c r="G2050" s="2">
        <f>(Table1[[#This Row],[Belastbaar loon]]-Table1[[#This Row],[Netto loon]])/Table1[[#This Row],[Belastbaar loon]]</f>
        <v>0.16204998905405885</v>
      </c>
      <c r="H2050" s="14">
        <f t="shared" ca="1" si="26"/>
        <v>4585.2811399999991</v>
      </c>
      <c r="I2050" s="14">
        <f ca="1">IF(ROW()=2, Table1[[#This Row],[Netto loon]], INDIRECT(ADDRESS(ROW()-1,COLUMN(F:F))))</f>
        <v>23725.718860000001</v>
      </c>
      <c r="J2050" s="6">
        <f ca="1">IF(ROW()=2, 0, Table1[[#This Row],[Belastbaar loon]]-INDIRECT(ADDRESS(ROW()-1,COLUMN(A:A))))</f>
        <v>10</v>
      </c>
      <c r="K2050" s="6">
        <f ca="1">Table1[[#This Row],[Netto loon]]-Table1[[#This Row],[Netto vorige schijf]]</f>
        <v>5.8633999999983644</v>
      </c>
      <c r="L2050" s="2">
        <f ca="1">(Table1[[#This Row],[Bruto tov vorige schijf]]-Table1[[#This Row],[Netto tov vorige schijf]])/MAX(Table1[[#This Row],[Bruto tov vorige schijf]],1)</f>
        <v>0.41366000000016356</v>
      </c>
    </row>
    <row r="2051" spans="1:12" x14ac:dyDescent="0.25">
      <c r="A2051" s="14">
        <v>28331</v>
      </c>
      <c r="B2051" s="6">
        <f>LoonHeffing2020(Table1[[#This Row],[Belastbaar loon]])</f>
        <v>10581.628500000001</v>
      </c>
      <c r="C2051" s="6">
        <f>AlgemeneHeffingsKorting2020(Table1[[#This Row],[Belastbaar loon]])</f>
        <v>2278.7936</v>
      </c>
      <c r="D2051" s="14">
        <f>ArbeidsKorting2020(Table1[[#This Row],[Belastbaar loon]])</f>
        <v>3709.2805600000002</v>
      </c>
      <c r="E2051" s="14">
        <f>MAX(Table1[[#This Row],[Loonheffing]]-Table1[[#This Row],[Algemene Heffingskorting]]-Table1[[#This Row],[Arbeidskorting]],0)</f>
        <v>4593.5543400000015</v>
      </c>
      <c r="F2051" s="6">
        <f>Table1[[#This Row],[Belastbaar loon]]-Table1[[#This Row],[Belasting]]</f>
        <v>23737.445659999998</v>
      </c>
      <c r="G2051" s="2">
        <f>(Table1[[#This Row],[Belastbaar loon]]-Table1[[#This Row],[Netto loon]])/Table1[[#This Row],[Belastbaar loon]]</f>
        <v>0.16213879990116842</v>
      </c>
      <c r="H2051" s="14">
        <f t="shared" ca="1" si="26"/>
        <v>4589.4177399999999</v>
      </c>
      <c r="I2051" s="14">
        <f ca="1">IF(ROW()=2, Table1[[#This Row],[Netto loon]], INDIRECT(ADDRESS(ROW()-1,COLUMN(F:F))))</f>
        <v>23731.582259999999</v>
      </c>
      <c r="J2051" s="6">
        <f ca="1">IF(ROW()=2, 0, Table1[[#This Row],[Belastbaar loon]]-INDIRECT(ADDRESS(ROW()-1,COLUMN(A:A))))</f>
        <v>10</v>
      </c>
      <c r="K2051" s="6">
        <f ca="1">Table1[[#This Row],[Netto loon]]-Table1[[#This Row],[Netto vorige schijf]]</f>
        <v>5.8633999999983644</v>
      </c>
      <c r="L2051" s="2">
        <f ca="1">(Table1[[#This Row],[Bruto tov vorige schijf]]-Table1[[#This Row],[Netto tov vorige schijf]])/MAX(Table1[[#This Row],[Bruto tov vorige schijf]],1)</f>
        <v>0.41366000000016356</v>
      </c>
    </row>
    <row r="2052" spans="1:12" x14ac:dyDescent="0.25">
      <c r="A2052" s="14">
        <v>28341</v>
      </c>
      <c r="B2052" s="6">
        <f>LoonHeffing2020(Table1[[#This Row],[Belastbaar loon]])</f>
        <v>10585.363499999999</v>
      </c>
      <c r="C2052" s="6">
        <f>AlgemeneHeffingsKorting2020(Table1[[#This Row],[Belastbaar loon]])</f>
        <v>2278.2264</v>
      </c>
      <c r="D2052" s="14">
        <f>ArbeidsKorting2020(Table1[[#This Row],[Belastbaar loon]])</f>
        <v>3709.44616</v>
      </c>
      <c r="E2052" s="14">
        <f>MAX(Table1[[#This Row],[Loonheffing]]-Table1[[#This Row],[Algemene Heffingskorting]]-Table1[[#This Row],[Arbeidskorting]],0)</f>
        <v>4597.6909400000004</v>
      </c>
      <c r="F2052" s="6">
        <f>Table1[[#This Row],[Belastbaar loon]]-Table1[[#This Row],[Belasting]]</f>
        <v>23743.30906</v>
      </c>
      <c r="G2052" s="2">
        <f>(Table1[[#This Row],[Belastbaar loon]]-Table1[[#This Row],[Netto loon]])/Table1[[#This Row],[Belastbaar loon]]</f>
        <v>0.16222754807522671</v>
      </c>
      <c r="H2052" s="14">
        <f t="shared" ca="1" si="26"/>
        <v>4593.5543400000015</v>
      </c>
      <c r="I2052" s="14">
        <f ca="1">IF(ROW()=2, Table1[[#This Row],[Netto loon]], INDIRECT(ADDRESS(ROW()-1,COLUMN(F:F))))</f>
        <v>23737.445659999998</v>
      </c>
      <c r="J2052" s="6">
        <f ca="1">IF(ROW()=2, 0, Table1[[#This Row],[Belastbaar loon]]-INDIRECT(ADDRESS(ROW()-1,COLUMN(A:A))))</f>
        <v>10</v>
      </c>
      <c r="K2052" s="6">
        <f ca="1">Table1[[#This Row],[Netto loon]]-Table1[[#This Row],[Netto vorige schijf]]</f>
        <v>5.8634000000020023</v>
      </c>
      <c r="L2052" s="2">
        <f ca="1">(Table1[[#This Row],[Bruto tov vorige schijf]]-Table1[[#This Row],[Netto tov vorige schijf]])/MAX(Table1[[#This Row],[Bruto tov vorige schijf]],1)</f>
        <v>0.41365999999979974</v>
      </c>
    </row>
    <row r="2053" spans="1:12" x14ac:dyDescent="0.25">
      <c r="A2053" s="14">
        <v>28351</v>
      </c>
      <c r="B2053" s="6">
        <f>LoonHeffing2020(Table1[[#This Row],[Belastbaar loon]])</f>
        <v>10589.0985</v>
      </c>
      <c r="C2053" s="6">
        <f>AlgemeneHeffingsKorting2020(Table1[[#This Row],[Belastbaar loon]])</f>
        <v>2277.6592000000001</v>
      </c>
      <c r="D2053" s="14">
        <f>ArbeidsKorting2020(Table1[[#This Row],[Belastbaar loon]])</f>
        <v>3709.6117599999998</v>
      </c>
      <c r="E2053" s="14">
        <f>MAX(Table1[[#This Row],[Loonheffing]]-Table1[[#This Row],[Algemene Heffingskorting]]-Table1[[#This Row],[Arbeidskorting]],0)</f>
        <v>4601.8275400000002</v>
      </c>
      <c r="F2053" s="6">
        <f>Table1[[#This Row],[Belastbaar loon]]-Table1[[#This Row],[Belasting]]</f>
        <v>23749.172460000002</v>
      </c>
      <c r="G2053" s="2">
        <f>(Table1[[#This Row],[Belastbaar loon]]-Table1[[#This Row],[Netto loon]])/Table1[[#This Row],[Belastbaar loon]]</f>
        <v>0.16231623364255224</v>
      </c>
      <c r="H2053" s="14">
        <f t="shared" ca="1" si="26"/>
        <v>4597.6909400000004</v>
      </c>
      <c r="I2053" s="14">
        <f ca="1">IF(ROW()=2, Table1[[#This Row],[Netto loon]], INDIRECT(ADDRESS(ROW()-1,COLUMN(F:F))))</f>
        <v>23743.30906</v>
      </c>
      <c r="J2053" s="6">
        <f ca="1">IF(ROW()=2, 0, Table1[[#This Row],[Belastbaar loon]]-INDIRECT(ADDRESS(ROW()-1,COLUMN(A:A))))</f>
        <v>10</v>
      </c>
      <c r="K2053" s="6">
        <f ca="1">Table1[[#This Row],[Netto loon]]-Table1[[#This Row],[Netto vorige schijf]]</f>
        <v>5.8634000000020023</v>
      </c>
      <c r="L2053" s="2">
        <f ca="1">(Table1[[#This Row],[Bruto tov vorige schijf]]-Table1[[#This Row],[Netto tov vorige schijf]])/MAX(Table1[[#This Row],[Bruto tov vorige schijf]],1)</f>
        <v>0.41365999999979974</v>
      </c>
    </row>
    <row r="2054" spans="1:12" x14ac:dyDescent="0.25">
      <c r="A2054" s="14">
        <v>28361</v>
      </c>
      <c r="B2054" s="6">
        <f>LoonHeffing2020(Table1[[#This Row],[Belastbaar loon]])</f>
        <v>10592.833500000001</v>
      </c>
      <c r="C2054" s="6">
        <f>AlgemeneHeffingsKorting2020(Table1[[#This Row],[Belastbaar loon]])</f>
        <v>2277.0920000000001</v>
      </c>
      <c r="D2054" s="14">
        <f>ArbeidsKorting2020(Table1[[#This Row],[Belastbaar loon]])</f>
        <v>3709.77736</v>
      </c>
      <c r="E2054" s="14">
        <f>MAX(Table1[[#This Row],[Loonheffing]]-Table1[[#This Row],[Algemene Heffingskorting]]-Table1[[#This Row],[Arbeidskorting]],0)</f>
        <v>4605.96414</v>
      </c>
      <c r="F2054" s="6">
        <f>Table1[[#This Row],[Belastbaar loon]]-Table1[[#This Row],[Belasting]]</f>
        <v>23755.03586</v>
      </c>
      <c r="G2054" s="2">
        <f>(Table1[[#This Row],[Belastbaar loon]]-Table1[[#This Row],[Netto loon]])/Table1[[#This Row],[Belastbaar loon]]</f>
        <v>0.16240485666936991</v>
      </c>
      <c r="H2054" s="14">
        <f t="shared" ca="1" si="26"/>
        <v>4601.8275400000002</v>
      </c>
      <c r="I2054" s="14">
        <f ca="1">IF(ROW()=2, Table1[[#This Row],[Netto loon]], INDIRECT(ADDRESS(ROW()-1,COLUMN(F:F))))</f>
        <v>23749.172460000002</v>
      </c>
      <c r="J2054" s="6">
        <f ca="1">IF(ROW()=2, 0, Table1[[#This Row],[Belastbaar loon]]-INDIRECT(ADDRESS(ROW()-1,COLUMN(A:A))))</f>
        <v>10</v>
      </c>
      <c r="K2054" s="6">
        <f ca="1">Table1[[#This Row],[Netto loon]]-Table1[[#This Row],[Netto vorige schijf]]</f>
        <v>5.8633999999983644</v>
      </c>
      <c r="L2054" s="2">
        <f ca="1">(Table1[[#This Row],[Bruto tov vorige schijf]]-Table1[[#This Row],[Netto tov vorige schijf]])/MAX(Table1[[#This Row],[Bruto tov vorige schijf]],1)</f>
        <v>0.41366000000016356</v>
      </c>
    </row>
    <row r="2055" spans="1:12" x14ac:dyDescent="0.25">
      <c r="A2055" s="14">
        <v>28371</v>
      </c>
      <c r="B2055" s="6">
        <f>LoonHeffing2020(Table1[[#This Row],[Belastbaar loon]])</f>
        <v>10596.568499999999</v>
      </c>
      <c r="C2055" s="6">
        <f>AlgemeneHeffingsKorting2020(Table1[[#This Row],[Belastbaar loon]])</f>
        <v>2276.5248000000001</v>
      </c>
      <c r="D2055" s="14">
        <f>ArbeidsKorting2020(Table1[[#This Row],[Belastbaar loon]])</f>
        <v>3709.9429599999999</v>
      </c>
      <c r="E2055" s="14">
        <f>MAX(Table1[[#This Row],[Loonheffing]]-Table1[[#This Row],[Algemene Heffingskorting]]-Table1[[#This Row],[Arbeidskorting]],0)</f>
        <v>4610.100739999998</v>
      </c>
      <c r="F2055" s="6">
        <f>Table1[[#This Row],[Belastbaar loon]]-Table1[[#This Row],[Belasting]]</f>
        <v>23760.899260000002</v>
      </c>
      <c r="G2055" s="2">
        <f>(Table1[[#This Row],[Belastbaar loon]]-Table1[[#This Row],[Netto loon]])/Table1[[#This Row],[Belastbaar loon]]</f>
        <v>0.16249341722181093</v>
      </c>
      <c r="H2055" s="14">
        <f t="shared" ca="1" si="26"/>
        <v>4605.96414</v>
      </c>
      <c r="I2055" s="14">
        <f ca="1">IF(ROW()=2, Table1[[#This Row],[Netto loon]], INDIRECT(ADDRESS(ROW()-1,COLUMN(F:F))))</f>
        <v>23755.03586</v>
      </c>
      <c r="J2055" s="6">
        <f ca="1">IF(ROW()=2, 0, Table1[[#This Row],[Belastbaar loon]]-INDIRECT(ADDRESS(ROW()-1,COLUMN(A:A))))</f>
        <v>10</v>
      </c>
      <c r="K2055" s="6">
        <f ca="1">Table1[[#This Row],[Netto loon]]-Table1[[#This Row],[Netto vorige schijf]]</f>
        <v>5.8634000000020023</v>
      </c>
      <c r="L2055" s="2">
        <f ca="1">(Table1[[#This Row],[Bruto tov vorige schijf]]-Table1[[#This Row],[Netto tov vorige schijf]])/MAX(Table1[[#This Row],[Bruto tov vorige schijf]],1)</f>
        <v>0.41365999999979974</v>
      </c>
    </row>
    <row r="2056" spans="1:12" x14ac:dyDescent="0.25">
      <c r="A2056" s="14">
        <v>28381</v>
      </c>
      <c r="B2056" s="6">
        <f>LoonHeffing2020(Table1[[#This Row],[Belastbaar loon]])</f>
        <v>10600.3035</v>
      </c>
      <c r="C2056" s="6">
        <f>AlgemeneHeffingsKorting2020(Table1[[#This Row],[Belastbaar loon]])</f>
        <v>2275.9576000000002</v>
      </c>
      <c r="D2056" s="14">
        <f>ArbeidsKorting2020(Table1[[#This Row],[Belastbaar loon]])</f>
        <v>3710.1085600000001</v>
      </c>
      <c r="E2056" s="14">
        <f>MAX(Table1[[#This Row],[Loonheffing]]-Table1[[#This Row],[Algemene Heffingskorting]]-Table1[[#This Row],[Arbeidskorting]],0)</f>
        <v>4614.2373399999997</v>
      </c>
      <c r="F2056" s="6">
        <f>Table1[[#This Row],[Belastbaar loon]]-Table1[[#This Row],[Belasting]]</f>
        <v>23766.76266</v>
      </c>
      <c r="G2056" s="2">
        <f>(Table1[[#This Row],[Belastbaar loon]]-Table1[[#This Row],[Netto loon]])/Table1[[#This Row],[Belastbaar loon]]</f>
        <v>0.16258191536591379</v>
      </c>
      <c r="H2056" s="14">
        <f t="shared" ca="1" si="26"/>
        <v>4610.100739999998</v>
      </c>
      <c r="I2056" s="14">
        <f ca="1">IF(ROW()=2, Table1[[#This Row],[Netto loon]], INDIRECT(ADDRESS(ROW()-1,COLUMN(F:F))))</f>
        <v>23760.899260000002</v>
      </c>
      <c r="J2056" s="6">
        <f ca="1">IF(ROW()=2, 0, Table1[[#This Row],[Belastbaar loon]]-INDIRECT(ADDRESS(ROW()-1,COLUMN(A:A))))</f>
        <v>10</v>
      </c>
      <c r="K2056" s="6">
        <f ca="1">Table1[[#This Row],[Netto loon]]-Table1[[#This Row],[Netto vorige schijf]]</f>
        <v>5.8633999999983644</v>
      </c>
      <c r="L2056" s="2">
        <f ca="1">(Table1[[#This Row],[Bruto tov vorige schijf]]-Table1[[#This Row],[Netto tov vorige schijf]])/MAX(Table1[[#This Row],[Bruto tov vorige schijf]],1)</f>
        <v>0.41366000000016356</v>
      </c>
    </row>
    <row r="2057" spans="1:12" x14ac:dyDescent="0.25">
      <c r="A2057" s="14">
        <v>28391</v>
      </c>
      <c r="B2057" s="6">
        <f>LoonHeffing2020(Table1[[#This Row],[Belastbaar loon]])</f>
        <v>10604.038500000001</v>
      </c>
      <c r="C2057" s="6">
        <f>AlgemeneHeffingsKorting2020(Table1[[#This Row],[Belastbaar loon]])</f>
        <v>2275.3904000000002</v>
      </c>
      <c r="D2057" s="14">
        <f>ArbeidsKorting2020(Table1[[#This Row],[Belastbaar loon]])</f>
        <v>3710.2741599999999</v>
      </c>
      <c r="E2057" s="14">
        <f>MAX(Table1[[#This Row],[Loonheffing]]-Table1[[#This Row],[Algemene Heffingskorting]]-Table1[[#This Row],[Arbeidskorting]],0)</f>
        <v>4618.3739400000004</v>
      </c>
      <c r="F2057" s="6">
        <f>Table1[[#This Row],[Belastbaar loon]]-Table1[[#This Row],[Belasting]]</f>
        <v>23772.626059999999</v>
      </c>
      <c r="G2057" s="2">
        <f>(Table1[[#This Row],[Belastbaar loon]]-Table1[[#This Row],[Netto loon]])/Table1[[#This Row],[Belastbaar loon]]</f>
        <v>0.1626703511676236</v>
      </c>
      <c r="H2057" s="14">
        <f t="shared" ca="1" si="26"/>
        <v>4614.2373399999997</v>
      </c>
      <c r="I2057" s="14">
        <f ca="1">IF(ROW()=2, Table1[[#This Row],[Netto loon]], INDIRECT(ADDRESS(ROW()-1,COLUMN(F:F))))</f>
        <v>23766.76266</v>
      </c>
      <c r="J2057" s="6">
        <f ca="1">IF(ROW()=2, 0, Table1[[#This Row],[Belastbaar loon]]-INDIRECT(ADDRESS(ROW()-1,COLUMN(A:A))))</f>
        <v>10</v>
      </c>
      <c r="K2057" s="6">
        <f ca="1">Table1[[#This Row],[Netto loon]]-Table1[[#This Row],[Netto vorige schijf]]</f>
        <v>5.8633999999983644</v>
      </c>
      <c r="L2057" s="2">
        <f ca="1">(Table1[[#This Row],[Bruto tov vorige schijf]]-Table1[[#This Row],[Netto tov vorige schijf]])/MAX(Table1[[#This Row],[Bruto tov vorige schijf]],1)</f>
        <v>0.41366000000016356</v>
      </c>
    </row>
    <row r="2058" spans="1:12" x14ac:dyDescent="0.25">
      <c r="A2058" s="14">
        <v>28401</v>
      </c>
      <c r="B2058" s="6">
        <f>LoonHeffing2020(Table1[[#This Row],[Belastbaar loon]])</f>
        <v>10607.773499999999</v>
      </c>
      <c r="C2058" s="6">
        <f>AlgemeneHeffingsKorting2020(Table1[[#This Row],[Belastbaar loon]])</f>
        <v>2274.8231999999998</v>
      </c>
      <c r="D2058" s="14">
        <f>ArbeidsKorting2020(Table1[[#This Row],[Belastbaar loon]])</f>
        <v>3710.4397600000002</v>
      </c>
      <c r="E2058" s="14">
        <f>MAX(Table1[[#This Row],[Loonheffing]]-Table1[[#This Row],[Algemene Heffingskorting]]-Table1[[#This Row],[Arbeidskorting]],0)</f>
        <v>4622.5105400000002</v>
      </c>
      <c r="F2058" s="6">
        <f>Table1[[#This Row],[Belastbaar loon]]-Table1[[#This Row],[Belasting]]</f>
        <v>23778.489460000001</v>
      </c>
      <c r="G2058" s="2">
        <f>(Table1[[#This Row],[Belastbaar loon]]-Table1[[#This Row],[Netto loon]])/Table1[[#This Row],[Belastbaar loon]]</f>
        <v>0.16275872469279248</v>
      </c>
      <c r="H2058" s="14">
        <f t="shared" ca="1" si="26"/>
        <v>4618.3739400000004</v>
      </c>
      <c r="I2058" s="14">
        <f ca="1">IF(ROW()=2, Table1[[#This Row],[Netto loon]], INDIRECT(ADDRESS(ROW()-1,COLUMN(F:F))))</f>
        <v>23772.626059999999</v>
      </c>
      <c r="J2058" s="6">
        <f ca="1">IF(ROW()=2, 0, Table1[[#This Row],[Belastbaar loon]]-INDIRECT(ADDRESS(ROW()-1,COLUMN(A:A))))</f>
        <v>10</v>
      </c>
      <c r="K2058" s="6">
        <f ca="1">Table1[[#This Row],[Netto loon]]-Table1[[#This Row],[Netto vorige schijf]]</f>
        <v>5.8634000000020023</v>
      </c>
      <c r="L2058" s="2">
        <f ca="1">(Table1[[#This Row],[Bruto tov vorige schijf]]-Table1[[#This Row],[Netto tov vorige schijf]])/MAX(Table1[[#This Row],[Bruto tov vorige schijf]],1)</f>
        <v>0.41365999999979974</v>
      </c>
    </row>
    <row r="2059" spans="1:12" x14ac:dyDescent="0.25">
      <c r="A2059" s="14">
        <v>28411</v>
      </c>
      <c r="B2059" s="6">
        <f>LoonHeffing2020(Table1[[#This Row],[Belastbaar loon]])</f>
        <v>10611.5085</v>
      </c>
      <c r="C2059" s="6">
        <f>AlgemeneHeffingsKorting2020(Table1[[#This Row],[Belastbaar loon]])</f>
        <v>2274.2559999999999</v>
      </c>
      <c r="D2059" s="14">
        <f>ArbeidsKorting2020(Table1[[#This Row],[Belastbaar loon]])</f>
        <v>3710.60536</v>
      </c>
      <c r="E2059" s="14">
        <f>MAX(Table1[[#This Row],[Loonheffing]]-Table1[[#This Row],[Algemene Heffingskorting]]-Table1[[#This Row],[Arbeidskorting]],0)</f>
        <v>4626.6471400000009</v>
      </c>
      <c r="F2059" s="6">
        <f>Table1[[#This Row],[Belastbaar loon]]-Table1[[#This Row],[Belasting]]</f>
        <v>23784.352859999999</v>
      </c>
      <c r="G2059" s="2">
        <f>(Table1[[#This Row],[Belastbaar loon]]-Table1[[#This Row],[Netto loon]])/Table1[[#This Row],[Belastbaar loon]]</f>
        <v>0.16284703600718034</v>
      </c>
      <c r="H2059" s="14">
        <f t="shared" ca="1" si="26"/>
        <v>4622.5105400000002</v>
      </c>
      <c r="I2059" s="14">
        <f ca="1">IF(ROW()=2, Table1[[#This Row],[Netto loon]], INDIRECT(ADDRESS(ROW()-1,COLUMN(F:F))))</f>
        <v>23778.489460000001</v>
      </c>
      <c r="J2059" s="6">
        <f ca="1">IF(ROW()=2, 0, Table1[[#This Row],[Belastbaar loon]]-INDIRECT(ADDRESS(ROW()-1,COLUMN(A:A))))</f>
        <v>10</v>
      </c>
      <c r="K2059" s="6">
        <f ca="1">Table1[[#This Row],[Netto loon]]-Table1[[#This Row],[Netto vorige schijf]]</f>
        <v>5.8633999999983644</v>
      </c>
      <c r="L2059" s="2">
        <f ca="1">(Table1[[#This Row],[Bruto tov vorige schijf]]-Table1[[#This Row],[Netto tov vorige schijf]])/MAX(Table1[[#This Row],[Bruto tov vorige schijf]],1)</f>
        <v>0.41366000000016356</v>
      </c>
    </row>
    <row r="2060" spans="1:12" x14ac:dyDescent="0.25">
      <c r="A2060" s="14">
        <v>28421</v>
      </c>
      <c r="B2060" s="6">
        <f>LoonHeffing2020(Table1[[#This Row],[Belastbaar loon]])</f>
        <v>10615.2435</v>
      </c>
      <c r="C2060" s="6">
        <f>AlgemeneHeffingsKorting2020(Table1[[#This Row],[Belastbaar loon]])</f>
        <v>2273.6887999999999</v>
      </c>
      <c r="D2060" s="14">
        <f>ArbeidsKorting2020(Table1[[#This Row],[Belastbaar loon]])</f>
        <v>3710.7709599999998</v>
      </c>
      <c r="E2060" s="14">
        <f>MAX(Table1[[#This Row],[Loonheffing]]-Table1[[#This Row],[Algemene Heffingskorting]]-Table1[[#This Row],[Arbeidskorting]],0)</f>
        <v>4630.7837400000008</v>
      </c>
      <c r="F2060" s="6">
        <f>Table1[[#This Row],[Belastbaar loon]]-Table1[[#This Row],[Belasting]]</f>
        <v>23790.216260000001</v>
      </c>
      <c r="G2060" s="2">
        <f>(Table1[[#This Row],[Belastbaar loon]]-Table1[[#This Row],[Netto loon]])/Table1[[#This Row],[Belastbaar loon]]</f>
        <v>0.162935285176454</v>
      </c>
      <c r="H2060" s="14">
        <f t="shared" ca="1" si="26"/>
        <v>4626.6471400000009</v>
      </c>
      <c r="I2060" s="14">
        <f ca="1">IF(ROW()=2, Table1[[#This Row],[Netto loon]], INDIRECT(ADDRESS(ROW()-1,COLUMN(F:F))))</f>
        <v>23784.352859999999</v>
      </c>
      <c r="J2060" s="6">
        <f ca="1">IF(ROW()=2, 0, Table1[[#This Row],[Belastbaar loon]]-INDIRECT(ADDRESS(ROW()-1,COLUMN(A:A))))</f>
        <v>10</v>
      </c>
      <c r="K2060" s="6">
        <f ca="1">Table1[[#This Row],[Netto loon]]-Table1[[#This Row],[Netto vorige schijf]]</f>
        <v>5.8634000000020023</v>
      </c>
      <c r="L2060" s="2">
        <f ca="1">(Table1[[#This Row],[Bruto tov vorige schijf]]-Table1[[#This Row],[Netto tov vorige schijf]])/MAX(Table1[[#This Row],[Bruto tov vorige schijf]],1)</f>
        <v>0.41365999999979974</v>
      </c>
    </row>
    <row r="2061" spans="1:12" x14ac:dyDescent="0.25">
      <c r="A2061" s="14">
        <v>28431</v>
      </c>
      <c r="B2061" s="6">
        <f>LoonHeffing2020(Table1[[#This Row],[Belastbaar loon]])</f>
        <v>10618.978499999999</v>
      </c>
      <c r="C2061" s="6">
        <f>AlgemeneHeffingsKorting2020(Table1[[#This Row],[Belastbaar loon]])</f>
        <v>2273.1215999999999</v>
      </c>
      <c r="D2061" s="14">
        <f>ArbeidsKorting2020(Table1[[#This Row],[Belastbaar loon]])</f>
        <v>3710.9365600000001</v>
      </c>
      <c r="E2061" s="14">
        <f>MAX(Table1[[#This Row],[Loonheffing]]-Table1[[#This Row],[Algemene Heffingskorting]]-Table1[[#This Row],[Arbeidskorting]],0)</f>
        <v>4634.9203399999988</v>
      </c>
      <c r="F2061" s="6">
        <f>Table1[[#This Row],[Belastbaar loon]]-Table1[[#This Row],[Belasting]]</f>
        <v>23796.079660000003</v>
      </c>
      <c r="G2061" s="2">
        <f>(Table1[[#This Row],[Belastbaar loon]]-Table1[[#This Row],[Netto loon]])/Table1[[#This Row],[Belastbaar loon]]</f>
        <v>0.16302347226618821</v>
      </c>
      <c r="H2061" s="14">
        <f t="shared" ca="1" si="26"/>
        <v>4630.7837400000008</v>
      </c>
      <c r="I2061" s="14">
        <f ca="1">IF(ROW()=2, Table1[[#This Row],[Netto loon]], INDIRECT(ADDRESS(ROW()-1,COLUMN(F:F))))</f>
        <v>23790.216260000001</v>
      </c>
      <c r="J2061" s="6">
        <f ca="1">IF(ROW()=2, 0, Table1[[#This Row],[Belastbaar loon]]-INDIRECT(ADDRESS(ROW()-1,COLUMN(A:A))))</f>
        <v>10</v>
      </c>
      <c r="K2061" s="6">
        <f ca="1">Table1[[#This Row],[Netto loon]]-Table1[[#This Row],[Netto vorige schijf]]</f>
        <v>5.8634000000020023</v>
      </c>
      <c r="L2061" s="2">
        <f ca="1">(Table1[[#This Row],[Bruto tov vorige schijf]]-Table1[[#This Row],[Netto tov vorige schijf]])/MAX(Table1[[#This Row],[Bruto tov vorige schijf]],1)</f>
        <v>0.41365999999979974</v>
      </c>
    </row>
    <row r="2062" spans="1:12" x14ac:dyDescent="0.25">
      <c r="A2062" s="14">
        <v>28441</v>
      </c>
      <c r="B2062" s="6">
        <f>LoonHeffing2020(Table1[[#This Row],[Belastbaar loon]])</f>
        <v>10622.7135</v>
      </c>
      <c r="C2062" s="6">
        <f>AlgemeneHeffingsKorting2020(Table1[[#This Row],[Belastbaar loon]])</f>
        <v>2272.5544</v>
      </c>
      <c r="D2062" s="14">
        <f>ArbeidsKorting2020(Table1[[#This Row],[Belastbaar loon]])</f>
        <v>3711.1021599999999</v>
      </c>
      <c r="E2062" s="14">
        <f>MAX(Table1[[#This Row],[Loonheffing]]-Table1[[#This Row],[Algemene Heffingskorting]]-Table1[[#This Row],[Arbeidskorting]],0)</f>
        <v>4639.0569400000004</v>
      </c>
      <c r="F2062" s="6">
        <f>Table1[[#This Row],[Belastbaar loon]]-Table1[[#This Row],[Belasting]]</f>
        <v>23801.943059999998</v>
      </c>
      <c r="G2062" s="2">
        <f>(Table1[[#This Row],[Belastbaar loon]]-Table1[[#This Row],[Netto loon]])/Table1[[#This Row],[Belastbaar loon]]</f>
        <v>0.1631115973418657</v>
      </c>
      <c r="H2062" s="14">
        <f t="shared" ca="1" si="26"/>
        <v>4634.9203399999988</v>
      </c>
      <c r="I2062" s="14">
        <f ca="1">IF(ROW()=2, Table1[[#This Row],[Netto loon]], INDIRECT(ADDRESS(ROW()-1,COLUMN(F:F))))</f>
        <v>23796.079660000003</v>
      </c>
      <c r="J2062" s="6">
        <f ca="1">IF(ROW()=2, 0, Table1[[#This Row],[Belastbaar loon]]-INDIRECT(ADDRESS(ROW()-1,COLUMN(A:A))))</f>
        <v>10</v>
      </c>
      <c r="K2062" s="6">
        <f ca="1">Table1[[#This Row],[Netto loon]]-Table1[[#This Row],[Netto vorige schijf]]</f>
        <v>5.8633999999947264</v>
      </c>
      <c r="L2062" s="2">
        <f ca="1">(Table1[[#This Row],[Bruto tov vorige schijf]]-Table1[[#This Row],[Netto tov vorige schijf]])/MAX(Table1[[#This Row],[Bruto tov vorige schijf]],1)</f>
        <v>0.41366000000052738</v>
      </c>
    </row>
    <row r="2063" spans="1:12" x14ac:dyDescent="0.25">
      <c r="A2063" s="14">
        <v>28451</v>
      </c>
      <c r="B2063" s="6">
        <f>LoonHeffing2020(Table1[[#This Row],[Belastbaar loon]])</f>
        <v>10626.4485</v>
      </c>
      <c r="C2063" s="6">
        <f>AlgemeneHeffingsKorting2020(Table1[[#This Row],[Belastbaar loon]])</f>
        <v>2271.9872</v>
      </c>
      <c r="D2063" s="14">
        <f>ArbeidsKorting2020(Table1[[#This Row],[Belastbaar loon]])</f>
        <v>3711.2677600000002</v>
      </c>
      <c r="E2063" s="14">
        <f>MAX(Table1[[#This Row],[Loonheffing]]-Table1[[#This Row],[Algemene Heffingskorting]]-Table1[[#This Row],[Arbeidskorting]],0)</f>
        <v>4643.1935400000002</v>
      </c>
      <c r="F2063" s="6">
        <f>Table1[[#This Row],[Belastbaar loon]]-Table1[[#This Row],[Belasting]]</f>
        <v>23807.80646</v>
      </c>
      <c r="G2063" s="2">
        <f>(Table1[[#This Row],[Belastbaar loon]]-Table1[[#This Row],[Netto loon]])/Table1[[#This Row],[Belastbaar loon]]</f>
        <v>0.16319966046887632</v>
      </c>
      <c r="H2063" s="14">
        <f t="shared" ca="1" si="26"/>
        <v>4639.0569400000004</v>
      </c>
      <c r="I2063" s="14">
        <f ca="1">IF(ROW()=2, Table1[[#This Row],[Netto loon]], INDIRECT(ADDRESS(ROW()-1,COLUMN(F:F))))</f>
        <v>23801.943059999998</v>
      </c>
      <c r="J2063" s="6">
        <f ca="1">IF(ROW()=2, 0, Table1[[#This Row],[Belastbaar loon]]-INDIRECT(ADDRESS(ROW()-1,COLUMN(A:A))))</f>
        <v>10</v>
      </c>
      <c r="K2063" s="6">
        <f ca="1">Table1[[#This Row],[Netto loon]]-Table1[[#This Row],[Netto vorige schijf]]</f>
        <v>5.8634000000020023</v>
      </c>
      <c r="L2063" s="2">
        <f ca="1">(Table1[[#This Row],[Bruto tov vorige schijf]]-Table1[[#This Row],[Netto tov vorige schijf]])/MAX(Table1[[#This Row],[Bruto tov vorige schijf]],1)</f>
        <v>0.41365999999979974</v>
      </c>
    </row>
    <row r="2064" spans="1:12" x14ac:dyDescent="0.25">
      <c r="A2064" s="14">
        <v>28461</v>
      </c>
      <c r="B2064" s="6">
        <f>LoonHeffing2020(Table1[[#This Row],[Belastbaar loon]])</f>
        <v>10630.183499999999</v>
      </c>
      <c r="C2064" s="6">
        <f>AlgemeneHeffingsKorting2020(Table1[[#This Row],[Belastbaar loon]])</f>
        <v>2271.42</v>
      </c>
      <c r="D2064" s="14">
        <f>ArbeidsKorting2020(Table1[[#This Row],[Belastbaar loon]])</f>
        <v>3711.43336</v>
      </c>
      <c r="E2064" s="14">
        <f>MAX(Table1[[#This Row],[Loonheffing]]-Table1[[#This Row],[Algemene Heffingskorting]]-Table1[[#This Row],[Arbeidskorting]],0)</f>
        <v>4647.3301399999991</v>
      </c>
      <c r="F2064" s="6">
        <f>Table1[[#This Row],[Belastbaar loon]]-Table1[[#This Row],[Belasting]]</f>
        <v>23813.669860000002</v>
      </c>
      <c r="G2064" s="2">
        <f>(Table1[[#This Row],[Belastbaar loon]]-Table1[[#This Row],[Netto loon]])/Table1[[#This Row],[Belastbaar loon]]</f>
        <v>0.16328766171251882</v>
      </c>
      <c r="H2064" s="14">
        <f t="shared" ca="1" si="26"/>
        <v>4643.1935400000002</v>
      </c>
      <c r="I2064" s="14">
        <f ca="1">IF(ROW()=2, Table1[[#This Row],[Netto loon]], INDIRECT(ADDRESS(ROW()-1,COLUMN(F:F))))</f>
        <v>23807.80646</v>
      </c>
      <c r="J2064" s="6">
        <f ca="1">IF(ROW()=2, 0, Table1[[#This Row],[Belastbaar loon]]-INDIRECT(ADDRESS(ROW()-1,COLUMN(A:A))))</f>
        <v>10</v>
      </c>
      <c r="K2064" s="6">
        <f ca="1">Table1[[#This Row],[Netto loon]]-Table1[[#This Row],[Netto vorige schijf]]</f>
        <v>5.8634000000020023</v>
      </c>
      <c r="L2064" s="2">
        <f ca="1">(Table1[[#This Row],[Bruto tov vorige schijf]]-Table1[[#This Row],[Netto tov vorige schijf]])/MAX(Table1[[#This Row],[Bruto tov vorige schijf]],1)</f>
        <v>0.41365999999979974</v>
      </c>
    </row>
    <row r="2065" spans="1:12" x14ac:dyDescent="0.25">
      <c r="A2065" s="14">
        <v>28471</v>
      </c>
      <c r="B2065" s="6">
        <f>LoonHeffing2020(Table1[[#This Row],[Belastbaar loon]])</f>
        <v>10633.9185</v>
      </c>
      <c r="C2065" s="6">
        <f>AlgemeneHeffingsKorting2020(Table1[[#This Row],[Belastbaar loon]])</f>
        <v>2270.8528000000001</v>
      </c>
      <c r="D2065" s="14">
        <f>ArbeidsKorting2020(Table1[[#This Row],[Belastbaar loon]])</f>
        <v>3711.5989599999998</v>
      </c>
      <c r="E2065" s="14">
        <f>MAX(Table1[[#This Row],[Loonheffing]]-Table1[[#This Row],[Algemene Heffingskorting]]-Table1[[#This Row],[Arbeidskorting]],0)</f>
        <v>4651.4667399999998</v>
      </c>
      <c r="F2065" s="6">
        <f>Table1[[#This Row],[Belastbaar loon]]-Table1[[#This Row],[Belasting]]</f>
        <v>23819.53326</v>
      </c>
      <c r="G2065" s="2">
        <f>(Table1[[#This Row],[Belastbaar loon]]-Table1[[#This Row],[Netto loon]])/Table1[[#This Row],[Belastbaar loon]]</f>
        <v>0.16337560113800007</v>
      </c>
      <c r="H2065" s="14">
        <f t="shared" ca="1" si="26"/>
        <v>4647.3301399999991</v>
      </c>
      <c r="I2065" s="14">
        <f ca="1">IF(ROW()=2, Table1[[#This Row],[Netto loon]], INDIRECT(ADDRESS(ROW()-1,COLUMN(F:F))))</f>
        <v>23813.669860000002</v>
      </c>
      <c r="J2065" s="6">
        <f ca="1">IF(ROW()=2, 0, Table1[[#This Row],[Belastbaar loon]]-INDIRECT(ADDRESS(ROW()-1,COLUMN(A:A))))</f>
        <v>10</v>
      </c>
      <c r="K2065" s="6">
        <f ca="1">Table1[[#This Row],[Netto loon]]-Table1[[#This Row],[Netto vorige schijf]]</f>
        <v>5.8633999999983644</v>
      </c>
      <c r="L2065" s="2">
        <f ca="1">(Table1[[#This Row],[Bruto tov vorige schijf]]-Table1[[#This Row],[Netto tov vorige schijf]])/MAX(Table1[[#This Row],[Bruto tov vorige schijf]],1)</f>
        <v>0.41366000000016356</v>
      </c>
    </row>
    <row r="2066" spans="1:12" x14ac:dyDescent="0.25">
      <c r="A2066" s="14">
        <v>28481</v>
      </c>
      <c r="B2066" s="6">
        <f>LoonHeffing2020(Table1[[#This Row],[Belastbaar loon]])</f>
        <v>10637.6535</v>
      </c>
      <c r="C2066" s="6">
        <f>AlgemeneHeffingsKorting2020(Table1[[#This Row],[Belastbaar loon]])</f>
        <v>2270.2856000000002</v>
      </c>
      <c r="D2066" s="14">
        <f>ArbeidsKorting2020(Table1[[#This Row],[Belastbaar loon]])</f>
        <v>3711.7645600000001</v>
      </c>
      <c r="E2066" s="14">
        <f>MAX(Table1[[#This Row],[Loonheffing]]-Table1[[#This Row],[Algemene Heffingskorting]]-Table1[[#This Row],[Arbeidskorting]],0)</f>
        <v>4655.6033400000015</v>
      </c>
      <c r="F2066" s="6">
        <f>Table1[[#This Row],[Belastbaar loon]]-Table1[[#This Row],[Belasting]]</f>
        <v>23825.396659999999</v>
      </c>
      <c r="G2066" s="2">
        <f>(Table1[[#This Row],[Belastbaar loon]]-Table1[[#This Row],[Netto loon]])/Table1[[#This Row],[Belastbaar loon]]</f>
        <v>0.16346347881043508</v>
      </c>
      <c r="H2066" s="14">
        <f t="shared" ca="1" si="26"/>
        <v>4651.4667399999998</v>
      </c>
      <c r="I2066" s="14">
        <f ca="1">IF(ROW()=2, Table1[[#This Row],[Netto loon]], INDIRECT(ADDRESS(ROW()-1,COLUMN(F:F))))</f>
        <v>23819.53326</v>
      </c>
      <c r="J2066" s="6">
        <f ca="1">IF(ROW()=2, 0, Table1[[#This Row],[Belastbaar loon]]-INDIRECT(ADDRESS(ROW()-1,COLUMN(A:A))))</f>
        <v>10</v>
      </c>
      <c r="K2066" s="6">
        <f ca="1">Table1[[#This Row],[Netto loon]]-Table1[[#This Row],[Netto vorige schijf]]</f>
        <v>5.8633999999983644</v>
      </c>
      <c r="L2066" s="2">
        <f ca="1">(Table1[[#This Row],[Bruto tov vorige schijf]]-Table1[[#This Row],[Netto tov vorige schijf]])/MAX(Table1[[#This Row],[Bruto tov vorige schijf]],1)</f>
        <v>0.41366000000016356</v>
      </c>
    </row>
    <row r="2067" spans="1:12" x14ac:dyDescent="0.25">
      <c r="A2067" s="14">
        <v>28491</v>
      </c>
      <c r="B2067" s="6">
        <f>LoonHeffing2020(Table1[[#This Row],[Belastbaar loon]])</f>
        <v>10641.388499999999</v>
      </c>
      <c r="C2067" s="6">
        <f>AlgemeneHeffingsKorting2020(Table1[[#This Row],[Belastbaar loon]])</f>
        <v>2269.7184000000002</v>
      </c>
      <c r="D2067" s="14">
        <f>ArbeidsKorting2020(Table1[[#This Row],[Belastbaar loon]])</f>
        <v>3711.9301599999999</v>
      </c>
      <c r="E2067" s="14">
        <f>MAX(Table1[[#This Row],[Loonheffing]]-Table1[[#This Row],[Algemene Heffingskorting]]-Table1[[#This Row],[Arbeidskorting]],0)</f>
        <v>4659.7399399999995</v>
      </c>
      <c r="F2067" s="6">
        <f>Table1[[#This Row],[Belastbaar loon]]-Table1[[#This Row],[Belasting]]</f>
        <v>23831.260060000001</v>
      </c>
      <c r="G2067" s="2">
        <f>(Table1[[#This Row],[Belastbaar loon]]-Table1[[#This Row],[Netto loon]])/Table1[[#This Row],[Belastbaar loon]]</f>
        <v>0.16355129479484748</v>
      </c>
      <c r="H2067" s="14">
        <f t="shared" ca="1" si="26"/>
        <v>4655.6033400000015</v>
      </c>
      <c r="I2067" s="14">
        <f ca="1">IF(ROW()=2, Table1[[#This Row],[Netto loon]], INDIRECT(ADDRESS(ROW()-1,COLUMN(F:F))))</f>
        <v>23825.396659999999</v>
      </c>
      <c r="J2067" s="6">
        <f ca="1">IF(ROW()=2, 0, Table1[[#This Row],[Belastbaar loon]]-INDIRECT(ADDRESS(ROW()-1,COLUMN(A:A))))</f>
        <v>10</v>
      </c>
      <c r="K2067" s="6">
        <f ca="1">Table1[[#This Row],[Netto loon]]-Table1[[#This Row],[Netto vorige schijf]]</f>
        <v>5.8634000000020023</v>
      </c>
      <c r="L2067" s="2">
        <f ca="1">(Table1[[#This Row],[Bruto tov vorige schijf]]-Table1[[#This Row],[Netto tov vorige schijf]])/MAX(Table1[[#This Row],[Bruto tov vorige schijf]],1)</f>
        <v>0.41365999999979974</v>
      </c>
    </row>
    <row r="2068" spans="1:12" x14ac:dyDescent="0.25">
      <c r="A2068" s="14">
        <v>28501</v>
      </c>
      <c r="B2068" s="6">
        <f>LoonHeffing2020(Table1[[#This Row],[Belastbaar loon]])</f>
        <v>10645.1235</v>
      </c>
      <c r="C2068" s="6">
        <f>AlgemeneHeffingsKorting2020(Table1[[#This Row],[Belastbaar loon]])</f>
        <v>2269.1511999999998</v>
      </c>
      <c r="D2068" s="14">
        <f>ArbeidsKorting2020(Table1[[#This Row],[Belastbaar loon]])</f>
        <v>3712.0957600000002</v>
      </c>
      <c r="E2068" s="14">
        <f>MAX(Table1[[#This Row],[Loonheffing]]-Table1[[#This Row],[Algemene Heffingskorting]]-Table1[[#This Row],[Arbeidskorting]],0)</f>
        <v>4663.8765399999993</v>
      </c>
      <c r="F2068" s="6">
        <f>Table1[[#This Row],[Belastbaar loon]]-Table1[[#This Row],[Belasting]]</f>
        <v>23837.123460000003</v>
      </c>
      <c r="G2068" s="2">
        <f>(Table1[[#This Row],[Belastbaar loon]]-Table1[[#This Row],[Netto loon]])/Table1[[#This Row],[Belastbaar loon]]</f>
        <v>0.16363904915616986</v>
      </c>
      <c r="H2068" s="14">
        <f t="shared" ca="1" si="26"/>
        <v>4659.7399399999995</v>
      </c>
      <c r="I2068" s="14">
        <f ca="1">IF(ROW()=2, Table1[[#This Row],[Netto loon]], INDIRECT(ADDRESS(ROW()-1,COLUMN(F:F))))</f>
        <v>23831.260060000001</v>
      </c>
      <c r="J2068" s="6">
        <f ca="1">IF(ROW()=2, 0, Table1[[#This Row],[Belastbaar loon]]-INDIRECT(ADDRESS(ROW()-1,COLUMN(A:A))))</f>
        <v>10</v>
      </c>
      <c r="K2068" s="6">
        <f ca="1">Table1[[#This Row],[Netto loon]]-Table1[[#This Row],[Netto vorige schijf]]</f>
        <v>5.8634000000020023</v>
      </c>
      <c r="L2068" s="2">
        <f ca="1">(Table1[[#This Row],[Bruto tov vorige schijf]]-Table1[[#This Row],[Netto tov vorige schijf]])/MAX(Table1[[#This Row],[Bruto tov vorige schijf]],1)</f>
        <v>0.41365999999979974</v>
      </c>
    </row>
    <row r="2069" spans="1:12" x14ac:dyDescent="0.25">
      <c r="A2069" s="14">
        <v>28511</v>
      </c>
      <c r="B2069" s="6">
        <f>LoonHeffing2020(Table1[[#This Row],[Belastbaar loon]])</f>
        <v>10648.8585</v>
      </c>
      <c r="C2069" s="6">
        <f>AlgemeneHeffingsKorting2020(Table1[[#This Row],[Belastbaar loon]])</f>
        <v>2268.5839999999998</v>
      </c>
      <c r="D2069" s="14">
        <f>ArbeidsKorting2020(Table1[[#This Row],[Belastbaar loon]])</f>
        <v>3712.26136</v>
      </c>
      <c r="E2069" s="14">
        <f>MAX(Table1[[#This Row],[Loonheffing]]-Table1[[#This Row],[Algemene Heffingskorting]]-Table1[[#This Row],[Arbeidskorting]],0)</f>
        <v>4668.0131399999991</v>
      </c>
      <c r="F2069" s="6">
        <f>Table1[[#This Row],[Belastbaar loon]]-Table1[[#This Row],[Belasting]]</f>
        <v>23842.986860000001</v>
      </c>
      <c r="G2069" s="2">
        <f>(Table1[[#This Row],[Belastbaar loon]]-Table1[[#This Row],[Netto loon]])/Table1[[#This Row],[Belastbaar loon]]</f>
        <v>0.16372674195924378</v>
      </c>
      <c r="H2069" s="14">
        <f t="shared" ca="1" si="26"/>
        <v>4663.8765399999993</v>
      </c>
      <c r="I2069" s="14">
        <f ca="1">IF(ROW()=2, Table1[[#This Row],[Netto loon]], INDIRECT(ADDRESS(ROW()-1,COLUMN(F:F))))</f>
        <v>23837.123460000003</v>
      </c>
      <c r="J2069" s="6">
        <f ca="1">IF(ROW()=2, 0, Table1[[#This Row],[Belastbaar loon]]-INDIRECT(ADDRESS(ROW()-1,COLUMN(A:A))))</f>
        <v>10</v>
      </c>
      <c r="K2069" s="6">
        <f ca="1">Table1[[#This Row],[Netto loon]]-Table1[[#This Row],[Netto vorige schijf]]</f>
        <v>5.8633999999983644</v>
      </c>
      <c r="L2069" s="2">
        <f ca="1">(Table1[[#This Row],[Bruto tov vorige schijf]]-Table1[[#This Row],[Netto tov vorige schijf]])/MAX(Table1[[#This Row],[Bruto tov vorige schijf]],1)</f>
        <v>0.41366000000016356</v>
      </c>
    </row>
    <row r="2070" spans="1:12" x14ac:dyDescent="0.25">
      <c r="A2070" s="14">
        <v>28521</v>
      </c>
      <c r="B2070" s="6">
        <f>LoonHeffing2020(Table1[[#This Row],[Belastbaar loon]])</f>
        <v>10652.593500000001</v>
      </c>
      <c r="C2070" s="6">
        <f>AlgemeneHeffingsKorting2020(Table1[[#This Row],[Belastbaar loon]])</f>
        <v>2268.0167999999999</v>
      </c>
      <c r="D2070" s="14">
        <f>ArbeidsKorting2020(Table1[[#This Row],[Belastbaar loon]])</f>
        <v>3712.4269599999998</v>
      </c>
      <c r="E2070" s="14">
        <f>MAX(Table1[[#This Row],[Loonheffing]]-Table1[[#This Row],[Algemene Heffingskorting]]-Table1[[#This Row],[Arbeidskorting]],0)</f>
        <v>4672.1497400000017</v>
      </c>
      <c r="F2070" s="6">
        <f>Table1[[#This Row],[Belastbaar loon]]-Table1[[#This Row],[Belasting]]</f>
        <v>23848.850259999999</v>
      </c>
      <c r="G2070" s="2">
        <f>(Table1[[#This Row],[Belastbaar loon]]-Table1[[#This Row],[Netto loon]])/Table1[[#This Row],[Belastbaar loon]]</f>
        <v>0.16381437326881948</v>
      </c>
      <c r="H2070" s="14">
        <f t="shared" ca="1" si="26"/>
        <v>4668.0131399999991</v>
      </c>
      <c r="I2070" s="14">
        <f ca="1">IF(ROW()=2, Table1[[#This Row],[Netto loon]], INDIRECT(ADDRESS(ROW()-1,COLUMN(F:F))))</f>
        <v>23842.986860000001</v>
      </c>
      <c r="J2070" s="6">
        <f ca="1">IF(ROW()=2, 0, Table1[[#This Row],[Belastbaar loon]]-INDIRECT(ADDRESS(ROW()-1,COLUMN(A:A))))</f>
        <v>10</v>
      </c>
      <c r="K2070" s="6">
        <f ca="1">Table1[[#This Row],[Netto loon]]-Table1[[#This Row],[Netto vorige schijf]]</f>
        <v>5.8633999999983644</v>
      </c>
      <c r="L2070" s="2">
        <f ca="1">(Table1[[#This Row],[Bruto tov vorige schijf]]-Table1[[#This Row],[Netto tov vorige schijf]])/MAX(Table1[[#This Row],[Bruto tov vorige schijf]],1)</f>
        <v>0.41366000000016356</v>
      </c>
    </row>
    <row r="2071" spans="1:12" x14ac:dyDescent="0.25">
      <c r="A2071" s="14">
        <v>28531</v>
      </c>
      <c r="B2071" s="6">
        <f>LoonHeffing2020(Table1[[#This Row],[Belastbaar loon]])</f>
        <v>10656.3285</v>
      </c>
      <c r="C2071" s="6">
        <f>AlgemeneHeffingsKorting2020(Table1[[#This Row],[Belastbaar loon]])</f>
        <v>2267.4495999999999</v>
      </c>
      <c r="D2071" s="14">
        <f>ArbeidsKorting2020(Table1[[#This Row],[Belastbaar loon]])</f>
        <v>3712.59256</v>
      </c>
      <c r="E2071" s="14">
        <f>MAX(Table1[[#This Row],[Loonheffing]]-Table1[[#This Row],[Algemene Heffingskorting]]-Table1[[#This Row],[Arbeidskorting]],0)</f>
        <v>4676.2863399999997</v>
      </c>
      <c r="F2071" s="6">
        <f>Table1[[#This Row],[Belastbaar loon]]-Table1[[#This Row],[Belasting]]</f>
        <v>23854.713660000001</v>
      </c>
      <c r="G2071" s="2">
        <f>(Table1[[#This Row],[Belastbaar loon]]-Table1[[#This Row],[Netto loon]])/Table1[[#This Row],[Belastbaar loon]]</f>
        <v>0.16390194314955658</v>
      </c>
      <c r="H2071" s="14">
        <f t="shared" ca="1" si="26"/>
        <v>4672.1497400000017</v>
      </c>
      <c r="I2071" s="14">
        <f ca="1">IF(ROW()=2, Table1[[#This Row],[Netto loon]], INDIRECT(ADDRESS(ROW()-1,COLUMN(F:F))))</f>
        <v>23848.850259999999</v>
      </c>
      <c r="J2071" s="6">
        <f ca="1">IF(ROW()=2, 0, Table1[[#This Row],[Belastbaar loon]]-INDIRECT(ADDRESS(ROW()-1,COLUMN(A:A))))</f>
        <v>10</v>
      </c>
      <c r="K2071" s="6">
        <f ca="1">Table1[[#This Row],[Netto loon]]-Table1[[#This Row],[Netto vorige schijf]]</f>
        <v>5.8634000000020023</v>
      </c>
      <c r="L2071" s="2">
        <f ca="1">(Table1[[#This Row],[Bruto tov vorige schijf]]-Table1[[#This Row],[Netto tov vorige schijf]])/MAX(Table1[[#This Row],[Bruto tov vorige schijf]],1)</f>
        <v>0.41365999999979974</v>
      </c>
    </row>
    <row r="2072" spans="1:12" x14ac:dyDescent="0.25">
      <c r="A2072" s="14">
        <v>28541</v>
      </c>
      <c r="B2072" s="6">
        <f>LoonHeffing2020(Table1[[#This Row],[Belastbaar loon]])</f>
        <v>10660.0635</v>
      </c>
      <c r="C2072" s="6">
        <f>AlgemeneHeffingsKorting2020(Table1[[#This Row],[Belastbaar loon]])</f>
        <v>2266.8824</v>
      </c>
      <c r="D2072" s="14">
        <f>ArbeidsKorting2020(Table1[[#This Row],[Belastbaar loon]])</f>
        <v>3712.7581599999999</v>
      </c>
      <c r="E2072" s="14">
        <f>MAX(Table1[[#This Row],[Loonheffing]]-Table1[[#This Row],[Algemene Heffingskorting]]-Table1[[#This Row],[Arbeidskorting]],0)</f>
        <v>4680.4229400000004</v>
      </c>
      <c r="F2072" s="6">
        <f>Table1[[#This Row],[Belastbaar loon]]-Table1[[#This Row],[Belasting]]</f>
        <v>23860.57706</v>
      </c>
      <c r="G2072" s="2">
        <f>(Table1[[#This Row],[Belastbaar loon]]-Table1[[#This Row],[Netto loon]])/Table1[[#This Row],[Belastbaar loon]]</f>
        <v>0.16398945166602433</v>
      </c>
      <c r="H2072" s="14">
        <f t="shared" ca="1" si="26"/>
        <v>4676.2863399999997</v>
      </c>
      <c r="I2072" s="14">
        <f ca="1">IF(ROW()=2, Table1[[#This Row],[Netto loon]], INDIRECT(ADDRESS(ROW()-1,COLUMN(F:F))))</f>
        <v>23854.713660000001</v>
      </c>
      <c r="J2072" s="6">
        <f ca="1">IF(ROW()=2, 0, Table1[[#This Row],[Belastbaar loon]]-INDIRECT(ADDRESS(ROW()-1,COLUMN(A:A))))</f>
        <v>10</v>
      </c>
      <c r="K2072" s="6">
        <f ca="1">Table1[[#This Row],[Netto loon]]-Table1[[#This Row],[Netto vorige schijf]]</f>
        <v>5.8633999999983644</v>
      </c>
      <c r="L2072" s="2">
        <f ca="1">(Table1[[#This Row],[Bruto tov vorige schijf]]-Table1[[#This Row],[Netto tov vorige schijf]])/MAX(Table1[[#This Row],[Bruto tov vorige schijf]],1)</f>
        <v>0.41366000000016356</v>
      </c>
    </row>
    <row r="2073" spans="1:12" x14ac:dyDescent="0.25">
      <c r="A2073" s="14">
        <v>28551</v>
      </c>
      <c r="B2073" s="6">
        <f>LoonHeffing2020(Table1[[#This Row],[Belastbaar loon]])</f>
        <v>10663.798500000001</v>
      </c>
      <c r="C2073" s="6">
        <f>AlgemeneHeffingsKorting2020(Table1[[#This Row],[Belastbaar loon]])</f>
        <v>2266.3152</v>
      </c>
      <c r="D2073" s="14">
        <f>ArbeidsKorting2020(Table1[[#This Row],[Belastbaar loon]])</f>
        <v>3712.9237600000001</v>
      </c>
      <c r="E2073" s="14">
        <f>MAX(Table1[[#This Row],[Loonheffing]]-Table1[[#This Row],[Algemene Heffingskorting]]-Table1[[#This Row],[Arbeidskorting]],0)</f>
        <v>4684.5595400000002</v>
      </c>
      <c r="F2073" s="6">
        <f>Table1[[#This Row],[Belastbaar loon]]-Table1[[#This Row],[Belasting]]</f>
        <v>23866.440459999998</v>
      </c>
      <c r="G2073" s="2">
        <f>(Table1[[#This Row],[Belastbaar loon]]-Table1[[#This Row],[Netto loon]])/Table1[[#This Row],[Belastbaar loon]]</f>
        <v>0.16407689888270119</v>
      </c>
      <c r="H2073" s="14">
        <f t="shared" ca="1" si="26"/>
        <v>4680.4229400000004</v>
      </c>
      <c r="I2073" s="14">
        <f ca="1">IF(ROW()=2, Table1[[#This Row],[Netto loon]], INDIRECT(ADDRESS(ROW()-1,COLUMN(F:F))))</f>
        <v>23860.57706</v>
      </c>
      <c r="J2073" s="6">
        <f ca="1">IF(ROW()=2, 0, Table1[[#This Row],[Belastbaar loon]]-INDIRECT(ADDRESS(ROW()-1,COLUMN(A:A))))</f>
        <v>10</v>
      </c>
      <c r="K2073" s="6">
        <f ca="1">Table1[[#This Row],[Netto loon]]-Table1[[#This Row],[Netto vorige schijf]]</f>
        <v>5.8633999999983644</v>
      </c>
      <c r="L2073" s="2">
        <f ca="1">(Table1[[#This Row],[Bruto tov vorige schijf]]-Table1[[#This Row],[Netto tov vorige schijf]])/MAX(Table1[[#This Row],[Bruto tov vorige schijf]],1)</f>
        <v>0.41366000000016356</v>
      </c>
    </row>
    <row r="2074" spans="1:12" x14ac:dyDescent="0.25">
      <c r="A2074" s="14">
        <v>28561</v>
      </c>
      <c r="B2074" s="6">
        <f>LoonHeffing2020(Table1[[#This Row],[Belastbaar loon]])</f>
        <v>10667.5335</v>
      </c>
      <c r="C2074" s="6">
        <f>AlgemeneHeffingsKorting2020(Table1[[#This Row],[Belastbaar loon]])</f>
        <v>2265.748</v>
      </c>
      <c r="D2074" s="14">
        <f>ArbeidsKorting2020(Table1[[#This Row],[Belastbaar loon]])</f>
        <v>3713.0893599999999</v>
      </c>
      <c r="E2074" s="14">
        <f>MAX(Table1[[#This Row],[Loonheffing]]-Table1[[#This Row],[Algemene Heffingskorting]]-Table1[[#This Row],[Arbeidskorting]],0)</f>
        <v>4688.69614</v>
      </c>
      <c r="F2074" s="6">
        <f>Table1[[#This Row],[Belastbaar loon]]-Table1[[#This Row],[Belasting]]</f>
        <v>23872.30386</v>
      </c>
      <c r="G2074" s="2">
        <f>(Table1[[#This Row],[Belastbaar loon]]-Table1[[#This Row],[Netto loon]])/Table1[[#This Row],[Belastbaar loon]]</f>
        <v>0.16416428486397536</v>
      </c>
      <c r="H2074" s="14">
        <f t="shared" ref="H2074:H2137" ca="1" si="27">IF(ROW()=2, 0, INDIRECT(ADDRESS(ROW()-1,COLUMN(E:E))))</f>
        <v>4684.5595400000002</v>
      </c>
      <c r="I2074" s="14">
        <f ca="1">IF(ROW()=2, Table1[[#This Row],[Netto loon]], INDIRECT(ADDRESS(ROW()-1,COLUMN(F:F))))</f>
        <v>23866.440459999998</v>
      </c>
      <c r="J2074" s="6">
        <f ca="1">IF(ROW()=2, 0, Table1[[#This Row],[Belastbaar loon]]-INDIRECT(ADDRESS(ROW()-1,COLUMN(A:A))))</f>
        <v>10</v>
      </c>
      <c r="K2074" s="6">
        <f ca="1">Table1[[#This Row],[Netto loon]]-Table1[[#This Row],[Netto vorige schijf]]</f>
        <v>5.8634000000020023</v>
      </c>
      <c r="L2074" s="2">
        <f ca="1">(Table1[[#This Row],[Bruto tov vorige schijf]]-Table1[[#This Row],[Netto tov vorige schijf]])/MAX(Table1[[#This Row],[Bruto tov vorige schijf]],1)</f>
        <v>0.41365999999979974</v>
      </c>
    </row>
    <row r="2075" spans="1:12" x14ac:dyDescent="0.25">
      <c r="A2075" s="14">
        <v>28571</v>
      </c>
      <c r="B2075" s="6">
        <f>LoonHeffing2020(Table1[[#This Row],[Belastbaar loon]])</f>
        <v>10671.2685</v>
      </c>
      <c r="C2075" s="6">
        <f>AlgemeneHeffingsKorting2020(Table1[[#This Row],[Belastbaar loon]])</f>
        <v>2265.1808000000001</v>
      </c>
      <c r="D2075" s="14">
        <f>ArbeidsKorting2020(Table1[[#This Row],[Belastbaar loon]])</f>
        <v>3713.2549600000002</v>
      </c>
      <c r="E2075" s="14">
        <f>MAX(Table1[[#This Row],[Loonheffing]]-Table1[[#This Row],[Algemene Heffingskorting]]-Table1[[#This Row],[Arbeidskorting]],0)</f>
        <v>4692.8327399999998</v>
      </c>
      <c r="F2075" s="6">
        <f>Table1[[#This Row],[Belastbaar loon]]-Table1[[#This Row],[Belasting]]</f>
        <v>23878.167260000002</v>
      </c>
      <c r="G2075" s="2">
        <f>(Table1[[#This Row],[Belastbaar loon]]-Table1[[#This Row],[Netto loon]])/Table1[[#This Row],[Belastbaar loon]]</f>
        <v>0.16425160967414504</v>
      </c>
      <c r="H2075" s="14">
        <f t="shared" ca="1" si="27"/>
        <v>4688.69614</v>
      </c>
      <c r="I2075" s="14">
        <f ca="1">IF(ROW()=2, Table1[[#This Row],[Netto loon]], INDIRECT(ADDRESS(ROW()-1,COLUMN(F:F))))</f>
        <v>23872.30386</v>
      </c>
      <c r="J2075" s="6">
        <f ca="1">IF(ROW()=2, 0, Table1[[#This Row],[Belastbaar loon]]-INDIRECT(ADDRESS(ROW()-1,COLUMN(A:A))))</f>
        <v>10</v>
      </c>
      <c r="K2075" s="6">
        <f ca="1">Table1[[#This Row],[Netto loon]]-Table1[[#This Row],[Netto vorige schijf]]</f>
        <v>5.8634000000020023</v>
      </c>
      <c r="L2075" s="2">
        <f ca="1">(Table1[[#This Row],[Bruto tov vorige schijf]]-Table1[[#This Row],[Netto tov vorige schijf]])/MAX(Table1[[#This Row],[Bruto tov vorige schijf]],1)</f>
        <v>0.41365999999979974</v>
      </c>
    </row>
    <row r="2076" spans="1:12" x14ac:dyDescent="0.25">
      <c r="A2076" s="14">
        <v>28581</v>
      </c>
      <c r="B2076" s="6">
        <f>LoonHeffing2020(Table1[[#This Row],[Belastbaar loon]])</f>
        <v>10675.003500000001</v>
      </c>
      <c r="C2076" s="6">
        <f>AlgemeneHeffingsKorting2020(Table1[[#This Row],[Belastbaar loon]])</f>
        <v>2264.6136000000001</v>
      </c>
      <c r="D2076" s="14">
        <f>ArbeidsKorting2020(Table1[[#This Row],[Belastbaar loon]])</f>
        <v>3713.42056</v>
      </c>
      <c r="E2076" s="14">
        <f>MAX(Table1[[#This Row],[Loonheffing]]-Table1[[#This Row],[Algemene Heffingskorting]]-Table1[[#This Row],[Arbeidskorting]],0)</f>
        <v>4696.9693399999996</v>
      </c>
      <c r="F2076" s="6">
        <f>Table1[[#This Row],[Belastbaar loon]]-Table1[[#This Row],[Belasting]]</f>
        <v>23884.03066</v>
      </c>
      <c r="G2076" s="2">
        <f>(Table1[[#This Row],[Belastbaar loon]]-Table1[[#This Row],[Netto loon]])/Table1[[#This Row],[Belastbaar loon]]</f>
        <v>0.16433887337741857</v>
      </c>
      <c r="H2076" s="14">
        <f t="shared" ca="1" si="27"/>
        <v>4692.8327399999998</v>
      </c>
      <c r="I2076" s="14">
        <f ca="1">IF(ROW()=2, Table1[[#This Row],[Netto loon]], INDIRECT(ADDRESS(ROW()-1,COLUMN(F:F))))</f>
        <v>23878.167260000002</v>
      </c>
      <c r="J2076" s="6">
        <f ca="1">IF(ROW()=2, 0, Table1[[#This Row],[Belastbaar loon]]-INDIRECT(ADDRESS(ROW()-1,COLUMN(A:A))))</f>
        <v>10</v>
      </c>
      <c r="K2076" s="6">
        <f ca="1">Table1[[#This Row],[Netto loon]]-Table1[[#This Row],[Netto vorige schijf]]</f>
        <v>5.8633999999983644</v>
      </c>
      <c r="L2076" s="2">
        <f ca="1">(Table1[[#This Row],[Bruto tov vorige schijf]]-Table1[[#This Row],[Netto tov vorige schijf]])/MAX(Table1[[#This Row],[Bruto tov vorige schijf]],1)</f>
        <v>0.41366000000016356</v>
      </c>
    </row>
    <row r="2077" spans="1:12" x14ac:dyDescent="0.25">
      <c r="A2077" s="14">
        <v>28591</v>
      </c>
      <c r="B2077" s="6">
        <f>LoonHeffing2020(Table1[[#This Row],[Belastbaar loon]])</f>
        <v>10678.738499999999</v>
      </c>
      <c r="C2077" s="6">
        <f>AlgemeneHeffingsKorting2020(Table1[[#This Row],[Belastbaar loon]])</f>
        <v>2264.0464000000002</v>
      </c>
      <c r="D2077" s="14">
        <f>ArbeidsKorting2020(Table1[[#This Row],[Belastbaar loon]])</f>
        <v>3713.5861599999998</v>
      </c>
      <c r="E2077" s="14">
        <f>MAX(Table1[[#This Row],[Loonheffing]]-Table1[[#This Row],[Algemene Heffingskorting]]-Table1[[#This Row],[Arbeidskorting]],0)</f>
        <v>4701.1059400000004</v>
      </c>
      <c r="F2077" s="6">
        <f>Table1[[#This Row],[Belastbaar loon]]-Table1[[#This Row],[Belasting]]</f>
        <v>23889.894059999999</v>
      </c>
      <c r="G2077" s="2">
        <f>(Table1[[#This Row],[Belastbaar loon]]-Table1[[#This Row],[Netto loon]])/Table1[[#This Row],[Belastbaar loon]]</f>
        <v>0.16442607603791407</v>
      </c>
      <c r="H2077" s="14">
        <f t="shared" ca="1" si="27"/>
        <v>4696.9693399999996</v>
      </c>
      <c r="I2077" s="14">
        <f ca="1">IF(ROW()=2, Table1[[#This Row],[Netto loon]], INDIRECT(ADDRESS(ROW()-1,COLUMN(F:F))))</f>
        <v>23884.03066</v>
      </c>
      <c r="J2077" s="6">
        <f ca="1">IF(ROW()=2, 0, Table1[[#This Row],[Belastbaar loon]]-INDIRECT(ADDRESS(ROW()-1,COLUMN(A:A))))</f>
        <v>10</v>
      </c>
      <c r="K2077" s="6">
        <f ca="1">Table1[[#This Row],[Netto loon]]-Table1[[#This Row],[Netto vorige schijf]]</f>
        <v>5.8633999999983644</v>
      </c>
      <c r="L2077" s="2">
        <f ca="1">(Table1[[#This Row],[Bruto tov vorige schijf]]-Table1[[#This Row],[Netto tov vorige schijf]])/MAX(Table1[[#This Row],[Bruto tov vorige schijf]],1)</f>
        <v>0.41366000000016356</v>
      </c>
    </row>
    <row r="2078" spans="1:12" x14ac:dyDescent="0.25">
      <c r="A2078" s="14">
        <v>28601</v>
      </c>
      <c r="B2078" s="6">
        <f>LoonHeffing2020(Table1[[#This Row],[Belastbaar loon]])</f>
        <v>10682.4735</v>
      </c>
      <c r="C2078" s="6">
        <f>AlgemeneHeffingsKorting2020(Table1[[#This Row],[Belastbaar loon]])</f>
        <v>2263.4792000000002</v>
      </c>
      <c r="D2078" s="14">
        <f>ArbeidsKorting2020(Table1[[#This Row],[Belastbaar loon]])</f>
        <v>3713.7517600000001</v>
      </c>
      <c r="E2078" s="14">
        <f>MAX(Table1[[#This Row],[Loonheffing]]-Table1[[#This Row],[Algemene Heffingskorting]]-Table1[[#This Row],[Arbeidskorting]],0)</f>
        <v>4705.2425400000002</v>
      </c>
      <c r="F2078" s="6">
        <f>Table1[[#This Row],[Belastbaar loon]]-Table1[[#This Row],[Belasting]]</f>
        <v>23895.757460000001</v>
      </c>
      <c r="G2078" s="2">
        <f>(Table1[[#This Row],[Belastbaar loon]]-Table1[[#This Row],[Netto loon]])/Table1[[#This Row],[Belastbaar loon]]</f>
        <v>0.16451321771966013</v>
      </c>
      <c r="H2078" s="14">
        <f t="shared" ca="1" si="27"/>
        <v>4701.1059400000004</v>
      </c>
      <c r="I2078" s="14">
        <f ca="1">IF(ROW()=2, Table1[[#This Row],[Netto loon]], INDIRECT(ADDRESS(ROW()-1,COLUMN(F:F))))</f>
        <v>23889.894059999999</v>
      </c>
      <c r="J2078" s="6">
        <f ca="1">IF(ROW()=2, 0, Table1[[#This Row],[Belastbaar loon]]-INDIRECT(ADDRESS(ROW()-1,COLUMN(A:A))))</f>
        <v>10</v>
      </c>
      <c r="K2078" s="6">
        <f ca="1">Table1[[#This Row],[Netto loon]]-Table1[[#This Row],[Netto vorige schijf]]</f>
        <v>5.8634000000020023</v>
      </c>
      <c r="L2078" s="2">
        <f ca="1">(Table1[[#This Row],[Bruto tov vorige schijf]]-Table1[[#This Row],[Netto tov vorige schijf]])/MAX(Table1[[#This Row],[Bruto tov vorige schijf]],1)</f>
        <v>0.41365999999979974</v>
      </c>
    </row>
    <row r="2079" spans="1:12" x14ac:dyDescent="0.25">
      <c r="A2079" s="14">
        <v>28611</v>
      </c>
      <c r="B2079" s="6">
        <f>LoonHeffing2020(Table1[[#This Row],[Belastbaar loon]])</f>
        <v>10686.208500000001</v>
      </c>
      <c r="C2079" s="6">
        <f>AlgemeneHeffingsKorting2020(Table1[[#This Row],[Belastbaar loon]])</f>
        <v>2262.9119999999998</v>
      </c>
      <c r="D2079" s="14">
        <f>ArbeidsKorting2020(Table1[[#This Row],[Belastbaar loon]])</f>
        <v>3713.9173599999999</v>
      </c>
      <c r="E2079" s="14">
        <f>MAX(Table1[[#This Row],[Loonheffing]]-Table1[[#This Row],[Algemene Heffingskorting]]-Table1[[#This Row],[Arbeidskorting]],0)</f>
        <v>4709.3791400000009</v>
      </c>
      <c r="F2079" s="6">
        <f>Table1[[#This Row],[Belastbaar loon]]-Table1[[#This Row],[Belasting]]</f>
        <v>23901.620859999999</v>
      </c>
      <c r="G2079" s="2">
        <f>(Table1[[#This Row],[Belastbaar loon]]-Table1[[#This Row],[Netto loon]])/Table1[[#This Row],[Belastbaar loon]]</f>
        <v>0.1646002984865961</v>
      </c>
      <c r="H2079" s="14">
        <f t="shared" ca="1" si="27"/>
        <v>4705.2425400000002</v>
      </c>
      <c r="I2079" s="14">
        <f ca="1">IF(ROW()=2, Table1[[#This Row],[Netto loon]], INDIRECT(ADDRESS(ROW()-1,COLUMN(F:F))))</f>
        <v>23895.757460000001</v>
      </c>
      <c r="J2079" s="6">
        <f ca="1">IF(ROW()=2, 0, Table1[[#This Row],[Belastbaar loon]]-INDIRECT(ADDRESS(ROW()-1,COLUMN(A:A))))</f>
        <v>10</v>
      </c>
      <c r="K2079" s="6">
        <f ca="1">Table1[[#This Row],[Netto loon]]-Table1[[#This Row],[Netto vorige schijf]]</f>
        <v>5.8633999999983644</v>
      </c>
      <c r="L2079" s="2">
        <f ca="1">(Table1[[#This Row],[Bruto tov vorige schijf]]-Table1[[#This Row],[Netto tov vorige schijf]])/MAX(Table1[[#This Row],[Bruto tov vorige schijf]],1)</f>
        <v>0.41366000000016356</v>
      </c>
    </row>
    <row r="2080" spans="1:12" x14ac:dyDescent="0.25">
      <c r="A2080" s="14">
        <v>28621</v>
      </c>
      <c r="B2080" s="6">
        <f>LoonHeffing2020(Table1[[#This Row],[Belastbaar loon]])</f>
        <v>10689.943499999999</v>
      </c>
      <c r="C2080" s="6">
        <f>AlgemeneHeffingsKorting2020(Table1[[#This Row],[Belastbaar loon]])</f>
        <v>2262.3447999999999</v>
      </c>
      <c r="D2080" s="14">
        <f>ArbeidsKorting2020(Table1[[#This Row],[Belastbaar loon]])</f>
        <v>3714.0829600000002</v>
      </c>
      <c r="E2080" s="14">
        <f>MAX(Table1[[#This Row],[Loonheffing]]-Table1[[#This Row],[Algemene Heffingskorting]]-Table1[[#This Row],[Arbeidskorting]],0)</f>
        <v>4713.5157399999989</v>
      </c>
      <c r="F2080" s="6">
        <f>Table1[[#This Row],[Belastbaar loon]]-Table1[[#This Row],[Belasting]]</f>
        <v>23907.484260000001</v>
      </c>
      <c r="G2080" s="2">
        <f>(Table1[[#This Row],[Belastbaar loon]]-Table1[[#This Row],[Netto loon]])/Table1[[#This Row],[Belastbaar loon]]</f>
        <v>0.1646873184025715</v>
      </c>
      <c r="H2080" s="14">
        <f t="shared" ca="1" si="27"/>
        <v>4709.3791400000009</v>
      </c>
      <c r="I2080" s="14">
        <f ca="1">IF(ROW()=2, Table1[[#This Row],[Netto loon]], INDIRECT(ADDRESS(ROW()-1,COLUMN(F:F))))</f>
        <v>23901.620859999999</v>
      </c>
      <c r="J2080" s="6">
        <f ca="1">IF(ROW()=2, 0, Table1[[#This Row],[Belastbaar loon]]-INDIRECT(ADDRESS(ROW()-1,COLUMN(A:A))))</f>
        <v>10</v>
      </c>
      <c r="K2080" s="6">
        <f ca="1">Table1[[#This Row],[Netto loon]]-Table1[[#This Row],[Netto vorige schijf]]</f>
        <v>5.8634000000020023</v>
      </c>
      <c r="L2080" s="2">
        <f ca="1">(Table1[[#This Row],[Bruto tov vorige schijf]]-Table1[[#This Row],[Netto tov vorige schijf]])/MAX(Table1[[#This Row],[Bruto tov vorige schijf]],1)</f>
        <v>0.41365999999979974</v>
      </c>
    </row>
    <row r="2081" spans="1:12" x14ac:dyDescent="0.25">
      <c r="A2081" s="14">
        <v>28631</v>
      </c>
      <c r="B2081" s="6">
        <f>LoonHeffing2020(Table1[[#This Row],[Belastbaar loon]])</f>
        <v>10693.6785</v>
      </c>
      <c r="C2081" s="6">
        <f>AlgemeneHeffingsKorting2020(Table1[[#This Row],[Belastbaar loon]])</f>
        <v>2261.7775999999999</v>
      </c>
      <c r="D2081" s="14">
        <f>ArbeidsKorting2020(Table1[[#This Row],[Belastbaar loon]])</f>
        <v>3714.24856</v>
      </c>
      <c r="E2081" s="14">
        <f>MAX(Table1[[#This Row],[Loonheffing]]-Table1[[#This Row],[Algemene Heffingskorting]]-Table1[[#This Row],[Arbeidskorting]],0)</f>
        <v>4717.6523400000005</v>
      </c>
      <c r="F2081" s="6">
        <f>Table1[[#This Row],[Belastbaar loon]]-Table1[[#This Row],[Belasting]]</f>
        <v>23913.347659999999</v>
      </c>
      <c r="G2081" s="2">
        <f>(Table1[[#This Row],[Belastbaar loon]]-Table1[[#This Row],[Netto loon]])/Table1[[#This Row],[Belastbaar loon]]</f>
        <v>0.16477427753134716</v>
      </c>
      <c r="H2081" s="14">
        <f t="shared" ca="1" si="27"/>
        <v>4713.5157399999989</v>
      </c>
      <c r="I2081" s="14">
        <f ca="1">IF(ROW()=2, Table1[[#This Row],[Netto loon]], INDIRECT(ADDRESS(ROW()-1,COLUMN(F:F))))</f>
        <v>23907.484260000001</v>
      </c>
      <c r="J2081" s="6">
        <f ca="1">IF(ROW()=2, 0, Table1[[#This Row],[Belastbaar loon]]-INDIRECT(ADDRESS(ROW()-1,COLUMN(A:A))))</f>
        <v>10</v>
      </c>
      <c r="K2081" s="6">
        <f ca="1">Table1[[#This Row],[Netto loon]]-Table1[[#This Row],[Netto vorige schijf]]</f>
        <v>5.8633999999983644</v>
      </c>
      <c r="L2081" s="2">
        <f ca="1">(Table1[[#This Row],[Bruto tov vorige schijf]]-Table1[[#This Row],[Netto tov vorige schijf]])/MAX(Table1[[#This Row],[Bruto tov vorige schijf]],1)</f>
        <v>0.41366000000016356</v>
      </c>
    </row>
    <row r="2082" spans="1:12" x14ac:dyDescent="0.25">
      <c r="A2082" s="14">
        <v>28641</v>
      </c>
      <c r="B2082" s="6">
        <f>LoonHeffing2020(Table1[[#This Row],[Belastbaar loon]])</f>
        <v>10697.413500000001</v>
      </c>
      <c r="C2082" s="6">
        <f>AlgemeneHeffingsKorting2020(Table1[[#This Row],[Belastbaar loon]])</f>
        <v>2261.2103999999999</v>
      </c>
      <c r="D2082" s="14">
        <f>ArbeidsKorting2020(Table1[[#This Row],[Belastbaar loon]])</f>
        <v>3714.4141599999998</v>
      </c>
      <c r="E2082" s="14">
        <f>MAX(Table1[[#This Row],[Loonheffing]]-Table1[[#This Row],[Algemene Heffingskorting]]-Table1[[#This Row],[Arbeidskorting]],0)</f>
        <v>4721.7889400000004</v>
      </c>
      <c r="F2082" s="6">
        <f>Table1[[#This Row],[Belastbaar loon]]-Table1[[#This Row],[Belasting]]</f>
        <v>23919.211060000001</v>
      </c>
      <c r="G2082" s="2">
        <f>(Table1[[#This Row],[Belastbaar loon]]-Table1[[#This Row],[Netto loon]])/Table1[[#This Row],[Belastbaar loon]]</f>
        <v>0.16486117593659433</v>
      </c>
      <c r="H2082" s="14">
        <f t="shared" ca="1" si="27"/>
        <v>4717.6523400000005</v>
      </c>
      <c r="I2082" s="14">
        <f ca="1">IF(ROW()=2, Table1[[#This Row],[Netto loon]], INDIRECT(ADDRESS(ROW()-1,COLUMN(F:F))))</f>
        <v>23913.347659999999</v>
      </c>
      <c r="J2082" s="6">
        <f ca="1">IF(ROW()=2, 0, Table1[[#This Row],[Belastbaar loon]]-INDIRECT(ADDRESS(ROW()-1,COLUMN(A:A))))</f>
        <v>10</v>
      </c>
      <c r="K2082" s="6">
        <f ca="1">Table1[[#This Row],[Netto loon]]-Table1[[#This Row],[Netto vorige schijf]]</f>
        <v>5.8634000000020023</v>
      </c>
      <c r="L2082" s="2">
        <f ca="1">(Table1[[#This Row],[Bruto tov vorige schijf]]-Table1[[#This Row],[Netto tov vorige schijf]])/MAX(Table1[[#This Row],[Bruto tov vorige schijf]],1)</f>
        <v>0.41365999999979974</v>
      </c>
    </row>
    <row r="2083" spans="1:12" x14ac:dyDescent="0.25">
      <c r="A2083" s="14">
        <v>28651</v>
      </c>
      <c r="B2083" s="6">
        <f>LoonHeffing2020(Table1[[#This Row],[Belastbaar loon]])</f>
        <v>10701.148499999999</v>
      </c>
      <c r="C2083" s="6">
        <f>AlgemeneHeffingsKorting2020(Table1[[#This Row],[Belastbaar loon]])</f>
        <v>2260.6432</v>
      </c>
      <c r="D2083" s="14">
        <f>ArbeidsKorting2020(Table1[[#This Row],[Belastbaar loon]])</f>
        <v>3714.5797600000001</v>
      </c>
      <c r="E2083" s="14">
        <f>MAX(Table1[[#This Row],[Loonheffing]]-Table1[[#This Row],[Algemene Heffingskorting]]-Table1[[#This Row],[Arbeidskorting]],0)</f>
        <v>4725.9255399999984</v>
      </c>
      <c r="F2083" s="6">
        <f>Table1[[#This Row],[Belastbaar loon]]-Table1[[#This Row],[Belasting]]</f>
        <v>23925.074460000003</v>
      </c>
      <c r="G2083" s="2">
        <f>(Table1[[#This Row],[Belastbaar loon]]-Table1[[#This Row],[Netto loon]])/Table1[[#This Row],[Belastbaar loon]]</f>
        <v>0.16494801368189579</v>
      </c>
      <c r="H2083" s="14">
        <f t="shared" ca="1" si="27"/>
        <v>4721.7889400000004</v>
      </c>
      <c r="I2083" s="14">
        <f ca="1">IF(ROW()=2, Table1[[#This Row],[Netto loon]], INDIRECT(ADDRESS(ROW()-1,COLUMN(F:F))))</f>
        <v>23919.211060000001</v>
      </c>
      <c r="J2083" s="6">
        <f ca="1">IF(ROW()=2, 0, Table1[[#This Row],[Belastbaar loon]]-INDIRECT(ADDRESS(ROW()-1,COLUMN(A:A))))</f>
        <v>10</v>
      </c>
      <c r="K2083" s="6">
        <f ca="1">Table1[[#This Row],[Netto loon]]-Table1[[#This Row],[Netto vorige schijf]]</f>
        <v>5.8634000000020023</v>
      </c>
      <c r="L2083" s="2">
        <f ca="1">(Table1[[#This Row],[Bruto tov vorige schijf]]-Table1[[#This Row],[Netto tov vorige schijf]])/MAX(Table1[[#This Row],[Bruto tov vorige schijf]],1)</f>
        <v>0.41365999999979974</v>
      </c>
    </row>
    <row r="2084" spans="1:12" x14ac:dyDescent="0.25">
      <c r="A2084" s="14">
        <v>28661</v>
      </c>
      <c r="B2084" s="6">
        <f>LoonHeffing2020(Table1[[#This Row],[Belastbaar loon]])</f>
        <v>10704.8835</v>
      </c>
      <c r="C2084" s="6">
        <f>AlgemeneHeffingsKorting2020(Table1[[#This Row],[Belastbaar loon]])</f>
        <v>2260.076</v>
      </c>
      <c r="D2084" s="14">
        <f>ArbeidsKorting2020(Table1[[#This Row],[Belastbaar loon]])</f>
        <v>3714.7453599999999</v>
      </c>
      <c r="E2084" s="14">
        <f>MAX(Table1[[#This Row],[Loonheffing]]-Table1[[#This Row],[Algemene Heffingskorting]]-Table1[[#This Row],[Arbeidskorting]],0)</f>
        <v>4730.0621399999991</v>
      </c>
      <c r="F2084" s="6">
        <f>Table1[[#This Row],[Belastbaar loon]]-Table1[[#This Row],[Belasting]]</f>
        <v>23930.937860000002</v>
      </c>
      <c r="G2084" s="2">
        <f>(Table1[[#This Row],[Belastbaar loon]]-Table1[[#This Row],[Netto loon]])/Table1[[#This Row],[Belastbaar loon]]</f>
        <v>0.16503479083074554</v>
      </c>
      <c r="H2084" s="14">
        <f t="shared" ca="1" si="27"/>
        <v>4725.9255399999984</v>
      </c>
      <c r="I2084" s="14">
        <f ca="1">IF(ROW()=2, Table1[[#This Row],[Netto loon]], INDIRECT(ADDRESS(ROW()-1,COLUMN(F:F))))</f>
        <v>23925.074460000003</v>
      </c>
      <c r="J2084" s="6">
        <f ca="1">IF(ROW()=2, 0, Table1[[#This Row],[Belastbaar loon]]-INDIRECT(ADDRESS(ROW()-1,COLUMN(A:A))))</f>
        <v>10</v>
      </c>
      <c r="K2084" s="6">
        <f ca="1">Table1[[#This Row],[Netto loon]]-Table1[[#This Row],[Netto vorige schijf]]</f>
        <v>5.8633999999983644</v>
      </c>
      <c r="L2084" s="2">
        <f ca="1">(Table1[[#This Row],[Bruto tov vorige schijf]]-Table1[[#This Row],[Netto tov vorige schijf]])/MAX(Table1[[#This Row],[Bruto tov vorige schijf]],1)</f>
        <v>0.41366000000016356</v>
      </c>
    </row>
    <row r="2085" spans="1:12" x14ac:dyDescent="0.25">
      <c r="A2085" s="14">
        <v>28671</v>
      </c>
      <c r="B2085" s="6">
        <f>LoonHeffing2020(Table1[[#This Row],[Belastbaar loon]])</f>
        <v>10708.6185</v>
      </c>
      <c r="C2085" s="6">
        <f>AlgemeneHeffingsKorting2020(Table1[[#This Row],[Belastbaar loon]])</f>
        <v>2259.5088000000001</v>
      </c>
      <c r="D2085" s="14">
        <f>ArbeidsKorting2020(Table1[[#This Row],[Belastbaar loon]])</f>
        <v>3714.9109600000002</v>
      </c>
      <c r="E2085" s="14">
        <f>MAX(Table1[[#This Row],[Loonheffing]]-Table1[[#This Row],[Algemene Heffingskorting]]-Table1[[#This Row],[Arbeidskorting]],0)</f>
        <v>4734.1987400000007</v>
      </c>
      <c r="F2085" s="6">
        <f>Table1[[#This Row],[Belastbaar loon]]-Table1[[#This Row],[Belasting]]</f>
        <v>23936.80126</v>
      </c>
      <c r="G2085" s="2">
        <f>(Table1[[#This Row],[Belastbaar loon]]-Table1[[#This Row],[Netto loon]])/Table1[[#This Row],[Belastbaar loon]]</f>
        <v>0.16512150744654877</v>
      </c>
      <c r="H2085" s="14">
        <f t="shared" ca="1" si="27"/>
        <v>4730.0621399999991</v>
      </c>
      <c r="I2085" s="14">
        <f ca="1">IF(ROW()=2, Table1[[#This Row],[Netto loon]], INDIRECT(ADDRESS(ROW()-1,COLUMN(F:F))))</f>
        <v>23930.937860000002</v>
      </c>
      <c r="J2085" s="6">
        <f ca="1">IF(ROW()=2, 0, Table1[[#This Row],[Belastbaar loon]]-INDIRECT(ADDRESS(ROW()-1,COLUMN(A:A))))</f>
        <v>10</v>
      </c>
      <c r="K2085" s="6">
        <f ca="1">Table1[[#This Row],[Netto loon]]-Table1[[#This Row],[Netto vorige schijf]]</f>
        <v>5.8633999999983644</v>
      </c>
      <c r="L2085" s="2">
        <f ca="1">(Table1[[#This Row],[Bruto tov vorige schijf]]-Table1[[#This Row],[Netto tov vorige schijf]])/MAX(Table1[[#This Row],[Bruto tov vorige schijf]],1)</f>
        <v>0.41366000000016356</v>
      </c>
    </row>
    <row r="2086" spans="1:12" x14ac:dyDescent="0.25">
      <c r="A2086" s="14">
        <v>28681</v>
      </c>
      <c r="B2086" s="6">
        <f>LoonHeffing2020(Table1[[#This Row],[Belastbaar loon]])</f>
        <v>10712.353499999999</v>
      </c>
      <c r="C2086" s="6">
        <f>AlgemeneHeffingsKorting2020(Table1[[#This Row],[Belastbaar loon]])</f>
        <v>2258.9416000000001</v>
      </c>
      <c r="D2086" s="14">
        <f>ArbeidsKorting2020(Table1[[#This Row],[Belastbaar loon]])</f>
        <v>3715.07656</v>
      </c>
      <c r="E2086" s="14">
        <f>MAX(Table1[[#This Row],[Loonheffing]]-Table1[[#This Row],[Algemene Heffingskorting]]-Table1[[#This Row],[Arbeidskorting]],0)</f>
        <v>4738.3353399999996</v>
      </c>
      <c r="F2086" s="6">
        <f>Table1[[#This Row],[Belastbaar loon]]-Table1[[#This Row],[Belasting]]</f>
        <v>23942.664660000002</v>
      </c>
      <c r="G2086" s="2">
        <f>(Table1[[#This Row],[Belastbaar loon]]-Table1[[#This Row],[Netto loon]])/Table1[[#This Row],[Belastbaar loon]]</f>
        <v>0.16520816359262222</v>
      </c>
      <c r="H2086" s="14">
        <f t="shared" ca="1" si="27"/>
        <v>4734.1987400000007</v>
      </c>
      <c r="I2086" s="14">
        <f ca="1">IF(ROW()=2, Table1[[#This Row],[Netto loon]], INDIRECT(ADDRESS(ROW()-1,COLUMN(F:F))))</f>
        <v>23936.80126</v>
      </c>
      <c r="J2086" s="6">
        <f ca="1">IF(ROW()=2, 0, Table1[[#This Row],[Belastbaar loon]]-INDIRECT(ADDRESS(ROW()-1,COLUMN(A:A))))</f>
        <v>10</v>
      </c>
      <c r="K2086" s="6">
        <f ca="1">Table1[[#This Row],[Netto loon]]-Table1[[#This Row],[Netto vorige schijf]]</f>
        <v>5.8634000000020023</v>
      </c>
      <c r="L2086" s="2">
        <f ca="1">(Table1[[#This Row],[Bruto tov vorige schijf]]-Table1[[#This Row],[Netto tov vorige schijf]])/MAX(Table1[[#This Row],[Bruto tov vorige schijf]],1)</f>
        <v>0.41365999999979974</v>
      </c>
    </row>
    <row r="2087" spans="1:12" x14ac:dyDescent="0.25">
      <c r="A2087" s="14">
        <v>28691</v>
      </c>
      <c r="B2087" s="6">
        <f>LoonHeffing2020(Table1[[#This Row],[Belastbaar loon]])</f>
        <v>10716.0885</v>
      </c>
      <c r="C2087" s="6">
        <f>AlgemeneHeffingsKorting2020(Table1[[#This Row],[Belastbaar loon]])</f>
        <v>2258.3744000000002</v>
      </c>
      <c r="D2087" s="14">
        <f>ArbeidsKorting2020(Table1[[#This Row],[Belastbaar loon]])</f>
        <v>3715.2421599999998</v>
      </c>
      <c r="E2087" s="14">
        <f>MAX(Table1[[#This Row],[Loonheffing]]-Table1[[#This Row],[Algemene Heffingskorting]]-Table1[[#This Row],[Arbeidskorting]],0)</f>
        <v>4742.4719399999994</v>
      </c>
      <c r="F2087" s="6">
        <f>Table1[[#This Row],[Belastbaar loon]]-Table1[[#This Row],[Belasting]]</f>
        <v>23948.528060000001</v>
      </c>
      <c r="G2087" s="2">
        <f>(Table1[[#This Row],[Belastbaar loon]]-Table1[[#This Row],[Netto loon]])/Table1[[#This Row],[Belastbaar loon]]</f>
        <v>0.16529475933219476</v>
      </c>
      <c r="H2087" s="14">
        <f t="shared" ca="1" si="27"/>
        <v>4738.3353399999996</v>
      </c>
      <c r="I2087" s="14">
        <f ca="1">IF(ROW()=2, Table1[[#This Row],[Netto loon]], INDIRECT(ADDRESS(ROW()-1,COLUMN(F:F))))</f>
        <v>23942.664660000002</v>
      </c>
      <c r="J2087" s="6">
        <f ca="1">IF(ROW()=2, 0, Table1[[#This Row],[Belastbaar loon]]-INDIRECT(ADDRESS(ROW()-1,COLUMN(A:A))))</f>
        <v>10</v>
      </c>
      <c r="K2087" s="6">
        <f ca="1">Table1[[#This Row],[Netto loon]]-Table1[[#This Row],[Netto vorige schijf]]</f>
        <v>5.8633999999983644</v>
      </c>
      <c r="L2087" s="2">
        <f ca="1">(Table1[[#This Row],[Bruto tov vorige schijf]]-Table1[[#This Row],[Netto tov vorige schijf]])/MAX(Table1[[#This Row],[Bruto tov vorige schijf]],1)</f>
        <v>0.41366000000016356</v>
      </c>
    </row>
    <row r="2088" spans="1:12" x14ac:dyDescent="0.25">
      <c r="A2088" s="14">
        <v>28701</v>
      </c>
      <c r="B2088" s="6">
        <f>LoonHeffing2020(Table1[[#This Row],[Belastbaar loon]])</f>
        <v>10719.8235</v>
      </c>
      <c r="C2088" s="6">
        <f>AlgemeneHeffingsKorting2020(Table1[[#This Row],[Belastbaar loon]])</f>
        <v>2257.8072000000002</v>
      </c>
      <c r="D2088" s="14">
        <f>ArbeidsKorting2020(Table1[[#This Row],[Belastbaar loon]])</f>
        <v>3715.4077600000001</v>
      </c>
      <c r="E2088" s="14">
        <f>MAX(Table1[[#This Row],[Loonheffing]]-Table1[[#This Row],[Algemene Heffingskorting]]-Table1[[#This Row],[Arbeidskorting]],0)</f>
        <v>4746.6085399999993</v>
      </c>
      <c r="F2088" s="6">
        <f>Table1[[#This Row],[Belastbaar loon]]-Table1[[#This Row],[Belasting]]</f>
        <v>23954.391459999999</v>
      </c>
      <c r="G2088" s="2">
        <f>(Table1[[#This Row],[Belastbaar loon]]-Table1[[#This Row],[Netto loon]])/Table1[[#This Row],[Belastbaar loon]]</f>
        <v>0.16538129472840671</v>
      </c>
      <c r="H2088" s="14">
        <f t="shared" ca="1" si="27"/>
        <v>4742.4719399999994</v>
      </c>
      <c r="I2088" s="14">
        <f ca="1">IF(ROW()=2, Table1[[#This Row],[Netto loon]], INDIRECT(ADDRESS(ROW()-1,COLUMN(F:F))))</f>
        <v>23948.528060000001</v>
      </c>
      <c r="J2088" s="6">
        <f ca="1">IF(ROW()=2, 0, Table1[[#This Row],[Belastbaar loon]]-INDIRECT(ADDRESS(ROW()-1,COLUMN(A:A))))</f>
        <v>10</v>
      </c>
      <c r="K2088" s="6">
        <f ca="1">Table1[[#This Row],[Netto loon]]-Table1[[#This Row],[Netto vorige schijf]]</f>
        <v>5.8633999999983644</v>
      </c>
      <c r="L2088" s="2">
        <f ca="1">(Table1[[#This Row],[Bruto tov vorige schijf]]-Table1[[#This Row],[Netto tov vorige schijf]])/MAX(Table1[[#This Row],[Bruto tov vorige schijf]],1)</f>
        <v>0.41366000000016356</v>
      </c>
    </row>
    <row r="2089" spans="1:12" x14ac:dyDescent="0.25">
      <c r="A2089" s="14">
        <v>28711</v>
      </c>
      <c r="B2089" s="6">
        <f>LoonHeffing2020(Table1[[#This Row],[Belastbaar loon]])</f>
        <v>10723.558499999999</v>
      </c>
      <c r="C2089" s="6">
        <f>AlgemeneHeffingsKorting2020(Table1[[#This Row],[Belastbaar loon]])</f>
        <v>2257.2399999999998</v>
      </c>
      <c r="D2089" s="14">
        <f>ArbeidsKorting2020(Table1[[#This Row],[Belastbaar loon]])</f>
        <v>3715.5733599999999</v>
      </c>
      <c r="E2089" s="14">
        <f>MAX(Table1[[#This Row],[Loonheffing]]-Table1[[#This Row],[Algemene Heffingskorting]]-Table1[[#This Row],[Arbeidskorting]],0)</f>
        <v>4750.7451399999991</v>
      </c>
      <c r="F2089" s="6">
        <f>Table1[[#This Row],[Belastbaar loon]]-Table1[[#This Row],[Belasting]]</f>
        <v>23960.254860000001</v>
      </c>
      <c r="G2089" s="2">
        <f>(Table1[[#This Row],[Belastbaar loon]]-Table1[[#This Row],[Netto loon]])/Table1[[#This Row],[Belastbaar loon]]</f>
        <v>0.1654677698443105</v>
      </c>
      <c r="H2089" s="14">
        <f t="shared" ca="1" si="27"/>
        <v>4746.6085399999993</v>
      </c>
      <c r="I2089" s="14">
        <f ca="1">IF(ROW()=2, Table1[[#This Row],[Netto loon]], INDIRECT(ADDRESS(ROW()-1,COLUMN(F:F))))</f>
        <v>23954.391459999999</v>
      </c>
      <c r="J2089" s="6">
        <f ca="1">IF(ROW()=2, 0, Table1[[#This Row],[Belastbaar loon]]-INDIRECT(ADDRESS(ROW()-1,COLUMN(A:A))))</f>
        <v>10</v>
      </c>
      <c r="K2089" s="6">
        <f ca="1">Table1[[#This Row],[Netto loon]]-Table1[[#This Row],[Netto vorige schijf]]</f>
        <v>5.8634000000020023</v>
      </c>
      <c r="L2089" s="2">
        <f ca="1">(Table1[[#This Row],[Bruto tov vorige schijf]]-Table1[[#This Row],[Netto tov vorige schijf]])/MAX(Table1[[#This Row],[Bruto tov vorige schijf]],1)</f>
        <v>0.41365999999979974</v>
      </c>
    </row>
    <row r="2090" spans="1:12" x14ac:dyDescent="0.25">
      <c r="A2090" s="14">
        <v>28721</v>
      </c>
      <c r="B2090" s="6">
        <f>LoonHeffing2020(Table1[[#This Row],[Belastbaar loon]])</f>
        <v>10727.2935</v>
      </c>
      <c r="C2090" s="6">
        <f>AlgemeneHeffingsKorting2020(Table1[[#This Row],[Belastbaar loon]])</f>
        <v>2256.6727999999998</v>
      </c>
      <c r="D2090" s="14">
        <f>ArbeidsKorting2020(Table1[[#This Row],[Belastbaar loon]])</f>
        <v>3715.7389600000001</v>
      </c>
      <c r="E2090" s="14">
        <f>MAX(Table1[[#This Row],[Loonheffing]]-Table1[[#This Row],[Algemene Heffingskorting]]-Table1[[#This Row],[Arbeidskorting]],0)</f>
        <v>4754.8817399999989</v>
      </c>
      <c r="F2090" s="6">
        <f>Table1[[#This Row],[Belastbaar loon]]-Table1[[#This Row],[Belasting]]</f>
        <v>23966.118260000003</v>
      </c>
      <c r="G2090" s="2">
        <f>(Table1[[#This Row],[Belastbaar loon]]-Table1[[#This Row],[Netto loon]])/Table1[[#This Row],[Belastbaar loon]]</f>
        <v>0.16555418474287098</v>
      </c>
      <c r="H2090" s="14">
        <f t="shared" ca="1" si="27"/>
        <v>4750.7451399999991</v>
      </c>
      <c r="I2090" s="14">
        <f ca="1">IF(ROW()=2, Table1[[#This Row],[Netto loon]], INDIRECT(ADDRESS(ROW()-1,COLUMN(F:F))))</f>
        <v>23960.254860000001</v>
      </c>
      <c r="J2090" s="6">
        <f ca="1">IF(ROW()=2, 0, Table1[[#This Row],[Belastbaar loon]]-INDIRECT(ADDRESS(ROW()-1,COLUMN(A:A))))</f>
        <v>10</v>
      </c>
      <c r="K2090" s="6">
        <f ca="1">Table1[[#This Row],[Netto loon]]-Table1[[#This Row],[Netto vorige schijf]]</f>
        <v>5.8634000000020023</v>
      </c>
      <c r="L2090" s="2">
        <f ca="1">(Table1[[#This Row],[Bruto tov vorige schijf]]-Table1[[#This Row],[Netto tov vorige schijf]])/MAX(Table1[[#This Row],[Bruto tov vorige schijf]],1)</f>
        <v>0.41365999999979974</v>
      </c>
    </row>
    <row r="2091" spans="1:12" x14ac:dyDescent="0.25">
      <c r="A2091" s="14">
        <v>28731</v>
      </c>
      <c r="B2091" s="6">
        <f>LoonHeffing2020(Table1[[#This Row],[Belastbaar loon]])</f>
        <v>10731.0285</v>
      </c>
      <c r="C2091" s="6">
        <f>AlgemeneHeffingsKorting2020(Table1[[#This Row],[Belastbaar loon]])</f>
        <v>2256.1055999999999</v>
      </c>
      <c r="D2091" s="14">
        <f>ArbeidsKorting2020(Table1[[#This Row],[Belastbaar loon]])</f>
        <v>3715.9045599999999</v>
      </c>
      <c r="E2091" s="14">
        <f>MAX(Table1[[#This Row],[Loonheffing]]-Table1[[#This Row],[Algemene Heffingskorting]]-Table1[[#This Row],[Arbeidskorting]],0)</f>
        <v>4759.0183400000014</v>
      </c>
      <c r="F2091" s="6">
        <f>Table1[[#This Row],[Belastbaar loon]]-Table1[[#This Row],[Belasting]]</f>
        <v>23971.981659999998</v>
      </c>
      <c r="G2091" s="2">
        <f>(Table1[[#This Row],[Belastbaar loon]]-Table1[[#This Row],[Netto loon]])/Table1[[#This Row],[Belastbaar loon]]</f>
        <v>0.16564053948696539</v>
      </c>
      <c r="H2091" s="14">
        <f t="shared" ca="1" si="27"/>
        <v>4754.8817399999989</v>
      </c>
      <c r="I2091" s="14">
        <f ca="1">IF(ROW()=2, Table1[[#This Row],[Netto loon]], INDIRECT(ADDRESS(ROW()-1,COLUMN(F:F))))</f>
        <v>23966.118260000003</v>
      </c>
      <c r="J2091" s="6">
        <f ca="1">IF(ROW()=2, 0, Table1[[#This Row],[Belastbaar loon]]-INDIRECT(ADDRESS(ROW()-1,COLUMN(A:A))))</f>
        <v>10</v>
      </c>
      <c r="K2091" s="6">
        <f ca="1">Table1[[#This Row],[Netto loon]]-Table1[[#This Row],[Netto vorige schijf]]</f>
        <v>5.8633999999947264</v>
      </c>
      <c r="L2091" s="2">
        <f ca="1">(Table1[[#This Row],[Bruto tov vorige schijf]]-Table1[[#This Row],[Netto tov vorige schijf]])/MAX(Table1[[#This Row],[Bruto tov vorige schijf]],1)</f>
        <v>0.41366000000052738</v>
      </c>
    </row>
    <row r="2092" spans="1:12" x14ac:dyDescent="0.25">
      <c r="A2092" s="14">
        <v>28741</v>
      </c>
      <c r="B2092" s="6">
        <f>LoonHeffing2020(Table1[[#This Row],[Belastbaar loon]])</f>
        <v>10734.763499999999</v>
      </c>
      <c r="C2092" s="6">
        <f>AlgemeneHeffingsKorting2020(Table1[[#This Row],[Belastbaar loon]])</f>
        <v>2255.5383999999999</v>
      </c>
      <c r="D2092" s="14">
        <f>ArbeidsKorting2020(Table1[[#This Row],[Belastbaar loon]])</f>
        <v>3716.0701600000002</v>
      </c>
      <c r="E2092" s="14">
        <f>MAX(Table1[[#This Row],[Loonheffing]]-Table1[[#This Row],[Algemene Heffingskorting]]-Table1[[#This Row],[Arbeidskorting]],0)</f>
        <v>4763.1549399999994</v>
      </c>
      <c r="F2092" s="6">
        <f>Table1[[#This Row],[Belastbaar loon]]-Table1[[#This Row],[Belasting]]</f>
        <v>23977.84506</v>
      </c>
      <c r="G2092" s="2">
        <f>(Table1[[#This Row],[Belastbaar loon]]-Table1[[#This Row],[Netto loon]])/Table1[[#This Row],[Belastbaar loon]]</f>
        <v>0.16572683413938277</v>
      </c>
      <c r="H2092" s="14">
        <f t="shared" ca="1" si="27"/>
        <v>4759.0183400000014</v>
      </c>
      <c r="I2092" s="14">
        <f ca="1">IF(ROW()=2, Table1[[#This Row],[Netto loon]], INDIRECT(ADDRESS(ROW()-1,COLUMN(F:F))))</f>
        <v>23971.981659999998</v>
      </c>
      <c r="J2092" s="6">
        <f ca="1">IF(ROW()=2, 0, Table1[[#This Row],[Belastbaar loon]]-INDIRECT(ADDRESS(ROW()-1,COLUMN(A:A))))</f>
        <v>10</v>
      </c>
      <c r="K2092" s="6">
        <f ca="1">Table1[[#This Row],[Netto loon]]-Table1[[#This Row],[Netto vorige schijf]]</f>
        <v>5.8634000000020023</v>
      </c>
      <c r="L2092" s="2">
        <f ca="1">(Table1[[#This Row],[Bruto tov vorige schijf]]-Table1[[#This Row],[Netto tov vorige schijf]])/MAX(Table1[[#This Row],[Bruto tov vorige schijf]],1)</f>
        <v>0.41365999999979974</v>
      </c>
    </row>
    <row r="2093" spans="1:12" x14ac:dyDescent="0.25">
      <c r="A2093" s="14">
        <v>28751</v>
      </c>
      <c r="B2093" s="6">
        <f>LoonHeffing2020(Table1[[#This Row],[Belastbaar loon]])</f>
        <v>10738.4985</v>
      </c>
      <c r="C2093" s="6">
        <f>AlgemeneHeffingsKorting2020(Table1[[#This Row],[Belastbaar loon]])</f>
        <v>2254.9712</v>
      </c>
      <c r="D2093" s="14">
        <f>ArbeidsKorting2020(Table1[[#This Row],[Belastbaar loon]])</f>
        <v>3716.23576</v>
      </c>
      <c r="E2093" s="14">
        <f>MAX(Table1[[#This Row],[Loonheffing]]-Table1[[#This Row],[Algemene Heffingskorting]]-Table1[[#This Row],[Arbeidskorting]],0)</f>
        <v>4767.2915400000002</v>
      </c>
      <c r="F2093" s="6">
        <f>Table1[[#This Row],[Belastbaar loon]]-Table1[[#This Row],[Belasting]]</f>
        <v>23983.708460000002</v>
      </c>
      <c r="G2093" s="2">
        <f>(Table1[[#This Row],[Belastbaar loon]]-Table1[[#This Row],[Netto loon]])/Table1[[#This Row],[Belastbaar loon]]</f>
        <v>0.16581306876282559</v>
      </c>
      <c r="H2093" s="14">
        <f t="shared" ca="1" si="27"/>
        <v>4763.1549399999994</v>
      </c>
      <c r="I2093" s="14">
        <f ca="1">IF(ROW()=2, Table1[[#This Row],[Netto loon]], INDIRECT(ADDRESS(ROW()-1,COLUMN(F:F))))</f>
        <v>23977.84506</v>
      </c>
      <c r="J2093" s="6">
        <f ca="1">IF(ROW()=2, 0, Table1[[#This Row],[Belastbaar loon]]-INDIRECT(ADDRESS(ROW()-1,COLUMN(A:A))))</f>
        <v>10</v>
      </c>
      <c r="K2093" s="6">
        <f ca="1">Table1[[#This Row],[Netto loon]]-Table1[[#This Row],[Netto vorige schijf]]</f>
        <v>5.8634000000020023</v>
      </c>
      <c r="L2093" s="2">
        <f ca="1">(Table1[[#This Row],[Bruto tov vorige schijf]]-Table1[[#This Row],[Netto tov vorige schijf]])/MAX(Table1[[#This Row],[Bruto tov vorige schijf]],1)</f>
        <v>0.41365999999979974</v>
      </c>
    </row>
    <row r="2094" spans="1:12" x14ac:dyDescent="0.25">
      <c r="A2094" s="14">
        <v>28761</v>
      </c>
      <c r="B2094" s="6">
        <f>LoonHeffing2020(Table1[[#This Row],[Belastbaar loon]])</f>
        <v>10742.2335</v>
      </c>
      <c r="C2094" s="6">
        <f>AlgemeneHeffingsKorting2020(Table1[[#This Row],[Belastbaar loon]])</f>
        <v>2254.404</v>
      </c>
      <c r="D2094" s="14">
        <f>ArbeidsKorting2020(Table1[[#This Row],[Belastbaar loon]])</f>
        <v>3716.4013599999998</v>
      </c>
      <c r="E2094" s="14">
        <f>MAX(Table1[[#This Row],[Loonheffing]]-Table1[[#This Row],[Algemene Heffingskorting]]-Table1[[#This Row],[Arbeidskorting]],0)</f>
        <v>4771.42814</v>
      </c>
      <c r="F2094" s="6">
        <f>Table1[[#This Row],[Belastbaar loon]]-Table1[[#This Row],[Belasting]]</f>
        <v>23989.57186</v>
      </c>
      <c r="G2094" s="2">
        <f>(Table1[[#This Row],[Belastbaar loon]]-Table1[[#This Row],[Netto loon]])/Table1[[#This Row],[Belastbaar loon]]</f>
        <v>0.16589924341990891</v>
      </c>
      <c r="H2094" s="14">
        <f t="shared" ca="1" si="27"/>
        <v>4767.2915400000002</v>
      </c>
      <c r="I2094" s="14">
        <f ca="1">IF(ROW()=2, Table1[[#This Row],[Netto loon]], INDIRECT(ADDRESS(ROW()-1,COLUMN(F:F))))</f>
        <v>23983.708460000002</v>
      </c>
      <c r="J2094" s="6">
        <f ca="1">IF(ROW()=2, 0, Table1[[#This Row],[Belastbaar loon]]-INDIRECT(ADDRESS(ROW()-1,COLUMN(A:A))))</f>
        <v>10</v>
      </c>
      <c r="K2094" s="6">
        <f ca="1">Table1[[#This Row],[Netto loon]]-Table1[[#This Row],[Netto vorige schijf]]</f>
        <v>5.8633999999983644</v>
      </c>
      <c r="L2094" s="2">
        <f ca="1">(Table1[[#This Row],[Bruto tov vorige schijf]]-Table1[[#This Row],[Netto tov vorige schijf]])/MAX(Table1[[#This Row],[Bruto tov vorige schijf]],1)</f>
        <v>0.41366000000016356</v>
      </c>
    </row>
    <row r="2095" spans="1:12" x14ac:dyDescent="0.25">
      <c r="A2095" s="14">
        <v>28771</v>
      </c>
      <c r="B2095" s="6">
        <f>LoonHeffing2020(Table1[[#This Row],[Belastbaar loon]])</f>
        <v>10745.968500000001</v>
      </c>
      <c r="C2095" s="6">
        <f>AlgemeneHeffingsKorting2020(Table1[[#This Row],[Belastbaar loon]])</f>
        <v>2253.8368</v>
      </c>
      <c r="D2095" s="14">
        <f>ArbeidsKorting2020(Table1[[#This Row],[Belastbaar loon]])</f>
        <v>3716.5669600000001</v>
      </c>
      <c r="E2095" s="14">
        <f>MAX(Table1[[#This Row],[Loonheffing]]-Table1[[#This Row],[Algemene Heffingskorting]]-Table1[[#This Row],[Arbeidskorting]],0)</f>
        <v>4775.5647400000016</v>
      </c>
      <c r="F2095" s="6">
        <f>Table1[[#This Row],[Belastbaar loon]]-Table1[[#This Row],[Belasting]]</f>
        <v>23995.435259999998</v>
      </c>
      <c r="G2095" s="2">
        <f>(Table1[[#This Row],[Belastbaar loon]]-Table1[[#This Row],[Netto loon]])/Table1[[#This Row],[Belastbaar loon]]</f>
        <v>0.16598535817316054</v>
      </c>
      <c r="H2095" s="14">
        <f t="shared" ca="1" si="27"/>
        <v>4771.42814</v>
      </c>
      <c r="I2095" s="14">
        <f ca="1">IF(ROW()=2, Table1[[#This Row],[Netto loon]], INDIRECT(ADDRESS(ROW()-1,COLUMN(F:F))))</f>
        <v>23989.57186</v>
      </c>
      <c r="J2095" s="6">
        <f ca="1">IF(ROW()=2, 0, Table1[[#This Row],[Belastbaar loon]]-INDIRECT(ADDRESS(ROW()-1,COLUMN(A:A))))</f>
        <v>10</v>
      </c>
      <c r="K2095" s="6">
        <f ca="1">Table1[[#This Row],[Netto loon]]-Table1[[#This Row],[Netto vorige schijf]]</f>
        <v>5.8633999999983644</v>
      </c>
      <c r="L2095" s="2">
        <f ca="1">(Table1[[#This Row],[Bruto tov vorige schijf]]-Table1[[#This Row],[Netto tov vorige schijf]])/MAX(Table1[[#This Row],[Bruto tov vorige schijf]],1)</f>
        <v>0.41366000000016356</v>
      </c>
    </row>
    <row r="2096" spans="1:12" x14ac:dyDescent="0.25">
      <c r="A2096" s="14">
        <v>28781</v>
      </c>
      <c r="B2096" s="6">
        <f>LoonHeffing2020(Table1[[#This Row],[Belastbaar loon]])</f>
        <v>10749.7035</v>
      </c>
      <c r="C2096" s="6">
        <f>AlgemeneHeffingsKorting2020(Table1[[#This Row],[Belastbaar loon]])</f>
        <v>2253.2696000000001</v>
      </c>
      <c r="D2096" s="14">
        <f>ArbeidsKorting2020(Table1[[#This Row],[Belastbaar loon]])</f>
        <v>3716.7325599999999</v>
      </c>
      <c r="E2096" s="14">
        <f>MAX(Table1[[#This Row],[Loonheffing]]-Table1[[#This Row],[Algemene Heffingskorting]]-Table1[[#This Row],[Arbeidskorting]],0)</f>
        <v>4779.7013399999996</v>
      </c>
      <c r="F2096" s="6">
        <f>Table1[[#This Row],[Belastbaar loon]]-Table1[[#This Row],[Belasting]]</f>
        <v>24001.29866</v>
      </c>
      <c r="G2096" s="2">
        <f>(Table1[[#This Row],[Belastbaar loon]]-Table1[[#This Row],[Netto loon]])/Table1[[#This Row],[Belastbaar loon]]</f>
        <v>0.16607141308502135</v>
      </c>
      <c r="H2096" s="14">
        <f t="shared" ca="1" si="27"/>
        <v>4775.5647400000016</v>
      </c>
      <c r="I2096" s="14">
        <f ca="1">IF(ROW()=2, Table1[[#This Row],[Netto loon]], INDIRECT(ADDRESS(ROW()-1,COLUMN(F:F))))</f>
        <v>23995.435259999998</v>
      </c>
      <c r="J2096" s="6">
        <f ca="1">IF(ROW()=2, 0, Table1[[#This Row],[Belastbaar loon]]-INDIRECT(ADDRESS(ROW()-1,COLUMN(A:A))))</f>
        <v>10</v>
      </c>
      <c r="K2096" s="6">
        <f ca="1">Table1[[#This Row],[Netto loon]]-Table1[[#This Row],[Netto vorige schijf]]</f>
        <v>5.8634000000020023</v>
      </c>
      <c r="L2096" s="2">
        <f ca="1">(Table1[[#This Row],[Bruto tov vorige schijf]]-Table1[[#This Row],[Netto tov vorige schijf]])/MAX(Table1[[#This Row],[Bruto tov vorige schijf]],1)</f>
        <v>0.41365999999979974</v>
      </c>
    </row>
    <row r="2097" spans="1:12" x14ac:dyDescent="0.25">
      <c r="A2097" s="14">
        <v>28791</v>
      </c>
      <c r="B2097" s="6">
        <f>LoonHeffing2020(Table1[[#This Row],[Belastbaar loon]])</f>
        <v>10753.4385</v>
      </c>
      <c r="C2097" s="6">
        <f>AlgemeneHeffingsKorting2020(Table1[[#This Row],[Belastbaar loon]])</f>
        <v>2252.7024000000001</v>
      </c>
      <c r="D2097" s="14">
        <f>ArbeidsKorting2020(Table1[[#This Row],[Belastbaar loon]])</f>
        <v>3716.8981600000002</v>
      </c>
      <c r="E2097" s="14">
        <f>MAX(Table1[[#This Row],[Loonheffing]]-Table1[[#This Row],[Algemene Heffingskorting]]-Table1[[#This Row],[Arbeidskorting]],0)</f>
        <v>4783.8379399999994</v>
      </c>
      <c r="F2097" s="6">
        <f>Table1[[#This Row],[Belastbaar loon]]-Table1[[#This Row],[Belasting]]</f>
        <v>24007.162060000002</v>
      </c>
      <c r="G2097" s="2">
        <f>(Table1[[#This Row],[Belastbaar loon]]-Table1[[#This Row],[Netto loon]])/Table1[[#This Row],[Belastbaar loon]]</f>
        <v>0.16615740821784578</v>
      </c>
      <c r="H2097" s="14">
        <f t="shared" ca="1" si="27"/>
        <v>4779.7013399999996</v>
      </c>
      <c r="I2097" s="14">
        <f ca="1">IF(ROW()=2, Table1[[#This Row],[Netto loon]], INDIRECT(ADDRESS(ROW()-1,COLUMN(F:F))))</f>
        <v>24001.29866</v>
      </c>
      <c r="J2097" s="6">
        <f ca="1">IF(ROW()=2, 0, Table1[[#This Row],[Belastbaar loon]]-INDIRECT(ADDRESS(ROW()-1,COLUMN(A:A))))</f>
        <v>10</v>
      </c>
      <c r="K2097" s="6">
        <f ca="1">Table1[[#This Row],[Netto loon]]-Table1[[#This Row],[Netto vorige schijf]]</f>
        <v>5.8634000000020023</v>
      </c>
      <c r="L2097" s="2">
        <f ca="1">(Table1[[#This Row],[Bruto tov vorige schijf]]-Table1[[#This Row],[Netto tov vorige schijf]])/MAX(Table1[[#This Row],[Bruto tov vorige schijf]],1)</f>
        <v>0.41365999999979974</v>
      </c>
    </row>
    <row r="2098" spans="1:12" x14ac:dyDescent="0.25">
      <c r="A2098" s="14">
        <v>28801</v>
      </c>
      <c r="B2098" s="6">
        <f>LoonHeffing2020(Table1[[#This Row],[Belastbaar loon]])</f>
        <v>10757.173500000001</v>
      </c>
      <c r="C2098" s="6">
        <f>AlgemeneHeffingsKorting2020(Table1[[#This Row],[Belastbaar loon]])</f>
        <v>2252.1352000000002</v>
      </c>
      <c r="D2098" s="14">
        <f>ArbeidsKorting2020(Table1[[#This Row],[Belastbaar loon]])</f>
        <v>3717.06376</v>
      </c>
      <c r="E2098" s="14">
        <f>MAX(Table1[[#This Row],[Loonheffing]]-Table1[[#This Row],[Algemene Heffingskorting]]-Table1[[#This Row],[Arbeidskorting]],0)</f>
        <v>4787.9745400000002</v>
      </c>
      <c r="F2098" s="6">
        <f>Table1[[#This Row],[Belastbaar loon]]-Table1[[#This Row],[Belasting]]</f>
        <v>24013.025460000001</v>
      </c>
      <c r="G2098" s="2">
        <f>(Table1[[#This Row],[Belastbaar loon]]-Table1[[#This Row],[Netto loon]])/Table1[[#This Row],[Belastbaar loon]]</f>
        <v>0.16624334363390159</v>
      </c>
      <c r="H2098" s="14">
        <f t="shared" ca="1" si="27"/>
        <v>4783.8379399999994</v>
      </c>
      <c r="I2098" s="14">
        <f ca="1">IF(ROW()=2, Table1[[#This Row],[Netto loon]], INDIRECT(ADDRESS(ROW()-1,COLUMN(F:F))))</f>
        <v>24007.162060000002</v>
      </c>
      <c r="J2098" s="6">
        <f ca="1">IF(ROW()=2, 0, Table1[[#This Row],[Belastbaar loon]]-INDIRECT(ADDRESS(ROW()-1,COLUMN(A:A))))</f>
        <v>10</v>
      </c>
      <c r="K2098" s="6">
        <f ca="1">Table1[[#This Row],[Netto loon]]-Table1[[#This Row],[Netto vorige schijf]]</f>
        <v>5.8633999999983644</v>
      </c>
      <c r="L2098" s="2">
        <f ca="1">(Table1[[#This Row],[Bruto tov vorige schijf]]-Table1[[#This Row],[Netto tov vorige schijf]])/MAX(Table1[[#This Row],[Bruto tov vorige schijf]],1)</f>
        <v>0.41366000000016356</v>
      </c>
    </row>
    <row r="2099" spans="1:12" x14ac:dyDescent="0.25">
      <c r="A2099" s="14">
        <v>28811</v>
      </c>
      <c r="B2099" s="6">
        <f>LoonHeffing2020(Table1[[#This Row],[Belastbaar loon]])</f>
        <v>10760.9085</v>
      </c>
      <c r="C2099" s="6">
        <f>AlgemeneHeffingsKorting2020(Table1[[#This Row],[Belastbaar loon]])</f>
        <v>2251.5680000000002</v>
      </c>
      <c r="D2099" s="14">
        <f>ArbeidsKorting2020(Table1[[#This Row],[Belastbaar loon]])</f>
        <v>3717.2293599999998</v>
      </c>
      <c r="E2099" s="14">
        <f>MAX(Table1[[#This Row],[Loonheffing]]-Table1[[#This Row],[Algemene Heffingskorting]]-Table1[[#This Row],[Arbeidskorting]],0)</f>
        <v>4792.1111399999991</v>
      </c>
      <c r="F2099" s="6">
        <f>Table1[[#This Row],[Belastbaar loon]]-Table1[[#This Row],[Belasting]]</f>
        <v>24018.888859999999</v>
      </c>
      <c r="G2099" s="2">
        <f>(Table1[[#This Row],[Belastbaar loon]]-Table1[[#This Row],[Netto loon]])/Table1[[#This Row],[Belastbaar loon]]</f>
        <v>0.16632921939536985</v>
      </c>
      <c r="H2099" s="14">
        <f t="shared" ca="1" si="27"/>
        <v>4787.9745400000002</v>
      </c>
      <c r="I2099" s="14">
        <f ca="1">IF(ROW()=2, Table1[[#This Row],[Netto loon]], INDIRECT(ADDRESS(ROW()-1,COLUMN(F:F))))</f>
        <v>24013.025460000001</v>
      </c>
      <c r="J2099" s="6">
        <f ca="1">IF(ROW()=2, 0, Table1[[#This Row],[Belastbaar loon]]-INDIRECT(ADDRESS(ROW()-1,COLUMN(A:A))))</f>
        <v>10</v>
      </c>
      <c r="K2099" s="6">
        <f ca="1">Table1[[#This Row],[Netto loon]]-Table1[[#This Row],[Netto vorige schijf]]</f>
        <v>5.8633999999983644</v>
      </c>
      <c r="L2099" s="2">
        <f ca="1">(Table1[[#This Row],[Bruto tov vorige schijf]]-Table1[[#This Row],[Netto tov vorige schijf]])/MAX(Table1[[#This Row],[Bruto tov vorige schijf]],1)</f>
        <v>0.41366000000016356</v>
      </c>
    </row>
    <row r="2100" spans="1:12" x14ac:dyDescent="0.25">
      <c r="A2100" s="14">
        <v>28821</v>
      </c>
      <c r="B2100" s="6">
        <f>LoonHeffing2020(Table1[[#This Row],[Belastbaar loon]])</f>
        <v>10764.6435</v>
      </c>
      <c r="C2100" s="6">
        <f>AlgemeneHeffingsKorting2020(Table1[[#This Row],[Belastbaar loon]])</f>
        <v>2251.0007999999998</v>
      </c>
      <c r="D2100" s="14">
        <f>ArbeidsKorting2020(Table1[[#This Row],[Belastbaar loon]])</f>
        <v>3717.3949600000001</v>
      </c>
      <c r="E2100" s="14">
        <f>MAX(Table1[[#This Row],[Loonheffing]]-Table1[[#This Row],[Algemene Heffingskorting]]-Table1[[#This Row],[Arbeidskorting]],0)</f>
        <v>4796.2477400000007</v>
      </c>
      <c r="F2100" s="6">
        <f>Table1[[#This Row],[Belastbaar loon]]-Table1[[#This Row],[Belasting]]</f>
        <v>24024.752260000001</v>
      </c>
      <c r="G2100" s="2">
        <f>(Table1[[#This Row],[Belastbaar loon]]-Table1[[#This Row],[Netto loon]])/Table1[[#This Row],[Belastbaar loon]]</f>
        <v>0.16641503556434539</v>
      </c>
      <c r="H2100" s="14">
        <f t="shared" ca="1" si="27"/>
        <v>4792.1111399999991</v>
      </c>
      <c r="I2100" s="14">
        <f ca="1">IF(ROW()=2, Table1[[#This Row],[Netto loon]], INDIRECT(ADDRESS(ROW()-1,COLUMN(F:F))))</f>
        <v>24018.888859999999</v>
      </c>
      <c r="J2100" s="6">
        <f ca="1">IF(ROW()=2, 0, Table1[[#This Row],[Belastbaar loon]]-INDIRECT(ADDRESS(ROW()-1,COLUMN(A:A))))</f>
        <v>10</v>
      </c>
      <c r="K2100" s="6">
        <f ca="1">Table1[[#This Row],[Netto loon]]-Table1[[#This Row],[Netto vorige schijf]]</f>
        <v>5.8634000000020023</v>
      </c>
      <c r="L2100" s="2">
        <f ca="1">(Table1[[#This Row],[Bruto tov vorige schijf]]-Table1[[#This Row],[Netto tov vorige schijf]])/MAX(Table1[[#This Row],[Bruto tov vorige schijf]],1)</f>
        <v>0.41365999999979974</v>
      </c>
    </row>
    <row r="2101" spans="1:12" x14ac:dyDescent="0.25">
      <c r="A2101" s="14">
        <v>28831</v>
      </c>
      <c r="B2101" s="6">
        <f>LoonHeffing2020(Table1[[#This Row],[Belastbaar loon]])</f>
        <v>10768.378500000001</v>
      </c>
      <c r="C2101" s="6">
        <f>AlgemeneHeffingsKorting2020(Table1[[#This Row],[Belastbaar loon]])</f>
        <v>2250.4335999999998</v>
      </c>
      <c r="D2101" s="14">
        <f>ArbeidsKorting2020(Table1[[#This Row],[Belastbaar loon]])</f>
        <v>3717.5605599999999</v>
      </c>
      <c r="E2101" s="14">
        <f>MAX(Table1[[#This Row],[Loonheffing]]-Table1[[#This Row],[Algemene Heffingskorting]]-Table1[[#This Row],[Arbeidskorting]],0)</f>
        <v>4800.3843400000005</v>
      </c>
      <c r="F2101" s="6">
        <f>Table1[[#This Row],[Belastbaar loon]]-Table1[[#This Row],[Belasting]]</f>
        <v>24030.615659999999</v>
      </c>
      <c r="G2101" s="2">
        <f>(Table1[[#This Row],[Belastbaar loon]]-Table1[[#This Row],[Netto loon]])/Table1[[#This Row],[Belastbaar loon]]</f>
        <v>0.16650079220283726</v>
      </c>
      <c r="H2101" s="14">
        <f t="shared" ca="1" si="27"/>
        <v>4796.2477400000007</v>
      </c>
      <c r="I2101" s="14">
        <f ca="1">IF(ROW()=2, Table1[[#This Row],[Netto loon]], INDIRECT(ADDRESS(ROW()-1,COLUMN(F:F))))</f>
        <v>24024.752260000001</v>
      </c>
      <c r="J2101" s="6">
        <f ca="1">IF(ROW()=2, 0, Table1[[#This Row],[Belastbaar loon]]-INDIRECT(ADDRESS(ROW()-1,COLUMN(A:A))))</f>
        <v>10</v>
      </c>
      <c r="K2101" s="6">
        <f ca="1">Table1[[#This Row],[Netto loon]]-Table1[[#This Row],[Netto vorige schijf]]</f>
        <v>5.8633999999983644</v>
      </c>
      <c r="L2101" s="2">
        <f ca="1">(Table1[[#This Row],[Bruto tov vorige schijf]]-Table1[[#This Row],[Netto tov vorige schijf]])/MAX(Table1[[#This Row],[Bruto tov vorige schijf]],1)</f>
        <v>0.41366000000016356</v>
      </c>
    </row>
    <row r="2102" spans="1:12" x14ac:dyDescent="0.25">
      <c r="A2102" s="14">
        <v>28841</v>
      </c>
      <c r="B2102" s="6">
        <f>LoonHeffing2020(Table1[[#This Row],[Belastbaar loon]])</f>
        <v>10772.113499999999</v>
      </c>
      <c r="C2102" s="6">
        <f>AlgemeneHeffingsKorting2020(Table1[[#This Row],[Belastbaar loon]])</f>
        <v>2249.8663999999999</v>
      </c>
      <c r="D2102" s="14">
        <f>ArbeidsKorting2020(Table1[[#This Row],[Belastbaar loon]])</f>
        <v>3717.7261600000002</v>
      </c>
      <c r="E2102" s="14">
        <f>MAX(Table1[[#This Row],[Loonheffing]]-Table1[[#This Row],[Algemene Heffingskorting]]-Table1[[#This Row],[Arbeidskorting]],0)</f>
        <v>4804.5209400000003</v>
      </c>
      <c r="F2102" s="6">
        <f>Table1[[#This Row],[Belastbaar loon]]-Table1[[#This Row],[Belasting]]</f>
        <v>24036.479059999998</v>
      </c>
      <c r="G2102" s="2">
        <f>(Table1[[#This Row],[Belastbaar loon]]-Table1[[#This Row],[Netto loon]])/Table1[[#This Row],[Belastbaar loon]]</f>
        <v>0.16658648937276802</v>
      </c>
      <c r="H2102" s="14">
        <f t="shared" ca="1" si="27"/>
        <v>4800.3843400000005</v>
      </c>
      <c r="I2102" s="14">
        <f ca="1">IF(ROW()=2, Table1[[#This Row],[Netto loon]], INDIRECT(ADDRESS(ROW()-1,COLUMN(F:F))))</f>
        <v>24030.615659999999</v>
      </c>
      <c r="J2102" s="6">
        <f ca="1">IF(ROW()=2, 0, Table1[[#This Row],[Belastbaar loon]]-INDIRECT(ADDRESS(ROW()-1,COLUMN(A:A))))</f>
        <v>10</v>
      </c>
      <c r="K2102" s="6">
        <f ca="1">Table1[[#This Row],[Netto loon]]-Table1[[#This Row],[Netto vorige schijf]]</f>
        <v>5.8633999999983644</v>
      </c>
      <c r="L2102" s="2">
        <f ca="1">(Table1[[#This Row],[Bruto tov vorige schijf]]-Table1[[#This Row],[Netto tov vorige schijf]])/MAX(Table1[[#This Row],[Bruto tov vorige schijf]],1)</f>
        <v>0.41366000000016356</v>
      </c>
    </row>
    <row r="2103" spans="1:12" x14ac:dyDescent="0.25">
      <c r="A2103" s="14">
        <v>28851</v>
      </c>
      <c r="B2103" s="6">
        <f>LoonHeffing2020(Table1[[#This Row],[Belastbaar loon]])</f>
        <v>10775.8485</v>
      </c>
      <c r="C2103" s="6">
        <f>AlgemeneHeffingsKorting2020(Table1[[#This Row],[Belastbaar loon]])</f>
        <v>2249.2991999999999</v>
      </c>
      <c r="D2103" s="14">
        <f>ArbeidsKorting2020(Table1[[#This Row],[Belastbaar loon]])</f>
        <v>3717.89176</v>
      </c>
      <c r="E2103" s="14">
        <f>MAX(Table1[[#This Row],[Loonheffing]]-Table1[[#This Row],[Algemene Heffingskorting]]-Table1[[#This Row],[Arbeidskorting]],0)</f>
        <v>4808.6575400000002</v>
      </c>
      <c r="F2103" s="6">
        <f>Table1[[#This Row],[Belastbaar loon]]-Table1[[#This Row],[Belasting]]</f>
        <v>24042.34246</v>
      </c>
      <c r="G2103" s="2">
        <f>(Table1[[#This Row],[Belastbaar loon]]-Table1[[#This Row],[Netto loon]])/Table1[[#This Row],[Belastbaar loon]]</f>
        <v>0.16667212713597448</v>
      </c>
      <c r="H2103" s="14">
        <f t="shared" ca="1" si="27"/>
        <v>4804.5209400000003</v>
      </c>
      <c r="I2103" s="14">
        <f ca="1">IF(ROW()=2, Table1[[#This Row],[Netto loon]], INDIRECT(ADDRESS(ROW()-1,COLUMN(F:F))))</f>
        <v>24036.479059999998</v>
      </c>
      <c r="J2103" s="6">
        <f ca="1">IF(ROW()=2, 0, Table1[[#This Row],[Belastbaar loon]]-INDIRECT(ADDRESS(ROW()-1,COLUMN(A:A))))</f>
        <v>10</v>
      </c>
      <c r="K2103" s="6">
        <f ca="1">Table1[[#This Row],[Netto loon]]-Table1[[#This Row],[Netto vorige schijf]]</f>
        <v>5.8634000000020023</v>
      </c>
      <c r="L2103" s="2">
        <f ca="1">(Table1[[#This Row],[Bruto tov vorige schijf]]-Table1[[#This Row],[Netto tov vorige schijf]])/MAX(Table1[[#This Row],[Bruto tov vorige schijf]],1)</f>
        <v>0.41365999999979974</v>
      </c>
    </row>
    <row r="2104" spans="1:12" x14ac:dyDescent="0.25">
      <c r="A2104" s="14">
        <v>28861</v>
      </c>
      <c r="B2104" s="6">
        <f>LoonHeffing2020(Table1[[#This Row],[Belastbaar loon]])</f>
        <v>10779.583500000001</v>
      </c>
      <c r="C2104" s="6">
        <f>AlgemeneHeffingsKorting2020(Table1[[#This Row],[Belastbaar loon]])</f>
        <v>2248.732</v>
      </c>
      <c r="D2104" s="14">
        <f>ArbeidsKorting2020(Table1[[#This Row],[Belastbaar loon]])</f>
        <v>3718.0573599999998</v>
      </c>
      <c r="E2104" s="14">
        <f>MAX(Table1[[#This Row],[Loonheffing]]-Table1[[#This Row],[Algemene Heffingskorting]]-Table1[[#This Row],[Arbeidskorting]],0)</f>
        <v>4812.7941400000009</v>
      </c>
      <c r="F2104" s="6">
        <f>Table1[[#This Row],[Belastbaar loon]]-Table1[[#This Row],[Belasting]]</f>
        <v>24048.205859999998</v>
      </c>
      <c r="G2104" s="2">
        <f>(Table1[[#This Row],[Belastbaar loon]]-Table1[[#This Row],[Netto loon]])/Table1[[#This Row],[Belastbaar loon]]</f>
        <v>0.16675770555420816</v>
      </c>
      <c r="H2104" s="14">
        <f t="shared" ca="1" si="27"/>
        <v>4808.6575400000002</v>
      </c>
      <c r="I2104" s="14">
        <f ca="1">IF(ROW()=2, Table1[[#This Row],[Netto loon]], INDIRECT(ADDRESS(ROW()-1,COLUMN(F:F))))</f>
        <v>24042.34246</v>
      </c>
      <c r="J2104" s="6">
        <f ca="1">IF(ROW()=2, 0, Table1[[#This Row],[Belastbaar loon]]-INDIRECT(ADDRESS(ROW()-1,COLUMN(A:A))))</f>
        <v>10</v>
      </c>
      <c r="K2104" s="6">
        <f ca="1">Table1[[#This Row],[Netto loon]]-Table1[[#This Row],[Netto vorige schijf]]</f>
        <v>5.8633999999983644</v>
      </c>
      <c r="L2104" s="2">
        <f ca="1">(Table1[[#This Row],[Bruto tov vorige schijf]]-Table1[[#This Row],[Netto tov vorige schijf]])/MAX(Table1[[#This Row],[Bruto tov vorige schijf]],1)</f>
        <v>0.41366000000016356</v>
      </c>
    </row>
    <row r="2105" spans="1:12" x14ac:dyDescent="0.25">
      <c r="A2105" s="14">
        <v>28871</v>
      </c>
      <c r="B2105" s="6">
        <f>LoonHeffing2020(Table1[[#This Row],[Belastbaar loon]])</f>
        <v>10783.318499999999</v>
      </c>
      <c r="C2105" s="6">
        <f>AlgemeneHeffingsKorting2020(Table1[[#This Row],[Belastbaar loon]])</f>
        <v>2248.1648</v>
      </c>
      <c r="D2105" s="14">
        <f>ArbeidsKorting2020(Table1[[#This Row],[Belastbaar loon]])</f>
        <v>3718.2229600000001</v>
      </c>
      <c r="E2105" s="14">
        <f>MAX(Table1[[#This Row],[Loonheffing]]-Table1[[#This Row],[Algemene Heffingskorting]]-Table1[[#This Row],[Arbeidskorting]],0)</f>
        <v>4816.9307399999989</v>
      </c>
      <c r="F2105" s="6">
        <f>Table1[[#This Row],[Belastbaar loon]]-Table1[[#This Row],[Belasting]]</f>
        <v>24054.06926</v>
      </c>
      <c r="G2105" s="2">
        <f>(Table1[[#This Row],[Belastbaar loon]]-Table1[[#This Row],[Netto loon]])/Table1[[#This Row],[Belastbaar loon]]</f>
        <v>0.16684322468913443</v>
      </c>
      <c r="H2105" s="14">
        <f t="shared" ca="1" si="27"/>
        <v>4812.7941400000009</v>
      </c>
      <c r="I2105" s="14">
        <f ca="1">IF(ROW()=2, Table1[[#This Row],[Netto loon]], INDIRECT(ADDRESS(ROW()-1,COLUMN(F:F))))</f>
        <v>24048.205859999998</v>
      </c>
      <c r="J2105" s="6">
        <f ca="1">IF(ROW()=2, 0, Table1[[#This Row],[Belastbaar loon]]-INDIRECT(ADDRESS(ROW()-1,COLUMN(A:A))))</f>
        <v>10</v>
      </c>
      <c r="K2105" s="6">
        <f ca="1">Table1[[#This Row],[Netto loon]]-Table1[[#This Row],[Netto vorige schijf]]</f>
        <v>5.8634000000020023</v>
      </c>
      <c r="L2105" s="2">
        <f ca="1">(Table1[[#This Row],[Bruto tov vorige schijf]]-Table1[[#This Row],[Netto tov vorige schijf]])/MAX(Table1[[#This Row],[Bruto tov vorige schijf]],1)</f>
        <v>0.41365999999979974</v>
      </c>
    </row>
    <row r="2106" spans="1:12" x14ac:dyDescent="0.25">
      <c r="A2106" s="14">
        <v>28881</v>
      </c>
      <c r="B2106" s="6">
        <f>LoonHeffing2020(Table1[[#This Row],[Belastbaar loon]])</f>
        <v>10787.0535</v>
      </c>
      <c r="C2106" s="6">
        <f>AlgemeneHeffingsKorting2020(Table1[[#This Row],[Belastbaar loon]])</f>
        <v>2247.5976000000001</v>
      </c>
      <c r="D2106" s="14">
        <f>ArbeidsKorting2020(Table1[[#This Row],[Belastbaar loon]])</f>
        <v>3718.3885599999999</v>
      </c>
      <c r="E2106" s="14">
        <f>MAX(Table1[[#This Row],[Loonheffing]]-Table1[[#This Row],[Algemene Heffingskorting]]-Table1[[#This Row],[Arbeidskorting]],0)</f>
        <v>4821.0673400000014</v>
      </c>
      <c r="F2106" s="6">
        <f>Table1[[#This Row],[Belastbaar loon]]-Table1[[#This Row],[Belasting]]</f>
        <v>24059.932659999999</v>
      </c>
      <c r="G2106" s="2">
        <f>(Table1[[#This Row],[Belastbaar loon]]-Table1[[#This Row],[Netto loon]])/Table1[[#This Row],[Belastbaar loon]]</f>
        <v>0.16692868460233376</v>
      </c>
      <c r="H2106" s="14">
        <f t="shared" ca="1" si="27"/>
        <v>4816.9307399999989</v>
      </c>
      <c r="I2106" s="14">
        <f ca="1">IF(ROW()=2, Table1[[#This Row],[Netto loon]], INDIRECT(ADDRESS(ROW()-1,COLUMN(F:F))))</f>
        <v>24054.06926</v>
      </c>
      <c r="J2106" s="6">
        <f ca="1">IF(ROW()=2, 0, Table1[[#This Row],[Belastbaar loon]]-INDIRECT(ADDRESS(ROW()-1,COLUMN(A:A))))</f>
        <v>10</v>
      </c>
      <c r="K2106" s="6">
        <f ca="1">Table1[[#This Row],[Netto loon]]-Table1[[#This Row],[Netto vorige schijf]]</f>
        <v>5.8633999999983644</v>
      </c>
      <c r="L2106" s="2">
        <f ca="1">(Table1[[#This Row],[Bruto tov vorige schijf]]-Table1[[#This Row],[Netto tov vorige schijf]])/MAX(Table1[[#This Row],[Bruto tov vorige schijf]],1)</f>
        <v>0.41366000000016356</v>
      </c>
    </row>
    <row r="2107" spans="1:12" x14ac:dyDescent="0.25">
      <c r="A2107" s="14">
        <v>28891</v>
      </c>
      <c r="B2107" s="6">
        <f>LoonHeffing2020(Table1[[#This Row],[Belastbaar loon]])</f>
        <v>10790.788500000001</v>
      </c>
      <c r="C2107" s="6">
        <f>AlgemeneHeffingsKorting2020(Table1[[#This Row],[Belastbaar loon]])</f>
        <v>2247.0304000000001</v>
      </c>
      <c r="D2107" s="14">
        <f>ArbeidsKorting2020(Table1[[#This Row],[Belastbaar loon]])</f>
        <v>3718.5541600000001</v>
      </c>
      <c r="E2107" s="14">
        <f>MAX(Table1[[#This Row],[Loonheffing]]-Table1[[#This Row],[Algemene Heffingskorting]]-Table1[[#This Row],[Arbeidskorting]],0)</f>
        <v>4825.2039400000012</v>
      </c>
      <c r="F2107" s="6">
        <f>Table1[[#This Row],[Belastbaar loon]]-Table1[[#This Row],[Belasting]]</f>
        <v>24065.796060000001</v>
      </c>
      <c r="G2107" s="2">
        <f>(Table1[[#This Row],[Belastbaar loon]]-Table1[[#This Row],[Netto loon]])/Table1[[#This Row],[Belastbaar loon]]</f>
        <v>0.16701408535530093</v>
      </c>
      <c r="H2107" s="14">
        <f t="shared" ca="1" si="27"/>
        <v>4821.0673400000014</v>
      </c>
      <c r="I2107" s="14">
        <f ca="1">IF(ROW()=2, Table1[[#This Row],[Netto loon]], INDIRECT(ADDRESS(ROW()-1,COLUMN(F:F))))</f>
        <v>24059.932659999999</v>
      </c>
      <c r="J2107" s="6">
        <f ca="1">IF(ROW()=2, 0, Table1[[#This Row],[Belastbaar loon]]-INDIRECT(ADDRESS(ROW()-1,COLUMN(A:A))))</f>
        <v>10</v>
      </c>
      <c r="K2107" s="6">
        <f ca="1">Table1[[#This Row],[Netto loon]]-Table1[[#This Row],[Netto vorige schijf]]</f>
        <v>5.8634000000020023</v>
      </c>
      <c r="L2107" s="2">
        <f ca="1">(Table1[[#This Row],[Bruto tov vorige schijf]]-Table1[[#This Row],[Netto tov vorige schijf]])/MAX(Table1[[#This Row],[Bruto tov vorige schijf]],1)</f>
        <v>0.41365999999979974</v>
      </c>
    </row>
    <row r="2108" spans="1:12" x14ac:dyDescent="0.25">
      <c r="A2108" s="14">
        <v>28901</v>
      </c>
      <c r="B2108" s="6">
        <f>LoonHeffing2020(Table1[[#This Row],[Belastbaar loon]])</f>
        <v>10794.523499999999</v>
      </c>
      <c r="C2108" s="6">
        <f>AlgemeneHeffingsKorting2020(Table1[[#This Row],[Belastbaar loon]])</f>
        <v>2246.4632000000001</v>
      </c>
      <c r="D2108" s="14">
        <f>ArbeidsKorting2020(Table1[[#This Row],[Belastbaar loon]])</f>
        <v>3718.71976</v>
      </c>
      <c r="E2108" s="14">
        <f>MAX(Table1[[#This Row],[Loonheffing]]-Table1[[#This Row],[Algemene Heffingskorting]]-Table1[[#This Row],[Arbeidskorting]],0)</f>
        <v>4829.3405399999992</v>
      </c>
      <c r="F2108" s="6">
        <f>Table1[[#This Row],[Belastbaar loon]]-Table1[[#This Row],[Belasting]]</f>
        <v>24071.659460000003</v>
      </c>
      <c r="G2108" s="2">
        <f>(Table1[[#This Row],[Belastbaar loon]]-Table1[[#This Row],[Netto loon]])/Table1[[#This Row],[Belastbaar loon]]</f>
        <v>0.16709942700944594</v>
      </c>
      <c r="H2108" s="14">
        <f t="shared" ca="1" si="27"/>
        <v>4825.2039400000012</v>
      </c>
      <c r="I2108" s="14">
        <f ca="1">IF(ROW()=2, Table1[[#This Row],[Netto loon]], INDIRECT(ADDRESS(ROW()-1,COLUMN(F:F))))</f>
        <v>24065.796060000001</v>
      </c>
      <c r="J2108" s="6">
        <f ca="1">IF(ROW()=2, 0, Table1[[#This Row],[Belastbaar loon]]-INDIRECT(ADDRESS(ROW()-1,COLUMN(A:A))))</f>
        <v>10</v>
      </c>
      <c r="K2108" s="6">
        <f ca="1">Table1[[#This Row],[Netto loon]]-Table1[[#This Row],[Netto vorige schijf]]</f>
        <v>5.8634000000020023</v>
      </c>
      <c r="L2108" s="2">
        <f ca="1">(Table1[[#This Row],[Bruto tov vorige schijf]]-Table1[[#This Row],[Netto tov vorige schijf]])/MAX(Table1[[#This Row],[Bruto tov vorige schijf]],1)</f>
        <v>0.41365999999979974</v>
      </c>
    </row>
    <row r="2109" spans="1:12" x14ac:dyDescent="0.25">
      <c r="A2109" s="14">
        <v>28911</v>
      </c>
      <c r="B2109" s="6">
        <f>LoonHeffing2020(Table1[[#This Row],[Belastbaar loon]])</f>
        <v>10798.2585</v>
      </c>
      <c r="C2109" s="6">
        <f>AlgemeneHeffingsKorting2020(Table1[[#This Row],[Belastbaar loon]])</f>
        <v>2245.8960000000002</v>
      </c>
      <c r="D2109" s="14">
        <f>ArbeidsKorting2020(Table1[[#This Row],[Belastbaar loon]])</f>
        <v>3718.8853599999998</v>
      </c>
      <c r="E2109" s="14">
        <f>MAX(Table1[[#This Row],[Loonheffing]]-Table1[[#This Row],[Algemene Heffingskorting]]-Table1[[#This Row],[Arbeidskorting]],0)</f>
        <v>4833.4771399999991</v>
      </c>
      <c r="F2109" s="6">
        <f>Table1[[#This Row],[Belastbaar loon]]-Table1[[#This Row],[Belasting]]</f>
        <v>24077.522860000001</v>
      </c>
      <c r="G2109" s="2">
        <f>(Table1[[#This Row],[Belastbaar loon]]-Table1[[#This Row],[Netto loon]])/Table1[[#This Row],[Belastbaar loon]]</f>
        <v>0.16718470962609383</v>
      </c>
      <c r="H2109" s="14">
        <f t="shared" ca="1" si="27"/>
        <v>4829.3405399999992</v>
      </c>
      <c r="I2109" s="14">
        <f ca="1">IF(ROW()=2, Table1[[#This Row],[Netto loon]], INDIRECT(ADDRESS(ROW()-1,COLUMN(F:F))))</f>
        <v>24071.659460000003</v>
      </c>
      <c r="J2109" s="6">
        <f ca="1">IF(ROW()=2, 0, Table1[[#This Row],[Belastbaar loon]]-INDIRECT(ADDRESS(ROW()-1,COLUMN(A:A))))</f>
        <v>10</v>
      </c>
      <c r="K2109" s="6">
        <f ca="1">Table1[[#This Row],[Netto loon]]-Table1[[#This Row],[Netto vorige schijf]]</f>
        <v>5.8633999999983644</v>
      </c>
      <c r="L2109" s="2">
        <f ca="1">(Table1[[#This Row],[Bruto tov vorige schijf]]-Table1[[#This Row],[Netto tov vorige schijf]])/MAX(Table1[[#This Row],[Bruto tov vorige schijf]],1)</f>
        <v>0.41366000000016356</v>
      </c>
    </row>
    <row r="2110" spans="1:12" x14ac:dyDescent="0.25">
      <c r="A2110" s="14">
        <v>28921</v>
      </c>
      <c r="B2110" s="6">
        <f>LoonHeffing2020(Table1[[#This Row],[Belastbaar loon]])</f>
        <v>10801.9935</v>
      </c>
      <c r="C2110" s="6">
        <f>AlgemeneHeffingsKorting2020(Table1[[#This Row],[Belastbaar loon]])</f>
        <v>2245.3288000000002</v>
      </c>
      <c r="D2110" s="14">
        <f>ArbeidsKorting2020(Table1[[#This Row],[Belastbaar loon]])</f>
        <v>3719.05096</v>
      </c>
      <c r="E2110" s="14">
        <f>MAX(Table1[[#This Row],[Loonheffing]]-Table1[[#This Row],[Algemene Heffingskorting]]-Table1[[#This Row],[Arbeidskorting]],0)</f>
        <v>4837.6137400000007</v>
      </c>
      <c r="F2110" s="6">
        <f>Table1[[#This Row],[Belastbaar loon]]-Table1[[#This Row],[Belasting]]</f>
        <v>24083.386259999999</v>
      </c>
      <c r="G2110" s="2">
        <f>(Table1[[#This Row],[Belastbaar loon]]-Table1[[#This Row],[Netto loon]])/Table1[[#This Row],[Belastbaar loon]]</f>
        <v>0.16726993326648459</v>
      </c>
      <c r="H2110" s="14">
        <f t="shared" ca="1" si="27"/>
        <v>4833.4771399999991</v>
      </c>
      <c r="I2110" s="14">
        <f ca="1">IF(ROW()=2, Table1[[#This Row],[Netto loon]], INDIRECT(ADDRESS(ROW()-1,COLUMN(F:F))))</f>
        <v>24077.522860000001</v>
      </c>
      <c r="J2110" s="6">
        <f ca="1">IF(ROW()=2, 0, Table1[[#This Row],[Belastbaar loon]]-INDIRECT(ADDRESS(ROW()-1,COLUMN(A:A))))</f>
        <v>10</v>
      </c>
      <c r="K2110" s="6">
        <f ca="1">Table1[[#This Row],[Netto loon]]-Table1[[#This Row],[Netto vorige schijf]]</f>
        <v>5.8633999999983644</v>
      </c>
      <c r="L2110" s="2">
        <f ca="1">(Table1[[#This Row],[Bruto tov vorige schijf]]-Table1[[#This Row],[Netto tov vorige schijf]])/MAX(Table1[[#This Row],[Bruto tov vorige schijf]],1)</f>
        <v>0.41366000000016356</v>
      </c>
    </row>
    <row r="2111" spans="1:12" x14ac:dyDescent="0.25">
      <c r="A2111" s="14">
        <v>28931</v>
      </c>
      <c r="B2111" s="6">
        <f>LoonHeffing2020(Table1[[#This Row],[Belastbaar loon]])</f>
        <v>10805.728499999999</v>
      </c>
      <c r="C2111" s="6">
        <f>AlgemeneHeffingsKorting2020(Table1[[#This Row],[Belastbaar loon]])</f>
        <v>2244.7615999999998</v>
      </c>
      <c r="D2111" s="14">
        <f>ArbeidsKorting2020(Table1[[#This Row],[Belastbaar loon]])</f>
        <v>3719.2165599999998</v>
      </c>
      <c r="E2111" s="14">
        <f>MAX(Table1[[#This Row],[Loonheffing]]-Table1[[#This Row],[Algemene Heffingskorting]]-Table1[[#This Row],[Arbeidskorting]],0)</f>
        <v>4841.7503399999996</v>
      </c>
      <c r="F2111" s="6">
        <f>Table1[[#This Row],[Belastbaar loon]]-Table1[[#This Row],[Belasting]]</f>
        <v>24089.249660000001</v>
      </c>
      <c r="G2111" s="2">
        <f>(Table1[[#This Row],[Belastbaar loon]]-Table1[[#This Row],[Netto loon]])/Table1[[#This Row],[Belastbaar loon]]</f>
        <v>0.16735509799177348</v>
      </c>
      <c r="H2111" s="14">
        <f t="shared" ca="1" si="27"/>
        <v>4837.6137400000007</v>
      </c>
      <c r="I2111" s="14">
        <f ca="1">IF(ROW()=2, Table1[[#This Row],[Netto loon]], INDIRECT(ADDRESS(ROW()-1,COLUMN(F:F))))</f>
        <v>24083.386259999999</v>
      </c>
      <c r="J2111" s="6">
        <f ca="1">IF(ROW()=2, 0, Table1[[#This Row],[Belastbaar loon]]-INDIRECT(ADDRESS(ROW()-1,COLUMN(A:A))))</f>
        <v>10</v>
      </c>
      <c r="K2111" s="6">
        <f ca="1">Table1[[#This Row],[Netto loon]]-Table1[[#This Row],[Netto vorige schijf]]</f>
        <v>5.8634000000020023</v>
      </c>
      <c r="L2111" s="2">
        <f ca="1">(Table1[[#This Row],[Bruto tov vorige schijf]]-Table1[[#This Row],[Netto tov vorige schijf]])/MAX(Table1[[#This Row],[Bruto tov vorige schijf]],1)</f>
        <v>0.41365999999979974</v>
      </c>
    </row>
    <row r="2112" spans="1:12" x14ac:dyDescent="0.25">
      <c r="A2112" s="14">
        <v>28941</v>
      </c>
      <c r="B2112" s="6">
        <f>LoonHeffing2020(Table1[[#This Row],[Belastbaar loon]])</f>
        <v>10809.4635</v>
      </c>
      <c r="C2112" s="6">
        <f>AlgemeneHeffingsKorting2020(Table1[[#This Row],[Belastbaar loon]])</f>
        <v>2244.1943999999999</v>
      </c>
      <c r="D2112" s="14">
        <f>ArbeidsKorting2020(Table1[[#This Row],[Belastbaar loon]])</f>
        <v>3719.3821600000001</v>
      </c>
      <c r="E2112" s="14">
        <f>MAX(Table1[[#This Row],[Loonheffing]]-Table1[[#This Row],[Algemene Heffingskorting]]-Table1[[#This Row],[Arbeidskorting]],0)</f>
        <v>4845.8869399999994</v>
      </c>
      <c r="F2112" s="6">
        <f>Table1[[#This Row],[Belastbaar loon]]-Table1[[#This Row],[Belasting]]</f>
        <v>24095.11306</v>
      </c>
      <c r="G2112" s="2">
        <f>(Table1[[#This Row],[Belastbaar loon]]-Table1[[#This Row],[Netto loon]])/Table1[[#This Row],[Belastbaar loon]]</f>
        <v>0.16744020386303168</v>
      </c>
      <c r="H2112" s="14">
        <f t="shared" ca="1" si="27"/>
        <v>4841.7503399999996</v>
      </c>
      <c r="I2112" s="14">
        <f ca="1">IF(ROW()=2, Table1[[#This Row],[Netto loon]], INDIRECT(ADDRESS(ROW()-1,COLUMN(F:F))))</f>
        <v>24089.249660000001</v>
      </c>
      <c r="J2112" s="6">
        <f ca="1">IF(ROW()=2, 0, Table1[[#This Row],[Belastbaar loon]]-INDIRECT(ADDRESS(ROW()-1,COLUMN(A:A))))</f>
        <v>10</v>
      </c>
      <c r="K2112" s="6">
        <f ca="1">Table1[[#This Row],[Netto loon]]-Table1[[#This Row],[Netto vorige schijf]]</f>
        <v>5.8633999999983644</v>
      </c>
      <c r="L2112" s="2">
        <f ca="1">(Table1[[#This Row],[Bruto tov vorige schijf]]-Table1[[#This Row],[Netto tov vorige schijf]])/MAX(Table1[[#This Row],[Bruto tov vorige schijf]],1)</f>
        <v>0.41366000000016356</v>
      </c>
    </row>
    <row r="2113" spans="1:12" x14ac:dyDescent="0.25">
      <c r="A2113" s="14">
        <v>28951</v>
      </c>
      <c r="B2113" s="6">
        <f>LoonHeffing2020(Table1[[#This Row],[Belastbaar loon]])</f>
        <v>10813.1985</v>
      </c>
      <c r="C2113" s="6">
        <f>AlgemeneHeffingsKorting2020(Table1[[#This Row],[Belastbaar loon]])</f>
        <v>2243.6271999999999</v>
      </c>
      <c r="D2113" s="14">
        <f>ArbeidsKorting2020(Table1[[#This Row],[Belastbaar loon]])</f>
        <v>3719.5477599999999</v>
      </c>
      <c r="E2113" s="14">
        <f>MAX(Table1[[#This Row],[Loonheffing]]-Table1[[#This Row],[Algemene Heffingskorting]]-Table1[[#This Row],[Arbeidskorting]],0)</f>
        <v>4850.0235400000001</v>
      </c>
      <c r="F2113" s="6">
        <f>Table1[[#This Row],[Belastbaar loon]]-Table1[[#This Row],[Belasting]]</f>
        <v>24100.976459999998</v>
      </c>
      <c r="G2113" s="2">
        <f>(Table1[[#This Row],[Belastbaar loon]]-Table1[[#This Row],[Netto loon]])/Table1[[#This Row],[Belastbaar loon]]</f>
        <v>0.16752525094124562</v>
      </c>
      <c r="H2113" s="14">
        <f t="shared" ca="1" si="27"/>
        <v>4845.8869399999994</v>
      </c>
      <c r="I2113" s="14">
        <f ca="1">IF(ROW()=2, Table1[[#This Row],[Netto loon]], INDIRECT(ADDRESS(ROW()-1,COLUMN(F:F))))</f>
        <v>24095.11306</v>
      </c>
      <c r="J2113" s="6">
        <f ca="1">IF(ROW()=2, 0, Table1[[#This Row],[Belastbaar loon]]-INDIRECT(ADDRESS(ROW()-1,COLUMN(A:A))))</f>
        <v>10</v>
      </c>
      <c r="K2113" s="6">
        <f ca="1">Table1[[#This Row],[Netto loon]]-Table1[[#This Row],[Netto vorige schijf]]</f>
        <v>5.8633999999983644</v>
      </c>
      <c r="L2113" s="2">
        <f ca="1">(Table1[[#This Row],[Bruto tov vorige schijf]]-Table1[[#This Row],[Netto tov vorige schijf]])/MAX(Table1[[#This Row],[Bruto tov vorige schijf]],1)</f>
        <v>0.41366000000016356</v>
      </c>
    </row>
    <row r="2114" spans="1:12" x14ac:dyDescent="0.25">
      <c r="A2114" s="14">
        <v>28961</v>
      </c>
      <c r="B2114" s="6">
        <f>LoonHeffing2020(Table1[[#This Row],[Belastbaar loon]])</f>
        <v>10816.933499999999</v>
      </c>
      <c r="C2114" s="6">
        <f>AlgemeneHeffingsKorting2020(Table1[[#This Row],[Belastbaar loon]])</f>
        <v>2243.06</v>
      </c>
      <c r="D2114" s="14">
        <f>ArbeidsKorting2020(Table1[[#This Row],[Belastbaar loon]])</f>
        <v>3719.7133600000002</v>
      </c>
      <c r="E2114" s="14">
        <f>MAX(Table1[[#This Row],[Loonheffing]]-Table1[[#This Row],[Algemene Heffingskorting]]-Table1[[#This Row],[Arbeidskorting]],0)</f>
        <v>4854.16014</v>
      </c>
      <c r="F2114" s="6">
        <f>Table1[[#This Row],[Belastbaar loon]]-Table1[[#This Row],[Belasting]]</f>
        <v>24106.83986</v>
      </c>
      <c r="G2114" s="2">
        <f>(Table1[[#This Row],[Belastbaar loon]]-Table1[[#This Row],[Netto loon]])/Table1[[#This Row],[Belastbaar loon]]</f>
        <v>0.16761023928731741</v>
      </c>
      <c r="H2114" s="14">
        <f t="shared" ca="1" si="27"/>
        <v>4850.0235400000001</v>
      </c>
      <c r="I2114" s="14">
        <f ca="1">IF(ROW()=2, Table1[[#This Row],[Netto loon]], INDIRECT(ADDRESS(ROW()-1,COLUMN(F:F))))</f>
        <v>24100.976459999998</v>
      </c>
      <c r="J2114" s="6">
        <f ca="1">IF(ROW()=2, 0, Table1[[#This Row],[Belastbaar loon]]-INDIRECT(ADDRESS(ROW()-1,COLUMN(A:A))))</f>
        <v>10</v>
      </c>
      <c r="K2114" s="6">
        <f ca="1">Table1[[#This Row],[Netto loon]]-Table1[[#This Row],[Netto vorige schijf]]</f>
        <v>5.8634000000020023</v>
      </c>
      <c r="L2114" s="2">
        <f ca="1">(Table1[[#This Row],[Bruto tov vorige schijf]]-Table1[[#This Row],[Netto tov vorige schijf]])/MAX(Table1[[#This Row],[Bruto tov vorige schijf]],1)</f>
        <v>0.41365999999979974</v>
      </c>
    </row>
    <row r="2115" spans="1:12" x14ac:dyDescent="0.25">
      <c r="A2115" s="14">
        <v>28971</v>
      </c>
      <c r="B2115" s="6">
        <f>LoonHeffing2020(Table1[[#This Row],[Belastbaar loon]])</f>
        <v>10820.6685</v>
      </c>
      <c r="C2115" s="6">
        <f>AlgemeneHeffingsKorting2020(Table1[[#This Row],[Belastbaar loon]])</f>
        <v>2242.4928</v>
      </c>
      <c r="D2115" s="14">
        <f>ArbeidsKorting2020(Table1[[#This Row],[Belastbaar loon]])</f>
        <v>3719.87896</v>
      </c>
      <c r="E2115" s="14">
        <f>MAX(Table1[[#This Row],[Loonheffing]]-Table1[[#This Row],[Algemene Heffingskorting]]-Table1[[#This Row],[Arbeidskorting]],0)</f>
        <v>4858.2967399999998</v>
      </c>
      <c r="F2115" s="6">
        <f>Table1[[#This Row],[Belastbaar loon]]-Table1[[#This Row],[Belasting]]</f>
        <v>24112.703260000002</v>
      </c>
      <c r="G2115" s="2">
        <f>(Table1[[#This Row],[Belastbaar loon]]-Table1[[#This Row],[Netto loon]])/Table1[[#This Row],[Belastbaar loon]]</f>
        <v>0.16769516896206543</v>
      </c>
      <c r="H2115" s="14">
        <f t="shared" ca="1" si="27"/>
        <v>4854.16014</v>
      </c>
      <c r="I2115" s="14">
        <f ca="1">IF(ROW()=2, Table1[[#This Row],[Netto loon]], INDIRECT(ADDRESS(ROW()-1,COLUMN(F:F))))</f>
        <v>24106.83986</v>
      </c>
      <c r="J2115" s="6">
        <f ca="1">IF(ROW()=2, 0, Table1[[#This Row],[Belastbaar loon]]-INDIRECT(ADDRESS(ROW()-1,COLUMN(A:A))))</f>
        <v>10</v>
      </c>
      <c r="K2115" s="6">
        <f ca="1">Table1[[#This Row],[Netto loon]]-Table1[[#This Row],[Netto vorige schijf]]</f>
        <v>5.8634000000020023</v>
      </c>
      <c r="L2115" s="2">
        <f ca="1">(Table1[[#This Row],[Bruto tov vorige schijf]]-Table1[[#This Row],[Netto tov vorige schijf]])/MAX(Table1[[#This Row],[Bruto tov vorige schijf]],1)</f>
        <v>0.41365999999979974</v>
      </c>
    </row>
    <row r="2116" spans="1:12" x14ac:dyDescent="0.25">
      <c r="A2116" s="14">
        <v>28981</v>
      </c>
      <c r="B2116" s="6">
        <f>LoonHeffing2020(Table1[[#This Row],[Belastbaar loon]])</f>
        <v>10824.4035</v>
      </c>
      <c r="C2116" s="6">
        <f>AlgemeneHeffingsKorting2020(Table1[[#This Row],[Belastbaar loon]])</f>
        <v>2241.9256</v>
      </c>
      <c r="D2116" s="14">
        <f>ArbeidsKorting2020(Table1[[#This Row],[Belastbaar loon]])</f>
        <v>3720.0445599999998</v>
      </c>
      <c r="E2116" s="14">
        <f>MAX(Table1[[#This Row],[Loonheffing]]-Table1[[#This Row],[Algemene Heffingskorting]]-Table1[[#This Row],[Arbeidskorting]],0)</f>
        <v>4862.4333399999996</v>
      </c>
      <c r="F2116" s="6">
        <f>Table1[[#This Row],[Belastbaar loon]]-Table1[[#This Row],[Belasting]]</f>
        <v>24118.56666</v>
      </c>
      <c r="G2116" s="2">
        <f>(Table1[[#This Row],[Belastbaar loon]]-Table1[[#This Row],[Netto loon]])/Table1[[#This Row],[Belastbaar loon]]</f>
        <v>0.16778004002622407</v>
      </c>
      <c r="H2116" s="14">
        <f t="shared" ca="1" si="27"/>
        <v>4858.2967399999998</v>
      </c>
      <c r="I2116" s="14">
        <f ca="1">IF(ROW()=2, Table1[[#This Row],[Netto loon]], INDIRECT(ADDRESS(ROW()-1,COLUMN(F:F))))</f>
        <v>24112.703260000002</v>
      </c>
      <c r="J2116" s="6">
        <f ca="1">IF(ROW()=2, 0, Table1[[#This Row],[Belastbaar loon]]-INDIRECT(ADDRESS(ROW()-1,COLUMN(A:A))))</f>
        <v>10</v>
      </c>
      <c r="K2116" s="6">
        <f ca="1">Table1[[#This Row],[Netto loon]]-Table1[[#This Row],[Netto vorige schijf]]</f>
        <v>5.8633999999983644</v>
      </c>
      <c r="L2116" s="2">
        <f ca="1">(Table1[[#This Row],[Bruto tov vorige schijf]]-Table1[[#This Row],[Netto tov vorige schijf]])/MAX(Table1[[#This Row],[Bruto tov vorige schijf]],1)</f>
        <v>0.41366000000016356</v>
      </c>
    </row>
    <row r="2117" spans="1:12" x14ac:dyDescent="0.25">
      <c r="A2117" s="14">
        <v>28991</v>
      </c>
      <c r="B2117" s="6">
        <f>LoonHeffing2020(Table1[[#This Row],[Belastbaar loon]])</f>
        <v>10828.138499999999</v>
      </c>
      <c r="C2117" s="6">
        <f>AlgemeneHeffingsKorting2020(Table1[[#This Row],[Belastbaar loon]])</f>
        <v>2241.3584000000001</v>
      </c>
      <c r="D2117" s="14">
        <f>ArbeidsKorting2020(Table1[[#This Row],[Belastbaar loon]])</f>
        <v>3720.2101600000001</v>
      </c>
      <c r="E2117" s="14">
        <f>MAX(Table1[[#This Row],[Loonheffing]]-Table1[[#This Row],[Algemene Heffingskorting]]-Table1[[#This Row],[Arbeidskorting]],0)</f>
        <v>4866.5699399999994</v>
      </c>
      <c r="F2117" s="6">
        <f>Table1[[#This Row],[Belastbaar loon]]-Table1[[#This Row],[Belasting]]</f>
        <v>24124.430059999999</v>
      </c>
      <c r="G2117" s="2">
        <f>(Table1[[#This Row],[Belastbaar loon]]-Table1[[#This Row],[Netto loon]])/Table1[[#This Row],[Belastbaar loon]]</f>
        <v>0.16786485254044362</v>
      </c>
      <c r="H2117" s="14">
        <f t="shared" ca="1" si="27"/>
        <v>4862.4333399999996</v>
      </c>
      <c r="I2117" s="14">
        <f ca="1">IF(ROW()=2, Table1[[#This Row],[Netto loon]], INDIRECT(ADDRESS(ROW()-1,COLUMN(F:F))))</f>
        <v>24118.56666</v>
      </c>
      <c r="J2117" s="6">
        <f ca="1">IF(ROW()=2, 0, Table1[[#This Row],[Belastbaar loon]]-INDIRECT(ADDRESS(ROW()-1,COLUMN(A:A))))</f>
        <v>10</v>
      </c>
      <c r="K2117" s="6">
        <f ca="1">Table1[[#This Row],[Netto loon]]-Table1[[#This Row],[Netto vorige schijf]]</f>
        <v>5.8633999999983644</v>
      </c>
      <c r="L2117" s="2">
        <f ca="1">(Table1[[#This Row],[Bruto tov vorige schijf]]-Table1[[#This Row],[Netto tov vorige schijf]])/MAX(Table1[[#This Row],[Bruto tov vorige schijf]],1)</f>
        <v>0.41366000000016356</v>
      </c>
    </row>
    <row r="2118" spans="1:12" x14ac:dyDescent="0.25">
      <c r="A2118" s="14">
        <v>29001</v>
      </c>
      <c r="B2118" s="6">
        <f>LoonHeffing2020(Table1[[#This Row],[Belastbaar loon]])</f>
        <v>10831.8735</v>
      </c>
      <c r="C2118" s="6">
        <f>AlgemeneHeffingsKorting2020(Table1[[#This Row],[Belastbaar loon]])</f>
        <v>2240.7912000000001</v>
      </c>
      <c r="D2118" s="14">
        <f>ArbeidsKorting2020(Table1[[#This Row],[Belastbaar loon]])</f>
        <v>3720.3757599999999</v>
      </c>
      <c r="E2118" s="14">
        <f>MAX(Table1[[#This Row],[Loonheffing]]-Table1[[#This Row],[Algemene Heffingskorting]]-Table1[[#This Row],[Arbeidskorting]],0)</f>
        <v>4870.7065400000001</v>
      </c>
      <c r="F2118" s="6">
        <f>Table1[[#This Row],[Belastbaar loon]]-Table1[[#This Row],[Belasting]]</f>
        <v>24130.293460000001</v>
      </c>
      <c r="G2118" s="2">
        <f>(Table1[[#This Row],[Belastbaar loon]]-Table1[[#This Row],[Netto loon]])/Table1[[#This Row],[Belastbaar loon]]</f>
        <v>0.16794960656529082</v>
      </c>
      <c r="H2118" s="14">
        <f t="shared" ca="1" si="27"/>
        <v>4866.5699399999994</v>
      </c>
      <c r="I2118" s="14">
        <f ca="1">IF(ROW()=2, Table1[[#This Row],[Netto loon]], INDIRECT(ADDRESS(ROW()-1,COLUMN(F:F))))</f>
        <v>24124.430059999999</v>
      </c>
      <c r="J2118" s="6">
        <f ca="1">IF(ROW()=2, 0, Table1[[#This Row],[Belastbaar loon]]-INDIRECT(ADDRESS(ROW()-1,COLUMN(A:A))))</f>
        <v>10</v>
      </c>
      <c r="K2118" s="6">
        <f ca="1">Table1[[#This Row],[Netto loon]]-Table1[[#This Row],[Netto vorige schijf]]</f>
        <v>5.8634000000020023</v>
      </c>
      <c r="L2118" s="2">
        <f ca="1">(Table1[[#This Row],[Bruto tov vorige schijf]]-Table1[[#This Row],[Netto tov vorige schijf]])/MAX(Table1[[#This Row],[Bruto tov vorige schijf]],1)</f>
        <v>0.41365999999979974</v>
      </c>
    </row>
    <row r="2119" spans="1:12" x14ac:dyDescent="0.25">
      <c r="A2119" s="14">
        <v>29011</v>
      </c>
      <c r="B2119" s="6">
        <f>LoonHeffing2020(Table1[[#This Row],[Belastbaar loon]])</f>
        <v>10835.6085</v>
      </c>
      <c r="C2119" s="6">
        <f>AlgemeneHeffingsKorting2020(Table1[[#This Row],[Belastbaar loon]])</f>
        <v>2240.2240000000002</v>
      </c>
      <c r="D2119" s="14">
        <f>ArbeidsKorting2020(Table1[[#This Row],[Belastbaar loon]])</f>
        <v>3720.5413600000002</v>
      </c>
      <c r="E2119" s="14">
        <f>MAX(Table1[[#This Row],[Loonheffing]]-Table1[[#This Row],[Algemene Heffingskorting]]-Table1[[#This Row],[Arbeidskorting]],0)</f>
        <v>4874.8431399999999</v>
      </c>
      <c r="F2119" s="6">
        <f>Table1[[#This Row],[Belastbaar loon]]-Table1[[#This Row],[Belasting]]</f>
        <v>24136.156859999999</v>
      </c>
      <c r="G2119" s="2">
        <f>(Table1[[#This Row],[Belastbaar loon]]-Table1[[#This Row],[Netto loon]])/Table1[[#This Row],[Belastbaar loon]]</f>
        <v>0.1680343021612492</v>
      </c>
      <c r="H2119" s="14">
        <f t="shared" ca="1" si="27"/>
        <v>4870.7065400000001</v>
      </c>
      <c r="I2119" s="14">
        <f ca="1">IF(ROW()=2, Table1[[#This Row],[Netto loon]], INDIRECT(ADDRESS(ROW()-1,COLUMN(F:F))))</f>
        <v>24130.293460000001</v>
      </c>
      <c r="J2119" s="6">
        <f ca="1">IF(ROW()=2, 0, Table1[[#This Row],[Belastbaar loon]]-INDIRECT(ADDRESS(ROW()-1,COLUMN(A:A))))</f>
        <v>10</v>
      </c>
      <c r="K2119" s="6">
        <f ca="1">Table1[[#This Row],[Netto loon]]-Table1[[#This Row],[Netto vorige schijf]]</f>
        <v>5.8633999999983644</v>
      </c>
      <c r="L2119" s="2">
        <f ca="1">(Table1[[#This Row],[Bruto tov vorige schijf]]-Table1[[#This Row],[Netto tov vorige schijf]])/MAX(Table1[[#This Row],[Bruto tov vorige schijf]],1)</f>
        <v>0.41366000000016356</v>
      </c>
    </row>
    <row r="2120" spans="1:12" x14ac:dyDescent="0.25">
      <c r="A2120" s="14">
        <v>29021</v>
      </c>
      <c r="B2120" s="6">
        <f>LoonHeffing2020(Table1[[#This Row],[Belastbaar loon]])</f>
        <v>10839.343500000001</v>
      </c>
      <c r="C2120" s="6">
        <f>AlgemeneHeffingsKorting2020(Table1[[#This Row],[Belastbaar loon]])</f>
        <v>2239.6568000000002</v>
      </c>
      <c r="D2120" s="14">
        <f>ArbeidsKorting2020(Table1[[#This Row],[Belastbaar loon]])</f>
        <v>3720.70696</v>
      </c>
      <c r="E2120" s="14">
        <f>MAX(Table1[[#This Row],[Loonheffing]]-Table1[[#This Row],[Algemene Heffingskorting]]-Table1[[#This Row],[Arbeidskorting]],0)</f>
        <v>4878.9797400000007</v>
      </c>
      <c r="F2120" s="6">
        <f>Table1[[#This Row],[Belastbaar loon]]-Table1[[#This Row],[Belasting]]</f>
        <v>24142.020259999998</v>
      </c>
      <c r="G2120" s="2">
        <f>(Table1[[#This Row],[Belastbaar loon]]-Table1[[#This Row],[Netto loon]])/Table1[[#This Row],[Belastbaar loon]]</f>
        <v>0.16811893938871861</v>
      </c>
      <c r="H2120" s="14">
        <f t="shared" ca="1" si="27"/>
        <v>4874.8431399999999</v>
      </c>
      <c r="I2120" s="14">
        <f ca="1">IF(ROW()=2, Table1[[#This Row],[Netto loon]], INDIRECT(ADDRESS(ROW()-1,COLUMN(F:F))))</f>
        <v>24136.156859999999</v>
      </c>
      <c r="J2120" s="6">
        <f ca="1">IF(ROW()=2, 0, Table1[[#This Row],[Belastbaar loon]]-INDIRECT(ADDRESS(ROW()-1,COLUMN(A:A))))</f>
        <v>10</v>
      </c>
      <c r="K2120" s="6">
        <f ca="1">Table1[[#This Row],[Netto loon]]-Table1[[#This Row],[Netto vorige schijf]]</f>
        <v>5.8633999999983644</v>
      </c>
      <c r="L2120" s="2">
        <f ca="1">(Table1[[#This Row],[Bruto tov vorige schijf]]-Table1[[#This Row],[Netto tov vorige schijf]])/MAX(Table1[[#This Row],[Bruto tov vorige schijf]],1)</f>
        <v>0.41366000000016356</v>
      </c>
    </row>
    <row r="2121" spans="1:12" x14ac:dyDescent="0.25">
      <c r="A2121" s="14">
        <v>29031</v>
      </c>
      <c r="B2121" s="6">
        <f>LoonHeffing2020(Table1[[#This Row],[Belastbaar loon]])</f>
        <v>10843.0785</v>
      </c>
      <c r="C2121" s="6">
        <f>AlgemeneHeffingsKorting2020(Table1[[#This Row],[Belastbaar loon]])</f>
        <v>2239.0895999999998</v>
      </c>
      <c r="D2121" s="14">
        <f>ArbeidsKorting2020(Table1[[#This Row],[Belastbaar loon]])</f>
        <v>3720.8725599999998</v>
      </c>
      <c r="E2121" s="14">
        <f>MAX(Table1[[#This Row],[Loonheffing]]-Table1[[#This Row],[Algemene Heffingskorting]]-Table1[[#This Row],[Arbeidskorting]],0)</f>
        <v>4883.1163400000005</v>
      </c>
      <c r="F2121" s="6">
        <f>Table1[[#This Row],[Belastbaar loon]]-Table1[[#This Row],[Belasting]]</f>
        <v>24147.88366</v>
      </c>
      <c r="G2121" s="2">
        <f>(Table1[[#This Row],[Belastbaar loon]]-Table1[[#This Row],[Netto loon]])/Table1[[#This Row],[Belastbaar loon]]</f>
        <v>0.16820351830801558</v>
      </c>
      <c r="H2121" s="14">
        <f t="shared" ca="1" si="27"/>
        <v>4878.9797400000007</v>
      </c>
      <c r="I2121" s="14">
        <f ca="1">IF(ROW()=2, Table1[[#This Row],[Netto loon]], INDIRECT(ADDRESS(ROW()-1,COLUMN(F:F))))</f>
        <v>24142.020259999998</v>
      </c>
      <c r="J2121" s="6">
        <f ca="1">IF(ROW()=2, 0, Table1[[#This Row],[Belastbaar loon]]-INDIRECT(ADDRESS(ROW()-1,COLUMN(A:A))))</f>
        <v>10</v>
      </c>
      <c r="K2121" s="6">
        <f ca="1">Table1[[#This Row],[Netto loon]]-Table1[[#This Row],[Netto vorige schijf]]</f>
        <v>5.8634000000020023</v>
      </c>
      <c r="L2121" s="2">
        <f ca="1">(Table1[[#This Row],[Bruto tov vorige schijf]]-Table1[[#This Row],[Netto tov vorige schijf]])/MAX(Table1[[#This Row],[Bruto tov vorige schijf]],1)</f>
        <v>0.41365999999979974</v>
      </c>
    </row>
    <row r="2122" spans="1:12" x14ac:dyDescent="0.25">
      <c r="A2122" s="14">
        <v>29041</v>
      </c>
      <c r="B2122" s="6">
        <f>LoonHeffing2020(Table1[[#This Row],[Belastbaar loon]])</f>
        <v>10846.8135</v>
      </c>
      <c r="C2122" s="6">
        <f>AlgemeneHeffingsKorting2020(Table1[[#This Row],[Belastbaar loon]])</f>
        <v>2238.5223999999998</v>
      </c>
      <c r="D2122" s="14">
        <f>ArbeidsKorting2020(Table1[[#This Row],[Belastbaar loon]])</f>
        <v>3721.0381600000001</v>
      </c>
      <c r="E2122" s="14">
        <f>MAX(Table1[[#This Row],[Loonheffing]]-Table1[[#This Row],[Algemene Heffingskorting]]-Table1[[#This Row],[Arbeidskorting]],0)</f>
        <v>4887.2529400000003</v>
      </c>
      <c r="F2122" s="6">
        <f>Table1[[#This Row],[Belastbaar loon]]-Table1[[#This Row],[Belasting]]</f>
        <v>24153.747060000002</v>
      </c>
      <c r="G2122" s="2">
        <f>(Table1[[#This Row],[Belastbaar loon]]-Table1[[#This Row],[Netto loon]])/Table1[[#This Row],[Belastbaar loon]]</f>
        <v>0.16828803897937394</v>
      </c>
      <c r="H2122" s="14">
        <f t="shared" ca="1" si="27"/>
        <v>4883.1163400000005</v>
      </c>
      <c r="I2122" s="14">
        <f ca="1">IF(ROW()=2, Table1[[#This Row],[Netto loon]], INDIRECT(ADDRESS(ROW()-1,COLUMN(F:F))))</f>
        <v>24147.88366</v>
      </c>
      <c r="J2122" s="6">
        <f ca="1">IF(ROW()=2, 0, Table1[[#This Row],[Belastbaar loon]]-INDIRECT(ADDRESS(ROW()-1,COLUMN(A:A))))</f>
        <v>10</v>
      </c>
      <c r="K2122" s="6">
        <f ca="1">Table1[[#This Row],[Netto loon]]-Table1[[#This Row],[Netto vorige schijf]]</f>
        <v>5.8634000000020023</v>
      </c>
      <c r="L2122" s="2">
        <f ca="1">(Table1[[#This Row],[Bruto tov vorige schijf]]-Table1[[#This Row],[Netto tov vorige schijf]])/MAX(Table1[[#This Row],[Bruto tov vorige schijf]],1)</f>
        <v>0.41365999999979974</v>
      </c>
    </row>
    <row r="2123" spans="1:12" x14ac:dyDescent="0.25">
      <c r="A2123" s="14">
        <v>29051</v>
      </c>
      <c r="B2123" s="6">
        <f>LoonHeffing2020(Table1[[#This Row],[Belastbaar loon]])</f>
        <v>10850.548500000001</v>
      </c>
      <c r="C2123" s="6">
        <f>AlgemeneHeffingsKorting2020(Table1[[#This Row],[Belastbaar loon]])</f>
        <v>2237.9551999999999</v>
      </c>
      <c r="D2123" s="14">
        <f>ArbeidsKorting2020(Table1[[#This Row],[Belastbaar loon]])</f>
        <v>3721.2037599999999</v>
      </c>
      <c r="E2123" s="14">
        <f>MAX(Table1[[#This Row],[Loonheffing]]-Table1[[#This Row],[Algemene Heffingskorting]]-Table1[[#This Row],[Arbeidskorting]],0)</f>
        <v>4891.3895400000001</v>
      </c>
      <c r="F2123" s="6">
        <f>Table1[[#This Row],[Belastbaar loon]]-Table1[[#This Row],[Belasting]]</f>
        <v>24159.61046</v>
      </c>
      <c r="G2123" s="2">
        <f>(Table1[[#This Row],[Belastbaar loon]]-Table1[[#This Row],[Netto loon]])/Table1[[#This Row],[Belastbaar loon]]</f>
        <v>0.16837250146294447</v>
      </c>
      <c r="H2123" s="14">
        <f t="shared" ca="1" si="27"/>
        <v>4887.2529400000003</v>
      </c>
      <c r="I2123" s="14">
        <f ca="1">IF(ROW()=2, Table1[[#This Row],[Netto loon]], INDIRECT(ADDRESS(ROW()-1,COLUMN(F:F))))</f>
        <v>24153.747060000002</v>
      </c>
      <c r="J2123" s="6">
        <f ca="1">IF(ROW()=2, 0, Table1[[#This Row],[Belastbaar loon]]-INDIRECT(ADDRESS(ROW()-1,COLUMN(A:A))))</f>
        <v>10</v>
      </c>
      <c r="K2123" s="6">
        <f ca="1">Table1[[#This Row],[Netto loon]]-Table1[[#This Row],[Netto vorige schijf]]</f>
        <v>5.8633999999983644</v>
      </c>
      <c r="L2123" s="2">
        <f ca="1">(Table1[[#This Row],[Bruto tov vorige schijf]]-Table1[[#This Row],[Netto tov vorige schijf]])/MAX(Table1[[#This Row],[Bruto tov vorige schijf]],1)</f>
        <v>0.41366000000016356</v>
      </c>
    </row>
    <row r="2124" spans="1:12" x14ac:dyDescent="0.25">
      <c r="A2124" s="14">
        <v>29061</v>
      </c>
      <c r="B2124" s="6">
        <f>LoonHeffing2020(Table1[[#This Row],[Belastbaar loon]])</f>
        <v>10854.2835</v>
      </c>
      <c r="C2124" s="6">
        <f>AlgemeneHeffingsKorting2020(Table1[[#This Row],[Belastbaar loon]])</f>
        <v>2237.3879999999999</v>
      </c>
      <c r="D2124" s="14">
        <f>ArbeidsKorting2020(Table1[[#This Row],[Belastbaar loon]])</f>
        <v>3721.3693600000001</v>
      </c>
      <c r="E2124" s="14">
        <f>MAX(Table1[[#This Row],[Loonheffing]]-Table1[[#This Row],[Algemene Heffingskorting]]-Table1[[#This Row],[Arbeidskorting]],0)</f>
        <v>4895.5261399999981</v>
      </c>
      <c r="F2124" s="6">
        <f>Table1[[#This Row],[Belastbaar loon]]-Table1[[#This Row],[Belasting]]</f>
        <v>24165.473860000002</v>
      </c>
      <c r="G2124" s="2">
        <f>(Table1[[#This Row],[Belastbaar loon]]-Table1[[#This Row],[Netto loon]])/Table1[[#This Row],[Belastbaar loon]]</f>
        <v>0.16845690581879488</v>
      </c>
      <c r="H2124" s="14">
        <f t="shared" ca="1" si="27"/>
        <v>4891.3895400000001</v>
      </c>
      <c r="I2124" s="14">
        <f ca="1">IF(ROW()=2, Table1[[#This Row],[Netto loon]], INDIRECT(ADDRESS(ROW()-1,COLUMN(F:F))))</f>
        <v>24159.61046</v>
      </c>
      <c r="J2124" s="6">
        <f ca="1">IF(ROW()=2, 0, Table1[[#This Row],[Belastbaar loon]]-INDIRECT(ADDRESS(ROW()-1,COLUMN(A:A))))</f>
        <v>10</v>
      </c>
      <c r="K2124" s="6">
        <f ca="1">Table1[[#This Row],[Netto loon]]-Table1[[#This Row],[Netto vorige schijf]]</f>
        <v>5.8634000000020023</v>
      </c>
      <c r="L2124" s="2">
        <f ca="1">(Table1[[#This Row],[Bruto tov vorige schijf]]-Table1[[#This Row],[Netto tov vorige schijf]])/MAX(Table1[[#This Row],[Bruto tov vorige schijf]],1)</f>
        <v>0.41365999999979974</v>
      </c>
    </row>
    <row r="2125" spans="1:12" x14ac:dyDescent="0.25">
      <c r="A2125" s="14">
        <v>29071</v>
      </c>
      <c r="B2125" s="6">
        <f>LoonHeffing2020(Table1[[#This Row],[Belastbaar loon]])</f>
        <v>10858.0185</v>
      </c>
      <c r="C2125" s="6">
        <f>AlgemeneHeffingsKorting2020(Table1[[#This Row],[Belastbaar loon]])</f>
        <v>2236.8208</v>
      </c>
      <c r="D2125" s="14">
        <f>ArbeidsKorting2020(Table1[[#This Row],[Belastbaar loon]])</f>
        <v>3721.53496</v>
      </c>
      <c r="E2125" s="14">
        <f>MAX(Table1[[#This Row],[Loonheffing]]-Table1[[#This Row],[Algemene Heffingskorting]]-Table1[[#This Row],[Arbeidskorting]],0)</f>
        <v>4899.6627400000007</v>
      </c>
      <c r="F2125" s="6">
        <f>Table1[[#This Row],[Belastbaar loon]]-Table1[[#This Row],[Belasting]]</f>
        <v>24171.33726</v>
      </c>
      <c r="G2125" s="2">
        <f>(Table1[[#This Row],[Belastbaar loon]]-Table1[[#This Row],[Netto loon]])/Table1[[#This Row],[Belastbaar loon]]</f>
        <v>0.16854125210691065</v>
      </c>
      <c r="H2125" s="14">
        <f t="shared" ca="1" si="27"/>
        <v>4895.5261399999981</v>
      </c>
      <c r="I2125" s="14">
        <f ca="1">IF(ROW()=2, Table1[[#This Row],[Netto loon]], INDIRECT(ADDRESS(ROW()-1,COLUMN(F:F))))</f>
        <v>24165.473860000002</v>
      </c>
      <c r="J2125" s="6">
        <f ca="1">IF(ROW()=2, 0, Table1[[#This Row],[Belastbaar loon]]-INDIRECT(ADDRESS(ROW()-1,COLUMN(A:A))))</f>
        <v>10</v>
      </c>
      <c r="K2125" s="6">
        <f ca="1">Table1[[#This Row],[Netto loon]]-Table1[[#This Row],[Netto vorige schijf]]</f>
        <v>5.8633999999983644</v>
      </c>
      <c r="L2125" s="2">
        <f ca="1">(Table1[[#This Row],[Bruto tov vorige schijf]]-Table1[[#This Row],[Netto tov vorige schijf]])/MAX(Table1[[#This Row],[Bruto tov vorige schijf]],1)</f>
        <v>0.41366000000016356</v>
      </c>
    </row>
    <row r="2126" spans="1:12" x14ac:dyDescent="0.25">
      <c r="A2126" s="14">
        <v>29081</v>
      </c>
      <c r="B2126" s="6">
        <f>LoonHeffing2020(Table1[[#This Row],[Belastbaar loon]])</f>
        <v>10861.753500000001</v>
      </c>
      <c r="C2126" s="6">
        <f>AlgemeneHeffingsKorting2020(Table1[[#This Row],[Belastbaar loon]])</f>
        <v>2236.2536</v>
      </c>
      <c r="D2126" s="14">
        <f>ArbeidsKorting2020(Table1[[#This Row],[Belastbaar loon]])</f>
        <v>3721.7005599999998</v>
      </c>
      <c r="E2126" s="14">
        <f>MAX(Table1[[#This Row],[Loonheffing]]-Table1[[#This Row],[Algemene Heffingskorting]]-Table1[[#This Row],[Arbeidskorting]],0)</f>
        <v>4903.7993400000014</v>
      </c>
      <c r="F2126" s="6">
        <f>Table1[[#This Row],[Belastbaar loon]]-Table1[[#This Row],[Belasting]]</f>
        <v>24177.200659999999</v>
      </c>
      <c r="G2126" s="2">
        <f>(Table1[[#This Row],[Belastbaar loon]]-Table1[[#This Row],[Netto loon]])/Table1[[#This Row],[Belastbaar loon]]</f>
        <v>0.16862554038719443</v>
      </c>
      <c r="H2126" s="14">
        <f t="shared" ca="1" si="27"/>
        <v>4899.6627400000007</v>
      </c>
      <c r="I2126" s="14">
        <f ca="1">IF(ROW()=2, Table1[[#This Row],[Netto loon]], INDIRECT(ADDRESS(ROW()-1,COLUMN(F:F))))</f>
        <v>24171.33726</v>
      </c>
      <c r="J2126" s="6">
        <f ca="1">IF(ROW()=2, 0, Table1[[#This Row],[Belastbaar loon]]-INDIRECT(ADDRESS(ROW()-1,COLUMN(A:A))))</f>
        <v>10</v>
      </c>
      <c r="K2126" s="6">
        <f ca="1">Table1[[#This Row],[Netto loon]]-Table1[[#This Row],[Netto vorige schijf]]</f>
        <v>5.8633999999983644</v>
      </c>
      <c r="L2126" s="2">
        <f ca="1">(Table1[[#This Row],[Bruto tov vorige schijf]]-Table1[[#This Row],[Netto tov vorige schijf]])/MAX(Table1[[#This Row],[Bruto tov vorige schijf]],1)</f>
        <v>0.41366000000016356</v>
      </c>
    </row>
    <row r="2127" spans="1:12" x14ac:dyDescent="0.25">
      <c r="A2127" s="14">
        <v>29091</v>
      </c>
      <c r="B2127" s="6">
        <f>LoonHeffing2020(Table1[[#This Row],[Belastbaar loon]])</f>
        <v>10865.488499999999</v>
      </c>
      <c r="C2127" s="6">
        <f>AlgemeneHeffingsKorting2020(Table1[[#This Row],[Belastbaar loon]])</f>
        <v>2235.6864</v>
      </c>
      <c r="D2127" s="14">
        <f>ArbeidsKorting2020(Table1[[#This Row],[Belastbaar loon]])</f>
        <v>3721.86616</v>
      </c>
      <c r="E2127" s="14">
        <f>MAX(Table1[[#This Row],[Loonheffing]]-Table1[[#This Row],[Algemene Heffingskorting]]-Table1[[#This Row],[Arbeidskorting]],0)</f>
        <v>4907.9359399999994</v>
      </c>
      <c r="F2127" s="6">
        <f>Table1[[#This Row],[Belastbaar loon]]-Table1[[#This Row],[Belasting]]</f>
        <v>24183.064060000001</v>
      </c>
      <c r="G2127" s="2">
        <f>(Table1[[#This Row],[Belastbaar loon]]-Table1[[#This Row],[Netto loon]])/Table1[[#This Row],[Belastbaar loon]]</f>
        <v>0.16870977071946647</v>
      </c>
      <c r="H2127" s="14">
        <f t="shared" ca="1" si="27"/>
        <v>4903.7993400000014</v>
      </c>
      <c r="I2127" s="14">
        <f ca="1">IF(ROW()=2, Table1[[#This Row],[Netto loon]], INDIRECT(ADDRESS(ROW()-1,COLUMN(F:F))))</f>
        <v>24177.200659999999</v>
      </c>
      <c r="J2127" s="6">
        <f ca="1">IF(ROW()=2, 0, Table1[[#This Row],[Belastbaar loon]]-INDIRECT(ADDRESS(ROW()-1,COLUMN(A:A))))</f>
        <v>10</v>
      </c>
      <c r="K2127" s="6">
        <f ca="1">Table1[[#This Row],[Netto loon]]-Table1[[#This Row],[Netto vorige schijf]]</f>
        <v>5.8634000000020023</v>
      </c>
      <c r="L2127" s="2">
        <f ca="1">(Table1[[#This Row],[Bruto tov vorige schijf]]-Table1[[#This Row],[Netto tov vorige schijf]])/MAX(Table1[[#This Row],[Bruto tov vorige schijf]],1)</f>
        <v>0.41365999999979974</v>
      </c>
    </row>
    <row r="2128" spans="1:12" x14ac:dyDescent="0.25">
      <c r="A2128" s="14">
        <v>29101</v>
      </c>
      <c r="B2128" s="6">
        <f>LoonHeffing2020(Table1[[#This Row],[Belastbaar loon]])</f>
        <v>10869.2235</v>
      </c>
      <c r="C2128" s="6">
        <f>AlgemeneHeffingsKorting2020(Table1[[#This Row],[Belastbaar loon]])</f>
        <v>2235.1192000000001</v>
      </c>
      <c r="D2128" s="14">
        <f>ArbeidsKorting2020(Table1[[#This Row],[Belastbaar loon]])</f>
        <v>3722.0317599999998</v>
      </c>
      <c r="E2128" s="14">
        <f>MAX(Table1[[#This Row],[Loonheffing]]-Table1[[#This Row],[Algemene Heffingskorting]]-Table1[[#This Row],[Arbeidskorting]],0)</f>
        <v>4912.0725399999992</v>
      </c>
      <c r="F2128" s="6">
        <f>Table1[[#This Row],[Belastbaar loon]]-Table1[[#This Row],[Belasting]]</f>
        <v>24188.927459999999</v>
      </c>
      <c r="G2128" s="2">
        <f>(Table1[[#This Row],[Belastbaar loon]]-Table1[[#This Row],[Netto loon]])/Table1[[#This Row],[Belastbaar loon]]</f>
        <v>0.16879394316346522</v>
      </c>
      <c r="H2128" s="14">
        <f t="shared" ca="1" si="27"/>
        <v>4907.9359399999994</v>
      </c>
      <c r="I2128" s="14">
        <f ca="1">IF(ROW()=2, Table1[[#This Row],[Netto loon]], INDIRECT(ADDRESS(ROW()-1,COLUMN(F:F))))</f>
        <v>24183.064060000001</v>
      </c>
      <c r="J2128" s="6">
        <f ca="1">IF(ROW()=2, 0, Table1[[#This Row],[Belastbaar loon]]-INDIRECT(ADDRESS(ROW()-1,COLUMN(A:A))))</f>
        <v>10</v>
      </c>
      <c r="K2128" s="6">
        <f ca="1">Table1[[#This Row],[Netto loon]]-Table1[[#This Row],[Netto vorige schijf]]</f>
        <v>5.8633999999983644</v>
      </c>
      <c r="L2128" s="2">
        <f ca="1">(Table1[[#This Row],[Bruto tov vorige schijf]]-Table1[[#This Row],[Netto tov vorige schijf]])/MAX(Table1[[#This Row],[Bruto tov vorige schijf]],1)</f>
        <v>0.41366000000016356</v>
      </c>
    </row>
    <row r="2129" spans="1:12" x14ac:dyDescent="0.25">
      <c r="A2129" s="14">
        <v>29111</v>
      </c>
      <c r="B2129" s="6">
        <f>LoonHeffing2020(Table1[[#This Row],[Belastbaar loon]])</f>
        <v>10872.958500000001</v>
      </c>
      <c r="C2129" s="6">
        <f>AlgemeneHeffingsKorting2020(Table1[[#This Row],[Belastbaar loon]])</f>
        <v>2234.5520000000001</v>
      </c>
      <c r="D2129" s="14">
        <f>ArbeidsKorting2020(Table1[[#This Row],[Belastbaar loon]])</f>
        <v>3722.1973600000001</v>
      </c>
      <c r="E2129" s="14">
        <f>MAX(Table1[[#This Row],[Loonheffing]]-Table1[[#This Row],[Algemene Heffingskorting]]-Table1[[#This Row],[Arbeidskorting]],0)</f>
        <v>4916.2091400000008</v>
      </c>
      <c r="F2129" s="6">
        <f>Table1[[#This Row],[Belastbaar loon]]-Table1[[#This Row],[Belasting]]</f>
        <v>24194.790860000001</v>
      </c>
      <c r="G2129" s="2">
        <f>(Table1[[#This Row],[Belastbaar loon]]-Table1[[#This Row],[Netto loon]])/Table1[[#This Row],[Belastbaar loon]]</f>
        <v>0.16887805777884646</v>
      </c>
      <c r="H2129" s="14">
        <f t="shared" ca="1" si="27"/>
        <v>4912.0725399999992</v>
      </c>
      <c r="I2129" s="14">
        <f ca="1">IF(ROW()=2, Table1[[#This Row],[Netto loon]], INDIRECT(ADDRESS(ROW()-1,COLUMN(F:F))))</f>
        <v>24188.927459999999</v>
      </c>
      <c r="J2129" s="6">
        <f ca="1">IF(ROW()=2, 0, Table1[[#This Row],[Belastbaar loon]]-INDIRECT(ADDRESS(ROW()-1,COLUMN(A:A))))</f>
        <v>10</v>
      </c>
      <c r="K2129" s="6">
        <f ca="1">Table1[[#This Row],[Netto loon]]-Table1[[#This Row],[Netto vorige schijf]]</f>
        <v>5.8634000000020023</v>
      </c>
      <c r="L2129" s="2">
        <f ca="1">(Table1[[#This Row],[Bruto tov vorige schijf]]-Table1[[#This Row],[Netto tov vorige schijf]])/MAX(Table1[[#This Row],[Bruto tov vorige schijf]],1)</f>
        <v>0.41365999999979974</v>
      </c>
    </row>
    <row r="2130" spans="1:12" x14ac:dyDescent="0.25">
      <c r="A2130" s="14">
        <v>29121</v>
      </c>
      <c r="B2130" s="6">
        <f>LoonHeffing2020(Table1[[#This Row],[Belastbaar loon]])</f>
        <v>10876.693499999999</v>
      </c>
      <c r="C2130" s="6">
        <f>AlgemeneHeffingsKorting2020(Table1[[#This Row],[Belastbaar loon]])</f>
        <v>2233.9848000000002</v>
      </c>
      <c r="D2130" s="14">
        <f>ArbeidsKorting2020(Table1[[#This Row],[Belastbaar loon]])</f>
        <v>3722.3629599999999</v>
      </c>
      <c r="E2130" s="14">
        <f>MAX(Table1[[#This Row],[Loonheffing]]-Table1[[#This Row],[Algemene Heffingskorting]]-Table1[[#This Row],[Arbeidskorting]],0)</f>
        <v>4920.3457399999988</v>
      </c>
      <c r="F2130" s="6">
        <f>Table1[[#This Row],[Belastbaar loon]]-Table1[[#This Row],[Belasting]]</f>
        <v>24200.654260000003</v>
      </c>
      <c r="G2130" s="2">
        <f>(Table1[[#This Row],[Belastbaar loon]]-Table1[[#This Row],[Netto loon]])/Table1[[#This Row],[Belastbaar loon]]</f>
        <v>0.16896211462518448</v>
      </c>
      <c r="H2130" s="14">
        <f t="shared" ca="1" si="27"/>
        <v>4916.2091400000008</v>
      </c>
      <c r="I2130" s="14">
        <f ca="1">IF(ROW()=2, Table1[[#This Row],[Netto loon]], INDIRECT(ADDRESS(ROW()-1,COLUMN(F:F))))</f>
        <v>24194.790860000001</v>
      </c>
      <c r="J2130" s="6">
        <f ca="1">IF(ROW()=2, 0, Table1[[#This Row],[Belastbaar loon]]-INDIRECT(ADDRESS(ROW()-1,COLUMN(A:A))))</f>
        <v>10</v>
      </c>
      <c r="K2130" s="6">
        <f ca="1">Table1[[#This Row],[Netto loon]]-Table1[[#This Row],[Netto vorige schijf]]</f>
        <v>5.8634000000020023</v>
      </c>
      <c r="L2130" s="2">
        <f ca="1">(Table1[[#This Row],[Bruto tov vorige schijf]]-Table1[[#This Row],[Netto tov vorige schijf]])/MAX(Table1[[#This Row],[Bruto tov vorige schijf]],1)</f>
        <v>0.41365999999979974</v>
      </c>
    </row>
    <row r="2131" spans="1:12" x14ac:dyDescent="0.25">
      <c r="A2131" s="14">
        <v>29131</v>
      </c>
      <c r="B2131" s="6">
        <f>LoonHeffing2020(Table1[[#This Row],[Belastbaar loon]])</f>
        <v>10880.4285</v>
      </c>
      <c r="C2131" s="6">
        <f>AlgemeneHeffingsKorting2020(Table1[[#This Row],[Belastbaar loon]])</f>
        <v>2233.4176000000002</v>
      </c>
      <c r="D2131" s="14">
        <f>ArbeidsKorting2020(Table1[[#This Row],[Belastbaar loon]])</f>
        <v>3722.5285600000002</v>
      </c>
      <c r="E2131" s="14">
        <f>MAX(Table1[[#This Row],[Loonheffing]]-Table1[[#This Row],[Algemene Heffingskorting]]-Table1[[#This Row],[Arbeidskorting]],0)</f>
        <v>4924.4823399999987</v>
      </c>
      <c r="F2131" s="6">
        <f>Table1[[#This Row],[Belastbaar loon]]-Table1[[#This Row],[Belasting]]</f>
        <v>24206.517660000001</v>
      </c>
      <c r="G2131" s="2">
        <f>(Table1[[#This Row],[Belastbaar loon]]-Table1[[#This Row],[Netto loon]])/Table1[[#This Row],[Belastbaar loon]]</f>
        <v>0.16904611376197173</v>
      </c>
      <c r="H2131" s="14">
        <f t="shared" ca="1" si="27"/>
        <v>4920.3457399999988</v>
      </c>
      <c r="I2131" s="14">
        <f ca="1">IF(ROW()=2, Table1[[#This Row],[Netto loon]], INDIRECT(ADDRESS(ROW()-1,COLUMN(F:F))))</f>
        <v>24200.654260000003</v>
      </c>
      <c r="J2131" s="6">
        <f ca="1">IF(ROW()=2, 0, Table1[[#This Row],[Belastbaar loon]]-INDIRECT(ADDRESS(ROW()-1,COLUMN(A:A))))</f>
        <v>10</v>
      </c>
      <c r="K2131" s="6">
        <f ca="1">Table1[[#This Row],[Netto loon]]-Table1[[#This Row],[Netto vorige schijf]]</f>
        <v>5.8633999999983644</v>
      </c>
      <c r="L2131" s="2">
        <f ca="1">(Table1[[#This Row],[Bruto tov vorige schijf]]-Table1[[#This Row],[Netto tov vorige schijf]])/MAX(Table1[[#This Row],[Bruto tov vorige schijf]],1)</f>
        <v>0.41366000000016356</v>
      </c>
    </row>
    <row r="2132" spans="1:12" x14ac:dyDescent="0.25">
      <c r="A2132" s="14">
        <v>29141</v>
      </c>
      <c r="B2132" s="6">
        <f>LoonHeffing2020(Table1[[#This Row],[Belastbaar loon]])</f>
        <v>10884.163500000001</v>
      </c>
      <c r="C2132" s="6">
        <f>AlgemeneHeffingsKorting2020(Table1[[#This Row],[Belastbaar loon]])</f>
        <v>2232.8503999999998</v>
      </c>
      <c r="D2132" s="14">
        <f>ArbeidsKorting2020(Table1[[#This Row],[Belastbaar loon]])</f>
        <v>3722.69416</v>
      </c>
      <c r="E2132" s="14">
        <f>MAX(Table1[[#This Row],[Loonheffing]]-Table1[[#This Row],[Algemene Heffingskorting]]-Table1[[#This Row],[Arbeidskorting]],0)</f>
        <v>4928.6189400000012</v>
      </c>
      <c r="F2132" s="6">
        <f>Table1[[#This Row],[Belastbaar loon]]-Table1[[#This Row],[Belasting]]</f>
        <v>24212.38106</v>
      </c>
      <c r="G2132" s="2">
        <f>(Table1[[#This Row],[Belastbaar loon]]-Table1[[#This Row],[Netto loon]])/Table1[[#This Row],[Belastbaar loon]]</f>
        <v>0.16913005524861879</v>
      </c>
      <c r="H2132" s="14">
        <f t="shared" ca="1" si="27"/>
        <v>4924.4823399999987</v>
      </c>
      <c r="I2132" s="14">
        <f ca="1">IF(ROW()=2, Table1[[#This Row],[Netto loon]], INDIRECT(ADDRESS(ROW()-1,COLUMN(F:F))))</f>
        <v>24206.517660000001</v>
      </c>
      <c r="J2132" s="6">
        <f ca="1">IF(ROW()=2, 0, Table1[[#This Row],[Belastbaar loon]]-INDIRECT(ADDRESS(ROW()-1,COLUMN(A:A))))</f>
        <v>10</v>
      </c>
      <c r="K2132" s="6">
        <f ca="1">Table1[[#This Row],[Netto loon]]-Table1[[#This Row],[Netto vorige schijf]]</f>
        <v>5.8633999999983644</v>
      </c>
      <c r="L2132" s="2">
        <f ca="1">(Table1[[#This Row],[Bruto tov vorige schijf]]-Table1[[#This Row],[Netto tov vorige schijf]])/MAX(Table1[[#This Row],[Bruto tov vorige schijf]],1)</f>
        <v>0.41366000000016356</v>
      </c>
    </row>
    <row r="2133" spans="1:12" x14ac:dyDescent="0.25">
      <c r="A2133" s="14">
        <v>29151</v>
      </c>
      <c r="B2133" s="6">
        <f>LoonHeffing2020(Table1[[#This Row],[Belastbaar loon]])</f>
        <v>10887.898499999999</v>
      </c>
      <c r="C2133" s="6">
        <f>AlgemeneHeffingsKorting2020(Table1[[#This Row],[Belastbaar loon]])</f>
        <v>2232.2831999999999</v>
      </c>
      <c r="D2133" s="14">
        <f>ArbeidsKorting2020(Table1[[#This Row],[Belastbaar loon]])</f>
        <v>3722.8597599999998</v>
      </c>
      <c r="E2133" s="14">
        <f>MAX(Table1[[#This Row],[Loonheffing]]-Table1[[#This Row],[Algemene Heffingskorting]]-Table1[[#This Row],[Arbeidskorting]],0)</f>
        <v>4932.7555400000001</v>
      </c>
      <c r="F2133" s="6">
        <f>Table1[[#This Row],[Belastbaar loon]]-Table1[[#This Row],[Belasting]]</f>
        <v>24218.244460000002</v>
      </c>
      <c r="G2133" s="2">
        <f>(Table1[[#This Row],[Belastbaar loon]]-Table1[[#This Row],[Netto loon]])/Table1[[#This Row],[Belastbaar loon]]</f>
        <v>0.16921393914445468</v>
      </c>
      <c r="H2133" s="14">
        <f t="shared" ca="1" si="27"/>
        <v>4928.6189400000012</v>
      </c>
      <c r="I2133" s="14">
        <f ca="1">IF(ROW()=2, Table1[[#This Row],[Netto loon]], INDIRECT(ADDRESS(ROW()-1,COLUMN(F:F))))</f>
        <v>24212.38106</v>
      </c>
      <c r="J2133" s="6">
        <f ca="1">IF(ROW()=2, 0, Table1[[#This Row],[Belastbaar loon]]-INDIRECT(ADDRESS(ROW()-1,COLUMN(A:A))))</f>
        <v>10</v>
      </c>
      <c r="K2133" s="6">
        <f ca="1">Table1[[#This Row],[Netto loon]]-Table1[[#This Row],[Netto vorige schijf]]</f>
        <v>5.8634000000020023</v>
      </c>
      <c r="L2133" s="2">
        <f ca="1">(Table1[[#This Row],[Bruto tov vorige schijf]]-Table1[[#This Row],[Netto tov vorige schijf]])/MAX(Table1[[#This Row],[Bruto tov vorige schijf]],1)</f>
        <v>0.41365999999979974</v>
      </c>
    </row>
    <row r="2134" spans="1:12" x14ac:dyDescent="0.25">
      <c r="A2134" s="14">
        <v>29161</v>
      </c>
      <c r="B2134" s="6">
        <f>LoonHeffing2020(Table1[[#This Row],[Belastbaar loon]])</f>
        <v>10891.6335</v>
      </c>
      <c r="C2134" s="6">
        <f>AlgemeneHeffingsKorting2020(Table1[[#This Row],[Belastbaar loon]])</f>
        <v>2231.7159999999999</v>
      </c>
      <c r="D2134" s="14">
        <f>ArbeidsKorting2020(Table1[[#This Row],[Belastbaar loon]])</f>
        <v>3723.0253600000001</v>
      </c>
      <c r="E2134" s="14">
        <f>MAX(Table1[[#This Row],[Loonheffing]]-Table1[[#This Row],[Algemene Heffingskorting]]-Table1[[#This Row],[Arbeidskorting]],0)</f>
        <v>4936.8921399999999</v>
      </c>
      <c r="F2134" s="6">
        <f>Table1[[#This Row],[Belastbaar loon]]-Table1[[#This Row],[Belasting]]</f>
        <v>24224.10786</v>
      </c>
      <c r="G2134" s="2">
        <f>(Table1[[#This Row],[Belastbaar loon]]-Table1[[#This Row],[Netto loon]])/Table1[[#This Row],[Belastbaar loon]]</f>
        <v>0.16929776550872741</v>
      </c>
      <c r="H2134" s="14">
        <f t="shared" ca="1" si="27"/>
        <v>4932.7555400000001</v>
      </c>
      <c r="I2134" s="14">
        <f ca="1">IF(ROW()=2, Table1[[#This Row],[Netto loon]], INDIRECT(ADDRESS(ROW()-1,COLUMN(F:F))))</f>
        <v>24218.244460000002</v>
      </c>
      <c r="J2134" s="6">
        <f ca="1">IF(ROW()=2, 0, Table1[[#This Row],[Belastbaar loon]]-INDIRECT(ADDRESS(ROW()-1,COLUMN(A:A))))</f>
        <v>10</v>
      </c>
      <c r="K2134" s="6">
        <f ca="1">Table1[[#This Row],[Netto loon]]-Table1[[#This Row],[Netto vorige schijf]]</f>
        <v>5.8633999999983644</v>
      </c>
      <c r="L2134" s="2">
        <f ca="1">(Table1[[#This Row],[Bruto tov vorige schijf]]-Table1[[#This Row],[Netto tov vorige schijf]])/MAX(Table1[[#This Row],[Bruto tov vorige schijf]],1)</f>
        <v>0.41366000000016356</v>
      </c>
    </row>
    <row r="2135" spans="1:12" x14ac:dyDescent="0.25">
      <c r="A2135" s="14">
        <v>29171</v>
      </c>
      <c r="B2135" s="6">
        <f>LoonHeffing2020(Table1[[#This Row],[Belastbaar loon]])</f>
        <v>10895.3685</v>
      </c>
      <c r="C2135" s="6">
        <f>AlgemeneHeffingsKorting2020(Table1[[#This Row],[Belastbaar loon]])</f>
        <v>2231.1487999999999</v>
      </c>
      <c r="D2135" s="14">
        <f>ArbeidsKorting2020(Table1[[#This Row],[Belastbaar loon]])</f>
        <v>3723.1909599999999</v>
      </c>
      <c r="E2135" s="14">
        <f>MAX(Table1[[#This Row],[Loonheffing]]-Table1[[#This Row],[Algemene Heffingskorting]]-Table1[[#This Row],[Arbeidskorting]],0)</f>
        <v>4941.0287400000016</v>
      </c>
      <c r="F2135" s="6">
        <f>Table1[[#This Row],[Belastbaar loon]]-Table1[[#This Row],[Belasting]]</f>
        <v>24229.971259999998</v>
      </c>
      <c r="G2135" s="2">
        <f>(Table1[[#This Row],[Belastbaar loon]]-Table1[[#This Row],[Netto loon]])/Table1[[#This Row],[Belastbaar loon]]</f>
        <v>0.16938153440060338</v>
      </c>
      <c r="H2135" s="14">
        <f t="shared" ca="1" si="27"/>
        <v>4936.8921399999999</v>
      </c>
      <c r="I2135" s="14">
        <f ca="1">IF(ROW()=2, Table1[[#This Row],[Netto loon]], INDIRECT(ADDRESS(ROW()-1,COLUMN(F:F))))</f>
        <v>24224.10786</v>
      </c>
      <c r="J2135" s="6">
        <f ca="1">IF(ROW()=2, 0, Table1[[#This Row],[Belastbaar loon]]-INDIRECT(ADDRESS(ROW()-1,COLUMN(A:A))))</f>
        <v>10</v>
      </c>
      <c r="K2135" s="6">
        <f ca="1">Table1[[#This Row],[Netto loon]]-Table1[[#This Row],[Netto vorige schijf]]</f>
        <v>5.8633999999983644</v>
      </c>
      <c r="L2135" s="2">
        <f ca="1">(Table1[[#This Row],[Bruto tov vorige schijf]]-Table1[[#This Row],[Netto tov vorige schijf]])/MAX(Table1[[#This Row],[Bruto tov vorige schijf]],1)</f>
        <v>0.41366000000016356</v>
      </c>
    </row>
    <row r="2136" spans="1:12" x14ac:dyDescent="0.25">
      <c r="A2136" s="14">
        <v>29181</v>
      </c>
      <c r="B2136" s="6">
        <f>LoonHeffing2020(Table1[[#This Row],[Belastbaar loon]])</f>
        <v>10899.103499999999</v>
      </c>
      <c r="C2136" s="6">
        <f>AlgemeneHeffingsKorting2020(Table1[[#This Row],[Belastbaar loon]])</f>
        <v>2230.5816</v>
      </c>
      <c r="D2136" s="14">
        <f>ArbeidsKorting2020(Table1[[#This Row],[Belastbaar loon]])</f>
        <v>3723.3565600000002</v>
      </c>
      <c r="E2136" s="14">
        <f>MAX(Table1[[#This Row],[Loonheffing]]-Table1[[#This Row],[Algemene Heffingskorting]]-Table1[[#This Row],[Arbeidskorting]],0)</f>
        <v>4945.1653399999996</v>
      </c>
      <c r="F2136" s="6">
        <f>Table1[[#This Row],[Belastbaar loon]]-Table1[[#This Row],[Belasting]]</f>
        <v>24235.83466</v>
      </c>
      <c r="G2136" s="2">
        <f>(Table1[[#This Row],[Belastbaar loon]]-Table1[[#This Row],[Netto loon]])/Table1[[#This Row],[Belastbaar loon]]</f>
        <v>0.16946524587916795</v>
      </c>
      <c r="H2136" s="14">
        <f t="shared" ca="1" si="27"/>
        <v>4941.0287400000016</v>
      </c>
      <c r="I2136" s="14">
        <f ca="1">IF(ROW()=2, Table1[[#This Row],[Netto loon]], INDIRECT(ADDRESS(ROW()-1,COLUMN(F:F))))</f>
        <v>24229.971259999998</v>
      </c>
      <c r="J2136" s="6">
        <f ca="1">IF(ROW()=2, 0, Table1[[#This Row],[Belastbaar loon]]-INDIRECT(ADDRESS(ROW()-1,COLUMN(A:A))))</f>
        <v>10</v>
      </c>
      <c r="K2136" s="6">
        <f ca="1">Table1[[#This Row],[Netto loon]]-Table1[[#This Row],[Netto vorige schijf]]</f>
        <v>5.8634000000020023</v>
      </c>
      <c r="L2136" s="2">
        <f ca="1">(Table1[[#This Row],[Bruto tov vorige schijf]]-Table1[[#This Row],[Netto tov vorige schijf]])/MAX(Table1[[#This Row],[Bruto tov vorige schijf]],1)</f>
        <v>0.41365999999979974</v>
      </c>
    </row>
    <row r="2137" spans="1:12" x14ac:dyDescent="0.25">
      <c r="A2137" s="14">
        <v>29191</v>
      </c>
      <c r="B2137" s="6">
        <f>LoonHeffing2020(Table1[[#This Row],[Belastbaar loon]])</f>
        <v>10902.8385</v>
      </c>
      <c r="C2137" s="6">
        <f>AlgemeneHeffingsKorting2020(Table1[[#This Row],[Belastbaar loon]])</f>
        <v>2230.0144</v>
      </c>
      <c r="D2137" s="14">
        <f>ArbeidsKorting2020(Table1[[#This Row],[Belastbaar loon]])</f>
        <v>3723.52216</v>
      </c>
      <c r="E2137" s="14">
        <f>MAX(Table1[[#This Row],[Loonheffing]]-Table1[[#This Row],[Algemene Heffingskorting]]-Table1[[#This Row],[Arbeidskorting]],0)</f>
        <v>4949.3019399999994</v>
      </c>
      <c r="F2137" s="6">
        <f>Table1[[#This Row],[Belastbaar loon]]-Table1[[#This Row],[Belasting]]</f>
        <v>24241.698060000002</v>
      </c>
      <c r="G2137" s="2">
        <f>(Table1[[#This Row],[Belastbaar loon]]-Table1[[#This Row],[Netto loon]])/Table1[[#This Row],[Belastbaar loon]]</f>
        <v>0.16954890000342562</v>
      </c>
      <c r="H2137" s="14">
        <f t="shared" ca="1" si="27"/>
        <v>4945.1653399999996</v>
      </c>
      <c r="I2137" s="14">
        <f ca="1">IF(ROW()=2, Table1[[#This Row],[Netto loon]], INDIRECT(ADDRESS(ROW()-1,COLUMN(F:F))))</f>
        <v>24235.83466</v>
      </c>
      <c r="J2137" s="6">
        <f ca="1">IF(ROW()=2, 0, Table1[[#This Row],[Belastbaar loon]]-INDIRECT(ADDRESS(ROW()-1,COLUMN(A:A))))</f>
        <v>10</v>
      </c>
      <c r="K2137" s="6">
        <f ca="1">Table1[[#This Row],[Netto loon]]-Table1[[#This Row],[Netto vorige schijf]]</f>
        <v>5.8634000000020023</v>
      </c>
      <c r="L2137" s="2">
        <f ca="1">(Table1[[#This Row],[Bruto tov vorige schijf]]-Table1[[#This Row],[Netto tov vorige schijf]])/MAX(Table1[[#This Row],[Bruto tov vorige schijf]],1)</f>
        <v>0.41365999999979974</v>
      </c>
    </row>
    <row r="2138" spans="1:12" x14ac:dyDescent="0.25">
      <c r="A2138" s="14">
        <v>29201</v>
      </c>
      <c r="B2138" s="6">
        <f>LoonHeffing2020(Table1[[#This Row],[Belastbaar loon]])</f>
        <v>10906.5735</v>
      </c>
      <c r="C2138" s="6">
        <f>AlgemeneHeffingsKorting2020(Table1[[#This Row],[Belastbaar loon]])</f>
        <v>2229.4472000000001</v>
      </c>
      <c r="D2138" s="14">
        <f>ArbeidsKorting2020(Table1[[#This Row],[Belastbaar loon]])</f>
        <v>3723.6877599999998</v>
      </c>
      <c r="E2138" s="14">
        <f>MAX(Table1[[#This Row],[Loonheffing]]-Table1[[#This Row],[Algemene Heffingskorting]]-Table1[[#This Row],[Arbeidskorting]],0)</f>
        <v>4953.4385400000001</v>
      </c>
      <c r="F2138" s="6">
        <f>Table1[[#This Row],[Belastbaar loon]]-Table1[[#This Row],[Belasting]]</f>
        <v>24247.561460000001</v>
      </c>
      <c r="G2138" s="2">
        <f>(Table1[[#This Row],[Belastbaar loon]]-Table1[[#This Row],[Netto loon]])/Table1[[#This Row],[Belastbaar loon]]</f>
        <v>0.16963249683230022</v>
      </c>
      <c r="H2138" s="14">
        <f t="shared" ref="H2138:H2201" ca="1" si="28">IF(ROW()=2, 0, INDIRECT(ADDRESS(ROW()-1,COLUMN(E:E))))</f>
        <v>4949.3019399999994</v>
      </c>
      <c r="I2138" s="14">
        <f ca="1">IF(ROW()=2, Table1[[#This Row],[Netto loon]], INDIRECT(ADDRESS(ROW()-1,COLUMN(F:F))))</f>
        <v>24241.698060000002</v>
      </c>
      <c r="J2138" s="6">
        <f ca="1">IF(ROW()=2, 0, Table1[[#This Row],[Belastbaar loon]]-INDIRECT(ADDRESS(ROW()-1,COLUMN(A:A))))</f>
        <v>10</v>
      </c>
      <c r="K2138" s="6">
        <f ca="1">Table1[[#This Row],[Netto loon]]-Table1[[#This Row],[Netto vorige schijf]]</f>
        <v>5.8633999999983644</v>
      </c>
      <c r="L2138" s="2">
        <f ca="1">(Table1[[#This Row],[Bruto tov vorige schijf]]-Table1[[#This Row],[Netto tov vorige schijf]])/MAX(Table1[[#This Row],[Bruto tov vorige schijf]],1)</f>
        <v>0.41366000000016356</v>
      </c>
    </row>
    <row r="2139" spans="1:12" x14ac:dyDescent="0.25">
      <c r="A2139" s="14">
        <v>29211</v>
      </c>
      <c r="B2139" s="6">
        <f>LoonHeffing2020(Table1[[#This Row],[Belastbaar loon]])</f>
        <v>10910.308499999999</v>
      </c>
      <c r="C2139" s="6">
        <f>AlgemeneHeffingsKorting2020(Table1[[#This Row],[Belastbaar loon]])</f>
        <v>2228.88</v>
      </c>
      <c r="D2139" s="14">
        <f>ArbeidsKorting2020(Table1[[#This Row],[Belastbaar loon]])</f>
        <v>3723.8533600000001</v>
      </c>
      <c r="E2139" s="14">
        <f>MAX(Table1[[#This Row],[Loonheffing]]-Table1[[#This Row],[Algemene Heffingskorting]]-Table1[[#This Row],[Arbeidskorting]],0)</f>
        <v>4957.5751399999981</v>
      </c>
      <c r="F2139" s="6">
        <f>Table1[[#This Row],[Belastbaar loon]]-Table1[[#This Row],[Belasting]]</f>
        <v>24253.424860000003</v>
      </c>
      <c r="G2139" s="2">
        <f>(Table1[[#This Row],[Belastbaar loon]]-Table1[[#This Row],[Netto loon]])/Table1[[#This Row],[Belastbaar loon]]</f>
        <v>0.16971603642463445</v>
      </c>
      <c r="H2139" s="14">
        <f t="shared" ca="1" si="28"/>
        <v>4953.4385400000001</v>
      </c>
      <c r="I2139" s="14">
        <f ca="1">IF(ROW()=2, Table1[[#This Row],[Netto loon]], INDIRECT(ADDRESS(ROW()-1,COLUMN(F:F))))</f>
        <v>24247.561460000001</v>
      </c>
      <c r="J2139" s="6">
        <f ca="1">IF(ROW()=2, 0, Table1[[#This Row],[Belastbaar loon]]-INDIRECT(ADDRESS(ROW()-1,COLUMN(A:A))))</f>
        <v>10</v>
      </c>
      <c r="K2139" s="6">
        <f ca="1">Table1[[#This Row],[Netto loon]]-Table1[[#This Row],[Netto vorige schijf]]</f>
        <v>5.8634000000020023</v>
      </c>
      <c r="L2139" s="2">
        <f ca="1">(Table1[[#This Row],[Bruto tov vorige schijf]]-Table1[[#This Row],[Netto tov vorige schijf]])/MAX(Table1[[#This Row],[Bruto tov vorige schijf]],1)</f>
        <v>0.41365999999979974</v>
      </c>
    </row>
    <row r="2140" spans="1:12" x14ac:dyDescent="0.25">
      <c r="A2140" s="14">
        <v>29221</v>
      </c>
      <c r="B2140" s="6">
        <f>LoonHeffing2020(Table1[[#This Row],[Belastbaar loon]])</f>
        <v>10914.0435</v>
      </c>
      <c r="C2140" s="6">
        <f>AlgemeneHeffingsKorting2020(Table1[[#This Row],[Belastbaar loon]])</f>
        <v>2228.3128000000002</v>
      </c>
      <c r="D2140" s="14">
        <f>ArbeidsKorting2020(Table1[[#This Row],[Belastbaar loon]])</f>
        <v>3724.0189599999999</v>
      </c>
      <c r="E2140" s="14">
        <f>MAX(Table1[[#This Row],[Loonheffing]]-Table1[[#This Row],[Algemene Heffingskorting]]-Table1[[#This Row],[Arbeidskorting]],0)</f>
        <v>4961.7117400000006</v>
      </c>
      <c r="F2140" s="6">
        <f>Table1[[#This Row],[Belastbaar loon]]-Table1[[#This Row],[Belasting]]</f>
        <v>24259.288260000001</v>
      </c>
      <c r="G2140" s="2">
        <f>(Table1[[#This Row],[Belastbaar loon]]-Table1[[#This Row],[Netto loon]])/Table1[[#This Row],[Belastbaar loon]]</f>
        <v>0.16979951883919095</v>
      </c>
      <c r="H2140" s="14">
        <f t="shared" ca="1" si="28"/>
        <v>4957.5751399999981</v>
      </c>
      <c r="I2140" s="14">
        <f ca="1">IF(ROW()=2, Table1[[#This Row],[Netto loon]], INDIRECT(ADDRESS(ROW()-1,COLUMN(F:F))))</f>
        <v>24253.424860000003</v>
      </c>
      <c r="J2140" s="6">
        <f ca="1">IF(ROW()=2, 0, Table1[[#This Row],[Belastbaar loon]]-INDIRECT(ADDRESS(ROW()-1,COLUMN(A:A))))</f>
        <v>10</v>
      </c>
      <c r="K2140" s="6">
        <f ca="1">Table1[[#This Row],[Netto loon]]-Table1[[#This Row],[Netto vorige schijf]]</f>
        <v>5.8633999999983644</v>
      </c>
      <c r="L2140" s="2">
        <f ca="1">(Table1[[#This Row],[Bruto tov vorige schijf]]-Table1[[#This Row],[Netto tov vorige schijf]])/MAX(Table1[[#This Row],[Bruto tov vorige schijf]],1)</f>
        <v>0.41366000000016356</v>
      </c>
    </row>
    <row r="2141" spans="1:12" x14ac:dyDescent="0.25">
      <c r="A2141" s="14">
        <v>29231</v>
      </c>
      <c r="B2141" s="6">
        <f>LoonHeffing2020(Table1[[#This Row],[Belastbaar loon]])</f>
        <v>10917.7785</v>
      </c>
      <c r="C2141" s="6">
        <f>AlgemeneHeffingsKorting2020(Table1[[#This Row],[Belastbaar loon]])</f>
        <v>2227.7456000000002</v>
      </c>
      <c r="D2141" s="14">
        <f>ArbeidsKorting2020(Table1[[#This Row],[Belastbaar loon]])</f>
        <v>3724.1845600000001</v>
      </c>
      <c r="E2141" s="14">
        <f>MAX(Table1[[#This Row],[Loonheffing]]-Table1[[#This Row],[Algemene Heffingskorting]]-Table1[[#This Row],[Arbeidskorting]],0)</f>
        <v>4965.8483400000005</v>
      </c>
      <c r="F2141" s="6">
        <f>Table1[[#This Row],[Belastbaar loon]]-Table1[[#This Row],[Belasting]]</f>
        <v>24265.15166</v>
      </c>
      <c r="G2141" s="2">
        <f>(Table1[[#This Row],[Belastbaar loon]]-Table1[[#This Row],[Netto loon]])/Table1[[#This Row],[Belastbaar loon]]</f>
        <v>0.16988294413465158</v>
      </c>
      <c r="H2141" s="14">
        <f t="shared" ca="1" si="28"/>
        <v>4961.7117400000006</v>
      </c>
      <c r="I2141" s="14">
        <f ca="1">IF(ROW()=2, Table1[[#This Row],[Netto loon]], INDIRECT(ADDRESS(ROW()-1,COLUMN(F:F))))</f>
        <v>24259.288260000001</v>
      </c>
      <c r="J2141" s="6">
        <f ca="1">IF(ROW()=2, 0, Table1[[#This Row],[Belastbaar loon]]-INDIRECT(ADDRESS(ROW()-1,COLUMN(A:A))))</f>
        <v>10</v>
      </c>
      <c r="K2141" s="6">
        <f ca="1">Table1[[#This Row],[Netto loon]]-Table1[[#This Row],[Netto vorige schijf]]</f>
        <v>5.8633999999983644</v>
      </c>
      <c r="L2141" s="2">
        <f ca="1">(Table1[[#This Row],[Bruto tov vorige schijf]]-Table1[[#This Row],[Netto tov vorige schijf]])/MAX(Table1[[#This Row],[Bruto tov vorige schijf]],1)</f>
        <v>0.41366000000016356</v>
      </c>
    </row>
    <row r="2142" spans="1:12" x14ac:dyDescent="0.25">
      <c r="A2142" s="14">
        <v>29241</v>
      </c>
      <c r="B2142" s="6">
        <f>LoonHeffing2020(Table1[[#This Row],[Belastbaar loon]])</f>
        <v>10921.513499999999</v>
      </c>
      <c r="C2142" s="6">
        <f>AlgemeneHeffingsKorting2020(Table1[[#This Row],[Belastbaar loon]])</f>
        <v>2227.1783999999998</v>
      </c>
      <c r="D2142" s="14">
        <f>ArbeidsKorting2020(Table1[[#This Row],[Belastbaar loon]])</f>
        <v>3724.35016</v>
      </c>
      <c r="E2142" s="14">
        <f>MAX(Table1[[#This Row],[Loonheffing]]-Table1[[#This Row],[Algemene Heffingskorting]]-Table1[[#This Row],[Arbeidskorting]],0)</f>
        <v>4969.9849400000003</v>
      </c>
      <c r="F2142" s="6">
        <f>Table1[[#This Row],[Belastbaar loon]]-Table1[[#This Row],[Belasting]]</f>
        <v>24271.015059999998</v>
      </c>
      <c r="G2142" s="2">
        <f>(Table1[[#This Row],[Belastbaar loon]]-Table1[[#This Row],[Netto loon]])/Table1[[#This Row],[Belastbaar loon]]</f>
        <v>0.16996631236961807</v>
      </c>
      <c r="H2142" s="14">
        <f t="shared" ca="1" si="28"/>
        <v>4965.8483400000005</v>
      </c>
      <c r="I2142" s="14">
        <f ca="1">IF(ROW()=2, Table1[[#This Row],[Netto loon]], INDIRECT(ADDRESS(ROW()-1,COLUMN(F:F))))</f>
        <v>24265.15166</v>
      </c>
      <c r="J2142" s="6">
        <f ca="1">IF(ROW()=2, 0, Table1[[#This Row],[Belastbaar loon]]-INDIRECT(ADDRESS(ROW()-1,COLUMN(A:A))))</f>
        <v>10</v>
      </c>
      <c r="K2142" s="6">
        <f ca="1">Table1[[#This Row],[Netto loon]]-Table1[[#This Row],[Netto vorige schijf]]</f>
        <v>5.8633999999983644</v>
      </c>
      <c r="L2142" s="2">
        <f ca="1">(Table1[[#This Row],[Bruto tov vorige schijf]]-Table1[[#This Row],[Netto tov vorige schijf]])/MAX(Table1[[#This Row],[Bruto tov vorige schijf]],1)</f>
        <v>0.41366000000016356</v>
      </c>
    </row>
    <row r="2143" spans="1:12" x14ac:dyDescent="0.25">
      <c r="A2143" s="14">
        <v>29251</v>
      </c>
      <c r="B2143" s="6">
        <f>LoonHeffing2020(Table1[[#This Row],[Belastbaar loon]])</f>
        <v>10925.2485</v>
      </c>
      <c r="C2143" s="6">
        <f>AlgemeneHeffingsKorting2020(Table1[[#This Row],[Belastbaar loon]])</f>
        <v>2226.6111999999998</v>
      </c>
      <c r="D2143" s="14">
        <f>ArbeidsKorting2020(Table1[[#This Row],[Belastbaar loon]])</f>
        <v>3724.5157599999998</v>
      </c>
      <c r="E2143" s="14">
        <f>MAX(Table1[[#This Row],[Loonheffing]]-Table1[[#This Row],[Algemene Heffingskorting]]-Table1[[#This Row],[Arbeidskorting]],0)</f>
        <v>4974.1215400000001</v>
      </c>
      <c r="F2143" s="6">
        <f>Table1[[#This Row],[Belastbaar loon]]-Table1[[#This Row],[Belasting]]</f>
        <v>24276.87846</v>
      </c>
      <c r="G2143" s="2">
        <f>(Table1[[#This Row],[Belastbaar loon]]-Table1[[#This Row],[Netto loon]])/Table1[[#This Row],[Belastbaar loon]]</f>
        <v>0.17004962360261189</v>
      </c>
      <c r="H2143" s="14">
        <f t="shared" ca="1" si="28"/>
        <v>4969.9849400000003</v>
      </c>
      <c r="I2143" s="14">
        <f ca="1">IF(ROW()=2, Table1[[#This Row],[Netto loon]], INDIRECT(ADDRESS(ROW()-1,COLUMN(F:F))))</f>
        <v>24271.015059999998</v>
      </c>
      <c r="J2143" s="6">
        <f ca="1">IF(ROW()=2, 0, Table1[[#This Row],[Belastbaar loon]]-INDIRECT(ADDRESS(ROW()-1,COLUMN(A:A))))</f>
        <v>10</v>
      </c>
      <c r="K2143" s="6">
        <f ca="1">Table1[[#This Row],[Netto loon]]-Table1[[#This Row],[Netto vorige schijf]]</f>
        <v>5.8634000000020023</v>
      </c>
      <c r="L2143" s="2">
        <f ca="1">(Table1[[#This Row],[Bruto tov vorige schijf]]-Table1[[#This Row],[Netto tov vorige schijf]])/MAX(Table1[[#This Row],[Bruto tov vorige schijf]],1)</f>
        <v>0.41365999999979974</v>
      </c>
    </row>
    <row r="2144" spans="1:12" x14ac:dyDescent="0.25">
      <c r="A2144" s="14">
        <v>29261</v>
      </c>
      <c r="B2144" s="6">
        <f>LoonHeffing2020(Table1[[#This Row],[Belastbaar loon]])</f>
        <v>10928.9835</v>
      </c>
      <c r="C2144" s="6">
        <f>AlgemeneHeffingsKorting2020(Table1[[#This Row],[Belastbaar loon]])</f>
        <v>2226.0439999999999</v>
      </c>
      <c r="D2144" s="14">
        <f>ArbeidsKorting2020(Table1[[#This Row],[Belastbaar loon]])</f>
        <v>3724.68136</v>
      </c>
      <c r="E2144" s="14">
        <f>MAX(Table1[[#This Row],[Loonheffing]]-Table1[[#This Row],[Algemene Heffingskorting]]-Table1[[#This Row],[Arbeidskorting]],0)</f>
        <v>4978.2581399999999</v>
      </c>
      <c r="F2144" s="6">
        <f>Table1[[#This Row],[Belastbaar loon]]-Table1[[#This Row],[Belasting]]</f>
        <v>24282.741860000002</v>
      </c>
      <c r="G2144" s="2">
        <f>(Table1[[#This Row],[Belastbaar loon]]-Table1[[#This Row],[Netto loon]])/Table1[[#This Row],[Belastbaar loon]]</f>
        <v>0.17013287789207471</v>
      </c>
      <c r="H2144" s="14">
        <f t="shared" ca="1" si="28"/>
        <v>4974.1215400000001</v>
      </c>
      <c r="I2144" s="14">
        <f ca="1">IF(ROW()=2, Table1[[#This Row],[Netto loon]], INDIRECT(ADDRESS(ROW()-1,COLUMN(F:F))))</f>
        <v>24276.87846</v>
      </c>
      <c r="J2144" s="6">
        <f ca="1">IF(ROW()=2, 0, Table1[[#This Row],[Belastbaar loon]]-INDIRECT(ADDRESS(ROW()-1,COLUMN(A:A))))</f>
        <v>10</v>
      </c>
      <c r="K2144" s="6">
        <f ca="1">Table1[[#This Row],[Netto loon]]-Table1[[#This Row],[Netto vorige schijf]]</f>
        <v>5.8634000000020023</v>
      </c>
      <c r="L2144" s="2">
        <f ca="1">(Table1[[#This Row],[Bruto tov vorige schijf]]-Table1[[#This Row],[Netto tov vorige schijf]])/MAX(Table1[[#This Row],[Bruto tov vorige schijf]],1)</f>
        <v>0.41365999999979974</v>
      </c>
    </row>
    <row r="2145" spans="1:12" x14ac:dyDescent="0.25">
      <c r="A2145" s="14">
        <v>29271</v>
      </c>
      <c r="B2145" s="6">
        <f>LoonHeffing2020(Table1[[#This Row],[Belastbaar loon]])</f>
        <v>10932.718500000001</v>
      </c>
      <c r="C2145" s="6">
        <f>AlgemeneHeffingsKorting2020(Table1[[#This Row],[Belastbaar loon]])</f>
        <v>2225.4767999999999</v>
      </c>
      <c r="D2145" s="14">
        <f>ArbeidsKorting2020(Table1[[#This Row],[Belastbaar loon]])</f>
        <v>3724.8469599999999</v>
      </c>
      <c r="E2145" s="14">
        <f>MAX(Table1[[#This Row],[Loonheffing]]-Table1[[#This Row],[Algemene Heffingskorting]]-Table1[[#This Row],[Arbeidskorting]],0)</f>
        <v>4982.3947400000006</v>
      </c>
      <c r="F2145" s="6">
        <f>Table1[[#This Row],[Belastbaar loon]]-Table1[[#This Row],[Belasting]]</f>
        <v>24288.60526</v>
      </c>
      <c r="G2145" s="2">
        <f>(Table1[[#This Row],[Belastbaar loon]]-Table1[[#This Row],[Netto loon]])/Table1[[#This Row],[Belastbaar loon]]</f>
        <v>0.1702160752963684</v>
      </c>
      <c r="H2145" s="14">
        <f t="shared" ca="1" si="28"/>
        <v>4978.2581399999999</v>
      </c>
      <c r="I2145" s="14">
        <f ca="1">IF(ROW()=2, Table1[[#This Row],[Netto loon]], INDIRECT(ADDRESS(ROW()-1,COLUMN(F:F))))</f>
        <v>24282.741860000002</v>
      </c>
      <c r="J2145" s="6">
        <f ca="1">IF(ROW()=2, 0, Table1[[#This Row],[Belastbaar loon]]-INDIRECT(ADDRESS(ROW()-1,COLUMN(A:A))))</f>
        <v>10</v>
      </c>
      <c r="K2145" s="6">
        <f ca="1">Table1[[#This Row],[Netto loon]]-Table1[[#This Row],[Netto vorige schijf]]</f>
        <v>5.8633999999983644</v>
      </c>
      <c r="L2145" s="2">
        <f ca="1">(Table1[[#This Row],[Bruto tov vorige schijf]]-Table1[[#This Row],[Netto tov vorige schijf]])/MAX(Table1[[#This Row],[Bruto tov vorige schijf]],1)</f>
        <v>0.41366000000016356</v>
      </c>
    </row>
    <row r="2146" spans="1:12" x14ac:dyDescent="0.25">
      <c r="A2146" s="14">
        <v>29281</v>
      </c>
      <c r="B2146" s="6">
        <f>LoonHeffing2020(Table1[[#This Row],[Belastbaar loon]])</f>
        <v>10936.4535</v>
      </c>
      <c r="C2146" s="6">
        <f>AlgemeneHeffingsKorting2020(Table1[[#This Row],[Belastbaar loon]])</f>
        <v>2224.9096</v>
      </c>
      <c r="D2146" s="14">
        <f>ArbeidsKorting2020(Table1[[#This Row],[Belastbaar loon]])</f>
        <v>3725.0125600000001</v>
      </c>
      <c r="E2146" s="14">
        <f>MAX(Table1[[#This Row],[Loonheffing]]-Table1[[#This Row],[Algemene Heffingskorting]]-Table1[[#This Row],[Arbeidskorting]],0)</f>
        <v>4986.5313400000005</v>
      </c>
      <c r="F2146" s="6">
        <f>Table1[[#This Row],[Belastbaar loon]]-Table1[[#This Row],[Belasting]]</f>
        <v>24294.468659999999</v>
      </c>
      <c r="G2146" s="2">
        <f>(Table1[[#This Row],[Belastbaar loon]]-Table1[[#This Row],[Netto loon]])/Table1[[#This Row],[Belastbaar loon]]</f>
        <v>0.17029921587377486</v>
      </c>
      <c r="H2146" s="14">
        <f t="shared" ca="1" si="28"/>
        <v>4982.3947400000006</v>
      </c>
      <c r="I2146" s="14">
        <f ca="1">IF(ROW()=2, Table1[[#This Row],[Netto loon]], INDIRECT(ADDRESS(ROW()-1,COLUMN(F:F))))</f>
        <v>24288.60526</v>
      </c>
      <c r="J2146" s="6">
        <f ca="1">IF(ROW()=2, 0, Table1[[#This Row],[Belastbaar loon]]-INDIRECT(ADDRESS(ROW()-1,COLUMN(A:A))))</f>
        <v>10</v>
      </c>
      <c r="K2146" s="6">
        <f ca="1">Table1[[#This Row],[Netto loon]]-Table1[[#This Row],[Netto vorige schijf]]</f>
        <v>5.8633999999983644</v>
      </c>
      <c r="L2146" s="2">
        <f ca="1">(Table1[[#This Row],[Bruto tov vorige schijf]]-Table1[[#This Row],[Netto tov vorige schijf]])/MAX(Table1[[#This Row],[Bruto tov vorige schijf]],1)</f>
        <v>0.41366000000016356</v>
      </c>
    </row>
    <row r="2147" spans="1:12" x14ac:dyDescent="0.25">
      <c r="A2147" s="14">
        <v>29291</v>
      </c>
      <c r="B2147" s="6">
        <f>LoonHeffing2020(Table1[[#This Row],[Belastbaar loon]])</f>
        <v>10940.1885</v>
      </c>
      <c r="C2147" s="6">
        <f>AlgemeneHeffingsKorting2020(Table1[[#This Row],[Belastbaar loon]])</f>
        <v>2224.3424</v>
      </c>
      <c r="D2147" s="14">
        <f>ArbeidsKorting2020(Table1[[#This Row],[Belastbaar loon]])</f>
        <v>3725.1781599999999</v>
      </c>
      <c r="E2147" s="14">
        <f>MAX(Table1[[#This Row],[Loonheffing]]-Table1[[#This Row],[Algemene Heffingskorting]]-Table1[[#This Row],[Arbeidskorting]],0)</f>
        <v>4990.6679400000012</v>
      </c>
      <c r="F2147" s="6">
        <f>Table1[[#This Row],[Belastbaar loon]]-Table1[[#This Row],[Belasting]]</f>
        <v>24300.332060000001</v>
      </c>
      <c r="G2147" s="2">
        <f>(Table1[[#This Row],[Belastbaar loon]]-Table1[[#This Row],[Netto loon]])/Table1[[#This Row],[Belastbaar loon]]</f>
        <v>0.1703822996824963</v>
      </c>
      <c r="H2147" s="14">
        <f t="shared" ca="1" si="28"/>
        <v>4986.5313400000005</v>
      </c>
      <c r="I2147" s="14">
        <f ca="1">IF(ROW()=2, Table1[[#This Row],[Netto loon]], INDIRECT(ADDRESS(ROW()-1,COLUMN(F:F))))</f>
        <v>24294.468659999999</v>
      </c>
      <c r="J2147" s="6">
        <f ca="1">IF(ROW()=2, 0, Table1[[#This Row],[Belastbaar loon]]-INDIRECT(ADDRESS(ROW()-1,COLUMN(A:A))))</f>
        <v>10</v>
      </c>
      <c r="K2147" s="6">
        <f ca="1">Table1[[#This Row],[Netto loon]]-Table1[[#This Row],[Netto vorige schijf]]</f>
        <v>5.8634000000020023</v>
      </c>
      <c r="L2147" s="2">
        <f ca="1">(Table1[[#This Row],[Bruto tov vorige schijf]]-Table1[[#This Row],[Netto tov vorige schijf]])/MAX(Table1[[#This Row],[Bruto tov vorige schijf]],1)</f>
        <v>0.41365999999979974</v>
      </c>
    </row>
    <row r="2148" spans="1:12" x14ac:dyDescent="0.25">
      <c r="A2148" s="14">
        <v>29301</v>
      </c>
      <c r="B2148" s="6">
        <f>LoonHeffing2020(Table1[[#This Row],[Belastbaar loon]])</f>
        <v>10943.923500000001</v>
      </c>
      <c r="C2148" s="6">
        <f>AlgemeneHeffingsKorting2020(Table1[[#This Row],[Belastbaar loon]])</f>
        <v>2223.7752</v>
      </c>
      <c r="D2148" s="14">
        <f>ArbeidsKorting2020(Table1[[#This Row],[Belastbaar loon]])</f>
        <v>3725.3437600000002</v>
      </c>
      <c r="E2148" s="14">
        <f>MAX(Table1[[#This Row],[Loonheffing]]-Table1[[#This Row],[Algemene Heffingskorting]]-Table1[[#This Row],[Arbeidskorting]],0)</f>
        <v>4994.804540000001</v>
      </c>
      <c r="F2148" s="6">
        <f>Table1[[#This Row],[Belastbaar loon]]-Table1[[#This Row],[Belasting]]</f>
        <v>24306.195459999999</v>
      </c>
      <c r="G2148" s="2">
        <f>(Table1[[#This Row],[Belastbaar loon]]-Table1[[#This Row],[Netto loon]])/Table1[[#This Row],[Belastbaar loon]]</f>
        <v>0.17046532678065598</v>
      </c>
      <c r="H2148" s="14">
        <f t="shared" ca="1" si="28"/>
        <v>4990.6679400000012</v>
      </c>
      <c r="I2148" s="14">
        <f ca="1">IF(ROW()=2, Table1[[#This Row],[Netto loon]], INDIRECT(ADDRESS(ROW()-1,COLUMN(F:F))))</f>
        <v>24300.332060000001</v>
      </c>
      <c r="J2148" s="6">
        <f ca="1">IF(ROW()=2, 0, Table1[[#This Row],[Belastbaar loon]]-INDIRECT(ADDRESS(ROW()-1,COLUMN(A:A))))</f>
        <v>10</v>
      </c>
      <c r="K2148" s="6">
        <f ca="1">Table1[[#This Row],[Netto loon]]-Table1[[#This Row],[Netto vorige schijf]]</f>
        <v>5.8633999999983644</v>
      </c>
      <c r="L2148" s="2">
        <f ca="1">(Table1[[#This Row],[Bruto tov vorige schijf]]-Table1[[#This Row],[Netto tov vorige schijf]])/MAX(Table1[[#This Row],[Bruto tov vorige schijf]],1)</f>
        <v>0.41366000000016356</v>
      </c>
    </row>
    <row r="2149" spans="1:12" x14ac:dyDescent="0.25">
      <c r="A2149" s="14">
        <v>29311</v>
      </c>
      <c r="B2149" s="6">
        <f>LoonHeffing2020(Table1[[#This Row],[Belastbaar loon]])</f>
        <v>10947.6585</v>
      </c>
      <c r="C2149" s="6">
        <f>AlgemeneHeffingsKorting2020(Table1[[#This Row],[Belastbaar loon]])</f>
        <v>2223.2080000000001</v>
      </c>
      <c r="D2149" s="14">
        <f>ArbeidsKorting2020(Table1[[#This Row],[Belastbaar loon]])</f>
        <v>3725.50936</v>
      </c>
      <c r="E2149" s="14">
        <f>MAX(Table1[[#This Row],[Loonheffing]]-Table1[[#This Row],[Algemene Heffingskorting]]-Table1[[#This Row],[Arbeidskorting]],0)</f>
        <v>4998.941139999999</v>
      </c>
      <c r="F2149" s="6">
        <f>Table1[[#This Row],[Belastbaar loon]]-Table1[[#This Row],[Belasting]]</f>
        <v>24312.058860000001</v>
      </c>
      <c r="G2149" s="2">
        <f>(Table1[[#This Row],[Belastbaar loon]]-Table1[[#This Row],[Netto loon]])/Table1[[#This Row],[Belastbaar loon]]</f>
        <v>0.17054829722629727</v>
      </c>
      <c r="H2149" s="14">
        <f t="shared" ca="1" si="28"/>
        <v>4994.804540000001</v>
      </c>
      <c r="I2149" s="14">
        <f ca="1">IF(ROW()=2, Table1[[#This Row],[Netto loon]], INDIRECT(ADDRESS(ROW()-1,COLUMN(F:F))))</f>
        <v>24306.195459999999</v>
      </c>
      <c r="J2149" s="6">
        <f ca="1">IF(ROW()=2, 0, Table1[[#This Row],[Belastbaar loon]]-INDIRECT(ADDRESS(ROW()-1,COLUMN(A:A))))</f>
        <v>10</v>
      </c>
      <c r="K2149" s="6">
        <f ca="1">Table1[[#This Row],[Netto loon]]-Table1[[#This Row],[Netto vorige schijf]]</f>
        <v>5.8634000000020023</v>
      </c>
      <c r="L2149" s="2">
        <f ca="1">(Table1[[#This Row],[Bruto tov vorige schijf]]-Table1[[#This Row],[Netto tov vorige schijf]])/MAX(Table1[[#This Row],[Bruto tov vorige schijf]],1)</f>
        <v>0.41365999999979974</v>
      </c>
    </row>
    <row r="2150" spans="1:12" x14ac:dyDescent="0.25">
      <c r="A2150" s="14">
        <v>29321</v>
      </c>
      <c r="B2150" s="6">
        <f>LoonHeffing2020(Table1[[#This Row],[Belastbaar loon]])</f>
        <v>10951.3935</v>
      </c>
      <c r="C2150" s="6">
        <f>AlgemeneHeffingsKorting2020(Table1[[#This Row],[Belastbaar loon]])</f>
        <v>2222.6408000000001</v>
      </c>
      <c r="D2150" s="14">
        <f>ArbeidsKorting2020(Table1[[#This Row],[Belastbaar loon]])</f>
        <v>3725.6749599999998</v>
      </c>
      <c r="E2150" s="14">
        <f>MAX(Table1[[#This Row],[Loonheffing]]-Table1[[#This Row],[Algemene Heffingskorting]]-Table1[[#This Row],[Arbeidskorting]],0)</f>
        <v>5003.0777400000006</v>
      </c>
      <c r="F2150" s="6">
        <f>Table1[[#This Row],[Belastbaar loon]]-Table1[[#This Row],[Belasting]]</f>
        <v>24317.922259999999</v>
      </c>
      <c r="G2150" s="2">
        <f>(Table1[[#This Row],[Belastbaar loon]]-Table1[[#This Row],[Netto loon]])/Table1[[#This Row],[Belastbaar loon]]</f>
        <v>0.17063121107738483</v>
      </c>
      <c r="H2150" s="14">
        <f t="shared" ca="1" si="28"/>
        <v>4998.941139999999</v>
      </c>
      <c r="I2150" s="14">
        <f ca="1">IF(ROW()=2, Table1[[#This Row],[Netto loon]], INDIRECT(ADDRESS(ROW()-1,COLUMN(F:F))))</f>
        <v>24312.058860000001</v>
      </c>
      <c r="J2150" s="6">
        <f ca="1">IF(ROW()=2, 0, Table1[[#This Row],[Belastbaar loon]]-INDIRECT(ADDRESS(ROW()-1,COLUMN(A:A))))</f>
        <v>10</v>
      </c>
      <c r="K2150" s="6">
        <f ca="1">Table1[[#This Row],[Netto loon]]-Table1[[#This Row],[Netto vorige schijf]]</f>
        <v>5.8633999999983644</v>
      </c>
      <c r="L2150" s="2">
        <f ca="1">(Table1[[#This Row],[Bruto tov vorige schijf]]-Table1[[#This Row],[Netto tov vorige schijf]])/MAX(Table1[[#This Row],[Bruto tov vorige schijf]],1)</f>
        <v>0.41366000000016356</v>
      </c>
    </row>
    <row r="2151" spans="1:12" x14ac:dyDescent="0.25">
      <c r="A2151" s="14">
        <v>29331</v>
      </c>
      <c r="B2151" s="6">
        <f>LoonHeffing2020(Table1[[#This Row],[Belastbaar loon]])</f>
        <v>10955.128500000001</v>
      </c>
      <c r="C2151" s="6">
        <f>AlgemeneHeffingsKorting2020(Table1[[#This Row],[Belastbaar loon]])</f>
        <v>2222.0736000000002</v>
      </c>
      <c r="D2151" s="14">
        <f>ArbeidsKorting2020(Table1[[#This Row],[Belastbaar loon]])</f>
        <v>3725.8405600000001</v>
      </c>
      <c r="E2151" s="14">
        <f>MAX(Table1[[#This Row],[Loonheffing]]-Table1[[#This Row],[Algemene Heffingskorting]]-Table1[[#This Row],[Arbeidskorting]],0)</f>
        <v>5007.2143400000004</v>
      </c>
      <c r="F2151" s="6">
        <f>Table1[[#This Row],[Belastbaar loon]]-Table1[[#This Row],[Belasting]]</f>
        <v>24323.785660000001</v>
      </c>
      <c r="G2151" s="2">
        <f>(Table1[[#This Row],[Belastbaar loon]]-Table1[[#This Row],[Netto loon]])/Table1[[#This Row],[Belastbaar loon]]</f>
        <v>0.17071406839180384</v>
      </c>
      <c r="H2151" s="14">
        <f t="shared" ca="1" si="28"/>
        <v>5003.0777400000006</v>
      </c>
      <c r="I2151" s="14">
        <f ca="1">IF(ROW()=2, Table1[[#This Row],[Netto loon]], INDIRECT(ADDRESS(ROW()-1,COLUMN(F:F))))</f>
        <v>24317.922259999999</v>
      </c>
      <c r="J2151" s="6">
        <f ca="1">IF(ROW()=2, 0, Table1[[#This Row],[Belastbaar loon]]-INDIRECT(ADDRESS(ROW()-1,COLUMN(A:A))))</f>
        <v>10</v>
      </c>
      <c r="K2151" s="6">
        <f ca="1">Table1[[#This Row],[Netto loon]]-Table1[[#This Row],[Netto vorige schijf]]</f>
        <v>5.8634000000020023</v>
      </c>
      <c r="L2151" s="2">
        <f ca="1">(Table1[[#This Row],[Bruto tov vorige schijf]]-Table1[[#This Row],[Netto tov vorige schijf]])/MAX(Table1[[#This Row],[Bruto tov vorige schijf]],1)</f>
        <v>0.41365999999979974</v>
      </c>
    </row>
    <row r="2152" spans="1:12" x14ac:dyDescent="0.25">
      <c r="A2152" s="14">
        <v>29341</v>
      </c>
      <c r="B2152" s="6">
        <f>LoonHeffing2020(Table1[[#This Row],[Belastbaar loon]])</f>
        <v>10958.863499999999</v>
      </c>
      <c r="C2152" s="6">
        <f>AlgemeneHeffingsKorting2020(Table1[[#This Row],[Belastbaar loon]])</f>
        <v>2221.5064000000002</v>
      </c>
      <c r="D2152" s="14">
        <f>ArbeidsKorting2020(Table1[[#This Row],[Belastbaar loon]])</f>
        <v>3726.0061599999999</v>
      </c>
      <c r="E2152" s="14">
        <f>MAX(Table1[[#This Row],[Loonheffing]]-Table1[[#This Row],[Algemene Heffingskorting]]-Table1[[#This Row],[Arbeidskorting]],0)</f>
        <v>5011.3509399999994</v>
      </c>
      <c r="F2152" s="6">
        <f>Table1[[#This Row],[Belastbaar loon]]-Table1[[#This Row],[Belasting]]</f>
        <v>24329.64906</v>
      </c>
      <c r="G2152" s="2">
        <f>(Table1[[#This Row],[Belastbaar loon]]-Table1[[#This Row],[Netto loon]])/Table1[[#This Row],[Belastbaar loon]]</f>
        <v>0.17079686922736104</v>
      </c>
      <c r="H2152" s="14">
        <f t="shared" ca="1" si="28"/>
        <v>5007.2143400000004</v>
      </c>
      <c r="I2152" s="14">
        <f ca="1">IF(ROW()=2, Table1[[#This Row],[Netto loon]], INDIRECT(ADDRESS(ROW()-1,COLUMN(F:F))))</f>
        <v>24323.785660000001</v>
      </c>
      <c r="J2152" s="6">
        <f ca="1">IF(ROW()=2, 0, Table1[[#This Row],[Belastbaar loon]]-INDIRECT(ADDRESS(ROW()-1,COLUMN(A:A))))</f>
        <v>10</v>
      </c>
      <c r="K2152" s="6">
        <f ca="1">Table1[[#This Row],[Netto loon]]-Table1[[#This Row],[Netto vorige schijf]]</f>
        <v>5.8633999999983644</v>
      </c>
      <c r="L2152" s="2">
        <f ca="1">(Table1[[#This Row],[Bruto tov vorige schijf]]-Table1[[#This Row],[Netto tov vorige schijf]])/MAX(Table1[[#This Row],[Bruto tov vorige schijf]],1)</f>
        <v>0.41366000000016356</v>
      </c>
    </row>
    <row r="2153" spans="1:12" x14ac:dyDescent="0.25">
      <c r="A2153" s="14">
        <v>29351</v>
      </c>
      <c r="B2153" s="6">
        <f>LoonHeffing2020(Table1[[#This Row],[Belastbaar loon]])</f>
        <v>10962.5985</v>
      </c>
      <c r="C2153" s="6">
        <f>AlgemeneHeffingsKorting2020(Table1[[#This Row],[Belastbaar loon]])</f>
        <v>2220.9391999999998</v>
      </c>
      <c r="D2153" s="14">
        <f>ArbeidsKorting2020(Table1[[#This Row],[Belastbaar loon]])</f>
        <v>3726.1717600000002</v>
      </c>
      <c r="E2153" s="14">
        <f>MAX(Table1[[#This Row],[Loonheffing]]-Table1[[#This Row],[Algemene Heffingskorting]]-Table1[[#This Row],[Arbeidskorting]],0)</f>
        <v>5015.4875399999992</v>
      </c>
      <c r="F2153" s="6">
        <f>Table1[[#This Row],[Belastbaar loon]]-Table1[[#This Row],[Belasting]]</f>
        <v>24335.512460000002</v>
      </c>
      <c r="G2153" s="2">
        <f>(Table1[[#This Row],[Belastbaar loon]]-Table1[[#This Row],[Netto loon]])/Table1[[#This Row],[Belastbaar loon]]</f>
        <v>0.17087961364178386</v>
      </c>
      <c r="H2153" s="14">
        <f t="shared" ca="1" si="28"/>
        <v>5011.3509399999994</v>
      </c>
      <c r="I2153" s="14">
        <f ca="1">IF(ROW()=2, Table1[[#This Row],[Netto loon]], INDIRECT(ADDRESS(ROW()-1,COLUMN(F:F))))</f>
        <v>24329.64906</v>
      </c>
      <c r="J2153" s="6">
        <f ca="1">IF(ROW()=2, 0, Table1[[#This Row],[Belastbaar loon]]-INDIRECT(ADDRESS(ROW()-1,COLUMN(A:A))))</f>
        <v>10</v>
      </c>
      <c r="K2153" s="6">
        <f ca="1">Table1[[#This Row],[Netto loon]]-Table1[[#This Row],[Netto vorige schijf]]</f>
        <v>5.8634000000020023</v>
      </c>
      <c r="L2153" s="2">
        <f ca="1">(Table1[[#This Row],[Bruto tov vorige schijf]]-Table1[[#This Row],[Netto tov vorige schijf]])/MAX(Table1[[#This Row],[Bruto tov vorige schijf]],1)</f>
        <v>0.41365999999979974</v>
      </c>
    </row>
    <row r="2154" spans="1:12" x14ac:dyDescent="0.25">
      <c r="A2154" s="14">
        <v>29361</v>
      </c>
      <c r="B2154" s="6">
        <f>LoonHeffing2020(Table1[[#This Row],[Belastbaar loon]])</f>
        <v>10966.333500000001</v>
      </c>
      <c r="C2154" s="6">
        <f>AlgemeneHeffingsKorting2020(Table1[[#This Row],[Belastbaar loon]])</f>
        <v>2220.3719999999998</v>
      </c>
      <c r="D2154" s="14">
        <f>ArbeidsKorting2020(Table1[[#This Row],[Belastbaar loon]])</f>
        <v>3726.33736</v>
      </c>
      <c r="E2154" s="14">
        <f>MAX(Table1[[#This Row],[Loonheffing]]-Table1[[#This Row],[Algemene Heffingskorting]]-Table1[[#This Row],[Arbeidskorting]],0)</f>
        <v>5019.6241400000017</v>
      </c>
      <c r="F2154" s="6">
        <f>Table1[[#This Row],[Belastbaar loon]]-Table1[[#This Row],[Belasting]]</f>
        <v>24341.37586</v>
      </c>
      <c r="G2154" s="2">
        <f>(Table1[[#This Row],[Belastbaar loon]]-Table1[[#This Row],[Netto loon]])/Table1[[#This Row],[Belastbaar loon]]</f>
        <v>0.17096230169272164</v>
      </c>
      <c r="H2154" s="14">
        <f t="shared" ca="1" si="28"/>
        <v>5015.4875399999992</v>
      </c>
      <c r="I2154" s="14">
        <f ca="1">IF(ROW()=2, Table1[[#This Row],[Netto loon]], INDIRECT(ADDRESS(ROW()-1,COLUMN(F:F))))</f>
        <v>24335.512460000002</v>
      </c>
      <c r="J2154" s="6">
        <f ca="1">IF(ROW()=2, 0, Table1[[#This Row],[Belastbaar loon]]-INDIRECT(ADDRESS(ROW()-1,COLUMN(A:A))))</f>
        <v>10</v>
      </c>
      <c r="K2154" s="6">
        <f ca="1">Table1[[#This Row],[Netto loon]]-Table1[[#This Row],[Netto vorige schijf]]</f>
        <v>5.8633999999983644</v>
      </c>
      <c r="L2154" s="2">
        <f ca="1">(Table1[[#This Row],[Bruto tov vorige schijf]]-Table1[[#This Row],[Netto tov vorige schijf]])/MAX(Table1[[#This Row],[Bruto tov vorige schijf]],1)</f>
        <v>0.41366000000016356</v>
      </c>
    </row>
    <row r="2155" spans="1:12" x14ac:dyDescent="0.25">
      <c r="A2155" s="14">
        <v>29371</v>
      </c>
      <c r="B2155" s="6">
        <f>LoonHeffing2020(Table1[[#This Row],[Belastbaar loon]])</f>
        <v>10970.068499999999</v>
      </c>
      <c r="C2155" s="6">
        <f>AlgemeneHeffingsKorting2020(Table1[[#This Row],[Belastbaar loon]])</f>
        <v>2219.8047999999999</v>
      </c>
      <c r="D2155" s="14">
        <f>ArbeidsKorting2020(Table1[[#This Row],[Belastbaar loon]])</f>
        <v>3726.5029599999998</v>
      </c>
      <c r="E2155" s="14">
        <f>MAX(Table1[[#This Row],[Loonheffing]]-Table1[[#This Row],[Algemene Heffingskorting]]-Table1[[#This Row],[Arbeidskorting]],0)</f>
        <v>5023.7607399999997</v>
      </c>
      <c r="F2155" s="6">
        <f>Table1[[#This Row],[Belastbaar loon]]-Table1[[#This Row],[Belasting]]</f>
        <v>24347.239260000002</v>
      </c>
      <c r="G2155" s="2">
        <f>(Table1[[#This Row],[Belastbaar loon]]-Table1[[#This Row],[Netto loon]])/Table1[[#This Row],[Belastbaar loon]]</f>
        <v>0.17104493343774466</v>
      </c>
      <c r="H2155" s="14">
        <f t="shared" ca="1" si="28"/>
        <v>5019.6241400000017</v>
      </c>
      <c r="I2155" s="14">
        <f ca="1">IF(ROW()=2, Table1[[#This Row],[Netto loon]], INDIRECT(ADDRESS(ROW()-1,COLUMN(F:F))))</f>
        <v>24341.37586</v>
      </c>
      <c r="J2155" s="6">
        <f ca="1">IF(ROW()=2, 0, Table1[[#This Row],[Belastbaar loon]]-INDIRECT(ADDRESS(ROW()-1,COLUMN(A:A))))</f>
        <v>10</v>
      </c>
      <c r="K2155" s="6">
        <f ca="1">Table1[[#This Row],[Netto loon]]-Table1[[#This Row],[Netto vorige schijf]]</f>
        <v>5.8634000000020023</v>
      </c>
      <c r="L2155" s="2">
        <f ca="1">(Table1[[#This Row],[Bruto tov vorige schijf]]-Table1[[#This Row],[Netto tov vorige schijf]])/MAX(Table1[[#This Row],[Bruto tov vorige schijf]],1)</f>
        <v>0.41365999999979974</v>
      </c>
    </row>
    <row r="2156" spans="1:12" x14ac:dyDescent="0.25">
      <c r="A2156" s="14">
        <v>29381</v>
      </c>
      <c r="B2156" s="6">
        <f>LoonHeffing2020(Table1[[#This Row],[Belastbaar loon]])</f>
        <v>10973.8035</v>
      </c>
      <c r="C2156" s="6">
        <f>AlgemeneHeffingsKorting2020(Table1[[#This Row],[Belastbaar loon]])</f>
        <v>2219.2375999999999</v>
      </c>
      <c r="D2156" s="14">
        <f>ArbeidsKorting2020(Table1[[#This Row],[Belastbaar loon]])</f>
        <v>3726.6685600000001</v>
      </c>
      <c r="E2156" s="14">
        <f>MAX(Table1[[#This Row],[Loonheffing]]-Table1[[#This Row],[Algemene Heffingskorting]]-Table1[[#This Row],[Arbeidskorting]],0)</f>
        <v>5027.8973399999995</v>
      </c>
      <c r="F2156" s="6">
        <f>Table1[[#This Row],[Belastbaar loon]]-Table1[[#This Row],[Belasting]]</f>
        <v>24353.10266</v>
      </c>
      <c r="G2156" s="2">
        <f>(Table1[[#This Row],[Belastbaar loon]]-Table1[[#This Row],[Netto loon]])/Table1[[#This Row],[Belastbaar loon]]</f>
        <v>0.17112750893434531</v>
      </c>
      <c r="H2156" s="14">
        <f t="shared" ca="1" si="28"/>
        <v>5023.7607399999997</v>
      </c>
      <c r="I2156" s="14">
        <f ca="1">IF(ROW()=2, Table1[[#This Row],[Netto loon]], INDIRECT(ADDRESS(ROW()-1,COLUMN(F:F))))</f>
        <v>24347.239260000002</v>
      </c>
      <c r="J2156" s="6">
        <f ca="1">IF(ROW()=2, 0, Table1[[#This Row],[Belastbaar loon]]-INDIRECT(ADDRESS(ROW()-1,COLUMN(A:A))))</f>
        <v>10</v>
      </c>
      <c r="K2156" s="6">
        <f ca="1">Table1[[#This Row],[Netto loon]]-Table1[[#This Row],[Netto vorige schijf]]</f>
        <v>5.8633999999983644</v>
      </c>
      <c r="L2156" s="2">
        <f ca="1">(Table1[[#This Row],[Bruto tov vorige schijf]]-Table1[[#This Row],[Netto tov vorige schijf]])/MAX(Table1[[#This Row],[Bruto tov vorige schijf]],1)</f>
        <v>0.41366000000016356</v>
      </c>
    </row>
    <row r="2157" spans="1:12" x14ac:dyDescent="0.25">
      <c r="A2157" s="14">
        <v>29391</v>
      </c>
      <c r="B2157" s="6">
        <f>LoonHeffing2020(Table1[[#This Row],[Belastbaar loon]])</f>
        <v>10977.538500000001</v>
      </c>
      <c r="C2157" s="6">
        <f>AlgemeneHeffingsKorting2020(Table1[[#This Row],[Belastbaar loon]])</f>
        <v>2218.6704</v>
      </c>
      <c r="D2157" s="14">
        <f>ArbeidsKorting2020(Table1[[#This Row],[Belastbaar loon]])</f>
        <v>3726.8341599999999</v>
      </c>
      <c r="E2157" s="14">
        <f>MAX(Table1[[#This Row],[Loonheffing]]-Table1[[#This Row],[Algemene Heffingskorting]]-Table1[[#This Row],[Arbeidskorting]],0)</f>
        <v>5032.0339399999993</v>
      </c>
      <c r="F2157" s="6">
        <f>Table1[[#This Row],[Belastbaar loon]]-Table1[[#This Row],[Belasting]]</f>
        <v>24358.966059999999</v>
      </c>
      <c r="G2157" s="2">
        <f>(Table1[[#This Row],[Belastbaar loon]]-Table1[[#This Row],[Netto loon]])/Table1[[#This Row],[Belastbaar loon]]</f>
        <v>0.17121002823993745</v>
      </c>
      <c r="H2157" s="14">
        <f t="shared" ca="1" si="28"/>
        <v>5027.8973399999995</v>
      </c>
      <c r="I2157" s="14">
        <f ca="1">IF(ROW()=2, Table1[[#This Row],[Netto loon]], INDIRECT(ADDRESS(ROW()-1,COLUMN(F:F))))</f>
        <v>24353.10266</v>
      </c>
      <c r="J2157" s="6">
        <f ca="1">IF(ROW()=2, 0, Table1[[#This Row],[Belastbaar loon]]-INDIRECT(ADDRESS(ROW()-1,COLUMN(A:A))))</f>
        <v>10</v>
      </c>
      <c r="K2157" s="6">
        <f ca="1">Table1[[#This Row],[Netto loon]]-Table1[[#This Row],[Netto vorige schijf]]</f>
        <v>5.8633999999983644</v>
      </c>
      <c r="L2157" s="2">
        <f ca="1">(Table1[[#This Row],[Bruto tov vorige schijf]]-Table1[[#This Row],[Netto tov vorige schijf]])/MAX(Table1[[#This Row],[Bruto tov vorige schijf]],1)</f>
        <v>0.41366000000016356</v>
      </c>
    </row>
    <row r="2158" spans="1:12" x14ac:dyDescent="0.25">
      <c r="A2158" s="14">
        <v>29401</v>
      </c>
      <c r="B2158" s="6">
        <f>LoonHeffing2020(Table1[[#This Row],[Belastbaar loon]])</f>
        <v>10981.273499999999</v>
      </c>
      <c r="C2158" s="6">
        <f>AlgemeneHeffingsKorting2020(Table1[[#This Row],[Belastbaar loon]])</f>
        <v>2218.1032</v>
      </c>
      <c r="D2158" s="14">
        <f>ArbeidsKorting2020(Table1[[#This Row],[Belastbaar loon]])</f>
        <v>3726.9997600000002</v>
      </c>
      <c r="E2158" s="14">
        <f>MAX(Table1[[#This Row],[Loonheffing]]-Table1[[#This Row],[Algemene Heffingskorting]]-Table1[[#This Row],[Arbeidskorting]],0)</f>
        <v>5036.1705399999992</v>
      </c>
      <c r="F2158" s="6">
        <f>Table1[[#This Row],[Belastbaar loon]]-Table1[[#This Row],[Belasting]]</f>
        <v>24364.829460000001</v>
      </c>
      <c r="G2158" s="2">
        <f>(Table1[[#This Row],[Belastbaar loon]]-Table1[[#This Row],[Netto loon]])/Table1[[#This Row],[Belastbaar loon]]</f>
        <v>0.17129249141185671</v>
      </c>
      <c r="H2158" s="14">
        <f t="shared" ca="1" si="28"/>
        <v>5032.0339399999993</v>
      </c>
      <c r="I2158" s="14">
        <f ca="1">IF(ROW()=2, Table1[[#This Row],[Netto loon]], INDIRECT(ADDRESS(ROW()-1,COLUMN(F:F))))</f>
        <v>24358.966059999999</v>
      </c>
      <c r="J2158" s="6">
        <f ca="1">IF(ROW()=2, 0, Table1[[#This Row],[Belastbaar loon]]-INDIRECT(ADDRESS(ROW()-1,COLUMN(A:A))))</f>
        <v>10</v>
      </c>
      <c r="K2158" s="6">
        <f ca="1">Table1[[#This Row],[Netto loon]]-Table1[[#This Row],[Netto vorige schijf]]</f>
        <v>5.8634000000020023</v>
      </c>
      <c r="L2158" s="2">
        <f ca="1">(Table1[[#This Row],[Bruto tov vorige schijf]]-Table1[[#This Row],[Netto tov vorige schijf]])/MAX(Table1[[#This Row],[Bruto tov vorige schijf]],1)</f>
        <v>0.41365999999979974</v>
      </c>
    </row>
    <row r="2159" spans="1:12" x14ac:dyDescent="0.25">
      <c r="A2159" s="14">
        <v>29411</v>
      </c>
      <c r="B2159" s="6">
        <f>LoonHeffing2020(Table1[[#This Row],[Belastbaar loon]])</f>
        <v>10985.0085</v>
      </c>
      <c r="C2159" s="6">
        <f>AlgemeneHeffingsKorting2020(Table1[[#This Row],[Belastbaar loon]])</f>
        <v>2217.5360000000001</v>
      </c>
      <c r="D2159" s="14">
        <f>ArbeidsKorting2020(Table1[[#This Row],[Belastbaar loon]])</f>
        <v>3727.16536</v>
      </c>
      <c r="E2159" s="14">
        <f>MAX(Table1[[#This Row],[Loonheffing]]-Table1[[#This Row],[Algemene Heffingskorting]]-Table1[[#This Row],[Arbeidskorting]],0)</f>
        <v>5040.3071399999999</v>
      </c>
      <c r="F2159" s="6">
        <f>Table1[[#This Row],[Belastbaar loon]]-Table1[[#This Row],[Belasting]]</f>
        <v>24370.692859999999</v>
      </c>
      <c r="G2159" s="2">
        <f>(Table1[[#This Row],[Belastbaar loon]]-Table1[[#This Row],[Netto loon]])/Table1[[#This Row],[Belastbaar loon]]</f>
        <v>0.17137489850736121</v>
      </c>
      <c r="H2159" s="14">
        <f t="shared" ca="1" si="28"/>
        <v>5036.1705399999992</v>
      </c>
      <c r="I2159" s="14">
        <f ca="1">IF(ROW()=2, Table1[[#This Row],[Netto loon]], INDIRECT(ADDRESS(ROW()-1,COLUMN(F:F))))</f>
        <v>24364.829460000001</v>
      </c>
      <c r="J2159" s="6">
        <f ca="1">IF(ROW()=2, 0, Table1[[#This Row],[Belastbaar loon]]-INDIRECT(ADDRESS(ROW()-1,COLUMN(A:A))))</f>
        <v>10</v>
      </c>
      <c r="K2159" s="6">
        <f ca="1">Table1[[#This Row],[Netto loon]]-Table1[[#This Row],[Netto vorige schijf]]</f>
        <v>5.8633999999983644</v>
      </c>
      <c r="L2159" s="2">
        <f ca="1">(Table1[[#This Row],[Bruto tov vorige schijf]]-Table1[[#This Row],[Netto tov vorige schijf]])/MAX(Table1[[#This Row],[Bruto tov vorige schijf]],1)</f>
        <v>0.41366000000016356</v>
      </c>
    </row>
    <row r="2160" spans="1:12" x14ac:dyDescent="0.25">
      <c r="A2160" s="14">
        <v>29421</v>
      </c>
      <c r="B2160" s="6">
        <f>LoonHeffing2020(Table1[[#This Row],[Belastbaar loon]])</f>
        <v>10988.7435</v>
      </c>
      <c r="C2160" s="6">
        <f>AlgemeneHeffingsKorting2020(Table1[[#This Row],[Belastbaar loon]])</f>
        <v>2216.9688000000001</v>
      </c>
      <c r="D2160" s="14">
        <f>ArbeidsKorting2020(Table1[[#This Row],[Belastbaar loon]])</f>
        <v>3727.3309599999998</v>
      </c>
      <c r="E2160" s="14">
        <f>MAX(Table1[[#This Row],[Loonheffing]]-Table1[[#This Row],[Algemene Heffingskorting]]-Table1[[#This Row],[Arbeidskorting]],0)</f>
        <v>5044.4437400000006</v>
      </c>
      <c r="F2160" s="6">
        <f>Table1[[#This Row],[Belastbaar loon]]-Table1[[#This Row],[Belasting]]</f>
        <v>24376.556259999998</v>
      </c>
      <c r="G2160" s="2">
        <f>(Table1[[#This Row],[Belastbaar loon]]-Table1[[#This Row],[Netto loon]])/Table1[[#This Row],[Belastbaar loon]]</f>
        <v>0.17145724958363082</v>
      </c>
      <c r="H2160" s="14">
        <f t="shared" ca="1" si="28"/>
        <v>5040.3071399999999</v>
      </c>
      <c r="I2160" s="14">
        <f ca="1">IF(ROW()=2, Table1[[#This Row],[Netto loon]], INDIRECT(ADDRESS(ROW()-1,COLUMN(F:F))))</f>
        <v>24370.692859999999</v>
      </c>
      <c r="J2160" s="6">
        <f ca="1">IF(ROW()=2, 0, Table1[[#This Row],[Belastbaar loon]]-INDIRECT(ADDRESS(ROW()-1,COLUMN(A:A))))</f>
        <v>10</v>
      </c>
      <c r="K2160" s="6">
        <f ca="1">Table1[[#This Row],[Netto loon]]-Table1[[#This Row],[Netto vorige schijf]]</f>
        <v>5.8633999999983644</v>
      </c>
      <c r="L2160" s="2">
        <f ca="1">(Table1[[#This Row],[Bruto tov vorige schijf]]-Table1[[#This Row],[Netto tov vorige schijf]])/MAX(Table1[[#This Row],[Bruto tov vorige schijf]],1)</f>
        <v>0.41366000000016356</v>
      </c>
    </row>
    <row r="2161" spans="1:12" x14ac:dyDescent="0.25">
      <c r="A2161" s="14">
        <v>29431</v>
      </c>
      <c r="B2161" s="6">
        <f>LoonHeffing2020(Table1[[#This Row],[Belastbaar loon]])</f>
        <v>10992.478499999999</v>
      </c>
      <c r="C2161" s="6">
        <f>AlgemeneHeffingsKorting2020(Table1[[#This Row],[Belastbaar loon]])</f>
        <v>2216.4016000000001</v>
      </c>
      <c r="D2161" s="14">
        <f>ArbeidsKorting2020(Table1[[#This Row],[Belastbaar loon]])</f>
        <v>3727.49656</v>
      </c>
      <c r="E2161" s="14">
        <f>MAX(Table1[[#This Row],[Loonheffing]]-Table1[[#This Row],[Algemene Heffingskorting]]-Table1[[#This Row],[Arbeidskorting]],0)</f>
        <v>5048.5803400000004</v>
      </c>
      <c r="F2161" s="6">
        <f>Table1[[#This Row],[Belastbaar loon]]-Table1[[#This Row],[Belasting]]</f>
        <v>24382.41966</v>
      </c>
      <c r="G2161" s="2">
        <f>(Table1[[#This Row],[Belastbaar loon]]-Table1[[#This Row],[Netto loon]])/Table1[[#This Row],[Belastbaar loon]]</f>
        <v>0.17153954469776767</v>
      </c>
      <c r="H2161" s="14">
        <f t="shared" ca="1" si="28"/>
        <v>5044.4437400000006</v>
      </c>
      <c r="I2161" s="14">
        <f ca="1">IF(ROW()=2, Table1[[#This Row],[Netto loon]], INDIRECT(ADDRESS(ROW()-1,COLUMN(F:F))))</f>
        <v>24376.556259999998</v>
      </c>
      <c r="J2161" s="6">
        <f ca="1">IF(ROW()=2, 0, Table1[[#This Row],[Belastbaar loon]]-INDIRECT(ADDRESS(ROW()-1,COLUMN(A:A))))</f>
        <v>10</v>
      </c>
      <c r="K2161" s="6">
        <f ca="1">Table1[[#This Row],[Netto loon]]-Table1[[#This Row],[Netto vorige schijf]]</f>
        <v>5.8634000000020023</v>
      </c>
      <c r="L2161" s="2">
        <f ca="1">(Table1[[#This Row],[Bruto tov vorige schijf]]-Table1[[#This Row],[Netto tov vorige schijf]])/MAX(Table1[[#This Row],[Bruto tov vorige schijf]],1)</f>
        <v>0.41365999999979974</v>
      </c>
    </row>
    <row r="2162" spans="1:12" x14ac:dyDescent="0.25">
      <c r="A2162" s="14">
        <v>29441</v>
      </c>
      <c r="B2162" s="6">
        <f>LoonHeffing2020(Table1[[#This Row],[Belastbaar loon]])</f>
        <v>10996.2135</v>
      </c>
      <c r="C2162" s="6">
        <f>AlgemeneHeffingsKorting2020(Table1[[#This Row],[Belastbaar loon]])</f>
        <v>2215.8344000000002</v>
      </c>
      <c r="D2162" s="14">
        <f>ArbeidsKorting2020(Table1[[#This Row],[Belastbaar loon]])</f>
        <v>3727.6621599999999</v>
      </c>
      <c r="E2162" s="14">
        <f>MAX(Table1[[#This Row],[Loonheffing]]-Table1[[#This Row],[Algemene Heffingskorting]]-Table1[[#This Row],[Arbeidskorting]],0)</f>
        <v>5052.7169400000002</v>
      </c>
      <c r="F2162" s="6">
        <f>Table1[[#This Row],[Belastbaar loon]]-Table1[[#This Row],[Belasting]]</f>
        <v>24388.283060000002</v>
      </c>
      <c r="G2162" s="2">
        <f>(Table1[[#This Row],[Belastbaar loon]]-Table1[[#This Row],[Netto loon]])/Table1[[#This Row],[Belastbaar loon]]</f>
        <v>0.17162178390679658</v>
      </c>
      <c r="H2162" s="14">
        <f t="shared" ca="1" si="28"/>
        <v>5048.5803400000004</v>
      </c>
      <c r="I2162" s="14">
        <f ca="1">IF(ROW()=2, Table1[[#This Row],[Netto loon]], INDIRECT(ADDRESS(ROW()-1,COLUMN(F:F))))</f>
        <v>24382.41966</v>
      </c>
      <c r="J2162" s="6">
        <f ca="1">IF(ROW()=2, 0, Table1[[#This Row],[Belastbaar loon]]-INDIRECT(ADDRESS(ROW()-1,COLUMN(A:A))))</f>
        <v>10</v>
      </c>
      <c r="K2162" s="6">
        <f ca="1">Table1[[#This Row],[Netto loon]]-Table1[[#This Row],[Netto vorige schijf]]</f>
        <v>5.8634000000020023</v>
      </c>
      <c r="L2162" s="2">
        <f ca="1">(Table1[[#This Row],[Bruto tov vorige schijf]]-Table1[[#This Row],[Netto tov vorige schijf]])/MAX(Table1[[#This Row],[Bruto tov vorige schijf]],1)</f>
        <v>0.41365999999979974</v>
      </c>
    </row>
    <row r="2163" spans="1:12" x14ac:dyDescent="0.25">
      <c r="A2163" s="14">
        <v>29451</v>
      </c>
      <c r="B2163" s="6">
        <f>LoonHeffing2020(Table1[[#This Row],[Belastbaar loon]])</f>
        <v>10999.9485</v>
      </c>
      <c r="C2163" s="6">
        <f>AlgemeneHeffingsKorting2020(Table1[[#This Row],[Belastbaar loon]])</f>
        <v>2215.2672000000002</v>
      </c>
      <c r="D2163" s="14">
        <f>ArbeidsKorting2020(Table1[[#This Row],[Belastbaar loon]])</f>
        <v>3727.8277600000001</v>
      </c>
      <c r="E2163" s="14">
        <f>MAX(Table1[[#This Row],[Loonheffing]]-Table1[[#This Row],[Algemene Heffingskorting]]-Table1[[#This Row],[Arbeidskorting]],0)</f>
        <v>5056.8535400000001</v>
      </c>
      <c r="F2163" s="6">
        <f>Table1[[#This Row],[Belastbaar loon]]-Table1[[#This Row],[Belasting]]</f>
        <v>24394.14646</v>
      </c>
      <c r="G2163" s="2">
        <f>(Table1[[#This Row],[Belastbaar loon]]-Table1[[#This Row],[Netto loon]])/Table1[[#This Row],[Belastbaar loon]]</f>
        <v>0.17170396726766493</v>
      </c>
      <c r="H2163" s="14">
        <f t="shared" ca="1" si="28"/>
        <v>5052.7169400000002</v>
      </c>
      <c r="I2163" s="14">
        <f ca="1">IF(ROW()=2, Table1[[#This Row],[Netto loon]], INDIRECT(ADDRESS(ROW()-1,COLUMN(F:F))))</f>
        <v>24388.283060000002</v>
      </c>
      <c r="J2163" s="6">
        <f ca="1">IF(ROW()=2, 0, Table1[[#This Row],[Belastbaar loon]]-INDIRECT(ADDRESS(ROW()-1,COLUMN(A:A))))</f>
        <v>10</v>
      </c>
      <c r="K2163" s="6">
        <f ca="1">Table1[[#This Row],[Netto loon]]-Table1[[#This Row],[Netto vorige schijf]]</f>
        <v>5.8633999999983644</v>
      </c>
      <c r="L2163" s="2">
        <f ca="1">(Table1[[#This Row],[Bruto tov vorige schijf]]-Table1[[#This Row],[Netto tov vorige schijf]])/MAX(Table1[[#This Row],[Bruto tov vorige schijf]],1)</f>
        <v>0.41366000000016356</v>
      </c>
    </row>
    <row r="2164" spans="1:12" x14ac:dyDescent="0.25">
      <c r="A2164" s="14">
        <v>29461</v>
      </c>
      <c r="B2164" s="6">
        <f>LoonHeffing2020(Table1[[#This Row],[Belastbaar loon]])</f>
        <v>11003.683499999999</v>
      </c>
      <c r="C2164" s="6">
        <f>AlgemeneHeffingsKorting2020(Table1[[#This Row],[Belastbaar loon]])</f>
        <v>2214.6999999999998</v>
      </c>
      <c r="D2164" s="14">
        <f>ArbeidsKorting2020(Table1[[#This Row],[Belastbaar loon]])</f>
        <v>3727.9933599999999</v>
      </c>
      <c r="E2164" s="14">
        <f>MAX(Table1[[#This Row],[Loonheffing]]-Table1[[#This Row],[Algemene Heffingskorting]]-Table1[[#This Row],[Arbeidskorting]],0)</f>
        <v>5060.9901399999981</v>
      </c>
      <c r="F2164" s="6">
        <f>Table1[[#This Row],[Belastbaar loon]]-Table1[[#This Row],[Belasting]]</f>
        <v>24400.009860000002</v>
      </c>
      <c r="G2164" s="2">
        <f>(Table1[[#This Row],[Belastbaar loon]]-Table1[[#This Row],[Netto loon]])/Table1[[#This Row],[Belastbaar loon]]</f>
        <v>0.17178609483724239</v>
      </c>
      <c r="H2164" s="14">
        <f t="shared" ca="1" si="28"/>
        <v>5056.8535400000001</v>
      </c>
      <c r="I2164" s="14">
        <f ca="1">IF(ROW()=2, Table1[[#This Row],[Netto loon]], INDIRECT(ADDRESS(ROW()-1,COLUMN(F:F))))</f>
        <v>24394.14646</v>
      </c>
      <c r="J2164" s="6">
        <f ca="1">IF(ROW()=2, 0, Table1[[#This Row],[Belastbaar loon]]-INDIRECT(ADDRESS(ROW()-1,COLUMN(A:A))))</f>
        <v>10</v>
      </c>
      <c r="K2164" s="6">
        <f ca="1">Table1[[#This Row],[Netto loon]]-Table1[[#This Row],[Netto vorige schijf]]</f>
        <v>5.8634000000020023</v>
      </c>
      <c r="L2164" s="2">
        <f ca="1">(Table1[[#This Row],[Bruto tov vorige schijf]]-Table1[[#This Row],[Netto tov vorige schijf]])/MAX(Table1[[#This Row],[Bruto tov vorige schijf]],1)</f>
        <v>0.41365999999979974</v>
      </c>
    </row>
    <row r="2165" spans="1:12" x14ac:dyDescent="0.25">
      <c r="A2165" s="14">
        <v>29471</v>
      </c>
      <c r="B2165" s="6">
        <f>LoonHeffing2020(Table1[[#This Row],[Belastbaar loon]])</f>
        <v>11007.4185</v>
      </c>
      <c r="C2165" s="6">
        <f>AlgemeneHeffingsKorting2020(Table1[[#This Row],[Belastbaar loon]])</f>
        <v>2214.1327999999999</v>
      </c>
      <c r="D2165" s="14">
        <f>ArbeidsKorting2020(Table1[[#This Row],[Belastbaar loon]])</f>
        <v>3728.1589600000002</v>
      </c>
      <c r="E2165" s="14">
        <f>MAX(Table1[[#This Row],[Loonheffing]]-Table1[[#This Row],[Algemene Heffingskorting]]-Table1[[#This Row],[Arbeidskorting]],0)</f>
        <v>5065.1267399999997</v>
      </c>
      <c r="F2165" s="6">
        <f>Table1[[#This Row],[Belastbaar loon]]-Table1[[#This Row],[Belasting]]</f>
        <v>24405.87326</v>
      </c>
      <c r="G2165" s="2">
        <f>(Table1[[#This Row],[Belastbaar loon]]-Table1[[#This Row],[Netto loon]])/Table1[[#This Row],[Belastbaar loon]]</f>
        <v>0.17186816667232194</v>
      </c>
      <c r="H2165" s="14">
        <f t="shared" ca="1" si="28"/>
        <v>5060.9901399999981</v>
      </c>
      <c r="I2165" s="14">
        <f ca="1">IF(ROW()=2, Table1[[#This Row],[Netto loon]], INDIRECT(ADDRESS(ROW()-1,COLUMN(F:F))))</f>
        <v>24400.009860000002</v>
      </c>
      <c r="J2165" s="6">
        <f ca="1">IF(ROW()=2, 0, Table1[[#This Row],[Belastbaar loon]]-INDIRECT(ADDRESS(ROW()-1,COLUMN(A:A))))</f>
        <v>10</v>
      </c>
      <c r="K2165" s="6">
        <f ca="1">Table1[[#This Row],[Netto loon]]-Table1[[#This Row],[Netto vorige schijf]]</f>
        <v>5.8633999999983644</v>
      </c>
      <c r="L2165" s="2">
        <f ca="1">(Table1[[#This Row],[Bruto tov vorige schijf]]-Table1[[#This Row],[Netto tov vorige schijf]])/MAX(Table1[[#This Row],[Bruto tov vorige schijf]],1)</f>
        <v>0.41366000000016356</v>
      </c>
    </row>
    <row r="2166" spans="1:12" x14ac:dyDescent="0.25">
      <c r="A2166" s="14">
        <v>29481</v>
      </c>
      <c r="B2166" s="6">
        <f>LoonHeffing2020(Table1[[#This Row],[Belastbaar loon]])</f>
        <v>11011.1535</v>
      </c>
      <c r="C2166" s="6">
        <f>AlgemeneHeffingsKorting2020(Table1[[#This Row],[Belastbaar loon]])</f>
        <v>2213.5655999999999</v>
      </c>
      <c r="D2166" s="14">
        <f>ArbeidsKorting2020(Table1[[#This Row],[Belastbaar loon]])</f>
        <v>3728.32456</v>
      </c>
      <c r="E2166" s="14">
        <f>MAX(Table1[[#This Row],[Loonheffing]]-Table1[[#This Row],[Algemene Heffingskorting]]-Table1[[#This Row],[Arbeidskorting]],0)</f>
        <v>5069.2633400000004</v>
      </c>
      <c r="F2166" s="6">
        <f>Table1[[#This Row],[Belastbaar loon]]-Table1[[#This Row],[Belasting]]</f>
        <v>24411.736659999999</v>
      </c>
      <c r="G2166" s="2">
        <f>(Table1[[#This Row],[Belastbaar loon]]-Table1[[#This Row],[Netto loon]])/Table1[[#This Row],[Belastbaar loon]]</f>
        <v>0.17195018282961913</v>
      </c>
      <c r="H2166" s="14">
        <f t="shared" ca="1" si="28"/>
        <v>5065.1267399999997</v>
      </c>
      <c r="I2166" s="14">
        <f ca="1">IF(ROW()=2, Table1[[#This Row],[Netto loon]], INDIRECT(ADDRESS(ROW()-1,COLUMN(F:F))))</f>
        <v>24405.87326</v>
      </c>
      <c r="J2166" s="6">
        <f ca="1">IF(ROW()=2, 0, Table1[[#This Row],[Belastbaar loon]]-INDIRECT(ADDRESS(ROW()-1,COLUMN(A:A))))</f>
        <v>10</v>
      </c>
      <c r="K2166" s="6">
        <f ca="1">Table1[[#This Row],[Netto loon]]-Table1[[#This Row],[Netto vorige schijf]]</f>
        <v>5.8633999999983644</v>
      </c>
      <c r="L2166" s="2">
        <f ca="1">(Table1[[#This Row],[Bruto tov vorige schijf]]-Table1[[#This Row],[Netto tov vorige schijf]])/MAX(Table1[[#This Row],[Bruto tov vorige schijf]],1)</f>
        <v>0.41366000000016356</v>
      </c>
    </row>
    <row r="2167" spans="1:12" x14ac:dyDescent="0.25">
      <c r="A2167" s="14">
        <v>29491</v>
      </c>
      <c r="B2167" s="6">
        <f>LoonHeffing2020(Table1[[#This Row],[Belastbaar loon]])</f>
        <v>11014.888499999999</v>
      </c>
      <c r="C2167" s="6">
        <f>AlgemeneHeffingsKorting2020(Table1[[#This Row],[Belastbaar loon]])</f>
        <v>2212.9983999999999</v>
      </c>
      <c r="D2167" s="14">
        <f>ArbeidsKorting2020(Table1[[#This Row],[Belastbaar loon]])</f>
        <v>3728.4901599999998</v>
      </c>
      <c r="E2167" s="14">
        <f>MAX(Table1[[#This Row],[Loonheffing]]-Table1[[#This Row],[Algemene Heffingskorting]]-Table1[[#This Row],[Arbeidskorting]],0)</f>
        <v>5073.3999399999993</v>
      </c>
      <c r="F2167" s="6">
        <f>Table1[[#This Row],[Belastbaar loon]]-Table1[[#This Row],[Belasting]]</f>
        <v>24417.600060000001</v>
      </c>
      <c r="G2167" s="2">
        <f>(Table1[[#This Row],[Belastbaar loon]]-Table1[[#This Row],[Netto loon]])/Table1[[#This Row],[Belastbaar loon]]</f>
        <v>0.17203214336577258</v>
      </c>
      <c r="H2167" s="14">
        <f t="shared" ca="1" si="28"/>
        <v>5069.2633400000004</v>
      </c>
      <c r="I2167" s="14">
        <f ca="1">IF(ROW()=2, Table1[[#This Row],[Netto loon]], INDIRECT(ADDRESS(ROW()-1,COLUMN(F:F))))</f>
        <v>24411.736659999999</v>
      </c>
      <c r="J2167" s="6">
        <f ca="1">IF(ROW()=2, 0, Table1[[#This Row],[Belastbaar loon]]-INDIRECT(ADDRESS(ROW()-1,COLUMN(A:A))))</f>
        <v>10</v>
      </c>
      <c r="K2167" s="6">
        <f ca="1">Table1[[#This Row],[Netto loon]]-Table1[[#This Row],[Netto vorige schijf]]</f>
        <v>5.8634000000020023</v>
      </c>
      <c r="L2167" s="2">
        <f ca="1">(Table1[[#This Row],[Bruto tov vorige schijf]]-Table1[[#This Row],[Netto tov vorige schijf]])/MAX(Table1[[#This Row],[Bruto tov vorige schijf]],1)</f>
        <v>0.41365999999979974</v>
      </c>
    </row>
    <row r="2168" spans="1:12" x14ac:dyDescent="0.25">
      <c r="A2168" s="14">
        <v>29501</v>
      </c>
      <c r="B2168" s="6">
        <f>LoonHeffing2020(Table1[[#This Row],[Belastbaar loon]])</f>
        <v>11018.6235</v>
      </c>
      <c r="C2168" s="6">
        <f>AlgemeneHeffingsKorting2020(Table1[[#This Row],[Belastbaar loon]])</f>
        <v>2212.4312</v>
      </c>
      <c r="D2168" s="14">
        <f>ArbeidsKorting2020(Table1[[#This Row],[Belastbaar loon]])</f>
        <v>3728.6557600000001</v>
      </c>
      <c r="E2168" s="14">
        <f>MAX(Table1[[#This Row],[Loonheffing]]-Table1[[#This Row],[Algemene Heffingskorting]]-Table1[[#This Row],[Arbeidskorting]],0)</f>
        <v>5077.5365399999991</v>
      </c>
      <c r="F2168" s="6">
        <f>Table1[[#This Row],[Belastbaar loon]]-Table1[[#This Row],[Belasting]]</f>
        <v>24423.463459999999</v>
      </c>
      <c r="G2168" s="2">
        <f>(Table1[[#This Row],[Belastbaar loon]]-Table1[[#This Row],[Netto loon]])/Table1[[#This Row],[Belastbaar loon]]</f>
        <v>0.17211404833734453</v>
      </c>
      <c r="H2168" s="14">
        <f t="shared" ca="1" si="28"/>
        <v>5073.3999399999993</v>
      </c>
      <c r="I2168" s="14">
        <f ca="1">IF(ROW()=2, Table1[[#This Row],[Netto loon]], INDIRECT(ADDRESS(ROW()-1,COLUMN(F:F))))</f>
        <v>24417.600060000001</v>
      </c>
      <c r="J2168" s="6">
        <f ca="1">IF(ROW()=2, 0, Table1[[#This Row],[Belastbaar loon]]-INDIRECT(ADDRESS(ROW()-1,COLUMN(A:A))))</f>
        <v>10</v>
      </c>
      <c r="K2168" s="6">
        <f ca="1">Table1[[#This Row],[Netto loon]]-Table1[[#This Row],[Netto vorige schijf]]</f>
        <v>5.8633999999983644</v>
      </c>
      <c r="L2168" s="2">
        <f ca="1">(Table1[[#This Row],[Bruto tov vorige schijf]]-Table1[[#This Row],[Netto tov vorige schijf]])/MAX(Table1[[#This Row],[Bruto tov vorige schijf]],1)</f>
        <v>0.41366000000016356</v>
      </c>
    </row>
    <row r="2169" spans="1:12" x14ac:dyDescent="0.25">
      <c r="A2169" s="14">
        <v>29511</v>
      </c>
      <c r="B2169" s="6">
        <f>LoonHeffing2020(Table1[[#This Row],[Belastbaar loon]])</f>
        <v>11022.3585</v>
      </c>
      <c r="C2169" s="6">
        <f>AlgemeneHeffingsKorting2020(Table1[[#This Row],[Belastbaar loon]])</f>
        <v>2211.864</v>
      </c>
      <c r="D2169" s="14">
        <f>ArbeidsKorting2020(Table1[[#This Row],[Belastbaar loon]])</f>
        <v>3728.8213599999999</v>
      </c>
      <c r="E2169" s="14">
        <f>MAX(Table1[[#This Row],[Loonheffing]]-Table1[[#This Row],[Algemene Heffingskorting]]-Table1[[#This Row],[Arbeidskorting]],0)</f>
        <v>5081.6731400000008</v>
      </c>
      <c r="F2169" s="6">
        <f>Table1[[#This Row],[Belastbaar loon]]-Table1[[#This Row],[Belasting]]</f>
        <v>24429.326860000001</v>
      </c>
      <c r="G2169" s="2">
        <f>(Table1[[#This Row],[Belastbaar loon]]-Table1[[#This Row],[Netto loon]])/Table1[[#This Row],[Belastbaar loon]]</f>
        <v>0.17219589780082001</v>
      </c>
      <c r="H2169" s="14">
        <f t="shared" ca="1" si="28"/>
        <v>5077.5365399999991</v>
      </c>
      <c r="I2169" s="14">
        <f ca="1">IF(ROW()=2, Table1[[#This Row],[Netto loon]], INDIRECT(ADDRESS(ROW()-1,COLUMN(F:F))))</f>
        <v>24423.463459999999</v>
      </c>
      <c r="J2169" s="6">
        <f ca="1">IF(ROW()=2, 0, Table1[[#This Row],[Belastbaar loon]]-INDIRECT(ADDRESS(ROW()-1,COLUMN(A:A))))</f>
        <v>10</v>
      </c>
      <c r="K2169" s="6">
        <f ca="1">Table1[[#This Row],[Netto loon]]-Table1[[#This Row],[Netto vorige schijf]]</f>
        <v>5.8634000000020023</v>
      </c>
      <c r="L2169" s="2">
        <f ca="1">(Table1[[#This Row],[Bruto tov vorige schijf]]-Table1[[#This Row],[Netto tov vorige schijf]])/MAX(Table1[[#This Row],[Bruto tov vorige schijf]],1)</f>
        <v>0.41365999999979974</v>
      </c>
    </row>
    <row r="2170" spans="1:12" x14ac:dyDescent="0.25">
      <c r="A2170" s="14">
        <v>29521</v>
      </c>
      <c r="B2170" s="6">
        <f>LoonHeffing2020(Table1[[#This Row],[Belastbaar loon]])</f>
        <v>11026.093500000001</v>
      </c>
      <c r="C2170" s="6">
        <f>AlgemeneHeffingsKorting2020(Table1[[#This Row],[Belastbaar loon]])</f>
        <v>2211.2968000000001</v>
      </c>
      <c r="D2170" s="14">
        <f>ArbeidsKorting2020(Table1[[#This Row],[Belastbaar loon]])</f>
        <v>3728.9869600000002</v>
      </c>
      <c r="E2170" s="14">
        <f>MAX(Table1[[#This Row],[Loonheffing]]-Table1[[#This Row],[Algemene Heffingskorting]]-Table1[[#This Row],[Arbeidskorting]],0)</f>
        <v>5085.8097400000006</v>
      </c>
      <c r="F2170" s="6">
        <f>Table1[[#This Row],[Belastbaar loon]]-Table1[[#This Row],[Belasting]]</f>
        <v>24435.190259999999</v>
      </c>
      <c r="G2170" s="2">
        <f>(Table1[[#This Row],[Belastbaar loon]]-Table1[[#This Row],[Netto loon]])/Table1[[#This Row],[Belastbaar loon]]</f>
        <v>0.17227769181260799</v>
      </c>
      <c r="H2170" s="14">
        <f t="shared" ca="1" si="28"/>
        <v>5081.6731400000008</v>
      </c>
      <c r="I2170" s="14">
        <f ca="1">IF(ROW()=2, Table1[[#This Row],[Netto loon]], INDIRECT(ADDRESS(ROW()-1,COLUMN(F:F))))</f>
        <v>24429.326860000001</v>
      </c>
      <c r="J2170" s="6">
        <f ca="1">IF(ROW()=2, 0, Table1[[#This Row],[Belastbaar loon]]-INDIRECT(ADDRESS(ROW()-1,COLUMN(A:A))))</f>
        <v>10</v>
      </c>
      <c r="K2170" s="6">
        <f ca="1">Table1[[#This Row],[Netto loon]]-Table1[[#This Row],[Netto vorige schijf]]</f>
        <v>5.8633999999983644</v>
      </c>
      <c r="L2170" s="2">
        <f ca="1">(Table1[[#This Row],[Bruto tov vorige schijf]]-Table1[[#This Row],[Netto tov vorige schijf]])/MAX(Table1[[#This Row],[Bruto tov vorige schijf]],1)</f>
        <v>0.41366000000016356</v>
      </c>
    </row>
    <row r="2171" spans="1:12" x14ac:dyDescent="0.25">
      <c r="A2171" s="14">
        <v>29531</v>
      </c>
      <c r="B2171" s="6">
        <f>LoonHeffing2020(Table1[[#This Row],[Belastbaar loon]])</f>
        <v>11029.8285</v>
      </c>
      <c r="C2171" s="6">
        <f>AlgemeneHeffingsKorting2020(Table1[[#This Row],[Belastbaar loon]])</f>
        <v>2210.7296000000001</v>
      </c>
      <c r="D2171" s="14">
        <f>ArbeidsKorting2020(Table1[[#This Row],[Belastbaar loon]])</f>
        <v>3729.15256</v>
      </c>
      <c r="E2171" s="14">
        <f>MAX(Table1[[#This Row],[Loonheffing]]-Table1[[#This Row],[Algemene Heffingskorting]]-Table1[[#This Row],[Arbeidskorting]],0)</f>
        <v>5089.9463399999986</v>
      </c>
      <c r="F2171" s="6">
        <f>Table1[[#This Row],[Belastbaar loon]]-Table1[[#This Row],[Belasting]]</f>
        <v>24441.053660000001</v>
      </c>
      <c r="G2171" s="2">
        <f>(Table1[[#This Row],[Belastbaar loon]]-Table1[[#This Row],[Netto loon]])/Table1[[#This Row],[Belastbaar loon]]</f>
        <v>0.17235943042904062</v>
      </c>
      <c r="H2171" s="14">
        <f t="shared" ca="1" si="28"/>
        <v>5085.8097400000006</v>
      </c>
      <c r="I2171" s="14">
        <f ca="1">IF(ROW()=2, Table1[[#This Row],[Netto loon]], INDIRECT(ADDRESS(ROW()-1,COLUMN(F:F))))</f>
        <v>24435.190259999999</v>
      </c>
      <c r="J2171" s="6">
        <f ca="1">IF(ROW()=2, 0, Table1[[#This Row],[Belastbaar loon]]-INDIRECT(ADDRESS(ROW()-1,COLUMN(A:A))))</f>
        <v>10</v>
      </c>
      <c r="K2171" s="6">
        <f ca="1">Table1[[#This Row],[Netto loon]]-Table1[[#This Row],[Netto vorige schijf]]</f>
        <v>5.8634000000020023</v>
      </c>
      <c r="L2171" s="2">
        <f ca="1">(Table1[[#This Row],[Bruto tov vorige schijf]]-Table1[[#This Row],[Netto tov vorige schijf]])/MAX(Table1[[#This Row],[Bruto tov vorige schijf]],1)</f>
        <v>0.41365999999979974</v>
      </c>
    </row>
    <row r="2172" spans="1:12" x14ac:dyDescent="0.25">
      <c r="A2172" s="14">
        <v>29541</v>
      </c>
      <c r="B2172" s="6">
        <f>LoonHeffing2020(Table1[[#This Row],[Belastbaar loon]])</f>
        <v>11033.5635</v>
      </c>
      <c r="C2172" s="6">
        <f>AlgemeneHeffingsKorting2020(Table1[[#This Row],[Belastbaar loon]])</f>
        <v>2210.1624000000002</v>
      </c>
      <c r="D2172" s="14">
        <f>ArbeidsKorting2020(Table1[[#This Row],[Belastbaar loon]])</f>
        <v>3729.3181599999998</v>
      </c>
      <c r="E2172" s="14">
        <f>MAX(Table1[[#This Row],[Loonheffing]]-Table1[[#This Row],[Algemene Heffingskorting]]-Table1[[#This Row],[Arbeidskorting]],0)</f>
        <v>5094.0829399999993</v>
      </c>
      <c r="F2172" s="6">
        <f>Table1[[#This Row],[Belastbaar loon]]-Table1[[#This Row],[Belasting]]</f>
        <v>24446.91706</v>
      </c>
      <c r="G2172" s="2">
        <f>(Table1[[#This Row],[Belastbaar loon]]-Table1[[#This Row],[Netto loon]])/Table1[[#This Row],[Belastbaar loon]]</f>
        <v>0.17244111370637419</v>
      </c>
      <c r="H2172" s="14">
        <f t="shared" ca="1" si="28"/>
        <v>5089.9463399999986</v>
      </c>
      <c r="I2172" s="14">
        <f ca="1">IF(ROW()=2, Table1[[#This Row],[Netto loon]], INDIRECT(ADDRESS(ROW()-1,COLUMN(F:F))))</f>
        <v>24441.053660000001</v>
      </c>
      <c r="J2172" s="6">
        <f ca="1">IF(ROW()=2, 0, Table1[[#This Row],[Belastbaar loon]]-INDIRECT(ADDRESS(ROW()-1,COLUMN(A:A))))</f>
        <v>10</v>
      </c>
      <c r="K2172" s="6">
        <f ca="1">Table1[[#This Row],[Netto loon]]-Table1[[#This Row],[Netto vorige schijf]]</f>
        <v>5.8633999999983644</v>
      </c>
      <c r="L2172" s="2">
        <f ca="1">(Table1[[#This Row],[Bruto tov vorige schijf]]-Table1[[#This Row],[Netto tov vorige schijf]])/MAX(Table1[[#This Row],[Bruto tov vorige schijf]],1)</f>
        <v>0.41366000000016356</v>
      </c>
    </row>
    <row r="2173" spans="1:12" x14ac:dyDescent="0.25">
      <c r="A2173" s="14">
        <v>29551</v>
      </c>
      <c r="B2173" s="6">
        <f>LoonHeffing2020(Table1[[#This Row],[Belastbaar loon]])</f>
        <v>11037.298500000001</v>
      </c>
      <c r="C2173" s="6">
        <f>AlgemeneHeffingsKorting2020(Table1[[#This Row],[Belastbaar loon]])</f>
        <v>2209.5952000000002</v>
      </c>
      <c r="D2173" s="14">
        <f>ArbeidsKorting2020(Table1[[#This Row],[Belastbaar loon]])</f>
        <v>3729.4837600000001</v>
      </c>
      <c r="E2173" s="14">
        <f>MAX(Table1[[#This Row],[Loonheffing]]-Table1[[#This Row],[Algemene Heffingskorting]]-Table1[[#This Row],[Arbeidskorting]],0)</f>
        <v>5098.219540000001</v>
      </c>
      <c r="F2173" s="6">
        <f>Table1[[#This Row],[Belastbaar loon]]-Table1[[#This Row],[Belasting]]</f>
        <v>24452.780459999998</v>
      </c>
      <c r="G2173" s="2">
        <f>(Table1[[#This Row],[Belastbaar loon]]-Table1[[#This Row],[Netto loon]])/Table1[[#This Row],[Belastbaar loon]]</f>
        <v>0.17252274170078852</v>
      </c>
      <c r="H2173" s="14">
        <f t="shared" ca="1" si="28"/>
        <v>5094.0829399999993</v>
      </c>
      <c r="I2173" s="14">
        <f ca="1">IF(ROW()=2, Table1[[#This Row],[Netto loon]], INDIRECT(ADDRESS(ROW()-1,COLUMN(F:F))))</f>
        <v>24446.91706</v>
      </c>
      <c r="J2173" s="6">
        <f ca="1">IF(ROW()=2, 0, Table1[[#This Row],[Belastbaar loon]]-INDIRECT(ADDRESS(ROW()-1,COLUMN(A:A))))</f>
        <v>10</v>
      </c>
      <c r="K2173" s="6">
        <f ca="1">Table1[[#This Row],[Netto loon]]-Table1[[#This Row],[Netto vorige schijf]]</f>
        <v>5.8633999999983644</v>
      </c>
      <c r="L2173" s="2">
        <f ca="1">(Table1[[#This Row],[Bruto tov vorige schijf]]-Table1[[#This Row],[Netto tov vorige schijf]])/MAX(Table1[[#This Row],[Bruto tov vorige schijf]],1)</f>
        <v>0.41366000000016356</v>
      </c>
    </row>
    <row r="2174" spans="1:12" x14ac:dyDescent="0.25">
      <c r="A2174" s="14">
        <v>29561</v>
      </c>
      <c r="B2174" s="6">
        <f>LoonHeffing2020(Table1[[#This Row],[Belastbaar loon]])</f>
        <v>11041.0335</v>
      </c>
      <c r="C2174" s="6">
        <f>AlgemeneHeffingsKorting2020(Table1[[#This Row],[Belastbaar loon]])</f>
        <v>2209.0279999999998</v>
      </c>
      <c r="D2174" s="14">
        <f>ArbeidsKorting2020(Table1[[#This Row],[Belastbaar loon]])</f>
        <v>3729.6493599999999</v>
      </c>
      <c r="E2174" s="14">
        <f>MAX(Table1[[#This Row],[Loonheffing]]-Table1[[#This Row],[Algemene Heffingskorting]]-Table1[[#This Row],[Arbeidskorting]],0)</f>
        <v>5102.3561399999999</v>
      </c>
      <c r="F2174" s="6">
        <f>Table1[[#This Row],[Belastbaar loon]]-Table1[[#This Row],[Belasting]]</f>
        <v>24458.64386</v>
      </c>
      <c r="G2174" s="2">
        <f>(Table1[[#This Row],[Belastbaar loon]]-Table1[[#This Row],[Netto loon]])/Table1[[#This Row],[Belastbaar loon]]</f>
        <v>0.17260431446838739</v>
      </c>
      <c r="H2174" s="14">
        <f t="shared" ca="1" si="28"/>
        <v>5098.219540000001</v>
      </c>
      <c r="I2174" s="14">
        <f ca="1">IF(ROW()=2, Table1[[#This Row],[Netto loon]], INDIRECT(ADDRESS(ROW()-1,COLUMN(F:F))))</f>
        <v>24452.780459999998</v>
      </c>
      <c r="J2174" s="6">
        <f ca="1">IF(ROW()=2, 0, Table1[[#This Row],[Belastbaar loon]]-INDIRECT(ADDRESS(ROW()-1,COLUMN(A:A))))</f>
        <v>10</v>
      </c>
      <c r="K2174" s="6">
        <f ca="1">Table1[[#This Row],[Netto loon]]-Table1[[#This Row],[Netto vorige schijf]]</f>
        <v>5.8634000000020023</v>
      </c>
      <c r="L2174" s="2">
        <f ca="1">(Table1[[#This Row],[Bruto tov vorige schijf]]-Table1[[#This Row],[Netto tov vorige schijf]])/MAX(Table1[[#This Row],[Bruto tov vorige schijf]],1)</f>
        <v>0.41365999999979974</v>
      </c>
    </row>
    <row r="2175" spans="1:12" x14ac:dyDescent="0.25">
      <c r="A2175" s="14">
        <v>29571</v>
      </c>
      <c r="B2175" s="6">
        <f>LoonHeffing2020(Table1[[#This Row],[Belastbaar loon]])</f>
        <v>11044.7685</v>
      </c>
      <c r="C2175" s="6">
        <f>AlgemeneHeffingsKorting2020(Table1[[#This Row],[Belastbaar loon]])</f>
        <v>2208.4607999999998</v>
      </c>
      <c r="D2175" s="14">
        <f>ArbeidsKorting2020(Table1[[#This Row],[Belastbaar loon]])</f>
        <v>3729.8149600000002</v>
      </c>
      <c r="E2175" s="14">
        <f>MAX(Table1[[#This Row],[Loonheffing]]-Table1[[#This Row],[Algemene Heffingskorting]]-Table1[[#This Row],[Arbeidskorting]],0)</f>
        <v>5106.4927400000015</v>
      </c>
      <c r="F2175" s="6">
        <f>Table1[[#This Row],[Belastbaar loon]]-Table1[[#This Row],[Belasting]]</f>
        <v>24464.507259999998</v>
      </c>
      <c r="G2175" s="2">
        <f>(Table1[[#This Row],[Belastbaar loon]]-Table1[[#This Row],[Netto loon]])/Table1[[#This Row],[Belastbaar loon]]</f>
        <v>0.17268583206519905</v>
      </c>
      <c r="H2175" s="14">
        <f t="shared" ca="1" si="28"/>
        <v>5102.3561399999999</v>
      </c>
      <c r="I2175" s="14">
        <f ca="1">IF(ROW()=2, Table1[[#This Row],[Netto loon]], INDIRECT(ADDRESS(ROW()-1,COLUMN(F:F))))</f>
        <v>24458.64386</v>
      </c>
      <c r="J2175" s="6">
        <f ca="1">IF(ROW()=2, 0, Table1[[#This Row],[Belastbaar loon]]-INDIRECT(ADDRESS(ROW()-1,COLUMN(A:A))))</f>
        <v>10</v>
      </c>
      <c r="K2175" s="6">
        <f ca="1">Table1[[#This Row],[Netto loon]]-Table1[[#This Row],[Netto vorige schijf]]</f>
        <v>5.8633999999983644</v>
      </c>
      <c r="L2175" s="2">
        <f ca="1">(Table1[[#This Row],[Bruto tov vorige schijf]]-Table1[[#This Row],[Netto tov vorige schijf]])/MAX(Table1[[#This Row],[Bruto tov vorige schijf]],1)</f>
        <v>0.41366000000016356</v>
      </c>
    </row>
    <row r="2176" spans="1:12" x14ac:dyDescent="0.25">
      <c r="A2176" s="14">
        <v>29581</v>
      </c>
      <c r="B2176" s="6">
        <f>LoonHeffing2020(Table1[[#This Row],[Belastbaar loon]])</f>
        <v>11048.503500000001</v>
      </c>
      <c r="C2176" s="6">
        <f>AlgemeneHeffingsKorting2020(Table1[[#This Row],[Belastbaar loon]])</f>
        <v>2207.8935999999999</v>
      </c>
      <c r="D2176" s="14">
        <f>ArbeidsKorting2020(Table1[[#This Row],[Belastbaar loon]])</f>
        <v>3729.98056</v>
      </c>
      <c r="E2176" s="14">
        <f>MAX(Table1[[#This Row],[Loonheffing]]-Table1[[#This Row],[Algemene Heffingskorting]]-Table1[[#This Row],[Arbeidskorting]],0)</f>
        <v>5110.6293400000013</v>
      </c>
      <c r="F2176" s="6">
        <f>Table1[[#This Row],[Belastbaar loon]]-Table1[[#This Row],[Belasting]]</f>
        <v>24470.37066</v>
      </c>
      <c r="G2176" s="2">
        <f>(Table1[[#This Row],[Belastbaar loon]]-Table1[[#This Row],[Netto loon]])/Table1[[#This Row],[Belastbaar loon]]</f>
        <v>0.17276729454717554</v>
      </c>
      <c r="H2176" s="14">
        <f t="shared" ca="1" si="28"/>
        <v>5106.4927400000015</v>
      </c>
      <c r="I2176" s="14">
        <f ca="1">IF(ROW()=2, Table1[[#This Row],[Netto loon]], INDIRECT(ADDRESS(ROW()-1,COLUMN(F:F))))</f>
        <v>24464.507259999998</v>
      </c>
      <c r="J2176" s="6">
        <f ca="1">IF(ROW()=2, 0, Table1[[#This Row],[Belastbaar loon]]-INDIRECT(ADDRESS(ROW()-1,COLUMN(A:A))))</f>
        <v>10</v>
      </c>
      <c r="K2176" s="6">
        <f ca="1">Table1[[#This Row],[Netto loon]]-Table1[[#This Row],[Netto vorige schijf]]</f>
        <v>5.8634000000020023</v>
      </c>
      <c r="L2176" s="2">
        <f ca="1">(Table1[[#This Row],[Bruto tov vorige schijf]]-Table1[[#This Row],[Netto tov vorige schijf]])/MAX(Table1[[#This Row],[Bruto tov vorige schijf]],1)</f>
        <v>0.41365999999979974</v>
      </c>
    </row>
    <row r="2177" spans="1:12" x14ac:dyDescent="0.25">
      <c r="A2177" s="14">
        <v>29591</v>
      </c>
      <c r="B2177" s="6">
        <f>LoonHeffing2020(Table1[[#This Row],[Belastbaar loon]])</f>
        <v>11052.238499999999</v>
      </c>
      <c r="C2177" s="6">
        <f>AlgemeneHeffingsKorting2020(Table1[[#This Row],[Belastbaar loon]])</f>
        <v>2207.3263999999999</v>
      </c>
      <c r="D2177" s="14">
        <f>ArbeidsKorting2020(Table1[[#This Row],[Belastbaar loon]])</f>
        <v>3730.1461599999998</v>
      </c>
      <c r="E2177" s="14">
        <f>MAX(Table1[[#This Row],[Loonheffing]]-Table1[[#This Row],[Algemene Heffingskorting]]-Table1[[#This Row],[Arbeidskorting]],0)</f>
        <v>5114.7659399999993</v>
      </c>
      <c r="F2177" s="6">
        <f>Table1[[#This Row],[Belastbaar loon]]-Table1[[#This Row],[Belasting]]</f>
        <v>24476.234060000003</v>
      </c>
      <c r="G2177" s="2">
        <f>(Table1[[#This Row],[Belastbaar loon]]-Table1[[#This Row],[Netto loon]])/Table1[[#This Row],[Belastbaar loon]]</f>
        <v>0.17284870197019356</v>
      </c>
      <c r="H2177" s="14">
        <f t="shared" ca="1" si="28"/>
        <v>5110.6293400000013</v>
      </c>
      <c r="I2177" s="14">
        <f ca="1">IF(ROW()=2, Table1[[#This Row],[Netto loon]], INDIRECT(ADDRESS(ROW()-1,COLUMN(F:F))))</f>
        <v>24470.37066</v>
      </c>
      <c r="J2177" s="6">
        <f ca="1">IF(ROW()=2, 0, Table1[[#This Row],[Belastbaar loon]]-INDIRECT(ADDRESS(ROW()-1,COLUMN(A:A))))</f>
        <v>10</v>
      </c>
      <c r="K2177" s="6">
        <f ca="1">Table1[[#This Row],[Netto loon]]-Table1[[#This Row],[Netto vorige schijf]]</f>
        <v>5.8634000000020023</v>
      </c>
      <c r="L2177" s="2">
        <f ca="1">(Table1[[#This Row],[Bruto tov vorige schijf]]-Table1[[#This Row],[Netto tov vorige schijf]])/MAX(Table1[[#This Row],[Bruto tov vorige schijf]],1)</f>
        <v>0.41365999999979974</v>
      </c>
    </row>
    <row r="2178" spans="1:12" x14ac:dyDescent="0.25">
      <c r="A2178" s="14">
        <v>29601</v>
      </c>
      <c r="B2178" s="6">
        <f>LoonHeffing2020(Table1[[#This Row],[Belastbaar loon]])</f>
        <v>11055.9735</v>
      </c>
      <c r="C2178" s="6">
        <f>AlgemeneHeffingsKorting2020(Table1[[#This Row],[Belastbaar loon]])</f>
        <v>2206.7592</v>
      </c>
      <c r="D2178" s="14">
        <f>ArbeidsKorting2020(Table1[[#This Row],[Belastbaar loon]])</f>
        <v>3730.31176</v>
      </c>
      <c r="E2178" s="14">
        <f>MAX(Table1[[#This Row],[Loonheffing]]-Table1[[#This Row],[Algemene Heffingskorting]]-Table1[[#This Row],[Arbeidskorting]],0)</f>
        <v>5118.9025399999991</v>
      </c>
      <c r="F2178" s="6">
        <f>Table1[[#This Row],[Belastbaar loon]]-Table1[[#This Row],[Belasting]]</f>
        <v>24482.097460000001</v>
      </c>
      <c r="G2178" s="2">
        <f>(Table1[[#This Row],[Belastbaar loon]]-Table1[[#This Row],[Netto loon]])/Table1[[#This Row],[Belastbaar loon]]</f>
        <v>0.17293005439005435</v>
      </c>
      <c r="H2178" s="14">
        <f t="shared" ca="1" si="28"/>
        <v>5114.7659399999993</v>
      </c>
      <c r="I2178" s="14">
        <f ca="1">IF(ROW()=2, Table1[[#This Row],[Netto loon]], INDIRECT(ADDRESS(ROW()-1,COLUMN(F:F))))</f>
        <v>24476.234060000003</v>
      </c>
      <c r="J2178" s="6">
        <f ca="1">IF(ROW()=2, 0, Table1[[#This Row],[Belastbaar loon]]-INDIRECT(ADDRESS(ROW()-1,COLUMN(A:A))))</f>
        <v>10</v>
      </c>
      <c r="K2178" s="6">
        <f ca="1">Table1[[#This Row],[Netto loon]]-Table1[[#This Row],[Netto vorige schijf]]</f>
        <v>5.8633999999983644</v>
      </c>
      <c r="L2178" s="2">
        <f ca="1">(Table1[[#This Row],[Bruto tov vorige schijf]]-Table1[[#This Row],[Netto tov vorige schijf]])/MAX(Table1[[#This Row],[Bruto tov vorige schijf]],1)</f>
        <v>0.41366000000016356</v>
      </c>
    </row>
    <row r="2179" spans="1:12" x14ac:dyDescent="0.25">
      <c r="A2179" s="14">
        <v>29611</v>
      </c>
      <c r="B2179" s="6">
        <f>LoonHeffing2020(Table1[[#This Row],[Belastbaar loon]])</f>
        <v>11059.708500000001</v>
      </c>
      <c r="C2179" s="6">
        <f>AlgemeneHeffingsKorting2020(Table1[[#This Row],[Belastbaar loon]])</f>
        <v>2206.192</v>
      </c>
      <c r="D2179" s="14">
        <f>ArbeidsKorting2020(Table1[[#This Row],[Belastbaar loon]])</f>
        <v>3730.4773599999999</v>
      </c>
      <c r="E2179" s="14">
        <f>MAX(Table1[[#This Row],[Loonheffing]]-Table1[[#This Row],[Algemene Heffingskorting]]-Table1[[#This Row],[Arbeidskorting]],0)</f>
        <v>5123.0391400000017</v>
      </c>
      <c r="F2179" s="6">
        <f>Table1[[#This Row],[Belastbaar loon]]-Table1[[#This Row],[Belasting]]</f>
        <v>24487.960859999999</v>
      </c>
      <c r="G2179" s="2">
        <f>(Table1[[#This Row],[Belastbaar loon]]-Table1[[#This Row],[Netto loon]])/Table1[[#This Row],[Belastbaar loon]]</f>
        <v>0.17301135186248356</v>
      </c>
      <c r="H2179" s="14">
        <f t="shared" ca="1" si="28"/>
        <v>5118.9025399999991</v>
      </c>
      <c r="I2179" s="14">
        <f ca="1">IF(ROW()=2, Table1[[#This Row],[Netto loon]], INDIRECT(ADDRESS(ROW()-1,COLUMN(F:F))))</f>
        <v>24482.097460000001</v>
      </c>
      <c r="J2179" s="6">
        <f ca="1">IF(ROW()=2, 0, Table1[[#This Row],[Belastbaar loon]]-INDIRECT(ADDRESS(ROW()-1,COLUMN(A:A))))</f>
        <v>10</v>
      </c>
      <c r="K2179" s="6">
        <f ca="1">Table1[[#This Row],[Netto loon]]-Table1[[#This Row],[Netto vorige schijf]]</f>
        <v>5.8633999999983644</v>
      </c>
      <c r="L2179" s="2">
        <f ca="1">(Table1[[#This Row],[Bruto tov vorige schijf]]-Table1[[#This Row],[Netto tov vorige schijf]])/MAX(Table1[[#This Row],[Bruto tov vorige schijf]],1)</f>
        <v>0.41366000000016356</v>
      </c>
    </row>
    <row r="2180" spans="1:12" x14ac:dyDescent="0.25">
      <c r="A2180" s="14">
        <v>29621</v>
      </c>
      <c r="B2180" s="6">
        <f>LoonHeffing2020(Table1[[#This Row],[Belastbaar loon]])</f>
        <v>11063.443499999999</v>
      </c>
      <c r="C2180" s="6">
        <f>AlgemeneHeffingsKorting2020(Table1[[#This Row],[Belastbaar loon]])</f>
        <v>2205.6248000000001</v>
      </c>
      <c r="D2180" s="14">
        <f>ArbeidsKorting2020(Table1[[#This Row],[Belastbaar loon]])</f>
        <v>3730.6429600000001</v>
      </c>
      <c r="E2180" s="14">
        <f>MAX(Table1[[#This Row],[Loonheffing]]-Table1[[#This Row],[Algemene Heffingskorting]]-Table1[[#This Row],[Arbeidskorting]],0)</f>
        <v>5127.1757399999997</v>
      </c>
      <c r="F2180" s="6">
        <f>Table1[[#This Row],[Belastbaar loon]]-Table1[[#This Row],[Belasting]]</f>
        <v>24493.824260000001</v>
      </c>
      <c r="G2180" s="2">
        <f>(Table1[[#This Row],[Belastbaar loon]]-Table1[[#This Row],[Netto loon]])/Table1[[#This Row],[Belastbaar loon]]</f>
        <v>0.17309259444313152</v>
      </c>
      <c r="H2180" s="14">
        <f t="shared" ca="1" si="28"/>
        <v>5123.0391400000017</v>
      </c>
      <c r="I2180" s="14">
        <f ca="1">IF(ROW()=2, Table1[[#This Row],[Netto loon]], INDIRECT(ADDRESS(ROW()-1,COLUMN(F:F))))</f>
        <v>24487.960859999999</v>
      </c>
      <c r="J2180" s="6">
        <f ca="1">IF(ROW()=2, 0, Table1[[#This Row],[Belastbaar loon]]-INDIRECT(ADDRESS(ROW()-1,COLUMN(A:A))))</f>
        <v>10</v>
      </c>
      <c r="K2180" s="6">
        <f ca="1">Table1[[#This Row],[Netto loon]]-Table1[[#This Row],[Netto vorige schijf]]</f>
        <v>5.8634000000020023</v>
      </c>
      <c r="L2180" s="2">
        <f ca="1">(Table1[[#This Row],[Bruto tov vorige schijf]]-Table1[[#This Row],[Netto tov vorige schijf]])/MAX(Table1[[#This Row],[Bruto tov vorige schijf]],1)</f>
        <v>0.41365999999979974</v>
      </c>
    </row>
    <row r="2181" spans="1:12" x14ac:dyDescent="0.25">
      <c r="A2181" s="14">
        <v>29631</v>
      </c>
      <c r="B2181" s="6">
        <f>LoonHeffing2020(Table1[[#This Row],[Belastbaar loon]])</f>
        <v>11067.1785</v>
      </c>
      <c r="C2181" s="6">
        <f>AlgemeneHeffingsKorting2020(Table1[[#This Row],[Belastbaar loon]])</f>
        <v>2205.0576000000001</v>
      </c>
      <c r="D2181" s="14">
        <f>ArbeidsKorting2020(Table1[[#This Row],[Belastbaar loon]])</f>
        <v>3730.8085599999999</v>
      </c>
      <c r="E2181" s="14">
        <f>MAX(Table1[[#This Row],[Loonheffing]]-Table1[[#This Row],[Algemene Heffingskorting]]-Table1[[#This Row],[Arbeidskorting]],0)</f>
        <v>5131.3123400000004</v>
      </c>
      <c r="F2181" s="6">
        <f>Table1[[#This Row],[Belastbaar loon]]-Table1[[#This Row],[Belasting]]</f>
        <v>24499.68766</v>
      </c>
      <c r="G2181" s="2">
        <f>(Table1[[#This Row],[Belastbaar loon]]-Table1[[#This Row],[Netto loon]])/Table1[[#This Row],[Belastbaar loon]]</f>
        <v>0.17317378218757384</v>
      </c>
      <c r="H2181" s="14">
        <f t="shared" ca="1" si="28"/>
        <v>5127.1757399999997</v>
      </c>
      <c r="I2181" s="14">
        <f ca="1">IF(ROW()=2, Table1[[#This Row],[Netto loon]], INDIRECT(ADDRESS(ROW()-1,COLUMN(F:F))))</f>
        <v>24493.824260000001</v>
      </c>
      <c r="J2181" s="6">
        <f ca="1">IF(ROW()=2, 0, Table1[[#This Row],[Belastbaar loon]]-INDIRECT(ADDRESS(ROW()-1,COLUMN(A:A))))</f>
        <v>10</v>
      </c>
      <c r="K2181" s="6">
        <f ca="1">Table1[[#This Row],[Netto loon]]-Table1[[#This Row],[Netto vorige schijf]]</f>
        <v>5.8633999999983644</v>
      </c>
      <c r="L2181" s="2">
        <f ca="1">(Table1[[#This Row],[Bruto tov vorige schijf]]-Table1[[#This Row],[Netto tov vorige schijf]])/MAX(Table1[[#This Row],[Bruto tov vorige schijf]],1)</f>
        <v>0.41366000000016356</v>
      </c>
    </row>
    <row r="2182" spans="1:12" x14ac:dyDescent="0.25">
      <c r="A2182" s="14">
        <v>29641</v>
      </c>
      <c r="B2182" s="6">
        <f>LoonHeffing2020(Table1[[#This Row],[Belastbaar loon]])</f>
        <v>11070.913500000001</v>
      </c>
      <c r="C2182" s="6">
        <f>AlgemeneHeffingsKorting2020(Table1[[#This Row],[Belastbaar loon]])</f>
        <v>2204.4904000000001</v>
      </c>
      <c r="D2182" s="14">
        <f>ArbeidsKorting2020(Table1[[#This Row],[Belastbaar loon]])</f>
        <v>3730.9741600000002</v>
      </c>
      <c r="E2182" s="14">
        <f>MAX(Table1[[#This Row],[Loonheffing]]-Table1[[#This Row],[Algemene Heffingskorting]]-Table1[[#This Row],[Arbeidskorting]],0)</f>
        <v>5135.4489400000002</v>
      </c>
      <c r="F2182" s="6">
        <f>Table1[[#This Row],[Belastbaar loon]]-Table1[[#This Row],[Belasting]]</f>
        <v>24505.551059999998</v>
      </c>
      <c r="G2182" s="2">
        <f>(Table1[[#This Row],[Belastbaar loon]]-Table1[[#This Row],[Netto loon]])/Table1[[#This Row],[Belastbaar loon]]</f>
        <v>0.17325491515131075</v>
      </c>
      <c r="H2182" s="14">
        <f t="shared" ca="1" si="28"/>
        <v>5131.3123400000004</v>
      </c>
      <c r="I2182" s="14">
        <f ca="1">IF(ROW()=2, Table1[[#This Row],[Netto loon]], INDIRECT(ADDRESS(ROW()-1,COLUMN(F:F))))</f>
        <v>24499.68766</v>
      </c>
      <c r="J2182" s="6">
        <f ca="1">IF(ROW()=2, 0, Table1[[#This Row],[Belastbaar loon]]-INDIRECT(ADDRESS(ROW()-1,COLUMN(A:A))))</f>
        <v>10</v>
      </c>
      <c r="K2182" s="6">
        <f ca="1">Table1[[#This Row],[Netto loon]]-Table1[[#This Row],[Netto vorige schijf]]</f>
        <v>5.8633999999983644</v>
      </c>
      <c r="L2182" s="2">
        <f ca="1">(Table1[[#This Row],[Bruto tov vorige schijf]]-Table1[[#This Row],[Netto tov vorige schijf]])/MAX(Table1[[#This Row],[Bruto tov vorige schijf]],1)</f>
        <v>0.41366000000016356</v>
      </c>
    </row>
    <row r="2183" spans="1:12" x14ac:dyDescent="0.25">
      <c r="A2183" s="14">
        <v>29651</v>
      </c>
      <c r="B2183" s="6">
        <f>LoonHeffing2020(Table1[[#This Row],[Belastbaar loon]])</f>
        <v>11074.648499999999</v>
      </c>
      <c r="C2183" s="6">
        <f>AlgemeneHeffingsKorting2020(Table1[[#This Row],[Belastbaar loon]])</f>
        <v>2203.9232000000002</v>
      </c>
      <c r="D2183" s="14">
        <f>ArbeidsKorting2020(Table1[[#This Row],[Belastbaar loon]])</f>
        <v>3731.13976</v>
      </c>
      <c r="E2183" s="14">
        <f>MAX(Table1[[#This Row],[Loonheffing]]-Table1[[#This Row],[Algemene Heffingskorting]]-Table1[[#This Row],[Arbeidskorting]],0)</f>
        <v>5139.5855399999982</v>
      </c>
      <c r="F2183" s="6">
        <f>Table1[[#This Row],[Belastbaar loon]]-Table1[[#This Row],[Belasting]]</f>
        <v>24511.41446</v>
      </c>
      <c r="G2183" s="2">
        <f>(Table1[[#This Row],[Belastbaar loon]]-Table1[[#This Row],[Netto loon]])/Table1[[#This Row],[Belastbaar loon]]</f>
        <v>0.17333599338976763</v>
      </c>
      <c r="H2183" s="14">
        <f t="shared" ca="1" si="28"/>
        <v>5135.4489400000002</v>
      </c>
      <c r="I2183" s="14">
        <f ca="1">IF(ROW()=2, Table1[[#This Row],[Netto loon]], INDIRECT(ADDRESS(ROW()-1,COLUMN(F:F))))</f>
        <v>24505.551059999998</v>
      </c>
      <c r="J2183" s="6">
        <f ca="1">IF(ROW()=2, 0, Table1[[#This Row],[Belastbaar loon]]-INDIRECT(ADDRESS(ROW()-1,COLUMN(A:A))))</f>
        <v>10</v>
      </c>
      <c r="K2183" s="6">
        <f ca="1">Table1[[#This Row],[Netto loon]]-Table1[[#This Row],[Netto vorige schijf]]</f>
        <v>5.8634000000020023</v>
      </c>
      <c r="L2183" s="2">
        <f ca="1">(Table1[[#This Row],[Bruto tov vorige schijf]]-Table1[[#This Row],[Netto tov vorige schijf]])/MAX(Table1[[#This Row],[Bruto tov vorige schijf]],1)</f>
        <v>0.41365999999979974</v>
      </c>
    </row>
    <row r="2184" spans="1:12" x14ac:dyDescent="0.25">
      <c r="A2184" s="14">
        <v>29661</v>
      </c>
      <c r="B2184" s="6">
        <f>LoonHeffing2020(Table1[[#This Row],[Belastbaar loon]])</f>
        <v>11078.3835</v>
      </c>
      <c r="C2184" s="6">
        <f>AlgemeneHeffingsKorting2020(Table1[[#This Row],[Belastbaar loon]])</f>
        <v>2203.3560000000002</v>
      </c>
      <c r="D2184" s="14">
        <f>ArbeidsKorting2020(Table1[[#This Row],[Belastbaar loon]])</f>
        <v>3731.3053599999998</v>
      </c>
      <c r="E2184" s="14">
        <f>MAX(Table1[[#This Row],[Loonheffing]]-Table1[[#This Row],[Algemene Heffingskorting]]-Table1[[#This Row],[Arbeidskorting]],0)</f>
        <v>5143.7221399999999</v>
      </c>
      <c r="F2184" s="6">
        <f>Table1[[#This Row],[Belastbaar loon]]-Table1[[#This Row],[Belasting]]</f>
        <v>24517.277860000002</v>
      </c>
      <c r="G2184" s="2">
        <f>(Table1[[#This Row],[Belastbaar loon]]-Table1[[#This Row],[Netto loon]])/Table1[[#This Row],[Belastbaar loon]]</f>
        <v>0.17341701695829534</v>
      </c>
      <c r="H2184" s="14">
        <f t="shared" ca="1" si="28"/>
        <v>5139.5855399999982</v>
      </c>
      <c r="I2184" s="14">
        <f ca="1">IF(ROW()=2, Table1[[#This Row],[Netto loon]], INDIRECT(ADDRESS(ROW()-1,COLUMN(F:F))))</f>
        <v>24511.41446</v>
      </c>
      <c r="J2184" s="6">
        <f ca="1">IF(ROW()=2, 0, Table1[[#This Row],[Belastbaar loon]]-INDIRECT(ADDRESS(ROW()-1,COLUMN(A:A))))</f>
        <v>10</v>
      </c>
      <c r="K2184" s="6">
        <f ca="1">Table1[[#This Row],[Netto loon]]-Table1[[#This Row],[Netto vorige schijf]]</f>
        <v>5.8634000000020023</v>
      </c>
      <c r="L2184" s="2">
        <f ca="1">(Table1[[#This Row],[Bruto tov vorige schijf]]-Table1[[#This Row],[Netto tov vorige schijf]])/MAX(Table1[[#This Row],[Bruto tov vorige schijf]],1)</f>
        <v>0.41365999999979974</v>
      </c>
    </row>
    <row r="2185" spans="1:12" x14ac:dyDescent="0.25">
      <c r="A2185" s="14">
        <v>29671</v>
      </c>
      <c r="B2185" s="6">
        <f>LoonHeffing2020(Table1[[#This Row],[Belastbaar loon]])</f>
        <v>11082.1185</v>
      </c>
      <c r="C2185" s="6">
        <f>AlgemeneHeffingsKorting2020(Table1[[#This Row],[Belastbaar loon]])</f>
        <v>2202.7887999999998</v>
      </c>
      <c r="D2185" s="14">
        <f>ArbeidsKorting2020(Table1[[#This Row],[Belastbaar loon]])</f>
        <v>3731.4709600000001</v>
      </c>
      <c r="E2185" s="14">
        <f>MAX(Table1[[#This Row],[Loonheffing]]-Table1[[#This Row],[Algemene Heffingskorting]]-Table1[[#This Row],[Arbeidskorting]],0)</f>
        <v>5147.8587399999997</v>
      </c>
      <c r="F2185" s="6">
        <f>Table1[[#This Row],[Belastbaar loon]]-Table1[[#This Row],[Belasting]]</f>
        <v>24523.14126</v>
      </c>
      <c r="G2185" s="2">
        <f>(Table1[[#This Row],[Belastbaar loon]]-Table1[[#This Row],[Netto loon]])/Table1[[#This Row],[Belastbaar loon]]</f>
        <v>0.17349798591217011</v>
      </c>
      <c r="H2185" s="14">
        <f t="shared" ca="1" si="28"/>
        <v>5143.7221399999999</v>
      </c>
      <c r="I2185" s="14">
        <f ca="1">IF(ROW()=2, Table1[[#This Row],[Netto loon]], INDIRECT(ADDRESS(ROW()-1,COLUMN(F:F))))</f>
        <v>24517.277860000002</v>
      </c>
      <c r="J2185" s="6">
        <f ca="1">IF(ROW()=2, 0, Table1[[#This Row],[Belastbaar loon]]-INDIRECT(ADDRESS(ROW()-1,COLUMN(A:A))))</f>
        <v>10</v>
      </c>
      <c r="K2185" s="6">
        <f ca="1">Table1[[#This Row],[Netto loon]]-Table1[[#This Row],[Netto vorige schijf]]</f>
        <v>5.8633999999983644</v>
      </c>
      <c r="L2185" s="2">
        <f ca="1">(Table1[[#This Row],[Bruto tov vorige schijf]]-Table1[[#This Row],[Netto tov vorige schijf]])/MAX(Table1[[#This Row],[Bruto tov vorige schijf]],1)</f>
        <v>0.41366000000016356</v>
      </c>
    </row>
    <row r="2186" spans="1:12" x14ac:dyDescent="0.25">
      <c r="A2186" s="14">
        <v>29681</v>
      </c>
      <c r="B2186" s="6">
        <f>LoonHeffing2020(Table1[[#This Row],[Belastbaar loon]])</f>
        <v>11085.853499999999</v>
      </c>
      <c r="C2186" s="6">
        <f>AlgemeneHeffingsKorting2020(Table1[[#This Row],[Belastbaar loon]])</f>
        <v>2202.2215999999999</v>
      </c>
      <c r="D2186" s="14">
        <f>ArbeidsKorting2020(Table1[[#This Row],[Belastbaar loon]])</f>
        <v>3731.6365599999999</v>
      </c>
      <c r="E2186" s="14">
        <f>MAX(Table1[[#This Row],[Loonheffing]]-Table1[[#This Row],[Algemene Heffingskorting]]-Table1[[#This Row],[Arbeidskorting]],0)</f>
        <v>5151.9953400000004</v>
      </c>
      <c r="F2186" s="6">
        <f>Table1[[#This Row],[Belastbaar loon]]-Table1[[#This Row],[Belasting]]</f>
        <v>24529.004659999999</v>
      </c>
      <c r="G2186" s="2">
        <f>(Table1[[#This Row],[Belastbaar loon]]-Table1[[#This Row],[Netto loon]])/Table1[[#This Row],[Belastbaar loon]]</f>
        <v>0.17357890030659348</v>
      </c>
      <c r="H2186" s="14">
        <f t="shared" ca="1" si="28"/>
        <v>5147.8587399999997</v>
      </c>
      <c r="I2186" s="14">
        <f ca="1">IF(ROW()=2, Table1[[#This Row],[Netto loon]], INDIRECT(ADDRESS(ROW()-1,COLUMN(F:F))))</f>
        <v>24523.14126</v>
      </c>
      <c r="J2186" s="6">
        <f ca="1">IF(ROW()=2, 0, Table1[[#This Row],[Belastbaar loon]]-INDIRECT(ADDRESS(ROW()-1,COLUMN(A:A))))</f>
        <v>10</v>
      </c>
      <c r="K2186" s="6">
        <f ca="1">Table1[[#This Row],[Netto loon]]-Table1[[#This Row],[Netto vorige schijf]]</f>
        <v>5.8633999999983644</v>
      </c>
      <c r="L2186" s="2">
        <f ca="1">(Table1[[#This Row],[Bruto tov vorige schijf]]-Table1[[#This Row],[Netto tov vorige schijf]])/MAX(Table1[[#This Row],[Bruto tov vorige schijf]],1)</f>
        <v>0.41366000000016356</v>
      </c>
    </row>
    <row r="2187" spans="1:12" x14ac:dyDescent="0.25">
      <c r="A2187" s="14">
        <v>29691</v>
      </c>
      <c r="B2187" s="6">
        <f>LoonHeffing2020(Table1[[#This Row],[Belastbaar loon]])</f>
        <v>11089.5885</v>
      </c>
      <c r="C2187" s="6">
        <f>AlgemeneHeffingsKorting2020(Table1[[#This Row],[Belastbaar loon]])</f>
        <v>2201.6543999999999</v>
      </c>
      <c r="D2187" s="14">
        <f>ArbeidsKorting2020(Table1[[#This Row],[Belastbaar loon]])</f>
        <v>3731.8021600000002</v>
      </c>
      <c r="E2187" s="14">
        <f>MAX(Table1[[#This Row],[Loonheffing]]-Table1[[#This Row],[Algemene Heffingskorting]]-Table1[[#This Row],[Arbeidskorting]],0)</f>
        <v>5156.1319400000002</v>
      </c>
      <c r="F2187" s="6">
        <f>Table1[[#This Row],[Belastbaar loon]]-Table1[[#This Row],[Belasting]]</f>
        <v>24534.868060000001</v>
      </c>
      <c r="G2187" s="2">
        <f>(Table1[[#This Row],[Belastbaar loon]]-Table1[[#This Row],[Netto loon]])/Table1[[#This Row],[Belastbaar loon]]</f>
        <v>0.17365976019669258</v>
      </c>
      <c r="H2187" s="14">
        <f t="shared" ca="1" si="28"/>
        <v>5151.9953400000004</v>
      </c>
      <c r="I2187" s="14">
        <f ca="1">IF(ROW()=2, Table1[[#This Row],[Netto loon]], INDIRECT(ADDRESS(ROW()-1,COLUMN(F:F))))</f>
        <v>24529.004659999999</v>
      </c>
      <c r="J2187" s="6">
        <f ca="1">IF(ROW()=2, 0, Table1[[#This Row],[Belastbaar loon]]-INDIRECT(ADDRESS(ROW()-1,COLUMN(A:A))))</f>
        <v>10</v>
      </c>
      <c r="K2187" s="6">
        <f ca="1">Table1[[#This Row],[Netto loon]]-Table1[[#This Row],[Netto vorige schijf]]</f>
        <v>5.8634000000020023</v>
      </c>
      <c r="L2187" s="2">
        <f ca="1">(Table1[[#This Row],[Bruto tov vorige schijf]]-Table1[[#This Row],[Netto tov vorige schijf]])/MAX(Table1[[#This Row],[Bruto tov vorige schijf]],1)</f>
        <v>0.41365999999979974</v>
      </c>
    </row>
    <row r="2188" spans="1:12" x14ac:dyDescent="0.25">
      <c r="A2188" s="14">
        <v>29701</v>
      </c>
      <c r="B2188" s="6">
        <f>LoonHeffing2020(Table1[[#This Row],[Belastbaar loon]])</f>
        <v>11093.3235</v>
      </c>
      <c r="C2188" s="6">
        <f>AlgemeneHeffingsKorting2020(Table1[[#This Row],[Belastbaar loon]])</f>
        <v>2201.0871999999999</v>
      </c>
      <c r="D2188" s="14">
        <f>ArbeidsKorting2020(Table1[[#This Row],[Belastbaar loon]])</f>
        <v>3731.96776</v>
      </c>
      <c r="E2188" s="14">
        <f>MAX(Table1[[#This Row],[Loonheffing]]-Table1[[#This Row],[Algemene Heffingskorting]]-Table1[[#This Row],[Arbeidskorting]],0)</f>
        <v>5160.2685400000009</v>
      </c>
      <c r="F2188" s="6">
        <f>Table1[[#This Row],[Belastbaar loon]]-Table1[[#This Row],[Belasting]]</f>
        <v>24540.731459999999</v>
      </c>
      <c r="G2188" s="2">
        <f>(Table1[[#This Row],[Belastbaar loon]]-Table1[[#This Row],[Netto loon]])/Table1[[#This Row],[Belastbaar loon]]</f>
        <v>0.17374056563752066</v>
      </c>
      <c r="H2188" s="14">
        <f t="shared" ca="1" si="28"/>
        <v>5156.1319400000002</v>
      </c>
      <c r="I2188" s="14">
        <f ca="1">IF(ROW()=2, Table1[[#This Row],[Netto loon]], INDIRECT(ADDRESS(ROW()-1,COLUMN(F:F))))</f>
        <v>24534.868060000001</v>
      </c>
      <c r="J2188" s="6">
        <f ca="1">IF(ROW()=2, 0, Table1[[#This Row],[Belastbaar loon]]-INDIRECT(ADDRESS(ROW()-1,COLUMN(A:A))))</f>
        <v>10</v>
      </c>
      <c r="K2188" s="6">
        <f ca="1">Table1[[#This Row],[Netto loon]]-Table1[[#This Row],[Netto vorige schijf]]</f>
        <v>5.8633999999983644</v>
      </c>
      <c r="L2188" s="2">
        <f ca="1">(Table1[[#This Row],[Bruto tov vorige schijf]]-Table1[[#This Row],[Netto tov vorige schijf]])/MAX(Table1[[#This Row],[Bruto tov vorige schijf]],1)</f>
        <v>0.41366000000016356</v>
      </c>
    </row>
    <row r="2189" spans="1:12" x14ac:dyDescent="0.25">
      <c r="A2189" s="14">
        <v>29711</v>
      </c>
      <c r="B2189" s="6">
        <f>LoonHeffing2020(Table1[[#This Row],[Belastbaar loon]])</f>
        <v>11097.058499999999</v>
      </c>
      <c r="C2189" s="6">
        <f>AlgemeneHeffingsKorting2020(Table1[[#This Row],[Belastbaar loon]])</f>
        <v>2200.52</v>
      </c>
      <c r="D2189" s="14">
        <f>ArbeidsKorting2020(Table1[[#This Row],[Belastbaar loon]])</f>
        <v>3732.1333599999998</v>
      </c>
      <c r="E2189" s="14">
        <f>MAX(Table1[[#This Row],[Loonheffing]]-Table1[[#This Row],[Algemene Heffingskorting]]-Table1[[#This Row],[Arbeidskorting]],0)</f>
        <v>5164.4051399999989</v>
      </c>
      <c r="F2189" s="6">
        <f>Table1[[#This Row],[Belastbaar loon]]-Table1[[#This Row],[Belasting]]</f>
        <v>24546.594860000001</v>
      </c>
      <c r="G2189" s="2">
        <f>(Table1[[#This Row],[Belastbaar loon]]-Table1[[#This Row],[Netto loon]])/Table1[[#This Row],[Belastbaar loon]]</f>
        <v>0.17382131668405637</v>
      </c>
      <c r="H2189" s="14">
        <f t="shared" ca="1" si="28"/>
        <v>5160.2685400000009</v>
      </c>
      <c r="I2189" s="14">
        <f ca="1">IF(ROW()=2, Table1[[#This Row],[Netto loon]], INDIRECT(ADDRESS(ROW()-1,COLUMN(F:F))))</f>
        <v>24540.731459999999</v>
      </c>
      <c r="J2189" s="6">
        <f ca="1">IF(ROW()=2, 0, Table1[[#This Row],[Belastbaar loon]]-INDIRECT(ADDRESS(ROW()-1,COLUMN(A:A))))</f>
        <v>10</v>
      </c>
      <c r="K2189" s="6">
        <f ca="1">Table1[[#This Row],[Netto loon]]-Table1[[#This Row],[Netto vorige schijf]]</f>
        <v>5.8634000000020023</v>
      </c>
      <c r="L2189" s="2">
        <f ca="1">(Table1[[#This Row],[Bruto tov vorige schijf]]-Table1[[#This Row],[Netto tov vorige schijf]])/MAX(Table1[[#This Row],[Bruto tov vorige schijf]],1)</f>
        <v>0.41365999999979974</v>
      </c>
    </row>
    <row r="2190" spans="1:12" x14ac:dyDescent="0.25">
      <c r="A2190" s="14">
        <v>29721</v>
      </c>
      <c r="B2190" s="6">
        <f>LoonHeffing2020(Table1[[#This Row],[Belastbaar loon]])</f>
        <v>11100.7935</v>
      </c>
      <c r="C2190" s="6">
        <f>AlgemeneHeffingsKorting2020(Table1[[#This Row],[Belastbaar loon]])</f>
        <v>2199.9528</v>
      </c>
      <c r="D2190" s="14">
        <f>ArbeidsKorting2020(Table1[[#This Row],[Belastbaar loon]])</f>
        <v>3732.2989600000001</v>
      </c>
      <c r="E2190" s="14">
        <f>MAX(Table1[[#This Row],[Loonheffing]]-Table1[[#This Row],[Algemene Heffingskorting]]-Table1[[#This Row],[Arbeidskorting]],0)</f>
        <v>5168.5417400000006</v>
      </c>
      <c r="F2190" s="6">
        <f>Table1[[#This Row],[Belastbaar loon]]-Table1[[#This Row],[Belasting]]</f>
        <v>24552.458259999999</v>
      </c>
      <c r="G2190" s="2">
        <f>(Table1[[#This Row],[Belastbaar loon]]-Table1[[#This Row],[Netto loon]])/Table1[[#This Row],[Belastbaar loon]]</f>
        <v>0.1739020133912049</v>
      </c>
      <c r="H2190" s="14">
        <f t="shared" ca="1" si="28"/>
        <v>5164.4051399999989</v>
      </c>
      <c r="I2190" s="14">
        <f ca="1">IF(ROW()=2, Table1[[#This Row],[Netto loon]], INDIRECT(ADDRESS(ROW()-1,COLUMN(F:F))))</f>
        <v>24546.594860000001</v>
      </c>
      <c r="J2190" s="6">
        <f ca="1">IF(ROW()=2, 0, Table1[[#This Row],[Belastbaar loon]]-INDIRECT(ADDRESS(ROW()-1,COLUMN(A:A))))</f>
        <v>10</v>
      </c>
      <c r="K2190" s="6">
        <f ca="1">Table1[[#This Row],[Netto loon]]-Table1[[#This Row],[Netto vorige schijf]]</f>
        <v>5.8633999999983644</v>
      </c>
      <c r="L2190" s="2">
        <f ca="1">(Table1[[#This Row],[Bruto tov vorige schijf]]-Table1[[#This Row],[Netto tov vorige schijf]])/MAX(Table1[[#This Row],[Bruto tov vorige schijf]],1)</f>
        <v>0.41366000000016356</v>
      </c>
    </row>
    <row r="2191" spans="1:12" x14ac:dyDescent="0.25">
      <c r="A2191" s="14">
        <v>29731</v>
      </c>
      <c r="B2191" s="6">
        <f>LoonHeffing2020(Table1[[#This Row],[Belastbaar loon]])</f>
        <v>11104.5285</v>
      </c>
      <c r="C2191" s="6">
        <f>AlgemeneHeffingsKorting2020(Table1[[#This Row],[Belastbaar loon]])</f>
        <v>2199.3856000000001</v>
      </c>
      <c r="D2191" s="14">
        <f>ArbeidsKorting2020(Table1[[#This Row],[Belastbaar loon]])</f>
        <v>3732.4645599999999</v>
      </c>
      <c r="E2191" s="14">
        <f>MAX(Table1[[#This Row],[Loonheffing]]-Table1[[#This Row],[Algemene Heffingskorting]]-Table1[[#This Row],[Arbeidskorting]],0)</f>
        <v>5172.6783400000004</v>
      </c>
      <c r="F2191" s="6">
        <f>Table1[[#This Row],[Belastbaar loon]]-Table1[[#This Row],[Belasting]]</f>
        <v>24558.321660000001</v>
      </c>
      <c r="G2191" s="2">
        <f>(Table1[[#This Row],[Belastbaar loon]]-Table1[[#This Row],[Netto loon]])/Table1[[#This Row],[Belastbaar loon]]</f>
        <v>0.17398265581379699</v>
      </c>
      <c r="H2191" s="14">
        <f t="shared" ca="1" si="28"/>
        <v>5168.5417400000006</v>
      </c>
      <c r="I2191" s="14">
        <f ca="1">IF(ROW()=2, Table1[[#This Row],[Netto loon]], INDIRECT(ADDRESS(ROW()-1,COLUMN(F:F))))</f>
        <v>24552.458259999999</v>
      </c>
      <c r="J2191" s="6">
        <f ca="1">IF(ROW()=2, 0, Table1[[#This Row],[Belastbaar loon]]-INDIRECT(ADDRESS(ROW()-1,COLUMN(A:A))))</f>
        <v>10</v>
      </c>
      <c r="K2191" s="6">
        <f ca="1">Table1[[#This Row],[Netto loon]]-Table1[[#This Row],[Netto vorige schijf]]</f>
        <v>5.8634000000020023</v>
      </c>
      <c r="L2191" s="2">
        <f ca="1">(Table1[[#This Row],[Bruto tov vorige schijf]]-Table1[[#This Row],[Netto tov vorige schijf]])/MAX(Table1[[#This Row],[Bruto tov vorige schijf]],1)</f>
        <v>0.41365999999979974</v>
      </c>
    </row>
    <row r="2192" spans="1:12" x14ac:dyDescent="0.25">
      <c r="A2192" s="14">
        <v>29741</v>
      </c>
      <c r="B2192" s="6">
        <f>LoonHeffing2020(Table1[[#This Row],[Belastbaar loon]])</f>
        <v>11108.263499999999</v>
      </c>
      <c r="C2192" s="6">
        <f>AlgemeneHeffingsKorting2020(Table1[[#This Row],[Belastbaar loon]])</f>
        <v>2198.8184000000001</v>
      </c>
      <c r="D2192" s="14">
        <f>ArbeidsKorting2020(Table1[[#This Row],[Belastbaar loon]])</f>
        <v>3732.6301600000002</v>
      </c>
      <c r="E2192" s="14">
        <f>MAX(Table1[[#This Row],[Loonheffing]]-Table1[[#This Row],[Algemene Heffingskorting]]-Table1[[#This Row],[Arbeidskorting]],0)</f>
        <v>5176.8149399999984</v>
      </c>
      <c r="F2192" s="6">
        <f>Table1[[#This Row],[Belastbaar loon]]-Table1[[#This Row],[Belasting]]</f>
        <v>24564.185060000003</v>
      </c>
      <c r="G2192" s="2">
        <f>(Table1[[#This Row],[Belastbaar loon]]-Table1[[#This Row],[Netto loon]])/Table1[[#This Row],[Belastbaar loon]]</f>
        <v>0.17406324400659012</v>
      </c>
      <c r="H2192" s="14">
        <f t="shared" ca="1" si="28"/>
        <v>5172.6783400000004</v>
      </c>
      <c r="I2192" s="14">
        <f ca="1">IF(ROW()=2, Table1[[#This Row],[Netto loon]], INDIRECT(ADDRESS(ROW()-1,COLUMN(F:F))))</f>
        <v>24558.321660000001</v>
      </c>
      <c r="J2192" s="6">
        <f ca="1">IF(ROW()=2, 0, Table1[[#This Row],[Belastbaar loon]]-INDIRECT(ADDRESS(ROW()-1,COLUMN(A:A))))</f>
        <v>10</v>
      </c>
      <c r="K2192" s="6">
        <f ca="1">Table1[[#This Row],[Netto loon]]-Table1[[#This Row],[Netto vorige schijf]]</f>
        <v>5.8634000000020023</v>
      </c>
      <c r="L2192" s="2">
        <f ca="1">(Table1[[#This Row],[Bruto tov vorige schijf]]-Table1[[#This Row],[Netto tov vorige schijf]])/MAX(Table1[[#This Row],[Bruto tov vorige schijf]],1)</f>
        <v>0.41365999999979974</v>
      </c>
    </row>
    <row r="2193" spans="1:12" x14ac:dyDescent="0.25">
      <c r="A2193" s="14">
        <v>29751</v>
      </c>
      <c r="B2193" s="6">
        <f>LoonHeffing2020(Table1[[#This Row],[Belastbaar loon]])</f>
        <v>11111.9985</v>
      </c>
      <c r="C2193" s="6">
        <f>AlgemeneHeffingsKorting2020(Table1[[#This Row],[Belastbaar loon]])</f>
        <v>2198.2512000000002</v>
      </c>
      <c r="D2193" s="14">
        <f>ArbeidsKorting2020(Table1[[#This Row],[Belastbaar loon]])</f>
        <v>3732.79576</v>
      </c>
      <c r="E2193" s="14">
        <f>MAX(Table1[[#This Row],[Loonheffing]]-Table1[[#This Row],[Algemene Heffingskorting]]-Table1[[#This Row],[Arbeidskorting]],0)</f>
        <v>5180.9515399999991</v>
      </c>
      <c r="F2193" s="6">
        <f>Table1[[#This Row],[Belastbaar loon]]-Table1[[#This Row],[Belasting]]</f>
        <v>24570.048460000002</v>
      </c>
      <c r="G2193" s="2">
        <f>(Table1[[#This Row],[Belastbaar loon]]-Table1[[#This Row],[Netto loon]])/Table1[[#This Row],[Belastbaar loon]]</f>
        <v>0.17414377802426803</v>
      </c>
      <c r="H2193" s="14">
        <f t="shared" ca="1" si="28"/>
        <v>5176.8149399999984</v>
      </c>
      <c r="I2193" s="14">
        <f ca="1">IF(ROW()=2, Table1[[#This Row],[Netto loon]], INDIRECT(ADDRESS(ROW()-1,COLUMN(F:F))))</f>
        <v>24564.185060000003</v>
      </c>
      <c r="J2193" s="6">
        <f ca="1">IF(ROW()=2, 0, Table1[[#This Row],[Belastbaar loon]]-INDIRECT(ADDRESS(ROW()-1,COLUMN(A:A))))</f>
        <v>10</v>
      </c>
      <c r="K2193" s="6">
        <f ca="1">Table1[[#This Row],[Netto loon]]-Table1[[#This Row],[Netto vorige schijf]]</f>
        <v>5.8633999999983644</v>
      </c>
      <c r="L2193" s="2">
        <f ca="1">(Table1[[#This Row],[Bruto tov vorige schijf]]-Table1[[#This Row],[Netto tov vorige schijf]])/MAX(Table1[[#This Row],[Bruto tov vorige schijf]],1)</f>
        <v>0.41366000000016356</v>
      </c>
    </row>
    <row r="2194" spans="1:12" x14ac:dyDescent="0.25">
      <c r="A2194" s="14">
        <v>29761</v>
      </c>
      <c r="B2194" s="6">
        <f>LoonHeffing2020(Table1[[#This Row],[Belastbaar loon]])</f>
        <v>11115.7335</v>
      </c>
      <c r="C2194" s="6">
        <f>AlgemeneHeffingsKorting2020(Table1[[#This Row],[Belastbaar loon]])</f>
        <v>2197.6840000000002</v>
      </c>
      <c r="D2194" s="14">
        <f>ArbeidsKorting2020(Table1[[#This Row],[Belastbaar loon]])</f>
        <v>3732.9613599999998</v>
      </c>
      <c r="E2194" s="14">
        <f>MAX(Table1[[#This Row],[Loonheffing]]-Table1[[#This Row],[Algemene Heffingskorting]]-Table1[[#This Row],[Arbeidskorting]],0)</f>
        <v>5185.0881400000017</v>
      </c>
      <c r="F2194" s="6">
        <f>Table1[[#This Row],[Belastbaar loon]]-Table1[[#This Row],[Belasting]]</f>
        <v>24575.91186</v>
      </c>
      <c r="G2194" s="2">
        <f>(Table1[[#This Row],[Belastbaar loon]]-Table1[[#This Row],[Netto loon]])/Table1[[#This Row],[Belastbaar loon]]</f>
        <v>0.17422425792144081</v>
      </c>
      <c r="H2194" s="14">
        <f t="shared" ca="1" si="28"/>
        <v>5180.9515399999991</v>
      </c>
      <c r="I2194" s="14">
        <f ca="1">IF(ROW()=2, Table1[[#This Row],[Netto loon]], INDIRECT(ADDRESS(ROW()-1,COLUMN(F:F))))</f>
        <v>24570.048460000002</v>
      </c>
      <c r="J2194" s="6">
        <f ca="1">IF(ROW()=2, 0, Table1[[#This Row],[Belastbaar loon]]-INDIRECT(ADDRESS(ROW()-1,COLUMN(A:A))))</f>
        <v>10</v>
      </c>
      <c r="K2194" s="6">
        <f ca="1">Table1[[#This Row],[Netto loon]]-Table1[[#This Row],[Netto vorige schijf]]</f>
        <v>5.8633999999983644</v>
      </c>
      <c r="L2194" s="2">
        <f ca="1">(Table1[[#This Row],[Bruto tov vorige schijf]]-Table1[[#This Row],[Netto tov vorige schijf]])/MAX(Table1[[#This Row],[Bruto tov vorige schijf]],1)</f>
        <v>0.41366000000016356</v>
      </c>
    </row>
    <row r="2195" spans="1:12" x14ac:dyDescent="0.25">
      <c r="A2195" s="14">
        <v>29771</v>
      </c>
      <c r="B2195" s="6">
        <f>LoonHeffing2020(Table1[[#This Row],[Belastbaar loon]])</f>
        <v>11119.468500000001</v>
      </c>
      <c r="C2195" s="6">
        <f>AlgemeneHeffingsKorting2020(Table1[[#This Row],[Belastbaar loon]])</f>
        <v>2197.1167999999998</v>
      </c>
      <c r="D2195" s="14">
        <f>ArbeidsKorting2020(Table1[[#This Row],[Belastbaar loon]])</f>
        <v>3733.1269600000001</v>
      </c>
      <c r="E2195" s="14">
        <f>MAX(Table1[[#This Row],[Loonheffing]]-Table1[[#This Row],[Algemene Heffingskorting]]-Table1[[#This Row],[Arbeidskorting]],0)</f>
        <v>5189.2247400000015</v>
      </c>
      <c r="F2195" s="6">
        <f>Table1[[#This Row],[Belastbaar loon]]-Table1[[#This Row],[Belasting]]</f>
        <v>24581.775259999999</v>
      </c>
      <c r="G2195" s="2">
        <f>(Table1[[#This Row],[Belastbaar loon]]-Table1[[#This Row],[Netto loon]])/Table1[[#This Row],[Belastbaar loon]]</f>
        <v>0.17430468375264524</v>
      </c>
      <c r="H2195" s="14">
        <f t="shared" ca="1" si="28"/>
        <v>5185.0881400000017</v>
      </c>
      <c r="I2195" s="14">
        <f ca="1">IF(ROW()=2, Table1[[#This Row],[Netto loon]], INDIRECT(ADDRESS(ROW()-1,COLUMN(F:F))))</f>
        <v>24575.91186</v>
      </c>
      <c r="J2195" s="6">
        <f ca="1">IF(ROW()=2, 0, Table1[[#This Row],[Belastbaar loon]]-INDIRECT(ADDRESS(ROW()-1,COLUMN(A:A))))</f>
        <v>10</v>
      </c>
      <c r="K2195" s="6">
        <f ca="1">Table1[[#This Row],[Netto loon]]-Table1[[#This Row],[Netto vorige schijf]]</f>
        <v>5.8633999999983644</v>
      </c>
      <c r="L2195" s="2">
        <f ca="1">(Table1[[#This Row],[Bruto tov vorige schijf]]-Table1[[#This Row],[Netto tov vorige schijf]])/MAX(Table1[[#This Row],[Bruto tov vorige schijf]],1)</f>
        <v>0.41366000000016356</v>
      </c>
    </row>
    <row r="2196" spans="1:12" x14ac:dyDescent="0.25">
      <c r="A2196" s="14">
        <v>29781</v>
      </c>
      <c r="B2196" s="6">
        <f>LoonHeffing2020(Table1[[#This Row],[Belastbaar loon]])</f>
        <v>11123.2035</v>
      </c>
      <c r="C2196" s="6">
        <f>AlgemeneHeffingsKorting2020(Table1[[#This Row],[Belastbaar loon]])</f>
        <v>2196.5495999999998</v>
      </c>
      <c r="D2196" s="14">
        <f>ArbeidsKorting2020(Table1[[#This Row],[Belastbaar loon]])</f>
        <v>3733.2925599999999</v>
      </c>
      <c r="E2196" s="14">
        <f>MAX(Table1[[#This Row],[Loonheffing]]-Table1[[#This Row],[Algemene Heffingskorting]]-Table1[[#This Row],[Arbeidskorting]],0)</f>
        <v>5193.3613399999995</v>
      </c>
      <c r="F2196" s="6">
        <f>Table1[[#This Row],[Belastbaar loon]]-Table1[[#This Row],[Belasting]]</f>
        <v>24587.638660000001</v>
      </c>
      <c r="G2196" s="2">
        <f>(Table1[[#This Row],[Belastbaar loon]]-Table1[[#This Row],[Netto loon]])/Table1[[#This Row],[Belastbaar loon]]</f>
        <v>0.17438505557234477</v>
      </c>
      <c r="H2196" s="14">
        <f t="shared" ca="1" si="28"/>
        <v>5189.2247400000015</v>
      </c>
      <c r="I2196" s="14">
        <f ca="1">IF(ROW()=2, Table1[[#This Row],[Netto loon]], INDIRECT(ADDRESS(ROW()-1,COLUMN(F:F))))</f>
        <v>24581.775259999999</v>
      </c>
      <c r="J2196" s="6">
        <f ca="1">IF(ROW()=2, 0, Table1[[#This Row],[Belastbaar loon]]-INDIRECT(ADDRESS(ROW()-1,COLUMN(A:A))))</f>
        <v>10</v>
      </c>
      <c r="K2196" s="6">
        <f ca="1">Table1[[#This Row],[Netto loon]]-Table1[[#This Row],[Netto vorige schijf]]</f>
        <v>5.8634000000020023</v>
      </c>
      <c r="L2196" s="2">
        <f ca="1">(Table1[[#This Row],[Bruto tov vorige schijf]]-Table1[[#This Row],[Netto tov vorige schijf]])/MAX(Table1[[#This Row],[Bruto tov vorige schijf]],1)</f>
        <v>0.41365999999979974</v>
      </c>
    </row>
    <row r="2197" spans="1:12" x14ac:dyDescent="0.25">
      <c r="A2197" s="14">
        <v>29791</v>
      </c>
      <c r="B2197" s="6">
        <f>LoonHeffing2020(Table1[[#This Row],[Belastbaar loon]])</f>
        <v>11126.9385</v>
      </c>
      <c r="C2197" s="6">
        <f>AlgemeneHeffingsKorting2020(Table1[[#This Row],[Belastbaar loon]])</f>
        <v>2195.9823999999999</v>
      </c>
      <c r="D2197" s="14">
        <f>ArbeidsKorting2020(Table1[[#This Row],[Belastbaar loon]])</f>
        <v>3733.4581600000001</v>
      </c>
      <c r="E2197" s="14">
        <f>MAX(Table1[[#This Row],[Loonheffing]]-Table1[[#This Row],[Algemene Heffingskorting]]-Table1[[#This Row],[Arbeidskorting]],0)</f>
        <v>5197.4979399999993</v>
      </c>
      <c r="F2197" s="6">
        <f>Table1[[#This Row],[Belastbaar loon]]-Table1[[#This Row],[Belasting]]</f>
        <v>24593.502059999999</v>
      </c>
      <c r="G2197" s="2">
        <f>(Table1[[#This Row],[Belastbaar loon]]-Table1[[#This Row],[Netto loon]])/Table1[[#This Row],[Belastbaar loon]]</f>
        <v>0.17446537343493004</v>
      </c>
      <c r="H2197" s="14">
        <f t="shared" ca="1" si="28"/>
        <v>5193.3613399999995</v>
      </c>
      <c r="I2197" s="14">
        <f ca="1">IF(ROW()=2, Table1[[#This Row],[Netto loon]], INDIRECT(ADDRESS(ROW()-1,COLUMN(F:F))))</f>
        <v>24587.638660000001</v>
      </c>
      <c r="J2197" s="6">
        <f ca="1">IF(ROW()=2, 0, Table1[[#This Row],[Belastbaar loon]]-INDIRECT(ADDRESS(ROW()-1,COLUMN(A:A))))</f>
        <v>10</v>
      </c>
      <c r="K2197" s="6">
        <f ca="1">Table1[[#This Row],[Netto loon]]-Table1[[#This Row],[Netto vorige schijf]]</f>
        <v>5.8633999999983644</v>
      </c>
      <c r="L2197" s="2">
        <f ca="1">(Table1[[#This Row],[Bruto tov vorige schijf]]-Table1[[#This Row],[Netto tov vorige schijf]])/MAX(Table1[[#This Row],[Bruto tov vorige schijf]],1)</f>
        <v>0.41366000000016356</v>
      </c>
    </row>
    <row r="2198" spans="1:12" x14ac:dyDescent="0.25">
      <c r="A2198" s="14">
        <v>29801</v>
      </c>
      <c r="B2198" s="6">
        <f>LoonHeffing2020(Table1[[#This Row],[Belastbaar loon]])</f>
        <v>11130.673500000001</v>
      </c>
      <c r="C2198" s="6">
        <f>AlgemeneHeffingsKorting2020(Table1[[#This Row],[Belastbaar loon]])</f>
        <v>2195.4151999999999</v>
      </c>
      <c r="D2198" s="14">
        <f>ArbeidsKorting2020(Table1[[#This Row],[Belastbaar loon]])</f>
        <v>3733.6237599999999</v>
      </c>
      <c r="E2198" s="14">
        <f>MAX(Table1[[#This Row],[Loonheffing]]-Table1[[#This Row],[Algemene Heffingskorting]]-Table1[[#This Row],[Arbeidskorting]],0)</f>
        <v>5201.6345400000009</v>
      </c>
      <c r="F2198" s="6">
        <f>Table1[[#This Row],[Belastbaar loon]]-Table1[[#This Row],[Belasting]]</f>
        <v>24599.365460000001</v>
      </c>
      <c r="G2198" s="2">
        <f>(Table1[[#This Row],[Belastbaar loon]]-Table1[[#This Row],[Netto loon]])/Table1[[#This Row],[Belastbaar loon]]</f>
        <v>0.17454563739471826</v>
      </c>
      <c r="H2198" s="14">
        <f t="shared" ca="1" si="28"/>
        <v>5197.4979399999993</v>
      </c>
      <c r="I2198" s="14">
        <f ca="1">IF(ROW()=2, Table1[[#This Row],[Netto loon]], INDIRECT(ADDRESS(ROW()-1,COLUMN(F:F))))</f>
        <v>24593.502059999999</v>
      </c>
      <c r="J2198" s="6">
        <f ca="1">IF(ROW()=2, 0, Table1[[#This Row],[Belastbaar loon]]-INDIRECT(ADDRESS(ROW()-1,COLUMN(A:A))))</f>
        <v>10</v>
      </c>
      <c r="K2198" s="6">
        <f ca="1">Table1[[#This Row],[Netto loon]]-Table1[[#This Row],[Netto vorige schijf]]</f>
        <v>5.8634000000020023</v>
      </c>
      <c r="L2198" s="2">
        <f ca="1">(Table1[[#This Row],[Bruto tov vorige schijf]]-Table1[[#This Row],[Netto tov vorige schijf]])/MAX(Table1[[#This Row],[Bruto tov vorige schijf]],1)</f>
        <v>0.41365999999979974</v>
      </c>
    </row>
    <row r="2199" spans="1:12" x14ac:dyDescent="0.25">
      <c r="A2199" s="14">
        <v>29811</v>
      </c>
      <c r="B2199" s="6">
        <f>LoonHeffing2020(Table1[[#This Row],[Belastbaar loon]])</f>
        <v>11134.4085</v>
      </c>
      <c r="C2199" s="6">
        <f>AlgemeneHeffingsKorting2020(Table1[[#This Row],[Belastbaar loon]])</f>
        <v>2194.848</v>
      </c>
      <c r="D2199" s="14">
        <f>ArbeidsKorting2020(Table1[[#This Row],[Belastbaar loon]])</f>
        <v>3733.7893599999998</v>
      </c>
      <c r="E2199" s="14">
        <f>MAX(Table1[[#This Row],[Loonheffing]]-Table1[[#This Row],[Algemene Heffingskorting]]-Table1[[#This Row],[Arbeidskorting]],0)</f>
        <v>5205.7711399999998</v>
      </c>
      <c r="F2199" s="6">
        <f>Table1[[#This Row],[Belastbaar loon]]-Table1[[#This Row],[Belasting]]</f>
        <v>24605.228859999999</v>
      </c>
      <c r="G2199" s="2">
        <f>(Table1[[#This Row],[Belastbaar loon]]-Table1[[#This Row],[Netto loon]])/Table1[[#This Row],[Belastbaar loon]]</f>
        <v>0.1746258475059542</v>
      </c>
      <c r="H2199" s="14">
        <f t="shared" ca="1" si="28"/>
        <v>5201.6345400000009</v>
      </c>
      <c r="I2199" s="14">
        <f ca="1">IF(ROW()=2, Table1[[#This Row],[Netto loon]], INDIRECT(ADDRESS(ROW()-1,COLUMN(F:F))))</f>
        <v>24599.365460000001</v>
      </c>
      <c r="J2199" s="6">
        <f ca="1">IF(ROW()=2, 0, Table1[[#This Row],[Belastbaar loon]]-INDIRECT(ADDRESS(ROW()-1,COLUMN(A:A))))</f>
        <v>10</v>
      </c>
      <c r="K2199" s="6">
        <f ca="1">Table1[[#This Row],[Netto loon]]-Table1[[#This Row],[Netto vorige schijf]]</f>
        <v>5.8633999999983644</v>
      </c>
      <c r="L2199" s="2">
        <f ca="1">(Table1[[#This Row],[Bruto tov vorige schijf]]-Table1[[#This Row],[Netto tov vorige schijf]])/MAX(Table1[[#This Row],[Bruto tov vorige schijf]],1)</f>
        <v>0.41366000000016356</v>
      </c>
    </row>
    <row r="2200" spans="1:12" x14ac:dyDescent="0.25">
      <c r="A2200" s="14">
        <v>29821</v>
      </c>
      <c r="B2200" s="6">
        <f>LoonHeffing2020(Table1[[#This Row],[Belastbaar loon]])</f>
        <v>11138.1435</v>
      </c>
      <c r="C2200" s="6">
        <f>AlgemeneHeffingsKorting2020(Table1[[#This Row],[Belastbaar loon]])</f>
        <v>2194.2808</v>
      </c>
      <c r="D2200" s="14">
        <f>ArbeidsKorting2020(Table1[[#This Row],[Belastbaar loon]])</f>
        <v>3733.95496</v>
      </c>
      <c r="E2200" s="14">
        <f>MAX(Table1[[#This Row],[Loonheffing]]-Table1[[#This Row],[Algemene Heffingskorting]]-Table1[[#This Row],[Arbeidskorting]],0)</f>
        <v>5209.9077399999996</v>
      </c>
      <c r="F2200" s="6">
        <f>Table1[[#This Row],[Belastbaar loon]]-Table1[[#This Row],[Belasting]]</f>
        <v>24611.092260000001</v>
      </c>
      <c r="G2200" s="2">
        <f>(Table1[[#This Row],[Belastbaar loon]]-Table1[[#This Row],[Netto loon]])/Table1[[#This Row],[Belastbaar loon]]</f>
        <v>0.17470600382280937</v>
      </c>
      <c r="H2200" s="14">
        <f t="shared" ca="1" si="28"/>
        <v>5205.7711399999998</v>
      </c>
      <c r="I2200" s="14">
        <f ca="1">IF(ROW()=2, Table1[[#This Row],[Netto loon]], INDIRECT(ADDRESS(ROW()-1,COLUMN(F:F))))</f>
        <v>24605.228859999999</v>
      </c>
      <c r="J2200" s="6">
        <f ca="1">IF(ROW()=2, 0, Table1[[#This Row],[Belastbaar loon]]-INDIRECT(ADDRESS(ROW()-1,COLUMN(A:A))))</f>
        <v>10</v>
      </c>
      <c r="K2200" s="6">
        <f ca="1">Table1[[#This Row],[Netto loon]]-Table1[[#This Row],[Netto vorige schijf]]</f>
        <v>5.8634000000020023</v>
      </c>
      <c r="L2200" s="2">
        <f ca="1">(Table1[[#This Row],[Bruto tov vorige schijf]]-Table1[[#This Row],[Netto tov vorige schijf]])/MAX(Table1[[#This Row],[Bruto tov vorige schijf]],1)</f>
        <v>0.41365999999979974</v>
      </c>
    </row>
    <row r="2201" spans="1:12" x14ac:dyDescent="0.25">
      <c r="A2201" s="14">
        <v>29831</v>
      </c>
      <c r="B2201" s="6">
        <f>LoonHeffing2020(Table1[[#This Row],[Belastbaar loon]])</f>
        <v>11141.878500000001</v>
      </c>
      <c r="C2201" s="6">
        <f>AlgemeneHeffingsKorting2020(Table1[[#This Row],[Belastbaar loon]])</f>
        <v>2193.7136</v>
      </c>
      <c r="D2201" s="14">
        <f>ArbeidsKorting2020(Table1[[#This Row],[Belastbaar loon]])</f>
        <v>3734.1205599999998</v>
      </c>
      <c r="E2201" s="14">
        <f>MAX(Table1[[#This Row],[Loonheffing]]-Table1[[#This Row],[Algemene Heffingskorting]]-Table1[[#This Row],[Arbeidskorting]],0)</f>
        <v>5214.0443400000004</v>
      </c>
      <c r="F2201" s="6">
        <f>Table1[[#This Row],[Belastbaar loon]]-Table1[[#This Row],[Belasting]]</f>
        <v>24616.95566</v>
      </c>
      <c r="G2201" s="2">
        <f>(Table1[[#This Row],[Belastbaar loon]]-Table1[[#This Row],[Netto loon]])/Table1[[#This Row],[Belastbaar loon]]</f>
        <v>0.17478610639938322</v>
      </c>
      <c r="H2201" s="14">
        <f t="shared" ca="1" si="28"/>
        <v>5209.9077399999996</v>
      </c>
      <c r="I2201" s="14">
        <f ca="1">IF(ROW()=2, Table1[[#This Row],[Netto loon]], INDIRECT(ADDRESS(ROW()-1,COLUMN(F:F))))</f>
        <v>24611.092260000001</v>
      </c>
      <c r="J2201" s="6">
        <f ca="1">IF(ROW()=2, 0, Table1[[#This Row],[Belastbaar loon]]-INDIRECT(ADDRESS(ROW()-1,COLUMN(A:A))))</f>
        <v>10</v>
      </c>
      <c r="K2201" s="6">
        <f ca="1">Table1[[#This Row],[Netto loon]]-Table1[[#This Row],[Netto vorige schijf]]</f>
        <v>5.8633999999983644</v>
      </c>
      <c r="L2201" s="2">
        <f ca="1">(Table1[[#This Row],[Bruto tov vorige schijf]]-Table1[[#This Row],[Netto tov vorige schijf]])/MAX(Table1[[#This Row],[Bruto tov vorige schijf]],1)</f>
        <v>0.41366000000016356</v>
      </c>
    </row>
    <row r="2202" spans="1:12" x14ac:dyDescent="0.25">
      <c r="A2202" s="14">
        <v>29841</v>
      </c>
      <c r="B2202" s="6">
        <f>LoonHeffing2020(Table1[[#This Row],[Belastbaar loon]])</f>
        <v>11145.613499999999</v>
      </c>
      <c r="C2202" s="6">
        <f>AlgemeneHeffingsKorting2020(Table1[[#This Row],[Belastbaar loon]])</f>
        <v>2193.1464000000001</v>
      </c>
      <c r="D2202" s="14">
        <f>ArbeidsKorting2020(Table1[[#This Row],[Belastbaar loon]])</f>
        <v>3734.2861600000001</v>
      </c>
      <c r="E2202" s="14">
        <f>MAX(Table1[[#This Row],[Loonheffing]]-Table1[[#This Row],[Algemene Heffingskorting]]-Table1[[#This Row],[Arbeidskorting]],0)</f>
        <v>5218.1809400000002</v>
      </c>
      <c r="F2202" s="6">
        <f>Table1[[#This Row],[Belastbaar loon]]-Table1[[#This Row],[Belasting]]</f>
        <v>24622.819060000002</v>
      </c>
      <c r="G2202" s="2">
        <f>(Table1[[#This Row],[Belastbaar loon]]-Table1[[#This Row],[Netto loon]])/Table1[[#This Row],[Belastbaar loon]]</f>
        <v>0.17486615528970204</v>
      </c>
      <c r="H2202" s="14">
        <f t="shared" ref="H2202:H2265" ca="1" si="29">IF(ROW()=2, 0, INDIRECT(ADDRESS(ROW()-1,COLUMN(E:E))))</f>
        <v>5214.0443400000004</v>
      </c>
      <c r="I2202" s="14">
        <f ca="1">IF(ROW()=2, Table1[[#This Row],[Netto loon]], INDIRECT(ADDRESS(ROW()-1,COLUMN(F:F))))</f>
        <v>24616.95566</v>
      </c>
      <c r="J2202" s="6">
        <f ca="1">IF(ROW()=2, 0, Table1[[#This Row],[Belastbaar loon]]-INDIRECT(ADDRESS(ROW()-1,COLUMN(A:A))))</f>
        <v>10</v>
      </c>
      <c r="K2202" s="6">
        <f ca="1">Table1[[#This Row],[Netto loon]]-Table1[[#This Row],[Netto vorige schijf]]</f>
        <v>5.8634000000020023</v>
      </c>
      <c r="L2202" s="2">
        <f ca="1">(Table1[[#This Row],[Bruto tov vorige schijf]]-Table1[[#This Row],[Netto tov vorige schijf]])/MAX(Table1[[#This Row],[Bruto tov vorige schijf]],1)</f>
        <v>0.41365999999979974</v>
      </c>
    </row>
    <row r="2203" spans="1:12" x14ac:dyDescent="0.25">
      <c r="A2203" s="14">
        <v>29851</v>
      </c>
      <c r="B2203" s="6">
        <f>LoonHeffing2020(Table1[[#This Row],[Belastbaar loon]])</f>
        <v>11149.3485</v>
      </c>
      <c r="C2203" s="6">
        <f>AlgemeneHeffingsKorting2020(Table1[[#This Row],[Belastbaar loon]])</f>
        <v>2192.5792000000001</v>
      </c>
      <c r="D2203" s="14">
        <f>ArbeidsKorting2020(Table1[[#This Row],[Belastbaar loon]])</f>
        <v>3734.4517599999999</v>
      </c>
      <c r="E2203" s="14">
        <f>MAX(Table1[[#This Row],[Loonheffing]]-Table1[[#This Row],[Algemene Heffingskorting]]-Table1[[#This Row],[Arbeidskorting]],0)</f>
        <v>5222.31754</v>
      </c>
      <c r="F2203" s="6">
        <f>Table1[[#This Row],[Belastbaar loon]]-Table1[[#This Row],[Belasting]]</f>
        <v>24628.68246</v>
      </c>
      <c r="G2203" s="2">
        <f>(Table1[[#This Row],[Belastbaar loon]]-Table1[[#This Row],[Netto loon]])/Table1[[#This Row],[Belastbaar loon]]</f>
        <v>0.17494615054772034</v>
      </c>
      <c r="H2203" s="14">
        <f t="shared" ca="1" si="29"/>
        <v>5218.1809400000002</v>
      </c>
      <c r="I2203" s="14">
        <f ca="1">IF(ROW()=2, Table1[[#This Row],[Netto loon]], INDIRECT(ADDRESS(ROW()-1,COLUMN(F:F))))</f>
        <v>24622.819060000002</v>
      </c>
      <c r="J2203" s="6">
        <f ca="1">IF(ROW()=2, 0, Table1[[#This Row],[Belastbaar loon]]-INDIRECT(ADDRESS(ROW()-1,COLUMN(A:A))))</f>
        <v>10</v>
      </c>
      <c r="K2203" s="6">
        <f ca="1">Table1[[#This Row],[Netto loon]]-Table1[[#This Row],[Netto vorige schijf]]</f>
        <v>5.8633999999983644</v>
      </c>
      <c r="L2203" s="2">
        <f ca="1">(Table1[[#This Row],[Bruto tov vorige schijf]]-Table1[[#This Row],[Netto tov vorige schijf]])/MAX(Table1[[#This Row],[Bruto tov vorige schijf]],1)</f>
        <v>0.41366000000016356</v>
      </c>
    </row>
    <row r="2204" spans="1:12" x14ac:dyDescent="0.25">
      <c r="A2204" s="14">
        <v>29861</v>
      </c>
      <c r="B2204" s="6">
        <f>LoonHeffing2020(Table1[[#This Row],[Belastbaar loon]])</f>
        <v>11153.083500000001</v>
      </c>
      <c r="C2204" s="6">
        <f>AlgemeneHeffingsKorting2020(Table1[[#This Row],[Belastbaar loon]])</f>
        <v>2192.0120000000002</v>
      </c>
      <c r="D2204" s="14">
        <f>ArbeidsKorting2020(Table1[[#This Row],[Belastbaar loon]])</f>
        <v>3734.6173600000002</v>
      </c>
      <c r="E2204" s="14">
        <f>MAX(Table1[[#This Row],[Loonheffing]]-Table1[[#This Row],[Algemene Heffingskorting]]-Table1[[#This Row],[Arbeidskorting]],0)</f>
        <v>5226.4541399999998</v>
      </c>
      <c r="F2204" s="6">
        <f>Table1[[#This Row],[Belastbaar loon]]-Table1[[#This Row],[Belasting]]</f>
        <v>24634.545859999998</v>
      </c>
      <c r="G2204" s="2">
        <f>(Table1[[#This Row],[Belastbaar loon]]-Table1[[#This Row],[Netto loon]])/Table1[[#This Row],[Belastbaar loon]]</f>
        <v>0.17502609222731996</v>
      </c>
      <c r="H2204" s="14">
        <f t="shared" ca="1" si="29"/>
        <v>5222.31754</v>
      </c>
      <c r="I2204" s="14">
        <f ca="1">IF(ROW()=2, Table1[[#This Row],[Netto loon]], INDIRECT(ADDRESS(ROW()-1,COLUMN(F:F))))</f>
        <v>24628.68246</v>
      </c>
      <c r="J2204" s="6">
        <f ca="1">IF(ROW()=2, 0, Table1[[#This Row],[Belastbaar loon]]-INDIRECT(ADDRESS(ROW()-1,COLUMN(A:A))))</f>
        <v>10</v>
      </c>
      <c r="K2204" s="6">
        <f ca="1">Table1[[#This Row],[Netto loon]]-Table1[[#This Row],[Netto vorige schijf]]</f>
        <v>5.8633999999983644</v>
      </c>
      <c r="L2204" s="2">
        <f ca="1">(Table1[[#This Row],[Bruto tov vorige schijf]]-Table1[[#This Row],[Netto tov vorige schijf]])/MAX(Table1[[#This Row],[Bruto tov vorige schijf]],1)</f>
        <v>0.41366000000016356</v>
      </c>
    </row>
    <row r="2205" spans="1:12" x14ac:dyDescent="0.25">
      <c r="A2205" s="14">
        <v>29871</v>
      </c>
      <c r="B2205" s="6">
        <f>LoonHeffing2020(Table1[[#This Row],[Belastbaar loon]])</f>
        <v>11156.818499999999</v>
      </c>
      <c r="C2205" s="6">
        <f>AlgemeneHeffingsKorting2020(Table1[[#This Row],[Belastbaar loon]])</f>
        <v>2191.4448000000002</v>
      </c>
      <c r="D2205" s="14">
        <f>ArbeidsKorting2020(Table1[[#This Row],[Belastbaar loon]])</f>
        <v>3734.78296</v>
      </c>
      <c r="E2205" s="14">
        <f>MAX(Table1[[#This Row],[Loonheffing]]-Table1[[#This Row],[Algemene Heffingskorting]]-Table1[[#This Row],[Arbeidskorting]],0)</f>
        <v>5230.5907399999996</v>
      </c>
      <c r="F2205" s="6">
        <f>Table1[[#This Row],[Belastbaar loon]]-Table1[[#This Row],[Belasting]]</f>
        <v>24640.40926</v>
      </c>
      <c r="G2205" s="2">
        <f>(Table1[[#This Row],[Belastbaar loon]]-Table1[[#This Row],[Netto loon]])/Table1[[#This Row],[Belastbaar loon]]</f>
        <v>0.17510598038231059</v>
      </c>
      <c r="H2205" s="14">
        <f t="shared" ca="1" si="29"/>
        <v>5226.4541399999998</v>
      </c>
      <c r="I2205" s="14">
        <f ca="1">IF(ROW()=2, Table1[[#This Row],[Netto loon]], INDIRECT(ADDRESS(ROW()-1,COLUMN(F:F))))</f>
        <v>24634.545859999998</v>
      </c>
      <c r="J2205" s="6">
        <f ca="1">IF(ROW()=2, 0, Table1[[#This Row],[Belastbaar loon]]-INDIRECT(ADDRESS(ROW()-1,COLUMN(A:A))))</f>
        <v>10</v>
      </c>
      <c r="K2205" s="6">
        <f ca="1">Table1[[#This Row],[Netto loon]]-Table1[[#This Row],[Netto vorige schijf]]</f>
        <v>5.8634000000020023</v>
      </c>
      <c r="L2205" s="2">
        <f ca="1">(Table1[[#This Row],[Bruto tov vorige schijf]]-Table1[[#This Row],[Netto tov vorige schijf]])/MAX(Table1[[#This Row],[Bruto tov vorige schijf]],1)</f>
        <v>0.41365999999979974</v>
      </c>
    </row>
    <row r="2206" spans="1:12" x14ac:dyDescent="0.25">
      <c r="A2206" s="14">
        <v>29881</v>
      </c>
      <c r="B2206" s="6">
        <f>LoonHeffing2020(Table1[[#This Row],[Belastbaar loon]])</f>
        <v>11160.5535</v>
      </c>
      <c r="C2206" s="6">
        <f>AlgemeneHeffingsKorting2020(Table1[[#This Row],[Belastbaar loon]])</f>
        <v>2190.8775999999998</v>
      </c>
      <c r="D2206" s="14">
        <f>ArbeidsKorting2020(Table1[[#This Row],[Belastbaar loon]])</f>
        <v>3734.9485599999998</v>
      </c>
      <c r="E2206" s="14">
        <f>MAX(Table1[[#This Row],[Loonheffing]]-Table1[[#This Row],[Algemene Heffingskorting]]-Table1[[#This Row],[Arbeidskorting]],0)</f>
        <v>5234.7273400000004</v>
      </c>
      <c r="F2206" s="6">
        <f>Table1[[#This Row],[Belastbaar loon]]-Table1[[#This Row],[Belasting]]</f>
        <v>24646.272659999999</v>
      </c>
      <c r="G2206" s="2">
        <f>(Table1[[#This Row],[Belastbaar loon]]-Table1[[#This Row],[Netto loon]])/Table1[[#This Row],[Belastbaar loon]]</f>
        <v>0.17518581506643022</v>
      </c>
      <c r="H2206" s="14">
        <f t="shared" ca="1" si="29"/>
        <v>5230.5907399999996</v>
      </c>
      <c r="I2206" s="14">
        <f ca="1">IF(ROW()=2, Table1[[#This Row],[Netto loon]], INDIRECT(ADDRESS(ROW()-1,COLUMN(F:F))))</f>
        <v>24640.40926</v>
      </c>
      <c r="J2206" s="6">
        <f ca="1">IF(ROW()=2, 0, Table1[[#This Row],[Belastbaar loon]]-INDIRECT(ADDRESS(ROW()-1,COLUMN(A:A))))</f>
        <v>10</v>
      </c>
      <c r="K2206" s="6">
        <f ca="1">Table1[[#This Row],[Netto loon]]-Table1[[#This Row],[Netto vorige schijf]]</f>
        <v>5.8633999999983644</v>
      </c>
      <c r="L2206" s="2">
        <f ca="1">(Table1[[#This Row],[Bruto tov vorige schijf]]-Table1[[#This Row],[Netto tov vorige schijf]])/MAX(Table1[[#This Row],[Bruto tov vorige schijf]],1)</f>
        <v>0.41366000000016356</v>
      </c>
    </row>
    <row r="2207" spans="1:12" x14ac:dyDescent="0.25">
      <c r="A2207" s="14">
        <v>29891</v>
      </c>
      <c r="B2207" s="6">
        <f>LoonHeffing2020(Table1[[#This Row],[Belastbaar loon]])</f>
        <v>11164.288500000001</v>
      </c>
      <c r="C2207" s="6">
        <f>AlgemeneHeffingsKorting2020(Table1[[#This Row],[Belastbaar loon]])</f>
        <v>2190.3103999999998</v>
      </c>
      <c r="D2207" s="14">
        <f>ArbeidsKorting2020(Table1[[#This Row],[Belastbaar loon]])</f>
        <v>3735.1141600000001</v>
      </c>
      <c r="E2207" s="14">
        <f>MAX(Table1[[#This Row],[Loonheffing]]-Table1[[#This Row],[Algemene Heffingskorting]]-Table1[[#This Row],[Arbeidskorting]],0)</f>
        <v>5238.8639400000002</v>
      </c>
      <c r="F2207" s="6">
        <f>Table1[[#This Row],[Belastbaar loon]]-Table1[[#This Row],[Belasting]]</f>
        <v>24652.136060000001</v>
      </c>
      <c r="G2207" s="2">
        <f>(Table1[[#This Row],[Belastbaar loon]]-Table1[[#This Row],[Netto loon]])/Table1[[#This Row],[Belastbaar loon]]</f>
        <v>0.17526559633334446</v>
      </c>
      <c r="H2207" s="14">
        <f t="shared" ca="1" si="29"/>
        <v>5234.7273400000004</v>
      </c>
      <c r="I2207" s="14">
        <f ca="1">IF(ROW()=2, Table1[[#This Row],[Netto loon]], INDIRECT(ADDRESS(ROW()-1,COLUMN(F:F))))</f>
        <v>24646.272659999999</v>
      </c>
      <c r="J2207" s="6">
        <f ca="1">IF(ROW()=2, 0, Table1[[#This Row],[Belastbaar loon]]-INDIRECT(ADDRESS(ROW()-1,COLUMN(A:A))))</f>
        <v>10</v>
      </c>
      <c r="K2207" s="6">
        <f ca="1">Table1[[#This Row],[Netto loon]]-Table1[[#This Row],[Netto vorige schijf]]</f>
        <v>5.8634000000020023</v>
      </c>
      <c r="L2207" s="2">
        <f ca="1">(Table1[[#This Row],[Bruto tov vorige schijf]]-Table1[[#This Row],[Netto tov vorige schijf]])/MAX(Table1[[#This Row],[Bruto tov vorige schijf]],1)</f>
        <v>0.41365999999979974</v>
      </c>
    </row>
    <row r="2208" spans="1:12" x14ac:dyDescent="0.25">
      <c r="A2208" s="14">
        <v>29901</v>
      </c>
      <c r="B2208" s="6">
        <f>LoonHeffing2020(Table1[[#This Row],[Belastbaar loon]])</f>
        <v>11168.023499999999</v>
      </c>
      <c r="C2208" s="6">
        <f>AlgemeneHeffingsKorting2020(Table1[[#This Row],[Belastbaar loon]])</f>
        <v>2189.7431999999999</v>
      </c>
      <c r="D2208" s="14">
        <f>ArbeidsKorting2020(Table1[[#This Row],[Belastbaar loon]])</f>
        <v>3735.2797599999999</v>
      </c>
      <c r="E2208" s="14">
        <f>MAX(Table1[[#This Row],[Loonheffing]]-Table1[[#This Row],[Algemene Heffingskorting]]-Table1[[#This Row],[Arbeidskorting]],0)</f>
        <v>5243.0005399999991</v>
      </c>
      <c r="F2208" s="6">
        <f>Table1[[#This Row],[Belastbaar loon]]-Table1[[#This Row],[Belasting]]</f>
        <v>24657.999459999999</v>
      </c>
      <c r="G2208" s="2">
        <f>(Table1[[#This Row],[Belastbaar loon]]-Table1[[#This Row],[Netto loon]])/Table1[[#This Row],[Belastbaar loon]]</f>
        <v>0.17534532423664764</v>
      </c>
      <c r="H2208" s="14">
        <f t="shared" ca="1" si="29"/>
        <v>5238.8639400000002</v>
      </c>
      <c r="I2208" s="14">
        <f ca="1">IF(ROW()=2, Table1[[#This Row],[Netto loon]], INDIRECT(ADDRESS(ROW()-1,COLUMN(F:F))))</f>
        <v>24652.136060000001</v>
      </c>
      <c r="J2208" s="6">
        <f ca="1">IF(ROW()=2, 0, Table1[[#This Row],[Belastbaar loon]]-INDIRECT(ADDRESS(ROW()-1,COLUMN(A:A))))</f>
        <v>10</v>
      </c>
      <c r="K2208" s="6">
        <f ca="1">Table1[[#This Row],[Netto loon]]-Table1[[#This Row],[Netto vorige schijf]]</f>
        <v>5.8633999999983644</v>
      </c>
      <c r="L2208" s="2">
        <f ca="1">(Table1[[#This Row],[Bruto tov vorige schijf]]-Table1[[#This Row],[Netto tov vorige schijf]])/MAX(Table1[[#This Row],[Bruto tov vorige schijf]],1)</f>
        <v>0.41366000000016356</v>
      </c>
    </row>
    <row r="2209" spans="1:12" x14ac:dyDescent="0.25">
      <c r="A2209" s="14">
        <v>29911</v>
      </c>
      <c r="B2209" s="6">
        <f>LoonHeffing2020(Table1[[#This Row],[Belastbaar loon]])</f>
        <v>11171.7585</v>
      </c>
      <c r="C2209" s="6">
        <f>AlgemeneHeffingsKorting2020(Table1[[#This Row],[Belastbaar loon]])</f>
        <v>2189.1759999999999</v>
      </c>
      <c r="D2209" s="14">
        <f>ArbeidsKorting2020(Table1[[#This Row],[Belastbaar loon]])</f>
        <v>3735.4453600000002</v>
      </c>
      <c r="E2209" s="14">
        <f>MAX(Table1[[#This Row],[Loonheffing]]-Table1[[#This Row],[Algemene Heffingskorting]]-Table1[[#This Row],[Arbeidskorting]],0)</f>
        <v>5247.1371400000007</v>
      </c>
      <c r="F2209" s="6">
        <f>Table1[[#This Row],[Belastbaar loon]]-Table1[[#This Row],[Belasting]]</f>
        <v>24663.862860000001</v>
      </c>
      <c r="G2209" s="2">
        <f>(Table1[[#This Row],[Belastbaar loon]]-Table1[[#This Row],[Netto loon]])/Table1[[#This Row],[Belastbaar loon]]</f>
        <v>0.1754249988298619</v>
      </c>
      <c r="H2209" s="14">
        <f t="shared" ca="1" si="29"/>
        <v>5243.0005399999991</v>
      </c>
      <c r="I2209" s="14">
        <f ca="1">IF(ROW()=2, Table1[[#This Row],[Netto loon]], INDIRECT(ADDRESS(ROW()-1,COLUMN(F:F))))</f>
        <v>24657.999459999999</v>
      </c>
      <c r="J2209" s="6">
        <f ca="1">IF(ROW()=2, 0, Table1[[#This Row],[Belastbaar loon]]-INDIRECT(ADDRESS(ROW()-1,COLUMN(A:A))))</f>
        <v>10</v>
      </c>
      <c r="K2209" s="6">
        <f ca="1">Table1[[#This Row],[Netto loon]]-Table1[[#This Row],[Netto vorige schijf]]</f>
        <v>5.8634000000020023</v>
      </c>
      <c r="L2209" s="2">
        <f ca="1">(Table1[[#This Row],[Bruto tov vorige schijf]]-Table1[[#This Row],[Netto tov vorige schijf]])/MAX(Table1[[#This Row],[Bruto tov vorige schijf]],1)</f>
        <v>0.41365999999979974</v>
      </c>
    </row>
    <row r="2210" spans="1:12" x14ac:dyDescent="0.25">
      <c r="A2210" s="14">
        <v>29921</v>
      </c>
      <c r="B2210" s="6">
        <f>LoonHeffing2020(Table1[[#This Row],[Belastbaar loon]])</f>
        <v>11175.4935</v>
      </c>
      <c r="C2210" s="6">
        <f>AlgemeneHeffingsKorting2020(Table1[[#This Row],[Belastbaar loon]])</f>
        <v>2188.6088</v>
      </c>
      <c r="D2210" s="14">
        <f>ArbeidsKorting2020(Table1[[#This Row],[Belastbaar loon]])</f>
        <v>3735.61096</v>
      </c>
      <c r="E2210" s="14">
        <f>MAX(Table1[[#This Row],[Loonheffing]]-Table1[[#This Row],[Algemene Heffingskorting]]-Table1[[#This Row],[Arbeidskorting]],0)</f>
        <v>5251.2737400000005</v>
      </c>
      <c r="F2210" s="6">
        <f>Table1[[#This Row],[Belastbaar loon]]-Table1[[#This Row],[Belasting]]</f>
        <v>24669.726259999999</v>
      </c>
      <c r="G2210" s="2">
        <f>(Table1[[#This Row],[Belastbaar loon]]-Table1[[#This Row],[Netto loon]])/Table1[[#This Row],[Belastbaar loon]]</f>
        <v>0.17550462016643831</v>
      </c>
      <c r="H2210" s="14">
        <f t="shared" ca="1" si="29"/>
        <v>5247.1371400000007</v>
      </c>
      <c r="I2210" s="14">
        <f ca="1">IF(ROW()=2, Table1[[#This Row],[Netto loon]], INDIRECT(ADDRESS(ROW()-1,COLUMN(F:F))))</f>
        <v>24663.862860000001</v>
      </c>
      <c r="J2210" s="6">
        <f ca="1">IF(ROW()=2, 0, Table1[[#This Row],[Belastbaar loon]]-INDIRECT(ADDRESS(ROW()-1,COLUMN(A:A))))</f>
        <v>10</v>
      </c>
      <c r="K2210" s="6">
        <f ca="1">Table1[[#This Row],[Netto loon]]-Table1[[#This Row],[Netto vorige schijf]]</f>
        <v>5.8633999999983644</v>
      </c>
      <c r="L2210" s="2">
        <f ca="1">(Table1[[#This Row],[Bruto tov vorige schijf]]-Table1[[#This Row],[Netto tov vorige schijf]])/MAX(Table1[[#This Row],[Bruto tov vorige schijf]],1)</f>
        <v>0.41366000000016356</v>
      </c>
    </row>
    <row r="2211" spans="1:12" x14ac:dyDescent="0.25">
      <c r="A2211" s="14">
        <v>29931</v>
      </c>
      <c r="B2211" s="6">
        <f>LoonHeffing2020(Table1[[#This Row],[Belastbaar loon]])</f>
        <v>11179.228499999999</v>
      </c>
      <c r="C2211" s="6">
        <f>AlgemeneHeffingsKorting2020(Table1[[#This Row],[Belastbaar loon]])</f>
        <v>2188.0416</v>
      </c>
      <c r="D2211" s="14">
        <f>ArbeidsKorting2020(Table1[[#This Row],[Belastbaar loon]])</f>
        <v>3735.7765599999998</v>
      </c>
      <c r="E2211" s="14">
        <f>MAX(Table1[[#This Row],[Loonheffing]]-Table1[[#This Row],[Algemene Heffingskorting]]-Table1[[#This Row],[Arbeidskorting]],0)</f>
        <v>5255.4103399999985</v>
      </c>
      <c r="F2211" s="6">
        <f>Table1[[#This Row],[Belastbaar loon]]-Table1[[#This Row],[Belasting]]</f>
        <v>24675.589660000001</v>
      </c>
      <c r="G2211" s="2">
        <f>(Table1[[#This Row],[Belastbaar loon]]-Table1[[#This Row],[Netto loon]])/Table1[[#This Row],[Belastbaar loon]]</f>
        <v>0.17558418829975606</v>
      </c>
      <c r="H2211" s="14">
        <f t="shared" ca="1" si="29"/>
        <v>5251.2737400000005</v>
      </c>
      <c r="I2211" s="14">
        <f ca="1">IF(ROW()=2, Table1[[#This Row],[Netto loon]], INDIRECT(ADDRESS(ROW()-1,COLUMN(F:F))))</f>
        <v>24669.726259999999</v>
      </c>
      <c r="J2211" s="6">
        <f ca="1">IF(ROW()=2, 0, Table1[[#This Row],[Belastbaar loon]]-INDIRECT(ADDRESS(ROW()-1,COLUMN(A:A))))</f>
        <v>10</v>
      </c>
      <c r="K2211" s="6">
        <f ca="1">Table1[[#This Row],[Netto loon]]-Table1[[#This Row],[Netto vorige schijf]]</f>
        <v>5.8634000000020023</v>
      </c>
      <c r="L2211" s="2">
        <f ca="1">(Table1[[#This Row],[Bruto tov vorige schijf]]-Table1[[#This Row],[Netto tov vorige schijf]])/MAX(Table1[[#This Row],[Bruto tov vorige schijf]],1)</f>
        <v>0.41365999999979974</v>
      </c>
    </row>
    <row r="2212" spans="1:12" x14ac:dyDescent="0.25">
      <c r="A2212" s="14">
        <v>29941</v>
      </c>
      <c r="B2212" s="6">
        <f>LoonHeffing2020(Table1[[#This Row],[Belastbaar loon]])</f>
        <v>11182.9635</v>
      </c>
      <c r="C2212" s="6">
        <f>AlgemeneHeffingsKorting2020(Table1[[#This Row],[Belastbaar loon]])</f>
        <v>2187.4744000000001</v>
      </c>
      <c r="D2212" s="14">
        <f>ArbeidsKorting2020(Table1[[#This Row],[Belastbaar loon]])</f>
        <v>3735.9421600000001</v>
      </c>
      <c r="E2212" s="14">
        <f>MAX(Table1[[#This Row],[Loonheffing]]-Table1[[#This Row],[Algemene Heffingskorting]]-Table1[[#This Row],[Arbeidskorting]],0)</f>
        <v>5259.5469399999984</v>
      </c>
      <c r="F2212" s="6">
        <f>Table1[[#This Row],[Belastbaar loon]]-Table1[[#This Row],[Belasting]]</f>
        <v>24681.45306</v>
      </c>
      <c r="G2212" s="2">
        <f>(Table1[[#This Row],[Belastbaar loon]]-Table1[[#This Row],[Netto loon]])/Table1[[#This Row],[Belastbaar loon]]</f>
        <v>0.17566370328312347</v>
      </c>
      <c r="H2212" s="14">
        <f t="shared" ca="1" si="29"/>
        <v>5255.4103399999985</v>
      </c>
      <c r="I2212" s="14">
        <f ca="1">IF(ROW()=2, Table1[[#This Row],[Netto loon]], INDIRECT(ADDRESS(ROW()-1,COLUMN(F:F))))</f>
        <v>24675.589660000001</v>
      </c>
      <c r="J2212" s="6">
        <f ca="1">IF(ROW()=2, 0, Table1[[#This Row],[Belastbaar loon]]-INDIRECT(ADDRESS(ROW()-1,COLUMN(A:A))))</f>
        <v>10</v>
      </c>
      <c r="K2212" s="6">
        <f ca="1">Table1[[#This Row],[Netto loon]]-Table1[[#This Row],[Netto vorige schijf]]</f>
        <v>5.8633999999983644</v>
      </c>
      <c r="L2212" s="2">
        <f ca="1">(Table1[[#This Row],[Bruto tov vorige schijf]]-Table1[[#This Row],[Netto tov vorige schijf]])/MAX(Table1[[#This Row],[Bruto tov vorige schijf]],1)</f>
        <v>0.41366000000016356</v>
      </c>
    </row>
    <row r="2213" spans="1:12" x14ac:dyDescent="0.25">
      <c r="A2213" s="14">
        <v>29951</v>
      </c>
      <c r="B2213" s="6">
        <f>LoonHeffing2020(Table1[[#This Row],[Belastbaar loon]])</f>
        <v>11186.6985</v>
      </c>
      <c r="C2213" s="6">
        <f>AlgemeneHeffingsKorting2020(Table1[[#This Row],[Belastbaar loon]])</f>
        <v>2186.9072000000001</v>
      </c>
      <c r="D2213" s="14">
        <f>ArbeidsKorting2020(Table1[[#This Row],[Belastbaar loon]])</f>
        <v>3736.1077599999999</v>
      </c>
      <c r="E2213" s="14">
        <f>MAX(Table1[[#This Row],[Loonheffing]]-Table1[[#This Row],[Algemene Heffingskorting]]-Table1[[#This Row],[Arbeidskorting]],0)</f>
        <v>5263.6835400000009</v>
      </c>
      <c r="F2213" s="6">
        <f>Table1[[#This Row],[Belastbaar loon]]-Table1[[#This Row],[Belasting]]</f>
        <v>24687.316459999998</v>
      </c>
      <c r="G2213" s="2">
        <f>(Table1[[#This Row],[Belastbaar loon]]-Table1[[#This Row],[Netto loon]])/Table1[[#This Row],[Belastbaar loon]]</f>
        <v>0.17574316516977737</v>
      </c>
      <c r="H2213" s="14">
        <f t="shared" ca="1" si="29"/>
        <v>5259.5469399999984</v>
      </c>
      <c r="I2213" s="14">
        <f ca="1">IF(ROW()=2, Table1[[#This Row],[Netto loon]], INDIRECT(ADDRESS(ROW()-1,COLUMN(F:F))))</f>
        <v>24681.45306</v>
      </c>
      <c r="J2213" s="6">
        <f ca="1">IF(ROW()=2, 0, Table1[[#This Row],[Belastbaar loon]]-INDIRECT(ADDRESS(ROW()-1,COLUMN(A:A))))</f>
        <v>10</v>
      </c>
      <c r="K2213" s="6">
        <f ca="1">Table1[[#This Row],[Netto loon]]-Table1[[#This Row],[Netto vorige schijf]]</f>
        <v>5.8633999999983644</v>
      </c>
      <c r="L2213" s="2">
        <f ca="1">(Table1[[#This Row],[Bruto tov vorige schijf]]-Table1[[#This Row],[Netto tov vorige schijf]])/MAX(Table1[[#This Row],[Bruto tov vorige schijf]],1)</f>
        <v>0.41366000000016356</v>
      </c>
    </row>
    <row r="2214" spans="1:12" x14ac:dyDescent="0.25">
      <c r="A2214" s="14">
        <v>29961</v>
      </c>
      <c r="B2214" s="6">
        <f>LoonHeffing2020(Table1[[#This Row],[Belastbaar loon]])</f>
        <v>11190.433499999999</v>
      </c>
      <c r="C2214" s="6">
        <f>AlgemeneHeffingsKorting2020(Table1[[#This Row],[Belastbaar loon]])</f>
        <v>2186.34</v>
      </c>
      <c r="D2214" s="14">
        <f>ArbeidsKorting2020(Table1[[#This Row],[Belastbaar loon]])</f>
        <v>3736.2733600000001</v>
      </c>
      <c r="E2214" s="14">
        <f>MAX(Table1[[#This Row],[Loonheffing]]-Table1[[#This Row],[Algemene Heffingskorting]]-Table1[[#This Row],[Arbeidskorting]],0)</f>
        <v>5267.8201399999989</v>
      </c>
      <c r="F2214" s="6">
        <f>Table1[[#This Row],[Belastbaar loon]]-Table1[[#This Row],[Belasting]]</f>
        <v>24693.17986</v>
      </c>
      <c r="G2214" s="2">
        <f>(Table1[[#This Row],[Belastbaar loon]]-Table1[[#This Row],[Netto loon]])/Table1[[#This Row],[Belastbaar loon]]</f>
        <v>0.1758225740128834</v>
      </c>
      <c r="H2214" s="14">
        <f t="shared" ca="1" si="29"/>
        <v>5263.6835400000009</v>
      </c>
      <c r="I2214" s="14">
        <f ca="1">IF(ROW()=2, Table1[[#This Row],[Netto loon]], INDIRECT(ADDRESS(ROW()-1,COLUMN(F:F))))</f>
        <v>24687.316459999998</v>
      </c>
      <c r="J2214" s="6">
        <f ca="1">IF(ROW()=2, 0, Table1[[#This Row],[Belastbaar loon]]-INDIRECT(ADDRESS(ROW()-1,COLUMN(A:A))))</f>
        <v>10</v>
      </c>
      <c r="K2214" s="6">
        <f ca="1">Table1[[#This Row],[Netto loon]]-Table1[[#This Row],[Netto vorige schijf]]</f>
        <v>5.8634000000020023</v>
      </c>
      <c r="L2214" s="2">
        <f ca="1">(Table1[[#This Row],[Bruto tov vorige schijf]]-Table1[[#This Row],[Netto tov vorige schijf]])/MAX(Table1[[#This Row],[Bruto tov vorige schijf]],1)</f>
        <v>0.41365999999979974</v>
      </c>
    </row>
    <row r="2215" spans="1:12" x14ac:dyDescent="0.25">
      <c r="A2215" s="14">
        <v>29971</v>
      </c>
      <c r="B2215" s="6">
        <f>LoonHeffing2020(Table1[[#This Row],[Belastbaar loon]])</f>
        <v>11194.1685</v>
      </c>
      <c r="C2215" s="6">
        <f>AlgemeneHeffingsKorting2020(Table1[[#This Row],[Belastbaar loon]])</f>
        <v>2185.7728000000002</v>
      </c>
      <c r="D2215" s="14">
        <f>ArbeidsKorting2020(Table1[[#This Row],[Belastbaar loon]])</f>
        <v>3736.43896</v>
      </c>
      <c r="E2215" s="14">
        <f>MAX(Table1[[#This Row],[Loonheffing]]-Table1[[#This Row],[Algemene Heffingskorting]]-Table1[[#This Row],[Arbeidskorting]],0)</f>
        <v>5271.9567399999996</v>
      </c>
      <c r="F2215" s="6">
        <f>Table1[[#This Row],[Belastbaar loon]]-Table1[[#This Row],[Belasting]]</f>
        <v>24699.043259999999</v>
      </c>
      <c r="G2215" s="2">
        <f>(Table1[[#This Row],[Belastbaar loon]]-Table1[[#This Row],[Netto loon]])/Table1[[#This Row],[Belastbaar loon]]</f>
        <v>0.17590192986553674</v>
      </c>
      <c r="H2215" s="14">
        <f t="shared" ca="1" si="29"/>
        <v>5267.8201399999989</v>
      </c>
      <c r="I2215" s="14">
        <f ca="1">IF(ROW()=2, Table1[[#This Row],[Netto loon]], INDIRECT(ADDRESS(ROW()-1,COLUMN(F:F))))</f>
        <v>24693.17986</v>
      </c>
      <c r="J2215" s="6">
        <f ca="1">IF(ROW()=2, 0, Table1[[#This Row],[Belastbaar loon]]-INDIRECT(ADDRESS(ROW()-1,COLUMN(A:A))))</f>
        <v>10</v>
      </c>
      <c r="K2215" s="6">
        <f ca="1">Table1[[#This Row],[Netto loon]]-Table1[[#This Row],[Netto vorige schijf]]</f>
        <v>5.8633999999983644</v>
      </c>
      <c r="L2215" s="2">
        <f ca="1">(Table1[[#This Row],[Bruto tov vorige schijf]]-Table1[[#This Row],[Netto tov vorige schijf]])/MAX(Table1[[#This Row],[Bruto tov vorige schijf]],1)</f>
        <v>0.41366000000016356</v>
      </c>
    </row>
    <row r="2216" spans="1:12" x14ac:dyDescent="0.25">
      <c r="A2216" s="14">
        <v>29981</v>
      </c>
      <c r="B2216" s="6">
        <f>LoonHeffing2020(Table1[[#This Row],[Belastbaar loon]])</f>
        <v>11197.9035</v>
      </c>
      <c r="C2216" s="6">
        <f>AlgemeneHeffingsKorting2020(Table1[[#This Row],[Belastbaar loon]])</f>
        <v>2185.2055999999998</v>
      </c>
      <c r="D2216" s="14">
        <f>ArbeidsKorting2020(Table1[[#This Row],[Belastbaar loon]])</f>
        <v>3736.6045599999998</v>
      </c>
      <c r="E2216" s="14">
        <f>MAX(Table1[[#This Row],[Loonheffing]]-Table1[[#This Row],[Algemene Heffingskorting]]-Table1[[#This Row],[Arbeidskorting]],0)</f>
        <v>5276.0933400000013</v>
      </c>
      <c r="F2216" s="6">
        <f>Table1[[#This Row],[Belastbaar loon]]-Table1[[#This Row],[Belasting]]</f>
        <v>24704.906660000001</v>
      </c>
      <c r="G2216" s="2">
        <f>(Table1[[#This Row],[Belastbaar loon]]-Table1[[#This Row],[Netto loon]])/Table1[[#This Row],[Belastbaar loon]]</f>
        <v>0.17598123278076114</v>
      </c>
      <c r="H2216" s="14">
        <f t="shared" ca="1" si="29"/>
        <v>5271.9567399999996</v>
      </c>
      <c r="I2216" s="14">
        <f ca="1">IF(ROW()=2, Table1[[#This Row],[Netto loon]], INDIRECT(ADDRESS(ROW()-1,COLUMN(F:F))))</f>
        <v>24699.043259999999</v>
      </c>
      <c r="J2216" s="6">
        <f ca="1">IF(ROW()=2, 0, Table1[[#This Row],[Belastbaar loon]]-INDIRECT(ADDRESS(ROW()-1,COLUMN(A:A))))</f>
        <v>10</v>
      </c>
      <c r="K2216" s="6">
        <f ca="1">Table1[[#This Row],[Netto loon]]-Table1[[#This Row],[Netto vorige schijf]]</f>
        <v>5.8634000000020023</v>
      </c>
      <c r="L2216" s="2">
        <f ca="1">(Table1[[#This Row],[Bruto tov vorige schijf]]-Table1[[#This Row],[Netto tov vorige schijf]])/MAX(Table1[[#This Row],[Bruto tov vorige schijf]],1)</f>
        <v>0.41365999999979974</v>
      </c>
    </row>
    <row r="2217" spans="1:12" x14ac:dyDescent="0.25">
      <c r="A2217" s="14">
        <v>29991</v>
      </c>
      <c r="B2217" s="6">
        <f>LoonHeffing2020(Table1[[#This Row],[Belastbaar loon]])</f>
        <v>11201.638499999999</v>
      </c>
      <c r="C2217" s="6">
        <f>AlgemeneHeffingsKorting2020(Table1[[#This Row],[Belastbaar loon]])</f>
        <v>2184.6383999999998</v>
      </c>
      <c r="D2217" s="14">
        <f>ArbeidsKorting2020(Table1[[#This Row],[Belastbaar loon]])</f>
        <v>3736.77016</v>
      </c>
      <c r="E2217" s="14">
        <f>MAX(Table1[[#This Row],[Loonheffing]]-Table1[[#This Row],[Algemene Heffingskorting]]-Table1[[#This Row],[Arbeidskorting]],0)</f>
        <v>5280.2299399999993</v>
      </c>
      <c r="F2217" s="6">
        <f>Table1[[#This Row],[Belastbaar loon]]-Table1[[#This Row],[Belasting]]</f>
        <v>24710.770060000003</v>
      </c>
      <c r="G2217" s="2">
        <f>(Table1[[#This Row],[Belastbaar loon]]-Table1[[#This Row],[Netto loon]])/Table1[[#This Row],[Belastbaar loon]]</f>
        <v>0.17606048281151004</v>
      </c>
      <c r="H2217" s="14">
        <f t="shared" ca="1" si="29"/>
        <v>5276.0933400000013</v>
      </c>
      <c r="I2217" s="14">
        <f ca="1">IF(ROW()=2, Table1[[#This Row],[Netto loon]], INDIRECT(ADDRESS(ROW()-1,COLUMN(F:F))))</f>
        <v>24704.906660000001</v>
      </c>
      <c r="J2217" s="6">
        <f ca="1">IF(ROW()=2, 0, Table1[[#This Row],[Belastbaar loon]]-INDIRECT(ADDRESS(ROW()-1,COLUMN(A:A))))</f>
        <v>10</v>
      </c>
      <c r="K2217" s="6">
        <f ca="1">Table1[[#This Row],[Netto loon]]-Table1[[#This Row],[Netto vorige schijf]]</f>
        <v>5.8634000000020023</v>
      </c>
      <c r="L2217" s="2">
        <f ca="1">(Table1[[#This Row],[Bruto tov vorige schijf]]-Table1[[#This Row],[Netto tov vorige schijf]])/MAX(Table1[[#This Row],[Bruto tov vorige schijf]],1)</f>
        <v>0.41365999999979974</v>
      </c>
    </row>
    <row r="2218" spans="1:12" x14ac:dyDescent="0.25">
      <c r="A2218" s="14">
        <v>30001</v>
      </c>
      <c r="B2218" s="6">
        <f>LoonHeffing2020(Table1[[#This Row],[Belastbaar loon]])</f>
        <v>11205.3735</v>
      </c>
      <c r="C2218" s="6">
        <f>AlgemeneHeffingsKorting2020(Table1[[#This Row],[Belastbaar loon]])</f>
        <v>2184.0711999999999</v>
      </c>
      <c r="D2218" s="14">
        <f>ArbeidsKorting2020(Table1[[#This Row],[Belastbaar loon]])</f>
        <v>3736.9357599999998</v>
      </c>
      <c r="E2218" s="14">
        <f>MAX(Table1[[#This Row],[Loonheffing]]-Table1[[#This Row],[Algemene Heffingskorting]]-Table1[[#This Row],[Arbeidskorting]],0)</f>
        <v>5284.3665399999991</v>
      </c>
      <c r="F2218" s="6">
        <f>Table1[[#This Row],[Belastbaar loon]]-Table1[[#This Row],[Belasting]]</f>
        <v>24716.633460000001</v>
      </c>
      <c r="G2218" s="2">
        <f>(Table1[[#This Row],[Belastbaar loon]]-Table1[[#This Row],[Netto loon]])/Table1[[#This Row],[Belastbaar loon]]</f>
        <v>0.17613968001066629</v>
      </c>
      <c r="H2218" s="14">
        <f t="shared" ca="1" si="29"/>
        <v>5280.2299399999993</v>
      </c>
      <c r="I2218" s="14">
        <f ca="1">IF(ROW()=2, Table1[[#This Row],[Netto loon]], INDIRECT(ADDRESS(ROW()-1,COLUMN(F:F))))</f>
        <v>24710.770060000003</v>
      </c>
      <c r="J2218" s="6">
        <f ca="1">IF(ROW()=2, 0, Table1[[#This Row],[Belastbaar loon]]-INDIRECT(ADDRESS(ROW()-1,COLUMN(A:A))))</f>
        <v>10</v>
      </c>
      <c r="K2218" s="6">
        <f ca="1">Table1[[#This Row],[Netto loon]]-Table1[[#This Row],[Netto vorige schijf]]</f>
        <v>5.8633999999983644</v>
      </c>
      <c r="L2218" s="2">
        <f ca="1">(Table1[[#This Row],[Bruto tov vorige schijf]]-Table1[[#This Row],[Netto tov vorige schijf]])/MAX(Table1[[#This Row],[Bruto tov vorige schijf]],1)</f>
        <v>0.41366000000016356</v>
      </c>
    </row>
    <row r="2219" spans="1:12" x14ac:dyDescent="0.25">
      <c r="A2219" s="14">
        <v>30011</v>
      </c>
      <c r="B2219" s="6">
        <f>LoonHeffing2020(Table1[[#This Row],[Belastbaar loon]])</f>
        <v>11209.1085</v>
      </c>
      <c r="C2219" s="6">
        <f>AlgemeneHeffingsKorting2020(Table1[[#This Row],[Belastbaar loon]])</f>
        <v>2183.5039999999999</v>
      </c>
      <c r="D2219" s="14">
        <f>ArbeidsKorting2020(Table1[[#This Row],[Belastbaar loon]])</f>
        <v>3737.1013600000001</v>
      </c>
      <c r="E2219" s="14">
        <f>MAX(Table1[[#This Row],[Loonheffing]]-Table1[[#This Row],[Algemene Heffingskorting]]-Table1[[#This Row],[Arbeidskorting]],0)</f>
        <v>5288.5031400000007</v>
      </c>
      <c r="F2219" s="6">
        <f>Table1[[#This Row],[Belastbaar loon]]-Table1[[#This Row],[Belasting]]</f>
        <v>24722.496859999999</v>
      </c>
      <c r="G2219" s="2">
        <f>(Table1[[#This Row],[Belastbaar loon]]-Table1[[#This Row],[Netto loon]])/Table1[[#This Row],[Belastbaar loon]]</f>
        <v>0.17621882443104198</v>
      </c>
      <c r="H2219" s="14">
        <f t="shared" ca="1" si="29"/>
        <v>5284.3665399999991</v>
      </c>
      <c r="I2219" s="14">
        <f ca="1">IF(ROW()=2, Table1[[#This Row],[Netto loon]], INDIRECT(ADDRESS(ROW()-1,COLUMN(F:F))))</f>
        <v>24716.633460000001</v>
      </c>
      <c r="J2219" s="6">
        <f ca="1">IF(ROW()=2, 0, Table1[[#This Row],[Belastbaar loon]]-INDIRECT(ADDRESS(ROW()-1,COLUMN(A:A))))</f>
        <v>10</v>
      </c>
      <c r="K2219" s="6">
        <f ca="1">Table1[[#This Row],[Netto loon]]-Table1[[#This Row],[Netto vorige schijf]]</f>
        <v>5.8633999999983644</v>
      </c>
      <c r="L2219" s="2">
        <f ca="1">(Table1[[#This Row],[Bruto tov vorige schijf]]-Table1[[#This Row],[Netto tov vorige schijf]])/MAX(Table1[[#This Row],[Bruto tov vorige schijf]],1)</f>
        <v>0.41366000000016356</v>
      </c>
    </row>
    <row r="2220" spans="1:12" x14ac:dyDescent="0.25">
      <c r="A2220" s="14">
        <v>30021</v>
      </c>
      <c r="B2220" s="6">
        <f>LoonHeffing2020(Table1[[#This Row],[Belastbaar loon]])</f>
        <v>11212.843500000001</v>
      </c>
      <c r="C2220" s="6">
        <f>AlgemeneHeffingsKorting2020(Table1[[#This Row],[Belastbaar loon]])</f>
        <v>2182.9367999999999</v>
      </c>
      <c r="D2220" s="14">
        <f>ArbeidsKorting2020(Table1[[#This Row],[Belastbaar loon]])</f>
        <v>3737.2669599999999</v>
      </c>
      <c r="E2220" s="14">
        <f>MAX(Table1[[#This Row],[Loonheffing]]-Table1[[#This Row],[Algemene Heffingskorting]]-Table1[[#This Row],[Arbeidskorting]],0)</f>
        <v>5292.6397400000014</v>
      </c>
      <c r="F2220" s="6">
        <f>Table1[[#This Row],[Belastbaar loon]]-Table1[[#This Row],[Belasting]]</f>
        <v>24728.360259999998</v>
      </c>
      <c r="G2220" s="2">
        <f>(Table1[[#This Row],[Belastbaar loon]]-Table1[[#This Row],[Netto loon]])/Table1[[#This Row],[Belastbaar loon]]</f>
        <v>0.17629791612537898</v>
      </c>
      <c r="H2220" s="14">
        <f t="shared" ca="1" si="29"/>
        <v>5288.5031400000007</v>
      </c>
      <c r="I2220" s="14">
        <f ca="1">IF(ROW()=2, Table1[[#This Row],[Netto loon]], INDIRECT(ADDRESS(ROW()-1,COLUMN(F:F))))</f>
        <v>24722.496859999999</v>
      </c>
      <c r="J2220" s="6">
        <f ca="1">IF(ROW()=2, 0, Table1[[#This Row],[Belastbaar loon]]-INDIRECT(ADDRESS(ROW()-1,COLUMN(A:A))))</f>
        <v>10</v>
      </c>
      <c r="K2220" s="6">
        <f ca="1">Table1[[#This Row],[Netto loon]]-Table1[[#This Row],[Netto vorige schijf]]</f>
        <v>5.8633999999983644</v>
      </c>
      <c r="L2220" s="2">
        <f ca="1">(Table1[[#This Row],[Bruto tov vorige schijf]]-Table1[[#This Row],[Netto tov vorige schijf]])/MAX(Table1[[#This Row],[Bruto tov vorige schijf]],1)</f>
        <v>0.41366000000016356</v>
      </c>
    </row>
    <row r="2221" spans="1:12" x14ac:dyDescent="0.25">
      <c r="A2221" s="14">
        <v>30031</v>
      </c>
      <c r="B2221" s="6">
        <f>LoonHeffing2020(Table1[[#This Row],[Belastbaar loon]])</f>
        <v>11216.5785</v>
      </c>
      <c r="C2221" s="6">
        <f>AlgemeneHeffingsKorting2020(Table1[[#This Row],[Belastbaar loon]])</f>
        <v>2182.3696</v>
      </c>
      <c r="D2221" s="14">
        <f>ArbeidsKorting2020(Table1[[#This Row],[Belastbaar loon]])</f>
        <v>3737.4325600000002</v>
      </c>
      <c r="E2221" s="14">
        <f>MAX(Table1[[#This Row],[Loonheffing]]-Table1[[#This Row],[Algemene Heffingskorting]]-Table1[[#This Row],[Arbeidskorting]],0)</f>
        <v>5296.7763399999994</v>
      </c>
      <c r="F2221" s="6">
        <f>Table1[[#This Row],[Belastbaar loon]]-Table1[[#This Row],[Belasting]]</f>
        <v>24734.22366</v>
      </c>
      <c r="G2221" s="2">
        <f>(Table1[[#This Row],[Belastbaar loon]]-Table1[[#This Row],[Netto loon]])/Table1[[#This Row],[Belastbaar loon]]</f>
        <v>0.1763769551463488</v>
      </c>
      <c r="H2221" s="14">
        <f t="shared" ca="1" si="29"/>
        <v>5292.6397400000014</v>
      </c>
      <c r="I2221" s="14">
        <f ca="1">IF(ROW()=2, Table1[[#This Row],[Netto loon]], INDIRECT(ADDRESS(ROW()-1,COLUMN(F:F))))</f>
        <v>24728.360259999998</v>
      </c>
      <c r="J2221" s="6">
        <f ca="1">IF(ROW()=2, 0, Table1[[#This Row],[Belastbaar loon]]-INDIRECT(ADDRESS(ROW()-1,COLUMN(A:A))))</f>
        <v>10</v>
      </c>
      <c r="K2221" s="6">
        <f ca="1">Table1[[#This Row],[Netto loon]]-Table1[[#This Row],[Netto vorige schijf]]</f>
        <v>5.8634000000020023</v>
      </c>
      <c r="L2221" s="2">
        <f ca="1">(Table1[[#This Row],[Bruto tov vorige schijf]]-Table1[[#This Row],[Netto tov vorige schijf]])/MAX(Table1[[#This Row],[Bruto tov vorige schijf]],1)</f>
        <v>0.41365999999979974</v>
      </c>
    </row>
    <row r="2222" spans="1:12" x14ac:dyDescent="0.25">
      <c r="A2222" s="14">
        <v>30041</v>
      </c>
      <c r="B2222" s="6">
        <f>LoonHeffing2020(Table1[[#This Row],[Belastbaar loon]])</f>
        <v>11220.3135</v>
      </c>
      <c r="C2222" s="6">
        <f>AlgemeneHeffingsKorting2020(Table1[[#This Row],[Belastbaar loon]])</f>
        <v>2181.8024</v>
      </c>
      <c r="D2222" s="14">
        <f>ArbeidsKorting2020(Table1[[#This Row],[Belastbaar loon]])</f>
        <v>3737.59816</v>
      </c>
      <c r="E2222" s="14">
        <f>MAX(Table1[[#This Row],[Loonheffing]]-Table1[[#This Row],[Algemene Heffingskorting]]-Table1[[#This Row],[Arbeidskorting]],0)</f>
        <v>5300.9129400000002</v>
      </c>
      <c r="F2222" s="6">
        <f>Table1[[#This Row],[Belastbaar loon]]-Table1[[#This Row],[Belasting]]</f>
        <v>24740.087059999998</v>
      </c>
      <c r="G2222" s="2">
        <f>(Table1[[#This Row],[Belastbaar loon]]-Table1[[#This Row],[Netto loon]])/Table1[[#This Row],[Belastbaar loon]]</f>
        <v>0.17645594154655311</v>
      </c>
      <c r="H2222" s="14">
        <f t="shared" ca="1" si="29"/>
        <v>5296.7763399999994</v>
      </c>
      <c r="I2222" s="14">
        <f ca="1">IF(ROW()=2, Table1[[#This Row],[Netto loon]], INDIRECT(ADDRESS(ROW()-1,COLUMN(F:F))))</f>
        <v>24734.22366</v>
      </c>
      <c r="J2222" s="6">
        <f ca="1">IF(ROW()=2, 0, Table1[[#This Row],[Belastbaar loon]]-INDIRECT(ADDRESS(ROW()-1,COLUMN(A:A))))</f>
        <v>10</v>
      </c>
      <c r="K2222" s="6">
        <f ca="1">Table1[[#This Row],[Netto loon]]-Table1[[#This Row],[Netto vorige schijf]]</f>
        <v>5.8633999999983644</v>
      </c>
      <c r="L2222" s="2">
        <f ca="1">(Table1[[#This Row],[Bruto tov vorige schijf]]-Table1[[#This Row],[Netto tov vorige schijf]])/MAX(Table1[[#This Row],[Bruto tov vorige schijf]],1)</f>
        <v>0.41366000000016356</v>
      </c>
    </row>
    <row r="2223" spans="1:12" x14ac:dyDescent="0.25">
      <c r="A2223" s="14">
        <v>30051</v>
      </c>
      <c r="B2223" s="6">
        <f>LoonHeffing2020(Table1[[#This Row],[Belastbaar loon]])</f>
        <v>11224.048500000001</v>
      </c>
      <c r="C2223" s="6">
        <f>AlgemeneHeffingsKorting2020(Table1[[#This Row],[Belastbaar loon]])</f>
        <v>2181.2352000000001</v>
      </c>
      <c r="D2223" s="14">
        <f>ArbeidsKorting2020(Table1[[#This Row],[Belastbaar loon]])</f>
        <v>3737.7637599999998</v>
      </c>
      <c r="E2223" s="14">
        <f>MAX(Table1[[#This Row],[Loonheffing]]-Table1[[#This Row],[Algemene Heffingskorting]]-Table1[[#This Row],[Arbeidskorting]],0)</f>
        <v>5305.0495400000018</v>
      </c>
      <c r="F2223" s="6">
        <f>Table1[[#This Row],[Belastbaar loon]]-Table1[[#This Row],[Belasting]]</f>
        <v>24745.95046</v>
      </c>
      <c r="G2223" s="2">
        <f>(Table1[[#This Row],[Belastbaar loon]]-Table1[[#This Row],[Netto loon]])/Table1[[#This Row],[Belastbaar loon]]</f>
        <v>0.17653487537852317</v>
      </c>
      <c r="H2223" s="14">
        <f t="shared" ca="1" si="29"/>
        <v>5300.9129400000002</v>
      </c>
      <c r="I2223" s="14">
        <f ca="1">IF(ROW()=2, Table1[[#This Row],[Netto loon]], INDIRECT(ADDRESS(ROW()-1,COLUMN(F:F))))</f>
        <v>24740.087059999998</v>
      </c>
      <c r="J2223" s="6">
        <f ca="1">IF(ROW()=2, 0, Table1[[#This Row],[Belastbaar loon]]-INDIRECT(ADDRESS(ROW()-1,COLUMN(A:A))))</f>
        <v>10</v>
      </c>
      <c r="K2223" s="6">
        <f ca="1">Table1[[#This Row],[Netto loon]]-Table1[[#This Row],[Netto vorige schijf]]</f>
        <v>5.8634000000020023</v>
      </c>
      <c r="L2223" s="2">
        <f ca="1">(Table1[[#This Row],[Bruto tov vorige schijf]]-Table1[[#This Row],[Netto tov vorige schijf]])/MAX(Table1[[#This Row],[Bruto tov vorige schijf]],1)</f>
        <v>0.41365999999979974</v>
      </c>
    </row>
    <row r="2224" spans="1:12" x14ac:dyDescent="0.25">
      <c r="A2224" s="14">
        <v>30061</v>
      </c>
      <c r="B2224" s="6">
        <f>LoonHeffing2020(Table1[[#This Row],[Belastbaar loon]])</f>
        <v>11227.7835</v>
      </c>
      <c r="C2224" s="6">
        <f>AlgemeneHeffingsKorting2020(Table1[[#This Row],[Belastbaar loon]])</f>
        <v>2180.6680000000001</v>
      </c>
      <c r="D2224" s="14">
        <f>ArbeidsKorting2020(Table1[[#This Row],[Belastbaar loon]])</f>
        <v>3737.9293600000001</v>
      </c>
      <c r="E2224" s="14">
        <f>MAX(Table1[[#This Row],[Loonheffing]]-Table1[[#This Row],[Algemene Heffingskorting]]-Table1[[#This Row],[Arbeidskorting]],0)</f>
        <v>5309.1861399999998</v>
      </c>
      <c r="F2224" s="6">
        <f>Table1[[#This Row],[Belastbaar loon]]-Table1[[#This Row],[Belasting]]</f>
        <v>24751.813860000002</v>
      </c>
      <c r="G2224" s="2">
        <f>(Table1[[#This Row],[Belastbaar loon]]-Table1[[#This Row],[Netto loon]])/Table1[[#This Row],[Belastbaar loon]]</f>
        <v>0.17661375669472068</v>
      </c>
      <c r="H2224" s="14">
        <f t="shared" ca="1" si="29"/>
        <v>5305.0495400000018</v>
      </c>
      <c r="I2224" s="14">
        <f ca="1">IF(ROW()=2, Table1[[#This Row],[Netto loon]], INDIRECT(ADDRESS(ROW()-1,COLUMN(F:F))))</f>
        <v>24745.95046</v>
      </c>
      <c r="J2224" s="6">
        <f ca="1">IF(ROW()=2, 0, Table1[[#This Row],[Belastbaar loon]]-INDIRECT(ADDRESS(ROW()-1,COLUMN(A:A))))</f>
        <v>10</v>
      </c>
      <c r="K2224" s="6">
        <f ca="1">Table1[[#This Row],[Netto loon]]-Table1[[#This Row],[Netto vorige schijf]]</f>
        <v>5.8634000000020023</v>
      </c>
      <c r="L2224" s="2">
        <f ca="1">(Table1[[#This Row],[Bruto tov vorige schijf]]-Table1[[#This Row],[Netto tov vorige schijf]])/MAX(Table1[[#This Row],[Bruto tov vorige schijf]],1)</f>
        <v>0.41365999999979974</v>
      </c>
    </row>
    <row r="2225" spans="1:12" x14ac:dyDescent="0.25">
      <c r="A2225" s="14">
        <v>30071</v>
      </c>
      <c r="B2225" s="6">
        <f>LoonHeffing2020(Table1[[#This Row],[Belastbaar loon]])</f>
        <v>11231.5185</v>
      </c>
      <c r="C2225" s="6">
        <f>AlgemeneHeffingsKorting2020(Table1[[#This Row],[Belastbaar loon]])</f>
        <v>2180.1008000000002</v>
      </c>
      <c r="D2225" s="14">
        <f>ArbeidsKorting2020(Table1[[#This Row],[Belastbaar loon]])</f>
        <v>3738.0949599999999</v>
      </c>
      <c r="E2225" s="14">
        <f>MAX(Table1[[#This Row],[Loonheffing]]-Table1[[#This Row],[Algemene Heffingskorting]]-Table1[[#This Row],[Arbeidskorting]],0)</f>
        <v>5313.3227399999996</v>
      </c>
      <c r="F2225" s="6">
        <f>Table1[[#This Row],[Belastbaar loon]]-Table1[[#This Row],[Belasting]]</f>
        <v>24757.67726</v>
      </c>
      <c r="G2225" s="2">
        <f>(Table1[[#This Row],[Belastbaar loon]]-Table1[[#This Row],[Netto loon]])/Table1[[#This Row],[Belastbaar loon]]</f>
        <v>0.17669258554753747</v>
      </c>
      <c r="H2225" s="14">
        <f t="shared" ca="1" si="29"/>
        <v>5309.1861399999998</v>
      </c>
      <c r="I2225" s="14">
        <f ca="1">IF(ROW()=2, Table1[[#This Row],[Netto loon]], INDIRECT(ADDRESS(ROW()-1,COLUMN(F:F))))</f>
        <v>24751.813860000002</v>
      </c>
      <c r="J2225" s="6">
        <f ca="1">IF(ROW()=2, 0, Table1[[#This Row],[Belastbaar loon]]-INDIRECT(ADDRESS(ROW()-1,COLUMN(A:A))))</f>
        <v>10</v>
      </c>
      <c r="K2225" s="6">
        <f ca="1">Table1[[#This Row],[Netto loon]]-Table1[[#This Row],[Netto vorige schijf]]</f>
        <v>5.8633999999983644</v>
      </c>
      <c r="L2225" s="2">
        <f ca="1">(Table1[[#This Row],[Bruto tov vorige schijf]]-Table1[[#This Row],[Netto tov vorige schijf]])/MAX(Table1[[#This Row],[Bruto tov vorige schijf]],1)</f>
        <v>0.41366000000016356</v>
      </c>
    </row>
    <row r="2226" spans="1:12" x14ac:dyDescent="0.25">
      <c r="A2226" s="14">
        <v>30081</v>
      </c>
      <c r="B2226" s="6">
        <f>LoonHeffing2020(Table1[[#This Row],[Belastbaar loon]])</f>
        <v>11235.253500000001</v>
      </c>
      <c r="C2226" s="6">
        <f>AlgemeneHeffingsKorting2020(Table1[[#This Row],[Belastbaar loon]])</f>
        <v>2179.5336000000002</v>
      </c>
      <c r="D2226" s="14">
        <f>ArbeidsKorting2020(Table1[[#This Row],[Belastbaar loon]])</f>
        <v>3738.2605600000002</v>
      </c>
      <c r="E2226" s="14">
        <f>MAX(Table1[[#This Row],[Loonheffing]]-Table1[[#This Row],[Algemene Heffingskorting]]-Table1[[#This Row],[Arbeidskorting]],0)</f>
        <v>5317.4593399999994</v>
      </c>
      <c r="F2226" s="6">
        <f>Table1[[#This Row],[Belastbaar loon]]-Table1[[#This Row],[Belasting]]</f>
        <v>24763.540659999999</v>
      </c>
      <c r="G2226" s="2">
        <f>(Table1[[#This Row],[Belastbaar loon]]-Table1[[#This Row],[Netto loon]])/Table1[[#This Row],[Belastbaar loon]]</f>
        <v>0.17677136198929561</v>
      </c>
      <c r="H2226" s="14">
        <f t="shared" ca="1" si="29"/>
        <v>5313.3227399999996</v>
      </c>
      <c r="I2226" s="14">
        <f ca="1">IF(ROW()=2, Table1[[#This Row],[Netto loon]], INDIRECT(ADDRESS(ROW()-1,COLUMN(F:F))))</f>
        <v>24757.67726</v>
      </c>
      <c r="J2226" s="6">
        <f ca="1">IF(ROW()=2, 0, Table1[[#This Row],[Belastbaar loon]]-INDIRECT(ADDRESS(ROW()-1,COLUMN(A:A))))</f>
        <v>10</v>
      </c>
      <c r="K2226" s="6">
        <f ca="1">Table1[[#This Row],[Netto loon]]-Table1[[#This Row],[Netto vorige schijf]]</f>
        <v>5.8633999999983644</v>
      </c>
      <c r="L2226" s="2">
        <f ca="1">(Table1[[#This Row],[Bruto tov vorige schijf]]-Table1[[#This Row],[Netto tov vorige schijf]])/MAX(Table1[[#This Row],[Bruto tov vorige schijf]],1)</f>
        <v>0.41366000000016356</v>
      </c>
    </row>
    <row r="2227" spans="1:12" x14ac:dyDescent="0.25">
      <c r="A2227" s="14">
        <v>30091</v>
      </c>
      <c r="B2227" s="6">
        <f>LoonHeffing2020(Table1[[#This Row],[Belastbaar loon]])</f>
        <v>11238.988499999999</v>
      </c>
      <c r="C2227" s="6">
        <f>AlgemeneHeffingsKorting2020(Table1[[#This Row],[Belastbaar loon]])</f>
        <v>2178.9663999999998</v>
      </c>
      <c r="D2227" s="14">
        <f>ArbeidsKorting2020(Table1[[#This Row],[Belastbaar loon]])</f>
        <v>3738.42616</v>
      </c>
      <c r="E2227" s="14">
        <f>MAX(Table1[[#This Row],[Loonheffing]]-Table1[[#This Row],[Algemene Heffingskorting]]-Table1[[#This Row],[Arbeidskorting]],0)</f>
        <v>5321.5959400000002</v>
      </c>
      <c r="F2227" s="6">
        <f>Table1[[#This Row],[Belastbaar loon]]-Table1[[#This Row],[Belasting]]</f>
        <v>24769.404060000001</v>
      </c>
      <c r="G2227" s="2">
        <f>(Table1[[#This Row],[Belastbaar loon]]-Table1[[#This Row],[Netto loon]])/Table1[[#This Row],[Belastbaar loon]]</f>
        <v>0.1768500860722475</v>
      </c>
      <c r="H2227" s="14">
        <f t="shared" ca="1" si="29"/>
        <v>5317.4593399999994</v>
      </c>
      <c r="I2227" s="14">
        <f ca="1">IF(ROW()=2, Table1[[#This Row],[Netto loon]], INDIRECT(ADDRESS(ROW()-1,COLUMN(F:F))))</f>
        <v>24763.540659999999</v>
      </c>
      <c r="J2227" s="6">
        <f ca="1">IF(ROW()=2, 0, Table1[[#This Row],[Belastbaar loon]]-INDIRECT(ADDRESS(ROW()-1,COLUMN(A:A))))</f>
        <v>10</v>
      </c>
      <c r="K2227" s="6">
        <f ca="1">Table1[[#This Row],[Netto loon]]-Table1[[#This Row],[Netto vorige schijf]]</f>
        <v>5.8634000000020023</v>
      </c>
      <c r="L2227" s="2">
        <f ca="1">(Table1[[#This Row],[Bruto tov vorige schijf]]-Table1[[#This Row],[Netto tov vorige schijf]])/MAX(Table1[[#This Row],[Bruto tov vorige schijf]],1)</f>
        <v>0.41365999999979974</v>
      </c>
    </row>
    <row r="2228" spans="1:12" x14ac:dyDescent="0.25">
      <c r="A2228" s="14">
        <v>30101</v>
      </c>
      <c r="B2228" s="6">
        <f>LoonHeffing2020(Table1[[#This Row],[Belastbaar loon]])</f>
        <v>11242.7235</v>
      </c>
      <c r="C2228" s="6">
        <f>AlgemeneHeffingsKorting2020(Table1[[#This Row],[Belastbaar loon]])</f>
        <v>2178.3991999999998</v>
      </c>
      <c r="D2228" s="14">
        <f>ArbeidsKorting2020(Table1[[#This Row],[Belastbaar loon]])</f>
        <v>3738.5917599999998</v>
      </c>
      <c r="E2228" s="14">
        <f>MAX(Table1[[#This Row],[Loonheffing]]-Table1[[#This Row],[Algemene Heffingskorting]]-Table1[[#This Row],[Arbeidskorting]],0)</f>
        <v>5325.7325400000009</v>
      </c>
      <c r="F2228" s="6">
        <f>Table1[[#This Row],[Belastbaar loon]]-Table1[[#This Row],[Belasting]]</f>
        <v>24775.267459999999</v>
      </c>
      <c r="G2228" s="2">
        <f>(Table1[[#This Row],[Belastbaar loon]]-Table1[[#This Row],[Netto loon]])/Table1[[#This Row],[Belastbaar loon]]</f>
        <v>0.17692875784857648</v>
      </c>
      <c r="H2228" s="14">
        <f t="shared" ca="1" si="29"/>
        <v>5321.5959400000002</v>
      </c>
      <c r="I2228" s="14">
        <f ca="1">IF(ROW()=2, Table1[[#This Row],[Netto loon]], INDIRECT(ADDRESS(ROW()-1,COLUMN(F:F))))</f>
        <v>24769.404060000001</v>
      </c>
      <c r="J2228" s="6">
        <f ca="1">IF(ROW()=2, 0, Table1[[#This Row],[Belastbaar loon]]-INDIRECT(ADDRESS(ROW()-1,COLUMN(A:A))))</f>
        <v>10</v>
      </c>
      <c r="K2228" s="6">
        <f ca="1">Table1[[#This Row],[Netto loon]]-Table1[[#This Row],[Netto vorige schijf]]</f>
        <v>5.8633999999983644</v>
      </c>
      <c r="L2228" s="2">
        <f ca="1">(Table1[[#This Row],[Bruto tov vorige schijf]]-Table1[[#This Row],[Netto tov vorige schijf]])/MAX(Table1[[#This Row],[Bruto tov vorige schijf]],1)</f>
        <v>0.41366000000016356</v>
      </c>
    </row>
    <row r="2229" spans="1:12" x14ac:dyDescent="0.25">
      <c r="A2229" s="14">
        <v>30111</v>
      </c>
      <c r="B2229" s="6">
        <f>LoonHeffing2020(Table1[[#This Row],[Belastbaar loon]])</f>
        <v>11246.458500000001</v>
      </c>
      <c r="C2229" s="6">
        <f>AlgemeneHeffingsKorting2020(Table1[[#This Row],[Belastbaar loon]])</f>
        <v>2177.8319999999999</v>
      </c>
      <c r="D2229" s="14">
        <f>ArbeidsKorting2020(Table1[[#This Row],[Belastbaar loon]])</f>
        <v>3738.7573600000001</v>
      </c>
      <c r="E2229" s="14">
        <f>MAX(Table1[[#This Row],[Loonheffing]]-Table1[[#This Row],[Algemene Heffingskorting]]-Table1[[#This Row],[Arbeidskorting]],0)</f>
        <v>5329.8691400000007</v>
      </c>
      <c r="F2229" s="6">
        <f>Table1[[#This Row],[Belastbaar loon]]-Table1[[#This Row],[Belasting]]</f>
        <v>24781.130859999997</v>
      </c>
      <c r="G2229" s="2">
        <f>(Table1[[#This Row],[Belastbaar loon]]-Table1[[#This Row],[Netto loon]])/Table1[[#This Row],[Belastbaar loon]]</f>
        <v>0.17700737737039629</v>
      </c>
      <c r="H2229" s="14">
        <f t="shared" ca="1" si="29"/>
        <v>5325.7325400000009</v>
      </c>
      <c r="I2229" s="14">
        <f ca="1">IF(ROW()=2, Table1[[#This Row],[Netto loon]], INDIRECT(ADDRESS(ROW()-1,COLUMN(F:F))))</f>
        <v>24775.267459999999</v>
      </c>
      <c r="J2229" s="6">
        <f ca="1">IF(ROW()=2, 0, Table1[[#This Row],[Belastbaar loon]]-INDIRECT(ADDRESS(ROW()-1,COLUMN(A:A))))</f>
        <v>10</v>
      </c>
      <c r="K2229" s="6">
        <f ca="1">Table1[[#This Row],[Netto loon]]-Table1[[#This Row],[Netto vorige schijf]]</f>
        <v>5.8633999999983644</v>
      </c>
      <c r="L2229" s="2">
        <f ca="1">(Table1[[#This Row],[Bruto tov vorige schijf]]-Table1[[#This Row],[Netto tov vorige schijf]])/MAX(Table1[[#This Row],[Bruto tov vorige schijf]],1)</f>
        <v>0.41366000000016356</v>
      </c>
    </row>
    <row r="2230" spans="1:12" x14ac:dyDescent="0.25">
      <c r="A2230" s="14">
        <v>30121</v>
      </c>
      <c r="B2230" s="6">
        <f>LoonHeffing2020(Table1[[#This Row],[Belastbaar loon]])</f>
        <v>11250.193499999999</v>
      </c>
      <c r="C2230" s="6">
        <f>AlgemeneHeffingsKorting2020(Table1[[#This Row],[Belastbaar loon]])</f>
        <v>2177.2647999999999</v>
      </c>
      <c r="D2230" s="14">
        <f>ArbeidsKorting2020(Table1[[#This Row],[Belastbaar loon]])</f>
        <v>3738.9229599999999</v>
      </c>
      <c r="E2230" s="14">
        <f>MAX(Table1[[#This Row],[Loonheffing]]-Table1[[#This Row],[Algemene Heffingskorting]]-Table1[[#This Row],[Arbeidskorting]],0)</f>
        <v>5334.0057400000005</v>
      </c>
      <c r="F2230" s="6">
        <f>Table1[[#This Row],[Belastbaar loon]]-Table1[[#This Row],[Belasting]]</f>
        <v>24786.994259999999</v>
      </c>
      <c r="G2230" s="2">
        <f>(Table1[[#This Row],[Belastbaar loon]]-Table1[[#This Row],[Netto loon]])/Table1[[#This Row],[Belastbaar loon]]</f>
        <v>0.17708594468975136</v>
      </c>
      <c r="H2230" s="14">
        <f t="shared" ca="1" si="29"/>
        <v>5329.8691400000007</v>
      </c>
      <c r="I2230" s="14">
        <f ca="1">IF(ROW()=2, Table1[[#This Row],[Netto loon]], INDIRECT(ADDRESS(ROW()-1,COLUMN(F:F))))</f>
        <v>24781.130859999997</v>
      </c>
      <c r="J2230" s="6">
        <f ca="1">IF(ROW()=2, 0, Table1[[#This Row],[Belastbaar loon]]-INDIRECT(ADDRESS(ROW()-1,COLUMN(A:A))))</f>
        <v>10</v>
      </c>
      <c r="K2230" s="6">
        <f ca="1">Table1[[#This Row],[Netto loon]]-Table1[[#This Row],[Netto vorige schijf]]</f>
        <v>5.8634000000020023</v>
      </c>
      <c r="L2230" s="2">
        <f ca="1">(Table1[[#This Row],[Bruto tov vorige schijf]]-Table1[[#This Row],[Netto tov vorige schijf]])/MAX(Table1[[#This Row],[Bruto tov vorige schijf]],1)</f>
        <v>0.41365999999979974</v>
      </c>
    </row>
    <row r="2231" spans="1:12" x14ac:dyDescent="0.25">
      <c r="A2231" s="14">
        <v>30131</v>
      </c>
      <c r="B2231" s="6">
        <f>LoonHeffing2020(Table1[[#This Row],[Belastbaar loon]])</f>
        <v>11253.9285</v>
      </c>
      <c r="C2231" s="6">
        <f>AlgemeneHeffingsKorting2020(Table1[[#This Row],[Belastbaar loon]])</f>
        <v>2176.6976</v>
      </c>
      <c r="D2231" s="14">
        <f>ArbeidsKorting2020(Table1[[#This Row],[Belastbaar loon]])</f>
        <v>3739.0885600000001</v>
      </c>
      <c r="E2231" s="14">
        <f>MAX(Table1[[#This Row],[Loonheffing]]-Table1[[#This Row],[Algemene Heffingskorting]]-Table1[[#This Row],[Arbeidskorting]],0)</f>
        <v>5338.1423400000003</v>
      </c>
      <c r="F2231" s="6">
        <f>Table1[[#This Row],[Belastbaar loon]]-Table1[[#This Row],[Belasting]]</f>
        <v>24792.857660000001</v>
      </c>
      <c r="G2231" s="2">
        <f>(Table1[[#This Row],[Belastbaar loon]]-Table1[[#This Row],[Netto loon]])/Table1[[#This Row],[Belastbaar loon]]</f>
        <v>0.17716445985861731</v>
      </c>
      <c r="H2231" s="14">
        <f t="shared" ca="1" si="29"/>
        <v>5334.0057400000005</v>
      </c>
      <c r="I2231" s="14">
        <f ca="1">IF(ROW()=2, Table1[[#This Row],[Netto loon]], INDIRECT(ADDRESS(ROW()-1,COLUMN(F:F))))</f>
        <v>24786.994259999999</v>
      </c>
      <c r="J2231" s="6">
        <f ca="1">IF(ROW()=2, 0, Table1[[#This Row],[Belastbaar loon]]-INDIRECT(ADDRESS(ROW()-1,COLUMN(A:A))))</f>
        <v>10</v>
      </c>
      <c r="K2231" s="6">
        <f ca="1">Table1[[#This Row],[Netto loon]]-Table1[[#This Row],[Netto vorige schijf]]</f>
        <v>5.8634000000020023</v>
      </c>
      <c r="L2231" s="2">
        <f ca="1">(Table1[[#This Row],[Bruto tov vorige schijf]]-Table1[[#This Row],[Netto tov vorige schijf]])/MAX(Table1[[#This Row],[Bruto tov vorige schijf]],1)</f>
        <v>0.41365999999979974</v>
      </c>
    </row>
    <row r="2232" spans="1:12" x14ac:dyDescent="0.25">
      <c r="A2232" s="14">
        <v>30141</v>
      </c>
      <c r="B2232" s="6">
        <f>LoonHeffing2020(Table1[[#This Row],[Belastbaar loon]])</f>
        <v>11257.663500000001</v>
      </c>
      <c r="C2232" s="6">
        <f>AlgemeneHeffingsKorting2020(Table1[[#This Row],[Belastbaar loon]])</f>
        <v>2176.1304</v>
      </c>
      <c r="D2232" s="14">
        <f>ArbeidsKorting2020(Table1[[#This Row],[Belastbaar loon]])</f>
        <v>3739.25416</v>
      </c>
      <c r="E2232" s="14">
        <f>MAX(Table1[[#This Row],[Loonheffing]]-Table1[[#This Row],[Algemene Heffingskorting]]-Table1[[#This Row],[Arbeidskorting]],0)</f>
        <v>5342.2789400000001</v>
      </c>
      <c r="F2232" s="6">
        <f>Table1[[#This Row],[Belastbaar loon]]-Table1[[#This Row],[Belasting]]</f>
        <v>24798.72106</v>
      </c>
      <c r="G2232" s="2">
        <f>(Table1[[#This Row],[Belastbaar loon]]-Table1[[#This Row],[Netto loon]])/Table1[[#This Row],[Belastbaar loon]]</f>
        <v>0.17724292292890084</v>
      </c>
      <c r="H2232" s="14">
        <f t="shared" ca="1" si="29"/>
        <v>5338.1423400000003</v>
      </c>
      <c r="I2232" s="14">
        <f ca="1">IF(ROW()=2, Table1[[#This Row],[Netto loon]], INDIRECT(ADDRESS(ROW()-1,COLUMN(F:F))))</f>
        <v>24792.857660000001</v>
      </c>
      <c r="J2232" s="6">
        <f ca="1">IF(ROW()=2, 0, Table1[[#This Row],[Belastbaar loon]]-INDIRECT(ADDRESS(ROW()-1,COLUMN(A:A))))</f>
        <v>10</v>
      </c>
      <c r="K2232" s="6">
        <f ca="1">Table1[[#This Row],[Netto loon]]-Table1[[#This Row],[Netto vorige schijf]]</f>
        <v>5.8633999999983644</v>
      </c>
      <c r="L2232" s="2">
        <f ca="1">(Table1[[#This Row],[Bruto tov vorige schijf]]-Table1[[#This Row],[Netto tov vorige schijf]])/MAX(Table1[[#This Row],[Bruto tov vorige schijf]],1)</f>
        <v>0.41366000000016356</v>
      </c>
    </row>
    <row r="2233" spans="1:12" x14ac:dyDescent="0.25">
      <c r="A2233" s="14">
        <v>30151</v>
      </c>
      <c r="B2233" s="6">
        <f>LoonHeffing2020(Table1[[#This Row],[Belastbaar loon]])</f>
        <v>11261.398499999999</v>
      </c>
      <c r="C2233" s="6">
        <f>AlgemeneHeffingsKorting2020(Table1[[#This Row],[Belastbaar loon]])</f>
        <v>2175.5632000000001</v>
      </c>
      <c r="D2233" s="14">
        <f>ArbeidsKorting2020(Table1[[#This Row],[Belastbaar loon]])</f>
        <v>3739.4197599999998</v>
      </c>
      <c r="E2233" s="14">
        <f>MAX(Table1[[#This Row],[Loonheffing]]-Table1[[#This Row],[Algemene Heffingskorting]]-Table1[[#This Row],[Arbeidskorting]],0)</f>
        <v>5346.4155399999991</v>
      </c>
      <c r="F2233" s="6">
        <f>Table1[[#This Row],[Belastbaar loon]]-Table1[[#This Row],[Belasting]]</f>
        <v>24804.584460000002</v>
      </c>
      <c r="G2233" s="2">
        <f>(Table1[[#This Row],[Belastbaar loon]]-Table1[[#This Row],[Netto loon]])/Table1[[#This Row],[Belastbaar loon]]</f>
        <v>0.17732133395243932</v>
      </c>
      <c r="H2233" s="14">
        <f t="shared" ca="1" si="29"/>
        <v>5342.2789400000001</v>
      </c>
      <c r="I2233" s="14">
        <f ca="1">IF(ROW()=2, Table1[[#This Row],[Netto loon]], INDIRECT(ADDRESS(ROW()-1,COLUMN(F:F))))</f>
        <v>24798.72106</v>
      </c>
      <c r="J2233" s="6">
        <f ca="1">IF(ROW()=2, 0, Table1[[#This Row],[Belastbaar loon]]-INDIRECT(ADDRESS(ROW()-1,COLUMN(A:A))))</f>
        <v>10</v>
      </c>
      <c r="K2233" s="6">
        <f ca="1">Table1[[#This Row],[Netto loon]]-Table1[[#This Row],[Netto vorige schijf]]</f>
        <v>5.8634000000020023</v>
      </c>
      <c r="L2233" s="2">
        <f ca="1">(Table1[[#This Row],[Bruto tov vorige schijf]]-Table1[[#This Row],[Netto tov vorige schijf]])/MAX(Table1[[#This Row],[Bruto tov vorige schijf]],1)</f>
        <v>0.41365999999979974</v>
      </c>
    </row>
    <row r="2234" spans="1:12" x14ac:dyDescent="0.25">
      <c r="A2234" s="14">
        <v>30161</v>
      </c>
      <c r="B2234" s="6">
        <f>LoonHeffing2020(Table1[[#This Row],[Belastbaar loon]])</f>
        <v>11265.1335</v>
      </c>
      <c r="C2234" s="6">
        <f>AlgemeneHeffingsKorting2020(Table1[[#This Row],[Belastbaar loon]])</f>
        <v>2174.9960000000001</v>
      </c>
      <c r="D2234" s="14">
        <f>ArbeidsKorting2020(Table1[[#This Row],[Belastbaar loon]])</f>
        <v>3739.58536</v>
      </c>
      <c r="E2234" s="14">
        <f>MAX(Table1[[#This Row],[Loonheffing]]-Table1[[#This Row],[Algemene Heffingskorting]]-Table1[[#This Row],[Arbeidskorting]],0)</f>
        <v>5350.5521400000007</v>
      </c>
      <c r="F2234" s="6">
        <f>Table1[[#This Row],[Belastbaar loon]]-Table1[[#This Row],[Belasting]]</f>
        <v>24810.44786</v>
      </c>
      <c r="G2234" s="2">
        <f>(Table1[[#This Row],[Belastbaar loon]]-Table1[[#This Row],[Netto loon]])/Table1[[#This Row],[Belastbaar loon]]</f>
        <v>0.17739969298100194</v>
      </c>
      <c r="H2234" s="14">
        <f t="shared" ca="1" si="29"/>
        <v>5346.4155399999991</v>
      </c>
      <c r="I2234" s="14">
        <f ca="1">IF(ROW()=2, Table1[[#This Row],[Netto loon]], INDIRECT(ADDRESS(ROW()-1,COLUMN(F:F))))</f>
        <v>24804.584460000002</v>
      </c>
      <c r="J2234" s="6">
        <f ca="1">IF(ROW()=2, 0, Table1[[#This Row],[Belastbaar loon]]-INDIRECT(ADDRESS(ROW()-1,COLUMN(A:A))))</f>
        <v>10</v>
      </c>
      <c r="K2234" s="6">
        <f ca="1">Table1[[#This Row],[Netto loon]]-Table1[[#This Row],[Netto vorige schijf]]</f>
        <v>5.8633999999983644</v>
      </c>
      <c r="L2234" s="2">
        <f ca="1">(Table1[[#This Row],[Bruto tov vorige schijf]]-Table1[[#This Row],[Netto tov vorige schijf]])/MAX(Table1[[#This Row],[Bruto tov vorige schijf]],1)</f>
        <v>0.41366000000016356</v>
      </c>
    </row>
    <row r="2235" spans="1:12" x14ac:dyDescent="0.25">
      <c r="A2235" s="14">
        <v>30171</v>
      </c>
      <c r="B2235" s="6">
        <f>LoonHeffing2020(Table1[[#This Row],[Belastbaar loon]])</f>
        <v>11268.8685</v>
      </c>
      <c r="C2235" s="6">
        <f>AlgemeneHeffingsKorting2020(Table1[[#This Row],[Belastbaar loon]])</f>
        <v>2174.4288000000001</v>
      </c>
      <c r="D2235" s="14">
        <f>ArbeidsKorting2020(Table1[[#This Row],[Belastbaar loon]])</f>
        <v>3739.7509599999998</v>
      </c>
      <c r="E2235" s="14">
        <f>MAX(Table1[[#This Row],[Loonheffing]]-Table1[[#This Row],[Algemene Heffingskorting]]-Table1[[#This Row],[Arbeidskorting]],0)</f>
        <v>5354.6887400000014</v>
      </c>
      <c r="F2235" s="6">
        <f>Table1[[#This Row],[Belastbaar loon]]-Table1[[#This Row],[Belasting]]</f>
        <v>24816.311259999999</v>
      </c>
      <c r="G2235" s="2">
        <f>(Table1[[#This Row],[Belastbaar loon]]-Table1[[#This Row],[Netto loon]])/Table1[[#This Row],[Belastbaar loon]]</f>
        <v>0.17747800006628886</v>
      </c>
      <c r="H2235" s="14">
        <f t="shared" ca="1" si="29"/>
        <v>5350.5521400000007</v>
      </c>
      <c r="I2235" s="14">
        <f ca="1">IF(ROW()=2, Table1[[#This Row],[Netto loon]], INDIRECT(ADDRESS(ROW()-1,COLUMN(F:F))))</f>
        <v>24810.44786</v>
      </c>
      <c r="J2235" s="6">
        <f ca="1">IF(ROW()=2, 0, Table1[[#This Row],[Belastbaar loon]]-INDIRECT(ADDRESS(ROW()-1,COLUMN(A:A))))</f>
        <v>10</v>
      </c>
      <c r="K2235" s="6">
        <f ca="1">Table1[[#This Row],[Netto loon]]-Table1[[#This Row],[Netto vorige schijf]]</f>
        <v>5.8633999999983644</v>
      </c>
      <c r="L2235" s="2">
        <f ca="1">(Table1[[#This Row],[Bruto tov vorige schijf]]-Table1[[#This Row],[Netto tov vorige schijf]])/MAX(Table1[[#This Row],[Bruto tov vorige schijf]],1)</f>
        <v>0.41366000000016356</v>
      </c>
    </row>
    <row r="2236" spans="1:12" x14ac:dyDescent="0.25">
      <c r="A2236" s="14">
        <v>30181</v>
      </c>
      <c r="B2236" s="6">
        <f>LoonHeffing2020(Table1[[#This Row],[Belastbaar loon]])</f>
        <v>11272.603499999999</v>
      </c>
      <c r="C2236" s="6">
        <f>AlgemeneHeffingsKorting2020(Table1[[#This Row],[Belastbaar loon]])</f>
        <v>2173.8616000000002</v>
      </c>
      <c r="D2236" s="14">
        <f>ArbeidsKorting2020(Table1[[#This Row],[Belastbaar loon]])</f>
        <v>3739.9165600000001</v>
      </c>
      <c r="E2236" s="14">
        <f>MAX(Table1[[#This Row],[Loonheffing]]-Table1[[#This Row],[Algemene Heffingskorting]]-Table1[[#This Row],[Arbeidskorting]],0)</f>
        <v>5358.8253399999994</v>
      </c>
      <c r="F2236" s="6">
        <f>Table1[[#This Row],[Belastbaar loon]]-Table1[[#This Row],[Belasting]]</f>
        <v>24822.174660000001</v>
      </c>
      <c r="G2236" s="2">
        <f>(Table1[[#This Row],[Belastbaar loon]]-Table1[[#This Row],[Netto loon]])/Table1[[#This Row],[Belastbaar loon]]</f>
        <v>0.17755625525993174</v>
      </c>
      <c r="H2236" s="14">
        <f t="shared" ca="1" si="29"/>
        <v>5354.6887400000014</v>
      </c>
      <c r="I2236" s="14">
        <f ca="1">IF(ROW()=2, Table1[[#This Row],[Netto loon]], INDIRECT(ADDRESS(ROW()-1,COLUMN(F:F))))</f>
        <v>24816.311259999999</v>
      </c>
      <c r="J2236" s="6">
        <f ca="1">IF(ROW()=2, 0, Table1[[#This Row],[Belastbaar loon]]-INDIRECT(ADDRESS(ROW()-1,COLUMN(A:A))))</f>
        <v>10</v>
      </c>
      <c r="K2236" s="6">
        <f ca="1">Table1[[#This Row],[Netto loon]]-Table1[[#This Row],[Netto vorige schijf]]</f>
        <v>5.8634000000020023</v>
      </c>
      <c r="L2236" s="2">
        <f ca="1">(Table1[[#This Row],[Bruto tov vorige schijf]]-Table1[[#This Row],[Netto tov vorige schijf]])/MAX(Table1[[#This Row],[Bruto tov vorige schijf]],1)</f>
        <v>0.41365999999979974</v>
      </c>
    </row>
    <row r="2237" spans="1:12" x14ac:dyDescent="0.25">
      <c r="A2237" s="14">
        <v>30191</v>
      </c>
      <c r="B2237" s="6">
        <f>LoonHeffing2020(Table1[[#This Row],[Belastbaar loon]])</f>
        <v>11276.3385</v>
      </c>
      <c r="C2237" s="6">
        <f>AlgemeneHeffingsKorting2020(Table1[[#This Row],[Belastbaar loon]])</f>
        <v>2173.2944000000002</v>
      </c>
      <c r="D2237" s="14">
        <f>ArbeidsKorting2020(Table1[[#This Row],[Belastbaar loon]])</f>
        <v>3740.0821599999999</v>
      </c>
      <c r="E2237" s="14">
        <f>MAX(Table1[[#This Row],[Loonheffing]]-Table1[[#This Row],[Algemene Heffingskorting]]-Table1[[#This Row],[Arbeidskorting]],0)</f>
        <v>5362.9619399999992</v>
      </c>
      <c r="F2237" s="6">
        <f>Table1[[#This Row],[Belastbaar loon]]-Table1[[#This Row],[Belasting]]</f>
        <v>24828.038059999999</v>
      </c>
      <c r="G2237" s="2">
        <f>(Table1[[#This Row],[Belastbaar loon]]-Table1[[#This Row],[Netto loon]])/Table1[[#This Row],[Belastbaar loon]]</f>
        <v>0.17763445861349411</v>
      </c>
      <c r="H2237" s="14">
        <f t="shared" ca="1" si="29"/>
        <v>5358.8253399999994</v>
      </c>
      <c r="I2237" s="14">
        <f ca="1">IF(ROW()=2, Table1[[#This Row],[Netto loon]], INDIRECT(ADDRESS(ROW()-1,COLUMN(F:F))))</f>
        <v>24822.174660000001</v>
      </c>
      <c r="J2237" s="6">
        <f ca="1">IF(ROW()=2, 0, Table1[[#This Row],[Belastbaar loon]]-INDIRECT(ADDRESS(ROW()-1,COLUMN(A:A))))</f>
        <v>10</v>
      </c>
      <c r="K2237" s="6">
        <f ca="1">Table1[[#This Row],[Netto loon]]-Table1[[#This Row],[Netto vorige schijf]]</f>
        <v>5.8633999999983644</v>
      </c>
      <c r="L2237" s="2">
        <f ca="1">(Table1[[#This Row],[Bruto tov vorige schijf]]-Table1[[#This Row],[Netto tov vorige schijf]])/MAX(Table1[[#This Row],[Bruto tov vorige schijf]],1)</f>
        <v>0.41366000000016356</v>
      </c>
    </row>
    <row r="2238" spans="1:12" x14ac:dyDescent="0.25">
      <c r="A2238" s="14">
        <v>30201</v>
      </c>
      <c r="B2238" s="6">
        <f>LoonHeffing2020(Table1[[#This Row],[Belastbaar loon]])</f>
        <v>11280.0735</v>
      </c>
      <c r="C2238" s="6">
        <f>AlgemeneHeffingsKorting2020(Table1[[#This Row],[Belastbaar loon]])</f>
        <v>2172.7271999999998</v>
      </c>
      <c r="D2238" s="14">
        <f>ArbeidsKorting2020(Table1[[#This Row],[Belastbaar loon]])</f>
        <v>3740.2477600000002</v>
      </c>
      <c r="E2238" s="14">
        <f>MAX(Table1[[#This Row],[Loonheffing]]-Table1[[#This Row],[Algemene Heffingskorting]]-Table1[[#This Row],[Arbeidskorting]],0)</f>
        <v>5367.0985400000009</v>
      </c>
      <c r="F2238" s="6">
        <f>Table1[[#This Row],[Belastbaar loon]]-Table1[[#This Row],[Belasting]]</f>
        <v>24833.901460000001</v>
      </c>
      <c r="G2238" s="2">
        <f>(Table1[[#This Row],[Belastbaar loon]]-Table1[[#This Row],[Netto loon]])/Table1[[#This Row],[Belastbaar loon]]</f>
        <v>0.17771261017847087</v>
      </c>
      <c r="H2238" s="14">
        <f t="shared" ca="1" si="29"/>
        <v>5362.9619399999992</v>
      </c>
      <c r="I2238" s="14">
        <f ca="1">IF(ROW()=2, Table1[[#This Row],[Netto loon]], INDIRECT(ADDRESS(ROW()-1,COLUMN(F:F))))</f>
        <v>24828.038059999999</v>
      </c>
      <c r="J2238" s="6">
        <f ca="1">IF(ROW()=2, 0, Table1[[#This Row],[Belastbaar loon]]-INDIRECT(ADDRESS(ROW()-1,COLUMN(A:A))))</f>
        <v>10</v>
      </c>
      <c r="K2238" s="6">
        <f ca="1">Table1[[#This Row],[Netto loon]]-Table1[[#This Row],[Netto vorige schijf]]</f>
        <v>5.8634000000020023</v>
      </c>
      <c r="L2238" s="2">
        <f ca="1">(Table1[[#This Row],[Bruto tov vorige schijf]]-Table1[[#This Row],[Netto tov vorige schijf]])/MAX(Table1[[#This Row],[Bruto tov vorige schijf]],1)</f>
        <v>0.41365999999979974</v>
      </c>
    </row>
    <row r="2239" spans="1:12" x14ac:dyDescent="0.25">
      <c r="A2239" s="14">
        <v>30211</v>
      </c>
      <c r="B2239" s="6">
        <f>LoonHeffing2020(Table1[[#This Row],[Belastbaar loon]])</f>
        <v>11283.808499999999</v>
      </c>
      <c r="C2239" s="6">
        <f>AlgemeneHeffingsKorting2020(Table1[[#This Row],[Belastbaar loon]])</f>
        <v>2172.16</v>
      </c>
      <c r="D2239" s="14">
        <f>ArbeidsKorting2020(Table1[[#This Row],[Belastbaar loon]])</f>
        <v>3740.41336</v>
      </c>
      <c r="E2239" s="14">
        <f>MAX(Table1[[#This Row],[Loonheffing]]-Table1[[#This Row],[Algemene Heffingskorting]]-Table1[[#This Row],[Arbeidskorting]],0)</f>
        <v>5371.2351399999989</v>
      </c>
      <c r="F2239" s="6">
        <f>Table1[[#This Row],[Belastbaar loon]]-Table1[[#This Row],[Belasting]]</f>
        <v>24839.764860000003</v>
      </c>
      <c r="G2239" s="2">
        <f>(Table1[[#This Row],[Belastbaar loon]]-Table1[[#This Row],[Netto loon]])/Table1[[#This Row],[Belastbaar loon]]</f>
        <v>0.17779071000628902</v>
      </c>
      <c r="H2239" s="14">
        <f t="shared" ca="1" si="29"/>
        <v>5367.0985400000009</v>
      </c>
      <c r="I2239" s="14">
        <f ca="1">IF(ROW()=2, Table1[[#This Row],[Netto loon]], INDIRECT(ADDRESS(ROW()-1,COLUMN(F:F))))</f>
        <v>24833.901460000001</v>
      </c>
      <c r="J2239" s="6">
        <f ca="1">IF(ROW()=2, 0, Table1[[#This Row],[Belastbaar loon]]-INDIRECT(ADDRESS(ROW()-1,COLUMN(A:A))))</f>
        <v>10</v>
      </c>
      <c r="K2239" s="6">
        <f ca="1">Table1[[#This Row],[Netto loon]]-Table1[[#This Row],[Netto vorige schijf]]</f>
        <v>5.8634000000020023</v>
      </c>
      <c r="L2239" s="2">
        <f ca="1">(Table1[[#This Row],[Bruto tov vorige schijf]]-Table1[[#This Row],[Netto tov vorige schijf]])/MAX(Table1[[#This Row],[Bruto tov vorige schijf]],1)</f>
        <v>0.41365999999979974</v>
      </c>
    </row>
    <row r="2240" spans="1:12" x14ac:dyDescent="0.25">
      <c r="A2240" s="14">
        <v>30221</v>
      </c>
      <c r="B2240" s="6">
        <f>LoonHeffing2020(Table1[[#This Row],[Belastbaar loon]])</f>
        <v>11287.5435</v>
      </c>
      <c r="C2240" s="6">
        <f>AlgemeneHeffingsKorting2020(Table1[[#This Row],[Belastbaar loon]])</f>
        <v>2171.5927999999999</v>
      </c>
      <c r="D2240" s="14">
        <f>ArbeidsKorting2020(Table1[[#This Row],[Belastbaar loon]])</f>
        <v>3740.5789599999998</v>
      </c>
      <c r="E2240" s="14">
        <f>MAX(Table1[[#This Row],[Loonheffing]]-Table1[[#This Row],[Algemene Heffingskorting]]-Table1[[#This Row],[Arbeidskorting]],0)</f>
        <v>5375.3717399999996</v>
      </c>
      <c r="F2240" s="6">
        <f>Table1[[#This Row],[Belastbaar loon]]-Table1[[#This Row],[Belasting]]</f>
        <v>24845.628260000001</v>
      </c>
      <c r="G2240" s="2">
        <f>(Table1[[#This Row],[Belastbaar loon]]-Table1[[#This Row],[Netto loon]])/Table1[[#This Row],[Belastbaar loon]]</f>
        <v>0.17786875814830744</v>
      </c>
      <c r="H2240" s="14">
        <f t="shared" ca="1" si="29"/>
        <v>5371.2351399999989</v>
      </c>
      <c r="I2240" s="14">
        <f ca="1">IF(ROW()=2, Table1[[#This Row],[Netto loon]], INDIRECT(ADDRESS(ROW()-1,COLUMN(F:F))))</f>
        <v>24839.764860000003</v>
      </c>
      <c r="J2240" s="6">
        <f ca="1">IF(ROW()=2, 0, Table1[[#This Row],[Belastbaar loon]]-INDIRECT(ADDRESS(ROW()-1,COLUMN(A:A))))</f>
        <v>10</v>
      </c>
      <c r="K2240" s="6">
        <f ca="1">Table1[[#This Row],[Netto loon]]-Table1[[#This Row],[Netto vorige schijf]]</f>
        <v>5.8633999999983644</v>
      </c>
      <c r="L2240" s="2">
        <f ca="1">(Table1[[#This Row],[Bruto tov vorige schijf]]-Table1[[#This Row],[Netto tov vorige schijf]])/MAX(Table1[[#This Row],[Bruto tov vorige schijf]],1)</f>
        <v>0.41366000000016356</v>
      </c>
    </row>
    <row r="2241" spans="1:12" x14ac:dyDescent="0.25">
      <c r="A2241" s="14">
        <v>30231</v>
      </c>
      <c r="B2241" s="6">
        <f>LoonHeffing2020(Table1[[#This Row],[Belastbaar loon]])</f>
        <v>11291.2785</v>
      </c>
      <c r="C2241" s="6">
        <f>AlgemeneHeffingsKorting2020(Table1[[#This Row],[Belastbaar loon]])</f>
        <v>2171.0255999999999</v>
      </c>
      <c r="D2241" s="14">
        <f>ArbeidsKorting2020(Table1[[#This Row],[Belastbaar loon]])</f>
        <v>3740.7445600000001</v>
      </c>
      <c r="E2241" s="14">
        <f>MAX(Table1[[#This Row],[Loonheffing]]-Table1[[#This Row],[Algemene Heffingskorting]]-Table1[[#This Row],[Arbeidskorting]],0)</f>
        <v>5379.5083399999994</v>
      </c>
      <c r="F2241" s="6">
        <f>Table1[[#This Row],[Belastbaar loon]]-Table1[[#This Row],[Belasting]]</f>
        <v>24851.49166</v>
      </c>
      <c r="G2241" s="2">
        <f>(Table1[[#This Row],[Belastbaar loon]]-Table1[[#This Row],[Netto loon]])/Table1[[#This Row],[Belastbaar loon]]</f>
        <v>0.17794675465581689</v>
      </c>
      <c r="H2241" s="14">
        <f t="shared" ca="1" si="29"/>
        <v>5375.3717399999996</v>
      </c>
      <c r="I2241" s="14">
        <f ca="1">IF(ROW()=2, Table1[[#This Row],[Netto loon]], INDIRECT(ADDRESS(ROW()-1,COLUMN(F:F))))</f>
        <v>24845.628260000001</v>
      </c>
      <c r="J2241" s="6">
        <f ca="1">IF(ROW()=2, 0, Table1[[#This Row],[Belastbaar loon]]-INDIRECT(ADDRESS(ROW()-1,COLUMN(A:A))))</f>
        <v>10</v>
      </c>
      <c r="K2241" s="6">
        <f ca="1">Table1[[#This Row],[Netto loon]]-Table1[[#This Row],[Netto vorige schijf]]</f>
        <v>5.8633999999983644</v>
      </c>
      <c r="L2241" s="2">
        <f ca="1">(Table1[[#This Row],[Bruto tov vorige schijf]]-Table1[[#This Row],[Netto tov vorige schijf]])/MAX(Table1[[#This Row],[Bruto tov vorige schijf]],1)</f>
        <v>0.41366000000016356</v>
      </c>
    </row>
    <row r="2242" spans="1:12" x14ac:dyDescent="0.25">
      <c r="A2242" s="14">
        <v>30241</v>
      </c>
      <c r="B2242" s="6">
        <f>LoonHeffing2020(Table1[[#This Row],[Belastbaar loon]])</f>
        <v>11295.013499999999</v>
      </c>
      <c r="C2242" s="6">
        <f>AlgemeneHeffingsKorting2020(Table1[[#This Row],[Belastbaar loon]])</f>
        <v>2170.4584</v>
      </c>
      <c r="D2242" s="14">
        <f>ArbeidsKorting2020(Table1[[#This Row],[Belastbaar loon]])</f>
        <v>3740.9101599999999</v>
      </c>
      <c r="E2242" s="14">
        <f>MAX(Table1[[#This Row],[Loonheffing]]-Table1[[#This Row],[Algemene Heffingskorting]]-Table1[[#This Row],[Arbeidskorting]],0)</f>
        <v>5383.6449400000001</v>
      </c>
      <c r="F2242" s="6">
        <f>Table1[[#This Row],[Belastbaar loon]]-Table1[[#This Row],[Belasting]]</f>
        <v>24857.355060000002</v>
      </c>
      <c r="G2242" s="2">
        <f>(Table1[[#This Row],[Belastbaar loon]]-Table1[[#This Row],[Netto loon]])/Table1[[#This Row],[Belastbaar loon]]</f>
        <v>0.17802469958004027</v>
      </c>
      <c r="H2242" s="14">
        <f t="shared" ca="1" si="29"/>
        <v>5379.5083399999994</v>
      </c>
      <c r="I2242" s="14">
        <f ca="1">IF(ROW()=2, Table1[[#This Row],[Netto loon]], INDIRECT(ADDRESS(ROW()-1,COLUMN(F:F))))</f>
        <v>24851.49166</v>
      </c>
      <c r="J2242" s="6">
        <f ca="1">IF(ROW()=2, 0, Table1[[#This Row],[Belastbaar loon]]-INDIRECT(ADDRESS(ROW()-1,COLUMN(A:A))))</f>
        <v>10</v>
      </c>
      <c r="K2242" s="6">
        <f ca="1">Table1[[#This Row],[Netto loon]]-Table1[[#This Row],[Netto vorige schijf]]</f>
        <v>5.8634000000020023</v>
      </c>
      <c r="L2242" s="2">
        <f ca="1">(Table1[[#This Row],[Bruto tov vorige schijf]]-Table1[[#This Row],[Netto tov vorige schijf]])/MAX(Table1[[#This Row],[Bruto tov vorige schijf]],1)</f>
        <v>0.41365999999979974</v>
      </c>
    </row>
    <row r="2243" spans="1:12" x14ac:dyDescent="0.25">
      <c r="A2243" s="14">
        <v>30251</v>
      </c>
      <c r="B2243" s="6">
        <f>LoonHeffing2020(Table1[[#This Row],[Belastbaar loon]])</f>
        <v>11298.7485</v>
      </c>
      <c r="C2243" s="6">
        <f>AlgemeneHeffingsKorting2020(Table1[[#This Row],[Belastbaar loon]])</f>
        <v>2169.8912</v>
      </c>
      <c r="D2243" s="14">
        <f>ArbeidsKorting2020(Table1[[#This Row],[Belastbaar loon]])</f>
        <v>3741.0757600000002</v>
      </c>
      <c r="E2243" s="14">
        <f>MAX(Table1[[#This Row],[Loonheffing]]-Table1[[#This Row],[Algemene Heffingskorting]]-Table1[[#This Row],[Arbeidskorting]],0)</f>
        <v>5387.7815399999999</v>
      </c>
      <c r="F2243" s="6">
        <f>Table1[[#This Row],[Belastbaar loon]]-Table1[[#This Row],[Belasting]]</f>
        <v>24863.21846</v>
      </c>
      <c r="G2243" s="2">
        <f>(Table1[[#This Row],[Belastbaar loon]]-Table1[[#This Row],[Netto loon]])/Table1[[#This Row],[Belastbaar loon]]</f>
        <v>0.17810259297213316</v>
      </c>
      <c r="H2243" s="14">
        <f t="shared" ca="1" si="29"/>
        <v>5383.6449400000001</v>
      </c>
      <c r="I2243" s="14">
        <f ca="1">IF(ROW()=2, Table1[[#This Row],[Netto loon]], INDIRECT(ADDRESS(ROW()-1,COLUMN(F:F))))</f>
        <v>24857.355060000002</v>
      </c>
      <c r="J2243" s="6">
        <f ca="1">IF(ROW()=2, 0, Table1[[#This Row],[Belastbaar loon]]-INDIRECT(ADDRESS(ROW()-1,COLUMN(A:A))))</f>
        <v>10</v>
      </c>
      <c r="K2243" s="6">
        <f ca="1">Table1[[#This Row],[Netto loon]]-Table1[[#This Row],[Netto vorige schijf]]</f>
        <v>5.8633999999983644</v>
      </c>
      <c r="L2243" s="2">
        <f ca="1">(Table1[[#This Row],[Bruto tov vorige schijf]]-Table1[[#This Row],[Netto tov vorige schijf]])/MAX(Table1[[#This Row],[Bruto tov vorige schijf]],1)</f>
        <v>0.41366000000016356</v>
      </c>
    </row>
    <row r="2244" spans="1:12" x14ac:dyDescent="0.25">
      <c r="A2244" s="14">
        <v>30261</v>
      </c>
      <c r="B2244" s="6">
        <f>LoonHeffing2020(Table1[[#This Row],[Belastbaar loon]])</f>
        <v>11302.4835</v>
      </c>
      <c r="C2244" s="6">
        <f>AlgemeneHeffingsKorting2020(Table1[[#This Row],[Belastbaar loon]])</f>
        <v>2169.3240000000001</v>
      </c>
      <c r="D2244" s="14">
        <f>ArbeidsKorting2020(Table1[[#This Row],[Belastbaar loon]])</f>
        <v>3741.24136</v>
      </c>
      <c r="E2244" s="14">
        <f>MAX(Table1[[#This Row],[Loonheffing]]-Table1[[#This Row],[Algemene Heffingskorting]]-Table1[[#This Row],[Arbeidskorting]],0)</f>
        <v>5391.9181399999998</v>
      </c>
      <c r="F2244" s="6">
        <f>Table1[[#This Row],[Belastbaar loon]]-Table1[[#This Row],[Belasting]]</f>
        <v>24869.081859999998</v>
      </c>
      <c r="G2244" s="2">
        <f>(Table1[[#This Row],[Belastbaar loon]]-Table1[[#This Row],[Netto loon]])/Table1[[#This Row],[Belastbaar loon]]</f>
        <v>0.17818043488318303</v>
      </c>
      <c r="H2244" s="14">
        <f t="shared" ca="1" si="29"/>
        <v>5387.7815399999999</v>
      </c>
      <c r="I2244" s="14">
        <f ca="1">IF(ROW()=2, Table1[[#This Row],[Netto loon]], INDIRECT(ADDRESS(ROW()-1,COLUMN(F:F))))</f>
        <v>24863.21846</v>
      </c>
      <c r="J2244" s="6">
        <f ca="1">IF(ROW()=2, 0, Table1[[#This Row],[Belastbaar loon]]-INDIRECT(ADDRESS(ROW()-1,COLUMN(A:A))))</f>
        <v>10</v>
      </c>
      <c r="K2244" s="6">
        <f ca="1">Table1[[#This Row],[Netto loon]]-Table1[[#This Row],[Netto vorige schijf]]</f>
        <v>5.8633999999983644</v>
      </c>
      <c r="L2244" s="2">
        <f ca="1">(Table1[[#This Row],[Bruto tov vorige schijf]]-Table1[[#This Row],[Netto tov vorige schijf]])/MAX(Table1[[#This Row],[Bruto tov vorige schijf]],1)</f>
        <v>0.41366000000016356</v>
      </c>
    </row>
    <row r="2245" spans="1:12" x14ac:dyDescent="0.25">
      <c r="A2245" s="14">
        <v>30271</v>
      </c>
      <c r="B2245" s="6">
        <f>LoonHeffing2020(Table1[[#This Row],[Belastbaar loon]])</f>
        <v>11306.218500000001</v>
      </c>
      <c r="C2245" s="6">
        <f>AlgemeneHeffingsKorting2020(Table1[[#This Row],[Belastbaar loon]])</f>
        <v>2168.7568000000001</v>
      </c>
      <c r="D2245" s="14">
        <f>ArbeidsKorting2020(Table1[[#This Row],[Belastbaar loon]])</f>
        <v>3741.4069599999998</v>
      </c>
      <c r="E2245" s="14">
        <f>MAX(Table1[[#This Row],[Loonheffing]]-Table1[[#This Row],[Algemene Heffingskorting]]-Table1[[#This Row],[Arbeidskorting]],0)</f>
        <v>5396.0547399999996</v>
      </c>
      <c r="F2245" s="6">
        <f>Table1[[#This Row],[Belastbaar loon]]-Table1[[#This Row],[Belasting]]</f>
        <v>24874.94526</v>
      </c>
      <c r="G2245" s="2">
        <f>(Table1[[#This Row],[Belastbaar loon]]-Table1[[#This Row],[Netto loon]])/Table1[[#This Row],[Belastbaar loon]]</f>
        <v>0.17825822536420996</v>
      </c>
      <c r="H2245" s="14">
        <f t="shared" ca="1" si="29"/>
        <v>5391.9181399999998</v>
      </c>
      <c r="I2245" s="14">
        <f ca="1">IF(ROW()=2, Table1[[#This Row],[Netto loon]], INDIRECT(ADDRESS(ROW()-1,COLUMN(F:F))))</f>
        <v>24869.081859999998</v>
      </c>
      <c r="J2245" s="6">
        <f ca="1">IF(ROW()=2, 0, Table1[[#This Row],[Belastbaar loon]]-INDIRECT(ADDRESS(ROW()-1,COLUMN(A:A))))</f>
        <v>10</v>
      </c>
      <c r="K2245" s="6">
        <f ca="1">Table1[[#This Row],[Netto loon]]-Table1[[#This Row],[Netto vorige schijf]]</f>
        <v>5.8634000000020023</v>
      </c>
      <c r="L2245" s="2">
        <f ca="1">(Table1[[#This Row],[Bruto tov vorige schijf]]-Table1[[#This Row],[Netto tov vorige schijf]])/MAX(Table1[[#This Row],[Bruto tov vorige schijf]],1)</f>
        <v>0.41365999999979974</v>
      </c>
    </row>
    <row r="2246" spans="1:12" x14ac:dyDescent="0.25">
      <c r="A2246" s="14">
        <v>30281</v>
      </c>
      <c r="B2246" s="6">
        <f>LoonHeffing2020(Table1[[#This Row],[Belastbaar loon]])</f>
        <v>11309.9535</v>
      </c>
      <c r="C2246" s="6">
        <f>AlgemeneHeffingsKorting2020(Table1[[#This Row],[Belastbaar loon]])</f>
        <v>2168.1896000000002</v>
      </c>
      <c r="D2246" s="14">
        <f>ArbeidsKorting2020(Table1[[#This Row],[Belastbaar loon]])</f>
        <v>3741.5725600000001</v>
      </c>
      <c r="E2246" s="14">
        <f>MAX(Table1[[#This Row],[Loonheffing]]-Table1[[#This Row],[Algemene Heffingskorting]]-Table1[[#This Row],[Arbeidskorting]],0)</f>
        <v>5400.1913399999994</v>
      </c>
      <c r="F2246" s="6">
        <f>Table1[[#This Row],[Belastbaar loon]]-Table1[[#This Row],[Belasting]]</f>
        <v>24880.808660000002</v>
      </c>
      <c r="G2246" s="2">
        <f>(Table1[[#This Row],[Belastbaar loon]]-Table1[[#This Row],[Netto loon]])/Table1[[#This Row],[Belastbaar loon]]</f>
        <v>0.17833596446616681</v>
      </c>
      <c r="H2246" s="14">
        <f t="shared" ca="1" si="29"/>
        <v>5396.0547399999996</v>
      </c>
      <c r="I2246" s="14">
        <f ca="1">IF(ROW()=2, Table1[[#This Row],[Netto loon]], INDIRECT(ADDRESS(ROW()-1,COLUMN(F:F))))</f>
        <v>24874.94526</v>
      </c>
      <c r="J2246" s="6">
        <f ca="1">IF(ROW()=2, 0, Table1[[#This Row],[Belastbaar loon]]-INDIRECT(ADDRESS(ROW()-1,COLUMN(A:A))))</f>
        <v>10</v>
      </c>
      <c r="K2246" s="6">
        <f ca="1">Table1[[#This Row],[Netto loon]]-Table1[[#This Row],[Netto vorige schijf]]</f>
        <v>5.8634000000020023</v>
      </c>
      <c r="L2246" s="2">
        <f ca="1">(Table1[[#This Row],[Bruto tov vorige schijf]]-Table1[[#This Row],[Netto tov vorige schijf]])/MAX(Table1[[#This Row],[Bruto tov vorige schijf]],1)</f>
        <v>0.41365999999979974</v>
      </c>
    </row>
    <row r="2247" spans="1:12" x14ac:dyDescent="0.25">
      <c r="A2247" s="14">
        <v>30291</v>
      </c>
      <c r="B2247" s="6">
        <f>LoonHeffing2020(Table1[[#This Row],[Belastbaar loon]])</f>
        <v>11313.6885</v>
      </c>
      <c r="C2247" s="6">
        <f>AlgemeneHeffingsKorting2020(Table1[[#This Row],[Belastbaar loon]])</f>
        <v>2167.6224000000002</v>
      </c>
      <c r="D2247" s="14">
        <f>ArbeidsKorting2020(Table1[[#This Row],[Belastbaar loon]])</f>
        <v>3741.7381599999999</v>
      </c>
      <c r="E2247" s="14">
        <f>MAX(Table1[[#This Row],[Loonheffing]]-Table1[[#This Row],[Algemene Heffingskorting]]-Table1[[#This Row],[Arbeidskorting]],0)</f>
        <v>5404.3279400000001</v>
      </c>
      <c r="F2247" s="6">
        <f>Table1[[#This Row],[Belastbaar loon]]-Table1[[#This Row],[Belasting]]</f>
        <v>24886.672060000001</v>
      </c>
      <c r="G2247" s="2">
        <f>(Table1[[#This Row],[Belastbaar loon]]-Table1[[#This Row],[Netto loon]])/Table1[[#This Row],[Belastbaar loon]]</f>
        <v>0.17841365223993924</v>
      </c>
      <c r="H2247" s="14">
        <f t="shared" ca="1" si="29"/>
        <v>5400.1913399999994</v>
      </c>
      <c r="I2247" s="14">
        <f ca="1">IF(ROW()=2, Table1[[#This Row],[Netto loon]], INDIRECT(ADDRESS(ROW()-1,COLUMN(F:F))))</f>
        <v>24880.808660000002</v>
      </c>
      <c r="J2247" s="6">
        <f ca="1">IF(ROW()=2, 0, Table1[[#This Row],[Belastbaar loon]]-INDIRECT(ADDRESS(ROW()-1,COLUMN(A:A))))</f>
        <v>10</v>
      </c>
      <c r="K2247" s="6">
        <f ca="1">Table1[[#This Row],[Netto loon]]-Table1[[#This Row],[Netto vorige schijf]]</f>
        <v>5.8633999999983644</v>
      </c>
      <c r="L2247" s="2">
        <f ca="1">(Table1[[#This Row],[Bruto tov vorige schijf]]-Table1[[#This Row],[Netto tov vorige schijf]])/MAX(Table1[[#This Row],[Bruto tov vorige schijf]],1)</f>
        <v>0.41366000000016356</v>
      </c>
    </row>
    <row r="2248" spans="1:12" x14ac:dyDescent="0.25">
      <c r="A2248" s="14">
        <v>30301</v>
      </c>
      <c r="B2248" s="6">
        <f>LoonHeffing2020(Table1[[#This Row],[Belastbaar loon]])</f>
        <v>11317.423500000001</v>
      </c>
      <c r="C2248" s="6">
        <f>AlgemeneHeffingsKorting2020(Table1[[#This Row],[Belastbaar loon]])</f>
        <v>2167.0551999999998</v>
      </c>
      <c r="D2248" s="14">
        <f>ArbeidsKorting2020(Table1[[#This Row],[Belastbaar loon]])</f>
        <v>3741.9037600000001</v>
      </c>
      <c r="E2248" s="14">
        <f>MAX(Table1[[#This Row],[Loonheffing]]-Table1[[#This Row],[Algemene Heffingskorting]]-Table1[[#This Row],[Arbeidskorting]],0)</f>
        <v>5408.4645400000018</v>
      </c>
      <c r="F2248" s="6">
        <f>Table1[[#This Row],[Belastbaar loon]]-Table1[[#This Row],[Belasting]]</f>
        <v>24892.535459999999</v>
      </c>
      <c r="G2248" s="2">
        <f>(Table1[[#This Row],[Belastbaar loon]]-Table1[[#This Row],[Netto loon]])/Table1[[#This Row],[Belastbaar loon]]</f>
        <v>0.17849128873634537</v>
      </c>
      <c r="H2248" s="14">
        <f t="shared" ca="1" si="29"/>
        <v>5404.3279400000001</v>
      </c>
      <c r="I2248" s="14">
        <f ca="1">IF(ROW()=2, Table1[[#This Row],[Netto loon]], INDIRECT(ADDRESS(ROW()-1,COLUMN(F:F))))</f>
        <v>24886.672060000001</v>
      </c>
      <c r="J2248" s="6">
        <f ca="1">IF(ROW()=2, 0, Table1[[#This Row],[Belastbaar loon]]-INDIRECT(ADDRESS(ROW()-1,COLUMN(A:A))))</f>
        <v>10</v>
      </c>
      <c r="K2248" s="6">
        <f ca="1">Table1[[#This Row],[Netto loon]]-Table1[[#This Row],[Netto vorige schijf]]</f>
        <v>5.8633999999983644</v>
      </c>
      <c r="L2248" s="2">
        <f ca="1">(Table1[[#This Row],[Bruto tov vorige schijf]]-Table1[[#This Row],[Netto tov vorige schijf]])/MAX(Table1[[#This Row],[Bruto tov vorige schijf]],1)</f>
        <v>0.41366000000016356</v>
      </c>
    </row>
    <row r="2249" spans="1:12" x14ac:dyDescent="0.25">
      <c r="A2249" s="14">
        <v>30311</v>
      </c>
      <c r="B2249" s="6">
        <f>LoonHeffing2020(Table1[[#This Row],[Belastbaar loon]])</f>
        <v>11321.1585</v>
      </c>
      <c r="C2249" s="6">
        <f>AlgemeneHeffingsKorting2020(Table1[[#This Row],[Belastbaar loon]])</f>
        <v>2166.4879999999998</v>
      </c>
      <c r="D2249" s="14">
        <f>ArbeidsKorting2020(Table1[[#This Row],[Belastbaar loon]])</f>
        <v>3742.06936</v>
      </c>
      <c r="E2249" s="14">
        <f>MAX(Table1[[#This Row],[Loonheffing]]-Table1[[#This Row],[Algemene Heffingskorting]]-Table1[[#This Row],[Arbeidskorting]],0)</f>
        <v>5412.6011400000007</v>
      </c>
      <c r="F2249" s="6">
        <f>Table1[[#This Row],[Belastbaar loon]]-Table1[[#This Row],[Belasting]]</f>
        <v>24898.398860000001</v>
      </c>
      <c r="G2249" s="2">
        <f>(Table1[[#This Row],[Belastbaar loon]]-Table1[[#This Row],[Netto loon]])/Table1[[#This Row],[Belastbaar loon]]</f>
        <v>0.17856887400613636</v>
      </c>
      <c r="H2249" s="14">
        <f t="shared" ca="1" si="29"/>
        <v>5408.4645400000018</v>
      </c>
      <c r="I2249" s="14">
        <f ca="1">IF(ROW()=2, Table1[[#This Row],[Netto loon]], INDIRECT(ADDRESS(ROW()-1,COLUMN(F:F))))</f>
        <v>24892.535459999999</v>
      </c>
      <c r="J2249" s="6">
        <f ca="1">IF(ROW()=2, 0, Table1[[#This Row],[Belastbaar loon]]-INDIRECT(ADDRESS(ROW()-1,COLUMN(A:A))))</f>
        <v>10</v>
      </c>
      <c r="K2249" s="6">
        <f ca="1">Table1[[#This Row],[Netto loon]]-Table1[[#This Row],[Netto vorige schijf]]</f>
        <v>5.8634000000020023</v>
      </c>
      <c r="L2249" s="2">
        <f ca="1">(Table1[[#This Row],[Bruto tov vorige schijf]]-Table1[[#This Row],[Netto tov vorige schijf]])/MAX(Table1[[#This Row],[Bruto tov vorige schijf]],1)</f>
        <v>0.41365999999979974</v>
      </c>
    </row>
    <row r="2250" spans="1:12" x14ac:dyDescent="0.25">
      <c r="A2250" s="14">
        <v>30321</v>
      </c>
      <c r="B2250" s="6">
        <f>LoonHeffing2020(Table1[[#This Row],[Belastbaar loon]])</f>
        <v>11324.8935</v>
      </c>
      <c r="C2250" s="6">
        <f>AlgemeneHeffingsKorting2020(Table1[[#This Row],[Belastbaar loon]])</f>
        <v>2165.9207999999999</v>
      </c>
      <c r="D2250" s="14">
        <f>ArbeidsKorting2020(Table1[[#This Row],[Belastbaar loon]])</f>
        <v>3742.2349599999998</v>
      </c>
      <c r="E2250" s="14">
        <f>MAX(Table1[[#This Row],[Loonheffing]]-Table1[[#This Row],[Algemene Heffingskorting]]-Table1[[#This Row],[Arbeidskorting]],0)</f>
        <v>5416.7377400000005</v>
      </c>
      <c r="F2250" s="6">
        <f>Table1[[#This Row],[Belastbaar loon]]-Table1[[#This Row],[Belasting]]</f>
        <v>24904.26226</v>
      </c>
      <c r="G2250" s="2">
        <f>(Table1[[#This Row],[Belastbaar loon]]-Table1[[#This Row],[Netto loon]])/Table1[[#This Row],[Belastbaar loon]]</f>
        <v>0.17864640809999671</v>
      </c>
      <c r="H2250" s="14">
        <f t="shared" ca="1" si="29"/>
        <v>5412.6011400000007</v>
      </c>
      <c r="I2250" s="14">
        <f ca="1">IF(ROW()=2, Table1[[#This Row],[Netto loon]], INDIRECT(ADDRESS(ROW()-1,COLUMN(F:F))))</f>
        <v>24898.398860000001</v>
      </c>
      <c r="J2250" s="6">
        <f ca="1">IF(ROW()=2, 0, Table1[[#This Row],[Belastbaar loon]]-INDIRECT(ADDRESS(ROW()-1,COLUMN(A:A))))</f>
        <v>10</v>
      </c>
      <c r="K2250" s="6">
        <f ca="1">Table1[[#This Row],[Netto loon]]-Table1[[#This Row],[Netto vorige schijf]]</f>
        <v>5.8633999999983644</v>
      </c>
      <c r="L2250" s="2">
        <f ca="1">(Table1[[#This Row],[Bruto tov vorige schijf]]-Table1[[#This Row],[Netto tov vorige schijf]])/MAX(Table1[[#This Row],[Bruto tov vorige schijf]],1)</f>
        <v>0.41366000000016356</v>
      </c>
    </row>
    <row r="2251" spans="1:12" x14ac:dyDescent="0.25">
      <c r="A2251" s="14">
        <v>30331</v>
      </c>
      <c r="B2251" s="6">
        <f>LoonHeffing2020(Table1[[#This Row],[Belastbaar loon]])</f>
        <v>11328.628500000001</v>
      </c>
      <c r="C2251" s="6">
        <f>AlgemeneHeffingsKorting2020(Table1[[#This Row],[Belastbaar loon]])</f>
        <v>2165.3535999999999</v>
      </c>
      <c r="D2251" s="14">
        <f>ArbeidsKorting2020(Table1[[#This Row],[Belastbaar loon]])</f>
        <v>3742.40056</v>
      </c>
      <c r="E2251" s="14">
        <f>MAX(Table1[[#This Row],[Loonheffing]]-Table1[[#This Row],[Algemene Heffingskorting]]-Table1[[#This Row],[Arbeidskorting]],0)</f>
        <v>5420.8743400000003</v>
      </c>
      <c r="F2251" s="6">
        <f>Table1[[#This Row],[Belastbaar loon]]-Table1[[#This Row],[Belasting]]</f>
        <v>24910.125659999998</v>
      </c>
      <c r="G2251" s="2">
        <f>(Table1[[#This Row],[Belastbaar loon]]-Table1[[#This Row],[Netto loon]])/Table1[[#This Row],[Belastbaar loon]]</f>
        <v>0.17872389106854381</v>
      </c>
      <c r="H2251" s="14">
        <f t="shared" ca="1" si="29"/>
        <v>5416.7377400000005</v>
      </c>
      <c r="I2251" s="14">
        <f ca="1">IF(ROW()=2, Table1[[#This Row],[Netto loon]], INDIRECT(ADDRESS(ROW()-1,COLUMN(F:F))))</f>
        <v>24904.26226</v>
      </c>
      <c r="J2251" s="6">
        <f ca="1">IF(ROW()=2, 0, Table1[[#This Row],[Belastbaar loon]]-INDIRECT(ADDRESS(ROW()-1,COLUMN(A:A))))</f>
        <v>10</v>
      </c>
      <c r="K2251" s="6">
        <f ca="1">Table1[[#This Row],[Netto loon]]-Table1[[#This Row],[Netto vorige schijf]]</f>
        <v>5.8633999999983644</v>
      </c>
      <c r="L2251" s="2">
        <f ca="1">(Table1[[#This Row],[Bruto tov vorige schijf]]-Table1[[#This Row],[Netto tov vorige schijf]])/MAX(Table1[[#This Row],[Bruto tov vorige schijf]],1)</f>
        <v>0.41366000000016356</v>
      </c>
    </row>
    <row r="2252" spans="1:12" x14ac:dyDescent="0.25">
      <c r="A2252" s="14">
        <v>30341</v>
      </c>
      <c r="B2252" s="6">
        <f>LoonHeffing2020(Table1[[#This Row],[Belastbaar loon]])</f>
        <v>11332.363499999999</v>
      </c>
      <c r="C2252" s="6">
        <f>AlgemeneHeffingsKorting2020(Table1[[#This Row],[Belastbaar loon]])</f>
        <v>2164.7864</v>
      </c>
      <c r="D2252" s="14">
        <f>ArbeidsKorting2020(Table1[[#This Row],[Belastbaar loon]])</f>
        <v>3742.5661599999999</v>
      </c>
      <c r="E2252" s="14">
        <f>MAX(Table1[[#This Row],[Loonheffing]]-Table1[[#This Row],[Algemene Heffingskorting]]-Table1[[#This Row],[Arbeidskorting]],0)</f>
        <v>5425.0109399999983</v>
      </c>
      <c r="F2252" s="6">
        <f>Table1[[#This Row],[Belastbaar loon]]-Table1[[#This Row],[Belasting]]</f>
        <v>24915.98906</v>
      </c>
      <c r="G2252" s="2">
        <f>(Table1[[#This Row],[Belastbaar loon]]-Table1[[#This Row],[Netto loon]])/Table1[[#This Row],[Belastbaar loon]]</f>
        <v>0.1788013229623282</v>
      </c>
      <c r="H2252" s="14">
        <f t="shared" ca="1" si="29"/>
        <v>5420.8743400000003</v>
      </c>
      <c r="I2252" s="14">
        <f ca="1">IF(ROW()=2, Table1[[#This Row],[Netto loon]], INDIRECT(ADDRESS(ROW()-1,COLUMN(F:F))))</f>
        <v>24910.125659999998</v>
      </c>
      <c r="J2252" s="6">
        <f ca="1">IF(ROW()=2, 0, Table1[[#This Row],[Belastbaar loon]]-INDIRECT(ADDRESS(ROW()-1,COLUMN(A:A))))</f>
        <v>10</v>
      </c>
      <c r="K2252" s="6">
        <f ca="1">Table1[[#This Row],[Netto loon]]-Table1[[#This Row],[Netto vorige schijf]]</f>
        <v>5.8634000000020023</v>
      </c>
      <c r="L2252" s="2">
        <f ca="1">(Table1[[#This Row],[Bruto tov vorige schijf]]-Table1[[#This Row],[Netto tov vorige schijf]])/MAX(Table1[[#This Row],[Bruto tov vorige schijf]],1)</f>
        <v>0.41365999999979974</v>
      </c>
    </row>
    <row r="2253" spans="1:12" x14ac:dyDescent="0.25">
      <c r="A2253" s="14">
        <v>30351</v>
      </c>
      <c r="B2253" s="6">
        <f>LoonHeffing2020(Table1[[#This Row],[Belastbaar loon]])</f>
        <v>11336.0985</v>
      </c>
      <c r="C2253" s="6">
        <f>AlgemeneHeffingsKorting2020(Table1[[#This Row],[Belastbaar loon]])</f>
        <v>2164.2192</v>
      </c>
      <c r="D2253" s="14">
        <f>ArbeidsKorting2020(Table1[[#This Row],[Belastbaar loon]])</f>
        <v>3742.7317600000001</v>
      </c>
      <c r="E2253" s="14">
        <f>MAX(Table1[[#This Row],[Loonheffing]]-Table1[[#This Row],[Algemene Heffingskorting]]-Table1[[#This Row],[Arbeidskorting]],0)</f>
        <v>5429.1475399999999</v>
      </c>
      <c r="F2253" s="6">
        <f>Table1[[#This Row],[Belastbaar loon]]-Table1[[#This Row],[Belasting]]</f>
        <v>24921.852460000002</v>
      </c>
      <c r="G2253" s="2">
        <f>(Table1[[#This Row],[Belastbaar loon]]-Table1[[#This Row],[Netto loon]])/Table1[[#This Row],[Belastbaar loon]]</f>
        <v>0.17887870383183416</v>
      </c>
      <c r="H2253" s="14">
        <f t="shared" ca="1" si="29"/>
        <v>5425.0109399999983</v>
      </c>
      <c r="I2253" s="14">
        <f ca="1">IF(ROW()=2, Table1[[#This Row],[Netto loon]], INDIRECT(ADDRESS(ROW()-1,COLUMN(F:F))))</f>
        <v>24915.98906</v>
      </c>
      <c r="J2253" s="6">
        <f ca="1">IF(ROW()=2, 0, Table1[[#This Row],[Belastbaar loon]]-INDIRECT(ADDRESS(ROW()-1,COLUMN(A:A))))</f>
        <v>10</v>
      </c>
      <c r="K2253" s="6">
        <f ca="1">Table1[[#This Row],[Netto loon]]-Table1[[#This Row],[Netto vorige schijf]]</f>
        <v>5.8634000000020023</v>
      </c>
      <c r="L2253" s="2">
        <f ca="1">(Table1[[#This Row],[Bruto tov vorige schijf]]-Table1[[#This Row],[Netto tov vorige schijf]])/MAX(Table1[[#This Row],[Bruto tov vorige schijf]],1)</f>
        <v>0.41365999999979974</v>
      </c>
    </row>
    <row r="2254" spans="1:12" x14ac:dyDescent="0.25">
      <c r="A2254" s="14">
        <v>30361</v>
      </c>
      <c r="B2254" s="6">
        <f>LoonHeffing2020(Table1[[#This Row],[Belastbaar loon]])</f>
        <v>11339.833500000001</v>
      </c>
      <c r="C2254" s="6">
        <f>AlgemeneHeffingsKorting2020(Table1[[#This Row],[Belastbaar loon]])</f>
        <v>2163.652</v>
      </c>
      <c r="D2254" s="14">
        <f>ArbeidsKorting2020(Table1[[#This Row],[Belastbaar loon]])</f>
        <v>3742.8973599999999</v>
      </c>
      <c r="E2254" s="14">
        <f>MAX(Table1[[#This Row],[Loonheffing]]-Table1[[#This Row],[Algemene Heffingskorting]]-Table1[[#This Row],[Arbeidskorting]],0)</f>
        <v>5433.2841400000007</v>
      </c>
      <c r="F2254" s="6">
        <f>Table1[[#This Row],[Belastbaar loon]]-Table1[[#This Row],[Belasting]]</f>
        <v>24927.71586</v>
      </c>
      <c r="G2254" s="2">
        <f>(Table1[[#This Row],[Belastbaar loon]]-Table1[[#This Row],[Netto loon]])/Table1[[#This Row],[Belastbaar loon]]</f>
        <v>0.17895603372747931</v>
      </c>
      <c r="H2254" s="14">
        <f t="shared" ca="1" si="29"/>
        <v>5429.1475399999999</v>
      </c>
      <c r="I2254" s="14">
        <f ca="1">IF(ROW()=2, Table1[[#This Row],[Netto loon]], INDIRECT(ADDRESS(ROW()-1,COLUMN(F:F))))</f>
        <v>24921.852460000002</v>
      </c>
      <c r="J2254" s="6">
        <f ca="1">IF(ROW()=2, 0, Table1[[#This Row],[Belastbaar loon]]-INDIRECT(ADDRESS(ROW()-1,COLUMN(A:A))))</f>
        <v>10</v>
      </c>
      <c r="K2254" s="6">
        <f ca="1">Table1[[#This Row],[Netto loon]]-Table1[[#This Row],[Netto vorige schijf]]</f>
        <v>5.8633999999983644</v>
      </c>
      <c r="L2254" s="2">
        <f ca="1">(Table1[[#This Row],[Bruto tov vorige schijf]]-Table1[[#This Row],[Netto tov vorige schijf]])/MAX(Table1[[#This Row],[Bruto tov vorige schijf]],1)</f>
        <v>0.41366000000016356</v>
      </c>
    </row>
    <row r="2255" spans="1:12" x14ac:dyDescent="0.25">
      <c r="A2255" s="14">
        <v>30371</v>
      </c>
      <c r="B2255" s="6">
        <f>LoonHeffing2020(Table1[[#This Row],[Belastbaar loon]])</f>
        <v>11343.568499999999</v>
      </c>
      <c r="C2255" s="6">
        <f>AlgemeneHeffingsKorting2020(Table1[[#This Row],[Belastbaar loon]])</f>
        <v>2163.0848000000001</v>
      </c>
      <c r="D2255" s="14">
        <f>ArbeidsKorting2020(Table1[[#This Row],[Belastbaar loon]])</f>
        <v>3743.0629600000002</v>
      </c>
      <c r="E2255" s="14">
        <f>MAX(Table1[[#This Row],[Loonheffing]]-Table1[[#This Row],[Algemene Heffingskorting]]-Table1[[#This Row],[Arbeidskorting]],0)</f>
        <v>5437.4207399999987</v>
      </c>
      <c r="F2255" s="6">
        <f>Table1[[#This Row],[Belastbaar loon]]-Table1[[#This Row],[Belasting]]</f>
        <v>24933.579260000002</v>
      </c>
      <c r="G2255" s="2">
        <f>(Table1[[#This Row],[Belastbaar loon]]-Table1[[#This Row],[Netto loon]])/Table1[[#This Row],[Belastbaar loon]]</f>
        <v>0.1790333126996147</v>
      </c>
      <c r="H2255" s="14">
        <f t="shared" ca="1" si="29"/>
        <v>5433.2841400000007</v>
      </c>
      <c r="I2255" s="14">
        <f ca="1">IF(ROW()=2, Table1[[#This Row],[Netto loon]], INDIRECT(ADDRESS(ROW()-1,COLUMN(F:F))))</f>
        <v>24927.71586</v>
      </c>
      <c r="J2255" s="6">
        <f ca="1">IF(ROW()=2, 0, Table1[[#This Row],[Belastbaar loon]]-INDIRECT(ADDRESS(ROW()-1,COLUMN(A:A))))</f>
        <v>10</v>
      </c>
      <c r="K2255" s="6">
        <f ca="1">Table1[[#This Row],[Netto loon]]-Table1[[#This Row],[Netto vorige schijf]]</f>
        <v>5.8634000000020023</v>
      </c>
      <c r="L2255" s="2">
        <f ca="1">(Table1[[#This Row],[Bruto tov vorige schijf]]-Table1[[#This Row],[Netto tov vorige schijf]])/MAX(Table1[[#This Row],[Bruto tov vorige schijf]],1)</f>
        <v>0.41365999999979974</v>
      </c>
    </row>
    <row r="2256" spans="1:12" x14ac:dyDescent="0.25">
      <c r="A2256" s="14">
        <v>30381</v>
      </c>
      <c r="B2256" s="6">
        <f>LoonHeffing2020(Table1[[#This Row],[Belastbaar loon]])</f>
        <v>11347.3035</v>
      </c>
      <c r="C2256" s="6">
        <f>AlgemeneHeffingsKorting2020(Table1[[#This Row],[Belastbaar loon]])</f>
        <v>2162.5176000000001</v>
      </c>
      <c r="D2256" s="14">
        <f>ArbeidsKorting2020(Table1[[#This Row],[Belastbaar loon]])</f>
        <v>3743.22856</v>
      </c>
      <c r="E2256" s="14">
        <f>MAX(Table1[[#This Row],[Loonheffing]]-Table1[[#This Row],[Algemene Heffingskorting]]-Table1[[#This Row],[Arbeidskorting]],0)</f>
        <v>5441.5573399999994</v>
      </c>
      <c r="F2256" s="6">
        <f>Table1[[#This Row],[Belastbaar loon]]-Table1[[#This Row],[Belasting]]</f>
        <v>24939.442660000001</v>
      </c>
      <c r="G2256" s="2">
        <f>(Table1[[#This Row],[Belastbaar loon]]-Table1[[#This Row],[Netto loon]])/Table1[[#This Row],[Belastbaar loon]]</f>
        <v>0.17911054079852537</v>
      </c>
      <c r="H2256" s="14">
        <f t="shared" ca="1" si="29"/>
        <v>5437.4207399999987</v>
      </c>
      <c r="I2256" s="14">
        <f ca="1">IF(ROW()=2, Table1[[#This Row],[Netto loon]], INDIRECT(ADDRESS(ROW()-1,COLUMN(F:F))))</f>
        <v>24933.579260000002</v>
      </c>
      <c r="J2256" s="6">
        <f ca="1">IF(ROW()=2, 0, Table1[[#This Row],[Belastbaar loon]]-INDIRECT(ADDRESS(ROW()-1,COLUMN(A:A))))</f>
        <v>10</v>
      </c>
      <c r="K2256" s="6">
        <f ca="1">Table1[[#This Row],[Netto loon]]-Table1[[#This Row],[Netto vorige schijf]]</f>
        <v>5.8633999999983644</v>
      </c>
      <c r="L2256" s="2">
        <f ca="1">(Table1[[#This Row],[Bruto tov vorige schijf]]-Table1[[#This Row],[Netto tov vorige schijf]])/MAX(Table1[[#This Row],[Bruto tov vorige schijf]],1)</f>
        <v>0.41366000000016356</v>
      </c>
    </row>
    <row r="2257" spans="1:12" x14ac:dyDescent="0.25">
      <c r="A2257" s="14">
        <v>30391</v>
      </c>
      <c r="B2257" s="6">
        <f>LoonHeffing2020(Table1[[#This Row],[Belastbaar loon]])</f>
        <v>11351.038500000001</v>
      </c>
      <c r="C2257" s="6">
        <f>AlgemeneHeffingsKorting2020(Table1[[#This Row],[Belastbaar loon]])</f>
        <v>2161.9504000000002</v>
      </c>
      <c r="D2257" s="14">
        <f>ArbeidsKorting2020(Table1[[#This Row],[Belastbaar loon]])</f>
        <v>3743.3941599999998</v>
      </c>
      <c r="E2257" s="14">
        <f>MAX(Table1[[#This Row],[Loonheffing]]-Table1[[#This Row],[Algemene Heffingskorting]]-Table1[[#This Row],[Arbeidskorting]],0)</f>
        <v>5445.693940000001</v>
      </c>
      <c r="F2257" s="6">
        <f>Table1[[#This Row],[Belastbaar loon]]-Table1[[#This Row],[Belasting]]</f>
        <v>24945.306059999999</v>
      </c>
      <c r="G2257" s="2">
        <f>(Table1[[#This Row],[Belastbaar loon]]-Table1[[#This Row],[Netto loon]])/Table1[[#This Row],[Belastbaar loon]]</f>
        <v>0.17918771807442996</v>
      </c>
      <c r="H2257" s="14">
        <f t="shared" ca="1" si="29"/>
        <v>5441.5573399999994</v>
      </c>
      <c r="I2257" s="14">
        <f ca="1">IF(ROW()=2, Table1[[#This Row],[Netto loon]], INDIRECT(ADDRESS(ROW()-1,COLUMN(F:F))))</f>
        <v>24939.442660000001</v>
      </c>
      <c r="J2257" s="6">
        <f ca="1">IF(ROW()=2, 0, Table1[[#This Row],[Belastbaar loon]]-INDIRECT(ADDRESS(ROW()-1,COLUMN(A:A))))</f>
        <v>10</v>
      </c>
      <c r="K2257" s="6">
        <f ca="1">Table1[[#This Row],[Netto loon]]-Table1[[#This Row],[Netto vorige schijf]]</f>
        <v>5.8633999999983644</v>
      </c>
      <c r="L2257" s="2">
        <f ca="1">(Table1[[#This Row],[Bruto tov vorige schijf]]-Table1[[#This Row],[Netto tov vorige schijf]])/MAX(Table1[[#This Row],[Bruto tov vorige schijf]],1)</f>
        <v>0.41366000000016356</v>
      </c>
    </row>
    <row r="2258" spans="1:12" x14ac:dyDescent="0.25">
      <c r="A2258" s="14">
        <v>30401</v>
      </c>
      <c r="B2258" s="6">
        <f>LoonHeffing2020(Table1[[#This Row],[Belastbaar loon]])</f>
        <v>11354.773499999999</v>
      </c>
      <c r="C2258" s="6">
        <f>AlgemeneHeffingsKorting2020(Table1[[#This Row],[Belastbaar loon]])</f>
        <v>2161.3832000000002</v>
      </c>
      <c r="D2258" s="14">
        <f>ArbeidsKorting2020(Table1[[#This Row],[Belastbaar loon]])</f>
        <v>3743.5597600000001</v>
      </c>
      <c r="E2258" s="14">
        <f>MAX(Table1[[#This Row],[Loonheffing]]-Table1[[#This Row],[Algemene Heffingskorting]]-Table1[[#This Row],[Arbeidskorting]],0)</f>
        <v>5449.830539999999</v>
      </c>
      <c r="F2258" s="6">
        <f>Table1[[#This Row],[Belastbaar loon]]-Table1[[#This Row],[Belasting]]</f>
        <v>24951.169460000001</v>
      </c>
      <c r="G2258" s="2">
        <f>(Table1[[#This Row],[Belastbaar loon]]-Table1[[#This Row],[Netto loon]])/Table1[[#This Row],[Belastbaar loon]]</f>
        <v>0.17926484457748096</v>
      </c>
      <c r="H2258" s="14">
        <f t="shared" ca="1" si="29"/>
        <v>5445.693940000001</v>
      </c>
      <c r="I2258" s="14">
        <f ca="1">IF(ROW()=2, Table1[[#This Row],[Netto loon]], INDIRECT(ADDRESS(ROW()-1,COLUMN(F:F))))</f>
        <v>24945.306059999999</v>
      </c>
      <c r="J2258" s="6">
        <f ca="1">IF(ROW()=2, 0, Table1[[#This Row],[Belastbaar loon]]-INDIRECT(ADDRESS(ROW()-1,COLUMN(A:A))))</f>
        <v>10</v>
      </c>
      <c r="K2258" s="6">
        <f ca="1">Table1[[#This Row],[Netto loon]]-Table1[[#This Row],[Netto vorige schijf]]</f>
        <v>5.8634000000020023</v>
      </c>
      <c r="L2258" s="2">
        <f ca="1">(Table1[[#This Row],[Bruto tov vorige schijf]]-Table1[[#This Row],[Netto tov vorige schijf]])/MAX(Table1[[#This Row],[Bruto tov vorige schijf]],1)</f>
        <v>0.41365999999979974</v>
      </c>
    </row>
    <row r="2259" spans="1:12" x14ac:dyDescent="0.25">
      <c r="A2259" s="14">
        <v>30411</v>
      </c>
      <c r="B2259" s="6">
        <f>LoonHeffing2020(Table1[[#This Row],[Belastbaar loon]])</f>
        <v>11358.5085</v>
      </c>
      <c r="C2259" s="6">
        <f>AlgemeneHeffingsKorting2020(Table1[[#This Row],[Belastbaar loon]])</f>
        <v>2160.8159999999998</v>
      </c>
      <c r="D2259" s="14">
        <f>ArbeidsKorting2020(Table1[[#This Row],[Belastbaar loon]])</f>
        <v>3743.7253599999999</v>
      </c>
      <c r="E2259" s="14">
        <f>MAX(Table1[[#This Row],[Loonheffing]]-Table1[[#This Row],[Algemene Heffingskorting]]-Table1[[#This Row],[Arbeidskorting]],0)</f>
        <v>5453.9671400000007</v>
      </c>
      <c r="F2259" s="6">
        <f>Table1[[#This Row],[Belastbaar loon]]-Table1[[#This Row],[Belasting]]</f>
        <v>24957.032859999999</v>
      </c>
      <c r="G2259" s="2">
        <f>(Table1[[#This Row],[Belastbaar loon]]-Table1[[#This Row],[Netto loon]])/Table1[[#This Row],[Belastbaar loon]]</f>
        <v>0.17934192035776531</v>
      </c>
      <c r="H2259" s="14">
        <f t="shared" ca="1" si="29"/>
        <v>5449.830539999999</v>
      </c>
      <c r="I2259" s="14">
        <f ca="1">IF(ROW()=2, Table1[[#This Row],[Netto loon]], INDIRECT(ADDRESS(ROW()-1,COLUMN(F:F))))</f>
        <v>24951.169460000001</v>
      </c>
      <c r="J2259" s="6">
        <f ca="1">IF(ROW()=2, 0, Table1[[#This Row],[Belastbaar loon]]-INDIRECT(ADDRESS(ROW()-1,COLUMN(A:A))))</f>
        <v>10</v>
      </c>
      <c r="K2259" s="6">
        <f ca="1">Table1[[#This Row],[Netto loon]]-Table1[[#This Row],[Netto vorige schijf]]</f>
        <v>5.8633999999983644</v>
      </c>
      <c r="L2259" s="2">
        <f ca="1">(Table1[[#This Row],[Bruto tov vorige schijf]]-Table1[[#This Row],[Netto tov vorige schijf]])/MAX(Table1[[#This Row],[Bruto tov vorige schijf]],1)</f>
        <v>0.41366000000016356</v>
      </c>
    </row>
    <row r="2260" spans="1:12" x14ac:dyDescent="0.25">
      <c r="A2260" s="14">
        <v>30421</v>
      </c>
      <c r="B2260" s="6">
        <f>LoonHeffing2020(Table1[[#This Row],[Belastbaar loon]])</f>
        <v>11362.2435</v>
      </c>
      <c r="C2260" s="6">
        <f>AlgemeneHeffingsKorting2020(Table1[[#This Row],[Belastbaar loon]])</f>
        <v>2160.2487999999998</v>
      </c>
      <c r="D2260" s="14">
        <f>ArbeidsKorting2020(Table1[[#This Row],[Belastbaar loon]])</f>
        <v>3743.8909600000002</v>
      </c>
      <c r="E2260" s="14">
        <f>MAX(Table1[[#This Row],[Loonheffing]]-Table1[[#This Row],[Algemene Heffingskorting]]-Table1[[#This Row],[Arbeidskorting]],0)</f>
        <v>5458.1037400000005</v>
      </c>
      <c r="F2260" s="6">
        <f>Table1[[#This Row],[Belastbaar loon]]-Table1[[#This Row],[Belasting]]</f>
        <v>24962.896260000001</v>
      </c>
      <c r="G2260" s="2">
        <f>(Table1[[#This Row],[Belastbaar loon]]-Table1[[#This Row],[Netto loon]])/Table1[[#This Row],[Belastbaar loon]]</f>
        <v>0.17941894546530354</v>
      </c>
      <c r="H2260" s="14">
        <f t="shared" ca="1" si="29"/>
        <v>5453.9671400000007</v>
      </c>
      <c r="I2260" s="14">
        <f ca="1">IF(ROW()=2, Table1[[#This Row],[Netto loon]], INDIRECT(ADDRESS(ROW()-1,COLUMN(F:F))))</f>
        <v>24957.032859999999</v>
      </c>
      <c r="J2260" s="6">
        <f ca="1">IF(ROW()=2, 0, Table1[[#This Row],[Belastbaar loon]]-INDIRECT(ADDRESS(ROW()-1,COLUMN(A:A))))</f>
        <v>10</v>
      </c>
      <c r="K2260" s="6">
        <f ca="1">Table1[[#This Row],[Netto loon]]-Table1[[#This Row],[Netto vorige schijf]]</f>
        <v>5.8634000000020023</v>
      </c>
      <c r="L2260" s="2">
        <f ca="1">(Table1[[#This Row],[Bruto tov vorige schijf]]-Table1[[#This Row],[Netto tov vorige schijf]])/MAX(Table1[[#This Row],[Bruto tov vorige schijf]],1)</f>
        <v>0.41365999999979974</v>
      </c>
    </row>
    <row r="2261" spans="1:12" x14ac:dyDescent="0.25">
      <c r="A2261" s="14">
        <v>30431</v>
      </c>
      <c r="B2261" s="6">
        <f>LoonHeffing2020(Table1[[#This Row],[Belastbaar loon]])</f>
        <v>11365.978499999999</v>
      </c>
      <c r="C2261" s="6">
        <f>AlgemeneHeffingsKorting2020(Table1[[#This Row],[Belastbaar loon]])</f>
        <v>2159.6815999999999</v>
      </c>
      <c r="D2261" s="14">
        <f>ArbeidsKorting2020(Table1[[#This Row],[Belastbaar loon]])</f>
        <v>3744.05656</v>
      </c>
      <c r="E2261" s="14">
        <f>MAX(Table1[[#This Row],[Loonheffing]]-Table1[[#This Row],[Algemene Heffingskorting]]-Table1[[#This Row],[Arbeidskorting]],0)</f>
        <v>5462.2403399999994</v>
      </c>
      <c r="F2261" s="6">
        <f>Table1[[#This Row],[Belastbaar loon]]-Table1[[#This Row],[Belasting]]</f>
        <v>24968.75966</v>
      </c>
      <c r="G2261" s="2">
        <f>(Table1[[#This Row],[Belastbaar loon]]-Table1[[#This Row],[Netto loon]])/Table1[[#This Row],[Belastbaar loon]]</f>
        <v>0.17949591995005093</v>
      </c>
      <c r="H2261" s="14">
        <f t="shared" ca="1" si="29"/>
        <v>5458.1037400000005</v>
      </c>
      <c r="I2261" s="14">
        <f ca="1">IF(ROW()=2, Table1[[#This Row],[Netto loon]], INDIRECT(ADDRESS(ROW()-1,COLUMN(F:F))))</f>
        <v>24962.896260000001</v>
      </c>
      <c r="J2261" s="6">
        <f ca="1">IF(ROW()=2, 0, Table1[[#This Row],[Belastbaar loon]]-INDIRECT(ADDRESS(ROW()-1,COLUMN(A:A))))</f>
        <v>10</v>
      </c>
      <c r="K2261" s="6">
        <f ca="1">Table1[[#This Row],[Netto loon]]-Table1[[#This Row],[Netto vorige schijf]]</f>
        <v>5.8633999999983644</v>
      </c>
      <c r="L2261" s="2">
        <f ca="1">(Table1[[#This Row],[Bruto tov vorige schijf]]-Table1[[#This Row],[Netto tov vorige schijf]])/MAX(Table1[[#This Row],[Bruto tov vorige schijf]],1)</f>
        <v>0.41366000000016356</v>
      </c>
    </row>
    <row r="2262" spans="1:12" x14ac:dyDescent="0.25">
      <c r="A2262" s="14">
        <v>30441</v>
      </c>
      <c r="B2262" s="6">
        <f>LoonHeffing2020(Table1[[#This Row],[Belastbaar loon]])</f>
        <v>11369.7135</v>
      </c>
      <c r="C2262" s="6">
        <f>AlgemeneHeffingsKorting2020(Table1[[#This Row],[Belastbaar loon]])</f>
        <v>2159.1143999999999</v>
      </c>
      <c r="D2262" s="14">
        <f>ArbeidsKorting2020(Table1[[#This Row],[Belastbaar loon]])</f>
        <v>3744.2221599999998</v>
      </c>
      <c r="E2262" s="14">
        <f>MAX(Table1[[#This Row],[Loonheffing]]-Table1[[#This Row],[Algemene Heffingskorting]]-Table1[[#This Row],[Arbeidskorting]],0)</f>
        <v>5466.3769400000001</v>
      </c>
      <c r="F2262" s="6">
        <f>Table1[[#This Row],[Belastbaar loon]]-Table1[[#This Row],[Belasting]]</f>
        <v>24974.623059999998</v>
      </c>
      <c r="G2262" s="2">
        <f>(Table1[[#This Row],[Belastbaar loon]]-Table1[[#This Row],[Netto loon]])/Table1[[#This Row],[Belastbaar loon]]</f>
        <v>0.17957284386189684</v>
      </c>
      <c r="H2262" s="14">
        <f t="shared" ca="1" si="29"/>
        <v>5462.2403399999994</v>
      </c>
      <c r="I2262" s="14">
        <f ca="1">IF(ROW()=2, Table1[[#This Row],[Netto loon]], INDIRECT(ADDRESS(ROW()-1,COLUMN(F:F))))</f>
        <v>24968.75966</v>
      </c>
      <c r="J2262" s="6">
        <f ca="1">IF(ROW()=2, 0, Table1[[#This Row],[Belastbaar loon]]-INDIRECT(ADDRESS(ROW()-1,COLUMN(A:A))))</f>
        <v>10</v>
      </c>
      <c r="K2262" s="6">
        <f ca="1">Table1[[#This Row],[Netto loon]]-Table1[[#This Row],[Netto vorige schijf]]</f>
        <v>5.8633999999983644</v>
      </c>
      <c r="L2262" s="2">
        <f ca="1">(Table1[[#This Row],[Bruto tov vorige schijf]]-Table1[[#This Row],[Netto tov vorige schijf]])/MAX(Table1[[#This Row],[Bruto tov vorige schijf]],1)</f>
        <v>0.41366000000016356</v>
      </c>
    </row>
    <row r="2263" spans="1:12" x14ac:dyDescent="0.25">
      <c r="A2263" s="14">
        <v>30451</v>
      </c>
      <c r="B2263" s="6">
        <f>LoonHeffing2020(Table1[[#This Row],[Belastbaar loon]])</f>
        <v>11373.4485</v>
      </c>
      <c r="C2263" s="6">
        <f>AlgemeneHeffingsKorting2020(Table1[[#This Row],[Belastbaar loon]])</f>
        <v>2158.5472</v>
      </c>
      <c r="D2263" s="14">
        <f>ArbeidsKorting2020(Table1[[#This Row],[Belastbaar loon]])</f>
        <v>3744.3877600000001</v>
      </c>
      <c r="E2263" s="14">
        <f>MAX(Table1[[#This Row],[Loonheffing]]-Table1[[#This Row],[Algemene Heffingskorting]]-Table1[[#This Row],[Arbeidskorting]],0)</f>
        <v>5470.5135400000017</v>
      </c>
      <c r="F2263" s="6">
        <f>Table1[[#This Row],[Belastbaar loon]]-Table1[[#This Row],[Belasting]]</f>
        <v>24980.48646</v>
      </c>
      <c r="G2263" s="2">
        <f>(Table1[[#This Row],[Belastbaar loon]]-Table1[[#This Row],[Netto loon]])/Table1[[#This Row],[Belastbaar loon]]</f>
        <v>0.179649717250665</v>
      </c>
      <c r="H2263" s="14">
        <f t="shared" ca="1" si="29"/>
        <v>5466.3769400000001</v>
      </c>
      <c r="I2263" s="14">
        <f ca="1">IF(ROW()=2, Table1[[#This Row],[Netto loon]], INDIRECT(ADDRESS(ROW()-1,COLUMN(F:F))))</f>
        <v>24974.623059999998</v>
      </c>
      <c r="J2263" s="6">
        <f ca="1">IF(ROW()=2, 0, Table1[[#This Row],[Belastbaar loon]]-INDIRECT(ADDRESS(ROW()-1,COLUMN(A:A))))</f>
        <v>10</v>
      </c>
      <c r="K2263" s="6">
        <f ca="1">Table1[[#This Row],[Netto loon]]-Table1[[#This Row],[Netto vorige schijf]]</f>
        <v>5.8634000000020023</v>
      </c>
      <c r="L2263" s="2">
        <f ca="1">(Table1[[#This Row],[Bruto tov vorige schijf]]-Table1[[#This Row],[Netto tov vorige schijf]])/MAX(Table1[[#This Row],[Bruto tov vorige schijf]],1)</f>
        <v>0.41365999999979974</v>
      </c>
    </row>
    <row r="2264" spans="1:12" x14ac:dyDescent="0.25">
      <c r="A2264" s="14">
        <v>30461</v>
      </c>
      <c r="B2264" s="6">
        <f>LoonHeffing2020(Table1[[#This Row],[Belastbaar loon]])</f>
        <v>11377.183499999999</v>
      </c>
      <c r="C2264" s="6">
        <f>AlgemeneHeffingsKorting2020(Table1[[#This Row],[Belastbaar loon]])</f>
        <v>2157.98</v>
      </c>
      <c r="D2264" s="14">
        <f>ArbeidsKorting2020(Table1[[#This Row],[Belastbaar loon]])</f>
        <v>3744.5533599999999</v>
      </c>
      <c r="E2264" s="14">
        <f>MAX(Table1[[#This Row],[Loonheffing]]-Table1[[#This Row],[Algemene Heffingskorting]]-Table1[[#This Row],[Arbeidskorting]],0)</f>
        <v>5474.6501399999997</v>
      </c>
      <c r="F2264" s="6">
        <f>Table1[[#This Row],[Belastbaar loon]]-Table1[[#This Row],[Belasting]]</f>
        <v>24986.349860000002</v>
      </c>
      <c r="G2264" s="2">
        <f>(Table1[[#This Row],[Belastbaar loon]]-Table1[[#This Row],[Netto loon]])/Table1[[#This Row],[Belastbaar loon]]</f>
        <v>0.17972654016611397</v>
      </c>
      <c r="H2264" s="14">
        <f t="shared" ca="1" si="29"/>
        <v>5470.5135400000017</v>
      </c>
      <c r="I2264" s="14">
        <f ca="1">IF(ROW()=2, Table1[[#This Row],[Netto loon]], INDIRECT(ADDRESS(ROW()-1,COLUMN(F:F))))</f>
        <v>24980.48646</v>
      </c>
      <c r="J2264" s="6">
        <f ca="1">IF(ROW()=2, 0, Table1[[#This Row],[Belastbaar loon]]-INDIRECT(ADDRESS(ROW()-1,COLUMN(A:A))))</f>
        <v>10</v>
      </c>
      <c r="K2264" s="6">
        <f ca="1">Table1[[#This Row],[Netto loon]]-Table1[[#This Row],[Netto vorige schijf]]</f>
        <v>5.8634000000020023</v>
      </c>
      <c r="L2264" s="2">
        <f ca="1">(Table1[[#This Row],[Bruto tov vorige schijf]]-Table1[[#This Row],[Netto tov vorige schijf]])/MAX(Table1[[#This Row],[Bruto tov vorige schijf]],1)</f>
        <v>0.41365999999979974</v>
      </c>
    </row>
    <row r="2265" spans="1:12" x14ac:dyDescent="0.25">
      <c r="A2265" s="14">
        <v>30471</v>
      </c>
      <c r="B2265" s="6">
        <f>LoonHeffing2020(Table1[[#This Row],[Belastbaar loon]])</f>
        <v>11380.9185</v>
      </c>
      <c r="C2265" s="6">
        <f>AlgemeneHeffingsKorting2020(Table1[[#This Row],[Belastbaar loon]])</f>
        <v>2157.4128000000001</v>
      </c>
      <c r="D2265" s="14">
        <f>ArbeidsKorting2020(Table1[[#This Row],[Belastbaar loon]])</f>
        <v>3744.7189600000002</v>
      </c>
      <c r="E2265" s="14">
        <f>MAX(Table1[[#This Row],[Loonheffing]]-Table1[[#This Row],[Algemene Heffingskorting]]-Table1[[#This Row],[Arbeidskorting]],0)</f>
        <v>5478.7867399999996</v>
      </c>
      <c r="F2265" s="6">
        <f>Table1[[#This Row],[Belastbaar loon]]-Table1[[#This Row],[Belasting]]</f>
        <v>24992.21326</v>
      </c>
      <c r="G2265" s="2">
        <f>(Table1[[#This Row],[Belastbaar loon]]-Table1[[#This Row],[Netto loon]])/Table1[[#This Row],[Belastbaar loon]]</f>
        <v>0.17980331265793703</v>
      </c>
      <c r="H2265" s="14">
        <f t="shared" ca="1" si="29"/>
        <v>5474.6501399999997</v>
      </c>
      <c r="I2265" s="14">
        <f ca="1">IF(ROW()=2, Table1[[#This Row],[Netto loon]], INDIRECT(ADDRESS(ROW()-1,COLUMN(F:F))))</f>
        <v>24986.349860000002</v>
      </c>
      <c r="J2265" s="6">
        <f ca="1">IF(ROW()=2, 0, Table1[[#This Row],[Belastbaar loon]]-INDIRECT(ADDRESS(ROW()-1,COLUMN(A:A))))</f>
        <v>10</v>
      </c>
      <c r="K2265" s="6">
        <f ca="1">Table1[[#This Row],[Netto loon]]-Table1[[#This Row],[Netto vorige schijf]]</f>
        <v>5.8633999999983644</v>
      </c>
      <c r="L2265" s="2">
        <f ca="1">(Table1[[#This Row],[Bruto tov vorige schijf]]-Table1[[#This Row],[Netto tov vorige schijf]])/MAX(Table1[[#This Row],[Bruto tov vorige schijf]],1)</f>
        <v>0.41366000000016356</v>
      </c>
    </row>
    <row r="2266" spans="1:12" x14ac:dyDescent="0.25">
      <c r="A2266" s="14">
        <v>30481</v>
      </c>
      <c r="B2266" s="6">
        <f>LoonHeffing2020(Table1[[#This Row],[Belastbaar loon]])</f>
        <v>11384.6535</v>
      </c>
      <c r="C2266" s="6">
        <f>AlgemeneHeffingsKorting2020(Table1[[#This Row],[Belastbaar loon]])</f>
        <v>2156.8456000000001</v>
      </c>
      <c r="D2266" s="14">
        <f>ArbeidsKorting2020(Table1[[#This Row],[Belastbaar loon]])</f>
        <v>3744.88456</v>
      </c>
      <c r="E2266" s="14">
        <f>MAX(Table1[[#This Row],[Loonheffing]]-Table1[[#This Row],[Algemene Heffingskorting]]-Table1[[#This Row],[Arbeidskorting]],0)</f>
        <v>5482.9233399999994</v>
      </c>
      <c r="F2266" s="6">
        <f>Table1[[#This Row],[Belastbaar loon]]-Table1[[#This Row],[Belasting]]</f>
        <v>24998.076659999999</v>
      </c>
      <c r="G2266" s="2">
        <f>(Table1[[#This Row],[Belastbaar loon]]-Table1[[#This Row],[Netto loon]])/Table1[[#This Row],[Belastbaar loon]]</f>
        <v>0.17988003477576198</v>
      </c>
      <c r="H2266" s="14">
        <f t="shared" ref="H2266:H2329" ca="1" si="30">IF(ROW()=2, 0, INDIRECT(ADDRESS(ROW()-1,COLUMN(E:E))))</f>
        <v>5478.7867399999996</v>
      </c>
      <c r="I2266" s="14">
        <f ca="1">IF(ROW()=2, Table1[[#This Row],[Netto loon]], INDIRECT(ADDRESS(ROW()-1,COLUMN(F:F))))</f>
        <v>24992.21326</v>
      </c>
      <c r="J2266" s="6">
        <f ca="1">IF(ROW()=2, 0, Table1[[#This Row],[Belastbaar loon]]-INDIRECT(ADDRESS(ROW()-1,COLUMN(A:A))))</f>
        <v>10</v>
      </c>
      <c r="K2266" s="6">
        <f ca="1">Table1[[#This Row],[Netto loon]]-Table1[[#This Row],[Netto vorige schijf]]</f>
        <v>5.8633999999983644</v>
      </c>
      <c r="L2266" s="2">
        <f ca="1">(Table1[[#This Row],[Bruto tov vorige schijf]]-Table1[[#This Row],[Netto tov vorige schijf]])/MAX(Table1[[#This Row],[Bruto tov vorige schijf]],1)</f>
        <v>0.41366000000016356</v>
      </c>
    </row>
    <row r="2267" spans="1:12" x14ac:dyDescent="0.25">
      <c r="A2267" s="14">
        <v>30491</v>
      </c>
      <c r="B2267" s="6">
        <f>LoonHeffing2020(Table1[[#This Row],[Belastbaar loon]])</f>
        <v>11388.388499999999</v>
      </c>
      <c r="C2267" s="6">
        <f>AlgemeneHeffingsKorting2020(Table1[[#This Row],[Belastbaar loon]])</f>
        <v>2156.2784000000001</v>
      </c>
      <c r="D2267" s="14">
        <f>ArbeidsKorting2020(Table1[[#This Row],[Belastbaar loon]])</f>
        <v>3745.0501599999998</v>
      </c>
      <c r="E2267" s="14">
        <f>MAX(Table1[[#This Row],[Loonheffing]]-Table1[[#This Row],[Algemene Heffingskorting]]-Table1[[#This Row],[Arbeidskorting]],0)</f>
        <v>5487.0599399999983</v>
      </c>
      <c r="F2267" s="6">
        <f>Table1[[#This Row],[Belastbaar loon]]-Table1[[#This Row],[Belasting]]</f>
        <v>25003.940060000001</v>
      </c>
      <c r="G2267" s="2">
        <f>(Table1[[#This Row],[Belastbaar loon]]-Table1[[#This Row],[Netto loon]])/Table1[[#This Row],[Belastbaar loon]]</f>
        <v>0.17995670656915153</v>
      </c>
      <c r="H2267" s="14">
        <f t="shared" ca="1" si="30"/>
        <v>5482.9233399999994</v>
      </c>
      <c r="I2267" s="14">
        <f ca="1">IF(ROW()=2, Table1[[#This Row],[Netto loon]], INDIRECT(ADDRESS(ROW()-1,COLUMN(F:F))))</f>
        <v>24998.076659999999</v>
      </c>
      <c r="J2267" s="6">
        <f ca="1">IF(ROW()=2, 0, Table1[[#This Row],[Belastbaar loon]]-INDIRECT(ADDRESS(ROW()-1,COLUMN(A:A))))</f>
        <v>10</v>
      </c>
      <c r="K2267" s="6">
        <f ca="1">Table1[[#This Row],[Netto loon]]-Table1[[#This Row],[Netto vorige schijf]]</f>
        <v>5.8634000000020023</v>
      </c>
      <c r="L2267" s="2">
        <f ca="1">(Table1[[#This Row],[Bruto tov vorige schijf]]-Table1[[#This Row],[Netto tov vorige schijf]])/MAX(Table1[[#This Row],[Bruto tov vorige schijf]],1)</f>
        <v>0.41365999999979974</v>
      </c>
    </row>
    <row r="2268" spans="1:12" x14ac:dyDescent="0.25">
      <c r="A2268" s="14">
        <v>30501</v>
      </c>
      <c r="B2268" s="6">
        <f>LoonHeffing2020(Table1[[#This Row],[Belastbaar loon]])</f>
        <v>11392.1235</v>
      </c>
      <c r="C2268" s="6">
        <f>AlgemeneHeffingsKorting2020(Table1[[#This Row],[Belastbaar loon]])</f>
        <v>2155.7112000000002</v>
      </c>
      <c r="D2268" s="14">
        <f>ArbeidsKorting2020(Table1[[#This Row],[Belastbaar loon]])</f>
        <v>3745.21576</v>
      </c>
      <c r="E2268" s="14">
        <f>MAX(Table1[[#This Row],[Loonheffing]]-Table1[[#This Row],[Algemene Heffingskorting]]-Table1[[#This Row],[Arbeidskorting]],0)</f>
        <v>5491.1965399999999</v>
      </c>
      <c r="F2268" s="6">
        <f>Table1[[#This Row],[Belastbaar loon]]-Table1[[#This Row],[Belasting]]</f>
        <v>25009.803459999999</v>
      </c>
      <c r="G2268" s="2">
        <f>(Table1[[#This Row],[Belastbaar loon]]-Table1[[#This Row],[Netto loon]])/Table1[[#This Row],[Belastbaar loon]]</f>
        <v>0.18003332808760372</v>
      </c>
      <c r="H2268" s="14">
        <f t="shared" ca="1" si="30"/>
        <v>5487.0599399999983</v>
      </c>
      <c r="I2268" s="14">
        <f ca="1">IF(ROW()=2, Table1[[#This Row],[Netto loon]], INDIRECT(ADDRESS(ROW()-1,COLUMN(F:F))))</f>
        <v>25003.940060000001</v>
      </c>
      <c r="J2268" s="6">
        <f ca="1">IF(ROW()=2, 0, Table1[[#This Row],[Belastbaar loon]]-INDIRECT(ADDRESS(ROW()-1,COLUMN(A:A))))</f>
        <v>10</v>
      </c>
      <c r="K2268" s="6">
        <f ca="1">Table1[[#This Row],[Netto loon]]-Table1[[#This Row],[Netto vorige schijf]]</f>
        <v>5.8633999999983644</v>
      </c>
      <c r="L2268" s="2">
        <f ca="1">(Table1[[#This Row],[Bruto tov vorige schijf]]-Table1[[#This Row],[Netto tov vorige schijf]])/MAX(Table1[[#This Row],[Bruto tov vorige schijf]],1)</f>
        <v>0.41366000000016356</v>
      </c>
    </row>
    <row r="2269" spans="1:12" x14ac:dyDescent="0.25">
      <c r="A2269" s="14">
        <v>30511</v>
      </c>
      <c r="B2269" s="6">
        <f>LoonHeffing2020(Table1[[#This Row],[Belastbaar loon]])</f>
        <v>11395.8585</v>
      </c>
      <c r="C2269" s="6">
        <f>AlgemeneHeffingsKorting2020(Table1[[#This Row],[Belastbaar loon]])</f>
        <v>2155.1439999999998</v>
      </c>
      <c r="D2269" s="14">
        <f>ArbeidsKorting2020(Table1[[#This Row],[Belastbaar loon]])</f>
        <v>3745.3813599999999</v>
      </c>
      <c r="E2269" s="14">
        <f>MAX(Table1[[#This Row],[Loonheffing]]-Table1[[#This Row],[Algemene Heffingskorting]]-Table1[[#This Row],[Arbeidskorting]],0)</f>
        <v>5495.3331400000006</v>
      </c>
      <c r="F2269" s="6">
        <f>Table1[[#This Row],[Belastbaar loon]]-Table1[[#This Row],[Belasting]]</f>
        <v>25015.666859999998</v>
      </c>
      <c r="G2269" s="2">
        <f>(Table1[[#This Row],[Belastbaar loon]]-Table1[[#This Row],[Netto loon]])/Table1[[#This Row],[Belastbaar loon]]</f>
        <v>0.18010989938055136</v>
      </c>
      <c r="H2269" s="14">
        <f t="shared" ca="1" si="30"/>
        <v>5491.1965399999999</v>
      </c>
      <c r="I2269" s="14">
        <f ca="1">IF(ROW()=2, Table1[[#This Row],[Netto loon]], INDIRECT(ADDRESS(ROW()-1,COLUMN(F:F))))</f>
        <v>25009.803459999999</v>
      </c>
      <c r="J2269" s="6">
        <f ca="1">IF(ROW()=2, 0, Table1[[#This Row],[Belastbaar loon]]-INDIRECT(ADDRESS(ROW()-1,COLUMN(A:A))))</f>
        <v>10</v>
      </c>
      <c r="K2269" s="6">
        <f ca="1">Table1[[#This Row],[Netto loon]]-Table1[[#This Row],[Netto vorige schijf]]</f>
        <v>5.8633999999983644</v>
      </c>
      <c r="L2269" s="2">
        <f ca="1">(Table1[[#This Row],[Bruto tov vorige schijf]]-Table1[[#This Row],[Netto tov vorige schijf]])/MAX(Table1[[#This Row],[Bruto tov vorige schijf]],1)</f>
        <v>0.41366000000016356</v>
      </c>
    </row>
    <row r="2270" spans="1:12" x14ac:dyDescent="0.25">
      <c r="A2270" s="14">
        <v>30521</v>
      </c>
      <c r="B2270" s="6">
        <f>LoonHeffing2020(Table1[[#This Row],[Belastbaar loon]])</f>
        <v>11399.593500000001</v>
      </c>
      <c r="C2270" s="6">
        <f>AlgemeneHeffingsKorting2020(Table1[[#This Row],[Belastbaar loon]])</f>
        <v>2154.5767999999998</v>
      </c>
      <c r="D2270" s="14">
        <f>ArbeidsKorting2020(Table1[[#This Row],[Belastbaar loon]])</f>
        <v>3745.5469600000001</v>
      </c>
      <c r="E2270" s="14">
        <f>MAX(Table1[[#This Row],[Loonheffing]]-Table1[[#This Row],[Algemene Heffingskorting]]-Table1[[#This Row],[Arbeidskorting]],0)</f>
        <v>5499.4697400000005</v>
      </c>
      <c r="F2270" s="6">
        <f>Table1[[#This Row],[Belastbaar loon]]-Table1[[#This Row],[Belasting]]</f>
        <v>25021.53026</v>
      </c>
      <c r="G2270" s="2">
        <f>(Table1[[#This Row],[Belastbaar loon]]-Table1[[#This Row],[Netto loon]])/Table1[[#This Row],[Belastbaar loon]]</f>
        <v>0.1801864204973625</v>
      </c>
      <c r="H2270" s="14">
        <f t="shared" ca="1" si="30"/>
        <v>5495.3331400000006</v>
      </c>
      <c r="I2270" s="14">
        <f ca="1">IF(ROW()=2, Table1[[#This Row],[Netto loon]], INDIRECT(ADDRESS(ROW()-1,COLUMN(F:F))))</f>
        <v>25015.666859999998</v>
      </c>
      <c r="J2270" s="6">
        <f ca="1">IF(ROW()=2, 0, Table1[[#This Row],[Belastbaar loon]]-INDIRECT(ADDRESS(ROW()-1,COLUMN(A:A))))</f>
        <v>10</v>
      </c>
      <c r="K2270" s="6">
        <f ca="1">Table1[[#This Row],[Netto loon]]-Table1[[#This Row],[Netto vorige schijf]]</f>
        <v>5.8634000000020023</v>
      </c>
      <c r="L2270" s="2">
        <f ca="1">(Table1[[#This Row],[Bruto tov vorige schijf]]-Table1[[#This Row],[Netto tov vorige schijf]])/MAX(Table1[[#This Row],[Bruto tov vorige schijf]],1)</f>
        <v>0.41365999999979974</v>
      </c>
    </row>
    <row r="2271" spans="1:12" x14ac:dyDescent="0.25">
      <c r="A2271" s="14">
        <v>30531</v>
      </c>
      <c r="B2271" s="6">
        <f>LoonHeffing2020(Table1[[#This Row],[Belastbaar loon]])</f>
        <v>11403.3285</v>
      </c>
      <c r="C2271" s="6">
        <f>AlgemeneHeffingsKorting2020(Table1[[#This Row],[Belastbaar loon]])</f>
        <v>2154.0095999999999</v>
      </c>
      <c r="D2271" s="14">
        <f>ArbeidsKorting2020(Table1[[#This Row],[Belastbaar loon]])</f>
        <v>3745.7125599999999</v>
      </c>
      <c r="E2271" s="14">
        <f>MAX(Table1[[#This Row],[Loonheffing]]-Table1[[#This Row],[Algemene Heffingskorting]]-Table1[[#This Row],[Arbeidskorting]],0)</f>
        <v>5503.6063400000003</v>
      </c>
      <c r="F2271" s="6">
        <f>Table1[[#This Row],[Belastbaar loon]]-Table1[[#This Row],[Belasting]]</f>
        <v>25027.393660000002</v>
      </c>
      <c r="G2271" s="2">
        <f>(Table1[[#This Row],[Belastbaar loon]]-Table1[[#This Row],[Netto loon]])/Table1[[#This Row],[Belastbaar loon]]</f>
        <v>0.18026289148734068</v>
      </c>
      <c r="H2271" s="14">
        <f t="shared" ca="1" si="30"/>
        <v>5499.4697400000005</v>
      </c>
      <c r="I2271" s="14">
        <f ca="1">IF(ROW()=2, Table1[[#This Row],[Netto loon]], INDIRECT(ADDRESS(ROW()-1,COLUMN(F:F))))</f>
        <v>25021.53026</v>
      </c>
      <c r="J2271" s="6">
        <f ca="1">IF(ROW()=2, 0, Table1[[#This Row],[Belastbaar loon]]-INDIRECT(ADDRESS(ROW()-1,COLUMN(A:A))))</f>
        <v>10</v>
      </c>
      <c r="K2271" s="6">
        <f ca="1">Table1[[#This Row],[Netto loon]]-Table1[[#This Row],[Netto vorige schijf]]</f>
        <v>5.8634000000020023</v>
      </c>
      <c r="L2271" s="2">
        <f ca="1">(Table1[[#This Row],[Bruto tov vorige schijf]]-Table1[[#This Row],[Netto tov vorige schijf]])/MAX(Table1[[#This Row],[Bruto tov vorige schijf]],1)</f>
        <v>0.41365999999979974</v>
      </c>
    </row>
    <row r="2272" spans="1:12" x14ac:dyDescent="0.25">
      <c r="A2272" s="14">
        <v>30541</v>
      </c>
      <c r="B2272" s="6">
        <f>LoonHeffing2020(Table1[[#This Row],[Belastbaar loon]])</f>
        <v>11407.0635</v>
      </c>
      <c r="C2272" s="6">
        <f>AlgemeneHeffingsKorting2020(Table1[[#This Row],[Belastbaar loon]])</f>
        <v>2153.4423999999999</v>
      </c>
      <c r="D2272" s="14">
        <f>ArbeidsKorting2020(Table1[[#This Row],[Belastbaar loon]])</f>
        <v>3745.8781600000002</v>
      </c>
      <c r="E2272" s="14">
        <f>MAX(Table1[[#This Row],[Loonheffing]]-Table1[[#This Row],[Algemene Heffingskorting]]-Table1[[#This Row],[Arbeidskorting]],0)</f>
        <v>5507.7429400000001</v>
      </c>
      <c r="F2272" s="6">
        <f>Table1[[#This Row],[Belastbaar loon]]-Table1[[#This Row],[Belasting]]</f>
        <v>25033.25706</v>
      </c>
      <c r="G2272" s="2">
        <f>(Table1[[#This Row],[Belastbaar loon]]-Table1[[#This Row],[Netto loon]])/Table1[[#This Row],[Belastbaar loon]]</f>
        <v>0.18033931239972495</v>
      </c>
      <c r="H2272" s="14">
        <f t="shared" ca="1" si="30"/>
        <v>5503.6063400000003</v>
      </c>
      <c r="I2272" s="14">
        <f ca="1">IF(ROW()=2, Table1[[#This Row],[Netto loon]], INDIRECT(ADDRESS(ROW()-1,COLUMN(F:F))))</f>
        <v>25027.393660000002</v>
      </c>
      <c r="J2272" s="6">
        <f ca="1">IF(ROW()=2, 0, Table1[[#This Row],[Belastbaar loon]]-INDIRECT(ADDRESS(ROW()-1,COLUMN(A:A))))</f>
        <v>10</v>
      </c>
      <c r="K2272" s="6">
        <f ca="1">Table1[[#This Row],[Netto loon]]-Table1[[#This Row],[Netto vorige schijf]]</f>
        <v>5.8633999999983644</v>
      </c>
      <c r="L2272" s="2">
        <f ca="1">(Table1[[#This Row],[Bruto tov vorige schijf]]-Table1[[#This Row],[Netto tov vorige schijf]])/MAX(Table1[[#This Row],[Bruto tov vorige schijf]],1)</f>
        <v>0.41366000000016356</v>
      </c>
    </row>
    <row r="2273" spans="1:12" x14ac:dyDescent="0.25">
      <c r="A2273" s="14">
        <v>30551</v>
      </c>
      <c r="B2273" s="6">
        <f>LoonHeffing2020(Table1[[#This Row],[Belastbaar loon]])</f>
        <v>11410.798500000001</v>
      </c>
      <c r="C2273" s="6">
        <f>AlgemeneHeffingsKorting2020(Table1[[#This Row],[Belastbaar loon]])</f>
        <v>2152.8751999999999</v>
      </c>
      <c r="D2273" s="14">
        <f>ArbeidsKorting2020(Table1[[#This Row],[Belastbaar loon]])</f>
        <v>3746.04376</v>
      </c>
      <c r="E2273" s="14">
        <f>MAX(Table1[[#This Row],[Loonheffing]]-Table1[[#This Row],[Algemene Heffingskorting]]-Table1[[#This Row],[Arbeidskorting]],0)</f>
        <v>5511.8795399999999</v>
      </c>
      <c r="F2273" s="6">
        <f>Table1[[#This Row],[Belastbaar loon]]-Table1[[#This Row],[Belasting]]</f>
        <v>25039.120459999998</v>
      </c>
      <c r="G2273" s="2">
        <f>(Table1[[#This Row],[Belastbaar loon]]-Table1[[#This Row],[Netto loon]])/Table1[[#This Row],[Belastbaar loon]]</f>
        <v>0.18041568328368962</v>
      </c>
      <c r="H2273" s="14">
        <f t="shared" ca="1" si="30"/>
        <v>5507.7429400000001</v>
      </c>
      <c r="I2273" s="14">
        <f ca="1">IF(ROW()=2, Table1[[#This Row],[Netto loon]], INDIRECT(ADDRESS(ROW()-1,COLUMN(F:F))))</f>
        <v>25033.25706</v>
      </c>
      <c r="J2273" s="6">
        <f ca="1">IF(ROW()=2, 0, Table1[[#This Row],[Belastbaar loon]]-INDIRECT(ADDRESS(ROW()-1,COLUMN(A:A))))</f>
        <v>10</v>
      </c>
      <c r="K2273" s="6">
        <f ca="1">Table1[[#This Row],[Netto loon]]-Table1[[#This Row],[Netto vorige schijf]]</f>
        <v>5.8633999999983644</v>
      </c>
      <c r="L2273" s="2">
        <f ca="1">(Table1[[#This Row],[Bruto tov vorige schijf]]-Table1[[#This Row],[Netto tov vorige schijf]])/MAX(Table1[[#This Row],[Bruto tov vorige schijf]],1)</f>
        <v>0.41366000000016356</v>
      </c>
    </row>
    <row r="2274" spans="1:12" x14ac:dyDescent="0.25">
      <c r="A2274" s="14">
        <v>30561</v>
      </c>
      <c r="B2274" s="6">
        <f>LoonHeffing2020(Table1[[#This Row],[Belastbaar loon]])</f>
        <v>11414.5335</v>
      </c>
      <c r="C2274" s="6">
        <f>AlgemeneHeffingsKorting2020(Table1[[#This Row],[Belastbaar loon]])</f>
        <v>2152.308</v>
      </c>
      <c r="D2274" s="14">
        <f>ArbeidsKorting2020(Table1[[#This Row],[Belastbaar loon]])</f>
        <v>3746.2093599999998</v>
      </c>
      <c r="E2274" s="14">
        <f>MAX(Table1[[#This Row],[Loonheffing]]-Table1[[#This Row],[Algemene Heffingskorting]]-Table1[[#This Row],[Arbeidskorting]],0)</f>
        <v>5516.0161400000006</v>
      </c>
      <c r="F2274" s="6">
        <f>Table1[[#This Row],[Belastbaar loon]]-Table1[[#This Row],[Belasting]]</f>
        <v>25044.98386</v>
      </c>
      <c r="G2274" s="2">
        <f>(Table1[[#This Row],[Belastbaar loon]]-Table1[[#This Row],[Netto loon]])/Table1[[#This Row],[Belastbaar loon]]</f>
        <v>0.1804920041883446</v>
      </c>
      <c r="H2274" s="14">
        <f t="shared" ca="1" si="30"/>
        <v>5511.8795399999999</v>
      </c>
      <c r="I2274" s="14">
        <f ca="1">IF(ROW()=2, Table1[[#This Row],[Netto loon]], INDIRECT(ADDRESS(ROW()-1,COLUMN(F:F))))</f>
        <v>25039.120459999998</v>
      </c>
      <c r="J2274" s="6">
        <f ca="1">IF(ROW()=2, 0, Table1[[#This Row],[Belastbaar loon]]-INDIRECT(ADDRESS(ROW()-1,COLUMN(A:A))))</f>
        <v>10</v>
      </c>
      <c r="K2274" s="6">
        <f ca="1">Table1[[#This Row],[Netto loon]]-Table1[[#This Row],[Netto vorige schijf]]</f>
        <v>5.8634000000020023</v>
      </c>
      <c r="L2274" s="2">
        <f ca="1">(Table1[[#This Row],[Bruto tov vorige schijf]]-Table1[[#This Row],[Netto tov vorige schijf]])/MAX(Table1[[#This Row],[Bruto tov vorige schijf]],1)</f>
        <v>0.41365999999979974</v>
      </c>
    </row>
    <row r="2275" spans="1:12" x14ac:dyDescent="0.25">
      <c r="A2275" s="14">
        <v>30571</v>
      </c>
      <c r="B2275" s="6">
        <f>LoonHeffing2020(Table1[[#This Row],[Belastbaar loon]])</f>
        <v>11418.2685</v>
      </c>
      <c r="C2275" s="6">
        <f>AlgemeneHeffingsKorting2020(Table1[[#This Row],[Belastbaar loon]])</f>
        <v>2151.7408</v>
      </c>
      <c r="D2275" s="14">
        <f>ArbeidsKorting2020(Table1[[#This Row],[Belastbaar loon]])</f>
        <v>3746.3749600000001</v>
      </c>
      <c r="E2275" s="14">
        <f>MAX(Table1[[#This Row],[Loonheffing]]-Table1[[#This Row],[Algemene Heffingskorting]]-Table1[[#This Row],[Arbeidskorting]],0)</f>
        <v>5520.1527400000004</v>
      </c>
      <c r="F2275" s="6">
        <f>Table1[[#This Row],[Belastbaar loon]]-Table1[[#This Row],[Belasting]]</f>
        <v>25050.847259999999</v>
      </c>
      <c r="G2275" s="2">
        <f>(Table1[[#This Row],[Belastbaar loon]]-Table1[[#This Row],[Netto loon]])/Table1[[#This Row],[Belastbaar loon]]</f>
        <v>0.18056827516273596</v>
      </c>
      <c r="H2275" s="14">
        <f t="shared" ca="1" si="30"/>
        <v>5516.0161400000006</v>
      </c>
      <c r="I2275" s="14">
        <f ca="1">IF(ROW()=2, Table1[[#This Row],[Netto loon]], INDIRECT(ADDRESS(ROW()-1,COLUMN(F:F))))</f>
        <v>25044.98386</v>
      </c>
      <c r="J2275" s="6">
        <f ca="1">IF(ROW()=2, 0, Table1[[#This Row],[Belastbaar loon]]-INDIRECT(ADDRESS(ROW()-1,COLUMN(A:A))))</f>
        <v>10</v>
      </c>
      <c r="K2275" s="6">
        <f ca="1">Table1[[#This Row],[Netto loon]]-Table1[[#This Row],[Netto vorige schijf]]</f>
        <v>5.8633999999983644</v>
      </c>
      <c r="L2275" s="2">
        <f ca="1">(Table1[[#This Row],[Bruto tov vorige schijf]]-Table1[[#This Row],[Netto tov vorige schijf]])/MAX(Table1[[#This Row],[Bruto tov vorige schijf]],1)</f>
        <v>0.41366000000016356</v>
      </c>
    </row>
    <row r="2276" spans="1:12" x14ac:dyDescent="0.25">
      <c r="A2276" s="14">
        <v>30581</v>
      </c>
      <c r="B2276" s="6">
        <f>LoonHeffing2020(Table1[[#This Row],[Belastbaar loon]])</f>
        <v>11422.003500000001</v>
      </c>
      <c r="C2276" s="6">
        <f>AlgemeneHeffingsKorting2020(Table1[[#This Row],[Belastbaar loon]])</f>
        <v>2151.1736000000001</v>
      </c>
      <c r="D2276" s="14">
        <f>ArbeidsKorting2020(Table1[[#This Row],[Belastbaar loon]])</f>
        <v>3746.5405599999999</v>
      </c>
      <c r="E2276" s="14">
        <f>MAX(Table1[[#This Row],[Loonheffing]]-Table1[[#This Row],[Algemene Heffingskorting]]-Table1[[#This Row],[Arbeidskorting]],0)</f>
        <v>5524.2893400000012</v>
      </c>
      <c r="F2276" s="6">
        <f>Table1[[#This Row],[Belastbaar loon]]-Table1[[#This Row],[Belasting]]</f>
        <v>25056.710659999997</v>
      </c>
      <c r="G2276" s="2">
        <f>(Table1[[#This Row],[Belastbaar loon]]-Table1[[#This Row],[Netto loon]])/Table1[[#This Row],[Belastbaar loon]]</f>
        <v>0.18064449625584522</v>
      </c>
      <c r="H2276" s="14">
        <f t="shared" ca="1" si="30"/>
        <v>5520.1527400000004</v>
      </c>
      <c r="I2276" s="14">
        <f ca="1">IF(ROW()=2, Table1[[#This Row],[Netto loon]], INDIRECT(ADDRESS(ROW()-1,COLUMN(F:F))))</f>
        <v>25050.847259999999</v>
      </c>
      <c r="J2276" s="6">
        <f ca="1">IF(ROW()=2, 0, Table1[[#This Row],[Belastbaar loon]]-INDIRECT(ADDRESS(ROW()-1,COLUMN(A:A))))</f>
        <v>10</v>
      </c>
      <c r="K2276" s="6">
        <f ca="1">Table1[[#This Row],[Netto loon]]-Table1[[#This Row],[Netto vorige schijf]]</f>
        <v>5.8633999999983644</v>
      </c>
      <c r="L2276" s="2">
        <f ca="1">(Table1[[#This Row],[Bruto tov vorige schijf]]-Table1[[#This Row],[Netto tov vorige schijf]])/MAX(Table1[[#This Row],[Bruto tov vorige schijf]],1)</f>
        <v>0.41366000000016356</v>
      </c>
    </row>
    <row r="2277" spans="1:12" x14ac:dyDescent="0.25">
      <c r="A2277" s="14">
        <v>30591</v>
      </c>
      <c r="B2277" s="6">
        <f>LoonHeffing2020(Table1[[#This Row],[Belastbaar loon]])</f>
        <v>11425.738499999999</v>
      </c>
      <c r="C2277" s="6">
        <f>AlgemeneHeffingsKorting2020(Table1[[#This Row],[Belastbaar loon]])</f>
        <v>2150.6064000000001</v>
      </c>
      <c r="D2277" s="14">
        <f>ArbeidsKorting2020(Table1[[#This Row],[Belastbaar loon]])</f>
        <v>3746.7061600000002</v>
      </c>
      <c r="E2277" s="14">
        <f>MAX(Table1[[#This Row],[Loonheffing]]-Table1[[#This Row],[Algemene Heffingskorting]]-Table1[[#This Row],[Arbeidskorting]],0)</f>
        <v>5528.4259399999992</v>
      </c>
      <c r="F2277" s="6">
        <f>Table1[[#This Row],[Belastbaar loon]]-Table1[[#This Row],[Belasting]]</f>
        <v>25062.574059999999</v>
      </c>
      <c r="G2277" s="2">
        <f>(Table1[[#This Row],[Belastbaar loon]]-Table1[[#This Row],[Netto loon]])/Table1[[#This Row],[Belastbaar loon]]</f>
        <v>0.18072066751658988</v>
      </c>
      <c r="H2277" s="14">
        <f t="shared" ca="1" si="30"/>
        <v>5524.2893400000012</v>
      </c>
      <c r="I2277" s="14">
        <f ca="1">IF(ROW()=2, Table1[[#This Row],[Netto loon]], INDIRECT(ADDRESS(ROW()-1,COLUMN(F:F))))</f>
        <v>25056.710659999997</v>
      </c>
      <c r="J2277" s="6">
        <f ca="1">IF(ROW()=2, 0, Table1[[#This Row],[Belastbaar loon]]-INDIRECT(ADDRESS(ROW()-1,COLUMN(A:A))))</f>
        <v>10</v>
      </c>
      <c r="K2277" s="6">
        <f ca="1">Table1[[#This Row],[Netto loon]]-Table1[[#This Row],[Netto vorige schijf]]</f>
        <v>5.8634000000020023</v>
      </c>
      <c r="L2277" s="2">
        <f ca="1">(Table1[[#This Row],[Bruto tov vorige schijf]]-Table1[[#This Row],[Netto tov vorige schijf]])/MAX(Table1[[#This Row],[Bruto tov vorige schijf]],1)</f>
        <v>0.41365999999979974</v>
      </c>
    </row>
    <row r="2278" spans="1:12" x14ac:dyDescent="0.25">
      <c r="A2278" s="14">
        <v>30601</v>
      </c>
      <c r="B2278" s="6">
        <f>LoonHeffing2020(Table1[[#This Row],[Belastbaar loon]])</f>
        <v>11429.4735</v>
      </c>
      <c r="C2278" s="6">
        <f>AlgemeneHeffingsKorting2020(Table1[[#This Row],[Belastbaar loon]])</f>
        <v>2150.0392000000002</v>
      </c>
      <c r="D2278" s="14">
        <f>ArbeidsKorting2020(Table1[[#This Row],[Belastbaar loon]])</f>
        <v>3746.87176</v>
      </c>
      <c r="E2278" s="14">
        <f>MAX(Table1[[#This Row],[Loonheffing]]-Table1[[#This Row],[Algemene Heffingskorting]]-Table1[[#This Row],[Arbeidskorting]],0)</f>
        <v>5532.5625400000008</v>
      </c>
      <c r="F2278" s="6">
        <f>Table1[[#This Row],[Belastbaar loon]]-Table1[[#This Row],[Belasting]]</f>
        <v>25068.437460000001</v>
      </c>
      <c r="G2278" s="2">
        <f>(Table1[[#This Row],[Belastbaar loon]]-Table1[[#This Row],[Netto loon]])/Table1[[#This Row],[Belastbaar loon]]</f>
        <v>0.1807967889938237</v>
      </c>
      <c r="H2278" s="14">
        <f t="shared" ca="1" si="30"/>
        <v>5528.4259399999992</v>
      </c>
      <c r="I2278" s="14">
        <f ca="1">IF(ROW()=2, Table1[[#This Row],[Netto loon]], INDIRECT(ADDRESS(ROW()-1,COLUMN(F:F))))</f>
        <v>25062.574059999999</v>
      </c>
      <c r="J2278" s="6">
        <f ca="1">IF(ROW()=2, 0, Table1[[#This Row],[Belastbaar loon]]-INDIRECT(ADDRESS(ROW()-1,COLUMN(A:A))))</f>
        <v>10</v>
      </c>
      <c r="K2278" s="6">
        <f ca="1">Table1[[#This Row],[Netto loon]]-Table1[[#This Row],[Netto vorige schijf]]</f>
        <v>5.8634000000020023</v>
      </c>
      <c r="L2278" s="2">
        <f ca="1">(Table1[[#This Row],[Bruto tov vorige schijf]]-Table1[[#This Row],[Netto tov vorige schijf]])/MAX(Table1[[#This Row],[Bruto tov vorige schijf]],1)</f>
        <v>0.41365999999979974</v>
      </c>
    </row>
    <row r="2279" spans="1:12" x14ac:dyDescent="0.25">
      <c r="A2279" s="14">
        <v>30611</v>
      </c>
      <c r="B2279" s="6">
        <f>LoonHeffing2020(Table1[[#This Row],[Belastbaar loon]])</f>
        <v>11433.208500000001</v>
      </c>
      <c r="C2279" s="6">
        <f>AlgemeneHeffingsKorting2020(Table1[[#This Row],[Belastbaar loon]])</f>
        <v>2149.4720000000002</v>
      </c>
      <c r="D2279" s="14">
        <f>ArbeidsKorting2020(Table1[[#This Row],[Belastbaar loon]])</f>
        <v>3747.0373599999998</v>
      </c>
      <c r="E2279" s="14">
        <f>MAX(Table1[[#This Row],[Loonheffing]]-Table1[[#This Row],[Algemene Heffingskorting]]-Table1[[#This Row],[Arbeidskorting]],0)</f>
        <v>5536.6991400000006</v>
      </c>
      <c r="F2279" s="6">
        <f>Table1[[#This Row],[Belastbaar loon]]-Table1[[#This Row],[Belasting]]</f>
        <v>25074.300859999999</v>
      </c>
      <c r="G2279" s="2">
        <f>(Table1[[#This Row],[Belastbaar loon]]-Table1[[#This Row],[Netto loon]])/Table1[[#This Row],[Belastbaar loon]]</f>
        <v>0.18087286073633663</v>
      </c>
      <c r="H2279" s="14">
        <f t="shared" ca="1" si="30"/>
        <v>5532.5625400000008</v>
      </c>
      <c r="I2279" s="14">
        <f ca="1">IF(ROW()=2, Table1[[#This Row],[Netto loon]], INDIRECT(ADDRESS(ROW()-1,COLUMN(F:F))))</f>
        <v>25068.437460000001</v>
      </c>
      <c r="J2279" s="6">
        <f ca="1">IF(ROW()=2, 0, Table1[[#This Row],[Belastbaar loon]]-INDIRECT(ADDRESS(ROW()-1,COLUMN(A:A))))</f>
        <v>10</v>
      </c>
      <c r="K2279" s="6">
        <f ca="1">Table1[[#This Row],[Netto loon]]-Table1[[#This Row],[Netto vorige schijf]]</f>
        <v>5.8633999999983644</v>
      </c>
      <c r="L2279" s="2">
        <f ca="1">(Table1[[#This Row],[Bruto tov vorige schijf]]-Table1[[#This Row],[Netto tov vorige schijf]])/MAX(Table1[[#This Row],[Bruto tov vorige schijf]],1)</f>
        <v>0.41366000000016356</v>
      </c>
    </row>
    <row r="2280" spans="1:12" x14ac:dyDescent="0.25">
      <c r="A2280" s="14">
        <v>30621</v>
      </c>
      <c r="B2280" s="6">
        <f>LoonHeffing2020(Table1[[#This Row],[Belastbaar loon]])</f>
        <v>11436.943499999999</v>
      </c>
      <c r="C2280" s="6">
        <f>AlgemeneHeffingsKorting2020(Table1[[#This Row],[Belastbaar loon]])</f>
        <v>2148.9047999999998</v>
      </c>
      <c r="D2280" s="14">
        <f>ArbeidsKorting2020(Table1[[#This Row],[Belastbaar loon]])</f>
        <v>3747.2029600000001</v>
      </c>
      <c r="E2280" s="14">
        <f>MAX(Table1[[#This Row],[Loonheffing]]-Table1[[#This Row],[Algemene Heffingskorting]]-Table1[[#This Row],[Arbeidskorting]],0)</f>
        <v>5540.8357399999986</v>
      </c>
      <c r="F2280" s="6">
        <f>Table1[[#This Row],[Belastbaar loon]]-Table1[[#This Row],[Belasting]]</f>
        <v>25080.164260000001</v>
      </c>
      <c r="G2280" s="2">
        <f>(Table1[[#This Row],[Belastbaar loon]]-Table1[[#This Row],[Netto loon]])/Table1[[#This Row],[Belastbaar loon]]</f>
        <v>0.18094888279285454</v>
      </c>
      <c r="H2280" s="14">
        <f t="shared" ca="1" si="30"/>
        <v>5536.6991400000006</v>
      </c>
      <c r="I2280" s="14">
        <f ca="1">IF(ROW()=2, Table1[[#This Row],[Netto loon]], INDIRECT(ADDRESS(ROW()-1,COLUMN(F:F))))</f>
        <v>25074.300859999999</v>
      </c>
      <c r="J2280" s="6">
        <f ca="1">IF(ROW()=2, 0, Table1[[#This Row],[Belastbaar loon]]-INDIRECT(ADDRESS(ROW()-1,COLUMN(A:A))))</f>
        <v>10</v>
      </c>
      <c r="K2280" s="6">
        <f ca="1">Table1[[#This Row],[Netto loon]]-Table1[[#This Row],[Netto vorige schijf]]</f>
        <v>5.8634000000020023</v>
      </c>
      <c r="L2280" s="2">
        <f ca="1">(Table1[[#This Row],[Bruto tov vorige schijf]]-Table1[[#This Row],[Netto tov vorige schijf]])/MAX(Table1[[#This Row],[Bruto tov vorige schijf]],1)</f>
        <v>0.41365999999979974</v>
      </c>
    </row>
    <row r="2281" spans="1:12" x14ac:dyDescent="0.25">
      <c r="A2281" s="14">
        <v>30631</v>
      </c>
      <c r="B2281" s="6">
        <f>LoonHeffing2020(Table1[[#This Row],[Belastbaar loon]])</f>
        <v>11440.6785</v>
      </c>
      <c r="C2281" s="6">
        <f>AlgemeneHeffingsKorting2020(Table1[[#This Row],[Belastbaar loon]])</f>
        <v>2148.3375999999998</v>
      </c>
      <c r="D2281" s="14">
        <f>ArbeidsKorting2020(Table1[[#This Row],[Belastbaar loon]])</f>
        <v>3747.3685599999999</v>
      </c>
      <c r="E2281" s="14">
        <f>MAX(Table1[[#This Row],[Loonheffing]]-Table1[[#This Row],[Algemene Heffingskorting]]-Table1[[#This Row],[Arbeidskorting]],0)</f>
        <v>5544.9723399999993</v>
      </c>
      <c r="F2281" s="6">
        <f>Table1[[#This Row],[Belastbaar loon]]-Table1[[#This Row],[Belasting]]</f>
        <v>25086.02766</v>
      </c>
      <c r="G2281" s="2">
        <f>(Table1[[#This Row],[Belastbaar loon]]-Table1[[#This Row],[Netto loon]])/Table1[[#This Row],[Belastbaar loon]]</f>
        <v>0.18102485521204009</v>
      </c>
      <c r="H2281" s="14">
        <f t="shared" ca="1" si="30"/>
        <v>5540.8357399999986</v>
      </c>
      <c r="I2281" s="14">
        <f ca="1">IF(ROW()=2, Table1[[#This Row],[Netto loon]], INDIRECT(ADDRESS(ROW()-1,COLUMN(F:F))))</f>
        <v>25080.164260000001</v>
      </c>
      <c r="J2281" s="6">
        <f ca="1">IF(ROW()=2, 0, Table1[[#This Row],[Belastbaar loon]]-INDIRECT(ADDRESS(ROW()-1,COLUMN(A:A))))</f>
        <v>10</v>
      </c>
      <c r="K2281" s="6">
        <f ca="1">Table1[[#This Row],[Netto loon]]-Table1[[#This Row],[Netto vorige schijf]]</f>
        <v>5.8633999999983644</v>
      </c>
      <c r="L2281" s="2">
        <f ca="1">(Table1[[#This Row],[Bruto tov vorige schijf]]-Table1[[#This Row],[Netto tov vorige schijf]])/MAX(Table1[[#This Row],[Bruto tov vorige schijf]],1)</f>
        <v>0.41366000000016356</v>
      </c>
    </row>
    <row r="2282" spans="1:12" x14ac:dyDescent="0.25">
      <c r="A2282" s="14">
        <v>30641</v>
      </c>
      <c r="B2282" s="6">
        <f>LoonHeffing2020(Table1[[#This Row],[Belastbaar loon]])</f>
        <v>11444.413500000001</v>
      </c>
      <c r="C2282" s="6">
        <f>AlgemeneHeffingsKorting2020(Table1[[#This Row],[Belastbaar loon]])</f>
        <v>2147.7703999999999</v>
      </c>
      <c r="D2282" s="14">
        <f>ArbeidsKorting2020(Table1[[#This Row],[Belastbaar loon]])</f>
        <v>3747.5341600000002</v>
      </c>
      <c r="E2282" s="14">
        <f>MAX(Table1[[#This Row],[Loonheffing]]-Table1[[#This Row],[Algemene Heffingskorting]]-Table1[[#This Row],[Arbeidskorting]],0)</f>
        <v>5549.108940000001</v>
      </c>
      <c r="F2282" s="6">
        <f>Table1[[#This Row],[Belastbaar loon]]-Table1[[#This Row],[Belasting]]</f>
        <v>25091.891059999998</v>
      </c>
      <c r="G2282" s="2">
        <f>(Table1[[#This Row],[Belastbaar loon]]-Table1[[#This Row],[Netto loon]])/Table1[[#This Row],[Belastbaar loon]]</f>
        <v>0.18110077804249214</v>
      </c>
      <c r="H2282" s="14">
        <f t="shared" ca="1" si="30"/>
        <v>5544.9723399999993</v>
      </c>
      <c r="I2282" s="14">
        <f ca="1">IF(ROW()=2, Table1[[#This Row],[Netto loon]], INDIRECT(ADDRESS(ROW()-1,COLUMN(F:F))))</f>
        <v>25086.02766</v>
      </c>
      <c r="J2282" s="6">
        <f ca="1">IF(ROW()=2, 0, Table1[[#This Row],[Belastbaar loon]]-INDIRECT(ADDRESS(ROW()-1,COLUMN(A:A))))</f>
        <v>10</v>
      </c>
      <c r="K2282" s="6">
        <f ca="1">Table1[[#This Row],[Netto loon]]-Table1[[#This Row],[Netto vorige schijf]]</f>
        <v>5.8633999999983644</v>
      </c>
      <c r="L2282" s="2">
        <f ca="1">(Table1[[#This Row],[Bruto tov vorige schijf]]-Table1[[#This Row],[Netto tov vorige schijf]])/MAX(Table1[[#This Row],[Bruto tov vorige schijf]],1)</f>
        <v>0.41366000000016356</v>
      </c>
    </row>
    <row r="2283" spans="1:12" x14ac:dyDescent="0.25">
      <c r="A2283" s="14">
        <v>30651</v>
      </c>
      <c r="B2283" s="6">
        <f>LoonHeffing2020(Table1[[#This Row],[Belastbaar loon]])</f>
        <v>11448.148499999999</v>
      </c>
      <c r="C2283" s="6">
        <f>AlgemeneHeffingsKorting2020(Table1[[#This Row],[Belastbaar loon]])</f>
        <v>2147.2031999999999</v>
      </c>
      <c r="D2283" s="14">
        <f>ArbeidsKorting2020(Table1[[#This Row],[Belastbaar loon]])</f>
        <v>3747.69976</v>
      </c>
      <c r="E2283" s="14">
        <f>MAX(Table1[[#This Row],[Loonheffing]]-Table1[[#This Row],[Algemene Heffingskorting]]-Table1[[#This Row],[Arbeidskorting]],0)</f>
        <v>5553.2455399999999</v>
      </c>
      <c r="F2283" s="6">
        <f>Table1[[#This Row],[Belastbaar loon]]-Table1[[#This Row],[Belasting]]</f>
        <v>25097.75446</v>
      </c>
      <c r="G2283" s="2">
        <f>(Table1[[#This Row],[Belastbaar loon]]-Table1[[#This Row],[Netto loon]])/Table1[[#This Row],[Belastbaar loon]]</f>
        <v>0.18117665133274607</v>
      </c>
      <c r="H2283" s="14">
        <f t="shared" ca="1" si="30"/>
        <v>5549.108940000001</v>
      </c>
      <c r="I2283" s="14">
        <f ca="1">IF(ROW()=2, Table1[[#This Row],[Netto loon]], INDIRECT(ADDRESS(ROW()-1,COLUMN(F:F))))</f>
        <v>25091.891059999998</v>
      </c>
      <c r="J2283" s="6">
        <f ca="1">IF(ROW()=2, 0, Table1[[#This Row],[Belastbaar loon]]-INDIRECT(ADDRESS(ROW()-1,COLUMN(A:A))))</f>
        <v>10</v>
      </c>
      <c r="K2283" s="6">
        <f ca="1">Table1[[#This Row],[Netto loon]]-Table1[[#This Row],[Netto vorige schijf]]</f>
        <v>5.8634000000020023</v>
      </c>
      <c r="L2283" s="2">
        <f ca="1">(Table1[[#This Row],[Bruto tov vorige schijf]]-Table1[[#This Row],[Netto tov vorige schijf]])/MAX(Table1[[#This Row],[Bruto tov vorige schijf]],1)</f>
        <v>0.41365999999979974</v>
      </c>
    </row>
    <row r="2284" spans="1:12" x14ac:dyDescent="0.25">
      <c r="A2284" s="14">
        <v>30661</v>
      </c>
      <c r="B2284" s="6">
        <f>LoonHeffing2020(Table1[[#This Row],[Belastbaar loon]])</f>
        <v>11451.8835</v>
      </c>
      <c r="C2284" s="6">
        <f>AlgemeneHeffingsKorting2020(Table1[[#This Row],[Belastbaar loon]])</f>
        <v>2146.636</v>
      </c>
      <c r="D2284" s="14">
        <f>ArbeidsKorting2020(Table1[[#This Row],[Belastbaar loon]])</f>
        <v>3747.8653599999998</v>
      </c>
      <c r="E2284" s="14">
        <f>MAX(Table1[[#This Row],[Loonheffing]]-Table1[[#This Row],[Algemene Heffingskorting]]-Table1[[#This Row],[Arbeidskorting]],0)</f>
        <v>5557.3821399999997</v>
      </c>
      <c r="F2284" s="6">
        <f>Table1[[#This Row],[Belastbaar loon]]-Table1[[#This Row],[Belasting]]</f>
        <v>25103.617859999998</v>
      </c>
      <c r="G2284" s="2">
        <f>(Table1[[#This Row],[Belastbaar loon]]-Table1[[#This Row],[Netto loon]])/Table1[[#This Row],[Belastbaar loon]]</f>
        <v>0.18125247513127429</v>
      </c>
      <c r="H2284" s="14">
        <f t="shared" ca="1" si="30"/>
        <v>5553.2455399999999</v>
      </c>
      <c r="I2284" s="14">
        <f ca="1">IF(ROW()=2, Table1[[#This Row],[Netto loon]], INDIRECT(ADDRESS(ROW()-1,COLUMN(F:F))))</f>
        <v>25097.75446</v>
      </c>
      <c r="J2284" s="6">
        <f ca="1">IF(ROW()=2, 0, Table1[[#This Row],[Belastbaar loon]]-INDIRECT(ADDRESS(ROW()-1,COLUMN(A:A))))</f>
        <v>10</v>
      </c>
      <c r="K2284" s="6">
        <f ca="1">Table1[[#This Row],[Netto loon]]-Table1[[#This Row],[Netto vorige schijf]]</f>
        <v>5.8633999999983644</v>
      </c>
      <c r="L2284" s="2">
        <f ca="1">(Table1[[#This Row],[Bruto tov vorige schijf]]-Table1[[#This Row],[Netto tov vorige schijf]])/MAX(Table1[[#This Row],[Bruto tov vorige schijf]],1)</f>
        <v>0.41366000000016356</v>
      </c>
    </row>
    <row r="2285" spans="1:12" x14ac:dyDescent="0.25">
      <c r="A2285" s="14">
        <v>30671</v>
      </c>
      <c r="B2285" s="6">
        <f>LoonHeffing2020(Table1[[#This Row],[Belastbaar loon]])</f>
        <v>11455.6185</v>
      </c>
      <c r="C2285" s="6">
        <f>AlgemeneHeffingsKorting2020(Table1[[#This Row],[Belastbaar loon]])</f>
        <v>2146.0688</v>
      </c>
      <c r="D2285" s="14">
        <f>ArbeidsKorting2020(Table1[[#This Row],[Belastbaar loon]])</f>
        <v>3748.0309600000001</v>
      </c>
      <c r="E2285" s="14">
        <f>MAX(Table1[[#This Row],[Loonheffing]]-Table1[[#This Row],[Algemene Heffingskorting]]-Table1[[#This Row],[Arbeidskorting]],0)</f>
        <v>5561.5187399999995</v>
      </c>
      <c r="F2285" s="6">
        <f>Table1[[#This Row],[Belastbaar loon]]-Table1[[#This Row],[Belasting]]</f>
        <v>25109.48126</v>
      </c>
      <c r="G2285" s="2">
        <f>(Table1[[#This Row],[Belastbaar loon]]-Table1[[#This Row],[Netto loon]])/Table1[[#This Row],[Belastbaar loon]]</f>
        <v>0.1813282494864856</v>
      </c>
      <c r="H2285" s="14">
        <f t="shared" ca="1" si="30"/>
        <v>5557.3821399999997</v>
      </c>
      <c r="I2285" s="14">
        <f ca="1">IF(ROW()=2, Table1[[#This Row],[Netto loon]], INDIRECT(ADDRESS(ROW()-1,COLUMN(F:F))))</f>
        <v>25103.617859999998</v>
      </c>
      <c r="J2285" s="6">
        <f ca="1">IF(ROW()=2, 0, Table1[[#This Row],[Belastbaar loon]]-INDIRECT(ADDRESS(ROW()-1,COLUMN(A:A))))</f>
        <v>10</v>
      </c>
      <c r="K2285" s="6">
        <f ca="1">Table1[[#This Row],[Netto loon]]-Table1[[#This Row],[Netto vorige schijf]]</f>
        <v>5.8634000000020023</v>
      </c>
      <c r="L2285" s="2">
        <f ca="1">(Table1[[#This Row],[Bruto tov vorige schijf]]-Table1[[#This Row],[Netto tov vorige schijf]])/MAX(Table1[[#This Row],[Bruto tov vorige schijf]],1)</f>
        <v>0.41365999999979974</v>
      </c>
    </row>
    <row r="2286" spans="1:12" x14ac:dyDescent="0.25">
      <c r="A2286" s="14">
        <v>30681</v>
      </c>
      <c r="B2286" s="6">
        <f>LoonHeffing2020(Table1[[#This Row],[Belastbaar loon]])</f>
        <v>11459.353499999999</v>
      </c>
      <c r="C2286" s="6">
        <f>AlgemeneHeffingsKorting2020(Table1[[#This Row],[Belastbaar loon]])</f>
        <v>2145.5016000000001</v>
      </c>
      <c r="D2286" s="14">
        <f>ArbeidsKorting2020(Table1[[#This Row],[Belastbaar loon]])</f>
        <v>3748.1965599999999</v>
      </c>
      <c r="E2286" s="14">
        <f>MAX(Table1[[#This Row],[Loonheffing]]-Table1[[#This Row],[Algemene Heffingskorting]]-Table1[[#This Row],[Arbeidskorting]],0)</f>
        <v>5565.6553399999993</v>
      </c>
      <c r="F2286" s="6">
        <f>Table1[[#This Row],[Belastbaar loon]]-Table1[[#This Row],[Belasting]]</f>
        <v>25115.344660000002</v>
      </c>
      <c r="G2286" s="2">
        <f>(Table1[[#This Row],[Belastbaar loon]]-Table1[[#This Row],[Netto loon]])/Table1[[#This Row],[Belastbaar loon]]</f>
        <v>0.1814039744467259</v>
      </c>
      <c r="H2286" s="14">
        <f t="shared" ca="1" si="30"/>
        <v>5561.5187399999995</v>
      </c>
      <c r="I2286" s="14">
        <f ca="1">IF(ROW()=2, Table1[[#This Row],[Netto loon]], INDIRECT(ADDRESS(ROW()-1,COLUMN(F:F))))</f>
        <v>25109.48126</v>
      </c>
      <c r="J2286" s="6">
        <f ca="1">IF(ROW()=2, 0, Table1[[#This Row],[Belastbaar loon]]-INDIRECT(ADDRESS(ROW()-1,COLUMN(A:A))))</f>
        <v>10</v>
      </c>
      <c r="K2286" s="6">
        <f ca="1">Table1[[#This Row],[Netto loon]]-Table1[[#This Row],[Netto vorige schijf]]</f>
        <v>5.8634000000020023</v>
      </c>
      <c r="L2286" s="2">
        <f ca="1">(Table1[[#This Row],[Bruto tov vorige schijf]]-Table1[[#This Row],[Netto tov vorige schijf]])/MAX(Table1[[#This Row],[Bruto tov vorige schijf]],1)</f>
        <v>0.41365999999979974</v>
      </c>
    </row>
    <row r="2287" spans="1:12" x14ac:dyDescent="0.25">
      <c r="A2287" s="14">
        <v>30691</v>
      </c>
      <c r="B2287" s="6">
        <f>LoonHeffing2020(Table1[[#This Row],[Belastbaar loon]])</f>
        <v>11463.0885</v>
      </c>
      <c r="C2287" s="6">
        <f>AlgemeneHeffingsKorting2020(Table1[[#This Row],[Belastbaar loon]])</f>
        <v>2144.9344000000001</v>
      </c>
      <c r="D2287" s="14">
        <f>ArbeidsKorting2020(Table1[[#This Row],[Belastbaar loon]])</f>
        <v>3748.3621600000001</v>
      </c>
      <c r="E2287" s="14">
        <f>MAX(Table1[[#This Row],[Loonheffing]]-Table1[[#This Row],[Algemene Heffingskorting]]-Table1[[#This Row],[Arbeidskorting]],0)</f>
        <v>5569.7919399999992</v>
      </c>
      <c r="F2287" s="6">
        <f>Table1[[#This Row],[Belastbaar loon]]-Table1[[#This Row],[Belasting]]</f>
        <v>25121.208060000001</v>
      </c>
      <c r="G2287" s="2">
        <f>(Table1[[#This Row],[Belastbaar loon]]-Table1[[#This Row],[Netto loon]])/Table1[[#This Row],[Belastbaar loon]]</f>
        <v>0.18147965006027822</v>
      </c>
      <c r="H2287" s="14">
        <f t="shared" ca="1" si="30"/>
        <v>5565.6553399999993</v>
      </c>
      <c r="I2287" s="14">
        <f ca="1">IF(ROW()=2, Table1[[#This Row],[Netto loon]], INDIRECT(ADDRESS(ROW()-1,COLUMN(F:F))))</f>
        <v>25115.344660000002</v>
      </c>
      <c r="J2287" s="6">
        <f ca="1">IF(ROW()=2, 0, Table1[[#This Row],[Belastbaar loon]]-INDIRECT(ADDRESS(ROW()-1,COLUMN(A:A))))</f>
        <v>10</v>
      </c>
      <c r="K2287" s="6">
        <f ca="1">Table1[[#This Row],[Netto loon]]-Table1[[#This Row],[Netto vorige schijf]]</f>
        <v>5.8633999999983644</v>
      </c>
      <c r="L2287" s="2">
        <f ca="1">(Table1[[#This Row],[Bruto tov vorige schijf]]-Table1[[#This Row],[Netto tov vorige schijf]])/MAX(Table1[[#This Row],[Bruto tov vorige schijf]],1)</f>
        <v>0.41366000000016356</v>
      </c>
    </row>
    <row r="2288" spans="1:12" x14ac:dyDescent="0.25">
      <c r="A2288" s="14">
        <v>30701</v>
      </c>
      <c r="B2288" s="6">
        <f>LoonHeffing2020(Table1[[#This Row],[Belastbaar loon]])</f>
        <v>11466.8235</v>
      </c>
      <c r="C2288" s="6">
        <f>AlgemeneHeffingsKorting2020(Table1[[#This Row],[Belastbaar loon]])</f>
        <v>2144.3672000000001</v>
      </c>
      <c r="D2288" s="14">
        <f>ArbeidsKorting2020(Table1[[#This Row],[Belastbaar loon]])</f>
        <v>3748.5277599999999</v>
      </c>
      <c r="E2288" s="14">
        <f>MAX(Table1[[#This Row],[Loonheffing]]-Table1[[#This Row],[Algemene Heffingskorting]]-Table1[[#This Row],[Arbeidskorting]],0)</f>
        <v>5573.9285399999999</v>
      </c>
      <c r="F2288" s="6">
        <f>Table1[[#This Row],[Belastbaar loon]]-Table1[[#This Row],[Belasting]]</f>
        <v>25127.071459999999</v>
      </c>
      <c r="G2288" s="2">
        <f>(Table1[[#This Row],[Belastbaar loon]]-Table1[[#This Row],[Netto loon]])/Table1[[#This Row],[Belastbaar loon]]</f>
        <v>0.1815552763753624</v>
      </c>
      <c r="H2288" s="14">
        <f t="shared" ca="1" si="30"/>
        <v>5569.7919399999992</v>
      </c>
      <c r="I2288" s="14">
        <f ca="1">IF(ROW()=2, Table1[[#This Row],[Netto loon]], INDIRECT(ADDRESS(ROW()-1,COLUMN(F:F))))</f>
        <v>25121.208060000001</v>
      </c>
      <c r="J2288" s="6">
        <f ca="1">IF(ROW()=2, 0, Table1[[#This Row],[Belastbaar loon]]-INDIRECT(ADDRESS(ROW()-1,COLUMN(A:A))))</f>
        <v>10</v>
      </c>
      <c r="K2288" s="6">
        <f ca="1">Table1[[#This Row],[Netto loon]]-Table1[[#This Row],[Netto vorige schijf]]</f>
        <v>5.8633999999983644</v>
      </c>
      <c r="L2288" s="2">
        <f ca="1">(Table1[[#This Row],[Bruto tov vorige schijf]]-Table1[[#This Row],[Netto tov vorige schijf]])/MAX(Table1[[#This Row],[Bruto tov vorige schijf]],1)</f>
        <v>0.41366000000016356</v>
      </c>
    </row>
    <row r="2289" spans="1:12" x14ac:dyDescent="0.25">
      <c r="A2289" s="14">
        <v>30711</v>
      </c>
      <c r="B2289" s="6">
        <f>LoonHeffing2020(Table1[[#This Row],[Belastbaar loon]])</f>
        <v>11470.558499999999</v>
      </c>
      <c r="C2289" s="6">
        <f>AlgemeneHeffingsKorting2020(Table1[[#This Row],[Belastbaar loon]])</f>
        <v>2143.8000000000002</v>
      </c>
      <c r="D2289" s="14">
        <f>ArbeidsKorting2020(Table1[[#This Row],[Belastbaar loon]])</f>
        <v>3748.6933600000002</v>
      </c>
      <c r="E2289" s="14">
        <f>MAX(Table1[[#This Row],[Loonheffing]]-Table1[[#This Row],[Algemene Heffingskorting]]-Table1[[#This Row],[Arbeidskorting]],0)</f>
        <v>5578.0651399999997</v>
      </c>
      <c r="F2289" s="6">
        <f>Table1[[#This Row],[Belastbaar loon]]-Table1[[#This Row],[Belasting]]</f>
        <v>25132.934860000001</v>
      </c>
      <c r="G2289" s="2">
        <f>(Table1[[#This Row],[Belastbaar loon]]-Table1[[#This Row],[Netto loon]])/Table1[[#This Row],[Belastbaar loon]]</f>
        <v>0.18163085344013541</v>
      </c>
      <c r="H2289" s="14">
        <f t="shared" ca="1" si="30"/>
        <v>5573.9285399999999</v>
      </c>
      <c r="I2289" s="14">
        <f ca="1">IF(ROW()=2, Table1[[#This Row],[Netto loon]], INDIRECT(ADDRESS(ROW()-1,COLUMN(F:F))))</f>
        <v>25127.071459999999</v>
      </c>
      <c r="J2289" s="6">
        <f ca="1">IF(ROW()=2, 0, Table1[[#This Row],[Belastbaar loon]]-INDIRECT(ADDRESS(ROW()-1,COLUMN(A:A))))</f>
        <v>10</v>
      </c>
      <c r="K2289" s="6">
        <f ca="1">Table1[[#This Row],[Netto loon]]-Table1[[#This Row],[Netto vorige schijf]]</f>
        <v>5.8634000000020023</v>
      </c>
      <c r="L2289" s="2">
        <f ca="1">(Table1[[#This Row],[Bruto tov vorige schijf]]-Table1[[#This Row],[Netto tov vorige schijf]])/MAX(Table1[[#This Row],[Bruto tov vorige schijf]],1)</f>
        <v>0.41365999999979974</v>
      </c>
    </row>
    <row r="2290" spans="1:12" x14ac:dyDescent="0.25">
      <c r="A2290" s="14">
        <v>30721</v>
      </c>
      <c r="B2290" s="6">
        <f>LoonHeffing2020(Table1[[#This Row],[Belastbaar loon]])</f>
        <v>11474.2935</v>
      </c>
      <c r="C2290" s="6">
        <f>AlgemeneHeffingsKorting2020(Table1[[#This Row],[Belastbaar loon]])</f>
        <v>2143.2328000000002</v>
      </c>
      <c r="D2290" s="14">
        <f>ArbeidsKorting2020(Table1[[#This Row],[Belastbaar loon]])</f>
        <v>3748.85896</v>
      </c>
      <c r="E2290" s="14">
        <f>MAX(Table1[[#This Row],[Loonheffing]]-Table1[[#This Row],[Algemene Heffingskorting]]-Table1[[#This Row],[Arbeidskorting]],0)</f>
        <v>5582.2017400000004</v>
      </c>
      <c r="F2290" s="6">
        <f>Table1[[#This Row],[Belastbaar loon]]-Table1[[#This Row],[Belasting]]</f>
        <v>25138.79826</v>
      </c>
      <c r="G2290" s="2">
        <f>(Table1[[#This Row],[Belastbaar loon]]-Table1[[#This Row],[Netto loon]])/Table1[[#This Row],[Belastbaar loon]]</f>
        <v>0.18170638130269198</v>
      </c>
      <c r="H2290" s="14">
        <f t="shared" ca="1" si="30"/>
        <v>5578.0651399999997</v>
      </c>
      <c r="I2290" s="14">
        <f ca="1">IF(ROW()=2, Table1[[#This Row],[Netto loon]], INDIRECT(ADDRESS(ROW()-1,COLUMN(F:F))))</f>
        <v>25132.934860000001</v>
      </c>
      <c r="J2290" s="6">
        <f ca="1">IF(ROW()=2, 0, Table1[[#This Row],[Belastbaar loon]]-INDIRECT(ADDRESS(ROW()-1,COLUMN(A:A))))</f>
        <v>10</v>
      </c>
      <c r="K2290" s="6">
        <f ca="1">Table1[[#This Row],[Netto loon]]-Table1[[#This Row],[Netto vorige schijf]]</f>
        <v>5.8633999999983644</v>
      </c>
      <c r="L2290" s="2">
        <f ca="1">(Table1[[#This Row],[Bruto tov vorige schijf]]-Table1[[#This Row],[Netto tov vorige schijf]])/MAX(Table1[[#This Row],[Bruto tov vorige schijf]],1)</f>
        <v>0.41366000000016356</v>
      </c>
    </row>
    <row r="2291" spans="1:12" x14ac:dyDescent="0.25">
      <c r="A2291" s="14">
        <v>30731</v>
      </c>
      <c r="B2291" s="6">
        <f>LoonHeffing2020(Table1[[#This Row],[Belastbaar loon]])</f>
        <v>11478.0285</v>
      </c>
      <c r="C2291" s="6">
        <f>AlgemeneHeffingsKorting2020(Table1[[#This Row],[Belastbaar loon]])</f>
        <v>2142.6655999999998</v>
      </c>
      <c r="D2291" s="14">
        <f>ArbeidsKorting2020(Table1[[#This Row],[Belastbaar loon]])</f>
        <v>3749.0245599999998</v>
      </c>
      <c r="E2291" s="14">
        <f>MAX(Table1[[#This Row],[Loonheffing]]-Table1[[#This Row],[Algemene Heffingskorting]]-Table1[[#This Row],[Arbeidskorting]],0)</f>
        <v>5586.3383400000002</v>
      </c>
      <c r="F2291" s="6">
        <f>Table1[[#This Row],[Belastbaar loon]]-Table1[[#This Row],[Belasting]]</f>
        <v>25144.661659999998</v>
      </c>
      <c r="G2291" s="2">
        <f>(Table1[[#This Row],[Belastbaar loon]]-Table1[[#This Row],[Netto loon]])/Table1[[#This Row],[Belastbaar loon]]</f>
        <v>0.18178186001106381</v>
      </c>
      <c r="H2291" s="14">
        <f t="shared" ca="1" si="30"/>
        <v>5582.2017400000004</v>
      </c>
      <c r="I2291" s="14">
        <f ca="1">IF(ROW()=2, Table1[[#This Row],[Netto loon]], INDIRECT(ADDRESS(ROW()-1,COLUMN(F:F))))</f>
        <v>25138.79826</v>
      </c>
      <c r="J2291" s="6">
        <f ca="1">IF(ROW()=2, 0, Table1[[#This Row],[Belastbaar loon]]-INDIRECT(ADDRESS(ROW()-1,COLUMN(A:A))))</f>
        <v>10</v>
      </c>
      <c r="K2291" s="6">
        <f ca="1">Table1[[#This Row],[Netto loon]]-Table1[[#This Row],[Netto vorige schijf]]</f>
        <v>5.8633999999983644</v>
      </c>
      <c r="L2291" s="2">
        <f ca="1">(Table1[[#This Row],[Bruto tov vorige schijf]]-Table1[[#This Row],[Netto tov vorige schijf]])/MAX(Table1[[#This Row],[Bruto tov vorige schijf]],1)</f>
        <v>0.41366000000016356</v>
      </c>
    </row>
    <row r="2292" spans="1:12" x14ac:dyDescent="0.25">
      <c r="A2292" s="14">
        <v>30741</v>
      </c>
      <c r="B2292" s="6">
        <f>LoonHeffing2020(Table1[[#This Row],[Belastbaar loon]])</f>
        <v>11481.763499999999</v>
      </c>
      <c r="C2292" s="6">
        <f>AlgemeneHeffingsKorting2020(Table1[[#This Row],[Belastbaar loon]])</f>
        <v>2142.0983999999999</v>
      </c>
      <c r="D2292" s="14">
        <f>ArbeidsKorting2020(Table1[[#This Row],[Belastbaar loon]])</f>
        <v>3749.1901600000001</v>
      </c>
      <c r="E2292" s="14">
        <f>MAX(Table1[[#This Row],[Loonheffing]]-Table1[[#This Row],[Algemene Heffingskorting]]-Table1[[#This Row],[Arbeidskorting]],0)</f>
        <v>5590.4749399999982</v>
      </c>
      <c r="F2292" s="6">
        <f>Table1[[#This Row],[Belastbaar loon]]-Table1[[#This Row],[Belasting]]</f>
        <v>25150.52506</v>
      </c>
      <c r="G2292" s="2">
        <f>(Table1[[#This Row],[Belastbaar loon]]-Table1[[#This Row],[Netto loon]])/Table1[[#This Row],[Belastbaar loon]]</f>
        <v>0.18185728961322012</v>
      </c>
      <c r="H2292" s="14">
        <f t="shared" ca="1" si="30"/>
        <v>5586.3383400000002</v>
      </c>
      <c r="I2292" s="14">
        <f ca="1">IF(ROW()=2, Table1[[#This Row],[Netto loon]], INDIRECT(ADDRESS(ROW()-1,COLUMN(F:F))))</f>
        <v>25144.661659999998</v>
      </c>
      <c r="J2292" s="6">
        <f ca="1">IF(ROW()=2, 0, Table1[[#This Row],[Belastbaar loon]]-INDIRECT(ADDRESS(ROW()-1,COLUMN(A:A))))</f>
        <v>10</v>
      </c>
      <c r="K2292" s="6">
        <f ca="1">Table1[[#This Row],[Netto loon]]-Table1[[#This Row],[Netto vorige schijf]]</f>
        <v>5.8634000000020023</v>
      </c>
      <c r="L2292" s="2">
        <f ca="1">(Table1[[#This Row],[Bruto tov vorige schijf]]-Table1[[#This Row],[Netto tov vorige schijf]])/MAX(Table1[[#This Row],[Bruto tov vorige schijf]],1)</f>
        <v>0.41365999999979974</v>
      </c>
    </row>
    <row r="2293" spans="1:12" x14ac:dyDescent="0.25">
      <c r="A2293" s="14">
        <v>30751</v>
      </c>
      <c r="B2293" s="6">
        <f>LoonHeffing2020(Table1[[#This Row],[Belastbaar loon]])</f>
        <v>11485.4985</v>
      </c>
      <c r="C2293" s="6">
        <f>AlgemeneHeffingsKorting2020(Table1[[#This Row],[Belastbaar loon]])</f>
        <v>2141.5311999999999</v>
      </c>
      <c r="D2293" s="14">
        <f>ArbeidsKorting2020(Table1[[#This Row],[Belastbaar loon]])</f>
        <v>3749.3557599999999</v>
      </c>
      <c r="E2293" s="14">
        <f>MAX(Table1[[#This Row],[Loonheffing]]-Table1[[#This Row],[Algemene Heffingskorting]]-Table1[[#This Row],[Arbeidskorting]],0)</f>
        <v>5594.6115399999999</v>
      </c>
      <c r="F2293" s="6">
        <f>Table1[[#This Row],[Belastbaar loon]]-Table1[[#This Row],[Belasting]]</f>
        <v>25156.388460000002</v>
      </c>
      <c r="G2293" s="2">
        <f>(Table1[[#This Row],[Belastbaar loon]]-Table1[[#This Row],[Netto loon]])/Table1[[#This Row],[Belastbaar loon]]</f>
        <v>0.18193267015706799</v>
      </c>
      <c r="H2293" s="14">
        <f t="shared" ca="1" si="30"/>
        <v>5590.4749399999982</v>
      </c>
      <c r="I2293" s="14">
        <f ca="1">IF(ROW()=2, Table1[[#This Row],[Netto loon]], INDIRECT(ADDRESS(ROW()-1,COLUMN(F:F))))</f>
        <v>25150.52506</v>
      </c>
      <c r="J2293" s="6">
        <f ca="1">IF(ROW()=2, 0, Table1[[#This Row],[Belastbaar loon]]-INDIRECT(ADDRESS(ROW()-1,COLUMN(A:A))))</f>
        <v>10</v>
      </c>
      <c r="K2293" s="6">
        <f ca="1">Table1[[#This Row],[Netto loon]]-Table1[[#This Row],[Netto vorige schijf]]</f>
        <v>5.8634000000020023</v>
      </c>
      <c r="L2293" s="2">
        <f ca="1">(Table1[[#This Row],[Bruto tov vorige schijf]]-Table1[[#This Row],[Netto tov vorige schijf]])/MAX(Table1[[#This Row],[Bruto tov vorige schijf]],1)</f>
        <v>0.41365999999979974</v>
      </c>
    </row>
    <row r="2294" spans="1:12" x14ac:dyDescent="0.25">
      <c r="A2294" s="14">
        <v>30761</v>
      </c>
      <c r="B2294" s="6">
        <f>LoonHeffing2020(Table1[[#This Row],[Belastbaar loon]])</f>
        <v>11489.2335</v>
      </c>
      <c r="C2294" s="6">
        <f>AlgemeneHeffingsKorting2020(Table1[[#This Row],[Belastbaar loon]])</f>
        <v>2140.9639999999999</v>
      </c>
      <c r="D2294" s="14">
        <f>ArbeidsKorting2020(Table1[[#This Row],[Belastbaar loon]])</f>
        <v>3749.5213600000002</v>
      </c>
      <c r="E2294" s="14">
        <f>MAX(Table1[[#This Row],[Loonheffing]]-Table1[[#This Row],[Algemene Heffingskorting]]-Table1[[#This Row],[Arbeidskorting]],0)</f>
        <v>5598.7481399999997</v>
      </c>
      <c r="F2294" s="6">
        <f>Table1[[#This Row],[Belastbaar loon]]-Table1[[#This Row],[Belasting]]</f>
        <v>25162.25186</v>
      </c>
      <c r="G2294" s="2">
        <f>(Table1[[#This Row],[Belastbaar loon]]-Table1[[#This Row],[Netto loon]])/Table1[[#This Row],[Belastbaar loon]]</f>
        <v>0.1820080016904522</v>
      </c>
      <c r="H2294" s="14">
        <f t="shared" ca="1" si="30"/>
        <v>5594.6115399999999</v>
      </c>
      <c r="I2294" s="14">
        <f ca="1">IF(ROW()=2, Table1[[#This Row],[Netto loon]], INDIRECT(ADDRESS(ROW()-1,COLUMN(F:F))))</f>
        <v>25156.388460000002</v>
      </c>
      <c r="J2294" s="6">
        <f ca="1">IF(ROW()=2, 0, Table1[[#This Row],[Belastbaar loon]]-INDIRECT(ADDRESS(ROW()-1,COLUMN(A:A))))</f>
        <v>10</v>
      </c>
      <c r="K2294" s="6">
        <f ca="1">Table1[[#This Row],[Netto loon]]-Table1[[#This Row],[Netto vorige schijf]]</f>
        <v>5.8633999999983644</v>
      </c>
      <c r="L2294" s="2">
        <f ca="1">(Table1[[#This Row],[Bruto tov vorige schijf]]-Table1[[#This Row],[Netto tov vorige schijf]])/MAX(Table1[[#This Row],[Bruto tov vorige schijf]],1)</f>
        <v>0.41366000000016356</v>
      </c>
    </row>
    <row r="2295" spans="1:12" x14ac:dyDescent="0.25">
      <c r="A2295" s="14">
        <v>30771</v>
      </c>
      <c r="B2295" s="6">
        <f>LoonHeffing2020(Table1[[#This Row],[Belastbaar loon]])</f>
        <v>11492.968500000001</v>
      </c>
      <c r="C2295" s="6">
        <f>AlgemeneHeffingsKorting2020(Table1[[#This Row],[Belastbaar loon]])</f>
        <v>2140.3968</v>
      </c>
      <c r="D2295" s="14">
        <f>ArbeidsKorting2020(Table1[[#This Row],[Belastbaar loon]])</f>
        <v>3749.68696</v>
      </c>
      <c r="E2295" s="14">
        <f>MAX(Table1[[#This Row],[Loonheffing]]-Table1[[#This Row],[Algemene Heffingskorting]]-Table1[[#This Row],[Arbeidskorting]],0)</f>
        <v>5602.8847400000004</v>
      </c>
      <c r="F2295" s="6">
        <f>Table1[[#This Row],[Belastbaar loon]]-Table1[[#This Row],[Belasting]]</f>
        <v>25168.115259999999</v>
      </c>
      <c r="G2295" s="2">
        <f>(Table1[[#This Row],[Belastbaar loon]]-Table1[[#This Row],[Netto loon]])/Table1[[#This Row],[Belastbaar loon]]</f>
        <v>0.18208328426115503</v>
      </c>
      <c r="H2295" s="14">
        <f t="shared" ca="1" si="30"/>
        <v>5598.7481399999997</v>
      </c>
      <c r="I2295" s="14">
        <f ca="1">IF(ROW()=2, Table1[[#This Row],[Netto loon]], INDIRECT(ADDRESS(ROW()-1,COLUMN(F:F))))</f>
        <v>25162.25186</v>
      </c>
      <c r="J2295" s="6">
        <f ca="1">IF(ROW()=2, 0, Table1[[#This Row],[Belastbaar loon]]-INDIRECT(ADDRESS(ROW()-1,COLUMN(A:A))))</f>
        <v>10</v>
      </c>
      <c r="K2295" s="6">
        <f ca="1">Table1[[#This Row],[Netto loon]]-Table1[[#This Row],[Netto vorige schijf]]</f>
        <v>5.8633999999983644</v>
      </c>
      <c r="L2295" s="2">
        <f ca="1">(Table1[[#This Row],[Bruto tov vorige schijf]]-Table1[[#This Row],[Netto tov vorige schijf]])/MAX(Table1[[#This Row],[Bruto tov vorige schijf]],1)</f>
        <v>0.41366000000016356</v>
      </c>
    </row>
    <row r="2296" spans="1:12" x14ac:dyDescent="0.25">
      <c r="A2296" s="14">
        <v>30781</v>
      </c>
      <c r="B2296" s="6">
        <f>LoonHeffing2020(Table1[[#This Row],[Belastbaar loon]])</f>
        <v>11496.7035</v>
      </c>
      <c r="C2296" s="6">
        <f>AlgemeneHeffingsKorting2020(Table1[[#This Row],[Belastbaar loon]])</f>
        <v>2139.8296</v>
      </c>
      <c r="D2296" s="14">
        <f>ArbeidsKorting2020(Table1[[#This Row],[Belastbaar loon]])</f>
        <v>3749.8525599999998</v>
      </c>
      <c r="E2296" s="14">
        <f>MAX(Table1[[#This Row],[Loonheffing]]-Table1[[#This Row],[Algemene Heffingskorting]]-Table1[[#This Row],[Arbeidskorting]],0)</f>
        <v>5607.0213399999993</v>
      </c>
      <c r="F2296" s="6">
        <f>Table1[[#This Row],[Belastbaar loon]]-Table1[[#This Row],[Belasting]]</f>
        <v>25173.978660000001</v>
      </c>
      <c r="G2296" s="2">
        <f>(Table1[[#This Row],[Belastbaar loon]]-Table1[[#This Row],[Netto loon]])/Table1[[#This Row],[Belastbaar loon]]</f>
        <v>0.18215851791689677</v>
      </c>
      <c r="H2296" s="14">
        <f t="shared" ca="1" si="30"/>
        <v>5602.8847400000004</v>
      </c>
      <c r="I2296" s="14">
        <f ca="1">IF(ROW()=2, Table1[[#This Row],[Netto loon]], INDIRECT(ADDRESS(ROW()-1,COLUMN(F:F))))</f>
        <v>25168.115259999999</v>
      </c>
      <c r="J2296" s="6">
        <f ca="1">IF(ROW()=2, 0, Table1[[#This Row],[Belastbaar loon]]-INDIRECT(ADDRESS(ROW()-1,COLUMN(A:A))))</f>
        <v>10</v>
      </c>
      <c r="K2296" s="6">
        <f ca="1">Table1[[#This Row],[Netto loon]]-Table1[[#This Row],[Netto vorige schijf]]</f>
        <v>5.8634000000020023</v>
      </c>
      <c r="L2296" s="2">
        <f ca="1">(Table1[[#This Row],[Bruto tov vorige schijf]]-Table1[[#This Row],[Netto tov vorige schijf]])/MAX(Table1[[#This Row],[Bruto tov vorige schijf]],1)</f>
        <v>0.41365999999979974</v>
      </c>
    </row>
    <row r="2297" spans="1:12" x14ac:dyDescent="0.25">
      <c r="A2297" s="14">
        <v>30791</v>
      </c>
      <c r="B2297" s="6">
        <f>LoonHeffing2020(Table1[[#This Row],[Belastbaar loon]])</f>
        <v>11500.4385</v>
      </c>
      <c r="C2297" s="6">
        <f>AlgemeneHeffingsKorting2020(Table1[[#This Row],[Belastbaar loon]])</f>
        <v>2139.2624000000001</v>
      </c>
      <c r="D2297" s="14">
        <f>ArbeidsKorting2020(Table1[[#This Row],[Belastbaar loon]])</f>
        <v>3750.0181600000001</v>
      </c>
      <c r="E2297" s="14">
        <f>MAX(Table1[[#This Row],[Loonheffing]]-Table1[[#This Row],[Algemene Heffingskorting]]-Table1[[#This Row],[Arbeidskorting]],0)</f>
        <v>5611.157940000001</v>
      </c>
      <c r="F2297" s="6">
        <f>Table1[[#This Row],[Belastbaar loon]]-Table1[[#This Row],[Belasting]]</f>
        <v>25179.842059999999</v>
      </c>
      <c r="G2297" s="2">
        <f>(Table1[[#This Row],[Belastbaar loon]]-Table1[[#This Row],[Netto loon]])/Table1[[#This Row],[Belastbaar loon]]</f>
        <v>0.18223370270533601</v>
      </c>
      <c r="H2297" s="14">
        <f t="shared" ca="1" si="30"/>
        <v>5607.0213399999993</v>
      </c>
      <c r="I2297" s="14">
        <f ca="1">IF(ROW()=2, Table1[[#This Row],[Netto loon]], INDIRECT(ADDRESS(ROW()-1,COLUMN(F:F))))</f>
        <v>25173.978660000001</v>
      </c>
      <c r="J2297" s="6">
        <f ca="1">IF(ROW()=2, 0, Table1[[#This Row],[Belastbaar loon]]-INDIRECT(ADDRESS(ROW()-1,COLUMN(A:A))))</f>
        <v>10</v>
      </c>
      <c r="K2297" s="6">
        <f ca="1">Table1[[#This Row],[Netto loon]]-Table1[[#This Row],[Netto vorige schijf]]</f>
        <v>5.8633999999983644</v>
      </c>
      <c r="L2297" s="2">
        <f ca="1">(Table1[[#This Row],[Bruto tov vorige schijf]]-Table1[[#This Row],[Netto tov vorige schijf]])/MAX(Table1[[#This Row],[Bruto tov vorige schijf]],1)</f>
        <v>0.41366000000016356</v>
      </c>
    </row>
    <row r="2298" spans="1:12" x14ac:dyDescent="0.25">
      <c r="A2298" s="14">
        <v>30801</v>
      </c>
      <c r="B2298" s="6">
        <f>LoonHeffing2020(Table1[[#This Row],[Belastbaar loon]])</f>
        <v>11504.173500000001</v>
      </c>
      <c r="C2298" s="6">
        <f>AlgemeneHeffingsKorting2020(Table1[[#This Row],[Belastbaar loon]])</f>
        <v>2138.6952000000001</v>
      </c>
      <c r="D2298" s="14">
        <f>ArbeidsKorting2020(Table1[[#This Row],[Belastbaar loon]])</f>
        <v>3750.1837599999999</v>
      </c>
      <c r="E2298" s="14">
        <f>MAX(Table1[[#This Row],[Loonheffing]]-Table1[[#This Row],[Algemene Heffingskorting]]-Table1[[#This Row],[Arbeidskorting]],0)</f>
        <v>5615.2945400000008</v>
      </c>
      <c r="F2298" s="6">
        <f>Table1[[#This Row],[Belastbaar loon]]-Table1[[#This Row],[Belasting]]</f>
        <v>25185.705459999997</v>
      </c>
      <c r="G2298" s="2">
        <f>(Table1[[#This Row],[Belastbaar loon]]-Table1[[#This Row],[Netto loon]])/Table1[[#This Row],[Belastbaar loon]]</f>
        <v>0.18230883867406911</v>
      </c>
      <c r="H2298" s="14">
        <f t="shared" ca="1" si="30"/>
        <v>5611.157940000001</v>
      </c>
      <c r="I2298" s="14">
        <f ca="1">IF(ROW()=2, Table1[[#This Row],[Netto loon]], INDIRECT(ADDRESS(ROW()-1,COLUMN(F:F))))</f>
        <v>25179.842059999999</v>
      </c>
      <c r="J2298" s="6">
        <f ca="1">IF(ROW()=2, 0, Table1[[#This Row],[Belastbaar loon]]-INDIRECT(ADDRESS(ROW()-1,COLUMN(A:A))))</f>
        <v>10</v>
      </c>
      <c r="K2298" s="6">
        <f ca="1">Table1[[#This Row],[Netto loon]]-Table1[[#This Row],[Netto vorige schijf]]</f>
        <v>5.8633999999983644</v>
      </c>
      <c r="L2298" s="2">
        <f ca="1">(Table1[[#This Row],[Bruto tov vorige schijf]]-Table1[[#This Row],[Netto tov vorige schijf]])/MAX(Table1[[#This Row],[Bruto tov vorige schijf]],1)</f>
        <v>0.41366000000016356</v>
      </c>
    </row>
    <row r="2299" spans="1:12" x14ac:dyDescent="0.25">
      <c r="A2299" s="14">
        <v>30811</v>
      </c>
      <c r="B2299" s="6">
        <f>LoonHeffing2020(Table1[[#This Row],[Belastbaar loon]])</f>
        <v>11507.9085</v>
      </c>
      <c r="C2299" s="6">
        <f>AlgemeneHeffingsKorting2020(Table1[[#This Row],[Belastbaar loon]])</f>
        <v>2138.1280000000002</v>
      </c>
      <c r="D2299" s="14">
        <f>ArbeidsKorting2020(Table1[[#This Row],[Belastbaar loon]])</f>
        <v>3750.3493600000002</v>
      </c>
      <c r="E2299" s="14">
        <f>MAX(Table1[[#This Row],[Loonheffing]]-Table1[[#This Row],[Algemene Heffingskorting]]-Table1[[#This Row],[Arbeidskorting]],0)</f>
        <v>5619.4311399999988</v>
      </c>
      <c r="F2299" s="6">
        <f>Table1[[#This Row],[Belastbaar loon]]-Table1[[#This Row],[Belasting]]</f>
        <v>25191.568859999999</v>
      </c>
      <c r="G2299" s="2">
        <f>(Table1[[#This Row],[Belastbaar loon]]-Table1[[#This Row],[Netto loon]])/Table1[[#This Row],[Belastbaar loon]]</f>
        <v>0.18238392587063063</v>
      </c>
      <c r="H2299" s="14">
        <f t="shared" ca="1" si="30"/>
        <v>5615.2945400000008</v>
      </c>
      <c r="I2299" s="14">
        <f ca="1">IF(ROW()=2, Table1[[#This Row],[Netto loon]], INDIRECT(ADDRESS(ROW()-1,COLUMN(F:F))))</f>
        <v>25185.705459999997</v>
      </c>
      <c r="J2299" s="6">
        <f ca="1">IF(ROW()=2, 0, Table1[[#This Row],[Belastbaar loon]]-INDIRECT(ADDRESS(ROW()-1,COLUMN(A:A))))</f>
        <v>10</v>
      </c>
      <c r="K2299" s="6">
        <f ca="1">Table1[[#This Row],[Netto loon]]-Table1[[#This Row],[Netto vorige schijf]]</f>
        <v>5.8634000000020023</v>
      </c>
      <c r="L2299" s="2">
        <f ca="1">(Table1[[#This Row],[Bruto tov vorige schijf]]-Table1[[#This Row],[Netto tov vorige schijf]])/MAX(Table1[[#This Row],[Bruto tov vorige schijf]],1)</f>
        <v>0.41365999999979974</v>
      </c>
    </row>
    <row r="2300" spans="1:12" x14ac:dyDescent="0.25">
      <c r="A2300" s="14">
        <v>30821</v>
      </c>
      <c r="B2300" s="6">
        <f>LoonHeffing2020(Table1[[#This Row],[Belastbaar loon]])</f>
        <v>11511.6435</v>
      </c>
      <c r="C2300" s="6">
        <f>AlgemeneHeffingsKorting2020(Table1[[#This Row],[Belastbaar loon]])</f>
        <v>2137.5608000000002</v>
      </c>
      <c r="D2300" s="14">
        <f>ArbeidsKorting2020(Table1[[#This Row],[Belastbaar loon]])</f>
        <v>3750.51496</v>
      </c>
      <c r="E2300" s="14">
        <f>MAX(Table1[[#This Row],[Loonheffing]]-Table1[[#This Row],[Algemene Heffingskorting]]-Table1[[#This Row],[Arbeidskorting]],0)</f>
        <v>5623.5677399999986</v>
      </c>
      <c r="F2300" s="6">
        <f>Table1[[#This Row],[Belastbaar loon]]-Table1[[#This Row],[Belasting]]</f>
        <v>25197.432260000001</v>
      </c>
      <c r="G2300" s="2">
        <f>(Table1[[#This Row],[Belastbaar loon]]-Table1[[#This Row],[Netto loon]])/Table1[[#This Row],[Belastbaar loon]]</f>
        <v>0.1824589643424937</v>
      </c>
      <c r="H2300" s="14">
        <f t="shared" ca="1" si="30"/>
        <v>5619.4311399999988</v>
      </c>
      <c r="I2300" s="14">
        <f ca="1">IF(ROW()=2, Table1[[#This Row],[Netto loon]], INDIRECT(ADDRESS(ROW()-1,COLUMN(F:F))))</f>
        <v>25191.568859999999</v>
      </c>
      <c r="J2300" s="6">
        <f ca="1">IF(ROW()=2, 0, Table1[[#This Row],[Belastbaar loon]]-INDIRECT(ADDRESS(ROW()-1,COLUMN(A:A))))</f>
        <v>10</v>
      </c>
      <c r="K2300" s="6">
        <f ca="1">Table1[[#This Row],[Netto loon]]-Table1[[#This Row],[Netto vorige schijf]]</f>
        <v>5.8634000000020023</v>
      </c>
      <c r="L2300" s="2">
        <f ca="1">(Table1[[#This Row],[Bruto tov vorige schijf]]-Table1[[#This Row],[Netto tov vorige schijf]])/MAX(Table1[[#This Row],[Bruto tov vorige schijf]],1)</f>
        <v>0.41365999999979974</v>
      </c>
    </row>
    <row r="2301" spans="1:12" x14ac:dyDescent="0.25">
      <c r="A2301" s="14">
        <v>30831</v>
      </c>
      <c r="B2301" s="6">
        <f>LoonHeffing2020(Table1[[#This Row],[Belastbaar loon]])</f>
        <v>11515.378500000001</v>
      </c>
      <c r="C2301" s="6">
        <f>AlgemeneHeffingsKorting2020(Table1[[#This Row],[Belastbaar loon]])</f>
        <v>2136.9935999999998</v>
      </c>
      <c r="D2301" s="14">
        <f>ArbeidsKorting2020(Table1[[#This Row],[Belastbaar loon]])</f>
        <v>3750.6805599999998</v>
      </c>
      <c r="E2301" s="14">
        <f>MAX(Table1[[#This Row],[Loonheffing]]-Table1[[#This Row],[Algemene Heffingskorting]]-Table1[[#This Row],[Arbeidskorting]],0)</f>
        <v>5627.7043400000011</v>
      </c>
      <c r="F2301" s="6">
        <f>Table1[[#This Row],[Belastbaar loon]]-Table1[[#This Row],[Belasting]]</f>
        <v>25203.29566</v>
      </c>
      <c r="G2301" s="2">
        <f>(Table1[[#This Row],[Belastbaar loon]]-Table1[[#This Row],[Netto loon]])/Table1[[#This Row],[Belastbaar loon]]</f>
        <v>0.18253395413706983</v>
      </c>
      <c r="H2301" s="14">
        <f t="shared" ca="1" si="30"/>
        <v>5623.5677399999986</v>
      </c>
      <c r="I2301" s="14">
        <f ca="1">IF(ROW()=2, Table1[[#This Row],[Netto loon]], INDIRECT(ADDRESS(ROW()-1,COLUMN(F:F))))</f>
        <v>25197.432260000001</v>
      </c>
      <c r="J2301" s="6">
        <f ca="1">IF(ROW()=2, 0, Table1[[#This Row],[Belastbaar loon]]-INDIRECT(ADDRESS(ROW()-1,COLUMN(A:A))))</f>
        <v>10</v>
      </c>
      <c r="K2301" s="6">
        <f ca="1">Table1[[#This Row],[Netto loon]]-Table1[[#This Row],[Netto vorige schijf]]</f>
        <v>5.8633999999983644</v>
      </c>
      <c r="L2301" s="2">
        <f ca="1">(Table1[[#This Row],[Bruto tov vorige schijf]]-Table1[[#This Row],[Netto tov vorige schijf]])/MAX(Table1[[#This Row],[Bruto tov vorige schijf]],1)</f>
        <v>0.41366000000016356</v>
      </c>
    </row>
    <row r="2302" spans="1:12" x14ac:dyDescent="0.25">
      <c r="A2302" s="14">
        <v>30841</v>
      </c>
      <c r="B2302" s="6">
        <f>LoonHeffing2020(Table1[[#This Row],[Belastbaar loon]])</f>
        <v>11519.113499999999</v>
      </c>
      <c r="C2302" s="6">
        <f>AlgemeneHeffingsKorting2020(Table1[[#This Row],[Belastbaar loon]])</f>
        <v>2136.4263999999998</v>
      </c>
      <c r="D2302" s="14">
        <f>ArbeidsKorting2020(Table1[[#This Row],[Belastbaar loon]])</f>
        <v>3750.8461600000001</v>
      </c>
      <c r="E2302" s="14">
        <f>MAX(Table1[[#This Row],[Loonheffing]]-Table1[[#This Row],[Algemene Heffingskorting]]-Table1[[#This Row],[Arbeidskorting]],0)</f>
        <v>5631.8409399999991</v>
      </c>
      <c r="F2302" s="6">
        <f>Table1[[#This Row],[Belastbaar loon]]-Table1[[#This Row],[Belasting]]</f>
        <v>25209.159060000002</v>
      </c>
      <c r="G2302" s="2">
        <f>(Table1[[#This Row],[Belastbaar loon]]-Table1[[#This Row],[Netto loon]])/Table1[[#This Row],[Belastbaar loon]]</f>
        <v>0.18260889530170871</v>
      </c>
      <c r="H2302" s="14">
        <f t="shared" ca="1" si="30"/>
        <v>5627.7043400000011</v>
      </c>
      <c r="I2302" s="14">
        <f ca="1">IF(ROW()=2, Table1[[#This Row],[Netto loon]], INDIRECT(ADDRESS(ROW()-1,COLUMN(F:F))))</f>
        <v>25203.29566</v>
      </c>
      <c r="J2302" s="6">
        <f ca="1">IF(ROW()=2, 0, Table1[[#This Row],[Belastbaar loon]]-INDIRECT(ADDRESS(ROW()-1,COLUMN(A:A))))</f>
        <v>10</v>
      </c>
      <c r="K2302" s="6">
        <f ca="1">Table1[[#This Row],[Netto loon]]-Table1[[#This Row],[Netto vorige schijf]]</f>
        <v>5.8634000000020023</v>
      </c>
      <c r="L2302" s="2">
        <f ca="1">(Table1[[#This Row],[Bruto tov vorige schijf]]-Table1[[#This Row],[Netto tov vorige schijf]])/MAX(Table1[[#This Row],[Bruto tov vorige schijf]],1)</f>
        <v>0.41365999999979974</v>
      </c>
    </row>
    <row r="2303" spans="1:12" x14ac:dyDescent="0.25">
      <c r="A2303" s="14">
        <v>30851</v>
      </c>
      <c r="B2303" s="6">
        <f>LoonHeffing2020(Table1[[#This Row],[Belastbaar loon]])</f>
        <v>11522.8485</v>
      </c>
      <c r="C2303" s="6">
        <f>AlgemeneHeffingsKorting2020(Table1[[#This Row],[Belastbaar loon]])</f>
        <v>2135.8591999999999</v>
      </c>
      <c r="D2303" s="14">
        <f>ArbeidsKorting2020(Table1[[#This Row],[Belastbaar loon]])</f>
        <v>3751.0117599999999</v>
      </c>
      <c r="E2303" s="14">
        <f>MAX(Table1[[#This Row],[Loonheffing]]-Table1[[#This Row],[Algemene Heffingskorting]]-Table1[[#This Row],[Arbeidskorting]],0)</f>
        <v>5635.9775400000017</v>
      </c>
      <c r="F2303" s="6">
        <f>Table1[[#This Row],[Belastbaar loon]]-Table1[[#This Row],[Belasting]]</f>
        <v>25215.02246</v>
      </c>
      <c r="G2303" s="2">
        <f>(Table1[[#This Row],[Belastbaar loon]]-Table1[[#This Row],[Netto loon]])/Table1[[#This Row],[Belastbaar loon]]</f>
        <v>0.18268378788369907</v>
      </c>
      <c r="H2303" s="14">
        <f t="shared" ca="1" si="30"/>
        <v>5631.8409399999991</v>
      </c>
      <c r="I2303" s="14">
        <f ca="1">IF(ROW()=2, Table1[[#This Row],[Netto loon]], INDIRECT(ADDRESS(ROW()-1,COLUMN(F:F))))</f>
        <v>25209.159060000002</v>
      </c>
      <c r="J2303" s="6">
        <f ca="1">IF(ROW()=2, 0, Table1[[#This Row],[Belastbaar loon]]-INDIRECT(ADDRESS(ROW()-1,COLUMN(A:A))))</f>
        <v>10</v>
      </c>
      <c r="K2303" s="6">
        <f ca="1">Table1[[#This Row],[Netto loon]]-Table1[[#This Row],[Netto vorige schijf]]</f>
        <v>5.8633999999983644</v>
      </c>
      <c r="L2303" s="2">
        <f ca="1">(Table1[[#This Row],[Bruto tov vorige schijf]]-Table1[[#This Row],[Netto tov vorige schijf]])/MAX(Table1[[#This Row],[Bruto tov vorige schijf]],1)</f>
        <v>0.41366000000016356</v>
      </c>
    </row>
    <row r="2304" spans="1:12" x14ac:dyDescent="0.25">
      <c r="A2304" s="14">
        <v>30861</v>
      </c>
      <c r="B2304" s="6">
        <f>LoonHeffing2020(Table1[[#This Row],[Belastbaar loon]])</f>
        <v>11526.583500000001</v>
      </c>
      <c r="C2304" s="6">
        <f>AlgemeneHeffingsKorting2020(Table1[[#This Row],[Belastbaar loon]])</f>
        <v>2135.2919999999999</v>
      </c>
      <c r="D2304" s="14">
        <f>ArbeidsKorting2020(Table1[[#This Row],[Belastbaar loon]])</f>
        <v>3751.1773600000001</v>
      </c>
      <c r="E2304" s="14">
        <f>MAX(Table1[[#This Row],[Loonheffing]]-Table1[[#This Row],[Algemene Heffingskorting]]-Table1[[#This Row],[Arbeidskorting]],0)</f>
        <v>5640.1141400000015</v>
      </c>
      <c r="F2304" s="6">
        <f>Table1[[#This Row],[Belastbaar loon]]-Table1[[#This Row],[Belasting]]</f>
        <v>25220.885859999999</v>
      </c>
      <c r="G2304" s="2">
        <f>(Table1[[#This Row],[Belastbaar loon]]-Table1[[#This Row],[Netto loon]])/Table1[[#This Row],[Belastbaar loon]]</f>
        <v>0.18275863193026803</v>
      </c>
      <c r="H2304" s="14">
        <f t="shared" ca="1" si="30"/>
        <v>5635.9775400000017</v>
      </c>
      <c r="I2304" s="14">
        <f ca="1">IF(ROW()=2, Table1[[#This Row],[Netto loon]], INDIRECT(ADDRESS(ROW()-1,COLUMN(F:F))))</f>
        <v>25215.02246</v>
      </c>
      <c r="J2304" s="6">
        <f ca="1">IF(ROW()=2, 0, Table1[[#This Row],[Belastbaar loon]]-INDIRECT(ADDRESS(ROW()-1,COLUMN(A:A))))</f>
        <v>10</v>
      </c>
      <c r="K2304" s="6">
        <f ca="1">Table1[[#This Row],[Netto loon]]-Table1[[#This Row],[Netto vorige schijf]]</f>
        <v>5.8633999999983644</v>
      </c>
      <c r="L2304" s="2">
        <f ca="1">(Table1[[#This Row],[Bruto tov vorige schijf]]-Table1[[#This Row],[Netto tov vorige schijf]])/MAX(Table1[[#This Row],[Bruto tov vorige schijf]],1)</f>
        <v>0.41366000000016356</v>
      </c>
    </row>
    <row r="2305" spans="1:12" x14ac:dyDescent="0.25">
      <c r="A2305" s="14">
        <v>30871</v>
      </c>
      <c r="B2305" s="6">
        <f>LoonHeffing2020(Table1[[#This Row],[Belastbaar loon]])</f>
        <v>11530.318499999999</v>
      </c>
      <c r="C2305" s="6">
        <f>AlgemeneHeffingsKorting2020(Table1[[#This Row],[Belastbaar loon]])</f>
        <v>2134.7248</v>
      </c>
      <c r="D2305" s="14">
        <f>ArbeidsKorting2020(Table1[[#This Row],[Belastbaar loon]])</f>
        <v>3751.3429599999999</v>
      </c>
      <c r="E2305" s="14">
        <f>MAX(Table1[[#This Row],[Loonheffing]]-Table1[[#This Row],[Algemene Heffingskorting]]-Table1[[#This Row],[Arbeidskorting]],0)</f>
        <v>5644.2507399999995</v>
      </c>
      <c r="F2305" s="6">
        <f>Table1[[#This Row],[Belastbaar loon]]-Table1[[#This Row],[Belasting]]</f>
        <v>25226.749260000001</v>
      </c>
      <c r="G2305" s="2">
        <f>(Table1[[#This Row],[Belastbaar loon]]-Table1[[#This Row],[Netto loon]])/Table1[[#This Row],[Belastbaar loon]]</f>
        <v>0.1828334274885815</v>
      </c>
      <c r="H2305" s="14">
        <f t="shared" ca="1" si="30"/>
        <v>5640.1141400000015</v>
      </c>
      <c r="I2305" s="14">
        <f ca="1">IF(ROW()=2, Table1[[#This Row],[Netto loon]], INDIRECT(ADDRESS(ROW()-1,COLUMN(F:F))))</f>
        <v>25220.885859999999</v>
      </c>
      <c r="J2305" s="6">
        <f ca="1">IF(ROW()=2, 0, Table1[[#This Row],[Belastbaar loon]]-INDIRECT(ADDRESS(ROW()-1,COLUMN(A:A))))</f>
        <v>10</v>
      </c>
      <c r="K2305" s="6">
        <f ca="1">Table1[[#This Row],[Netto loon]]-Table1[[#This Row],[Netto vorige schijf]]</f>
        <v>5.8634000000020023</v>
      </c>
      <c r="L2305" s="2">
        <f ca="1">(Table1[[#This Row],[Bruto tov vorige schijf]]-Table1[[#This Row],[Netto tov vorige schijf]])/MAX(Table1[[#This Row],[Bruto tov vorige schijf]],1)</f>
        <v>0.41365999999979974</v>
      </c>
    </row>
    <row r="2306" spans="1:12" x14ac:dyDescent="0.25">
      <c r="A2306" s="14">
        <v>30881</v>
      </c>
      <c r="B2306" s="6">
        <f>LoonHeffing2020(Table1[[#This Row],[Belastbaar loon]])</f>
        <v>11534.0535</v>
      </c>
      <c r="C2306" s="6">
        <f>AlgemeneHeffingsKorting2020(Table1[[#This Row],[Belastbaar loon]])</f>
        <v>2134.1576</v>
      </c>
      <c r="D2306" s="14">
        <f>ArbeidsKorting2020(Table1[[#This Row],[Belastbaar loon]])</f>
        <v>3751.5085599999998</v>
      </c>
      <c r="E2306" s="14">
        <f>MAX(Table1[[#This Row],[Loonheffing]]-Table1[[#This Row],[Algemene Heffingskorting]]-Table1[[#This Row],[Arbeidskorting]],0)</f>
        <v>5648.3873399999993</v>
      </c>
      <c r="F2306" s="6">
        <f>Table1[[#This Row],[Belastbaar loon]]-Table1[[#This Row],[Belasting]]</f>
        <v>25232.612659999999</v>
      </c>
      <c r="G2306" s="2">
        <f>(Table1[[#This Row],[Belastbaar loon]]-Table1[[#This Row],[Netto loon]])/Table1[[#This Row],[Belastbaar loon]]</f>
        <v>0.18290817460574466</v>
      </c>
      <c r="H2306" s="14">
        <f t="shared" ca="1" si="30"/>
        <v>5644.2507399999995</v>
      </c>
      <c r="I2306" s="14">
        <f ca="1">IF(ROW()=2, Table1[[#This Row],[Netto loon]], INDIRECT(ADDRESS(ROW()-1,COLUMN(F:F))))</f>
        <v>25226.749260000001</v>
      </c>
      <c r="J2306" s="6">
        <f ca="1">IF(ROW()=2, 0, Table1[[#This Row],[Belastbaar loon]]-INDIRECT(ADDRESS(ROW()-1,COLUMN(A:A))))</f>
        <v>10</v>
      </c>
      <c r="K2306" s="6">
        <f ca="1">Table1[[#This Row],[Netto loon]]-Table1[[#This Row],[Netto vorige schijf]]</f>
        <v>5.8633999999983644</v>
      </c>
      <c r="L2306" s="2">
        <f ca="1">(Table1[[#This Row],[Bruto tov vorige schijf]]-Table1[[#This Row],[Netto tov vorige schijf]])/MAX(Table1[[#This Row],[Bruto tov vorige schijf]],1)</f>
        <v>0.41366000000016356</v>
      </c>
    </row>
    <row r="2307" spans="1:12" x14ac:dyDescent="0.25">
      <c r="A2307" s="14">
        <v>30891</v>
      </c>
      <c r="B2307" s="6">
        <f>LoonHeffing2020(Table1[[#This Row],[Belastbaar loon]])</f>
        <v>11537.788500000001</v>
      </c>
      <c r="C2307" s="6">
        <f>AlgemeneHeffingsKorting2020(Table1[[#This Row],[Belastbaar loon]])</f>
        <v>2133.5904</v>
      </c>
      <c r="D2307" s="14">
        <f>ArbeidsKorting2020(Table1[[#This Row],[Belastbaar loon]])</f>
        <v>3751.67416</v>
      </c>
      <c r="E2307" s="14">
        <f>MAX(Table1[[#This Row],[Loonheffing]]-Table1[[#This Row],[Algemene Heffingskorting]]-Table1[[#This Row],[Arbeidskorting]],0)</f>
        <v>5652.5239400000009</v>
      </c>
      <c r="F2307" s="6">
        <f>Table1[[#This Row],[Belastbaar loon]]-Table1[[#This Row],[Belasting]]</f>
        <v>25238.476060000001</v>
      </c>
      <c r="G2307" s="2">
        <f>(Table1[[#This Row],[Belastbaar loon]]-Table1[[#This Row],[Netto loon]])/Table1[[#This Row],[Belastbaar loon]]</f>
        <v>0.18298287332880125</v>
      </c>
      <c r="H2307" s="14">
        <f t="shared" ca="1" si="30"/>
        <v>5648.3873399999993</v>
      </c>
      <c r="I2307" s="14">
        <f ca="1">IF(ROW()=2, Table1[[#This Row],[Netto loon]], INDIRECT(ADDRESS(ROW()-1,COLUMN(F:F))))</f>
        <v>25232.612659999999</v>
      </c>
      <c r="J2307" s="6">
        <f ca="1">IF(ROW()=2, 0, Table1[[#This Row],[Belastbaar loon]]-INDIRECT(ADDRESS(ROW()-1,COLUMN(A:A))))</f>
        <v>10</v>
      </c>
      <c r="K2307" s="6">
        <f ca="1">Table1[[#This Row],[Netto loon]]-Table1[[#This Row],[Netto vorige schijf]]</f>
        <v>5.8634000000020023</v>
      </c>
      <c r="L2307" s="2">
        <f ca="1">(Table1[[#This Row],[Bruto tov vorige schijf]]-Table1[[#This Row],[Netto tov vorige schijf]])/MAX(Table1[[#This Row],[Bruto tov vorige schijf]],1)</f>
        <v>0.41365999999979974</v>
      </c>
    </row>
    <row r="2308" spans="1:12" x14ac:dyDescent="0.25">
      <c r="A2308" s="14">
        <v>30901</v>
      </c>
      <c r="B2308" s="6">
        <f>LoonHeffing2020(Table1[[#This Row],[Belastbaar loon]])</f>
        <v>11541.523499999999</v>
      </c>
      <c r="C2308" s="6">
        <f>AlgemeneHeffingsKorting2020(Table1[[#This Row],[Belastbaar loon]])</f>
        <v>2133.0232000000001</v>
      </c>
      <c r="D2308" s="14">
        <f>ArbeidsKorting2020(Table1[[#This Row],[Belastbaar loon]])</f>
        <v>3751.8397599999998</v>
      </c>
      <c r="E2308" s="14">
        <f>MAX(Table1[[#This Row],[Loonheffing]]-Table1[[#This Row],[Algemene Heffingskorting]]-Table1[[#This Row],[Arbeidskorting]],0)</f>
        <v>5656.6605399999999</v>
      </c>
      <c r="F2308" s="6">
        <f>Table1[[#This Row],[Belastbaar loon]]-Table1[[#This Row],[Belasting]]</f>
        <v>25244.339459999999</v>
      </c>
      <c r="G2308" s="2">
        <f>(Table1[[#This Row],[Belastbaar loon]]-Table1[[#This Row],[Netto loon]])/Table1[[#This Row],[Belastbaar loon]]</f>
        <v>0.18305752370473449</v>
      </c>
      <c r="H2308" s="14">
        <f t="shared" ca="1" si="30"/>
        <v>5652.5239400000009</v>
      </c>
      <c r="I2308" s="14">
        <f ca="1">IF(ROW()=2, Table1[[#This Row],[Netto loon]], INDIRECT(ADDRESS(ROW()-1,COLUMN(F:F))))</f>
        <v>25238.476060000001</v>
      </c>
      <c r="J2308" s="6">
        <f ca="1">IF(ROW()=2, 0, Table1[[#This Row],[Belastbaar loon]]-INDIRECT(ADDRESS(ROW()-1,COLUMN(A:A))))</f>
        <v>10</v>
      </c>
      <c r="K2308" s="6">
        <f ca="1">Table1[[#This Row],[Netto loon]]-Table1[[#This Row],[Netto vorige schijf]]</f>
        <v>5.8633999999983644</v>
      </c>
      <c r="L2308" s="2">
        <f ca="1">(Table1[[#This Row],[Bruto tov vorige schijf]]-Table1[[#This Row],[Netto tov vorige schijf]])/MAX(Table1[[#This Row],[Bruto tov vorige schijf]],1)</f>
        <v>0.41366000000016356</v>
      </c>
    </row>
    <row r="2309" spans="1:12" x14ac:dyDescent="0.25">
      <c r="A2309" s="14">
        <v>30911</v>
      </c>
      <c r="B2309" s="6">
        <f>LoonHeffing2020(Table1[[#This Row],[Belastbaar loon]])</f>
        <v>11545.2585</v>
      </c>
      <c r="C2309" s="6">
        <f>AlgemeneHeffingsKorting2020(Table1[[#This Row],[Belastbaar loon]])</f>
        <v>2132.4560000000001</v>
      </c>
      <c r="D2309" s="14">
        <f>ArbeidsKorting2020(Table1[[#This Row],[Belastbaar loon]])</f>
        <v>3752.0053600000001</v>
      </c>
      <c r="E2309" s="14">
        <f>MAX(Table1[[#This Row],[Loonheffing]]-Table1[[#This Row],[Algemene Heffingskorting]]-Table1[[#This Row],[Arbeidskorting]],0)</f>
        <v>5660.7971399999997</v>
      </c>
      <c r="F2309" s="6">
        <f>Table1[[#This Row],[Belastbaar loon]]-Table1[[#This Row],[Belasting]]</f>
        <v>25250.202860000001</v>
      </c>
      <c r="G2309" s="2">
        <f>(Table1[[#This Row],[Belastbaar loon]]-Table1[[#This Row],[Netto loon]])/Table1[[#This Row],[Belastbaar loon]]</f>
        <v>0.18313212578046645</v>
      </c>
      <c r="H2309" s="14">
        <f t="shared" ca="1" si="30"/>
        <v>5656.6605399999999</v>
      </c>
      <c r="I2309" s="14">
        <f ca="1">IF(ROW()=2, Table1[[#This Row],[Netto loon]], INDIRECT(ADDRESS(ROW()-1,COLUMN(F:F))))</f>
        <v>25244.339459999999</v>
      </c>
      <c r="J2309" s="6">
        <f ca="1">IF(ROW()=2, 0, Table1[[#This Row],[Belastbaar loon]]-INDIRECT(ADDRESS(ROW()-1,COLUMN(A:A))))</f>
        <v>10</v>
      </c>
      <c r="K2309" s="6">
        <f ca="1">Table1[[#This Row],[Netto loon]]-Table1[[#This Row],[Netto vorige schijf]]</f>
        <v>5.8634000000020023</v>
      </c>
      <c r="L2309" s="2">
        <f ca="1">(Table1[[#This Row],[Bruto tov vorige schijf]]-Table1[[#This Row],[Netto tov vorige schijf]])/MAX(Table1[[#This Row],[Bruto tov vorige schijf]],1)</f>
        <v>0.41365999999979974</v>
      </c>
    </row>
    <row r="2310" spans="1:12" x14ac:dyDescent="0.25">
      <c r="A2310" s="14">
        <v>30921</v>
      </c>
      <c r="B2310" s="6">
        <f>LoonHeffing2020(Table1[[#This Row],[Belastbaar loon]])</f>
        <v>11548.9935</v>
      </c>
      <c r="C2310" s="6">
        <f>AlgemeneHeffingsKorting2020(Table1[[#This Row],[Belastbaar loon]])</f>
        <v>2131.8888000000002</v>
      </c>
      <c r="D2310" s="14">
        <f>ArbeidsKorting2020(Table1[[#This Row],[Belastbaar loon]])</f>
        <v>3752.1709599999999</v>
      </c>
      <c r="E2310" s="14">
        <f>MAX(Table1[[#This Row],[Loonheffing]]-Table1[[#This Row],[Algemene Heffingskorting]]-Table1[[#This Row],[Arbeidskorting]],0)</f>
        <v>5664.9337400000004</v>
      </c>
      <c r="F2310" s="6">
        <f>Table1[[#This Row],[Belastbaar loon]]-Table1[[#This Row],[Belasting]]</f>
        <v>25256.06626</v>
      </c>
      <c r="G2310" s="2">
        <f>(Table1[[#This Row],[Belastbaar loon]]-Table1[[#This Row],[Netto loon]])/Table1[[#This Row],[Belastbaar loon]]</f>
        <v>0.18320667960285891</v>
      </c>
      <c r="H2310" s="14">
        <f t="shared" ca="1" si="30"/>
        <v>5660.7971399999997</v>
      </c>
      <c r="I2310" s="14">
        <f ca="1">IF(ROW()=2, Table1[[#This Row],[Netto loon]], INDIRECT(ADDRESS(ROW()-1,COLUMN(F:F))))</f>
        <v>25250.202860000001</v>
      </c>
      <c r="J2310" s="6">
        <f ca="1">IF(ROW()=2, 0, Table1[[#This Row],[Belastbaar loon]]-INDIRECT(ADDRESS(ROW()-1,COLUMN(A:A))))</f>
        <v>10</v>
      </c>
      <c r="K2310" s="6">
        <f ca="1">Table1[[#This Row],[Netto loon]]-Table1[[#This Row],[Netto vorige schijf]]</f>
        <v>5.8633999999983644</v>
      </c>
      <c r="L2310" s="2">
        <f ca="1">(Table1[[#This Row],[Bruto tov vorige schijf]]-Table1[[#This Row],[Netto tov vorige schijf]])/MAX(Table1[[#This Row],[Bruto tov vorige schijf]],1)</f>
        <v>0.41366000000016356</v>
      </c>
    </row>
    <row r="2311" spans="1:12" x14ac:dyDescent="0.25">
      <c r="A2311" s="14">
        <v>30931</v>
      </c>
      <c r="B2311" s="6">
        <f>LoonHeffing2020(Table1[[#This Row],[Belastbaar loon]])</f>
        <v>11552.728499999999</v>
      </c>
      <c r="C2311" s="6">
        <f>AlgemeneHeffingsKorting2020(Table1[[#This Row],[Belastbaar loon]])</f>
        <v>2131.3216000000002</v>
      </c>
      <c r="D2311" s="14">
        <f>ArbeidsKorting2020(Table1[[#This Row],[Belastbaar loon]])</f>
        <v>3752.3365600000002</v>
      </c>
      <c r="E2311" s="14">
        <f>MAX(Table1[[#This Row],[Loonheffing]]-Table1[[#This Row],[Algemene Heffingskorting]]-Table1[[#This Row],[Arbeidskorting]],0)</f>
        <v>5669.0703399999984</v>
      </c>
      <c r="F2311" s="6">
        <f>Table1[[#This Row],[Belastbaar loon]]-Table1[[#This Row],[Belasting]]</f>
        <v>25261.929660000002</v>
      </c>
      <c r="G2311" s="2">
        <f>(Table1[[#This Row],[Belastbaar loon]]-Table1[[#This Row],[Netto loon]])/Table1[[#This Row],[Belastbaar loon]]</f>
        <v>0.18328118521871256</v>
      </c>
      <c r="H2311" s="14">
        <f t="shared" ca="1" si="30"/>
        <v>5664.9337400000004</v>
      </c>
      <c r="I2311" s="14">
        <f ca="1">IF(ROW()=2, Table1[[#This Row],[Netto loon]], INDIRECT(ADDRESS(ROW()-1,COLUMN(F:F))))</f>
        <v>25256.06626</v>
      </c>
      <c r="J2311" s="6">
        <f ca="1">IF(ROW()=2, 0, Table1[[#This Row],[Belastbaar loon]]-INDIRECT(ADDRESS(ROW()-1,COLUMN(A:A))))</f>
        <v>10</v>
      </c>
      <c r="K2311" s="6">
        <f ca="1">Table1[[#This Row],[Netto loon]]-Table1[[#This Row],[Netto vorige schijf]]</f>
        <v>5.8634000000020023</v>
      </c>
      <c r="L2311" s="2">
        <f ca="1">(Table1[[#This Row],[Bruto tov vorige schijf]]-Table1[[#This Row],[Netto tov vorige schijf]])/MAX(Table1[[#This Row],[Bruto tov vorige schijf]],1)</f>
        <v>0.41365999999979974</v>
      </c>
    </row>
    <row r="2312" spans="1:12" x14ac:dyDescent="0.25">
      <c r="A2312" s="14">
        <v>30941</v>
      </c>
      <c r="B2312" s="6">
        <f>LoonHeffing2020(Table1[[#This Row],[Belastbaar loon]])</f>
        <v>11556.4635</v>
      </c>
      <c r="C2312" s="6">
        <f>AlgemeneHeffingsKorting2020(Table1[[#This Row],[Belastbaar loon]])</f>
        <v>2130.7543999999998</v>
      </c>
      <c r="D2312" s="14">
        <f>ArbeidsKorting2020(Table1[[#This Row],[Belastbaar loon]])</f>
        <v>3752.50216</v>
      </c>
      <c r="E2312" s="14">
        <f>MAX(Table1[[#This Row],[Loonheffing]]-Table1[[#This Row],[Algemene Heffingskorting]]-Table1[[#This Row],[Arbeidskorting]],0)</f>
        <v>5673.20694</v>
      </c>
      <c r="F2312" s="6">
        <f>Table1[[#This Row],[Belastbaar loon]]-Table1[[#This Row],[Belasting]]</f>
        <v>25267.79306</v>
      </c>
      <c r="G2312" s="2">
        <f>(Table1[[#This Row],[Belastbaar loon]]-Table1[[#This Row],[Netto loon]])/Table1[[#This Row],[Belastbaar loon]]</f>
        <v>0.18335564267476812</v>
      </c>
      <c r="H2312" s="14">
        <f t="shared" ca="1" si="30"/>
        <v>5669.0703399999984</v>
      </c>
      <c r="I2312" s="14">
        <f ca="1">IF(ROW()=2, Table1[[#This Row],[Netto loon]], INDIRECT(ADDRESS(ROW()-1,COLUMN(F:F))))</f>
        <v>25261.929660000002</v>
      </c>
      <c r="J2312" s="6">
        <f ca="1">IF(ROW()=2, 0, Table1[[#This Row],[Belastbaar loon]]-INDIRECT(ADDRESS(ROW()-1,COLUMN(A:A))))</f>
        <v>10</v>
      </c>
      <c r="K2312" s="6">
        <f ca="1">Table1[[#This Row],[Netto loon]]-Table1[[#This Row],[Netto vorige schijf]]</f>
        <v>5.8633999999983644</v>
      </c>
      <c r="L2312" s="2">
        <f ca="1">(Table1[[#This Row],[Bruto tov vorige schijf]]-Table1[[#This Row],[Netto tov vorige schijf]])/MAX(Table1[[#This Row],[Bruto tov vorige schijf]],1)</f>
        <v>0.41366000000016356</v>
      </c>
    </row>
    <row r="2313" spans="1:12" x14ac:dyDescent="0.25">
      <c r="A2313" s="14">
        <v>30951</v>
      </c>
      <c r="B2313" s="6">
        <f>LoonHeffing2020(Table1[[#This Row],[Belastbaar loon]])</f>
        <v>11560.1985</v>
      </c>
      <c r="C2313" s="6">
        <f>AlgemeneHeffingsKorting2020(Table1[[#This Row],[Belastbaar loon]])</f>
        <v>2130.1871999999998</v>
      </c>
      <c r="D2313" s="14">
        <f>ArbeidsKorting2020(Table1[[#This Row],[Belastbaar loon]])</f>
        <v>3752.6677599999998</v>
      </c>
      <c r="E2313" s="14">
        <f>MAX(Table1[[#This Row],[Loonheffing]]-Table1[[#This Row],[Algemene Heffingskorting]]-Table1[[#This Row],[Arbeidskorting]],0)</f>
        <v>5677.3435399999998</v>
      </c>
      <c r="F2313" s="6">
        <f>Table1[[#This Row],[Belastbaar loon]]-Table1[[#This Row],[Belasting]]</f>
        <v>25273.656459999998</v>
      </c>
      <c r="G2313" s="2">
        <f>(Table1[[#This Row],[Belastbaar loon]]-Table1[[#This Row],[Netto loon]])/Table1[[#This Row],[Belastbaar loon]]</f>
        <v>0.18343005201770546</v>
      </c>
      <c r="H2313" s="14">
        <f t="shared" ca="1" si="30"/>
        <v>5673.20694</v>
      </c>
      <c r="I2313" s="14">
        <f ca="1">IF(ROW()=2, Table1[[#This Row],[Netto loon]], INDIRECT(ADDRESS(ROW()-1,COLUMN(F:F))))</f>
        <v>25267.79306</v>
      </c>
      <c r="J2313" s="6">
        <f ca="1">IF(ROW()=2, 0, Table1[[#This Row],[Belastbaar loon]]-INDIRECT(ADDRESS(ROW()-1,COLUMN(A:A))))</f>
        <v>10</v>
      </c>
      <c r="K2313" s="6">
        <f ca="1">Table1[[#This Row],[Netto loon]]-Table1[[#This Row],[Netto vorige schijf]]</f>
        <v>5.8633999999983644</v>
      </c>
      <c r="L2313" s="2">
        <f ca="1">(Table1[[#This Row],[Bruto tov vorige schijf]]-Table1[[#This Row],[Netto tov vorige schijf]])/MAX(Table1[[#This Row],[Bruto tov vorige schijf]],1)</f>
        <v>0.41366000000016356</v>
      </c>
    </row>
    <row r="2314" spans="1:12" x14ac:dyDescent="0.25">
      <c r="A2314" s="14">
        <v>30961</v>
      </c>
      <c r="B2314" s="6">
        <f>LoonHeffing2020(Table1[[#This Row],[Belastbaar loon]])</f>
        <v>11563.933499999999</v>
      </c>
      <c r="C2314" s="6">
        <f>AlgemeneHeffingsKorting2020(Table1[[#This Row],[Belastbaar loon]])</f>
        <v>2129.62</v>
      </c>
      <c r="D2314" s="14">
        <f>ArbeidsKorting2020(Table1[[#This Row],[Belastbaar loon]])</f>
        <v>3752.8333600000001</v>
      </c>
      <c r="E2314" s="14">
        <f>MAX(Table1[[#This Row],[Loonheffing]]-Table1[[#This Row],[Algemene Heffingskorting]]-Table1[[#This Row],[Arbeidskorting]],0)</f>
        <v>5681.4801399999997</v>
      </c>
      <c r="F2314" s="6">
        <f>Table1[[#This Row],[Belastbaar loon]]-Table1[[#This Row],[Belasting]]</f>
        <v>25279.51986</v>
      </c>
      <c r="G2314" s="2">
        <f>(Table1[[#This Row],[Belastbaar loon]]-Table1[[#This Row],[Netto loon]])/Table1[[#This Row],[Belastbaar loon]]</f>
        <v>0.18350441329414424</v>
      </c>
      <c r="H2314" s="14">
        <f t="shared" ca="1" si="30"/>
        <v>5677.3435399999998</v>
      </c>
      <c r="I2314" s="14">
        <f ca="1">IF(ROW()=2, Table1[[#This Row],[Netto loon]], INDIRECT(ADDRESS(ROW()-1,COLUMN(F:F))))</f>
        <v>25273.656459999998</v>
      </c>
      <c r="J2314" s="6">
        <f ca="1">IF(ROW()=2, 0, Table1[[#This Row],[Belastbaar loon]]-INDIRECT(ADDRESS(ROW()-1,COLUMN(A:A))))</f>
        <v>10</v>
      </c>
      <c r="K2314" s="6">
        <f ca="1">Table1[[#This Row],[Netto loon]]-Table1[[#This Row],[Netto vorige schijf]]</f>
        <v>5.8634000000020023</v>
      </c>
      <c r="L2314" s="2">
        <f ca="1">(Table1[[#This Row],[Bruto tov vorige schijf]]-Table1[[#This Row],[Netto tov vorige schijf]])/MAX(Table1[[#This Row],[Bruto tov vorige schijf]],1)</f>
        <v>0.41365999999979974</v>
      </c>
    </row>
    <row r="2315" spans="1:12" x14ac:dyDescent="0.25">
      <c r="A2315" s="14">
        <v>30971</v>
      </c>
      <c r="B2315" s="6">
        <f>LoonHeffing2020(Table1[[#This Row],[Belastbaar loon]])</f>
        <v>11567.6685</v>
      </c>
      <c r="C2315" s="6">
        <f>AlgemeneHeffingsKorting2020(Table1[[#This Row],[Belastbaar loon]])</f>
        <v>2129.0527999999999</v>
      </c>
      <c r="D2315" s="14">
        <f>ArbeidsKorting2020(Table1[[#This Row],[Belastbaar loon]])</f>
        <v>3752.9989599999999</v>
      </c>
      <c r="E2315" s="14">
        <f>MAX(Table1[[#This Row],[Loonheffing]]-Table1[[#This Row],[Algemene Heffingskorting]]-Table1[[#This Row],[Arbeidskorting]],0)</f>
        <v>5685.6167400000004</v>
      </c>
      <c r="F2315" s="6">
        <f>Table1[[#This Row],[Belastbaar loon]]-Table1[[#This Row],[Belasting]]</f>
        <v>25285.383259999999</v>
      </c>
      <c r="G2315" s="2">
        <f>(Table1[[#This Row],[Belastbaar loon]]-Table1[[#This Row],[Netto loon]])/Table1[[#This Row],[Belastbaar loon]]</f>
        <v>0.18357872655064419</v>
      </c>
      <c r="H2315" s="14">
        <f t="shared" ca="1" si="30"/>
        <v>5681.4801399999997</v>
      </c>
      <c r="I2315" s="14">
        <f ca="1">IF(ROW()=2, Table1[[#This Row],[Netto loon]], INDIRECT(ADDRESS(ROW()-1,COLUMN(F:F))))</f>
        <v>25279.51986</v>
      </c>
      <c r="J2315" s="6">
        <f ca="1">IF(ROW()=2, 0, Table1[[#This Row],[Belastbaar loon]]-INDIRECT(ADDRESS(ROW()-1,COLUMN(A:A))))</f>
        <v>10</v>
      </c>
      <c r="K2315" s="6">
        <f ca="1">Table1[[#This Row],[Netto loon]]-Table1[[#This Row],[Netto vorige schijf]]</f>
        <v>5.8633999999983644</v>
      </c>
      <c r="L2315" s="2">
        <f ca="1">(Table1[[#This Row],[Bruto tov vorige schijf]]-Table1[[#This Row],[Netto tov vorige schijf]])/MAX(Table1[[#This Row],[Bruto tov vorige schijf]],1)</f>
        <v>0.41366000000016356</v>
      </c>
    </row>
    <row r="2316" spans="1:12" x14ac:dyDescent="0.25">
      <c r="A2316" s="14">
        <v>30981</v>
      </c>
      <c r="B2316" s="6">
        <f>LoonHeffing2020(Table1[[#This Row],[Belastbaar loon]])</f>
        <v>11571.4035</v>
      </c>
      <c r="C2316" s="6">
        <f>AlgemeneHeffingsKorting2020(Table1[[#This Row],[Belastbaar loon]])</f>
        <v>2128.4856</v>
      </c>
      <c r="D2316" s="14">
        <f>ArbeidsKorting2020(Table1[[#This Row],[Belastbaar loon]])</f>
        <v>3753.1645600000002</v>
      </c>
      <c r="E2316" s="14">
        <f>MAX(Table1[[#This Row],[Loonheffing]]-Table1[[#This Row],[Algemene Heffingskorting]]-Table1[[#This Row],[Arbeidskorting]],0)</f>
        <v>5689.7533400000002</v>
      </c>
      <c r="F2316" s="6">
        <f>Table1[[#This Row],[Belastbaar loon]]-Table1[[#This Row],[Belasting]]</f>
        <v>25291.246660000001</v>
      </c>
      <c r="G2316" s="2">
        <f>(Table1[[#This Row],[Belastbaar loon]]-Table1[[#This Row],[Netto loon]])/Table1[[#This Row],[Belastbaar loon]]</f>
        <v>0.18365299183370451</v>
      </c>
      <c r="H2316" s="14">
        <f t="shared" ca="1" si="30"/>
        <v>5685.6167400000004</v>
      </c>
      <c r="I2316" s="14">
        <f ca="1">IF(ROW()=2, Table1[[#This Row],[Netto loon]], INDIRECT(ADDRESS(ROW()-1,COLUMN(F:F))))</f>
        <v>25285.383259999999</v>
      </c>
      <c r="J2316" s="6">
        <f ca="1">IF(ROW()=2, 0, Table1[[#This Row],[Belastbaar loon]]-INDIRECT(ADDRESS(ROW()-1,COLUMN(A:A))))</f>
        <v>10</v>
      </c>
      <c r="K2316" s="6">
        <f ca="1">Table1[[#This Row],[Netto loon]]-Table1[[#This Row],[Netto vorige schijf]]</f>
        <v>5.8634000000020023</v>
      </c>
      <c r="L2316" s="2">
        <f ca="1">(Table1[[#This Row],[Bruto tov vorige schijf]]-Table1[[#This Row],[Netto tov vorige schijf]])/MAX(Table1[[#This Row],[Bruto tov vorige schijf]],1)</f>
        <v>0.41365999999979974</v>
      </c>
    </row>
    <row r="2317" spans="1:12" x14ac:dyDescent="0.25">
      <c r="A2317" s="14">
        <v>30991</v>
      </c>
      <c r="B2317" s="6">
        <f>LoonHeffing2020(Table1[[#This Row],[Belastbaar loon]])</f>
        <v>11575.138499999999</v>
      </c>
      <c r="C2317" s="6">
        <f>AlgemeneHeffingsKorting2020(Table1[[#This Row],[Belastbaar loon]])</f>
        <v>2127.9184</v>
      </c>
      <c r="D2317" s="14">
        <f>ArbeidsKorting2020(Table1[[#This Row],[Belastbaar loon]])</f>
        <v>3753.33016</v>
      </c>
      <c r="E2317" s="14">
        <f>MAX(Table1[[#This Row],[Loonheffing]]-Table1[[#This Row],[Algemene Heffingskorting]]-Table1[[#This Row],[Arbeidskorting]],0)</f>
        <v>5693.8899399999991</v>
      </c>
      <c r="F2317" s="6">
        <f>Table1[[#This Row],[Belastbaar loon]]-Table1[[#This Row],[Belasting]]</f>
        <v>25297.110059999999</v>
      </c>
      <c r="G2317" s="2">
        <f>(Table1[[#This Row],[Belastbaar loon]]-Table1[[#This Row],[Netto loon]])/Table1[[#This Row],[Belastbaar loon]]</f>
        <v>0.18372720918976479</v>
      </c>
      <c r="H2317" s="14">
        <f t="shared" ca="1" si="30"/>
        <v>5689.7533400000002</v>
      </c>
      <c r="I2317" s="14">
        <f ca="1">IF(ROW()=2, Table1[[#This Row],[Netto loon]], INDIRECT(ADDRESS(ROW()-1,COLUMN(F:F))))</f>
        <v>25291.246660000001</v>
      </c>
      <c r="J2317" s="6">
        <f ca="1">IF(ROW()=2, 0, Table1[[#This Row],[Belastbaar loon]]-INDIRECT(ADDRESS(ROW()-1,COLUMN(A:A))))</f>
        <v>10</v>
      </c>
      <c r="K2317" s="6">
        <f ca="1">Table1[[#This Row],[Netto loon]]-Table1[[#This Row],[Netto vorige schijf]]</f>
        <v>5.8633999999983644</v>
      </c>
      <c r="L2317" s="2">
        <f ca="1">(Table1[[#This Row],[Bruto tov vorige schijf]]-Table1[[#This Row],[Netto tov vorige schijf]])/MAX(Table1[[#This Row],[Bruto tov vorige schijf]],1)</f>
        <v>0.41366000000016356</v>
      </c>
    </row>
    <row r="2318" spans="1:12" x14ac:dyDescent="0.25">
      <c r="A2318" s="14">
        <v>31001</v>
      </c>
      <c r="B2318" s="6">
        <f>LoonHeffing2020(Table1[[#This Row],[Belastbaar loon]])</f>
        <v>11578.8735</v>
      </c>
      <c r="C2318" s="6">
        <f>AlgemeneHeffingsKorting2020(Table1[[#This Row],[Belastbaar loon]])</f>
        <v>2127.3512000000001</v>
      </c>
      <c r="D2318" s="14">
        <f>ArbeidsKorting2020(Table1[[#This Row],[Belastbaar loon]])</f>
        <v>3753.4957599999998</v>
      </c>
      <c r="E2318" s="14">
        <f>MAX(Table1[[#This Row],[Loonheffing]]-Table1[[#This Row],[Algemene Heffingskorting]]-Table1[[#This Row],[Arbeidskorting]],0)</f>
        <v>5698.0265400000008</v>
      </c>
      <c r="F2318" s="6">
        <f>Table1[[#This Row],[Belastbaar loon]]-Table1[[#This Row],[Belasting]]</f>
        <v>25302.973460000001</v>
      </c>
      <c r="G2318" s="2">
        <f>(Table1[[#This Row],[Belastbaar loon]]-Table1[[#This Row],[Netto loon]])/Table1[[#This Row],[Belastbaar loon]]</f>
        <v>0.18380137866520432</v>
      </c>
      <c r="H2318" s="14">
        <f t="shared" ca="1" si="30"/>
        <v>5693.8899399999991</v>
      </c>
      <c r="I2318" s="14">
        <f ca="1">IF(ROW()=2, Table1[[#This Row],[Netto loon]], INDIRECT(ADDRESS(ROW()-1,COLUMN(F:F))))</f>
        <v>25297.110059999999</v>
      </c>
      <c r="J2318" s="6">
        <f ca="1">IF(ROW()=2, 0, Table1[[#This Row],[Belastbaar loon]]-INDIRECT(ADDRESS(ROW()-1,COLUMN(A:A))))</f>
        <v>10</v>
      </c>
      <c r="K2318" s="6">
        <f ca="1">Table1[[#This Row],[Netto loon]]-Table1[[#This Row],[Netto vorige schijf]]</f>
        <v>5.8634000000020023</v>
      </c>
      <c r="L2318" s="2">
        <f ca="1">(Table1[[#This Row],[Bruto tov vorige schijf]]-Table1[[#This Row],[Netto tov vorige schijf]])/MAX(Table1[[#This Row],[Bruto tov vorige schijf]],1)</f>
        <v>0.41365999999979974</v>
      </c>
    </row>
    <row r="2319" spans="1:12" x14ac:dyDescent="0.25">
      <c r="A2319" s="14">
        <v>31011</v>
      </c>
      <c r="B2319" s="6">
        <f>LoonHeffing2020(Table1[[#This Row],[Belastbaar loon]])</f>
        <v>11582.6085</v>
      </c>
      <c r="C2319" s="6">
        <f>AlgemeneHeffingsKorting2020(Table1[[#This Row],[Belastbaar loon]])</f>
        <v>2126.7840000000001</v>
      </c>
      <c r="D2319" s="14">
        <f>ArbeidsKorting2020(Table1[[#This Row],[Belastbaar loon]])</f>
        <v>3753.6613600000001</v>
      </c>
      <c r="E2319" s="14">
        <f>MAX(Table1[[#This Row],[Loonheffing]]-Table1[[#This Row],[Algemene Heffingskorting]]-Table1[[#This Row],[Arbeidskorting]],0)</f>
        <v>5702.1631400000006</v>
      </c>
      <c r="F2319" s="6">
        <f>Table1[[#This Row],[Belastbaar loon]]-Table1[[#This Row],[Belasting]]</f>
        <v>25308.836859999999</v>
      </c>
      <c r="G2319" s="2">
        <f>(Table1[[#This Row],[Belastbaar loon]]-Table1[[#This Row],[Netto loon]])/Table1[[#This Row],[Belastbaar loon]]</f>
        <v>0.18387550030634292</v>
      </c>
      <c r="H2319" s="14">
        <f t="shared" ca="1" si="30"/>
        <v>5698.0265400000008</v>
      </c>
      <c r="I2319" s="14">
        <f ca="1">IF(ROW()=2, Table1[[#This Row],[Netto loon]], INDIRECT(ADDRESS(ROW()-1,COLUMN(F:F))))</f>
        <v>25302.973460000001</v>
      </c>
      <c r="J2319" s="6">
        <f ca="1">IF(ROW()=2, 0, Table1[[#This Row],[Belastbaar loon]]-INDIRECT(ADDRESS(ROW()-1,COLUMN(A:A))))</f>
        <v>10</v>
      </c>
      <c r="K2319" s="6">
        <f ca="1">Table1[[#This Row],[Netto loon]]-Table1[[#This Row],[Netto vorige schijf]]</f>
        <v>5.8633999999983644</v>
      </c>
      <c r="L2319" s="2">
        <f ca="1">(Table1[[#This Row],[Bruto tov vorige schijf]]-Table1[[#This Row],[Netto tov vorige schijf]])/MAX(Table1[[#This Row],[Bruto tov vorige schijf]],1)</f>
        <v>0.41366000000016356</v>
      </c>
    </row>
    <row r="2320" spans="1:12" x14ac:dyDescent="0.25">
      <c r="A2320" s="14">
        <v>31021</v>
      </c>
      <c r="B2320" s="6">
        <f>LoonHeffing2020(Table1[[#This Row],[Belastbaar loon]])</f>
        <v>11586.343500000001</v>
      </c>
      <c r="C2320" s="6">
        <f>AlgemeneHeffingsKorting2020(Table1[[#This Row],[Belastbaar loon]])</f>
        <v>2126.2168000000001</v>
      </c>
      <c r="D2320" s="14">
        <f>ArbeidsKorting2020(Table1[[#This Row],[Belastbaar loon]])</f>
        <v>3753.8269599999999</v>
      </c>
      <c r="E2320" s="14">
        <f>MAX(Table1[[#This Row],[Loonheffing]]-Table1[[#This Row],[Algemene Heffingskorting]]-Table1[[#This Row],[Arbeidskorting]],0)</f>
        <v>5706.2997400000004</v>
      </c>
      <c r="F2320" s="6">
        <f>Table1[[#This Row],[Belastbaar loon]]-Table1[[#This Row],[Belasting]]</f>
        <v>25314.700259999998</v>
      </c>
      <c r="G2320" s="2">
        <f>(Table1[[#This Row],[Belastbaar loon]]-Table1[[#This Row],[Netto loon]])/Table1[[#This Row],[Belastbaar loon]]</f>
        <v>0.18394957415944044</v>
      </c>
      <c r="H2320" s="14">
        <f t="shared" ca="1" si="30"/>
        <v>5702.1631400000006</v>
      </c>
      <c r="I2320" s="14">
        <f ca="1">IF(ROW()=2, Table1[[#This Row],[Netto loon]], INDIRECT(ADDRESS(ROW()-1,COLUMN(F:F))))</f>
        <v>25308.836859999999</v>
      </c>
      <c r="J2320" s="6">
        <f ca="1">IF(ROW()=2, 0, Table1[[#This Row],[Belastbaar loon]]-INDIRECT(ADDRESS(ROW()-1,COLUMN(A:A))))</f>
        <v>10</v>
      </c>
      <c r="K2320" s="6">
        <f ca="1">Table1[[#This Row],[Netto loon]]-Table1[[#This Row],[Netto vorige schijf]]</f>
        <v>5.8633999999983644</v>
      </c>
      <c r="L2320" s="2">
        <f ca="1">(Table1[[#This Row],[Bruto tov vorige schijf]]-Table1[[#This Row],[Netto tov vorige schijf]])/MAX(Table1[[#This Row],[Bruto tov vorige schijf]],1)</f>
        <v>0.41366000000016356</v>
      </c>
    </row>
    <row r="2321" spans="1:12" x14ac:dyDescent="0.25">
      <c r="A2321" s="14">
        <v>31031</v>
      </c>
      <c r="B2321" s="6">
        <f>LoonHeffing2020(Table1[[#This Row],[Belastbaar loon]])</f>
        <v>11590.0785</v>
      </c>
      <c r="C2321" s="6">
        <f>AlgemeneHeffingsKorting2020(Table1[[#This Row],[Belastbaar loon]])</f>
        <v>2125.6496000000002</v>
      </c>
      <c r="D2321" s="14">
        <f>ArbeidsKorting2020(Table1[[#This Row],[Belastbaar loon]])</f>
        <v>3753.9925600000001</v>
      </c>
      <c r="E2321" s="14">
        <f>MAX(Table1[[#This Row],[Loonheffing]]-Table1[[#This Row],[Algemene Heffingskorting]]-Table1[[#This Row],[Arbeidskorting]],0)</f>
        <v>5710.4363399999984</v>
      </c>
      <c r="F2321" s="6">
        <f>Table1[[#This Row],[Belastbaar loon]]-Table1[[#This Row],[Belasting]]</f>
        <v>25320.56366</v>
      </c>
      <c r="G2321" s="2">
        <f>(Table1[[#This Row],[Belastbaar loon]]-Table1[[#This Row],[Netto loon]])/Table1[[#This Row],[Belastbaar loon]]</f>
        <v>0.18402360027069706</v>
      </c>
      <c r="H2321" s="14">
        <f t="shared" ca="1" si="30"/>
        <v>5706.2997400000004</v>
      </c>
      <c r="I2321" s="14">
        <f ca="1">IF(ROW()=2, Table1[[#This Row],[Netto loon]], INDIRECT(ADDRESS(ROW()-1,COLUMN(F:F))))</f>
        <v>25314.700259999998</v>
      </c>
      <c r="J2321" s="6">
        <f ca="1">IF(ROW()=2, 0, Table1[[#This Row],[Belastbaar loon]]-INDIRECT(ADDRESS(ROW()-1,COLUMN(A:A))))</f>
        <v>10</v>
      </c>
      <c r="K2321" s="6">
        <f ca="1">Table1[[#This Row],[Netto loon]]-Table1[[#This Row],[Netto vorige schijf]]</f>
        <v>5.8634000000020023</v>
      </c>
      <c r="L2321" s="2">
        <f ca="1">(Table1[[#This Row],[Bruto tov vorige schijf]]-Table1[[#This Row],[Netto tov vorige schijf]])/MAX(Table1[[#This Row],[Bruto tov vorige schijf]],1)</f>
        <v>0.41365999999979974</v>
      </c>
    </row>
    <row r="2322" spans="1:12" x14ac:dyDescent="0.25">
      <c r="A2322" s="14">
        <v>31041</v>
      </c>
      <c r="B2322" s="6">
        <f>LoonHeffing2020(Table1[[#This Row],[Belastbaar loon]])</f>
        <v>11593.8135</v>
      </c>
      <c r="C2322" s="6">
        <f>AlgemeneHeffingsKorting2020(Table1[[#This Row],[Belastbaar loon]])</f>
        <v>2125.0823999999998</v>
      </c>
      <c r="D2322" s="14">
        <f>ArbeidsKorting2020(Table1[[#This Row],[Belastbaar loon]])</f>
        <v>3754.15816</v>
      </c>
      <c r="E2322" s="14">
        <f>MAX(Table1[[#This Row],[Loonheffing]]-Table1[[#This Row],[Algemene Heffingskorting]]-Table1[[#This Row],[Arbeidskorting]],0)</f>
        <v>5714.5729400000009</v>
      </c>
      <c r="F2322" s="6">
        <f>Table1[[#This Row],[Belastbaar loon]]-Table1[[#This Row],[Belasting]]</f>
        <v>25326.427059999998</v>
      </c>
      <c r="G2322" s="2">
        <f>(Table1[[#This Row],[Belastbaar loon]]-Table1[[#This Row],[Netto loon]])/Table1[[#This Row],[Belastbaar loon]]</f>
        <v>0.18409757868625373</v>
      </c>
      <c r="H2322" s="14">
        <f t="shared" ca="1" si="30"/>
        <v>5710.4363399999984</v>
      </c>
      <c r="I2322" s="14">
        <f ca="1">IF(ROW()=2, Table1[[#This Row],[Netto loon]], INDIRECT(ADDRESS(ROW()-1,COLUMN(F:F))))</f>
        <v>25320.56366</v>
      </c>
      <c r="J2322" s="6">
        <f ca="1">IF(ROW()=2, 0, Table1[[#This Row],[Belastbaar loon]]-INDIRECT(ADDRESS(ROW()-1,COLUMN(A:A))))</f>
        <v>10</v>
      </c>
      <c r="K2322" s="6">
        <f ca="1">Table1[[#This Row],[Netto loon]]-Table1[[#This Row],[Netto vorige schijf]]</f>
        <v>5.8633999999983644</v>
      </c>
      <c r="L2322" s="2">
        <f ca="1">(Table1[[#This Row],[Bruto tov vorige schijf]]-Table1[[#This Row],[Netto tov vorige schijf]])/MAX(Table1[[#This Row],[Bruto tov vorige schijf]],1)</f>
        <v>0.41366000000016356</v>
      </c>
    </row>
    <row r="2323" spans="1:12" x14ac:dyDescent="0.25">
      <c r="A2323" s="14">
        <v>31051</v>
      </c>
      <c r="B2323" s="6">
        <f>LoonHeffing2020(Table1[[#This Row],[Belastbaar loon]])</f>
        <v>11597.548500000001</v>
      </c>
      <c r="C2323" s="6">
        <f>AlgemeneHeffingsKorting2020(Table1[[#This Row],[Belastbaar loon]])</f>
        <v>2124.5151999999998</v>
      </c>
      <c r="D2323" s="14">
        <f>ArbeidsKorting2020(Table1[[#This Row],[Belastbaar loon]])</f>
        <v>3754.3237599999998</v>
      </c>
      <c r="E2323" s="14">
        <f>MAX(Table1[[#This Row],[Loonheffing]]-Table1[[#This Row],[Algemene Heffingskorting]]-Table1[[#This Row],[Arbeidskorting]],0)</f>
        <v>5718.7095400000017</v>
      </c>
      <c r="F2323" s="6">
        <f>Table1[[#This Row],[Belastbaar loon]]-Table1[[#This Row],[Belasting]]</f>
        <v>25332.290459999997</v>
      </c>
      <c r="G2323" s="2">
        <f>(Table1[[#This Row],[Belastbaar loon]]-Table1[[#This Row],[Netto loon]])/Table1[[#This Row],[Belastbaar loon]]</f>
        <v>0.18417150945219166</v>
      </c>
      <c r="H2323" s="14">
        <f t="shared" ca="1" si="30"/>
        <v>5714.5729400000009</v>
      </c>
      <c r="I2323" s="14">
        <f ca="1">IF(ROW()=2, Table1[[#This Row],[Netto loon]], INDIRECT(ADDRESS(ROW()-1,COLUMN(F:F))))</f>
        <v>25326.427059999998</v>
      </c>
      <c r="J2323" s="6">
        <f ca="1">IF(ROW()=2, 0, Table1[[#This Row],[Belastbaar loon]]-INDIRECT(ADDRESS(ROW()-1,COLUMN(A:A))))</f>
        <v>10</v>
      </c>
      <c r="K2323" s="6">
        <f ca="1">Table1[[#This Row],[Netto loon]]-Table1[[#This Row],[Netto vorige schijf]]</f>
        <v>5.8633999999983644</v>
      </c>
      <c r="L2323" s="2">
        <f ca="1">(Table1[[#This Row],[Bruto tov vorige schijf]]-Table1[[#This Row],[Netto tov vorige schijf]])/MAX(Table1[[#This Row],[Bruto tov vorige schijf]],1)</f>
        <v>0.41366000000016356</v>
      </c>
    </row>
    <row r="2324" spans="1:12" x14ac:dyDescent="0.25">
      <c r="A2324" s="14">
        <v>31061</v>
      </c>
      <c r="B2324" s="6">
        <f>LoonHeffing2020(Table1[[#This Row],[Belastbaar loon]])</f>
        <v>11601.2835</v>
      </c>
      <c r="C2324" s="6">
        <f>AlgemeneHeffingsKorting2020(Table1[[#This Row],[Belastbaar loon]])</f>
        <v>2123.9479999999999</v>
      </c>
      <c r="D2324" s="14">
        <f>ArbeidsKorting2020(Table1[[#This Row],[Belastbaar loon]])</f>
        <v>3754.48936</v>
      </c>
      <c r="E2324" s="14">
        <f>MAX(Table1[[#This Row],[Loonheffing]]-Table1[[#This Row],[Algemene Heffingskorting]]-Table1[[#This Row],[Arbeidskorting]],0)</f>
        <v>5722.8461399999997</v>
      </c>
      <c r="F2324" s="6">
        <f>Table1[[#This Row],[Belastbaar loon]]-Table1[[#This Row],[Belasting]]</f>
        <v>25338.153859999999</v>
      </c>
      <c r="G2324" s="2">
        <f>(Table1[[#This Row],[Belastbaar loon]]-Table1[[#This Row],[Netto loon]])/Table1[[#This Row],[Belastbaar loon]]</f>
        <v>0.18424539261453274</v>
      </c>
      <c r="H2324" s="14">
        <f t="shared" ca="1" si="30"/>
        <v>5718.7095400000017</v>
      </c>
      <c r="I2324" s="14">
        <f ca="1">IF(ROW()=2, Table1[[#This Row],[Netto loon]], INDIRECT(ADDRESS(ROW()-1,COLUMN(F:F))))</f>
        <v>25332.290459999997</v>
      </c>
      <c r="J2324" s="6">
        <f ca="1">IF(ROW()=2, 0, Table1[[#This Row],[Belastbaar loon]]-INDIRECT(ADDRESS(ROW()-1,COLUMN(A:A))))</f>
        <v>10</v>
      </c>
      <c r="K2324" s="6">
        <f ca="1">Table1[[#This Row],[Netto loon]]-Table1[[#This Row],[Netto vorige schijf]]</f>
        <v>5.8634000000020023</v>
      </c>
      <c r="L2324" s="2">
        <f ca="1">(Table1[[#This Row],[Bruto tov vorige schijf]]-Table1[[#This Row],[Netto tov vorige schijf]])/MAX(Table1[[#This Row],[Bruto tov vorige schijf]],1)</f>
        <v>0.41365999999979974</v>
      </c>
    </row>
    <row r="2325" spans="1:12" x14ac:dyDescent="0.25">
      <c r="A2325" s="14">
        <v>31071</v>
      </c>
      <c r="B2325" s="6">
        <f>LoonHeffing2020(Table1[[#This Row],[Belastbaar loon]])</f>
        <v>11605.0185</v>
      </c>
      <c r="C2325" s="6">
        <f>AlgemeneHeffingsKorting2020(Table1[[#This Row],[Belastbaar loon]])</f>
        <v>2123.3807999999999</v>
      </c>
      <c r="D2325" s="14">
        <f>ArbeidsKorting2020(Table1[[#This Row],[Belastbaar loon]])</f>
        <v>3754.6549599999998</v>
      </c>
      <c r="E2325" s="14">
        <f>MAX(Table1[[#This Row],[Loonheffing]]-Table1[[#This Row],[Algemene Heffingskorting]]-Table1[[#This Row],[Arbeidskorting]],0)</f>
        <v>5726.9827399999995</v>
      </c>
      <c r="F2325" s="6">
        <f>Table1[[#This Row],[Belastbaar loon]]-Table1[[#This Row],[Belasting]]</f>
        <v>25344.017260000001</v>
      </c>
      <c r="G2325" s="2">
        <f>(Table1[[#This Row],[Belastbaar loon]]-Table1[[#This Row],[Netto loon]])/Table1[[#This Row],[Belastbaar loon]]</f>
        <v>0.18431922821923979</v>
      </c>
      <c r="H2325" s="14">
        <f t="shared" ca="1" si="30"/>
        <v>5722.8461399999997</v>
      </c>
      <c r="I2325" s="14">
        <f ca="1">IF(ROW()=2, Table1[[#This Row],[Netto loon]], INDIRECT(ADDRESS(ROW()-1,COLUMN(F:F))))</f>
        <v>25338.153859999999</v>
      </c>
      <c r="J2325" s="6">
        <f ca="1">IF(ROW()=2, 0, Table1[[#This Row],[Belastbaar loon]]-INDIRECT(ADDRESS(ROW()-1,COLUMN(A:A))))</f>
        <v>10</v>
      </c>
      <c r="K2325" s="6">
        <f ca="1">Table1[[#This Row],[Netto loon]]-Table1[[#This Row],[Netto vorige schijf]]</f>
        <v>5.8634000000020023</v>
      </c>
      <c r="L2325" s="2">
        <f ca="1">(Table1[[#This Row],[Bruto tov vorige schijf]]-Table1[[#This Row],[Netto tov vorige schijf]])/MAX(Table1[[#This Row],[Bruto tov vorige schijf]],1)</f>
        <v>0.41365999999979974</v>
      </c>
    </row>
    <row r="2326" spans="1:12" x14ac:dyDescent="0.25">
      <c r="A2326" s="14">
        <v>31081</v>
      </c>
      <c r="B2326" s="6">
        <f>LoonHeffing2020(Table1[[#This Row],[Belastbaar loon]])</f>
        <v>11608.753500000001</v>
      </c>
      <c r="C2326" s="6">
        <f>AlgemeneHeffingsKorting2020(Table1[[#This Row],[Belastbaar loon]])</f>
        <v>2122.8136</v>
      </c>
      <c r="D2326" s="14">
        <f>ArbeidsKorting2020(Table1[[#This Row],[Belastbaar loon]])</f>
        <v>3754.8205600000001</v>
      </c>
      <c r="E2326" s="14">
        <f>MAX(Table1[[#This Row],[Loonheffing]]-Table1[[#This Row],[Algemene Heffingskorting]]-Table1[[#This Row],[Arbeidskorting]],0)</f>
        <v>5731.1193400000011</v>
      </c>
      <c r="F2326" s="6">
        <f>Table1[[#This Row],[Belastbaar loon]]-Table1[[#This Row],[Belasting]]</f>
        <v>25349.880659999999</v>
      </c>
      <c r="G2326" s="2">
        <f>(Table1[[#This Row],[Belastbaar loon]]-Table1[[#This Row],[Netto loon]])/Table1[[#This Row],[Belastbaar loon]]</f>
        <v>0.1843930163122165</v>
      </c>
      <c r="H2326" s="14">
        <f t="shared" ca="1" si="30"/>
        <v>5726.9827399999995</v>
      </c>
      <c r="I2326" s="14">
        <f ca="1">IF(ROW()=2, Table1[[#This Row],[Netto loon]], INDIRECT(ADDRESS(ROW()-1,COLUMN(F:F))))</f>
        <v>25344.017260000001</v>
      </c>
      <c r="J2326" s="6">
        <f ca="1">IF(ROW()=2, 0, Table1[[#This Row],[Belastbaar loon]]-INDIRECT(ADDRESS(ROW()-1,COLUMN(A:A))))</f>
        <v>10</v>
      </c>
      <c r="K2326" s="6">
        <f ca="1">Table1[[#This Row],[Netto loon]]-Table1[[#This Row],[Netto vorige schijf]]</f>
        <v>5.8633999999983644</v>
      </c>
      <c r="L2326" s="2">
        <f ca="1">(Table1[[#This Row],[Bruto tov vorige schijf]]-Table1[[#This Row],[Netto tov vorige schijf]])/MAX(Table1[[#This Row],[Bruto tov vorige schijf]],1)</f>
        <v>0.41366000000016356</v>
      </c>
    </row>
    <row r="2327" spans="1:12" x14ac:dyDescent="0.25">
      <c r="A2327" s="14">
        <v>31091</v>
      </c>
      <c r="B2327" s="6">
        <f>LoonHeffing2020(Table1[[#This Row],[Belastbaar loon]])</f>
        <v>11612.488499999999</v>
      </c>
      <c r="C2327" s="6">
        <f>AlgemeneHeffingsKorting2020(Table1[[#This Row],[Belastbaar loon]])</f>
        <v>2122.2464</v>
      </c>
      <c r="D2327" s="14">
        <f>ArbeidsKorting2020(Table1[[#This Row],[Belastbaar loon]])</f>
        <v>3754.9861599999999</v>
      </c>
      <c r="E2327" s="14">
        <f>MAX(Table1[[#This Row],[Loonheffing]]-Table1[[#This Row],[Algemene Heffingskorting]]-Table1[[#This Row],[Arbeidskorting]],0)</f>
        <v>5735.2559399999991</v>
      </c>
      <c r="F2327" s="6">
        <f>Table1[[#This Row],[Belastbaar loon]]-Table1[[#This Row],[Belasting]]</f>
        <v>25355.744060000001</v>
      </c>
      <c r="G2327" s="2">
        <f>(Table1[[#This Row],[Belastbaar loon]]-Table1[[#This Row],[Netto loon]])/Table1[[#This Row],[Belastbaar loon]]</f>
        <v>0.18446675693930717</v>
      </c>
      <c r="H2327" s="14">
        <f t="shared" ca="1" si="30"/>
        <v>5731.1193400000011</v>
      </c>
      <c r="I2327" s="14">
        <f ca="1">IF(ROW()=2, Table1[[#This Row],[Netto loon]], INDIRECT(ADDRESS(ROW()-1,COLUMN(F:F))))</f>
        <v>25349.880659999999</v>
      </c>
      <c r="J2327" s="6">
        <f ca="1">IF(ROW()=2, 0, Table1[[#This Row],[Belastbaar loon]]-INDIRECT(ADDRESS(ROW()-1,COLUMN(A:A))))</f>
        <v>10</v>
      </c>
      <c r="K2327" s="6">
        <f ca="1">Table1[[#This Row],[Netto loon]]-Table1[[#This Row],[Netto vorige schijf]]</f>
        <v>5.8634000000020023</v>
      </c>
      <c r="L2327" s="2">
        <f ca="1">(Table1[[#This Row],[Bruto tov vorige schijf]]-Table1[[#This Row],[Netto tov vorige schijf]])/MAX(Table1[[#This Row],[Bruto tov vorige schijf]],1)</f>
        <v>0.41365999999979974</v>
      </c>
    </row>
    <row r="2328" spans="1:12" x14ac:dyDescent="0.25">
      <c r="A2328" s="14">
        <v>31101</v>
      </c>
      <c r="B2328" s="6">
        <f>LoonHeffing2020(Table1[[#This Row],[Belastbaar loon]])</f>
        <v>11616.2235</v>
      </c>
      <c r="C2328" s="6">
        <f>AlgemeneHeffingsKorting2020(Table1[[#This Row],[Belastbaar loon]])</f>
        <v>2121.6792</v>
      </c>
      <c r="D2328" s="14">
        <f>ArbeidsKorting2020(Table1[[#This Row],[Belastbaar loon]])</f>
        <v>3755.1517600000002</v>
      </c>
      <c r="E2328" s="14">
        <f>MAX(Table1[[#This Row],[Loonheffing]]-Table1[[#This Row],[Algemene Heffingskorting]]-Table1[[#This Row],[Arbeidskorting]],0)</f>
        <v>5739.3925399999989</v>
      </c>
      <c r="F2328" s="6">
        <f>Table1[[#This Row],[Belastbaar loon]]-Table1[[#This Row],[Belasting]]</f>
        <v>25361.607459999999</v>
      </c>
      <c r="G2328" s="2">
        <f>(Table1[[#This Row],[Belastbaar loon]]-Table1[[#This Row],[Netto loon]])/Table1[[#This Row],[Belastbaar loon]]</f>
        <v>0.18454045014629758</v>
      </c>
      <c r="H2328" s="14">
        <f t="shared" ca="1" si="30"/>
        <v>5735.2559399999991</v>
      </c>
      <c r="I2328" s="14">
        <f ca="1">IF(ROW()=2, Table1[[#This Row],[Netto loon]], INDIRECT(ADDRESS(ROW()-1,COLUMN(F:F))))</f>
        <v>25355.744060000001</v>
      </c>
      <c r="J2328" s="6">
        <f ca="1">IF(ROW()=2, 0, Table1[[#This Row],[Belastbaar loon]]-INDIRECT(ADDRESS(ROW()-1,COLUMN(A:A))))</f>
        <v>10</v>
      </c>
      <c r="K2328" s="6">
        <f ca="1">Table1[[#This Row],[Netto loon]]-Table1[[#This Row],[Netto vorige schijf]]</f>
        <v>5.8633999999983644</v>
      </c>
      <c r="L2328" s="2">
        <f ca="1">(Table1[[#This Row],[Bruto tov vorige schijf]]-Table1[[#This Row],[Netto tov vorige schijf]])/MAX(Table1[[#This Row],[Bruto tov vorige schijf]],1)</f>
        <v>0.41366000000016356</v>
      </c>
    </row>
    <row r="2329" spans="1:12" x14ac:dyDescent="0.25">
      <c r="A2329" s="14">
        <v>31111</v>
      </c>
      <c r="B2329" s="6">
        <f>LoonHeffing2020(Table1[[#This Row],[Belastbaar loon]])</f>
        <v>11619.958500000001</v>
      </c>
      <c r="C2329" s="6">
        <f>AlgemeneHeffingsKorting2020(Table1[[#This Row],[Belastbaar loon]])</f>
        <v>2121.1120000000001</v>
      </c>
      <c r="D2329" s="14">
        <f>ArbeidsKorting2020(Table1[[#This Row],[Belastbaar loon]])</f>
        <v>3755.31736</v>
      </c>
      <c r="E2329" s="14">
        <f>MAX(Table1[[#This Row],[Loonheffing]]-Table1[[#This Row],[Algemene Heffingskorting]]-Table1[[#This Row],[Arbeidskorting]],0)</f>
        <v>5743.5291399999996</v>
      </c>
      <c r="F2329" s="6">
        <f>Table1[[#This Row],[Belastbaar loon]]-Table1[[#This Row],[Belasting]]</f>
        <v>25367.470860000001</v>
      </c>
      <c r="G2329" s="2">
        <f>(Table1[[#This Row],[Belastbaar loon]]-Table1[[#This Row],[Netto loon]])/Table1[[#This Row],[Belastbaar loon]]</f>
        <v>0.18461409597891418</v>
      </c>
      <c r="H2329" s="14">
        <f t="shared" ca="1" si="30"/>
        <v>5739.3925399999989</v>
      </c>
      <c r="I2329" s="14">
        <f ca="1">IF(ROW()=2, Table1[[#This Row],[Netto loon]], INDIRECT(ADDRESS(ROW()-1,COLUMN(F:F))))</f>
        <v>25361.607459999999</v>
      </c>
      <c r="J2329" s="6">
        <f ca="1">IF(ROW()=2, 0, Table1[[#This Row],[Belastbaar loon]]-INDIRECT(ADDRESS(ROW()-1,COLUMN(A:A))))</f>
        <v>10</v>
      </c>
      <c r="K2329" s="6">
        <f ca="1">Table1[[#This Row],[Netto loon]]-Table1[[#This Row],[Netto vorige schijf]]</f>
        <v>5.8634000000020023</v>
      </c>
      <c r="L2329" s="2">
        <f ca="1">(Table1[[#This Row],[Bruto tov vorige schijf]]-Table1[[#This Row],[Netto tov vorige schijf]])/MAX(Table1[[#This Row],[Bruto tov vorige schijf]],1)</f>
        <v>0.41365999999979974</v>
      </c>
    </row>
    <row r="2330" spans="1:12" x14ac:dyDescent="0.25">
      <c r="A2330" s="14">
        <v>31121</v>
      </c>
      <c r="B2330" s="6">
        <f>LoonHeffing2020(Table1[[#This Row],[Belastbaar loon]])</f>
        <v>11623.693499999999</v>
      </c>
      <c r="C2330" s="6">
        <f>AlgemeneHeffingsKorting2020(Table1[[#This Row],[Belastbaar loon]])</f>
        <v>2120.5448000000001</v>
      </c>
      <c r="D2330" s="14">
        <f>ArbeidsKorting2020(Table1[[#This Row],[Belastbaar loon]])</f>
        <v>3755.4829599999998</v>
      </c>
      <c r="E2330" s="14">
        <f>MAX(Table1[[#This Row],[Loonheffing]]-Table1[[#This Row],[Algemene Heffingskorting]]-Table1[[#This Row],[Arbeidskorting]],0)</f>
        <v>5747.6657400000004</v>
      </c>
      <c r="F2330" s="6">
        <f>Table1[[#This Row],[Belastbaar loon]]-Table1[[#This Row],[Belasting]]</f>
        <v>25373.33426</v>
      </c>
      <c r="G2330" s="2">
        <f>(Table1[[#This Row],[Belastbaar loon]]-Table1[[#This Row],[Netto loon]])/Table1[[#This Row],[Belastbaar loon]]</f>
        <v>0.18468769448282513</v>
      </c>
      <c r="H2330" s="14">
        <f t="shared" ref="H2330:H2393" ca="1" si="31">IF(ROW()=2, 0, INDIRECT(ADDRESS(ROW()-1,COLUMN(E:E))))</f>
        <v>5743.5291399999996</v>
      </c>
      <c r="I2330" s="14">
        <f ca="1">IF(ROW()=2, Table1[[#This Row],[Netto loon]], INDIRECT(ADDRESS(ROW()-1,COLUMN(F:F))))</f>
        <v>25367.470860000001</v>
      </c>
      <c r="J2330" s="6">
        <f ca="1">IF(ROW()=2, 0, Table1[[#This Row],[Belastbaar loon]]-INDIRECT(ADDRESS(ROW()-1,COLUMN(A:A))))</f>
        <v>10</v>
      </c>
      <c r="K2330" s="6">
        <f ca="1">Table1[[#This Row],[Netto loon]]-Table1[[#This Row],[Netto vorige schijf]]</f>
        <v>5.8633999999983644</v>
      </c>
      <c r="L2330" s="2">
        <f ca="1">(Table1[[#This Row],[Bruto tov vorige schijf]]-Table1[[#This Row],[Netto tov vorige schijf]])/MAX(Table1[[#This Row],[Bruto tov vorige schijf]],1)</f>
        <v>0.41366000000016356</v>
      </c>
    </row>
    <row r="2331" spans="1:12" x14ac:dyDescent="0.25">
      <c r="A2331" s="14">
        <v>31131</v>
      </c>
      <c r="B2331" s="6">
        <f>LoonHeffing2020(Table1[[#This Row],[Belastbaar loon]])</f>
        <v>11627.4285</v>
      </c>
      <c r="C2331" s="6">
        <f>AlgemeneHeffingsKorting2020(Table1[[#This Row],[Belastbaar loon]])</f>
        <v>2119.9776000000002</v>
      </c>
      <c r="D2331" s="14">
        <f>ArbeidsKorting2020(Table1[[#This Row],[Belastbaar loon]])</f>
        <v>3755.6485600000001</v>
      </c>
      <c r="E2331" s="14">
        <f>MAX(Table1[[#This Row],[Loonheffing]]-Table1[[#This Row],[Algemene Heffingskorting]]-Table1[[#This Row],[Arbeidskorting]],0)</f>
        <v>5751.8023400000002</v>
      </c>
      <c r="F2331" s="6">
        <f>Table1[[#This Row],[Belastbaar loon]]-Table1[[#This Row],[Belasting]]</f>
        <v>25379.197659999998</v>
      </c>
      <c r="G2331" s="2">
        <f>(Table1[[#This Row],[Belastbaar loon]]-Table1[[#This Row],[Netto loon]])/Table1[[#This Row],[Belastbaar loon]]</f>
        <v>0.18476124570363953</v>
      </c>
      <c r="H2331" s="14">
        <f t="shared" ca="1" si="31"/>
        <v>5747.6657400000004</v>
      </c>
      <c r="I2331" s="14">
        <f ca="1">IF(ROW()=2, Table1[[#This Row],[Netto loon]], INDIRECT(ADDRESS(ROW()-1,COLUMN(F:F))))</f>
        <v>25373.33426</v>
      </c>
      <c r="J2331" s="6">
        <f ca="1">IF(ROW()=2, 0, Table1[[#This Row],[Belastbaar loon]]-INDIRECT(ADDRESS(ROW()-1,COLUMN(A:A))))</f>
        <v>10</v>
      </c>
      <c r="K2331" s="6">
        <f ca="1">Table1[[#This Row],[Netto loon]]-Table1[[#This Row],[Netto vorige schijf]]</f>
        <v>5.8633999999983644</v>
      </c>
      <c r="L2331" s="2">
        <f ca="1">(Table1[[#This Row],[Bruto tov vorige schijf]]-Table1[[#This Row],[Netto tov vorige schijf]])/MAX(Table1[[#This Row],[Bruto tov vorige schijf]],1)</f>
        <v>0.41366000000016356</v>
      </c>
    </row>
    <row r="2332" spans="1:12" x14ac:dyDescent="0.25">
      <c r="A2332" s="14">
        <v>31141</v>
      </c>
      <c r="B2332" s="6">
        <f>LoonHeffing2020(Table1[[#This Row],[Belastbaar loon]])</f>
        <v>11631.163500000001</v>
      </c>
      <c r="C2332" s="6">
        <f>AlgemeneHeffingsKorting2020(Table1[[#This Row],[Belastbaar loon]])</f>
        <v>2119.4104000000002</v>
      </c>
      <c r="D2332" s="14">
        <f>ArbeidsKorting2020(Table1[[#This Row],[Belastbaar loon]])</f>
        <v>3755.8141599999999</v>
      </c>
      <c r="E2332" s="14">
        <f>MAX(Table1[[#This Row],[Loonheffing]]-Table1[[#This Row],[Algemene Heffingskorting]]-Table1[[#This Row],[Arbeidskorting]],0)</f>
        <v>5755.93894</v>
      </c>
      <c r="F2332" s="6">
        <f>Table1[[#This Row],[Belastbaar loon]]-Table1[[#This Row],[Belasting]]</f>
        <v>25385.06106</v>
      </c>
      <c r="G2332" s="2">
        <f>(Table1[[#This Row],[Belastbaar loon]]-Table1[[#This Row],[Netto loon]])/Table1[[#This Row],[Belastbaar loon]]</f>
        <v>0.18483474968690794</v>
      </c>
      <c r="H2332" s="14">
        <f t="shared" ca="1" si="31"/>
        <v>5751.8023400000002</v>
      </c>
      <c r="I2332" s="14">
        <f ca="1">IF(ROW()=2, Table1[[#This Row],[Netto loon]], INDIRECT(ADDRESS(ROW()-1,COLUMN(F:F))))</f>
        <v>25379.197659999998</v>
      </c>
      <c r="J2332" s="6">
        <f ca="1">IF(ROW()=2, 0, Table1[[#This Row],[Belastbaar loon]]-INDIRECT(ADDRESS(ROW()-1,COLUMN(A:A))))</f>
        <v>10</v>
      </c>
      <c r="K2332" s="6">
        <f ca="1">Table1[[#This Row],[Netto loon]]-Table1[[#This Row],[Netto vorige schijf]]</f>
        <v>5.8634000000020023</v>
      </c>
      <c r="L2332" s="2">
        <f ca="1">(Table1[[#This Row],[Bruto tov vorige schijf]]-Table1[[#This Row],[Netto tov vorige schijf]])/MAX(Table1[[#This Row],[Bruto tov vorige schijf]],1)</f>
        <v>0.41365999999979974</v>
      </c>
    </row>
    <row r="2333" spans="1:12" x14ac:dyDescent="0.25">
      <c r="A2333" s="14">
        <v>31151</v>
      </c>
      <c r="B2333" s="6">
        <f>LoonHeffing2020(Table1[[#This Row],[Belastbaar loon]])</f>
        <v>11634.898499999999</v>
      </c>
      <c r="C2333" s="6">
        <f>AlgemeneHeffingsKorting2020(Table1[[#This Row],[Belastbaar loon]])</f>
        <v>2118.8431999999998</v>
      </c>
      <c r="D2333" s="14">
        <f>ArbeidsKorting2020(Table1[[#This Row],[Belastbaar loon]])</f>
        <v>3755.9797600000002</v>
      </c>
      <c r="E2333" s="14">
        <f>MAX(Table1[[#This Row],[Loonheffing]]-Table1[[#This Row],[Algemene Heffingskorting]]-Table1[[#This Row],[Arbeidskorting]],0)</f>
        <v>5760.0755399999998</v>
      </c>
      <c r="F2333" s="6">
        <f>Table1[[#This Row],[Belastbaar loon]]-Table1[[#This Row],[Belasting]]</f>
        <v>25390.924460000002</v>
      </c>
      <c r="G2333" s="2">
        <f>(Table1[[#This Row],[Belastbaar loon]]-Table1[[#This Row],[Netto loon]])/Table1[[#This Row],[Belastbaar loon]]</f>
        <v>0.18490820647812262</v>
      </c>
      <c r="H2333" s="14">
        <f t="shared" ca="1" si="31"/>
        <v>5755.93894</v>
      </c>
      <c r="I2333" s="14">
        <f ca="1">IF(ROW()=2, Table1[[#This Row],[Netto loon]], INDIRECT(ADDRESS(ROW()-1,COLUMN(F:F))))</f>
        <v>25385.06106</v>
      </c>
      <c r="J2333" s="6">
        <f ca="1">IF(ROW()=2, 0, Table1[[#This Row],[Belastbaar loon]]-INDIRECT(ADDRESS(ROW()-1,COLUMN(A:A))))</f>
        <v>10</v>
      </c>
      <c r="K2333" s="6">
        <f ca="1">Table1[[#This Row],[Netto loon]]-Table1[[#This Row],[Netto vorige schijf]]</f>
        <v>5.8634000000020023</v>
      </c>
      <c r="L2333" s="2">
        <f ca="1">(Table1[[#This Row],[Bruto tov vorige schijf]]-Table1[[#This Row],[Netto tov vorige schijf]])/MAX(Table1[[#This Row],[Bruto tov vorige schijf]],1)</f>
        <v>0.41365999999979974</v>
      </c>
    </row>
    <row r="2334" spans="1:12" x14ac:dyDescent="0.25">
      <c r="A2334" s="14">
        <v>31161</v>
      </c>
      <c r="B2334" s="6">
        <f>LoonHeffing2020(Table1[[#This Row],[Belastbaar loon]])</f>
        <v>11638.6335</v>
      </c>
      <c r="C2334" s="6">
        <f>AlgemeneHeffingsKorting2020(Table1[[#This Row],[Belastbaar loon]])</f>
        <v>2118.2759999999998</v>
      </c>
      <c r="D2334" s="14">
        <f>ArbeidsKorting2020(Table1[[#This Row],[Belastbaar loon]])</f>
        <v>3756.14536</v>
      </c>
      <c r="E2334" s="14">
        <f>MAX(Table1[[#This Row],[Loonheffing]]-Table1[[#This Row],[Algemene Heffingskorting]]-Table1[[#This Row],[Arbeidskorting]],0)</f>
        <v>5764.2121399999996</v>
      </c>
      <c r="F2334" s="6">
        <f>Table1[[#This Row],[Belastbaar loon]]-Table1[[#This Row],[Belasting]]</f>
        <v>25396.78786</v>
      </c>
      <c r="G2334" s="2">
        <f>(Table1[[#This Row],[Belastbaar loon]]-Table1[[#This Row],[Netto loon]])/Table1[[#This Row],[Belastbaar loon]]</f>
        <v>0.18498161612271749</v>
      </c>
      <c r="H2334" s="14">
        <f t="shared" ca="1" si="31"/>
        <v>5760.0755399999998</v>
      </c>
      <c r="I2334" s="14">
        <f ca="1">IF(ROW()=2, Table1[[#This Row],[Netto loon]], INDIRECT(ADDRESS(ROW()-1,COLUMN(F:F))))</f>
        <v>25390.924460000002</v>
      </c>
      <c r="J2334" s="6">
        <f ca="1">IF(ROW()=2, 0, Table1[[#This Row],[Belastbaar loon]]-INDIRECT(ADDRESS(ROW()-1,COLUMN(A:A))))</f>
        <v>10</v>
      </c>
      <c r="K2334" s="6">
        <f ca="1">Table1[[#This Row],[Netto loon]]-Table1[[#This Row],[Netto vorige schijf]]</f>
        <v>5.8633999999983644</v>
      </c>
      <c r="L2334" s="2">
        <f ca="1">(Table1[[#This Row],[Bruto tov vorige schijf]]-Table1[[#This Row],[Netto tov vorige schijf]])/MAX(Table1[[#This Row],[Bruto tov vorige schijf]],1)</f>
        <v>0.41366000000016356</v>
      </c>
    </row>
    <row r="2335" spans="1:12" x14ac:dyDescent="0.25">
      <c r="A2335" s="14">
        <v>31171</v>
      </c>
      <c r="B2335" s="6">
        <f>LoonHeffing2020(Table1[[#This Row],[Belastbaar loon]])</f>
        <v>11642.3685</v>
      </c>
      <c r="C2335" s="6">
        <f>AlgemeneHeffingsKorting2020(Table1[[#This Row],[Belastbaar loon]])</f>
        <v>2117.7087999999999</v>
      </c>
      <c r="D2335" s="14">
        <f>ArbeidsKorting2020(Table1[[#This Row],[Belastbaar loon]])</f>
        <v>3756.3109599999998</v>
      </c>
      <c r="E2335" s="14">
        <f>MAX(Table1[[#This Row],[Loonheffing]]-Table1[[#This Row],[Algemene Heffingskorting]]-Table1[[#This Row],[Arbeidskorting]],0)</f>
        <v>5768.3487400000004</v>
      </c>
      <c r="F2335" s="6">
        <f>Table1[[#This Row],[Belastbaar loon]]-Table1[[#This Row],[Belasting]]</f>
        <v>25402.651259999999</v>
      </c>
      <c r="G2335" s="2">
        <f>(Table1[[#This Row],[Belastbaar loon]]-Table1[[#This Row],[Netto loon]])/Table1[[#This Row],[Belastbaar loon]]</f>
        <v>0.18505497866606785</v>
      </c>
      <c r="H2335" s="14">
        <f t="shared" ca="1" si="31"/>
        <v>5764.2121399999996</v>
      </c>
      <c r="I2335" s="14">
        <f ca="1">IF(ROW()=2, Table1[[#This Row],[Netto loon]], INDIRECT(ADDRESS(ROW()-1,COLUMN(F:F))))</f>
        <v>25396.78786</v>
      </c>
      <c r="J2335" s="6">
        <f ca="1">IF(ROW()=2, 0, Table1[[#This Row],[Belastbaar loon]]-INDIRECT(ADDRESS(ROW()-1,COLUMN(A:A))))</f>
        <v>10</v>
      </c>
      <c r="K2335" s="6">
        <f ca="1">Table1[[#This Row],[Netto loon]]-Table1[[#This Row],[Netto vorige schijf]]</f>
        <v>5.8633999999983644</v>
      </c>
      <c r="L2335" s="2">
        <f ca="1">(Table1[[#This Row],[Bruto tov vorige schijf]]-Table1[[#This Row],[Netto tov vorige schijf]])/MAX(Table1[[#This Row],[Bruto tov vorige schijf]],1)</f>
        <v>0.41366000000016356</v>
      </c>
    </row>
    <row r="2336" spans="1:12" x14ac:dyDescent="0.25">
      <c r="A2336" s="14">
        <v>31181</v>
      </c>
      <c r="B2336" s="6">
        <f>LoonHeffing2020(Table1[[#This Row],[Belastbaar loon]])</f>
        <v>11646.103499999999</v>
      </c>
      <c r="C2336" s="6">
        <f>AlgemeneHeffingsKorting2020(Table1[[#This Row],[Belastbaar loon]])</f>
        <v>2117.1415999999999</v>
      </c>
      <c r="D2336" s="14">
        <f>ArbeidsKorting2020(Table1[[#This Row],[Belastbaar loon]])</f>
        <v>3756.4765600000001</v>
      </c>
      <c r="E2336" s="14">
        <f>MAX(Table1[[#This Row],[Loonheffing]]-Table1[[#This Row],[Algemene Heffingskorting]]-Table1[[#This Row],[Arbeidskorting]],0)</f>
        <v>5772.4853399999984</v>
      </c>
      <c r="F2336" s="6">
        <f>Table1[[#This Row],[Belastbaar loon]]-Table1[[#This Row],[Belasting]]</f>
        <v>25408.514660000001</v>
      </c>
      <c r="G2336" s="2">
        <f>(Table1[[#This Row],[Belastbaar loon]]-Table1[[#This Row],[Netto loon]])/Table1[[#This Row],[Belastbaar loon]]</f>
        <v>0.18512829415349089</v>
      </c>
      <c r="H2336" s="14">
        <f t="shared" ca="1" si="31"/>
        <v>5768.3487400000004</v>
      </c>
      <c r="I2336" s="14">
        <f ca="1">IF(ROW()=2, Table1[[#This Row],[Netto loon]], INDIRECT(ADDRESS(ROW()-1,COLUMN(F:F))))</f>
        <v>25402.651259999999</v>
      </c>
      <c r="J2336" s="6">
        <f ca="1">IF(ROW()=2, 0, Table1[[#This Row],[Belastbaar loon]]-INDIRECT(ADDRESS(ROW()-1,COLUMN(A:A))))</f>
        <v>10</v>
      </c>
      <c r="K2336" s="6">
        <f ca="1">Table1[[#This Row],[Netto loon]]-Table1[[#This Row],[Netto vorige schijf]]</f>
        <v>5.8634000000020023</v>
      </c>
      <c r="L2336" s="2">
        <f ca="1">(Table1[[#This Row],[Bruto tov vorige schijf]]-Table1[[#This Row],[Netto tov vorige schijf]])/MAX(Table1[[#This Row],[Bruto tov vorige schijf]],1)</f>
        <v>0.41365999999979974</v>
      </c>
    </row>
    <row r="2337" spans="1:12" x14ac:dyDescent="0.25">
      <c r="A2337" s="14">
        <v>31191</v>
      </c>
      <c r="B2337" s="6">
        <f>LoonHeffing2020(Table1[[#This Row],[Belastbaar loon]])</f>
        <v>11649.8385</v>
      </c>
      <c r="C2337" s="6">
        <f>AlgemeneHeffingsKorting2020(Table1[[#This Row],[Belastbaar loon]])</f>
        <v>2116.5744</v>
      </c>
      <c r="D2337" s="14">
        <f>ArbeidsKorting2020(Table1[[#This Row],[Belastbaar loon]])</f>
        <v>3756.6421599999999</v>
      </c>
      <c r="E2337" s="14">
        <f>MAX(Table1[[#This Row],[Loonheffing]]-Table1[[#This Row],[Algemene Heffingskorting]]-Table1[[#This Row],[Arbeidskorting]],0)</f>
        <v>5776.6219400000009</v>
      </c>
      <c r="F2337" s="6">
        <f>Table1[[#This Row],[Belastbaar loon]]-Table1[[#This Row],[Belasting]]</f>
        <v>25414.378059999999</v>
      </c>
      <c r="G2337" s="2">
        <f>(Table1[[#This Row],[Belastbaar loon]]-Table1[[#This Row],[Netto loon]])/Table1[[#This Row],[Belastbaar loon]]</f>
        <v>0.18520156263024593</v>
      </c>
      <c r="H2337" s="14">
        <f t="shared" ca="1" si="31"/>
        <v>5772.4853399999984</v>
      </c>
      <c r="I2337" s="14">
        <f ca="1">IF(ROW()=2, Table1[[#This Row],[Netto loon]], INDIRECT(ADDRESS(ROW()-1,COLUMN(F:F))))</f>
        <v>25408.514660000001</v>
      </c>
      <c r="J2337" s="6">
        <f ca="1">IF(ROW()=2, 0, Table1[[#This Row],[Belastbaar loon]]-INDIRECT(ADDRESS(ROW()-1,COLUMN(A:A))))</f>
        <v>10</v>
      </c>
      <c r="K2337" s="6">
        <f ca="1">Table1[[#This Row],[Netto loon]]-Table1[[#This Row],[Netto vorige schijf]]</f>
        <v>5.8633999999983644</v>
      </c>
      <c r="L2337" s="2">
        <f ca="1">(Table1[[#This Row],[Bruto tov vorige schijf]]-Table1[[#This Row],[Netto tov vorige schijf]])/MAX(Table1[[#This Row],[Bruto tov vorige schijf]],1)</f>
        <v>0.41366000000016356</v>
      </c>
    </row>
    <row r="2338" spans="1:12" x14ac:dyDescent="0.25">
      <c r="A2338" s="14">
        <v>31201</v>
      </c>
      <c r="B2338" s="6">
        <f>LoonHeffing2020(Table1[[#This Row],[Belastbaar loon]])</f>
        <v>11653.5735</v>
      </c>
      <c r="C2338" s="6">
        <f>AlgemeneHeffingsKorting2020(Table1[[#This Row],[Belastbaar loon]])</f>
        <v>2116.0072</v>
      </c>
      <c r="D2338" s="14">
        <f>ArbeidsKorting2020(Table1[[#This Row],[Belastbaar loon]])</f>
        <v>3756.8077600000001</v>
      </c>
      <c r="E2338" s="14">
        <f>MAX(Table1[[#This Row],[Loonheffing]]-Table1[[#This Row],[Algemene Heffingskorting]]-Table1[[#This Row],[Arbeidskorting]],0)</f>
        <v>5780.7585400000007</v>
      </c>
      <c r="F2338" s="6">
        <f>Table1[[#This Row],[Belastbaar loon]]-Table1[[#This Row],[Belasting]]</f>
        <v>25420.241459999997</v>
      </c>
      <c r="G2338" s="2">
        <f>(Table1[[#This Row],[Belastbaar loon]]-Table1[[#This Row],[Netto loon]])/Table1[[#This Row],[Belastbaar loon]]</f>
        <v>0.185274784141534</v>
      </c>
      <c r="H2338" s="14">
        <f t="shared" ca="1" si="31"/>
        <v>5776.6219400000009</v>
      </c>
      <c r="I2338" s="14">
        <f ca="1">IF(ROW()=2, Table1[[#This Row],[Netto loon]], INDIRECT(ADDRESS(ROW()-1,COLUMN(F:F))))</f>
        <v>25414.378059999999</v>
      </c>
      <c r="J2338" s="6">
        <f ca="1">IF(ROW()=2, 0, Table1[[#This Row],[Belastbaar loon]]-INDIRECT(ADDRESS(ROW()-1,COLUMN(A:A))))</f>
        <v>10</v>
      </c>
      <c r="K2338" s="6">
        <f ca="1">Table1[[#This Row],[Netto loon]]-Table1[[#This Row],[Netto vorige schijf]]</f>
        <v>5.8633999999983644</v>
      </c>
      <c r="L2338" s="2">
        <f ca="1">(Table1[[#This Row],[Bruto tov vorige schijf]]-Table1[[#This Row],[Netto tov vorige schijf]])/MAX(Table1[[#This Row],[Bruto tov vorige schijf]],1)</f>
        <v>0.41366000000016356</v>
      </c>
    </row>
    <row r="2339" spans="1:12" x14ac:dyDescent="0.25">
      <c r="A2339" s="14">
        <v>31211</v>
      </c>
      <c r="B2339" s="6">
        <f>LoonHeffing2020(Table1[[#This Row],[Belastbaar loon]])</f>
        <v>11657.308499999999</v>
      </c>
      <c r="C2339" s="6">
        <f>AlgemeneHeffingsKorting2020(Table1[[#This Row],[Belastbaar loon]])</f>
        <v>2115.44</v>
      </c>
      <c r="D2339" s="14">
        <f>ArbeidsKorting2020(Table1[[#This Row],[Belastbaar loon]])</f>
        <v>3756.97336</v>
      </c>
      <c r="E2339" s="14">
        <f>MAX(Table1[[#This Row],[Loonheffing]]-Table1[[#This Row],[Algemene Heffingskorting]]-Table1[[#This Row],[Arbeidskorting]],0)</f>
        <v>5784.8951399999987</v>
      </c>
      <c r="F2339" s="6">
        <f>Table1[[#This Row],[Belastbaar loon]]-Table1[[#This Row],[Belasting]]</f>
        <v>25426.104859999999</v>
      </c>
      <c r="G2339" s="2">
        <f>(Table1[[#This Row],[Belastbaar loon]]-Table1[[#This Row],[Netto loon]])/Table1[[#This Row],[Belastbaar loon]]</f>
        <v>0.18534795873249818</v>
      </c>
      <c r="H2339" s="14">
        <f t="shared" ca="1" si="31"/>
        <v>5780.7585400000007</v>
      </c>
      <c r="I2339" s="14">
        <f ca="1">IF(ROW()=2, Table1[[#This Row],[Netto loon]], INDIRECT(ADDRESS(ROW()-1,COLUMN(F:F))))</f>
        <v>25420.241459999997</v>
      </c>
      <c r="J2339" s="6">
        <f ca="1">IF(ROW()=2, 0, Table1[[#This Row],[Belastbaar loon]]-INDIRECT(ADDRESS(ROW()-1,COLUMN(A:A))))</f>
        <v>10</v>
      </c>
      <c r="K2339" s="6">
        <f ca="1">Table1[[#This Row],[Netto loon]]-Table1[[#This Row],[Netto vorige schijf]]</f>
        <v>5.8634000000020023</v>
      </c>
      <c r="L2339" s="2">
        <f ca="1">(Table1[[#This Row],[Bruto tov vorige schijf]]-Table1[[#This Row],[Netto tov vorige schijf]])/MAX(Table1[[#This Row],[Bruto tov vorige schijf]],1)</f>
        <v>0.41365999999979974</v>
      </c>
    </row>
    <row r="2340" spans="1:12" x14ac:dyDescent="0.25">
      <c r="A2340" s="14">
        <v>31221</v>
      </c>
      <c r="B2340" s="6">
        <f>LoonHeffing2020(Table1[[#This Row],[Belastbaar loon]])</f>
        <v>11661.0435</v>
      </c>
      <c r="C2340" s="6">
        <f>AlgemeneHeffingsKorting2020(Table1[[#This Row],[Belastbaar loon]])</f>
        <v>2114.8728000000001</v>
      </c>
      <c r="D2340" s="14">
        <f>ArbeidsKorting2020(Table1[[#This Row],[Belastbaar loon]])</f>
        <v>3757.1389599999998</v>
      </c>
      <c r="E2340" s="14">
        <f>MAX(Table1[[#This Row],[Loonheffing]]-Table1[[#This Row],[Algemene Heffingskorting]]-Table1[[#This Row],[Arbeidskorting]],0)</f>
        <v>5789.0317399999985</v>
      </c>
      <c r="F2340" s="6">
        <f>Table1[[#This Row],[Belastbaar loon]]-Table1[[#This Row],[Belasting]]</f>
        <v>25431.968260000001</v>
      </c>
      <c r="G2340" s="2">
        <f>(Table1[[#This Row],[Belastbaar loon]]-Table1[[#This Row],[Netto loon]])/Table1[[#This Row],[Belastbaar loon]]</f>
        <v>0.18542108644822392</v>
      </c>
      <c r="H2340" s="14">
        <f t="shared" ca="1" si="31"/>
        <v>5784.8951399999987</v>
      </c>
      <c r="I2340" s="14">
        <f ca="1">IF(ROW()=2, Table1[[#This Row],[Netto loon]], INDIRECT(ADDRESS(ROW()-1,COLUMN(F:F))))</f>
        <v>25426.104859999999</v>
      </c>
      <c r="J2340" s="6">
        <f ca="1">IF(ROW()=2, 0, Table1[[#This Row],[Belastbaar loon]]-INDIRECT(ADDRESS(ROW()-1,COLUMN(A:A))))</f>
        <v>10</v>
      </c>
      <c r="K2340" s="6">
        <f ca="1">Table1[[#This Row],[Netto loon]]-Table1[[#This Row],[Netto vorige schijf]]</f>
        <v>5.8634000000020023</v>
      </c>
      <c r="L2340" s="2">
        <f ca="1">(Table1[[#This Row],[Bruto tov vorige schijf]]-Table1[[#This Row],[Netto tov vorige schijf]])/MAX(Table1[[#This Row],[Bruto tov vorige schijf]],1)</f>
        <v>0.41365999999979974</v>
      </c>
    </row>
    <row r="2341" spans="1:12" x14ac:dyDescent="0.25">
      <c r="A2341" s="14">
        <v>31231</v>
      </c>
      <c r="B2341" s="6">
        <f>LoonHeffing2020(Table1[[#This Row],[Belastbaar loon]])</f>
        <v>11664.7785</v>
      </c>
      <c r="C2341" s="6">
        <f>AlgemeneHeffingsKorting2020(Table1[[#This Row],[Belastbaar loon]])</f>
        <v>2114.3056000000001</v>
      </c>
      <c r="D2341" s="14">
        <f>ArbeidsKorting2020(Table1[[#This Row],[Belastbaar loon]])</f>
        <v>3757.30456</v>
      </c>
      <c r="E2341" s="14">
        <f>MAX(Table1[[#This Row],[Loonheffing]]-Table1[[#This Row],[Algemene Heffingskorting]]-Table1[[#This Row],[Arbeidskorting]],0)</f>
        <v>5793.1683400000002</v>
      </c>
      <c r="F2341" s="6">
        <f>Table1[[#This Row],[Belastbaar loon]]-Table1[[#This Row],[Belasting]]</f>
        <v>25437.83166</v>
      </c>
      <c r="G2341" s="2">
        <f>(Table1[[#This Row],[Belastbaar loon]]-Table1[[#This Row],[Netto loon]])/Table1[[#This Row],[Belastbaar loon]]</f>
        <v>0.18549416733373891</v>
      </c>
      <c r="H2341" s="14">
        <f t="shared" ca="1" si="31"/>
        <v>5789.0317399999985</v>
      </c>
      <c r="I2341" s="14">
        <f ca="1">IF(ROW()=2, Table1[[#This Row],[Netto loon]], INDIRECT(ADDRESS(ROW()-1,COLUMN(F:F))))</f>
        <v>25431.968260000001</v>
      </c>
      <c r="J2341" s="6">
        <f ca="1">IF(ROW()=2, 0, Table1[[#This Row],[Belastbaar loon]]-INDIRECT(ADDRESS(ROW()-1,COLUMN(A:A))))</f>
        <v>10</v>
      </c>
      <c r="K2341" s="6">
        <f ca="1">Table1[[#This Row],[Netto loon]]-Table1[[#This Row],[Netto vorige schijf]]</f>
        <v>5.8633999999983644</v>
      </c>
      <c r="L2341" s="2">
        <f ca="1">(Table1[[#This Row],[Bruto tov vorige schijf]]-Table1[[#This Row],[Netto tov vorige schijf]])/MAX(Table1[[#This Row],[Bruto tov vorige schijf]],1)</f>
        <v>0.41366000000016356</v>
      </c>
    </row>
    <row r="2342" spans="1:12" x14ac:dyDescent="0.25">
      <c r="A2342" s="14">
        <v>31241</v>
      </c>
      <c r="B2342" s="6">
        <f>LoonHeffing2020(Table1[[#This Row],[Belastbaar loon]])</f>
        <v>11668.513499999999</v>
      </c>
      <c r="C2342" s="6">
        <f>AlgemeneHeffingsKorting2020(Table1[[#This Row],[Belastbaar loon]])</f>
        <v>2113.7384000000002</v>
      </c>
      <c r="D2342" s="14">
        <f>ArbeidsKorting2020(Table1[[#This Row],[Belastbaar loon]])</f>
        <v>3757.4701599999999</v>
      </c>
      <c r="E2342" s="14">
        <f>MAX(Table1[[#This Row],[Loonheffing]]-Table1[[#This Row],[Algemene Heffingskorting]]-Table1[[#This Row],[Arbeidskorting]],0)</f>
        <v>5797.3049399999991</v>
      </c>
      <c r="F2342" s="6">
        <f>Table1[[#This Row],[Belastbaar loon]]-Table1[[#This Row],[Belasting]]</f>
        <v>25443.695060000002</v>
      </c>
      <c r="G2342" s="2">
        <f>(Table1[[#This Row],[Belastbaar loon]]-Table1[[#This Row],[Netto loon]])/Table1[[#This Row],[Belastbaar loon]]</f>
        <v>0.18556720143401292</v>
      </c>
      <c r="H2342" s="14">
        <f t="shared" ca="1" si="31"/>
        <v>5793.1683400000002</v>
      </c>
      <c r="I2342" s="14">
        <f ca="1">IF(ROW()=2, Table1[[#This Row],[Netto loon]], INDIRECT(ADDRESS(ROW()-1,COLUMN(F:F))))</f>
        <v>25437.83166</v>
      </c>
      <c r="J2342" s="6">
        <f ca="1">IF(ROW()=2, 0, Table1[[#This Row],[Belastbaar loon]]-INDIRECT(ADDRESS(ROW()-1,COLUMN(A:A))))</f>
        <v>10</v>
      </c>
      <c r="K2342" s="6">
        <f ca="1">Table1[[#This Row],[Netto loon]]-Table1[[#This Row],[Netto vorige schijf]]</f>
        <v>5.8634000000020023</v>
      </c>
      <c r="L2342" s="2">
        <f ca="1">(Table1[[#This Row],[Bruto tov vorige schijf]]-Table1[[#This Row],[Netto tov vorige schijf]])/MAX(Table1[[#This Row],[Bruto tov vorige schijf]],1)</f>
        <v>0.41365999999979974</v>
      </c>
    </row>
    <row r="2343" spans="1:12" x14ac:dyDescent="0.25">
      <c r="A2343" s="14">
        <v>31251</v>
      </c>
      <c r="B2343" s="6">
        <f>LoonHeffing2020(Table1[[#This Row],[Belastbaar loon]])</f>
        <v>11672.2485</v>
      </c>
      <c r="C2343" s="6">
        <f>AlgemeneHeffingsKorting2020(Table1[[#This Row],[Belastbaar loon]])</f>
        <v>2113.1712000000002</v>
      </c>
      <c r="D2343" s="14">
        <f>ArbeidsKorting2020(Table1[[#This Row],[Belastbaar loon]])</f>
        <v>3757.6357600000001</v>
      </c>
      <c r="E2343" s="14">
        <f>MAX(Table1[[#This Row],[Loonheffing]]-Table1[[#This Row],[Algemene Heffingskorting]]-Table1[[#This Row],[Arbeidskorting]],0)</f>
        <v>5801.4415399999989</v>
      </c>
      <c r="F2343" s="6">
        <f>Table1[[#This Row],[Belastbaar loon]]-Table1[[#This Row],[Belasting]]</f>
        <v>25449.55846</v>
      </c>
      <c r="G2343" s="2">
        <f>(Table1[[#This Row],[Belastbaar loon]]-Table1[[#This Row],[Netto loon]])/Table1[[#This Row],[Belastbaar loon]]</f>
        <v>0.18564018879395858</v>
      </c>
      <c r="H2343" s="14">
        <f t="shared" ca="1" si="31"/>
        <v>5797.3049399999991</v>
      </c>
      <c r="I2343" s="14">
        <f ca="1">IF(ROW()=2, Table1[[#This Row],[Netto loon]], INDIRECT(ADDRESS(ROW()-1,COLUMN(F:F))))</f>
        <v>25443.695060000002</v>
      </c>
      <c r="J2343" s="6">
        <f ca="1">IF(ROW()=2, 0, Table1[[#This Row],[Belastbaar loon]]-INDIRECT(ADDRESS(ROW()-1,COLUMN(A:A))))</f>
        <v>10</v>
      </c>
      <c r="K2343" s="6">
        <f ca="1">Table1[[#This Row],[Netto loon]]-Table1[[#This Row],[Netto vorige schijf]]</f>
        <v>5.8633999999983644</v>
      </c>
      <c r="L2343" s="2">
        <f ca="1">(Table1[[#This Row],[Bruto tov vorige schijf]]-Table1[[#This Row],[Netto tov vorige schijf]])/MAX(Table1[[#This Row],[Bruto tov vorige schijf]],1)</f>
        <v>0.41366000000016356</v>
      </c>
    </row>
    <row r="2344" spans="1:12" x14ac:dyDescent="0.25">
      <c r="A2344" s="14">
        <v>31261</v>
      </c>
      <c r="B2344" s="6">
        <f>LoonHeffing2020(Table1[[#This Row],[Belastbaar loon]])</f>
        <v>11675.9835</v>
      </c>
      <c r="C2344" s="6">
        <f>AlgemeneHeffingsKorting2020(Table1[[#This Row],[Belastbaar loon]])</f>
        <v>2112.6039999999998</v>
      </c>
      <c r="D2344" s="14">
        <f>ArbeidsKorting2020(Table1[[#This Row],[Belastbaar loon]])</f>
        <v>3757.8013599999999</v>
      </c>
      <c r="E2344" s="14">
        <f>MAX(Table1[[#This Row],[Loonheffing]]-Table1[[#This Row],[Algemene Heffingskorting]]-Table1[[#This Row],[Arbeidskorting]],0)</f>
        <v>5805.5781400000014</v>
      </c>
      <c r="F2344" s="6">
        <f>Table1[[#This Row],[Belastbaar loon]]-Table1[[#This Row],[Belasting]]</f>
        <v>25455.421859999999</v>
      </c>
      <c r="G2344" s="2">
        <f>(Table1[[#This Row],[Belastbaar loon]]-Table1[[#This Row],[Netto loon]])/Table1[[#This Row],[Belastbaar loon]]</f>
        <v>0.18571312945843069</v>
      </c>
      <c r="H2344" s="14">
        <f t="shared" ca="1" si="31"/>
        <v>5801.4415399999989</v>
      </c>
      <c r="I2344" s="14">
        <f ca="1">IF(ROW()=2, Table1[[#This Row],[Netto loon]], INDIRECT(ADDRESS(ROW()-1,COLUMN(F:F))))</f>
        <v>25449.55846</v>
      </c>
      <c r="J2344" s="6">
        <f ca="1">IF(ROW()=2, 0, Table1[[#This Row],[Belastbaar loon]]-INDIRECT(ADDRESS(ROW()-1,COLUMN(A:A))))</f>
        <v>10</v>
      </c>
      <c r="K2344" s="6">
        <f ca="1">Table1[[#This Row],[Netto loon]]-Table1[[#This Row],[Netto vorige schijf]]</f>
        <v>5.8633999999983644</v>
      </c>
      <c r="L2344" s="2">
        <f ca="1">(Table1[[#This Row],[Bruto tov vorige schijf]]-Table1[[#This Row],[Netto tov vorige schijf]])/MAX(Table1[[#This Row],[Bruto tov vorige schijf]],1)</f>
        <v>0.41366000000016356</v>
      </c>
    </row>
    <row r="2345" spans="1:12" x14ac:dyDescent="0.25">
      <c r="A2345" s="14">
        <v>31271</v>
      </c>
      <c r="B2345" s="6">
        <f>LoonHeffing2020(Table1[[#This Row],[Belastbaar loon]])</f>
        <v>11679.718500000001</v>
      </c>
      <c r="C2345" s="6">
        <f>AlgemeneHeffingsKorting2020(Table1[[#This Row],[Belastbaar loon]])</f>
        <v>2112.0367999999999</v>
      </c>
      <c r="D2345" s="14">
        <f>ArbeidsKorting2020(Table1[[#This Row],[Belastbaar loon]])</f>
        <v>3757.9669600000002</v>
      </c>
      <c r="E2345" s="14">
        <f>MAX(Table1[[#This Row],[Loonheffing]]-Table1[[#This Row],[Algemene Heffingskorting]]-Table1[[#This Row],[Arbeidskorting]],0)</f>
        <v>5809.7147400000013</v>
      </c>
      <c r="F2345" s="6">
        <f>Table1[[#This Row],[Belastbaar loon]]-Table1[[#This Row],[Belasting]]</f>
        <v>25461.285259999997</v>
      </c>
      <c r="G2345" s="2">
        <f>(Table1[[#This Row],[Belastbaar loon]]-Table1[[#This Row],[Netto loon]])/Table1[[#This Row],[Belastbaar loon]]</f>
        <v>0.18578602347222675</v>
      </c>
      <c r="H2345" s="14">
        <f t="shared" ca="1" si="31"/>
        <v>5805.5781400000014</v>
      </c>
      <c r="I2345" s="14">
        <f ca="1">IF(ROW()=2, Table1[[#This Row],[Netto loon]], INDIRECT(ADDRESS(ROW()-1,COLUMN(F:F))))</f>
        <v>25455.421859999999</v>
      </c>
      <c r="J2345" s="6">
        <f ca="1">IF(ROW()=2, 0, Table1[[#This Row],[Belastbaar loon]]-INDIRECT(ADDRESS(ROW()-1,COLUMN(A:A))))</f>
        <v>10</v>
      </c>
      <c r="K2345" s="6">
        <f ca="1">Table1[[#This Row],[Netto loon]]-Table1[[#This Row],[Netto vorige schijf]]</f>
        <v>5.8633999999983644</v>
      </c>
      <c r="L2345" s="2">
        <f ca="1">(Table1[[#This Row],[Bruto tov vorige schijf]]-Table1[[#This Row],[Netto tov vorige schijf]])/MAX(Table1[[#This Row],[Bruto tov vorige schijf]],1)</f>
        <v>0.41366000000016356</v>
      </c>
    </row>
    <row r="2346" spans="1:12" x14ac:dyDescent="0.25">
      <c r="A2346" s="14">
        <v>31281</v>
      </c>
      <c r="B2346" s="6">
        <f>LoonHeffing2020(Table1[[#This Row],[Belastbaar loon]])</f>
        <v>11683.4535</v>
      </c>
      <c r="C2346" s="6">
        <f>AlgemeneHeffingsKorting2020(Table1[[#This Row],[Belastbaar loon]])</f>
        <v>2111.4695999999999</v>
      </c>
      <c r="D2346" s="14">
        <f>ArbeidsKorting2020(Table1[[#This Row],[Belastbaar loon]])</f>
        <v>3758.13256</v>
      </c>
      <c r="E2346" s="14">
        <f>MAX(Table1[[#This Row],[Loonheffing]]-Table1[[#This Row],[Algemene Heffingskorting]]-Table1[[#This Row],[Arbeidskorting]],0)</f>
        <v>5813.8513399999993</v>
      </c>
      <c r="F2346" s="6">
        <f>Table1[[#This Row],[Belastbaar loon]]-Table1[[#This Row],[Belasting]]</f>
        <v>25467.148659999999</v>
      </c>
      <c r="G2346" s="2">
        <f>(Table1[[#This Row],[Belastbaar loon]]-Table1[[#This Row],[Netto loon]])/Table1[[#This Row],[Belastbaar loon]]</f>
        <v>0.18585887088008698</v>
      </c>
      <c r="H2346" s="14">
        <f t="shared" ca="1" si="31"/>
        <v>5809.7147400000013</v>
      </c>
      <c r="I2346" s="14">
        <f ca="1">IF(ROW()=2, Table1[[#This Row],[Netto loon]], INDIRECT(ADDRESS(ROW()-1,COLUMN(F:F))))</f>
        <v>25461.285259999997</v>
      </c>
      <c r="J2346" s="6">
        <f ca="1">IF(ROW()=2, 0, Table1[[#This Row],[Belastbaar loon]]-INDIRECT(ADDRESS(ROW()-1,COLUMN(A:A))))</f>
        <v>10</v>
      </c>
      <c r="K2346" s="6">
        <f ca="1">Table1[[#This Row],[Netto loon]]-Table1[[#This Row],[Netto vorige schijf]]</f>
        <v>5.8634000000020023</v>
      </c>
      <c r="L2346" s="2">
        <f ca="1">(Table1[[#This Row],[Bruto tov vorige schijf]]-Table1[[#This Row],[Netto tov vorige schijf]])/MAX(Table1[[#This Row],[Bruto tov vorige schijf]],1)</f>
        <v>0.41365999999979974</v>
      </c>
    </row>
    <row r="2347" spans="1:12" x14ac:dyDescent="0.25">
      <c r="A2347" s="14">
        <v>31291</v>
      </c>
      <c r="B2347" s="6">
        <f>LoonHeffing2020(Table1[[#This Row],[Belastbaar loon]])</f>
        <v>11687.1885</v>
      </c>
      <c r="C2347" s="6">
        <f>AlgemeneHeffingsKorting2020(Table1[[#This Row],[Belastbaar loon]])</f>
        <v>2110.9023999999999</v>
      </c>
      <c r="D2347" s="14">
        <f>ArbeidsKorting2020(Table1[[#This Row],[Belastbaar loon]])</f>
        <v>3758.2981599999998</v>
      </c>
      <c r="E2347" s="14">
        <f>MAX(Table1[[#This Row],[Loonheffing]]-Table1[[#This Row],[Algemene Heffingskorting]]-Table1[[#This Row],[Arbeidskorting]],0)</f>
        <v>5817.9879400000009</v>
      </c>
      <c r="F2347" s="6">
        <f>Table1[[#This Row],[Belastbaar loon]]-Table1[[#This Row],[Belasting]]</f>
        <v>25473.012060000001</v>
      </c>
      <c r="G2347" s="2">
        <f>(Table1[[#This Row],[Belastbaar loon]]-Table1[[#This Row],[Netto loon]])/Table1[[#This Row],[Belastbaar loon]]</f>
        <v>0.18593167172669456</v>
      </c>
      <c r="H2347" s="14">
        <f t="shared" ca="1" si="31"/>
        <v>5813.8513399999993</v>
      </c>
      <c r="I2347" s="14">
        <f ca="1">IF(ROW()=2, Table1[[#This Row],[Netto loon]], INDIRECT(ADDRESS(ROW()-1,COLUMN(F:F))))</f>
        <v>25467.148659999999</v>
      </c>
      <c r="J2347" s="6">
        <f ca="1">IF(ROW()=2, 0, Table1[[#This Row],[Belastbaar loon]]-INDIRECT(ADDRESS(ROW()-1,COLUMN(A:A))))</f>
        <v>10</v>
      </c>
      <c r="K2347" s="6">
        <f ca="1">Table1[[#This Row],[Netto loon]]-Table1[[#This Row],[Netto vorige schijf]]</f>
        <v>5.8634000000020023</v>
      </c>
      <c r="L2347" s="2">
        <f ca="1">(Table1[[#This Row],[Bruto tov vorige schijf]]-Table1[[#This Row],[Netto tov vorige schijf]])/MAX(Table1[[#This Row],[Bruto tov vorige schijf]],1)</f>
        <v>0.41365999999979974</v>
      </c>
    </row>
    <row r="2348" spans="1:12" x14ac:dyDescent="0.25">
      <c r="A2348" s="14">
        <v>31301</v>
      </c>
      <c r="B2348" s="6">
        <f>LoonHeffing2020(Table1[[#This Row],[Belastbaar loon]])</f>
        <v>11690.923500000001</v>
      </c>
      <c r="C2348" s="6">
        <f>AlgemeneHeffingsKorting2020(Table1[[#This Row],[Belastbaar loon]])</f>
        <v>2110.3352</v>
      </c>
      <c r="D2348" s="14">
        <f>ArbeidsKorting2020(Table1[[#This Row],[Belastbaar loon]])</f>
        <v>3758.4637600000001</v>
      </c>
      <c r="E2348" s="14">
        <f>MAX(Table1[[#This Row],[Loonheffing]]-Table1[[#This Row],[Algemene Heffingskorting]]-Table1[[#This Row],[Arbeidskorting]],0)</f>
        <v>5822.1245400000007</v>
      </c>
      <c r="F2348" s="6">
        <f>Table1[[#This Row],[Belastbaar loon]]-Table1[[#This Row],[Belasting]]</f>
        <v>25478.875459999999</v>
      </c>
      <c r="G2348" s="2">
        <f>(Table1[[#This Row],[Belastbaar loon]]-Table1[[#This Row],[Netto loon]])/Table1[[#This Row],[Belastbaar loon]]</f>
        <v>0.18600442605667553</v>
      </c>
      <c r="H2348" s="14">
        <f t="shared" ca="1" si="31"/>
        <v>5817.9879400000009</v>
      </c>
      <c r="I2348" s="14">
        <f ca="1">IF(ROW()=2, Table1[[#This Row],[Netto loon]], INDIRECT(ADDRESS(ROW()-1,COLUMN(F:F))))</f>
        <v>25473.012060000001</v>
      </c>
      <c r="J2348" s="6">
        <f ca="1">IF(ROW()=2, 0, Table1[[#This Row],[Belastbaar loon]]-INDIRECT(ADDRESS(ROW()-1,COLUMN(A:A))))</f>
        <v>10</v>
      </c>
      <c r="K2348" s="6">
        <f ca="1">Table1[[#This Row],[Netto loon]]-Table1[[#This Row],[Netto vorige schijf]]</f>
        <v>5.8633999999983644</v>
      </c>
      <c r="L2348" s="2">
        <f ca="1">(Table1[[#This Row],[Bruto tov vorige schijf]]-Table1[[#This Row],[Netto tov vorige schijf]])/MAX(Table1[[#This Row],[Bruto tov vorige schijf]],1)</f>
        <v>0.41366000000016356</v>
      </c>
    </row>
    <row r="2349" spans="1:12" x14ac:dyDescent="0.25">
      <c r="A2349" s="14">
        <v>31311</v>
      </c>
      <c r="B2349" s="6">
        <f>LoonHeffing2020(Table1[[#This Row],[Belastbaar loon]])</f>
        <v>11694.6585</v>
      </c>
      <c r="C2349" s="6">
        <f>AlgemeneHeffingsKorting2020(Table1[[#This Row],[Belastbaar loon]])</f>
        <v>2109.768</v>
      </c>
      <c r="D2349" s="14">
        <f>ArbeidsKorting2020(Table1[[#This Row],[Belastbaar loon]])</f>
        <v>3758.6293599999999</v>
      </c>
      <c r="E2349" s="14">
        <f>MAX(Table1[[#This Row],[Loonheffing]]-Table1[[#This Row],[Algemene Heffingskorting]]-Table1[[#This Row],[Arbeidskorting]],0)</f>
        <v>5826.2611399999996</v>
      </c>
      <c r="F2349" s="6">
        <f>Table1[[#This Row],[Belastbaar loon]]-Table1[[#This Row],[Belasting]]</f>
        <v>25484.738860000001</v>
      </c>
      <c r="G2349" s="2">
        <f>(Table1[[#This Row],[Belastbaar loon]]-Table1[[#This Row],[Netto loon]])/Table1[[#This Row],[Belastbaar loon]]</f>
        <v>0.18607713391459865</v>
      </c>
      <c r="H2349" s="14">
        <f t="shared" ca="1" si="31"/>
        <v>5822.1245400000007</v>
      </c>
      <c r="I2349" s="14">
        <f ca="1">IF(ROW()=2, Table1[[#This Row],[Netto loon]], INDIRECT(ADDRESS(ROW()-1,COLUMN(F:F))))</f>
        <v>25478.875459999999</v>
      </c>
      <c r="J2349" s="6">
        <f ca="1">IF(ROW()=2, 0, Table1[[#This Row],[Belastbaar loon]]-INDIRECT(ADDRESS(ROW()-1,COLUMN(A:A))))</f>
        <v>10</v>
      </c>
      <c r="K2349" s="6">
        <f ca="1">Table1[[#This Row],[Netto loon]]-Table1[[#This Row],[Netto vorige schijf]]</f>
        <v>5.8634000000020023</v>
      </c>
      <c r="L2349" s="2">
        <f ca="1">(Table1[[#This Row],[Bruto tov vorige schijf]]-Table1[[#This Row],[Netto tov vorige schijf]])/MAX(Table1[[#This Row],[Bruto tov vorige schijf]],1)</f>
        <v>0.41365999999979974</v>
      </c>
    </row>
    <row r="2350" spans="1:12" x14ac:dyDescent="0.25">
      <c r="A2350" s="14">
        <v>31321</v>
      </c>
      <c r="B2350" s="6">
        <f>LoonHeffing2020(Table1[[#This Row],[Belastbaar loon]])</f>
        <v>11698.3935</v>
      </c>
      <c r="C2350" s="6">
        <f>AlgemeneHeffingsKorting2020(Table1[[#This Row],[Belastbaar loon]])</f>
        <v>2109.2008000000001</v>
      </c>
      <c r="D2350" s="14">
        <f>ArbeidsKorting2020(Table1[[#This Row],[Belastbaar loon]])</f>
        <v>3758.7949600000002</v>
      </c>
      <c r="E2350" s="14">
        <f>MAX(Table1[[#This Row],[Loonheffing]]-Table1[[#This Row],[Algemene Heffingskorting]]-Table1[[#This Row],[Arbeidskorting]],0)</f>
        <v>5830.3977399999994</v>
      </c>
      <c r="F2350" s="6">
        <f>Table1[[#This Row],[Belastbaar loon]]-Table1[[#This Row],[Belasting]]</f>
        <v>25490.60226</v>
      </c>
      <c r="G2350" s="2">
        <f>(Table1[[#This Row],[Belastbaar loon]]-Table1[[#This Row],[Netto loon]])/Table1[[#This Row],[Belastbaar loon]]</f>
        <v>0.18614979534497622</v>
      </c>
      <c r="H2350" s="14">
        <f t="shared" ca="1" si="31"/>
        <v>5826.2611399999996</v>
      </c>
      <c r="I2350" s="14">
        <f ca="1">IF(ROW()=2, Table1[[#This Row],[Netto loon]], INDIRECT(ADDRESS(ROW()-1,COLUMN(F:F))))</f>
        <v>25484.738860000001</v>
      </c>
      <c r="J2350" s="6">
        <f ca="1">IF(ROW()=2, 0, Table1[[#This Row],[Belastbaar loon]]-INDIRECT(ADDRESS(ROW()-1,COLUMN(A:A))))</f>
        <v>10</v>
      </c>
      <c r="K2350" s="6">
        <f ca="1">Table1[[#This Row],[Netto loon]]-Table1[[#This Row],[Netto vorige schijf]]</f>
        <v>5.8633999999983644</v>
      </c>
      <c r="L2350" s="2">
        <f ca="1">(Table1[[#This Row],[Bruto tov vorige schijf]]-Table1[[#This Row],[Netto tov vorige schijf]])/MAX(Table1[[#This Row],[Bruto tov vorige schijf]],1)</f>
        <v>0.41366000000016356</v>
      </c>
    </row>
    <row r="2351" spans="1:12" x14ac:dyDescent="0.25">
      <c r="A2351" s="14">
        <v>31331</v>
      </c>
      <c r="B2351" s="6">
        <f>LoonHeffing2020(Table1[[#This Row],[Belastbaar loon]])</f>
        <v>11702.128500000001</v>
      </c>
      <c r="C2351" s="6">
        <f>AlgemeneHeffingsKorting2020(Table1[[#This Row],[Belastbaar loon]])</f>
        <v>2108.6336000000001</v>
      </c>
      <c r="D2351" s="14">
        <f>ArbeidsKorting2020(Table1[[#This Row],[Belastbaar loon]])</f>
        <v>3758.96056</v>
      </c>
      <c r="E2351" s="14">
        <f>MAX(Table1[[#This Row],[Loonheffing]]-Table1[[#This Row],[Algemene Heffingskorting]]-Table1[[#This Row],[Arbeidskorting]],0)</f>
        <v>5834.534340000002</v>
      </c>
      <c r="F2351" s="6">
        <f>Table1[[#This Row],[Belastbaar loon]]-Table1[[#This Row],[Belasting]]</f>
        <v>25496.465659999998</v>
      </c>
      <c r="G2351" s="2">
        <f>(Table1[[#This Row],[Belastbaar loon]]-Table1[[#This Row],[Netto loon]])/Table1[[#This Row],[Belastbaar loon]]</f>
        <v>0.18622241039226331</v>
      </c>
      <c r="H2351" s="14">
        <f t="shared" ca="1" si="31"/>
        <v>5830.3977399999994</v>
      </c>
      <c r="I2351" s="14">
        <f ca="1">IF(ROW()=2, Table1[[#This Row],[Netto loon]], INDIRECT(ADDRESS(ROW()-1,COLUMN(F:F))))</f>
        <v>25490.60226</v>
      </c>
      <c r="J2351" s="6">
        <f ca="1">IF(ROW()=2, 0, Table1[[#This Row],[Belastbaar loon]]-INDIRECT(ADDRESS(ROW()-1,COLUMN(A:A))))</f>
        <v>10</v>
      </c>
      <c r="K2351" s="6">
        <f ca="1">Table1[[#This Row],[Netto loon]]-Table1[[#This Row],[Netto vorige schijf]]</f>
        <v>5.8633999999983644</v>
      </c>
      <c r="L2351" s="2">
        <f ca="1">(Table1[[#This Row],[Bruto tov vorige schijf]]-Table1[[#This Row],[Netto tov vorige schijf]])/MAX(Table1[[#This Row],[Bruto tov vorige schijf]],1)</f>
        <v>0.41366000000016356</v>
      </c>
    </row>
    <row r="2352" spans="1:12" x14ac:dyDescent="0.25">
      <c r="A2352" s="14">
        <v>31341</v>
      </c>
      <c r="B2352" s="6">
        <f>LoonHeffing2020(Table1[[#This Row],[Belastbaar loon]])</f>
        <v>11705.863499999999</v>
      </c>
      <c r="C2352" s="6">
        <f>AlgemeneHeffingsKorting2020(Table1[[#This Row],[Belastbaar loon]])</f>
        <v>2108.0664000000002</v>
      </c>
      <c r="D2352" s="14">
        <f>ArbeidsKorting2020(Table1[[#This Row],[Belastbaar loon]])</f>
        <v>3759.1261599999998</v>
      </c>
      <c r="E2352" s="14">
        <f>MAX(Table1[[#This Row],[Loonheffing]]-Table1[[#This Row],[Algemene Heffingskorting]]-Table1[[#This Row],[Arbeidskorting]],0)</f>
        <v>5838.67094</v>
      </c>
      <c r="F2352" s="6">
        <f>Table1[[#This Row],[Belastbaar loon]]-Table1[[#This Row],[Belasting]]</f>
        <v>25502.32906</v>
      </c>
      <c r="G2352" s="2">
        <f>(Table1[[#This Row],[Belastbaar loon]]-Table1[[#This Row],[Netto loon]])/Table1[[#This Row],[Belastbaar loon]]</f>
        <v>0.18629497910085829</v>
      </c>
      <c r="H2352" s="14">
        <f t="shared" ca="1" si="31"/>
        <v>5834.534340000002</v>
      </c>
      <c r="I2352" s="14">
        <f ca="1">IF(ROW()=2, Table1[[#This Row],[Netto loon]], INDIRECT(ADDRESS(ROW()-1,COLUMN(F:F))))</f>
        <v>25496.465659999998</v>
      </c>
      <c r="J2352" s="6">
        <f ca="1">IF(ROW()=2, 0, Table1[[#This Row],[Belastbaar loon]]-INDIRECT(ADDRESS(ROW()-1,COLUMN(A:A))))</f>
        <v>10</v>
      </c>
      <c r="K2352" s="6">
        <f ca="1">Table1[[#This Row],[Netto loon]]-Table1[[#This Row],[Netto vorige schijf]]</f>
        <v>5.8634000000020023</v>
      </c>
      <c r="L2352" s="2">
        <f ca="1">(Table1[[#This Row],[Bruto tov vorige schijf]]-Table1[[#This Row],[Netto tov vorige schijf]])/MAX(Table1[[#This Row],[Bruto tov vorige schijf]],1)</f>
        <v>0.41365999999979974</v>
      </c>
    </row>
    <row r="2353" spans="1:12" x14ac:dyDescent="0.25">
      <c r="A2353" s="14">
        <v>31351</v>
      </c>
      <c r="B2353" s="6">
        <f>LoonHeffing2020(Table1[[#This Row],[Belastbaar loon]])</f>
        <v>11709.5985</v>
      </c>
      <c r="C2353" s="6">
        <f>AlgemeneHeffingsKorting2020(Table1[[#This Row],[Belastbaar loon]])</f>
        <v>2107.4992000000002</v>
      </c>
      <c r="D2353" s="14">
        <f>ArbeidsKorting2020(Table1[[#This Row],[Belastbaar loon]])</f>
        <v>3759.2917600000001</v>
      </c>
      <c r="E2353" s="14">
        <f>MAX(Table1[[#This Row],[Loonheffing]]-Table1[[#This Row],[Algemene Heffingskorting]]-Table1[[#This Row],[Arbeidskorting]],0)</f>
        <v>5842.8075399999998</v>
      </c>
      <c r="F2353" s="6">
        <f>Table1[[#This Row],[Belastbaar loon]]-Table1[[#This Row],[Belasting]]</f>
        <v>25508.192459999998</v>
      </c>
      <c r="G2353" s="2">
        <f>(Table1[[#This Row],[Belastbaar loon]]-Table1[[#This Row],[Netto loon]])/Table1[[#This Row],[Belastbaar loon]]</f>
        <v>0.18636750151510323</v>
      </c>
      <c r="H2353" s="14">
        <f t="shared" ca="1" si="31"/>
        <v>5838.67094</v>
      </c>
      <c r="I2353" s="14">
        <f ca="1">IF(ROW()=2, Table1[[#This Row],[Netto loon]], INDIRECT(ADDRESS(ROW()-1,COLUMN(F:F))))</f>
        <v>25502.32906</v>
      </c>
      <c r="J2353" s="6">
        <f ca="1">IF(ROW()=2, 0, Table1[[#This Row],[Belastbaar loon]]-INDIRECT(ADDRESS(ROW()-1,COLUMN(A:A))))</f>
        <v>10</v>
      </c>
      <c r="K2353" s="6">
        <f ca="1">Table1[[#This Row],[Netto loon]]-Table1[[#This Row],[Netto vorige schijf]]</f>
        <v>5.8633999999983644</v>
      </c>
      <c r="L2353" s="2">
        <f ca="1">(Table1[[#This Row],[Bruto tov vorige schijf]]-Table1[[#This Row],[Netto tov vorige schijf]])/MAX(Table1[[#This Row],[Bruto tov vorige schijf]],1)</f>
        <v>0.41366000000016356</v>
      </c>
    </row>
    <row r="2354" spans="1:12" x14ac:dyDescent="0.25">
      <c r="A2354" s="14">
        <v>31361</v>
      </c>
      <c r="B2354" s="6">
        <f>LoonHeffing2020(Table1[[#This Row],[Belastbaar loon]])</f>
        <v>11713.333500000001</v>
      </c>
      <c r="C2354" s="6">
        <f>AlgemeneHeffingsKorting2020(Table1[[#This Row],[Belastbaar loon]])</f>
        <v>2106.9319999999998</v>
      </c>
      <c r="D2354" s="14">
        <f>ArbeidsKorting2020(Table1[[#This Row],[Belastbaar loon]])</f>
        <v>3759.4573599999999</v>
      </c>
      <c r="E2354" s="14">
        <f>MAX(Table1[[#This Row],[Loonheffing]]-Table1[[#This Row],[Algemene Heffingskorting]]-Table1[[#This Row],[Arbeidskorting]],0)</f>
        <v>5846.9441399999996</v>
      </c>
      <c r="F2354" s="6">
        <f>Table1[[#This Row],[Belastbaar loon]]-Table1[[#This Row],[Belasting]]</f>
        <v>25514.05586</v>
      </c>
      <c r="G2354" s="2">
        <f>(Table1[[#This Row],[Belastbaar loon]]-Table1[[#This Row],[Netto loon]])/Table1[[#This Row],[Belastbaar loon]]</f>
        <v>0.18643997767928316</v>
      </c>
      <c r="H2354" s="14">
        <f t="shared" ca="1" si="31"/>
        <v>5842.8075399999998</v>
      </c>
      <c r="I2354" s="14">
        <f ca="1">IF(ROW()=2, Table1[[#This Row],[Netto loon]], INDIRECT(ADDRESS(ROW()-1,COLUMN(F:F))))</f>
        <v>25508.192459999998</v>
      </c>
      <c r="J2354" s="6">
        <f ca="1">IF(ROW()=2, 0, Table1[[#This Row],[Belastbaar loon]]-INDIRECT(ADDRESS(ROW()-1,COLUMN(A:A))))</f>
        <v>10</v>
      </c>
      <c r="K2354" s="6">
        <f ca="1">Table1[[#This Row],[Netto loon]]-Table1[[#This Row],[Netto vorige schijf]]</f>
        <v>5.8634000000020023</v>
      </c>
      <c r="L2354" s="2">
        <f ca="1">(Table1[[#This Row],[Bruto tov vorige schijf]]-Table1[[#This Row],[Netto tov vorige schijf]])/MAX(Table1[[#This Row],[Bruto tov vorige schijf]],1)</f>
        <v>0.41365999999979974</v>
      </c>
    </row>
    <row r="2355" spans="1:12" x14ac:dyDescent="0.25">
      <c r="A2355" s="14">
        <v>31371</v>
      </c>
      <c r="B2355" s="6">
        <f>LoonHeffing2020(Table1[[#This Row],[Belastbaar loon]])</f>
        <v>11717.068499999999</v>
      </c>
      <c r="C2355" s="6">
        <f>AlgemeneHeffingsKorting2020(Table1[[#This Row],[Belastbaar loon]])</f>
        <v>2106.3647999999998</v>
      </c>
      <c r="D2355" s="14">
        <f>ArbeidsKorting2020(Table1[[#This Row],[Belastbaar loon]])</f>
        <v>3759.6229600000001</v>
      </c>
      <c r="E2355" s="14">
        <f>MAX(Table1[[#This Row],[Loonheffing]]-Table1[[#This Row],[Algemene Heffingskorting]]-Table1[[#This Row],[Arbeidskorting]],0)</f>
        <v>5851.0807399999994</v>
      </c>
      <c r="F2355" s="6">
        <f>Table1[[#This Row],[Belastbaar loon]]-Table1[[#This Row],[Belasting]]</f>
        <v>25519.919260000002</v>
      </c>
      <c r="G2355" s="2">
        <f>(Table1[[#This Row],[Belastbaar loon]]-Table1[[#This Row],[Netto loon]])/Table1[[#This Row],[Belastbaar loon]]</f>
        <v>0.18651240763762703</v>
      </c>
      <c r="H2355" s="14">
        <f t="shared" ca="1" si="31"/>
        <v>5846.9441399999996</v>
      </c>
      <c r="I2355" s="14">
        <f ca="1">IF(ROW()=2, Table1[[#This Row],[Netto loon]], INDIRECT(ADDRESS(ROW()-1,COLUMN(F:F))))</f>
        <v>25514.05586</v>
      </c>
      <c r="J2355" s="6">
        <f ca="1">IF(ROW()=2, 0, Table1[[#This Row],[Belastbaar loon]]-INDIRECT(ADDRESS(ROW()-1,COLUMN(A:A))))</f>
        <v>10</v>
      </c>
      <c r="K2355" s="6">
        <f ca="1">Table1[[#This Row],[Netto loon]]-Table1[[#This Row],[Netto vorige schijf]]</f>
        <v>5.8634000000020023</v>
      </c>
      <c r="L2355" s="2">
        <f ca="1">(Table1[[#This Row],[Bruto tov vorige schijf]]-Table1[[#This Row],[Netto tov vorige schijf]])/MAX(Table1[[#This Row],[Bruto tov vorige schijf]],1)</f>
        <v>0.41365999999979974</v>
      </c>
    </row>
    <row r="2356" spans="1:12" x14ac:dyDescent="0.25">
      <c r="A2356" s="14">
        <v>31381</v>
      </c>
      <c r="B2356" s="6">
        <f>LoonHeffing2020(Table1[[#This Row],[Belastbaar loon]])</f>
        <v>11720.8035</v>
      </c>
      <c r="C2356" s="6">
        <f>AlgemeneHeffingsKorting2020(Table1[[#This Row],[Belastbaar loon]])</f>
        <v>2105.7975999999999</v>
      </c>
      <c r="D2356" s="14">
        <f>ArbeidsKorting2020(Table1[[#This Row],[Belastbaar loon]])</f>
        <v>3759.78856</v>
      </c>
      <c r="E2356" s="14">
        <f>MAX(Table1[[#This Row],[Loonheffing]]-Table1[[#This Row],[Algemene Heffingskorting]]-Table1[[#This Row],[Arbeidskorting]],0)</f>
        <v>5855.2173400000001</v>
      </c>
      <c r="F2356" s="6">
        <f>Table1[[#This Row],[Belastbaar loon]]-Table1[[#This Row],[Belasting]]</f>
        <v>25525.782660000001</v>
      </c>
      <c r="G2356" s="2">
        <f>(Table1[[#This Row],[Belastbaar loon]]-Table1[[#This Row],[Netto loon]])/Table1[[#This Row],[Belastbaar loon]]</f>
        <v>0.18658479143430737</v>
      </c>
      <c r="H2356" s="14">
        <f t="shared" ca="1" si="31"/>
        <v>5851.0807399999994</v>
      </c>
      <c r="I2356" s="14">
        <f ca="1">IF(ROW()=2, Table1[[#This Row],[Netto loon]], INDIRECT(ADDRESS(ROW()-1,COLUMN(F:F))))</f>
        <v>25519.919260000002</v>
      </c>
      <c r="J2356" s="6">
        <f ca="1">IF(ROW()=2, 0, Table1[[#This Row],[Belastbaar loon]]-INDIRECT(ADDRESS(ROW()-1,COLUMN(A:A))))</f>
        <v>10</v>
      </c>
      <c r="K2356" s="6">
        <f ca="1">Table1[[#This Row],[Netto loon]]-Table1[[#This Row],[Netto vorige schijf]]</f>
        <v>5.8633999999983644</v>
      </c>
      <c r="L2356" s="2">
        <f ca="1">(Table1[[#This Row],[Bruto tov vorige schijf]]-Table1[[#This Row],[Netto tov vorige schijf]])/MAX(Table1[[#This Row],[Bruto tov vorige schijf]],1)</f>
        <v>0.41366000000016356</v>
      </c>
    </row>
    <row r="2357" spans="1:12" x14ac:dyDescent="0.25">
      <c r="A2357" s="14">
        <v>31391</v>
      </c>
      <c r="B2357" s="6">
        <f>LoonHeffing2020(Table1[[#This Row],[Belastbaar loon]])</f>
        <v>11724.538500000001</v>
      </c>
      <c r="C2357" s="6">
        <f>AlgemeneHeffingsKorting2020(Table1[[#This Row],[Belastbaar loon]])</f>
        <v>2105.2303999999999</v>
      </c>
      <c r="D2357" s="14">
        <f>ArbeidsKorting2020(Table1[[#This Row],[Belastbaar loon]])</f>
        <v>3759.9541599999998</v>
      </c>
      <c r="E2357" s="14">
        <f>MAX(Table1[[#This Row],[Loonheffing]]-Table1[[#This Row],[Algemene Heffingskorting]]-Table1[[#This Row],[Arbeidskorting]],0)</f>
        <v>5859.3539400000009</v>
      </c>
      <c r="F2357" s="6">
        <f>Table1[[#This Row],[Belastbaar loon]]-Table1[[#This Row],[Belasting]]</f>
        <v>25531.646059999999</v>
      </c>
      <c r="G2357" s="2">
        <f>(Table1[[#This Row],[Belastbaar loon]]-Table1[[#This Row],[Netto loon]])/Table1[[#This Row],[Belastbaar loon]]</f>
        <v>0.18665712911344018</v>
      </c>
      <c r="H2357" s="14">
        <f t="shared" ca="1" si="31"/>
        <v>5855.2173400000001</v>
      </c>
      <c r="I2357" s="14">
        <f ca="1">IF(ROW()=2, Table1[[#This Row],[Netto loon]], INDIRECT(ADDRESS(ROW()-1,COLUMN(F:F))))</f>
        <v>25525.782660000001</v>
      </c>
      <c r="J2357" s="6">
        <f ca="1">IF(ROW()=2, 0, Table1[[#This Row],[Belastbaar loon]]-INDIRECT(ADDRESS(ROW()-1,COLUMN(A:A))))</f>
        <v>10</v>
      </c>
      <c r="K2357" s="6">
        <f ca="1">Table1[[#This Row],[Netto loon]]-Table1[[#This Row],[Netto vorige schijf]]</f>
        <v>5.8633999999983644</v>
      </c>
      <c r="L2357" s="2">
        <f ca="1">(Table1[[#This Row],[Bruto tov vorige schijf]]-Table1[[#This Row],[Netto tov vorige schijf]])/MAX(Table1[[#This Row],[Bruto tov vorige schijf]],1)</f>
        <v>0.41366000000016356</v>
      </c>
    </row>
    <row r="2358" spans="1:12" x14ac:dyDescent="0.25">
      <c r="A2358" s="14">
        <v>31401</v>
      </c>
      <c r="B2358" s="6">
        <f>LoonHeffing2020(Table1[[#This Row],[Belastbaar loon]])</f>
        <v>11728.273499999999</v>
      </c>
      <c r="C2358" s="6">
        <f>AlgemeneHeffingsKorting2020(Table1[[#This Row],[Belastbaar loon]])</f>
        <v>2104.6632</v>
      </c>
      <c r="D2358" s="14">
        <f>ArbeidsKorting2020(Table1[[#This Row],[Belastbaar loon]])</f>
        <v>3760.11976</v>
      </c>
      <c r="E2358" s="14">
        <f>MAX(Table1[[#This Row],[Loonheffing]]-Table1[[#This Row],[Algemene Heffingskorting]]-Table1[[#This Row],[Arbeidskorting]],0)</f>
        <v>5863.4905400000007</v>
      </c>
      <c r="F2358" s="6">
        <f>Table1[[#This Row],[Belastbaar loon]]-Table1[[#This Row],[Belasting]]</f>
        <v>25537.509460000001</v>
      </c>
      <c r="G2358" s="2">
        <f>(Table1[[#This Row],[Belastbaar loon]]-Table1[[#This Row],[Netto loon]])/Table1[[#This Row],[Belastbaar loon]]</f>
        <v>0.18672942071908535</v>
      </c>
      <c r="H2358" s="14">
        <f t="shared" ca="1" si="31"/>
        <v>5859.3539400000009</v>
      </c>
      <c r="I2358" s="14">
        <f ca="1">IF(ROW()=2, Table1[[#This Row],[Netto loon]], INDIRECT(ADDRESS(ROW()-1,COLUMN(F:F))))</f>
        <v>25531.646059999999</v>
      </c>
      <c r="J2358" s="6">
        <f ca="1">IF(ROW()=2, 0, Table1[[#This Row],[Belastbaar loon]]-INDIRECT(ADDRESS(ROW()-1,COLUMN(A:A))))</f>
        <v>10</v>
      </c>
      <c r="K2358" s="6">
        <f ca="1">Table1[[#This Row],[Netto loon]]-Table1[[#This Row],[Netto vorige schijf]]</f>
        <v>5.8634000000020023</v>
      </c>
      <c r="L2358" s="2">
        <f ca="1">(Table1[[#This Row],[Bruto tov vorige schijf]]-Table1[[#This Row],[Netto tov vorige schijf]])/MAX(Table1[[#This Row],[Bruto tov vorige schijf]],1)</f>
        <v>0.41365999999979974</v>
      </c>
    </row>
    <row r="2359" spans="1:12" x14ac:dyDescent="0.25">
      <c r="A2359" s="14">
        <v>31411</v>
      </c>
      <c r="B2359" s="6">
        <f>LoonHeffing2020(Table1[[#This Row],[Belastbaar loon]])</f>
        <v>11732.0085</v>
      </c>
      <c r="C2359" s="6">
        <f>AlgemeneHeffingsKorting2020(Table1[[#This Row],[Belastbaar loon]])</f>
        <v>2104.096</v>
      </c>
      <c r="D2359" s="14">
        <f>ArbeidsKorting2020(Table1[[#This Row],[Belastbaar loon]])</f>
        <v>3760.2853599999999</v>
      </c>
      <c r="E2359" s="14">
        <f>MAX(Table1[[#This Row],[Loonheffing]]-Table1[[#This Row],[Algemene Heffingskorting]]-Table1[[#This Row],[Arbeidskorting]],0)</f>
        <v>5867.6271400000005</v>
      </c>
      <c r="F2359" s="6">
        <f>Table1[[#This Row],[Belastbaar loon]]-Table1[[#This Row],[Belasting]]</f>
        <v>25543.372859999999</v>
      </c>
      <c r="G2359" s="2">
        <f>(Table1[[#This Row],[Belastbaar loon]]-Table1[[#This Row],[Netto loon]])/Table1[[#This Row],[Belastbaar loon]]</f>
        <v>0.18680166629524692</v>
      </c>
      <c r="H2359" s="14">
        <f t="shared" ca="1" si="31"/>
        <v>5863.4905400000007</v>
      </c>
      <c r="I2359" s="14">
        <f ca="1">IF(ROW()=2, Table1[[#This Row],[Netto loon]], INDIRECT(ADDRESS(ROW()-1,COLUMN(F:F))))</f>
        <v>25537.509460000001</v>
      </c>
      <c r="J2359" s="6">
        <f ca="1">IF(ROW()=2, 0, Table1[[#This Row],[Belastbaar loon]]-INDIRECT(ADDRESS(ROW()-1,COLUMN(A:A))))</f>
        <v>10</v>
      </c>
      <c r="K2359" s="6">
        <f ca="1">Table1[[#This Row],[Netto loon]]-Table1[[#This Row],[Netto vorige schijf]]</f>
        <v>5.8633999999983644</v>
      </c>
      <c r="L2359" s="2">
        <f ca="1">(Table1[[#This Row],[Bruto tov vorige schijf]]-Table1[[#This Row],[Netto tov vorige schijf]])/MAX(Table1[[#This Row],[Bruto tov vorige schijf]],1)</f>
        <v>0.41366000000016356</v>
      </c>
    </row>
    <row r="2360" spans="1:12" x14ac:dyDescent="0.25">
      <c r="A2360" s="14">
        <v>31421</v>
      </c>
      <c r="B2360" s="6">
        <f>LoonHeffing2020(Table1[[#This Row],[Belastbaar loon]])</f>
        <v>11735.7435</v>
      </c>
      <c r="C2360" s="6">
        <f>AlgemeneHeffingsKorting2020(Table1[[#This Row],[Belastbaar loon]])</f>
        <v>2103.5288</v>
      </c>
      <c r="D2360" s="14">
        <f>ArbeidsKorting2020(Table1[[#This Row],[Belastbaar loon]])</f>
        <v>3760.4509600000001</v>
      </c>
      <c r="E2360" s="14">
        <f>MAX(Table1[[#This Row],[Loonheffing]]-Table1[[#This Row],[Algemene Heffingskorting]]-Table1[[#This Row],[Arbeidskorting]],0)</f>
        <v>5871.7637400000003</v>
      </c>
      <c r="F2360" s="6">
        <f>Table1[[#This Row],[Belastbaar loon]]-Table1[[#This Row],[Belasting]]</f>
        <v>25549.236259999998</v>
      </c>
      <c r="G2360" s="2">
        <f>(Table1[[#This Row],[Belastbaar loon]]-Table1[[#This Row],[Netto loon]])/Table1[[#This Row],[Belastbaar loon]]</f>
        <v>0.18687386588587257</v>
      </c>
      <c r="H2360" s="14">
        <f t="shared" ca="1" si="31"/>
        <v>5867.6271400000005</v>
      </c>
      <c r="I2360" s="14">
        <f ca="1">IF(ROW()=2, Table1[[#This Row],[Netto loon]], INDIRECT(ADDRESS(ROW()-1,COLUMN(F:F))))</f>
        <v>25543.372859999999</v>
      </c>
      <c r="J2360" s="6">
        <f ca="1">IF(ROW()=2, 0, Table1[[#This Row],[Belastbaar loon]]-INDIRECT(ADDRESS(ROW()-1,COLUMN(A:A))))</f>
        <v>10</v>
      </c>
      <c r="K2360" s="6">
        <f ca="1">Table1[[#This Row],[Netto loon]]-Table1[[#This Row],[Netto vorige schijf]]</f>
        <v>5.8633999999983644</v>
      </c>
      <c r="L2360" s="2">
        <f ca="1">(Table1[[#This Row],[Bruto tov vorige schijf]]-Table1[[#This Row],[Netto tov vorige schijf]])/MAX(Table1[[#This Row],[Bruto tov vorige schijf]],1)</f>
        <v>0.41366000000016356</v>
      </c>
    </row>
    <row r="2361" spans="1:12" x14ac:dyDescent="0.25">
      <c r="A2361" s="14">
        <v>31431</v>
      </c>
      <c r="B2361" s="6">
        <f>LoonHeffing2020(Table1[[#This Row],[Belastbaar loon]])</f>
        <v>11739.478499999999</v>
      </c>
      <c r="C2361" s="6">
        <f>AlgemeneHeffingsKorting2020(Table1[[#This Row],[Belastbaar loon]])</f>
        <v>2102.9616000000001</v>
      </c>
      <c r="D2361" s="14">
        <f>ArbeidsKorting2020(Table1[[#This Row],[Belastbaar loon]])</f>
        <v>3760.6165599999999</v>
      </c>
      <c r="E2361" s="14">
        <f>MAX(Table1[[#This Row],[Loonheffing]]-Table1[[#This Row],[Algemene Heffingskorting]]-Table1[[#This Row],[Arbeidskorting]],0)</f>
        <v>5875.9003399999983</v>
      </c>
      <c r="F2361" s="6">
        <f>Table1[[#This Row],[Belastbaar loon]]-Table1[[#This Row],[Belasting]]</f>
        <v>25555.09966</v>
      </c>
      <c r="G2361" s="2">
        <f>(Table1[[#This Row],[Belastbaar loon]]-Table1[[#This Row],[Netto loon]])/Table1[[#This Row],[Belastbaar loon]]</f>
        <v>0.18694601953485412</v>
      </c>
      <c r="H2361" s="14">
        <f t="shared" ca="1" si="31"/>
        <v>5871.7637400000003</v>
      </c>
      <c r="I2361" s="14">
        <f ca="1">IF(ROW()=2, Table1[[#This Row],[Netto loon]], INDIRECT(ADDRESS(ROW()-1,COLUMN(F:F))))</f>
        <v>25549.236259999998</v>
      </c>
      <c r="J2361" s="6">
        <f ca="1">IF(ROW()=2, 0, Table1[[#This Row],[Belastbaar loon]]-INDIRECT(ADDRESS(ROW()-1,COLUMN(A:A))))</f>
        <v>10</v>
      </c>
      <c r="K2361" s="6">
        <f ca="1">Table1[[#This Row],[Netto loon]]-Table1[[#This Row],[Netto vorige schijf]]</f>
        <v>5.8634000000020023</v>
      </c>
      <c r="L2361" s="2">
        <f ca="1">(Table1[[#This Row],[Bruto tov vorige schijf]]-Table1[[#This Row],[Netto tov vorige schijf]])/MAX(Table1[[#This Row],[Bruto tov vorige schijf]],1)</f>
        <v>0.41365999999979974</v>
      </c>
    </row>
    <row r="2362" spans="1:12" x14ac:dyDescent="0.25">
      <c r="A2362" s="14">
        <v>31441</v>
      </c>
      <c r="B2362" s="6">
        <f>LoonHeffing2020(Table1[[#This Row],[Belastbaar loon]])</f>
        <v>11743.2135</v>
      </c>
      <c r="C2362" s="6">
        <f>AlgemeneHeffingsKorting2020(Table1[[#This Row],[Belastbaar loon]])</f>
        <v>2102.3944000000001</v>
      </c>
      <c r="D2362" s="14">
        <f>ArbeidsKorting2020(Table1[[#This Row],[Belastbaar loon]])</f>
        <v>3760.7821600000002</v>
      </c>
      <c r="E2362" s="14">
        <f>MAX(Table1[[#This Row],[Loonheffing]]-Table1[[#This Row],[Algemene Heffingskorting]]-Table1[[#This Row],[Arbeidskorting]],0)</f>
        <v>5880.03694</v>
      </c>
      <c r="F2362" s="6">
        <f>Table1[[#This Row],[Belastbaar loon]]-Table1[[#This Row],[Belasting]]</f>
        <v>25560.963060000002</v>
      </c>
      <c r="G2362" s="2">
        <f>(Table1[[#This Row],[Belastbaar loon]]-Table1[[#This Row],[Netto loon]])/Table1[[#This Row],[Belastbaar loon]]</f>
        <v>0.18701812728602774</v>
      </c>
      <c r="H2362" s="14">
        <f t="shared" ca="1" si="31"/>
        <v>5875.9003399999983</v>
      </c>
      <c r="I2362" s="14">
        <f ca="1">IF(ROW()=2, Table1[[#This Row],[Netto loon]], INDIRECT(ADDRESS(ROW()-1,COLUMN(F:F))))</f>
        <v>25555.09966</v>
      </c>
      <c r="J2362" s="6">
        <f ca="1">IF(ROW()=2, 0, Table1[[#This Row],[Belastbaar loon]]-INDIRECT(ADDRESS(ROW()-1,COLUMN(A:A))))</f>
        <v>10</v>
      </c>
      <c r="K2362" s="6">
        <f ca="1">Table1[[#This Row],[Netto loon]]-Table1[[#This Row],[Netto vorige schijf]]</f>
        <v>5.8634000000020023</v>
      </c>
      <c r="L2362" s="2">
        <f ca="1">(Table1[[#This Row],[Bruto tov vorige schijf]]-Table1[[#This Row],[Netto tov vorige schijf]])/MAX(Table1[[#This Row],[Bruto tov vorige schijf]],1)</f>
        <v>0.41365999999979974</v>
      </c>
    </row>
    <row r="2363" spans="1:12" x14ac:dyDescent="0.25">
      <c r="A2363" s="14">
        <v>31451</v>
      </c>
      <c r="B2363" s="6">
        <f>LoonHeffing2020(Table1[[#This Row],[Belastbaar loon]])</f>
        <v>11746.9485</v>
      </c>
      <c r="C2363" s="6">
        <f>AlgemeneHeffingsKorting2020(Table1[[#This Row],[Belastbaar loon]])</f>
        <v>2101.8272000000002</v>
      </c>
      <c r="D2363" s="14">
        <f>ArbeidsKorting2020(Table1[[#This Row],[Belastbaar loon]])</f>
        <v>3760.94776</v>
      </c>
      <c r="E2363" s="14">
        <f>MAX(Table1[[#This Row],[Loonheffing]]-Table1[[#This Row],[Algemene Heffingskorting]]-Table1[[#This Row],[Arbeidskorting]],0)</f>
        <v>5884.1735400000007</v>
      </c>
      <c r="F2363" s="6">
        <f>Table1[[#This Row],[Belastbaar loon]]-Table1[[#This Row],[Belasting]]</f>
        <v>25566.82646</v>
      </c>
      <c r="G2363" s="2">
        <f>(Table1[[#This Row],[Belastbaar loon]]-Table1[[#This Row],[Netto loon]])/Table1[[#This Row],[Belastbaar loon]]</f>
        <v>0.18709018918317383</v>
      </c>
      <c r="H2363" s="14">
        <f t="shared" ca="1" si="31"/>
        <v>5880.03694</v>
      </c>
      <c r="I2363" s="14">
        <f ca="1">IF(ROW()=2, Table1[[#This Row],[Netto loon]], INDIRECT(ADDRESS(ROW()-1,COLUMN(F:F))))</f>
        <v>25560.963060000002</v>
      </c>
      <c r="J2363" s="6">
        <f ca="1">IF(ROW()=2, 0, Table1[[#This Row],[Belastbaar loon]]-INDIRECT(ADDRESS(ROW()-1,COLUMN(A:A))))</f>
        <v>10</v>
      </c>
      <c r="K2363" s="6">
        <f ca="1">Table1[[#This Row],[Netto loon]]-Table1[[#This Row],[Netto vorige schijf]]</f>
        <v>5.8633999999983644</v>
      </c>
      <c r="L2363" s="2">
        <f ca="1">(Table1[[#This Row],[Bruto tov vorige schijf]]-Table1[[#This Row],[Netto tov vorige schijf]])/MAX(Table1[[#This Row],[Bruto tov vorige schijf]],1)</f>
        <v>0.41366000000016356</v>
      </c>
    </row>
    <row r="2364" spans="1:12" x14ac:dyDescent="0.25">
      <c r="A2364" s="14">
        <v>31461</v>
      </c>
      <c r="B2364" s="6">
        <f>LoonHeffing2020(Table1[[#This Row],[Belastbaar loon]])</f>
        <v>11750.683499999999</v>
      </c>
      <c r="C2364" s="6">
        <f>AlgemeneHeffingsKorting2020(Table1[[#This Row],[Belastbaar loon]])</f>
        <v>2101.2600000000002</v>
      </c>
      <c r="D2364" s="14">
        <f>ArbeidsKorting2020(Table1[[#This Row],[Belastbaar loon]])</f>
        <v>3761.1133599999998</v>
      </c>
      <c r="E2364" s="14">
        <f>MAX(Table1[[#This Row],[Loonheffing]]-Table1[[#This Row],[Algemene Heffingskorting]]-Table1[[#This Row],[Arbeidskorting]],0)</f>
        <v>5888.3101399999996</v>
      </c>
      <c r="F2364" s="6">
        <f>Table1[[#This Row],[Belastbaar loon]]-Table1[[#This Row],[Belasting]]</f>
        <v>25572.689859999999</v>
      </c>
      <c r="G2364" s="2">
        <f>(Table1[[#This Row],[Belastbaar loon]]-Table1[[#This Row],[Netto loon]])/Table1[[#This Row],[Belastbaar loon]]</f>
        <v>0.1871622052700169</v>
      </c>
      <c r="H2364" s="14">
        <f t="shared" ca="1" si="31"/>
        <v>5884.1735400000007</v>
      </c>
      <c r="I2364" s="14">
        <f ca="1">IF(ROW()=2, Table1[[#This Row],[Netto loon]], INDIRECT(ADDRESS(ROW()-1,COLUMN(F:F))))</f>
        <v>25566.82646</v>
      </c>
      <c r="J2364" s="6">
        <f ca="1">IF(ROW()=2, 0, Table1[[#This Row],[Belastbaar loon]]-INDIRECT(ADDRESS(ROW()-1,COLUMN(A:A))))</f>
        <v>10</v>
      </c>
      <c r="K2364" s="6">
        <f ca="1">Table1[[#This Row],[Netto loon]]-Table1[[#This Row],[Netto vorige schijf]]</f>
        <v>5.8633999999983644</v>
      </c>
      <c r="L2364" s="2">
        <f ca="1">(Table1[[#This Row],[Bruto tov vorige schijf]]-Table1[[#This Row],[Netto tov vorige schijf]])/MAX(Table1[[#This Row],[Bruto tov vorige schijf]],1)</f>
        <v>0.41366000000016356</v>
      </c>
    </row>
    <row r="2365" spans="1:12" x14ac:dyDescent="0.25">
      <c r="A2365" s="14">
        <v>31471</v>
      </c>
      <c r="B2365" s="6">
        <f>LoonHeffing2020(Table1[[#This Row],[Belastbaar loon]])</f>
        <v>11754.4185</v>
      </c>
      <c r="C2365" s="6">
        <f>AlgemeneHeffingsKorting2020(Table1[[#This Row],[Belastbaar loon]])</f>
        <v>2100.6927999999998</v>
      </c>
      <c r="D2365" s="14">
        <f>ArbeidsKorting2020(Table1[[#This Row],[Belastbaar loon]])</f>
        <v>3761.2789600000001</v>
      </c>
      <c r="E2365" s="14">
        <f>MAX(Table1[[#This Row],[Loonheffing]]-Table1[[#This Row],[Algemene Heffingskorting]]-Table1[[#This Row],[Arbeidskorting]],0)</f>
        <v>5892.4467399999994</v>
      </c>
      <c r="F2365" s="6">
        <f>Table1[[#This Row],[Belastbaar loon]]-Table1[[#This Row],[Belasting]]</f>
        <v>25578.553260000001</v>
      </c>
      <c r="G2365" s="2">
        <f>(Table1[[#This Row],[Belastbaar loon]]-Table1[[#This Row],[Netto loon]])/Table1[[#This Row],[Belastbaar loon]]</f>
        <v>0.1872341755902259</v>
      </c>
      <c r="H2365" s="14">
        <f t="shared" ca="1" si="31"/>
        <v>5888.3101399999996</v>
      </c>
      <c r="I2365" s="14">
        <f ca="1">IF(ROW()=2, Table1[[#This Row],[Netto loon]], INDIRECT(ADDRESS(ROW()-1,COLUMN(F:F))))</f>
        <v>25572.689859999999</v>
      </c>
      <c r="J2365" s="6">
        <f ca="1">IF(ROW()=2, 0, Table1[[#This Row],[Belastbaar loon]]-INDIRECT(ADDRESS(ROW()-1,COLUMN(A:A))))</f>
        <v>10</v>
      </c>
      <c r="K2365" s="6">
        <f ca="1">Table1[[#This Row],[Netto loon]]-Table1[[#This Row],[Netto vorige schijf]]</f>
        <v>5.8634000000020023</v>
      </c>
      <c r="L2365" s="2">
        <f ca="1">(Table1[[#This Row],[Bruto tov vorige schijf]]-Table1[[#This Row],[Netto tov vorige schijf]])/MAX(Table1[[#This Row],[Bruto tov vorige schijf]],1)</f>
        <v>0.41365999999979974</v>
      </c>
    </row>
    <row r="2366" spans="1:12" x14ac:dyDescent="0.25">
      <c r="A2366" s="14">
        <v>31481</v>
      </c>
      <c r="B2366" s="6">
        <f>LoonHeffing2020(Table1[[#This Row],[Belastbaar loon]])</f>
        <v>11758.1535</v>
      </c>
      <c r="C2366" s="6">
        <f>AlgemeneHeffingsKorting2020(Table1[[#This Row],[Belastbaar loon]])</f>
        <v>2100.1255999999998</v>
      </c>
      <c r="D2366" s="14">
        <f>ArbeidsKorting2020(Table1[[#This Row],[Belastbaar loon]])</f>
        <v>3761.4445599999999</v>
      </c>
      <c r="E2366" s="14">
        <f>MAX(Table1[[#This Row],[Loonheffing]]-Table1[[#This Row],[Algemene Heffingskorting]]-Table1[[#This Row],[Arbeidskorting]],0)</f>
        <v>5896.583340000001</v>
      </c>
      <c r="F2366" s="6">
        <f>Table1[[#This Row],[Belastbaar loon]]-Table1[[#This Row],[Belasting]]</f>
        <v>25584.416659999999</v>
      </c>
      <c r="G2366" s="2">
        <f>(Table1[[#This Row],[Belastbaar loon]]-Table1[[#This Row],[Netto loon]])/Table1[[#This Row],[Belastbaar loon]]</f>
        <v>0.18730610018741467</v>
      </c>
      <c r="H2366" s="14">
        <f t="shared" ca="1" si="31"/>
        <v>5892.4467399999994</v>
      </c>
      <c r="I2366" s="14">
        <f ca="1">IF(ROW()=2, Table1[[#This Row],[Netto loon]], INDIRECT(ADDRESS(ROW()-1,COLUMN(F:F))))</f>
        <v>25578.553260000001</v>
      </c>
      <c r="J2366" s="6">
        <f ca="1">IF(ROW()=2, 0, Table1[[#This Row],[Belastbaar loon]]-INDIRECT(ADDRESS(ROW()-1,COLUMN(A:A))))</f>
        <v>10</v>
      </c>
      <c r="K2366" s="6">
        <f ca="1">Table1[[#This Row],[Netto loon]]-Table1[[#This Row],[Netto vorige schijf]]</f>
        <v>5.8633999999983644</v>
      </c>
      <c r="L2366" s="2">
        <f ca="1">(Table1[[#This Row],[Bruto tov vorige schijf]]-Table1[[#This Row],[Netto tov vorige schijf]])/MAX(Table1[[#This Row],[Bruto tov vorige schijf]],1)</f>
        <v>0.41366000000016356</v>
      </c>
    </row>
    <row r="2367" spans="1:12" x14ac:dyDescent="0.25">
      <c r="A2367" s="14">
        <v>31491</v>
      </c>
      <c r="B2367" s="6">
        <f>LoonHeffing2020(Table1[[#This Row],[Belastbaar loon]])</f>
        <v>11761.888499999999</v>
      </c>
      <c r="C2367" s="6">
        <f>AlgemeneHeffingsKorting2020(Table1[[#This Row],[Belastbaar loon]])</f>
        <v>2099.5583999999999</v>
      </c>
      <c r="D2367" s="14">
        <f>ArbeidsKorting2020(Table1[[#This Row],[Belastbaar loon]])</f>
        <v>3761.6101600000002</v>
      </c>
      <c r="E2367" s="14">
        <f>MAX(Table1[[#This Row],[Loonheffing]]-Table1[[#This Row],[Algemene Heffingskorting]]-Table1[[#This Row],[Arbeidskorting]],0)</f>
        <v>5900.719939999999</v>
      </c>
      <c r="F2367" s="6">
        <f>Table1[[#This Row],[Belastbaar loon]]-Table1[[#This Row],[Belasting]]</f>
        <v>25590.280060000001</v>
      </c>
      <c r="G2367" s="2">
        <f>(Table1[[#This Row],[Belastbaar loon]]-Table1[[#This Row],[Netto loon]])/Table1[[#This Row],[Belastbaar loon]]</f>
        <v>0.18737797910514112</v>
      </c>
      <c r="H2367" s="14">
        <f t="shared" ca="1" si="31"/>
        <v>5896.583340000001</v>
      </c>
      <c r="I2367" s="14">
        <f ca="1">IF(ROW()=2, Table1[[#This Row],[Netto loon]], INDIRECT(ADDRESS(ROW()-1,COLUMN(F:F))))</f>
        <v>25584.416659999999</v>
      </c>
      <c r="J2367" s="6">
        <f ca="1">IF(ROW()=2, 0, Table1[[#This Row],[Belastbaar loon]]-INDIRECT(ADDRESS(ROW()-1,COLUMN(A:A))))</f>
        <v>10</v>
      </c>
      <c r="K2367" s="6">
        <f ca="1">Table1[[#This Row],[Netto loon]]-Table1[[#This Row],[Netto vorige schijf]]</f>
        <v>5.8634000000020023</v>
      </c>
      <c r="L2367" s="2">
        <f ca="1">(Table1[[#This Row],[Bruto tov vorige schijf]]-Table1[[#This Row],[Netto tov vorige schijf]])/MAX(Table1[[#This Row],[Bruto tov vorige schijf]],1)</f>
        <v>0.41365999999979974</v>
      </c>
    </row>
    <row r="2368" spans="1:12" x14ac:dyDescent="0.25">
      <c r="A2368" s="14">
        <v>31501</v>
      </c>
      <c r="B2368" s="6">
        <f>LoonHeffing2020(Table1[[#This Row],[Belastbaar loon]])</f>
        <v>11765.6235</v>
      </c>
      <c r="C2368" s="6">
        <f>AlgemeneHeffingsKorting2020(Table1[[#This Row],[Belastbaar loon]])</f>
        <v>2098.9911999999999</v>
      </c>
      <c r="D2368" s="14">
        <f>ArbeidsKorting2020(Table1[[#This Row],[Belastbaar loon]])</f>
        <v>3761.77576</v>
      </c>
      <c r="E2368" s="14">
        <f>MAX(Table1[[#This Row],[Loonheffing]]-Table1[[#This Row],[Algemene Heffingskorting]]-Table1[[#This Row],[Arbeidskorting]],0)</f>
        <v>5904.8565399999989</v>
      </c>
      <c r="F2368" s="6">
        <f>Table1[[#This Row],[Belastbaar loon]]-Table1[[#This Row],[Belasting]]</f>
        <v>25596.143459999999</v>
      </c>
      <c r="G2368" s="2">
        <f>(Table1[[#This Row],[Belastbaar loon]]-Table1[[#This Row],[Netto loon]])/Table1[[#This Row],[Belastbaar loon]]</f>
        <v>0.18744981238690836</v>
      </c>
      <c r="H2368" s="14">
        <f t="shared" ca="1" si="31"/>
        <v>5900.719939999999</v>
      </c>
      <c r="I2368" s="14">
        <f ca="1">IF(ROW()=2, Table1[[#This Row],[Netto loon]], INDIRECT(ADDRESS(ROW()-1,COLUMN(F:F))))</f>
        <v>25590.280060000001</v>
      </c>
      <c r="J2368" s="6">
        <f ca="1">IF(ROW()=2, 0, Table1[[#This Row],[Belastbaar loon]]-INDIRECT(ADDRESS(ROW()-1,COLUMN(A:A))))</f>
        <v>10</v>
      </c>
      <c r="K2368" s="6">
        <f ca="1">Table1[[#This Row],[Netto loon]]-Table1[[#This Row],[Netto vorige schijf]]</f>
        <v>5.8633999999983644</v>
      </c>
      <c r="L2368" s="2">
        <f ca="1">(Table1[[#This Row],[Bruto tov vorige schijf]]-Table1[[#This Row],[Netto tov vorige schijf]])/MAX(Table1[[#This Row],[Bruto tov vorige schijf]],1)</f>
        <v>0.41366000000016356</v>
      </c>
    </row>
    <row r="2369" spans="1:12" x14ac:dyDescent="0.25">
      <c r="A2369" s="14">
        <v>31511</v>
      </c>
      <c r="B2369" s="6">
        <f>LoonHeffing2020(Table1[[#This Row],[Belastbaar loon]])</f>
        <v>11769.3585</v>
      </c>
      <c r="C2369" s="6">
        <f>AlgemeneHeffingsKorting2020(Table1[[#This Row],[Belastbaar loon]])</f>
        <v>2098.424</v>
      </c>
      <c r="D2369" s="14">
        <f>ArbeidsKorting2020(Table1[[#This Row],[Belastbaar loon]])</f>
        <v>3761.9413599999998</v>
      </c>
      <c r="E2369" s="14">
        <f>MAX(Table1[[#This Row],[Loonheffing]]-Table1[[#This Row],[Algemene Heffingskorting]]-Table1[[#This Row],[Arbeidskorting]],0)</f>
        <v>5908.9931399999996</v>
      </c>
      <c r="F2369" s="6">
        <f>Table1[[#This Row],[Belastbaar loon]]-Table1[[#This Row],[Belasting]]</f>
        <v>25602.006860000001</v>
      </c>
      <c r="G2369" s="2">
        <f>(Table1[[#This Row],[Belastbaar loon]]-Table1[[#This Row],[Netto loon]])/Table1[[#This Row],[Belastbaar loon]]</f>
        <v>0.18752160007616384</v>
      </c>
      <c r="H2369" s="14">
        <f t="shared" ca="1" si="31"/>
        <v>5904.8565399999989</v>
      </c>
      <c r="I2369" s="14">
        <f ca="1">IF(ROW()=2, Table1[[#This Row],[Netto loon]], INDIRECT(ADDRESS(ROW()-1,COLUMN(F:F))))</f>
        <v>25596.143459999999</v>
      </c>
      <c r="J2369" s="6">
        <f ca="1">IF(ROW()=2, 0, Table1[[#This Row],[Belastbaar loon]]-INDIRECT(ADDRESS(ROW()-1,COLUMN(A:A))))</f>
        <v>10</v>
      </c>
      <c r="K2369" s="6">
        <f ca="1">Table1[[#This Row],[Netto loon]]-Table1[[#This Row],[Netto vorige schijf]]</f>
        <v>5.8634000000020023</v>
      </c>
      <c r="L2369" s="2">
        <f ca="1">(Table1[[#This Row],[Bruto tov vorige schijf]]-Table1[[#This Row],[Netto tov vorige schijf]])/MAX(Table1[[#This Row],[Bruto tov vorige schijf]],1)</f>
        <v>0.41365999999979974</v>
      </c>
    </row>
    <row r="2370" spans="1:12" x14ac:dyDescent="0.25">
      <c r="A2370" s="14">
        <v>31521</v>
      </c>
      <c r="B2370" s="6">
        <f>LoonHeffing2020(Table1[[#This Row],[Belastbaar loon]])</f>
        <v>11773.093500000001</v>
      </c>
      <c r="C2370" s="6">
        <f>AlgemeneHeffingsKorting2020(Table1[[#This Row],[Belastbaar loon]])</f>
        <v>2097.8568</v>
      </c>
      <c r="D2370" s="14">
        <f>ArbeidsKorting2020(Table1[[#This Row],[Belastbaar loon]])</f>
        <v>3762.1069600000001</v>
      </c>
      <c r="E2370" s="14">
        <f>MAX(Table1[[#This Row],[Loonheffing]]-Table1[[#This Row],[Algemene Heffingskorting]]-Table1[[#This Row],[Arbeidskorting]],0)</f>
        <v>5913.1297400000012</v>
      </c>
      <c r="F2370" s="6">
        <f>Table1[[#This Row],[Belastbaar loon]]-Table1[[#This Row],[Belasting]]</f>
        <v>25607.87026</v>
      </c>
      <c r="G2370" s="2">
        <f>(Table1[[#This Row],[Belastbaar loon]]-Table1[[#This Row],[Netto loon]])/Table1[[#This Row],[Belastbaar loon]]</f>
        <v>0.18759334221630025</v>
      </c>
      <c r="H2370" s="14">
        <f t="shared" ca="1" si="31"/>
        <v>5908.9931399999996</v>
      </c>
      <c r="I2370" s="14">
        <f ca="1">IF(ROW()=2, Table1[[#This Row],[Netto loon]], INDIRECT(ADDRESS(ROW()-1,COLUMN(F:F))))</f>
        <v>25602.006860000001</v>
      </c>
      <c r="J2370" s="6">
        <f ca="1">IF(ROW()=2, 0, Table1[[#This Row],[Belastbaar loon]]-INDIRECT(ADDRESS(ROW()-1,COLUMN(A:A))))</f>
        <v>10</v>
      </c>
      <c r="K2370" s="6">
        <f ca="1">Table1[[#This Row],[Netto loon]]-Table1[[#This Row],[Netto vorige schijf]]</f>
        <v>5.8633999999983644</v>
      </c>
      <c r="L2370" s="2">
        <f ca="1">(Table1[[#This Row],[Bruto tov vorige schijf]]-Table1[[#This Row],[Netto tov vorige schijf]])/MAX(Table1[[#This Row],[Bruto tov vorige schijf]],1)</f>
        <v>0.41366000000016356</v>
      </c>
    </row>
    <row r="2371" spans="1:12" x14ac:dyDescent="0.25">
      <c r="A2371" s="14">
        <v>31531</v>
      </c>
      <c r="B2371" s="6">
        <f>LoonHeffing2020(Table1[[#This Row],[Belastbaar loon]])</f>
        <v>11776.8285</v>
      </c>
      <c r="C2371" s="6">
        <f>AlgemeneHeffingsKorting2020(Table1[[#This Row],[Belastbaar loon]])</f>
        <v>2097.2896000000001</v>
      </c>
      <c r="D2371" s="14">
        <f>ArbeidsKorting2020(Table1[[#This Row],[Belastbaar loon]])</f>
        <v>3762.2725599999999</v>
      </c>
      <c r="E2371" s="14">
        <f>MAX(Table1[[#This Row],[Loonheffing]]-Table1[[#This Row],[Algemene Heffingskorting]]-Table1[[#This Row],[Arbeidskorting]],0)</f>
        <v>5917.2663400000001</v>
      </c>
      <c r="F2371" s="6">
        <f>Table1[[#This Row],[Belastbaar loon]]-Table1[[#This Row],[Belasting]]</f>
        <v>25613.733659999998</v>
      </c>
      <c r="G2371" s="2">
        <f>(Table1[[#This Row],[Belastbaar loon]]-Table1[[#This Row],[Netto loon]])/Table1[[#This Row],[Belastbaar loon]]</f>
        <v>0.18766503885065497</v>
      </c>
      <c r="H2371" s="14">
        <f t="shared" ca="1" si="31"/>
        <v>5913.1297400000012</v>
      </c>
      <c r="I2371" s="14">
        <f ca="1">IF(ROW()=2, Table1[[#This Row],[Netto loon]], INDIRECT(ADDRESS(ROW()-1,COLUMN(F:F))))</f>
        <v>25607.87026</v>
      </c>
      <c r="J2371" s="6">
        <f ca="1">IF(ROW()=2, 0, Table1[[#This Row],[Belastbaar loon]]-INDIRECT(ADDRESS(ROW()-1,COLUMN(A:A))))</f>
        <v>10</v>
      </c>
      <c r="K2371" s="6">
        <f ca="1">Table1[[#This Row],[Netto loon]]-Table1[[#This Row],[Netto vorige schijf]]</f>
        <v>5.8633999999983644</v>
      </c>
      <c r="L2371" s="2">
        <f ca="1">(Table1[[#This Row],[Bruto tov vorige schijf]]-Table1[[#This Row],[Netto tov vorige schijf]])/MAX(Table1[[#This Row],[Bruto tov vorige schijf]],1)</f>
        <v>0.41366000000016356</v>
      </c>
    </row>
    <row r="2372" spans="1:12" x14ac:dyDescent="0.25">
      <c r="A2372" s="14">
        <v>31541</v>
      </c>
      <c r="B2372" s="6">
        <f>LoonHeffing2020(Table1[[#This Row],[Belastbaar loon]])</f>
        <v>11780.5635</v>
      </c>
      <c r="C2372" s="6">
        <f>AlgemeneHeffingsKorting2020(Table1[[#This Row],[Belastbaar loon]])</f>
        <v>2096.7224000000001</v>
      </c>
      <c r="D2372" s="14">
        <f>ArbeidsKorting2020(Table1[[#This Row],[Belastbaar loon]])</f>
        <v>3762.4381600000002</v>
      </c>
      <c r="E2372" s="14">
        <f>MAX(Table1[[#This Row],[Loonheffing]]-Table1[[#This Row],[Algemene Heffingskorting]]-Table1[[#This Row],[Arbeidskorting]],0)</f>
        <v>5921.4029399999999</v>
      </c>
      <c r="F2372" s="6">
        <f>Table1[[#This Row],[Belastbaar loon]]-Table1[[#This Row],[Belasting]]</f>
        <v>25619.59706</v>
      </c>
      <c r="G2372" s="2">
        <f>(Table1[[#This Row],[Belastbaar loon]]-Table1[[#This Row],[Netto loon]])/Table1[[#This Row],[Belastbaar loon]]</f>
        <v>0.18773669002251039</v>
      </c>
      <c r="H2372" s="14">
        <f t="shared" ca="1" si="31"/>
        <v>5917.2663400000001</v>
      </c>
      <c r="I2372" s="14">
        <f ca="1">IF(ROW()=2, Table1[[#This Row],[Netto loon]], INDIRECT(ADDRESS(ROW()-1,COLUMN(F:F))))</f>
        <v>25613.733659999998</v>
      </c>
      <c r="J2372" s="6">
        <f ca="1">IF(ROW()=2, 0, Table1[[#This Row],[Belastbaar loon]]-INDIRECT(ADDRESS(ROW()-1,COLUMN(A:A))))</f>
        <v>10</v>
      </c>
      <c r="K2372" s="6">
        <f ca="1">Table1[[#This Row],[Netto loon]]-Table1[[#This Row],[Netto vorige schijf]]</f>
        <v>5.8634000000020023</v>
      </c>
      <c r="L2372" s="2">
        <f ca="1">(Table1[[#This Row],[Bruto tov vorige schijf]]-Table1[[#This Row],[Netto tov vorige schijf]])/MAX(Table1[[#This Row],[Bruto tov vorige schijf]],1)</f>
        <v>0.41365999999979974</v>
      </c>
    </row>
    <row r="2373" spans="1:12" x14ac:dyDescent="0.25">
      <c r="A2373" s="14">
        <v>31551</v>
      </c>
      <c r="B2373" s="6">
        <f>LoonHeffing2020(Table1[[#This Row],[Belastbaar loon]])</f>
        <v>11784.298500000001</v>
      </c>
      <c r="C2373" s="6">
        <f>AlgemeneHeffingsKorting2020(Table1[[#This Row],[Belastbaar loon]])</f>
        <v>2096.1552000000001</v>
      </c>
      <c r="D2373" s="14">
        <f>ArbeidsKorting2020(Table1[[#This Row],[Belastbaar loon]])</f>
        <v>3762.60376</v>
      </c>
      <c r="E2373" s="14">
        <f>MAX(Table1[[#This Row],[Loonheffing]]-Table1[[#This Row],[Algemene Heffingskorting]]-Table1[[#This Row],[Arbeidskorting]],0)</f>
        <v>5925.5395399999998</v>
      </c>
      <c r="F2373" s="6">
        <f>Table1[[#This Row],[Belastbaar loon]]-Table1[[#This Row],[Belasting]]</f>
        <v>25625.460460000002</v>
      </c>
      <c r="G2373" s="2">
        <f>(Table1[[#This Row],[Belastbaar loon]]-Table1[[#This Row],[Netto loon]])/Table1[[#This Row],[Belastbaar loon]]</f>
        <v>0.18780829577509423</v>
      </c>
      <c r="H2373" s="14">
        <f t="shared" ca="1" si="31"/>
        <v>5921.4029399999999</v>
      </c>
      <c r="I2373" s="14">
        <f ca="1">IF(ROW()=2, Table1[[#This Row],[Netto loon]], INDIRECT(ADDRESS(ROW()-1,COLUMN(F:F))))</f>
        <v>25619.59706</v>
      </c>
      <c r="J2373" s="6">
        <f ca="1">IF(ROW()=2, 0, Table1[[#This Row],[Belastbaar loon]]-INDIRECT(ADDRESS(ROW()-1,COLUMN(A:A))))</f>
        <v>10</v>
      </c>
      <c r="K2373" s="6">
        <f ca="1">Table1[[#This Row],[Netto loon]]-Table1[[#This Row],[Netto vorige schijf]]</f>
        <v>5.8634000000020023</v>
      </c>
      <c r="L2373" s="2">
        <f ca="1">(Table1[[#This Row],[Bruto tov vorige schijf]]-Table1[[#This Row],[Netto tov vorige schijf]])/MAX(Table1[[#This Row],[Bruto tov vorige schijf]],1)</f>
        <v>0.41365999999979974</v>
      </c>
    </row>
    <row r="2374" spans="1:12" x14ac:dyDescent="0.25">
      <c r="A2374" s="14">
        <v>31561</v>
      </c>
      <c r="B2374" s="6">
        <f>LoonHeffing2020(Table1[[#This Row],[Belastbaar loon]])</f>
        <v>11788.0335</v>
      </c>
      <c r="C2374" s="6">
        <f>AlgemeneHeffingsKorting2020(Table1[[#This Row],[Belastbaar loon]])</f>
        <v>2095.5880000000002</v>
      </c>
      <c r="D2374" s="14">
        <f>ArbeidsKorting2020(Table1[[#This Row],[Belastbaar loon]])</f>
        <v>3762.7693599999998</v>
      </c>
      <c r="E2374" s="14">
        <f>MAX(Table1[[#This Row],[Loonheffing]]-Table1[[#This Row],[Algemene Heffingskorting]]-Table1[[#This Row],[Arbeidskorting]],0)</f>
        <v>5929.6761399999996</v>
      </c>
      <c r="F2374" s="6">
        <f>Table1[[#This Row],[Belastbaar loon]]-Table1[[#This Row],[Belasting]]</f>
        <v>25631.32386</v>
      </c>
      <c r="G2374" s="2">
        <f>(Table1[[#This Row],[Belastbaar loon]]-Table1[[#This Row],[Netto loon]])/Table1[[#This Row],[Belastbaar loon]]</f>
        <v>0.18787985615157946</v>
      </c>
      <c r="H2374" s="14">
        <f t="shared" ca="1" si="31"/>
        <v>5925.5395399999998</v>
      </c>
      <c r="I2374" s="14">
        <f ca="1">IF(ROW()=2, Table1[[#This Row],[Netto loon]], INDIRECT(ADDRESS(ROW()-1,COLUMN(F:F))))</f>
        <v>25625.460460000002</v>
      </c>
      <c r="J2374" s="6">
        <f ca="1">IF(ROW()=2, 0, Table1[[#This Row],[Belastbaar loon]]-INDIRECT(ADDRESS(ROW()-1,COLUMN(A:A))))</f>
        <v>10</v>
      </c>
      <c r="K2374" s="6">
        <f ca="1">Table1[[#This Row],[Netto loon]]-Table1[[#This Row],[Netto vorige schijf]]</f>
        <v>5.8633999999983644</v>
      </c>
      <c r="L2374" s="2">
        <f ca="1">(Table1[[#This Row],[Bruto tov vorige schijf]]-Table1[[#This Row],[Netto tov vorige schijf]])/MAX(Table1[[#This Row],[Bruto tov vorige schijf]],1)</f>
        <v>0.41366000000016356</v>
      </c>
    </row>
    <row r="2375" spans="1:12" x14ac:dyDescent="0.25">
      <c r="A2375" s="14">
        <v>31571</v>
      </c>
      <c r="B2375" s="6">
        <f>LoonHeffing2020(Table1[[#This Row],[Belastbaar loon]])</f>
        <v>11791.7685</v>
      </c>
      <c r="C2375" s="6">
        <f>AlgemeneHeffingsKorting2020(Table1[[#This Row],[Belastbaar loon]])</f>
        <v>2095.0207999999998</v>
      </c>
      <c r="D2375" s="14">
        <f>ArbeidsKorting2020(Table1[[#This Row],[Belastbaar loon]])</f>
        <v>3762.93496</v>
      </c>
      <c r="E2375" s="14">
        <f>MAX(Table1[[#This Row],[Loonheffing]]-Table1[[#This Row],[Algemene Heffingskorting]]-Table1[[#This Row],[Arbeidskorting]],0)</f>
        <v>5933.8127399999994</v>
      </c>
      <c r="F2375" s="6">
        <f>Table1[[#This Row],[Belastbaar loon]]-Table1[[#This Row],[Belasting]]</f>
        <v>25637.187259999999</v>
      </c>
      <c r="G2375" s="2">
        <f>(Table1[[#This Row],[Belastbaar loon]]-Table1[[#This Row],[Netto loon]])/Table1[[#This Row],[Belastbaar loon]]</f>
        <v>0.18795137119508412</v>
      </c>
      <c r="H2375" s="14">
        <f t="shared" ca="1" si="31"/>
        <v>5929.6761399999996</v>
      </c>
      <c r="I2375" s="14">
        <f ca="1">IF(ROW()=2, Table1[[#This Row],[Netto loon]], INDIRECT(ADDRESS(ROW()-1,COLUMN(F:F))))</f>
        <v>25631.32386</v>
      </c>
      <c r="J2375" s="6">
        <f ca="1">IF(ROW()=2, 0, Table1[[#This Row],[Belastbaar loon]]-INDIRECT(ADDRESS(ROW()-1,COLUMN(A:A))))</f>
        <v>10</v>
      </c>
      <c r="K2375" s="6">
        <f ca="1">Table1[[#This Row],[Netto loon]]-Table1[[#This Row],[Netto vorige schijf]]</f>
        <v>5.8633999999983644</v>
      </c>
      <c r="L2375" s="2">
        <f ca="1">(Table1[[#This Row],[Bruto tov vorige schijf]]-Table1[[#This Row],[Netto tov vorige schijf]])/MAX(Table1[[#This Row],[Bruto tov vorige schijf]],1)</f>
        <v>0.41366000000016356</v>
      </c>
    </row>
    <row r="2376" spans="1:12" x14ac:dyDescent="0.25">
      <c r="A2376" s="14">
        <v>31581</v>
      </c>
      <c r="B2376" s="6">
        <f>LoonHeffing2020(Table1[[#This Row],[Belastbaar loon]])</f>
        <v>11795.503500000001</v>
      </c>
      <c r="C2376" s="6">
        <f>AlgemeneHeffingsKorting2020(Table1[[#This Row],[Belastbaar loon]])</f>
        <v>2094.4535999999998</v>
      </c>
      <c r="D2376" s="14">
        <f>ArbeidsKorting2020(Table1[[#This Row],[Belastbaar loon]])</f>
        <v>3763.1005599999999</v>
      </c>
      <c r="E2376" s="14">
        <f>MAX(Table1[[#This Row],[Loonheffing]]-Table1[[#This Row],[Algemene Heffingskorting]]-Table1[[#This Row],[Arbeidskorting]],0)</f>
        <v>5937.9493400000019</v>
      </c>
      <c r="F2376" s="6">
        <f>Table1[[#This Row],[Belastbaar loon]]-Table1[[#This Row],[Belasting]]</f>
        <v>25643.050659999997</v>
      </c>
      <c r="G2376" s="2">
        <f>(Table1[[#This Row],[Belastbaar loon]]-Table1[[#This Row],[Netto loon]])/Table1[[#This Row],[Belastbaar loon]]</f>
        <v>0.18802284094867175</v>
      </c>
      <c r="H2376" s="14">
        <f t="shared" ca="1" si="31"/>
        <v>5933.8127399999994</v>
      </c>
      <c r="I2376" s="14">
        <f ca="1">IF(ROW()=2, Table1[[#This Row],[Netto loon]], INDIRECT(ADDRESS(ROW()-1,COLUMN(F:F))))</f>
        <v>25637.187259999999</v>
      </c>
      <c r="J2376" s="6">
        <f ca="1">IF(ROW()=2, 0, Table1[[#This Row],[Belastbaar loon]]-INDIRECT(ADDRESS(ROW()-1,COLUMN(A:A))))</f>
        <v>10</v>
      </c>
      <c r="K2376" s="6">
        <f ca="1">Table1[[#This Row],[Netto loon]]-Table1[[#This Row],[Netto vorige schijf]]</f>
        <v>5.8633999999983644</v>
      </c>
      <c r="L2376" s="2">
        <f ca="1">(Table1[[#This Row],[Bruto tov vorige schijf]]-Table1[[#This Row],[Netto tov vorige schijf]])/MAX(Table1[[#This Row],[Bruto tov vorige schijf]],1)</f>
        <v>0.41366000000016356</v>
      </c>
    </row>
    <row r="2377" spans="1:12" x14ac:dyDescent="0.25">
      <c r="A2377" s="14">
        <v>31591</v>
      </c>
      <c r="B2377" s="6">
        <f>LoonHeffing2020(Table1[[#This Row],[Belastbaar loon]])</f>
        <v>11799.238499999999</v>
      </c>
      <c r="C2377" s="6">
        <f>AlgemeneHeffingsKorting2020(Table1[[#This Row],[Belastbaar loon]])</f>
        <v>2093.8863999999999</v>
      </c>
      <c r="D2377" s="14">
        <f>ArbeidsKorting2020(Table1[[#This Row],[Belastbaar loon]])</f>
        <v>3763.2661600000001</v>
      </c>
      <c r="E2377" s="14">
        <f>MAX(Table1[[#This Row],[Loonheffing]]-Table1[[#This Row],[Algemene Heffingskorting]]-Table1[[#This Row],[Arbeidskorting]],0)</f>
        <v>5942.0859399999999</v>
      </c>
      <c r="F2377" s="6">
        <f>Table1[[#This Row],[Belastbaar loon]]-Table1[[#This Row],[Belasting]]</f>
        <v>25648.914059999999</v>
      </c>
      <c r="G2377" s="2">
        <f>(Table1[[#This Row],[Belastbaar loon]]-Table1[[#This Row],[Netto loon]])/Table1[[#This Row],[Belastbaar loon]]</f>
        <v>0.18809426545535124</v>
      </c>
      <c r="H2377" s="14">
        <f t="shared" ca="1" si="31"/>
        <v>5937.9493400000019</v>
      </c>
      <c r="I2377" s="14">
        <f ca="1">IF(ROW()=2, Table1[[#This Row],[Netto loon]], INDIRECT(ADDRESS(ROW()-1,COLUMN(F:F))))</f>
        <v>25643.050659999997</v>
      </c>
      <c r="J2377" s="6">
        <f ca="1">IF(ROW()=2, 0, Table1[[#This Row],[Belastbaar loon]]-INDIRECT(ADDRESS(ROW()-1,COLUMN(A:A))))</f>
        <v>10</v>
      </c>
      <c r="K2377" s="6">
        <f ca="1">Table1[[#This Row],[Netto loon]]-Table1[[#This Row],[Netto vorige schijf]]</f>
        <v>5.8634000000020023</v>
      </c>
      <c r="L2377" s="2">
        <f ca="1">(Table1[[#This Row],[Bruto tov vorige schijf]]-Table1[[#This Row],[Netto tov vorige schijf]])/MAX(Table1[[#This Row],[Bruto tov vorige schijf]],1)</f>
        <v>0.41365999999979974</v>
      </c>
    </row>
    <row r="2378" spans="1:12" x14ac:dyDescent="0.25">
      <c r="A2378" s="14">
        <v>31601</v>
      </c>
      <c r="B2378" s="6">
        <f>LoonHeffing2020(Table1[[#This Row],[Belastbaar loon]])</f>
        <v>11802.9735</v>
      </c>
      <c r="C2378" s="6">
        <f>AlgemeneHeffingsKorting2020(Table1[[#This Row],[Belastbaar loon]])</f>
        <v>2093.3191999999999</v>
      </c>
      <c r="D2378" s="14">
        <f>ArbeidsKorting2020(Table1[[#This Row],[Belastbaar loon]])</f>
        <v>3763.4317599999999</v>
      </c>
      <c r="E2378" s="14">
        <f>MAX(Table1[[#This Row],[Loonheffing]]-Table1[[#This Row],[Algemene Heffingskorting]]-Table1[[#This Row],[Arbeidskorting]],0)</f>
        <v>5946.2225400000007</v>
      </c>
      <c r="F2378" s="6">
        <f>Table1[[#This Row],[Belastbaar loon]]-Table1[[#This Row],[Belasting]]</f>
        <v>25654.777459999998</v>
      </c>
      <c r="G2378" s="2">
        <f>(Table1[[#This Row],[Belastbaar loon]]-Table1[[#This Row],[Netto loon]])/Table1[[#This Row],[Belastbaar loon]]</f>
        <v>0.18816564475807734</v>
      </c>
      <c r="H2378" s="14">
        <f t="shared" ca="1" si="31"/>
        <v>5942.0859399999999</v>
      </c>
      <c r="I2378" s="14">
        <f ca="1">IF(ROW()=2, Table1[[#This Row],[Netto loon]], INDIRECT(ADDRESS(ROW()-1,COLUMN(F:F))))</f>
        <v>25648.914059999999</v>
      </c>
      <c r="J2378" s="6">
        <f ca="1">IF(ROW()=2, 0, Table1[[#This Row],[Belastbaar loon]]-INDIRECT(ADDRESS(ROW()-1,COLUMN(A:A))))</f>
        <v>10</v>
      </c>
      <c r="K2378" s="6">
        <f ca="1">Table1[[#This Row],[Netto loon]]-Table1[[#This Row],[Netto vorige schijf]]</f>
        <v>5.8633999999983644</v>
      </c>
      <c r="L2378" s="2">
        <f ca="1">(Table1[[#This Row],[Bruto tov vorige schijf]]-Table1[[#This Row],[Netto tov vorige schijf]])/MAX(Table1[[#This Row],[Bruto tov vorige schijf]],1)</f>
        <v>0.41366000000016356</v>
      </c>
    </row>
    <row r="2379" spans="1:12" x14ac:dyDescent="0.25">
      <c r="A2379" s="14">
        <v>31611</v>
      </c>
      <c r="B2379" s="6">
        <f>LoonHeffing2020(Table1[[#This Row],[Belastbaar loon]])</f>
        <v>11806.708500000001</v>
      </c>
      <c r="C2379" s="6">
        <f>AlgemeneHeffingsKorting2020(Table1[[#This Row],[Belastbaar loon]])</f>
        <v>2092.752</v>
      </c>
      <c r="D2379" s="14">
        <f>ArbeidsKorting2020(Table1[[#This Row],[Belastbaar loon]])</f>
        <v>3763.5973600000002</v>
      </c>
      <c r="E2379" s="14">
        <f>MAX(Table1[[#This Row],[Loonheffing]]-Table1[[#This Row],[Algemene Heffingskorting]]-Table1[[#This Row],[Arbeidskorting]],0)</f>
        <v>5950.3591400000005</v>
      </c>
      <c r="F2379" s="6">
        <f>Table1[[#This Row],[Belastbaar loon]]-Table1[[#This Row],[Belasting]]</f>
        <v>25660.64086</v>
      </c>
      <c r="G2379" s="2">
        <f>(Table1[[#This Row],[Belastbaar loon]]-Table1[[#This Row],[Netto loon]])/Table1[[#This Row],[Belastbaar loon]]</f>
        <v>0.18823697889975011</v>
      </c>
      <c r="H2379" s="14">
        <f t="shared" ca="1" si="31"/>
        <v>5946.2225400000007</v>
      </c>
      <c r="I2379" s="14">
        <f ca="1">IF(ROW()=2, Table1[[#This Row],[Netto loon]], INDIRECT(ADDRESS(ROW()-1,COLUMN(F:F))))</f>
        <v>25654.777459999998</v>
      </c>
      <c r="J2379" s="6">
        <f ca="1">IF(ROW()=2, 0, Table1[[#This Row],[Belastbaar loon]]-INDIRECT(ADDRESS(ROW()-1,COLUMN(A:A))))</f>
        <v>10</v>
      </c>
      <c r="K2379" s="6">
        <f ca="1">Table1[[#This Row],[Netto loon]]-Table1[[#This Row],[Netto vorige schijf]]</f>
        <v>5.8634000000020023</v>
      </c>
      <c r="L2379" s="2">
        <f ca="1">(Table1[[#This Row],[Bruto tov vorige schijf]]-Table1[[#This Row],[Netto tov vorige schijf]])/MAX(Table1[[#This Row],[Bruto tov vorige schijf]],1)</f>
        <v>0.41365999999979974</v>
      </c>
    </row>
    <row r="2380" spans="1:12" x14ac:dyDescent="0.25">
      <c r="A2380" s="14">
        <v>31621</v>
      </c>
      <c r="B2380" s="6">
        <f>LoonHeffing2020(Table1[[#This Row],[Belastbaar loon]])</f>
        <v>11810.443499999999</v>
      </c>
      <c r="C2380" s="6">
        <f>AlgemeneHeffingsKorting2020(Table1[[#This Row],[Belastbaar loon]])</f>
        <v>2092.1848</v>
      </c>
      <c r="D2380" s="14">
        <f>ArbeidsKorting2020(Table1[[#This Row],[Belastbaar loon]])</f>
        <v>3763.76296</v>
      </c>
      <c r="E2380" s="14">
        <f>MAX(Table1[[#This Row],[Loonheffing]]-Table1[[#This Row],[Algemene Heffingskorting]]-Table1[[#This Row],[Arbeidskorting]],0)</f>
        <v>5954.4957399999985</v>
      </c>
      <c r="F2380" s="6">
        <f>Table1[[#This Row],[Belastbaar loon]]-Table1[[#This Row],[Belasting]]</f>
        <v>25666.504260000002</v>
      </c>
      <c r="G2380" s="2">
        <f>(Table1[[#This Row],[Belastbaar loon]]-Table1[[#This Row],[Netto loon]])/Table1[[#This Row],[Belastbaar loon]]</f>
        <v>0.18830826792321553</v>
      </c>
      <c r="H2380" s="14">
        <f t="shared" ca="1" si="31"/>
        <v>5950.3591400000005</v>
      </c>
      <c r="I2380" s="14">
        <f ca="1">IF(ROW()=2, Table1[[#This Row],[Netto loon]], INDIRECT(ADDRESS(ROW()-1,COLUMN(F:F))))</f>
        <v>25660.64086</v>
      </c>
      <c r="J2380" s="6">
        <f ca="1">IF(ROW()=2, 0, Table1[[#This Row],[Belastbaar loon]]-INDIRECT(ADDRESS(ROW()-1,COLUMN(A:A))))</f>
        <v>10</v>
      </c>
      <c r="K2380" s="6">
        <f ca="1">Table1[[#This Row],[Netto loon]]-Table1[[#This Row],[Netto vorige schijf]]</f>
        <v>5.8634000000020023</v>
      </c>
      <c r="L2380" s="2">
        <f ca="1">(Table1[[#This Row],[Bruto tov vorige schijf]]-Table1[[#This Row],[Netto tov vorige schijf]])/MAX(Table1[[#This Row],[Bruto tov vorige schijf]],1)</f>
        <v>0.41365999999979974</v>
      </c>
    </row>
    <row r="2381" spans="1:12" x14ac:dyDescent="0.25">
      <c r="A2381" s="14">
        <v>31631</v>
      </c>
      <c r="B2381" s="6">
        <f>LoonHeffing2020(Table1[[#This Row],[Belastbaar loon]])</f>
        <v>11814.1785</v>
      </c>
      <c r="C2381" s="6">
        <f>AlgemeneHeffingsKorting2020(Table1[[#This Row],[Belastbaar loon]])</f>
        <v>2091.6176</v>
      </c>
      <c r="D2381" s="14">
        <f>ArbeidsKorting2020(Table1[[#This Row],[Belastbaar loon]])</f>
        <v>3763.9285599999998</v>
      </c>
      <c r="E2381" s="14">
        <f>MAX(Table1[[#This Row],[Loonheffing]]-Table1[[#This Row],[Algemene Heffingskorting]]-Table1[[#This Row],[Arbeidskorting]],0)</f>
        <v>5958.6323400000001</v>
      </c>
      <c r="F2381" s="6">
        <f>Table1[[#This Row],[Belastbaar loon]]-Table1[[#This Row],[Belasting]]</f>
        <v>25672.36766</v>
      </c>
      <c r="G2381" s="2">
        <f>(Table1[[#This Row],[Belastbaar loon]]-Table1[[#This Row],[Netto loon]])/Table1[[#This Row],[Belastbaar loon]]</f>
        <v>0.18837951187126553</v>
      </c>
      <c r="H2381" s="14">
        <f t="shared" ca="1" si="31"/>
        <v>5954.4957399999985</v>
      </c>
      <c r="I2381" s="14">
        <f ca="1">IF(ROW()=2, Table1[[#This Row],[Netto loon]], INDIRECT(ADDRESS(ROW()-1,COLUMN(F:F))))</f>
        <v>25666.504260000002</v>
      </c>
      <c r="J2381" s="6">
        <f ca="1">IF(ROW()=2, 0, Table1[[#This Row],[Belastbaar loon]]-INDIRECT(ADDRESS(ROW()-1,COLUMN(A:A))))</f>
        <v>10</v>
      </c>
      <c r="K2381" s="6">
        <f ca="1">Table1[[#This Row],[Netto loon]]-Table1[[#This Row],[Netto vorige schijf]]</f>
        <v>5.8633999999983644</v>
      </c>
      <c r="L2381" s="2">
        <f ca="1">(Table1[[#This Row],[Bruto tov vorige schijf]]-Table1[[#This Row],[Netto tov vorige schijf]])/MAX(Table1[[#This Row],[Bruto tov vorige schijf]],1)</f>
        <v>0.41366000000016356</v>
      </c>
    </row>
    <row r="2382" spans="1:12" x14ac:dyDescent="0.25">
      <c r="A2382" s="14">
        <v>31641</v>
      </c>
      <c r="B2382" s="6">
        <f>LoonHeffing2020(Table1[[#This Row],[Belastbaar loon]])</f>
        <v>11817.913500000001</v>
      </c>
      <c r="C2382" s="6">
        <f>AlgemeneHeffingsKorting2020(Table1[[#This Row],[Belastbaar loon]])</f>
        <v>2091.0504000000001</v>
      </c>
      <c r="D2382" s="14">
        <f>ArbeidsKorting2020(Table1[[#This Row],[Belastbaar loon]])</f>
        <v>3764.0941600000001</v>
      </c>
      <c r="E2382" s="14">
        <f>MAX(Table1[[#This Row],[Loonheffing]]-Table1[[#This Row],[Algemene Heffingskorting]]-Table1[[#This Row],[Arbeidskorting]],0)</f>
        <v>5962.7689399999999</v>
      </c>
      <c r="F2382" s="6">
        <f>Table1[[#This Row],[Belastbaar loon]]-Table1[[#This Row],[Belasting]]</f>
        <v>25678.231059999998</v>
      </c>
      <c r="G2382" s="2">
        <f>(Table1[[#This Row],[Belastbaar loon]]-Table1[[#This Row],[Netto loon]])/Table1[[#This Row],[Belastbaar loon]]</f>
        <v>0.18845071078663764</v>
      </c>
      <c r="H2382" s="14">
        <f t="shared" ca="1" si="31"/>
        <v>5958.6323400000001</v>
      </c>
      <c r="I2382" s="14">
        <f ca="1">IF(ROW()=2, Table1[[#This Row],[Netto loon]], INDIRECT(ADDRESS(ROW()-1,COLUMN(F:F))))</f>
        <v>25672.36766</v>
      </c>
      <c r="J2382" s="6">
        <f ca="1">IF(ROW()=2, 0, Table1[[#This Row],[Belastbaar loon]]-INDIRECT(ADDRESS(ROW()-1,COLUMN(A:A))))</f>
        <v>10</v>
      </c>
      <c r="K2382" s="6">
        <f ca="1">Table1[[#This Row],[Netto loon]]-Table1[[#This Row],[Netto vorige schijf]]</f>
        <v>5.8633999999983644</v>
      </c>
      <c r="L2382" s="2">
        <f ca="1">(Table1[[#This Row],[Bruto tov vorige schijf]]-Table1[[#This Row],[Netto tov vorige schijf]])/MAX(Table1[[#This Row],[Bruto tov vorige schijf]],1)</f>
        <v>0.41366000000016356</v>
      </c>
    </row>
    <row r="2383" spans="1:12" x14ac:dyDescent="0.25">
      <c r="A2383" s="14">
        <v>31651</v>
      </c>
      <c r="B2383" s="6">
        <f>LoonHeffing2020(Table1[[#This Row],[Belastbaar loon]])</f>
        <v>11821.648499999999</v>
      </c>
      <c r="C2383" s="6">
        <f>AlgemeneHeffingsKorting2020(Table1[[#This Row],[Belastbaar loon]])</f>
        <v>2090.4832000000001</v>
      </c>
      <c r="D2383" s="14">
        <f>ArbeidsKorting2020(Table1[[#This Row],[Belastbaar loon]])</f>
        <v>3764.2597599999999</v>
      </c>
      <c r="E2383" s="14">
        <f>MAX(Table1[[#This Row],[Loonheffing]]-Table1[[#This Row],[Algemene Heffingskorting]]-Table1[[#This Row],[Arbeidskorting]],0)</f>
        <v>5966.9055399999988</v>
      </c>
      <c r="F2383" s="6">
        <f>Table1[[#This Row],[Belastbaar loon]]-Table1[[#This Row],[Belasting]]</f>
        <v>25684.09446</v>
      </c>
      <c r="G2383" s="2">
        <f>(Table1[[#This Row],[Belastbaar loon]]-Table1[[#This Row],[Netto loon]])/Table1[[#This Row],[Belastbaar loon]]</f>
        <v>0.1885218647120154</v>
      </c>
      <c r="H2383" s="14">
        <f t="shared" ca="1" si="31"/>
        <v>5962.7689399999999</v>
      </c>
      <c r="I2383" s="14">
        <f ca="1">IF(ROW()=2, Table1[[#This Row],[Netto loon]], INDIRECT(ADDRESS(ROW()-1,COLUMN(F:F))))</f>
        <v>25678.231059999998</v>
      </c>
      <c r="J2383" s="6">
        <f ca="1">IF(ROW()=2, 0, Table1[[#This Row],[Belastbaar loon]]-INDIRECT(ADDRESS(ROW()-1,COLUMN(A:A))))</f>
        <v>10</v>
      </c>
      <c r="K2383" s="6">
        <f ca="1">Table1[[#This Row],[Netto loon]]-Table1[[#This Row],[Netto vorige schijf]]</f>
        <v>5.8634000000020023</v>
      </c>
      <c r="L2383" s="2">
        <f ca="1">(Table1[[#This Row],[Bruto tov vorige schijf]]-Table1[[#This Row],[Netto tov vorige schijf]])/MAX(Table1[[#This Row],[Bruto tov vorige schijf]],1)</f>
        <v>0.41365999999979974</v>
      </c>
    </row>
    <row r="2384" spans="1:12" x14ac:dyDescent="0.25">
      <c r="A2384" s="14">
        <v>31661</v>
      </c>
      <c r="B2384" s="6">
        <f>LoonHeffing2020(Table1[[#This Row],[Belastbaar loon]])</f>
        <v>11825.3835</v>
      </c>
      <c r="C2384" s="6">
        <f>AlgemeneHeffingsKorting2020(Table1[[#This Row],[Belastbaar loon]])</f>
        <v>2089.9160000000002</v>
      </c>
      <c r="D2384" s="14">
        <f>ArbeidsKorting2020(Table1[[#This Row],[Belastbaar loon]])</f>
        <v>3764.4253600000002</v>
      </c>
      <c r="E2384" s="14">
        <f>MAX(Table1[[#This Row],[Loonheffing]]-Table1[[#This Row],[Algemene Heffingskorting]]-Table1[[#This Row],[Arbeidskorting]],0)</f>
        <v>5971.0421399999987</v>
      </c>
      <c r="F2384" s="6">
        <f>Table1[[#This Row],[Belastbaar loon]]-Table1[[#This Row],[Belasting]]</f>
        <v>25689.957860000002</v>
      </c>
      <c r="G2384" s="2">
        <f>(Table1[[#This Row],[Belastbaar loon]]-Table1[[#This Row],[Netto loon]])/Table1[[#This Row],[Belastbaar loon]]</f>
        <v>0.18859297369002867</v>
      </c>
      <c r="H2384" s="14">
        <f t="shared" ca="1" si="31"/>
        <v>5966.9055399999988</v>
      </c>
      <c r="I2384" s="14">
        <f ca="1">IF(ROW()=2, Table1[[#This Row],[Netto loon]], INDIRECT(ADDRESS(ROW()-1,COLUMN(F:F))))</f>
        <v>25684.09446</v>
      </c>
      <c r="J2384" s="6">
        <f ca="1">IF(ROW()=2, 0, Table1[[#This Row],[Belastbaar loon]]-INDIRECT(ADDRESS(ROW()-1,COLUMN(A:A))))</f>
        <v>10</v>
      </c>
      <c r="K2384" s="6">
        <f ca="1">Table1[[#This Row],[Netto loon]]-Table1[[#This Row],[Netto vorige schijf]]</f>
        <v>5.8634000000020023</v>
      </c>
      <c r="L2384" s="2">
        <f ca="1">(Table1[[#This Row],[Bruto tov vorige schijf]]-Table1[[#This Row],[Netto tov vorige schijf]])/MAX(Table1[[#This Row],[Bruto tov vorige schijf]],1)</f>
        <v>0.41365999999979974</v>
      </c>
    </row>
    <row r="2385" spans="1:12" x14ac:dyDescent="0.25">
      <c r="A2385" s="14">
        <v>31671</v>
      </c>
      <c r="B2385" s="6">
        <f>LoonHeffing2020(Table1[[#This Row],[Belastbaar loon]])</f>
        <v>11829.1185</v>
      </c>
      <c r="C2385" s="6">
        <f>AlgemeneHeffingsKorting2020(Table1[[#This Row],[Belastbaar loon]])</f>
        <v>2089.3488000000002</v>
      </c>
      <c r="D2385" s="14">
        <f>ArbeidsKorting2020(Table1[[#This Row],[Belastbaar loon]])</f>
        <v>3764.59096</v>
      </c>
      <c r="E2385" s="14">
        <f>MAX(Table1[[#This Row],[Loonheffing]]-Table1[[#This Row],[Algemene Heffingskorting]]-Table1[[#This Row],[Arbeidskorting]],0)</f>
        <v>5975.1787400000012</v>
      </c>
      <c r="F2385" s="6">
        <f>Table1[[#This Row],[Belastbaar loon]]-Table1[[#This Row],[Belasting]]</f>
        <v>25695.821259999997</v>
      </c>
      <c r="G2385" s="2">
        <f>(Table1[[#This Row],[Belastbaar loon]]-Table1[[#This Row],[Netto loon]])/Table1[[#This Row],[Belastbaar loon]]</f>
        <v>0.18866403776325355</v>
      </c>
      <c r="H2385" s="14">
        <f t="shared" ca="1" si="31"/>
        <v>5971.0421399999987</v>
      </c>
      <c r="I2385" s="14">
        <f ca="1">IF(ROW()=2, Table1[[#This Row],[Netto loon]], INDIRECT(ADDRESS(ROW()-1,COLUMN(F:F))))</f>
        <v>25689.957860000002</v>
      </c>
      <c r="J2385" s="6">
        <f ca="1">IF(ROW()=2, 0, Table1[[#This Row],[Belastbaar loon]]-INDIRECT(ADDRESS(ROW()-1,COLUMN(A:A))))</f>
        <v>10</v>
      </c>
      <c r="K2385" s="6">
        <f ca="1">Table1[[#This Row],[Netto loon]]-Table1[[#This Row],[Netto vorige schijf]]</f>
        <v>5.8633999999947264</v>
      </c>
      <c r="L2385" s="2">
        <f ca="1">(Table1[[#This Row],[Bruto tov vorige schijf]]-Table1[[#This Row],[Netto tov vorige schijf]])/MAX(Table1[[#This Row],[Bruto tov vorige schijf]],1)</f>
        <v>0.41366000000052738</v>
      </c>
    </row>
    <row r="2386" spans="1:12" x14ac:dyDescent="0.25">
      <c r="A2386" s="14">
        <v>31681</v>
      </c>
      <c r="B2386" s="6">
        <f>LoonHeffing2020(Table1[[#This Row],[Belastbaar loon]])</f>
        <v>11832.853499999999</v>
      </c>
      <c r="C2386" s="6">
        <f>AlgemeneHeffingsKorting2020(Table1[[#This Row],[Belastbaar loon]])</f>
        <v>2088.7815999999998</v>
      </c>
      <c r="D2386" s="14">
        <f>ArbeidsKorting2020(Table1[[#This Row],[Belastbaar loon]])</f>
        <v>3764.7565599999998</v>
      </c>
      <c r="E2386" s="14">
        <f>MAX(Table1[[#This Row],[Loonheffing]]-Table1[[#This Row],[Algemene Heffingskorting]]-Table1[[#This Row],[Arbeidskorting]],0)</f>
        <v>5979.3153399999992</v>
      </c>
      <c r="F2386" s="6">
        <f>Table1[[#This Row],[Belastbaar loon]]-Table1[[#This Row],[Belasting]]</f>
        <v>25701.684659999999</v>
      </c>
      <c r="G2386" s="2">
        <f>(Table1[[#This Row],[Belastbaar loon]]-Table1[[#This Row],[Netto loon]])/Table1[[#This Row],[Belastbaar loon]]</f>
        <v>0.1887350569742117</v>
      </c>
      <c r="H2386" s="14">
        <f t="shared" ca="1" si="31"/>
        <v>5975.1787400000012</v>
      </c>
      <c r="I2386" s="14">
        <f ca="1">IF(ROW()=2, Table1[[#This Row],[Netto loon]], INDIRECT(ADDRESS(ROW()-1,COLUMN(F:F))))</f>
        <v>25695.821259999997</v>
      </c>
      <c r="J2386" s="6">
        <f ca="1">IF(ROW()=2, 0, Table1[[#This Row],[Belastbaar loon]]-INDIRECT(ADDRESS(ROW()-1,COLUMN(A:A))))</f>
        <v>10</v>
      </c>
      <c r="K2386" s="6">
        <f ca="1">Table1[[#This Row],[Netto loon]]-Table1[[#This Row],[Netto vorige schijf]]</f>
        <v>5.8634000000020023</v>
      </c>
      <c r="L2386" s="2">
        <f ca="1">(Table1[[#This Row],[Bruto tov vorige schijf]]-Table1[[#This Row],[Netto tov vorige schijf]])/MAX(Table1[[#This Row],[Bruto tov vorige schijf]],1)</f>
        <v>0.41365999999979974</v>
      </c>
    </row>
    <row r="2387" spans="1:12" x14ac:dyDescent="0.25">
      <c r="A2387" s="14">
        <v>31691</v>
      </c>
      <c r="B2387" s="6">
        <f>LoonHeffing2020(Table1[[#This Row],[Belastbaar loon]])</f>
        <v>11836.5885</v>
      </c>
      <c r="C2387" s="6">
        <f>AlgemeneHeffingsKorting2020(Table1[[#This Row],[Belastbaar loon]])</f>
        <v>2088.2143999999998</v>
      </c>
      <c r="D2387" s="14">
        <f>ArbeidsKorting2020(Table1[[#This Row],[Belastbaar loon]])</f>
        <v>3764.9221600000001</v>
      </c>
      <c r="E2387" s="14">
        <f>MAX(Table1[[#This Row],[Loonheffing]]-Table1[[#This Row],[Algemene Heffingskorting]]-Table1[[#This Row],[Arbeidskorting]],0)</f>
        <v>5983.4519400000008</v>
      </c>
      <c r="F2387" s="6">
        <f>Table1[[#This Row],[Belastbaar loon]]-Table1[[#This Row],[Belasting]]</f>
        <v>25707.548060000001</v>
      </c>
      <c r="G2387" s="2">
        <f>(Table1[[#This Row],[Belastbaar loon]]-Table1[[#This Row],[Netto loon]])/Table1[[#This Row],[Belastbaar loon]]</f>
        <v>0.18880603136537183</v>
      </c>
      <c r="H2387" s="14">
        <f t="shared" ca="1" si="31"/>
        <v>5979.3153399999992</v>
      </c>
      <c r="I2387" s="14">
        <f ca="1">IF(ROW()=2, Table1[[#This Row],[Netto loon]], INDIRECT(ADDRESS(ROW()-1,COLUMN(F:F))))</f>
        <v>25701.684659999999</v>
      </c>
      <c r="J2387" s="6">
        <f ca="1">IF(ROW()=2, 0, Table1[[#This Row],[Belastbaar loon]]-INDIRECT(ADDRESS(ROW()-1,COLUMN(A:A))))</f>
        <v>10</v>
      </c>
      <c r="K2387" s="6">
        <f ca="1">Table1[[#This Row],[Netto loon]]-Table1[[#This Row],[Netto vorige schijf]]</f>
        <v>5.8634000000020023</v>
      </c>
      <c r="L2387" s="2">
        <f ca="1">(Table1[[#This Row],[Bruto tov vorige schijf]]-Table1[[#This Row],[Netto tov vorige schijf]])/MAX(Table1[[#This Row],[Bruto tov vorige schijf]],1)</f>
        <v>0.41365999999979974</v>
      </c>
    </row>
    <row r="2388" spans="1:12" x14ac:dyDescent="0.25">
      <c r="A2388" s="14">
        <v>31701</v>
      </c>
      <c r="B2388" s="6">
        <f>LoonHeffing2020(Table1[[#This Row],[Belastbaar loon]])</f>
        <v>11840.3235</v>
      </c>
      <c r="C2388" s="6">
        <f>AlgemeneHeffingsKorting2020(Table1[[#This Row],[Belastbaar loon]])</f>
        <v>2087.6471999999999</v>
      </c>
      <c r="D2388" s="14">
        <f>ArbeidsKorting2020(Table1[[#This Row],[Belastbaar loon]])</f>
        <v>3765.0877599999999</v>
      </c>
      <c r="E2388" s="14">
        <f>MAX(Table1[[#This Row],[Loonheffing]]-Table1[[#This Row],[Algemene Heffingskorting]]-Table1[[#This Row],[Arbeidskorting]],0)</f>
        <v>5987.5885400000006</v>
      </c>
      <c r="F2388" s="6">
        <f>Table1[[#This Row],[Belastbaar loon]]-Table1[[#This Row],[Belasting]]</f>
        <v>25713.411459999999</v>
      </c>
      <c r="G2388" s="2">
        <f>(Table1[[#This Row],[Belastbaar loon]]-Table1[[#This Row],[Netto loon]])/Table1[[#This Row],[Belastbaar loon]]</f>
        <v>0.18887696097914894</v>
      </c>
      <c r="H2388" s="14">
        <f t="shared" ca="1" si="31"/>
        <v>5983.4519400000008</v>
      </c>
      <c r="I2388" s="14">
        <f ca="1">IF(ROW()=2, Table1[[#This Row],[Netto loon]], INDIRECT(ADDRESS(ROW()-1,COLUMN(F:F))))</f>
        <v>25707.548060000001</v>
      </c>
      <c r="J2388" s="6">
        <f ca="1">IF(ROW()=2, 0, Table1[[#This Row],[Belastbaar loon]]-INDIRECT(ADDRESS(ROW()-1,COLUMN(A:A))))</f>
        <v>10</v>
      </c>
      <c r="K2388" s="6">
        <f ca="1">Table1[[#This Row],[Netto loon]]-Table1[[#This Row],[Netto vorige schijf]]</f>
        <v>5.8633999999983644</v>
      </c>
      <c r="L2388" s="2">
        <f ca="1">(Table1[[#This Row],[Bruto tov vorige schijf]]-Table1[[#This Row],[Netto tov vorige schijf]])/MAX(Table1[[#This Row],[Bruto tov vorige schijf]],1)</f>
        <v>0.41366000000016356</v>
      </c>
    </row>
    <row r="2389" spans="1:12" x14ac:dyDescent="0.25">
      <c r="A2389" s="14">
        <v>31711</v>
      </c>
      <c r="B2389" s="6">
        <f>LoonHeffing2020(Table1[[#This Row],[Belastbaar loon]])</f>
        <v>11844.058499999999</v>
      </c>
      <c r="C2389" s="6">
        <f>AlgemeneHeffingsKorting2020(Table1[[#This Row],[Belastbaar loon]])</f>
        <v>2087.08</v>
      </c>
      <c r="D2389" s="14">
        <f>ArbeidsKorting2020(Table1[[#This Row],[Belastbaar loon]])</f>
        <v>3765.2533600000002</v>
      </c>
      <c r="E2389" s="14">
        <f>MAX(Table1[[#This Row],[Loonheffing]]-Table1[[#This Row],[Algemene Heffingskorting]]-Table1[[#This Row],[Arbeidskorting]],0)</f>
        <v>5991.7251399999986</v>
      </c>
      <c r="F2389" s="6">
        <f>Table1[[#This Row],[Belastbaar loon]]-Table1[[#This Row],[Belasting]]</f>
        <v>25719.274860000001</v>
      </c>
      <c r="G2389" s="2">
        <f>(Table1[[#This Row],[Belastbaar loon]]-Table1[[#This Row],[Netto loon]])/Table1[[#This Row],[Belastbaar loon]]</f>
        <v>0.18894784585790417</v>
      </c>
      <c r="H2389" s="14">
        <f t="shared" ca="1" si="31"/>
        <v>5987.5885400000006</v>
      </c>
      <c r="I2389" s="14">
        <f ca="1">IF(ROW()=2, Table1[[#This Row],[Netto loon]], INDIRECT(ADDRESS(ROW()-1,COLUMN(F:F))))</f>
        <v>25713.411459999999</v>
      </c>
      <c r="J2389" s="6">
        <f ca="1">IF(ROW()=2, 0, Table1[[#This Row],[Belastbaar loon]]-INDIRECT(ADDRESS(ROW()-1,COLUMN(A:A))))</f>
        <v>10</v>
      </c>
      <c r="K2389" s="6">
        <f ca="1">Table1[[#This Row],[Netto loon]]-Table1[[#This Row],[Netto vorige schijf]]</f>
        <v>5.8634000000020023</v>
      </c>
      <c r="L2389" s="2">
        <f ca="1">(Table1[[#This Row],[Bruto tov vorige schijf]]-Table1[[#This Row],[Netto tov vorige schijf]])/MAX(Table1[[#This Row],[Bruto tov vorige schijf]],1)</f>
        <v>0.41365999999979974</v>
      </c>
    </row>
    <row r="2390" spans="1:12" x14ac:dyDescent="0.25">
      <c r="A2390" s="14">
        <v>31721</v>
      </c>
      <c r="B2390" s="6">
        <f>LoonHeffing2020(Table1[[#This Row],[Belastbaar loon]])</f>
        <v>11847.7935</v>
      </c>
      <c r="C2390" s="6">
        <f>AlgemeneHeffingsKorting2020(Table1[[#This Row],[Belastbaar loon]])</f>
        <v>2086.5128</v>
      </c>
      <c r="D2390" s="14">
        <f>ArbeidsKorting2020(Table1[[#This Row],[Belastbaar loon]])</f>
        <v>3765.41896</v>
      </c>
      <c r="E2390" s="14">
        <f>MAX(Table1[[#This Row],[Loonheffing]]-Table1[[#This Row],[Algemene Heffingskorting]]-Table1[[#This Row],[Arbeidskorting]],0)</f>
        <v>5995.8617399999994</v>
      </c>
      <c r="F2390" s="6">
        <f>Table1[[#This Row],[Belastbaar loon]]-Table1[[#This Row],[Belasting]]</f>
        <v>25725.13826</v>
      </c>
      <c r="G2390" s="2">
        <f>(Table1[[#This Row],[Belastbaar loon]]-Table1[[#This Row],[Netto loon]])/Table1[[#This Row],[Belastbaar loon]]</f>
        <v>0.18901868604394567</v>
      </c>
      <c r="H2390" s="14">
        <f t="shared" ca="1" si="31"/>
        <v>5991.7251399999986</v>
      </c>
      <c r="I2390" s="14">
        <f ca="1">IF(ROW()=2, Table1[[#This Row],[Netto loon]], INDIRECT(ADDRESS(ROW()-1,COLUMN(F:F))))</f>
        <v>25719.274860000001</v>
      </c>
      <c r="J2390" s="6">
        <f ca="1">IF(ROW()=2, 0, Table1[[#This Row],[Belastbaar loon]]-INDIRECT(ADDRESS(ROW()-1,COLUMN(A:A))))</f>
        <v>10</v>
      </c>
      <c r="K2390" s="6">
        <f ca="1">Table1[[#This Row],[Netto loon]]-Table1[[#This Row],[Netto vorige schijf]]</f>
        <v>5.8633999999983644</v>
      </c>
      <c r="L2390" s="2">
        <f ca="1">(Table1[[#This Row],[Bruto tov vorige schijf]]-Table1[[#This Row],[Netto tov vorige schijf]])/MAX(Table1[[#This Row],[Bruto tov vorige schijf]],1)</f>
        <v>0.41366000000016356</v>
      </c>
    </row>
    <row r="2391" spans="1:12" x14ac:dyDescent="0.25">
      <c r="A2391" s="14">
        <v>31731</v>
      </c>
      <c r="B2391" s="6">
        <f>LoonHeffing2020(Table1[[#This Row],[Belastbaar loon]])</f>
        <v>11851.5285</v>
      </c>
      <c r="C2391" s="6">
        <f>AlgemeneHeffingsKorting2020(Table1[[#This Row],[Belastbaar loon]])</f>
        <v>2085.9456</v>
      </c>
      <c r="D2391" s="14">
        <f>ArbeidsKorting2020(Table1[[#This Row],[Belastbaar loon]])</f>
        <v>3765.5845599999998</v>
      </c>
      <c r="E2391" s="14">
        <f>MAX(Table1[[#This Row],[Loonheffing]]-Table1[[#This Row],[Algemene Heffingskorting]]-Table1[[#This Row],[Arbeidskorting]],0)</f>
        <v>5999.9983400000019</v>
      </c>
      <c r="F2391" s="6">
        <f>Table1[[#This Row],[Belastbaar loon]]-Table1[[#This Row],[Belasting]]</f>
        <v>25731.001659999998</v>
      </c>
      <c r="G2391" s="2">
        <f>(Table1[[#This Row],[Belastbaar loon]]-Table1[[#This Row],[Netto loon]])/Table1[[#This Row],[Belastbaar loon]]</f>
        <v>0.18908948157952796</v>
      </c>
      <c r="H2391" s="14">
        <f t="shared" ca="1" si="31"/>
        <v>5995.8617399999994</v>
      </c>
      <c r="I2391" s="14">
        <f ca="1">IF(ROW()=2, Table1[[#This Row],[Netto loon]], INDIRECT(ADDRESS(ROW()-1,COLUMN(F:F))))</f>
        <v>25725.13826</v>
      </c>
      <c r="J2391" s="6">
        <f ca="1">IF(ROW()=2, 0, Table1[[#This Row],[Belastbaar loon]]-INDIRECT(ADDRESS(ROW()-1,COLUMN(A:A))))</f>
        <v>10</v>
      </c>
      <c r="K2391" s="6">
        <f ca="1">Table1[[#This Row],[Netto loon]]-Table1[[#This Row],[Netto vorige schijf]]</f>
        <v>5.8633999999983644</v>
      </c>
      <c r="L2391" s="2">
        <f ca="1">(Table1[[#This Row],[Bruto tov vorige schijf]]-Table1[[#This Row],[Netto tov vorige schijf]])/MAX(Table1[[#This Row],[Bruto tov vorige schijf]],1)</f>
        <v>0.41366000000016356</v>
      </c>
    </row>
    <row r="2392" spans="1:12" x14ac:dyDescent="0.25">
      <c r="A2392" s="14">
        <v>31741</v>
      </c>
      <c r="B2392" s="6">
        <f>LoonHeffing2020(Table1[[#This Row],[Belastbaar loon]])</f>
        <v>11855.263499999999</v>
      </c>
      <c r="C2392" s="6">
        <f>AlgemeneHeffingsKorting2020(Table1[[#This Row],[Belastbaar loon]])</f>
        <v>2085.3784000000001</v>
      </c>
      <c r="D2392" s="14">
        <f>ArbeidsKorting2020(Table1[[#This Row],[Belastbaar loon]])</f>
        <v>3765.7501600000001</v>
      </c>
      <c r="E2392" s="14">
        <f>MAX(Table1[[#This Row],[Loonheffing]]-Table1[[#This Row],[Algemene Heffingskorting]]-Table1[[#This Row],[Arbeidskorting]],0)</f>
        <v>6004.1349399999999</v>
      </c>
      <c r="F2392" s="6">
        <f>Table1[[#This Row],[Belastbaar loon]]-Table1[[#This Row],[Belasting]]</f>
        <v>25736.86506</v>
      </c>
      <c r="G2392" s="2">
        <f>(Table1[[#This Row],[Belastbaar loon]]-Table1[[#This Row],[Netto loon]])/Table1[[#This Row],[Belastbaar loon]]</f>
        <v>0.18916023250685232</v>
      </c>
      <c r="H2392" s="14">
        <f t="shared" ca="1" si="31"/>
        <v>5999.9983400000019</v>
      </c>
      <c r="I2392" s="14">
        <f ca="1">IF(ROW()=2, Table1[[#This Row],[Netto loon]], INDIRECT(ADDRESS(ROW()-1,COLUMN(F:F))))</f>
        <v>25731.001659999998</v>
      </c>
      <c r="J2392" s="6">
        <f ca="1">IF(ROW()=2, 0, Table1[[#This Row],[Belastbaar loon]]-INDIRECT(ADDRESS(ROW()-1,COLUMN(A:A))))</f>
        <v>10</v>
      </c>
      <c r="K2392" s="6">
        <f ca="1">Table1[[#This Row],[Netto loon]]-Table1[[#This Row],[Netto vorige schijf]]</f>
        <v>5.8634000000020023</v>
      </c>
      <c r="L2392" s="2">
        <f ca="1">(Table1[[#This Row],[Bruto tov vorige schijf]]-Table1[[#This Row],[Netto tov vorige schijf]])/MAX(Table1[[#This Row],[Bruto tov vorige schijf]],1)</f>
        <v>0.41365999999979974</v>
      </c>
    </row>
    <row r="2393" spans="1:12" x14ac:dyDescent="0.25">
      <c r="A2393" s="14">
        <v>31751</v>
      </c>
      <c r="B2393" s="6">
        <f>LoonHeffing2020(Table1[[#This Row],[Belastbaar loon]])</f>
        <v>11858.9985</v>
      </c>
      <c r="C2393" s="6">
        <f>AlgemeneHeffingsKorting2020(Table1[[#This Row],[Belastbaar loon]])</f>
        <v>2084.8112000000001</v>
      </c>
      <c r="D2393" s="14">
        <f>ArbeidsKorting2020(Table1[[#This Row],[Belastbaar loon]])</f>
        <v>3765.9157599999999</v>
      </c>
      <c r="E2393" s="14">
        <f>MAX(Table1[[#This Row],[Loonheffing]]-Table1[[#This Row],[Algemene Heffingskorting]]-Table1[[#This Row],[Arbeidskorting]],0)</f>
        <v>6008.2715399999997</v>
      </c>
      <c r="F2393" s="6">
        <f>Table1[[#This Row],[Belastbaar loon]]-Table1[[#This Row],[Belasting]]</f>
        <v>25742.728459999998</v>
      </c>
      <c r="G2393" s="2">
        <f>(Table1[[#This Row],[Belastbaar loon]]-Table1[[#This Row],[Netto loon]])/Table1[[#This Row],[Belastbaar loon]]</f>
        <v>0.18923093886806719</v>
      </c>
      <c r="H2393" s="14">
        <f t="shared" ca="1" si="31"/>
        <v>6004.1349399999999</v>
      </c>
      <c r="I2393" s="14">
        <f ca="1">IF(ROW()=2, Table1[[#This Row],[Netto loon]], INDIRECT(ADDRESS(ROW()-1,COLUMN(F:F))))</f>
        <v>25736.86506</v>
      </c>
      <c r="J2393" s="6">
        <f ca="1">IF(ROW()=2, 0, Table1[[#This Row],[Belastbaar loon]]-INDIRECT(ADDRESS(ROW()-1,COLUMN(A:A))))</f>
        <v>10</v>
      </c>
      <c r="K2393" s="6">
        <f ca="1">Table1[[#This Row],[Netto loon]]-Table1[[#This Row],[Netto vorige schijf]]</f>
        <v>5.8633999999983644</v>
      </c>
      <c r="L2393" s="2">
        <f ca="1">(Table1[[#This Row],[Bruto tov vorige schijf]]-Table1[[#This Row],[Netto tov vorige schijf]])/MAX(Table1[[#This Row],[Bruto tov vorige schijf]],1)</f>
        <v>0.41366000000016356</v>
      </c>
    </row>
    <row r="2394" spans="1:12" x14ac:dyDescent="0.25">
      <c r="A2394" s="14">
        <v>31761</v>
      </c>
      <c r="B2394" s="6">
        <f>LoonHeffing2020(Table1[[#This Row],[Belastbaar loon]])</f>
        <v>11862.7335</v>
      </c>
      <c r="C2394" s="6">
        <f>AlgemeneHeffingsKorting2020(Table1[[#This Row],[Belastbaar loon]])</f>
        <v>2084.2440000000001</v>
      </c>
      <c r="D2394" s="14">
        <f>ArbeidsKorting2020(Table1[[#This Row],[Belastbaar loon]])</f>
        <v>3766.0813600000001</v>
      </c>
      <c r="E2394" s="14">
        <f>MAX(Table1[[#This Row],[Loonheffing]]-Table1[[#This Row],[Algemene Heffingskorting]]-Table1[[#This Row],[Arbeidskorting]],0)</f>
        <v>6012.4081399999995</v>
      </c>
      <c r="F2394" s="6">
        <f>Table1[[#This Row],[Belastbaar loon]]-Table1[[#This Row],[Belasting]]</f>
        <v>25748.59186</v>
      </c>
      <c r="G2394" s="2">
        <f>(Table1[[#This Row],[Belastbaar loon]]-Table1[[#This Row],[Netto loon]])/Table1[[#This Row],[Belastbaar loon]]</f>
        <v>0.18930160070526744</v>
      </c>
      <c r="H2394" s="14">
        <f t="shared" ref="H2394:H2457" ca="1" si="32">IF(ROW()=2, 0, INDIRECT(ADDRESS(ROW()-1,COLUMN(E:E))))</f>
        <v>6008.2715399999997</v>
      </c>
      <c r="I2394" s="14">
        <f ca="1">IF(ROW()=2, Table1[[#This Row],[Netto loon]], INDIRECT(ADDRESS(ROW()-1,COLUMN(F:F))))</f>
        <v>25742.728459999998</v>
      </c>
      <c r="J2394" s="6">
        <f ca="1">IF(ROW()=2, 0, Table1[[#This Row],[Belastbaar loon]]-INDIRECT(ADDRESS(ROW()-1,COLUMN(A:A))))</f>
        <v>10</v>
      </c>
      <c r="K2394" s="6">
        <f ca="1">Table1[[#This Row],[Netto loon]]-Table1[[#This Row],[Netto vorige schijf]]</f>
        <v>5.8634000000020023</v>
      </c>
      <c r="L2394" s="2">
        <f ca="1">(Table1[[#This Row],[Bruto tov vorige schijf]]-Table1[[#This Row],[Netto tov vorige schijf]])/MAX(Table1[[#This Row],[Bruto tov vorige schijf]],1)</f>
        <v>0.41365999999979974</v>
      </c>
    </row>
    <row r="2395" spans="1:12" x14ac:dyDescent="0.25">
      <c r="A2395" s="14">
        <v>31771</v>
      </c>
      <c r="B2395" s="6">
        <f>LoonHeffing2020(Table1[[#This Row],[Belastbaar loon]])</f>
        <v>11866.468500000001</v>
      </c>
      <c r="C2395" s="6">
        <f>AlgemeneHeffingsKorting2020(Table1[[#This Row],[Belastbaar loon]])</f>
        <v>2083.6768000000002</v>
      </c>
      <c r="D2395" s="14">
        <f>ArbeidsKorting2020(Table1[[#This Row],[Belastbaar loon]])</f>
        <v>3766.2469599999999</v>
      </c>
      <c r="E2395" s="14">
        <f>MAX(Table1[[#This Row],[Loonheffing]]-Table1[[#This Row],[Algemene Heffingskorting]]-Table1[[#This Row],[Arbeidskorting]],0)</f>
        <v>6016.5447400000012</v>
      </c>
      <c r="F2395" s="6">
        <f>Table1[[#This Row],[Belastbaar loon]]-Table1[[#This Row],[Belasting]]</f>
        <v>25754.455259999999</v>
      </c>
      <c r="G2395" s="2">
        <f>(Table1[[#This Row],[Belastbaar loon]]-Table1[[#This Row],[Netto loon]])/Table1[[#This Row],[Belastbaar loon]]</f>
        <v>0.18937221806049545</v>
      </c>
      <c r="H2395" s="14">
        <f t="shared" ca="1" si="32"/>
        <v>6012.4081399999995</v>
      </c>
      <c r="I2395" s="14">
        <f ca="1">IF(ROW()=2, Table1[[#This Row],[Netto loon]], INDIRECT(ADDRESS(ROW()-1,COLUMN(F:F))))</f>
        <v>25748.59186</v>
      </c>
      <c r="J2395" s="6">
        <f ca="1">IF(ROW()=2, 0, Table1[[#This Row],[Belastbaar loon]]-INDIRECT(ADDRESS(ROW()-1,COLUMN(A:A))))</f>
        <v>10</v>
      </c>
      <c r="K2395" s="6">
        <f ca="1">Table1[[#This Row],[Netto loon]]-Table1[[#This Row],[Netto vorige schijf]]</f>
        <v>5.8633999999983644</v>
      </c>
      <c r="L2395" s="2">
        <f ca="1">(Table1[[#This Row],[Bruto tov vorige schijf]]-Table1[[#This Row],[Netto tov vorige schijf]])/MAX(Table1[[#This Row],[Bruto tov vorige schijf]],1)</f>
        <v>0.41366000000016356</v>
      </c>
    </row>
    <row r="2396" spans="1:12" x14ac:dyDescent="0.25">
      <c r="A2396" s="14">
        <v>31781</v>
      </c>
      <c r="B2396" s="6">
        <f>LoonHeffing2020(Table1[[#This Row],[Belastbaar loon]])</f>
        <v>11870.2035</v>
      </c>
      <c r="C2396" s="6">
        <f>AlgemeneHeffingsKorting2020(Table1[[#This Row],[Belastbaar loon]])</f>
        <v>2083.1096000000002</v>
      </c>
      <c r="D2396" s="14">
        <f>ArbeidsKorting2020(Table1[[#This Row],[Belastbaar loon]])</f>
        <v>3766.4125599999998</v>
      </c>
      <c r="E2396" s="14">
        <f>MAX(Table1[[#This Row],[Loonheffing]]-Table1[[#This Row],[Algemene Heffingskorting]]-Table1[[#This Row],[Arbeidskorting]],0)</f>
        <v>6020.6813400000001</v>
      </c>
      <c r="F2396" s="6">
        <f>Table1[[#This Row],[Belastbaar loon]]-Table1[[#This Row],[Belasting]]</f>
        <v>25760.318660000001</v>
      </c>
      <c r="G2396" s="2">
        <f>(Table1[[#This Row],[Belastbaar loon]]-Table1[[#This Row],[Netto loon]])/Table1[[#This Row],[Belastbaar loon]]</f>
        <v>0.18944279097574018</v>
      </c>
      <c r="H2396" s="14">
        <f t="shared" ca="1" si="32"/>
        <v>6016.5447400000012</v>
      </c>
      <c r="I2396" s="14">
        <f ca="1">IF(ROW()=2, Table1[[#This Row],[Netto loon]], INDIRECT(ADDRESS(ROW()-1,COLUMN(F:F))))</f>
        <v>25754.455259999999</v>
      </c>
      <c r="J2396" s="6">
        <f ca="1">IF(ROW()=2, 0, Table1[[#This Row],[Belastbaar loon]]-INDIRECT(ADDRESS(ROW()-1,COLUMN(A:A))))</f>
        <v>10</v>
      </c>
      <c r="K2396" s="6">
        <f ca="1">Table1[[#This Row],[Netto loon]]-Table1[[#This Row],[Netto vorige schijf]]</f>
        <v>5.8634000000020023</v>
      </c>
      <c r="L2396" s="2">
        <f ca="1">(Table1[[#This Row],[Bruto tov vorige schijf]]-Table1[[#This Row],[Netto tov vorige schijf]])/MAX(Table1[[#This Row],[Bruto tov vorige schijf]],1)</f>
        <v>0.41365999999979974</v>
      </c>
    </row>
    <row r="2397" spans="1:12" x14ac:dyDescent="0.25">
      <c r="A2397" s="14">
        <v>31791</v>
      </c>
      <c r="B2397" s="6">
        <f>LoonHeffing2020(Table1[[#This Row],[Belastbaar loon]])</f>
        <v>11873.9385</v>
      </c>
      <c r="C2397" s="6">
        <f>AlgemeneHeffingsKorting2020(Table1[[#This Row],[Belastbaar loon]])</f>
        <v>2082.5423999999998</v>
      </c>
      <c r="D2397" s="14">
        <f>ArbeidsKorting2020(Table1[[#This Row],[Belastbaar loon]])</f>
        <v>3766.57816</v>
      </c>
      <c r="E2397" s="14">
        <f>MAX(Table1[[#This Row],[Loonheffing]]-Table1[[#This Row],[Algemene Heffingskorting]]-Table1[[#This Row],[Arbeidskorting]],0)</f>
        <v>6024.8179399999999</v>
      </c>
      <c r="F2397" s="6">
        <f>Table1[[#This Row],[Belastbaar loon]]-Table1[[#This Row],[Belasting]]</f>
        <v>25766.182059999999</v>
      </c>
      <c r="G2397" s="2">
        <f>(Table1[[#This Row],[Belastbaar loon]]-Table1[[#This Row],[Netto loon]])/Table1[[#This Row],[Belastbaar loon]]</f>
        <v>0.18951331949293829</v>
      </c>
      <c r="H2397" s="14">
        <f t="shared" ca="1" si="32"/>
        <v>6020.6813400000001</v>
      </c>
      <c r="I2397" s="14">
        <f ca="1">IF(ROW()=2, Table1[[#This Row],[Netto loon]], INDIRECT(ADDRESS(ROW()-1,COLUMN(F:F))))</f>
        <v>25760.318660000001</v>
      </c>
      <c r="J2397" s="6">
        <f ca="1">IF(ROW()=2, 0, Table1[[#This Row],[Belastbaar loon]]-INDIRECT(ADDRESS(ROW()-1,COLUMN(A:A))))</f>
        <v>10</v>
      </c>
      <c r="K2397" s="6">
        <f ca="1">Table1[[#This Row],[Netto loon]]-Table1[[#This Row],[Netto vorige schijf]]</f>
        <v>5.8633999999983644</v>
      </c>
      <c r="L2397" s="2">
        <f ca="1">(Table1[[#This Row],[Bruto tov vorige schijf]]-Table1[[#This Row],[Netto tov vorige schijf]])/MAX(Table1[[#This Row],[Bruto tov vorige schijf]],1)</f>
        <v>0.41366000000016356</v>
      </c>
    </row>
    <row r="2398" spans="1:12" x14ac:dyDescent="0.25">
      <c r="A2398" s="14">
        <v>31801</v>
      </c>
      <c r="B2398" s="6">
        <f>LoonHeffing2020(Table1[[#This Row],[Belastbaar loon]])</f>
        <v>11877.673500000001</v>
      </c>
      <c r="C2398" s="6">
        <f>AlgemeneHeffingsKorting2020(Table1[[#This Row],[Belastbaar loon]])</f>
        <v>2081.9751999999999</v>
      </c>
      <c r="D2398" s="14">
        <f>ArbeidsKorting2020(Table1[[#This Row],[Belastbaar loon]])</f>
        <v>3766.7437599999998</v>
      </c>
      <c r="E2398" s="14">
        <f>MAX(Table1[[#This Row],[Loonheffing]]-Table1[[#This Row],[Algemene Heffingskorting]]-Table1[[#This Row],[Arbeidskorting]],0)</f>
        <v>6028.9545400000006</v>
      </c>
      <c r="F2398" s="6">
        <f>Table1[[#This Row],[Belastbaar loon]]-Table1[[#This Row],[Belasting]]</f>
        <v>25772.045460000001</v>
      </c>
      <c r="G2398" s="2">
        <f>(Table1[[#This Row],[Belastbaar loon]]-Table1[[#This Row],[Netto loon]])/Table1[[#This Row],[Belastbaar loon]]</f>
        <v>0.18958380365397312</v>
      </c>
      <c r="H2398" s="14">
        <f t="shared" ca="1" si="32"/>
        <v>6024.8179399999999</v>
      </c>
      <c r="I2398" s="14">
        <f ca="1">IF(ROW()=2, Table1[[#This Row],[Netto loon]], INDIRECT(ADDRESS(ROW()-1,COLUMN(F:F))))</f>
        <v>25766.182059999999</v>
      </c>
      <c r="J2398" s="6">
        <f ca="1">IF(ROW()=2, 0, Table1[[#This Row],[Belastbaar loon]]-INDIRECT(ADDRESS(ROW()-1,COLUMN(A:A))))</f>
        <v>10</v>
      </c>
      <c r="K2398" s="6">
        <f ca="1">Table1[[#This Row],[Netto loon]]-Table1[[#This Row],[Netto vorige schijf]]</f>
        <v>5.8634000000020023</v>
      </c>
      <c r="L2398" s="2">
        <f ca="1">(Table1[[#This Row],[Bruto tov vorige schijf]]-Table1[[#This Row],[Netto tov vorige schijf]])/MAX(Table1[[#This Row],[Bruto tov vorige schijf]],1)</f>
        <v>0.41365999999979974</v>
      </c>
    </row>
    <row r="2399" spans="1:12" x14ac:dyDescent="0.25">
      <c r="A2399" s="14">
        <v>31811</v>
      </c>
      <c r="B2399" s="6">
        <f>LoonHeffing2020(Table1[[#This Row],[Belastbaar loon]])</f>
        <v>11881.4085</v>
      </c>
      <c r="C2399" s="6">
        <f>AlgemeneHeffingsKorting2020(Table1[[#This Row],[Belastbaar loon]])</f>
        <v>2081.4079999999999</v>
      </c>
      <c r="D2399" s="14">
        <f>ArbeidsKorting2020(Table1[[#This Row],[Belastbaar loon]])</f>
        <v>3766.9093600000001</v>
      </c>
      <c r="E2399" s="14">
        <f>MAX(Table1[[#This Row],[Loonheffing]]-Table1[[#This Row],[Algemene Heffingskorting]]-Table1[[#This Row],[Arbeidskorting]],0)</f>
        <v>6033.0911400000005</v>
      </c>
      <c r="F2399" s="6">
        <f>Table1[[#This Row],[Belastbaar loon]]-Table1[[#This Row],[Belasting]]</f>
        <v>25777.90886</v>
      </c>
      <c r="G2399" s="2">
        <f>(Table1[[#This Row],[Belastbaar loon]]-Table1[[#This Row],[Netto loon]])/Table1[[#This Row],[Belastbaar loon]]</f>
        <v>0.18965424350067589</v>
      </c>
      <c r="H2399" s="14">
        <f t="shared" ca="1" si="32"/>
        <v>6028.9545400000006</v>
      </c>
      <c r="I2399" s="14">
        <f ca="1">IF(ROW()=2, Table1[[#This Row],[Netto loon]], INDIRECT(ADDRESS(ROW()-1,COLUMN(F:F))))</f>
        <v>25772.045460000001</v>
      </c>
      <c r="J2399" s="6">
        <f ca="1">IF(ROW()=2, 0, Table1[[#This Row],[Belastbaar loon]]-INDIRECT(ADDRESS(ROW()-1,COLUMN(A:A))))</f>
        <v>10</v>
      </c>
      <c r="K2399" s="6">
        <f ca="1">Table1[[#This Row],[Netto loon]]-Table1[[#This Row],[Netto vorige schijf]]</f>
        <v>5.8633999999983644</v>
      </c>
      <c r="L2399" s="2">
        <f ca="1">(Table1[[#This Row],[Bruto tov vorige schijf]]-Table1[[#This Row],[Netto tov vorige schijf]])/MAX(Table1[[#This Row],[Bruto tov vorige schijf]],1)</f>
        <v>0.41366000000016356</v>
      </c>
    </row>
    <row r="2400" spans="1:12" x14ac:dyDescent="0.25">
      <c r="A2400" s="14">
        <v>31821</v>
      </c>
      <c r="B2400" s="6">
        <f>LoonHeffing2020(Table1[[#This Row],[Belastbaar loon]])</f>
        <v>11885.1435</v>
      </c>
      <c r="C2400" s="6">
        <f>AlgemeneHeffingsKorting2020(Table1[[#This Row],[Belastbaar loon]])</f>
        <v>2080.8407999999999</v>
      </c>
      <c r="D2400" s="14">
        <f>ArbeidsKorting2020(Table1[[#This Row],[Belastbaar loon]])</f>
        <v>3767.0749599999999</v>
      </c>
      <c r="E2400" s="14">
        <f>MAX(Table1[[#This Row],[Loonheffing]]-Table1[[#This Row],[Algemene Heffingskorting]]-Table1[[#This Row],[Arbeidskorting]],0)</f>
        <v>6037.2277400000003</v>
      </c>
      <c r="F2400" s="6">
        <f>Table1[[#This Row],[Belastbaar loon]]-Table1[[#This Row],[Belasting]]</f>
        <v>25783.772259999998</v>
      </c>
      <c r="G2400" s="2">
        <f>(Table1[[#This Row],[Belastbaar loon]]-Table1[[#This Row],[Netto loon]])/Table1[[#This Row],[Belastbaar loon]]</f>
        <v>0.18972463907482487</v>
      </c>
      <c r="H2400" s="14">
        <f t="shared" ca="1" si="32"/>
        <v>6033.0911400000005</v>
      </c>
      <c r="I2400" s="14">
        <f ca="1">IF(ROW()=2, Table1[[#This Row],[Netto loon]], INDIRECT(ADDRESS(ROW()-1,COLUMN(F:F))))</f>
        <v>25777.90886</v>
      </c>
      <c r="J2400" s="6">
        <f ca="1">IF(ROW()=2, 0, Table1[[#This Row],[Belastbaar loon]]-INDIRECT(ADDRESS(ROW()-1,COLUMN(A:A))))</f>
        <v>10</v>
      </c>
      <c r="K2400" s="6">
        <f ca="1">Table1[[#This Row],[Netto loon]]-Table1[[#This Row],[Netto vorige schijf]]</f>
        <v>5.8633999999983644</v>
      </c>
      <c r="L2400" s="2">
        <f ca="1">(Table1[[#This Row],[Bruto tov vorige schijf]]-Table1[[#This Row],[Netto tov vorige schijf]])/MAX(Table1[[#This Row],[Bruto tov vorige schijf]],1)</f>
        <v>0.41366000000016356</v>
      </c>
    </row>
    <row r="2401" spans="1:12" x14ac:dyDescent="0.25">
      <c r="A2401" s="14">
        <v>31831</v>
      </c>
      <c r="B2401" s="6">
        <f>LoonHeffing2020(Table1[[#This Row],[Belastbaar loon]])</f>
        <v>11888.878500000001</v>
      </c>
      <c r="C2401" s="6">
        <f>AlgemeneHeffingsKorting2020(Table1[[#This Row],[Belastbaar loon]])</f>
        <v>2080.2736</v>
      </c>
      <c r="D2401" s="14">
        <f>ArbeidsKorting2020(Table1[[#This Row],[Belastbaar loon]])</f>
        <v>3767.2405600000002</v>
      </c>
      <c r="E2401" s="14">
        <f>MAX(Table1[[#This Row],[Loonheffing]]-Table1[[#This Row],[Algemene Heffingskorting]]-Table1[[#This Row],[Arbeidskorting]],0)</f>
        <v>6041.3643400000001</v>
      </c>
      <c r="F2401" s="6">
        <f>Table1[[#This Row],[Belastbaar loon]]-Table1[[#This Row],[Belasting]]</f>
        <v>25789.63566</v>
      </c>
      <c r="G2401" s="2">
        <f>(Table1[[#This Row],[Belastbaar loon]]-Table1[[#This Row],[Netto loon]])/Table1[[#This Row],[Belastbaar loon]]</f>
        <v>0.18979499041814585</v>
      </c>
      <c r="H2401" s="14">
        <f t="shared" ca="1" si="32"/>
        <v>6037.2277400000003</v>
      </c>
      <c r="I2401" s="14">
        <f ca="1">IF(ROW()=2, Table1[[#This Row],[Netto loon]], INDIRECT(ADDRESS(ROW()-1,COLUMN(F:F))))</f>
        <v>25783.772259999998</v>
      </c>
      <c r="J2401" s="6">
        <f ca="1">IF(ROW()=2, 0, Table1[[#This Row],[Belastbaar loon]]-INDIRECT(ADDRESS(ROW()-1,COLUMN(A:A))))</f>
        <v>10</v>
      </c>
      <c r="K2401" s="6">
        <f ca="1">Table1[[#This Row],[Netto loon]]-Table1[[#This Row],[Netto vorige schijf]]</f>
        <v>5.8634000000020023</v>
      </c>
      <c r="L2401" s="2">
        <f ca="1">(Table1[[#This Row],[Bruto tov vorige schijf]]-Table1[[#This Row],[Netto tov vorige schijf]])/MAX(Table1[[#This Row],[Bruto tov vorige schijf]],1)</f>
        <v>0.41365999999979974</v>
      </c>
    </row>
    <row r="2402" spans="1:12" x14ac:dyDescent="0.25">
      <c r="A2402" s="14">
        <v>31841</v>
      </c>
      <c r="B2402" s="6">
        <f>LoonHeffing2020(Table1[[#This Row],[Belastbaar loon]])</f>
        <v>11892.613499999999</v>
      </c>
      <c r="C2402" s="6">
        <f>AlgemeneHeffingsKorting2020(Table1[[#This Row],[Belastbaar loon]])</f>
        <v>2079.7064</v>
      </c>
      <c r="D2402" s="14">
        <f>ArbeidsKorting2020(Table1[[#This Row],[Belastbaar loon]])</f>
        <v>3767.40616</v>
      </c>
      <c r="E2402" s="14">
        <f>MAX(Table1[[#This Row],[Loonheffing]]-Table1[[#This Row],[Algemene Heffingskorting]]-Table1[[#This Row],[Arbeidskorting]],0)</f>
        <v>6045.5009399999999</v>
      </c>
      <c r="F2402" s="6">
        <f>Table1[[#This Row],[Belastbaar loon]]-Table1[[#This Row],[Belasting]]</f>
        <v>25795.499060000002</v>
      </c>
      <c r="G2402" s="2">
        <f>(Table1[[#This Row],[Belastbaar loon]]-Table1[[#This Row],[Netto loon]])/Table1[[#This Row],[Belastbaar loon]]</f>
        <v>0.18986529757231238</v>
      </c>
      <c r="H2402" s="14">
        <f t="shared" ca="1" si="32"/>
        <v>6041.3643400000001</v>
      </c>
      <c r="I2402" s="14">
        <f ca="1">IF(ROW()=2, Table1[[#This Row],[Netto loon]], INDIRECT(ADDRESS(ROW()-1,COLUMN(F:F))))</f>
        <v>25789.63566</v>
      </c>
      <c r="J2402" s="6">
        <f ca="1">IF(ROW()=2, 0, Table1[[#This Row],[Belastbaar loon]]-INDIRECT(ADDRESS(ROW()-1,COLUMN(A:A))))</f>
        <v>10</v>
      </c>
      <c r="K2402" s="6">
        <f ca="1">Table1[[#This Row],[Netto loon]]-Table1[[#This Row],[Netto vorige schijf]]</f>
        <v>5.8634000000020023</v>
      </c>
      <c r="L2402" s="2">
        <f ca="1">(Table1[[#This Row],[Bruto tov vorige schijf]]-Table1[[#This Row],[Netto tov vorige schijf]])/MAX(Table1[[#This Row],[Bruto tov vorige schijf]],1)</f>
        <v>0.41365999999979974</v>
      </c>
    </row>
    <row r="2403" spans="1:12" x14ac:dyDescent="0.25">
      <c r="A2403" s="14">
        <v>31851</v>
      </c>
      <c r="B2403" s="6">
        <f>LoonHeffing2020(Table1[[#This Row],[Belastbaar loon]])</f>
        <v>11896.3485</v>
      </c>
      <c r="C2403" s="6">
        <f>AlgemeneHeffingsKorting2020(Table1[[#This Row],[Belastbaar loon]])</f>
        <v>2079.1392000000001</v>
      </c>
      <c r="D2403" s="14">
        <f>ArbeidsKorting2020(Table1[[#This Row],[Belastbaar loon]])</f>
        <v>3767.5717599999998</v>
      </c>
      <c r="E2403" s="14">
        <f>MAX(Table1[[#This Row],[Loonheffing]]-Table1[[#This Row],[Algemene Heffingskorting]]-Table1[[#This Row],[Arbeidskorting]],0)</f>
        <v>6049.6375400000006</v>
      </c>
      <c r="F2403" s="6">
        <f>Table1[[#This Row],[Belastbaar loon]]-Table1[[#This Row],[Belasting]]</f>
        <v>25801.36246</v>
      </c>
      <c r="G2403" s="2">
        <f>(Table1[[#This Row],[Belastbaar loon]]-Table1[[#This Row],[Netto loon]])/Table1[[#This Row],[Belastbaar loon]]</f>
        <v>0.1899355605789457</v>
      </c>
      <c r="H2403" s="14">
        <f t="shared" ca="1" si="32"/>
        <v>6045.5009399999999</v>
      </c>
      <c r="I2403" s="14">
        <f ca="1">IF(ROW()=2, Table1[[#This Row],[Netto loon]], INDIRECT(ADDRESS(ROW()-1,COLUMN(F:F))))</f>
        <v>25795.499060000002</v>
      </c>
      <c r="J2403" s="6">
        <f ca="1">IF(ROW()=2, 0, Table1[[#This Row],[Belastbaar loon]]-INDIRECT(ADDRESS(ROW()-1,COLUMN(A:A))))</f>
        <v>10</v>
      </c>
      <c r="K2403" s="6">
        <f ca="1">Table1[[#This Row],[Netto loon]]-Table1[[#This Row],[Netto vorige schijf]]</f>
        <v>5.8633999999983644</v>
      </c>
      <c r="L2403" s="2">
        <f ca="1">(Table1[[#This Row],[Bruto tov vorige schijf]]-Table1[[#This Row],[Netto tov vorige schijf]])/MAX(Table1[[#This Row],[Bruto tov vorige schijf]],1)</f>
        <v>0.41366000000016356</v>
      </c>
    </row>
    <row r="2404" spans="1:12" x14ac:dyDescent="0.25">
      <c r="A2404" s="14">
        <v>31861</v>
      </c>
      <c r="B2404" s="6">
        <f>LoonHeffing2020(Table1[[#This Row],[Belastbaar loon]])</f>
        <v>11900.083500000001</v>
      </c>
      <c r="C2404" s="6">
        <f>AlgemeneHeffingsKorting2020(Table1[[#This Row],[Belastbaar loon]])</f>
        <v>2078.5720000000001</v>
      </c>
      <c r="D2404" s="14">
        <f>ArbeidsKorting2020(Table1[[#This Row],[Belastbaar loon]])</f>
        <v>3767.7373600000001</v>
      </c>
      <c r="E2404" s="14">
        <f>MAX(Table1[[#This Row],[Loonheffing]]-Table1[[#This Row],[Algemene Heffingskorting]]-Table1[[#This Row],[Arbeidskorting]],0)</f>
        <v>6053.7741400000004</v>
      </c>
      <c r="F2404" s="6">
        <f>Table1[[#This Row],[Belastbaar loon]]-Table1[[#This Row],[Belasting]]</f>
        <v>25807.225859999999</v>
      </c>
      <c r="G2404" s="2">
        <f>(Table1[[#This Row],[Belastbaar loon]]-Table1[[#This Row],[Netto loon]])/Table1[[#This Row],[Belastbaar loon]]</f>
        <v>0.19000577947961461</v>
      </c>
      <c r="H2404" s="14">
        <f t="shared" ca="1" si="32"/>
        <v>6049.6375400000006</v>
      </c>
      <c r="I2404" s="14">
        <f ca="1">IF(ROW()=2, Table1[[#This Row],[Netto loon]], INDIRECT(ADDRESS(ROW()-1,COLUMN(F:F))))</f>
        <v>25801.36246</v>
      </c>
      <c r="J2404" s="6">
        <f ca="1">IF(ROW()=2, 0, Table1[[#This Row],[Belastbaar loon]]-INDIRECT(ADDRESS(ROW()-1,COLUMN(A:A))))</f>
        <v>10</v>
      </c>
      <c r="K2404" s="6">
        <f ca="1">Table1[[#This Row],[Netto loon]]-Table1[[#This Row],[Netto vorige schijf]]</f>
        <v>5.8633999999983644</v>
      </c>
      <c r="L2404" s="2">
        <f ca="1">(Table1[[#This Row],[Bruto tov vorige schijf]]-Table1[[#This Row],[Netto tov vorige schijf]])/MAX(Table1[[#This Row],[Bruto tov vorige schijf]],1)</f>
        <v>0.41366000000016356</v>
      </c>
    </row>
    <row r="2405" spans="1:12" x14ac:dyDescent="0.25">
      <c r="A2405" s="14">
        <v>31871</v>
      </c>
      <c r="B2405" s="6">
        <f>LoonHeffing2020(Table1[[#This Row],[Belastbaar loon]])</f>
        <v>11903.818499999999</v>
      </c>
      <c r="C2405" s="6">
        <f>AlgemeneHeffingsKorting2020(Table1[[#This Row],[Belastbaar loon]])</f>
        <v>2078.0048000000002</v>
      </c>
      <c r="D2405" s="14">
        <f>ArbeidsKorting2020(Table1[[#This Row],[Belastbaar loon]])</f>
        <v>3767.9029599999999</v>
      </c>
      <c r="E2405" s="14">
        <f>MAX(Table1[[#This Row],[Loonheffing]]-Table1[[#This Row],[Algemene Heffingskorting]]-Table1[[#This Row],[Arbeidskorting]],0)</f>
        <v>6057.9107399999994</v>
      </c>
      <c r="F2405" s="6">
        <f>Table1[[#This Row],[Belastbaar loon]]-Table1[[#This Row],[Belasting]]</f>
        <v>25813.089260000001</v>
      </c>
      <c r="G2405" s="2">
        <f>(Table1[[#This Row],[Belastbaar loon]]-Table1[[#This Row],[Netto loon]])/Table1[[#This Row],[Belastbaar loon]]</f>
        <v>0.19007595431583568</v>
      </c>
      <c r="H2405" s="14">
        <f t="shared" ca="1" si="32"/>
        <v>6053.7741400000004</v>
      </c>
      <c r="I2405" s="14">
        <f ca="1">IF(ROW()=2, Table1[[#This Row],[Netto loon]], INDIRECT(ADDRESS(ROW()-1,COLUMN(F:F))))</f>
        <v>25807.225859999999</v>
      </c>
      <c r="J2405" s="6">
        <f ca="1">IF(ROW()=2, 0, Table1[[#This Row],[Belastbaar loon]]-INDIRECT(ADDRESS(ROW()-1,COLUMN(A:A))))</f>
        <v>10</v>
      </c>
      <c r="K2405" s="6">
        <f ca="1">Table1[[#This Row],[Netto loon]]-Table1[[#This Row],[Netto vorige schijf]]</f>
        <v>5.8634000000020023</v>
      </c>
      <c r="L2405" s="2">
        <f ca="1">(Table1[[#This Row],[Bruto tov vorige schijf]]-Table1[[#This Row],[Netto tov vorige schijf]])/MAX(Table1[[#This Row],[Bruto tov vorige schijf]],1)</f>
        <v>0.41365999999979974</v>
      </c>
    </row>
    <row r="2406" spans="1:12" x14ac:dyDescent="0.25">
      <c r="A2406" s="14">
        <v>31881</v>
      </c>
      <c r="B2406" s="6">
        <f>LoonHeffing2020(Table1[[#This Row],[Belastbaar loon]])</f>
        <v>11907.5535</v>
      </c>
      <c r="C2406" s="6">
        <f>AlgemeneHeffingsKorting2020(Table1[[#This Row],[Belastbaar loon]])</f>
        <v>2077.4376000000002</v>
      </c>
      <c r="D2406" s="14">
        <f>ArbeidsKorting2020(Table1[[#This Row],[Belastbaar loon]])</f>
        <v>3768.0685600000002</v>
      </c>
      <c r="E2406" s="14">
        <f>MAX(Table1[[#This Row],[Loonheffing]]-Table1[[#This Row],[Algemene Heffingskorting]]-Table1[[#This Row],[Arbeidskorting]],0)</f>
        <v>6062.047340000001</v>
      </c>
      <c r="F2406" s="6">
        <f>Table1[[#This Row],[Belastbaar loon]]-Table1[[#This Row],[Belasting]]</f>
        <v>25818.952659999999</v>
      </c>
      <c r="G2406" s="2">
        <f>(Table1[[#This Row],[Belastbaar loon]]-Table1[[#This Row],[Netto loon]])/Table1[[#This Row],[Belastbaar loon]]</f>
        <v>0.19014608512907377</v>
      </c>
      <c r="H2406" s="14">
        <f t="shared" ca="1" si="32"/>
        <v>6057.9107399999994</v>
      </c>
      <c r="I2406" s="14">
        <f ca="1">IF(ROW()=2, Table1[[#This Row],[Netto loon]], INDIRECT(ADDRESS(ROW()-1,COLUMN(F:F))))</f>
        <v>25813.089260000001</v>
      </c>
      <c r="J2406" s="6">
        <f ca="1">IF(ROW()=2, 0, Table1[[#This Row],[Belastbaar loon]]-INDIRECT(ADDRESS(ROW()-1,COLUMN(A:A))))</f>
        <v>10</v>
      </c>
      <c r="K2406" s="6">
        <f ca="1">Table1[[#This Row],[Netto loon]]-Table1[[#This Row],[Netto vorige schijf]]</f>
        <v>5.8633999999983644</v>
      </c>
      <c r="L2406" s="2">
        <f ca="1">(Table1[[#This Row],[Bruto tov vorige schijf]]-Table1[[#This Row],[Netto tov vorige schijf]])/MAX(Table1[[#This Row],[Bruto tov vorige schijf]],1)</f>
        <v>0.41366000000016356</v>
      </c>
    </row>
    <row r="2407" spans="1:12" x14ac:dyDescent="0.25">
      <c r="A2407" s="14">
        <v>31891</v>
      </c>
      <c r="B2407" s="6">
        <f>LoonHeffing2020(Table1[[#This Row],[Belastbaar loon]])</f>
        <v>11911.288500000001</v>
      </c>
      <c r="C2407" s="6">
        <f>AlgemeneHeffingsKorting2020(Table1[[#This Row],[Belastbaar loon]])</f>
        <v>2076.8703999999998</v>
      </c>
      <c r="D2407" s="14">
        <f>ArbeidsKorting2020(Table1[[#This Row],[Belastbaar loon]])</f>
        <v>3768.23416</v>
      </c>
      <c r="E2407" s="14">
        <f>MAX(Table1[[#This Row],[Loonheffing]]-Table1[[#This Row],[Algemene Heffingskorting]]-Table1[[#This Row],[Arbeidskorting]],0)</f>
        <v>6066.1839400000008</v>
      </c>
      <c r="F2407" s="6">
        <f>Table1[[#This Row],[Belastbaar loon]]-Table1[[#This Row],[Belasting]]</f>
        <v>25824.816059999997</v>
      </c>
      <c r="G2407" s="2">
        <f>(Table1[[#This Row],[Belastbaar loon]]-Table1[[#This Row],[Netto loon]])/Table1[[#This Row],[Belastbaar loon]]</f>
        <v>0.19021617196074136</v>
      </c>
      <c r="H2407" s="14">
        <f t="shared" ca="1" si="32"/>
        <v>6062.047340000001</v>
      </c>
      <c r="I2407" s="14">
        <f ca="1">IF(ROW()=2, Table1[[#This Row],[Netto loon]], INDIRECT(ADDRESS(ROW()-1,COLUMN(F:F))))</f>
        <v>25818.952659999999</v>
      </c>
      <c r="J2407" s="6">
        <f ca="1">IF(ROW()=2, 0, Table1[[#This Row],[Belastbaar loon]]-INDIRECT(ADDRESS(ROW()-1,COLUMN(A:A))))</f>
        <v>10</v>
      </c>
      <c r="K2407" s="6">
        <f ca="1">Table1[[#This Row],[Netto loon]]-Table1[[#This Row],[Netto vorige schijf]]</f>
        <v>5.8633999999983644</v>
      </c>
      <c r="L2407" s="2">
        <f ca="1">(Table1[[#This Row],[Bruto tov vorige schijf]]-Table1[[#This Row],[Netto tov vorige schijf]])/MAX(Table1[[#This Row],[Bruto tov vorige schijf]],1)</f>
        <v>0.41366000000016356</v>
      </c>
    </row>
    <row r="2408" spans="1:12" x14ac:dyDescent="0.25">
      <c r="A2408" s="14">
        <v>31901</v>
      </c>
      <c r="B2408" s="6">
        <f>LoonHeffing2020(Table1[[#This Row],[Belastbaar loon]])</f>
        <v>11915.023499999999</v>
      </c>
      <c r="C2408" s="6">
        <f>AlgemeneHeffingsKorting2020(Table1[[#This Row],[Belastbaar loon]])</f>
        <v>2076.3031999999998</v>
      </c>
      <c r="D2408" s="14">
        <f>ArbeidsKorting2020(Table1[[#This Row],[Belastbaar loon]])</f>
        <v>3768.3997599999998</v>
      </c>
      <c r="E2408" s="14">
        <f>MAX(Table1[[#This Row],[Loonheffing]]-Table1[[#This Row],[Algemene Heffingskorting]]-Table1[[#This Row],[Arbeidskorting]],0)</f>
        <v>6070.3205399999988</v>
      </c>
      <c r="F2408" s="6">
        <f>Table1[[#This Row],[Belastbaar loon]]-Table1[[#This Row],[Belasting]]</f>
        <v>25830.679459999999</v>
      </c>
      <c r="G2408" s="2">
        <f>(Table1[[#This Row],[Belastbaar loon]]-Table1[[#This Row],[Netto loon]])/Table1[[#This Row],[Belastbaar loon]]</f>
        <v>0.19028621485219901</v>
      </c>
      <c r="H2408" s="14">
        <f t="shared" ca="1" si="32"/>
        <v>6066.1839400000008</v>
      </c>
      <c r="I2408" s="14">
        <f ca="1">IF(ROW()=2, Table1[[#This Row],[Netto loon]], INDIRECT(ADDRESS(ROW()-1,COLUMN(F:F))))</f>
        <v>25824.816059999997</v>
      </c>
      <c r="J2408" s="6">
        <f ca="1">IF(ROW()=2, 0, Table1[[#This Row],[Belastbaar loon]]-INDIRECT(ADDRESS(ROW()-1,COLUMN(A:A))))</f>
        <v>10</v>
      </c>
      <c r="K2408" s="6">
        <f ca="1">Table1[[#This Row],[Netto loon]]-Table1[[#This Row],[Netto vorige schijf]]</f>
        <v>5.8634000000020023</v>
      </c>
      <c r="L2408" s="2">
        <f ca="1">(Table1[[#This Row],[Bruto tov vorige schijf]]-Table1[[#This Row],[Netto tov vorige schijf]])/MAX(Table1[[#This Row],[Bruto tov vorige schijf]],1)</f>
        <v>0.41365999999979974</v>
      </c>
    </row>
    <row r="2409" spans="1:12" x14ac:dyDescent="0.25">
      <c r="A2409" s="14">
        <v>31911</v>
      </c>
      <c r="B2409" s="6">
        <f>LoonHeffing2020(Table1[[#This Row],[Belastbaar loon]])</f>
        <v>11918.7585</v>
      </c>
      <c r="C2409" s="6">
        <f>AlgemeneHeffingsKorting2020(Table1[[#This Row],[Belastbaar loon]])</f>
        <v>2075.7359999999999</v>
      </c>
      <c r="D2409" s="14">
        <f>ArbeidsKorting2020(Table1[[#This Row],[Belastbaar loon]])</f>
        <v>3768.5653600000001</v>
      </c>
      <c r="E2409" s="14">
        <f>MAX(Table1[[#This Row],[Loonheffing]]-Table1[[#This Row],[Algemene Heffingskorting]]-Table1[[#This Row],[Arbeidskorting]],0)</f>
        <v>6074.4571399999986</v>
      </c>
      <c r="F2409" s="6">
        <f>Table1[[#This Row],[Belastbaar loon]]-Table1[[#This Row],[Belasting]]</f>
        <v>25836.542860000001</v>
      </c>
      <c r="G2409" s="2">
        <f>(Table1[[#This Row],[Belastbaar loon]]-Table1[[#This Row],[Netto loon]])/Table1[[#This Row],[Belastbaar loon]]</f>
        <v>0.19035621384475568</v>
      </c>
      <c r="H2409" s="14">
        <f t="shared" ca="1" si="32"/>
        <v>6070.3205399999988</v>
      </c>
      <c r="I2409" s="14">
        <f ca="1">IF(ROW()=2, Table1[[#This Row],[Netto loon]], INDIRECT(ADDRESS(ROW()-1,COLUMN(F:F))))</f>
        <v>25830.679459999999</v>
      </c>
      <c r="J2409" s="6">
        <f ca="1">IF(ROW()=2, 0, Table1[[#This Row],[Belastbaar loon]]-INDIRECT(ADDRESS(ROW()-1,COLUMN(A:A))))</f>
        <v>10</v>
      </c>
      <c r="K2409" s="6">
        <f ca="1">Table1[[#This Row],[Netto loon]]-Table1[[#This Row],[Netto vorige schijf]]</f>
        <v>5.8634000000020023</v>
      </c>
      <c r="L2409" s="2">
        <f ca="1">(Table1[[#This Row],[Bruto tov vorige schijf]]-Table1[[#This Row],[Netto tov vorige schijf]])/MAX(Table1[[#This Row],[Bruto tov vorige schijf]],1)</f>
        <v>0.41365999999979974</v>
      </c>
    </row>
    <row r="2410" spans="1:12" x14ac:dyDescent="0.25">
      <c r="A2410" s="14">
        <v>31921</v>
      </c>
      <c r="B2410" s="6">
        <f>LoonHeffing2020(Table1[[#This Row],[Belastbaar loon]])</f>
        <v>11922.4935</v>
      </c>
      <c r="C2410" s="6">
        <f>AlgemeneHeffingsKorting2020(Table1[[#This Row],[Belastbaar loon]])</f>
        <v>2075.1687999999999</v>
      </c>
      <c r="D2410" s="14">
        <f>ArbeidsKorting2020(Table1[[#This Row],[Belastbaar loon]])</f>
        <v>3768.7309599999999</v>
      </c>
      <c r="E2410" s="14">
        <f>MAX(Table1[[#This Row],[Loonheffing]]-Table1[[#This Row],[Algemene Heffingskorting]]-Table1[[#This Row],[Arbeidskorting]],0)</f>
        <v>6078.5937400000012</v>
      </c>
      <c r="F2410" s="6">
        <f>Table1[[#This Row],[Belastbaar loon]]-Table1[[#This Row],[Belasting]]</f>
        <v>25842.40626</v>
      </c>
      <c r="G2410" s="2">
        <f>(Table1[[#This Row],[Belastbaar loon]]-Table1[[#This Row],[Netto loon]])/Table1[[#This Row],[Belastbaar loon]]</f>
        <v>0.19042616897966858</v>
      </c>
      <c r="H2410" s="14">
        <f t="shared" ca="1" si="32"/>
        <v>6074.4571399999986</v>
      </c>
      <c r="I2410" s="14">
        <f ca="1">IF(ROW()=2, Table1[[#This Row],[Netto loon]], INDIRECT(ADDRESS(ROW()-1,COLUMN(F:F))))</f>
        <v>25836.542860000001</v>
      </c>
      <c r="J2410" s="6">
        <f ca="1">IF(ROW()=2, 0, Table1[[#This Row],[Belastbaar loon]]-INDIRECT(ADDRESS(ROW()-1,COLUMN(A:A))))</f>
        <v>10</v>
      </c>
      <c r="K2410" s="6">
        <f ca="1">Table1[[#This Row],[Netto loon]]-Table1[[#This Row],[Netto vorige schijf]]</f>
        <v>5.8633999999983644</v>
      </c>
      <c r="L2410" s="2">
        <f ca="1">(Table1[[#This Row],[Bruto tov vorige schijf]]-Table1[[#This Row],[Netto tov vorige schijf]])/MAX(Table1[[#This Row],[Bruto tov vorige schijf]],1)</f>
        <v>0.41366000000016356</v>
      </c>
    </row>
    <row r="2411" spans="1:12" x14ac:dyDescent="0.25">
      <c r="A2411" s="14">
        <v>31931</v>
      </c>
      <c r="B2411" s="6">
        <f>LoonHeffing2020(Table1[[#This Row],[Belastbaar loon]])</f>
        <v>11926.228499999999</v>
      </c>
      <c r="C2411" s="6">
        <f>AlgemeneHeffingsKorting2020(Table1[[#This Row],[Belastbaar loon]])</f>
        <v>2074.6016</v>
      </c>
      <c r="D2411" s="14">
        <f>ArbeidsKorting2020(Table1[[#This Row],[Belastbaar loon]])</f>
        <v>3768.8965600000001</v>
      </c>
      <c r="E2411" s="14">
        <f>MAX(Table1[[#This Row],[Loonheffing]]-Table1[[#This Row],[Algemene Heffingskorting]]-Table1[[#This Row],[Arbeidskorting]],0)</f>
        <v>6082.7303399999992</v>
      </c>
      <c r="F2411" s="6">
        <f>Table1[[#This Row],[Belastbaar loon]]-Table1[[#This Row],[Belasting]]</f>
        <v>25848.269660000002</v>
      </c>
      <c r="G2411" s="2">
        <f>(Table1[[#This Row],[Belastbaar loon]]-Table1[[#This Row],[Netto loon]])/Table1[[#This Row],[Belastbaar loon]]</f>
        <v>0.19049608029814283</v>
      </c>
      <c r="H2411" s="14">
        <f t="shared" ca="1" si="32"/>
        <v>6078.5937400000012</v>
      </c>
      <c r="I2411" s="14">
        <f ca="1">IF(ROW()=2, Table1[[#This Row],[Netto loon]], INDIRECT(ADDRESS(ROW()-1,COLUMN(F:F))))</f>
        <v>25842.40626</v>
      </c>
      <c r="J2411" s="6">
        <f ca="1">IF(ROW()=2, 0, Table1[[#This Row],[Belastbaar loon]]-INDIRECT(ADDRESS(ROW()-1,COLUMN(A:A))))</f>
        <v>10</v>
      </c>
      <c r="K2411" s="6">
        <f ca="1">Table1[[#This Row],[Netto loon]]-Table1[[#This Row],[Netto vorige schijf]]</f>
        <v>5.8634000000020023</v>
      </c>
      <c r="L2411" s="2">
        <f ca="1">(Table1[[#This Row],[Bruto tov vorige schijf]]-Table1[[#This Row],[Netto tov vorige schijf]])/MAX(Table1[[#This Row],[Bruto tov vorige schijf]],1)</f>
        <v>0.41365999999979974</v>
      </c>
    </row>
    <row r="2412" spans="1:12" x14ac:dyDescent="0.25">
      <c r="A2412" s="14">
        <v>31941</v>
      </c>
      <c r="B2412" s="6">
        <f>LoonHeffing2020(Table1[[#This Row],[Belastbaar loon]])</f>
        <v>11929.9635</v>
      </c>
      <c r="C2412" s="6">
        <f>AlgemeneHeffingsKorting2020(Table1[[#This Row],[Belastbaar loon]])</f>
        <v>2074.0344</v>
      </c>
      <c r="D2412" s="14">
        <f>ArbeidsKorting2020(Table1[[#This Row],[Belastbaar loon]])</f>
        <v>3769.0621599999999</v>
      </c>
      <c r="E2412" s="14">
        <f>MAX(Table1[[#This Row],[Loonheffing]]-Table1[[#This Row],[Algemene Heffingskorting]]-Table1[[#This Row],[Arbeidskorting]],0)</f>
        <v>6086.8669399999999</v>
      </c>
      <c r="F2412" s="6">
        <f>Table1[[#This Row],[Belastbaar loon]]-Table1[[#This Row],[Belasting]]</f>
        <v>25854.13306</v>
      </c>
      <c r="G2412" s="2">
        <f>(Table1[[#This Row],[Belastbaar loon]]-Table1[[#This Row],[Netto loon]])/Table1[[#This Row],[Belastbaar loon]]</f>
        <v>0.19056594784133246</v>
      </c>
      <c r="H2412" s="14">
        <f t="shared" ca="1" si="32"/>
        <v>6082.7303399999992</v>
      </c>
      <c r="I2412" s="14">
        <f ca="1">IF(ROW()=2, Table1[[#This Row],[Netto loon]], INDIRECT(ADDRESS(ROW()-1,COLUMN(F:F))))</f>
        <v>25848.269660000002</v>
      </c>
      <c r="J2412" s="6">
        <f ca="1">IF(ROW()=2, 0, Table1[[#This Row],[Belastbaar loon]]-INDIRECT(ADDRESS(ROW()-1,COLUMN(A:A))))</f>
        <v>10</v>
      </c>
      <c r="K2412" s="6">
        <f ca="1">Table1[[#This Row],[Netto loon]]-Table1[[#This Row],[Netto vorige schijf]]</f>
        <v>5.8633999999983644</v>
      </c>
      <c r="L2412" s="2">
        <f ca="1">(Table1[[#This Row],[Bruto tov vorige schijf]]-Table1[[#This Row],[Netto tov vorige schijf]])/MAX(Table1[[#This Row],[Bruto tov vorige schijf]],1)</f>
        <v>0.41366000000016356</v>
      </c>
    </row>
    <row r="2413" spans="1:12" x14ac:dyDescent="0.25">
      <c r="A2413" s="14">
        <v>31951</v>
      </c>
      <c r="B2413" s="6">
        <f>LoonHeffing2020(Table1[[#This Row],[Belastbaar loon]])</f>
        <v>11933.6985</v>
      </c>
      <c r="C2413" s="6">
        <f>AlgemeneHeffingsKorting2020(Table1[[#This Row],[Belastbaar loon]])</f>
        <v>2073.4672</v>
      </c>
      <c r="D2413" s="14">
        <f>ArbeidsKorting2020(Table1[[#This Row],[Belastbaar loon]])</f>
        <v>3769.2277599999998</v>
      </c>
      <c r="E2413" s="14">
        <f>MAX(Table1[[#This Row],[Loonheffing]]-Table1[[#This Row],[Algemene Heffingskorting]]-Table1[[#This Row],[Arbeidskorting]],0)</f>
        <v>6091.0035399999997</v>
      </c>
      <c r="F2413" s="6">
        <f>Table1[[#This Row],[Belastbaar loon]]-Table1[[#This Row],[Belasting]]</f>
        <v>25859.996460000002</v>
      </c>
      <c r="G2413" s="2">
        <f>(Table1[[#This Row],[Belastbaar loon]]-Table1[[#This Row],[Netto loon]])/Table1[[#This Row],[Belastbaar loon]]</f>
        <v>0.19063577165033951</v>
      </c>
      <c r="H2413" s="14">
        <f t="shared" ca="1" si="32"/>
        <v>6086.8669399999999</v>
      </c>
      <c r="I2413" s="14">
        <f ca="1">IF(ROW()=2, Table1[[#This Row],[Netto loon]], INDIRECT(ADDRESS(ROW()-1,COLUMN(F:F))))</f>
        <v>25854.13306</v>
      </c>
      <c r="J2413" s="6">
        <f ca="1">IF(ROW()=2, 0, Table1[[#This Row],[Belastbaar loon]]-INDIRECT(ADDRESS(ROW()-1,COLUMN(A:A))))</f>
        <v>10</v>
      </c>
      <c r="K2413" s="6">
        <f ca="1">Table1[[#This Row],[Netto loon]]-Table1[[#This Row],[Netto vorige schijf]]</f>
        <v>5.8634000000020023</v>
      </c>
      <c r="L2413" s="2">
        <f ca="1">(Table1[[#This Row],[Bruto tov vorige schijf]]-Table1[[#This Row],[Netto tov vorige schijf]])/MAX(Table1[[#This Row],[Bruto tov vorige schijf]],1)</f>
        <v>0.41365999999979974</v>
      </c>
    </row>
    <row r="2414" spans="1:12" x14ac:dyDescent="0.25">
      <c r="A2414" s="14">
        <v>31961</v>
      </c>
      <c r="B2414" s="6">
        <f>LoonHeffing2020(Table1[[#This Row],[Belastbaar loon]])</f>
        <v>11937.433499999999</v>
      </c>
      <c r="C2414" s="6">
        <f>AlgemeneHeffingsKorting2020(Table1[[#This Row],[Belastbaar loon]])</f>
        <v>2072.9</v>
      </c>
      <c r="D2414" s="14">
        <f>ArbeidsKorting2020(Table1[[#This Row],[Belastbaar loon]])</f>
        <v>3769.39336</v>
      </c>
      <c r="E2414" s="14">
        <f>MAX(Table1[[#This Row],[Loonheffing]]-Table1[[#This Row],[Algemene Heffingskorting]]-Table1[[#This Row],[Arbeidskorting]],0)</f>
        <v>6095.1401399999995</v>
      </c>
      <c r="F2414" s="6">
        <f>Table1[[#This Row],[Belastbaar loon]]-Table1[[#This Row],[Belasting]]</f>
        <v>25865.85986</v>
      </c>
      <c r="G2414" s="2">
        <f>(Table1[[#This Row],[Belastbaar loon]]-Table1[[#This Row],[Netto loon]])/Table1[[#This Row],[Belastbaar loon]]</f>
        <v>0.19070555176621506</v>
      </c>
      <c r="H2414" s="14">
        <f t="shared" ca="1" si="32"/>
        <v>6091.0035399999997</v>
      </c>
      <c r="I2414" s="14">
        <f ca="1">IF(ROW()=2, Table1[[#This Row],[Netto loon]], INDIRECT(ADDRESS(ROW()-1,COLUMN(F:F))))</f>
        <v>25859.996460000002</v>
      </c>
      <c r="J2414" s="6">
        <f ca="1">IF(ROW()=2, 0, Table1[[#This Row],[Belastbaar loon]]-INDIRECT(ADDRESS(ROW()-1,COLUMN(A:A))))</f>
        <v>10</v>
      </c>
      <c r="K2414" s="6">
        <f ca="1">Table1[[#This Row],[Netto loon]]-Table1[[#This Row],[Netto vorige schijf]]</f>
        <v>5.8633999999983644</v>
      </c>
      <c r="L2414" s="2">
        <f ca="1">(Table1[[#This Row],[Bruto tov vorige schijf]]-Table1[[#This Row],[Netto tov vorige schijf]])/MAX(Table1[[#This Row],[Bruto tov vorige schijf]],1)</f>
        <v>0.41366000000016356</v>
      </c>
    </row>
    <row r="2415" spans="1:12" x14ac:dyDescent="0.25">
      <c r="A2415" s="14">
        <v>31971</v>
      </c>
      <c r="B2415" s="6">
        <f>LoonHeffing2020(Table1[[#This Row],[Belastbaar loon]])</f>
        <v>11941.1685</v>
      </c>
      <c r="C2415" s="6">
        <f>AlgemeneHeffingsKorting2020(Table1[[#This Row],[Belastbaar loon]])</f>
        <v>2072.3328000000001</v>
      </c>
      <c r="D2415" s="14">
        <f>ArbeidsKorting2020(Table1[[#This Row],[Belastbaar loon]])</f>
        <v>3769.5589599999998</v>
      </c>
      <c r="E2415" s="14">
        <f>MAX(Table1[[#This Row],[Loonheffing]]-Table1[[#This Row],[Algemene Heffingskorting]]-Table1[[#This Row],[Arbeidskorting]],0)</f>
        <v>6099.2767399999993</v>
      </c>
      <c r="F2415" s="6">
        <f>Table1[[#This Row],[Belastbaar loon]]-Table1[[#This Row],[Belasting]]</f>
        <v>25871.723259999999</v>
      </c>
      <c r="G2415" s="2">
        <f>(Table1[[#This Row],[Belastbaar loon]]-Table1[[#This Row],[Netto loon]])/Table1[[#This Row],[Belastbaar loon]]</f>
        <v>0.19077528822995843</v>
      </c>
      <c r="H2415" s="14">
        <f t="shared" ca="1" si="32"/>
        <v>6095.1401399999995</v>
      </c>
      <c r="I2415" s="14">
        <f ca="1">IF(ROW()=2, Table1[[#This Row],[Netto loon]], INDIRECT(ADDRESS(ROW()-1,COLUMN(F:F))))</f>
        <v>25865.85986</v>
      </c>
      <c r="J2415" s="6">
        <f ca="1">IF(ROW()=2, 0, Table1[[#This Row],[Belastbaar loon]]-INDIRECT(ADDRESS(ROW()-1,COLUMN(A:A))))</f>
        <v>10</v>
      </c>
      <c r="K2415" s="6">
        <f ca="1">Table1[[#This Row],[Netto loon]]-Table1[[#This Row],[Netto vorige schijf]]</f>
        <v>5.8633999999983644</v>
      </c>
      <c r="L2415" s="2">
        <f ca="1">(Table1[[#This Row],[Bruto tov vorige schijf]]-Table1[[#This Row],[Netto tov vorige schijf]])/MAX(Table1[[#This Row],[Bruto tov vorige schijf]],1)</f>
        <v>0.41366000000016356</v>
      </c>
    </row>
    <row r="2416" spans="1:12" x14ac:dyDescent="0.25">
      <c r="A2416" s="14">
        <v>31981</v>
      </c>
      <c r="B2416" s="6">
        <f>LoonHeffing2020(Table1[[#This Row],[Belastbaar loon]])</f>
        <v>11944.9035</v>
      </c>
      <c r="C2416" s="6">
        <f>AlgemeneHeffingsKorting2020(Table1[[#This Row],[Belastbaar loon]])</f>
        <v>2071.7656000000002</v>
      </c>
      <c r="D2416" s="14">
        <f>ArbeidsKorting2020(Table1[[#This Row],[Belastbaar loon]])</f>
        <v>3769.7245600000001</v>
      </c>
      <c r="E2416" s="14">
        <f>MAX(Table1[[#This Row],[Loonheffing]]-Table1[[#This Row],[Algemene Heffingskorting]]-Table1[[#This Row],[Arbeidskorting]],0)</f>
        <v>6103.4133399999992</v>
      </c>
      <c r="F2416" s="6">
        <f>Table1[[#This Row],[Belastbaar loon]]-Table1[[#This Row],[Belasting]]</f>
        <v>25877.586660000001</v>
      </c>
      <c r="G2416" s="2">
        <f>(Table1[[#This Row],[Belastbaar loon]]-Table1[[#This Row],[Netto loon]])/Table1[[#This Row],[Belastbaar loon]]</f>
        <v>0.19084498108251771</v>
      </c>
      <c r="H2416" s="14">
        <f t="shared" ca="1" si="32"/>
        <v>6099.2767399999993</v>
      </c>
      <c r="I2416" s="14">
        <f ca="1">IF(ROW()=2, Table1[[#This Row],[Netto loon]], INDIRECT(ADDRESS(ROW()-1,COLUMN(F:F))))</f>
        <v>25871.723259999999</v>
      </c>
      <c r="J2416" s="6">
        <f ca="1">IF(ROW()=2, 0, Table1[[#This Row],[Belastbaar loon]]-INDIRECT(ADDRESS(ROW()-1,COLUMN(A:A))))</f>
        <v>10</v>
      </c>
      <c r="K2416" s="6">
        <f ca="1">Table1[[#This Row],[Netto loon]]-Table1[[#This Row],[Netto vorige schijf]]</f>
        <v>5.8634000000020023</v>
      </c>
      <c r="L2416" s="2">
        <f ca="1">(Table1[[#This Row],[Bruto tov vorige schijf]]-Table1[[#This Row],[Netto tov vorige schijf]])/MAX(Table1[[#This Row],[Bruto tov vorige schijf]],1)</f>
        <v>0.41365999999979974</v>
      </c>
    </row>
    <row r="2417" spans="1:12" x14ac:dyDescent="0.25">
      <c r="A2417" s="14">
        <v>31991</v>
      </c>
      <c r="B2417" s="6">
        <f>LoonHeffing2020(Table1[[#This Row],[Belastbaar loon]])</f>
        <v>11948.638499999999</v>
      </c>
      <c r="C2417" s="6">
        <f>AlgemeneHeffingsKorting2020(Table1[[#This Row],[Belastbaar loon]])</f>
        <v>2071.1984000000002</v>
      </c>
      <c r="D2417" s="14">
        <f>ArbeidsKorting2020(Table1[[#This Row],[Belastbaar loon]])</f>
        <v>3769.8901599999999</v>
      </c>
      <c r="E2417" s="14">
        <f>MAX(Table1[[#This Row],[Loonheffing]]-Table1[[#This Row],[Algemene Heffingskorting]]-Table1[[#This Row],[Arbeidskorting]],0)</f>
        <v>6107.5499399999999</v>
      </c>
      <c r="F2417" s="6">
        <f>Table1[[#This Row],[Belastbaar loon]]-Table1[[#This Row],[Belasting]]</f>
        <v>25883.450059999999</v>
      </c>
      <c r="G2417" s="2">
        <f>(Table1[[#This Row],[Belastbaar loon]]-Table1[[#This Row],[Netto loon]])/Table1[[#This Row],[Belastbaar loon]]</f>
        <v>0.19091463036479012</v>
      </c>
      <c r="H2417" s="14">
        <f t="shared" ca="1" si="32"/>
        <v>6103.4133399999992</v>
      </c>
      <c r="I2417" s="14">
        <f ca="1">IF(ROW()=2, Table1[[#This Row],[Netto loon]], INDIRECT(ADDRESS(ROW()-1,COLUMN(F:F))))</f>
        <v>25877.586660000001</v>
      </c>
      <c r="J2417" s="6">
        <f ca="1">IF(ROW()=2, 0, Table1[[#This Row],[Belastbaar loon]]-INDIRECT(ADDRESS(ROW()-1,COLUMN(A:A))))</f>
        <v>10</v>
      </c>
      <c r="K2417" s="6">
        <f ca="1">Table1[[#This Row],[Netto loon]]-Table1[[#This Row],[Netto vorige schijf]]</f>
        <v>5.8633999999983644</v>
      </c>
      <c r="L2417" s="2">
        <f ca="1">(Table1[[#This Row],[Bruto tov vorige schijf]]-Table1[[#This Row],[Netto tov vorige schijf]])/MAX(Table1[[#This Row],[Bruto tov vorige schijf]],1)</f>
        <v>0.41366000000016356</v>
      </c>
    </row>
    <row r="2418" spans="1:12" x14ac:dyDescent="0.25">
      <c r="A2418" s="14">
        <v>32001</v>
      </c>
      <c r="B2418" s="6">
        <f>LoonHeffing2020(Table1[[#This Row],[Belastbaar loon]])</f>
        <v>11952.3735</v>
      </c>
      <c r="C2418" s="6">
        <f>AlgemeneHeffingsKorting2020(Table1[[#This Row],[Belastbaar loon]])</f>
        <v>2070.6311999999998</v>
      </c>
      <c r="D2418" s="14">
        <f>ArbeidsKorting2020(Table1[[#This Row],[Belastbaar loon]])</f>
        <v>3770.0557600000002</v>
      </c>
      <c r="E2418" s="14">
        <f>MAX(Table1[[#This Row],[Loonheffing]]-Table1[[#This Row],[Algemene Heffingskorting]]-Table1[[#This Row],[Arbeidskorting]],0)</f>
        <v>6111.6865399999997</v>
      </c>
      <c r="F2418" s="6">
        <f>Table1[[#This Row],[Belastbaar loon]]-Table1[[#This Row],[Belasting]]</f>
        <v>25889.313460000001</v>
      </c>
      <c r="G2418" s="2">
        <f>(Table1[[#This Row],[Belastbaar loon]]-Table1[[#This Row],[Netto loon]])/Table1[[#This Row],[Belastbaar loon]]</f>
        <v>0.19098423611762128</v>
      </c>
      <c r="H2418" s="14">
        <f t="shared" ca="1" si="32"/>
        <v>6107.5499399999999</v>
      </c>
      <c r="I2418" s="14">
        <f ca="1">IF(ROW()=2, Table1[[#This Row],[Netto loon]], INDIRECT(ADDRESS(ROW()-1,COLUMN(F:F))))</f>
        <v>25883.450059999999</v>
      </c>
      <c r="J2418" s="6">
        <f ca="1">IF(ROW()=2, 0, Table1[[#This Row],[Belastbaar loon]]-INDIRECT(ADDRESS(ROW()-1,COLUMN(A:A))))</f>
        <v>10</v>
      </c>
      <c r="K2418" s="6">
        <f ca="1">Table1[[#This Row],[Netto loon]]-Table1[[#This Row],[Netto vorige schijf]]</f>
        <v>5.8634000000020023</v>
      </c>
      <c r="L2418" s="2">
        <f ca="1">(Table1[[#This Row],[Bruto tov vorige schijf]]-Table1[[#This Row],[Netto tov vorige schijf]])/MAX(Table1[[#This Row],[Bruto tov vorige schijf]],1)</f>
        <v>0.41365999999979974</v>
      </c>
    </row>
    <row r="2419" spans="1:12" x14ac:dyDescent="0.25">
      <c r="A2419" s="14">
        <v>32011</v>
      </c>
      <c r="B2419" s="6">
        <f>LoonHeffing2020(Table1[[#This Row],[Belastbaar loon]])</f>
        <v>11956.1085</v>
      </c>
      <c r="C2419" s="6">
        <f>AlgemeneHeffingsKorting2020(Table1[[#This Row],[Belastbaar loon]])</f>
        <v>2070.0639999999999</v>
      </c>
      <c r="D2419" s="14">
        <f>ArbeidsKorting2020(Table1[[#This Row],[Belastbaar loon]])</f>
        <v>3770.22136</v>
      </c>
      <c r="E2419" s="14">
        <f>MAX(Table1[[#This Row],[Loonheffing]]-Table1[[#This Row],[Algemene Heffingskorting]]-Table1[[#This Row],[Arbeidskorting]],0)</f>
        <v>6115.8231400000004</v>
      </c>
      <c r="F2419" s="6">
        <f>Table1[[#This Row],[Belastbaar loon]]-Table1[[#This Row],[Belasting]]</f>
        <v>25895.17686</v>
      </c>
      <c r="G2419" s="2">
        <f>(Table1[[#This Row],[Belastbaar loon]]-Table1[[#This Row],[Netto loon]])/Table1[[#This Row],[Belastbaar loon]]</f>
        <v>0.19105379838180628</v>
      </c>
      <c r="H2419" s="14">
        <f t="shared" ca="1" si="32"/>
        <v>6111.6865399999997</v>
      </c>
      <c r="I2419" s="14">
        <f ca="1">IF(ROW()=2, Table1[[#This Row],[Netto loon]], INDIRECT(ADDRESS(ROW()-1,COLUMN(F:F))))</f>
        <v>25889.313460000001</v>
      </c>
      <c r="J2419" s="6">
        <f ca="1">IF(ROW()=2, 0, Table1[[#This Row],[Belastbaar loon]]-INDIRECT(ADDRESS(ROW()-1,COLUMN(A:A))))</f>
        <v>10</v>
      </c>
      <c r="K2419" s="6">
        <f ca="1">Table1[[#This Row],[Netto loon]]-Table1[[#This Row],[Netto vorige schijf]]</f>
        <v>5.8633999999983644</v>
      </c>
      <c r="L2419" s="2">
        <f ca="1">(Table1[[#This Row],[Bruto tov vorige schijf]]-Table1[[#This Row],[Netto tov vorige schijf]])/MAX(Table1[[#This Row],[Bruto tov vorige schijf]],1)</f>
        <v>0.41366000000016356</v>
      </c>
    </row>
    <row r="2420" spans="1:12" x14ac:dyDescent="0.25">
      <c r="A2420" s="14">
        <v>32021</v>
      </c>
      <c r="B2420" s="6">
        <f>LoonHeffing2020(Table1[[#This Row],[Belastbaar loon]])</f>
        <v>11959.843500000001</v>
      </c>
      <c r="C2420" s="6">
        <f>AlgemeneHeffingsKorting2020(Table1[[#This Row],[Belastbaar loon]])</f>
        <v>2069.4967999999999</v>
      </c>
      <c r="D2420" s="14">
        <f>ArbeidsKorting2020(Table1[[#This Row],[Belastbaar loon]])</f>
        <v>3770.3869599999998</v>
      </c>
      <c r="E2420" s="14">
        <f>MAX(Table1[[#This Row],[Loonheffing]]-Table1[[#This Row],[Algemene Heffingskorting]]-Table1[[#This Row],[Arbeidskorting]],0)</f>
        <v>6119.9597400000021</v>
      </c>
      <c r="F2420" s="6">
        <f>Table1[[#This Row],[Belastbaar loon]]-Table1[[#This Row],[Belasting]]</f>
        <v>25901.040259999998</v>
      </c>
      <c r="G2420" s="2">
        <f>(Table1[[#This Row],[Belastbaar loon]]-Table1[[#This Row],[Netto loon]])/Table1[[#This Row],[Belastbaar loon]]</f>
        <v>0.19112331719808881</v>
      </c>
      <c r="H2420" s="14">
        <f t="shared" ca="1" si="32"/>
        <v>6115.8231400000004</v>
      </c>
      <c r="I2420" s="14">
        <f ca="1">IF(ROW()=2, Table1[[#This Row],[Netto loon]], INDIRECT(ADDRESS(ROW()-1,COLUMN(F:F))))</f>
        <v>25895.17686</v>
      </c>
      <c r="J2420" s="6">
        <f ca="1">IF(ROW()=2, 0, Table1[[#This Row],[Belastbaar loon]]-INDIRECT(ADDRESS(ROW()-1,COLUMN(A:A))))</f>
        <v>10</v>
      </c>
      <c r="K2420" s="6">
        <f ca="1">Table1[[#This Row],[Netto loon]]-Table1[[#This Row],[Netto vorige schijf]]</f>
        <v>5.8633999999983644</v>
      </c>
      <c r="L2420" s="2">
        <f ca="1">(Table1[[#This Row],[Bruto tov vorige schijf]]-Table1[[#This Row],[Netto tov vorige schijf]])/MAX(Table1[[#This Row],[Bruto tov vorige schijf]],1)</f>
        <v>0.41366000000016356</v>
      </c>
    </row>
    <row r="2421" spans="1:12" x14ac:dyDescent="0.25">
      <c r="A2421" s="14">
        <v>32031</v>
      </c>
      <c r="B2421" s="6">
        <f>LoonHeffing2020(Table1[[#This Row],[Belastbaar loon]])</f>
        <v>11963.5785</v>
      </c>
      <c r="C2421" s="6">
        <f>AlgemeneHeffingsKorting2020(Table1[[#This Row],[Belastbaar loon]])</f>
        <v>2068.9295999999999</v>
      </c>
      <c r="D2421" s="14">
        <f>ArbeidsKorting2020(Table1[[#This Row],[Belastbaar loon]])</f>
        <v>3770.5525600000001</v>
      </c>
      <c r="E2421" s="14">
        <f>MAX(Table1[[#This Row],[Loonheffing]]-Table1[[#This Row],[Algemene Heffingskorting]]-Table1[[#This Row],[Arbeidskorting]],0)</f>
        <v>6124.0963400000001</v>
      </c>
      <c r="F2421" s="6">
        <f>Table1[[#This Row],[Belastbaar loon]]-Table1[[#This Row],[Belasting]]</f>
        <v>25906.90366</v>
      </c>
      <c r="G2421" s="2">
        <f>(Table1[[#This Row],[Belastbaar loon]]-Table1[[#This Row],[Netto loon]])/Table1[[#This Row],[Belastbaar loon]]</f>
        <v>0.19119279260716182</v>
      </c>
      <c r="H2421" s="14">
        <f t="shared" ca="1" si="32"/>
        <v>6119.9597400000021</v>
      </c>
      <c r="I2421" s="14">
        <f ca="1">IF(ROW()=2, Table1[[#This Row],[Netto loon]], INDIRECT(ADDRESS(ROW()-1,COLUMN(F:F))))</f>
        <v>25901.040259999998</v>
      </c>
      <c r="J2421" s="6">
        <f ca="1">IF(ROW()=2, 0, Table1[[#This Row],[Belastbaar loon]]-INDIRECT(ADDRESS(ROW()-1,COLUMN(A:A))))</f>
        <v>10</v>
      </c>
      <c r="K2421" s="6">
        <f ca="1">Table1[[#This Row],[Netto loon]]-Table1[[#This Row],[Netto vorige schijf]]</f>
        <v>5.8634000000020023</v>
      </c>
      <c r="L2421" s="2">
        <f ca="1">(Table1[[#This Row],[Bruto tov vorige schijf]]-Table1[[#This Row],[Netto tov vorige schijf]])/MAX(Table1[[#This Row],[Bruto tov vorige schijf]],1)</f>
        <v>0.41365999999979974</v>
      </c>
    </row>
    <row r="2422" spans="1:12" x14ac:dyDescent="0.25">
      <c r="A2422" s="14">
        <v>32041</v>
      </c>
      <c r="B2422" s="6">
        <f>LoonHeffing2020(Table1[[#This Row],[Belastbaar loon]])</f>
        <v>11967.3135</v>
      </c>
      <c r="C2422" s="6">
        <f>AlgemeneHeffingsKorting2020(Table1[[#This Row],[Belastbaar loon]])</f>
        <v>2068.3624</v>
      </c>
      <c r="D2422" s="14">
        <f>ArbeidsKorting2020(Table1[[#This Row],[Belastbaar loon]])</f>
        <v>3770.7181599999999</v>
      </c>
      <c r="E2422" s="14">
        <f>MAX(Table1[[#This Row],[Loonheffing]]-Table1[[#This Row],[Algemene Heffingskorting]]-Table1[[#This Row],[Arbeidskorting]],0)</f>
        <v>6128.2329399999999</v>
      </c>
      <c r="F2422" s="6">
        <f>Table1[[#This Row],[Belastbaar loon]]-Table1[[#This Row],[Belasting]]</f>
        <v>25912.767059999998</v>
      </c>
      <c r="G2422" s="2">
        <f>(Table1[[#This Row],[Belastbaar loon]]-Table1[[#This Row],[Netto loon]])/Table1[[#This Row],[Belastbaar loon]]</f>
        <v>0.19126222464966766</v>
      </c>
      <c r="H2422" s="14">
        <f t="shared" ca="1" si="32"/>
        <v>6124.0963400000001</v>
      </c>
      <c r="I2422" s="14">
        <f ca="1">IF(ROW()=2, Table1[[#This Row],[Netto loon]], INDIRECT(ADDRESS(ROW()-1,COLUMN(F:F))))</f>
        <v>25906.90366</v>
      </c>
      <c r="J2422" s="6">
        <f ca="1">IF(ROW()=2, 0, Table1[[#This Row],[Belastbaar loon]]-INDIRECT(ADDRESS(ROW()-1,COLUMN(A:A))))</f>
        <v>10</v>
      </c>
      <c r="K2422" s="6">
        <f ca="1">Table1[[#This Row],[Netto loon]]-Table1[[#This Row],[Netto vorige schijf]]</f>
        <v>5.8633999999983644</v>
      </c>
      <c r="L2422" s="2">
        <f ca="1">(Table1[[#This Row],[Bruto tov vorige schijf]]-Table1[[#This Row],[Netto tov vorige schijf]])/MAX(Table1[[#This Row],[Bruto tov vorige schijf]],1)</f>
        <v>0.41366000000016356</v>
      </c>
    </row>
    <row r="2423" spans="1:12" x14ac:dyDescent="0.25">
      <c r="A2423" s="14">
        <v>32051</v>
      </c>
      <c r="B2423" s="6">
        <f>LoonHeffing2020(Table1[[#This Row],[Belastbaar loon]])</f>
        <v>11971.048500000001</v>
      </c>
      <c r="C2423" s="6">
        <f>AlgemeneHeffingsKorting2020(Table1[[#This Row],[Belastbaar loon]])</f>
        <v>2067.7952</v>
      </c>
      <c r="D2423" s="14">
        <f>ArbeidsKorting2020(Table1[[#This Row],[Belastbaar loon]])</f>
        <v>3770.8837600000002</v>
      </c>
      <c r="E2423" s="14">
        <f>MAX(Table1[[#This Row],[Loonheffing]]-Table1[[#This Row],[Algemene Heffingskorting]]-Table1[[#This Row],[Arbeidskorting]],0)</f>
        <v>6132.3695399999997</v>
      </c>
      <c r="F2423" s="6">
        <f>Table1[[#This Row],[Belastbaar loon]]-Table1[[#This Row],[Belasting]]</f>
        <v>25918.63046</v>
      </c>
      <c r="G2423" s="2">
        <f>(Table1[[#This Row],[Belastbaar loon]]-Table1[[#This Row],[Netto loon]])/Table1[[#This Row],[Belastbaar loon]]</f>
        <v>0.19133161336619761</v>
      </c>
      <c r="H2423" s="14">
        <f t="shared" ca="1" si="32"/>
        <v>6128.2329399999999</v>
      </c>
      <c r="I2423" s="14">
        <f ca="1">IF(ROW()=2, Table1[[#This Row],[Netto loon]], INDIRECT(ADDRESS(ROW()-1,COLUMN(F:F))))</f>
        <v>25912.767059999998</v>
      </c>
      <c r="J2423" s="6">
        <f ca="1">IF(ROW()=2, 0, Table1[[#This Row],[Belastbaar loon]]-INDIRECT(ADDRESS(ROW()-1,COLUMN(A:A))))</f>
        <v>10</v>
      </c>
      <c r="K2423" s="6">
        <f ca="1">Table1[[#This Row],[Netto loon]]-Table1[[#This Row],[Netto vorige schijf]]</f>
        <v>5.8634000000020023</v>
      </c>
      <c r="L2423" s="2">
        <f ca="1">(Table1[[#This Row],[Bruto tov vorige schijf]]-Table1[[#This Row],[Netto tov vorige schijf]])/MAX(Table1[[#This Row],[Bruto tov vorige schijf]],1)</f>
        <v>0.41365999999979974</v>
      </c>
    </row>
    <row r="2424" spans="1:12" x14ac:dyDescent="0.25">
      <c r="A2424" s="14">
        <v>32061</v>
      </c>
      <c r="B2424" s="6">
        <f>LoonHeffing2020(Table1[[#This Row],[Belastbaar loon]])</f>
        <v>11974.7835</v>
      </c>
      <c r="C2424" s="6">
        <f>AlgemeneHeffingsKorting2020(Table1[[#This Row],[Belastbaar loon]])</f>
        <v>2067.2280000000001</v>
      </c>
      <c r="D2424" s="14">
        <f>ArbeidsKorting2020(Table1[[#This Row],[Belastbaar loon]])</f>
        <v>3771.04936</v>
      </c>
      <c r="E2424" s="14">
        <f>MAX(Table1[[#This Row],[Loonheffing]]-Table1[[#This Row],[Algemene Heffingskorting]]-Table1[[#This Row],[Arbeidskorting]],0)</f>
        <v>6136.5061399999986</v>
      </c>
      <c r="F2424" s="6">
        <f>Table1[[#This Row],[Belastbaar loon]]-Table1[[#This Row],[Belasting]]</f>
        <v>25924.493860000002</v>
      </c>
      <c r="G2424" s="2">
        <f>(Table1[[#This Row],[Belastbaar loon]]-Table1[[#This Row],[Netto loon]])/Table1[[#This Row],[Belastbaar loon]]</f>
        <v>0.19140095879729258</v>
      </c>
      <c r="H2424" s="14">
        <f t="shared" ca="1" si="32"/>
        <v>6132.3695399999997</v>
      </c>
      <c r="I2424" s="14">
        <f ca="1">IF(ROW()=2, Table1[[#This Row],[Netto loon]], INDIRECT(ADDRESS(ROW()-1,COLUMN(F:F))))</f>
        <v>25918.63046</v>
      </c>
      <c r="J2424" s="6">
        <f ca="1">IF(ROW()=2, 0, Table1[[#This Row],[Belastbaar loon]]-INDIRECT(ADDRESS(ROW()-1,COLUMN(A:A))))</f>
        <v>10</v>
      </c>
      <c r="K2424" s="6">
        <f ca="1">Table1[[#This Row],[Netto loon]]-Table1[[#This Row],[Netto vorige schijf]]</f>
        <v>5.8634000000020023</v>
      </c>
      <c r="L2424" s="2">
        <f ca="1">(Table1[[#This Row],[Bruto tov vorige schijf]]-Table1[[#This Row],[Netto tov vorige schijf]])/MAX(Table1[[#This Row],[Bruto tov vorige schijf]],1)</f>
        <v>0.41365999999979974</v>
      </c>
    </row>
    <row r="2425" spans="1:12" x14ac:dyDescent="0.25">
      <c r="A2425" s="14">
        <v>32071</v>
      </c>
      <c r="B2425" s="6">
        <f>LoonHeffing2020(Table1[[#This Row],[Belastbaar loon]])</f>
        <v>11978.5185</v>
      </c>
      <c r="C2425" s="6">
        <f>AlgemeneHeffingsKorting2020(Table1[[#This Row],[Belastbaar loon]])</f>
        <v>2066.6608000000001</v>
      </c>
      <c r="D2425" s="14">
        <f>ArbeidsKorting2020(Table1[[#This Row],[Belastbaar loon]])</f>
        <v>3771.2149599999998</v>
      </c>
      <c r="E2425" s="14">
        <f>MAX(Table1[[#This Row],[Loonheffing]]-Table1[[#This Row],[Algemene Heffingskorting]]-Table1[[#This Row],[Arbeidskorting]],0)</f>
        <v>6140.6427400000011</v>
      </c>
      <c r="F2425" s="6">
        <f>Table1[[#This Row],[Belastbaar loon]]-Table1[[#This Row],[Belasting]]</f>
        <v>25930.357259999997</v>
      </c>
      <c r="G2425" s="2">
        <f>(Table1[[#This Row],[Belastbaar loon]]-Table1[[#This Row],[Netto loon]])/Table1[[#This Row],[Belastbaar loon]]</f>
        <v>0.19147026098344308</v>
      </c>
      <c r="H2425" s="14">
        <f t="shared" ca="1" si="32"/>
        <v>6136.5061399999986</v>
      </c>
      <c r="I2425" s="14">
        <f ca="1">IF(ROW()=2, Table1[[#This Row],[Netto loon]], INDIRECT(ADDRESS(ROW()-1,COLUMN(F:F))))</f>
        <v>25924.493860000002</v>
      </c>
      <c r="J2425" s="6">
        <f ca="1">IF(ROW()=2, 0, Table1[[#This Row],[Belastbaar loon]]-INDIRECT(ADDRESS(ROW()-1,COLUMN(A:A))))</f>
        <v>10</v>
      </c>
      <c r="K2425" s="6">
        <f ca="1">Table1[[#This Row],[Netto loon]]-Table1[[#This Row],[Netto vorige schijf]]</f>
        <v>5.8633999999947264</v>
      </c>
      <c r="L2425" s="2">
        <f ca="1">(Table1[[#This Row],[Bruto tov vorige schijf]]-Table1[[#This Row],[Netto tov vorige schijf]])/MAX(Table1[[#This Row],[Bruto tov vorige schijf]],1)</f>
        <v>0.41366000000052738</v>
      </c>
    </row>
    <row r="2426" spans="1:12" x14ac:dyDescent="0.25">
      <c r="A2426" s="14">
        <v>32081</v>
      </c>
      <c r="B2426" s="6">
        <f>LoonHeffing2020(Table1[[#This Row],[Belastbaar loon]])</f>
        <v>11982.253500000001</v>
      </c>
      <c r="C2426" s="6">
        <f>AlgemeneHeffingsKorting2020(Table1[[#This Row],[Belastbaar loon]])</f>
        <v>2066.0936000000002</v>
      </c>
      <c r="D2426" s="14">
        <f>ArbeidsKorting2020(Table1[[#This Row],[Belastbaar loon]])</f>
        <v>3771.3805600000001</v>
      </c>
      <c r="E2426" s="14">
        <f>MAX(Table1[[#This Row],[Loonheffing]]-Table1[[#This Row],[Algemene Heffingskorting]]-Table1[[#This Row],[Arbeidskorting]],0)</f>
        <v>6144.779340000001</v>
      </c>
      <c r="F2426" s="6">
        <f>Table1[[#This Row],[Belastbaar loon]]-Table1[[#This Row],[Belasting]]</f>
        <v>25936.220659999999</v>
      </c>
      <c r="G2426" s="2">
        <f>(Table1[[#This Row],[Belastbaar loon]]-Table1[[#This Row],[Netto loon]])/Table1[[#This Row],[Belastbaar loon]]</f>
        <v>0.19153951996508839</v>
      </c>
      <c r="H2426" s="14">
        <f t="shared" ca="1" si="32"/>
        <v>6140.6427400000011</v>
      </c>
      <c r="I2426" s="14">
        <f ca="1">IF(ROW()=2, Table1[[#This Row],[Netto loon]], INDIRECT(ADDRESS(ROW()-1,COLUMN(F:F))))</f>
        <v>25930.357259999997</v>
      </c>
      <c r="J2426" s="6">
        <f ca="1">IF(ROW()=2, 0, Table1[[#This Row],[Belastbaar loon]]-INDIRECT(ADDRESS(ROW()-1,COLUMN(A:A))))</f>
        <v>10</v>
      </c>
      <c r="K2426" s="6">
        <f ca="1">Table1[[#This Row],[Netto loon]]-Table1[[#This Row],[Netto vorige schijf]]</f>
        <v>5.8634000000020023</v>
      </c>
      <c r="L2426" s="2">
        <f ca="1">(Table1[[#This Row],[Bruto tov vorige schijf]]-Table1[[#This Row],[Netto tov vorige schijf]])/MAX(Table1[[#This Row],[Bruto tov vorige schijf]],1)</f>
        <v>0.41365999999979974</v>
      </c>
    </row>
    <row r="2427" spans="1:12" x14ac:dyDescent="0.25">
      <c r="A2427" s="14">
        <v>32091</v>
      </c>
      <c r="B2427" s="6">
        <f>LoonHeffing2020(Table1[[#This Row],[Belastbaar loon]])</f>
        <v>11985.988499999999</v>
      </c>
      <c r="C2427" s="6">
        <f>AlgemeneHeffingsKorting2020(Table1[[#This Row],[Belastbaar loon]])</f>
        <v>2065.5264000000002</v>
      </c>
      <c r="D2427" s="14">
        <f>ArbeidsKorting2020(Table1[[#This Row],[Belastbaar loon]])</f>
        <v>3771.5461599999999</v>
      </c>
      <c r="E2427" s="14">
        <f>MAX(Table1[[#This Row],[Loonheffing]]-Table1[[#This Row],[Algemene Heffingskorting]]-Table1[[#This Row],[Arbeidskorting]],0)</f>
        <v>6148.915939999999</v>
      </c>
      <c r="F2427" s="6">
        <f>Table1[[#This Row],[Belastbaar loon]]-Table1[[#This Row],[Belasting]]</f>
        <v>25942.084060000001</v>
      </c>
      <c r="G2427" s="2">
        <f>(Table1[[#This Row],[Belastbaar loon]]-Table1[[#This Row],[Netto loon]])/Table1[[#This Row],[Belastbaar loon]]</f>
        <v>0.19160873578261814</v>
      </c>
      <c r="H2427" s="14">
        <f t="shared" ca="1" si="32"/>
        <v>6144.779340000001</v>
      </c>
      <c r="I2427" s="14">
        <f ca="1">IF(ROW()=2, Table1[[#This Row],[Netto loon]], INDIRECT(ADDRESS(ROW()-1,COLUMN(F:F))))</f>
        <v>25936.220659999999</v>
      </c>
      <c r="J2427" s="6">
        <f ca="1">IF(ROW()=2, 0, Table1[[#This Row],[Belastbaar loon]]-INDIRECT(ADDRESS(ROW()-1,COLUMN(A:A))))</f>
        <v>10</v>
      </c>
      <c r="K2427" s="6">
        <f ca="1">Table1[[#This Row],[Netto loon]]-Table1[[#This Row],[Netto vorige schijf]]</f>
        <v>5.8634000000020023</v>
      </c>
      <c r="L2427" s="2">
        <f ca="1">(Table1[[#This Row],[Bruto tov vorige schijf]]-Table1[[#This Row],[Netto tov vorige schijf]])/MAX(Table1[[#This Row],[Bruto tov vorige schijf]],1)</f>
        <v>0.41365999999979974</v>
      </c>
    </row>
    <row r="2428" spans="1:12" x14ac:dyDescent="0.25">
      <c r="A2428" s="14">
        <v>32101</v>
      </c>
      <c r="B2428" s="6">
        <f>LoonHeffing2020(Table1[[#This Row],[Belastbaar loon]])</f>
        <v>11989.7235</v>
      </c>
      <c r="C2428" s="6">
        <f>AlgemeneHeffingsKorting2020(Table1[[#This Row],[Belastbaar loon]])</f>
        <v>2064.9591999999998</v>
      </c>
      <c r="D2428" s="14">
        <f>ArbeidsKorting2020(Table1[[#This Row],[Belastbaar loon]])</f>
        <v>3771.7117600000001</v>
      </c>
      <c r="E2428" s="14">
        <f>MAX(Table1[[#This Row],[Loonheffing]]-Table1[[#This Row],[Algemene Heffingskorting]]-Table1[[#This Row],[Arbeidskorting]],0)</f>
        <v>6153.0525400000006</v>
      </c>
      <c r="F2428" s="6">
        <f>Table1[[#This Row],[Belastbaar loon]]-Table1[[#This Row],[Belasting]]</f>
        <v>25947.947459999999</v>
      </c>
      <c r="G2428" s="2">
        <f>(Table1[[#This Row],[Belastbaar loon]]-Table1[[#This Row],[Netto loon]])/Table1[[#This Row],[Belastbaar loon]]</f>
        <v>0.19167790847637148</v>
      </c>
      <c r="H2428" s="14">
        <f t="shared" ca="1" si="32"/>
        <v>6148.915939999999</v>
      </c>
      <c r="I2428" s="14">
        <f ca="1">IF(ROW()=2, Table1[[#This Row],[Netto loon]], INDIRECT(ADDRESS(ROW()-1,COLUMN(F:F))))</f>
        <v>25942.084060000001</v>
      </c>
      <c r="J2428" s="6">
        <f ca="1">IF(ROW()=2, 0, Table1[[#This Row],[Belastbaar loon]]-INDIRECT(ADDRESS(ROW()-1,COLUMN(A:A))))</f>
        <v>10</v>
      </c>
      <c r="K2428" s="6">
        <f ca="1">Table1[[#This Row],[Netto loon]]-Table1[[#This Row],[Netto vorige schijf]]</f>
        <v>5.8633999999983644</v>
      </c>
      <c r="L2428" s="2">
        <f ca="1">(Table1[[#This Row],[Bruto tov vorige schijf]]-Table1[[#This Row],[Netto tov vorige schijf]])/MAX(Table1[[#This Row],[Bruto tov vorige schijf]],1)</f>
        <v>0.41366000000016356</v>
      </c>
    </row>
    <row r="2429" spans="1:12" x14ac:dyDescent="0.25">
      <c r="A2429" s="14">
        <v>32111</v>
      </c>
      <c r="B2429" s="6">
        <f>LoonHeffing2020(Table1[[#This Row],[Belastbaar loon]])</f>
        <v>11993.458500000001</v>
      </c>
      <c r="C2429" s="6">
        <f>AlgemeneHeffingsKorting2020(Table1[[#This Row],[Belastbaar loon]])</f>
        <v>2064.3919999999998</v>
      </c>
      <c r="D2429" s="14">
        <f>ArbeidsKorting2020(Table1[[#This Row],[Belastbaar loon]])</f>
        <v>3771.87736</v>
      </c>
      <c r="E2429" s="14">
        <f>MAX(Table1[[#This Row],[Loonheffing]]-Table1[[#This Row],[Algemene Heffingskorting]]-Table1[[#This Row],[Arbeidskorting]],0)</f>
        <v>6157.1891400000004</v>
      </c>
      <c r="F2429" s="6">
        <f>Table1[[#This Row],[Belastbaar loon]]-Table1[[#This Row],[Belasting]]</f>
        <v>25953.810859999998</v>
      </c>
      <c r="G2429" s="2">
        <f>(Table1[[#This Row],[Belastbaar loon]]-Table1[[#This Row],[Netto loon]])/Table1[[#This Row],[Belastbaar loon]]</f>
        <v>0.19174703808663704</v>
      </c>
      <c r="H2429" s="14">
        <f t="shared" ca="1" si="32"/>
        <v>6153.0525400000006</v>
      </c>
      <c r="I2429" s="14">
        <f ca="1">IF(ROW()=2, Table1[[#This Row],[Netto loon]], INDIRECT(ADDRESS(ROW()-1,COLUMN(F:F))))</f>
        <v>25947.947459999999</v>
      </c>
      <c r="J2429" s="6">
        <f ca="1">IF(ROW()=2, 0, Table1[[#This Row],[Belastbaar loon]]-INDIRECT(ADDRESS(ROW()-1,COLUMN(A:A))))</f>
        <v>10</v>
      </c>
      <c r="K2429" s="6">
        <f ca="1">Table1[[#This Row],[Netto loon]]-Table1[[#This Row],[Netto vorige schijf]]</f>
        <v>5.8633999999983644</v>
      </c>
      <c r="L2429" s="2">
        <f ca="1">(Table1[[#This Row],[Bruto tov vorige schijf]]-Table1[[#This Row],[Netto tov vorige schijf]])/MAX(Table1[[#This Row],[Bruto tov vorige schijf]],1)</f>
        <v>0.41366000000016356</v>
      </c>
    </row>
    <row r="2430" spans="1:12" x14ac:dyDescent="0.25">
      <c r="A2430" s="14">
        <v>32121</v>
      </c>
      <c r="B2430" s="6">
        <f>LoonHeffing2020(Table1[[#This Row],[Belastbaar loon]])</f>
        <v>11997.193499999999</v>
      </c>
      <c r="C2430" s="6">
        <f>AlgemeneHeffingsKorting2020(Table1[[#This Row],[Belastbaar loon]])</f>
        <v>2063.8247999999999</v>
      </c>
      <c r="D2430" s="14">
        <f>ArbeidsKorting2020(Table1[[#This Row],[Belastbaar loon]])</f>
        <v>3772.0429599999998</v>
      </c>
      <c r="E2430" s="14">
        <f>MAX(Table1[[#This Row],[Loonheffing]]-Table1[[#This Row],[Algemene Heffingskorting]]-Table1[[#This Row],[Arbeidskorting]],0)</f>
        <v>6161.3257399999993</v>
      </c>
      <c r="F2430" s="6">
        <f>Table1[[#This Row],[Belastbaar loon]]-Table1[[#This Row],[Belasting]]</f>
        <v>25959.67426</v>
      </c>
      <c r="G2430" s="2">
        <f>(Table1[[#This Row],[Belastbaar loon]]-Table1[[#This Row],[Netto loon]])/Table1[[#This Row],[Belastbaar loon]]</f>
        <v>0.19181612465365339</v>
      </c>
      <c r="H2430" s="14">
        <f t="shared" ca="1" si="32"/>
        <v>6157.1891400000004</v>
      </c>
      <c r="I2430" s="14">
        <f ca="1">IF(ROW()=2, Table1[[#This Row],[Netto loon]], INDIRECT(ADDRESS(ROW()-1,COLUMN(F:F))))</f>
        <v>25953.810859999998</v>
      </c>
      <c r="J2430" s="6">
        <f ca="1">IF(ROW()=2, 0, Table1[[#This Row],[Belastbaar loon]]-INDIRECT(ADDRESS(ROW()-1,COLUMN(A:A))))</f>
        <v>10</v>
      </c>
      <c r="K2430" s="6">
        <f ca="1">Table1[[#This Row],[Netto loon]]-Table1[[#This Row],[Netto vorige schijf]]</f>
        <v>5.8634000000020023</v>
      </c>
      <c r="L2430" s="2">
        <f ca="1">(Table1[[#This Row],[Bruto tov vorige schijf]]-Table1[[#This Row],[Netto tov vorige schijf]])/MAX(Table1[[#This Row],[Bruto tov vorige schijf]],1)</f>
        <v>0.41365999999979974</v>
      </c>
    </row>
    <row r="2431" spans="1:12" x14ac:dyDescent="0.25">
      <c r="A2431" s="14">
        <v>32131</v>
      </c>
      <c r="B2431" s="6">
        <f>LoonHeffing2020(Table1[[#This Row],[Belastbaar loon]])</f>
        <v>12000.9285</v>
      </c>
      <c r="C2431" s="6">
        <f>AlgemeneHeffingsKorting2020(Table1[[#This Row],[Belastbaar loon]])</f>
        <v>2063.2575999999999</v>
      </c>
      <c r="D2431" s="14">
        <f>ArbeidsKorting2020(Table1[[#This Row],[Belastbaar loon]])</f>
        <v>3772.20856</v>
      </c>
      <c r="E2431" s="14">
        <f>MAX(Table1[[#This Row],[Loonheffing]]-Table1[[#This Row],[Algemene Heffingskorting]]-Table1[[#This Row],[Arbeidskorting]],0)</f>
        <v>6165.4623400000009</v>
      </c>
      <c r="F2431" s="6">
        <f>Table1[[#This Row],[Belastbaar loon]]-Table1[[#This Row],[Belasting]]</f>
        <v>25965.537659999998</v>
      </c>
      <c r="G2431" s="2">
        <f>(Table1[[#This Row],[Belastbaar loon]]-Table1[[#This Row],[Netto loon]])/Table1[[#This Row],[Belastbaar loon]]</f>
        <v>0.19188516821760923</v>
      </c>
      <c r="H2431" s="14">
        <f t="shared" ca="1" si="32"/>
        <v>6161.3257399999993</v>
      </c>
      <c r="I2431" s="14">
        <f ca="1">IF(ROW()=2, Table1[[#This Row],[Netto loon]], INDIRECT(ADDRESS(ROW()-1,COLUMN(F:F))))</f>
        <v>25959.67426</v>
      </c>
      <c r="J2431" s="6">
        <f ca="1">IF(ROW()=2, 0, Table1[[#This Row],[Belastbaar loon]]-INDIRECT(ADDRESS(ROW()-1,COLUMN(A:A))))</f>
        <v>10</v>
      </c>
      <c r="K2431" s="6">
        <f ca="1">Table1[[#This Row],[Netto loon]]-Table1[[#This Row],[Netto vorige schijf]]</f>
        <v>5.8633999999983644</v>
      </c>
      <c r="L2431" s="2">
        <f ca="1">(Table1[[#This Row],[Bruto tov vorige schijf]]-Table1[[#This Row],[Netto tov vorige schijf]])/MAX(Table1[[#This Row],[Bruto tov vorige schijf]],1)</f>
        <v>0.41366000000016356</v>
      </c>
    </row>
    <row r="2432" spans="1:12" x14ac:dyDescent="0.25">
      <c r="A2432" s="14">
        <v>32141</v>
      </c>
      <c r="B2432" s="6">
        <f>LoonHeffing2020(Table1[[#This Row],[Belastbaar loon]])</f>
        <v>12004.663500000001</v>
      </c>
      <c r="C2432" s="6">
        <f>AlgemeneHeffingsKorting2020(Table1[[#This Row],[Belastbaar loon]])</f>
        <v>2062.6904</v>
      </c>
      <c r="D2432" s="14">
        <f>ArbeidsKorting2020(Table1[[#This Row],[Belastbaar loon]])</f>
        <v>3772.3741599999998</v>
      </c>
      <c r="E2432" s="14">
        <f>MAX(Table1[[#This Row],[Loonheffing]]-Table1[[#This Row],[Algemene Heffingskorting]]-Table1[[#This Row],[Arbeidskorting]],0)</f>
        <v>6169.5989400000017</v>
      </c>
      <c r="F2432" s="6">
        <f>Table1[[#This Row],[Belastbaar loon]]-Table1[[#This Row],[Belasting]]</f>
        <v>25971.401059999997</v>
      </c>
      <c r="G2432" s="2">
        <f>(Table1[[#This Row],[Belastbaar loon]]-Table1[[#This Row],[Netto loon]])/Table1[[#This Row],[Belastbaar loon]]</f>
        <v>0.19195416881864297</v>
      </c>
      <c r="H2432" s="14">
        <f t="shared" ca="1" si="32"/>
        <v>6165.4623400000009</v>
      </c>
      <c r="I2432" s="14">
        <f ca="1">IF(ROW()=2, Table1[[#This Row],[Netto loon]], INDIRECT(ADDRESS(ROW()-1,COLUMN(F:F))))</f>
        <v>25965.537659999998</v>
      </c>
      <c r="J2432" s="6">
        <f ca="1">IF(ROW()=2, 0, Table1[[#This Row],[Belastbaar loon]]-INDIRECT(ADDRESS(ROW()-1,COLUMN(A:A))))</f>
        <v>10</v>
      </c>
      <c r="K2432" s="6">
        <f ca="1">Table1[[#This Row],[Netto loon]]-Table1[[#This Row],[Netto vorige schijf]]</f>
        <v>5.8633999999983644</v>
      </c>
      <c r="L2432" s="2">
        <f ca="1">(Table1[[#This Row],[Bruto tov vorige schijf]]-Table1[[#This Row],[Netto tov vorige schijf]])/MAX(Table1[[#This Row],[Bruto tov vorige schijf]],1)</f>
        <v>0.41366000000016356</v>
      </c>
    </row>
    <row r="2433" spans="1:12" x14ac:dyDescent="0.25">
      <c r="A2433" s="14">
        <v>32151</v>
      </c>
      <c r="B2433" s="6">
        <f>LoonHeffing2020(Table1[[#This Row],[Belastbaar loon]])</f>
        <v>12008.398499999999</v>
      </c>
      <c r="C2433" s="6">
        <f>AlgemeneHeffingsKorting2020(Table1[[#This Row],[Belastbaar loon]])</f>
        <v>2062.1232</v>
      </c>
      <c r="D2433" s="14">
        <f>ArbeidsKorting2020(Table1[[#This Row],[Belastbaar loon]])</f>
        <v>3772.5397600000001</v>
      </c>
      <c r="E2433" s="14">
        <f>MAX(Table1[[#This Row],[Loonheffing]]-Table1[[#This Row],[Algemene Heffingskorting]]-Table1[[#This Row],[Arbeidskorting]],0)</f>
        <v>6173.7355399999997</v>
      </c>
      <c r="F2433" s="6">
        <f>Table1[[#This Row],[Belastbaar loon]]-Table1[[#This Row],[Belasting]]</f>
        <v>25977.264459999999</v>
      </c>
      <c r="G2433" s="2">
        <f>(Table1[[#This Row],[Belastbaar loon]]-Table1[[#This Row],[Netto loon]])/Table1[[#This Row],[Belastbaar loon]]</f>
        <v>0.19202312649684306</v>
      </c>
      <c r="H2433" s="14">
        <f t="shared" ca="1" si="32"/>
        <v>6169.5989400000017</v>
      </c>
      <c r="I2433" s="14">
        <f ca="1">IF(ROW()=2, Table1[[#This Row],[Netto loon]], INDIRECT(ADDRESS(ROW()-1,COLUMN(F:F))))</f>
        <v>25971.401059999997</v>
      </c>
      <c r="J2433" s="6">
        <f ca="1">IF(ROW()=2, 0, Table1[[#This Row],[Belastbaar loon]]-INDIRECT(ADDRESS(ROW()-1,COLUMN(A:A))))</f>
        <v>10</v>
      </c>
      <c r="K2433" s="6">
        <f ca="1">Table1[[#This Row],[Netto loon]]-Table1[[#This Row],[Netto vorige schijf]]</f>
        <v>5.8634000000020023</v>
      </c>
      <c r="L2433" s="2">
        <f ca="1">(Table1[[#This Row],[Bruto tov vorige schijf]]-Table1[[#This Row],[Netto tov vorige schijf]])/MAX(Table1[[#This Row],[Bruto tov vorige schijf]],1)</f>
        <v>0.41365999999979974</v>
      </c>
    </row>
    <row r="2434" spans="1:12" x14ac:dyDescent="0.25">
      <c r="A2434" s="14">
        <v>32161</v>
      </c>
      <c r="B2434" s="6">
        <f>LoonHeffing2020(Table1[[#This Row],[Belastbaar loon]])</f>
        <v>12012.1335</v>
      </c>
      <c r="C2434" s="6">
        <f>AlgemeneHeffingsKorting2020(Table1[[#This Row],[Belastbaar loon]])</f>
        <v>2061.556</v>
      </c>
      <c r="D2434" s="14">
        <f>ArbeidsKorting2020(Table1[[#This Row],[Belastbaar loon]])</f>
        <v>3772.7053599999999</v>
      </c>
      <c r="E2434" s="14">
        <f>MAX(Table1[[#This Row],[Loonheffing]]-Table1[[#This Row],[Algemene Heffingskorting]]-Table1[[#This Row],[Arbeidskorting]],0)</f>
        <v>6177.8721399999995</v>
      </c>
      <c r="F2434" s="6">
        <f>Table1[[#This Row],[Belastbaar loon]]-Table1[[#This Row],[Belasting]]</f>
        <v>25983.127860000001</v>
      </c>
      <c r="G2434" s="2">
        <f>(Table1[[#This Row],[Belastbaar loon]]-Table1[[#This Row],[Netto loon]])/Table1[[#This Row],[Belastbaar loon]]</f>
        <v>0.19209204129224836</v>
      </c>
      <c r="H2434" s="14">
        <f t="shared" ca="1" si="32"/>
        <v>6173.7355399999997</v>
      </c>
      <c r="I2434" s="14">
        <f ca="1">IF(ROW()=2, Table1[[#This Row],[Netto loon]], INDIRECT(ADDRESS(ROW()-1,COLUMN(F:F))))</f>
        <v>25977.264459999999</v>
      </c>
      <c r="J2434" s="6">
        <f ca="1">IF(ROW()=2, 0, Table1[[#This Row],[Belastbaar loon]]-INDIRECT(ADDRESS(ROW()-1,COLUMN(A:A))))</f>
        <v>10</v>
      </c>
      <c r="K2434" s="6">
        <f ca="1">Table1[[#This Row],[Netto loon]]-Table1[[#This Row],[Netto vorige schijf]]</f>
        <v>5.8634000000020023</v>
      </c>
      <c r="L2434" s="2">
        <f ca="1">(Table1[[#This Row],[Bruto tov vorige schijf]]-Table1[[#This Row],[Netto tov vorige schijf]])/MAX(Table1[[#This Row],[Bruto tov vorige schijf]],1)</f>
        <v>0.41365999999979974</v>
      </c>
    </row>
    <row r="2435" spans="1:12" x14ac:dyDescent="0.25">
      <c r="A2435" s="14">
        <v>32171</v>
      </c>
      <c r="B2435" s="6">
        <f>LoonHeffing2020(Table1[[#This Row],[Belastbaar loon]])</f>
        <v>12015.8685</v>
      </c>
      <c r="C2435" s="6">
        <f>AlgemeneHeffingsKorting2020(Table1[[#This Row],[Belastbaar loon]])</f>
        <v>2060.9888000000001</v>
      </c>
      <c r="D2435" s="14">
        <f>ArbeidsKorting2020(Table1[[#This Row],[Belastbaar loon]])</f>
        <v>3772.8709600000002</v>
      </c>
      <c r="E2435" s="14">
        <f>MAX(Table1[[#This Row],[Loonheffing]]-Table1[[#This Row],[Algemene Heffingskorting]]-Table1[[#This Row],[Arbeidskorting]],0)</f>
        <v>6182.0087400000011</v>
      </c>
      <c r="F2435" s="6">
        <f>Table1[[#This Row],[Belastbaar loon]]-Table1[[#This Row],[Belasting]]</f>
        <v>25988.991259999999</v>
      </c>
      <c r="G2435" s="2">
        <f>(Table1[[#This Row],[Belastbaar loon]]-Table1[[#This Row],[Netto loon]])/Table1[[#This Row],[Belastbaar loon]]</f>
        <v>0.19216091324484788</v>
      </c>
      <c r="H2435" s="14">
        <f t="shared" ca="1" si="32"/>
        <v>6177.8721399999995</v>
      </c>
      <c r="I2435" s="14">
        <f ca="1">IF(ROW()=2, Table1[[#This Row],[Netto loon]], INDIRECT(ADDRESS(ROW()-1,COLUMN(F:F))))</f>
        <v>25983.127860000001</v>
      </c>
      <c r="J2435" s="6">
        <f ca="1">IF(ROW()=2, 0, Table1[[#This Row],[Belastbaar loon]]-INDIRECT(ADDRESS(ROW()-1,COLUMN(A:A))))</f>
        <v>10</v>
      </c>
      <c r="K2435" s="6">
        <f ca="1">Table1[[#This Row],[Netto loon]]-Table1[[#This Row],[Netto vorige schijf]]</f>
        <v>5.8633999999983644</v>
      </c>
      <c r="L2435" s="2">
        <f ca="1">(Table1[[#This Row],[Bruto tov vorige schijf]]-Table1[[#This Row],[Netto tov vorige schijf]])/MAX(Table1[[#This Row],[Bruto tov vorige schijf]],1)</f>
        <v>0.41366000000016356</v>
      </c>
    </row>
    <row r="2436" spans="1:12" x14ac:dyDescent="0.25">
      <c r="A2436" s="14">
        <v>32181</v>
      </c>
      <c r="B2436" s="6">
        <f>LoonHeffing2020(Table1[[#This Row],[Belastbaar loon]])</f>
        <v>12019.603499999999</v>
      </c>
      <c r="C2436" s="6">
        <f>AlgemeneHeffingsKorting2020(Table1[[#This Row],[Belastbaar loon]])</f>
        <v>2060.4216000000001</v>
      </c>
      <c r="D2436" s="14">
        <f>ArbeidsKorting2020(Table1[[#This Row],[Belastbaar loon]])</f>
        <v>3773.03656</v>
      </c>
      <c r="E2436" s="14">
        <f>MAX(Table1[[#This Row],[Loonheffing]]-Table1[[#This Row],[Algemene Heffingskorting]]-Table1[[#This Row],[Arbeidskorting]],0)</f>
        <v>6186.1453399999991</v>
      </c>
      <c r="F2436" s="6">
        <f>Table1[[#This Row],[Belastbaar loon]]-Table1[[#This Row],[Belasting]]</f>
        <v>25994.854660000001</v>
      </c>
      <c r="G2436" s="2">
        <f>(Table1[[#This Row],[Belastbaar loon]]-Table1[[#This Row],[Netto loon]])/Table1[[#This Row],[Belastbaar loon]]</f>
        <v>0.19222974239458063</v>
      </c>
      <c r="H2436" s="14">
        <f t="shared" ca="1" si="32"/>
        <v>6182.0087400000011</v>
      </c>
      <c r="I2436" s="14">
        <f ca="1">IF(ROW()=2, Table1[[#This Row],[Netto loon]], INDIRECT(ADDRESS(ROW()-1,COLUMN(F:F))))</f>
        <v>25988.991259999999</v>
      </c>
      <c r="J2436" s="6">
        <f ca="1">IF(ROW()=2, 0, Table1[[#This Row],[Belastbaar loon]]-INDIRECT(ADDRESS(ROW()-1,COLUMN(A:A))))</f>
        <v>10</v>
      </c>
      <c r="K2436" s="6">
        <f ca="1">Table1[[#This Row],[Netto loon]]-Table1[[#This Row],[Netto vorige schijf]]</f>
        <v>5.8634000000020023</v>
      </c>
      <c r="L2436" s="2">
        <f ca="1">(Table1[[#This Row],[Bruto tov vorige schijf]]-Table1[[#This Row],[Netto tov vorige schijf]])/MAX(Table1[[#This Row],[Bruto tov vorige schijf]],1)</f>
        <v>0.41365999999979974</v>
      </c>
    </row>
    <row r="2437" spans="1:12" x14ac:dyDescent="0.25">
      <c r="A2437" s="14">
        <v>32191</v>
      </c>
      <c r="B2437" s="6">
        <f>LoonHeffing2020(Table1[[#This Row],[Belastbaar loon]])</f>
        <v>12023.3385</v>
      </c>
      <c r="C2437" s="6">
        <f>AlgemeneHeffingsKorting2020(Table1[[#This Row],[Belastbaar loon]])</f>
        <v>2059.8544000000002</v>
      </c>
      <c r="D2437" s="14">
        <f>ArbeidsKorting2020(Table1[[#This Row],[Belastbaar loon]])</f>
        <v>3773.2021599999998</v>
      </c>
      <c r="E2437" s="14">
        <f>MAX(Table1[[#This Row],[Loonheffing]]-Table1[[#This Row],[Algemene Heffingskorting]]-Table1[[#This Row],[Arbeidskorting]],0)</f>
        <v>6190.2819399999998</v>
      </c>
      <c r="F2437" s="6">
        <f>Table1[[#This Row],[Belastbaar loon]]-Table1[[#This Row],[Belasting]]</f>
        <v>26000.718059999999</v>
      </c>
      <c r="G2437" s="2">
        <f>(Table1[[#This Row],[Belastbaar loon]]-Table1[[#This Row],[Netto loon]])/Table1[[#This Row],[Belastbaar loon]]</f>
        <v>0.19229852878133641</v>
      </c>
      <c r="H2437" s="14">
        <f t="shared" ca="1" si="32"/>
        <v>6186.1453399999991</v>
      </c>
      <c r="I2437" s="14">
        <f ca="1">IF(ROW()=2, Table1[[#This Row],[Netto loon]], INDIRECT(ADDRESS(ROW()-1,COLUMN(F:F))))</f>
        <v>25994.854660000001</v>
      </c>
      <c r="J2437" s="6">
        <f ca="1">IF(ROW()=2, 0, Table1[[#This Row],[Belastbaar loon]]-INDIRECT(ADDRESS(ROW()-1,COLUMN(A:A))))</f>
        <v>10</v>
      </c>
      <c r="K2437" s="6">
        <f ca="1">Table1[[#This Row],[Netto loon]]-Table1[[#This Row],[Netto vorige schijf]]</f>
        <v>5.8633999999983644</v>
      </c>
      <c r="L2437" s="2">
        <f ca="1">(Table1[[#This Row],[Bruto tov vorige schijf]]-Table1[[#This Row],[Netto tov vorige schijf]])/MAX(Table1[[#This Row],[Bruto tov vorige schijf]],1)</f>
        <v>0.41366000000016356</v>
      </c>
    </row>
    <row r="2438" spans="1:12" x14ac:dyDescent="0.25">
      <c r="A2438" s="14">
        <v>32201</v>
      </c>
      <c r="B2438" s="6">
        <f>LoonHeffing2020(Table1[[#This Row],[Belastbaar loon]])</f>
        <v>12027.0735</v>
      </c>
      <c r="C2438" s="6">
        <f>AlgemeneHeffingsKorting2020(Table1[[#This Row],[Belastbaar loon]])</f>
        <v>2059.2872000000002</v>
      </c>
      <c r="D2438" s="14">
        <f>ArbeidsKorting2020(Table1[[#This Row],[Belastbaar loon]])</f>
        <v>3773.3677600000001</v>
      </c>
      <c r="E2438" s="14">
        <f>MAX(Table1[[#This Row],[Loonheffing]]-Table1[[#This Row],[Algemene Heffingskorting]]-Table1[[#This Row],[Arbeidskorting]],0)</f>
        <v>6194.4185399999997</v>
      </c>
      <c r="F2438" s="6">
        <f>Table1[[#This Row],[Belastbaar loon]]-Table1[[#This Row],[Belasting]]</f>
        <v>26006.581460000001</v>
      </c>
      <c r="G2438" s="2">
        <f>(Table1[[#This Row],[Belastbaar loon]]-Table1[[#This Row],[Netto loon]])/Table1[[#This Row],[Belastbaar loon]]</f>
        <v>0.19236727244495508</v>
      </c>
      <c r="H2438" s="14">
        <f t="shared" ca="1" si="32"/>
        <v>6190.2819399999998</v>
      </c>
      <c r="I2438" s="14">
        <f ca="1">IF(ROW()=2, Table1[[#This Row],[Netto loon]], INDIRECT(ADDRESS(ROW()-1,COLUMN(F:F))))</f>
        <v>26000.718059999999</v>
      </c>
      <c r="J2438" s="6">
        <f ca="1">IF(ROW()=2, 0, Table1[[#This Row],[Belastbaar loon]]-INDIRECT(ADDRESS(ROW()-1,COLUMN(A:A))))</f>
        <v>10</v>
      </c>
      <c r="K2438" s="6">
        <f ca="1">Table1[[#This Row],[Netto loon]]-Table1[[#This Row],[Netto vorige schijf]]</f>
        <v>5.8634000000020023</v>
      </c>
      <c r="L2438" s="2">
        <f ca="1">(Table1[[#This Row],[Bruto tov vorige schijf]]-Table1[[#This Row],[Netto tov vorige schijf]])/MAX(Table1[[#This Row],[Bruto tov vorige schijf]],1)</f>
        <v>0.41365999999979974</v>
      </c>
    </row>
    <row r="2439" spans="1:12" x14ac:dyDescent="0.25">
      <c r="A2439" s="14">
        <v>32211</v>
      </c>
      <c r="B2439" s="6">
        <f>LoonHeffing2020(Table1[[#This Row],[Belastbaar loon]])</f>
        <v>12030.808499999999</v>
      </c>
      <c r="C2439" s="6">
        <f>AlgemeneHeffingsKorting2020(Table1[[#This Row],[Belastbaar loon]])</f>
        <v>2058.7199999999998</v>
      </c>
      <c r="D2439" s="14">
        <f>ArbeidsKorting2020(Table1[[#This Row],[Belastbaar loon]])</f>
        <v>3773.5333599999999</v>
      </c>
      <c r="E2439" s="14">
        <f>MAX(Table1[[#This Row],[Loonheffing]]-Table1[[#This Row],[Algemene Heffingskorting]]-Table1[[#This Row],[Arbeidskorting]],0)</f>
        <v>6198.5551400000004</v>
      </c>
      <c r="F2439" s="6">
        <f>Table1[[#This Row],[Belastbaar loon]]-Table1[[#This Row],[Belasting]]</f>
        <v>26012.44486</v>
      </c>
      <c r="G2439" s="2">
        <f>(Table1[[#This Row],[Belastbaar loon]]-Table1[[#This Row],[Netto loon]])/Table1[[#This Row],[Belastbaar loon]]</f>
        <v>0.19243597342522742</v>
      </c>
      <c r="H2439" s="14">
        <f t="shared" ca="1" si="32"/>
        <v>6194.4185399999997</v>
      </c>
      <c r="I2439" s="14">
        <f ca="1">IF(ROW()=2, Table1[[#This Row],[Netto loon]], INDIRECT(ADDRESS(ROW()-1,COLUMN(F:F))))</f>
        <v>26006.581460000001</v>
      </c>
      <c r="J2439" s="6">
        <f ca="1">IF(ROW()=2, 0, Table1[[#This Row],[Belastbaar loon]]-INDIRECT(ADDRESS(ROW()-1,COLUMN(A:A))))</f>
        <v>10</v>
      </c>
      <c r="K2439" s="6">
        <f ca="1">Table1[[#This Row],[Netto loon]]-Table1[[#This Row],[Netto vorige schijf]]</f>
        <v>5.8633999999983644</v>
      </c>
      <c r="L2439" s="2">
        <f ca="1">(Table1[[#This Row],[Bruto tov vorige schijf]]-Table1[[#This Row],[Netto tov vorige schijf]])/MAX(Table1[[#This Row],[Bruto tov vorige schijf]],1)</f>
        <v>0.41366000000016356</v>
      </c>
    </row>
    <row r="2440" spans="1:12" x14ac:dyDescent="0.25">
      <c r="A2440" s="14">
        <v>32221</v>
      </c>
      <c r="B2440" s="6">
        <f>LoonHeffing2020(Table1[[#This Row],[Belastbaar loon]])</f>
        <v>12034.5435</v>
      </c>
      <c r="C2440" s="6">
        <f>AlgemeneHeffingsKorting2020(Table1[[#This Row],[Belastbaar loon]])</f>
        <v>2058.1527999999998</v>
      </c>
      <c r="D2440" s="14">
        <f>ArbeidsKorting2020(Table1[[#This Row],[Belastbaar loon]])</f>
        <v>3773.6989600000002</v>
      </c>
      <c r="E2440" s="14">
        <f>MAX(Table1[[#This Row],[Loonheffing]]-Table1[[#This Row],[Algemene Heffingskorting]]-Table1[[#This Row],[Arbeidskorting]],0)</f>
        <v>6202.6917400000002</v>
      </c>
      <c r="F2440" s="6">
        <f>Table1[[#This Row],[Belastbaar loon]]-Table1[[#This Row],[Belasting]]</f>
        <v>26018.308259999998</v>
      </c>
      <c r="G2440" s="2">
        <f>(Table1[[#This Row],[Belastbaar loon]]-Table1[[#This Row],[Netto loon]])/Table1[[#This Row],[Belastbaar loon]]</f>
        <v>0.19250463176189447</v>
      </c>
      <c r="H2440" s="14">
        <f t="shared" ca="1" si="32"/>
        <v>6198.5551400000004</v>
      </c>
      <c r="I2440" s="14">
        <f ca="1">IF(ROW()=2, Table1[[#This Row],[Netto loon]], INDIRECT(ADDRESS(ROW()-1,COLUMN(F:F))))</f>
        <v>26012.44486</v>
      </c>
      <c r="J2440" s="6">
        <f ca="1">IF(ROW()=2, 0, Table1[[#This Row],[Belastbaar loon]]-INDIRECT(ADDRESS(ROW()-1,COLUMN(A:A))))</f>
        <v>10</v>
      </c>
      <c r="K2440" s="6">
        <f ca="1">Table1[[#This Row],[Netto loon]]-Table1[[#This Row],[Netto vorige schijf]]</f>
        <v>5.8633999999983644</v>
      </c>
      <c r="L2440" s="2">
        <f ca="1">(Table1[[#This Row],[Bruto tov vorige schijf]]-Table1[[#This Row],[Netto tov vorige schijf]])/MAX(Table1[[#This Row],[Bruto tov vorige schijf]],1)</f>
        <v>0.41366000000016356</v>
      </c>
    </row>
    <row r="2441" spans="1:12" x14ac:dyDescent="0.25">
      <c r="A2441" s="14">
        <v>32231</v>
      </c>
      <c r="B2441" s="6">
        <f>LoonHeffing2020(Table1[[#This Row],[Belastbaar loon]])</f>
        <v>12038.2785</v>
      </c>
      <c r="C2441" s="6">
        <f>AlgemeneHeffingsKorting2020(Table1[[#This Row],[Belastbaar loon]])</f>
        <v>2057.5855999999999</v>
      </c>
      <c r="D2441" s="14">
        <f>ArbeidsKorting2020(Table1[[#This Row],[Belastbaar loon]])</f>
        <v>3773.86456</v>
      </c>
      <c r="E2441" s="14">
        <f>MAX(Table1[[#This Row],[Loonheffing]]-Table1[[#This Row],[Algemene Heffingskorting]]-Table1[[#This Row],[Arbeidskorting]],0)</f>
        <v>6206.82834</v>
      </c>
      <c r="F2441" s="6">
        <f>Table1[[#This Row],[Belastbaar loon]]-Table1[[#This Row],[Belasting]]</f>
        <v>26024.17166</v>
      </c>
      <c r="G2441" s="2">
        <f>(Table1[[#This Row],[Belastbaar loon]]-Table1[[#This Row],[Netto loon]])/Table1[[#This Row],[Belastbaar loon]]</f>
        <v>0.19257324749464802</v>
      </c>
      <c r="H2441" s="14">
        <f t="shared" ca="1" si="32"/>
        <v>6202.6917400000002</v>
      </c>
      <c r="I2441" s="14">
        <f ca="1">IF(ROW()=2, Table1[[#This Row],[Netto loon]], INDIRECT(ADDRESS(ROW()-1,COLUMN(F:F))))</f>
        <v>26018.308259999998</v>
      </c>
      <c r="J2441" s="6">
        <f ca="1">IF(ROW()=2, 0, Table1[[#This Row],[Belastbaar loon]]-INDIRECT(ADDRESS(ROW()-1,COLUMN(A:A))))</f>
        <v>10</v>
      </c>
      <c r="K2441" s="6">
        <f ca="1">Table1[[#This Row],[Netto loon]]-Table1[[#This Row],[Netto vorige schijf]]</f>
        <v>5.8634000000020023</v>
      </c>
      <c r="L2441" s="2">
        <f ca="1">(Table1[[#This Row],[Bruto tov vorige schijf]]-Table1[[#This Row],[Netto tov vorige schijf]])/MAX(Table1[[#This Row],[Bruto tov vorige schijf]],1)</f>
        <v>0.41365999999979974</v>
      </c>
    </row>
    <row r="2442" spans="1:12" x14ac:dyDescent="0.25">
      <c r="A2442" s="14">
        <v>32241</v>
      </c>
      <c r="B2442" s="6">
        <f>LoonHeffing2020(Table1[[#This Row],[Belastbaar loon]])</f>
        <v>12042.013499999999</v>
      </c>
      <c r="C2442" s="6">
        <f>AlgemeneHeffingsKorting2020(Table1[[#This Row],[Belastbaar loon]])</f>
        <v>2057.0183999999999</v>
      </c>
      <c r="D2442" s="14">
        <f>ArbeidsKorting2020(Table1[[#This Row],[Belastbaar loon]])</f>
        <v>3774.0301599999998</v>
      </c>
      <c r="E2442" s="14">
        <f>MAX(Table1[[#This Row],[Loonheffing]]-Table1[[#This Row],[Algemene Heffingskorting]]-Table1[[#This Row],[Arbeidskorting]],0)</f>
        <v>6210.9649399999998</v>
      </c>
      <c r="F2442" s="6">
        <f>Table1[[#This Row],[Belastbaar loon]]-Table1[[#This Row],[Belasting]]</f>
        <v>26030.035060000002</v>
      </c>
      <c r="G2442" s="2">
        <f>(Table1[[#This Row],[Belastbaar loon]]-Table1[[#This Row],[Netto loon]])/Table1[[#This Row],[Belastbaar loon]]</f>
        <v>0.19264182066313074</v>
      </c>
      <c r="H2442" s="14">
        <f t="shared" ca="1" si="32"/>
        <v>6206.82834</v>
      </c>
      <c r="I2442" s="14">
        <f ca="1">IF(ROW()=2, Table1[[#This Row],[Netto loon]], INDIRECT(ADDRESS(ROW()-1,COLUMN(F:F))))</f>
        <v>26024.17166</v>
      </c>
      <c r="J2442" s="6">
        <f ca="1">IF(ROW()=2, 0, Table1[[#This Row],[Belastbaar loon]]-INDIRECT(ADDRESS(ROW()-1,COLUMN(A:A))))</f>
        <v>10</v>
      </c>
      <c r="K2442" s="6">
        <f ca="1">Table1[[#This Row],[Netto loon]]-Table1[[#This Row],[Netto vorige schijf]]</f>
        <v>5.8634000000020023</v>
      </c>
      <c r="L2442" s="2">
        <f ca="1">(Table1[[#This Row],[Bruto tov vorige schijf]]-Table1[[#This Row],[Netto tov vorige schijf]])/MAX(Table1[[#This Row],[Bruto tov vorige schijf]],1)</f>
        <v>0.41365999999979974</v>
      </c>
    </row>
    <row r="2443" spans="1:12" x14ac:dyDescent="0.25">
      <c r="A2443" s="14">
        <v>32251</v>
      </c>
      <c r="B2443" s="6">
        <f>LoonHeffing2020(Table1[[#This Row],[Belastbaar loon]])</f>
        <v>12045.7485</v>
      </c>
      <c r="C2443" s="6">
        <f>AlgemeneHeffingsKorting2020(Table1[[#This Row],[Belastbaar loon]])</f>
        <v>2056.4512</v>
      </c>
      <c r="D2443" s="14">
        <f>ArbeidsKorting2020(Table1[[#This Row],[Belastbaar loon]])</f>
        <v>3774.1957600000001</v>
      </c>
      <c r="E2443" s="14">
        <f>MAX(Table1[[#This Row],[Loonheffing]]-Table1[[#This Row],[Algemene Heffingskorting]]-Table1[[#This Row],[Arbeidskorting]],0)</f>
        <v>6215.1015399999997</v>
      </c>
      <c r="F2443" s="6">
        <f>Table1[[#This Row],[Belastbaar loon]]-Table1[[#This Row],[Belasting]]</f>
        <v>26035.89846</v>
      </c>
      <c r="G2443" s="2">
        <f>(Table1[[#This Row],[Belastbaar loon]]-Table1[[#This Row],[Netto loon]])/Table1[[#This Row],[Belastbaar loon]]</f>
        <v>0.1927103513069362</v>
      </c>
      <c r="H2443" s="14">
        <f t="shared" ca="1" si="32"/>
        <v>6210.9649399999998</v>
      </c>
      <c r="I2443" s="14">
        <f ca="1">IF(ROW()=2, Table1[[#This Row],[Netto loon]], INDIRECT(ADDRESS(ROW()-1,COLUMN(F:F))))</f>
        <v>26030.035060000002</v>
      </c>
      <c r="J2443" s="6">
        <f ca="1">IF(ROW()=2, 0, Table1[[#This Row],[Belastbaar loon]]-INDIRECT(ADDRESS(ROW()-1,COLUMN(A:A))))</f>
        <v>10</v>
      </c>
      <c r="K2443" s="6">
        <f ca="1">Table1[[#This Row],[Netto loon]]-Table1[[#This Row],[Netto vorige schijf]]</f>
        <v>5.8633999999983644</v>
      </c>
      <c r="L2443" s="2">
        <f ca="1">(Table1[[#This Row],[Bruto tov vorige schijf]]-Table1[[#This Row],[Netto tov vorige schijf]])/MAX(Table1[[#This Row],[Bruto tov vorige schijf]],1)</f>
        <v>0.41366000000016356</v>
      </c>
    </row>
    <row r="2444" spans="1:12" x14ac:dyDescent="0.25">
      <c r="A2444" s="14">
        <v>32261</v>
      </c>
      <c r="B2444" s="6">
        <f>LoonHeffing2020(Table1[[#This Row],[Belastbaar loon]])</f>
        <v>12049.4835</v>
      </c>
      <c r="C2444" s="6">
        <f>AlgemeneHeffingsKorting2020(Table1[[#This Row],[Belastbaar loon]])</f>
        <v>2055.884</v>
      </c>
      <c r="D2444" s="14">
        <f>ArbeidsKorting2020(Table1[[#This Row],[Belastbaar loon]])</f>
        <v>3774.3613599999999</v>
      </c>
      <c r="E2444" s="14">
        <f>MAX(Table1[[#This Row],[Loonheffing]]-Table1[[#This Row],[Algemene Heffingskorting]]-Table1[[#This Row],[Arbeidskorting]],0)</f>
        <v>6219.2381400000004</v>
      </c>
      <c r="F2444" s="6">
        <f>Table1[[#This Row],[Belastbaar loon]]-Table1[[#This Row],[Belasting]]</f>
        <v>26041.761859999999</v>
      </c>
      <c r="G2444" s="2">
        <f>(Table1[[#This Row],[Belastbaar loon]]-Table1[[#This Row],[Netto loon]])/Table1[[#This Row],[Belastbaar loon]]</f>
        <v>0.19277883946560867</v>
      </c>
      <c r="H2444" s="14">
        <f t="shared" ca="1" si="32"/>
        <v>6215.1015399999997</v>
      </c>
      <c r="I2444" s="14">
        <f ca="1">IF(ROW()=2, Table1[[#This Row],[Netto loon]], INDIRECT(ADDRESS(ROW()-1,COLUMN(F:F))))</f>
        <v>26035.89846</v>
      </c>
      <c r="J2444" s="6">
        <f ca="1">IF(ROW()=2, 0, Table1[[#This Row],[Belastbaar loon]]-INDIRECT(ADDRESS(ROW()-1,COLUMN(A:A))))</f>
        <v>10</v>
      </c>
      <c r="K2444" s="6">
        <f ca="1">Table1[[#This Row],[Netto loon]]-Table1[[#This Row],[Netto vorige schijf]]</f>
        <v>5.8633999999983644</v>
      </c>
      <c r="L2444" s="2">
        <f ca="1">(Table1[[#This Row],[Bruto tov vorige schijf]]-Table1[[#This Row],[Netto tov vorige schijf]])/MAX(Table1[[#This Row],[Bruto tov vorige schijf]],1)</f>
        <v>0.41366000000016356</v>
      </c>
    </row>
    <row r="2445" spans="1:12" x14ac:dyDescent="0.25">
      <c r="A2445" s="14">
        <v>32271</v>
      </c>
      <c r="B2445" s="6">
        <f>LoonHeffing2020(Table1[[#This Row],[Belastbaar loon]])</f>
        <v>12053.218500000001</v>
      </c>
      <c r="C2445" s="6">
        <f>AlgemeneHeffingsKorting2020(Table1[[#This Row],[Belastbaar loon]])</f>
        <v>2055.3168000000001</v>
      </c>
      <c r="D2445" s="14">
        <f>ArbeidsKorting2020(Table1[[#This Row],[Belastbaar loon]])</f>
        <v>3774.5269600000001</v>
      </c>
      <c r="E2445" s="14">
        <f>MAX(Table1[[#This Row],[Loonheffing]]-Table1[[#This Row],[Algemene Heffingskorting]]-Table1[[#This Row],[Arbeidskorting]],0)</f>
        <v>6223.3747400000002</v>
      </c>
      <c r="F2445" s="6">
        <f>Table1[[#This Row],[Belastbaar loon]]-Table1[[#This Row],[Belasting]]</f>
        <v>26047.625260000001</v>
      </c>
      <c r="G2445" s="2">
        <f>(Table1[[#This Row],[Belastbaar loon]]-Table1[[#This Row],[Netto loon]])/Table1[[#This Row],[Belastbaar loon]]</f>
        <v>0.19284728517864333</v>
      </c>
      <c r="H2445" s="14">
        <f t="shared" ca="1" si="32"/>
        <v>6219.2381400000004</v>
      </c>
      <c r="I2445" s="14">
        <f ca="1">IF(ROW()=2, Table1[[#This Row],[Netto loon]], INDIRECT(ADDRESS(ROW()-1,COLUMN(F:F))))</f>
        <v>26041.761859999999</v>
      </c>
      <c r="J2445" s="6">
        <f ca="1">IF(ROW()=2, 0, Table1[[#This Row],[Belastbaar loon]]-INDIRECT(ADDRESS(ROW()-1,COLUMN(A:A))))</f>
        <v>10</v>
      </c>
      <c r="K2445" s="6">
        <f ca="1">Table1[[#This Row],[Netto loon]]-Table1[[#This Row],[Netto vorige schijf]]</f>
        <v>5.8634000000020023</v>
      </c>
      <c r="L2445" s="2">
        <f ca="1">(Table1[[#This Row],[Bruto tov vorige schijf]]-Table1[[#This Row],[Netto tov vorige schijf]])/MAX(Table1[[#This Row],[Bruto tov vorige schijf]],1)</f>
        <v>0.41365999999979974</v>
      </c>
    </row>
    <row r="2446" spans="1:12" x14ac:dyDescent="0.25">
      <c r="A2446" s="14">
        <v>32281</v>
      </c>
      <c r="B2446" s="6">
        <f>LoonHeffing2020(Table1[[#This Row],[Belastbaar loon]])</f>
        <v>12056.9535</v>
      </c>
      <c r="C2446" s="6">
        <f>AlgemeneHeffingsKorting2020(Table1[[#This Row],[Belastbaar loon]])</f>
        <v>2054.7496000000001</v>
      </c>
      <c r="D2446" s="14">
        <f>ArbeidsKorting2020(Table1[[#This Row],[Belastbaar loon]])</f>
        <v>3774.69256</v>
      </c>
      <c r="E2446" s="14">
        <f>MAX(Table1[[#This Row],[Loonheffing]]-Table1[[#This Row],[Algemene Heffingskorting]]-Table1[[#This Row],[Arbeidskorting]],0)</f>
        <v>6227.5113400000009</v>
      </c>
      <c r="F2446" s="6">
        <f>Table1[[#This Row],[Belastbaar loon]]-Table1[[#This Row],[Belasting]]</f>
        <v>26053.488659999999</v>
      </c>
      <c r="G2446" s="2">
        <f>(Table1[[#This Row],[Belastbaar loon]]-Table1[[#This Row],[Netto loon]])/Table1[[#This Row],[Belastbaar loon]]</f>
        <v>0.19291568848548685</v>
      </c>
      <c r="H2446" s="14">
        <f t="shared" ca="1" si="32"/>
        <v>6223.3747400000002</v>
      </c>
      <c r="I2446" s="14">
        <f ca="1">IF(ROW()=2, Table1[[#This Row],[Netto loon]], INDIRECT(ADDRESS(ROW()-1,COLUMN(F:F))))</f>
        <v>26047.625260000001</v>
      </c>
      <c r="J2446" s="6">
        <f ca="1">IF(ROW()=2, 0, Table1[[#This Row],[Belastbaar loon]]-INDIRECT(ADDRESS(ROW()-1,COLUMN(A:A))))</f>
        <v>10</v>
      </c>
      <c r="K2446" s="6">
        <f ca="1">Table1[[#This Row],[Netto loon]]-Table1[[#This Row],[Netto vorige schijf]]</f>
        <v>5.8633999999983644</v>
      </c>
      <c r="L2446" s="2">
        <f ca="1">(Table1[[#This Row],[Bruto tov vorige schijf]]-Table1[[#This Row],[Netto tov vorige schijf]])/MAX(Table1[[#This Row],[Bruto tov vorige schijf]],1)</f>
        <v>0.41366000000016356</v>
      </c>
    </row>
    <row r="2447" spans="1:12" x14ac:dyDescent="0.25">
      <c r="A2447" s="14">
        <v>32291</v>
      </c>
      <c r="B2447" s="6">
        <f>LoonHeffing2020(Table1[[#This Row],[Belastbaar loon]])</f>
        <v>12060.6885</v>
      </c>
      <c r="C2447" s="6">
        <f>AlgemeneHeffingsKorting2020(Table1[[#This Row],[Belastbaar loon]])</f>
        <v>2054.1824000000001</v>
      </c>
      <c r="D2447" s="14">
        <f>ArbeidsKorting2020(Table1[[#This Row],[Belastbaar loon]])</f>
        <v>3774.8581599999998</v>
      </c>
      <c r="E2447" s="14">
        <f>MAX(Table1[[#This Row],[Loonheffing]]-Table1[[#This Row],[Algemene Heffingskorting]]-Table1[[#This Row],[Arbeidskorting]],0)</f>
        <v>6231.6479400000007</v>
      </c>
      <c r="F2447" s="6">
        <f>Table1[[#This Row],[Belastbaar loon]]-Table1[[#This Row],[Belasting]]</f>
        <v>26059.352059999997</v>
      </c>
      <c r="G2447" s="2">
        <f>(Table1[[#This Row],[Belastbaar loon]]-Table1[[#This Row],[Netto loon]])/Table1[[#This Row],[Belastbaar loon]]</f>
        <v>0.1929840494255366</v>
      </c>
      <c r="H2447" s="14">
        <f t="shared" ca="1" si="32"/>
        <v>6227.5113400000009</v>
      </c>
      <c r="I2447" s="14">
        <f ca="1">IF(ROW()=2, Table1[[#This Row],[Netto loon]], INDIRECT(ADDRESS(ROW()-1,COLUMN(F:F))))</f>
        <v>26053.488659999999</v>
      </c>
      <c r="J2447" s="6">
        <f ca="1">IF(ROW()=2, 0, Table1[[#This Row],[Belastbaar loon]]-INDIRECT(ADDRESS(ROW()-1,COLUMN(A:A))))</f>
        <v>10</v>
      </c>
      <c r="K2447" s="6">
        <f ca="1">Table1[[#This Row],[Netto loon]]-Table1[[#This Row],[Netto vorige schijf]]</f>
        <v>5.8633999999983644</v>
      </c>
      <c r="L2447" s="2">
        <f ca="1">(Table1[[#This Row],[Bruto tov vorige schijf]]-Table1[[#This Row],[Netto tov vorige schijf]])/MAX(Table1[[#This Row],[Bruto tov vorige schijf]],1)</f>
        <v>0.41366000000016356</v>
      </c>
    </row>
    <row r="2448" spans="1:12" x14ac:dyDescent="0.25">
      <c r="A2448" s="14">
        <v>32301</v>
      </c>
      <c r="B2448" s="6">
        <f>LoonHeffing2020(Table1[[#This Row],[Belastbaar loon]])</f>
        <v>12064.423500000001</v>
      </c>
      <c r="C2448" s="6">
        <f>AlgemeneHeffingsKorting2020(Table1[[#This Row],[Belastbaar loon]])</f>
        <v>2053.6152000000002</v>
      </c>
      <c r="D2448" s="14">
        <f>ArbeidsKorting2020(Table1[[#This Row],[Belastbaar loon]])</f>
        <v>3775.02376</v>
      </c>
      <c r="E2448" s="14">
        <f>MAX(Table1[[#This Row],[Loonheffing]]-Table1[[#This Row],[Algemene Heffingskorting]]-Table1[[#This Row],[Arbeidskorting]],0)</f>
        <v>6235.7845400000006</v>
      </c>
      <c r="F2448" s="6">
        <f>Table1[[#This Row],[Belastbaar loon]]-Table1[[#This Row],[Belasting]]</f>
        <v>26065.215459999999</v>
      </c>
      <c r="G2448" s="2">
        <f>(Table1[[#This Row],[Belastbaar loon]]-Table1[[#This Row],[Netto loon]])/Table1[[#This Row],[Belastbaar loon]]</f>
        <v>0.19305236803814124</v>
      </c>
      <c r="H2448" s="14">
        <f t="shared" ca="1" si="32"/>
        <v>6231.6479400000007</v>
      </c>
      <c r="I2448" s="14">
        <f ca="1">IF(ROW()=2, Table1[[#This Row],[Netto loon]], INDIRECT(ADDRESS(ROW()-1,COLUMN(F:F))))</f>
        <v>26059.352059999997</v>
      </c>
      <c r="J2448" s="6">
        <f ca="1">IF(ROW()=2, 0, Table1[[#This Row],[Belastbaar loon]]-INDIRECT(ADDRESS(ROW()-1,COLUMN(A:A))))</f>
        <v>10</v>
      </c>
      <c r="K2448" s="6">
        <f ca="1">Table1[[#This Row],[Netto loon]]-Table1[[#This Row],[Netto vorige schijf]]</f>
        <v>5.8634000000020023</v>
      </c>
      <c r="L2448" s="2">
        <f ca="1">(Table1[[#This Row],[Bruto tov vorige schijf]]-Table1[[#This Row],[Netto tov vorige schijf]])/MAX(Table1[[#This Row],[Bruto tov vorige schijf]],1)</f>
        <v>0.41365999999979974</v>
      </c>
    </row>
    <row r="2449" spans="1:12" x14ac:dyDescent="0.25">
      <c r="A2449" s="14">
        <v>32311</v>
      </c>
      <c r="B2449" s="6">
        <f>LoonHeffing2020(Table1[[#This Row],[Belastbaar loon]])</f>
        <v>12068.1585</v>
      </c>
      <c r="C2449" s="6">
        <f>AlgemeneHeffingsKorting2020(Table1[[#This Row],[Belastbaar loon]])</f>
        <v>2053.0480000000002</v>
      </c>
      <c r="D2449" s="14">
        <f>ArbeidsKorting2020(Table1[[#This Row],[Belastbaar loon]])</f>
        <v>3775.1893599999999</v>
      </c>
      <c r="E2449" s="14">
        <f>MAX(Table1[[#This Row],[Loonheffing]]-Table1[[#This Row],[Algemene Heffingskorting]]-Table1[[#This Row],[Arbeidskorting]],0)</f>
        <v>6239.9211399999986</v>
      </c>
      <c r="F2449" s="6">
        <f>Table1[[#This Row],[Belastbaar loon]]-Table1[[#This Row],[Belasting]]</f>
        <v>26071.078860000001</v>
      </c>
      <c r="G2449" s="2">
        <f>(Table1[[#This Row],[Belastbaar loon]]-Table1[[#This Row],[Netto loon]])/Table1[[#This Row],[Belastbaar loon]]</f>
        <v>0.19312064436260093</v>
      </c>
      <c r="H2449" s="14">
        <f t="shared" ca="1" si="32"/>
        <v>6235.7845400000006</v>
      </c>
      <c r="I2449" s="14">
        <f ca="1">IF(ROW()=2, Table1[[#This Row],[Netto loon]], INDIRECT(ADDRESS(ROW()-1,COLUMN(F:F))))</f>
        <v>26065.215459999999</v>
      </c>
      <c r="J2449" s="6">
        <f ca="1">IF(ROW()=2, 0, Table1[[#This Row],[Belastbaar loon]]-INDIRECT(ADDRESS(ROW()-1,COLUMN(A:A))))</f>
        <v>10</v>
      </c>
      <c r="K2449" s="6">
        <f ca="1">Table1[[#This Row],[Netto loon]]-Table1[[#This Row],[Netto vorige schijf]]</f>
        <v>5.8634000000020023</v>
      </c>
      <c r="L2449" s="2">
        <f ca="1">(Table1[[#This Row],[Bruto tov vorige schijf]]-Table1[[#This Row],[Netto tov vorige schijf]])/MAX(Table1[[#This Row],[Bruto tov vorige schijf]],1)</f>
        <v>0.41365999999979974</v>
      </c>
    </row>
    <row r="2450" spans="1:12" x14ac:dyDescent="0.25">
      <c r="A2450" s="14">
        <v>32321</v>
      </c>
      <c r="B2450" s="6">
        <f>LoonHeffing2020(Table1[[#This Row],[Belastbaar loon]])</f>
        <v>12071.8935</v>
      </c>
      <c r="C2450" s="6">
        <f>AlgemeneHeffingsKorting2020(Table1[[#This Row],[Belastbaar loon]])</f>
        <v>2052.4807999999998</v>
      </c>
      <c r="D2450" s="14">
        <f>ArbeidsKorting2020(Table1[[#This Row],[Belastbaar loon]])</f>
        <v>3775.3549600000001</v>
      </c>
      <c r="E2450" s="14">
        <f>MAX(Table1[[#This Row],[Loonheffing]]-Table1[[#This Row],[Algemene Heffingskorting]]-Table1[[#This Row],[Arbeidskorting]],0)</f>
        <v>6244.0577400000002</v>
      </c>
      <c r="F2450" s="6">
        <f>Table1[[#This Row],[Belastbaar loon]]-Table1[[#This Row],[Belasting]]</f>
        <v>26076.94226</v>
      </c>
      <c r="G2450" s="2">
        <f>(Table1[[#This Row],[Belastbaar loon]]-Table1[[#This Row],[Netto loon]])/Table1[[#This Row],[Belastbaar loon]]</f>
        <v>0.19318887843816715</v>
      </c>
      <c r="H2450" s="14">
        <f t="shared" ca="1" si="32"/>
        <v>6239.9211399999986</v>
      </c>
      <c r="I2450" s="14">
        <f ca="1">IF(ROW()=2, Table1[[#This Row],[Netto loon]], INDIRECT(ADDRESS(ROW()-1,COLUMN(F:F))))</f>
        <v>26071.078860000001</v>
      </c>
      <c r="J2450" s="6">
        <f ca="1">IF(ROW()=2, 0, Table1[[#This Row],[Belastbaar loon]]-INDIRECT(ADDRESS(ROW()-1,COLUMN(A:A))))</f>
        <v>10</v>
      </c>
      <c r="K2450" s="6">
        <f ca="1">Table1[[#This Row],[Netto loon]]-Table1[[#This Row],[Netto vorige schijf]]</f>
        <v>5.8633999999983644</v>
      </c>
      <c r="L2450" s="2">
        <f ca="1">(Table1[[#This Row],[Bruto tov vorige schijf]]-Table1[[#This Row],[Netto tov vorige schijf]])/MAX(Table1[[#This Row],[Bruto tov vorige schijf]],1)</f>
        <v>0.41366000000016356</v>
      </c>
    </row>
    <row r="2451" spans="1:12" x14ac:dyDescent="0.25">
      <c r="A2451" s="14">
        <v>32331</v>
      </c>
      <c r="B2451" s="6">
        <f>LoonHeffing2020(Table1[[#This Row],[Belastbaar loon]])</f>
        <v>12075.628500000001</v>
      </c>
      <c r="C2451" s="6">
        <f>AlgemeneHeffingsKorting2020(Table1[[#This Row],[Belastbaar loon]])</f>
        <v>2051.9135999999999</v>
      </c>
      <c r="D2451" s="14">
        <f>ArbeidsKorting2020(Table1[[#This Row],[Belastbaar loon]])</f>
        <v>3775.5205599999999</v>
      </c>
      <c r="E2451" s="14">
        <f>MAX(Table1[[#This Row],[Loonheffing]]-Table1[[#This Row],[Algemene Heffingskorting]]-Table1[[#This Row],[Arbeidskorting]],0)</f>
        <v>6248.1943400000009</v>
      </c>
      <c r="F2451" s="6">
        <f>Table1[[#This Row],[Belastbaar loon]]-Table1[[#This Row],[Belasting]]</f>
        <v>26082.805659999998</v>
      </c>
      <c r="G2451" s="2">
        <f>(Table1[[#This Row],[Belastbaar loon]]-Table1[[#This Row],[Netto loon]])/Table1[[#This Row],[Belastbaar loon]]</f>
        <v>0.19325707030404263</v>
      </c>
      <c r="H2451" s="14">
        <f t="shared" ca="1" si="32"/>
        <v>6244.0577400000002</v>
      </c>
      <c r="I2451" s="14">
        <f ca="1">IF(ROW()=2, Table1[[#This Row],[Netto loon]], INDIRECT(ADDRESS(ROW()-1,COLUMN(F:F))))</f>
        <v>26076.94226</v>
      </c>
      <c r="J2451" s="6">
        <f ca="1">IF(ROW()=2, 0, Table1[[#This Row],[Belastbaar loon]]-INDIRECT(ADDRESS(ROW()-1,COLUMN(A:A))))</f>
        <v>10</v>
      </c>
      <c r="K2451" s="6">
        <f ca="1">Table1[[#This Row],[Netto loon]]-Table1[[#This Row],[Netto vorige schijf]]</f>
        <v>5.8633999999983644</v>
      </c>
      <c r="L2451" s="2">
        <f ca="1">(Table1[[#This Row],[Bruto tov vorige schijf]]-Table1[[#This Row],[Netto tov vorige schijf]])/MAX(Table1[[#This Row],[Bruto tov vorige schijf]],1)</f>
        <v>0.41366000000016356</v>
      </c>
    </row>
    <row r="2452" spans="1:12" x14ac:dyDescent="0.25">
      <c r="A2452" s="14">
        <v>32341</v>
      </c>
      <c r="B2452" s="6">
        <f>LoonHeffing2020(Table1[[#This Row],[Belastbaar loon]])</f>
        <v>12079.363499999999</v>
      </c>
      <c r="C2452" s="6">
        <f>AlgemeneHeffingsKorting2020(Table1[[#This Row],[Belastbaar loon]])</f>
        <v>2051.3463999999999</v>
      </c>
      <c r="D2452" s="14">
        <f>ArbeidsKorting2020(Table1[[#This Row],[Belastbaar loon]])</f>
        <v>3775.6861600000002</v>
      </c>
      <c r="E2452" s="14">
        <f>MAX(Table1[[#This Row],[Loonheffing]]-Table1[[#This Row],[Algemene Heffingskorting]]-Table1[[#This Row],[Arbeidskorting]],0)</f>
        <v>6252.3309399999989</v>
      </c>
      <c r="F2452" s="6">
        <f>Table1[[#This Row],[Belastbaar loon]]-Table1[[#This Row],[Belasting]]</f>
        <v>26088.66906</v>
      </c>
      <c r="G2452" s="2">
        <f>(Table1[[#This Row],[Belastbaar loon]]-Table1[[#This Row],[Netto loon]])/Table1[[#This Row],[Belastbaar loon]]</f>
        <v>0.1933252199993816</v>
      </c>
      <c r="H2452" s="14">
        <f t="shared" ca="1" si="32"/>
        <v>6248.1943400000009</v>
      </c>
      <c r="I2452" s="14">
        <f ca="1">IF(ROW()=2, Table1[[#This Row],[Netto loon]], INDIRECT(ADDRESS(ROW()-1,COLUMN(F:F))))</f>
        <v>26082.805659999998</v>
      </c>
      <c r="J2452" s="6">
        <f ca="1">IF(ROW()=2, 0, Table1[[#This Row],[Belastbaar loon]]-INDIRECT(ADDRESS(ROW()-1,COLUMN(A:A))))</f>
        <v>10</v>
      </c>
      <c r="K2452" s="6">
        <f ca="1">Table1[[#This Row],[Netto loon]]-Table1[[#This Row],[Netto vorige schijf]]</f>
        <v>5.8634000000020023</v>
      </c>
      <c r="L2452" s="2">
        <f ca="1">(Table1[[#This Row],[Bruto tov vorige schijf]]-Table1[[#This Row],[Netto tov vorige schijf]])/MAX(Table1[[#This Row],[Bruto tov vorige schijf]],1)</f>
        <v>0.41365999999979974</v>
      </c>
    </row>
    <row r="2453" spans="1:12" x14ac:dyDescent="0.25">
      <c r="A2453" s="14">
        <v>32351</v>
      </c>
      <c r="B2453" s="6">
        <f>LoonHeffing2020(Table1[[#This Row],[Belastbaar loon]])</f>
        <v>12083.0985</v>
      </c>
      <c r="C2453" s="6">
        <f>AlgemeneHeffingsKorting2020(Table1[[#This Row],[Belastbaar loon]])</f>
        <v>2050.7791999999999</v>
      </c>
      <c r="D2453" s="14">
        <f>ArbeidsKorting2020(Table1[[#This Row],[Belastbaar loon]])</f>
        <v>3775.85176</v>
      </c>
      <c r="E2453" s="14">
        <f>MAX(Table1[[#This Row],[Loonheffing]]-Table1[[#This Row],[Algemene Heffingskorting]]-Table1[[#This Row],[Arbeidskorting]],0)</f>
        <v>6256.4675399999996</v>
      </c>
      <c r="F2453" s="6">
        <f>Table1[[#This Row],[Belastbaar loon]]-Table1[[#This Row],[Belasting]]</f>
        <v>26094.532460000002</v>
      </c>
      <c r="G2453" s="2">
        <f>(Table1[[#This Row],[Belastbaar loon]]-Table1[[#This Row],[Netto loon]])/Table1[[#This Row],[Belastbaar loon]]</f>
        <v>0.19339332756329009</v>
      </c>
      <c r="H2453" s="14">
        <f t="shared" ca="1" si="32"/>
        <v>6252.3309399999989</v>
      </c>
      <c r="I2453" s="14">
        <f ca="1">IF(ROW()=2, Table1[[#This Row],[Netto loon]], INDIRECT(ADDRESS(ROW()-1,COLUMN(F:F))))</f>
        <v>26088.66906</v>
      </c>
      <c r="J2453" s="6">
        <f ca="1">IF(ROW()=2, 0, Table1[[#This Row],[Belastbaar loon]]-INDIRECT(ADDRESS(ROW()-1,COLUMN(A:A))))</f>
        <v>10</v>
      </c>
      <c r="K2453" s="6">
        <f ca="1">Table1[[#This Row],[Netto loon]]-Table1[[#This Row],[Netto vorige schijf]]</f>
        <v>5.8634000000020023</v>
      </c>
      <c r="L2453" s="2">
        <f ca="1">(Table1[[#This Row],[Bruto tov vorige schijf]]-Table1[[#This Row],[Netto tov vorige schijf]])/MAX(Table1[[#This Row],[Bruto tov vorige schijf]],1)</f>
        <v>0.41365999999979974</v>
      </c>
    </row>
    <row r="2454" spans="1:12" x14ac:dyDescent="0.25">
      <c r="A2454" s="14">
        <v>32361</v>
      </c>
      <c r="B2454" s="6">
        <f>LoonHeffing2020(Table1[[#This Row],[Belastbaar loon]])</f>
        <v>12086.833500000001</v>
      </c>
      <c r="C2454" s="6">
        <f>AlgemeneHeffingsKorting2020(Table1[[#This Row],[Belastbaar loon]])</f>
        <v>2050.212</v>
      </c>
      <c r="D2454" s="14">
        <f>ArbeidsKorting2020(Table1[[#This Row],[Belastbaar loon]])</f>
        <v>3776.0173599999998</v>
      </c>
      <c r="E2454" s="14">
        <f>MAX(Table1[[#This Row],[Loonheffing]]-Table1[[#This Row],[Algemene Heffingskorting]]-Table1[[#This Row],[Arbeidskorting]],0)</f>
        <v>6260.6041400000013</v>
      </c>
      <c r="F2454" s="6">
        <f>Table1[[#This Row],[Belastbaar loon]]-Table1[[#This Row],[Belasting]]</f>
        <v>26100.395859999997</v>
      </c>
      <c r="G2454" s="2">
        <f>(Table1[[#This Row],[Belastbaar loon]]-Table1[[#This Row],[Netto loon]])/Table1[[#This Row],[Belastbaar loon]]</f>
        <v>0.19346139303482596</v>
      </c>
      <c r="H2454" s="14">
        <f t="shared" ca="1" si="32"/>
        <v>6256.4675399999996</v>
      </c>
      <c r="I2454" s="14">
        <f ca="1">IF(ROW()=2, Table1[[#This Row],[Netto loon]], INDIRECT(ADDRESS(ROW()-1,COLUMN(F:F))))</f>
        <v>26094.532460000002</v>
      </c>
      <c r="J2454" s="6">
        <f ca="1">IF(ROW()=2, 0, Table1[[#This Row],[Belastbaar loon]]-INDIRECT(ADDRESS(ROW()-1,COLUMN(A:A))))</f>
        <v>10</v>
      </c>
      <c r="K2454" s="6">
        <f ca="1">Table1[[#This Row],[Netto loon]]-Table1[[#This Row],[Netto vorige schijf]]</f>
        <v>5.8633999999947264</v>
      </c>
      <c r="L2454" s="2">
        <f ca="1">(Table1[[#This Row],[Bruto tov vorige schijf]]-Table1[[#This Row],[Netto tov vorige schijf]])/MAX(Table1[[#This Row],[Bruto tov vorige schijf]],1)</f>
        <v>0.41366000000052738</v>
      </c>
    </row>
    <row r="2455" spans="1:12" x14ac:dyDescent="0.25">
      <c r="A2455" s="14">
        <v>32371</v>
      </c>
      <c r="B2455" s="6">
        <f>LoonHeffing2020(Table1[[#This Row],[Belastbaar loon]])</f>
        <v>12090.568499999999</v>
      </c>
      <c r="C2455" s="6">
        <f>AlgemeneHeffingsKorting2020(Table1[[#This Row],[Belastbaar loon]])</f>
        <v>2049.6448</v>
      </c>
      <c r="D2455" s="14">
        <f>ArbeidsKorting2020(Table1[[#This Row],[Belastbaar loon]])</f>
        <v>3776.1829600000001</v>
      </c>
      <c r="E2455" s="14">
        <f>MAX(Table1[[#This Row],[Loonheffing]]-Table1[[#This Row],[Algemene Heffingskorting]]-Table1[[#This Row],[Arbeidskorting]],0)</f>
        <v>6264.7407399999993</v>
      </c>
      <c r="F2455" s="6">
        <f>Table1[[#This Row],[Belastbaar loon]]-Table1[[#This Row],[Belasting]]</f>
        <v>26106.259259999999</v>
      </c>
      <c r="G2455" s="2">
        <f>(Table1[[#This Row],[Belastbaar loon]]-Table1[[#This Row],[Netto loon]])/Table1[[#This Row],[Belastbaar loon]]</f>
        <v>0.19352941645299809</v>
      </c>
      <c r="H2455" s="14">
        <f t="shared" ca="1" si="32"/>
        <v>6260.6041400000013</v>
      </c>
      <c r="I2455" s="14">
        <f ca="1">IF(ROW()=2, Table1[[#This Row],[Netto loon]], INDIRECT(ADDRESS(ROW()-1,COLUMN(F:F))))</f>
        <v>26100.395859999997</v>
      </c>
      <c r="J2455" s="6">
        <f ca="1">IF(ROW()=2, 0, Table1[[#This Row],[Belastbaar loon]]-INDIRECT(ADDRESS(ROW()-1,COLUMN(A:A))))</f>
        <v>10</v>
      </c>
      <c r="K2455" s="6">
        <f ca="1">Table1[[#This Row],[Netto loon]]-Table1[[#This Row],[Netto vorige schijf]]</f>
        <v>5.8634000000020023</v>
      </c>
      <c r="L2455" s="2">
        <f ca="1">(Table1[[#This Row],[Bruto tov vorige schijf]]-Table1[[#This Row],[Netto tov vorige schijf]])/MAX(Table1[[#This Row],[Bruto tov vorige schijf]],1)</f>
        <v>0.41365999999979974</v>
      </c>
    </row>
    <row r="2456" spans="1:12" x14ac:dyDescent="0.25">
      <c r="A2456" s="14">
        <v>32381</v>
      </c>
      <c r="B2456" s="6">
        <f>LoonHeffing2020(Table1[[#This Row],[Belastbaar loon]])</f>
        <v>12094.3035</v>
      </c>
      <c r="C2456" s="6">
        <f>AlgemeneHeffingsKorting2020(Table1[[#This Row],[Belastbaar loon]])</f>
        <v>2049.0776000000001</v>
      </c>
      <c r="D2456" s="14">
        <f>ArbeidsKorting2020(Table1[[#This Row],[Belastbaar loon]])</f>
        <v>3776.3485599999999</v>
      </c>
      <c r="E2456" s="14">
        <f>MAX(Table1[[#This Row],[Loonheffing]]-Table1[[#This Row],[Algemene Heffingskorting]]-Table1[[#This Row],[Arbeidskorting]],0)</f>
        <v>6268.8773399999991</v>
      </c>
      <c r="F2456" s="6">
        <f>Table1[[#This Row],[Belastbaar loon]]-Table1[[#This Row],[Belasting]]</f>
        <v>26112.122660000001</v>
      </c>
      <c r="G2456" s="2">
        <f>(Table1[[#This Row],[Belastbaar loon]]-Table1[[#This Row],[Netto loon]])/Table1[[#This Row],[Belastbaar loon]]</f>
        <v>0.19359739785676783</v>
      </c>
      <c r="H2456" s="14">
        <f t="shared" ca="1" si="32"/>
        <v>6264.7407399999993</v>
      </c>
      <c r="I2456" s="14">
        <f ca="1">IF(ROW()=2, Table1[[#This Row],[Netto loon]], INDIRECT(ADDRESS(ROW()-1,COLUMN(F:F))))</f>
        <v>26106.259259999999</v>
      </c>
      <c r="J2456" s="6">
        <f ca="1">IF(ROW()=2, 0, Table1[[#This Row],[Belastbaar loon]]-INDIRECT(ADDRESS(ROW()-1,COLUMN(A:A))))</f>
        <v>10</v>
      </c>
      <c r="K2456" s="6">
        <f ca="1">Table1[[#This Row],[Netto loon]]-Table1[[#This Row],[Netto vorige schijf]]</f>
        <v>5.8634000000020023</v>
      </c>
      <c r="L2456" s="2">
        <f ca="1">(Table1[[#This Row],[Bruto tov vorige schijf]]-Table1[[#This Row],[Netto tov vorige schijf]])/MAX(Table1[[#This Row],[Bruto tov vorige schijf]],1)</f>
        <v>0.41365999999979974</v>
      </c>
    </row>
    <row r="2457" spans="1:12" x14ac:dyDescent="0.25">
      <c r="A2457" s="14">
        <v>32391</v>
      </c>
      <c r="B2457" s="6">
        <f>LoonHeffing2020(Table1[[#This Row],[Belastbaar loon]])</f>
        <v>12098.038500000001</v>
      </c>
      <c r="C2457" s="6">
        <f>AlgemeneHeffingsKorting2020(Table1[[#This Row],[Belastbaar loon]])</f>
        <v>2048.5104000000001</v>
      </c>
      <c r="D2457" s="14">
        <f>ArbeidsKorting2020(Table1[[#This Row],[Belastbaar loon]])</f>
        <v>3776.5141600000002</v>
      </c>
      <c r="E2457" s="14">
        <f>MAX(Table1[[#This Row],[Loonheffing]]-Table1[[#This Row],[Algemene Heffingskorting]]-Table1[[#This Row],[Arbeidskorting]],0)</f>
        <v>6273.0139399999989</v>
      </c>
      <c r="F2457" s="6">
        <f>Table1[[#This Row],[Belastbaar loon]]-Table1[[#This Row],[Belasting]]</f>
        <v>26117.986060000003</v>
      </c>
      <c r="G2457" s="2">
        <f>(Table1[[#This Row],[Belastbaar loon]]-Table1[[#This Row],[Netto loon]])/Table1[[#This Row],[Belastbaar loon]]</f>
        <v>0.19366533728504823</v>
      </c>
      <c r="H2457" s="14">
        <f t="shared" ca="1" si="32"/>
        <v>6268.8773399999991</v>
      </c>
      <c r="I2457" s="14">
        <f ca="1">IF(ROW()=2, Table1[[#This Row],[Netto loon]], INDIRECT(ADDRESS(ROW()-1,COLUMN(F:F))))</f>
        <v>26112.122660000001</v>
      </c>
      <c r="J2457" s="6">
        <f ca="1">IF(ROW()=2, 0, Table1[[#This Row],[Belastbaar loon]]-INDIRECT(ADDRESS(ROW()-1,COLUMN(A:A))))</f>
        <v>10</v>
      </c>
      <c r="K2457" s="6">
        <f ca="1">Table1[[#This Row],[Netto loon]]-Table1[[#This Row],[Netto vorige schijf]]</f>
        <v>5.8634000000020023</v>
      </c>
      <c r="L2457" s="2">
        <f ca="1">(Table1[[#This Row],[Bruto tov vorige schijf]]-Table1[[#This Row],[Netto tov vorige schijf]])/MAX(Table1[[#This Row],[Bruto tov vorige schijf]],1)</f>
        <v>0.41365999999979974</v>
      </c>
    </row>
    <row r="2458" spans="1:12" x14ac:dyDescent="0.25">
      <c r="A2458" s="14">
        <v>32401</v>
      </c>
      <c r="B2458" s="6">
        <f>LoonHeffing2020(Table1[[#This Row],[Belastbaar loon]])</f>
        <v>12101.773499999999</v>
      </c>
      <c r="C2458" s="6">
        <f>AlgemeneHeffingsKorting2020(Table1[[#This Row],[Belastbaar loon]])</f>
        <v>2047.9431999999999</v>
      </c>
      <c r="D2458" s="14">
        <f>ArbeidsKorting2020(Table1[[#This Row],[Belastbaar loon]])</f>
        <v>3776.67976</v>
      </c>
      <c r="E2458" s="14">
        <f>MAX(Table1[[#This Row],[Loonheffing]]-Table1[[#This Row],[Algemene Heffingskorting]]-Table1[[#This Row],[Arbeidskorting]],0)</f>
        <v>6277.1505399999996</v>
      </c>
      <c r="F2458" s="6">
        <f>Table1[[#This Row],[Belastbaar loon]]-Table1[[#This Row],[Belasting]]</f>
        <v>26123.849460000001</v>
      </c>
      <c r="G2458" s="2">
        <f>(Table1[[#This Row],[Belastbaar loon]]-Table1[[#This Row],[Netto loon]])/Table1[[#This Row],[Belastbaar loon]]</f>
        <v>0.19373323477670437</v>
      </c>
      <c r="H2458" s="14">
        <f t="shared" ref="H2458:H2521" ca="1" si="33">IF(ROW()=2, 0, INDIRECT(ADDRESS(ROW()-1,COLUMN(E:E))))</f>
        <v>6273.0139399999989</v>
      </c>
      <c r="I2458" s="14">
        <f ca="1">IF(ROW()=2, Table1[[#This Row],[Netto loon]], INDIRECT(ADDRESS(ROW()-1,COLUMN(F:F))))</f>
        <v>26117.986060000003</v>
      </c>
      <c r="J2458" s="6">
        <f ca="1">IF(ROW()=2, 0, Table1[[#This Row],[Belastbaar loon]]-INDIRECT(ADDRESS(ROW()-1,COLUMN(A:A))))</f>
        <v>10</v>
      </c>
      <c r="K2458" s="6">
        <f ca="1">Table1[[#This Row],[Netto loon]]-Table1[[#This Row],[Netto vorige schijf]]</f>
        <v>5.8633999999983644</v>
      </c>
      <c r="L2458" s="2">
        <f ca="1">(Table1[[#This Row],[Bruto tov vorige schijf]]-Table1[[#This Row],[Netto tov vorige schijf]])/MAX(Table1[[#This Row],[Bruto tov vorige schijf]],1)</f>
        <v>0.41366000000016356</v>
      </c>
    </row>
    <row r="2459" spans="1:12" x14ac:dyDescent="0.25">
      <c r="A2459" s="14">
        <v>32411</v>
      </c>
      <c r="B2459" s="6">
        <f>LoonHeffing2020(Table1[[#This Row],[Belastbaar loon]])</f>
        <v>12105.5085</v>
      </c>
      <c r="C2459" s="6">
        <f>AlgemeneHeffingsKorting2020(Table1[[#This Row],[Belastbaar loon]])</f>
        <v>2047.376</v>
      </c>
      <c r="D2459" s="14">
        <f>ArbeidsKorting2020(Table1[[#This Row],[Belastbaar loon]])</f>
        <v>3776.8453599999998</v>
      </c>
      <c r="E2459" s="14">
        <f>MAX(Table1[[#This Row],[Loonheffing]]-Table1[[#This Row],[Algemene Heffingskorting]]-Table1[[#This Row],[Arbeidskorting]],0)</f>
        <v>6281.2871400000004</v>
      </c>
      <c r="F2459" s="6">
        <f>Table1[[#This Row],[Belastbaar loon]]-Table1[[#This Row],[Belasting]]</f>
        <v>26129.71286</v>
      </c>
      <c r="G2459" s="2">
        <f>(Table1[[#This Row],[Belastbaar loon]]-Table1[[#This Row],[Netto loon]])/Table1[[#This Row],[Belastbaar loon]]</f>
        <v>0.19380109037055321</v>
      </c>
      <c r="H2459" s="14">
        <f t="shared" ca="1" si="33"/>
        <v>6277.1505399999996</v>
      </c>
      <c r="I2459" s="14">
        <f ca="1">IF(ROW()=2, Table1[[#This Row],[Netto loon]], INDIRECT(ADDRESS(ROW()-1,COLUMN(F:F))))</f>
        <v>26123.849460000001</v>
      </c>
      <c r="J2459" s="6">
        <f ca="1">IF(ROW()=2, 0, Table1[[#This Row],[Belastbaar loon]]-INDIRECT(ADDRESS(ROW()-1,COLUMN(A:A))))</f>
        <v>10</v>
      </c>
      <c r="K2459" s="6">
        <f ca="1">Table1[[#This Row],[Netto loon]]-Table1[[#This Row],[Netto vorige schijf]]</f>
        <v>5.8633999999983644</v>
      </c>
      <c r="L2459" s="2">
        <f ca="1">(Table1[[#This Row],[Bruto tov vorige schijf]]-Table1[[#This Row],[Netto tov vorige schijf]])/MAX(Table1[[#This Row],[Bruto tov vorige schijf]],1)</f>
        <v>0.41366000000016356</v>
      </c>
    </row>
    <row r="2460" spans="1:12" x14ac:dyDescent="0.25">
      <c r="A2460" s="14">
        <v>32421</v>
      </c>
      <c r="B2460" s="6">
        <f>LoonHeffing2020(Table1[[#This Row],[Belastbaar loon]])</f>
        <v>12109.2435</v>
      </c>
      <c r="C2460" s="6">
        <f>AlgemeneHeffingsKorting2020(Table1[[#This Row],[Belastbaar loon]])</f>
        <v>2046.8088</v>
      </c>
      <c r="D2460" s="14">
        <f>ArbeidsKorting2020(Table1[[#This Row],[Belastbaar loon]])</f>
        <v>3777.0109600000001</v>
      </c>
      <c r="E2460" s="14">
        <f>MAX(Table1[[#This Row],[Loonheffing]]-Table1[[#This Row],[Algemene Heffingskorting]]-Table1[[#This Row],[Arbeidskorting]],0)</f>
        <v>6285.4237400000002</v>
      </c>
      <c r="F2460" s="6">
        <f>Table1[[#This Row],[Belastbaar loon]]-Table1[[#This Row],[Belasting]]</f>
        <v>26135.576260000002</v>
      </c>
      <c r="G2460" s="2">
        <f>(Table1[[#This Row],[Belastbaar loon]]-Table1[[#This Row],[Netto loon]])/Table1[[#This Row],[Belastbaar loon]]</f>
        <v>0.19386890410536375</v>
      </c>
      <c r="H2460" s="14">
        <f t="shared" ca="1" si="33"/>
        <v>6281.2871400000004</v>
      </c>
      <c r="I2460" s="14">
        <f ca="1">IF(ROW()=2, Table1[[#This Row],[Netto loon]], INDIRECT(ADDRESS(ROW()-1,COLUMN(F:F))))</f>
        <v>26129.71286</v>
      </c>
      <c r="J2460" s="6">
        <f ca="1">IF(ROW()=2, 0, Table1[[#This Row],[Belastbaar loon]]-INDIRECT(ADDRESS(ROW()-1,COLUMN(A:A))))</f>
        <v>10</v>
      </c>
      <c r="K2460" s="6">
        <f ca="1">Table1[[#This Row],[Netto loon]]-Table1[[#This Row],[Netto vorige schijf]]</f>
        <v>5.8634000000020023</v>
      </c>
      <c r="L2460" s="2">
        <f ca="1">(Table1[[#This Row],[Bruto tov vorige schijf]]-Table1[[#This Row],[Netto tov vorige schijf]])/MAX(Table1[[#This Row],[Bruto tov vorige schijf]],1)</f>
        <v>0.41365999999979974</v>
      </c>
    </row>
    <row r="2461" spans="1:12" x14ac:dyDescent="0.25">
      <c r="A2461" s="14">
        <v>32431</v>
      </c>
      <c r="B2461" s="6">
        <f>LoonHeffing2020(Table1[[#This Row],[Belastbaar loon]])</f>
        <v>12112.978499999999</v>
      </c>
      <c r="C2461" s="6">
        <f>AlgemeneHeffingsKorting2020(Table1[[#This Row],[Belastbaar loon]])</f>
        <v>2046.2416000000001</v>
      </c>
      <c r="D2461" s="14">
        <f>ArbeidsKorting2020(Table1[[#This Row],[Belastbaar loon]])</f>
        <v>3777.1765599999999</v>
      </c>
      <c r="E2461" s="14">
        <f>MAX(Table1[[#This Row],[Loonheffing]]-Table1[[#This Row],[Algemene Heffingskorting]]-Table1[[#This Row],[Arbeidskorting]],0)</f>
        <v>6289.56034</v>
      </c>
      <c r="F2461" s="6">
        <f>Table1[[#This Row],[Belastbaar loon]]-Table1[[#This Row],[Belasting]]</f>
        <v>26141.43966</v>
      </c>
      <c r="G2461" s="2">
        <f>(Table1[[#This Row],[Belastbaar loon]]-Table1[[#This Row],[Netto loon]])/Table1[[#This Row],[Belastbaar loon]]</f>
        <v>0.19393667601985753</v>
      </c>
      <c r="H2461" s="14">
        <f t="shared" ca="1" si="33"/>
        <v>6285.4237400000002</v>
      </c>
      <c r="I2461" s="14">
        <f ca="1">IF(ROW()=2, Table1[[#This Row],[Netto loon]], INDIRECT(ADDRESS(ROW()-1,COLUMN(F:F))))</f>
        <v>26135.576260000002</v>
      </c>
      <c r="J2461" s="6">
        <f ca="1">IF(ROW()=2, 0, Table1[[#This Row],[Belastbaar loon]]-INDIRECT(ADDRESS(ROW()-1,COLUMN(A:A))))</f>
        <v>10</v>
      </c>
      <c r="K2461" s="6">
        <f ca="1">Table1[[#This Row],[Netto loon]]-Table1[[#This Row],[Netto vorige schijf]]</f>
        <v>5.8633999999983644</v>
      </c>
      <c r="L2461" s="2">
        <f ca="1">(Table1[[#This Row],[Bruto tov vorige schijf]]-Table1[[#This Row],[Netto tov vorige schijf]])/MAX(Table1[[#This Row],[Bruto tov vorige schijf]],1)</f>
        <v>0.41366000000016356</v>
      </c>
    </row>
    <row r="2462" spans="1:12" x14ac:dyDescent="0.25">
      <c r="A2462" s="14">
        <v>32441</v>
      </c>
      <c r="B2462" s="6">
        <f>LoonHeffing2020(Table1[[#This Row],[Belastbaar loon]])</f>
        <v>12116.7135</v>
      </c>
      <c r="C2462" s="6">
        <f>AlgemeneHeffingsKorting2020(Table1[[#This Row],[Belastbaar loon]])</f>
        <v>2045.6744000000001</v>
      </c>
      <c r="D2462" s="14">
        <f>ArbeidsKorting2020(Table1[[#This Row],[Belastbaar loon]])</f>
        <v>3777.3421600000001</v>
      </c>
      <c r="E2462" s="14">
        <f>MAX(Table1[[#This Row],[Loonheffing]]-Table1[[#This Row],[Algemene Heffingskorting]]-Table1[[#This Row],[Arbeidskorting]],0)</f>
        <v>6293.6969399999998</v>
      </c>
      <c r="F2462" s="6">
        <f>Table1[[#This Row],[Belastbaar loon]]-Table1[[#This Row],[Belasting]]</f>
        <v>26147.303059999998</v>
      </c>
      <c r="G2462" s="2">
        <f>(Table1[[#This Row],[Belastbaar loon]]-Table1[[#This Row],[Netto loon]])/Table1[[#This Row],[Belastbaar loon]]</f>
        <v>0.19400440615270803</v>
      </c>
      <c r="H2462" s="14">
        <f t="shared" ca="1" si="33"/>
        <v>6289.56034</v>
      </c>
      <c r="I2462" s="14">
        <f ca="1">IF(ROW()=2, Table1[[#This Row],[Netto loon]], INDIRECT(ADDRESS(ROW()-1,COLUMN(F:F))))</f>
        <v>26141.43966</v>
      </c>
      <c r="J2462" s="6">
        <f ca="1">IF(ROW()=2, 0, Table1[[#This Row],[Belastbaar loon]]-INDIRECT(ADDRESS(ROW()-1,COLUMN(A:A))))</f>
        <v>10</v>
      </c>
      <c r="K2462" s="6">
        <f ca="1">Table1[[#This Row],[Netto loon]]-Table1[[#This Row],[Netto vorige schijf]]</f>
        <v>5.8633999999983644</v>
      </c>
      <c r="L2462" s="2">
        <f ca="1">(Table1[[#This Row],[Bruto tov vorige schijf]]-Table1[[#This Row],[Netto tov vorige schijf]])/MAX(Table1[[#This Row],[Bruto tov vorige schijf]],1)</f>
        <v>0.41366000000016356</v>
      </c>
    </row>
    <row r="2463" spans="1:12" x14ac:dyDescent="0.25">
      <c r="A2463" s="14">
        <v>32451</v>
      </c>
      <c r="B2463" s="6">
        <f>LoonHeffing2020(Table1[[#This Row],[Belastbaar loon]])</f>
        <v>12120.4485</v>
      </c>
      <c r="C2463" s="6">
        <f>AlgemeneHeffingsKorting2020(Table1[[#This Row],[Belastbaar loon]])</f>
        <v>2045.1071999999999</v>
      </c>
      <c r="D2463" s="14">
        <f>ArbeidsKorting2020(Table1[[#This Row],[Belastbaar loon]])</f>
        <v>3777.50776</v>
      </c>
      <c r="E2463" s="14">
        <f>MAX(Table1[[#This Row],[Loonheffing]]-Table1[[#This Row],[Algemene Heffingskorting]]-Table1[[#This Row],[Arbeidskorting]],0)</f>
        <v>6297.8335399999996</v>
      </c>
      <c r="F2463" s="6">
        <f>Table1[[#This Row],[Belastbaar loon]]-Table1[[#This Row],[Belasting]]</f>
        <v>26153.16646</v>
      </c>
      <c r="G2463" s="2">
        <f>(Table1[[#This Row],[Belastbaar loon]]-Table1[[#This Row],[Netto loon]])/Table1[[#This Row],[Belastbaar loon]]</f>
        <v>0.19407209454254104</v>
      </c>
      <c r="H2463" s="14">
        <f t="shared" ca="1" si="33"/>
        <v>6293.6969399999998</v>
      </c>
      <c r="I2463" s="14">
        <f ca="1">IF(ROW()=2, Table1[[#This Row],[Netto loon]], INDIRECT(ADDRESS(ROW()-1,COLUMN(F:F))))</f>
        <v>26147.303059999998</v>
      </c>
      <c r="J2463" s="6">
        <f ca="1">IF(ROW()=2, 0, Table1[[#This Row],[Belastbaar loon]]-INDIRECT(ADDRESS(ROW()-1,COLUMN(A:A))))</f>
        <v>10</v>
      </c>
      <c r="K2463" s="6">
        <f ca="1">Table1[[#This Row],[Netto loon]]-Table1[[#This Row],[Netto vorige schijf]]</f>
        <v>5.8634000000020023</v>
      </c>
      <c r="L2463" s="2">
        <f ca="1">(Table1[[#This Row],[Bruto tov vorige schijf]]-Table1[[#This Row],[Netto tov vorige schijf]])/MAX(Table1[[#This Row],[Bruto tov vorige schijf]],1)</f>
        <v>0.41365999999979974</v>
      </c>
    </row>
    <row r="2464" spans="1:12" x14ac:dyDescent="0.25">
      <c r="A2464" s="14">
        <v>32461</v>
      </c>
      <c r="B2464" s="6">
        <f>LoonHeffing2020(Table1[[#This Row],[Belastbaar loon]])</f>
        <v>12124.183499999999</v>
      </c>
      <c r="C2464" s="6">
        <f>AlgemeneHeffingsKorting2020(Table1[[#This Row],[Belastbaar loon]])</f>
        <v>2044.54</v>
      </c>
      <c r="D2464" s="14">
        <f>ArbeidsKorting2020(Table1[[#This Row],[Belastbaar loon]])</f>
        <v>3777.6733599999998</v>
      </c>
      <c r="E2464" s="14">
        <f>MAX(Table1[[#This Row],[Loonheffing]]-Table1[[#This Row],[Algemene Heffingskorting]]-Table1[[#This Row],[Arbeidskorting]],0)</f>
        <v>6301.9701399999985</v>
      </c>
      <c r="F2464" s="6">
        <f>Table1[[#This Row],[Belastbaar loon]]-Table1[[#This Row],[Belasting]]</f>
        <v>26159.029860000002</v>
      </c>
      <c r="G2464" s="2">
        <f>(Table1[[#This Row],[Belastbaar loon]]-Table1[[#This Row],[Netto loon]])/Table1[[#This Row],[Belastbaar loon]]</f>
        <v>0.19413974122793498</v>
      </c>
      <c r="H2464" s="14">
        <f t="shared" ca="1" si="33"/>
        <v>6297.8335399999996</v>
      </c>
      <c r="I2464" s="14">
        <f ca="1">IF(ROW()=2, Table1[[#This Row],[Netto loon]], INDIRECT(ADDRESS(ROW()-1,COLUMN(F:F))))</f>
        <v>26153.16646</v>
      </c>
      <c r="J2464" s="6">
        <f ca="1">IF(ROW()=2, 0, Table1[[#This Row],[Belastbaar loon]]-INDIRECT(ADDRESS(ROW()-1,COLUMN(A:A))))</f>
        <v>10</v>
      </c>
      <c r="K2464" s="6">
        <f ca="1">Table1[[#This Row],[Netto loon]]-Table1[[#This Row],[Netto vorige schijf]]</f>
        <v>5.8634000000020023</v>
      </c>
      <c r="L2464" s="2">
        <f ca="1">(Table1[[#This Row],[Bruto tov vorige schijf]]-Table1[[#This Row],[Netto tov vorige schijf]])/MAX(Table1[[#This Row],[Bruto tov vorige schijf]],1)</f>
        <v>0.41365999999979974</v>
      </c>
    </row>
    <row r="2465" spans="1:12" x14ac:dyDescent="0.25">
      <c r="A2465" s="14">
        <v>32471</v>
      </c>
      <c r="B2465" s="6">
        <f>LoonHeffing2020(Table1[[#This Row],[Belastbaar loon]])</f>
        <v>12127.9185</v>
      </c>
      <c r="C2465" s="6">
        <f>AlgemeneHeffingsKorting2020(Table1[[#This Row],[Belastbaar loon]])</f>
        <v>2043.9728</v>
      </c>
      <c r="D2465" s="14">
        <f>ArbeidsKorting2020(Table1[[#This Row],[Belastbaar loon]])</f>
        <v>3777.83896</v>
      </c>
      <c r="E2465" s="14">
        <f>MAX(Table1[[#This Row],[Loonheffing]]-Table1[[#This Row],[Algemene Heffingskorting]]-Table1[[#This Row],[Arbeidskorting]],0)</f>
        <v>6306.1067400000002</v>
      </c>
      <c r="F2465" s="6">
        <f>Table1[[#This Row],[Belastbaar loon]]-Table1[[#This Row],[Belasting]]</f>
        <v>26164.893260000001</v>
      </c>
      <c r="G2465" s="2">
        <f>(Table1[[#This Row],[Belastbaar loon]]-Table1[[#This Row],[Netto loon]])/Table1[[#This Row],[Belastbaar loon]]</f>
        <v>0.19420734624742075</v>
      </c>
      <c r="H2465" s="14">
        <f t="shared" ca="1" si="33"/>
        <v>6301.9701399999985</v>
      </c>
      <c r="I2465" s="14">
        <f ca="1">IF(ROW()=2, Table1[[#This Row],[Netto loon]], INDIRECT(ADDRESS(ROW()-1,COLUMN(F:F))))</f>
        <v>26159.029860000002</v>
      </c>
      <c r="J2465" s="6">
        <f ca="1">IF(ROW()=2, 0, Table1[[#This Row],[Belastbaar loon]]-INDIRECT(ADDRESS(ROW()-1,COLUMN(A:A))))</f>
        <v>10</v>
      </c>
      <c r="K2465" s="6">
        <f ca="1">Table1[[#This Row],[Netto loon]]-Table1[[#This Row],[Netto vorige schijf]]</f>
        <v>5.8633999999983644</v>
      </c>
      <c r="L2465" s="2">
        <f ca="1">(Table1[[#This Row],[Bruto tov vorige schijf]]-Table1[[#This Row],[Netto tov vorige schijf]])/MAX(Table1[[#This Row],[Bruto tov vorige schijf]],1)</f>
        <v>0.41366000000016356</v>
      </c>
    </row>
    <row r="2466" spans="1:12" x14ac:dyDescent="0.25">
      <c r="A2466" s="14">
        <v>32481</v>
      </c>
      <c r="B2466" s="6">
        <f>LoonHeffing2020(Table1[[#This Row],[Belastbaar loon]])</f>
        <v>12131.6535</v>
      </c>
      <c r="C2466" s="6">
        <f>AlgemeneHeffingsKorting2020(Table1[[#This Row],[Belastbaar loon]])</f>
        <v>2043.4056</v>
      </c>
      <c r="D2466" s="14">
        <f>ArbeidsKorting2020(Table1[[#This Row],[Belastbaar loon]])</f>
        <v>3778.0045599999999</v>
      </c>
      <c r="E2466" s="14">
        <f>MAX(Table1[[#This Row],[Loonheffing]]-Table1[[#This Row],[Algemene Heffingskorting]]-Table1[[#This Row],[Arbeidskorting]],0)</f>
        <v>6310.2433400000009</v>
      </c>
      <c r="F2466" s="6">
        <f>Table1[[#This Row],[Belastbaar loon]]-Table1[[#This Row],[Belasting]]</f>
        <v>26170.756659999999</v>
      </c>
      <c r="G2466" s="2">
        <f>(Table1[[#This Row],[Belastbaar loon]]-Table1[[#This Row],[Netto loon]])/Table1[[#This Row],[Belastbaar loon]]</f>
        <v>0.19427490963948157</v>
      </c>
      <c r="H2466" s="14">
        <f t="shared" ca="1" si="33"/>
        <v>6306.1067400000002</v>
      </c>
      <c r="I2466" s="14">
        <f ca="1">IF(ROW()=2, Table1[[#This Row],[Netto loon]], INDIRECT(ADDRESS(ROW()-1,COLUMN(F:F))))</f>
        <v>26164.893260000001</v>
      </c>
      <c r="J2466" s="6">
        <f ca="1">IF(ROW()=2, 0, Table1[[#This Row],[Belastbaar loon]]-INDIRECT(ADDRESS(ROW()-1,COLUMN(A:A))))</f>
        <v>10</v>
      </c>
      <c r="K2466" s="6">
        <f ca="1">Table1[[#This Row],[Netto loon]]-Table1[[#This Row],[Netto vorige schijf]]</f>
        <v>5.8633999999983644</v>
      </c>
      <c r="L2466" s="2">
        <f ca="1">(Table1[[#This Row],[Bruto tov vorige schijf]]-Table1[[#This Row],[Netto tov vorige schijf]])/MAX(Table1[[#This Row],[Bruto tov vorige schijf]],1)</f>
        <v>0.41366000000016356</v>
      </c>
    </row>
    <row r="2467" spans="1:12" x14ac:dyDescent="0.25">
      <c r="A2467" s="14">
        <v>32491</v>
      </c>
      <c r="B2467" s="6">
        <f>LoonHeffing2020(Table1[[#This Row],[Belastbaar loon]])</f>
        <v>12135.388499999999</v>
      </c>
      <c r="C2467" s="6">
        <f>AlgemeneHeffingsKorting2020(Table1[[#This Row],[Belastbaar loon]])</f>
        <v>2042.8384000000001</v>
      </c>
      <c r="D2467" s="14">
        <f>ArbeidsKorting2020(Table1[[#This Row],[Belastbaar loon]])</f>
        <v>3778.1701600000001</v>
      </c>
      <c r="E2467" s="14">
        <f>MAX(Table1[[#This Row],[Loonheffing]]-Table1[[#This Row],[Algemene Heffingskorting]]-Table1[[#This Row],[Arbeidskorting]],0)</f>
        <v>6314.3799399999989</v>
      </c>
      <c r="F2467" s="6">
        <f>Table1[[#This Row],[Belastbaar loon]]-Table1[[#This Row],[Belasting]]</f>
        <v>26176.620060000001</v>
      </c>
      <c r="G2467" s="2">
        <f>(Table1[[#This Row],[Belastbaar loon]]-Table1[[#This Row],[Netto loon]])/Table1[[#This Row],[Belastbaar loon]]</f>
        <v>0.19434243144255328</v>
      </c>
      <c r="H2467" s="14">
        <f t="shared" ca="1" si="33"/>
        <v>6310.2433400000009</v>
      </c>
      <c r="I2467" s="14">
        <f ca="1">IF(ROW()=2, Table1[[#This Row],[Netto loon]], INDIRECT(ADDRESS(ROW()-1,COLUMN(F:F))))</f>
        <v>26170.756659999999</v>
      </c>
      <c r="J2467" s="6">
        <f ca="1">IF(ROW()=2, 0, Table1[[#This Row],[Belastbaar loon]]-INDIRECT(ADDRESS(ROW()-1,COLUMN(A:A))))</f>
        <v>10</v>
      </c>
      <c r="K2467" s="6">
        <f ca="1">Table1[[#This Row],[Netto loon]]-Table1[[#This Row],[Netto vorige schijf]]</f>
        <v>5.8634000000020023</v>
      </c>
      <c r="L2467" s="2">
        <f ca="1">(Table1[[#This Row],[Bruto tov vorige schijf]]-Table1[[#This Row],[Netto tov vorige schijf]])/MAX(Table1[[#This Row],[Bruto tov vorige schijf]],1)</f>
        <v>0.41365999999979974</v>
      </c>
    </row>
    <row r="2468" spans="1:12" x14ac:dyDescent="0.25">
      <c r="A2468" s="14">
        <v>32501</v>
      </c>
      <c r="B2468" s="6">
        <f>LoonHeffing2020(Table1[[#This Row],[Belastbaar loon]])</f>
        <v>12139.1235</v>
      </c>
      <c r="C2468" s="6">
        <f>AlgemeneHeffingsKorting2020(Table1[[#This Row],[Belastbaar loon]])</f>
        <v>2042.2711999999999</v>
      </c>
      <c r="D2468" s="14">
        <f>ArbeidsKorting2020(Table1[[#This Row],[Belastbaar loon]])</f>
        <v>3778.3357599999999</v>
      </c>
      <c r="E2468" s="14">
        <f>MAX(Table1[[#This Row],[Loonheffing]]-Table1[[#This Row],[Algemene Heffingskorting]]-Table1[[#This Row],[Arbeidskorting]],0)</f>
        <v>6318.5165400000005</v>
      </c>
      <c r="F2468" s="6">
        <f>Table1[[#This Row],[Belastbaar loon]]-Table1[[#This Row],[Belasting]]</f>
        <v>26182.483459999999</v>
      </c>
      <c r="G2468" s="2">
        <f>(Table1[[#This Row],[Belastbaar loon]]-Table1[[#This Row],[Netto loon]])/Table1[[#This Row],[Belastbaar loon]]</f>
        <v>0.19440991169502478</v>
      </c>
      <c r="H2468" s="14">
        <f t="shared" ca="1" si="33"/>
        <v>6314.3799399999989</v>
      </c>
      <c r="I2468" s="14">
        <f ca="1">IF(ROW()=2, Table1[[#This Row],[Netto loon]], INDIRECT(ADDRESS(ROW()-1,COLUMN(F:F))))</f>
        <v>26176.620060000001</v>
      </c>
      <c r="J2468" s="6">
        <f ca="1">IF(ROW()=2, 0, Table1[[#This Row],[Belastbaar loon]]-INDIRECT(ADDRESS(ROW()-1,COLUMN(A:A))))</f>
        <v>10</v>
      </c>
      <c r="K2468" s="6">
        <f ca="1">Table1[[#This Row],[Netto loon]]-Table1[[#This Row],[Netto vorige schijf]]</f>
        <v>5.8633999999983644</v>
      </c>
      <c r="L2468" s="2">
        <f ca="1">(Table1[[#This Row],[Bruto tov vorige schijf]]-Table1[[#This Row],[Netto tov vorige schijf]])/MAX(Table1[[#This Row],[Bruto tov vorige schijf]],1)</f>
        <v>0.41366000000016356</v>
      </c>
    </row>
    <row r="2469" spans="1:12" x14ac:dyDescent="0.25">
      <c r="A2469" s="14">
        <v>32511</v>
      </c>
      <c r="B2469" s="6">
        <f>LoonHeffing2020(Table1[[#This Row],[Belastbaar loon]])</f>
        <v>12142.8585</v>
      </c>
      <c r="C2469" s="6">
        <f>AlgemeneHeffingsKorting2020(Table1[[#This Row],[Belastbaar loon]])</f>
        <v>2041.704</v>
      </c>
      <c r="D2469" s="14">
        <f>ArbeidsKorting2020(Table1[[#This Row],[Belastbaar loon]])</f>
        <v>3778.5013600000002</v>
      </c>
      <c r="E2469" s="14">
        <f>MAX(Table1[[#This Row],[Loonheffing]]-Table1[[#This Row],[Algemene Heffingskorting]]-Table1[[#This Row],[Arbeidskorting]],0)</f>
        <v>6322.6531400000003</v>
      </c>
      <c r="F2469" s="6">
        <f>Table1[[#This Row],[Belastbaar loon]]-Table1[[#This Row],[Belasting]]</f>
        <v>26188.346859999998</v>
      </c>
      <c r="G2469" s="2">
        <f>(Table1[[#This Row],[Belastbaar loon]]-Table1[[#This Row],[Netto loon]])/Table1[[#This Row],[Belastbaar loon]]</f>
        <v>0.19447735043523737</v>
      </c>
      <c r="H2469" s="14">
        <f t="shared" ca="1" si="33"/>
        <v>6318.5165400000005</v>
      </c>
      <c r="I2469" s="14">
        <f ca="1">IF(ROW()=2, Table1[[#This Row],[Netto loon]], INDIRECT(ADDRESS(ROW()-1,COLUMN(F:F))))</f>
        <v>26182.483459999999</v>
      </c>
      <c r="J2469" s="6">
        <f ca="1">IF(ROW()=2, 0, Table1[[#This Row],[Belastbaar loon]]-INDIRECT(ADDRESS(ROW()-1,COLUMN(A:A))))</f>
        <v>10</v>
      </c>
      <c r="K2469" s="6">
        <f ca="1">Table1[[#This Row],[Netto loon]]-Table1[[#This Row],[Netto vorige schijf]]</f>
        <v>5.8633999999983644</v>
      </c>
      <c r="L2469" s="2">
        <f ca="1">(Table1[[#This Row],[Bruto tov vorige schijf]]-Table1[[#This Row],[Netto tov vorige schijf]])/MAX(Table1[[#This Row],[Bruto tov vorige schijf]],1)</f>
        <v>0.41366000000016356</v>
      </c>
    </row>
    <row r="2470" spans="1:12" x14ac:dyDescent="0.25">
      <c r="A2470" s="14">
        <v>32521</v>
      </c>
      <c r="B2470" s="6">
        <f>LoonHeffing2020(Table1[[#This Row],[Belastbaar loon]])</f>
        <v>12146.593500000001</v>
      </c>
      <c r="C2470" s="6">
        <f>AlgemeneHeffingsKorting2020(Table1[[#This Row],[Belastbaar loon]])</f>
        <v>2041.1368</v>
      </c>
      <c r="D2470" s="14">
        <f>ArbeidsKorting2020(Table1[[#This Row],[Belastbaar loon]])</f>
        <v>3778.66696</v>
      </c>
      <c r="E2470" s="14">
        <f>MAX(Table1[[#This Row],[Loonheffing]]-Table1[[#This Row],[Algemene Heffingskorting]]-Table1[[#This Row],[Arbeidskorting]],0)</f>
        <v>6326.7897400000002</v>
      </c>
      <c r="F2470" s="6">
        <f>Table1[[#This Row],[Belastbaar loon]]-Table1[[#This Row],[Belasting]]</f>
        <v>26194.21026</v>
      </c>
      <c r="G2470" s="2">
        <f>(Table1[[#This Row],[Belastbaar loon]]-Table1[[#This Row],[Netto loon]])/Table1[[#This Row],[Belastbaar loon]]</f>
        <v>0.19454474770148519</v>
      </c>
      <c r="H2470" s="14">
        <f t="shared" ca="1" si="33"/>
        <v>6322.6531400000003</v>
      </c>
      <c r="I2470" s="14">
        <f ca="1">IF(ROW()=2, Table1[[#This Row],[Netto loon]], INDIRECT(ADDRESS(ROW()-1,COLUMN(F:F))))</f>
        <v>26188.346859999998</v>
      </c>
      <c r="J2470" s="6">
        <f ca="1">IF(ROW()=2, 0, Table1[[#This Row],[Belastbaar loon]]-INDIRECT(ADDRESS(ROW()-1,COLUMN(A:A))))</f>
        <v>10</v>
      </c>
      <c r="K2470" s="6">
        <f ca="1">Table1[[#This Row],[Netto loon]]-Table1[[#This Row],[Netto vorige schijf]]</f>
        <v>5.8634000000020023</v>
      </c>
      <c r="L2470" s="2">
        <f ca="1">(Table1[[#This Row],[Bruto tov vorige schijf]]-Table1[[#This Row],[Netto tov vorige schijf]])/MAX(Table1[[#This Row],[Bruto tov vorige schijf]],1)</f>
        <v>0.41365999999979974</v>
      </c>
    </row>
    <row r="2471" spans="1:12" x14ac:dyDescent="0.25">
      <c r="A2471" s="14">
        <v>32531</v>
      </c>
      <c r="B2471" s="6">
        <f>LoonHeffing2020(Table1[[#This Row],[Belastbaar loon]])</f>
        <v>12150.3285</v>
      </c>
      <c r="C2471" s="6">
        <f>AlgemeneHeffingsKorting2020(Table1[[#This Row],[Belastbaar loon]])</f>
        <v>2040.5696</v>
      </c>
      <c r="D2471" s="14">
        <f>ArbeidsKorting2020(Table1[[#This Row],[Belastbaar loon]])</f>
        <v>3778.8325599999998</v>
      </c>
      <c r="E2471" s="14">
        <f>MAX(Table1[[#This Row],[Loonheffing]]-Table1[[#This Row],[Algemene Heffingskorting]]-Table1[[#This Row],[Arbeidskorting]],0)</f>
        <v>6330.9263399999991</v>
      </c>
      <c r="F2471" s="6">
        <f>Table1[[#This Row],[Belastbaar loon]]-Table1[[#This Row],[Belasting]]</f>
        <v>26200.073660000002</v>
      </c>
      <c r="G2471" s="2">
        <f>(Table1[[#This Row],[Belastbaar loon]]-Table1[[#This Row],[Netto loon]])/Table1[[#This Row],[Belastbaar loon]]</f>
        <v>0.19461210353201555</v>
      </c>
      <c r="H2471" s="14">
        <f t="shared" ca="1" si="33"/>
        <v>6326.7897400000002</v>
      </c>
      <c r="I2471" s="14">
        <f ca="1">IF(ROW()=2, Table1[[#This Row],[Netto loon]], INDIRECT(ADDRESS(ROW()-1,COLUMN(F:F))))</f>
        <v>26194.21026</v>
      </c>
      <c r="J2471" s="6">
        <f ca="1">IF(ROW()=2, 0, Table1[[#This Row],[Belastbaar loon]]-INDIRECT(ADDRESS(ROW()-1,COLUMN(A:A))))</f>
        <v>10</v>
      </c>
      <c r="K2471" s="6">
        <f ca="1">Table1[[#This Row],[Netto loon]]-Table1[[#This Row],[Netto vorige schijf]]</f>
        <v>5.8634000000020023</v>
      </c>
      <c r="L2471" s="2">
        <f ca="1">(Table1[[#This Row],[Bruto tov vorige schijf]]-Table1[[#This Row],[Netto tov vorige schijf]])/MAX(Table1[[#This Row],[Bruto tov vorige schijf]],1)</f>
        <v>0.41365999999979974</v>
      </c>
    </row>
    <row r="2472" spans="1:12" x14ac:dyDescent="0.25">
      <c r="A2472" s="14">
        <v>32541</v>
      </c>
      <c r="B2472" s="6">
        <f>LoonHeffing2020(Table1[[#This Row],[Belastbaar loon]])</f>
        <v>12154.0635</v>
      </c>
      <c r="C2472" s="6">
        <f>AlgemeneHeffingsKorting2020(Table1[[#This Row],[Belastbaar loon]])</f>
        <v>2040.0024000000001</v>
      </c>
      <c r="D2472" s="14">
        <f>ArbeidsKorting2020(Table1[[#This Row],[Belastbaar loon]])</f>
        <v>3778.9981600000001</v>
      </c>
      <c r="E2472" s="14">
        <f>MAX(Table1[[#This Row],[Loonheffing]]-Table1[[#This Row],[Algemene Heffingskorting]]-Table1[[#This Row],[Arbeidskorting]],0)</f>
        <v>6335.0629400000007</v>
      </c>
      <c r="F2472" s="6">
        <f>Table1[[#This Row],[Belastbaar loon]]-Table1[[#This Row],[Belasting]]</f>
        <v>26205.93706</v>
      </c>
      <c r="G2472" s="2">
        <f>(Table1[[#This Row],[Belastbaar loon]]-Table1[[#This Row],[Netto loon]])/Table1[[#This Row],[Belastbaar loon]]</f>
        <v>0.19467941796502872</v>
      </c>
      <c r="H2472" s="14">
        <f t="shared" ca="1" si="33"/>
        <v>6330.9263399999991</v>
      </c>
      <c r="I2472" s="14">
        <f ca="1">IF(ROW()=2, Table1[[#This Row],[Netto loon]], INDIRECT(ADDRESS(ROW()-1,COLUMN(F:F))))</f>
        <v>26200.073660000002</v>
      </c>
      <c r="J2472" s="6">
        <f ca="1">IF(ROW()=2, 0, Table1[[#This Row],[Belastbaar loon]]-INDIRECT(ADDRESS(ROW()-1,COLUMN(A:A))))</f>
        <v>10</v>
      </c>
      <c r="K2472" s="6">
        <f ca="1">Table1[[#This Row],[Netto loon]]-Table1[[#This Row],[Netto vorige schijf]]</f>
        <v>5.8633999999983644</v>
      </c>
      <c r="L2472" s="2">
        <f ca="1">(Table1[[#This Row],[Bruto tov vorige schijf]]-Table1[[#This Row],[Netto tov vorige schijf]])/MAX(Table1[[#This Row],[Bruto tov vorige schijf]],1)</f>
        <v>0.41366000000016356</v>
      </c>
    </row>
    <row r="2473" spans="1:12" x14ac:dyDescent="0.25">
      <c r="A2473" s="14">
        <v>32551</v>
      </c>
      <c r="B2473" s="6">
        <f>LoonHeffing2020(Table1[[#This Row],[Belastbaar loon]])</f>
        <v>12157.798500000001</v>
      </c>
      <c r="C2473" s="6">
        <f>AlgemeneHeffingsKorting2020(Table1[[#This Row],[Belastbaar loon]])</f>
        <v>2039.4351999999999</v>
      </c>
      <c r="D2473" s="14">
        <f>ArbeidsKorting2020(Table1[[#This Row],[Belastbaar loon]])</f>
        <v>3779.1637599999999</v>
      </c>
      <c r="E2473" s="14">
        <f>MAX(Table1[[#This Row],[Loonheffing]]-Table1[[#This Row],[Algemene Heffingskorting]]-Table1[[#This Row],[Arbeidskorting]],0)</f>
        <v>6339.1995400000014</v>
      </c>
      <c r="F2473" s="6">
        <f>Table1[[#This Row],[Belastbaar loon]]-Table1[[#This Row],[Belasting]]</f>
        <v>26211.800459999999</v>
      </c>
      <c r="G2473" s="2">
        <f>(Table1[[#This Row],[Belastbaar loon]]-Table1[[#This Row],[Netto loon]])/Table1[[#This Row],[Belastbaar loon]]</f>
        <v>0.19474669103867781</v>
      </c>
      <c r="H2473" s="14">
        <f t="shared" ca="1" si="33"/>
        <v>6335.0629400000007</v>
      </c>
      <c r="I2473" s="14">
        <f ca="1">IF(ROW()=2, Table1[[#This Row],[Netto loon]], INDIRECT(ADDRESS(ROW()-1,COLUMN(F:F))))</f>
        <v>26205.93706</v>
      </c>
      <c r="J2473" s="6">
        <f ca="1">IF(ROW()=2, 0, Table1[[#This Row],[Belastbaar loon]]-INDIRECT(ADDRESS(ROW()-1,COLUMN(A:A))))</f>
        <v>10</v>
      </c>
      <c r="K2473" s="6">
        <f ca="1">Table1[[#This Row],[Netto loon]]-Table1[[#This Row],[Netto vorige schijf]]</f>
        <v>5.8633999999983644</v>
      </c>
      <c r="L2473" s="2">
        <f ca="1">(Table1[[#This Row],[Bruto tov vorige schijf]]-Table1[[#This Row],[Netto tov vorige schijf]])/MAX(Table1[[#This Row],[Bruto tov vorige schijf]],1)</f>
        <v>0.41366000000016356</v>
      </c>
    </row>
    <row r="2474" spans="1:12" x14ac:dyDescent="0.25">
      <c r="A2474" s="14">
        <v>32561</v>
      </c>
      <c r="B2474" s="6">
        <f>LoonHeffing2020(Table1[[#This Row],[Belastbaar loon]])</f>
        <v>12161.5335</v>
      </c>
      <c r="C2474" s="6">
        <f>AlgemeneHeffingsKorting2020(Table1[[#This Row],[Belastbaar loon]])</f>
        <v>2038.8679999999999</v>
      </c>
      <c r="D2474" s="14">
        <f>ArbeidsKorting2020(Table1[[#This Row],[Belastbaar loon]])</f>
        <v>3779.3293600000002</v>
      </c>
      <c r="E2474" s="14">
        <f>MAX(Table1[[#This Row],[Loonheffing]]-Table1[[#This Row],[Algemene Heffingskorting]]-Table1[[#This Row],[Arbeidskorting]],0)</f>
        <v>6343.3361399999994</v>
      </c>
      <c r="F2474" s="6">
        <f>Table1[[#This Row],[Belastbaar loon]]-Table1[[#This Row],[Belasting]]</f>
        <v>26217.663860000001</v>
      </c>
      <c r="G2474" s="2">
        <f>(Table1[[#This Row],[Belastbaar loon]]-Table1[[#This Row],[Netto loon]])/Table1[[#This Row],[Belastbaar loon]]</f>
        <v>0.19481392279106904</v>
      </c>
      <c r="H2474" s="14">
        <f t="shared" ca="1" si="33"/>
        <v>6339.1995400000014</v>
      </c>
      <c r="I2474" s="14">
        <f ca="1">IF(ROW()=2, Table1[[#This Row],[Netto loon]], INDIRECT(ADDRESS(ROW()-1,COLUMN(F:F))))</f>
        <v>26211.800459999999</v>
      </c>
      <c r="J2474" s="6">
        <f ca="1">IF(ROW()=2, 0, Table1[[#This Row],[Belastbaar loon]]-INDIRECT(ADDRESS(ROW()-1,COLUMN(A:A))))</f>
        <v>10</v>
      </c>
      <c r="K2474" s="6">
        <f ca="1">Table1[[#This Row],[Netto loon]]-Table1[[#This Row],[Netto vorige schijf]]</f>
        <v>5.8634000000020023</v>
      </c>
      <c r="L2474" s="2">
        <f ca="1">(Table1[[#This Row],[Bruto tov vorige schijf]]-Table1[[#This Row],[Netto tov vorige schijf]])/MAX(Table1[[#This Row],[Bruto tov vorige schijf]],1)</f>
        <v>0.41365999999979974</v>
      </c>
    </row>
    <row r="2475" spans="1:12" x14ac:dyDescent="0.25">
      <c r="A2475" s="14">
        <v>32571</v>
      </c>
      <c r="B2475" s="6">
        <f>LoonHeffing2020(Table1[[#This Row],[Belastbaar loon]])</f>
        <v>12165.2685</v>
      </c>
      <c r="C2475" s="6">
        <f>AlgemeneHeffingsKorting2020(Table1[[#This Row],[Belastbaar loon]])</f>
        <v>2038.3008</v>
      </c>
      <c r="D2475" s="14">
        <f>ArbeidsKorting2020(Table1[[#This Row],[Belastbaar loon]])</f>
        <v>3779.49496</v>
      </c>
      <c r="E2475" s="14">
        <f>MAX(Table1[[#This Row],[Loonheffing]]-Table1[[#This Row],[Algemene Heffingskorting]]-Table1[[#This Row],[Arbeidskorting]],0)</f>
        <v>6347.4727400000011</v>
      </c>
      <c r="F2475" s="6">
        <f>Table1[[#This Row],[Belastbaar loon]]-Table1[[#This Row],[Belasting]]</f>
        <v>26223.527259999999</v>
      </c>
      <c r="G2475" s="2">
        <f>(Table1[[#This Row],[Belastbaar loon]]-Table1[[#This Row],[Netto loon]])/Table1[[#This Row],[Belastbaar loon]]</f>
        <v>0.19488111326026222</v>
      </c>
      <c r="H2475" s="14">
        <f t="shared" ca="1" si="33"/>
        <v>6343.3361399999994</v>
      </c>
      <c r="I2475" s="14">
        <f ca="1">IF(ROW()=2, Table1[[#This Row],[Netto loon]], INDIRECT(ADDRESS(ROW()-1,COLUMN(F:F))))</f>
        <v>26217.663860000001</v>
      </c>
      <c r="J2475" s="6">
        <f ca="1">IF(ROW()=2, 0, Table1[[#This Row],[Belastbaar loon]]-INDIRECT(ADDRESS(ROW()-1,COLUMN(A:A))))</f>
        <v>10</v>
      </c>
      <c r="K2475" s="6">
        <f ca="1">Table1[[#This Row],[Netto loon]]-Table1[[#This Row],[Netto vorige schijf]]</f>
        <v>5.8633999999983644</v>
      </c>
      <c r="L2475" s="2">
        <f ca="1">(Table1[[#This Row],[Bruto tov vorige schijf]]-Table1[[#This Row],[Netto tov vorige schijf]])/MAX(Table1[[#This Row],[Bruto tov vorige schijf]],1)</f>
        <v>0.41366000000016356</v>
      </c>
    </row>
    <row r="2476" spans="1:12" x14ac:dyDescent="0.25">
      <c r="A2476" s="14">
        <v>32581</v>
      </c>
      <c r="B2476" s="6">
        <f>LoonHeffing2020(Table1[[#This Row],[Belastbaar loon]])</f>
        <v>12169.003500000001</v>
      </c>
      <c r="C2476" s="6">
        <f>AlgemeneHeffingsKorting2020(Table1[[#This Row],[Belastbaar loon]])</f>
        <v>2037.7336</v>
      </c>
      <c r="D2476" s="14">
        <f>ArbeidsKorting2020(Table1[[#This Row],[Belastbaar loon]])</f>
        <v>3779.6605599999998</v>
      </c>
      <c r="E2476" s="14">
        <f>MAX(Table1[[#This Row],[Loonheffing]]-Table1[[#This Row],[Algemene Heffingskorting]]-Table1[[#This Row],[Arbeidskorting]],0)</f>
        <v>6351.6093400000009</v>
      </c>
      <c r="F2476" s="6">
        <f>Table1[[#This Row],[Belastbaar loon]]-Table1[[#This Row],[Belasting]]</f>
        <v>26229.390659999997</v>
      </c>
      <c r="G2476" s="2">
        <f>(Table1[[#This Row],[Belastbaar loon]]-Table1[[#This Row],[Netto loon]])/Table1[[#This Row],[Belastbaar loon]]</f>
        <v>0.19494826248427005</v>
      </c>
      <c r="H2476" s="14">
        <f t="shared" ca="1" si="33"/>
        <v>6347.4727400000011</v>
      </c>
      <c r="I2476" s="14">
        <f ca="1">IF(ROW()=2, Table1[[#This Row],[Netto loon]], INDIRECT(ADDRESS(ROW()-1,COLUMN(F:F))))</f>
        <v>26223.527259999999</v>
      </c>
      <c r="J2476" s="6">
        <f ca="1">IF(ROW()=2, 0, Table1[[#This Row],[Belastbaar loon]]-INDIRECT(ADDRESS(ROW()-1,COLUMN(A:A))))</f>
        <v>10</v>
      </c>
      <c r="K2476" s="6">
        <f ca="1">Table1[[#This Row],[Netto loon]]-Table1[[#This Row],[Netto vorige schijf]]</f>
        <v>5.8633999999983644</v>
      </c>
      <c r="L2476" s="2">
        <f ca="1">(Table1[[#This Row],[Bruto tov vorige schijf]]-Table1[[#This Row],[Netto tov vorige schijf]])/MAX(Table1[[#This Row],[Bruto tov vorige schijf]],1)</f>
        <v>0.41366000000016356</v>
      </c>
    </row>
    <row r="2477" spans="1:12" x14ac:dyDescent="0.25">
      <c r="A2477" s="14">
        <v>32591</v>
      </c>
      <c r="B2477" s="6">
        <f>LoonHeffing2020(Table1[[#This Row],[Belastbaar loon]])</f>
        <v>12172.738499999999</v>
      </c>
      <c r="C2477" s="6">
        <f>AlgemeneHeffingsKorting2020(Table1[[#This Row],[Belastbaar loon]])</f>
        <v>2037.1664000000001</v>
      </c>
      <c r="D2477" s="14">
        <f>ArbeidsKorting2020(Table1[[#This Row],[Belastbaar loon]])</f>
        <v>3779.8261600000001</v>
      </c>
      <c r="E2477" s="14">
        <f>MAX(Table1[[#This Row],[Loonheffing]]-Table1[[#This Row],[Algemene Heffingskorting]]-Table1[[#This Row],[Arbeidskorting]],0)</f>
        <v>6355.7459399999989</v>
      </c>
      <c r="F2477" s="6">
        <f>Table1[[#This Row],[Belastbaar loon]]-Table1[[#This Row],[Belasting]]</f>
        <v>26235.254059999999</v>
      </c>
      <c r="G2477" s="2">
        <f>(Table1[[#This Row],[Belastbaar loon]]-Table1[[#This Row],[Netto loon]])/Table1[[#This Row],[Belastbaar loon]]</f>
        <v>0.1950153705010586</v>
      </c>
      <c r="H2477" s="14">
        <f t="shared" ca="1" si="33"/>
        <v>6351.6093400000009</v>
      </c>
      <c r="I2477" s="14">
        <f ca="1">IF(ROW()=2, Table1[[#This Row],[Netto loon]], INDIRECT(ADDRESS(ROW()-1,COLUMN(F:F))))</f>
        <v>26229.390659999997</v>
      </c>
      <c r="J2477" s="6">
        <f ca="1">IF(ROW()=2, 0, Table1[[#This Row],[Belastbaar loon]]-INDIRECT(ADDRESS(ROW()-1,COLUMN(A:A))))</f>
        <v>10</v>
      </c>
      <c r="K2477" s="6">
        <f ca="1">Table1[[#This Row],[Netto loon]]-Table1[[#This Row],[Netto vorige schijf]]</f>
        <v>5.8634000000020023</v>
      </c>
      <c r="L2477" s="2">
        <f ca="1">(Table1[[#This Row],[Bruto tov vorige schijf]]-Table1[[#This Row],[Netto tov vorige schijf]])/MAX(Table1[[#This Row],[Bruto tov vorige schijf]],1)</f>
        <v>0.41365999999979974</v>
      </c>
    </row>
    <row r="2478" spans="1:12" x14ac:dyDescent="0.25">
      <c r="A2478" s="14">
        <v>32601</v>
      </c>
      <c r="B2478" s="6">
        <f>LoonHeffing2020(Table1[[#This Row],[Belastbaar loon]])</f>
        <v>12176.4735</v>
      </c>
      <c r="C2478" s="6">
        <f>AlgemeneHeffingsKorting2020(Table1[[#This Row],[Belastbaar loon]])</f>
        <v>2036.5992000000001</v>
      </c>
      <c r="D2478" s="14">
        <f>ArbeidsKorting2020(Table1[[#This Row],[Belastbaar loon]])</f>
        <v>3779.9917599999999</v>
      </c>
      <c r="E2478" s="14">
        <f>MAX(Table1[[#This Row],[Loonheffing]]-Table1[[#This Row],[Algemene Heffingskorting]]-Table1[[#This Row],[Arbeidskorting]],0)</f>
        <v>6359.8825399999996</v>
      </c>
      <c r="F2478" s="6">
        <f>Table1[[#This Row],[Belastbaar loon]]-Table1[[#This Row],[Belasting]]</f>
        <v>26241.117460000001</v>
      </c>
      <c r="G2478" s="2">
        <f>(Table1[[#This Row],[Belastbaar loon]]-Table1[[#This Row],[Netto loon]])/Table1[[#This Row],[Belastbaar loon]]</f>
        <v>0.19508243734854755</v>
      </c>
      <c r="H2478" s="14">
        <f t="shared" ca="1" si="33"/>
        <v>6355.7459399999989</v>
      </c>
      <c r="I2478" s="14">
        <f ca="1">IF(ROW()=2, Table1[[#This Row],[Netto loon]], INDIRECT(ADDRESS(ROW()-1,COLUMN(F:F))))</f>
        <v>26235.254059999999</v>
      </c>
      <c r="J2478" s="6">
        <f ca="1">IF(ROW()=2, 0, Table1[[#This Row],[Belastbaar loon]]-INDIRECT(ADDRESS(ROW()-1,COLUMN(A:A))))</f>
        <v>10</v>
      </c>
      <c r="K2478" s="6">
        <f ca="1">Table1[[#This Row],[Netto loon]]-Table1[[#This Row],[Netto vorige schijf]]</f>
        <v>5.8634000000020023</v>
      </c>
      <c r="L2478" s="2">
        <f ca="1">(Table1[[#This Row],[Bruto tov vorige schijf]]-Table1[[#This Row],[Netto tov vorige schijf]])/MAX(Table1[[#This Row],[Bruto tov vorige schijf]],1)</f>
        <v>0.41365999999979974</v>
      </c>
    </row>
    <row r="2479" spans="1:12" x14ac:dyDescent="0.25">
      <c r="A2479" s="14">
        <v>32611</v>
      </c>
      <c r="B2479" s="6">
        <f>LoonHeffing2020(Table1[[#This Row],[Belastbaar loon]])</f>
        <v>12180.208500000001</v>
      </c>
      <c r="C2479" s="6">
        <f>AlgemeneHeffingsKorting2020(Table1[[#This Row],[Belastbaar loon]])</f>
        <v>2036.0319999999999</v>
      </c>
      <c r="D2479" s="14">
        <f>ArbeidsKorting2020(Table1[[#This Row],[Belastbaar loon]])</f>
        <v>3780.1573600000002</v>
      </c>
      <c r="E2479" s="14">
        <f>MAX(Table1[[#This Row],[Loonheffing]]-Table1[[#This Row],[Algemene Heffingskorting]]-Table1[[#This Row],[Arbeidskorting]],0)</f>
        <v>6364.0191400000012</v>
      </c>
      <c r="F2479" s="6">
        <f>Table1[[#This Row],[Belastbaar loon]]-Table1[[#This Row],[Belasting]]</f>
        <v>26246.98086</v>
      </c>
      <c r="G2479" s="2">
        <f>(Table1[[#This Row],[Belastbaar loon]]-Table1[[#This Row],[Netto loon]])/Table1[[#This Row],[Belastbaar loon]]</f>
        <v>0.19514946306461012</v>
      </c>
      <c r="H2479" s="14">
        <f t="shared" ca="1" si="33"/>
        <v>6359.8825399999996</v>
      </c>
      <c r="I2479" s="14">
        <f ca="1">IF(ROW()=2, Table1[[#This Row],[Netto loon]], INDIRECT(ADDRESS(ROW()-1,COLUMN(F:F))))</f>
        <v>26241.117460000001</v>
      </c>
      <c r="J2479" s="6">
        <f ca="1">IF(ROW()=2, 0, Table1[[#This Row],[Belastbaar loon]]-INDIRECT(ADDRESS(ROW()-1,COLUMN(A:A))))</f>
        <v>10</v>
      </c>
      <c r="K2479" s="6">
        <f ca="1">Table1[[#This Row],[Netto loon]]-Table1[[#This Row],[Netto vorige schijf]]</f>
        <v>5.8633999999983644</v>
      </c>
      <c r="L2479" s="2">
        <f ca="1">(Table1[[#This Row],[Bruto tov vorige schijf]]-Table1[[#This Row],[Netto tov vorige schijf]])/MAX(Table1[[#This Row],[Bruto tov vorige schijf]],1)</f>
        <v>0.41366000000016356</v>
      </c>
    </row>
    <row r="2480" spans="1:12" x14ac:dyDescent="0.25">
      <c r="A2480" s="14">
        <v>32621</v>
      </c>
      <c r="B2480" s="6">
        <f>LoonHeffing2020(Table1[[#This Row],[Belastbaar loon]])</f>
        <v>12183.943499999999</v>
      </c>
      <c r="C2480" s="6">
        <f>AlgemeneHeffingsKorting2020(Table1[[#This Row],[Belastbaar loon]])</f>
        <v>2035.4648</v>
      </c>
      <c r="D2480" s="14">
        <f>ArbeidsKorting2020(Table1[[#This Row],[Belastbaar loon]])</f>
        <v>3780.32296</v>
      </c>
      <c r="E2480" s="14">
        <f>MAX(Table1[[#This Row],[Loonheffing]]-Table1[[#This Row],[Algemene Heffingskorting]]-Table1[[#This Row],[Arbeidskorting]],0)</f>
        <v>6368.1557400000002</v>
      </c>
      <c r="F2480" s="6">
        <f>Table1[[#This Row],[Belastbaar loon]]-Table1[[#This Row],[Belasting]]</f>
        <v>26252.844259999998</v>
      </c>
      <c r="G2480" s="2">
        <f>(Table1[[#This Row],[Belastbaar loon]]-Table1[[#This Row],[Netto loon]])/Table1[[#This Row],[Belastbaar loon]]</f>
        <v>0.1952164476870728</v>
      </c>
      <c r="H2480" s="14">
        <f t="shared" ca="1" si="33"/>
        <v>6364.0191400000012</v>
      </c>
      <c r="I2480" s="14">
        <f ca="1">IF(ROW()=2, Table1[[#This Row],[Netto loon]], INDIRECT(ADDRESS(ROW()-1,COLUMN(F:F))))</f>
        <v>26246.98086</v>
      </c>
      <c r="J2480" s="6">
        <f ca="1">IF(ROW()=2, 0, Table1[[#This Row],[Belastbaar loon]]-INDIRECT(ADDRESS(ROW()-1,COLUMN(A:A))))</f>
        <v>10</v>
      </c>
      <c r="K2480" s="6">
        <f ca="1">Table1[[#This Row],[Netto loon]]-Table1[[#This Row],[Netto vorige schijf]]</f>
        <v>5.8633999999983644</v>
      </c>
      <c r="L2480" s="2">
        <f ca="1">(Table1[[#This Row],[Bruto tov vorige schijf]]-Table1[[#This Row],[Netto tov vorige schijf]])/MAX(Table1[[#This Row],[Bruto tov vorige schijf]],1)</f>
        <v>0.41366000000016356</v>
      </c>
    </row>
    <row r="2481" spans="1:12" x14ac:dyDescent="0.25">
      <c r="A2481" s="14">
        <v>32631</v>
      </c>
      <c r="B2481" s="6">
        <f>LoonHeffing2020(Table1[[#This Row],[Belastbaar loon]])</f>
        <v>12187.6785</v>
      </c>
      <c r="C2481" s="6">
        <f>AlgemeneHeffingsKorting2020(Table1[[#This Row],[Belastbaar loon]])</f>
        <v>2034.8976</v>
      </c>
      <c r="D2481" s="14">
        <f>ArbeidsKorting2020(Table1[[#This Row],[Belastbaar loon]])</f>
        <v>3780.4885599999998</v>
      </c>
      <c r="E2481" s="14">
        <f>MAX(Table1[[#This Row],[Loonheffing]]-Table1[[#This Row],[Algemene Heffingskorting]]-Table1[[#This Row],[Arbeidskorting]],0)</f>
        <v>6372.29234</v>
      </c>
      <c r="F2481" s="6">
        <f>Table1[[#This Row],[Belastbaar loon]]-Table1[[#This Row],[Belasting]]</f>
        <v>26258.70766</v>
      </c>
      <c r="G2481" s="2">
        <f>(Table1[[#This Row],[Belastbaar loon]]-Table1[[#This Row],[Netto loon]])/Table1[[#This Row],[Belastbaar loon]]</f>
        <v>0.1952833912537158</v>
      </c>
      <c r="H2481" s="14">
        <f t="shared" ca="1" si="33"/>
        <v>6368.1557400000002</v>
      </c>
      <c r="I2481" s="14">
        <f ca="1">IF(ROW()=2, Table1[[#This Row],[Netto loon]], INDIRECT(ADDRESS(ROW()-1,COLUMN(F:F))))</f>
        <v>26252.844259999998</v>
      </c>
      <c r="J2481" s="6">
        <f ca="1">IF(ROW()=2, 0, Table1[[#This Row],[Belastbaar loon]]-INDIRECT(ADDRESS(ROW()-1,COLUMN(A:A))))</f>
        <v>10</v>
      </c>
      <c r="K2481" s="6">
        <f ca="1">Table1[[#This Row],[Netto loon]]-Table1[[#This Row],[Netto vorige schijf]]</f>
        <v>5.8634000000020023</v>
      </c>
      <c r="L2481" s="2">
        <f ca="1">(Table1[[#This Row],[Bruto tov vorige schijf]]-Table1[[#This Row],[Netto tov vorige schijf]])/MAX(Table1[[#This Row],[Bruto tov vorige schijf]],1)</f>
        <v>0.41365999999979974</v>
      </c>
    </row>
    <row r="2482" spans="1:12" x14ac:dyDescent="0.25">
      <c r="A2482" s="14">
        <v>32641</v>
      </c>
      <c r="B2482" s="6">
        <f>LoonHeffing2020(Table1[[#This Row],[Belastbaar loon]])</f>
        <v>12191.413500000001</v>
      </c>
      <c r="C2482" s="6">
        <f>AlgemeneHeffingsKorting2020(Table1[[#This Row],[Belastbaar loon]])</f>
        <v>2034.3304000000001</v>
      </c>
      <c r="D2482" s="14">
        <f>ArbeidsKorting2020(Table1[[#This Row],[Belastbaar loon]])</f>
        <v>3780.65416</v>
      </c>
      <c r="E2482" s="14">
        <f>MAX(Table1[[#This Row],[Loonheffing]]-Table1[[#This Row],[Algemene Heffingskorting]]-Table1[[#This Row],[Arbeidskorting]],0)</f>
        <v>6376.4289399999998</v>
      </c>
      <c r="F2482" s="6">
        <f>Table1[[#This Row],[Belastbaar loon]]-Table1[[#This Row],[Belasting]]</f>
        <v>26264.571060000002</v>
      </c>
      <c r="G2482" s="2">
        <f>(Table1[[#This Row],[Belastbaar loon]]-Table1[[#This Row],[Netto loon]])/Table1[[#This Row],[Belastbaar loon]]</f>
        <v>0.19535029380227314</v>
      </c>
      <c r="H2482" s="14">
        <f t="shared" ca="1" si="33"/>
        <v>6372.29234</v>
      </c>
      <c r="I2482" s="14">
        <f ca="1">IF(ROW()=2, Table1[[#This Row],[Netto loon]], INDIRECT(ADDRESS(ROW()-1,COLUMN(F:F))))</f>
        <v>26258.70766</v>
      </c>
      <c r="J2482" s="6">
        <f ca="1">IF(ROW()=2, 0, Table1[[#This Row],[Belastbaar loon]]-INDIRECT(ADDRESS(ROW()-1,COLUMN(A:A))))</f>
        <v>10</v>
      </c>
      <c r="K2482" s="6">
        <f ca="1">Table1[[#This Row],[Netto loon]]-Table1[[#This Row],[Netto vorige schijf]]</f>
        <v>5.8634000000020023</v>
      </c>
      <c r="L2482" s="2">
        <f ca="1">(Table1[[#This Row],[Bruto tov vorige schijf]]-Table1[[#This Row],[Netto tov vorige schijf]])/MAX(Table1[[#This Row],[Bruto tov vorige schijf]],1)</f>
        <v>0.41365999999979974</v>
      </c>
    </row>
    <row r="2483" spans="1:12" x14ac:dyDescent="0.25">
      <c r="A2483" s="14">
        <v>32651</v>
      </c>
      <c r="B2483" s="6">
        <f>LoonHeffing2020(Table1[[#This Row],[Belastbaar loon]])</f>
        <v>12195.148499999999</v>
      </c>
      <c r="C2483" s="6">
        <f>AlgemeneHeffingsKorting2020(Table1[[#This Row],[Belastbaar loon]])</f>
        <v>2033.7632000000001</v>
      </c>
      <c r="D2483" s="14">
        <f>ArbeidsKorting2020(Table1[[#This Row],[Belastbaar loon]])</f>
        <v>3780.8197599999999</v>
      </c>
      <c r="E2483" s="14">
        <f>MAX(Table1[[#This Row],[Loonheffing]]-Table1[[#This Row],[Algemene Heffingskorting]]-Table1[[#This Row],[Arbeidskorting]],0)</f>
        <v>6380.5655399999996</v>
      </c>
      <c r="F2483" s="6">
        <f>Table1[[#This Row],[Belastbaar loon]]-Table1[[#This Row],[Belasting]]</f>
        <v>26270.43446</v>
      </c>
      <c r="G2483" s="2">
        <f>(Table1[[#This Row],[Belastbaar loon]]-Table1[[#This Row],[Netto loon]])/Table1[[#This Row],[Belastbaar loon]]</f>
        <v>0.19541715537043275</v>
      </c>
      <c r="H2483" s="14">
        <f t="shared" ca="1" si="33"/>
        <v>6376.4289399999998</v>
      </c>
      <c r="I2483" s="14">
        <f ca="1">IF(ROW()=2, Table1[[#This Row],[Netto loon]], INDIRECT(ADDRESS(ROW()-1,COLUMN(F:F))))</f>
        <v>26264.571060000002</v>
      </c>
      <c r="J2483" s="6">
        <f ca="1">IF(ROW()=2, 0, Table1[[#This Row],[Belastbaar loon]]-INDIRECT(ADDRESS(ROW()-1,COLUMN(A:A))))</f>
        <v>10</v>
      </c>
      <c r="K2483" s="6">
        <f ca="1">Table1[[#This Row],[Netto loon]]-Table1[[#This Row],[Netto vorige schijf]]</f>
        <v>5.8633999999983644</v>
      </c>
      <c r="L2483" s="2">
        <f ca="1">(Table1[[#This Row],[Bruto tov vorige schijf]]-Table1[[#This Row],[Netto tov vorige schijf]])/MAX(Table1[[#This Row],[Bruto tov vorige schijf]],1)</f>
        <v>0.41366000000016356</v>
      </c>
    </row>
    <row r="2484" spans="1:12" x14ac:dyDescent="0.25">
      <c r="A2484" s="14">
        <v>32661</v>
      </c>
      <c r="B2484" s="6">
        <f>LoonHeffing2020(Table1[[#This Row],[Belastbaar loon]])</f>
        <v>12198.8835</v>
      </c>
      <c r="C2484" s="6">
        <f>AlgemeneHeffingsKorting2020(Table1[[#This Row],[Belastbaar loon]])</f>
        <v>2033.1959999999999</v>
      </c>
      <c r="D2484" s="14">
        <f>ArbeidsKorting2020(Table1[[#This Row],[Belastbaar loon]])</f>
        <v>3780.9853600000001</v>
      </c>
      <c r="E2484" s="14">
        <f>MAX(Table1[[#This Row],[Loonheffing]]-Table1[[#This Row],[Algemene Heffingskorting]]-Table1[[#This Row],[Arbeidskorting]],0)</f>
        <v>6384.7021399999994</v>
      </c>
      <c r="F2484" s="6">
        <f>Table1[[#This Row],[Belastbaar loon]]-Table1[[#This Row],[Belasting]]</f>
        <v>26276.297859999999</v>
      </c>
      <c r="G2484" s="2">
        <f>(Table1[[#This Row],[Belastbaar loon]]-Table1[[#This Row],[Netto loon]])/Table1[[#This Row],[Belastbaar loon]]</f>
        <v>0.19548397599583606</v>
      </c>
      <c r="H2484" s="14">
        <f t="shared" ca="1" si="33"/>
        <v>6380.5655399999996</v>
      </c>
      <c r="I2484" s="14">
        <f ca="1">IF(ROW()=2, Table1[[#This Row],[Netto loon]], INDIRECT(ADDRESS(ROW()-1,COLUMN(F:F))))</f>
        <v>26270.43446</v>
      </c>
      <c r="J2484" s="6">
        <f ca="1">IF(ROW()=2, 0, Table1[[#This Row],[Belastbaar loon]]-INDIRECT(ADDRESS(ROW()-1,COLUMN(A:A))))</f>
        <v>10</v>
      </c>
      <c r="K2484" s="6">
        <f ca="1">Table1[[#This Row],[Netto loon]]-Table1[[#This Row],[Netto vorige schijf]]</f>
        <v>5.8633999999983644</v>
      </c>
      <c r="L2484" s="2">
        <f ca="1">(Table1[[#This Row],[Bruto tov vorige schijf]]-Table1[[#This Row],[Netto tov vorige schijf]])/MAX(Table1[[#This Row],[Bruto tov vorige schijf]],1)</f>
        <v>0.41366000000016356</v>
      </c>
    </row>
    <row r="2485" spans="1:12" x14ac:dyDescent="0.25">
      <c r="A2485" s="14">
        <v>32671</v>
      </c>
      <c r="B2485" s="6">
        <f>LoonHeffing2020(Table1[[#This Row],[Belastbaar loon]])</f>
        <v>12202.6185</v>
      </c>
      <c r="C2485" s="6">
        <f>AlgemeneHeffingsKorting2020(Table1[[#This Row],[Belastbaar loon]])</f>
        <v>2032.6288</v>
      </c>
      <c r="D2485" s="14">
        <f>ArbeidsKorting2020(Table1[[#This Row],[Belastbaar loon]])</f>
        <v>3781.1509599999999</v>
      </c>
      <c r="E2485" s="14">
        <f>MAX(Table1[[#This Row],[Loonheffing]]-Table1[[#This Row],[Algemene Heffingskorting]]-Table1[[#This Row],[Arbeidskorting]],0)</f>
        <v>6388.8387400000001</v>
      </c>
      <c r="F2485" s="6">
        <f>Table1[[#This Row],[Belastbaar loon]]-Table1[[#This Row],[Belasting]]</f>
        <v>26282.161260000001</v>
      </c>
      <c r="G2485" s="2">
        <f>(Table1[[#This Row],[Belastbaar loon]]-Table1[[#This Row],[Netto loon]])/Table1[[#This Row],[Belastbaar loon]]</f>
        <v>0.19555075571607847</v>
      </c>
      <c r="H2485" s="14">
        <f t="shared" ca="1" si="33"/>
        <v>6384.7021399999994</v>
      </c>
      <c r="I2485" s="14">
        <f ca="1">IF(ROW()=2, Table1[[#This Row],[Netto loon]], INDIRECT(ADDRESS(ROW()-1,COLUMN(F:F))))</f>
        <v>26276.297859999999</v>
      </c>
      <c r="J2485" s="6">
        <f ca="1">IF(ROW()=2, 0, Table1[[#This Row],[Belastbaar loon]]-INDIRECT(ADDRESS(ROW()-1,COLUMN(A:A))))</f>
        <v>10</v>
      </c>
      <c r="K2485" s="6">
        <f ca="1">Table1[[#This Row],[Netto loon]]-Table1[[#This Row],[Netto vorige schijf]]</f>
        <v>5.8634000000020023</v>
      </c>
      <c r="L2485" s="2">
        <f ca="1">(Table1[[#This Row],[Bruto tov vorige schijf]]-Table1[[#This Row],[Netto tov vorige schijf]])/MAX(Table1[[#This Row],[Bruto tov vorige schijf]],1)</f>
        <v>0.41365999999979974</v>
      </c>
    </row>
    <row r="2486" spans="1:12" x14ac:dyDescent="0.25">
      <c r="A2486" s="14">
        <v>32681</v>
      </c>
      <c r="B2486" s="6">
        <f>LoonHeffing2020(Table1[[#This Row],[Belastbaar loon]])</f>
        <v>12206.353499999999</v>
      </c>
      <c r="C2486" s="6">
        <f>AlgemeneHeffingsKorting2020(Table1[[#This Row],[Belastbaar loon]])</f>
        <v>2032.0616</v>
      </c>
      <c r="D2486" s="14">
        <f>ArbeidsKorting2020(Table1[[#This Row],[Belastbaar loon]])</f>
        <v>3781.3165600000002</v>
      </c>
      <c r="E2486" s="14">
        <f>MAX(Table1[[#This Row],[Loonheffing]]-Table1[[#This Row],[Algemene Heffingskorting]]-Table1[[#This Row],[Arbeidskorting]],0)</f>
        <v>6392.97534</v>
      </c>
      <c r="F2486" s="6">
        <f>Table1[[#This Row],[Belastbaar loon]]-Table1[[#This Row],[Belasting]]</f>
        <v>26288.024659999999</v>
      </c>
      <c r="G2486" s="2">
        <f>(Table1[[#This Row],[Belastbaar loon]]-Table1[[#This Row],[Netto loon]])/Table1[[#This Row],[Belastbaar loon]]</f>
        <v>0.19561749456870967</v>
      </c>
      <c r="H2486" s="14">
        <f t="shared" ca="1" si="33"/>
        <v>6388.8387400000001</v>
      </c>
      <c r="I2486" s="14">
        <f ca="1">IF(ROW()=2, Table1[[#This Row],[Netto loon]], INDIRECT(ADDRESS(ROW()-1,COLUMN(F:F))))</f>
        <v>26282.161260000001</v>
      </c>
      <c r="J2486" s="6">
        <f ca="1">IF(ROW()=2, 0, Table1[[#This Row],[Belastbaar loon]]-INDIRECT(ADDRESS(ROW()-1,COLUMN(A:A))))</f>
        <v>10</v>
      </c>
      <c r="K2486" s="6">
        <f ca="1">Table1[[#This Row],[Netto loon]]-Table1[[#This Row],[Netto vorige schijf]]</f>
        <v>5.8633999999983644</v>
      </c>
      <c r="L2486" s="2">
        <f ca="1">(Table1[[#This Row],[Bruto tov vorige schijf]]-Table1[[#This Row],[Netto tov vorige schijf]])/MAX(Table1[[#This Row],[Bruto tov vorige schijf]],1)</f>
        <v>0.41366000000016356</v>
      </c>
    </row>
    <row r="2487" spans="1:12" x14ac:dyDescent="0.25">
      <c r="A2487" s="14">
        <v>32691</v>
      </c>
      <c r="B2487" s="6">
        <f>LoonHeffing2020(Table1[[#This Row],[Belastbaar loon]])</f>
        <v>12210.0885</v>
      </c>
      <c r="C2487" s="6">
        <f>AlgemeneHeffingsKorting2020(Table1[[#This Row],[Belastbaar loon]])</f>
        <v>2031.4944</v>
      </c>
      <c r="D2487" s="14">
        <f>ArbeidsKorting2020(Table1[[#This Row],[Belastbaar loon]])</f>
        <v>3781.48216</v>
      </c>
      <c r="E2487" s="14">
        <f>MAX(Table1[[#This Row],[Loonheffing]]-Table1[[#This Row],[Algemene Heffingskorting]]-Table1[[#This Row],[Arbeidskorting]],0)</f>
        <v>6397.1119400000007</v>
      </c>
      <c r="F2487" s="6">
        <f>Table1[[#This Row],[Belastbaar loon]]-Table1[[#This Row],[Belasting]]</f>
        <v>26293.888059999997</v>
      </c>
      <c r="G2487" s="2">
        <f>(Table1[[#This Row],[Belastbaar loon]]-Table1[[#This Row],[Netto loon]])/Table1[[#This Row],[Belastbaar loon]]</f>
        <v>0.19568419259123312</v>
      </c>
      <c r="H2487" s="14">
        <f t="shared" ca="1" si="33"/>
        <v>6392.97534</v>
      </c>
      <c r="I2487" s="14">
        <f ca="1">IF(ROW()=2, Table1[[#This Row],[Netto loon]], INDIRECT(ADDRESS(ROW()-1,COLUMN(F:F))))</f>
        <v>26288.024659999999</v>
      </c>
      <c r="J2487" s="6">
        <f ca="1">IF(ROW()=2, 0, Table1[[#This Row],[Belastbaar loon]]-INDIRECT(ADDRESS(ROW()-1,COLUMN(A:A))))</f>
        <v>10</v>
      </c>
      <c r="K2487" s="6">
        <f ca="1">Table1[[#This Row],[Netto loon]]-Table1[[#This Row],[Netto vorige schijf]]</f>
        <v>5.8633999999983644</v>
      </c>
      <c r="L2487" s="2">
        <f ca="1">(Table1[[#This Row],[Bruto tov vorige schijf]]-Table1[[#This Row],[Netto tov vorige schijf]])/MAX(Table1[[#This Row],[Bruto tov vorige schijf]],1)</f>
        <v>0.41366000000016356</v>
      </c>
    </row>
    <row r="2488" spans="1:12" x14ac:dyDescent="0.25">
      <c r="A2488" s="14">
        <v>32701</v>
      </c>
      <c r="B2488" s="6">
        <f>LoonHeffing2020(Table1[[#This Row],[Belastbaar loon]])</f>
        <v>12213.8235</v>
      </c>
      <c r="C2488" s="6">
        <f>AlgemeneHeffingsKorting2020(Table1[[#This Row],[Belastbaar loon]])</f>
        <v>2030.9272000000001</v>
      </c>
      <c r="D2488" s="14">
        <f>ArbeidsKorting2020(Table1[[#This Row],[Belastbaar loon]])</f>
        <v>3781.6477599999998</v>
      </c>
      <c r="E2488" s="14">
        <f>MAX(Table1[[#This Row],[Loonheffing]]-Table1[[#This Row],[Algemene Heffingskorting]]-Table1[[#This Row],[Arbeidskorting]],0)</f>
        <v>6401.2485400000005</v>
      </c>
      <c r="F2488" s="6">
        <f>Table1[[#This Row],[Belastbaar loon]]-Table1[[#This Row],[Belasting]]</f>
        <v>26299.751459999999</v>
      </c>
      <c r="G2488" s="2">
        <f>(Table1[[#This Row],[Belastbaar loon]]-Table1[[#This Row],[Netto loon]])/Table1[[#This Row],[Belastbaar loon]]</f>
        <v>0.19575084982110641</v>
      </c>
      <c r="H2488" s="14">
        <f t="shared" ca="1" si="33"/>
        <v>6397.1119400000007</v>
      </c>
      <c r="I2488" s="14">
        <f ca="1">IF(ROW()=2, Table1[[#This Row],[Netto loon]], INDIRECT(ADDRESS(ROW()-1,COLUMN(F:F))))</f>
        <v>26293.888059999997</v>
      </c>
      <c r="J2488" s="6">
        <f ca="1">IF(ROW()=2, 0, Table1[[#This Row],[Belastbaar loon]]-INDIRECT(ADDRESS(ROW()-1,COLUMN(A:A))))</f>
        <v>10</v>
      </c>
      <c r="K2488" s="6">
        <f ca="1">Table1[[#This Row],[Netto loon]]-Table1[[#This Row],[Netto vorige schijf]]</f>
        <v>5.8634000000020023</v>
      </c>
      <c r="L2488" s="2">
        <f ca="1">(Table1[[#This Row],[Bruto tov vorige schijf]]-Table1[[#This Row],[Netto tov vorige schijf]])/MAX(Table1[[#This Row],[Bruto tov vorige schijf]],1)</f>
        <v>0.41365999999979974</v>
      </c>
    </row>
    <row r="2489" spans="1:12" x14ac:dyDescent="0.25">
      <c r="A2489" s="14">
        <v>32711</v>
      </c>
      <c r="B2489" s="6">
        <f>LoonHeffing2020(Table1[[#This Row],[Belastbaar loon]])</f>
        <v>12217.558499999999</v>
      </c>
      <c r="C2489" s="6">
        <f>AlgemeneHeffingsKorting2020(Table1[[#This Row],[Belastbaar loon]])</f>
        <v>2030.36</v>
      </c>
      <c r="D2489" s="14">
        <f>ArbeidsKorting2020(Table1[[#This Row],[Belastbaar loon]])</f>
        <v>3781.8133600000001</v>
      </c>
      <c r="E2489" s="14">
        <f>MAX(Table1[[#This Row],[Loonheffing]]-Table1[[#This Row],[Algemene Heffingskorting]]-Table1[[#This Row],[Arbeidskorting]],0)</f>
        <v>6405.3851399999985</v>
      </c>
      <c r="F2489" s="6">
        <f>Table1[[#This Row],[Belastbaar loon]]-Table1[[#This Row],[Belasting]]</f>
        <v>26305.614860000001</v>
      </c>
      <c r="G2489" s="2">
        <f>(Table1[[#This Row],[Belastbaar loon]]-Table1[[#This Row],[Netto loon]])/Table1[[#This Row],[Belastbaar loon]]</f>
        <v>0.19581746629574145</v>
      </c>
      <c r="H2489" s="14">
        <f t="shared" ca="1" si="33"/>
        <v>6401.2485400000005</v>
      </c>
      <c r="I2489" s="14">
        <f ca="1">IF(ROW()=2, Table1[[#This Row],[Netto loon]], INDIRECT(ADDRESS(ROW()-1,COLUMN(F:F))))</f>
        <v>26299.751459999999</v>
      </c>
      <c r="J2489" s="6">
        <f ca="1">IF(ROW()=2, 0, Table1[[#This Row],[Belastbaar loon]]-INDIRECT(ADDRESS(ROW()-1,COLUMN(A:A))))</f>
        <v>10</v>
      </c>
      <c r="K2489" s="6">
        <f ca="1">Table1[[#This Row],[Netto loon]]-Table1[[#This Row],[Netto vorige schijf]]</f>
        <v>5.8634000000020023</v>
      </c>
      <c r="L2489" s="2">
        <f ca="1">(Table1[[#This Row],[Bruto tov vorige schijf]]-Table1[[#This Row],[Netto tov vorige schijf]])/MAX(Table1[[#This Row],[Bruto tov vorige schijf]],1)</f>
        <v>0.41365999999979974</v>
      </c>
    </row>
    <row r="2490" spans="1:12" x14ac:dyDescent="0.25">
      <c r="A2490" s="14">
        <v>32721</v>
      </c>
      <c r="B2490" s="6">
        <f>LoonHeffing2020(Table1[[#This Row],[Belastbaar loon]])</f>
        <v>12221.2935</v>
      </c>
      <c r="C2490" s="6">
        <f>AlgemeneHeffingsKorting2020(Table1[[#This Row],[Belastbaar loon]])</f>
        <v>2029.7927999999999</v>
      </c>
      <c r="D2490" s="14">
        <f>ArbeidsKorting2020(Table1[[#This Row],[Belastbaar loon]])</f>
        <v>3781.9789599999999</v>
      </c>
      <c r="E2490" s="14">
        <f>MAX(Table1[[#This Row],[Loonheffing]]-Table1[[#This Row],[Algemene Heffingskorting]]-Table1[[#This Row],[Arbeidskorting]],0)</f>
        <v>6409.5217400000001</v>
      </c>
      <c r="F2490" s="6">
        <f>Table1[[#This Row],[Belastbaar loon]]-Table1[[#This Row],[Belasting]]</f>
        <v>26311.47826</v>
      </c>
      <c r="G2490" s="2">
        <f>(Table1[[#This Row],[Belastbaar loon]]-Table1[[#This Row],[Netto loon]])/Table1[[#This Row],[Belastbaar loon]]</f>
        <v>0.19588404205250451</v>
      </c>
      <c r="H2490" s="14">
        <f t="shared" ca="1" si="33"/>
        <v>6405.3851399999985</v>
      </c>
      <c r="I2490" s="14">
        <f ca="1">IF(ROW()=2, Table1[[#This Row],[Netto loon]], INDIRECT(ADDRESS(ROW()-1,COLUMN(F:F))))</f>
        <v>26305.614860000001</v>
      </c>
      <c r="J2490" s="6">
        <f ca="1">IF(ROW()=2, 0, Table1[[#This Row],[Belastbaar loon]]-INDIRECT(ADDRESS(ROW()-1,COLUMN(A:A))))</f>
        <v>10</v>
      </c>
      <c r="K2490" s="6">
        <f ca="1">Table1[[#This Row],[Netto loon]]-Table1[[#This Row],[Netto vorige schijf]]</f>
        <v>5.8633999999983644</v>
      </c>
      <c r="L2490" s="2">
        <f ca="1">(Table1[[#This Row],[Bruto tov vorige schijf]]-Table1[[#This Row],[Netto tov vorige schijf]])/MAX(Table1[[#This Row],[Bruto tov vorige schijf]],1)</f>
        <v>0.41366000000016356</v>
      </c>
    </row>
    <row r="2491" spans="1:12" x14ac:dyDescent="0.25">
      <c r="A2491" s="14">
        <v>32731</v>
      </c>
      <c r="B2491" s="6">
        <f>LoonHeffing2020(Table1[[#This Row],[Belastbaar loon]])</f>
        <v>12225.0285</v>
      </c>
      <c r="C2491" s="6">
        <f>AlgemeneHeffingsKorting2020(Table1[[#This Row],[Belastbaar loon]])</f>
        <v>2029.2256</v>
      </c>
      <c r="D2491" s="14">
        <f>ArbeidsKorting2020(Table1[[#This Row],[Belastbaar loon]])</f>
        <v>3782.1445600000002</v>
      </c>
      <c r="E2491" s="14">
        <f>MAX(Table1[[#This Row],[Loonheffing]]-Table1[[#This Row],[Algemene Heffingskorting]]-Table1[[#This Row],[Arbeidskorting]],0)</f>
        <v>6413.65834</v>
      </c>
      <c r="F2491" s="6">
        <f>Table1[[#This Row],[Belastbaar loon]]-Table1[[#This Row],[Belasting]]</f>
        <v>26317.341659999998</v>
      </c>
      <c r="G2491" s="2">
        <f>(Table1[[#This Row],[Belastbaar loon]]-Table1[[#This Row],[Netto loon]])/Table1[[#This Row],[Belastbaar loon]]</f>
        <v>0.19595057712871594</v>
      </c>
      <c r="H2491" s="14">
        <f t="shared" ca="1" si="33"/>
        <v>6409.5217400000001</v>
      </c>
      <c r="I2491" s="14">
        <f ca="1">IF(ROW()=2, Table1[[#This Row],[Netto loon]], INDIRECT(ADDRESS(ROW()-1,COLUMN(F:F))))</f>
        <v>26311.47826</v>
      </c>
      <c r="J2491" s="6">
        <f ca="1">IF(ROW()=2, 0, Table1[[#This Row],[Belastbaar loon]]-INDIRECT(ADDRESS(ROW()-1,COLUMN(A:A))))</f>
        <v>10</v>
      </c>
      <c r="K2491" s="6">
        <f ca="1">Table1[[#This Row],[Netto loon]]-Table1[[#This Row],[Netto vorige schijf]]</f>
        <v>5.8633999999983644</v>
      </c>
      <c r="L2491" s="2">
        <f ca="1">(Table1[[#This Row],[Bruto tov vorige schijf]]-Table1[[#This Row],[Netto tov vorige schijf]])/MAX(Table1[[#This Row],[Bruto tov vorige schijf]],1)</f>
        <v>0.41366000000016356</v>
      </c>
    </row>
    <row r="2492" spans="1:12" x14ac:dyDescent="0.25">
      <c r="A2492" s="14">
        <v>32741</v>
      </c>
      <c r="B2492" s="6">
        <f>LoonHeffing2020(Table1[[#This Row],[Belastbaar loon]])</f>
        <v>12228.763499999999</v>
      </c>
      <c r="C2492" s="6">
        <f>AlgemeneHeffingsKorting2020(Table1[[#This Row],[Belastbaar loon]])</f>
        <v>2028.6584</v>
      </c>
      <c r="D2492" s="14">
        <f>ArbeidsKorting2020(Table1[[#This Row],[Belastbaar loon]])</f>
        <v>3782.31016</v>
      </c>
      <c r="E2492" s="14">
        <f>MAX(Table1[[#This Row],[Loonheffing]]-Table1[[#This Row],[Algemene Heffingskorting]]-Table1[[#This Row],[Arbeidskorting]],0)</f>
        <v>6417.7949399999989</v>
      </c>
      <c r="F2492" s="6">
        <f>Table1[[#This Row],[Belastbaar loon]]-Table1[[#This Row],[Belasting]]</f>
        <v>26323.20506</v>
      </c>
      <c r="G2492" s="2">
        <f>(Table1[[#This Row],[Belastbaar loon]]-Table1[[#This Row],[Netto loon]])/Table1[[#This Row],[Belastbaar loon]]</f>
        <v>0.19601707156165052</v>
      </c>
      <c r="H2492" s="14">
        <f t="shared" ca="1" si="33"/>
        <v>6413.65834</v>
      </c>
      <c r="I2492" s="14">
        <f ca="1">IF(ROW()=2, Table1[[#This Row],[Netto loon]], INDIRECT(ADDRESS(ROW()-1,COLUMN(F:F))))</f>
        <v>26317.341659999998</v>
      </c>
      <c r="J2492" s="6">
        <f ca="1">IF(ROW()=2, 0, Table1[[#This Row],[Belastbaar loon]]-INDIRECT(ADDRESS(ROW()-1,COLUMN(A:A))))</f>
        <v>10</v>
      </c>
      <c r="K2492" s="6">
        <f ca="1">Table1[[#This Row],[Netto loon]]-Table1[[#This Row],[Netto vorige schijf]]</f>
        <v>5.8634000000020023</v>
      </c>
      <c r="L2492" s="2">
        <f ca="1">(Table1[[#This Row],[Bruto tov vorige schijf]]-Table1[[#This Row],[Netto tov vorige schijf]])/MAX(Table1[[#This Row],[Bruto tov vorige schijf]],1)</f>
        <v>0.41365999999979974</v>
      </c>
    </row>
    <row r="2493" spans="1:12" x14ac:dyDescent="0.25">
      <c r="A2493" s="14">
        <v>32751</v>
      </c>
      <c r="B2493" s="6">
        <f>LoonHeffing2020(Table1[[#This Row],[Belastbaar loon]])</f>
        <v>12232.4985</v>
      </c>
      <c r="C2493" s="6">
        <f>AlgemeneHeffingsKorting2020(Table1[[#This Row],[Belastbaar loon]])</f>
        <v>2028.0912000000001</v>
      </c>
      <c r="D2493" s="14">
        <f>ArbeidsKorting2020(Table1[[#This Row],[Belastbaar loon]])</f>
        <v>3782.4757599999998</v>
      </c>
      <c r="E2493" s="14">
        <f>MAX(Table1[[#This Row],[Loonheffing]]-Table1[[#This Row],[Algemene Heffingskorting]]-Table1[[#This Row],[Arbeidskorting]],0)</f>
        <v>6421.9315399999996</v>
      </c>
      <c r="F2493" s="6">
        <f>Table1[[#This Row],[Belastbaar loon]]-Table1[[#This Row],[Belasting]]</f>
        <v>26329.068460000002</v>
      </c>
      <c r="G2493" s="2">
        <f>(Table1[[#This Row],[Belastbaar loon]]-Table1[[#This Row],[Netto loon]])/Table1[[#This Row],[Belastbaar loon]]</f>
        <v>0.19608352538853768</v>
      </c>
      <c r="H2493" s="14">
        <f t="shared" ca="1" si="33"/>
        <v>6417.7949399999989</v>
      </c>
      <c r="I2493" s="14">
        <f ca="1">IF(ROW()=2, Table1[[#This Row],[Netto loon]], INDIRECT(ADDRESS(ROW()-1,COLUMN(F:F))))</f>
        <v>26323.20506</v>
      </c>
      <c r="J2493" s="6">
        <f ca="1">IF(ROW()=2, 0, Table1[[#This Row],[Belastbaar loon]]-INDIRECT(ADDRESS(ROW()-1,COLUMN(A:A))))</f>
        <v>10</v>
      </c>
      <c r="K2493" s="6">
        <f ca="1">Table1[[#This Row],[Netto loon]]-Table1[[#This Row],[Netto vorige schijf]]</f>
        <v>5.8634000000020023</v>
      </c>
      <c r="L2493" s="2">
        <f ca="1">(Table1[[#This Row],[Bruto tov vorige schijf]]-Table1[[#This Row],[Netto tov vorige schijf]])/MAX(Table1[[#This Row],[Bruto tov vorige schijf]],1)</f>
        <v>0.41365999999979974</v>
      </c>
    </row>
    <row r="2494" spans="1:12" x14ac:dyDescent="0.25">
      <c r="A2494" s="14">
        <v>32761</v>
      </c>
      <c r="B2494" s="6">
        <f>LoonHeffing2020(Table1[[#This Row],[Belastbaar loon]])</f>
        <v>12236.2335</v>
      </c>
      <c r="C2494" s="6">
        <f>AlgemeneHeffingsKorting2020(Table1[[#This Row],[Belastbaar loon]])</f>
        <v>2027.5240000000001</v>
      </c>
      <c r="D2494" s="14">
        <f>ArbeidsKorting2020(Table1[[#This Row],[Belastbaar loon]])</f>
        <v>3782.6413600000001</v>
      </c>
      <c r="E2494" s="14">
        <f>MAX(Table1[[#This Row],[Loonheffing]]-Table1[[#This Row],[Algemene Heffingskorting]]-Table1[[#This Row],[Arbeidskorting]],0)</f>
        <v>6426.0681400000012</v>
      </c>
      <c r="F2494" s="6">
        <f>Table1[[#This Row],[Belastbaar loon]]-Table1[[#This Row],[Belasting]]</f>
        <v>26334.931859999997</v>
      </c>
      <c r="G2494" s="2">
        <f>(Table1[[#This Row],[Belastbaar loon]]-Table1[[#This Row],[Netto loon]])/Table1[[#This Row],[Belastbaar loon]]</f>
        <v>0.19614993864656155</v>
      </c>
      <c r="H2494" s="14">
        <f t="shared" ca="1" si="33"/>
        <v>6421.9315399999996</v>
      </c>
      <c r="I2494" s="14">
        <f ca="1">IF(ROW()=2, Table1[[#This Row],[Netto loon]], INDIRECT(ADDRESS(ROW()-1,COLUMN(F:F))))</f>
        <v>26329.068460000002</v>
      </c>
      <c r="J2494" s="6">
        <f ca="1">IF(ROW()=2, 0, Table1[[#This Row],[Belastbaar loon]]-INDIRECT(ADDRESS(ROW()-1,COLUMN(A:A))))</f>
        <v>10</v>
      </c>
      <c r="K2494" s="6">
        <f ca="1">Table1[[#This Row],[Netto loon]]-Table1[[#This Row],[Netto vorige schijf]]</f>
        <v>5.8633999999947264</v>
      </c>
      <c r="L2494" s="2">
        <f ca="1">(Table1[[#This Row],[Bruto tov vorige schijf]]-Table1[[#This Row],[Netto tov vorige schijf]])/MAX(Table1[[#This Row],[Bruto tov vorige schijf]],1)</f>
        <v>0.41366000000052738</v>
      </c>
    </row>
    <row r="2495" spans="1:12" x14ac:dyDescent="0.25">
      <c r="A2495" s="14">
        <v>32771</v>
      </c>
      <c r="B2495" s="6">
        <f>LoonHeffing2020(Table1[[#This Row],[Belastbaar loon]])</f>
        <v>12239.968500000001</v>
      </c>
      <c r="C2495" s="6">
        <f>AlgemeneHeffingsKorting2020(Table1[[#This Row],[Belastbaar loon]])</f>
        <v>2026.9567999999999</v>
      </c>
      <c r="D2495" s="14">
        <f>ArbeidsKorting2020(Table1[[#This Row],[Belastbaar loon]])</f>
        <v>3782.8069599999999</v>
      </c>
      <c r="E2495" s="14">
        <f>MAX(Table1[[#This Row],[Loonheffing]]-Table1[[#This Row],[Algemene Heffingskorting]]-Table1[[#This Row],[Arbeidskorting]],0)</f>
        <v>6430.204740000001</v>
      </c>
      <c r="F2495" s="6">
        <f>Table1[[#This Row],[Belastbaar loon]]-Table1[[#This Row],[Belasting]]</f>
        <v>26340.795259999999</v>
      </c>
      <c r="G2495" s="2">
        <f>(Table1[[#This Row],[Belastbaar loon]]-Table1[[#This Row],[Netto loon]])/Table1[[#This Row],[Belastbaar loon]]</f>
        <v>0.19621631137286019</v>
      </c>
      <c r="H2495" s="14">
        <f t="shared" ca="1" si="33"/>
        <v>6426.0681400000012</v>
      </c>
      <c r="I2495" s="14">
        <f ca="1">IF(ROW()=2, Table1[[#This Row],[Netto loon]], INDIRECT(ADDRESS(ROW()-1,COLUMN(F:F))))</f>
        <v>26334.931859999997</v>
      </c>
      <c r="J2495" s="6">
        <f ca="1">IF(ROW()=2, 0, Table1[[#This Row],[Belastbaar loon]]-INDIRECT(ADDRESS(ROW()-1,COLUMN(A:A))))</f>
        <v>10</v>
      </c>
      <c r="K2495" s="6">
        <f ca="1">Table1[[#This Row],[Netto loon]]-Table1[[#This Row],[Netto vorige schijf]]</f>
        <v>5.8634000000020023</v>
      </c>
      <c r="L2495" s="2">
        <f ca="1">(Table1[[#This Row],[Bruto tov vorige schijf]]-Table1[[#This Row],[Netto tov vorige schijf]])/MAX(Table1[[#This Row],[Bruto tov vorige schijf]],1)</f>
        <v>0.41365999999979974</v>
      </c>
    </row>
    <row r="2496" spans="1:12" x14ac:dyDescent="0.25">
      <c r="A2496" s="14">
        <v>32781</v>
      </c>
      <c r="B2496" s="6">
        <f>LoonHeffing2020(Table1[[#This Row],[Belastbaar loon]])</f>
        <v>12243.7035</v>
      </c>
      <c r="C2496" s="6">
        <f>AlgemeneHeffingsKorting2020(Table1[[#This Row],[Belastbaar loon]])</f>
        <v>2026.3896</v>
      </c>
      <c r="D2496" s="14">
        <f>ArbeidsKorting2020(Table1[[#This Row],[Belastbaar loon]])</f>
        <v>3782.9725600000002</v>
      </c>
      <c r="E2496" s="14">
        <f>MAX(Table1[[#This Row],[Loonheffing]]-Table1[[#This Row],[Algemene Heffingskorting]]-Table1[[#This Row],[Arbeidskorting]],0)</f>
        <v>6434.341339999999</v>
      </c>
      <c r="F2496" s="6">
        <f>Table1[[#This Row],[Belastbaar loon]]-Table1[[#This Row],[Belasting]]</f>
        <v>26346.658660000001</v>
      </c>
      <c r="G2496" s="2">
        <f>(Table1[[#This Row],[Belastbaar loon]]-Table1[[#This Row],[Netto loon]])/Table1[[#This Row],[Belastbaar loon]]</f>
        <v>0.19628264360452699</v>
      </c>
      <c r="H2496" s="14">
        <f t="shared" ca="1" si="33"/>
        <v>6430.204740000001</v>
      </c>
      <c r="I2496" s="14">
        <f ca="1">IF(ROW()=2, Table1[[#This Row],[Netto loon]], INDIRECT(ADDRESS(ROW()-1,COLUMN(F:F))))</f>
        <v>26340.795259999999</v>
      </c>
      <c r="J2496" s="6">
        <f ca="1">IF(ROW()=2, 0, Table1[[#This Row],[Belastbaar loon]]-INDIRECT(ADDRESS(ROW()-1,COLUMN(A:A))))</f>
        <v>10</v>
      </c>
      <c r="K2496" s="6">
        <f ca="1">Table1[[#This Row],[Netto loon]]-Table1[[#This Row],[Netto vorige schijf]]</f>
        <v>5.8634000000020023</v>
      </c>
      <c r="L2496" s="2">
        <f ca="1">(Table1[[#This Row],[Bruto tov vorige schijf]]-Table1[[#This Row],[Netto tov vorige schijf]])/MAX(Table1[[#This Row],[Bruto tov vorige schijf]],1)</f>
        <v>0.41365999999979974</v>
      </c>
    </row>
    <row r="2497" spans="1:12" x14ac:dyDescent="0.25">
      <c r="A2497" s="14">
        <v>32791</v>
      </c>
      <c r="B2497" s="6">
        <f>LoonHeffing2020(Table1[[#This Row],[Belastbaar loon]])</f>
        <v>12247.4385</v>
      </c>
      <c r="C2497" s="6">
        <f>AlgemeneHeffingsKorting2020(Table1[[#This Row],[Belastbaar loon]])</f>
        <v>2025.8224</v>
      </c>
      <c r="D2497" s="14">
        <f>ArbeidsKorting2020(Table1[[#This Row],[Belastbaar loon]])</f>
        <v>3783.13816</v>
      </c>
      <c r="E2497" s="14">
        <f>MAX(Table1[[#This Row],[Loonheffing]]-Table1[[#This Row],[Algemene Heffingskorting]]-Table1[[#This Row],[Arbeidskorting]],0)</f>
        <v>6438.4779399999989</v>
      </c>
      <c r="F2497" s="6">
        <f>Table1[[#This Row],[Belastbaar loon]]-Table1[[#This Row],[Belasting]]</f>
        <v>26352.522060000003</v>
      </c>
      <c r="G2497" s="2">
        <f>(Table1[[#This Row],[Belastbaar loon]]-Table1[[#This Row],[Netto loon]])/Table1[[#This Row],[Belastbaar loon]]</f>
        <v>0.1963489353786099</v>
      </c>
      <c r="H2497" s="14">
        <f t="shared" ca="1" si="33"/>
        <v>6434.341339999999</v>
      </c>
      <c r="I2497" s="14">
        <f ca="1">IF(ROW()=2, Table1[[#This Row],[Netto loon]], INDIRECT(ADDRESS(ROW()-1,COLUMN(F:F))))</f>
        <v>26346.658660000001</v>
      </c>
      <c r="J2497" s="6">
        <f ca="1">IF(ROW()=2, 0, Table1[[#This Row],[Belastbaar loon]]-INDIRECT(ADDRESS(ROW()-1,COLUMN(A:A))))</f>
        <v>10</v>
      </c>
      <c r="K2497" s="6">
        <f ca="1">Table1[[#This Row],[Netto loon]]-Table1[[#This Row],[Netto vorige schijf]]</f>
        <v>5.8634000000020023</v>
      </c>
      <c r="L2497" s="2">
        <f ca="1">(Table1[[#This Row],[Bruto tov vorige schijf]]-Table1[[#This Row],[Netto tov vorige schijf]])/MAX(Table1[[#This Row],[Bruto tov vorige schijf]],1)</f>
        <v>0.41365999999979974</v>
      </c>
    </row>
    <row r="2498" spans="1:12" x14ac:dyDescent="0.25">
      <c r="A2498" s="14">
        <v>32801</v>
      </c>
      <c r="B2498" s="6">
        <f>LoonHeffing2020(Table1[[#This Row],[Belastbaar loon]])</f>
        <v>12251.173500000001</v>
      </c>
      <c r="C2498" s="6">
        <f>AlgemeneHeffingsKorting2020(Table1[[#This Row],[Belastbaar loon]])</f>
        <v>2025.2552000000001</v>
      </c>
      <c r="D2498" s="14">
        <f>ArbeidsKorting2020(Table1[[#This Row],[Belastbaar loon]])</f>
        <v>3783.3037599999998</v>
      </c>
      <c r="E2498" s="14">
        <f>MAX(Table1[[#This Row],[Loonheffing]]-Table1[[#This Row],[Algemene Heffingskorting]]-Table1[[#This Row],[Arbeidskorting]],0)</f>
        <v>6442.6145400000014</v>
      </c>
      <c r="F2498" s="6">
        <f>Table1[[#This Row],[Belastbaar loon]]-Table1[[#This Row],[Belasting]]</f>
        <v>26358.385459999998</v>
      </c>
      <c r="G2498" s="2">
        <f>(Table1[[#This Row],[Belastbaar loon]]-Table1[[#This Row],[Netto loon]])/Table1[[#This Row],[Belastbaar loon]]</f>
        <v>0.19641518673211189</v>
      </c>
      <c r="H2498" s="14">
        <f t="shared" ca="1" si="33"/>
        <v>6438.4779399999989</v>
      </c>
      <c r="I2498" s="14">
        <f ca="1">IF(ROW()=2, Table1[[#This Row],[Netto loon]], INDIRECT(ADDRESS(ROW()-1,COLUMN(F:F))))</f>
        <v>26352.522060000003</v>
      </c>
      <c r="J2498" s="6">
        <f ca="1">IF(ROW()=2, 0, Table1[[#This Row],[Belastbaar loon]]-INDIRECT(ADDRESS(ROW()-1,COLUMN(A:A))))</f>
        <v>10</v>
      </c>
      <c r="K2498" s="6">
        <f ca="1">Table1[[#This Row],[Netto loon]]-Table1[[#This Row],[Netto vorige schijf]]</f>
        <v>5.8633999999947264</v>
      </c>
      <c r="L2498" s="2">
        <f ca="1">(Table1[[#This Row],[Bruto tov vorige schijf]]-Table1[[#This Row],[Netto tov vorige schijf]])/MAX(Table1[[#This Row],[Bruto tov vorige schijf]],1)</f>
        <v>0.41366000000052738</v>
      </c>
    </row>
    <row r="2499" spans="1:12" x14ac:dyDescent="0.25">
      <c r="A2499" s="14">
        <v>32811</v>
      </c>
      <c r="B2499" s="6">
        <f>LoonHeffing2020(Table1[[#This Row],[Belastbaar loon]])</f>
        <v>12254.9085</v>
      </c>
      <c r="C2499" s="6">
        <f>AlgemeneHeffingsKorting2020(Table1[[#This Row],[Belastbaar loon]])</f>
        <v>2024.6880000000001</v>
      </c>
      <c r="D2499" s="14">
        <f>ArbeidsKorting2020(Table1[[#This Row],[Belastbaar loon]])</f>
        <v>3783.4693600000001</v>
      </c>
      <c r="E2499" s="14">
        <f>MAX(Table1[[#This Row],[Loonheffing]]-Table1[[#This Row],[Algemene Heffingskorting]]-Table1[[#This Row],[Arbeidskorting]],0)</f>
        <v>6446.7511399999994</v>
      </c>
      <c r="F2499" s="6">
        <f>Table1[[#This Row],[Belastbaar loon]]-Table1[[#This Row],[Belasting]]</f>
        <v>26364.24886</v>
      </c>
      <c r="G2499" s="2">
        <f>(Table1[[#This Row],[Belastbaar loon]]-Table1[[#This Row],[Netto loon]])/Table1[[#This Row],[Belastbaar loon]]</f>
        <v>0.19648139770199019</v>
      </c>
      <c r="H2499" s="14">
        <f t="shared" ca="1" si="33"/>
        <v>6442.6145400000014</v>
      </c>
      <c r="I2499" s="14">
        <f ca="1">IF(ROW()=2, Table1[[#This Row],[Netto loon]], INDIRECT(ADDRESS(ROW()-1,COLUMN(F:F))))</f>
        <v>26358.385459999998</v>
      </c>
      <c r="J2499" s="6">
        <f ca="1">IF(ROW()=2, 0, Table1[[#This Row],[Belastbaar loon]]-INDIRECT(ADDRESS(ROW()-1,COLUMN(A:A))))</f>
        <v>10</v>
      </c>
      <c r="K2499" s="6">
        <f ca="1">Table1[[#This Row],[Netto loon]]-Table1[[#This Row],[Netto vorige schijf]]</f>
        <v>5.8634000000020023</v>
      </c>
      <c r="L2499" s="2">
        <f ca="1">(Table1[[#This Row],[Bruto tov vorige schijf]]-Table1[[#This Row],[Netto tov vorige schijf]])/MAX(Table1[[#This Row],[Bruto tov vorige schijf]],1)</f>
        <v>0.41365999999979974</v>
      </c>
    </row>
    <row r="2500" spans="1:12" x14ac:dyDescent="0.25">
      <c r="A2500" s="14">
        <v>32821</v>
      </c>
      <c r="B2500" s="6">
        <f>LoonHeffing2020(Table1[[#This Row],[Belastbaar loon]])</f>
        <v>12258.6435</v>
      </c>
      <c r="C2500" s="6">
        <f>AlgemeneHeffingsKorting2020(Table1[[#This Row],[Belastbaar loon]])</f>
        <v>2024.1207999999999</v>
      </c>
      <c r="D2500" s="14">
        <f>ArbeidsKorting2020(Table1[[#This Row],[Belastbaar loon]])</f>
        <v>3783.6349599999999</v>
      </c>
      <c r="E2500" s="14">
        <f>MAX(Table1[[#This Row],[Loonheffing]]-Table1[[#This Row],[Algemene Heffingskorting]]-Table1[[#This Row],[Arbeidskorting]],0)</f>
        <v>6450.8877400000001</v>
      </c>
      <c r="F2500" s="6">
        <f>Table1[[#This Row],[Belastbaar loon]]-Table1[[#This Row],[Belasting]]</f>
        <v>26370.112260000002</v>
      </c>
      <c r="G2500" s="2">
        <f>(Table1[[#This Row],[Belastbaar loon]]-Table1[[#This Row],[Netto loon]])/Table1[[#This Row],[Belastbaar loon]]</f>
        <v>0.19654756832515763</v>
      </c>
      <c r="H2500" s="14">
        <f t="shared" ca="1" si="33"/>
        <v>6446.7511399999994</v>
      </c>
      <c r="I2500" s="14">
        <f ca="1">IF(ROW()=2, Table1[[#This Row],[Netto loon]], INDIRECT(ADDRESS(ROW()-1,COLUMN(F:F))))</f>
        <v>26364.24886</v>
      </c>
      <c r="J2500" s="6">
        <f ca="1">IF(ROW()=2, 0, Table1[[#This Row],[Belastbaar loon]]-INDIRECT(ADDRESS(ROW()-1,COLUMN(A:A))))</f>
        <v>10</v>
      </c>
      <c r="K2500" s="6">
        <f ca="1">Table1[[#This Row],[Netto loon]]-Table1[[#This Row],[Netto vorige schijf]]</f>
        <v>5.8634000000020023</v>
      </c>
      <c r="L2500" s="2">
        <f ca="1">(Table1[[#This Row],[Bruto tov vorige schijf]]-Table1[[#This Row],[Netto tov vorige schijf]])/MAX(Table1[[#This Row],[Bruto tov vorige schijf]],1)</f>
        <v>0.41365999999979974</v>
      </c>
    </row>
    <row r="2501" spans="1:12" x14ac:dyDescent="0.25">
      <c r="A2501" s="14">
        <v>32831</v>
      </c>
      <c r="B2501" s="6">
        <f>LoonHeffing2020(Table1[[#This Row],[Belastbaar loon]])</f>
        <v>12262.378500000001</v>
      </c>
      <c r="C2501" s="6">
        <f>AlgemeneHeffingsKorting2020(Table1[[#This Row],[Belastbaar loon]])</f>
        <v>2023.5536</v>
      </c>
      <c r="D2501" s="14">
        <f>ArbeidsKorting2020(Table1[[#This Row],[Belastbaar loon]])</f>
        <v>3783.8005600000001</v>
      </c>
      <c r="E2501" s="14">
        <f>MAX(Table1[[#This Row],[Loonheffing]]-Table1[[#This Row],[Algemene Heffingskorting]]-Table1[[#This Row],[Arbeidskorting]],0)</f>
        <v>6455.0243400000018</v>
      </c>
      <c r="F2501" s="6">
        <f>Table1[[#This Row],[Belastbaar loon]]-Table1[[#This Row],[Belasting]]</f>
        <v>26375.975659999996</v>
      </c>
      <c r="G2501" s="2">
        <f>(Table1[[#This Row],[Belastbaar loon]]-Table1[[#This Row],[Netto loon]])/Table1[[#This Row],[Belastbaar loon]]</f>
        <v>0.19661369863848202</v>
      </c>
      <c r="H2501" s="14">
        <f t="shared" ca="1" si="33"/>
        <v>6450.8877400000001</v>
      </c>
      <c r="I2501" s="14">
        <f ca="1">IF(ROW()=2, Table1[[#This Row],[Netto loon]], INDIRECT(ADDRESS(ROW()-1,COLUMN(F:F))))</f>
        <v>26370.112260000002</v>
      </c>
      <c r="J2501" s="6">
        <f ca="1">IF(ROW()=2, 0, Table1[[#This Row],[Belastbaar loon]]-INDIRECT(ADDRESS(ROW()-1,COLUMN(A:A))))</f>
        <v>10</v>
      </c>
      <c r="K2501" s="6">
        <f ca="1">Table1[[#This Row],[Netto loon]]-Table1[[#This Row],[Netto vorige schijf]]</f>
        <v>5.8633999999947264</v>
      </c>
      <c r="L2501" s="2">
        <f ca="1">(Table1[[#This Row],[Bruto tov vorige schijf]]-Table1[[#This Row],[Netto tov vorige schijf]])/MAX(Table1[[#This Row],[Bruto tov vorige schijf]],1)</f>
        <v>0.41366000000052738</v>
      </c>
    </row>
    <row r="2502" spans="1:12" x14ac:dyDescent="0.25">
      <c r="A2502" s="14">
        <v>32841</v>
      </c>
      <c r="B2502" s="6">
        <f>LoonHeffing2020(Table1[[#This Row],[Belastbaar loon]])</f>
        <v>12266.113499999999</v>
      </c>
      <c r="C2502" s="6">
        <f>AlgemeneHeffingsKorting2020(Table1[[#This Row],[Belastbaar loon]])</f>
        <v>2022.9864</v>
      </c>
      <c r="D2502" s="14">
        <f>ArbeidsKorting2020(Table1[[#This Row],[Belastbaar loon]])</f>
        <v>3783.9661599999999</v>
      </c>
      <c r="E2502" s="14">
        <f>MAX(Table1[[#This Row],[Loonheffing]]-Table1[[#This Row],[Algemene Heffingskorting]]-Table1[[#This Row],[Arbeidskorting]],0)</f>
        <v>6459.1609399999998</v>
      </c>
      <c r="F2502" s="6">
        <f>Table1[[#This Row],[Belastbaar loon]]-Table1[[#This Row],[Belasting]]</f>
        <v>26381.839059999998</v>
      </c>
      <c r="G2502" s="2">
        <f>(Table1[[#This Row],[Belastbaar loon]]-Table1[[#This Row],[Netto loon]])/Table1[[#This Row],[Belastbaar loon]]</f>
        <v>0.19667978867878572</v>
      </c>
      <c r="H2502" s="14">
        <f t="shared" ca="1" si="33"/>
        <v>6455.0243400000018</v>
      </c>
      <c r="I2502" s="14">
        <f ca="1">IF(ROW()=2, Table1[[#This Row],[Netto loon]], INDIRECT(ADDRESS(ROW()-1,COLUMN(F:F))))</f>
        <v>26375.975659999996</v>
      </c>
      <c r="J2502" s="6">
        <f ca="1">IF(ROW()=2, 0, Table1[[#This Row],[Belastbaar loon]]-INDIRECT(ADDRESS(ROW()-1,COLUMN(A:A))))</f>
        <v>10</v>
      </c>
      <c r="K2502" s="6">
        <f ca="1">Table1[[#This Row],[Netto loon]]-Table1[[#This Row],[Netto vorige schijf]]</f>
        <v>5.8634000000020023</v>
      </c>
      <c r="L2502" s="2">
        <f ca="1">(Table1[[#This Row],[Bruto tov vorige schijf]]-Table1[[#This Row],[Netto tov vorige schijf]])/MAX(Table1[[#This Row],[Bruto tov vorige schijf]],1)</f>
        <v>0.41365999999979974</v>
      </c>
    </row>
    <row r="2503" spans="1:12" x14ac:dyDescent="0.25">
      <c r="A2503" s="14">
        <v>32851</v>
      </c>
      <c r="B2503" s="6">
        <f>LoonHeffing2020(Table1[[#This Row],[Belastbaar loon]])</f>
        <v>12269.8485</v>
      </c>
      <c r="C2503" s="6">
        <f>AlgemeneHeffingsKorting2020(Table1[[#This Row],[Belastbaar loon]])</f>
        <v>2022.4192</v>
      </c>
      <c r="D2503" s="14">
        <f>ArbeidsKorting2020(Table1[[#This Row],[Belastbaar loon]])</f>
        <v>3784.1317599999998</v>
      </c>
      <c r="E2503" s="14">
        <f>MAX(Table1[[#This Row],[Loonheffing]]-Table1[[#This Row],[Algemene Heffingskorting]]-Table1[[#This Row],[Arbeidskorting]],0)</f>
        <v>6463.2975399999996</v>
      </c>
      <c r="F2503" s="6">
        <f>Table1[[#This Row],[Belastbaar loon]]-Table1[[#This Row],[Belasting]]</f>
        <v>26387.70246</v>
      </c>
      <c r="G2503" s="2">
        <f>(Table1[[#This Row],[Belastbaar loon]]-Table1[[#This Row],[Netto loon]])/Table1[[#This Row],[Belastbaar loon]]</f>
        <v>0.19674583848284677</v>
      </c>
      <c r="H2503" s="14">
        <f t="shared" ca="1" si="33"/>
        <v>6459.1609399999998</v>
      </c>
      <c r="I2503" s="14">
        <f ca="1">IF(ROW()=2, Table1[[#This Row],[Netto loon]], INDIRECT(ADDRESS(ROW()-1,COLUMN(F:F))))</f>
        <v>26381.839059999998</v>
      </c>
      <c r="J2503" s="6">
        <f ca="1">IF(ROW()=2, 0, Table1[[#This Row],[Belastbaar loon]]-INDIRECT(ADDRESS(ROW()-1,COLUMN(A:A))))</f>
        <v>10</v>
      </c>
      <c r="K2503" s="6">
        <f ca="1">Table1[[#This Row],[Netto loon]]-Table1[[#This Row],[Netto vorige schijf]]</f>
        <v>5.8634000000020023</v>
      </c>
      <c r="L2503" s="2">
        <f ca="1">(Table1[[#This Row],[Bruto tov vorige schijf]]-Table1[[#This Row],[Netto tov vorige schijf]])/MAX(Table1[[#This Row],[Bruto tov vorige schijf]],1)</f>
        <v>0.41365999999979974</v>
      </c>
    </row>
    <row r="2504" spans="1:12" x14ac:dyDescent="0.25">
      <c r="A2504" s="14">
        <v>32861</v>
      </c>
      <c r="B2504" s="6">
        <f>LoonHeffing2020(Table1[[#This Row],[Belastbaar loon]])</f>
        <v>12273.583500000001</v>
      </c>
      <c r="C2504" s="6">
        <f>AlgemeneHeffingsKorting2020(Table1[[#This Row],[Belastbaar loon]])</f>
        <v>2021.8520000000001</v>
      </c>
      <c r="D2504" s="14">
        <f>ArbeidsKorting2020(Table1[[#This Row],[Belastbaar loon]])</f>
        <v>3784.29736</v>
      </c>
      <c r="E2504" s="14">
        <f>MAX(Table1[[#This Row],[Loonheffing]]-Table1[[#This Row],[Algemene Heffingskorting]]-Table1[[#This Row],[Arbeidskorting]],0)</f>
        <v>6467.4341399999994</v>
      </c>
      <c r="F2504" s="6">
        <f>Table1[[#This Row],[Belastbaar loon]]-Table1[[#This Row],[Belasting]]</f>
        <v>26393.565860000002</v>
      </c>
      <c r="G2504" s="2">
        <f>(Table1[[#This Row],[Belastbaar loon]]-Table1[[#This Row],[Netto loon]])/Table1[[#This Row],[Belastbaar loon]]</f>
        <v>0.19681184808739835</v>
      </c>
      <c r="H2504" s="14">
        <f t="shared" ca="1" si="33"/>
        <v>6463.2975399999996</v>
      </c>
      <c r="I2504" s="14">
        <f ca="1">IF(ROW()=2, Table1[[#This Row],[Netto loon]], INDIRECT(ADDRESS(ROW()-1,COLUMN(F:F))))</f>
        <v>26387.70246</v>
      </c>
      <c r="J2504" s="6">
        <f ca="1">IF(ROW()=2, 0, Table1[[#This Row],[Belastbaar loon]]-INDIRECT(ADDRESS(ROW()-1,COLUMN(A:A))))</f>
        <v>10</v>
      </c>
      <c r="K2504" s="6">
        <f ca="1">Table1[[#This Row],[Netto loon]]-Table1[[#This Row],[Netto vorige schijf]]</f>
        <v>5.8634000000020023</v>
      </c>
      <c r="L2504" s="2">
        <f ca="1">(Table1[[#This Row],[Bruto tov vorige schijf]]-Table1[[#This Row],[Netto tov vorige schijf]])/MAX(Table1[[#This Row],[Bruto tov vorige schijf]],1)</f>
        <v>0.41365999999979974</v>
      </c>
    </row>
    <row r="2505" spans="1:12" x14ac:dyDescent="0.25">
      <c r="A2505" s="14">
        <v>32871</v>
      </c>
      <c r="B2505" s="6">
        <f>LoonHeffing2020(Table1[[#This Row],[Belastbaar loon]])</f>
        <v>12277.318499999999</v>
      </c>
      <c r="C2505" s="6">
        <f>AlgemeneHeffingsKorting2020(Table1[[#This Row],[Belastbaar loon]])</f>
        <v>2021.2847999999999</v>
      </c>
      <c r="D2505" s="14">
        <f>ArbeidsKorting2020(Table1[[#This Row],[Belastbaar loon]])</f>
        <v>3784.4629599999998</v>
      </c>
      <c r="E2505" s="14">
        <f>MAX(Table1[[#This Row],[Loonheffing]]-Table1[[#This Row],[Algemene Heffingskorting]]-Table1[[#This Row],[Arbeidskorting]],0)</f>
        <v>6471.5707400000001</v>
      </c>
      <c r="F2505" s="6">
        <f>Table1[[#This Row],[Belastbaar loon]]-Table1[[#This Row],[Belasting]]</f>
        <v>26399.429260000001</v>
      </c>
      <c r="G2505" s="2">
        <f>(Table1[[#This Row],[Belastbaar loon]]-Table1[[#This Row],[Netto loon]])/Table1[[#This Row],[Belastbaar loon]]</f>
        <v>0.196877817529129</v>
      </c>
      <c r="H2505" s="14">
        <f t="shared" ca="1" si="33"/>
        <v>6467.4341399999994</v>
      </c>
      <c r="I2505" s="14">
        <f ca="1">IF(ROW()=2, Table1[[#This Row],[Netto loon]], INDIRECT(ADDRESS(ROW()-1,COLUMN(F:F))))</f>
        <v>26393.565860000002</v>
      </c>
      <c r="J2505" s="6">
        <f ca="1">IF(ROW()=2, 0, Table1[[#This Row],[Belastbaar loon]]-INDIRECT(ADDRESS(ROW()-1,COLUMN(A:A))))</f>
        <v>10</v>
      </c>
      <c r="K2505" s="6">
        <f ca="1">Table1[[#This Row],[Netto loon]]-Table1[[#This Row],[Netto vorige schijf]]</f>
        <v>5.8633999999983644</v>
      </c>
      <c r="L2505" s="2">
        <f ca="1">(Table1[[#This Row],[Bruto tov vorige schijf]]-Table1[[#This Row],[Netto tov vorige schijf]])/MAX(Table1[[#This Row],[Bruto tov vorige schijf]],1)</f>
        <v>0.41366000000016356</v>
      </c>
    </row>
    <row r="2506" spans="1:12" x14ac:dyDescent="0.25">
      <c r="A2506" s="14">
        <v>32881</v>
      </c>
      <c r="B2506" s="6">
        <f>LoonHeffing2020(Table1[[#This Row],[Belastbaar loon]])</f>
        <v>12281.0535</v>
      </c>
      <c r="C2506" s="6">
        <f>AlgemeneHeffingsKorting2020(Table1[[#This Row],[Belastbaar loon]])</f>
        <v>2020.7175999999999</v>
      </c>
      <c r="D2506" s="14">
        <f>ArbeidsKorting2020(Table1[[#This Row],[Belastbaar loon]])</f>
        <v>3784.6285600000001</v>
      </c>
      <c r="E2506" s="14">
        <f>MAX(Table1[[#This Row],[Loonheffing]]-Table1[[#This Row],[Algemene Heffingskorting]]-Table1[[#This Row],[Arbeidskorting]],0)</f>
        <v>6475.7073399999999</v>
      </c>
      <c r="F2506" s="6">
        <f>Table1[[#This Row],[Belastbaar loon]]-Table1[[#This Row],[Belasting]]</f>
        <v>26405.292659999999</v>
      </c>
      <c r="G2506" s="2">
        <f>(Table1[[#This Row],[Belastbaar loon]]-Table1[[#This Row],[Netto loon]])/Table1[[#This Row],[Belastbaar loon]]</f>
        <v>0.19694374684468235</v>
      </c>
      <c r="H2506" s="14">
        <f t="shared" ca="1" si="33"/>
        <v>6471.5707400000001</v>
      </c>
      <c r="I2506" s="14">
        <f ca="1">IF(ROW()=2, Table1[[#This Row],[Netto loon]], INDIRECT(ADDRESS(ROW()-1,COLUMN(F:F))))</f>
        <v>26399.429260000001</v>
      </c>
      <c r="J2506" s="6">
        <f ca="1">IF(ROW()=2, 0, Table1[[#This Row],[Belastbaar loon]]-INDIRECT(ADDRESS(ROW()-1,COLUMN(A:A))))</f>
        <v>10</v>
      </c>
      <c r="K2506" s="6">
        <f ca="1">Table1[[#This Row],[Netto loon]]-Table1[[#This Row],[Netto vorige schijf]]</f>
        <v>5.8633999999983644</v>
      </c>
      <c r="L2506" s="2">
        <f ca="1">(Table1[[#This Row],[Bruto tov vorige schijf]]-Table1[[#This Row],[Netto tov vorige schijf]])/MAX(Table1[[#This Row],[Bruto tov vorige schijf]],1)</f>
        <v>0.41366000000016356</v>
      </c>
    </row>
    <row r="2507" spans="1:12" x14ac:dyDescent="0.25">
      <c r="A2507" s="14">
        <v>32891</v>
      </c>
      <c r="B2507" s="6">
        <f>LoonHeffing2020(Table1[[#This Row],[Belastbaar loon]])</f>
        <v>12284.788500000001</v>
      </c>
      <c r="C2507" s="6">
        <f>AlgemeneHeffingsKorting2020(Table1[[#This Row],[Belastbaar loon]])</f>
        <v>2020.1504</v>
      </c>
      <c r="D2507" s="14">
        <f>ArbeidsKorting2020(Table1[[#This Row],[Belastbaar loon]])</f>
        <v>3784.7941599999999</v>
      </c>
      <c r="E2507" s="14">
        <f>MAX(Table1[[#This Row],[Loonheffing]]-Table1[[#This Row],[Algemene Heffingskorting]]-Table1[[#This Row],[Arbeidskorting]],0)</f>
        <v>6479.8439400000007</v>
      </c>
      <c r="F2507" s="6">
        <f>Table1[[#This Row],[Belastbaar loon]]-Table1[[#This Row],[Belasting]]</f>
        <v>26411.156060000001</v>
      </c>
      <c r="G2507" s="2">
        <f>(Table1[[#This Row],[Belastbaar loon]]-Table1[[#This Row],[Netto loon]])/Table1[[#This Row],[Belastbaar loon]]</f>
        <v>0.19700963607065758</v>
      </c>
      <c r="H2507" s="14">
        <f t="shared" ca="1" si="33"/>
        <v>6475.7073399999999</v>
      </c>
      <c r="I2507" s="14">
        <f ca="1">IF(ROW()=2, Table1[[#This Row],[Netto loon]], INDIRECT(ADDRESS(ROW()-1,COLUMN(F:F))))</f>
        <v>26405.292659999999</v>
      </c>
      <c r="J2507" s="6">
        <f ca="1">IF(ROW()=2, 0, Table1[[#This Row],[Belastbaar loon]]-INDIRECT(ADDRESS(ROW()-1,COLUMN(A:A))))</f>
        <v>10</v>
      </c>
      <c r="K2507" s="6">
        <f ca="1">Table1[[#This Row],[Netto loon]]-Table1[[#This Row],[Netto vorige schijf]]</f>
        <v>5.8634000000020023</v>
      </c>
      <c r="L2507" s="2">
        <f ca="1">(Table1[[#This Row],[Bruto tov vorige schijf]]-Table1[[#This Row],[Netto tov vorige schijf]])/MAX(Table1[[#This Row],[Bruto tov vorige schijf]],1)</f>
        <v>0.41365999999979974</v>
      </c>
    </row>
    <row r="2508" spans="1:12" x14ac:dyDescent="0.25">
      <c r="A2508" s="14">
        <v>32901</v>
      </c>
      <c r="B2508" s="6">
        <f>LoonHeffing2020(Table1[[#This Row],[Belastbaar loon]])</f>
        <v>12288.523499999999</v>
      </c>
      <c r="C2508" s="6">
        <f>AlgemeneHeffingsKorting2020(Table1[[#This Row],[Belastbaar loon]])</f>
        <v>2019.5832</v>
      </c>
      <c r="D2508" s="14">
        <f>ArbeidsKorting2020(Table1[[#This Row],[Belastbaar loon]])</f>
        <v>3784.9597600000002</v>
      </c>
      <c r="E2508" s="14">
        <f>MAX(Table1[[#This Row],[Loonheffing]]-Table1[[#This Row],[Algemene Heffingskorting]]-Table1[[#This Row],[Arbeidskorting]],0)</f>
        <v>6483.9805399999987</v>
      </c>
      <c r="F2508" s="6">
        <f>Table1[[#This Row],[Belastbaar loon]]-Table1[[#This Row],[Belasting]]</f>
        <v>26417.019460000003</v>
      </c>
      <c r="G2508" s="2">
        <f>(Table1[[#This Row],[Belastbaar loon]]-Table1[[#This Row],[Netto loon]])/Table1[[#This Row],[Belastbaar loon]]</f>
        <v>0.19707548524360952</v>
      </c>
      <c r="H2508" s="14">
        <f t="shared" ca="1" si="33"/>
        <v>6479.8439400000007</v>
      </c>
      <c r="I2508" s="14">
        <f ca="1">IF(ROW()=2, Table1[[#This Row],[Netto loon]], INDIRECT(ADDRESS(ROW()-1,COLUMN(F:F))))</f>
        <v>26411.156060000001</v>
      </c>
      <c r="J2508" s="6">
        <f ca="1">IF(ROW()=2, 0, Table1[[#This Row],[Belastbaar loon]]-INDIRECT(ADDRESS(ROW()-1,COLUMN(A:A))))</f>
        <v>10</v>
      </c>
      <c r="K2508" s="6">
        <f ca="1">Table1[[#This Row],[Netto loon]]-Table1[[#This Row],[Netto vorige schijf]]</f>
        <v>5.8634000000020023</v>
      </c>
      <c r="L2508" s="2">
        <f ca="1">(Table1[[#This Row],[Bruto tov vorige schijf]]-Table1[[#This Row],[Netto tov vorige schijf]])/MAX(Table1[[#This Row],[Bruto tov vorige schijf]],1)</f>
        <v>0.41365999999979974</v>
      </c>
    </row>
    <row r="2509" spans="1:12" x14ac:dyDescent="0.25">
      <c r="A2509" s="14">
        <v>32911</v>
      </c>
      <c r="B2509" s="6">
        <f>LoonHeffing2020(Table1[[#This Row],[Belastbaar loon]])</f>
        <v>12292.2585</v>
      </c>
      <c r="C2509" s="6">
        <f>AlgemeneHeffingsKorting2020(Table1[[#This Row],[Belastbaar loon]])</f>
        <v>2019.0160000000001</v>
      </c>
      <c r="D2509" s="14">
        <f>ArbeidsKorting2020(Table1[[#This Row],[Belastbaar loon]])</f>
        <v>3785.12536</v>
      </c>
      <c r="E2509" s="14">
        <f>MAX(Table1[[#This Row],[Loonheffing]]-Table1[[#This Row],[Algemene Heffingskorting]]-Table1[[#This Row],[Arbeidskorting]],0)</f>
        <v>6488.1171400000003</v>
      </c>
      <c r="F2509" s="6">
        <f>Table1[[#This Row],[Belastbaar loon]]-Table1[[#This Row],[Belasting]]</f>
        <v>26422.882859999998</v>
      </c>
      <c r="G2509" s="2">
        <f>(Table1[[#This Row],[Belastbaar loon]]-Table1[[#This Row],[Netto loon]])/Table1[[#This Row],[Belastbaar loon]]</f>
        <v>0.19714129440004868</v>
      </c>
      <c r="H2509" s="14">
        <f t="shared" ca="1" si="33"/>
        <v>6483.9805399999987</v>
      </c>
      <c r="I2509" s="14">
        <f ca="1">IF(ROW()=2, Table1[[#This Row],[Netto loon]], INDIRECT(ADDRESS(ROW()-1,COLUMN(F:F))))</f>
        <v>26417.019460000003</v>
      </c>
      <c r="J2509" s="6">
        <f ca="1">IF(ROW()=2, 0, Table1[[#This Row],[Belastbaar loon]]-INDIRECT(ADDRESS(ROW()-1,COLUMN(A:A))))</f>
        <v>10</v>
      </c>
      <c r="K2509" s="6">
        <f ca="1">Table1[[#This Row],[Netto loon]]-Table1[[#This Row],[Netto vorige schijf]]</f>
        <v>5.8633999999947264</v>
      </c>
      <c r="L2509" s="2">
        <f ca="1">(Table1[[#This Row],[Bruto tov vorige schijf]]-Table1[[#This Row],[Netto tov vorige schijf]])/MAX(Table1[[#This Row],[Bruto tov vorige schijf]],1)</f>
        <v>0.41366000000052738</v>
      </c>
    </row>
    <row r="2510" spans="1:12" x14ac:dyDescent="0.25">
      <c r="A2510" s="14">
        <v>32921</v>
      </c>
      <c r="B2510" s="6">
        <f>LoonHeffing2020(Table1[[#This Row],[Belastbaar loon]])</f>
        <v>12295.9935</v>
      </c>
      <c r="C2510" s="6">
        <f>AlgemeneHeffingsKorting2020(Table1[[#This Row],[Belastbaar loon]])</f>
        <v>2018.4487999999999</v>
      </c>
      <c r="D2510" s="14">
        <f>ArbeidsKorting2020(Table1[[#This Row],[Belastbaar loon]])</f>
        <v>3785.2909599999998</v>
      </c>
      <c r="E2510" s="14">
        <f>MAX(Table1[[#This Row],[Loonheffing]]-Table1[[#This Row],[Algemene Heffingskorting]]-Table1[[#This Row],[Arbeidskorting]],0)</f>
        <v>6492.2537400000001</v>
      </c>
      <c r="F2510" s="6">
        <f>Table1[[#This Row],[Belastbaar loon]]-Table1[[#This Row],[Belasting]]</f>
        <v>26428.74626</v>
      </c>
      <c r="G2510" s="2">
        <f>(Table1[[#This Row],[Belastbaar loon]]-Table1[[#This Row],[Netto loon]])/Table1[[#This Row],[Belastbaar loon]]</f>
        <v>0.19720706357644058</v>
      </c>
      <c r="H2510" s="14">
        <f t="shared" ca="1" si="33"/>
        <v>6488.1171400000003</v>
      </c>
      <c r="I2510" s="14">
        <f ca="1">IF(ROW()=2, Table1[[#This Row],[Netto loon]], INDIRECT(ADDRESS(ROW()-1,COLUMN(F:F))))</f>
        <v>26422.882859999998</v>
      </c>
      <c r="J2510" s="6">
        <f ca="1">IF(ROW()=2, 0, Table1[[#This Row],[Belastbaar loon]]-INDIRECT(ADDRESS(ROW()-1,COLUMN(A:A))))</f>
        <v>10</v>
      </c>
      <c r="K2510" s="6">
        <f ca="1">Table1[[#This Row],[Netto loon]]-Table1[[#This Row],[Netto vorige schijf]]</f>
        <v>5.8634000000020023</v>
      </c>
      <c r="L2510" s="2">
        <f ca="1">(Table1[[#This Row],[Bruto tov vorige schijf]]-Table1[[#This Row],[Netto tov vorige schijf]])/MAX(Table1[[#This Row],[Bruto tov vorige schijf]],1)</f>
        <v>0.41365999999979974</v>
      </c>
    </row>
    <row r="2511" spans="1:12" x14ac:dyDescent="0.25">
      <c r="A2511" s="14">
        <v>32931</v>
      </c>
      <c r="B2511" s="6">
        <f>LoonHeffing2020(Table1[[#This Row],[Belastbaar loon]])</f>
        <v>12299.728499999999</v>
      </c>
      <c r="C2511" s="6">
        <f>AlgemeneHeffingsKorting2020(Table1[[#This Row],[Belastbaar loon]])</f>
        <v>2017.8815999999999</v>
      </c>
      <c r="D2511" s="14">
        <f>ArbeidsKorting2020(Table1[[#This Row],[Belastbaar loon]])</f>
        <v>3785.4565600000001</v>
      </c>
      <c r="E2511" s="14">
        <f>MAX(Table1[[#This Row],[Loonheffing]]-Table1[[#This Row],[Algemene Heffingskorting]]-Table1[[#This Row],[Arbeidskorting]],0)</f>
        <v>6496.3903399999981</v>
      </c>
      <c r="F2511" s="6">
        <f>Table1[[#This Row],[Belastbaar loon]]-Table1[[#This Row],[Belasting]]</f>
        <v>26434.609660000002</v>
      </c>
      <c r="G2511" s="2">
        <f>(Table1[[#This Row],[Belastbaar loon]]-Table1[[#This Row],[Netto loon]])/Table1[[#This Row],[Belastbaar loon]]</f>
        <v>0.19727279280920706</v>
      </c>
      <c r="H2511" s="14">
        <f t="shared" ca="1" si="33"/>
        <v>6492.2537400000001</v>
      </c>
      <c r="I2511" s="14">
        <f ca="1">IF(ROW()=2, Table1[[#This Row],[Netto loon]], INDIRECT(ADDRESS(ROW()-1,COLUMN(F:F))))</f>
        <v>26428.74626</v>
      </c>
      <c r="J2511" s="6">
        <f ca="1">IF(ROW()=2, 0, Table1[[#This Row],[Belastbaar loon]]-INDIRECT(ADDRESS(ROW()-1,COLUMN(A:A))))</f>
        <v>10</v>
      </c>
      <c r="K2511" s="6">
        <f ca="1">Table1[[#This Row],[Netto loon]]-Table1[[#This Row],[Netto vorige schijf]]</f>
        <v>5.8634000000020023</v>
      </c>
      <c r="L2511" s="2">
        <f ca="1">(Table1[[#This Row],[Bruto tov vorige schijf]]-Table1[[#This Row],[Netto tov vorige schijf]])/MAX(Table1[[#This Row],[Bruto tov vorige schijf]],1)</f>
        <v>0.41365999999979974</v>
      </c>
    </row>
    <row r="2512" spans="1:12" x14ac:dyDescent="0.25">
      <c r="A2512" s="14">
        <v>32941</v>
      </c>
      <c r="B2512" s="6">
        <f>LoonHeffing2020(Table1[[#This Row],[Belastbaar loon]])</f>
        <v>12303.4635</v>
      </c>
      <c r="C2512" s="6">
        <f>AlgemeneHeffingsKorting2020(Table1[[#This Row],[Belastbaar loon]])</f>
        <v>2017.3144</v>
      </c>
      <c r="D2512" s="14">
        <f>ArbeidsKorting2020(Table1[[#This Row],[Belastbaar loon]])</f>
        <v>3785.6221599999999</v>
      </c>
      <c r="E2512" s="14">
        <f>MAX(Table1[[#This Row],[Loonheffing]]-Table1[[#This Row],[Algemene Heffingskorting]]-Table1[[#This Row],[Arbeidskorting]],0)</f>
        <v>6500.5269400000006</v>
      </c>
      <c r="F2512" s="6">
        <f>Table1[[#This Row],[Belastbaar loon]]-Table1[[#This Row],[Belasting]]</f>
        <v>26440.47306</v>
      </c>
      <c r="G2512" s="2">
        <f>(Table1[[#This Row],[Belastbaar loon]]-Table1[[#This Row],[Netto loon]])/Table1[[#This Row],[Belastbaar loon]]</f>
        <v>0.19733848213472571</v>
      </c>
      <c r="H2512" s="14">
        <f t="shared" ca="1" si="33"/>
        <v>6496.3903399999981</v>
      </c>
      <c r="I2512" s="14">
        <f ca="1">IF(ROW()=2, Table1[[#This Row],[Netto loon]], INDIRECT(ADDRESS(ROW()-1,COLUMN(F:F))))</f>
        <v>26434.609660000002</v>
      </c>
      <c r="J2512" s="6">
        <f ca="1">IF(ROW()=2, 0, Table1[[#This Row],[Belastbaar loon]]-INDIRECT(ADDRESS(ROW()-1,COLUMN(A:A))))</f>
        <v>10</v>
      </c>
      <c r="K2512" s="6">
        <f ca="1">Table1[[#This Row],[Netto loon]]-Table1[[#This Row],[Netto vorige schijf]]</f>
        <v>5.8633999999983644</v>
      </c>
      <c r="L2512" s="2">
        <f ca="1">(Table1[[#This Row],[Bruto tov vorige schijf]]-Table1[[#This Row],[Netto tov vorige schijf]])/MAX(Table1[[#This Row],[Bruto tov vorige schijf]],1)</f>
        <v>0.41366000000016356</v>
      </c>
    </row>
    <row r="2513" spans="1:12" x14ac:dyDescent="0.25">
      <c r="A2513" s="14">
        <v>32951</v>
      </c>
      <c r="B2513" s="6">
        <f>LoonHeffing2020(Table1[[#This Row],[Belastbaar loon]])</f>
        <v>12307.1985</v>
      </c>
      <c r="C2513" s="6">
        <f>AlgemeneHeffingsKorting2020(Table1[[#This Row],[Belastbaar loon]])</f>
        <v>2016.7472</v>
      </c>
      <c r="D2513" s="14">
        <f>ArbeidsKorting2020(Table1[[#This Row],[Belastbaar loon]])</f>
        <v>3785.7877600000002</v>
      </c>
      <c r="E2513" s="14">
        <f>MAX(Table1[[#This Row],[Loonheffing]]-Table1[[#This Row],[Algemene Heffingskorting]]-Table1[[#This Row],[Arbeidskorting]],0)</f>
        <v>6504.6635400000005</v>
      </c>
      <c r="F2513" s="6">
        <f>Table1[[#This Row],[Belastbaar loon]]-Table1[[#This Row],[Belasting]]</f>
        <v>26446.336459999999</v>
      </c>
      <c r="G2513" s="2">
        <f>(Table1[[#This Row],[Belastbaar loon]]-Table1[[#This Row],[Netto loon]])/Table1[[#This Row],[Belastbaar loon]]</f>
        <v>0.19740413158932965</v>
      </c>
      <c r="H2513" s="14">
        <f t="shared" ca="1" si="33"/>
        <v>6500.5269400000006</v>
      </c>
      <c r="I2513" s="14">
        <f ca="1">IF(ROW()=2, Table1[[#This Row],[Netto loon]], INDIRECT(ADDRESS(ROW()-1,COLUMN(F:F))))</f>
        <v>26440.47306</v>
      </c>
      <c r="J2513" s="6">
        <f ca="1">IF(ROW()=2, 0, Table1[[#This Row],[Belastbaar loon]]-INDIRECT(ADDRESS(ROW()-1,COLUMN(A:A))))</f>
        <v>10</v>
      </c>
      <c r="K2513" s="6">
        <f ca="1">Table1[[#This Row],[Netto loon]]-Table1[[#This Row],[Netto vorige schijf]]</f>
        <v>5.8633999999983644</v>
      </c>
      <c r="L2513" s="2">
        <f ca="1">(Table1[[#This Row],[Bruto tov vorige schijf]]-Table1[[#This Row],[Netto tov vorige schijf]])/MAX(Table1[[#This Row],[Bruto tov vorige schijf]],1)</f>
        <v>0.41366000000016356</v>
      </c>
    </row>
    <row r="2514" spans="1:12" x14ac:dyDescent="0.25">
      <c r="A2514" s="14">
        <v>32961</v>
      </c>
      <c r="B2514" s="6">
        <f>LoonHeffing2020(Table1[[#This Row],[Belastbaar loon]])</f>
        <v>12310.933499999999</v>
      </c>
      <c r="C2514" s="6">
        <f>AlgemeneHeffingsKorting2020(Table1[[#This Row],[Belastbaar loon]])</f>
        <v>2016.18</v>
      </c>
      <c r="D2514" s="14">
        <f>ArbeidsKorting2020(Table1[[#This Row],[Belastbaar loon]])</f>
        <v>3785.95336</v>
      </c>
      <c r="E2514" s="14">
        <f>MAX(Table1[[#This Row],[Loonheffing]]-Table1[[#This Row],[Algemene Heffingskorting]]-Table1[[#This Row],[Arbeidskorting]],0)</f>
        <v>6508.8001399999994</v>
      </c>
      <c r="F2514" s="6">
        <f>Table1[[#This Row],[Belastbaar loon]]-Table1[[#This Row],[Belasting]]</f>
        <v>26452.199860000001</v>
      </c>
      <c r="G2514" s="2">
        <f>(Table1[[#This Row],[Belastbaar loon]]-Table1[[#This Row],[Netto loon]])/Table1[[#This Row],[Belastbaar loon]]</f>
        <v>0.19746974120930796</v>
      </c>
      <c r="H2514" s="14">
        <f t="shared" ca="1" si="33"/>
        <v>6504.6635400000005</v>
      </c>
      <c r="I2514" s="14">
        <f ca="1">IF(ROW()=2, Table1[[#This Row],[Netto loon]], INDIRECT(ADDRESS(ROW()-1,COLUMN(F:F))))</f>
        <v>26446.336459999999</v>
      </c>
      <c r="J2514" s="6">
        <f ca="1">IF(ROW()=2, 0, Table1[[#This Row],[Belastbaar loon]]-INDIRECT(ADDRESS(ROW()-1,COLUMN(A:A))))</f>
        <v>10</v>
      </c>
      <c r="K2514" s="6">
        <f ca="1">Table1[[#This Row],[Netto loon]]-Table1[[#This Row],[Netto vorige schijf]]</f>
        <v>5.8634000000020023</v>
      </c>
      <c r="L2514" s="2">
        <f ca="1">(Table1[[#This Row],[Bruto tov vorige schijf]]-Table1[[#This Row],[Netto tov vorige schijf]])/MAX(Table1[[#This Row],[Bruto tov vorige schijf]],1)</f>
        <v>0.41365999999979974</v>
      </c>
    </row>
    <row r="2515" spans="1:12" x14ac:dyDescent="0.25">
      <c r="A2515" s="14">
        <v>32971</v>
      </c>
      <c r="B2515" s="6">
        <f>LoonHeffing2020(Table1[[#This Row],[Belastbaar loon]])</f>
        <v>12314.6685</v>
      </c>
      <c r="C2515" s="6">
        <f>AlgemeneHeffingsKorting2020(Table1[[#This Row],[Belastbaar loon]])</f>
        <v>2015.6128000000001</v>
      </c>
      <c r="D2515" s="14">
        <f>ArbeidsKorting2020(Table1[[#This Row],[Belastbaar loon]])</f>
        <v>3786.1189599999998</v>
      </c>
      <c r="E2515" s="14">
        <f>MAX(Table1[[#This Row],[Loonheffing]]-Table1[[#This Row],[Algemene Heffingskorting]]-Table1[[#This Row],[Arbeidskorting]],0)</f>
        <v>6512.9367399999992</v>
      </c>
      <c r="F2515" s="6">
        <f>Table1[[#This Row],[Belastbaar loon]]-Table1[[#This Row],[Belasting]]</f>
        <v>26458.063260000003</v>
      </c>
      <c r="G2515" s="2">
        <f>(Table1[[#This Row],[Belastbaar loon]]-Table1[[#This Row],[Netto loon]])/Table1[[#This Row],[Belastbaar loon]]</f>
        <v>0.19753531103090588</v>
      </c>
      <c r="H2515" s="14">
        <f t="shared" ca="1" si="33"/>
        <v>6508.8001399999994</v>
      </c>
      <c r="I2515" s="14">
        <f ca="1">IF(ROW()=2, Table1[[#This Row],[Netto loon]], INDIRECT(ADDRESS(ROW()-1,COLUMN(F:F))))</f>
        <v>26452.199860000001</v>
      </c>
      <c r="J2515" s="6">
        <f ca="1">IF(ROW()=2, 0, Table1[[#This Row],[Belastbaar loon]]-INDIRECT(ADDRESS(ROW()-1,COLUMN(A:A))))</f>
        <v>10</v>
      </c>
      <c r="K2515" s="6">
        <f ca="1">Table1[[#This Row],[Netto loon]]-Table1[[#This Row],[Netto vorige schijf]]</f>
        <v>5.8634000000020023</v>
      </c>
      <c r="L2515" s="2">
        <f ca="1">(Table1[[#This Row],[Bruto tov vorige schijf]]-Table1[[#This Row],[Netto tov vorige schijf]])/MAX(Table1[[#This Row],[Bruto tov vorige schijf]],1)</f>
        <v>0.41365999999979974</v>
      </c>
    </row>
    <row r="2516" spans="1:12" x14ac:dyDescent="0.25">
      <c r="A2516" s="14">
        <v>32981</v>
      </c>
      <c r="B2516" s="6">
        <f>LoonHeffing2020(Table1[[#This Row],[Belastbaar loon]])</f>
        <v>12318.4035</v>
      </c>
      <c r="C2516" s="6">
        <f>AlgemeneHeffingsKorting2020(Table1[[#This Row],[Belastbaar loon]])</f>
        <v>2015.0455999999999</v>
      </c>
      <c r="D2516" s="14">
        <f>ArbeidsKorting2020(Table1[[#This Row],[Belastbaar loon]])</f>
        <v>3786.2845600000001</v>
      </c>
      <c r="E2516" s="14">
        <f>MAX(Table1[[#This Row],[Loonheffing]]-Table1[[#This Row],[Algemene Heffingskorting]]-Table1[[#This Row],[Arbeidskorting]],0)</f>
        <v>6517.0733400000008</v>
      </c>
      <c r="F2516" s="6">
        <f>Table1[[#This Row],[Belastbaar loon]]-Table1[[#This Row],[Belasting]]</f>
        <v>26463.926659999997</v>
      </c>
      <c r="G2516" s="2">
        <f>(Table1[[#This Row],[Belastbaar loon]]-Table1[[#This Row],[Netto loon]])/Table1[[#This Row],[Belastbaar loon]]</f>
        <v>0.1976008410903248</v>
      </c>
      <c r="H2516" s="14">
        <f t="shared" ca="1" si="33"/>
        <v>6512.9367399999992</v>
      </c>
      <c r="I2516" s="14">
        <f ca="1">IF(ROW()=2, Table1[[#This Row],[Netto loon]], INDIRECT(ADDRESS(ROW()-1,COLUMN(F:F))))</f>
        <v>26458.063260000003</v>
      </c>
      <c r="J2516" s="6">
        <f ca="1">IF(ROW()=2, 0, Table1[[#This Row],[Belastbaar loon]]-INDIRECT(ADDRESS(ROW()-1,COLUMN(A:A))))</f>
        <v>10</v>
      </c>
      <c r="K2516" s="6">
        <f ca="1">Table1[[#This Row],[Netto loon]]-Table1[[#This Row],[Netto vorige schijf]]</f>
        <v>5.8633999999947264</v>
      </c>
      <c r="L2516" s="2">
        <f ca="1">(Table1[[#This Row],[Bruto tov vorige schijf]]-Table1[[#This Row],[Netto tov vorige schijf]])/MAX(Table1[[#This Row],[Bruto tov vorige schijf]],1)</f>
        <v>0.41366000000052738</v>
      </c>
    </row>
    <row r="2517" spans="1:12" x14ac:dyDescent="0.25">
      <c r="A2517" s="14">
        <v>32991</v>
      </c>
      <c r="B2517" s="6">
        <f>LoonHeffing2020(Table1[[#This Row],[Belastbaar loon]])</f>
        <v>12322.138499999999</v>
      </c>
      <c r="C2517" s="6">
        <f>AlgemeneHeffingsKorting2020(Table1[[#This Row],[Belastbaar loon]])</f>
        <v>2014.4784</v>
      </c>
      <c r="D2517" s="14">
        <f>ArbeidsKorting2020(Table1[[#This Row],[Belastbaar loon]])</f>
        <v>3786.4501599999999</v>
      </c>
      <c r="E2517" s="14">
        <f>MAX(Table1[[#This Row],[Loonheffing]]-Table1[[#This Row],[Algemene Heffingskorting]]-Table1[[#This Row],[Arbeidskorting]],0)</f>
        <v>6521.2099399999988</v>
      </c>
      <c r="F2517" s="6">
        <f>Table1[[#This Row],[Belastbaar loon]]-Table1[[#This Row],[Belasting]]</f>
        <v>26469.790059999999</v>
      </c>
      <c r="G2517" s="2">
        <f>(Table1[[#This Row],[Belastbaar loon]]-Table1[[#This Row],[Netto loon]])/Table1[[#This Row],[Belastbaar loon]]</f>
        <v>0.19766633142372164</v>
      </c>
      <c r="H2517" s="14">
        <f t="shared" ca="1" si="33"/>
        <v>6517.0733400000008</v>
      </c>
      <c r="I2517" s="14">
        <f ca="1">IF(ROW()=2, Table1[[#This Row],[Netto loon]], INDIRECT(ADDRESS(ROW()-1,COLUMN(F:F))))</f>
        <v>26463.926659999997</v>
      </c>
      <c r="J2517" s="6">
        <f ca="1">IF(ROW()=2, 0, Table1[[#This Row],[Belastbaar loon]]-INDIRECT(ADDRESS(ROW()-1,COLUMN(A:A))))</f>
        <v>10</v>
      </c>
      <c r="K2517" s="6">
        <f ca="1">Table1[[#This Row],[Netto loon]]-Table1[[#This Row],[Netto vorige schijf]]</f>
        <v>5.8634000000020023</v>
      </c>
      <c r="L2517" s="2">
        <f ca="1">(Table1[[#This Row],[Bruto tov vorige schijf]]-Table1[[#This Row],[Netto tov vorige schijf]])/MAX(Table1[[#This Row],[Bruto tov vorige schijf]],1)</f>
        <v>0.41365999999979974</v>
      </c>
    </row>
    <row r="2518" spans="1:12" x14ac:dyDescent="0.25">
      <c r="A2518" s="14">
        <v>33001</v>
      </c>
      <c r="B2518" s="6">
        <f>LoonHeffing2020(Table1[[#This Row],[Belastbaar loon]])</f>
        <v>12325.8735</v>
      </c>
      <c r="C2518" s="6">
        <f>AlgemeneHeffingsKorting2020(Table1[[#This Row],[Belastbaar loon]])</f>
        <v>2013.9112</v>
      </c>
      <c r="D2518" s="14">
        <f>ArbeidsKorting2020(Table1[[#This Row],[Belastbaar loon]])</f>
        <v>3786.6157600000001</v>
      </c>
      <c r="E2518" s="14">
        <f>MAX(Table1[[#This Row],[Loonheffing]]-Table1[[#This Row],[Algemene Heffingskorting]]-Table1[[#This Row],[Arbeidskorting]],0)</f>
        <v>6525.3465399999986</v>
      </c>
      <c r="F2518" s="6">
        <f>Table1[[#This Row],[Belastbaar loon]]-Table1[[#This Row],[Belasting]]</f>
        <v>26475.653460000001</v>
      </c>
      <c r="G2518" s="2">
        <f>(Table1[[#This Row],[Belastbaar loon]]-Table1[[#This Row],[Netto loon]])/Table1[[#This Row],[Belastbaar loon]]</f>
        <v>0.19773178206721004</v>
      </c>
      <c r="H2518" s="14">
        <f t="shared" ca="1" si="33"/>
        <v>6521.2099399999988</v>
      </c>
      <c r="I2518" s="14">
        <f ca="1">IF(ROW()=2, Table1[[#This Row],[Netto loon]], INDIRECT(ADDRESS(ROW()-1,COLUMN(F:F))))</f>
        <v>26469.790059999999</v>
      </c>
      <c r="J2518" s="6">
        <f ca="1">IF(ROW()=2, 0, Table1[[#This Row],[Belastbaar loon]]-INDIRECT(ADDRESS(ROW()-1,COLUMN(A:A))))</f>
        <v>10</v>
      </c>
      <c r="K2518" s="6">
        <f ca="1">Table1[[#This Row],[Netto loon]]-Table1[[#This Row],[Netto vorige schijf]]</f>
        <v>5.8634000000020023</v>
      </c>
      <c r="L2518" s="2">
        <f ca="1">(Table1[[#This Row],[Bruto tov vorige schijf]]-Table1[[#This Row],[Netto tov vorige schijf]])/MAX(Table1[[#This Row],[Bruto tov vorige schijf]],1)</f>
        <v>0.41365999999979974</v>
      </c>
    </row>
    <row r="2519" spans="1:12" x14ac:dyDescent="0.25">
      <c r="A2519" s="14">
        <v>33011</v>
      </c>
      <c r="B2519" s="6">
        <f>LoonHeffing2020(Table1[[#This Row],[Belastbaar loon]])</f>
        <v>12329.6085</v>
      </c>
      <c r="C2519" s="6">
        <f>AlgemeneHeffingsKorting2020(Table1[[#This Row],[Belastbaar loon]])</f>
        <v>2013.3440000000001</v>
      </c>
      <c r="D2519" s="14">
        <f>ArbeidsKorting2020(Table1[[#This Row],[Belastbaar loon]])</f>
        <v>3786.7813599999999</v>
      </c>
      <c r="E2519" s="14">
        <f>MAX(Table1[[#This Row],[Loonheffing]]-Table1[[#This Row],[Algemene Heffingskorting]]-Table1[[#This Row],[Arbeidskorting]],0)</f>
        <v>6529.4831400000012</v>
      </c>
      <c r="F2519" s="6">
        <f>Table1[[#This Row],[Belastbaar loon]]-Table1[[#This Row],[Belasting]]</f>
        <v>26481.51686</v>
      </c>
      <c r="G2519" s="2">
        <f>(Table1[[#This Row],[Belastbaar loon]]-Table1[[#This Row],[Netto loon]])/Table1[[#This Row],[Belastbaar loon]]</f>
        <v>0.19779719305685983</v>
      </c>
      <c r="H2519" s="14">
        <f t="shared" ca="1" si="33"/>
        <v>6525.3465399999986</v>
      </c>
      <c r="I2519" s="14">
        <f ca="1">IF(ROW()=2, Table1[[#This Row],[Netto loon]], INDIRECT(ADDRESS(ROW()-1,COLUMN(F:F))))</f>
        <v>26475.653460000001</v>
      </c>
      <c r="J2519" s="6">
        <f ca="1">IF(ROW()=2, 0, Table1[[#This Row],[Belastbaar loon]]-INDIRECT(ADDRESS(ROW()-1,COLUMN(A:A))))</f>
        <v>10</v>
      </c>
      <c r="K2519" s="6">
        <f ca="1">Table1[[#This Row],[Netto loon]]-Table1[[#This Row],[Netto vorige schijf]]</f>
        <v>5.8633999999983644</v>
      </c>
      <c r="L2519" s="2">
        <f ca="1">(Table1[[#This Row],[Bruto tov vorige schijf]]-Table1[[#This Row],[Netto tov vorige schijf]])/MAX(Table1[[#This Row],[Bruto tov vorige schijf]],1)</f>
        <v>0.41366000000016356</v>
      </c>
    </row>
    <row r="2520" spans="1:12" x14ac:dyDescent="0.25">
      <c r="A2520" s="14">
        <v>33021</v>
      </c>
      <c r="B2520" s="6">
        <f>LoonHeffing2020(Table1[[#This Row],[Belastbaar loon]])</f>
        <v>12333.343500000001</v>
      </c>
      <c r="C2520" s="6">
        <f>AlgemeneHeffingsKorting2020(Table1[[#This Row],[Belastbaar loon]])</f>
        <v>2012.7768000000001</v>
      </c>
      <c r="D2520" s="14">
        <f>ArbeidsKorting2020(Table1[[#This Row],[Belastbaar loon]])</f>
        <v>3786.9469599999998</v>
      </c>
      <c r="E2520" s="14">
        <f>MAX(Table1[[#This Row],[Loonheffing]]-Table1[[#This Row],[Algemene Heffingskorting]]-Table1[[#This Row],[Arbeidskorting]],0)</f>
        <v>6533.6197400000019</v>
      </c>
      <c r="F2520" s="6">
        <f>Table1[[#This Row],[Belastbaar loon]]-Table1[[#This Row],[Belasting]]</f>
        <v>26487.380259999998</v>
      </c>
      <c r="G2520" s="2">
        <f>(Table1[[#This Row],[Belastbaar loon]]-Table1[[#This Row],[Netto loon]])/Table1[[#This Row],[Belastbaar loon]]</f>
        <v>0.19786256442869696</v>
      </c>
      <c r="H2520" s="14">
        <f t="shared" ca="1" si="33"/>
        <v>6529.4831400000012</v>
      </c>
      <c r="I2520" s="14">
        <f ca="1">IF(ROW()=2, Table1[[#This Row],[Netto loon]], INDIRECT(ADDRESS(ROW()-1,COLUMN(F:F))))</f>
        <v>26481.51686</v>
      </c>
      <c r="J2520" s="6">
        <f ca="1">IF(ROW()=2, 0, Table1[[#This Row],[Belastbaar loon]]-INDIRECT(ADDRESS(ROW()-1,COLUMN(A:A))))</f>
        <v>10</v>
      </c>
      <c r="K2520" s="6">
        <f ca="1">Table1[[#This Row],[Netto loon]]-Table1[[#This Row],[Netto vorige schijf]]</f>
        <v>5.8633999999983644</v>
      </c>
      <c r="L2520" s="2">
        <f ca="1">(Table1[[#This Row],[Bruto tov vorige schijf]]-Table1[[#This Row],[Netto tov vorige schijf]])/MAX(Table1[[#This Row],[Bruto tov vorige schijf]],1)</f>
        <v>0.41366000000016356</v>
      </c>
    </row>
    <row r="2521" spans="1:12" x14ac:dyDescent="0.25">
      <c r="A2521" s="14">
        <v>33031</v>
      </c>
      <c r="B2521" s="6">
        <f>LoonHeffing2020(Table1[[#This Row],[Belastbaar loon]])</f>
        <v>12337.0785</v>
      </c>
      <c r="C2521" s="6">
        <f>AlgemeneHeffingsKorting2020(Table1[[#This Row],[Belastbaar loon]])</f>
        <v>2012.2095999999999</v>
      </c>
      <c r="D2521" s="14">
        <f>ArbeidsKorting2020(Table1[[#This Row],[Belastbaar loon]])</f>
        <v>3787.11256</v>
      </c>
      <c r="E2521" s="14">
        <f>MAX(Table1[[#This Row],[Loonheffing]]-Table1[[#This Row],[Algemene Heffingskorting]]-Table1[[#This Row],[Arbeidskorting]],0)</f>
        <v>6537.7563399999999</v>
      </c>
      <c r="F2521" s="6">
        <f>Table1[[#This Row],[Belastbaar loon]]-Table1[[#This Row],[Belasting]]</f>
        <v>26493.24366</v>
      </c>
      <c r="G2521" s="2">
        <f>(Table1[[#This Row],[Belastbaar loon]]-Table1[[#This Row],[Netto loon]])/Table1[[#This Row],[Belastbaar loon]]</f>
        <v>0.19792789621870363</v>
      </c>
      <c r="H2521" s="14">
        <f t="shared" ca="1" si="33"/>
        <v>6533.6197400000019</v>
      </c>
      <c r="I2521" s="14">
        <f ca="1">IF(ROW()=2, Table1[[#This Row],[Netto loon]], INDIRECT(ADDRESS(ROW()-1,COLUMN(F:F))))</f>
        <v>26487.380259999998</v>
      </c>
      <c r="J2521" s="6">
        <f ca="1">IF(ROW()=2, 0, Table1[[#This Row],[Belastbaar loon]]-INDIRECT(ADDRESS(ROW()-1,COLUMN(A:A))))</f>
        <v>10</v>
      </c>
      <c r="K2521" s="6">
        <f ca="1">Table1[[#This Row],[Netto loon]]-Table1[[#This Row],[Netto vorige schijf]]</f>
        <v>5.8634000000020023</v>
      </c>
      <c r="L2521" s="2">
        <f ca="1">(Table1[[#This Row],[Bruto tov vorige schijf]]-Table1[[#This Row],[Netto tov vorige schijf]])/MAX(Table1[[#This Row],[Bruto tov vorige schijf]],1)</f>
        <v>0.41365999999979974</v>
      </c>
    </row>
    <row r="2522" spans="1:12" x14ac:dyDescent="0.25">
      <c r="A2522" s="14">
        <v>33041</v>
      </c>
      <c r="B2522" s="6">
        <f>LoonHeffing2020(Table1[[#This Row],[Belastbaar loon]])</f>
        <v>12340.8135</v>
      </c>
      <c r="C2522" s="6">
        <f>AlgemeneHeffingsKorting2020(Table1[[#This Row],[Belastbaar loon]])</f>
        <v>2011.6424</v>
      </c>
      <c r="D2522" s="14">
        <f>ArbeidsKorting2020(Table1[[#This Row],[Belastbaar loon]])</f>
        <v>3787.2781599999998</v>
      </c>
      <c r="E2522" s="14">
        <f>MAX(Table1[[#This Row],[Loonheffing]]-Table1[[#This Row],[Algemene Heffingskorting]]-Table1[[#This Row],[Arbeidskorting]],0)</f>
        <v>6541.8929399999997</v>
      </c>
      <c r="F2522" s="6">
        <f>Table1[[#This Row],[Belastbaar loon]]-Table1[[#This Row],[Belasting]]</f>
        <v>26499.107060000002</v>
      </c>
      <c r="G2522" s="2">
        <f>(Table1[[#This Row],[Belastbaar loon]]-Table1[[#This Row],[Netto loon]])/Table1[[#This Row],[Belastbaar loon]]</f>
        <v>0.19799318846281885</v>
      </c>
      <c r="H2522" s="14">
        <f t="shared" ref="H2522:H2585" ca="1" si="34">IF(ROW()=2, 0, INDIRECT(ADDRESS(ROW()-1,COLUMN(E:E))))</f>
        <v>6537.7563399999999</v>
      </c>
      <c r="I2522" s="14">
        <f ca="1">IF(ROW()=2, Table1[[#This Row],[Netto loon]], INDIRECT(ADDRESS(ROW()-1,COLUMN(F:F))))</f>
        <v>26493.24366</v>
      </c>
      <c r="J2522" s="6">
        <f ca="1">IF(ROW()=2, 0, Table1[[#This Row],[Belastbaar loon]]-INDIRECT(ADDRESS(ROW()-1,COLUMN(A:A))))</f>
        <v>10</v>
      </c>
      <c r="K2522" s="6">
        <f ca="1">Table1[[#This Row],[Netto loon]]-Table1[[#This Row],[Netto vorige schijf]]</f>
        <v>5.8634000000020023</v>
      </c>
      <c r="L2522" s="2">
        <f ca="1">(Table1[[#This Row],[Bruto tov vorige schijf]]-Table1[[#This Row],[Netto tov vorige schijf]])/MAX(Table1[[#This Row],[Bruto tov vorige schijf]],1)</f>
        <v>0.41365999999979974</v>
      </c>
    </row>
    <row r="2523" spans="1:12" x14ac:dyDescent="0.25">
      <c r="A2523" s="14">
        <v>33051</v>
      </c>
      <c r="B2523" s="6">
        <f>LoonHeffing2020(Table1[[#This Row],[Belastbaar loon]])</f>
        <v>12344.548500000001</v>
      </c>
      <c r="C2523" s="6">
        <f>AlgemeneHeffingsKorting2020(Table1[[#This Row],[Belastbaar loon]])</f>
        <v>2011.0752</v>
      </c>
      <c r="D2523" s="14">
        <f>ArbeidsKorting2020(Table1[[#This Row],[Belastbaar loon]])</f>
        <v>3787.4437600000001</v>
      </c>
      <c r="E2523" s="14">
        <f>MAX(Table1[[#This Row],[Loonheffing]]-Table1[[#This Row],[Algemene Heffingskorting]]-Table1[[#This Row],[Arbeidskorting]],0)</f>
        <v>6546.0295400000014</v>
      </c>
      <c r="F2523" s="6">
        <f>Table1[[#This Row],[Belastbaar loon]]-Table1[[#This Row],[Belasting]]</f>
        <v>26504.970459999997</v>
      </c>
      <c r="G2523" s="2">
        <f>(Table1[[#This Row],[Belastbaar loon]]-Table1[[#This Row],[Netto loon]])/Table1[[#This Row],[Belastbaar loon]]</f>
        <v>0.19805844119693816</v>
      </c>
      <c r="H2523" s="14">
        <f t="shared" ca="1" si="34"/>
        <v>6541.8929399999997</v>
      </c>
      <c r="I2523" s="14">
        <f ca="1">IF(ROW()=2, Table1[[#This Row],[Netto loon]], INDIRECT(ADDRESS(ROW()-1,COLUMN(F:F))))</f>
        <v>26499.107060000002</v>
      </c>
      <c r="J2523" s="6">
        <f ca="1">IF(ROW()=2, 0, Table1[[#This Row],[Belastbaar loon]]-INDIRECT(ADDRESS(ROW()-1,COLUMN(A:A))))</f>
        <v>10</v>
      </c>
      <c r="K2523" s="6">
        <f ca="1">Table1[[#This Row],[Netto loon]]-Table1[[#This Row],[Netto vorige schijf]]</f>
        <v>5.8633999999947264</v>
      </c>
      <c r="L2523" s="2">
        <f ca="1">(Table1[[#This Row],[Bruto tov vorige schijf]]-Table1[[#This Row],[Netto tov vorige schijf]])/MAX(Table1[[#This Row],[Bruto tov vorige schijf]],1)</f>
        <v>0.41366000000052738</v>
      </c>
    </row>
    <row r="2524" spans="1:12" x14ac:dyDescent="0.25">
      <c r="A2524" s="14">
        <v>33061</v>
      </c>
      <c r="B2524" s="6">
        <f>LoonHeffing2020(Table1[[#This Row],[Belastbaar loon]])</f>
        <v>12348.2835</v>
      </c>
      <c r="C2524" s="6">
        <f>AlgemeneHeffingsKorting2020(Table1[[#This Row],[Belastbaar loon]])</f>
        <v>2010.508</v>
      </c>
      <c r="D2524" s="14">
        <f>ArbeidsKorting2020(Table1[[#This Row],[Belastbaar loon]])</f>
        <v>3787.6093599999999</v>
      </c>
      <c r="E2524" s="14">
        <f>MAX(Table1[[#This Row],[Loonheffing]]-Table1[[#This Row],[Algemene Heffingskorting]]-Table1[[#This Row],[Arbeidskorting]],0)</f>
        <v>6550.1661399999994</v>
      </c>
      <c r="F2524" s="6">
        <f>Table1[[#This Row],[Belastbaar loon]]-Table1[[#This Row],[Belasting]]</f>
        <v>26510.833859999999</v>
      </c>
      <c r="G2524" s="2">
        <f>(Table1[[#This Row],[Belastbaar loon]]-Table1[[#This Row],[Netto loon]])/Table1[[#This Row],[Belastbaar loon]]</f>
        <v>0.19812365445691302</v>
      </c>
      <c r="H2524" s="14">
        <f t="shared" ca="1" si="34"/>
        <v>6546.0295400000014</v>
      </c>
      <c r="I2524" s="14">
        <f ca="1">IF(ROW()=2, Table1[[#This Row],[Netto loon]], INDIRECT(ADDRESS(ROW()-1,COLUMN(F:F))))</f>
        <v>26504.970459999997</v>
      </c>
      <c r="J2524" s="6">
        <f ca="1">IF(ROW()=2, 0, Table1[[#This Row],[Belastbaar loon]]-INDIRECT(ADDRESS(ROW()-1,COLUMN(A:A))))</f>
        <v>10</v>
      </c>
      <c r="K2524" s="6">
        <f ca="1">Table1[[#This Row],[Netto loon]]-Table1[[#This Row],[Netto vorige schijf]]</f>
        <v>5.8634000000020023</v>
      </c>
      <c r="L2524" s="2">
        <f ca="1">(Table1[[#This Row],[Bruto tov vorige schijf]]-Table1[[#This Row],[Netto tov vorige schijf]])/MAX(Table1[[#This Row],[Bruto tov vorige schijf]],1)</f>
        <v>0.41365999999979974</v>
      </c>
    </row>
    <row r="2525" spans="1:12" x14ac:dyDescent="0.25">
      <c r="A2525" s="14">
        <v>33071</v>
      </c>
      <c r="B2525" s="6">
        <f>LoonHeffing2020(Table1[[#This Row],[Belastbaar loon]])</f>
        <v>12352.0185</v>
      </c>
      <c r="C2525" s="6">
        <f>AlgemeneHeffingsKorting2020(Table1[[#This Row],[Belastbaar loon]])</f>
        <v>2009.9408000000001</v>
      </c>
      <c r="D2525" s="14">
        <f>ArbeidsKorting2020(Table1[[#This Row],[Belastbaar loon]])</f>
        <v>3787.7749600000002</v>
      </c>
      <c r="E2525" s="14">
        <f>MAX(Table1[[#This Row],[Loonheffing]]-Table1[[#This Row],[Algemene Heffingskorting]]-Table1[[#This Row],[Arbeidskorting]],0)</f>
        <v>6554.3027399999992</v>
      </c>
      <c r="F2525" s="6">
        <f>Table1[[#This Row],[Belastbaar loon]]-Table1[[#This Row],[Belasting]]</f>
        <v>26516.697260000001</v>
      </c>
      <c r="G2525" s="2">
        <f>(Table1[[#This Row],[Belastbaar loon]]-Table1[[#This Row],[Netto loon]])/Table1[[#This Row],[Belastbaar loon]]</f>
        <v>0.19818882827855219</v>
      </c>
      <c r="H2525" s="14">
        <f t="shared" ca="1" si="34"/>
        <v>6550.1661399999994</v>
      </c>
      <c r="I2525" s="14">
        <f ca="1">IF(ROW()=2, Table1[[#This Row],[Netto loon]], INDIRECT(ADDRESS(ROW()-1,COLUMN(F:F))))</f>
        <v>26510.833859999999</v>
      </c>
      <c r="J2525" s="6">
        <f ca="1">IF(ROW()=2, 0, Table1[[#This Row],[Belastbaar loon]]-INDIRECT(ADDRESS(ROW()-1,COLUMN(A:A))))</f>
        <v>10</v>
      </c>
      <c r="K2525" s="6">
        <f ca="1">Table1[[#This Row],[Netto loon]]-Table1[[#This Row],[Netto vorige schijf]]</f>
        <v>5.8634000000020023</v>
      </c>
      <c r="L2525" s="2">
        <f ca="1">(Table1[[#This Row],[Bruto tov vorige schijf]]-Table1[[#This Row],[Netto tov vorige schijf]])/MAX(Table1[[#This Row],[Bruto tov vorige schijf]],1)</f>
        <v>0.41365999999979974</v>
      </c>
    </row>
    <row r="2526" spans="1:12" x14ac:dyDescent="0.25">
      <c r="A2526" s="14">
        <v>33081</v>
      </c>
      <c r="B2526" s="6">
        <f>LoonHeffing2020(Table1[[#This Row],[Belastbaar loon]])</f>
        <v>12355.753500000001</v>
      </c>
      <c r="C2526" s="6">
        <f>AlgemeneHeffingsKorting2020(Table1[[#This Row],[Belastbaar loon]])</f>
        <v>2009.3735999999999</v>
      </c>
      <c r="D2526" s="14">
        <f>ArbeidsKorting2020(Table1[[#This Row],[Belastbaar loon]])</f>
        <v>3787.94056</v>
      </c>
      <c r="E2526" s="14">
        <f>MAX(Table1[[#This Row],[Loonheffing]]-Table1[[#This Row],[Algemene Heffingskorting]]-Table1[[#This Row],[Arbeidskorting]],0)</f>
        <v>6558.4393399999999</v>
      </c>
      <c r="F2526" s="6">
        <f>Table1[[#This Row],[Belastbaar loon]]-Table1[[#This Row],[Belasting]]</f>
        <v>26522.560659999999</v>
      </c>
      <c r="G2526" s="2">
        <f>(Table1[[#This Row],[Belastbaar loon]]-Table1[[#This Row],[Netto loon]])/Table1[[#This Row],[Belastbaar loon]]</f>
        <v>0.19825396269762102</v>
      </c>
      <c r="H2526" s="14">
        <f t="shared" ca="1" si="34"/>
        <v>6554.3027399999992</v>
      </c>
      <c r="I2526" s="14">
        <f ca="1">IF(ROW()=2, Table1[[#This Row],[Netto loon]], INDIRECT(ADDRESS(ROW()-1,COLUMN(F:F))))</f>
        <v>26516.697260000001</v>
      </c>
      <c r="J2526" s="6">
        <f ca="1">IF(ROW()=2, 0, Table1[[#This Row],[Belastbaar loon]]-INDIRECT(ADDRESS(ROW()-1,COLUMN(A:A))))</f>
        <v>10</v>
      </c>
      <c r="K2526" s="6">
        <f ca="1">Table1[[#This Row],[Netto loon]]-Table1[[#This Row],[Netto vorige schijf]]</f>
        <v>5.8633999999983644</v>
      </c>
      <c r="L2526" s="2">
        <f ca="1">(Table1[[#This Row],[Bruto tov vorige schijf]]-Table1[[#This Row],[Netto tov vorige schijf]])/MAX(Table1[[#This Row],[Bruto tov vorige schijf]],1)</f>
        <v>0.41366000000016356</v>
      </c>
    </row>
    <row r="2527" spans="1:12" x14ac:dyDescent="0.25">
      <c r="A2527" s="14">
        <v>33091</v>
      </c>
      <c r="B2527" s="6">
        <f>LoonHeffing2020(Table1[[#This Row],[Belastbaar loon]])</f>
        <v>12359.488499999999</v>
      </c>
      <c r="C2527" s="6">
        <f>AlgemeneHeffingsKorting2020(Table1[[#This Row],[Belastbaar loon]])</f>
        <v>2008.8063999999999</v>
      </c>
      <c r="D2527" s="14">
        <f>ArbeidsKorting2020(Table1[[#This Row],[Belastbaar loon]])</f>
        <v>3788.1061599999998</v>
      </c>
      <c r="E2527" s="14">
        <f>MAX(Table1[[#This Row],[Loonheffing]]-Table1[[#This Row],[Algemene Heffingskorting]]-Table1[[#This Row],[Arbeidskorting]],0)</f>
        <v>6562.5759400000006</v>
      </c>
      <c r="F2527" s="6">
        <f>Table1[[#This Row],[Belastbaar loon]]-Table1[[#This Row],[Belasting]]</f>
        <v>26528.424059999998</v>
      </c>
      <c r="G2527" s="2">
        <f>(Table1[[#This Row],[Belastbaar loon]]-Table1[[#This Row],[Netto loon]])/Table1[[#This Row],[Belastbaar loon]]</f>
        <v>0.19831905774984143</v>
      </c>
      <c r="H2527" s="14">
        <f t="shared" ca="1" si="34"/>
        <v>6558.4393399999999</v>
      </c>
      <c r="I2527" s="14">
        <f ca="1">IF(ROW()=2, Table1[[#This Row],[Netto loon]], INDIRECT(ADDRESS(ROW()-1,COLUMN(F:F))))</f>
        <v>26522.560659999999</v>
      </c>
      <c r="J2527" s="6">
        <f ca="1">IF(ROW()=2, 0, Table1[[#This Row],[Belastbaar loon]]-INDIRECT(ADDRESS(ROW()-1,COLUMN(A:A))))</f>
        <v>10</v>
      </c>
      <c r="K2527" s="6">
        <f ca="1">Table1[[#This Row],[Netto loon]]-Table1[[#This Row],[Netto vorige schijf]]</f>
        <v>5.8633999999983644</v>
      </c>
      <c r="L2527" s="2">
        <f ca="1">(Table1[[#This Row],[Bruto tov vorige schijf]]-Table1[[#This Row],[Netto tov vorige schijf]])/MAX(Table1[[#This Row],[Bruto tov vorige schijf]],1)</f>
        <v>0.41366000000016356</v>
      </c>
    </row>
    <row r="2528" spans="1:12" x14ac:dyDescent="0.25">
      <c r="A2528" s="14">
        <v>33101</v>
      </c>
      <c r="B2528" s="6">
        <f>LoonHeffing2020(Table1[[#This Row],[Belastbaar loon]])</f>
        <v>12363.2235</v>
      </c>
      <c r="C2528" s="6">
        <f>AlgemeneHeffingsKorting2020(Table1[[#This Row],[Belastbaar loon]])</f>
        <v>2008.2392</v>
      </c>
      <c r="D2528" s="14">
        <f>ArbeidsKorting2020(Table1[[#This Row],[Belastbaar loon]])</f>
        <v>3788.2717600000001</v>
      </c>
      <c r="E2528" s="14">
        <f>MAX(Table1[[#This Row],[Loonheffing]]-Table1[[#This Row],[Algemene Heffingskorting]]-Table1[[#This Row],[Arbeidskorting]],0)</f>
        <v>6566.7125400000004</v>
      </c>
      <c r="F2528" s="6">
        <f>Table1[[#This Row],[Belastbaar loon]]-Table1[[#This Row],[Belasting]]</f>
        <v>26534.28746</v>
      </c>
      <c r="G2528" s="2">
        <f>(Table1[[#This Row],[Belastbaar loon]]-Table1[[#This Row],[Netto loon]])/Table1[[#This Row],[Belastbaar loon]]</f>
        <v>0.19838411347089213</v>
      </c>
      <c r="H2528" s="14">
        <f t="shared" ca="1" si="34"/>
        <v>6562.5759400000006</v>
      </c>
      <c r="I2528" s="14">
        <f ca="1">IF(ROW()=2, Table1[[#This Row],[Netto loon]], INDIRECT(ADDRESS(ROW()-1,COLUMN(F:F))))</f>
        <v>26528.424059999998</v>
      </c>
      <c r="J2528" s="6">
        <f ca="1">IF(ROW()=2, 0, Table1[[#This Row],[Belastbaar loon]]-INDIRECT(ADDRESS(ROW()-1,COLUMN(A:A))))</f>
        <v>10</v>
      </c>
      <c r="K2528" s="6">
        <f ca="1">Table1[[#This Row],[Netto loon]]-Table1[[#This Row],[Netto vorige schijf]]</f>
        <v>5.8634000000020023</v>
      </c>
      <c r="L2528" s="2">
        <f ca="1">(Table1[[#This Row],[Bruto tov vorige schijf]]-Table1[[#This Row],[Netto tov vorige schijf]])/MAX(Table1[[#This Row],[Bruto tov vorige schijf]],1)</f>
        <v>0.41365999999979974</v>
      </c>
    </row>
    <row r="2529" spans="1:12" x14ac:dyDescent="0.25">
      <c r="A2529" s="14">
        <v>33111</v>
      </c>
      <c r="B2529" s="6">
        <f>LoonHeffing2020(Table1[[#This Row],[Belastbaar loon]])</f>
        <v>12366.958500000001</v>
      </c>
      <c r="C2529" s="6">
        <f>AlgemeneHeffingsKorting2020(Table1[[#This Row],[Belastbaar loon]])</f>
        <v>2007.672</v>
      </c>
      <c r="D2529" s="14">
        <f>ArbeidsKorting2020(Table1[[#This Row],[Belastbaar loon]])</f>
        <v>3788.4373599999999</v>
      </c>
      <c r="E2529" s="14">
        <f>MAX(Table1[[#This Row],[Loonheffing]]-Table1[[#This Row],[Algemene Heffingskorting]]-Table1[[#This Row],[Arbeidskorting]],0)</f>
        <v>6570.8491400000003</v>
      </c>
      <c r="F2529" s="6">
        <f>Table1[[#This Row],[Belastbaar loon]]-Table1[[#This Row],[Belasting]]</f>
        <v>26540.150860000002</v>
      </c>
      <c r="G2529" s="2">
        <f>(Table1[[#This Row],[Belastbaar loon]]-Table1[[#This Row],[Netto loon]])/Table1[[#This Row],[Belastbaar loon]]</f>
        <v>0.198449129896409</v>
      </c>
      <c r="H2529" s="14">
        <f t="shared" ca="1" si="34"/>
        <v>6566.7125400000004</v>
      </c>
      <c r="I2529" s="14">
        <f ca="1">IF(ROW()=2, Table1[[#This Row],[Netto loon]], INDIRECT(ADDRESS(ROW()-1,COLUMN(F:F))))</f>
        <v>26534.28746</v>
      </c>
      <c r="J2529" s="6">
        <f ca="1">IF(ROW()=2, 0, Table1[[#This Row],[Belastbaar loon]]-INDIRECT(ADDRESS(ROW()-1,COLUMN(A:A))))</f>
        <v>10</v>
      </c>
      <c r="K2529" s="6">
        <f ca="1">Table1[[#This Row],[Netto loon]]-Table1[[#This Row],[Netto vorige schijf]]</f>
        <v>5.8634000000020023</v>
      </c>
      <c r="L2529" s="2">
        <f ca="1">(Table1[[#This Row],[Bruto tov vorige schijf]]-Table1[[#This Row],[Netto tov vorige schijf]])/MAX(Table1[[#This Row],[Bruto tov vorige schijf]],1)</f>
        <v>0.41365999999979974</v>
      </c>
    </row>
    <row r="2530" spans="1:12" x14ac:dyDescent="0.25">
      <c r="A2530" s="14">
        <v>33121</v>
      </c>
      <c r="B2530" s="6">
        <f>LoonHeffing2020(Table1[[#This Row],[Belastbaar loon]])</f>
        <v>12370.693499999999</v>
      </c>
      <c r="C2530" s="6">
        <f>AlgemeneHeffingsKorting2020(Table1[[#This Row],[Belastbaar loon]])</f>
        <v>2007.1048000000001</v>
      </c>
      <c r="D2530" s="14">
        <f>ArbeidsKorting2020(Table1[[#This Row],[Belastbaar loon]])</f>
        <v>3788.6029600000002</v>
      </c>
      <c r="E2530" s="14">
        <f>MAX(Table1[[#This Row],[Loonheffing]]-Table1[[#This Row],[Algemene Heffingskorting]]-Table1[[#This Row],[Arbeidskorting]],0)</f>
        <v>6574.9857400000001</v>
      </c>
      <c r="F2530" s="6">
        <f>Table1[[#This Row],[Belastbaar loon]]-Table1[[#This Row],[Belasting]]</f>
        <v>26546.01426</v>
      </c>
      <c r="G2530" s="2">
        <f>(Table1[[#This Row],[Belastbaar loon]]-Table1[[#This Row],[Netto loon]])/Table1[[#This Row],[Belastbaar loon]]</f>
        <v>0.19851410706198486</v>
      </c>
      <c r="H2530" s="14">
        <f t="shared" ca="1" si="34"/>
        <v>6570.8491400000003</v>
      </c>
      <c r="I2530" s="14">
        <f ca="1">IF(ROW()=2, Table1[[#This Row],[Netto loon]], INDIRECT(ADDRESS(ROW()-1,COLUMN(F:F))))</f>
        <v>26540.150860000002</v>
      </c>
      <c r="J2530" s="6">
        <f ca="1">IF(ROW()=2, 0, Table1[[#This Row],[Belastbaar loon]]-INDIRECT(ADDRESS(ROW()-1,COLUMN(A:A))))</f>
        <v>10</v>
      </c>
      <c r="K2530" s="6">
        <f ca="1">Table1[[#This Row],[Netto loon]]-Table1[[#This Row],[Netto vorige schijf]]</f>
        <v>5.8633999999983644</v>
      </c>
      <c r="L2530" s="2">
        <f ca="1">(Table1[[#This Row],[Bruto tov vorige schijf]]-Table1[[#This Row],[Netto tov vorige schijf]])/MAX(Table1[[#This Row],[Bruto tov vorige schijf]],1)</f>
        <v>0.41366000000016356</v>
      </c>
    </row>
    <row r="2531" spans="1:12" x14ac:dyDescent="0.25">
      <c r="A2531" s="14">
        <v>33131</v>
      </c>
      <c r="B2531" s="6">
        <f>LoonHeffing2020(Table1[[#This Row],[Belastbaar loon]])</f>
        <v>12374.4285</v>
      </c>
      <c r="C2531" s="6">
        <f>AlgemeneHeffingsKorting2020(Table1[[#This Row],[Belastbaar loon]])</f>
        <v>2006.5376000000001</v>
      </c>
      <c r="D2531" s="14">
        <f>ArbeidsKorting2020(Table1[[#This Row],[Belastbaar loon]])</f>
        <v>3788.76856</v>
      </c>
      <c r="E2531" s="14">
        <f>MAX(Table1[[#This Row],[Loonheffing]]-Table1[[#This Row],[Algemene Heffingskorting]]-Table1[[#This Row],[Arbeidskorting]],0)</f>
        <v>6579.1223399999999</v>
      </c>
      <c r="F2531" s="6">
        <f>Table1[[#This Row],[Belastbaar loon]]-Table1[[#This Row],[Belasting]]</f>
        <v>26551.877659999998</v>
      </c>
      <c r="G2531" s="2">
        <f>(Table1[[#This Row],[Belastbaar loon]]-Table1[[#This Row],[Netto loon]])/Table1[[#This Row],[Belastbaar loon]]</f>
        <v>0.19857904500316928</v>
      </c>
      <c r="H2531" s="14">
        <f t="shared" ca="1" si="34"/>
        <v>6574.9857400000001</v>
      </c>
      <c r="I2531" s="14">
        <f ca="1">IF(ROW()=2, Table1[[#This Row],[Netto loon]], INDIRECT(ADDRESS(ROW()-1,COLUMN(F:F))))</f>
        <v>26546.01426</v>
      </c>
      <c r="J2531" s="6">
        <f ca="1">IF(ROW()=2, 0, Table1[[#This Row],[Belastbaar loon]]-INDIRECT(ADDRESS(ROW()-1,COLUMN(A:A))))</f>
        <v>10</v>
      </c>
      <c r="K2531" s="6">
        <f ca="1">Table1[[#This Row],[Netto loon]]-Table1[[#This Row],[Netto vorige schijf]]</f>
        <v>5.8633999999983644</v>
      </c>
      <c r="L2531" s="2">
        <f ca="1">(Table1[[#This Row],[Bruto tov vorige schijf]]-Table1[[#This Row],[Netto tov vorige schijf]])/MAX(Table1[[#This Row],[Bruto tov vorige schijf]],1)</f>
        <v>0.41366000000016356</v>
      </c>
    </row>
    <row r="2532" spans="1:12" x14ac:dyDescent="0.25">
      <c r="A2532" s="14">
        <v>33141</v>
      </c>
      <c r="B2532" s="6">
        <f>LoonHeffing2020(Table1[[#This Row],[Belastbaar loon]])</f>
        <v>12378.163500000001</v>
      </c>
      <c r="C2532" s="6">
        <f>AlgemeneHeffingsKorting2020(Table1[[#This Row],[Belastbaar loon]])</f>
        <v>2005.9703999999999</v>
      </c>
      <c r="D2532" s="14">
        <f>ArbeidsKorting2020(Table1[[#This Row],[Belastbaar loon]])</f>
        <v>3788.9341599999998</v>
      </c>
      <c r="E2532" s="14">
        <f>MAX(Table1[[#This Row],[Loonheffing]]-Table1[[#This Row],[Algemene Heffingskorting]]-Table1[[#This Row],[Arbeidskorting]],0)</f>
        <v>6583.2589400000006</v>
      </c>
      <c r="F2532" s="6">
        <f>Table1[[#This Row],[Belastbaar loon]]-Table1[[#This Row],[Belasting]]</f>
        <v>26557.74106</v>
      </c>
      <c r="G2532" s="2">
        <f>(Table1[[#This Row],[Belastbaar loon]]-Table1[[#This Row],[Netto loon]])/Table1[[#This Row],[Belastbaar loon]]</f>
        <v>0.19864394375546904</v>
      </c>
      <c r="H2532" s="14">
        <f t="shared" ca="1" si="34"/>
        <v>6579.1223399999999</v>
      </c>
      <c r="I2532" s="14">
        <f ca="1">IF(ROW()=2, Table1[[#This Row],[Netto loon]], INDIRECT(ADDRESS(ROW()-1,COLUMN(F:F))))</f>
        <v>26551.877659999998</v>
      </c>
      <c r="J2532" s="6">
        <f ca="1">IF(ROW()=2, 0, Table1[[#This Row],[Belastbaar loon]]-INDIRECT(ADDRESS(ROW()-1,COLUMN(A:A))))</f>
        <v>10</v>
      </c>
      <c r="K2532" s="6">
        <f ca="1">Table1[[#This Row],[Netto loon]]-Table1[[#This Row],[Netto vorige schijf]]</f>
        <v>5.8634000000020023</v>
      </c>
      <c r="L2532" s="2">
        <f ca="1">(Table1[[#This Row],[Bruto tov vorige schijf]]-Table1[[#This Row],[Netto tov vorige schijf]])/MAX(Table1[[#This Row],[Bruto tov vorige schijf]],1)</f>
        <v>0.41365999999979974</v>
      </c>
    </row>
    <row r="2533" spans="1:12" x14ac:dyDescent="0.25">
      <c r="A2533" s="14">
        <v>33151</v>
      </c>
      <c r="B2533" s="6">
        <f>LoonHeffing2020(Table1[[#This Row],[Belastbaar loon]])</f>
        <v>12381.898499999999</v>
      </c>
      <c r="C2533" s="6">
        <f>AlgemeneHeffingsKorting2020(Table1[[#This Row],[Belastbaar loon]])</f>
        <v>2005.4032</v>
      </c>
      <c r="D2533" s="14">
        <f>ArbeidsKorting2020(Table1[[#This Row],[Belastbaar loon]])</f>
        <v>3789.0997600000001</v>
      </c>
      <c r="E2533" s="14">
        <f>MAX(Table1[[#This Row],[Loonheffing]]-Table1[[#This Row],[Algemene Heffingskorting]]-Table1[[#This Row],[Arbeidskorting]],0)</f>
        <v>6587.3955399999986</v>
      </c>
      <c r="F2533" s="6">
        <f>Table1[[#This Row],[Belastbaar loon]]-Table1[[#This Row],[Belasting]]</f>
        <v>26563.604460000002</v>
      </c>
      <c r="G2533" s="2">
        <f>(Table1[[#This Row],[Belastbaar loon]]-Table1[[#This Row],[Netto loon]])/Table1[[#This Row],[Belastbaar loon]]</f>
        <v>0.19870880335434821</v>
      </c>
      <c r="H2533" s="14">
        <f t="shared" ca="1" si="34"/>
        <v>6583.2589400000006</v>
      </c>
      <c r="I2533" s="14">
        <f ca="1">IF(ROW()=2, Table1[[#This Row],[Netto loon]], INDIRECT(ADDRESS(ROW()-1,COLUMN(F:F))))</f>
        <v>26557.74106</v>
      </c>
      <c r="J2533" s="6">
        <f ca="1">IF(ROW()=2, 0, Table1[[#This Row],[Belastbaar loon]]-INDIRECT(ADDRESS(ROW()-1,COLUMN(A:A))))</f>
        <v>10</v>
      </c>
      <c r="K2533" s="6">
        <f ca="1">Table1[[#This Row],[Netto loon]]-Table1[[#This Row],[Netto vorige schijf]]</f>
        <v>5.8634000000020023</v>
      </c>
      <c r="L2533" s="2">
        <f ca="1">(Table1[[#This Row],[Bruto tov vorige schijf]]-Table1[[#This Row],[Netto tov vorige schijf]])/MAX(Table1[[#This Row],[Bruto tov vorige schijf]],1)</f>
        <v>0.41365999999979974</v>
      </c>
    </row>
    <row r="2534" spans="1:12" x14ac:dyDescent="0.25">
      <c r="A2534" s="14">
        <v>33161</v>
      </c>
      <c r="B2534" s="6">
        <f>LoonHeffing2020(Table1[[#This Row],[Belastbaar loon]])</f>
        <v>12385.6335</v>
      </c>
      <c r="C2534" s="6">
        <f>AlgemeneHeffingsKorting2020(Table1[[#This Row],[Belastbaar loon]])</f>
        <v>2004.836</v>
      </c>
      <c r="D2534" s="14">
        <f>ArbeidsKorting2020(Table1[[#This Row],[Belastbaar loon]])</f>
        <v>3789.2653599999999</v>
      </c>
      <c r="E2534" s="14">
        <f>MAX(Table1[[#This Row],[Loonheffing]]-Table1[[#This Row],[Algemene Heffingskorting]]-Table1[[#This Row],[Arbeidskorting]],0)</f>
        <v>6591.5321400000012</v>
      </c>
      <c r="F2534" s="6">
        <f>Table1[[#This Row],[Belastbaar loon]]-Table1[[#This Row],[Belasting]]</f>
        <v>26569.467859999997</v>
      </c>
      <c r="G2534" s="2">
        <f>(Table1[[#This Row],[Belastbaar loon]]-Table1[[#This Row],[Netto loon]])/Table1[[#This Row],[Belastbaar loon]]</f>
        <v>0.19877362383522823</v>
      </c>
      <c r="H2534" s="14">
        <f t="shared" ca="1" si="34"/>
        <v>6587.3955399999986</v>
      </c>
      <c r="I2534" s="14">
        <f ca="1">IF(ROW()=2, Table1[[#This Row],[Netto loon]], INDIRECT(ADDRESS(ROW()-1,COLUMN(F:F))))</f>
        <v>26563.604460000002</v>
      </c>
      <c r="J2534" s="6">
        <f ca="1">IF(ROW()=2, 0, Table1[[#This Row],[Belastbaar loon]]-INDIRECT(ADDRESS(ROW()-1,COLUMN(A:A))))</f>
        <v>10</v>
      </c>
      <c r="K2534" s="6">
        <f ca="1">Table1[[#This Row],[Netto loon]]-Table1[[#This Row],[Netto vorige schijf]]</f>
        <v>5.8633999999947264</v>
      </c>
      <c r="L2534" s="2">
        <f ca="1">(Table1[[#This Row],[Bruto tov vorige schijf]]-Table1[[#This Row],[Netto tov vorige schijf]])/MAX(Table1[[#This Row],[Bruto tov vorige schijf]],1)</f>
        <v>0.41366000000052738</v>
      </c>
    </row>
    <row r="2535" spans="1:12" x14ac:dyDescent="0.25">
      <c r="A2535" s="14">
        <v>33171</v>
      </c>
      <c r="B2535" s="6">
        <f>LoonHeffing2020(Table1[[#This Row],[Belastbaar loon]])</f>
        <v>12389.3685</v>
      </c>
      <c r="C2535" s="6">
        <f>AlgemeneHeffingsKorting2020(Table1[[#This Row],[Belastbaar loon]])</f>
        <v>2004.2688000000001</v>
      </c>
      <c r="D2535" s="14">
        <f>ArbeidsKorting2020(Table1[[#This Row],[Belastbaar loon]])</f>
        <v>3789.4309600000001</v>
      </c>
      <c r="E2535" s="14">
        <f>MAX(Table1[[#This Row],[Loonheffing]]-Table1[[#This Row],[Algemene Heffingskorting]]-Table1[[#This Row],[Arbeidskorting]],0)</f>
        <v>6595.668740000001</v>
      </c>
      <c r="F2535" s="6">
        <f>Table1[[#This Row],[Belastbaar loon]]-Table1[[#This Row],[Belasting]]</f>
        <v>26575.331259999999</v>
      </c>
      <c r="G2535" s="2">
        <f>(Table1[[#This Row],[Belastbaar loon]]-Table1[[#This Row],[Netto loon]])/Table1[[#This Row],[Belastbaar loon]]</f>
        <v>0.19883840523348711</v>
      </c>
      <c r="H2535" s="14">
        <f t="shared" ca="1" si="34"/>
        <v>6591.5321400000012</v>
      </c>
      <c r="I2535" s="14">
        <f ca="1">IF(ROW()=2, Table1[[#This Row],[Netto loon]], INDIRECT(ADDRESS(ROW()-1,COLUMN(F:F))))</f>
        <v>26569.467859999997</v>
      </c>
      <c r="J2535" s="6">
        <f ca="1">IF(ROW()=2, 0, Table1[[#This Row],[Belastbaar loon]]-INDIRECT(ADDRESS(ROW()-1,COLUMN(A:A))))</f>
        <v>10</v>
      </c>
      <c r="K2535" s="6">
        <f ca="1">Table1[[#This Row],[Netto loon]]-Table1[[#This Row],[Netto vorige schijf]]</f>
        <v>5.8634000000020023</v>
      </c>
      <c r="L2535" s="2">
        <f ca="1">(Table1[[#This Row],[Bruto tov vorige schijf]]-Table1[[#This Row],[Netto tov vorige schijf]])/MAX(Table1[[#This Row],[Bruto tov vorige schijf]],1)</f>
        <v>0.41365999999979974</v>
      </c>
    </row>
    <row r="2536" spans="1:12" x14ac:dyDescent="0.25">
      <c r="A2536" s="14">
        <v>33181</v>
      </c>
      <c r="B2536" s="6">
        <f>LoonHeffing2020(Table1[[#This Row],[Belastbaar loon]])</f>
        <v>12393.103499999999</v>
      </c>
      <c r="C2536" s="6">
        <f>AlgemeneHeffingsKorting2020(Table1[[#This Row],[Belastbaar loon]])</f>
        <v>2003.7016000000001</v>
      </c>
      <c r="D2536" s="14">
        <f>ArbeidsKorting2020(Table1[[#This Row],[Belastbaar loon]])</f>
        <v>3789.59656</v>
      </c>
      <c r="E2536" s="14">
        <f>MAX(Table1[[#This Row],[Loonheffing]]-Table1[[#This Row],[Algemene Heffingskorting]]-Table1[[#This Row],[Arbeidskorting]],0)</f>
        <v>6599.805339999999</v>
      </c>
      <c r="F2536" s="6">
        <f>Table1[[#This Row],[Belastbaar loon]]-Table1[[#This Row],[Belasting]]</f>
        <v>26581.194660000001</v>
      </c>
      <c r="G2536" s="2">
        <f>(Table1[[#This Row],[Belastbaar loon]]-Table1[[#This Row],[Netto loon]])/Table1[[#This Row],[Belastbaar loon]]</f>
        <v>0.19890314758446095</v>
      </c>
      <c r="H2536" s="14">
        <f t="shared" ca="1" si="34"/>
        <v>6595.668740000001</v>
      </c>
      <c r="I2536" s="14">
        <f ca="1">IF(ROW()=2, Table1[[#This Row],[Netto loon]], INDIRECT(ADDRESS(ROW()-1,COLUMN(F:F))))</f>
        <v>26575.331259999999</v>
      </c>
      <c r="J2536" s="6">
        <f ca="1">IF(ROW()=2, 0, Table1[[#This Row],[Belastbaar loon]]-INDIRECT(ADDRESS(ROW()-1,COLUMN(A:A))))</f>
        <v>10</v>
      </c>
      <c r="K2536" s="6">
        <f ca="1">Table1[[#This Row],[Netto loon]]-Table1[[#This Row],[Netto vorige schijf]]</f>
        <v>5.8634000000020023</v>
      </c>
      <c r="L2536" s="2">
        <f ca="1">(Table1[[#This Row],[Bruto tov vorige schijf]]-Table1[[#This Row],[Netto tov vorige schijf]])/MAX(Table1[[#This Row],[Bruto tov vorige schijf]],1)</f>
        <v>0.41365999999979974</v>
      </c>
    </row>
    <row r="2537" spans="1:12" x14ac:dyDescent="0.25">
      <c r="A2537" s="14">
        <v>33191</v>
      </c>
      <c r="B2537" s="6">
        <f>LoonHeffing2020(Table1[[#This Row],[Belastbaar loon]])</f>
        <v>12396.8385</v>
      </c>
      <c r="C2537" s="6">
        <f>AlgemeneHeffingsKorting2020(Table1[[#This Row],[Belastbaar loon]])</f>
        <v>2003.1343999999999</v>
      </c>
      <c r="D2537" s="14">
        <f>ArbeidsKorting2020(Table1[[#This Row],[Belastbaar loon]])</f>
        <v>3789.7621599999998</v>
      </c>
      <c r="E2537" s="14">
        <f>MAX(Table1[[#This Row],[Loonheffing]]-Table1[[#This Row],[Algemene Heffingskorting]]-Table1[[#This Row],[Arbeidskorting]],0)</f>
        <v>6603.9419399999988</v>
      </c>
      <c r="F2537" s="6">
        <f>Table1[[#This Row],[Belastbaar loon]]-Table1[[#This Row],[Belasting]]</f>
        <v>26587.058060000003</v>
      </c>
      <c r="G2537" s="2">
        <f>(Table1[[#This Row],[Belastbaar loon]]-Table1[[#This Row],[Netto loon]])/Table1[[#This Row],[Belastbaar loon]]</f>
        <v>0.19896785092344302</v>
      </c>
      <c r="H2537" s="14">
        <f t="shared" ca="1" si="34"/>
        <v>6599.805339999999</v>
      </c>
      <c r="I2537" s="14">
        <f ca="1">IF(ROW()=2, Table1[[#This Row],[Netto loon]], INDIRECT(ADDRESS(ROW()-1,COLUMN(F:F))))</f>
        <v>26581.194660000001</v>
      </c>
      <c r="J2537" s="6">
        <f ca="1">IF(ROW()=2, 0, Table1[[#This Row],[Belastbaar loon]]-INDIRECT(ADDRESS(ROW()-1,COLUMN(A:A))))</f>
        <v>10</v>
      </c>
      <c r="K2537" s="6">
        <f ca="1">Table1[[#This Row],[Netto loon]]-Table1[[#This Row],[Netto vorige schijf]]</f>
        <v>5.8634000000020023</v>
      </c>
      <c r="L2537" s="2">
        <f ca="1">(Table1[[#This Row],[Bruto tov vorige schijf]]-Table1[[#This Row],[Netto tov vorige schijf]])/MAX(Table1[[#This Row],[Bruto tov vorige schijf]],1)</f>
        <v>0.41365999999979974</v>
      </c>
    </row>
    <row r="2538" spans="1:12" x14ac:dyDescent="0.25">
      <c r="A2538" s="14">
        <v>33201</v>
      </c>
      <c r="B2538" s="6">
        <f>LoonHeffing2020(Table1[[#This Row],[Belastbaar loon]])</f>
        <v>12400.5735</v>
      </c>
      <c r="C2538" s="6">
        <f>AlgemeneHeffingsKorting2020(Table1[[#This Row],[Belastbaar loon]])</f>
        <v>2002.5672</v>
      </c>
      <c r="D2538" s="14">
        <f>ArbeidsKorting2020(Table1[[#This Row],[Belastbaar loon]])</f>
        <v>3789.92776</v>
      </c>
      <c r="E2538" s="14">
        <f>MAX(Table1[[#This Row],[Loonheffing]]-Table1[[#This Row],[Algemene Heffingskorting]]-Table1[[#This Row],[Arbeidskorting]],0)</f>
        <v>6608.0785400000004</v>
      </c>
      <c r="F2538" s="6">
        <f>Table1[[#This Row],[Belastbaar loon]]-Table1[[#This Row],[Belasting]]</f>
        <v>26592.921459999998</v>
      </c>
      <c r="G2538" s="2">
        <f>(Table1[[#This Row],[Belastbaar loon]]-Table1[[#This Row],[Netto loon]])/Table1[[#This Row],[Belastbaar loon]]</f>
        <v>0.19903251528568425</v>
      </c>
      <c r="H2538" s="14">
        <f t="shared" ca="1" si="34"/>
        <v>6603.9419399999988</v>
      </c>
      <c r="I2538" s="14">
        <f ca="1">IF(ROW()=2, Table1[[#This Row],[Netto loon]], INDIRECT(ADDRESS(ROW()-1,COLUMN(F:F))))</f>
        <v>26587.058060000003</v>
      </c>
      <c r="J2538" s="6">
        <f ca="1">IF(ROW()=2, 0, Table1[[#This Row],[Belastbaar loon]]-INDIRECT(ADDRESS(ROW()-1,COLUMN(A:A))))</f>
        <v>10</v>
      </c>
      <c r="K2538" s="6">
        <f ca="1">Table1[[#This Row],[Netto loon]]-Table1[[#This Row],[Netto vorige schijf]]</f>
        <v>5.8633999999947264</v>
      </c>
      <c r="L2538" s="2">
        <f ca="1">(Table1[[#This Row],[Bruto tov vorige schijf]]-Table1[[#This Row],[Netto tov vorige schijf]])/MAX(Table1[[#This Row],[Bruto tov vorige schijf]],1)</f>
        <v>0.41366000000052738</v>
      </c>
    </row>
    <row r="2539" spans="1:12" x14ac:dyDescent="0.25">
      <c r="A2539" s="14">
        <v>33211</v>
      </c>
      <c r="B2539" s="6">
        <f>LoonHeffing2020(Table1[[#This Row],[Belastbaar loon]])</f>
        <v>12404.308499999999</v>
      </c>
      <c r="C2539" s="6">
        <f>AlgemeneHeffingsKorting2020(Table1[[#This Row],[Belastbaar loon]])</f>
        <v>2002</v>
      </c>
      <c r="D2539" s="14">
        <f>ArbeidsKorting2020(Table1[[#This Row],[Belastbaar loon]])</f>
        <v>3790.0933599999998</v>
      </c>
      <c r="E2539" s="14">
        <f>MAX(Table1[[#This Row],[Loonheffing]]-Table1[[#This Row],[Algemene Heffingskorting]]-Table1[[#This Row],[Arbeidskorting]],0)</f>
        <v>6612.2151399999993</v>
      </c>
      <c r="F2539" s="6">
        <f>Table1[[#This Row],[Belastbaar loon]]-Table1[[#This Row],[Belasting]]</f>
        <v>26598.78486</v>
      </c>
      <c r="G2539" s="2">
        <f>(Table1[[#This Row],[Belastbaar loon]]-Table1[[#This Row],[Netto loon]])/Table1[[#This Row],[Belastbaar loon]]</f>
        <v>0.19909714070639248</v>
      </c>
      <c r="H2539" s="14">
        <f t="shared" ca="1" si="34"/>
        <v>6608.0785400000004</v>
      </c>
      <c r="I2539" s="14">
        <f ca="1">IF(ROW()=2, Table1[[#This Row],[Netto loon]], INDIRECT(ADDRESS(ROW()-1,COLUMN(F:F))))</f>
        <v>26592.921459999998</v>
      </c>
      <c r="J2539" s="6">
        <f ca="1">IF(ROW()=2, 0, Table1[[#This Row],[Belastbaar loon]]-INDIRECT(ADDRESS(ROW()-1,COLUMN(A:A))))</f>
        <v>10</v>
      </c>
      <c r="K2539" s="6">
        <f ca="1">Table1[[#This Row],[Netto loon]]-Table1[[#This Row],[Netto vorige schijf]]</f>
        <v>5.8634000000020023</v>
      </c>
      <c r="L2539" s="2">
        <f ca="1">(Table1[[#This Row],[Bruto tov vorige schijf]]-Table1[[#This Row],[Netto tov vorige schijf]])/MAX(Table1[[#This Row],[Bruto tov vorige schijf]],1)</f>
        <v>0.41365999999979974</v>
      </c>
    </row>
    <row r="2540" spans="1:12" x14ac:dyDescent="0.25">
      <c r="A2540" s="14">
        <v>33221</v>
      </c>
      <c r="B2540" s="6">
        <f>LoonHeffing2020(Table1[[#This Row],[Belastbaar loon]])</f>
        <v>12408.0435</v>
      </c>
      <c r="C2540" s="6">
        <f>AlgemeneHeffingsKorting2020(Table1[[#This Row],[Belastbaar loon]])</f>
        <v>2001.4328</v>
      </c>
      <c r="D2540" s="14">
        <f>ArbeidsKorting2020(Table1[[#This Row],[Belastbaar loon]])</f>
        <v>3790.2589600000001</v>
      </c>
      <c r="E2540" s="14">
        <f>MAX(Table1[[#This Row],[Loonheffing]]-Table1[[#This Row],[Algemene Heffingskorting]]-Table1[[#This Row],[Arbeidskorting]],0)</f>
        <v>6616.3517399999992</v>
      </c>
      <c r="F2540" s="6">
        <f>Table1[[#This Row],[Belastbaar loon]]-Table1[[#This Row],[Belasting]]</f>
        <v>26604.648260000002</v>
      </c>
      <c r="G2540" s="2">
        <f>(Table1[[#This Row],[Belastbaar loon]]-Table1[[#This Row],[Netto loon]])/Table1[[#This Row],[Belastbaar loon]]</f>
        <v>0.19916172722073383</v>
      </c>
      <c r="H2540" s="14">
        <f t="shared" ca="1" si="34"/>
        <v>6612.2151399999993</v>
      </c>
      <c r="I2540" s="14">
        <f ca="1">IF(ROW()=2, Table1[[#This Row],[Netto loon]], INDIRECT(ADDRESS(ROW()-1,COLUMN(F:F))))</f>
        <v>26598.78486</v>
      </c>
      <c r="J2540" s="6">
        <f ca="1">IF(ROW()=2, 0, Table1[[#This Row],[Belastbaar loon]]-INDIRECT(ADDRESS(ROW()-1,COLUMN(A:A))))</f>
        <v>10</v>
      </c>
      <c r="K2540" s="6">
        <f ca="1">Table1[[#This Row],[Netto loon]]-Table1[[#This Row],[Netto vorige schijf]]</f>
        <v>5.8634000000020023</v>
      </c>
      <c r="L2540" s="2">
        <f ca="1">(Table1[[#This Row],[Bruto tov vorige schijf]]-Table1[[#This Row],[Netto tov vorige schijf]])/MAX(Table1[[#This Row],[Bruto tov vorige schijf]],1)</f>
        <v>0.41365999999979974</v>
      </c>
    </row>
    <row r="2541" spans="1:12" x14ac:dyDescent="0.25">
      <c r="A2541" s="14">
        <v>33231</v>
      </c>
      <c r="B2541" s="6">
        <f>LoonHeffing2020(Table1[[#This Row],[Belastbaar loon]])</f>
        <v>12411.7785</v>
      </c>
      <c r="C2541" s="6">
        <f>AlgemeneHeffingsKorting2020(Table1[[#This Row],[Belastbaar loon]])</f>
        <v>2000.8656000000001</v>
      </c>
      <c r="D2541" s="14">
        <f>ArbeidsKorting2020(Table1[[#This Row],[Belastbaar loon]])</f>
        <v>3790.4245599999999</v>
      </c>
      <c r="E2541" s="14">
        <f>MAX(Table1[[#This Row],[Loonheffing]]-Table1[[#This Row],[Algemene Heffingskorting]]-Table1[[#This Row],[Arbeidskorting]],0)</f>
        <v>6620.4883399999999</v>
      </c>
      <c r="F2541" s="6">
        <f>Table1[[#This Row],[Belastbaar loon]]-Table1[[#This Row],[Belasting]]</f>
        <v>26610.51166</v>
      </c>
      <c r="G2541" s="2">
        <f>(Table1[[#This Row],[Belastbaar loon]]-Table1[[#This Row],[Netto loon]])/Table1[[#This Row],[Belastbaar loon]]</f>
        <v>0.19922627486383196</v>
      </c>
      <c r="H2541" s="14">
        <f t="shared" ca="1" si="34"/>
        <v>6616.3517399999992</v>
      </c>
      <c r="I2541" s="14">
        <f ca="1">IF(ROW()=2, Table1[[#This Row],[Netto loon]], INDIRECT(ADDRESS(ROW()-1,COLUMN(F:F))))</f>
        <v>26604.648260000002</v>
      </c>
      <c r="J2541" s="6">
        <f ca="1">IF(ROW()=2, 0, Table1[[#This Row],[Belastbaar loon]]-INDIRECT(ADDRESS(ROW()-1,COLUMN(A:A))))</f>
        <v>10</v>
      </c>
      <c r="K2541" s="6">
        <f ca="1">Table1[[#This Row],[Netto loon]]-Table1[[#This Row],[Netto vorige schijf]]</f>
        <v>5.8633999999983644</v>
      </c>
      <c r="L2541" s="2">
        <f ca="1">(Table1[[#This Row],[Bruto tov vorige schijf]]-Table1[[#This Row],[Netto tov vorige schijf]])/MAX(Table1[[#This Row],[Bruto tov vorige schijf]],1)</f>
        <v>0.41366000000016356</v>
      </c>
    </row>
    <row r="2542" spans="1:12" x14ac:dyDescent="0.25">
      <c r="A2542" s="14">
        <v>33241</v>
      </c>
      <c r="B2542" s="6">
        <f>LoonHeffing2020(Table1[[#This Row],[Belastbaar loon]])</f>
        <v>12415.513499999999</v>
      </c>
      <c r="C2542" s="6">
        <f>AlgemeneHeffingsKorting2020(Table1[[#This Row],[Belastbaar loon]])</f>
        <v>2000.2983999999999</v>
      </c>
      <c r="D2542" s="14">
        <f>ArbeidsKorting2020(Table1[[#This Row],[Belastbaar loon]])</f>
        <v>3790.5901600000002</v>
      </c>
      <c r="E2542" s="14">
        <f>MAX(Table1[[#This Row],[Loonheffing]]-Table1[[#This Row],[Algemene Heffingskorting]]-Table1[[#This Row],[Arbeidskorting]],0)</f>
        <v>6624.6249399999997</v>
      </c>
      <c r="F2542" s="6">
        <f>Table1[[#This Row],[Belastbaar loon]]-Table1[[#This Row],[Belasting]]</f>
        <v>26616.375059999998</v>
      </c>
      <c r="G2542" s="2">
        <f>(Table1[[#This Row],[Belastbaar loon]]-Table1[[#This Row],[Netto loon]])/Table1[[#This Row],[Belastbaar loon]]</f>
        <v>0.19929078367076808</v>
      </c>
      <c r="H2542" s="14">
        <f t="shared" ca="1" si="34"/>
        <v>6620.4883399999999</v>
      </c>
      <c r="I2542" s="14">
        <f ca="1">IF(ROW()=2, Table1[[#This Row],[Netto loon]], INDIRECT(ADDRESS(ROW()-1,COLUMN(F:F))))</f>
        <v>26610.51166</v>
      </c>
      <c r="J2542" s="6">
        <f ca="1">IF(ROW()=2, 0, Table1[[#This Row],[Belastbaar loon]]-INDIRECT(ADDRESS(ROW()-1,COLUMN(A:A))))</f>
        <v>10</v>
      </c>
      <c r="K2542" s="6">
        <f ca="1">Table1[[#This Row],[Netto loon]]-Table1[[#This Row],[Netto vorige schijf]]</f>
        <v>5.8633999999983644</v>
      </c>
      <c r="L2542" s="2">
        <f ca="1">(Table1[[#This Row],[Bruto tov vorige schijf]]-Table1[[#This Row],[Netto tov vorige schijf]])/MAX(Table1[[#This Row],[Bruto tov vorige schijf]],1)</f>
        <v>0.41366000000016356</v>
      </c>
    </row>
    <row r="2543" spans="1:12" x14ac:dyDescent="0.25">
      <c r="A2543" s="14">
        <v>33251</v>
      </c>
      <c r="B2543" s="6">
        <f>LoonHeffing2020(Table1[[#This Row],[Belastbaar loon]])</f>
        <v>12419.2485</v>
      </c>
      <c r="C2543" s="6">
        <f>AlgemeneHeffingsKorting2020(Table1[[#This Row],[Belastbaar loon]])</f>
        <v>1999.7311999999999</v>
      </c>
      <c r="D2543" s="14">
        <f>ArbeidsKorting2020(Table1[[#This Row],[Belastbaar loon]])</f>
        <v>3790.75576</v>
      </c>
      <c r="E2543" s="14">
        <f>MAX(Table1[[#This Row],[Loonheffing]]-Table1[[#This Row],[Algemene Heffingskorting]]-Table1[[#This Row],[Arbeidskorting]],0)</f>
        <v>6628.7615399999995</v>
      </c>
      <c r="F2543" s="6">
        <f>Table1[[#This Row],[Belastbaar loon]]-Table1[[#This Row],[Belasting]]</f>
        <v>26622.23846</v>
      </c>
      <c r="G2543" s="2">
        <f>(Table1[[#This Row],[Belastbaar loon]]-Table1[[#This Row],[Netto loon]])/Table1[[#This Row],[Belastbaar loon]]</f>
        <v>0.19935525367658113</v>
      </c>
      <c r="H2543" s="14">
        <f t="shared" ca="1" si="34"/>
        <v>6624.6249399999997</v>
      </c>
      <c r="I2543" s="14">
        <f ca="1">IF(ROW()=2, Table1[[#This Row],[Netto loon]], INDIRECT(ADDRESS(ROW()-1,COLUMN(F:F))))</f>
        <v>26616.375059999998</v>
      </c>
      <c r="J2543" s="6">
        <f ca="1">IF(ROW()=2, 0, Table1[[#This Row],[Belastbaar loon]]-INDIRECT(ADDRESS(ROW()-1,COLUMN(A:A))))</f>
        <v>10</v>
      </c>
      <c r="K2543" s="6">
        <f ca="1">Table1[[#This Row],[Netto loon]]-Table1[[#This Row],[Netto vorige schijf]]</f>
        <v>5.8634000000020023</v>
      </c>
      <c r="L2543" s="2">
        <f ca="1">(Table1[[#This Row],[Bruto tov vorige schijf]]-Table1[[#This Row],[Netto tov vorige schijf]])/MAX(Table1[[#This Row],[Bruto tov vorige schijf]],1)</f>
        <v>0.41365999999979974</v>
      </c>
    </row>
    <row r="2544" spans="1:12" x14ac:dyDescent="0.25">
      <c r="A2544" s="14">
        <v>33261</v>
      </c>
      <c r="B2544" s="6">
        <f>LoonHeffing2020(Table1[[#This Row],[Belastbaar loon]])</f>
        <v>12422.9835</v>
      </c>
      <c r="C2544" s="6">
        <f>AlgemeneHeffingsKorting2020(Table1[[#This Row],[Belastbaar loon]])</f>
        <v>1999.164</v>
      </c>
      <c r="D2544" s="14">
        <f>ArbeidsKorting2020(Table1[[#This Row],[Belastbaar loon]])</f>
        <v>3790.9213599999998</v>
      </c>
      <c r="E2544" s="14">
        <f>MAX(Table1[[#This Row],[Loonheffing]]-Table1[[#This Row],[Algemene Heffingskorting]]-Table1[[#This Row],[Arbeidskorting]],0)</f>
        <v>6632.8981399999993</v>
      </c>
      <c r="F2544" s="6">
        <f>Table1[[#This Row],[Belastbaar loon]]-Table1[[#This Row],[Belasting]]</f>
        <v>26628.101860000002</v>
      </c>
      <c r="G2544" s="2">
        <f>(Table1[[#This Row],[Belastbaar loon]]-Table1[[#This Row],[Netto loon]])/Table1[[#This Row],[Belastbaar loon]]</f>
        <v>0.19941968491626821</v>
      </c>
      <c r="H2544" s="14">
        <f t="shared" ca="1" si="34"/>
        <v>6628.7615399999995</v>
      </c>
      <c r="I2544" s="14">
        <f ca="1">IF(ROW()=2, Table1[[#This Row],[Netto loon]], INDIRECT(ADDRESS(ROW()-1,COLUMN(F:F))))</f>
        <v>26622.23846</v>
      </c>
      <c r="J2544" s="6">
        <f ca="1">IF(ROW()=2, 0, Table1[[#This Row],[Belastbaar loon]]-INDIRECT(ADDRESS(ROW()-1,COLUMN(A:A))))</f>
        <v>10</v>
      </c>
      <c r="K2544" s="6">
        <f ca="1">Table1[[#This Row],[Netto loon]]-Table1[[#This Row],[Netto vorige schijf]]</f>
        <v>5.8634000000020023</v>
      </c>
      <c r="L2544" s="2">
        <f ca="1">(Table1[[#This Row],[Bruto tov vorige schijf]]-Table1[[#This Row],[Netto tov vorige schijf]])/MAX(Table1[[#This Row],[Bruto tov vorige schijf]],1)</f>
        <v>0.41365999999979974</v>
      </c>
    </row>
    <row r="2545" spans="1:12" x14ac:dyDescent="0.25">
      <c r="A2545" s="14">
        <v>33271</v>
      </c>
      <c r="B2545" s="6">
        <f>LoonHeffing2020(Table1[[#This Row],[Belastbaar loon]])</f>
        <v>12426.718500000001</v>
      </c>
      <c r="C2545" s="6">
        <f>AlgemeneHeffingsKorting2020(Table1[[#This Row],[Belastbaar loon]])</f>
        <v>1998.5968</v>
      </c>
      <c r="D2545" s="14">
        <f>ArbeidsKorting2020(Table1[[#This Row],[Belastbaar loon]])</f>
        <v>3791.0869600000001</v>
      </c>
      <c r="E2545" s="14">
        <f>MAX(Table1[[#This Row],[Loonheffing]]-Table1[[#This Row],[Algemene Heffingskorting]]-Table1[[#This Row],[Arbeidskorting]],0)</f>
        <v>6637.034740000001</v>
      </c>
      <c r="F2545" s="6">
        <f>Table1[[#This Row],[Belastbaar loon]]-Table1[[#This Row],[Belasting]]</f>
        <v>26633.965259999997</v>
      </c>
      <c r="G2545" s="2">
        <f>(Table1[[#This Row],[Belastbaar loon]]-Table1[[#This Row],[Netto loon]])/Table1[[#This Row],[Belastbaar loon]]</f>
        <v>0.19948407742478444</v>
      </c>
      <c r="H2545" s="14">
        <f t="shared" ca="1" si="34"/>
        <v>6632.8981399999993</v>
      </c>
      <c r="I2545" s="14">
        <f ca="1">IF(ROW()=2, Table1[[#This Row],[Netto loon]], INDIRECT(ADDRESS(ROW()-1,COLUMN(F:F))))</f>
        <v>26628.101860000002</v>
      </c>
      <c r="J2545" s="6">
        <f ca="1">IF(ROW()=2, 0, Table1[[#This Row],[Belastbaar loon]]-INDIRECT(ADDRESS(ROW()-1,COLUMN(A:A))))</f>
        <v>10</v>
      </c>
      <c r="K2545" s="6">
        <f ca="1">Table1[[#This Row],[Netto loon]]-Table1[[#This Row],[Netto vorige schijf]]</f>
        <v>5.8633999999947264</v>
      </c>
      <c r="L2545" s="2">
        <f ca="1">(Table1[[#This Row],[Bruto tov vorige schijf]]-Table1[[#This Row],[Netto tov vorige schijf]])/MAX(Table1[[#This Row],[Bruto tov vorige schijf]],1)</f>
        <v>0.41366000000052738</v>
      </c>
    </row>
    <row r="2546" spans="1:12" x14ac:dyDescent="0.25">
      <c r="A2546" s="14">
        <v>33281</v>
      </c>
      <c r="B2546" s="6">
        <f>LoonHeffing2020(Table1[[#This Row],[Belastbaar loon]])</f>
        <v>12430.4535</v>
      </c>
      <c r="C2546" s="6">
        <f>AlgemeneHeffingsKorting2020(Table1[[#This Row],[Belastbaar loon]])</f>
        <v>1998.0296000000001</v>
      </c>
      <c r="D2546" s="14">
        <f>ArbeidsKorting2020(Table1[[#This Row],[Belastbaar loon]])</f>
        <v>3791.2525599999999</v>
      </c>
      <c r="E2546" s="14">
        <f>MAX(Table1[[#This Row],[Loonheffing]]-Table1[[#This Row],[Algemene Heffingskorting]]-Table1[[#This Row],[Arbeidskorting]],0)</f>
        <v>6641.1713399999999</v>
      </c>
      <c r="F2546" s="6">
        <f>Table1[[#This Row],[Belastbaar loon]]-Table1[[#This Row],[Belasting]]</f>
        <v>26639.828659999999</v>
      </c>
      <c r="G2546" s="2">
        <f>(Table1[[#This Row],[Belastbaar loon]]-Table1[[#This Row],[Netto loon]])/Table1[[#This Row],[Belastbaar loon]]</f>
        <v>0.19954843123704219</v>
      </c>
      <c r="H2546" s="14">
        <f t="shared" ca="1" si="34"/>
        <v>6637.034740000001</v>
      </c>
      <c r="I2546" s="14">
        <f ca="1">IF(ROW()=2, Table1[[#This Row],[Netto loon]], INDIRECT(ADDRESS(ROW()-1,COLUMN(F:F))))</f>
        <v>26633.965259999997</v>
      </c>
      <c r="J2546" s="6">
        <f ca="1">IF(ROW()=2, 0, Table1[[#This Row],[Belastbaar loon]]-INDIRECT(ADDRESS(ROW()-1,COLUMN(A:A))))</f>
        <v>10</v>
      </c>
      <c r="K2546" s="6">
        <f ca="1">Table1[[#This Row],[Netto loon]]-Table1[[#This Row],[Netto vorige schijf]]</f>
        <v>5.8634000000020023</v>
      </c>
      <c r="L2546" s="2">
        <f ca="1">(Table1[[#This Row],[Bruto tov vorige schijf]]-Table1[[#This Row],[Netto tov vorige schijf]])/MAX(Table1[[#This Row],[Bruto tov vorige schijf]],1)</f>
        <v>0.41365999999979974</v>
      </c>
    </row>
    <row r="2547" spans="1:12" x14ac:dyDescent="0.25">
      <c r="A2547" s="14">
        <v>33291</v>
      </c>
      <c r="B2547" s="6">
        <f>LoonHeffing2020(Table1[[#This Row],[Belastbaar loon]])</f>
        <v>12434.1885</v>
      </c>
      <c r="C2547" s="6">
        <f>AlgemeneHeffingsKorting2020(Table1[[#This Row],[Belastbaar loon]])</f>
        <v>1997.4624000000001</v>
      </c>
      <c r="D2547" s="14">
        <f>ArbeidsKorting2020(Table1[[#This Row],[Belastbaar loon]])</f>
        <v>3791.4181600000002</v>
      </c>
      <c r="E2547" s="14">
        <f>MAX(Table1[[#This Row],[Loonheffing]]-Table1[[#This Row],[Algemene Heffingskorting]]-Table1[[#This Row],[Arbeidskorting]],0)</f>
        <v>6645.3079399999997</v>
      </c>
      <c r="F2547" s="6">
        <f>Table1[[#This Row],[Belastbaar loon]]-Table1[[#This Row],[Belasting]]</f>
        <v>26645.692060000001</v>
      </c>
      <c r="G2547" s="2">
        <f>(Table1[[#This Row],[Belastbaar loon]]-Table1[[#This Row],[Netto loon]])/Table1[[#This Row],[Belastbaar loon]]</f>
        <v>0.19961274638791263</v>
      </c>
      <c r="H2547" s="14">
        <f t="shared" ca="1" si="34"/>
        <v>6641.1713399999999</v>
      </c>
      <c r="I2547" s="14">
        <f ca="1">IF(ROW()=2, Table1[[#This Row],[Netto loon]], INDIRECT(ADDRESS(ROW()-1,COLUMN(F:F))))</f>
        <v>26639.828659999999</v>
      </c>
      <c r="J2547" s="6">
        <f ca="1">IF(ROW()=2, 0, Table1[[#This Row],[Belastbaar loon]]-INDIRECT(ADDRESS(ROW()-1,COLUMN(A:A))))</f>
        <v>10</v>
      </c>
      <c r="K2547" s="6">
        <f ca="1">Table1[[#This Row],[Netto loon]]-Table1[[#This Row],[Netto vorige schijf]]</f>
        <v>5.8634000000020023</v>
      </c>
      <c r="L2547" s="2">
        <f ca="1">(Table1[[#This Row],[Bruto tov vorige schijf]]-Table1[[#This Row],[Netto tov vorige schijf]])/MAX(Table1[[#This Row],[Bruto tov vorige schijf]],1)</f>
        <v>0.41365999999979974</v>
      </c>
    </row>
    <row r="2548" spans="1:12" x14ac:dyDescent="0.25">
      <c r="A2548" s="14">
        <v>33301</v>
      </c>
      <c r="B2548" s="6">
        <f>LoonHeffing2020(Table1[[#This Row],[Belastbaar loon]])</f>
        <v>12437.923500000001</v>
      </c>
      <c r="C2548" s="6">
        <f>AlgemeneHeffingsKorting2020(Table1[[#This Row],[Belastbaar loon]])</f>
        <v>1996.8951999999999</v>
      </c>
      <c r="D2548" s="14">
        <f>ArbeidsKorting2020(Table1[[#This Row],[Belastbaar loon]])</f>
        <v>3791.58376</v>
      </c>
      <c r="E2548" s="14">
        <f>MAX(Table1[[#This Row],[Loonheffing]]-Table1[[#This Row],[Algemene Heffingskorting]]-Table1[[#This Row],[Arbeidskorting]],0)</f>
        <v>6649.4445400000022</v>
      </c>
      <c r="F2548" s="6">
        <f>Table1[[#This Row],[Belastbaar loon]]-Table1[[#This Row],[Belasting]]</f>
        <v>26651.555459999996</v>
      </c>
      <c r="G2548" s="2">
        <f>(Table1[[#This Row],[Belastbaar loon]]-Table1[[#This Row],[Netto loon]])/Table1[[#This Row],[Belastbaar loon]]</f>
        <v>0.19967702291222497</v>
      </c>
      <c r="H2548" s="14">
        <f t="shared" ca="1" si="34"/>
        <v>6645.3079399999997</v>
      </c>
      <c r="I2548" s="14">
        <f ca="1">IF(ROW()=2, Table1[[#This Row],[Netto loon]], INDIRECT(ADDRESS(ROW()-1,COLUMN(F:F))))</f>
        <v>26645.692060000001</v>
      </c>
      <c r="J2548" s="6">
        <f ca="1">IF(ROW()=2, 0, Table1[[#This Row],[Belastbaar loon]]-INDIRECT(ADDRESS(ROW()-1,COLUMN(A:A))))</f>
        <v>10</v>
      </c>
      <c r="K2548" s="6">
        <f ca="1">Table1[[#This Row],[Netto loon]]-Table1[[#This Row],[Netto vorige schijf]]</f>
        <v>5.8633999999947264</v>
      </c>
      <c r="L2548" s="2">
        <f ca="1">(Table1[[#This Row],[Bruto tov vorige schijf]]-Table1[[#This Row],[Netto tov vorige schijf]])/MAX(Table1[[#This Row],[Bruto tov vorige schijf]],1)</f>
        <v>0.41366000000052738</v>
      </c>
    </row>
    <row r="2549" spans="1:12" x14ac:dyDescent="0.25">
      <c r="A2549" s="14">
        <v>33311</v>
      </c>
      <c r="B2549" s="6">
        <f>LoonHeffing2020(Table1[[#This Row],[Belastbaar loon]])</f>
        <v>12441.6585</v>
      </c>
      <c r="C2549" s="6">
        <f>AlgemeneHeffingsKorting2020(Table1[[#This Row],[Belastbaar loon]])</f>
        <v>1996.328</v>
      </c>
      <c r="D2549" s="14">
        <f>ArbeidsKorting2020(Table1[[#This Row],[Belastbaar loon]])</f>
        <v>3791.7493599999998</v>
      </c>
      <c r="E2549" s="14">
        <f>MAX(Table1[[#This Row],[Loonheffing]]-Table1[[#This Row],[Algemene Heffingskorting]]-Table1[[#This Row],[Arbeidskorting]],0)</f>
        <v>6653.5811400000002</v>
      </c>
      <c r="F2549" s="6">
        <f>Table1[[#This Row],[Belastbaar loon]]-Table1[[#This Row],[Belasting]]</f>
        <v>26657.418859999998</v>
      </c>
      <c r="G2549" s="2">
        <f>(Table1[[#This Row],[Belastbaar loon]]-Table1[[#This Row],[Netto loon]])/Table1[[#This Row],[Belastbaar loon]]</f>
        <v>0.19974126084476607</v>
      </c>
      <c r="H2549" s="14">
        <f t="shared" ca="1" si="34"/>
        <v>6649.4445400000022</v>
      </c>
      <c r="I2549" s="14">
        <f ca="1">IF(ROW()=2, Table1[[#This Row],[Netto loon]], INDIRECT(ADDRESS(ROW()-1,COLUMN(F:F))))</f>
        <v>26651.555459999996</v>
      </c>
      <c r="J2549" s="6">
        <f ca="1">IF(ROW()=2, 0, Table1[[#This Row],[Belastbaar loon]]-INDIRECT(ADDRESS(ROW()-1,COLUMN(A:A))))</f>
        <v>10</v>
      </c>
      <c r="K2549" s="6">
        <f ca="1">Table1[[#This Row],[Netto loon]]-Table1[[#This Row],[Netto vorige schijf]]</f>
        <v>5.8634000000020023</v>
      </c>
      <c r="L2549" s="2">
        <f ca="1">(Table1[[#This Row],[Bruto tov vorige schijf]]-Table1[[#This Row],[Netto tov vorige schijf]])/MAX(Table1[[#This Row],[Bruto tov vorige schijf]],1)</f>
        <v>0.41365999999979974</v>
      </c>
    </row>
    <row r="2550" spans="1:12" x14ac:dyDescent="0.25">
      <c r="A2550" s="14">
        <v>33321</v>
      </c>
      <c r="B2550" s="6">
        <f>LoonHeffing2020(Table1[[#This Row],[Belastbaar loon]])</f>
        <v>12445.3935</v>
      </c>
      <c r="C2550" s="6">
        <f>AlgemeneHeffingsKorting2020(Table1[[#This Row],[Belastbaar loon]])</f>
        <v>1995.7608</v>
      </c>
      <c r="D2550" s="14">
        <f>ArbeidsKorting2020(Table1[[#This Row],[Belastbaar loon]])</f>
        <v>3791.9149600000001</v>
      </c>
      <c r="E2550" s="14">
        <f>MAX(Table1[[#This Row],[Loonheffing]]-Table1[[#This Row],[Algemene Heffingskorting]]-Table1[[#This Row],[Arbeidskorting]],0)</f>
        <v>6657.71774</v>
      </c>
      <c r="F2550" s="6">
        <f>Table1[[#This Row],[Belastbaar loon]]-Table1[[#This Row],[Belasting]]</f>
        <v>26663.28226</v>
      </c>
      <c r="G2550" s="2">
        <f>(Table1[[#This Row],[Belastbaar loon]]-Table1[[#This Row],[Netto loon]])/Table1[[#This Row],[Belastbaar loon]]</f>
        <v>0.19980546022028151</v>
      </c>
      <c r="H2550" s="14">
        <f t="shared" ca="1" si="34"/>
        <v>6653.5811400000002</v>
      </c>
      <c r="I2550" s="14">
        <f ca="1">IF(ROW()=2, Table1[[#This Row],[Netto loon]], INDIRECT(ADDRESS(ROW()-1,COLUMN(F:F))))</f>
        <v>26657.418859999998</v>
      </c>
      <c r="J2550" s="6">
        <f ca="1">IF(ROW()=2, 0, Table1[[#This Row],[Belastbaar loon]]-INDIRECT(ADDRESS(ROW()-1,COLUMN(A:A))))</f>
        <v>10</v>
      </c>
      <c r="K2550" s="6">
        <f ca="1">Table1[[#This Row],[Netto loon]]-Table1[[#This Row],[Netto vorige schijf]]</f>
        <v>5.8634000000020023</v>
      </c>
      <c r="L2550" s="2">
        <f ca="1">(Table1[[#This Row],[Bruto tov vorige schijf]]-Table1[[#This Row],[Netto tov vorige schijf]])/MAX(Table1[[#This Row],[Bruto tov vorige schijf]],1)</f>
        <v>0.41365999999979974</v>
      </c>
    </row>
    <row r="2551" spans="1:12" x14ac:dyDescent="0.25">
      <c r="A2551" s="14">
        <v>33331</v>
      </c>
      <c r="B2551" s="6">
        <f>LoonHeffing2020(Table1[[#This Row],[Belastbaar loon]])</f>
        <v>12449.128500000001</v>
      </c>
      <c r="C2551" s="6">
        <f>AlgemeneHeffingsKorting2020(Table1[[#This Row],[Belastbaar loon]])</f>
        <v>1995.1936000000001</v>
      </c>
      <c r="D2551" s="14">
        <f>ArbeidsKorting2020(Table1[[#This Row],[Belastbaar loon]])</f>
        <v>3792.0805599999999</v>
      </c>
      <c r="E2551" s="14">
        <f>MAX(Table1[[#This Row],[Loonheffing]]-Table1[[#This Row],[Algemene Heffingskorting]]-Table1[[#This Row],[Arbeidskorting]],0)</f>
        <v>6661.8543399999999</v>
      </c>
      <c r="F2551" s="6">
        <f>Table1[[#This Row],[Belastbaar loon]]-Table1[[#This Row],[Belasting]]</f>
        <v>26669.145660000002</v>
      </c>
      <c r="G2551" s="2">
        <f>(Table1[[#This Row],[Belastbaar loon]]-Table1[[#This Row],[Netto loon]])/Table1[[#This Row],[Belastbaar loon]]</f>
        <v>0.19986962107347508</v>
      </c>
      <c r="H2551" s="14">
        <f t="shared" ca="1" si="34"/>
        <v>6657.71774</v>
      </c>
      <c r="I2551" s="14">
        <f ca="1">IF(ROW()=2, Table1[[#This Row],[Netto loon]], INDIRECT(ADDRESS(ROW()-1,COLUMN(F:F))))</f>
        <v>26663.28226</v>
      </c>
      <c r="J2551" s="6">
        <f ca="1">IF(ROW()=2, 0, Table1[[#This Row],[Belastbaar loon]]-INDIRECT(ADDRESS(ROW()-1,COLUMN(A:A))))</f>
        <v>10</v>
      </c>
      <c r="K2551" s="6">
        <f ca="1">Table1[[#This Row],[Netto loon]]-Table1[[#This Row],[Netto vorige schijf]]</f>
        <v>5.8634000000020023</v>
      </c>
      <c r="L2551" s="2">
        <f ca="1">(Table1[[#This Row],[Bruto tov vorige schijf]]-Table1[[#This Row],[Netto tov vorige schijf]])/MAX(Table1[[#This Row],[Bruto tov vorige schijf]],1)</f>
        <v>0.41365999999979974</v>
      </c>
    </row>
    <row r="2552" spans="1:12" x14ac:dyDescent="0.25">
      <c r="A2552" s="14">
        <v>33341</v>
      </c>
      <c r="B2552" s="6">
        <f>LoonHeffing2020(Table1[[#This Row],[Belastbaar loon]])</f>
        <v>12452.863499999999</v>
      </c>
      <c r="C2552" s="6">
        <f>AlgemeneHeffingsKorting2020(Table1[[#This Row],[Belastbaar loon]])</f>
        <v>1994.6264000000001</v>
      </c>
      <c r="D2552" s="14">
        <f>ArbeidsKorting2020(Table1[[#This Row],[Belastbaar loon]])</f>
        <v>3792.2461600000001</v>
      </c>
      <c r="E2552" s="14">
        <f>MAX(Table1[[#This Row],[Loonheffing]]-Table1[[#This Row],[Algemene Heffingskorting]]-Table1[[#This Row],[Arbeidskorting]],0)</f>
        <v>6665.9909399999979</v>
      </c>
      <c r="F2552" s="6">
        <f>Table1[[#This Row],[Belastbaar loon]]-Table1[[#This Row],[Belasting]]</f>
        <v>26675.009060000004</v>
      </c>
      <c r="G2552" s="2">
        <f>(Table1[[#This Row],[Belastbaar loon]]-Table1[[#This Row],[Netto loon]])/Table1[[#This Row],[Belastbaar loon]]</f>
        <v>0.19993374343900891</v>
      </c>
      <c r="H2552" s="14">
        <f t="shared" ca="1" si="34"/>
        <v>6661.8543399999999</v>
      </c>
      <c r="I2552" s="14">
        <f ca="1">IF(ROW()=2, Table1[[#This Row],[Netto loon]], INDIRECT(ADDRESS(ROW()-1,COLUMN(F:F))))</f>
        <v>26669.145660000002</v>
      </c>
      <c r="J2552" s="6">
        <f ca="1">IF(ROW()=2, 0, Table1[[#This Row],[Belastbaar loon]]-INDIRECT(ADDRESS(ROW()-1,COLUMN(A:A))))</f>
        <v>10</v>
      </c>
      <c r="K2552" s="6">
        <f ca="1">Table1[[#This Row],[Netto loon]]-Table1[[#This Row],[Netto vorige schijf]]</f>
        <v>5.8634000000020023</v>
      </c>
      <c r="L2552" s="2">
        <f ca="1">(Table1[[#This Row],[Bruto tov vorige schijf]]-Table1[[#This Row],[Netto tov vorige schijf]])/MAX(Table1[[#This Row],[Bruto tov vorige schijf]],1)</f>
        <v>0.41365999999979974</v>
      </c>
    </row>
    <row r="2553" spans="1:12" x14ac:dyDescent="0.25">
      <c r="A2553" s="14">
        <v>33351</v>
      </c>
      <c r="B2553" s="6">
        <f>LoonHeffing2020(Table1[[#This Row],[Belastbaar loon]])</f>
        <v>12456.5985</v>
      </c>
      <c r="C2553" s="6">
        <f>AlgemeneHeffingsKorting2020(Table1[[#This Row],[Belastbaar loon]])</f>
        <v>1994.0591999999999</v>
      </c>
      <c r="D2553" s="14">
        <f>ArbeidsKorting2020(Table1[[#This Row],[Belastbaar loon]])</f>
        <v>3792.41176</v>
      </c>
      <c r="E2553" s="14">
        <f>MAX(Table1[[#This Row],[Loonheffing]]-Table1[[#This Row],[Algemene Heffingskorting]]-Table1[[#This Row],[Arbeidskorting]],0)</f>
        <v>6670.1275400000004</v>
      </c>
      <c r="F2553" s="6">
        <f>Table1[[#This Row],[Belastbaar loon]]-Table1[[#This Row],[Belasting]]</f>
        <v>26680.872459999999</v>
      </c>
      <c r="G2553" s="2">
        <f>(Table1[[#This Row],[Belastbaar loon]]-Table1[[#This Row],[Netto loon]])/Table1[[#This Row],[Belastbaar loon]]</f>
        <v>0.19999782735150373</v>
      </c>
      <c r="H2553" s="14">
        <f t="shared" ca="1" si="34"/>
        <v>6665.9909399999979</v>
      </c>
      <c r="I2553" s="14">
        <f ca="1">IF(ROW()=2, Table1[[#This Row],[Netto loon]], INDIRECT(ADDRESS(ROW()-1,COLUMN(F:F))))</f>
        <v>26675.009060000004</v>
      </c>
      <c r="J2553" s="6">
        <f ca="1">IF(ROW()=2, 0, Table1[[#This Row],[Belastbaar loon]]-INDIRECT(ADDRESS(ROW()-1,COLUMN(A:A))))</f>
        <v>10</v>
      </c>
      <c r="K2553" s="6">
        <f ca="1">Table1[[#This Row],[Netto loon]]-Table1[[#This Row],[Netto vorige schijf]]</f>
        <v>5.8633999999947264</v>
      </c>
      <c r="L2553" s="2">
        <f ca="1">(Table1[[#This Row],[Bruto tov vorige schijf]]-Table1[[#This Row],[Netto tov vorige schijf]])/MAX(Table1[[#This Row],[Bruto tov vorige schijf]],1)</f>
        <v>0.41366000000052738</v>
      </c>
    </row>
    <row r="2554" spans="1:12" x14ac:dyDescent="0.25">
      <c r="A2554" s="14">
        <v>33361</v>
      </c>
      <c r="B2554" s="6">
        <f>LoonHeffing2020(Table1[[#This Row],[Belastbaar loon]])</f>
        <v>12460.333500000001</v>
      </c>
      <c r="C2554" s="6">
        <f>AlgemeneHeffingsKorting2020(Table1[[#This Row],[Belastbaar loon]])</f>
        <v>1993.492</v>
      </c>
      <c r="D2554" s="14">
        <f>ArbeidsKorting2020(Table1[[#This Row],[Belastbaar loon]])</f>
        <v>3792.5773599999998</v>
      </c>
      <c r="E2554" s="14">
        <f>MAX(Table1[[#This Row],[Loonheffing]]-Table1[[#This Row],[Algemene Heffingskorting]]-Table1[[#This Row],[Arbeidskorting]],0)</f>
        <v>6674.2641400000011</v>
      </c>
      <c r="F2554" s="6">
        <f>Table1[[#This Row],[Belastbaar loon]]-Table1[[#This Row],[Belasting]]</f>
        <v>26686.735860000001</v>
      </c>
      <c r="G2554" s="2">
        <f>(Table1[[#This Row],[Belastbaar loon]]-Table1[[#This Row],[Netto loon]])/Table1[[#This Row],[Belastbaar loon]]</f>
        <v>0.20006187284553817</v>
      </c>
      <c r="H2554" s="14">
        <f t="shared" ca="1" si="34"/>
        <v>6670.1275400000004</v>
      </c>
      <c r="I2554" s="14">
        <f ca="1">IF(ROW()=2, Table1[[#This Row],[Netto loon]], INDIRECT(ADDRESS(ROW()-1,COLUMN(F:F))))</f>
        <v>26680.872459999999</v>
      </c>
      <c r="J2554" s="6">
        <f ca="1">IF(ROW()=2, 0, Table1[[#This Row],[Belastbaar loon]]-INDIRECT(ADDRESS(ROW()-1,COLUMN(A:A))))</f>
        <v>10</v>
      </c>
      <c r="K2554" s="6">
        <f ca="1">Table1[[#This Row],[Netto loon]]-Table1[[#This Row],[Netto vorige schijf]]</f>
        <v>5.8634000000020023</v>
      </c>
      <c r="L2554" s="2">
        <f ca="1">(Table1[[#This Row],[Bruto tov vorige schijf]]-Table1[[#This Row],[Netto tov vorige schijf]])/MAX(Table1[[#This Row],[Bruto tov vorige schijf]],1)</f>
        <v>0.41365999999979974</v>
      </c>
    </row>
    <row r="2555" spans="1:12" x14ac:dyDescent="0.25">
      <c r="A2555" s="14">
        <v>33371</v>
      </c>
      <c r="B2555" s="6">
        <f>LoonHeffing2020(Table1[[#This Row],[Belastbaar loon]])</f>
        <v>12464.068499999999</v>
      </c>
      <c r="C2555" s="6">
        <f>AlgemeneHeffingsKorting2020(Table1[[#This Row],[Belastbaar loon]])</f>
        <v>1992.9248</v>
      </c>
      <c r="D2555" s="14">
        <f>ArbeidsKorting2020(Table1[[#This Row],[Belastbaar loon]])</f>
        <v>3792.74296</v>
      </c>
      <c r="E2555" s="14">
        <f>MAX(Table1[[#This Row],[Loonheffing]]-Table1[[#This Row],[Algemene Heffingskorting]]-Table1[[#This Row],[Arbeidskorting]],0)</f>
        <v>6678.4007399999991</v>
      </c>
      <c r="F2555" s="6">
        <f>Table1[[#This Row],[Belastbaar loon]]-Table1[[#This Row],[Belasting]]</f>
        <v>26692.599260000003</v>
      </c>
      <c r="G2555" s="2">
        <f>(Table1[[#This Row],[Belastbaar loon]]-Table1[[#This Row],[Netto loon]])/Table1[[#This Row],[Belastbaar loon]]</f>
        <v>0.20012587995565004</v>
      </c>
      <c r="H2555" s="14">
        <f t="shared" ca="1" si="34"/>
        <v>6674.2641400000011</v>
      </c>
      <c r="I2555" s="14">
        <f ca="1">IF(ROW()=2, Table1[[#This Row],[Netto loon]], INDIRECT(ADDRESS(ROW()-1,COLUMN(F:F))))</f>
        <v>26686.735860000001</v>
      </c>
      <c r="J2555" s="6">
        <f ca="1">IF(ROW()=2, 0, Table1[[#This Row],[Belastbaar loon]]-INDIRECT(ADDRESS(ROW()-1,COLUMN(A:A))))</f>
        <v>10</v>
      </c>
      <c r="K2555" s="6">
        <f ca="1">Table1[[#This Row],[Netto loon]]-Table1[[#This Row],[Netto vorige schijf]]</f>
        <v>5.8634000000020023</v>
      </c>
      <c r="L2555" s="2">
        <f ca="1">(Table1[[#This Row],[Bruto tov vorige schijf]]-Table1[[#This Row],[Netto tov vorige schijf]])/MAX(Table1[[#This Row],[Bruto tov vorige schijf]],1)</f>
        <v>0.41365999999979974</v>
      </c>
    </row>
    <row r="2556" spans="1:12" x14ac:dyDescent="0.25">
      <c r="A2556" s="14">
        <v>33381</v>
      </c>
      <c r="B2556" s="6">
        <f>LoonHeffing2020(Table1[[#This Row],[Belastbaar loon]])</f>
        <v>12467.8035</v>
      </c>
      <c r="C2556" s="6">
        <f>AlgemeneHeffingsKorting2020(Table1[[#This Row],[Belastbaar loon]])</f>
        <v>1992.3576</v>
      </c>
      <c r="D2556" s="14">
        <f>ArbeidsKorting2020(Table1[[#This Row],[Belastbaar loon]])</f>
        <v>3792.9085599999999</v>
      </c>
      <c r="E2556" s="14">
        <f>MAX(Table1[[#This Row],[Loonheffing]]-Table1[[#This Row],[Algemene Heffingskorting]]-Table1[[#This Row],[Arbeidskorting]],0)</f>
        <v>6682.5373400000008</v>
      </c>
      <c r="F2556" s="6">
        <f>Table1[[#This Row],[Belastbaar loon]]-Table1[[#This Row],[Belasting]]</f>
        <v>26698.462659999997</v>
      </c>
      <c r="G2556" s="2">
        <f>(Table1[[#This Row],[Belastbaar loon]]-Table1[[#This Row],[Netto loon]])/Table1[[#This Row],[Belastbaar loon]]</f>
        <v>0.20018984871633572</v>
      </c>
      <c r="H2556" s="14">
        <f t="shared" ca="1" si="34"/>
        <v>6678.4007399999991</v>
      </c>
      <c r="I2556" s="14">
        <f ca="1">IF(ROW()=2, Table1[[#This Row],[Netto loon]], INDIRECT(ADDRESS(ROW()-1,COLUMN(F:F))))</f>
        <v>26692.599260000003</v>
      </c>
      <c r="J2556" s="6">
        <f ca="1">IF(ROW()=2, 0, Table1[[#This Row],[Belastbaar loon]]-INDIRECT(ADDRESS(ROW()-1,COLUMN(A:A))))</f>
        <v>10</v>
      </c>
      <c r="K2556" s="6">
        <f ca="1">Table1[[#This Row],[Netto loon]]-Table1[[#This Row],[Netto vorige schijf]]</f>
        <v>5.8633999999947264</v>
      </c>
      <c r="L2556" s="2">
        <f ca="1">(Table1[[#This Row],[Bruto tov vorige schijf]]-Table1[[#This Row],[Netto tov vorige schijf]])/MAX(Table1[[#This Row],[Bruto tov vorige schijf]],1)</f>
        <v>0.41366000000052738</v>
      </c>
    </row>
    <row r="2557" spans="1:12" x14ac:dyDescent="0.25">
      <c r="A2557" s="14">
        <v>33391</v>
      </c>
      <c r="B2557" s="6">
        <f>LoonHeffing2020(Table1[[#This Row],[Belastbaar loon]])</f>
        <v>12471.538500000001</v>
      </c>
      <c r="C2557" s="6">
        <f>AlgemeneHeffingsKorting2020(Table1[[#This Row],[Belastbaar loon]])</f>
        <v>1991.7904000000001</v>
      </c>
      <c r="D2557" s="14">
        <f>ArbeidsKorting2020(Table1[[#This Row],[Belastbaar loon]])</f>
        <v>3793.0741600000001</v>
      </c>
      <c r="E2557" s="14">
        <f>MAX(Table1[[#This Row],[Loonheffing]]-Table1[[#This Row],[Algemene Heffingskorting]]-Table1[[#This Row],[Arbeidskorting]],0)</f>
        <v>6686.6739400000006</v>
      </c>
      <c r="F2557" s="6">
        <f>Table1[[#This Row],[Belastbaar loon]]-Table1[[#This Row],[Belasting]]</f>
        <v>26704.326059999999</v>
      </c>
      <c r="G2557" s="2">
        <f>(Table1[[#This Row],[Belastbaar loon]]-Table1[[#This Row],[Netto loon]])/Table1[[#This Row],[Belastbaar loon]]</f>
        <v>0.20025377916204967</v>
      </c>
      <c r="H2557" s="14">
        <f t="shared" ca="1" si="34"/>
        <v>6682.5373400000008</v>
      </c>
      <c r="I2557" s="14">
        <f ca="1">IF(ROW()=2, Table1[[#This Row],[Netto loon]], INDIRECT(ADDRESS(ROW()-1,COLUMN(F:F))))</f>
        <v>26698.462659999997</v>
      </c>
      <c r="J2557" s="6">
        <f ca="1">IF(ROW()=2, 0, Table1[[#This Row],[Belastbaar loon]]-INDIRECT(ADDRESS(ROW()-1,COLUMN(A:A))))</f>
        <v>10</v>
      </c>
      <c r="K2557" s="6">
        <f ca="1">Table1[[#This Row],[Netto loon]]-Table1[[#This Row],[Netto vorige schijf]]</f>
        <v>5.8634000000020023</v>
      </c>
      <c r="L2557" s="2">
        <f ca="1">(Table1[[#This Row],[Bruto tov vorige schijf]]-Table1[[#This Row],[Netto tov vorige schijf]])/MAX(Table1[[#This Row],[Bruto tov vorige schijf]],1)</f>
        <v>0.41365999999979974</v>
      </c>
    </row>
    <row r="2558" spans="1:12" x14ac:dyDescent="0.25">
      <c r="A2558" s="14">
        <v>33401</v>
      </c>
      <c r="B2558" s="6">
        <f>LoonHeffing2020(Table1[[#This Row],[Belastbaar loon]])</f>
        <v>12475.273499999999</v>
      </c>
      <c r="C2558" s="6">
        <f>AlgemeneHeffingsKorting2020(Table1[[#This Row],[Belastbaar loon]])</f>
        <v>1991.2231999999999</v>
      </c>
      <c r="D2558" s="14">
        <f>ArbeidsKorting2020(Table1[[#This Row],[Belastbaar loon]])</f>
        <v>3793.2397599999999</v>
      </c>
      <c r="E2558" s="14">
        <f>MAX(Table1[[#This Row],[Loonheffing]]-Table1[[#This Row],[Algemene Heffingskorting]]-Table1[[#This Row],[Arbeidskorting]],0)</f>
        <v>6690.8105399999986</v>
      </c>
      <c r="F2558" s="6">
        <f>Table1[[#This Row],[Belastbaar loon]]-Table1[[#This Row],[Belasting]]</f>
        <v>26710.189460000001</v>
      </c>
      <c r="G2558" s="2">
        <f>(Table1[[#This Row],[Belastbaar loon]]-Table1[[#This Row],[Netto loon]])/Table1[[#This Row],[Belastbaar loon]]</f>
        <v>0.20031767132720574</v>
      </c>
      <c r="H2558" s="14">
        <f t="shared" ca="1" si="34"/>
        <v>6686.6739400000006</v>
      </c>
      <c r="I2558" s="14">
        <f ca="1">IF(ROW()=2, Table1[[#This Row],[Netto loon]], INDIRECT(ADDRESS(ROW()-1,COLUMN(F:F))))</f>
        <v>26704.326059999999</v>
      </c>
      <c r="J2558" s="6">
        <f ca="1">IF(ROW()=2, 0, Table1[[#This Row],[Belastbaar loon]]-INDIRECT(ADDRESS(ROW()-1,COLUMN(A:A))))</f>
        <v>10</v>
      </c>
      <c r="K2558" s="6">
        <f ca="1">Table1[[#This Row],[Netto loon]]-Table1[[#This Row],[Netto vorige schijf]]</f>
        <v>5.8634000000020023</v>
      </c>
      <c r="L2558" s="2">
        <f ca="1">(Table1[[#This Row],[Bruto tov vorige schijf]]-Table1[[#This Row],[Netto tov vorige schijf]])/MAX(Table1[[#This Row],[Bruto tov vorige schijf]],1)</f>
        <v>0.41365999999979974</v>
      </c>
    </row>
    <row r="2559" spans="1:12" x14ac:dyDescent="0.25">
      <c r="A2559" s="14">
        <v>33411</v>
      </c>
      <c r="B2559" s="6">
        <f>LoonHeffing2020(Table1[[#This Row],[Belastbaar loon]])</f>
        <v>12479.0085</v>
      </c>
      <c r="C2559" s="6">
        <f>AlgemeneHeffingsKorting2020(Table1[[#This Row],[Belastbaar loon]])</f>
        <v>1990.6559999999999</v>
      </c>
      <c r="D2559" s="14">
        <f>ArbeidsKorting2020(Table1[[#This Row],[Belastbaar loon]])</f>
        <v>3793.4053600000002</v>
      </c>
      <c r="E2559" s="14">
        <f>MAX(Table1[[#This Row],[Loonheffing]]-Table1[[#This Row],[Algemene Heffingskorting]]-Table1[[#This Row],[Arbeidskorting]],0)</f>
        <v>6694.9471400000002</v>
      </c>
      <c r="F2559" s="6">
        <f>Table1[[#This Row],[Belastbaar loon]]-Table1[[#This Row],[Belasting]]</f>
        <v>26716.05286</v>
      </c>
      <c r="G2559" s="2">
        <f>(Table1[[#This Row],[Belastbaar loon]]-Table1[[#This Row],[Netto loon]])/Table1[[#This Row],[Belastbaar loon]]</f>
        <v>0.20038152524617642</v>
      </c>
      <c r="H2559" s="14">
        <f t="shared" ca="1" si="34"/>
        <v>6690.8105399999986</v>
      </c>
      <c r="I2559" s="14">
        <f ca="1">IF(ROW()=2, Table1[[#This Row],[Netto loon]], INDIRECT(ADDRESS(ROW()-1,COLUMN(F:F))))</f>
        <v>26710.189460000001</v>
      </c>
      <c r="J2559" s="6">
        <f ca="1">IF(ROW()=2, 0, Table1[[#This Row],[Belastbaar loon]]-INDIRECT(ADDRESS(ROW()-1,COLUMN(A:A))))</f>
        <v>10</v>
      </c>
      <c r="K2559" s="6">
        <f ca="1">Table1[[#This Row],[Netto loon]]-Table1[[#This Row],[Netto vorige schijf]]</f>
        <v>5.8633999999983644</v>
      </c>
      <c r="L2559" s="2">
        <f ca="1">(Table1[[#This Row],[Bruto tov vorige schijf]]-Table1[[#This Row],[Netto tov vorige schijf]])/MAX(Table1[[#This Row],[Bruto tov vorige schijf]],1)</f>
        <v>0.41366000000016356</v>
      </c>
    </row>
    <row r="2560" spans="1:12" x14ac:dyDescent="0.25">
      <c r="A2560" s="14">
        <v>33421</v>
      </c>
      <c r="B2560" s="6">
        <f>LoonHeffing2020(Table1[[#This Row],[Belastbaar loon]])</f>
        <v>12482.7435</v>
      </c>
      <c r="C2560" s="6">
        <f>AlgemeneHeffingsKorting2020(Table1[[#This Row],[Belastbaar loon]])</f>
        <v>1990.0888</v>
      </c>
      <c r="D2560" s="14">
        <f>ArbeidsKorting2020(Table1[[#This Row],[Belastbaar loon]])</f>
        <v>3793.57096</v>
      </c>
      <c r="E2560" s="14">
        <f>MAX(Table1[[#This Row],[Loonheffing]]-Table1[[#This Row],[Algemene Heffingskorting]]-Table1[[#This Row],[Arbeidskorting]],0)</f>
        <v>6699.0837400000009</v>
      </c>
      <c r="F2560" s="6">
        <f>Table1[[#This Row],[Belastbaar loon]]-Table1[[#This Row],[Belasting]]</f>
        <v>26721.916259999998</v>
      </c>
      <c r="G2560" s="2">
        <f>(Table1[[#This Row],[Belastbaar loon]]-Table1[[#This Row],[Netto loon]])/Table1[[#This Row],[Belastbaar loon]]</f>
        <v>0.20044534095329289</v>
      </c>
      <c r="H2560" s="14">
        <f t="shared" ca="1" si="34"/>
        <v>6694.9471400000002</v>
      </c>
      <c r="I2560" s="14">
        <f ca="1">IF(ROW()=2, Table1[[#This Row],[Netto loon]], INDIRECT(ADDRESS(ROW()-1,COLUMN(F:F))))</f>
        <v>26716.05286</v>
      </c>
      <c r="J2560" s="6">
        <f ca="1">IF(ROW()=2, 0, Table1[[#This Row],[Belastbaar loon]]-INDIRECT(ADDRESS(ROW()-1,COLUMN(A:A))))</f>
        <v>10</v>
      </c>
      <c r="K2560" s="6">
        <f ca="1">Table1[[#This Row],[Netto loon]]-Table1[[#This Row],[Netto vorige schijf]]</f>
        <v>5.8633999999983644</v>
      </c>
      <c r="L2560" s="2">
        <f ca="1">(Table1[[#This Row],[Bruto tov vorige schijf]]-Table1[[#This Row],[Netto tov vorige schijf]])/MAX(Table1[[#This Row],[Bruto tov vorige schijf]],1)</f>
        <v>0.41366000000016356</v>
      </c>
    </row>
    <row r="2561" spans="1:12" x14ac:dyDescent="0.25">
      <c r="A2561" s="14">
        <v>33431</v>
      </c>
      <c r="B2561" s="6">
        <f>LoonHeffing2020(Table1[[#This Row],[Belastbaar loon]])</f>
        <v>12486.478499999999</v>
      </c>
      <c r="C2561" s="6">
        <f>AlgemeneHeffingsKorting2020(Table1[[#This Row],[Belastbaar loon]])</f>
        <v>1989.5216</v>
      </c>
      <c r="D2561" s="14">
        <f>ArbeidsKorting2020(Table1[[#This Row],[Belastbaar loon]])</f>
        <v>3793.7365599999998</v>
      </c>
      <c r="E2561" s="14">
        <f>MAX(Table1[[#This Row],[Loonheffing]]-Table1[[#This Row],[Algemene Heffingskorting]]-Table1[[#This Row],[Arbeidskorting]],0)</f>
        <v>6703.2203399999999</v>
      </c>
      <c r="F2561" s="6">
        <f>Table1[[#This Row],[Belastbaar loon]]-Table1[[#This Row],[Belasting]]</f>
        <v>26727.77966</v>
      </c>
      <c r="G2561" s="2">
        <f>(Table1[[#This Row],[Belastbaar loon]]-Table1[[#This Row],[Netto loon]])/Table1[[#This Row],[Belastbaar loon]]</f>
        <v>0.20050911848284525</v>
      </c>
      <c r="H2561" s="14">
        <f t="shared" ca="1" si="34"/>
        <v>6699.0837400000009</v>
      </c>
      <c r="I2561" s="14">
        <f ca="1">IF(ROW()=2, Table1[[#This Row],[Netto loon]], INDIRECT(ADDRESS(ROW()-1,COLUMN(F:F))))</f>
        <v>26721.916259999998</v>
      </c>
      <c r="J2561" s="6">
        <f ca="1">IF(ROW()=2, 0, Table1[[#This Row],[Belastbaar loon]]-INDIRECT(ADDRESS(ROW()-1,COLUMN(A:A))))</f>
        <v>10</v>
      </c>
      <c r="K2561" s="6">
        <f ca="1">Table1[[#This Row],[Netto loon]]-Table1[[#This Row],[Netto vorige schijf]]</f>
        <v>5.8634000000020023</v>
      </c>
      <c r="L2561" s="2">
        <f ca="1">(Table1[[#This Row],[Bruto tov vorige schijf]]-Table1[[#This Row],[Netto tov vorige schijf]])/MAX(Table1[[#This Row],[Bruto tov vorige schijf]],1)</f>
        <v>0.41365999999979974</v>
      </c>
    </row>
    <row r="2562" spans="1:12" x14ac:dyDescent="0.25">
      <c r="A2562" s="14">
        <v>33441</v>
      </c>
      <c r="B2562" s="6">
        <f>LoonHeffing2020(Table1[[#This Row],[Belastbaar loon]])</f>
        <v>12490.2135</v>
      </c>
      <c r="C2562" s="6">
        <f>AlgemeneHeffingsKorting2020(Table1[[#This Row],[Belastbaar loon]])</f>
        <v>1988.9544000000001</v>
      </c>
      <c r="D2562" s="14">
        <f>ArbeidsKorting2020(Table1[[#This Row],[Belastbaar loon]])</f>
        <v>3793.9021600000001</v>
      </c>
      <c r="E2562" s="14">
        <f>MAX(Table1[[#This Row],[Loonheffing]]-Table1[[#This Row],[Algemene Heffingskorting]]-Table1[[#This Row],[Arbeidskorting]],0)</f>
        <v>6707.3569399999997</v>
      </c>
      <c r="F2562" s="6">
        <f>Table1[[#This Row],[Belastbaar loon]]-Table1[[#This Row],[Belasting]]</f>
        <v>26733.643060000002</v>
      </c>
      <c r="G2562" s="2">
        <f>(Table1[[#This Row],[Belastbaar loon]]-Table1[[#This Row],[Netto loon]])/Table1[[#This Row],[Belastbaar loon]]</f>
        <v>0.2005728578690828</v>
      </c>
      <c r="H2562" s="14">
        <f t="shared" ca="1" si="34"/>
        <v>6703.2203399999999</v>
      </c>
      <c r="I2562" s="14">
        <f ca="1">IF(ROW()=2, Table1[[#This Row],[Netto loon]], INDIRECT(ADDRESS(ROW()-1,COLUMN(F:F))))</f>
        <v>26727.77966</v>
      </c>
      <c r="J2562" s="6">
        <f ca="1">IF(ROW()=2, 0, Table1[[#This Row],[Belastbaar loon]]-INDIRECT(ADDRESS(ROW()-1,COLUMN(A:A))))</f>
        <v>10</v>
      </c>
      <c r="K2562" s="6">
        <f ca="1">Table1[[#This Row],[Netto loon]]-Table1[[#This Row],[Netto vorige schijf]]</f>
        <v>5.8634000000020023</v>
      </c>
      <c r="L2562" s="2">
        <f ca="1">(Table1[[#This Row],[Bruto tov vorige schijf]]-Table1[[#This Row],[Netto tov vorige schijf]])/MAX(Table1[[#This Row],[Bruto tov vorige schijf]],1)</f>
        <v>0.41365999999979974</v>
      </c>
    </row>
    <row r="2563" spans="1:12" x14ac:dyDescent="0.25">
      <c r="A2563" s="14">
        <v>33451</v>
      </c>
      <c r="B2563" s="6">
        <f>LoonHeffing2020(Table1[[#This Row],[Belastbaar loon]])</f>
        <v>12493.9485</v>
      </c>
      <c r="C2563" s="6">
        <f>AlgemeneHeffingsKorting2020(Table1[[#This Row],[Belastbaar loon]])</f>
        <v>1988.3871999999999</v>
      </c>
      <c r="D2563" s="14">
        <f>ArbeidsKorting2020(Table1[[#This Row],[Belastbaar loon]])</f>
        <v>3794.0677599999999</v>
      </c>
      <c r="E2563" s="14">
        <f>MAX(Table1[[#This Row],[Loonheffing]]-Table1[[#This Row],[Algemene Heffingskorting]]-Table1[[#This Row],[Arbeidskorting]],0)</f>
        <v>6711.4935400000013</v>
      </c>
      <c r="F2563" s="6">
        <f>Table1[[#This Row],[Belastbaar loon]]-Table1[[#This Row],[Belasting]]</f>
        <v>26739.506459999997</v>
      </c>
      <c r="G2563" s="2">
        <f>(Table1[[#This Row],[Belastbaar loon]]-Table1[[#This Row],[Netto loon]])/Table1[[#This Row],[Belastbaar loon]]</f>
        <v>0.20063655914621395</v>
      </c>
      <c r="H2563" s="14">
        <f t="shared" ca="1" si="34"/>
        <v>6707.3569399999997</v>
      </c>
      <c r="I2563" s="14">
        <f ca="1">IF(ROW()=2, Table1[[#This Row],[Netto loon]], INDIRECT(ADDRESS(ROW()-1,COLUMN(F:F))))</f>
        <v>26733.643060000002</v>
      </c>
      <c r="J2563" s="6">
        <f ca="1">IF(ROW()=2, 0, Table1[[#This Row],[Belastbaar loon]]-INDIRECT(ADDRESS(ROW()-1,COLUMN(A:A))))</f>
        <v>10</v>
      </c>
      <c r="K2563" s="6">
        <f ca="1">Table1[[#This Row],[Netto loon]]-Table1[[#This Row],[Netto vorige schijf]]</f>
        <v>5.8633999999947264</v>
      </c>
      <c r="L2563" s="2">
        <f ca="1">(Table1[[#This Row],[Bruto tov vorige schijf]]-Table1[[#This Row],[Netto tov vorige schijf]])/MAX(Table1[[#This Row],[Bruto tov vorige schijf]],1)</f>
        <v>0.41366000000052738</v>
      </c>
    </row>
    <row r="2564" spans="1:12" x14ac:dyDescent="0.25">
      <c r="A2564" s="14">
        <v>33461</v>
      </c>
      <c r="B2564" s="6">
        <f>LoonHeffing2020(Table1[[#This Row],[Belastbaar loon]])</f>
        <v>12497.683499999999</v>
      </c>
      <c r="C2564" s="6">
        <f>AlgemeneHeffingsKorting2020(Table1[[#This Row],[Belastbaar loon]])</f>
        <v>1987.82</v>
      </c>
      <c r="D2564" s="14">
        <f>ArbeidsKorting2020(Table1[[#This Row],[Belastbaar loon]])</f>
        <v>3794.2333600000002</v>
      </c>
      <c r="E2564" s="14">
        <f>MAX(Table1[[#This Row],[Loonheffing]]-Table1[[#This Row],[Algemene Heffingskorting]]-Table1[[#This Row],[Arbeidskorting]],0)</f>
        <v>6715.6301399999993</v>
      </c>
      <c r="F2564" s="6">
        <f>Table1[[#This Row],[Belastbaar loon]]-Table1[[#This Row],[Belasting]]</f>
        <v>26745.369859999999</v>
      </c>
      <c r="G2564" s="2">
        <f>(Table1[[#This Row],[Belastbaar loon]]-Table1[[#This Row],[Netto loon]])/Table1[[#This Row],[Belastbaar loon]]</f>
        <v>0.20070022234840565</v>
      </c>
      <c r="H2564" s="14">
        <f t="shared" ca="1" si="34"/>
        <v>6711.4935400000013</v>
      </c>
      <c r="I2564" s="14">
        <f ca="1">IF(ROW()=2, Table1[[#This Row],[Netto loon]], INDIRECT(ADDRESS(ROW()-1,COLUMN(F:F))))</f>
        <v>26739.506459999997</v>
      </c>
      <c r="J2564" s="6">
        <f ca="1">IF(ROW()=2, 0, Table1[[#This Row],[Belastbaar loon]]-INDIRECT(ADDRESS(ROW()-1,COLUMN(A:A))))</f>
        <v>10</v>
      </c>
      <c r="K2564" s="6">
        <f ca="1">Table1[[#This Row],[Netto loon]]-Table1[[#This Row],[Netto vorige schijf]]</f>
        <v>5.8634000000020023</v>
      </c>
      <c r="L2564" s="2">
        <f ca="1">(Table1[[#This Row],[Bruto tov vorige schijf]]-Table1[[#This Row],[Netto tov vorige schijf]])/MAX(Table1[[#This Row],[Bruto tov vorige schijf]],1)</f>
        <v>0.41365999999979974</v>
      </c>
    </row>
    <row r="2565" spans="1:12" x14ac:dyDescent="0.25">
      <c r="A2565" s="14">
        <v>33471</v>
      </c>
      <c r="B2565" s="6">
        <f>LoonHeffing2020(Table1[[#This Row],[Belastbaar loon]])</f>
        <v>12501.4185</v>
      </c>
      <c r="C2565" s="6">
        <f>AlgemeneHeffingsKorting2020(Table1[[#This Row],[Belastbaar loon]])</f>
        <v>1987.2528</v>
      </c>
      <c r="D2565" s="14">
        <f>ArbeidsKorting2020(Table1[[#This Row],[Belastbaar loon]])</f>
        <v>3794.39896</v>
      </c>
      <c r="E2565" s="14">
        <f>MAX(Table1[[#This Row],[Loonheffing]]-Table1[[#This Row],[Algemene Heffingskorting]]-Table1[[#This Row],[Arbeidskorting]],0)</f>
        <v>6719.7667399999991</v>
      </c>
      <c r="F2565" s="6">
        <f>Table1[[#This Row],[Belastbaar loon]]-Table1[[#This Row],[Belasting]]</f>
        <v>26751.233260000001</v>
      </c>
      <c r="G2565" s="2">
        <f>(Table1[[#This Row],[Belastbaar loon]]-Table1[[#This Row],[Netto loon]])/Table1[[#This Row],[Belastbaar loon]]</f>
        <v>0.20076384750978457</v>
      </c>
      <c r="H2565" s="14">
        <f t="shared" ca="1" si="34"/>
        <v>6715.6301399999993</v>
      </c>
      <c r="I2565" s="14">
        <f ca="1">IF(ROW()=2, Table1[[#This Row],[Netto loon]], INDIRECT(ADDRESS(ROW()-1,COLUMN(F:F))))</f>
        <v>26745.369859999999</v>
      </c>
      <c r="J2565" s="6">
        <f ca="1">IF(ROW()=2, 0, Table1[[#This Row],[Belastbaar loon]]-INDIRECT(ADDRESS(ROW()-1,COLUMN(A:A))))</f>
        <v>10</v>
      </c>
      <c r="K2565" s="6">
        <f ca="1">Table1[[#This Row],[Netto loon]]-Table1[[#This Row],[Netto vorige schijf]]</f>
        <v>5.8634000000020023</v>
      </c>
      <c r="L2565" s="2">
        <f ca="1">(Table1[[#This Row],[Bruto tov vorige schijf]]-Table1[[#This Row],[Netto tov vorige schijf]])/MAX(Table1[[#This Row],[Bruto tov vorige schijf]],1)</f>
        <v>0.41365999999979974</v>
      </c>
    </row>
    <row r="2566" spans="1:12" x14ac:dyDescent="0.25">
      <c r="A2566" s="14">
        <v>33481</v>
      </c>
      <c r="B2566" s="6">
        <f>LoonHeffing2020(Table1[[#This Row],[Belastbaar loon]])</f>
        <v>12505.1535</v>
      </c>
      <c r="C2566" s="6">
        <f>AlgemeneHeffingsKorting2020(Table1[[#This Row],[Belastbaar loon]])</f>
        <v>1986.6856</v>
      </c>
      <c r="D2566" s="14">
        <f>ArbeidsKorting2020(Table1[[#This Row],[Belastbaar loon]])</f>
        <v>3794.5645599999998</v>
      </c>
      <c r="E2566" s="14">
        <f>MAX(Table1[[#This Row],[Loonheffing]]-Table1[[#This Row],[Algemene Heffingskorting]]-Table1[[#This Row],[Arbeidskorting]],0)</f>
        <v>6723.9033399999998</v>
      </c>
      <c r="F2566" s="6">
        <f>Table1[[#This Row],[Belastbaar loon]]-Table1[[#This Row],[Belasting]]</f>
        <v>26757.096659999999</v>
      </c>
      <c r="G2566" s="2">
        <f>(Table1[[#This Row],[Belastbaar loon]]-Table1[[#This Row],[Netto loon]])/Table1[[#This Row],[Belastbaar loon]]</f>
        <v>0.20082743466443656</v>
      </c>
      <c r="H2566" s="14">
        <f t="shared" ca="1" si="34"/>
        <v>6719.7667399999991</v>
      </c>
      <c r="I2566" s="14">
        <f ca="1">IF(ROW()=2, Table1[[#This Row],[Netto loon]], INDIRECT(ADDRESS(ROW()-1,COLUMN(F:F))))</f>
        <v>26751.233260000001</v>
      </c>
      <c r="J2566" s="6">
        <f ca="1">IF(ROW()=2, 0, Table1[[#This Row],[Belastbaar loon]]-INDIRECT(ADDRESS(ROW()-1,COLUMN(A:A))))</f>
        <v>10</v>
      </c>
      <c r="K2566" s="6">
        <f ca="1">Table1[[#This Row],[Netto loon]]-Table1[[#This Row],[Netto vorige schijf]]</f>
        <v>5.8633999999983644</v>
      </c>
      <c r="L2566" s="2">
        <f ca="1">(Table1[[#This Row],[Bruto tov vorige schijf]]-Table1[[#This Row],[Netto tov vorige schijf]])/MAX(Table1[[#This Row],[Bruto tov vorige schijf]],1)</f>
        <v>0.41366000000016356</v>
      </c>
    </row>
    <row r="2567" spans="1:12" x14ac:dyDescent="0.25">
      <c r="A2567" s="14">
        <v>33491</v>
      </c>
      <c r="B2567" s="6">
        <f>LoonHeffing2020(Table1[[#This Row],[Belastbaar loon]])</f>
        <v>12508.888499999999</v>
      </c>
      <c r="C2567" s="6">
        <f>AlgemeneHeffingsKorting2020(Table1[[#This Row],[Belastbaar loon]])</f>
        <v>1986.1184000000001</v>
      </c>
      <c r="D2567" s="14">
        <f>ArbeidsKorting2020(Table1[[#This Row],[Belastbaar loon]])</f>
        <v>3794.7301600000001</v>
      </c>
      <c r="E2567" s="14">
        <f>MAX(Table1[[#This Row],[Loonheffing]]-Table1[[#This Row],[Algemene Heffingskorting]]-Table1[[#This Row],[Arbeidskorting]],0)</f>
        <v>6728.0399399999997</v>
      </c>
      <c r="F2567" s="6">
        <f>Table1[[#This Row],[Belastbaar loon]]-Table1[[#This Row],[Belasting]]</f>
        <v>26762.960060000001</v>
      </c>
      <c r="G2567" s="2">
        <f>(Table1[[#This Row],[Belastbaar loon]]-Table1[[#This Row],[Netto loon]])/Table1[[#This Row],[Belastbaar loon]]</f>
        <v>0.20089098384640647</v>
      </c>
      <c r="H2567" s="14">
        <f t="shared" ca="1" si="34"/>
        <v>6723.9033399999998</v>
      </c>
      <c r="I2567" s="14">
        <f ca="1">IF(ROW()=2, Table1[[#This Row],[Netto loon]], INDIRECT(ADDRESS(ROW()-1,COLUMN(F:F))))</f>
        <v>26757.096659999999</v>
      </c>
      <c r="J2567" s="6">
        <f ca="1">IF(ROW()=2, 0, Table1[[#This Row],[Belastbaar loon]]-INDIRECT(ADDRESS(ROW()-1,COLUMN(A:A))))</f>
        <v>10</v>
      </c>
      <c r="K2567" s="6">
        <f ca="1">Table1[[#This Row],[Netto loon]]-Table1[[#This Row],[Netto vorige schijf]]</f>
        <v>5.8634000000020023</v>
      </c>
      <c r="L2567" s="2">
        <f ca="1">(Table1[[#This Row],[Bruto tov vorige schijf]]-Table1[[#This Row],[Netto tov vorige schijf]])/MAX(Table1[[#This Row],[Bruto tov vorige schijf]],1)</f>
        <v>0.41365999999979974</v>
      </c>
    </row>
    <row r="2568" spans="1:12" x14ac:dyDescent="0.25">
      <c r="A2568" s="14">
        <v>33501</v>
      </c>
      <c r="B2568" s="6">
        <f>LoonHeffing2020(Table1[[#This Row],[Belastbaar loon]])</f>
        <v>12512.6235</v>
      </c>
      <c r="C2568" s="6">
        <f>AlgemeneHeffingsKorting2020(Table1[[#This Row],[Belastbaar loon]])</f>
        <v>1985.5512000000001</v>
      </c>
      <c r="D2568" s="14">
        <f>ArbeidsKorting2020(Table1[[#This Row],[Belastbaar loon]])</f>
        <v>3794.8957599999999</v>
      </c>
      <c r="E2568" s="14">
        <f>MAX(Table1[[#This Row],[Loonheffing]]-Table1[[#This Row],[Algemene Heffingskorting]]-Table1[[#This Row],[Arbeidskorting]],0)</f>
        <v>6732.1765400000004</v>
      </c>
      <c r="F2568" s="6">
        <f>Table1[[#This Row],[Belastbaar loon]]-Table1[[#This Row],[Belasting]]</f>
        <v>26768.82346</v>
      </c>
      <c r="G2568" s="2">
        <f>(Table1[[#This Row],[Belastbaar loon]]-Table1[[#This Row],[Netto loon]])/Table1[[#This Row],[Belastbaar loon]]</f>
        <v>0.20095449508969881</v>
      </c>
      <c r="H2568" s="14">
        <f t="shared" ca="1" si="34"/>
        <v>6728.0399399999997</v>
      </c>
      <c r="I2568" s="14">
        <f ca="1">IF(ROW()=2, Table1[[#This Row],[Netto loon]], INDIRECT(ADDRESS(ROW()-1,COLUMN(F:F))))</f>
        <v>26762.960060000001</v>
      </c>
      <c r="J2568" s="6">
        <f ca="1">IF(ROW()=2, 0, Table1[[#This Row],[Belastbaar loon]]-INDIRECT(ADDRESS(ROW()-1,COLUMN(A:A))))</f>
        <v>10</v>
      </c>
      <c r="K2568" s="6">
        <f ca="1">Table1[[#This Row],[Netto loon]]-Table1[[#This Row],[Netto vorige schijf]]</f>
        <v>5.8633999999983644</v>
      </c>
      <c r="L2568" s="2">
        <f ca="1">(Table1[[#This Row],[Bruto tov vorige schijf]]-Table1[[#This Row],[Netto tov vorige schijf]])/MAX(Table1[[#This Row],[Bruto tov vorige schijf]],1)</f>
        <v>0.41366000000016356</v>
      </c>
    </row>
    <row r="2569" spans="1:12" x14ac:dyDescent="0.25">
      <c r="A2569" s="14">
        <v>33511</v>
      </c>
      <c r="B2569" s="6">
        <f>LoonHeffing2020(Table1[[#This Row],[Belastbaar loon]])</f>
        <v>12516.3585</v>
      </c>
      <c r="C2569" s="6">
        <f>AlgemeneHeffingsKorting2020(Table1[[#This Row],[Belastbaar loon]])</f>
        <v>1984.9839999999999</v>
      </c>
      <c r="D2569" s="14">
        <f>ArbeidsKorting2020(Table1[[#This Row],[Belastbaar loon]])</f>
        <v>3795.0613600000001</v>
      </c>
      <c r="E2569" s="14">
        <f>MAX(Table1[[#This Row],[Loonheffing]]-Table1[[#This Row],[Algemene Heffingskorting]]-Table1[[#This Row],[Arbeidskorting]],0)</f>
        <v>6736.3131400000002</v>
      </c>
      <c r="F2569" s="6">
        <f>Table1[[#This Row],[Belastbaar loon]]-Table1[[#This Row],[Belasting]]</f>
        <v>26774.686860000002</v>
      </c>
      <c r="G2569" s="2">
        <f>(Table1[[#This Row],[Belastbaar loon]]-Table1[[#This Row],[Netto loon]])/Table1[[#This Row],[Belastbaar loon]]</f>
        <v>0.20101796842827724</v>
      </c>
      <c r="H2569" s="14">
        <f t="shared" ca="1" si="34"/>
        <v>6732.1765400000004</v>
      </c>
      <c r="I2569" s="14">
        <f ca="1">IF(ROW()=2, Table1[[#This Row],[Netto loon]], INDIRECT(ADDRESS(ROW()-1,COLUMN(F:F))))</f>
        <v>26768.82346</v>
      </c>
      <c r="J2569" s="6">
        <f ca="1">IF(ROW()=2, 0, Table1[[#This Row],[Belastbaar loon]]-INDIRECT(ADDRESS(ROW()-1,COLUMN(A:A))))</f>
        <v>10</v>
      </c>
      <c r="K2569" s="6">
        <f ca="1">Table1[[#This Row],[Netto loon]]-Table1[[#This Row],[Netto vorige schijf]]</f>
        <v>5.8634000000020023</v>
      </c>
      <c r="L2569" s="2">
        <f ca="1">(Table1[[#This Row],[Bruto tov vorige schijf]]-Table1[[#This Row],[Netto tov vorige schijf]])/MAX(Table1[[#This Row],[Bruto tov vorige schijf]],1)</f>
        <v>0.41365999999979974</v>
      </c>
    </row>
    <row r="2570" spans="1:12" x14ac:dyDescent="0.25">
      <c r="A2570" s="14">
        <v>33521</v>
      </c>
      <c r="B2570" s="6">
        <f>LoonHeffing2020(Table1[[#This Row],[Belastbaar loon]])</f>
        <v>12520.093500000001</v>
      </c>
      <c r="C2570" s="6">
        <f>AlgemeneHeffingsKorting2020(Table1[[#This Row],[Belastbaar loon]])</f>
        <v>1984.4168</v>
      </c>
      <c r="D2570" s="14">
        <f>ArbeidsKorting2020(Table1[[#This Row],[Belastbaar loon]])</f>
        <v>3795.22696</v>
      </c>
      <c r="E2570" s="14">
        <f>MAX(Table1[[#This Row],[Loonheffing]]-Table1[[#This Row],[Algemene Heffingskorting]]-Table1[[#This Row],[Arbeidskorting]],0)</f>
        <v>6740.44974</v>
      </c>
      <c r="F2570" s="6">
        <f>Table1[[#This Row],[Belastbaar loon]]-Table1[[#This Row],[Belasting]]</f>
        <v>26780.55026</v>
      </c>
      <c r="G2570" s="2">
        <f>(Table1[[#This Row],[Belastbaar loon]]-Table1[[#This Row],[Netto loon]])/Table1[[#This Row],[Belastbaar loon]]</f>
        <v>0.20108140389606516</v>
      </c>
      <c r="H2570" s="14">
        <f t="shared" ca="1" si="34"/>
        <v>6736.3131400000002</v>
      </c>
      <c r="I2570" s="14">
        <f ca="1">IF(ROW()=2, Table1[[#This Row],[Netto loon]], INDIRECT(ADDRESS(ROW()-1,COLUMN(F:F))))</f>
        <v>26774.686860000002</v>
      </c>
      <c r="J2570" s="6">
        <f ca="1">IF(ROW()=2, 0, Table1[[#This Row],[Belastbaar loon]]-INDIRECT(ADDRESS(ROW()-1,COLUMN(A:A))))</f>
        <v>10</v>
      </c>
      <c r="K2570" s="6">
        <f ca="1">Table1[[#This Row],[Netto loon]]-Table1[[#This Row],[Netto vorige schijf]]</f>
        <v>5.8633999999983644</v>
      </c>
      <c r="L2570" s="2">
        <f ca="1">(Table1[[#This Row],[Bruto tov vorige schijf]]-Table1[[#This Row],[Netto tov vorige schijf]])/MAX(Table1[[#This Row],[Bruto tov vorige schijf]],1)</f>
        <v>0.41366000000016356</v>
      </c>
    </row>
    <row r="2571" spans="1:12" x14ac:dyDescent="0.25">
      <c r="A2571" s="14">
        <v>33531</v>
      </c>
      <c r="B2571" s="6">
        <f>LoonHeffing2020(Table1[[#This Row],[Belastbaar loon]])</f>
        <v>12523.8285</v>
      </c>
      <c r="C2571" s="6">
        <f>AlgemeneHeffingsKorting2020(Table1[[#This Row],[Belastbaar loon]])</f>
        <v>1983.8496</v>
      </c>
      <c r="D2571" s="14">
        <f>ArbeidsKorting2020(Table1[[#This Row],[Belastbaar loon]])</f>
        <v>3795.3925599999998</v>
      </c>
      <c r="E2571" s="14">
        <f>MAX(Table1[[#This Row],[Loonheffing]]-Table1[[#This Row],[Algemene Heffingskorting]]-Table1[[#This Row],[Arbeidskorting]],0)</f>
        <v>6744.5863399999998</v>
      </c>
      <c r="F2571" s="6">
        <f>Table1[[#This Row],[Belastbaar loon]]-Table1[[#This Row],[Belasting]]</f>
        <v>26786.413659999998</v>
      </c>
      <c r="G2571" s="2">
        <f>(Table1[[#This Row],[Belastbaar loon]]-Table1[[#This Row],[Netto loon]])/Table1[[#This Row],[Belastbaar loon]]</f>
        <v>0.20114480152694528</v>
      </c>
      <c r="H2571" s="14">
        <f t="shared" ca="1" si="34"/>
        <v>6740.44974</v>
      </c>
      <c r="I2571" s="14">
        <f ca="1">IF(ROW()=2, Table1[[#This Row],[Netto loon]], INDIRECT(ADDRESS(ROW()-1,COLUMN(F:F))))</f>
        <v>26780.55026</v>
      </c>
      <c r="J2571" s="6">
        <f ca="1">IF(ROW()=2, 0, Table1[[#This Row],[Belastbaar loon]]-INDIRECT(ADDRESS(ROW()-1,COLUMN(A:A))))</f>
        <v>10</v>
      </c>
      <c r="K2571" s="6">
        <f ca="1">Table1[[#This Row],[Netto loon]]-Table1[[#This Row],[Netto vorige schijf]]</f>
        <v>5.8633999999983644</v>
      </c>
      <c r="L2571" s="2">
        <f ca="1">(Table1[[#This Row],[Bruto tov vorige schijf]]-Table1[[#This Row],[Netto tov vorige schijf]])/MAX(Table1[[#This Row],[Bruto tov vorige schijf]],1)</f>
        <v>0.41366000000016356</v>
      </c>
    </row>
    <row r="2572" spans="1:12" x14ac:dyDescent="0.25">
      <c r="A2572" s="14">
        <v>33541</v>
      </c>
      <c r="B2572" s="6">
        <f>LoonHeffing2020(Table1[[#This Row],[Belastbaar loon]])</f>
        <v>12527.5635</v>
      </c>
      <c r="C2572" s="6">
        <f>AlgemeneHeffingsKorting2020(Table1[[#This Row],[Belastbaar loon]])</f>
        <v>1983.2824000000001</v>
      </c>
      <c r="D2572" s="14">
        <f>ArbeidsKorting2020(Table1[[#This Row],[Belastbaar loon]])</f>
        <v>3795.55816</v>
      </c>
      <c r="E2572" s="14">
        <f>MAX(Table1[[#This Row],[Loonheffing]]-Table1[[#This Row],[Algemene Heffingskorting]]-Table1[[#This Row],[Arbeidskorting]],0)</f>
        <v>6748.7229399999997</v>
      </c>
      <c r="F2572" s="6">
        <f>Table1[[#This Row],[Belastbaar loon]]-Table1[[#This Row],[Belasting]]</f>
        <v>26792.27706</v>
      </c>
      <c r="G2572" s="2">
        <f>(Table1[[#This Row],[Belastbaar loon]]-Table1[[#This Row],[Netto loon]])/Table1[[#This Row],[Belastbaar loon]]</f>
        <v>0.20120816135475983</v>
      </c>
      <c r="H2572" s="14">
        <f t="shared" ca="1" si="34"/>
        <v>6744.5863399999998</v>
      </c>
      <c r="I2572" s="14">
        <f ca="1">IF(ROW()=2, Table1[[#This Row],[Netto loon]], INDIRECT(ADDRESS(ROW()-1,COLUMN(F:F))))</f>
        <v>26786.413659999998</v>
      </c>
      <c r="J2572" s="6">
        <f ca="1">IF(ROW()=2, 0, Table1[[#This Row],[Belastbaar loon]]-INDIRECT(ADDRESS(ROW()-1,COLUMN(A:A))))</f>
        <v>10</v>
      </c>
      <c r="K2572" s="6">
        <f ca="1">Table1[[#This Row],[Netto loon]]-Table1[[#This Row],[Netto vorige schijf]]</f>
        <v>5.8634000000020023</v>
      </c>
      <c r="L2572" s="2">
        <f ca="1">(Table1[[#This Row],[Bruto tov vorige schijf]]-Table1[[#This Row],[Netto tov vorige schijf]])/MAX(Table1[[#This Row],[Bruto tov vorige schijf]],1)</f>
        <v>0.41365999999979974</v>
      </c>
    </row>
    <row r="2573" spans="1:12" x14ac:dyDescent="0.25">
      <c r="A2573" s="14">
        <v>33551</v>
      </c>
      <c r="B2573" s="6">
        <f>LoonHeffing2020(Table1[[#This Row],[Belastbaar loon]])</f>
        <v>12531.298500000001</v>
      </c>
      <c r="C2573" s="6">
        <f>AlgemeneHeffingsKorting2020(Table1[[#This Row],[Belastbaar loon]])</f>
        <v>1982.7152000000001</v>
      </c>
      <c r="D2573" s="14">
        <f>ArbeidsKorting2020(Table1[[#This Row],[Belastbaar loon]])</f>
        <v>3795.7237599999999</v>
      </c>
      <c r="E2573" s="14">
        <f>MAX(Table1[[#This Row],[Loonheffing]]-Table1[[#This Row],[Algemene Heffingskorting]]-Table1[[#This Row],[Arbeidskorting]],0)</f>
        <v>6752.8595400000004</v>
      </c>
      <c r="F2573" s="6">
        <f>Table1[[#This Row],[Belastbaar loon]]-Table1[[#This Row],[Belasting]]</f>
        <v>26798.140459999999</v>
      </c>
      <c r="G2573" s="2">
        <f>(Table1[[#This Row],[Belastbaar loon]]-Table1[[#This Row],[Netto loon]])/Table1[[#This Row],[Belastbaar loon]]</f>
        <v>0.20127148341331111</v>
      </c>
      <c r="H2573" s="14">
        <f t="shared" ca="1" si="34"/>
        <v>6748.7229399999997</v>
      </c>
      <c r="I2573" s="14">
        <f ca="1">IF(ROW()=2, Table1[[#This Row],[Netto loon]], INDIRECT(ADDRESS(ROW()-1,COLUMN(F:F))))</f>
        <v>26792.27706</v>
      </c>
      <c r="J2573" s="6">
        <f ca="1">IF(ROW()=2, 0, Table1[[#This Row],[Belastbaar loon]]-INDIRECT(ADDRESS(ROW()-1,COLUMN(A:A))))</f>
        <v>10</v>
      </c>
      <c r="K2573" s="6">
        <f ca="1">Table1[[#This Row],[Netto loon]]-Table1[[#This Row],[Netto vorige schijf]]</f>
        <v>5.8633999999983644</v>
      </c>
      <c r="L2573" s="2">
        <f ca="1">(Table1[[#This Row],[Bruto tov vorige schijf]]-Table1[[#This Row],[Netto tov vorige schijf]])/MAX(Table1[[#This Row],[Bruto tov vorige schijf]],1)</f>
        <v>0.41366000000016356</v>
      </c>
    </row>
    <row r="2574" spans="1:12" x14ac:dyDescent="0.25">
      <c r="A2574" s="14">
        <v>33561</v>
      </c>
      <c r="B2574" s="6">
        <f>LoonHeffing2020(Table1[[#This Row],[Belastbaar loon]])</f>
        <v>12535.0335</v>
      </c>
      <c r="C2574" s="6">
        <f>AlgemeneHeffingsKorting2020(Table1[[#This Row],[Belastbaar loon]])</f>
        <v>1982.1479999999999</v>
      </c>
      <c r="D2574" s="14">
        <f>ArbeidsKorting2020(Table1[[#This Row],[Belastbaar loon]])</f>
        <v>3795.8893600000001</v>
      </c>
      <c r="E2574" s="14">
        <f>MAX(Table1[[#This Row],[Loonheffing]]-Table1[[#This Row],[Algemene Heffingskorting]]-Table1[[#This Row],[Arbeidskorting]],0)</f>
        <v>6756.9961400000002</v>
      </c>
      <c r="F2574" s="6">
        <f>Table1[[#This Row],[Belastbaar loon]]-Table1[[#This Row],[Belasting]]</f>
        <v>26804.003860000001</v>
      </c>
      <c r="G2574" s="2">
        <f>(Table1[[#This Row],[Belastbaar loon]]-Table1[[#This Row],[Netto loon]])/Table1[[#This Row],[Belastbaar loon]]</f>
        <v>0.20133476773636064</v>
      </c>
      <c r="H2574" s="14">
        <f t="shared" ca="1" si="34"/>
        <v>6752.8595400000004</v>
      </c>
      <c r="I2574" s="14">
        <f ca="1">IF(ROW()=2, Table1[[#This Row],[Netto loon]], INDIRECT(ADDRESS(ROW()-1,COLUMN(F:F))))</f>
        <v>26798.140459999999</v>
      </c>
      <c r="J2574" s="6">
        <f ca="1">IF(ROW()=2, 0, Table1[[#This Row],[Belastbaar loon]]-INDIRECT(ADDRESS(ROW()-1,COLUMN(A:A))))</f>
        <v>10</v>
      </c>
      <c r="K2574" s="6">
        <f ca="1">Table1[[#This Row],[Netto loon]]-Table1[[#This Row],[Netto vorige schijf]]</f>
        <v>5.8634000000020023</v>
      </c>
      <c r="L2574" s="2">
        <f ca="1">(Table1[[#This Row],[Bruto tov vorige schijf]]-Table1[[#This Row],[Netto tov vorige schijf]])/MAX(Table1[[#This Row],[Bruto tov vorige schijf]],1)</f>
        <v>0.41365999999979974</v>
      </c>
    </row>
    <row r="2575" spans="1:12" x14ac:dyDescent="0.25">
      <c r="A2575" s="14">
        <v>33571</v>
      </c>
      <c r="B2575" s="6">
        <f>LoonHeffing2020(Table1[[#This Row],[Belastbaar loon]])</f>
        <v>12538.7685</v>
      </c>
      <c r="C2575" s="6">
        <f>AlgemeneHeffingsKorting2020(Table1[[#This Row],[Belastbaar loon]])</f>
        <v>1981.5808</v>
      </c>
      <c r="D2575" s="14">
        <f>ArbeidsKorting2020(Table1[[#This Row],[Belastbaar loon]])</f>
        <v>3796.0549599999999</v>
      </c>
      <c r="E2575" s="14">
        <f>MAX(Table1[[#This Row],[Loonheffing]]-Table1[[#This Row],[Algemene Heffingskorting]]-Table1[[#This Row],[Arbeidskorting]],0)</f>
        <v>6761.1327400000009</v>
      </c>
      <c r="F2575" s="6">
        <f>Table1[[#This Row],[Belastbaar loon]]-Table1[[#This Row],[Belasting]]</f>
        <v>26809.867259999999</v>
      </c>
      <c r="G2575" s="2">
        <f>(Table1[[#This Row],[Belastbaar loon]]-Table1[[#This Row],[Netto loon]])/Table1[[#This Row],[Belastbaar loon]]</f>
        <v>0.20139801435763013</v>
      </c>
      <c r="H2575" s="14">
        <f t="shared" ca="1" si="34"/>
        <v>6756.9961400000002</v>
      </c>
      <c r="I2575" s="14">
        <f ca="1">IF(ROW()=2, Table1[[#This Row],[Netto loon]], INDIRECT(ADDRESS(ROW()-1,COLUMN(F:F))))</f>
        <v>26804.003860000001</v>
      </c>
      <c r="J2575" s="6">
        <f ca="1">IF(ROW()=2, 0, Table1[[#This Row],[Belastbaar loon]]-INDIRECT(ADDRESS(ROW()-1,COLUMN(A:A))))</f>
        <v>10</v>
      </c>
      <c r="K2575" s="6">
        <f ca="1">Table1[[#This Row],[Netto loon]]-Table1[[#This Row],[Netto vorige schijf]]</f>
        <v>5.8633999999983644</v>
      </c>
      <c r="L2575" s="2">
        <f ca="1">(Table1[[#This Row],[Bruto tov vorige schijf]]-Table1[[#This Row],[Netto tov vorige schijf]])/MAX(Table1[[#This Row],[Bruto tov vorige schijf]],1)</f>
        <v>0.41366000000016356</v>
      </c>
    </row>
    <row r="2576" spans="1:12" x14ac:dyDescent="0.25">
      <c r="A2576" s="14">
        <v>33581</v>
      </c>
      <c r="B2576" s="6">
        <f>LoonHeffing2020(Table1[[#This Row],[Belastbaar loon]])</f>
        <v>12542.503500000001</v>
      </c>
      <c r="C2576" s="6">
        <f>AlgemeneHeffingsKorting2020(Table1[[#This Row],[Belastbaar loon]])</f>
        <v>1981.0136</v>
      </c>
      <c r="D2576" s="14">
        <f>ArbeidsKorting2020(Table1[[#This Row],[Belastbaar loon]])</f>
        <v>3796.2205600000002</v>
      </c>
      <c r="E2576" s="14">
        <f>MAX(Table1[[#This Row],[Loonheffing]]-Table1[[#This Row],[Algemene Heffingskorting]]-Table1[[#This Row],[Arbeidskorting]],0)</f>
        <v>6765.2693400000007</v>
      </c>
      <c r="F2576" s="6">
        <f>Table1[[#This Row],[Belastbaar loon]]-Table1[[#This Row],[Belasting]]</f>
        <v>26815.730660000001</v>
      </c>
      <c r="G2576" s="2">
        <f>(Table1[[#This Row],[Belastbaar loon]]-Table1[[#This Row],[Netto loon]])/Table1[[#This Row],[Belastbaar loon]]</f>
        <v>0.20146122331080071</v>
      </c>
      <c r="H2576" s="14">
        <f t="shared" ca="1" si="34"/>
        <v>6761.1327400000009</v>
      </c>
      <c r="I2576" s="14">
        <f ca="1">IF(ROW()=2, Table1[[#This Row],[Netto loon]], INDIRECT(ADDRESS(ROW()-1,COLUMN(F:F))))</f>
        <v>26809.867259999999</v>
      </c>
      <c r="J2576" s="6">
        <f ca="1">IF(ROW()=2, 0, Table1[[#This Row],[Belastbaar loon]]-INDIRECT(ADDRESS(ROW()-1,COLUMN(A:A))))</f>
        <v>10</v>
      </c>
      <c r="K2576" s="6">
        <f ca="1">Table1[[#This Row],[Netto loon]]-Table1[[#This Row],[Netto vorige schijf]]</f>
        <v>5.8634000000020023</v>
      </c>
      <c r="L2576" s="2">
        <f ca="1">(Table1[[#This Row],[Bruto tov vorige schijf]]-Table1[[#This Row],[Netto tov vorige schijf]])/MAX(Table1[[#This Row],[Bruto tov vorige schijf]],1)</f>
        <v>0.41365999999979974</v>
      </c>
    </row>
    <row r="2577" spans="1:12" x14ac:dyDescent="0.25">
      <c r="A2577" s="14">
        <v>33591</v>
      </c>
      <c r="B2577" s="6">
        <f>LoonHeffing2020(Table1[[#This Row],[Belastbaar loon]])</f>
        <v>12546.238499999999</v>
      </c>
      <c r="C2577" s="6">
        <f>AlgemeneHeffingsKorting2020(Table1[[#This Row],[Belastbaar loon]])</f>
        <v>1980.4464</v>
      </c>
      <c r="D2577" s="14">
        <f>ArbeidsKorting2020(Table1[[#This Row],[Belastbaar loon]])</f>
        <v>3796.38616</v>
      </c>
      <c r="E2577" s="14">
        <f>MAX(Table1[[#This Row],[Loonheffing]]-Table1[[#This Row],[Algemene Heffingskorting]]-Table1[[#This Row],[Arbeidskorting]],0)</f>
        <v>6769.4059399999987</v>
      </c>
      <c r="F2577" s="6">
        <f>Table1[[#This Row],[Belastbaar loon]]-Table1[[#This Row],[Belasting]]</f>
        <v>26821.594060000003</v>
      </c>
      <c r="G2577" s="2">
        <f>(Table1[[#This Row],[Belastbaar loon]]-Table1[[#This Row],[Netto loon]])/Table1[[#This Row],[Belastbaar loon]]</f>
        <v>0.20152439462951377</v>
      </c>
      <c r="H2577" s="14">
        <f t="shared" ca="1" si="34"/>
        <v>6765.2693400000007</v>
      </c>
      <c r="I2577" s="14">
        <f ca="1">IF(ROW()=2, Table1[[#This Row],[Netto loon]], INDIRECT(ADDRESS(ROW()-1,COLUMN(F:F))))</f>
        <v>26815.730660000001</v>
      </c>
      <c r="J2577" s="6">
        <f ca="1">IF(ROW()=2, 0, Table1[[#This Row],[Belastbaar loon]]-INDIRECT(ADDRESS(ROW()-1,COLUMN(A:A))))</f>
        <v>10</v>
      </c>
      <c r="K2577" s="6">
        <f ca="1">Table1[[#This Row],[Netto loon]]-Table1[[#This Row],[Netto vorige schijf]]</f>
        <v>5.8634000000020023</v>
      </c>
      <c r="L2577" s="2">
        <f ca="1">(Table1[[#This Row],[Bruto tov vorige schijf]]-Table1[[#This Row],[Netto tov vorige schijf]])/MAX(Table1[[#This Row],[Bruto tov vorige schijf]],1)</f>
        <v>0.41365999999979974</v>
      </c>
    </row>
    <row r="2578" spans="1:12" x14ac:dyDescent="0.25">
      <c r="A2578" s="14">
        <v>33601</v>
      </c>
      <c r="B2578" s="6">
        <f>LoonHeffing2020(Table1[[#This Row],[Belastbaar loon]])</f>
        <v>12549.9735</v>
      </c>
      <c r="C2578" s="6">
        <f>AlgemeneHeffingsKorting2020(Table1[[#This Row],[Belastbaar loon]])</f>
        <v>1979.8792000000001</v>
      </c>
      <c r="D2578" s="14">
        <f>ArbeidsKorting2020(Table1[[#This Row],[Belastbaar loon]])</f>
        <v>3796.5517599999998</v>
      </c>
      <c r="E2578" s="14">
        <f>MAX(Table1[[#This Row],[Loonheffing]]-Table1[[#This Row],[Algemene Heffingskorting]]-Table1[[#This Row],[Arbeidskorting]],0)</f>
        <v>6773.5425400000004</v>
      </c>
      <c r="F2578" s="6">
        <f>Table1[[#This Row],[Belastbaar loon]]-Table1[[#This Row],[Belasting]]</f>
        <v>26827.457459999998</v>
      </c>
      <c r="G2578" s="2">
        <f>(Table1[[#This Row],[Belastbaar loon]]-Table1[[#This Row],[Netto loon]])/Table1[[#This Row],[Belastbaar loon]]</f>
        <v>0.20158752834737068</v>
      </c>
      <c r="H2578" s="14">
        <f t="shared" ca="1" si="34"/>
        <v>6769.4059399999987</v>
      </c>
      <c r="I2578" s="14">
        <f ca="1">IF(ROW()=2, Table1[[#This Row],[Netto loon]], INDIRECT(ADDRESS(ROW()-1,COLUMN(F:F))))</f>
        <v>26821.594060000003</v>
      </c>
      <c r="J2578" s="6">
        <f ca="1">IF(ROW()=2, 0, Table1[[#This Row],[Belastbaar loon]]-INDIRECT(ADDRESS(ROW()-1,COLUMN(A:A))))</f>
        <v>10</v>
      </c>
      <c r="K2578" s="6">
        <f ca="1">Table1[[#This Row],[Netto loon]]-Table1[[#This Row],[Netto vorige schijf]]</f>
        <v>5.8633999999947264</v>
      </c>
      <c r="L2578" s="2">
        <f ca="1">(Table1[[#This Row],[Bruto tov vorige schijf]]-Table1[[#This Row],[Netto tov vorige schijf]])/MAX(Table1[[#This Row],[Bruto tov vorige schijf]],1)</f>
        <v>0.41366000000052738</v>
      </c>
    </row>
    <row r="2579" spans="1:12" x14ac:dyDescent="0.25">
      <c r="A2579" s="14">
        <v>33611</v>
      </c>
      <c r="B2579" s="6">
        <f>LoonHeffing2020(Table1[[#This Row],[Belastbaar loon]])</f>
        <v>12553.708500000001</v>
      </c>
      <c r="C2579" s="6">
        <f>AlgemeneHeffingsKorting2020(Table1[[#This Row],[Belastbaar loon]])</f>
        <v>1979.3119999999999</v>
      </c>
      <c r="D2579" s="14">
        <f>ArbeidsKorting2020(Table1[[#This Row],[Belastbaar loon]])</f>
        <v>3796.7173600000001</v>
      </c>
      <c r="E2579" s="14">
        <f>MAX(Table1[[#This Row],[Loonheffing]]-Table1[[#This Row],[Algemene Heffingskorting]]-Table1[[#This Row],[Arbeidskorting]],0)</f>
        <v>6777.6791400000002</v>
      </c>
      <c r="F2579" s="6">
        <f>Table1[[#This Row],[Belastbaar loon]]-Table1[[#This Row],[Belasting]]</f>
        <v>26833.32086</v>
      </c>
      <c r="G2579" s="2">
        <f>(Table1[[#This Row],[Belastbaar loon]]-Table1[[#This Row],[Netto loon]])/Table1[[#This Row],[Belastbaar loon]]</f>
        <v>0.20165062449793222</v>
      </c>
      <c r="H2579" s="14">
        <f t="shared" ca="1" si="34"/>
        <v>6773.5425400000004</v>
      </c>
      <c r="I2579" s="14">
        <f ca="1">IF(ROW()=2, Table1[[#This Row],[Netto loon]], INDIRECT(ADDRESS(ROW()-1,COLUMN(F:F))))</f>
        <v>26827.457459999998</v>
      </c>
      <c r="J2579" s="6">
        <f ca="1">IF(ROW()=2, 0, Table1[[#This Row],[Belastbaar loon]]-INDIRECT(ADDRESS(ROW()-1,COLUMN(A:A))))</f>
        <v>10</v>
      </c>
      <c r="K2579" s="6">
        <f ca="1">Table1[[#This Row],[Netto loon]]-Table1[[#This Row],[Netto vorige schijf]]</f>
        <v>5.8634000000020023</v>
      </c>
      <c r="L2579" s="2">
        <f ca="1">(Table1[[#This Row],[Bruto tov vorige schijf]]-Table1[[#This Row],[Netto tov vorige schijf]])/MAX(Table1[[#This Row],[Bruto tov vorige schijf]],1)</f>
        <v>0.41365999999979974</v>
      </c>
    </row>
    <row r="2580" spans="1:12" x14ac:dyDescent="0.25">
      <c r="A2580" s="14">
        <v>33621</v>
      </c>
      <c r="B2580" s="6">
        <f>LoonHeffing2020(Table1[[#This Row],[Belastbaar loon]])</f>
        <v>12557.443499999999</v>
      </c>
      <c r="C2580" s="6">
        <f>AlgemeneHeffingsKorting2020(Table1[[#This Row],[Belastbaar loon]])</f>
        <v>1978.7447999999999</v>
      </c>
      <c r="D2580" s="14">
        <f>ArbeidsKorting2020(Table1[[#This Row],[Belastbaar loon]])</f>
        <v>3796.8829599999999</v>
      </c>
      <c r="E2580" s="14">
        <f>MAX(Table1[[#This Row],[Loonheffing]]-Table1[[#This Row],[Algemene Heffingskorting]]-Table1[[#This Row],[Arbeidskorting]],0)</f>
        <v>6781.8157399999991</v>
      </c>
      <c r="F2580" s="6">
        <f>Table1[[#This Row],[Belastbaar loon]]-Table1[[#This Row],[Belasting]]</f>
        <v>26839.184260000002</v>
      </c>
      <c r="G2580" s="2">
        <f>(Table1[[#This Row],[Belastbaar loon]]-Table1[[#This Row],[Netto loon]])/Table1[[#This Row],[Belastbaar loon]]</f>
        <v>0.2017136831147199</v>
      </c>
      <c r="H2580" s="14">
        <f t="shared" ca="1" si="34"/>
        <v>6777.6791400000002</v>
      </c>
      <c r="I2580" s="14">
        <f ca="1">IF(ROW()=2, Table1[[#This Row],[Netto loon]], INDIRECT(ADDRESS(ROW()-1,COLUMN(F:F))))</f>
        <v>26833.32086</v>
      </c>
      <c r="J2580" s="6">
        <f ca="1">IF(ROW()=2, 0, Table1[[#This Row],[Belastbaar loon]]-INDIRECT(ADDRESS(ROW()-1,COLUMN(A:A))))</f>
        <v>10</v>
      </c>
      <c r="K2580" s="6">
        <f ca="1">Table1[[#This Row],[Netto loon]]-Table1[[#This Row],[Netto vorige schijf]]</f>
        <v>5.8634000000020023</v>
      </c>
      <c r="L2580" s="2">
        <f ca="1">(Table1[[#This Row],[Bruto tov vorige schijf]]-Table1[[#This Row],[Netto tov vorige schijf]])/MAX(Table1[[#This Row],[Bruto tov vorige schijf]],1)</f>
        <v>0.41365999999979974</v>
      </c>
    </row>
    <row r="2581" spans="1:12" x14ac:dyDescent="0.25">
      <c r="A2581" s="14">
        <v>33631</v>
      </c>
      <c r="B2581" s="6">
        <f>LoonHeffing2020(Table1[[#This Row],[Belastbaar loon]])</f>
        <v>12561.1785</v>
      </c>
      <c r="C2581" s="6">
        <f>AlgemeneHeffingsKorting2020(Table1[[#This Row],[Belastbaar loon]])</f>
        <v>1978.1776</v>
      </c>
      <c r="D2581" s="14">
        <f>ArbeidsKorting2020(Table1[[#This Row],[Belastbaar loon]])</f>
        <v>3797.0485600000002</v>
      </c>
      <c r="E2581" s="14">
        <f>MAX(Table1[[#This Row],[Loonheffing]]-Table1[[#This Row],[Algemene Heffingskorting]]-Table1[[#This Row],[Arbeidskorting]],0)</f>
        <v>6785.9523399999989</v>
      </c>
      <c r="F2581" s="6">
        <f>Table1[[#This Row],[Belastbaar loon]]-Table1[[#This Row],[Belasting]]</f>
        <v>26845.04766</v>
      </c>
      <c r="G2581" s="2">
        <f>(Table1[[#This Row],[Belastbaar loon]]-Table1[[#This Row],[Netto loon]])/Table1[[#This Row],[Belastbaar loon]]</f>
        <v>0.20177670423121524</v>
      </c>
      <c r="H2581" s="14">
        <f t="shared" ca="1" si="34"/>
        <v>6781.8157399999991</v>
      </c>
      <c r="I2581" s="14">
        <f ca="1">IF(ROW()=2, Table1[[#This Row],[Netto loon]], INDIRECT(ADDRESS(ROW()-1,COLUMN(F:F))))</f>
        <v>26839.184260000002</v>
      </c>
      <c r="J2581" s="6">
        <f ca="1">IF(ROW()=2, 0, Table1[[#This Row],[Belastbaar loon]]-INDIRECT(ADDRESS(ROW()-1,COLUMN(A:A))))</f>
        <v>10</v>
      </c>
      <c r="K2581" s="6">
        <f ca="1">Table1[[#This Row],[Netto loon]]-Table1[[#This Row],[Netto vorige schijf]]</f>
        <v>5.8633999999983644</v>
      </c>
      <c r="L2581" s="2">
        <f ca="1">(Table1[[#This Row],[Bruto tov vorige schijf]]-Table1[[#This Row],[Netto tov vorige schijf]])/MAX(Table1[[#This Row],[Bruto tov vorige schijf]],1)</f>
        <v>0.41366000000016356</v>
      </c>
    </row>
    <row r="2582" spans="1:12" x14ac:dyDescent="0.25">
      <c r="A2582" s="14">
        <v>33641</v>
      </c>
      <c r="B2582" s="6">
        <f>LoonHeffing2020(Table1[[#This Row],[Belastbaar loon]])</f>
        <v>12564.913500000001</v>
      </c>
      <c r="C2582" s="6">
        <f>AlgemeneHeffingsKorting2020(Table1[[#This Row],[Belastbaar loon]])</f>
        <v>1977.6104</v>
      </c>
      <c r="D2582" s="14">
        <f>ArbeidsKorting2020(Table1[[#This Row],[Belastbaar loon]])</f>
        <v>3797.21416</v>
      </c>
      <c r="E2582" s="14">
        <f>MAX(Table1[[#This Row],[Loonheffing]]-Table1[[#This Row],[Algemene Heffingskorting]]-Table1[[#This Row],[Arbeidskorting]],0)</f>
        <v>6790.0889400000015</v>
      </c>
      <c r="F2582" s="6">
        <f>Table1[[#This Row],[Belastbaar loon]]-Table1[[#This Row],[Belasting]]</f>
        <v>26850.911059999999</v>
      </c>
      <c r="G2582" s="2">
        <f>(Table1[[#This Row],[Belastbaar loon]]-Table1[[#This Row],[Netto loon]])/Table1[[#This Row],[Belastbaar loon]]</f>
        <v>0.20183968788085971</v>
      </c>
      <c r="H2582" s="14">
        <f t="shared" ca="1" si="34"/>
        <v>6785.9523399999989</v>
      </c>
      <c r="I2582" s="14">
        <f ca="1">IF(ROW()=2, Table1[[#This Row],[Netto loon]], INDIRECT(ADDRESS(ROW()-1,COLUMN(F:F))))</f>
        <v>26845.04766</v>
      </c>
      <c r="J2582" s="6">
        <f ca="1">IF(ROW()=2, 0, Table1[[#This Row],[Belastbaar loon]]-INDIRECT(ADDRESS(ROW()-1,COLUMN(A:A))))</f>
        <v>10</v>
      </c>
      <c r="K2582" s="6">
        <f ca="1">Table1[[#This Row],[Netto loon]]-Table1[[#This Row],[Netto vorige schijf]]</f>
        <v>5.8633999999983644</v>
      </c>
      <c r="L2582" s="2">
        <f ca="1">(Table1[[#This Row],[Bruto tov vorige schijf]]-Table1[[#This Row],[Netto tov vorige schijf]])/MAX(Table1[[#This Row],[Bruto tov vorige schijf]],1)</f>
        <v>0.41366000000016356</v>
      </c>
    </row>
    <row r="2583" spans="1:12" x14ac:dyDescent="0.25">
      <c r="A2583" s="14">
        <v>33651</v>
      </c>
      <c r="B2583" s="6">
        <f>LoonHeffing2020(Table1[[#This Row],[Belastbaar loon]])</f>
        <v>12568.648499999999</v>
      </c>
      <c r="C2583" s="6">
        <f>AlgemeneHeffingsKorting2020(Table1[[#This Row],[Belastbaar loon]])</f>
        <v>1977.0432000000001</v>
      </c>
      <c r="D2583" s="14">
        <f>ArbeidsKorting2020(Table1[[#This Row],[Belastbaar loon]])</f>
        <v>3797.3797599999998</v>
      </c>
      <c r="E2583" s="14">
        <f>MAX(Table1[[#This Row],[Loonheffing]]-Table1[[#This Row],[Algemene Heffingskorting]]-Table1[[#This Row],[Arbeidskorting]],0)</f>
        <v>6794.2255399999995</v>
      </c>
      <c r="F2583" s="6">
        <f>Table1[[#This Row],[Belastbaar loon]]-Table1[[#This Row],[Belasting]]</f>
        <v>26856.774460000001</v>
      </c>
      <c r="G2583" s="2">
        <f>(Table1[[#This Row],[Belastbaar loon]]-Table1[[#This Row],[Netto loon]])/Table1[[#This Row],[Belastbaar loon]]</f>
        <v>0.20190263409705506</v>
      </c>
      <c r="H2583" s="14">
        <f t="shared" ca="1" si="34"/>
        <v>6790.0889400000015</v>
      </c>
      <c r="I2583" s="14">
        <f ca="1">IF(ROW()=2, Table1[[#This Row],[Netto loon]], INDIRECT(ADDRESS(ROW()-1,COLUMN(F:F))))</f>
        <v>26850.911059999999</v>
      </c>
      <c r="J2583" s="6">
        <f ca="1">IF(ROW()=2, 0, Table1[[#This Row],[Belastbaar loon]]-INDIRECT(ADDRESS(ROW()-1,COLUMN(A:A))))</f>
        <v>10</v>
      </c>
      <c r="K2583" s="6">
        <f ca="1">Table1[[#This Row],[Netto loon]]-Table1[[#This Row],[Netto vorige schijf]]</f>
        <v>5.8634000000020023</v>
      </c>
      <c r="L2583" s="2">
        <f ca="1">(Table1[[#This Row],[Bruto tov vorige schijf]]-Table1[[#This Row],[Netto tov vorige schijf]])/MAX(Table1[[#This Row],[Bruto tov vorige schijf]],1)</f>
        <v>0.41365999999979974</v>
      </c>
    </row>
    <row r="2584" spans="1:12" x14ac:dyDescent="0.25">
      <c r="A2584" s="14">
        <v>33661</v>
      </c>
      <c r="B2584" s="6">
        <f>LoonHeffing2020(Table1[[#This Row],[Belastbaar loon]])</f>
        <v>12572.3835</v>
      </c>
      <c r="C2584" s="6">
        <f>AlgemeneHeffingsKorting2020(Table1[[#This Row],[Belastbaar loon]])</f>
        <v>1976.4760000000001</v>
      </c>
      <c r="D2584" s="14">
        <f>ArbeidsKorting2020(Table1[[#This Row],[Belastbaar loon]])</f>
        <v>3797.5453600000001</v>
      </c>
      <c r="E2584" s="14">
        <f>MAX(Table1[[#This Row],[Loonheffing]]-Table1[[#This Row],[Algemene Heffingskorting]]-Table1[[#This Row],[Arbeidskorting]],0)</f>
        <v>6798.3621399999993</v>
      </c>
      <c r="F2584" s="6">
        <f>Table1[[#This Row],[Belastbaar loon]]-Table1[[#This Row],[Belasting]]</f>
        <v>26862.637860000003</v>
      </c>
      <c r="G2584" s="2">
        <f>(Table1[[#This Row],[Belastbaar loon]]-Table1[[#This Row],[Netto loon]])/Table1[[#This Row],[Belastbaar loon]]</f>
        <v>0.20196554291316351</v>
      </c>
      <c r="H2584" s="14">
        <f t="shared" ca="1" si="34"/>
        <v>6794.2255399999995</v>
      </c>
      <c r="I2584" s="14">
        <f ca="1">IF(ROW()=2, Table1[[#This Row],[Netto loon]], INDIRECT(ADDRESS(ROW()-1,COLUMN(F:F))))</f>
        <v>26856.774460000001</v>
      </c>
      <c r="J2584" s="6">
        <f ca="1">IF(ROW()=2, 0, Table1[[#This Row],[Belastbaar loon]]-INDIRECT(ADDRESS(ROW()-1,COLUMN(A:A))))</f>
        <v>10</v>
      </c>
      <c r="K2584" s="6">
        <f ca="1">Table1[[#This Row],[Netto loon]]-Table1[[#This Row],[Netto vorige schijf]]</f>
        <v>5.8634000000020023</v>
      </c>
      <c r="L2584" s="2">
        <f ca="1">(Table1[[#This Row],[Bruto tov vorige schijf]]-Table1[[#This Row],[Netto tov vorige schijf]])/MAX(Table1[[#This Row],[Bruto tov vorige schijf]],1)</f>
        <v>0.41365999999979974</v>
      </c>
    </row>
    <row r="2585" spans="1:12" x14ac:dyDescent="0.25">
      <c r="A2585" s="14">
        <v>33671</v>
      </c>
      <c r="B2585" s="6">
        <f>LoonHeffing2020(Table1[[#This Row],[Belastbaar loon]])</f>
        <v>12576.1185</v>
      </c>
      <c r="C2585" s="6">
        <f>AlgemeneHeffingsKorting2020(Table1[[#This Row],[Belastbaar loon]])</f>
        <v>1975.9087999999999</v>
      </c>
      <c r="D2585" s="14">
        <f>ArbeidsKorting2020(Table1[[#This Row],[Belastbaar loon]])</f>
        <v>3797.7109599999999</v>
      </c>
      <c r="E2585" s="14">
        <f>MAX(Table1[[#This Row],[Loonheffing]]-Table1[[#This Row],[Algemene Heffingskorting]]-Table1[[#This Row],[Arbeidskorting]],0)</f>
        <v>6802.4987400000009</v>
      </c>
      <c r="F2585" s="6">
        <f>Table1[[#This Row],[Belastbaar loon]]-Table1[[#This Row],[Belasting]]</f>
        <v>26868.501259999997</v>
      </c>
      <c r="G2585" s="2">
        <f>(Table1[[#This Row],[Belastbaar loon]]-Table1[[#This Row],[Netto loon]])/Table1[[#This Row],[Belastbaar loon]]</f>
        <v>0.20202841436250787</v>
      </c>
      <c r="H2585" s="14">
        <f t="shared" ca="1" si="34"/>
        <v>6798.3621399999993</v>
      </c>
      <c r="I2585" s="14">
        <f ca="1">IF(ROW()=2, Table1[[#This Row],[Netto loon]], INDIRECT(ADDRESS(ROW()-1,COLUMN(F:F))))</f>
        <v>26862.637860000003</v>
      </c>
      <c r="J2585" s="6">
        <f ca="1">IF(ROW()=2, 0, Table1[[#This Row],[Belastbaar loon]]-INDIRECT(ADDRESS(ROW()-1,COLUMN(A:A))))</f>
        <v>10</v>
      </c>
      <c r="K2585" s="6">
        <f ca="1">Table1[[#This Row],[Netto loon]]-Table1[[#This Row],[Netto vorige schijf]]</f>
        <v>5.8633999999947264</v>
      </c>
      <c r="L2585" s="2">
        <f ca="1">(Table1[[#This Row],[Bruto tov vorige schijf]]-Table1[[#This Row],[Netto tov vorige schijf]])/MAX(Table1[[#This Row],[Bruto tov vorige schijf]],1)</f>
        <v>0.41366000000052738</v>
      </c>
    </row>
    <row r="2586" spans="1:12" x14ac:dyDescent="0.25">
      <c r="A2586" s="14">
        <v>33681</v>
      </c>
      <c r="B2586" s="6">
        <f>LoonHeffing2020(Table1[[#This Row],[Belastbaar loon]])</f>
        <v>12579.853499999999</v>
      </c>
      <c r="C2586" s="6">
        <f>AlgemeneHeffingsKorting2020(Table1[[#This Row],[Belastbaar loon]])</f>
        <v>1975.3416</v>
      </c>
      <c r="D2586" s="14">
        <f>ArbeidsKorting2020(Table1[[#This Row],[Belastbaar loon]])</f>
        <v>3797.8765600000002</v>
      </c>
      <c r="E2586" s="14">
        <f>MAX(Table1[[#This Row],[Loonheffing]]-Table1[[#This Row],[Algemene Heffingskorting]]-Table1[[#This Row],[Arbeidskorting]],0)</f>
        <v>6806.6353399999989</v>
      </c>
      <c r="F2586" s="6">
        <f>Table1[[#This Row],[Belastbaar loon]]-Table1[[#This Row],[Belasting]]</f>
        <v>26874.364659999999</v>
      </c>
      <c r="G2586" s="2">
        <f>(Table1[[#This Row],[Belastbaar loon]]-Table1[[#This Row],[Netto loon]])/Table1[[#This Row],[Belastbaar loon]]</f>
        <v>0.20209124847837062</v>
      </c>
      <c r="H2586" s="14">
        <f t="shared" ref="H2586:H2649" ca="1" si="35">IF(ROW()=2, 0, INDIRECT(ADDRESS(ROW()-1,COLUMN(E:E))))</f>
        <v>6802.4987400000009</v>
      </c>
      <c r="I2586" s="14">
        <f ca="1">IF(ROW()=2, Table1[[#This Row],[Netto loon]], INDIRECT(ADDRESS(ROW()-1,COLUMN(F:F))))</f>
        <v>26868.501259999997</v>
      </c>
      <c r="J2586" s="6">
        <f ca="1">IF(ROW()=2, 0, Table1[[#This Row],[Belastbaar loon]]-INDIRECT(ADDRESS(ROW()-1,COLUMN(A:A))))</f>
        <v>10</v>
      </c>
      <c r="K2586" s="6">
        <f ca="1">Table1[[#This Row],[Netto loon]]-Table1[[#This Row],[Netto vorige schijf]]</f>
        <v>5.8634000000020023</v>
      </c>
      <c r="L2586" s="2">
        <f ca="1">(Table1[[#This Row],[Bruto tov vorige schijf]]-Table1[[#This Row],[Netto tov vorige schijf]])/MAX(Table1[[#This Row],[Bruto tov vorige schijf]],1)</f>
        <v>0.41365999999979974</v>
      </c>
    </row>
    <row r="2587" spans="1:12" x14ac:dyDescent="0.25">
      <c r="A2587" s="14">
        <v>33691</v>
      </c>
      <c r="B2587" s="6">
        <f>LoonHeffing2020(Table1[[#This Row],[Belastbaar loon]])</f>
        <v>12583.5885</v>
      </c>
      <c r="C2587" s="6">
        <f>AlgemeneHeffingsKorting2020(Table1[[#This Row],[Belastbaar loon]])</f>
        <v>1974.7744</v>
      </c>
      <c r="D2587" s="14">
        <f>ArbeidsKorting2020(Table1[[#This Row],[Belastbaar loon]])</f>
        <v>3798.04216</v>
      </c>
      <c r="E2587" s="14">
        <f>MAX(Table1[[#This Row],[Loonheffing]]-Table1[[#This Row],[Algemene Heffingskorting]]-Table1[[#This Row],[Arbeidskorting]],0)</f>
        <v>6810.7719399999996</v>
      </c>
      <c r="F2587" s="6">
        <f>Table1[[#This Row],[Belastbaar loon]]-Table1[[#This Row],[Belasting]]</f>
        <v>26880.228060000001</v>
      </c>
      <c r="G2587" s="2">
        <f>(Table1[[#This Row],[Belastbaar loon]]-Table1[[#This Row],[Netto loon]])/Table1[[#This Row],[Belastbaar loon]]</f>
        <v>0.20215404529399539</v>
      </c>
      <c r="H2587" s="14">
        <f t="shared" ca="1" si="35"/>
        <v>6806.6353399999989</v>
      </c>
      <c r="I2587" s="14">
        <f ca="1">IF(ROW()=2, Table1[[#This Row],[Netto loon]], INDIRECT(ADDRESS(ROW()-1,COLUMN(F:F))))</f>
        <v>26874.364659999999</v>
      </c>
      <c r="J2587" s="6">
        <f ca="1">IF(ROW()=2, 0, Table1[[#This Row],[Belastbaar loon]]-INDIRECT(ADDRESS(ROW()-1,COLUMN(A:A))))</f>
        <v>10</v>
      </c>
      <c r="K2587" s="6">
        <f ca="1">Table1[[#This Row],[Netto loon]]-Table1[[#This Row],[Netto vorige schijf]]</f>
        <v>5.8634000000020023</v>
      </c>
      <c r="L2587" s="2">
        <f ca="1">(Table1[[#This Row],[Bruto tov vorige schijf]]-Table1[[#This Row],[Netto tov vorige schijf]])/MAX(Table1[[#This Row],[Bruto tov vorige schijf]],1)</f>
        <v>0.41365999999979974</v>
      </c>
    </row>
    <row r="2588" spans="1:12" x14ac:dyDescent="0.25">
      <c r="A2588" s="14">
        <v>33701</v>
      </c>
      <c r="B2588" s="6">
        <f>LoonHeffing2020(Table1[[#This Row],[Belastbaar loon]])</f>
        <v>12587.3235</v>
      </c>
      <c r="C2588" s="6">
        <f>AlgemeneHeffingsKorting2020(Table1[[#This Row],[Belastbaar loon]])</f>
        <v>1974.2072000000001</v>
      </c>
      <c r="D2588" s="14">
        <f>ArbeidsKorting2020(Table1[[#This Row],[Belastbaar loon]])</f>
        <v>3798.2077599999998</v>
      </c>
      <c r="E2588" s="14">
        <f>MAX(Table1[[#This Row],[Loonheffing]]-Table1[[#This Row],[Algemene Heffingskorting]]-Table1[[#This Row],[Arbeidskorting]],0)</f>
        <v>6814.9085400000004</v>
      </c>
      <c r="F2588" s="6">
        <f>Table1[[#This Row],[Belastbaar loon]]-Table1[[#This Row],[Belasting]]</f>
        <v>26886.09146</v>
      </c>
      <c r="G2588" s="2">
        <f>(Table1[[#This Row],[Belastbaar loon]]-Table1[[#This Row],[Netto loon]])/Table1[[#This Row],[Belastbaar loon]]</f>
        <v>0.20221680484258628</v>
      </c>
      <c r="H2588" s="14">
        <f t="shared" ca="1" si="35"/>
        <v>6810.7719399999996</v>
      </c>
      <c r="I2588" s="14">
        <f ca="1">IF(ROW()=2, Table1[[#This Row],[Netto loon]], INDIRECT(ADDRESS(ROW()-1,COLUMN(F:F))))</f>
        <v>26880.228060000001</v>
      </c>
      <c r="J2588" s="6">
        <f ca="1">IF(ROW()=2, 0, Table1[[#This Row],[Belastbaar loon]]-INDIRECT(ADDRESS(ROW()-1,COLUMN(A:A))))</f>
        <v>10</v>
      </c>
      <c r="K2588" s="6">
        <f ca="1">Table1[[#This Row],[Netto loon]]-Table1[[#This Row],[Netto vorige schijf]]</f>
        <v>5.8633999999983644</v>
      </c>
      <c r="L2588" s="2">
        <f ca="1">(Table1[[#This Row],[Bruto tov vorige schijf]]-Table1[[#This Row],[Netto tov vorige schijf]])/MAX(Table1[[#This Row],[Bruto tov vorige schijf]],1)</f>
        <v>0.41366000000016356</v>
      </c>
    </row>
    <row r="2589" spans="1:12" x14ac:dyDescent="0.25">
      <c r="A2589" s="14">
        <v>33711</v>
      </c>
      <c r="B2589" s="6">
        <f>LoonHeffing2020(Table1[[#This Row],[Belastbaar loon]])</f>
        <v>12591.058499999999</v>
      </c>
      <c r="C2589" s="6">
        <f>AlgemeneHeffingsKorting2020(Table1[[#This Row],[Belastbaar loon]])</f>
        <v>1973.64</v>
      </c>
      <c r="D2589" s="14">
        <f>ArbeidsKorting2020(Table1[[#This Row],[Belastbaar loon]])</f>
        <v>3798.37336</v>
      </c>
      <c r="E2589" s="14">
        <f>MAX(Table1[[#This Row],[Loonheffing]]-Table1[[#This Row],[Algemene Heffingskorting]]-Table1[[#This Row],[Arbeidskorting]],0)</f>
        <v>6819.0451400000002</v>
      </c>
      <c r="F2589" s="6">
        <f>Table1[[#This Row],[Belastbaar loon]]-Table1[[#This Row],[Belasting]]</f>
        <v>26891.954859999998</v>
      </c>
      <c r="G2589" s="2">
        <f>(Table1[[#This Row],[Belastbaar loon]]-Table1[[#This Row],[Netto loon]])/Table1[[#This Row],[Belastbaar loon]]</f>
        <v>0.20227952715730776</v>
      </c>
      <c r="H2589" s="14">
        <f t="shared" ca="1" si="35"/>
        <v>6814.9085400000004</v>
      </c>
      <c r="I2589" s="14">
        <f ca="1">IF(ROW()=2, Table1[[#This Row],[Netto loon]], INDIRECT(ADDRESS(ROW()-1,COLUMN(F:F))))</f>
        <v>26886.09146</v>
      </c>
      <c r="J2589" s="6">
        <f ca="1">IF(ROW()=2, 0, Table1[[#This Row],[Belastbaar loon]]-INDIRECT(ADDRESS(ROW()-1,COLUMN(A:A))))</f>
        <v>10</v>
      </c>
      <c r="K2589" s="6">
        <f ca="1">Table1[[#This Row],[Netto loon]]-Table1[[#This Row],[Netto vorige schijf]]</f>
        <v>5.8633999999983644</v>
      </c>
      <c r="L2589" s="2">
        <f ca="1">(Table1[[#This Row],[Bruto tov vorige schijf]]-Table1[[#This Row],[Netto tov vorige schijf]])/MAX(Table1[[#This Row],[Bruto tov vorige schijf]],1)</f>
        <v>0.41366000000016356</v>
      </c>
    </row>
    <row r="2590" spans="1:12" x14ac:dyDescent="0.25">
      <c r="A2590" s="14">
        <v>33721</v>
      </c>
      <c r="B2590" s="6">
        <f>LoonHeffing2020(Table1[[#This Row],[Belastbaar loon]])</f>
        <v>12594.7935</v>
      </c>
      <c r="C2590" s="6">
        <f>AlgemeneHeffingsKorting2020(Table1[[#This Row],[Belastbaar loon]])</f>
        <v>1973.0727999999999</v>
      </c>
      <c r="D2590" s="14">
        <f>ArbeidsKorting2020(Table1[[#This Row],[Belastbaar loon]])</f>
        <v>3798.5389599999999</v>
      </c>
      <c r="E2590" s="14">
        <f>MAX(Table1[[#This Row],[Loonheffing]]-Table1[[#This Row],[Algemene Heffingskorting]]-Table1[[#This Row],[Arbeidskorting]],0)</f>
        <v>6823.18174</v>
      </c>
      <c r="F2590" s="6">
        <f>Table1[[#This Row],[Belastbaar loon]]-Table1[[#This Row],[Belasting]]</f>
        <v>26897.81826</v>
      </c>
      <c r="G2590" s="2">
        <f>(Table1[[#This Row],[Belastbaar loon]]-Table1[[#This Row],[Netto loon]])/Table1[[#This Row],[Belastbaar loon]]</f>
        <v>0.20234221227128496</v>
      </c>
      <c r="H2590" s="14">
        <f t="shared" ca="1" si="35"/>
        <v>6819.0451400000002</v>
      </c>
      <c r="I2590" s="14">
        <f ca="1">IF(ROW()=2, Table1[[#This Row],[Netto loon]], INDIRECT(ADDRESS(ROW()-1,COLUMN(F:F))))</f>
        <v>26891.954859999998</v>
      </c>
      <c r="J2590" s="6">
        <f ca="1">IF(ROW()=2, 0, Table1[[#This Row],[Belastbaar loon]]-INDIRECT(ADDRESS(ROW()-1,COLUMN(A:A))))</f>
        <v>10</v>
      </c>
      <c r="K2590" s="6">
        <f ca="1">Table1[[#This Row],[Netto loon]]-Table1[[#This Row],[Netto vorige schijf]]</f>
        <v>5.8634000000020023</v>
      </c>
      <c r="L2590" s="2">
        <f ca="1">(Table1[[#This Row],[Bruto tov vorige schijf]]-Table1[[#This Row],[Netto tov vorige schijf]])/MAX(Table1[[#This Row],[Bruto tov vorige schijf]],1)</f>
        <v>0.41365999999979974</v>
      </c>
    </row>
    <row r="2591" spans="1:12" x14ac:dyDescent="0.25">
      <c r="A2591" s="14">
        <v>33731</v>
      </c>
      <c r="B2591" s="6">
        <f>LoonHeffing2020(Table1[[#This Row],[Belastbaar loon]])</f>
        <v>12598.5285</v>
      </c>
      <c r="C2591" s="6">
        <f>AlgemeneHeffingsKorting2020(Table1[[#This Row],[Belastbaar loon]])</f>
        <v>1972.5056</v>
      </c>
      <c r="D2591" s="14">
        <f>ArbeidsKorting2020(Table1[[#This Row],[Belastbaar loon]])</f>
        <v>3798.7045600000001</v>
      </c>
      <c r="E2591" s="14">
        <f>MAX(Table1[[#This Row],[Loonheffing]]-Table1[[#This Row],[Algemene Heffingskorting]]-Table1[[#This Row],[Arbeidskorting]],0)</f>
        <v>6827.3183399999998</v>
      </c>
      <c r="F2591" s="6">
        <f>Table1[[#This Row],[Belastbaar loon]]-Table1[[#This Row],[Belasting]]</f>
        <v>26903.681660000002</v>
      </c>
      <c r="G2591" s="2">
        <f>(Table1[[#This Row],[Belastbaar loon]]-Table1[[#This Row],[Netto loon]])/Table1[[#This Row],[Belastbaar loon]]</f>
        <v>0.20240486021760393</v>
      </c>
      <c r="H2591" s="14">
        <f t="shared" ca="1" si="35"/>
        <v>6823.18174</v>
      </c>
      <c r="I2591" s="14">
        <f ca="1">IF(ROW()=2, Table1[[#This Row],[Netto loon]], INDIRECT(ADDRESS(ROW()-1,COLUMN(F:F))))</f>
        <v>26897.81826</v>
      </c>
      <c r="J2591" s="6">
        <f ca="1">IF(ROW()=2, 0, Table1[[#This Row],[Belastbaar loon]]-INDIRECT(ADDRESS(ROW()-1,COLUMN(A:A))))</f>
        <v>10</v>
      </c>
      <c r="K2591" s="6">
        <f ca="1">Table1[[#This Row],[Netto loon]]-Table1[[#This Row],[Netto vorige schijf]]</f>
        <v>5.8634000000020023</v>
      </c>
      <c r="L2591" s="2">
        <f ca="1">(Table1[[#This Row],[Bruto tov vorige schijf]]-Table1[[#This Row],[Netto tov vorige schijf]])/MAX(Table1[[#This Row],[Bruto tov vorige schijf]],1)</f>
        <v>0.41365999999979974</v>
      </c>
    </row>
    <row r="2592" spans="1:12" x14ac:dyDescent="0.25">
      <c r="A2592" s="14">
        <v>33741</v>
      </c>
      <c r="B2592" s="6">
        <f>LoonHeffing2020(Table1[[#This Row],[Belastbaar loon]])</f>
        <v>12602.263499999999</v>
      </c>
      <c r="C2592" s="6">
        <f>AlgemeneHeffingsKorting2020(Table1[[#This Row],[Belastbaar loon]])</f>
        <v>1971.9384</v>
      </c>
      <c r="D2592" s="14">
        <f>ArbeidsKorting2020(Table1[[#This Row],[Belastbaar loon]])</f>
        <v>3798.8701599999999</v>
      </c>
      <c r="E2592" s="14">
        <f>MAX(Table1[[#This Row],[Loonheffing]]-Table1[[#This Row],[Algemene Heffingskorting]]-Table1[[#This Row],[Arbeidskorting]],0)</f>
        <v>6831.4549399999978</v>
      </c>
      <c r="F2592" s="6">
        <f>Table1[[#This Row],[Belastbaar loon]]-Table1[[#This Row],[Belasting]]</f>
        <v>26909.545060000004</v>
      </c>
      <c r="G2592" s="2">
        <f>(Table1[[#This Row],[Belastbaar loon]]-Table1[[#This Row],[Netto loon]])/Table1[[#This Row],[Belastbaar loon]]</f>
        <v>0.2024674710293114</v>
      </c>
      <c r="H2592" s="14">
        <f t="shared" ca="1" si="35"/>
        <v>6827.3183399999998</v>
      </c>
      <c r="I2592" s="14">
        <f ca="1">IF(ROW()=2, Table1[[#This Row],[Netto loon]], INDIRECT(ADDRESS(ROW()-1,COLUMN(F:F))))</f>
        <v>26903.681660000002</v>
      </c>
      <c r="J2592" s="6">
        <f ca="1">IF(ROW()=2, 0, Table1[[#This Row],[Belastbaar loon]]-INDIRECT(ADDRESS(ROW()-1,COLUMN(A:A))))</f>
        <v>10</v>
      </c>
      <c r="K2592" s="6">
        <f ca="1">Table1[[#This Row],[Netto loon]]-Table1[[#This Row],[Netto vorige schijf]]</f>
        <v>5.8634000000020023</v>
      </c>
      <c r="L2592" s="2">
        <f ca="1">(Table1[[#This Row],[Bruto tov vorige schijf]]-Table1[[#This Row],[Netto tov vorige schijf]])/MAX(Table1[[#This Row],[Bruto tov vorige schijf]],1)</f>
        <v>0.41365999999979974</v>
      </c>
    </row>
    <row r="2593" spans="1:12" x14ac:dyDescent="0.25">
      <c r="A2593" s="14">
        <v>33751</v>
      </c>
      <c r="B2593" s="6">
        <f>LoonHeffing2020(Table1[[#This Row],[Belastbaar loon]])</f>
        <v>12605.9985</v>
      </c>
      <c r="C2593" s="6">
        <f>AlgemeneHeffingsKorting2020(Table1[[#This Row],[Belastbaar loon]])</f>
        <v>1971.3712</v>
      </c>
      <c r="D2593" s="14">
        <f>ArbeidsKorting2020(Table1[[#This Row],[Belastbaar loon]])</f>
        <v>3799.0357599999998</v>
      </c>
      <c r="E2593" s="14">
        <f>MAX(Table1[[#This Row],[Loonheffing]]-Table1[[#This Row],[Algemene Heffingskorting]]-Table1[[#This Row],[Arbeidskorting]],0)</f>
        <v>6835.5915400000004</v>
      </c>
      <c r="F2593" s="6">
        <f>Table1[[#This Row],[Belastbaar loon]]-Table1[[#This Row],[Belasting]]</f>
        <v>26915.408459999999</v>
      </c>
      <c r="G2593" s="2">
        <f>(Table1[[#This Row],[Belastbaar loon]]-Table1[[#This Row],[Netto loon]])/Table1[[#This Row],[Belastbaar loon]]</f>
        <v>0.20253004473941516</v>
      </c>
      <c r="H2593" s="14">
        <f t="shared" ca="1" si="35"/>
        <v>6831.4549399999978</v>
      </c>
      <c r="I2593" s="14">
        <f ca="1">IF(ROW()=2, Table1[[#This Row],[Netto loon]], INDIRECT(ADDRESS(ROW()-1,COLUMN(F:F))))</f>
        <v>26909.545060000004</v>
      </c>
      <c r="J2593" s="6">
        <f ca="1">IF(ROW()=2, 0, Table1[[#This Row],[Belastbaar loon]]-INDIRECT(ADDRESS(ROW()-1,COLUMN(A:A))))</f>
        <v>10</v>
      </c>
      <c r="K2593" s="6">
        <f ca="1">Table1[[#This Row],[Netto loon]]-Table1[[#This Row],[Netto vorige schijf]]</f>
        <v>5.8633999999947264</v>
      </c>
      <c r="L2593" s="2">
        <f ca="1">(Table1[[#This Row],[Bruto tov vorige schijf]]-Table1[[#This Row],[Netto tov vorige schijf]])/MAX(Table1[[#This Row],[Bruto tov vorige schijf]],1)</f>
        <v>0.41366000000052738</v>
      </c>
    </row>
    <row r="2594" spans="1:12" x14ac:dyDescent="0.25">
      <c r="A2594" s="14">
        <v>33761</v>
      </c>
      <c r="B2594" s="6">
        <f>LoonHeffing2020(Table1[[#This Row],[Belastbaar loon]])</f>
        <v>12609.7335</v>
      </c>
      <c r="C2594" s="6">
        <f>AlgemeneHeffingsKorting2020(Table1[[#This Row],[Belastbaar loon]])</f>
        <v>1970.8040000000001</v>
      </c>
      <c r="D2594" s="14">
        <f>ArbeidsKorting2020(Table1[[#This Row],[Belastbaar loon]])</f>
        <v>3799.20136</v>
      </c>
      <c r="E2594" s="14">
        <f>MAX(Table1[[#This Row],[Loonheffing]]-Table1[[#This Row],[Algemene Heffingskorting]]-Table1[[#This Row],[Arbeidskorting]],0)</f>
        <v>6839.7281400000002</v>
      </c>
      <c r="F2594" s="6">
        <f>Table1[[#This Row],[Belastbaar loon]]-Table1[[#This Row],[Belasting]]</f>
        <v>26921.271860000001</v>
      </c>
      <c r="G2594" s="2">
        <f>(Table1[[#This Row],[Belastbaar loon]]-Table1[[#This Row],[Netto loon]])/Table1[[#This Row],[Belastbaar loon]]</f>
        <v>0.20259258138088324</v>
      </c>
      <c r="H2594" s="14">
        <f t="shared" ca="1" si="35"/>
        <v>6835.5915400000004</v>
      </c>
      <c r="I2594" s="14">
        <f ca="1">IF(ROW()=2, Table1[[#This Row],[Netto loon]], INDIRECT(ADDRESS(ROW()-1,COLUMN(F:F))))</f>
        <v>26915.408459999999</v>
      </c>
      <c r="J2594" s="6">
        <f ca="1">IF(ROW()=2, 0, Table1[[#This Row],[Belastbaar loon]]-INDIRECT(ADDRESS(ROW()-1,COLUMN(A:A))))</f>
        <v>10</v>
      </c>
      <c r="K2594" s="6">
        <f ca="1">Table1[[#This Row],[Netto loon]]-Table1[[#This Row],[Netto vorige schijf]]</f>
        <v>5.8634000000020023</v>
      </c>
      <c r="L2594" s="2">
        <f ca="1">(Table1[[#This Row],[Bruto tov vorige schijf]]-Table1[[#This Row],[Netto tov vorige schijf]])/MAX(Table1[[#This Row],[Bruto tov vorige schijf]],1)</f>
        <v>0.41365999999979974</v>
      </c>
    </row>
    <row r="2595" spans="1:12" x14ac:dyDescent="0.25">
      <c r="A2595" s="14">
        <v>33771</v>
      </c>
      <c r="B2595" s="6">
        <f>LoonHeffing2020(Table1[[#This Row],[Belastbaar loon]])</f>
        <v>12613.468500000001</v>
      </c>
      <c r="C2595" s="6">
        <f>AlgemeneHeffingsKorting2020(Table1[[#This Row],[Belastbaar loon]])</f>
        <v>1970.2367999999999</v>
      </c>
      <c r="D2595" s="14">
        <f>ArbeidsKorting2020(Table1[[#This Row],[Belastbaar loon]])</f>
        <v>3799.3669599999998</v>
      </c>
      <c r="E2595" s="14">
        <f>MAX(Table1[[#This Row],[Loonheffing]]-Table1[[#This Row],[Algemene Heffingskorting]]-Table1[[#This Row],[Arbeidskorting]],0)</f>
        <v>6843.8647400000009</v>
      </c>
      <c r="F2595" s="6">
        <f>Table1[[#This Row],[Belastbaar loon]]-Table1[[#This Row],[Belasting]]</f>
        <v>26927.135259999999</v>
      </c>
      <c r="G2595" s="2">
        <f>(Table1[[#This Row],[Belastbaar loon]]-Table1[[#This Row],[Netto loon]])/Table1[[#This Row],[Belastbaar loon]]</f>
        <v>0.20265508098664536</v>
      </c>
      <c r="H2595" s="14">
        <f t="shared" ca="1" si="35"/>
        <v>6839.7281400000002</v>
      </c>
      <c r="I2595" s="14">
        <f ca="1">IF(ROW()=2, Table1[[#This Row],[Netto loon]], INDIRECT(ADDRESS(ROW()-1,COLUMN(F:F))))</f>
        <v>26921.271860000001</v>
      </c>
      <c r="J2595" s="6">
        <f ca="1">IF(ROW()=2, 0, Table1[[#This Row],[Belastbaar loon]]-INDIRECT(ADDRESS(ROW()-1,COLUMN(A:A))))</f>
        <v>10</v>
      </c>
      <c r="K2595" s="6">
        <f ca="1">Table1[[#This Row],[Netto loon]]-Table1[[#This Row],[Netto vorige schijf]]</f>
        <v>5.8633999999983644</v>
      </c>
      <c r="L2595" s="2">
        <f ca="1">(Table1[[#This Row],[Bruto tov vorige schijf]]-Table1[[#This Row],[Netto tov vorige schijf]])/MAX(Table1[[#This Row],[Bruto tov vorige schijf]],1)</f>
        <v>0.41366000000016356</v>
      </c>
    </row>
    <row r="2596" spans="1:12" x14ac:dyDescent="0.25">
      <c r="A2596" s="14">
        <v>33781</v>
      </c>
      <c r="B2596" s="6">
        <f>LoonHeffing2020(Table1[[#This Row],[Belastbaar loon]])</f>
        <v>12617.2035</v>
      </c>
      <c r="C2596" s="6">
        <f>AlgemeneHeffingsKorting2020(Table1[[#This Row],[Belastbaar loon]])</f>
        <v>1969.6695999999999</v>
      </c>
      <c r="D2596" s="14">
        <f>ArbeidsKorting2020(Table1[[#This Row],[Belastbaar loon]])</f>
        <v>3799.5325600000001</v>
      </c>
      <c r="E2596" s="14">
        <f>MAX(Table1[[#This Row],[Loonheffing]]-Table1[[#This Row],[Algemene Heffingskorting]]-Table1[[#This Row],[Arbeidskorting]],0)</f>
        <v>6848.0013400000007</v>
      </c>
      <c r="F2596" s="6">
        <f>Table1[[#This Row],[Belastbaar loon]]-Table1[[#This Row],[Belasting]]</f>
        <v>26932.998659999997</v>
      </c>
      <c r="G2596" s="2">
        <f>(Table1[[#This Row],[Belastbaar loon]]-Table1[[#This Row],[Netto loon]])/Table1[[#This Row],[Belastbaar loon]]</f>
        <v>0.20271754358959185</v>
      </c>
      <c r="H2596" s="14">
        <f t="shared" ca="1" si="35"/>
        <v>6843.8647400000009</v>
      </c>
      <c r="I2596" s="14">
        <f ca="1">IF(ROW()=2, Table1[[#This Row],[Netto loon]], INDIRECT(ADDRESS(ROW()-1,COLUMN(F:F))))</f>
        <v>26927.135259999999</v>
      </c>
      <c r="J2596" s="6">
        <f ca="1">IF(ROW()=2, 0, Table1[[#This Row],[Belastbaar loon]]-INDIRECT(ADDRESS(ROW()-1,COLUMN(A:A))))</f>
        <v>10</v>
      </c>
      <c r="K2596" s="6">
        <f ca="1">Table1[[#This Row],[Netto loon]]-Table1[[#This Row],[Netto vorige schijf]]</f>
        <v>5.8633999999983644</v>
      </c>
      <c r="L2596" s="2">
        <f ca="1">(Table1[[#This Row],[Bruto tov vorige schijf]]-Table1[[#This Row],[Netto tov vorige schijf]])/MAX(Table1[[#This Row],[Bruto tov vorige schijf]],1)</f>
        <v>0.41366000000016356</v>
      </c>
    </row>
    <row r="2597" spans="1:12" x14ac:dyDescent="0.25">
      <c r="A2597" s="14">
        <v>33791</v>
      </c>
      <c r="B2597" s="6">
        <f>LoonHeffing2020(Table1[[#This Row],[Belastbaar loon]])</f>
        <v>12620.9385</v>
      </c>
      <c r="C2597" s="6">
        <f>AlgemeneHeffingsKorting2020(Table1[[#This Row],[Belastbaar loon]])</f>
        <v>1969.1024</v>
      </c>
      <c r="D2597" s="14">
        <f>ArbeidsKorting2020(Table1[[#This Row],[Belastbaar loon]])</f>
        <v>3799.6981599999999</v>
      </c>
      <c r="E2597" s="14">
        <f>MAX(Table1[[#This Row],[Loonheffing]]-Table1[[#This Row],[Algemene Heffingskorting]]-Table1[[#This Row],[Arbeidskorting]],0)</f>
        <v>6852.1379400000005</v>
      </c>
      <c r="F2597" s="6">
        <f>Table1[[#This Row],[Belastbaar loon]]-Table1[[#This Row],[Belasting]]</f>
        <v>26938.862059999999</v>
      </c>
      <c r="G2597" s="2">
        <f>(Table1[[#This Row],[Belastbaar loon]]-Table1[[#This Row],[Netto loon]])/Table1[[#This Row],[Belastbaar loon]]</f>
        <v>0.20277996922257407</v>
      </c>
      <c r="H2597" s="14">
        <f t="shared" ca="1" si="35"/>
        <v>6848.0013400000007</v>
      </c>
      <c r="I2597" s="14">
        <f ca="1">IF(ROW()=2, Table1[[#This Row],[Netto loon]], INDIRECT(ADDRESS(ROW()-1,COLUMN(F:F))))</f>
        <v>26932.998659999997</v>
      </c>
      <c r="J2597" s="6">
        <f ca="1">IF(ROW()=2, 0, Table1[[#This Row],[Belastbaar loon]]-INDIRECT(ADDRESS(ROW()-1,COLUMN(A:A))))</f>
        <v>10</v>
      </c>
      <c r="K2597" s="6">
        <f ca="1">Table1[[#This Row],[Netto loon]]-Table1[[#This Row],[Netto vorige schijf]]</f>
        <v>5.8634000000020023</v>
      </c>
      <c r="L2597" s="2">
        <f ca="1">(Table1[[#This Row],[Bruto tov vorige schijf]]-Table1[[#This Row],[Netto tov vorige schijf]])/MAX(Table1[[#This Row],[Bruto tov vorige schijf]],1)</f>
        <v>0.41365999999979974</v>
      </c>
    </row>
    <row r="2598" spans="1:12" x14ac:dyDescent="0.25">
      <c r="A2598" s="14">
        <v>33801</v>
      </c>
      <c r="B2598" s="6">
        <f>LoonHeffing2020(Table1[[#This Row],[Belastbaar loon]])</f>
        <v>12624.673500000001</v>
      </c>
      <c r="C2598" s="6">
        <f>AlgemeneHeffingsKorting2020(Table1[[#This Row],[Belastbaar loon]])</f>
        <v>1968.5352</v>
      </c>
      <c r="D2598" s="14">
        <f>ArbeidsKorting2020(Table1[[#This Row],[Belastbaar loon]])</f>
        <v>3799.8637600000002</v>
      </c>
      <c r="E2598" s="14">
        <f>MAX(Table1[[#This Row],[Loonheffing]]-Table1[[#This Row],[Algemene Heffingskorting]]-Table1[[#This Row],[Arbeidskorting]],0)</f>
        <v>6856.2745400000003</v>
      </c>
      <c r="F2598" s="6">
        <f>Table1[[#This Row],[Belastbaar loon]]-Table1[[#This Row],[Belasting]]</f>
        <v>26944.725460000001</v>
      </c>
      <c r="G2598" s="2">
        <f>(Table1[[#This Row],[Belastbaar loon]]-Table1[[#This Row],[Netto loon]])/Table1[[#This Row],[Belastbaar loon]]</f>
        <v>0.20284235791840474</v>
      </c>
      <c r="H2598" s="14">
        <f t="shared" ca="1" si="35"/>
        <v>6852.1379400000005</v>
      </c>
      <c r="I2598" s="14">
        <f ca="1">IF(ROW()=2, Table1[[#This Row],[Netto loon]], INDIRECT(ADDRESS(ROW()-1,COLUMN(F:F))))</f>
        <v>26938.862059999999</v>
      </c>
      <c r="J2598" s="6">
        <f ca="1">IF(ROW()=2, 0, Table1[[#This Row],[Belastbaar loon]]-INDIRECT(ADDRESS(ROW()-1,COLUMN(A:A))))</f>
        <v>10</v>
      </c>
      <c r="K2598" s="6">
        <f ca="1">Table1[[#This Row],[Netto loon]]-Table1[[#This Row],[Netto vorige schijf]]</f>
        <v>5.8634000000020023</v>
      </c>
      <c r="L2598" s="2">
        <f ca="1">(Table1[[#This Row],[Bruto tov vorige schijf]]-Table1[[#This Row],[Netto tov vorige schijf]])/MAX(Table1[[#This Row],[Bruto tov vorige schijf]],1)</f>
        <v>0.41365999999979974</v>
      </c>
    </row>
    <row r="2599" spans="1:12" x14ac:dyDescent="0.25">
      <c r="A2599" s="14">
        <v>33811</v>
      </c>
      <c r="B2599" s="6">
        <f>LoonHeffing2020(Table1[[#This Row],[Belastbaar loon]])</f>
        <v>12628.4085</v>
      </c>
      <c r="C2599" s="6">
        <f>AlgemeneHeffingsKorting2020(Table1[[#This Row],[Belastbaar loon]])</f>
        <v>1967.9680000000001</v>
      </c>
      <c r="D2599" s="14">
        <f>ArbeidsKorting2020(Table1[[#This Row],[Belastbaar loon]])</f>
        <v>3800.02936</v>
      </c>
      <c r="E2599" s="14">
        <f>MAX(Table1[[#This Row],[Loonheffing]]-Table1[[#This Row],[Algemene Heffingskorting]]-Table1[[#This Row],[Arbeidskorting]],0)</f>
        <v>6860.4111399999983</v>
      </c>
      <c r="F2599" s="6">
        <f>Table1[[#This Row],[Belastbaar loon]]-Table1[[#This Row],[Belasting]]</f>
        <v>26950.588860000003</v>
      </c>
      <c r="G2599" s="2">
        <f>(Table1[[#This Row],[Belastbaar loon]]-Table1[[#This Row],[Netto loon]])/Table1[[#This Row],[Belastbaar loon]]</f>
        <v>0.20290470970985763</v>
      </c>
      <c r="H2599" s="14">
        <f t="shared" ca="1" si="35"/>
        <v>6856.2745400000003</v>
      </c>
      <c r="I2599" s="14">
        <f ca="1">IF(ROW()=2, Table1[[#This Row],[Netto loon]], INDIRECT(ADDRESS(ROW()-1,COLUMN(F:F))))</f>
        <v>26944.725460000001</v>
      </c>
      <c r="J2599" s="6">
        <f ca="1">IF(ROW()=2, 0, Table1[[#This Row],[Belastbaar loon]]-INDIRECT(ADDRESS(ROW()-1,COLUMN(A:A))))</f>
        <v>10</v>
      </c>
      <c r="K2599" s="6">
        <f ca="1">Table1[[#This Row],[Netto loon]]-Table1[[#This Row],[Netto vorige schijf]]</f>
        <v>5.8634000000020023</v>
      </c>
      <c r="L2599" s="2">
        <f ca="1">(Table1[[#This Row],[Bruto tov vorige schijf]]-Table1[[#This Row],[Netto tov vorige schijf]])/MAX(Table1[[#This Row],[Bruto tov vorige schijf]],1)</f>
        <v>0.41365999999979974</v>
      </c>
    </row>
    <row r="2600" spans="1:12" x14ac:dyDescent="0.25">
      <c r="A2600" s="14">
        <v>33821</v>
      </c>
      <c r="B2600" s="6">
        <f>LoonHeffing2020(Table1[[#This Row],[Belastbaar loon]])</f>
        <v>12632.1435</v>
      </c>
      <c r="C2600" s="6">
        <f>AlgemeneHeffingsKorting2020(Table1[[#This Row],[Belastbaar loon]])</f>
        <v>1967.4008000000001</v>
      </c>
      <c r="D2600" s="14">
        <f>ArbeidsKorting2020(Table1[[#This Row],[Belastbaar loon]])</f>
        <v>3800.1949599999998</v>
      </c>
      <c r="E2600" s="14">
        <f>MAX(Table1[[#This Row],[Loonheffing]]-Table1[[#This Row],[Algemene Heffingskorting]]-Table1[[#This Row],[Arbeidskorting]],0)</f>
        <v>6864.5477400000009</v>
      </c>
      <c r="F2600" s="6">
        <f>Table1[[#This Row],[Belastbaar loon]]-Table1[[#This Row],[Belasting]]</f>
        <v>26956.452259999998</v>
      </c>
      <c r="G2600" s="2">
        <f>(Table1[[#This Row],[Belastbaar loon]]-Table1[[#This Row],[Netto loon]])/Table1[[#This Row],[Belastbaar loon]]</f>
        <v>0.20296702462966801</v>
      </c>
      <c r="H2600" s="14">
        <f t="shared" ca="1" si="35"/>
        <v>6860.4111399999983</v>
      </c>
      <c r="I2600" s="14">
        <f ca="1">IF(ROW()=2, Table1[[#This Row],[Netto loon]], INDIRECT(ADDRESS(ROW()-1,COLUMN(F:F))))</f>
        <v>26950.588860000003</v>
      </c>
      <c r="J2600" s="6">
        <f ca="1">IF(ROW()=2, 0, Table1[[#This Row],[Belastbaar loon]]-INDIRECT(ADDRESS(ROW()-1,COLUMN(A:A))))</f>
        <v>10</v>
      </c>
      <c r="K2600" s="6">
        <f ca="1">Table1[[#This Row],[Netto loon]]-Table1[[#This Row],[Netto vorige schijf]]</f>
        <v>5.8633999999947264</v>
      </c>
      <c r="L2600" s="2">
        <f ca="1">(Table1[[#This Row],[Bruto tov vorige schijf]]-Table1[[#This Row],[Netto tov vorige schijf]])/MAX(Table1[[#This Row],[Bruto tov vorige schijf]],1)</f>
        <v>0.41366000000052738</v>
      </c>
    </row>
    <row r="2601" spans="1:12" x14ac:dyDescent="0.25">
      <c r="A2601" s="14">
        <v>33831</v>
      </c>
      <c r="B2601" s="6">
        <f>LoonHeffing2020(Table1[[#This Row],[Belastbaar loon]])</f>
        <v>12635.878500000001</v>
      </c>
      <c r="C2601" s="6">
        <f>AlgemeneHeffingsKorting2020(Table1[[#This Row],[Belastbaar loon]])</f>
        <v>1966.8335999999999</v>
      </c>
      <c r="D2601" s="14">
        <f>ArbeidsKorting2020(Table1[[#This Row],[Belastbaar loon]])</f>
        <v>3800.3605600000001</v>
      </c>
      <c r="E2601" s="14">
        <f>MAX(Table1[[#This Row],[Loonheffing]]-Table1[[#This Row],[Algemene Heffingskorting]]-Table1[[#This Row],[Arbeidskorting]],0)</f>
        <v>6868.6843400000007</v>
      </c>
      <c r="F2601" s="6">
        <f>Table1[[#This Row],[Belastbaar loon]]-Table1[[#This Row],[Belasting]]</f>
        <v>26962.31566</v>
      </c>
      <c r="G2601" s="2">
        <f>(Table1[[#This Row],[Belastbaar loon]]-Table1[[#This Row],[Netto loon]])/Table1[[#This Row],[Belastbaar loon]]</f>
        <v>0.20302930271053177</v>
      </c>
      <c r="H2601" s="14">
        <f t="shared" ca="1" si="35"/>
        <v>6864.5477400000009</v>
      </c>
      <c r="I2601" s="14">
        <f ca="1">IF(ROW()=2, Table1[[#This Row],[Netto loon]], INDIRECT(ADDRESS(ROW()-1,COLUMN(F:F))))</f>
        <v>26956.452259999998</v>
      </c>
      <c r="J2601" s="6">
        <f ca="1">IF(ROW()=2, 0, Table1[[#This Row],[Belastbaar loon]]-INDIRECT(ADDRESS(ROW()-1,COLUMN(A:A))))</f>
        <v>10</v>
      </c>
      <c r="K2601" s="6">
        <f ca="1">Table1[[#This Row],[Netto loon]]-Table1[[#This Row],[Netto vorige schijf]]</f>
        <v>5.8634000000020023</v>
      </c>
      <c r="L2601" s="2">
        <f ca="1">(Table1[[#This Row],[Bruto tov vorige schijf]]-Table1[[#This Row],[Netto tov vorige schijf]])/MAX(Table1[[#This Row],[Bruto tov vorige schijf]],1)</f>
        <v>0.41365999999979974</v>
      </c>
    </row>
    <row r="2602" spans="1:12" x14ac:dyDescent="0.25">
      <c r="A2602" s="14">
        <v>33841</v>
      </c>
      <c r="B2602" s="6">
        <f>LoonHeffing2020(Table1[[#This Row],[Belastbaar loon]])</f>
        <v>12639.613499999999</v>
      </c>
      <c r="C2602" s="6">
        <f>AlgemeneHeffingsKorting2020(Table1[[#This Row],[Belastbaar loon]])</f>
        <v>1966.2664</v>
      </c>
      <c r="D2602" s="14">
        <f>ArbeidsKorting2020(Table1[[#This Row],[Belastbaar loon]])</f>
        <v>3800.5261599999999</v>
      </c>
      <c r="E2602" s="14">
        <f>MAX(Table1[[#This Row],[Loonheffing]]-Table1[[#This Row],[Algemene Heffingskorting]]-Table1[[#This Row],[Arbeidskorting]],0)</f>
        <v>6872.8209399999996</v>
      </c>
      <c r="F2602" s="6">
        <f>Table1[[#This Row],[Belastbaar loon]]-Table1[[#This Row],[Belasting]]</f>
        <v>26968.179060000002</v>
      </c>
      <c r="G2602" s="2">
        <f>(Table1[[#This Row],[Belastbaar loon]]-Table1[[#This Row],[Netto loon]])/Table1[[#This Row],[Belastbaar loon]]</f>
        <v>0.20309154398510676</v>
      </c>
      <c r="H2602" s="14">
        <f t="shared" ca="1" si="35"/>
        <v>6868.6843400000007</v>
      </c>
      <c r="I2602" s="14">
        <f ca="1">IF(ROW()=2, Table1[[#This Row],[Netto loon]], INDIRECT(ADDRESS(ROW()-1,COLUMN(F:F))))</f>
        <v>26962.31566</v>
      </c>
      <c r="J2602" s="6">
        <f ca="1">IF(ROW()=2, 0, Table1[[#This Row],[Belastbaar loon]]-INDIRECT(ADDRESS(ROW()-1,COLUMN(A:A))))</f>
        <v>10</v>
      </c>
      <c r="K2602" s="6">
        <f ca="1">Table1[[#This Row],[Netto loon]]-Table1[[#This Row],[Netto vorige schijf]]</f>
        <v>5.8634000000020023</v>
      </c>
      <c r="L2602" s="2">
        <f ca="1">(Table1[[#This Row],[Bruto tov vorige schijf]]-Table1[[#This Row],[Netto tov vorige schijf]])/MAX(Table1[[#This Row],[Bruto tov vorige schijf]],1)</f>
        <v>0.41365999999979974</v>
      </c>
    </row>
    <row r="2603" spans="1:12" x14ac:dyDescent="0.25">
      <c r="A2603" s="14">
        <v>33851</v>
      </c>
      <c r="B2603" s="6">
        <f>LoonHeffing2020(Table1[[#This Row],[Belastbaar loon]])</f>
        <v>12643.3485</v>
      </c>
      <c r="C2603" s="6">
        <f>AlgemeneHeffingsKorting2020(Table1[[#This Row],[Belastbaar loon]])</f>
        <v>1965.6992</v>
      </c>
      <c r="D2603" s="14">
        <f>ArbeidsKorting2020(Table1[[#This Row],[Belastbaar loon]])</f>
        <v>3800.6917600000002</v>
      </c>
      <c r="E2603" s="14">
        <f>MAX(Table1[[#This Row],[Loonheffing]]-Table1[[#This Row],[Algemene Heffingskorting]]-Table1[[#This Row],[Arbeidskorting]],0)</f>
        <v>6876.9575400000012</v>
      </c>
      <c r="F2603" s="6">
        <f>Table1[[#This Row],[Belastbaar loon]]-Table1[[#This Row],[Belasting]]</f>
        <v>26974.042459999997</v>
      </c>
      <c r="G2603" s="2">
        <f>(Table1[[#This Row],[Belastbaar loon]]-Table1[[#This Row],[Netto loon]])/Table1[[#This Row],[Belastbaar loon]]</f>
        <v>0.20315374848601231</v>
      </c>
      <c r="H2603" s="14">
        <f t="shared" ca="1" si="35"/>
        <v>6872.8209399999996</v>
      </c>
      <c r="I2603" s="14">
        <f ca="1">IF(ROW()=2, Table1[[#This Row],[Netto loon]], INDIRECT(ADDRESS(ROW()-1,COLUMN(F:F))))</f>
        <v>26968.179060000002</v>
      </c>
      <c r="J2603" s="6">
        <f ca="1">IF(ROW()=2, 0, Table1[[#This Row],[Belastbaar loon]]-INDIRECT(ADDRESS(ROW()-1,COLUMN(A:A))))</f>
        <v>10</v>
      </c>
      <c r="K2603" s="6">
        <f ca="1">Table1[[#This Row],[Netto loon]]-Table1[[#This Row],[Netto vorige schijf]]</f>
        <v>5.8633999999947264</v>
      </c>
      <c r="L2603" s="2">
        <f ca="1">(Table1[[#This Row],[Bruto tov vorige schijf]]-Table1[[#This Row],[Netto tov vorige schijf]])/MAX(Table1[[#This Row],[Bruto tov vorige schijf]],1)</f>
        <v>0.41366000000052738</v>
      </c>
    </row>
    <row r="2604" spans="1:12" x14ac:dyDescent="0.25">
      <c r="A2604" s="14">
        <v>33861</v>
      </c>
      <c r="B2604" s="6">
        <f>LoonHeffing2020(Table1[[#This Row],[Belastbaar loon]])</f>
        <v>12647.083500000001</v>
      </c>
      <c r="C2604" s="6">
        <f>AlgemeneHeffingsKorting2020(Table1[[#This Row],[Belastbaar loon]])</f>
        <v>1965.1320000000001</v>
      </c>
      <c r="D2604" s="14">
        <f>ArbeidsKorting2020(Table1[[#This Row],[Belastbaar loon]])</f>
        <v>3800.85736</v>
      </c>
      <c r="E2604" s="14">
        <f>MAX(Table1[[#This Row],[Loonheffing]]-Table1[[#This Row],[Algemene Heffingskorting]]-Table1[[#This Row],[Arbeidskorting]],0)</f>
        <v>6881.0941400000011</v>
      </c>
      <c r="F2604" s="6">
        <f>Table1[[#This Row],[Belastbaar loon]]-Table1[[#This Row],[Belasting]]</f>
        <v>26979.905859999999</v>
      </c>
      <c r="G2604" s="2">
        <f>(Table1[[#This Row],[Belastbaar loon]]-Table1[[#This Row],[Netto loon]])/Table1[[#This Row],[Belastbaar loon]]</f>
        <v>0.20321591624582858</v>
      </c>
      <c r="H2604" s="14">
        <f t="shared" ca="1" si="35"/>
        <v>6876.9575400000012</v>
      </c>
      <c r="I2604" s="14">
        <f ca="1">IF(ROW()=2, Table1[[#This Row],[Netto loon]], INDIRECT(ADDRESS(ROW()-1,COLUMN(F:F))))</f>
        <v>26974.042459999997</v>
      </c>
      <c r="J2604" s="6">
        <f ca="1">IF(ROW()=2, 0, Table1[[#This Row],[Belastbaar loon]]-INDIRECT(ADDRESS(ROW()-1,COLUMN(A:A))))</f>
        <v>10</v>
      </c>
      <c r="K2604" s="6">
        <f ca="1">Table1[[#This Row],[Netto loon]]-Table1[[#This Row],[Netto vorige schijf]]</f>
        <v>5.8634000000020023</v>
      </c>
      <c r="L2604" s="2">
        <f ca="1">(Table1[[#This Row],[Bruto tov vorige schijf]]-Table1[[#This Row],[Netto tov vorige schijf]])/MAX(Table1[[#This Row],[Bruto tov vorige schijf]],1)</f>
        <v>0.41365999999979974</v>
      </c>
    </row>
    <row r="2605" spans="1:12" x14ac:dyDescent="0.25">
      <c r="A2605" s="14">
        <v>33871</v>
      </c>
      <c r="B2605" s="6">
        <f>LoonHeffing2020(Table1[[#This Row],[Belastbaar loon]])</f>
        <v>12650.818499999999</v>
      </c>
      <c r="C2605" s="6">
        <f>AlgemeneHeffingsKorting2020(Table1[[#This Row],[Belastbaar loon]])</f>
        <v>1964.5648000000001</v>
      </c>
      <c r="D2605" s="14">
        <f>ArbeidsKorting2020(Table1[[#This Row],[Belastbaar loon]])</f>
        <v>3801.0229599999998</v>
      </c>
      <c r="E2605" s="14">
        <f>MAX(Table1[[#This Row],[Loonheffing]]-Table1[[#This Row],[Algemene Heffingskorting]]-Table1[[#This Row],[Arbeidskorting]],0)</f>
        <v>6885.2307399999991</v>
      </c>
      <c r="F2605" s="6">
        <f>Table1[[#This Row],[Belastbaar loon]]-Table1[[#This Row],[Belasting]]</f>
        <v>26985.769260000001</v>
      </c>
      <c r="G2605" s="2">
        <f>(Table1[[#This Row],[Belastbaar loon]]-Table1[[#This Row],[Netto loon]])/Table1[[#This Row],[Belastbaar loon]]</f>
        <v>0.20327804729709778</v>
      </c>
      <c r="H2605" s="14">
        <f t="shared" ca="1" si="35"/>
        <v>6881.0941400000011</v>
      </c>
      <c r="I2605" s="14">
        <f ca="1">IF(ROW()=2, Table1[[#This Row],[Netto loon]], INDIRECT(ADDRESS(ROW()-1,COLUMN(F:F))))</f>
        <v>26979.905859999999</v>
      </c>
      <c r="J2605" s="6">
        <f ca="1">IF(ROW()=2, 0, Table1[[#This Row],[Belastbaar loon]]-INDIRECT(ADDRESS(ROW()-1,COLUMN(A:A))))</f>
        <v>10</v>
      </c>
      <c r="K2605" s="6">
        <f ca="1">Table1[[#This Row],[Netto loon]]-Table1[[#This Row],[Netto vorige schijf]]</f>
        <v>5.8634000000020023</v>
      </c>
      <c r="L2605" s="2">
        <f ca="1">(Table1[[#This Row],[Bruto tov vorige schijf]]-Table1[[#This Row],[Netto tov vorige schijf]])/MAX(Table1[[#This Row],[Bruto tov vorige schijf]],1)</f>
        <v>0.41365999999979974</v>
      </c>
    </row>
    <row r="2606" spans="1:12" x14ac:dyDescent="0.25">
      <c r="A2606" s="14">
        <v>33881</v>
      </c>
      <c r="B2606" s="6">
        <f>LoonHeffing2020(Table1[[#This Row],[Belastbaar loon]])</f>
        <v>12654.5535</v>
      </c>
      <c r="C2606" s="6">
        <f>AlgemeneHeffingsKorting2020(Table1[[#This Row],[Belastbaar loon]])</f>
        <v>1963.9975999999999</v>
      </c>
      <c r="D2606" s="14">
        <f>ArbeidsKorting2020(Table1[[#This Row],[Belastbaar loon]])</f>
        <v>3801.1885600000001</v>
      </c>
      <c r="E2606" s="14">
        <f>MAX(Table1[[#This Row],[Loonheffing]]-Table1[[#This Row],[Algemene Heffingskorting]]-Table1[[#This Row],[Arbeidskorting]],0)</f>
        <v>6889.3673399999989</v>
      </c>
      <c r="F2606" s="6">
        <f>Table1[[#This Row],[Belastbaar loon]]-Table1[[#This Row],[Belasting]]</f>
        <v>26991.632660000003</v>
      </c>
      <c r="G2606" s="2">
        <f>(Table1[[#This Row],[Belastbaar loon]]-Table1[[#This Row],[Netto loon]])/Table1[[#This Row],[Belastbaar loon]]</f>
        <v>0.20334014167232364</v>
      </c>
      <c r="H2606" s="14">
        <f t="shared" ca="1" si="35"/>
        <v>6885.2307399999991</v>
      </c>
      <c r="I2606" s="14">
        <f ca="1">IF(ROW()=2, Table1[[#This Row],[Netto loon]], INDIRECT(ADDRESS(ROW()-1,COLUMN(F:F))))</f>
        <v>26985.769260000001</v>
      </c>
      <c r="J2606" s="6">
        <f ca="1">IF(ROW()=2, 0, Table1[[#This Row],[Belastbaar loon]]-INDIRECT(ADDRESS(ROW()-1,COLUMN(A:A))))</f>
        <v>10</v>
      </c>
      <c r="K2606" s="6">
        <f ca="1">Table1[[#This Row],[Netto loon]]-Table1[[#This Row],[Netto vorige schijf]]</f>
        <v>5.8634000000020023</v>
      </c>
      <c r="L2606" s="2">
        <f ca="1">(Table1[[#This Row],[Bruto tov vorige schijf]]-Table1[[#This Row],[Netto tov vorige schijf]])/MAX(Table1[[#This Row],[Bruto tov vorige schijf]],1)</f>
        <v>0.41365999999979974</v>
      </c>
    </row>
    <row r="2607" spans="1:12" x14ac:dyDescent="0.25">
      <c r="A2607" s="14">
        <v>33891</v>
      </c>
      <c r="B2607" s="6">
        <f>LoonHeffing2020(Table1[[#This Row],[Belastbaar loon]])</f>
        <v>12658.288500000001</v>
      </c>
      <c r="C2607" s="6">
        <f>AlgemeneHeffingsKorting2020(Table1[[#This Row],[Belastbaar loon]])</f>
        <v>1963.4304</v>
      </c>
      <c r="D2607" s="14">
        <f>ArbeidsKorting2020(Table1[[#This Row],[Belastbaar loon]])</f>
        <v>3801.3541599999999</v>
      </c>
      <c r="E2607" s="14">
        <f>MAX(Table1[[#This Row],[Loonheffing]]-Table1[[#This Row],[Algemene Heffingskorting]]-Table1[[#This Row],[Arbeidskorting]],0)</f>
        <v>6893.5039400000014</v>
      </c>
      <c r="F2607" s="6">
        <f>Table1[[#This Row],[Belastbaar loon]]-Table1[[#This Row],[Belasting]]</f>
        <v>26997.496059999998</v>
      </c>
      <c r="G2607" s="2">
        <f>(Table1[[#This Row],[Belastbaar loon]]-Table1[[#This Row],[Netto loon]])/Table1[[#This Row],[Belastbaar loon]]</f>
        <v>0.20340219940397161</v>
      </c>
      <c r="H2607" s="14">
        <f t="shared" ca="1" si="35"/>
        <v>6889.3673399999989</v>
      </c>
      <c r="I2607" s="14">
        <f ca="1">IF(ROW()=2, Table1[[#This Row],[Netto loon]], INDIRECT(ADDRESS(ROW()-1,COLUMN(F:F))))</f>
        <v>26991.632660000003</v>
      </c>
      <c r="J2607" s="6">
        <f ca="1">IF(ROW()=2, 0, Table1[[#This Row],[Belastbaar loon]]-INDIRECT(ADDRESS(ROW()-1,COLUMN(A:A))))</f>
        <v>10</v>
      </c>
      <c r="K2607" s="6">
        <f ca="1">Table1[[#This Row],[Netto loon]]-Table1[[#This Row],[Netto vorige schijf]]</f>
        <v>5.8633999999947264</v>
      </c>
      <c r="L2607" s="2">
        <f ca="1">(Table1[[#This Row],[Bruto tov vorige schijf]]-Table1[[#This Row],[Netto tov vorige schijf]])/MAX(Table1[[#This Row],[Bruto tov vorige schijf]],1)</f>
        <v>0.41366000000052738</v>
      </c>
    </row>
    <row r="2608" spans="1:12" x14ac:dyDescent="0.25">
      <c r="A2608" s="14">
        <v>33901</v>
      </c>
      <c r="B2608" s="6">
        <f>LoonHeffing2020(Table1[[#This Row],[Belastbaar loon]])</f>
        <v>12662.023499999999</v>
      </c>
      <c r="C2608" s="6">
        <f>AlgemeneHeffingsKorting2020(Table1[[#This Row],[Belastbaar loon]])</f>
        <v>1962.8632</v>
      </c>
      <c r="D2608" s="14">
        <f>ArbeidsKorting2020(Table1[[#This Row],[Belastbaar loon]])</f>
        <v>3801.5197600000001</v>
      </c>
      <c r="E2608" s="14">
        <f>MAX(Table1[[#This Row],[Loonheffing]]-Table1[[#This Row],[Algemene Heffingskorting]]-Table1[[#This Row],[Arbeidskorting]],0)</f>
        <v>6897.6405399999994</v>
      </c>
      <c r="F2608" s="6">
        <f>Table1[[#This Row],[Belastbaar loon]]-Table1[[#This Row],[Belasting]]</f>
        <v>27003.35946</v>
      </c>
      <c r="G2608" s="2">
        <f>(Table1[[#This Row],[Belastbaar loon]]-Table1[[#This Row],[Netto loon]])/Table1[[#This Row],[Belastbaar loon]]</f>
        <v>0.2034642205244683</v>
      </c>
      <c r="H2608" s="14">
        <f t="shared" ca="1" si="35"/>
        <v>6893.5039400000014</v>
      </c>
      <c r="I2608" s="14">
        <f ca="1">IF(ROW()=2, Table1[[#This Row],[Netto loon]], INDIRECT(ADDRESS(ROW()-1,COLUMN(F:F))))</f>
        <v>26997.496059999998</v>
      </c>
      <c r="J2608" s="6">
        <f ca="1">IF(ROW()=2, 0, Table1[[#This Row],[Belastbaar loon]]-INDIRECT(ADDRESS(ROW()-1,COLUMN(A:A))))</f>
        <v>10</v>
      </c>
      <c r="K2608" s="6">
        <f ca="1">Table1[[#This Row],[Netto loon]]-Table1[[#This Row],[Netto vorige schijf]]</f>
        <v>5.8634000000020023</v>
      </c>
      <c r="L2608" s="2">
        <f ca="1">(Table1[[#This Row],[Bruto tov vorige schijf]]-Table1[[#This Row],[Netto tov vorige schijf]])/MAX(Table1[[#This Row],[Bruto tov vorige schijf]],1)</f>
        <v>0.41365999999979974</v>
      </c>
    </row>
    <row r="2609" spans="1:12" x14ac:dyDescent="0.25">
      <c r="A2609" s="14">
        <v>33911</v>
      </c>
      <c r="B2609" s="6">
        <f>LoonHeffing2020(Table1[[#This Row],[Belastbaar loon]])</f>
        <v>12665.7585</v>
      </c>
      <c r="C2609" s="6">
        <f>AlgemeneHeffingsKorting2020(Table1[[#This Row],[Belastbaar loon]])</f>
        <v>1962.296</v>
      </c>
      <c r="D2609" s="14">
        <f>ArbeidsKorting2020(Table1[[#This Row],[Belastbaar loon]])</f>
        <v>3801.6853599999999</v>
      </c>
      <c r="E2609" s="14">
        <f>MAX(Table1[[#This Row],[Loonheffing]]-Table1[[#This Row],[Algemene Heffingskorting]]-Table1[[#This Row],[Arbeidskorting]],0)</f>
        <v>6901.7771400000001</v>
      </c>
      <c r="F2609" s="6">
        <f>Table1[[#This Row],[Belastbaar loon]]-Table1[[#This Row],[Belasting]]</f>
        <v>27009.222860000002</v>
      </c>
      <c r="G2609" s="2">
        <f>(Table1[[#This Row],[Belastbaar loon]]-Table1[[#This Row],[Netto loon]])/Table1[[#This Row],[Belastbaar loon]]</f>
        <v>0.20352620506620267</v>
      </c>
      <c r="H2609" s="14">
        <f t="shared" ca="1" si="35"/>
        <v>6897.6405399999994</v>
      </c>
      <c r="I2609" s="14">
        <f ca="1">IF(ROW()=2, Table1[[#This Row],[Netto loon]], INDIRECT(ADDRESS(ROW()-1,COLUMN(F:F))))</f>
        <v>27003.35946</v>
      </c>
      <c r="J2609" s="6">
        <f ca="1">IF(ROW()=2, 0, Table1[[#This Row],[Belastbaar loon]]-INDIRECT(ADDRESS(ROW()-1,COLUMN(A:A))))</f>
        <v>10</v>
      </c>
      <c r="K2609" s="6">
        <f ca="1">Table1[[#This Row],[Netto loon]]-Table1[[#This Row],[Netto vorige schijf]]</f>
        <v>5.8634000000020023</v>
      </c>
      <c r="L2609" s="2">
        <f ca="1">(Table1[[#This Row],[Bruto tov vorige schijf]]-Table1[[#This Row],[Netto tov vorige schijf]])/MAX(Table1[[#This Row],[Bruto tov vorige schijf]],1)</f>
        <v>0.41365999999979974</v>
      </c>
    </row>
    <row r="2610" spans="1:12" x14ac:dyDescent="0.25">
      <c r="A2610" s="14">
        <v>33921</v>
      </c>
      <c r="B2610" s="6">
        <f>LoonHeffing2020(Table1[[#This Row],[Belastbaar loon]])</f>
        <v>12669.4935</v>
      </c>
      <c r="C2610" s="6">
        <f>AlgemeneHeffingsKorting2020(Table1[[#This Row],[Belastbaar loon]])</f>
        <v>1961.7288000000001</v>
      </c>
      <c r="D2610" s="14">
        <f>ArbeidsKorting2020(Table1[[#This Row],[Belastbaar loon]])</f>
        <v>3801.8509599999998</v>
      </c>
      <c r="E2610" s="14">
        <f>MAX(Table1[[#This Row],[Loonheffing]]-Table1[[#This Row],[Algemene Heffingskorting]]-Table1[[#This Row],[Arbeidskorting]],0)</f>
        <v>6905.91374</v>
      </c>
      <c r="F2610" s="6">
        <f>Table1[[#This Row],[Belastbaar loon]]-Table1[[#This Row],[Belasting]]</f>
        <v>27015.08626</v>
      </c>
      <c r="G2610" s="2">
        <f>(Table1[[#This Row],[Belastbaar loon]]-Table1[[#This Row],[Netto loon]])/Table1[[#This Row],[Belastbaar loon]]</f>
        <v>0.20358815306152531</v>
      </c>
      <c r="H2610" s="14">
        <f t="shared" ca="1" si="35"/>
        <v>6901.7771400000001</v>
      </c>
      <c r="I2610" s="14">
        <f ca="1">IF(ROW()=2, Table1[[#This Row],[Netto loon]], INDIRECT(ADDRESS(ROW()-1,COLUMN(F:F))))</f>
        <v>27009.222860000002</v>
      </c>
      <c r="J2610" s="6">
        <f ca="1">IF(ROW()=2, 0, Table1[[#This Row],[Belastbaar loon]]-INDIRECT(ADDRESS(ROW()-1,COLUMN(A:A))))</f>
        <v>10</v>
      </c>
      <c r="K2610" s="6">
        <f ca="1">Table1[[#This Row],[Netto loon]]-Table1[[#This Row],[Netto vorige schijf]]</f>
        <v>5.8633999999983644</v>
      </c>
      <c r="L2610" s="2">
        <f ca="1">(Table1[[#This Row],[Bruto tov vorige schijf]]-Table1[[#This Row],[Netto tov vorige schijf]])/MAX(Table1[[#This Row],[Bruto tov vorige schijf]],1)</f>
        <v>0.41366000000016356</v>
      </c>
    </row>
    <row r="2611" spans="1:12" x14ac:dyDescent="0.25">
      <c r="A2611" s="14">
        <v>33931</v>
      </c>
      <c r="B2611" s="6">
        <f>LoonHeffing2020(Table1[[#This Row],[Belastbaar loon]])</f>
        <v>12673.228499999999</v>
      </c>
      <c r="C2611" s="6">
        <f>AlgemeneHeffingsKorting2020(Table1[[#This Row],[Belastbaar loon]])</f>
        <v>1961.1615999999999</v>
      </c>
      <c r="D2611" s="14">
        <f>ArbeidsKorting2020(Table1[[#This Row],[Belastbaar loon]])</f>
        <v>3802.01656</v>
      </c>
      <c r="E2611" s="14">
        <f>MAX(Table1[[#This Row],[Loonheffing]]-Table1[[#This Row],[Algemene Heffingskorting]]-Table1[[#This Row],[Arbeidskorting]],0)</f>
        <v>6910.0503399999998</v>
      </c>
      <c r="F2611" s="6">
        <f>Table1[[#This Row],[Belastbaar loon]]-Table1[[#This Row],[Belasting]]</f>
        <v>27020.949659999998</v>
      </c>
      <c r="G2611" s="2">
        <f>(Table1[[#This Row],[Belastbaar loon]]-Table1[[#This Row],[Netto loon]])/Table1[[#This Row],[Belastbaar loon]]</f>
        <v>0.20365006454274856</v>
      </c>
      <c r="H2611" s="14">
        <f t="shared" ca="1" si="35"/>
        <v>6905.91374</v>
      </c>
      <c r="I2611" s="14">
        <f ca="1">IF(ROW()=2, Table1[[#This Row],[Netto loon]], INDIRECT(ADDRESS(ROW()-1,COLUMN(F:F))))</f>
        <v>27015.08626</v>
      </c>
      <c r="J2611" s="6">
        <f ca="1">IF(ROW()=2, 0, Table1[[#This Row],[Belastbaar loon]]-INDIRECT(ADDRESS(ROW()-1,COLUMN(A:A))))</f>
        <v>10</v>
      </c>
      <c r="K2611" s="6">
        <f ca="1">Table1[[#This Row],[Netto loon]]-Table1[[#This Row],[Netto vorige schijf]]</f>
        <v>5.8633999999983644</v>
      </c>
      <c r="L2611" s="2">
        <f ca="1">(Table1[[#This Row],[Bruto tov vorige schijf]]-Table1[[#This Row],[Netto tov vorige schijf]])/MAX(Table1[[#This Row],[Bruto tov vorige schijf]],1)</f>
        <v>0.41366000000016356</v>
      </c>
    </row>
    <row r="2612" spans="1:12" x14ac:dyDescent="0.25">
      <c r="A2612" s="14">
        <v>33941</v>
      </c>
      <c r="B2612" s="6">
        <f>LoonHeffing2020(Table1[[#This Row],[Belastbaar loon]])</f>
        <v>12676.9635</v>
      </c>
      <c r="C2612" s="6">
        <f>AlgemeneHeffingsKorting2020(Table1[[#This Row],[Belastbaar loon]])</f>
        <v>1960.5944</v>
      </c>
      <c r="D2612" s="14">
        <f>ArbeidsKorting2020(Table1[[#This Row],[Belastbaar loon]])</f>
        <v>3802.1821599999998</v>
      </c>
      <c r="E2612" s="14">
        <f>MAX(Table1[[#This Row],[Loonheffing]]-Table1[[#This Row],[Algemene Heffingskorting]]-Table1[[#This Row],[Arbeidskorting]],0)</f>
        <v>6914.1869399999996</v>
      </c>
      <c r="F2612" s="6">
        <f>Table1[[#This Row],[Belastbaar loon]]-Table1[[#This Row],[Belasting]]</f>
        <v>27026.81306</v>
      </c>
      <c r="G2612" s="2">
        <f>(Table1[[#This Row],[Belastbaar loon]]-Table1[[#This Row],[Netto loon]])/Table1[[#This Row],[Belastbaar loon]]</f>
        <v>0.20371193954214664</v>
      </c>
      <c r="H2612" s="14">
        <f t="shared" ca="1" si="35"/>
        <v>6910.0503399999998</v>
      </c>
      <c r="I2612" s="14">
        <f ca="1">IF(ROW()=2, Table1[[#This Row],[Netto loon]], INDIRECT(ADDRESS(ROW()-1,COLUMN(F:F))))</f>
        <v>27020.949659999998</v>
      </c>
      <c r="J2612" s="6">
        <f ca="1">IF(ROW()=2, 0, Table1[[#This Row],[Belastbaar loon]]-INDIRECT(ADDRESS(ROW()-1,COLUMN(A:A))))</f>
        <v>10</v>
      </c>
      <c r="K2612" s="6">
        <f ca="1">Table1[[#This Row],[Netto loon]]-Table1[[#This Row],[Netto vorige schijf]]</f>
        <v>5.8634000000020023</v>
      </c>
      <c r="L2612" s="2">
        <f ca="1">(Table1[[#This Row],[Bruto tov vorige schijf]]-Table1[[#This Row],[Netto tov vorige schijf]])/MAX(Table1[[#This Row],[Bruto tov vorige schijf]],1)</f>
        <v>0.41365999999979974</v>
      </c>
    </row>
    <row r="2613" spans="1:12" x14ac:dyDescent="0.25">
      <c r="A2613" s="14">
        <v>33951</v>
      </c>
      <c r="B2613" s="6">
        <f>LoonHeffing2020(Table1[[#This Row],[Belastbaar loon]])</f>
        <v>12680.6985</v>
      </c>
      <c r="C2613" s="6">
        <f>AlgemeneHeffingsKorting2020(Table1[[#This Row],[Belastbaar loon]])</f>
        <v>1960.0272</v>
      </c>
      <c r="D2613" s="14">
        <f>ArbeidsKorting2020(Table1[[#This Row],[Belastbaar loon]])</f>
        <v>3802.3477600000001</v>
      </c>
      <c r="E2613" s="14">
        <f>MAX(Table1[[#This Row],[Loonheffing]]-Table1[[#This Row],[Algemene Heffingskorting]]-Table1[[#This Row],[Arbeidskorting]],0)</f>
        <v>6918.3235399999994</v>
      </c>
      <c r="F2613" s="6">
        <f>Table1[[#This Row],[Belastbaar loon]]-Table1[[#This Row],[Belasting]]</f>
        <v>27032.676460000002</v>
      </c>
      <c r="G2613" s="2">
        <f>(Table1[[#This Row],[Belastbaar loon]]-Table1[[#This Row],[Netto loon]])/Table1[[#This Row],[Belastbaar loon]]</f>
        <v>0.20377377809195599</v>
      </c>
      <c r="H2613" s="14">
        <f t="shared" ca="1" si="35"/>
        <v>6914.1869399999996</v>
      </c>
      <c r="I2613" s="14">
        <f ca="1">IF(ROW()=2, Table1[[#This Row],[Netto loon]], INDIRECT(ADDRESS(ROW()-1,COLUMN(F:F))))</f>
        <v>27026.81306</v>
      </c>
      <c r="J2613" s="6">
        <f ca="1">IF(ROW()=2, 0, Table1[[#This Row],[Belastbaar loon]]-INDIRECT(ADDRESS(ROW()-1,COLUMN(A:A))))</f>
        <v>10</v>
      </c>
      <c r="K2613" s="6">
        <f ca="1">Table1[[#This Row],[Netto loon]]-Table1[[#This Row],[Netto vorige schijf]]</f>
        <v>5.8634000000020023</v>
      </c>
      <c r="L2613" s="2">
        <f ca="1">(Table1[[#This Row],[Bruto tov vorige schijf]]-Table1[[#This Row],[Netto tov vorige schijf]])/MAX(Table1[[#This Row],[Bruto tov vorige schijf]],1)</f>
        <v>0.41365999999979974</v>
      </c>
    </row>
    <row r="2614" spans="1:12" x14ac:dyDescent="0.25">
      <c r="A2614" s="14">
        <v>33961</v>
      </c>
      <c r="B2614" s="6">
        <f>LoonHeffing2020(Table1[[#This Row],[Belastbaar loon]])</f>
        <v>12684.433499999999</v>
      </c>
      <c r="C2614" s="6">
        <f>AlgemeneHeffingsKorting2020(Table1[[#This Row],[Belastbaar loon]])</f>
        <v>1959.46</v>
      </c>
      <c r="D2614" s="14">
        <f>ArbeidsKorting2020(Table1[[#This Row],[Belastbaar loon]])</f>
        <v>3802.5133599999999</v>
      </c>
      <c r="E2614" s="14">
        <f>MAX(Table1[[#This Row],[Loonheffing]]-Table1[[#This Row],[Algemene Heffingskorting]]-Table1[[#This Row],[Arbeidskorting]],0)</f>
        <v>6922.4601400000001</v>
      </c>
      <c r="F2614" s="6">
        <f>Table1[[#This Row],[Belastbaar loon]]-Table1[[#This Row],[Belasting]]</f>
        <v>27038.539860000001</v>
      </c>
      <c r="G2614" s="2">
        <f>(Table1[[#This Row],[Belastbaar loon]]-Table1[[#This Row],[Netto loon]])/Table1[[#This Row],[Belastbaar loon]]</f>
        <v>0.20383558022437501</v>
      </c>
      <c r="H2614" s="14">
        <f t="shared" ca="1" si="35"/>
        <v>6918.3235399999994</v>
      </c>
      <c r="I2614" s="14">
        <f ca="1">IF(ROW()=2, Table1[[#This Row],[Netto loon]], INDIRECT(ADDRESS(ROW()-1,COLUMN(F:F))))</f>
        <v>27032.676460000002</v>
      </c>
      <c r="J2614" s="6">
        <f ca="1">IF(ROW()=2, 0, Table1[[#This Row],[Belastbaar loon]]-INDIRECT(ADDRESS(ROW()-1,COLUMN(A:A))))</f>
        <v>10</v>
      </c>
      <c r="K2614" s="6">
        <f ca="1">Table1[[#This Row],[Netto loon]]-Table1[[#This Row],[Netto vorige schijf]]</f>
        <v>5.8633999999983644</v>
      </c>
      <c r="L2614" s="2">
        <f ca="1">(Table1[[#This Row],[Bruto tov vorige schijf]]-Table1[[#This Row],[Netto tov vorige schijf]])/MAX(Table1[[#This Row],[Bruto tov vorige schijf]],1)</f>
        <v>0.41366000000016356</v>
      </c>
    </row>
    <row r="2615" spans="1:12" x14ac:dyDescent="0.25">
      <c r="A2615" s="14">
        <v>33971</v>
      </c>
      <c r="B2615" s="6">
        <f>LoonHeffing2020(Table1[[#This Row],[Belastbaar loon]])</f>
        <v>12688.1685</v>
      </c>
      <c r="C2615" s="6">
        <f>AlgemeneHeffingsKorting2020(Table1[[#This Row],[Belastbaar loon]])</f>
        <v>1958.8928000000001</v>
      </c>
      <c r="D2615" s="14">
        <f>ArbeidsKorting2020(Table1[[#This Row],[Belastbaar loon]])</f>
        <v>3802.6789600000002</v>
      </c>
      <c r="E2615" s="14">
        <f>MAX(Table1[[#This Row],[Loonheffing]]-Table1[[#This Row],[Algemene Heffingskorting]]-Table1[[#This Row],[Arbeidskorting]],0)</f>
        <v>6926.59674</v>
      </c>
      <c r="F2615" s="6">
        <f>Table1[[#This Row],[Belastbaar loon]]-Table1[[#This Row],[Belasting]]</f>
        <v>27044.403259999999</v>
      </c>
      <c r="G2615" s="2">
        <f>(Table1[[#This Row],[Belastbaar loon]]-Table1[[#This Row],[Netto loon]])/Table1[[#This Row],[Belastbaar loon]]</f>
        <v>0.203897345971564</v>
      </c>
      <c r="H2615" s="14">
        <f t="shared" ca="1" si="35"/>
        <v>6922.4601400000001</v>
      </c>
      <c r="I2615" s="14">
        <f ca="1">IF(ROW()=2, Table1[[#This Row],[Netto loon]], INDIRECT(ADDRESS(ROW()-1,COLUMN(F:F))))</f>
        <v>27038.539860000001</v>
      </c>
      <c r="J2615" s="6">
        <f ca="1">IF(ROW()=2, 0, Table1[[#This Row],[Belastbaar loon]]-INDIRECT(ADDRESS(ROW()-1,COLUMN(A:A))))</f>
        <v>10</v>
      </c>
      <c r="K2615" s="6">
        <f ca="1">Table1[[#This Row],[Netto loon]]-Table1[[#This Row],[Netto vorige schijf]]</f>
        <v>5.8633999999983644</v>
      </c>
      <c r="L2615" s="2">
        <f ca="1">(Table1[[#This Row],[Bruto tov vorige schijf]]-Table1[[#This Row],[Netto tov vorige schijf]])/MAX(Table1[[#This Row],[Bruto tov vorige schijf]],1)</f>
        <v>0.41366000000016356</v>
      </c>
    </row>
    <row r="2616" spans="1:12" x14ac:dyDescent="0.25">
      <c r="A2616" s="14">
        <v>33981</v>
      </c>
      <c r="B2616" s="6">
        <f>LoonHeffing2020(Table1[[#This Row],[Belastbaar loon]])</f>
        <v>12691.9035</v>
      </c>
      <c r="C2616" s="6">
        <f>AlgemeneHeffingsKorting2020(Table1[[#This Row],[Belastbaar loon]])</f>
        <v>1958.3255999999999</v>
      </c>
      <c r="D2616" s="14">
        <f>ArbeidsKorting2020(Table1[[#This Row],[Belastbaar loon]])</f>
        <v>3802.84456</v>
      </c>
      <c r="E2616" s="14">
        <f>MAX(Table1[[#This Row],[Loonheffing]]-Table1[[#This Row],[Algemene Heffingskorting]]-Table1[[#This Row],[Arbeidskorting]],0)</f>
        <v>6930.7333400000007</v>
      </c>
      <c r="F2616" s="6">
        <f>Table1[[#This Row],[Belastbaar loon]]-Table1[[#This Row],[Belasting]]</f>
        <v>27050.266660000001</v>
      </c>
      <c r="G2616" s="2">
        <f>(Table1[[#This Row],[Belastbaar loon]]-Table1[[#This Row],[Netto loon]])/Table1[[#This Row],[Belastbaar loon]]</f>
        <v>0.20395907536564548</v>
      </c>
      <c r="H2616" s="14">
        <f t="shared" ca="1" si="35"/>
        <v>6926.59674</v>
      </c>
      <c r="I2616" s="14">
        <f ca="1">IF(ROW()=2, Table1[[#This Row],[Netto loon]], INDIRECT(ADDRESS(ROW()-1,COLUMN(F:F))))</f>
        <v>27044.403259999999</v>
      </c>
      <c r="J2616" s="6">
        <f ca="1">IF(ROW()=2, 0, Table1[[#This Row],[Belastbaar loon]]-INDIRECT(ADDRESS(ROW()-1,COLUMN(A:A))))</f>
        <v>10</v>
      </c>
      <c r="K2616" s="6">
        <f ca="1">Table1[[#This Row],[Netto loon]]-Table1[[#This Row],[Netto vorige schijf]]</f>
        <v>5.8634000000020023</v>
      </c>
      <c r="L2616" s="2">
        <f ca="1">(Table1[[#This Row],[Bruto tov vorige schijf]]-Table1[[#This Row],[Netto tov vorige schijf]])/MAX(Table1[[#This Row],[Bruto tov vorige schijf]],1)</f>
        <v>0.41365999999979974</v>
      </c>
    </row>
    <row r="2617" spans="1:12" x14ac:dyDescent="0.25">
      <c r="A2617" s="14">
        <v>33991</v>
      </c>
      <c r="B2617" s="6">
        <f>LoonHeffing2020(Table1[[#This Row],[Belastbaar loon]])</f>
        <v>12695.638499999999</v>
      </c>
      <c r="C2617" s="6">
        <f>AlgemeneHeffingsKorting2020(Table1[[#This Row],[Belastbaar loon]])</f>
        <v>1957.7583999999999</v>
      </c>
      <c r="D2617" s="14">
        <f>ArbeidsKorting2020(Table1[[#This Row],[Belastbaar loon]])</f>
        <v>3803.0101599999998</v>
      </c>
      <c r="E2617" s="14">
        <f>MAX(Table1[[#This Row],[Loonheffing]]-Table1[[#This Row],[Algemene Heffingskorting]]-Table1[[#This Row],[Arbeidskorting]],0)</f>
        <v>6934.8699399999987</v>
      </c>
      <c r="F2617" s="6">
        <f>Table1[[#This Row],[Belastbaar loon]]-Table1[[#This Row],[Belasting]]</f>
        <v>27056.130060000003</v>
      </c>
      <c r="G2617" s="2">
        <f>(Table1[[#This Row],[Belastbaar loon]]-Table1[[#This Row],[Netto loon]])/Table1[[#This Row],[Belastbaar loon]]</f>
        <v>0.20402076843870426</v>
      </c>
      <c r="H2617" s="14">
        <f t="shared" ca="1" si="35"/>
        <v>6930.7333400000007</v>
      </c>
      <c r="I2617" s="14">
        <f ca="1">IF(ROW()=2, Table1[[#This Row],[Netto loon]], INDIRECT(ADDRESS(ROW()-1,COLUMN(F:F))))</f>
        <v>27050.266660000001</v>
      </c>
      <c r="J2617" s="6">
        <f ca="1">IF(ROW()=2, 0, Table1[[#This Row],[Belastbaar loon]]-INDIRECT(ADDRESS(ROW()-1,COLUMN(A:A))))</f>
        <v>10</v>
      </c>
      <c r="K2617" s="6">
        <f ca="1">Table1[[#This Row],[Netto loon]]-Table1[[#This Row],[Netto vorige schijf]]</f>
        <v>5.8634000000020023</v>
      </c>
      <c r="L2617" s="2">
        <f ca="1">(Table1[[#This Row],[Bruto tov vorige schijf]]-Table1[[#This Row],[Netto tov vorige schijf]])/MAX(Table1[[#This Row],[Bruto tov vorige schijf]],1)</f>
        <v>0.41365999999979974</v>
      </c>
    </row>
    <row r="2618" spans="1:12" x14ac:dyDescent="0.25">
      <c r="A2618" s="14">
        <v>34001</v>
      </c>
      <c r="B2618" s="6">
        <f>LoonHeffing2020(Table1[[#This Row],[Belastbaar loon]])</f>
        <v>12699.3735</v>
      </c>
      <c r="C2618" s="6">
        <f>AlgemeneHeffingsKorting2020(Table1[[#This Row],[Belastbaar loon]])</f>
        <v>1957.1912</v>
      </c>
      <c r="D2618" s="14">
        <f>ArbeidsKorting2020(Table1[[#This Row],[Belastbaar loon]])</f>
        <v>3803.1757600000001</v>
      </c>
      <c r="E2618" s="14">
        <f>MAX(Table1[[#This Row],[Loonheffing]]-Table1[[#This Row],[Algemene Heffingskorting]]-Table1[[#This Row],[Arbeidskorting]],0)</f>
        <v>6939.0065400000003</v>
      </c>
      <c r="F2618" s="6">
        <f>Table1[[#This Row],[Belastbaar loon]]-Table1[[#This Row],[Belasting]]</f>
        <v>27061.993459999998</v>
      </c>
      <c r="G2618" s="2">
        <f>(Table1[[#This Row],[Belastbaar loon]]-Table1[[#This Row],[Netto loon]])/Table1[[#This Row],[Belastbaar loon]]</f>
        <v>0.20408242522278763</v>
      </c>
      <c r="H2618" s="14">
        <f t="shared" ca="1" si="35"/>
        <v>6934.8699399999987</v>
      </c>
      <c r="I2618" s="14">
        <f ca="1">IF(ROW()=2, Table1[[#This Row],[Netto loon]], INDIRECT(ADDRESS(ROW()-1,COLUMN(F:F))))</f>
        <v>27056.130060000003</v>
      </c>
      <c r="J2618" s="6">
        <f ca="1">IF(ROW()=2, 0, Table1[[#This Row],[Belastbaar loon]]-INDIRECT(ADDRESS(ROW()-1,COLUMN(A:A))))</f>
        <v>10</v>
      </c>
      <c r="K2618" s="6">
        <f ca="1">Table1[[#This Row],[Netto loon]]-Table1[[#This Row],[Netto vorige schijf]]</f>
        <v>5.8633999999947264</v>
      </c>
      <c r="L2618" s="2">
        <f ca="1">(Table1[[#This Row],[Bruto tov vorige schijf]]-Table1[[#This Row],[Netto tov vorige schijf]])/MAX(Table1[[#This Row],[Bruto tov vorige schijf]],1)</f>
        <v>0.41366000000052738</v>
      </c>
    </row>
    <row r="2619" spans="1:12" x14ac:dyDescent="0.25">
      <c r="A2619" s="14">
        <v>34011</v>
      </c>
      <c r="B2619" s="6">
        <f>LoonHeffing2020(Table1[[#This Row],[Belastbaar loon]])</f>
        <v>12703.1085</v>
      </c>
      <c r="C2619" s="6">
        <f>AlgemeneHeffingsKorting2020(Table1[[#This Row],[Belastbaar loon]])</f>
        <v>1956.624</v>
      </c>
      <c r="D2619" s="14">
        <f>ArbeidsKorting2020(Table1[[#This Row],[Belastbaar loon]])</f>
        <v>3803.3413599999999</v>
      </c>
      <c r="E2619" s="14">
        <f>MAX(Table1[[#This Row],[Loonheffing]]-Table1[[#This Row],[Algemene Heffingskorting]]-Table1[[#This Row],[Arbeidskorting]],0)</f>
        <v>6943.1431400000001</v>
      </c>
      <c r="F2619" s="6">
        <f>Table1[[#This Row],[Belastbaar loon]]-Table1[[#This Row],[Belasting]]</f>
        <v>27067.85686</v>
      </c>
      <c r="G2619" s="2">
        <f>(Table1[[#This Row],[Belastbaar loon]]-Table1[[#This Row],[Netto loon]])/Table1[[#This Row],[Belastbaar loon]]</f>
        <v>0.20414404574990444</v>
      </c>
      <c r="H2619" s="14">
        <f t="shared" ca="1" si="35"/>
        <v>6939.0065400000003</v>
      </c>
      <c r="I2619" s="14">
        <f ca="1">IF(ROW()=2, Table1[[#This Row],[Netto loon]], INDIRECT(ADDRESS(ROW()-1,COLUMN(F:F))))</f>
        <v>27061.993459999998</v>
      </c>
      <c r="J2619" s="6">
        <f ca="1">IF(ROW()=2, 0, Table1[[#This Row],[Belastbaar loon]]-INDIRECT(ADDRESS(ROW()-1,COLUMN(A:A))))</f>
        <v>10</v>
      </c>
      <c r="K2619" s="6">
        <f ca="1">Table1[[#This Row],[Netto loon]]-Table1[[#This Row],[Netto vorige schijf]]</f>
        <v>5.8634000000020023</v>
      </c>
      <c r="L2619" s="2">
        <f ca="1">(Table1[[#This Row],[Bruto tov vorige schijf]]-Table1[[#This Row],[Netto tov vorige schijf]])/MAX(Table1[[#This Row],[Bruto tov vorige schijf]],1)</f>
        <v>0.41365999999979974</v>
      </c>
    </row>
    <row r="2620" spans="1:12" x14ac:dyDescent="0.25">
      <c r="A2620" s="14">
        <v>34021</v>
      </c>
      <c r="B2620" s="6">
        <f>LoonHeffing2020(Table1[[#This Row],[Belastbaar loon]])</f>
        <v>12706.843500000001</v>
      </c>
      <c r="C2620" s="6">
        <f>AlgemeneHeffingsKorting2020(Table1[[#This Row],[Belastbaar loon]])</f>
        <v>1956.0568000000001</v>
      </c>
      <c r="D2620" s="14">
        <f>ArbeidsKorting2020(Table1[[#This Row],[Belastbaar loon]])</f>
        <v>3803.5069600000002</v>
      </c>
      <c r="E2620" s="14">
        <f>MAX(Table1[[#This Row],[Loonheffing]]-Table1[[#This Row],[Algemene Heffingskorting]]-Table1[[#This Row],[Arbeidskorting]],0)</f>
        <v>6947.2797399999999</v>
      </c>
      <c r="F2620" s="6">
        <f>Table1[[#This Row],[Belastbaar loon]]-Table1[[#This Row],[Belasting]]</f>
        <v>27073.720260000002</v>
      </c>
      <c r="G2620" s="2">
        <f>(Table1[[#This Row],[Belastbaar loon]]-Table1[[#This Row],[Netto loon]])/Table1[[#This Row],[Belastbaar loon]]</f>
        <v>0.20420563005202663</v>
      </c>
      <c r="H2620" s="14">
        <f t="shared" ca="1" si="35"/>
        <v>6943.1431400000001</v>
      </c>
      <c r="I2620" s="14">
        <f ca="1">IF(ROW()=2, Table1[[#This Row],[Netto loon]], INDIRECT(ADDRESS(ROW()-1,COLUMN(F:F))))</f>
        <v>27067.85686</v>
      </c>
      <c r="J2620" s="6">
        <f ca="1">IF(ROW()=2, 0, Table1[[#This Row],[Belastbaar loon]]-INDIRECT(ADDRESS(ROW()-1,COLUMN(A:A))))</f>
        <v>10</v>
      </c>
      <c r="K2620" s="6">
        <f ca="1">Table1[[#This Row],[Netto loon]]-Table1[[#This Row],[Netto vorige schijf]]</f>
        <v>5.8634000000020023</v>
      </c>
      <c r="L2620" s="2">
        <f ca="1">(Table1[[#This Row],[Bruto tov vorige schijf]]-Table1[[#This Row],[Netto tov vorige schijf]])/MAX(Table1[[#This Row],[Bruto tov vorige schijf]],1)</f>
        <v>0.41365999999979974</v>
      </c>
    </row>
    <row r="2621" spans="1:12" x14ac:dyDescent="0.25">
      <c r="A2621" s="14">
        <v>34031</v>
      </c>
      <c r="B2621" s="6">
        <f>LoonHeffing2020(Table1[[#This Row],[Belastbaar loon]])</f>
        <v>12710.5785</v>
      </c>
      <c r="C2621" s="6">
        <f>AlgemeneHeffingsKorting2020(Table1[[#This Row],[Belastbaar loon]])</f>
        <v>1955.4896000000001</v>
      </c>
      <c r="D2621" s="14">
        <f>ArbeidsKorting2020(Table1[[#This Row],[Belastbaar loon]])</f>
        <v>3803.67256</v>
      </c>
      <c r="E2621" s="14">
        <f>MAX(Table1[[#This Row],[Loonheffing]]-Table1[[#This Row],[Algemene Heffingskorting]]-Table1[[#This Row],[Arbeidskorting]],0)</f>
        <v>6951.4163399999989</v>
      </c>
      <c r="F2621" s="6">
        <f>Table1[[#This Row],[Belastbaar loon]]-Table1[[#This Row],[Belasting]]</f>
        <v>27079.58366</v>
      </c>
      <c r="G2621" s="2">
        <f>(Table1[[#This Row],[Belastbaar loon]]-Table1[[#This Row],[Netto loon]])/Table1[[#This Row],[Belastbaar loon]]</f>
        <v>0.20426717816108841</v>
      </c>
      <c r="H2621" s="14">
        <f t="shared" ca="1" si="35"/>
        <v>6947.2797399999999</v>
      </c>
      <c r="I2621" s="14">
        <f ca="1">IF(ROW()=2, Table1[[#This Row],[Netto loon]], INDIRECT(ADDRESS(ROW()-1,COLUMN(F:F))))</f>
        <v>27073.720260000002</v>
      </c>
      <c r="J2621" s="6">
        <f ca="1">IF(ROW()=2, 0, Table1[[#This Row],[Belastbaar loon]]-INDIRECT(ADDRESS(ROW()-1,COLUMN(A:A))))</f>
        <v>10</v>
      </c>
      <c r="K2621" s="6">
        <f ca="1">Table1[[#This Row],[Netto loon]]-Table1[[#This Row],[Netto vorige schijf]]</f>
        <v>5.8633999999983644</v>
      </c>
      <c r="L2621" s="2">
        <f ca="1">(Table1[[#This Row],[Bruto tov vorige schijf]]-Table1[[#This Row],[Netto tov vorige schijf]])/MAX(Table1[[#This Row],[Bruto tov vorige schijf]],1)</f>
        <v>0.41366000000016356</v>
      </c>
    </row>
    <row r="2622" spans="1:12" x14ac:dyDescent="0.25">
      <c r="A2622" s="14">
        <v>34041</v>
      </c>
      <c r="B2622" s="6">
        <f>LoonHeffing2020(Table1[[#This Row],[Belastbaar loon]])</f>
        <v>12714.3135</v>
      </c>
      <c r="C2622" s="6">
        <f>AlgemeneHeffingsKorting2020(Table1[[#This Row],[Belastbaar loon]])</f>
        <v>1954.9223999999999</v>
      </c>
      <c r="D2622" s="14">
        <f>ArbeidsKorting2020(Table1[[#This Row],[Belastbaar loon]])</f>
        <v>3803.8381599999998</v>
      </c>
      <c r="E2622" s="14">
        <f>MAX(Table1[[#This Row],[Loonheffing]]-Table1[[#This Row],[Algemene Heffingskorting]]-Table1[[#This Row],[Arbeidskorting]],0)</f>
        <v>6955.5529400000014</v>
      </c>
      <c r="F2622" s="6">
        <f>Table1[[#This Row],[Belastbaar loon]]-Table1[[#This Row],[Belasting]]</f>
        <v>27085.447059999999</v>
      </c>
      <c r="G2622" s="2">
        <f>(Table1[[#This Row],[Belastbaar loon]]-Table1[[#This Row],[Netto loon]])/Table1[[#This Row],[Belastbaar loon]]</f>
        <v>0.20432869010898627</v>
      </c>
      <c r="H2622" s="14">
        <f t="shared" ca="1" si="35"/>
        <v>6951.4163399999989</v>
      </c>
      <c r="I2622" s="14">
        <f ca="1">IF(ROW()=2, Table1[[#This Row],[Netto loon]], INDIRECT(ADDRESS(ROW()-1,COLUMN(F:F))))</f>
        <v>27079.58366</v>
      </c>
      <c r="J2622" s="6">
        <f ca="1">IF(ROW()=2, 0, Table1[[#This Row],[Belastbaar loon]]-INDIRECT(ADDRESS(ROW()-1,COLUMN(A:A))))</f>
        <v>10</v>
      </c>
      <c r="K2622" s="6">
        <f ca="1">Table1[[#This Row],[Netto loon]]-Table1[[#This Row],[Netto vorige schijf]]</f>
        <v>5.8633999999983644</v>
      </c>
      <c r="L2622" s="2">
        <f ca="1">(Table1[[#This Row],[Bruto tov vorige schijf]]-Table1[[#This Row],[Netto tov vorige schijf]])/MAX(Table1[[#This Row],[Bruto tov vorige schijf]],1)</f>
        <v>0.41366000000016356</v>
      </c>
    </row>
    <row r="2623" spans="1:12" x14ac:dyDescent="0.25">
      <c r="A2623" s="14">
        <v>34051</v>
      </c>
      <c r="B2623" s="6">
        <f>LoonHeffing2020(Table1[[#This Row],[Belastbaar loon]])</f>
        <v>12718.048500000001</v>
      </c>
      <c r="C2623" s="6">
        <f>AlgemeneHeffingsKorting2020(Table1[[#This Row],[Belastbaar loon]])</f>
        <v>1954.3552</v>
      </c>
      <c r="D2623" s="14">
        <f>ArbeidsKorting2020(Table1[[#This Row],[Belastbaar loon]])</f>
        <v>3804.0037600000001</v>
      </c>
      <c r="E2623" s="14">
        <f>MAX(Table1[[#This Row],[Loonheffing]]-Table1[[#This Row],[Algemene Heffingskorting]]-Table1[[#This Row],[Arbeidskorting]],0)</f>
        <v>6959.6895400000012</v>
      </c>
      <c r="F2623" s="6">
        <f>Table1[[#This Row],[Belastbaar loon]]-Table1[[#This Row],[Belasting]]</f>
        <v>27091.310460000001</v>
      </c>
      <c r="G2623" s="2">
        <f>(Table1[[#This Row],[Belastbaar loon]]-Table1[[#This Row],[Netto loon]])/Table1[[#This Row],[Belastbaar loon]]</f>
        <v>0.20439016592757919</v>
      </c>
      <c r="H2623" s="14">
        <f t="shared" ca="1" si="35"/>
        <v>6955.5529400000014</v>
      </c>
      <c r="I2623" s="14">
        <f ca="1">IF(ROW()=2, Table1[[#This Row],[Netto loon]], INDIRECT(ADDRESS(ROW()-1,COLUMN(F:F))))</f>
        <v>27085.447059999999</v>
      </c>
      <c r="J2623" s="6">
        <f ca="1">IF(ROW()=2, 0, Table1[[#This Row],[Belastbaar loon]]-INDIRECT(ADDRESS(ROW()-1,COLUMN(A:A))))</f>
        <v>10</v>
      </c>
      <c r="K2623" s="6">
        <f ca="1">Table1[[#This Row],[Netto loon]]-Table1[[#This Row],[Netto vorige schijf]]</f>
        <v>5.8634000000020023</v>
      </c>
      <c r="L2623" s="2">
        <f ca="1">(Table1[[#This Row],[Bruto tov vorige schijf]]-Table1[[#This Row],[Netto tov vorige schijf]])/MAX(Table1[[#This Row],[Bruto tov vorige schijf]],1)</f>
        <v>0.41365999999979974</v>
      </c>
    </row>
    <row r="2624" spans="1:12" x14ac:dyDescent="0.25">
      <c r="A2624" s="14">
        <v>34061</v>
      </c>
      <c r="B2624" s="6">
        <f>LoonHeffing2020(Table1[[#This Row],[Belastbaar loon]])</f>
        <v>12721.7835</v>
      </c>
      <c r="C2624" s="6">
        <f>AlgemeneHeffingsKorting2020(Table1[[#This Row],[Belastbaar loon]])</f>
        <v>1953.788</v>
      </c>
      <c r="D2624" s="14">
        <f>ArbeidsKorting2020(Table1[[#This Row],[Belastbaar loon]])</f>
        <v>3804.1693599999999</v>
      </c>
      <c r="E2624" s="14">
        <f>MAX(Table1[[#This Row],[Loonheffing]]-Table1[[#This Row],[Algemene Heffingskorting]]-Table1[[#This Row],[Arbeidskorting]],0)</f>
        <v>6963.8261399999992</v>
      </c>
      <c r="F2624" s="6">
        <f>Table1[[#This Row],[Belastbaar loon]]-Table1[[#This Row],[Belasting]]</f>
        <v>27097.173860000003</v>
      </c>
      <c r="G2624" s="2">
        <f>(Table1[[#This Row],[Belastbaar loon]]-Table1[[#This Row],[Netto loon]])/Table1[[#This Row],[Belastbaar loon]]</f>
        <v>0.20445160564868903</v>
      </c>
      <c r="H2624" s="14">
        <f t="shared" ca="1" si="35"/>
        <v>6959.6895400000012</v>
      </c>
      <c r="I2624" s="14">
        <f ca="1">IF(ROW()=2, Table1[[#This Row],[Netto loon]], INDIRECT(ADDRESS(ROW()-1,COLUMN(F:F))))</f>
        <v>27091.310460000001</v>
      </c>
      <c r="J2624" s="6">
        <f ca="1">IF(ROW()=2, 0, Table1[[#This Row],[Belastbaar loon]]-INDIRECT(ADDRESS(ROW()-1,COLUMN(A:A))))</f>
        <v>10</v>
      </c>
      <c r="K2624" s="6">
        <f ca="1">Table1[[#This Row],[Netto loon]]-Table1[[#This Row],[Netto vorige schijf]]</f>
        <v>5.8634000000020023</v>
      </c>
      <c r="L2624" s="2">
        <f ca="1">(Table1[[#This Row],[Bruto tov vorige schijf]]-Table1[[#This Row],[Netto tov vorige schijf]])/MAX(Table1[[#This Row],[Bruto tov vorige schijf]],1)</f>
        <v>0.41365999999979974</v>
      </c>
    </row>
    <row r="2625" spans="1:12" x14ac:dyDescent="0.25">
      <c r="A2625" s="14">
        <v>34071</v>
      </c>
      <c r="B2625" s="6">
        <f>LoonHeffing2020(Table1[[#This Row],[Belastbaar loon]])</f>
        <v>12725.5185</v>
      </c>
      <c r="C2625" s="6">
        <f>AlgemeneHeffingsKorting2020(Table1[[#This Row],[Belastbaar loon]])</f>
        <v>1953.2208000000001</v>
      </c>
      <c r="D2625" s="14">
        <f>ArbeidsKorting2020(Table1[[#This Row],[Belastbaar loon]])</f>
        <v>3804.3349600000001</v>
      </c>
      <c r="E2625" s="14">
        <f>MAX(Table1[[#This Row],[Loonheffing]]-Table1[[#This Row],[Algemene Heffingskorting]]-Table1[[#This Row],[Arbeidskorting]],0)</f>
        <v>6967.962739999999</v>
      </c>
      <c r="F2625" s="6">
        <f>Table1[[#This Row],[Belastbaar loon]]-Table1[[#This Row],[Belasting]]</f>
        <v>27103.037260000001</v>
      </c>
      <c r="G2625" s="2">
        <f>(Table1[[#This Row],[Belastbaar loon]]-Table1[[#This Row],[Netto loon]])/Table1[[#This Row],[Belastbaar loon]]</f>
        <v>0.20451300930410024</v>
      </c>
      <c r="H2625" s="14">
        <f t="shared" ca="1" si="35"/>
        <v>6963.8261399999992</v>
      </c>
      <c r="I2625" s="14">
        <f ca="1">IF(ROW()=2, Table1[[#This Row],[Netto loon]], INDIRECT(ADDRESS(ROW()-1,COLUMN(F:F))))</f>
        <v>27097.173860000003</v>
      </c>
      <c r="J2625" s="6">
        <f ca="1">IF(ROW()=2, 0, Table1[[#This Row],[Belastbaar loon]]-INDIRECT(ADDRESS(ROW()-1,COLUMN(A:A))))</f>
        <v>10</v>
      </c>
      <c r="K2625" s="6">
        <f ca="1">Table1[[#This Row],[Netto loon]]-Table1[[#This Row],[Netto vorige schijf]]</f>
        <v>5.8633999999983644</v>
      </c>
      <c r="L2625" s="2">
        <f ca="1">(Table1[[#This Row],[Bruto tov vorige schijf]]-Table1[[#This Row],[Netto tov vorige schijf]])/MAX(Table1[[#This Row],[Bruto tov vorige schijf]],1)</f>
        <v>0.41366000000016356</v>
      </c>
    </row>
    <row r="2626" spans="1:12" x14ac:dyDescent="0.25">
      <c r="A2626" s="14">
        <v>34081</v>
      </c>
      <c r="B2626" s="6">
        <f>LoonHeffing2020(Table1[[#This Row],[Belastbaar loon]])</f>
        <v>12729.253500000001</v>
      </c>
      <c r="C2626" s="6">
        <f>AlgemeneHeffingsKorting2020(Table1[[#This Row],[Belastbaar loon]])</f>
        <v>1952.6536000000001</v>
      </c>
      <c r="D2626" s="14">
        <f>ArbeidsKorting2020(Table1[[#This Row],[Belastbaar loon]])</f>
        <v>3804.50056</v>
      </c>
      <c r="E2626" s="14">
        <f>MAX(Table1[[#This Row],[Loonheffing]]-Table1[[#This Row],[Algemene Heffingskorting]]-Table1[[#This Row],[Arbeidskorting]],0)</f>
        <v>6972.0993400000007</v>
      </c>
      <c r="F2626" s="6">
        <f>Table1[[#This Row],[Belastbaar loon]]-Table1[[#This Row],[Belasting]]</f>
        <v>27108.900659999999</v>
      </c>
      <c r="G2626" s="2">
        <f>(Table1[[#This Row],[Belastbaar loon]]-Table1[[#This Row],[Netto loon]])/Table1[[#This Row],[Belastbaar loon]]</f>
        <v>0.20457437692555971</v>
      </c>
      <c r="H2626" s="14">
        <f t="shared" ca="1" si="35"/>
        <v>6967.962739999999</v>
      </c>
      <c r="I2626" s="14">
        <f ca="1">IF(ROW()=2, Table1[[#This Row],[Netto loon]], INDIRECT(ADDRESS(ROW()-1,COLUMN(F:F))))</f>
        <v>27103.037260000001</v>
      </c>
      <c r="J2626" s="6">
        <f ca="1">IF(ROW()=2, 0, Table1[[#This Row],[Belastbaar loon]]-INDIRECT(ADDRESS(ROW()-1,COLUMN(A:A))))</f>
        <v>10</v>
      </c>
      <c r="K2626" s="6">
        <f ca="1">Table1[[#This Row],[Netto loon]]-Table1[[#This Row],[Netto vorige schijf]]</f>
        <v>5.8633999999983644</v>
      </c>
      <c r="L2626" s="2">
        <f ca="1">(Table1[[#This Row],[Bruto tov vorige schijf]]-Table1[[#This Row],[Netto tov vorige schijf]])/MAX(Table1[[#This Row],[Bruto tov vorige schijf]],1)</f>
        <v>0.41366000000016356</v>
      </c>
    </row>
    <row r="2627" spans="1:12" x14ac:dyDescent="0.25">
      <c r="A2627" s="14">
        <v>34091</v>
      </c>
      <c r="B2627" s="6">
        <f>LoonHeffing2020(Table1[[#This Row],[Belastbaar loon]])</f>
        <v>12732.988499999999</v>
      </c>
      <c r="C2627" s="6">
        <f>AlgemeneHeffingsKorting2020(Table1[[#This Row],[Belastbaar loon]])</f>
        <v>1952.0863999999999</v>
      </c>
      <c r="D2627" s="14">
        <f>ArbeidsKorting2020(Table1[[#This Row],[Belastbaar loon]])</f>
        <v>3804.6661599999998</v>
      </c>
      <c r="E2627" s="14">
        <f>MAX(Table1[[#This Row],[Loonheffing]]-Table1[[#This Row],[Algemene Heffingskorting]]-Table1[[#This Row],[Arbeidskorting]],0)</f>
        <v>6976.2359399999996</v>
      </c>
      <c r="F2627" s="6">
        <f>Table1[[#This Row],[Belastbaar loon]]-Table1[[#This Row],[Belasting]]</f>
        <v>27114.764060000001</v>
      </c>
      <c r="G2627" s="2">
        <f>(Table1[[#This Row],[Belastbaar loon]]-Table1[[#This Row],[Netto loon]])/Table1[[#This Row],[Belastbaar loon]]</f>
        <v>0.20463570854477717</v>
      </c>
      <c r="H2627" s="14">
        <f t="shared" ca="1" si="35"/>
        <v>6972.0993400000007</v>
      </c>
      <c r="I2627" s="14">
        <f ca="1">IF(ROW()=2, Table1[[#This Row],[Netto loon]], INDIRECT(ADDRESS(ROW()-1,COLUMN(F:F))))</f>
        <v>27108.900659999999</v>
      </c>
      <c r="J2627" s="6">
        <f ca="1">IF(ROW()=2, 0, Table1[[#This Row],[Belastbaar loon]]-INDIRECT(ADDRESS(ROW()-1,COLUMN(A:A))))</f>
        <v>10</v>
      </c>
      <c r="K2627" s="6">
        <f ca="1">Table1[[#This Row],[Netto loon]]-Table1[[#This Row],[Netto vorige schijf]]</f>
        <v>5.8634000000020023</v>
      </c>
      <c r="L2627" s="2">
        <f ca="1">(Table1[[#This Row],[Bruto tov vorige schijf]]-Table1[[#This Row],[Netto tov vorige schijf]])/MAX(Table1[[#This Row],[Bruto tov vorige schijf]],1)</f>
        <v>0.41365999999979974</v>
      </c>
    </row>
    <row r="2628" spans="1:12" x14ac:dyDescent="0.25">
      <c r="A2628" s="14">
        <v>34101</v>
      </c>
      <c r="B2628" s="6">
        <f>LoonHeffing2020(Table1[[#This Row],[Belastbaar loon]])</f>
        <v>12736.7235</v>
      </c>
      <c r="C2628" s="6">
        <f>AlgemeneHeffingsKorting2020(Table1[[#This Row],[Belastbaar loon]])</f>
        <v>1951.5192</v>
      </c>
      <c r="D2628" s="14">
        <f>ArbeidsKorting2020(Table1[[#This Row],[Belastbaar loon]])</f>
        <v>3804.83176</v>
      </c>
      <c r="E2628" s="14">
        <f>MAX(Table1[[#This Row],[Loonheffing]]-Table1[[#This Row],[Algemene Heffingskorting]]-Table1[[#This Row],[Arbeidskorting]],0)</f>
        <v>6980.3725399999994</v>
      </c>
      <c r="F2628" s="6">
        <f>Table1[[#This Row],[Belastbaar loon]]-Table1[[#This Row],[Belasting]]</f>
        <v>27120.62746</v>
      </c>
      <c r="G2628" s="2">
        <f>(Table1[[#This Row],[Belastbaar loon]]-Table1[[#This Row],[Netto loon]])/Table1[[#This Row],[Belastbaar loon]]</f>
        <v>0.20469700419342543</v>
      </c>
      <c r="H2628" s="14">
        <f t="shared" ca="1" si="35"/>
        <v>6976.2359399999996</v>
      </c>
      <c r="I2628" s="14">
        <f ca="1">IF(ROW()=2, Table1[[#This Row],[Netto loon]], INDIRECT(ADDRESS(ROW()-1,COLUMN(F:F))))</f>
        <v>27114.764060000001</v>
      </c>
      <c r="J2628" s="6">
        <f ca="1">IF(ROW()=2, 0, Table1[[#This Row],[Belastbaar loon]]-INDIRECT(ADDRESS(ROW()-1,COLUMN(A:A))))</f>
        <v>10</v>
      </c>
      <c r="K2628" s="6">
        <f ca="1">Table1[[#This Row],[Netto loon]]-Table1[[#This Row],[Netto vorige schijf]]</f>
        <v>5.8633999999983644</v>
      </c>
      <c r="L2628" s="2">
        <f ca="1">(Table1[[#This Row],[Bruto tov vorige schijf]]-Table1[[#This Row],[Netto tov vorige schijf]])/MAX(Table1[[#This Row],[Bruto tov vorige schijf]],1)</f>
        <v>0.41366000000016356</v>
      </c>
    </row>
    <row r="2629" spans="1:12" x14ac:dyDescent="0.25">
      <c r="A2629" s="14">
        <v>34111</v>
      </c>
      <c r="B2629" s="6">
        <f>LoonHeffing2020(Table1[[#This Row],[Belastbaar loon]])</f>
        <v>12740.458500000001</v>
      </c>
      <c r="C2629" s="6">
        <f>AlgemeneHeffingsKorting2020(Table1[[#This Row],[Belastbaar loon]])</f>
        <v>1950.952</v>
      </c>
      <c r="D2629" s="14">
        <f>ArbeidsKorting2020(Table1[[#This Row],[Belastbaar loon]])</f>
        <v>3804.9973599999998</v>
      </c>
      <c r="E2629" s="14">
        <f>MAX(Table1[[#This Row],[Loonheffing]]-Table1[[#This Row],[Algemene Heffingskorting]]-Table1[[#This Row],[Arbeidskorting]],0)</f>
        <v>6984.5091400000019</v>
      </c>
      <c r="F2629" s="6">
        <f>Table1[[#This Row],[Belastbaar loon]]-Table1[[#This Row],[Belasting]]</f>
        <v>27126.490859999998</v>
      </c>
      <c r="G2629" s="2">
        <f>(Table1[[#This Row],[Belastbaar loon]]-Table1[[#This Row],[Netto loon]])/Table1[[#This Row],[Belastbaar loon]]</f>
        <v>0.20475826390313981</v>
      </c>
      <c r="H2629" s="14">
        <f t="shared" ca="1" si="35"/>
        <v>6980.3725399999994</v>
      </c>
      <c r="I2629" s="14">
        <f ca="1">IF(ROW()=2, Table1[[#This Row],[Netto loon]], INDIRECT(ADDRESS(ROW()-1,COLUMN(F:F))))</f>
        <v>27120.62746</v>
      </c>
      <c r="J2629" s="6">
        <f ca="1">IF(ROW()=2, 0, Table1[[#This Row],[Belastbaar loon]]-INDIRECT(ADDRESS(ROW()-1,COLUMN(A:A))))</f>
        <v>10</v>
      </c>
      <c r="K2629" s="6">
        <f ca="1">Table1[[#This Row],[Netto loon]]-Table1[[#This Row],[Netto vorige schijf]]</f>
        <v>5.8633999999983644</v>
      </c>
      <c r="L2629" s="2">
        <f ca="1">(Table1[[#This Row],[Bruto tov vorige schijf]]-Table1[[#This Row],[Netto tov vorige schijf]])/MAX(Table1[[#This Row],[Bruto tov vorige schijf]],1)</f>
        <v>0.41366000000016356</v>
      </c>
    </row>
    <row r="2630" spans="1:12" x14ac:dyDescent="0.25">
      <c r="A2630" s="14">
        <v>34121</v>
      </c>
      <c r="B2630" s="6">
        <f>LoonHeffing2020(Table1[[#This Row],[Belastbaar loon]])</f>
        <v>12744.193499999999</v>
      </c>
      <c r="C2630" s="6">
        <f>AlgemeneHeffingsKorting2020(Table1[[#This Row],[Belastbaar loon]])</f>
        <v>1950.3848</v>
      </c>
      <c r="D2630" s="14">
        <f>ArbeidsKorting2020(Table1[[#This Row],[Belastbaar loon]])</f>
        <v>3805.1629600000001</v>
      </c>
      <c r="E2630" s="14">
        <f>MAX(Table1[[#This Row],[Loonheffing]]-Table1[[#This Row],[Algemene Heffingskorting]]-Table1[[#This Row],[Arbeidskorting]],0)</f>
        <v>6988.6457399999999</v>
      </c>
      <c r="F2630" s="6">
        <f>Table1[[#This Row],[Belastbaar loon]]-Table1[[#This Row],[Belasting]]</f>
        <v>27132.35426</v>
      </c>
      <c r="G2630" s="2">
        <f>(Table1[[#This Row],[Belastbaar loon]]-Table1[[#This Row],[Netto loon]])/Table1[[#This Row],[Belastbaar loon]]</f>
        <v>0.20481948770551858</v>
      </c>
      <c r="H2630" s="14">
        <f t="shared" ca="1" si="35"/>
        <v>6984.5091400000019</v>
      </c>
      <c r="I2630" s="14">
        <f ca="1">IF(ROW()=2, Table1[[#This Row],[Netto loon]], INDIRECT(ADDRESS(ROW()-1,COLUMN(F:F))))</f>
        <v>27126.490859999998</v>
      </c>
      <c r="J2630" s="6">
        <f ca="1">IF(ROW()=2, 0, Table1[[#This Row],[Belastbaar loon]]-INDIRECT(ADDRESS(ROW()-1,COLUMN(A:A))))</f>
        <v>10</v>
      </c>
      <c r="K2630" s="6">
        <f ca="1">Table1[[#This Row],[Netto loon]]-Table1[[#This Row],[Netto vorige schijf]]</f>
        <v>5.8634000000020023</v>
      </c>
      <c r="L2630" s="2">
        <f ca="1">(Table1[[#This Row],[Bruto tov vorige schijf]]-Table1[[#This Row],[Netto tov vorige schijf]])/MAX(Table1[[#This Row],[Bruto tov vorige schijf]],1)</f>
        <v>0.41365999999979974</v>
      </c>
    </row>
    <row r="2631" spans="1:12" x14ac:dyDescent="0.25">
      <c r="A2631" s="14">
        <v>34131</v>
      </c>
      <c r="B2631" s="6">
        <f>LoonHeffing2020(Table1[[#This Row],[Belastbaar loon]])</f>
        <v>12747.9285</v>
      </c>
      <c r="C2631" s="6">
        <f>AlgemeneHeffingsKorting2020(Table1[[#This Row],[Belastbaar loon]])</f>
        <v>1949.8176000000001</v>
      </c>
      <c r="D2631" s="14">
        <f>ArbeidsKorting2020(Table1[[#This Row],[Belastbaar loon]])</f>
        <v>3805.3285599999999</v>
      </c>
      <c r="E2631" s="14">
        <f>MAX(Table1[[#This Row],[Loonheffing]]-Table1[[#This Row],[Algemene Heffingskorting]]-Table1[[#This Row],[Arbeidskorting]],0)</f>
        <v>6992.7823399999997</v>
      </c>
      <c r="F2631" s="6">
        <f>Table1[[#This Row],[Belastbaar loon]]-Table1[[#This Row],[Belasting]]</f>
        <v>27138.217660000002</v>
      </c>
      <c r="G2631" s="2">
        <f>(Table1[[#This Row],[Belastbaar loon]]-Table1[[#This Row],[Netto loon]])/Table1[[#This Row],[Belastbaar loon]]</f>
        <v>0.20488067563212323</v>
      </c>
      <c r="H2631" s="14">
        <f t="shared" ca="1" si="35"/>
        <v>6988.6457399999999</v>
      </c>
      <c r="I2631" s="14">
        <f ca="1">IF(ROW()=2, Table1[[#This Row],[Netto loon]], INDIRECT(ADDRESS(ROW()-1,COLUMN(F:F))))</f>
        <v>27132.35426</v>
      </c>
      <c r="J2631" s="6">
        <f ca="1">IF(ROW()=2, 0, Table1[[#This Row],[Belastbaar loon]]-INDIRECT(ADDRESS(ROW()-1,COLUMN(A:A))))</f>
        <v>10</v>
      </c>
      <c r="K2631" s="6">
        <f ca="1">Table1[[#This Row],[Netto loon]]-Table1[[#This Row],[Netto vorige schijf]]</f>
        <v>5.8634000000020023</v>
      </c>
      <c r="L2631" s="2">
        <f ca="1">(Table1[[#This Row],[Bruto tov vorige schijf]]-Table1[[#This Row],[Netto tov vorige schijf]])/MAX(Table1[[#This Row],[Bruto tov vorige schijf]],1)</f>
        <v>0.41365999999979974</v>
      </c>
    </row>
    <row r="2632" spans="1:12" x14ac:dyDescent="0.25">
      <c r="A2632" s="14">
        <v>34141</v>
      </c>
      <c r="B2632" s="6">
        <f>LoonHeffing2020(Table1[[#This Row],[Belastbaar loon]])</f>
        <v>12751.663500000001</v>
      </c>
      <c r="C2632" s="6">
        <f>AlgemeneHeffingsKorting2020(Table1[[#This Row],[Belastbaar loon]])</f>
        <v>1949.2503999999999</v>
      </c>
      <c r="D2632" s="14">
        <f>ArbeidsKorting2020(Table1[[#This Row],[Belastbaar loon]])</f>
        <v>3805.4941600000002</v>
      </c>
      <c r="E2632" s="14">
        <f>MAX(Table1[[#This Row],[Loonheffing]]-Table1[[#This Row],[Algemene Heffingskorting]]-Table1[[#This Row],[Arbeidskorting]],0)</f>
        <v>6996.9189400000014</v>
      </c>
      <c r="F2632" s="6">
        <f>Table1[[#This Row],[Belastbaar loon]]-Table1[[#This Row],[Belasting]]</f>
        <v>27144.081059999997</v>
      </c>
      <c r="G2632" s="2">
        <f>(Table1[[#This Row],[Belastbaar loon]]-Table1[[#This Row],[Netto loon]])/Table1[[#This Row],[Belastbaar loon]]</f>
        <v>0.20494182771447828</v>
      </c>
      <c r="H2632" s="14">
        <f t="shared" ca="1" si="35"/>
        <v>6992.7823399999997</v>
      </c>
      <c r="I2632" s="14">
        <f ca="1">IF(ROW()=2, Table1[[#This Row],[Netto loon]], INDIRECT(ADDRESS(ROW()-1,COLUMN(F:F))))</f>
        <v>27138.217660000002</v>
      </c>
      <c r="J2632" s="6">
        <f ca="1">IF(ROW()=2, 0, Table1[[#This Row],[Belastbaar loon]]-INDIRECT(ADDRESS(ROW()-1,COLUMN(A:A))))</f>
        <v>10</v>
      </c>
      <c r="K2632" s="6">
        <f ca="1">Table1[[#This Row],[Netto loon]]-Table1[[#This Row],[Netto vorige schijf]]</f>
        <v>5.8633999999947264</v>
      </c>
      <c r="L2632" s="2">
        <f ca="1">(Table1[[#This Row],[Bruto tov vorige schijf]]-Table1[[#This Row],[Netto tov vorige schijf]])/MAX(Table1[[#This Row],[Bruto tov vorige schijf]],1)</f>
        <v>0.41366000000052738</v>
      </c>
    </row>
    <row r="2633" spans="1:12" x14ac:dyDescent="0.25">
      <c r="A2633" s="14">
        <v>34151</v>
      </c>
      <c r="B2633" s="6">
        <f>LoonHeffing2020(Table1[[#This Row],[Belastbaar loon]])</f>
        <v>12755.398499999999</v>
      </c>
      <c r="C2633" s="6">
        <f>AlgemeneHeffingsKorting2020(Table1[[#This Row],[Belastbaar loon]])</f>
        <v>1948.6831999999999</v>
      </c>
      <c r="D2633" s="14">
        <f>ArbeidsKorting2020(Table1[[#This Row],[Belastbaar loon]])</f>
        <v>3805.65976</v>
      </c>
      <c r="E2633" s="14">
        <f>MAX(Table1[[#This Row],[Loonheffing]]-Table1[[#This Row],[Algemene Heffingskorting]]-Table1[[#This Row],[Arbeidskorting]],0)</f>
        <v>7001.0555399999994</v>
      </c>
      <c r="F2633" s="6">
        <f>Table1[[#This Row],[Belastbaar loon]]-Table1[[#This Row],[Belasting]]</f>
        <v>27149.944459999999</v>
      </c>
      <c r="G2633" s="2">
        <f>(Table1[[#This Row],[Belastbaar loon]]-Table1[[#This Row],[Netto loon]])/Table1[[#This Row],[Belastbaar loon]]</f>
        <v>0.20500294398407079</v>
      </c>
      <c r="H2633" s="14">
        <f t="shared" ca="1" si="35"/>
        <v>6996.9189400000014</v>
      </c>
      <c r="I2633" s="14">
        <f ca="1">IF(ROW()=2, Table1[[#This Row],[Netto loon]], INDIRECT(ADDRESS(ROW()-1,COLUMN(F:F))))</f>
        <v>27144.081059999997</v>
      </c>
      <c r="J2633" s="6">
        <f ca="1">IF(ROW()=2, 0, Table1[[#This Row],[Belastbaar loon]]-INDIRECT(ADDRESS(ROW()-1,COLUMN(A:A))))</f>
        <v>10</v>
      </c>
      <c r="K2633" s="6">
        <f ca="1">Table1[[#This Row],[Netto loon]]-Table1[[#This Row],[Netto vorige schijf]]</f>
        <v>5.8634000000020023</v>
      </c>
      <c r="L2633" s="2">
        <f ca="1">(Table1[[#This Row],[Bruto tov vorige schijf]]-Table1[[#This Row],[Netto tov vorige schijf]])/MAX(Table1[[#This Row],[Bruto tov vorige schijf]],1)</f>
        <v>0.41365999999979974</v>
      </c>
    </row>
    <row r="2634" spans="1:12" x14ac:dyDescent="0.25">
      <c r="A2634" s="14">
        <v>34161</v>
      </c>
      <c r="B2634" s="6">
        <f>LoonHeffing2020(Table1[[#This Row],[Belastbaar loon]])</f>
        <v>12759.1335</v>
      </c>
      <c r="C2634" s="6">
        <f>AlgemeneHeffingsKorting2020(Table1[[#This Row],[Belastbaar loon]])</f>
        <v>1948.116</v>
      </c>
      <c r="D2634" s="14">
        <f>ArbeidsKorting2020(Table1[[#This Row],[Belastbaar loon]])</f>
        <v>3805.8253599999998</v>
      </c>
      <c r="E2634" s="14">
        <f>MAX(Table1[[#This Row],[Loonheffing]]-Table1[[#This Row],[Algemene Heffingskorting]]-Table1[[#This Row],[Arbeidskorting]],0)</f>
        <v>7005.1921400000001</v>
      </c>
      <c r="F2634" s="6">
        <f>Table1[[#This Row],[Belastbaar loon]]-Table1[[#This Row],[Belasting]]</f>
        <v>27155.807860000001</v>
      </c>
      <c r="G2634" s="2">
        <f>(Table1[[#This Row],[Belastbaar loon]]-Table1[[#This Row],[Netto loon]])/Table1[[#This Row],[Belastbaar loon]]</f>
        <v>0.20506402447235147</v>
      </c>
      <c r="H2634" s="14">
        <f t="shared" ca="1" si="35"/>
        <v>7001.0555399999994</v>
      </c>
      <c r="I2634" s="14">
        <f ca="1">IF(ROW()=2, Table1[[#This Row],[Netto loon]], INDIRECT(ADDRESS(ROW()-1,COLUMN(F:F))))</f>
        <v>27149.944459999999</v>
      </c>
      <c r="J2634" s="6">
        <f ca="1">IF(ROW()=2, 0, Table1[[#This Row],[Belastbaar loon]]-INDIRECT(ADDRESS(ROW()-1,COLUMN(A:A))))</f>
        <v>10</v>
      </c>
      <c r="K2634" s="6">
        <f ca="1">Table1[[#This Row],[Netto loon]]-Table1[[#This Row],[Netto vorige schijf]]</f>
        <v>5.8634000000020023</v>
      </c>
      <c r="L2634" s="2">
        <f ca="1">(Table1[[#This Row],[Bruto tov vorige schijf]]-Table1[[#This Row],[Netto tov vorige schijf]])/MAX(Table1[[#This Row],[Bruto tov vorige schijf]],1)</f>
        <v>0.41365999999979974</v>
      </c>
    </row>
    <row r="2635" spans="1:12" x14ac:dyDescent="0.25">
      <c r="A2635" s="14">
        <v>34171</v>
      </c>
      <c r="B2635" s="6">
        <f>LoonHeffing2020(Table1[[#This Row],[Belastbaar loon]])</f>
        <v>12762.8685</v>
      </c>
      <c r="C2635" s="6">
        <f>AlgemeneHeffingsKorting2020(Table1[[#This Row],[Belastbaar loon]])</f>
        <v>1947.5488</v>
      </c>
      <c r="D2635" s="14">
        <f>ArbeidsKorting2020(Table1[[#This Row],[Belastbaar loon]])</f>
        <v>3805.9909600000001</v>
      </c>
      <c r="E2635" s="14">
        <f>MAX(Table1[[#This Row],[Loonheffing]]-Table1[[#This Row],[Algemene Heffingskorting]]-Table1[[#This Row],[Arbeidskorting]],0)</f>
        <v>7009.3287399999999</v>
      </c>
      <c r="F2635" s="6">
        <f>Table1[[#This Row],[Belastbaar loon]]-Table1[[#This Row],[Belasting]]</f>
        <v>27161.671259999999</v>
      </c>
      <c r="G2635" s="2">
        <f>(Table1[[#This Row],[Belastbaar loon]]-Table1[[#This Row],[Netto loon]])/Table1[[#This Row],[Belastbaar loon]]</f>
        <v>0.20512506921073428</v>
      </c>
      <c r="H2635" s="14">
        <f t="shared" ca="1" si="35"/>
        <v>7005.1921400000001</v>
      </c>
      <c r="I2635" s="14">
        <f ca="1">IF(ROW()=2, Table1[[#This Row],[Netto loon]], INDIRECT(ADDRESS(ROW()-1,COLUMN(F:F))))</f>
        <v>27155.807860000001</v>
      </c>
      <c r="J2635" s="6">
        <f ca="1">IF(ROW()=2, 0, Table1[[#This Row],[Belastbaar loon]]-INDIRECT(ADDRESS(ROW()-1,COLUMN(A:A))))</f>
        <v>10</v>
      </c>
      <c r="K2635" s="6">
        <f ca="1">Table1[[#This Row],[Netto loon]]-Table1[[#This Row],[Netto vorige schijf]]</f>
        <v>5.8633999999983644</v>
      </c>
      <c r="L2635" s="2">
        <f ca="1">(Table1[[#This Row],[Bruto tov vorige schijf]]-Table1[[#This Row],[Netto tov vorige schijf]])/MAX(Table1[[#This Row],[Bruto tov vorige schijf]],1)</f>
        <v>0.41366000000016356</v>
      </c>
    </row>
    <row r="2636" spans="1:12" x14ac:dyDescent="0.25">
      <c r="A2636" s="14">
        <v>34181</v>
      </c>
      <c r="B2636" s="6">
        <f>LoonHeffing2020(Table1[[#This Row],[Belastbaar loon]])</f>
        <v>12766.603499999999</v>
      </c>
      <c r="C2636" s="6">
        <f>AlgemeneHeffingsKorting2020(Table1[[#This Row],[Belastbaar loon]])</f>
        <v>1946.9816000000001</v>
      </c>
      <c r="D2636" s="14">
        <f>ArbeidsKorting2020(Table1[[#This Row],[Belastbaar loon]])</f>
        <v>3806.1565599999999</v>
      </c>
      <c r="E2636" s="14">
        <f>MAX(Table1[[#This Row],[Loonheffing]]-Table1[[#This Row],[Algemene Heffingskorting]]-Table1[[#This Row],[Arbeidskorting]],0)</f>
        <v>7013.4653399999988</v>
      </c>
      <c r="F2636" s="6">
        <f>Table1[[#This Row],[Belastbaar loon]]-Table1[[#This Row],[Belasting]]</f>
        <v>27167.534660000001</v>
      </c>
      <c r="G2636" s="2">
        <f>(Table1[[#This Row],[Belastbaar loon]]-Table1[[#This Row],[Netto loon]])/Table1[[#This Row],[Belastbaar loon]]</f>
        <v>0.2051860782305959</v>
      </c>
      <c r="H2636" s="14">
        <f t="shared" ca="1" si="35"/>
        <v>7009.3287399999999</v>
      </c>
      <c r="I2636" s="14">
        <f ca="1">IF(ROW()=2, Table1[[#This Row],[Netto loon]], INDIRECT(ADDRESS(ROW()-1,COLUMN(F:F))))</f>
        <v>27161.671259999999</v>
      </c>
      <c r="J2636" s="6">
        <f ca="1">IF(ROW()=2, 0, Table1[[#This Row],[Belastbaar loon]]-INDIRECT(ADDRESS(ROW()-1,COLUMN(A:A))))</f>
        <v>10</v>
      </c>
      <c r="K2636" s="6">
        <f ca="1">Table1[[#This Row],[Netto loon]]-Table1[[#This Row],[Netto vorige schijf]]</f>
        <v>5.8634000000020023</v>
      </c>
      <c r="L2636" s="2">
        <f ca="1">(Table1[[#This Row],[Bruto tov vorige schijf]]-Table1[[#This Row],[Netto tov vorige schijf]])/MAX(Table1[[#This Row],[Bruto tov vorige schijf]],1)</f>
        <v>0.41365999999979974</v>
      </c>
    </row>
    <row r="2637" spans="1:12" x14ac:dyDescent="0.25">
      <c r="A2637" s="14">
        <v>34191</v>
      </c>
      <c r="B2637" s="6">
        <f>LoonHeffing2020(Table1[[#This Row],[Belastbaar loon]])</f>
        <v>12770.3385</v>
      </c>
      <c r="C2637" s="6">
        <f>AlgemeneHeffingsKorting2020(Table1[[#This Row],[Belastbaar loon]])</f>
        <v>1946.4144000000001</v>
      </c>
      <c r="D2637" s="14">
        <f>ArbeidsKorting2020(Table1[[#This Row],[Belastbaar loon]])</f>
        <v>3806.3221600000002</v>
      </c>
      <c r="E2637" s="14">
        <f>MAX(Table1[[#This Row],[Loonheffing]]-Table1[[#This Row],[Algemene Heffingskorting]]-Table1[[#This Row],[Arbeidskorting]],0)</f>
        <v>7017.6019400000005</v>
      </c>
      <c r="F2637" s="6">
        <f>Table1[[#This Row],[Belastbaar loon]]-Table1[[#This Row],[Belasting]]</f>
        <v>27173.39806</v>
      </c>
      <c r="G2637" s="2">
        <f>(Table1[[#This Row],[Belastbaar loon]]-Table1[[#This Row],[Netto loon]])/Table1[[#This Row],[Belastbaar loon]]</f>
        <v>0.20524705156327691</v>
      </c>
      <c r="H2637" s="14">
        <f t="shared" ca="1" si="35"/>
        <v>7013.4653399999988</v>
      </c>
      <c r="I2637" s="14">
        <f ca="1">IF(ROW()=2, Table1[[#This Row],[Netto loon]], INDIRECT(ADDRESS(ROW()-1,COLUMN(F:F))))</f>
        <v>27167.534660000001</v>
      </c>
      <c r="J2637" s="6">
        <f ca="1">IF(ROW()=2, 0, Table1[[#This Row],[Belastbaar loon]]-INDIRECT(ADDRESS(ROW()-1,COLUMN(A:A))))</f>
        <v>10</v>
      </c>
      <c r="K2637" s="6">
        <f ca="1">Table1[[#This Row],[Netto loon]]-Table1[[#This Row],[Netto vorige schijf]]</f>
        <v>5.8633999999983644</v>
      </c>
      <c r="L2637" s="2">
        <f ca="1">(Table1[[#This Row],[Bruto tov vorige schijf]]-Table1[[#This Row],[Netto tov vorige schijf]])/MAX(Table1[[#This Row],[Bruto tov vorige schijf]],1)</f>
        <v>0.41366000000016356</v>
      </c>
    </row>
    <row r="2638" spans="1:12" x14ac:dyDescent="0.25">
      <c r="A2638" s="14">
        <v>34201</v>
      </c>
      <c r="B2638" s="6">
        <f>LoonHeffing2020(Table1[[#This Row],[Belastbaar loon]])</f>
        <v>12774.0735</v>
      </c>
      <c r="C2638" s="6">
        <f>AlgemeneHeffingsKorting2020(Table1[[#This Row],[Belastbaar loon]])</f>
        <v>1945.8471999999999</v>
      </c>
      <c r="D2638" s="14">
        <f>ArbeidsKorting2020(Table1[[#This Row],[Belastbaar loon]])</f>
        <v>3806.48776</v>
      </c>
      <c r="E2638" s="14">
        <f>MAX(Table1[[#This Row],[Loonheffing]]-Table1[[#This Row],[Algemene Heffingskorting]]-Table1[[#This Row],[Arbeidskorting]],0)</f>
        <v>7021.7385400000003</v>
      </c>
      <c r="F2638" s="6">
        <f>Table1[[#This Row],[Belastbaar loon]]-Table1[[#This Row],[Belasting]]</f>
        <v>27179.261460000002</v>
      </c>
      <c r="G2638" s="2">
        <f>(Table1[[#This Row],[Belastbaar loon]]-Table1[[#This Row],[Netto loon]])/Table1[[#This Row],[Belastbaar loon]]</f>
        <v>0.20530798924008065</v>
      </c>
      <c r="H2638" s="14">
        <f t="shared" ca="1" si="35"/>
        <v>7017.6019400000005</v>
      </c>
      <c r="I2638" s="14">
        <f ca="1">IF(ROW()=2, Table1[[#This Row],[Netto loon]], INDIRECT(ADDRESS(ROW()-1,COLUMN(F:F))))</f>
        <v>27173.39806</v>
      </c>
      <c r="J2638" s="6">
        <f ca="1">IF(ROW()=2, 0, Table1[[#This Row],[Belastbaar loon]]-INDIRECT(ADDRESS(ROW()-1,COLUMN(A:A))))</f>
        <v>10</v>
      </c>
      <c r="K2638" s="6">
        <f ca="1">Table1[[#This Row],[Netto loon]]-Table1[[#This Row],[Netto vorige schijf]]</f>
        <v>5.8634000000020023</v>
      </c>
      <c r="L2638" s="2">
        <f ca="1">(Table1[[#This Row],[Bruto tov vorige schijf]]-Table1[[#This Row],[Netto tov vorige schijf]])/MAX(Table1[[#This Row],[Bruto tov vorige schijf]],1)</f>
        <v>0.41365999999979974</v>
      </c>
    </row>
    <row r="2639" spans="1:12" x14ac:dyDescent="0.25">
      <c r="A2639" s="14">
        <v>34211</v>
      </c>
      <c r="B2639" s="6">
        <f>LoonHeffing2020(Table1[[#This Row],[Belastbaar loon]])</f>
        <v>12777.808499999999</v>
      </c>
      <c r="C2639" s="6">
        <f>AlgemeneHeffingsKorting2020(Table1[[#This Row],[Belastbaar loon]])</f>
        <v>1945.28</v>
      </c>
      <c r="D2639" s="14">
        <f>ArbeidsKorting2020(Table1[[#This Row],[Belastbaar loon]])</f>
        <v>3806.6533599999998</v>
      </c>
      <c r="E2639" s="14">
        <f>MAX(Table1[[#This Row],[Loonheffing]]-Table1[[#This Row],[Algemene Heffingskorting]]-Table1[[#This Row],[Arbeidskorting]],0)</f>
        <v>7025.8751399999983</v>
      </c>
      <c r="F2639" s="6">
        <f>Table1[[#This Row],[Belastbaar loon]]-Table1[[#This Row],[Belasting]]</f>
        <v>27185.124860000004</v>
      </c>
      <c r="G2639" s="2">
        <f>(Table1[[#This Row],[Belastbaar loon]]-Table1[[#This Row],[Netto loon]])/Table1[[#This Row],[Belastbaar loon]]</f>
        <v>0.20536889129227431</v>
      </c>
      <c r="H2639" s="14">
        <f t="shared" ca="1" si="35"/>
        <v>7021.7385400000003</v>
      </c>
      <c r="I2639" s="14">
        <f ca="1">IF(ROW()=2, Table1[[#This Row],[Netto loon]], INDIRECT(ADDRESS(ROW()-1,COLUMN(F:F))))</f>
        <v>27179.261460000002</v>
      </c>
      <c r="J2639" s="6">
        <f ca="1">IF(ROW()=2, 0, Table1[[#This Row],[Belastbaar loon]]-INDIRECT(ADDRESS(ROW()-1,COLUMN(A:A))))</f>
        <v>10</v>
      </c>
      <c r="K2639" s="6">
        <f ca="1">Table1[[#This Row],[Netto loon]]-Table1[[#This Row],[Netto vorige schijf]]</f>
        <v>5.8634000000020023</v>
      </c>
      <c r="L2639" s="2">
        <f ca="1">(Table1[[#This Row],[Bruto tov vorige schijf]]-Table1[[#This Row],[Netto tov vorige schijf]])/MAX(Table1[[#This Row],[Bruto tov vorige schijf]],1)</f>
        <v>0.41365999999979974</v>
      </c>
    </row>
    <row r="2640" spans="1:12" x14ac:dyDescent="0.25">
      <c r="A2640" s="14">
        <v>34221</v>
      </c>
      <c r="B2640" s="6">
        <f>LoonHeffing2020(Table1[[#This Row],[Belastbaar loon]])</f>
        <v>12781.5435</v>
      </c>
      <c r="C2640" s="6">
        <f>AlgemeneHeffingsKorting2020(Table1[[#This Row],[Belastbaar loon]])</f>
        <v>1944.7128</v>
      </c>
      <c r="D2640" s="14">
        <f>ArbeidsKorting2020(Table1[[#This Row],[Belastbaar loon]])</f>
        <v>3806.8189600000001</v>
      </c>
      <c r="E2640" s="14">
        <f>MAX(Table1[[#This Row],[Loonheffing]]-Table1[[#This Row],[Algemene Heffingskorting]]-Table1[[#This Row],[Arbeidskorting]],0)</f>
        <v>7030.0117399999999</v>
      </c>
      <c r="F2640" s="6">
        <f>Table1[[#This Row],[Belastbaar loon]]-Table1[[#This Row],[Belasting]]</f>
        <v>27190.988259999998</v>
      </c>
      <c r="G2640" s="2">
        <f>(Table1[[#This Row],[Belastbaar loon]]-Table1[[#This Row],[Netto loon]])/Table1[[#This Row],[Belastbaar loon]]</f>
        <v>0.20542975775108857</v>
      </c>
      <c r="H2640" s="14">
        <f t="shared" ca="1" si="35"/>
        <v>7025.8751399999983</v>
      </c>
      <c r="I2640" s="14">
        <f ca="1">IF(ROW()=2, Table1[[#This Row],[Netto loon]], INDIRECT(ADDRESS(ROW()-1,COLUMN(F:F))))</f>
        <v>27185.124860000004</v>
      </c>
      <c r="J2640" s="6">
        <f ca="1">IF(ROW()=2, 0, Table1[[#This Row],[Belastbaar loon]]-INDIRECT(ADDRESS(ROW()-1,COLUMN(A:A))))</f>
        <v>10</v>
      </c>
      <c r="K2640" s="6">
        <f ca="1">Table1[[#This Row],[Netto loon]]-Table1[[#This Row],[Netto vorige schijf]]</f>
        <v>5.8633999999947264</v>
      </c>
      <c r="L2640" s="2">
        <f ca="1">(Table1[[#This Row],[Bruto tov vorige schijf]]-Table1[[#This Row],[Netto tov vorige schijf]])/MAX(Table1[[#This Row],[Bruto tov vorige schijf]],1)</f>
        <v>0.41366000000052738</v>
      </c>
    </row>
    <row r="2641" spans="1:12" x14ac:dyDescent="0.25">
      <c r="A2641" s="14">
        <v>34231</v>
      </c>
      <c r="B2641" s="6">
        <f>LoonHeffing2020(Table1[[#This Row],[Belastbaar loon]])</f>
        <v>12785.2785</v>
      </c>
      <c r="C2641" s="6">
        <f>AlgemeneHeffingsKorting2020(Table1[[#This Row],[Belastbaar loon]])</f>
        <v>1944.1456000000001</v>
      </c>
      <c r="D2641" s="14">
        <f>ArbeidsKorting2020(Table1[[#This Row],[Belastbaar loon]])</f>
        <v>3806.9845599999999</v>
      </c>
      <c r="E2641" s="14">
        <f>MAX(Table1[[#This Row],[Loonheffing]]-Table1[[#This Row],[Algemene Heffingskorting]]-Table1[[#This Row],[Arbeidskorting]],0)</f>
        <v>7034.1483400000006</v>
      </c>
      <c r="F2641" s="6">
        <f>Table1[[#This Row],[Belastbaar loon]]-Table1[[#This Row],[Belasting]]</f>
        <v>27196.85166</v>
      </c>
      <c r="G2641" s="2">
        <f>(Table1[[#This Row],[Belastbaar loon]]-Table1[[#This Row],[Netto loon]])/Table1[[#This Row],[Belastbaar loon]]</f>
        <v>0.20549058864771697</v>
      </c>
      <c r="H2641" s="14">
        <f t="shared" ca="1" si="35"/>
        <v>7030.0117399999999</v>
      </c>
      <c r="I2641" s="14">
        <f ca="1">IF(ROW()=2, Table1[[#This Row],[Netto loon]], INDIRECT(ADDRESS(ROW()-1,COLUMN(F:F))))</f>
        <v>27190.988259999998</v>
      </c>
      <c r="J2641" s="6">
        <f ca="1">IF(ROW()=2, 0, Table1[[#This Row],[Belastbaar loon]]-INDIRECT(ADDRESS(ROW()-1,COLUMN(A:A))))</f>
        <v>10</v>
      </c>
      <c r="K2641" s="6">
        <f ca="1">Table1[[#This Row],[Netto loon]]-Table1[[#This Row],[Netto vorige schijf]]</f>
        <v>5.8634000000020023</v>
      </c>
      <c r="L2641" s="2">
        <f ca="1">(Table1[[#This Row],[Bruto tov vorige schijf]]-Table1[[#This Row],[Netto tov vorige schijf]])/MAX(Table1[[#This Row],[Bruto tov vorige schijf]],1)</f>
        <v>0.41365999999979974</v>
      </c>
    </row>
    <row r="2642" spans="1:12" x14ac:dyDescent="0.25">
      <c r="A2642" s="14">
        <v>34241</v>
      </c>
      <c r="B2642" s="6">
        <f>LoonHeffing2020(Table1[[#This Row],[Belastbaar loon]])</f>
        <v>12789.013499999999</v>
      </c>
      <c r="C2642" s="6">
        <f>AlgemeneHeffingsKorting2020(Table1[[#This Row],[Belastbaar loon]])</f>
        <v>1943.5784000000001</v>
      </c>
      <c r="D2642" s="14">
        <f>ArbeidsKorting2020(Table1[[#This Row],[Belastbaar loon]])</f>
        <v>3807.1501600000001</v>
      </c>
      <c r="E2642" s="14">
        <f>MAX(Table1[[#This Row],[Loonheffing]]-Table1[[#This Row],[Algemene Heffingskorting]]-Table1[[#This Row],[Arbeidskorting]],0)</f>
        <v>7038.2849399999986</v>
      </c>
      <c r="F2642" s="6">
        <f>Table1[[#This Row],[Belastbaar loon]]-Table1[[#This Row],[Belasting]]</f>
        <v>27202.715060000002</v>
      </c>
      <c r="G2642" s="2">
        <f>(Table1[[#This Row],[Belastbaar loon]]-Table1[[#This Row],[Netto loon]])/Table1[[#This Row],[Belastbaar loon]]</f>
        <v>0.2055513840133173</v>
      </c>
      <c r="H2642" s="14">
        <f t="shared" ca="1" si="35"/>
        <v>7034.1483400000006</v>
      </c>
      <c r="I2642" s="14">
        <f ca="1">IF(ROW()=2, Table1[[#This Row],[Netto loon]], INDIRECT(ADDRESS(ROW()-1,COLUMN(F:F))))</f>
        <v>27196.85166</v>
      </c>
      <c r="J2642" s="6">
        <f ca="1">IF(ROW()=2, 0, Table1[[#This Row],[Belastbaar loon]]-INDIRECT(ADDRESS(ROW()-1,COLUMN(A:A))))</f>
        <v>10</v>
      </c>
      <c r="K2642" s="6">
        <f ca="1">Table1[[#This Row],[Netto loon]]-Table1[[#This Row],[Netto vorige schijf]]</f>
        <v>5.8634000000020023</v>
      </c>
      <c r="L2642" s="2">
        <f ca="1">(Table1[[#This Row],[Bruto tov vorige schijf]]-Table1[[#This Row],[Netto tov vorige schijf]])/MAX(Table1[[#This Row],[Bruto tov vorige schijf]],1)</f>
        <v>0.41365999999979974</v>
      </c>
    </row>
    <row r="2643" spans="1:12" x14ac:dyDescent="0.25">
      <c r="A2643" s="14">
        <v>34251</v>
      </c>
      <c r="B2643" s="6">
        <f>LoonHeffing2020(Table1[[#This Row],[Belastbaar loon]])</f>
        <v>12792.7485</v>
      </c>
      <c r="C2643" s="6">
        <f>AlgemeneHeffingsKorting2020(Table1[[#This Row],[Belastbaar loon]])</f>
        <v>1943.0111999999999</v>
      </c>
      <c r="D2643" s="14">
        <f>ArbeidsKorting2020(Table1[[#This Row],[Belastbaar loon]])</f>
        <v>3807.31576</v>
      </c>
      <c r="E2643" s="14">
        <f>MAX(Table1[[#This Row],[Loonheffing]]-Table1[[#This Row],[Algemene Heffingskorting]]-Table1[[#This Row],[Arbeidskorting]],0)</f>
        <v>7042.4215400000012</v>
      </c>
      <c r="F2643" s="6">
        <f>Table1[[#This Row],[Belastbaar loon]]-Table1[[#This Row],[Belasting]]</f>
        <v>27208.578459999997</v>
      </c>
      <c r="G2643" s="2">
        <f>(Table1[[#This Row],[Belastbaar loon]]-Table1[[#This Row],[Netto loon]])/Table1[[#This Row],[Belastbaar loon]]</f>
        <v>0.20561214387901092</v>
      </c>
      <c r="H2643" s="14">
        <f t="shared" ca="1" si="35"/>
        <v>7038.2849399999986</v>
      </c>
      <c r="I2643" s="14">
        <f ca="1">IF(ROW()=2, Table1[[#This Row],[Netto loon]], INDIRECT(ADDRESS(ROW()-1,COLUMN(F:F))))</f>
        <v>27202.715060000002</v>
      </c>
      <c r="J2643" s="6">
        <f ca="1">IF(ROW()=2, 0, Table1[[#This Row],[Belastbaar loon]]-INDIRECT(ADDRESS(ROW()-1,COLUMN(A:A))))</f>
        <v>10</v>
      </c>
      <c r="K2643" s="6">
        <f ca="1">Table1[[#This Row],[Netto loon]]-Table1[[#This Row],[Netto vorige schijf]]</f>
        <v>5.8633999999947264</v>
      </c>
      <c r="L2643" s="2">
        <f ca="1">(Table1[[#This Row],[Bruto tov vorige schijf]]-Table1[[#This Row],[Netto tov vorige schijf]])/MAX(Table1[[#This Row],[Bruto tov vorige schijf]],1)</f>
        <v>0.41366000000052738</v>
      </c>
    </row>
    <row r="2644" spans="1:12" x14ac:dyDescent="0.25">
      <c r="A2644" s="14">
        <v>34261</v>
      </c>
      <c r="B2644" s="6">
        <f>LoonHeffing2020(Table1[[#This Row],[Belastbaar loon]])</f>
        <v>12796.4835</v>
      </c>
      <c r="C2644" s="6">
        <f>AlgemeneHeffingsKorting2020(Table1[[#This Row],[Belastbaar loon]])</f>
        <v>1942.444</v>
      </c>
      <c r="D2644" s="14">
        <f>ArbeidsKorting2020(Table1[[#This Row],[Belastbaar loon]])</f>
        <v>3807.4813599999998</v>
      </c>
      <c r="E2644" s="14">
        <f>MAX(Table1[[#This Row],[Loonheffing]]-Table1[[#This Row],[Algemene Heffingskorting]]-Table1[[#This Row],[Arbeidskorting]],0)</f>
        <v>7046.558140000001</v>
      </c>
      <c r="F2644" s="6">
        <f>Table1[[#This Row],[Belastbaar loon]]-Table1[[#This Row],[Belasting]]</f>
        <v>27214.441859999999</v>
      </c>
      <c r="G2644" s="2">
        <f>(Table1[[#This Row],[Belastbaar loon]]-Table1[[#This Row],[Netto loon]])/Table1[[#This Row],[Belastbaar loon]]</f>
        <v>0.20567286827588221</v>
      </c>
      <c r="H2644" s="14">
        <f t="shared" ca="1" si="35"/>
        <v>7042.4215400000012</v>
      </c>
      <c r="I2644" s="14">
        <f ca="1">IF(ROW()=2, Table1[[#This Row],[Netto loon]], INDIRECT(ADDRESS(ROW()-1,COLUMN(F:F))))</f>
        <v>27208.578459999997</v>
      </c>
      <c r="J2644" s="6">
        <f ca="1">IF(ROW()=2, 0, Table1[[#This Row],[Belastbaar loon]]-INDIRECT(ADDRESS(ROW()-1,COLUMN(A:A))))</f>
        <v>10</v>
      </c>
      <c r="K2644" s="6">
        <f ca="1">Table1[[#This Row],[Netto loon]]-Table1[[#This Row],[Netto vorige schijf]]</f>
        <v>5.8634000000020023</v>
      </c>
      <c r="L2644" s="2">
        <f ca="1">(Table1[[#This Row],[Bruto tov vorige schijf]]-Table1[[#This Row],[Netto tov vorige schijf]])/MAX(Table1[[#This Row],[Bruto tov vorige schijf]],1)</f>
        <v>0.41365999999979974</v>
      </c>
    </row>
    <row r="2645" spans="1:12" x14ac:dyDescent="0.25">
      <c r="A2645" s="14">
        <v>34271</v>
      </c>
      <c r="B2645" s="6">
        <f>LoonHeffing2020(Table1[[#This Row],[Belastbaar loon]])</f>
        <v>12800.218500000001</v>
      </c>
      <c r="C2645" s="6">
        <f>AlgemeneHeffingsKorting2020(Table1[[#This Row],[Belastbaar loon]])</f>
        <v>1941.8768</v>
      </c>
      <c r="D2645" s="14">
        <f>ArbeidsKorting2020(Table1[[#This Row],[Belastbaar loon]])</f>
        <v>3807.64696</v>
      </c>
      <c r="E2645" s="14">
        <f>MAX(Table1[[#This Row],[Loonheffing]]-Table1[[#This Row],[Algemene Heffingskorting]]-Table1[[#This Row],[Arbeidskorting]],0)</f>
        <v>7050.6947400000008</v>
      </c>
      <c r="F2645" s="6">
        <f>Table1[[#This Row],[Belastbaar loon]]-Table1[[#This Row],[Belasting]]</f>
        <v>27220.305260000001</v>
      </c>
      <c r="G2645" s="2">
        <f>(Table1[[#This Row],[Belastbaar loon]]-Table1[[#This Row],[Netto loon]])/Table1[[#This Row],[Belastbaar loon]]</f>
        <v>0.20573355723497999</v>
      </c>
      <c r="H2645" s="14">
        <f t="shared" ca="1" si="35"/>
        <v>7046.558140000001</v>
      </c>
      <c r="I2645" s="14">
        <f ca="1">IF(ROW()=2, Table1[[#This Row],[Netto loon]], INDIRECT(ADDRESS(ROW()-1,COLUMN(F:F))))</f>
        <v>27214.441859999999</v>
      </c>
      <c r="J2645" s="6">
        <f ca="1">IF(ROW()=2, 0, Table1[[#This Row],[Belastbaar loon]]-INDIRECT(ADDRESS(ROW()-1,COLUMN(A:A))))</f>
        <v>10</v>
      </c>
      <c r="K2645" s="6">
        <f ca="1">Table1[[#This Row],[Netto loon]]-Table1[[#This Row],[Netto vorige schijf]]</f>
        <v>5.8634000000020023</v>
      </c>
      <c r="L2645" s="2">
        <f ca="1">(Table1[[#This Row],[Bruto tov vorige schijf]]-Table1[[#This Row],[Netto tov vorige schijf]])/MAX(Table1[[#This Row],[Bruto tov vorige schijf]],1)</f>
        <v>0.41365999999979974</v>
      </c>
    </row>
    <row r="2646" spans="1:12" x14ac:dyDescent="0.25">
      <c r="A2646" s="14">
        <v>34281</v>
      </c>
      <c r="B2646" s="6">
        <f>LoonHeffing2020(Table1[[#This Row],[Belastbaar loon]])</f>
        <v>12803.9535</v>
      </c>
      <c r="C2646" s="6">
        <f>AlgemeneHeffingsKorting2020(Table1[[#This Row],[Belastbaar loon]])</f>
        <v>1941.3096</v>
      </c>
      <c r="D2646" s="14">
        <f>ArbeidsKorting2020(Table1[[#This Row],[Belastbaar loon]])</f>
        <v>3807.8125599999998</v>
      </c>
      <c r="E2646" s="14">
        <f>MAX(Table1[[#This Row],[Loonheffing]]-Table1[[#This Row],[Algemene Heffingskorting]]-Table1[[#This Row],[Arbeidskorting]],0)</f>
        <v>7054.8313399999988</v>
      </c>
      <c r="F2646" s="6">
        <f>Table1[[#This Row],[Belastbaar loon]]-Table1[[#This Row],[Belasting]]</f>
        <v>27226.168660000003</v>
      </c>
      <c r="G2646" s="2">
        <f>(Table1[[#This Row],[Belastbaar loon]]-Table1[[#This Row],[Netto loon]])/Table1[[#This Row],[Belastbaar loon]]</f>
        <v>0.20579421078731649</v>
      </c>
      <c r="H2646" s="14">
        <f t="shared" ca="1" si="35"/>
        <v>7050.6947400000008</v>
      </c>
      <c r="I2646" s="14">
        <f ca="1">IF(ROW()=2, Table1[[#This Row],[Netto loon]], INDIRECT(ADDRESS(ROW()-1,COLUMN(F:F))))</f>
        <v>27220.305260000001</v>
      </c>
      <c r="J2646" s="6">
        <f ca="1">IF(ROW()=2, 0, Table1[[#This Row],[Belastbaar loon]]-INDIRECT(ADDRESS(ROW()-1,COLUMN(A:A))))</f>
        <v>10</v>
      </c>
      <c r="K2646" s="6">
        <f ca="1">Table1[[#This Row],[Netto loon]]-Table1[[#This Row],[Netto vorige schijf]]</f>
        <v>5.8634000000020023</v>
      </c>
      <c r="L2646" s="2">
        <f ca="1">(Table1[[#This Row],[Bruto tov vorige schijf]]-Table1[[#This Row],[Netto tov vorige schijf]])/MAX(Table1[[#This Row],[Bruto tov vorige schijf]],1)</f>
        <v>0.41365999999979974</v>
      </c>
    </row>
    <row r="2647" spans="1:12" x14ac:dyDescent="0.25">
      <c r="A2647" s="14">
        <v>34291</v>
      </c>
      <c r="B2647" s="6">
        <f>LoonHeffing2020(Table1[[#This Row],[Belastbaar loon]])</f>
        <v>12807.6885</v>
      </c>
      <c r="C2647" s="6">
        <f>AlgemeneHeffingsKorting2020(Table1[[#This Row],[Belastbaar loon]])</f>
        <v>1940.7424000000001</v>
      </c>
      <c r="D2647" s="14">
        <f>ArbeidsKorting2020(Table1[[#This Row],[Belastbaar loon]])</f>
        <v>3807.9781600000001</v>
      </c>
      <c r="E2647" s="14">
        <f>MAX(Table1[[#This Row],[Loonheffing]]-Table1[[#This Row],[Algemene Heffingskorting]]-Table1[[#This Row],[Arbeidskorting]],0)</f>
        <v>7058.9679400000005</v>
      </c>
      <c r="F2647" s="6">
        <f>Table1[[#This Row],[Belastbaar loon]]-Table1[[#This Row],[Belasting]]</f>
        <v>27232.032059999998</v>
      </c>
      <c r="G2647" s="2">
        <f>(Table1[[#This Row],[Belastbaar loon]]-Table1[[#This Row],[Netto loon]])/Table1[[#This Row],[Belastbaar loon]]</f>
        <v>0.20585482896386814</v>
      </c>
      <c r="H2647" s="14">
        <f t="shared" ca="1" si="35"/>
        <v>7054.8313399999988</v>
      </c>
      <c r="I2647" s="14">
        <f ca="1">IF(ROW()=2, Table1[[#This Row],[Netto loon]], INDIRECT(ADDRESS(ROW()-1,COLUMN(F:F))))</f>
        <v>27226.168660000003</v>
      </c>
      <c r="J2647" s="6">
        <f ca="1">IF(ROW()=2, 0, Table1[[#This Row],[Belastbaar loon]]-INDIRECT(ADDRESS(ROW()-1,COLUMN(A:A))))</f>
        <v>10</v>
      </c>
      <c r="K2647" s="6">
        <f ca="1">Table1[[#This Row],[Netto loon]]-Table1[[#This Row],[Netto vorige schijf]]</f>
        <v>5.8633999999947264</v>
      </c>
      <c r="L2647" s="2">
        <f ca="1">(Table1[[#This Row],[Bruto tov vorige schijf]]-Table1[[#This Row],[Netto tov vorige schijf]])/MAX(Table1[[#This Row],[Bruto tov vorige schijf]],1)</f>
        <v>0.41366000000052738</v>
      </c>
    </row>
    <row r="2648" spans="1:12" x14ac:dyDescent="0.25">
      <c r="A2648" s="14">
        <v>34301</v>
      </c>
      <c r="B2648" s="6">
        <f>LoonHeffing2020(Table1[[#This Row],[Belastbaar loon]])</f>
        <v>12811.423500000001</v>
      </c>
      <c r="C2648" s="6">
        <f>AlgemeneHeffingsKorting2020(Table1[[#This Row],[Belastbaar loon]])</f>
        <v>1940.1751999999999</v>
      </c>
      <c r="D2648" s="14">
        <f>ArbeidsKorting2020(Table1[[#This Row],[Belastbaar loon]])</f>
        <v>3808.1437599999999</v>
      </c>
      <c r="E2648" s="14">
        <f>MAX(Table1[[#This Row],[Loonheffing]]-Table1[[#This Row],[Algemene Heffingskorting]]-Table1[[#This Row],[Arbeidskorting]],0)</f>
        <v>7063.1045400000012</v>
      </c>
      <c r="F2648" s="6">
        <f>Table1[[#This Row],[Belastbaar loon]]-Table1[[#This Row],[Belasting]]</f>
        <v>27237.89546</v>
      </c>
      <c r="G2648" s="2">
        <f>(Table1[[#This Row],[Belastbaar loon]]-Table1[[#This Row],[Netto loon]])/Table1[[#This Row],[Belastbaar loon]]</f>
        <v>0.20591541179557449</v>
      </c>
      <c r="H2648" s="14">
        <f t="shared" ca="1" si="35"/>
        <v>7058.9679400000005</v>
      </c>
      <c r="I2648" s="14">
        <f ca="1">IF(ROW()=2, Table1[[#This Row],[Netto loon]], INDIRECT(ADDRESS(ROW()-1,COLUMN(F:F))))</f>
        <v>27232.032059999998</v>
      </c>
      <c r="J2648" s="6">
        <f ca="1">IF(ROW()=2, 0, Table1[[#This Row],[Belastbaar loon]]-INDIRECT(ADDRESS(ROW()-1,COLUMN(A:A))))</f>
        <v>10</v>
      </c>
      <c r="K2648" s="6">
        <f ca="1">Table1[[#This Row],[Netto loon]]-Table1[[#This Row],[Netto vorige schijf]]</f>
        <v>5.8634000000020023</v>
      </c>
      <c r="L2648" s="2">
        <f ca="1">(Table1[[#This Row],[Bruto tov vorige schijf]]-Table1[[#This Row],[Netto tov vorige schijf]])/MAX(Table1[[#This Row],[Bruto tov vorige schijf]],1)</f>
        <v>0.41365999999979974</v>
      </c>
    </row>
    <row r="2649" spans="1:12" x14ac:dyDescent="0.25">
      <c r="A2649" s="14">
        <v>34311</v>
      </c>
      <c r="B2649" s="6">
        <f>LoonHeffing2020(Table1[[#This Row],[Belastbaar loon]])</f>
        <v>12815.1585</v>
      </c>
      <c r="C2649" s="6">
        <f>AlgemeneHeffingsKorting2020(Table1[[#This Row],[Belastbaar loon]])</f>
        <v>1939.6079999999999</v>
      </c>
      <c r="D2649" s="14">
        <f>ArbeidsKorting2020(Table1[[#This Row],[Belastbaar loon]])</f>
        <v>3808.3093600000002</v>
      </c>
      <c r="E2649" s="14">
        <f>MAX(Table1[[#This Row],[Loonheffing]]-Table1[[#This Row],[Algemene Heffingskorting]]-Table1[[#This Row],[Arbeidskorting]],0)</f>
        <v>7067.2411399999992</v>
      </c>
      <c r="F2649" s="6">
        <f>Table1[[#This Row],[Belastbaar loon]]-Table1[[#This Row],[Belasting]]</f>
        <v>27243.758860000002</v>
      </c>
      <c r="G2649" s="2">
        <f>(Table1[[#This Row],[Belastbaar loon]]-Table1[[#This Row],[Netto loon]])/Table1[[#This Row],[Belastbaar loon]]</f>
        <v>0.2059759593133397</v>
      </c>
      <c r="H2649" s="14">
        <f t="shared" ca="1" si="35"/>
        <v>7063.1045400000012</v>
      </c>
      <c r="I2649" s="14">
        <f ca="1">IF(ROW()=2, Table1[[#This Row],[Netto loon]], INDIRECT(ADDRESS(ROW()-1,COLUMN(F:F))))</f>
        <v>27237.89546</v>
      </c>
      <c r="J2649" s="6">
        <f ca="1">IF(ROW()=2, 0, Table1[[#This Row],[Belastbaar loon]]-INDIRECT(ADDRESS(ROW()-1,COLUMN(A:A))))</f>
        <v>10</v>
      </c>
      <c r="K2649" s="6">
        <f ca="1">Table1[[#This Row],[Netto loon]]-Table1[[#This Row],[Netto vorige schijf]]</f>
        <v>5.8634000000020023</v>
      </c>
      <c r="L2649" s="2">
        <f ca="1">(Table1[[#This Row],[Bruto tov vorige schijf]]-Table1[[#This Row],[Netto tov vorige schijf]])/MAX(Table1[[#This Row],[Bruto tov vorige schijf]],1)</f>
        <v>0.41365999999979974</v>
      </c>
    </row>
    <row r="2650" spans="1:12" x14ac:dyDescent="0.25">
      <c r="A2650" s="14">
        <v>34321</v>
      </c>
      <c r="B2650" s="6">
        <f>LoonHeffing2020(Table1[[#This Row],[Belastbaar loon]])</f>
        <v>12818.8935</v>
      </c>
      <c r="C2650" s="6">
        <f>AlgemeneHeffingsKorting2020(Table1[[#This Row],[Belastbaar loon]])</f>
        <v>1939.0408</v>
      </c>
      <c r="D2650" s="14">
        <f>ArbeidsKorting2020(Table1[[#This Row],[Belastbaar loon]])</f>
        <v>3808.47496</v>
      </c>
      <c r="E2650" s="14">
        <f>MAX(Table1[[#This Row],[Loonheffing]]-Table1[[#This Row],[Algemene Heffingskorting]]-Table1[[#This Row],[Arbeidskorting]],0)</f>
        <v>7071.3777399999999</v>
      </c>
      <c r="F2650" s="6">
        <f>Table1[[#This Row],[Belastbaar loon]]-Table1[[#This Row],[Belasting]]</f>
        <v>27249.62226</v>
      </c>
      <c r="G2650" s="2">
        <f>(Table1[[#This Row],[Belastbaar loon]]-Table1[[#This Row],[Netto loon]])/Table1[[#This Row],[Belastbaar loon]]</f>
        <v>0.20603647154803181</v>
      </c>
      <c r="H2650" s="14">
        <f t="shared" ref="H2650:H2713" ca="1" si="36">IF(ROW()=2, 0, INDIRECT(ADDRESS(ROW()-1,COLUMN(E:E))))</f>
        <v>7067.2411399999992</v>
      </c>
      <c r="I2650" s="14">
        <f ca="1">IF(ROW()=2, Table1[[#This Row],[Netto loon]], INDIRECT(ADDRESS(ROW()-1,COLUMN(F:F))))</f>
        <v>27243.758860000002</v>
      </c>
      <c r="J2650" s="6">
        <f ca="1">IF(ROW()=2, 0, Table1[[#This Row],[Belastbaar loon]]-INDIRECT(ADDRESS(ROW()-1,COLUMN(A:A))))</f>
        <v>10</v>
      </c>
      <c r="K2650" s="6">
        <f ca="1">Table1[[#This Row],[Netto loon]]-Table1[[#This Row],[Netto vorige schijf]]</f>
        <v>5.8633999999983644</v>
      </c>
      <c r="L2650" s="2">
        <f ca="1">(Table1[[#This Row],[Bruto tov vorige schijf]]-Table1[[#This Row],[Netto tov vorige schijf]])/MAX(Table1[[#This Row],[Bruto tov vorige schijf]],1)</f>
        <v>0.41366000000016356</v>
      </c>
    </row>
    <row r="2651" spans="1:12" x14ac:dyDescent="0.25">
      <c r="A2651" s="14">
        <v>34331</v>
      </c>
      <c r="B2651" s="6">
        <f>LoonHeffing2020(Table1[[#This Row],[Belastbaar loon]])</f>
        <v>12822.628500000001</v>
      </c>
      <c r="C2651" s="6">
        <f>AlgemeneHeffingsKorting2020(Table1[[#This Row],[Belastbaar loon]])</f>
        <v>1938.4736</v>
      </c>
      <c r="D2651" s="14">
        <f>ArbeidsKorting2020(Table1[[#This Row],[Belastbaar loon]])</f>
        <v>3808.6405599999998</v>
      </c>
      <c r="E2651" s="14">
        <f>MAX(Table1[[#This Row],[Loonheffing]]-Table1[[#This Row],[Algemene Heffingskorting]]-Table1[[#This Row],[Arbeidskorting]],0)</f>
        <v>7075.5143400000015</v>
      </c>
      <c r="F2651" s="6">
        <f>Table1[[#This Row],[Belastbaar loon]]-Table1[[#This Row],[Belasting]]</f>
        <v>27255.485659999998</v>
      </c>
      <c r="G2651" s="2">
        <f>(Table1[[#This Row],[Belastbaar loon]]-Table1[[#This Row],[Netto loon]])/Table1[[#This Row],[Belastbaar loon]]</f>
        <v>0.20609694853048269</v>
      </c>
      <c r="H2651" s="14">
        <f t="shared" ca="1" si="36"/>
        <v>7071.3777399999999</v>
      </c>
      <c r="I2651" s="14">
        <f ca="1">IF(ROW()=2, Table1[[#This Row],[Netto loon]], INDIRECT(ADDRESS(ROW()-1,COLUMN(F:F))))</f>
        <v>27249.62226</v>
      </c>
      <c r="J2651" s="6">
        <f ca="1">IF(ROW()=2, 0, Table1[[#This Row],[Belastbaar loon]]-INDIRECT(ADDRESS(ROW()-1,COLUMN(A:A))))</f>
        <v>10</v>
      </c>
      <c r="K2651" s="6">
        <f ca="1">Table1[[#This Row],[Netto loon]]-Table1[[#This Row],[Netto vorige schijf]]</f>
        <v>5.8633999999983644</v>
      </c>
      <c r="L2651" s="2">
        <f ca="1">(Table1[[#This Row],[Bruto tov vorige schijf]]-Table1[[#This Row],[Netto tov vorige schijf]])/MAX(Table1[[#This Row],[Bruto tov vorige schijf]],1)</f>
        <v>0.41366000000016356</v>
      </c>
    </row>
    <row r="2652" spans="1:12" x14ac:dyDescent="0.25">
      <c r="A2652" s="14">
        <v>34341</v>
      </c>
      <c r="B2652" s="6">
        <f>LoonHeffing2020(Table1[[#This Row],[Belastbaar loon]])</f>
        <v>12826.363499999999</v>
      </c>
      <c r="C2652" s="6">
        <f>AlgemeneHeffingsKorting2020(Table1[[#This Row],[Belastbaar loon]])</f>
        <v>1937.9064000000001</v>
      </c>
      <c r="D2652" s="14">
        <f>ArbeidsKorting2020(Table1[[#This Row],[Belastbaar loon]])</f>
        <v>3808.8061600000001</v>
      </c>
      <c r="E2652" s="14">
        <f>MAX(Table1[[#This Row],[Loonheffing]]-Table1[[#This Row],[Algemene Heffingskorting]]-Table1[[#This Row],[Arbeidskorting]],0)</f>
        <v>7079.6509399999995</v>
      </c>
      <c r="F2652" s="6">
        <f>Table1[[#This Row],[Belastbaar loon]]-Table1[[#This Row],[Belasting]]</f>
        <v>27261.34906</v>
      </c>
      <c r="G2652" s="2">
        <f>(Table1[[#This Row],[Belastbaar loon]]-Table1[[#This Row],[Netto loon]])/Table1[[#This Row],[Belastbaar loon]]</f>
        <v>0.2061573902914883</v>
      </c>
      <c r="H2652" s="14">
        <f t="shared" ca="1" si="36"/>
        <v>7075.5143400000015</v>
      </c>
      <c r="I2652" s="14">
        <f ca="1">IF(ROW()=2, Table1[[#This Row],[Netto loon]], INDIRECT(ADDRESS(ROW()-1,COLUMN(F:F))))</f>
        <v>27255.485659999998</v>
      </c>
      <c r="J2652" s="6">
        <f ca="1">IF(ROW()=2, 0, Table1[[#This Row],[Belastbaar loon]]-INDIRECT(ADDRESS(ROW()-1,COLUMN(A:A))))</f>
        <v>10</v>
      </c>
      <c r="K2652" s="6">
        <f ca="1">Table1[[#This Row],[Netto loon]]-Table1[[#This Row],[Netto vorige schijf]]</f>
        <v>5.8634000000020023</v>
      </c>
      <c r="L2652" s="2">
        <f ca="1">(Table1[[#This Row],[Bruto tov vorige schijf]]-Table1[[#This Row],[Netto tov vorige schijf]])/MAX(Table1[[#This Row],[Bruto tov vorige schijf]],1)</f>
        <v>0.41365999999979974</v>
      </c>
    </row>
    <row r="2653" spans="1:12" x14ac:dyDescent="0.25">
      <c r="A2653" s="14">
        <v>34351</v>
      </c>
      <c r="B2653" s="6">
        <f>LoonHeffing2020(Table1[[#This Row],[Belastbaar loon]])</f>
        <v>12830.0985</v>
      </c>
      <c r="C2653" s="6">
        <f>AlgemeneHeffingsKorting2020(Table1[[#This Row],[Belastbaar loon]])</f>
        <v>1937.3392000000001</v>
      </c>
      <c r="D2653" s="14">
        <f>ArbeidsKorting2020(Table1[[#This Row],[Belastbaar loon]])</f>
        <v>3808.9717599999999</v>
      </c>
      <c r="E2653" s="14">
        <f>MAX(Table1[[#This Row],[Loonheffing]]-Table1[[#This Row],[Algemene Heffingskorting]]-Table1[[#This Row],[Arbeidskorting]],0)</f>
        <v>7083.7875399999994</v>
      </c>
      <c r="F2653" s="6">
        <f>Table1[[#This Row],[Belastbaar loon]]-Table1[[#This Row],[Belasting]]</f>
        <v>27267.212460000002</v>
      </c>
      <c r="G2653" s="2">
        <f>(Table1[[#This Row],[Belastbaar loon]]-Table1[[#This Row],[Netto loon]])/Table1[[#This Row],[Belastbaar loon]]</f>
        <v>0.20621779686180891</v>
      </c>
      <c r="H2653" s="14">
        <f t="shared" ca="1" si="36"/>
        <v>7079.6509399999995</v>
      </c>
      <c r="I2653" s="14">
        <f ca="1">IF(ROW()=2, Table1[[#This Row],[Netto loon]], INDIRECT(ADDRESS(ROW()-1,COLUMN(F:F))))</f>
        <v>27261.34906</v>
      </c>
      <c r="J2653" s="6">
        <f ca="1">IF(ROW()=2, 0, Table1[[#This Row],[Belastbaar loon]]-INDIRECT(ADDRESS(ROW()-1,COLUMN(A:A))))</f>
        <v>10</v>
      </c>
      <c r="K2653" s="6">
        <f ca="1">Table1[[#This Row],[Netto loon]]-Table1[[#This Row],[Netto vorige schijf]]</f>
        <v>5.8634000000020023</v>
      </c>
      <c r="L2653" s="2">
        <f ca="1">(Table1[[#This Row],[Bruto tov vorige schijf]]-Table1[[#This Row],[Netto tov vorige schijf]])/MAX(Table1[[#This Row],[Bruto tov vorige schijf]],1)</f>
        <v>0.41365999999979974</v>
      </c>
    </row>
    <row r="2654" spans="1:12" x14ac:dyDescent="0.25">
      <c r="A2654" s="14">
        <v>34361</v>
      </c>
      <c r="B2654" s="6">
        <f>LoonHeffing2020(Table1[[#This Row],[Belastbaar loon]])</f>
        <v>12833.833500000001</v>
      </c>
      <c r="C2654" s="6">
        <f>AlgemeneHeffingsKorting2020(Table1[[#This Row],[Belastbaar loon]])</f>
        <v>1936.7719999999999</v>
      </c>
      <c r="D2654" s="14">
        <f>ArbeidsKorting2020(Table1[[#This Row],[Belastbaar loon]])</f>
        <v>3809.1373600000002</v>
      </c>
      <c r="E2654" s="14">
        <f>MAX(Table1[[#This Row],[Loonheffing]]-Table1[[#This Row],[Algemene Heffingskorting]]-Table1[[#This Row],[Arbeidskorting]],0)</f>
        <v>7087.9241399999992</v>
      </c>
      <c r="F2654" s="6">
        <f>Table1[[#This Row],[Belastbaar loon]]-Table1[[#This Row],[Belasting]]</f>
        <v>27273.075860000001</v>
      </c>
      <c r="G2654" s="2">
        <f>(Table1[[#This Row],[Belastbaar loon]]-Table1[[#This Row],[Netto loon]])/Table1[[#This Row],[Belastbaar loon]]</f>
        <v>0.20627816827216899</v>
      </c>
      <c r="H2654" s="14">
        <f t="shared" ca="1" si="36"/>
        <v>7083.7875399999994</v>
      </c>
      <c r="I2654" s="14">
        <f ca="1">IF(ROW()=2, Table1[[#This Row],[Netto loon]], INDIRECT(ADDRESS(ROW()-1,COLUMN(F:F))))</f>
        <v>27267.212460000002</v>
      </c>
      <c r="J2654" s="6">
        <f ca="1">IF(ROW()=2, 0, Table1[[#This Row],[Belastbaar loon]]-INDIRECT(ADDRESS(ROW()-1,COLUMN(A:A))))</f>
        <v>10</v>
      </c>
      <c r="K2654" s="6">
        <f ca="1">Table1[[#This Row],[Netto loon]]-Table1[[#This Row],[Netto vorige schijf]]</f>
        <v>5.8633999999983644</v>
      </c>
      <c r="L2654" s="2">
        <f ca="1">(Table1[[#This Row],[Bruto tov vorige schijf]]-Table1[[#This Row],[Netto tov vorige schijf]])/MAX(Table1[[#This Row],[Bruto tov vorige schijf]],1)</f>
        <v>0.41366000000016356</v>
      </c>
    </row>
    <row r="2655" spans="1:12" x14ac:dyDescent="0.25">
      <c r="A2655" s="14">
        <v>34371</v>
      </c>
      <c r="B2655" s="6">
        <f>LoonHeffing2020(Table1[[#This Row],[Belastbaar loon]])</f>
        <v>12837.568499999999</v>
      </c>
      <c r="C2655" s="6">
        <f>AlgemeneHeffingsKorting2020(Table1[[#This Row],[Belastbaar loon]])</f>
        <v>1936.2048</v>
      </c>
      <c r="D2655" s="14">
        <f>ArbeidsKorting2020(Table1[[#This Row],[Belastbaar loon]])</f>
        <v>3809.30296</v>
      </c>
      <c r="E2655" s="14">
        <f>MAX(Table1[[#This Row],[Loonheffing]]-Table1[[#This Row],[Algemene Heffingskorting]]-Table1[[#This Row],[Arbeidskorting]],0)</f>
        <v>7092.0607399999999</v>
      </c>
      <c r="F2655" s="6">
        <f>Table1[[#This Row],[Belastbaar loon]]-Table1[[#This Row],[Belasting]]</f>
        <v>27278.939259999999</v>
      </c>
      <c r="G2655" s="2">
        <f>(Table1[[#This Row],[Belastbaar loon]]-Table1[[#This Row],[Netto loon]])/Table1[[#This Row],[Belastbaar loon]]</f>
        <v>0.20633850455325714</v>
      </c>
      <c r="H2655" s="14">
        <f t="shared" ca="1" si="36"/>
        <v>7087.9241399999992</v>
      </c>
      <c r="I2655" s="14">
        <f ca="1">IF(ROW()=2, Table1[[#This Row],[Netto loon]], INDIRECT(ADDRESS(ROW()-1,COLUMN(F:F))))</f>
        <v>27273.075860000001</v>
      </c>
      <c r="J2655" s="6">
        <f ca="1">IF(ROW()=2, 0, Table1[[#This Row],[Belastbaar loon]]-INDIRECT(ADDRESS(ROW()-1,COLUMN(A:A))))</f>
        <v>10</v>
      </c>
      <c r="K2655" s="6">
        <f ca="1">Table1[[#This Row],[Netto loon]]-Table1[[#This Row],[Netto vorige schijf]]</f>
        <v>5.8633999999983644</v>
      </c>
      <c r="L2655" s="2">
        <f ca="1">(Table1[[#This Row],[Bruto tov vorige schijf]]-Table1[[#This Row],[Netto tov vorige schijf]])/MAX(Table1[[#This Row],[Bruto tov vorige schijf]],1)</f>
        <v>0.41366000000016356</v>
      </c>
    </row>
    <row r="2656" spans="1:12" x14ac:dyDescent="0.25">
      <c r="A2656" s="14">
        <v>34381</v>
      </c>
      <c r="B2656" s="6">
        <f>LoonHeffing2020(Table1[[#This Row],[Belastbaar loon]])</f>
        <v>12841.3035</v>
      </c>
      <c r="C2656" s="6">
        <f>AlgemeneHeffingsKorting2020(Table1[[#This Row],[Belastbaar loon]])</f>
        <v>1935.6376</v>
      </c>
      <c r="D2656" s="14">
        <f>ArbeidsKorting2020(Table1[[#This Row],[Belastbaar loon]])</f>
        <v>3809.4685599999998</v>
      </c>
      <c r="E2656" s="14">
        <f>MAX(Table1[[#This Row],[Loonheffing]]-Table1[[#This Row],[Algemene Heffingskorting]]-Table1[[#This Row],[Arbeidskorting]],0)</f>
        <v>7096.1973400000006</v>
      </c>
      <c r="F2656" s="6">
        <f>Table1[[#This Row],[Belastbaar loon]]-Table1[[#This Row],[Belasting]]</f>
        <v>27284.802660000001</v>
      </c>
      <c r="G2656" s="2">
        <f>(Table1[[#This Row],[Belastbaar loon]]-Table1[[#This Row],[Netto loon]])/Table1[[#This Row],[Belastbaar loon]]</f>
        <v>0.20639880573572608</v>
      </c>
      <c r="H2656" s="14">
        <f t="shared" ca="1" si="36"/>
        <v>7092.0607399999999</v>
      </c>
      <c r="I2656" s="14">
        <f ca="1">IF(ROW()=2, Table1[[#This Row],[Netto loon]], INDIRECT(ADDRESS(ROW()-1,COLUMN(F:F))))</f>
        <v>27278.939259999999</v>
      </c>
      <c r="J2656" s="6">
        <f ca="1">IF(ROW()=2, 0, Table1[[#This Row],[Belastbaar loon]]-INDIRECT(ADDRESS(ROW()-1,COLUMN(A:A))))</f>
        <v>10</v>
      </c>
      <c r="K2656" s="6">
        <f ca="1">Table1[[#This Row],[Netto loon]]-Table1[[#This Row],[Netto vorige schijf]]</f>
        <v>5.8634000000020023</v>
      </c>
      <c r="L2656" s="2">
        <f ca="1">(Table1[[#This Row],[Bruto tov vorige schijf]]-Table1[[#This Row],[Netto tov vorige schijf]])/MAX(Table1[[#This Row],[Bruto tov vorige schijf]],1)</f>
        <v>0.41365999999979974</v>
      </c>
    </row>
    <row r="2657" spans="1:12" x14ac:dyDescent="0.25">
      <c r="A2657" s="14">
        <v>34391</v>
      </c>
      <c r="B2657" s="6">
        <f>LoonHeffing2020(Table1[[#This Row],[Belastbaar loon]])</f>
        <v>12845.038500000001</v>
      </c>
      <c r="C2657" s="6">
        <f>AlgemeneHeffingsKorting2020(Table1[[#This Row],[Belastbaar loon]])</f>
        <v>1935.0704000000001</v>
      </c>
      <c r="D2657" s="14">
        <f>ArbeidsKorting2020(Table1[[#This Row],[Belastbaar loon]])</f>
        <v>3809.6341600000001</v>
      </c>
      <c r="E2657" s="14">
        <f>MAX(Table1[[#This Row],[Loonheffing]]-Table1[[#This Row],[Algemene Heffingskorting]]-Table1[[#This Row],[Arbeidskorting]],0)</f>
        <v>7100.3339400000004</v>
      </c>
      <c r="F2657" s="6">
        <f>Table1[[#This Row],[Belastbaar loon]]-Table1[[#This Row],[Belasting]]</f>
        <v>27290.66606</v>
      </c>
      <c r="G2657" s="2">
        <f>(Table1[[#This Row],[Belastbaar loon]]-Table1[[#This Row],[Netto loon]])/Table1[[#This Row],[Belastbaar loon]]</f>
        <v>0.20645907185019338</v>
      </c>
      <c r="H2657" s="14">
        <f t="shared" ca="1" si="36"/>
        <v>7096.1973400000006</v>
      </c>
      <c r="I2657" s="14">
        <f ca="1">IF(ROW()=2, Table1[[#This Row],[Netto loon]], INDIRECT(ADDRESS(ROW()-1,COLUMN(F:F))))</f>
        <v>27284.802660000001</v>
      </c>
      <c r="J2657" s="6">
        <f ca="1">IF(ROW()=2, 0, Table1[[#This Row],[Belastbaar loon]]-INDIRECT(ADDRESS(ROW()-1,COLUMN(A:A))))</f>
        <v>10</v>
      </c>
      <c r="K2657" s="6">
        <f ca="1">Table1[[#This Row],[Netto loon]]-Table1[[#This Row],[Netto vorige schijf]]</f>
        <v>5.8633999999983644</v>
      </c>
      <c r="L2657" s="2">
        <f ca="1">(Table1[[#This Row],[Bruto tov vorige schijf]]-Table1[[#This Row],[Netto tov vorige schijf]])/MAX(Table1[[#This Row],[Bruto tov vorige schijf]],1)</f>
        <v>0.41366000000016356</v>
      </c>
    </row>
    <row r="2658" spans="1:12" x14ac:dyDescent="0.25">
      <c r="A2658" s="14">
        <v>34401</v>
      </c>
      <c r="B2658" s="6">
        <f>LoonHeffing2020(Table1[[#This Row],[Belastbaar loon]])</f>
        <v>12848.773499999999</v>
      </c>
      <c r="C2658" s="6">
        <f>AlgemeneHeffingsKorting2020(Table1[[#This Row],[Belastbaar loon]])</f>
        <v>1934.5032000000001</v>
      </c>
      <c r="D2658" s="14">
        <f>ArbeidsKorting2020(Table1[[#This Row],[Belastbaar loon]])</f>
        <v>3809.7997599999999</v>
      </c>
      <c r="E2658" s="14">
        <f>MAX(Table1[[#This Row],[Loonheffing]]-Table1[[#This Row],[Algemene Heffingskorting]]-Table1[[#This Row],[Arbeidskorting]],0)</f>
        <v>7104.4705400000003</v>
      </c>
      <c r="F2658" s="6">
        <f>Table1[[#This Row],[Belastbaar loon]]-Table1[[#This Row],[Belasting]]</f>
        <v>27296.529459999998</v>
      </c>
      <c r="G2658" s="2">
        <f>(Table1[[#This Row],[Belastbaar loon]]-Table1[[#This Row],[Netto loon]])/Table1[[#This Row],[Belastbaar loon]]</f>
        <v>0.20651930292724055</v>
      </c>
      <c r="H2658" s="14">
        <f t="shared" ca="1" si="36"/>
        <v>7100.3339400000004</v>
      </c>
      <c r="I2658" s="14">
        <f ca="1">IF(ROW()=2, Table1[[#This Row],[Netto loon]], INDIRECT(ADDRESS(ROW()-1,COLUMN(F:F))))</f>
        <v>27290.66606</v>
      </c>
      <c r="J2658" s="6">
        <f ca="1">IF(ROW()=2, 0, Table1[[#This Row],[Belastbaar loon]]-INDIRECT(ADDRESS(ROW()-1,COLUMN(A:A))))</f>
        <v>10</v>
      </c>
      <c r="K2658" s="6">
        <f ca="1">Table1[[#This Row],[Netto loon]]-Table1[[#This Row],[Netto vorige schijf]]</f>
        <v>5.8633999999983644</v>
      </c>
      <c r="L2658" s="2">
        <f ca="1">(Table1[[#This Row],[Bruto tov vorige schijf]]-Table1[[#This Row],[Netto tov vorige schijf]])/MAX(Table1[[#This Row],[Bruto tov vorige schijf]],1)</f>
        <v>0.41366000000016356</v>
      </c>
    </row>
    <row r="2659" spans="1:12" x14ac:dyDescent="0.25">
      <c r="A2659" s="14">
        <v>34411</v>
      </c>
      <c r="B2659" s="6">
        <f>LoonHeffing2020(Table1[[#This Row],[Belastbaar loon]])</f>
        <v>12852.5085</v>
      </c>
      <c r="C2659" s="6">
        <f>AlgemeneHeffingsKorting2020(Table1[[#This Row],[Belastbaar loon]])</f>
        <v>1933.9359999999999</v>
      </c>
      <c r="D2659" s="14">
        <f>ArbeidsKorting2020(Table1[[#This Row],[Belastbaar loon]])</f>
        <v>3809.9653600000001</v>
      </c>
      <c r="E2659" s="14">
        <f>MAX(Table1[[#This Row],[Loonheffing]]-Table1[[#This Row],[Algemene Heffingskorting]]-Table1[[#This Row],[Arbeidskorting]],0)</f>
        <v>7108.6071400000001</v>
      </c>
      <c r="F2659" s="6">
        <f>Table1[[#This Row],[Belastbaar loon]]-Table1[[#This Row],[Belasting]]</f>
        <v>27302.39286</v>
      </c>
      <c r="G2659" s="2">
        <f>(Table1[[#This Row],[Belastbaar loon]]-Table1[[#This Row],[Netto loon]])/Table1[[#This Row],[Belastbaar loon]]</f>
        <v>0.20657949899741362</v>
      </c>
      <c r="H2659" s="14">
        <f t="shared" ca="1" si="36"/>
        <v>7104.4705400000003</v>
      </c>
      <c r="I2659" s="14">
        <f ca="1">IF(ROW()=2, Table1[[#This Row],[Netto loon]], INDIRECT(ADDRESS(ROW()-1,COLUMN(F:F))))</f>
        <v>27296.529459999998</v>
      </c>
      <c r="J2659" s="6">
        <f ca="1">IF(ROW()=2, 0, Table1[[#This Row],[Belastbaar loon]]-INDIRECT(ADDRESS(ROW()-1,COLUMN(A:A))))</f>
        <v>10</v>
      </c>
      <c r="K2659" s="6">
        <f ca="1">Table1[[#This Row],[Netto loon]]-Table1[[#This Row],[Netto vorige schijf]]</f>
        <v>5.8634000000020023</v>
      </c>
      <c r="L2659" s="2">
        <f ca="1">(Table1[[#This Row],[Bruto tov vorige schijf]]-Table1[[#This Row],[Netto tov vorige schijf]])/MAX(Table1[[#This Row],[Bruto tov vorige schijf]],1)</f>
        <v>0.41365999999979974</v>
      </c>
    </row>
    <row r="2660" spans="1:12" x14ac:dyDescent="0.25">
      <c r="A2660" s="14">
        <v>34421</v>
      </c>
      <c r="B2660" s="6">
        <f>LoonHeffing2020(Table1[[#This Row],[Belastbaar loon]])</f>
        <v>12856.2435</v>
      </c>
      <c r="C2660" s="6">
        <f>AlgemeneHeffingsKorting2020(Table1[[#This Row],[Belastbaar loon]])</f>
        <v>1933.3688</v>
      </c>
      <c r="D2660" s="14">
        <f>ArbeidsKorting2020(Table1[[#This Row],[Belastbaar loon]])</f>
        <v>3810.13096</v>
      </c>
      <c r="E2660" s="14">
        <f>MAX(Table1[[#This Row],[Loonheffing]]-Table1[[#This Row],[Algemene Heffingskorting]]-Table1[[#This Row],[Arbeidskorting]],0)</f>
        <v>7112.7437399999999</v>
      </c>
      <c r="F2660" s="6">
        <f>Table1[[#This Row],[Belastbaar loon]]-Table1[[#This Row],[Belasting]]</f>
        <v>27308.256260000002</v>
      </c>
      <c r="G2660" s="2">
        <f>(Table1[[#This Row],[Belastbaar loon]]-Table1[[#This Row],[Netto loon]])/Table1[[#This Row],[Belastbaar loon]]</f>
        <v>0.20663966009122334</v>
      </c>
      <c r="H2660" s="14">
        <f t="shared" ca="1" si="36"/>
        <v>7108.6071400000001</v>
      </c>
      <c r="I2660" s="14">
        <f ca="1">IF(ROW()=2, Table1[[#This Row],[Netto loon]], INDIRECT(ADDRESS(ROW()-1,COLUMN(F:F))))</f>
        <v>27302.39286</v>
      </c>
      <c r="J2660" s="6">
        <f ca="1">IF(ROW()=2, 0, Table1[[#This Row],[Belastbaar loon]]-INDIRECT(ADDRESS(ROW()-1,COLUMN(A:A))))</f>
        <v>10</v>
      </c>
      <c r="K2660" s="6">
        <f ca="1">Table1[[#This Row],[Netto loon]]-Table1[[#This Row],[Netto vorige schijf]]</f>
        <v>5.8634000000020023</v>
      </c>
      <c r="L2660" s="2">
        <f ca="1">(Table1[[#This Row],[Bruto tov vorige schijf]]-Table1[[#This Row],[Netto tov vorige schijf]])/MAX(Table1[[#This Row],[Bruto tov vorige schijf]],1)</f>
        <v>0.41365999999979974</v>
      </c>
    </row>
    <row r="2661" spans="1:12" x14ac:dyDescent="0.25">
      <c r="A2661" s="14">
        <v>34431</v>
      </c>
      <c r="B2661" s="6">
        <f>LoonHeffing2020(Table1[[#This Row],[Belastbaar loon]])</f>
        <v>12859.978499999999</v>
      </c>
      <c r="C2661" s="6">
        <f>AlgemeneHeffingsKorting2020(Table1[[#This Row],[Belastbaar loon]])</f>
        <v>1932.8016</v>
      </c>
      <c r="D2661" s="14">
        <f>ArbeidsKorting2020(Table1[[#This Row],[Belastbaar loon]])</f>
        <v>3810.2965599999998</v>
      </c>
      <c r="E2661" s="14">
        <f>MAX(Table1[[#This Row],[Loonheffing]]-Table1[[#This Row],[Algemene Heffingskorting]]-Table1[[#This Row],[Arbeidskorting]],0)</f>
        <v>7116.8803399999988</v>
      </c>
      <c r="F2661" s="6">
        <f>Table1[[#This Row],[Belastbaar loon]]-Table1[[#This Row],[Belasting]]</f>
        <v>27314.11966</v>
      </c>
      <c r="G2661" s="2">
        <f>(Table1[[#This Row],[Belastbaar loon]]-Table1[[#This Row],[Netto loon]])/Table1[[#This Row],[Belastbaar loon]]</f>
        <v>0.20669978623914495</v>
      </c>
      <c r="H2661" s="14">
        <f t="shared" ca="1" si="36"/>
        <v>7112.7437399999999</v>
      </c>
      <c r="I2661" s="14">
        <f ca="1">IF(ROW()=2, Table1[[#This Row],[Netto loon]], INDIRECT(ADDRESS(ROW()-1,COLUMN(F:F))))</f>
        <v>27308.256260000002</v>
      </c>
      <c r="J2661" s="6">
        <f ca="1">IF(ROW()=2, 0, Table1[[#This Row],[Belastbaar loon]]-INDIRECT(ADDRESS(ROW()-1,COLUMN(A:A))))</f>
        <v>10</v>
      </c>
      <c r="K2661" s="6">
        <f ca="1">Table1[[#This Row],[Netto loon]]-Table1[[#This Row],[Netto vorige schijf]]</f>
        <v>5.8633999999983644</v>
      </c>
      <c r="L2661" s="2">
        <f ca="1">(Table1[[#This Row],[Bruto tov vorige schijf]]-Table1[[#This Row],[Netto tov vorige schijf]])/MAX(Table1[[#This Row],[Bruto tov vorige schijf]],1)</f>
        <v>0.41366000000016356</v>
      </c>
    </row>
    <row r="2662" spans="1:12" x14ac:dyDescent="0.25">
      <c r="A2662" s="14">
        <v>34441</v>
      </c>
      <c r="B2662" s="6">
        <f>LoonHeffing2020(Table1[[#This Row],[Belastbaar loon]])</f>
        <v>12863.7135</v>
      </c>
      <c r="C2662" s="6">
        <f>AlgemeneHeffingsKorting2020(Table1[[#This Row],[Belastbaar loon]])</f>
        <v>1932.2344000000001</v>
      </c>
      <c r="D2662" s="14">
        <f>ArbeidsKorting2020(Table1[[#This Row],[Belastbaar loon]])</f>
        <v>3810.46216</v>
      </c>
      <c r="E2662" s="14">
        <f>MAX(Table1[[#This Row],[Loonheffing]]-Table1[[#This Row],[Algemene Heffingskorting]]-Table1[[#This Row],[Arbeidskorting]],0)</f>
        <v>7121.0169400000004</v>
      </c>
      <c r="F2662" s="6">
        <f>Table1[[#This Row],[Belastbaar loon]]-Table1[[#This Row],[Belasting]]</f>
        <v>27319.983059999999</v>
      </c>
      <c r="G2662" s="2">
        <f>(Table1[[#This Row],[Belastbaar loon]]-Table1[[#This Row],[Netto loon]])/Table1[[#This Row],[Belastbaar loon]]</f>
        <v>0.20675987747161817</v>
      </c>
      <c r="H2662" s="14">
        <f t="shared" ca="1" si="36"/>
        <v>7116.8803399999988</v>
      </c>
      <c r="I2662" s="14">
        <f ca="1">IF(ROW()=2, Table1[[#This Row],[Netto loon]], INDIRECT(ADDRESS(ROW()-1,COLUMN(F:F))))</f>
        <v>27314.11966</v>
      </c>
      <c r="J2662" s="6">
        <f ca="1">IF(ROW()=2, 0, Table1[[#This Row],[Belastbaar loon]]-INDIRECT(ADDRESS(ROW()-1,COLUMN(A:A))))</f>
        <v>10</v>
      </c>
      <c r="K2662" s="6">
        <f ca="1">Table1[[#This Row],[Netto loon]]-Table1[[#This Row],[Netto vorige schijf]]</f>
        <v>5.8633999999983644</v>
      </c>
      <c r="L2662" s="2">
        <f ca="1">(Table1[[#This Row],[Bruto tov vorige schijf]]-Table1[[#This Row],[Netto tov vorige schijf]])/MAX(Table1[[#This Row],[Bruto tov vorige schijf]],1)</f>
        <v>0.41366000000016356</v>
      </c>
    </row>
    <row r="2663" spans="1:12" x14ac:dyDescent="0.25">
      <c r="A2663" s="14">
        <v>34451</v>
      </c>
      <c r="B2663" s="6">
        <f>LoonHeffing2020(Table1[[#This Row],[Belastbaar loon]])</f>
        <v>12867.4485</v>
      </c>
      <c r="C2663" s="6">
        <f>AlgemeneHeffingsKorting2020(Table1[[#This Row],[Belastbaar loon]])</f>
        <v>1931.6672000000001</v>
      </c>
      <c r="D2663" s="14">
        <f>ArbeidsKorting2020(Table1[[#This Row],[Belastbaar loon]])</f>
        <v>3810.6277599999999</v>
      </c>
      <c r="E2663" s="14">
        <f>MAX(Table1[[#This Row],[Loonheffing]]-Table1[[#This Row],[Algemene Heffingskorting]]-Table1[[#This Row],[Arbeidskorting]],0)</f>
        <v>7125.1535400000012</v>
      </c>
      <c r="F2663" s="6">
        <f>Table1[[#This Row],[Belastbaar loon]]-Table1[[#This Row],[Belasting]]</f>
        <v>27325.846460000001</v>
      </c>
      <c r="G2663" s="2">
        <f>(Table1[[#This Row],[Belastbaar loon]]-Table1[[#This Row],[Netto loon]])/Table1[[#This Row],[Belastbaar loon]]</f>
        <v>0.20681993381904731</v>
      </c>
      <c r="H2663" s="14">
        <f t="shared" ca="1" si="36"/>
        <v>7121.0169400000004</v>
      </c>
      <c r="I2663" s="14">
        <f ca="1">IF(ROW()=2, Table1[[#This Row],[Netto loon]], INDIRECT(ADDRESS(ROW()-1,COLUMN(F:F))))</f>
        <v>27319.983059999999</v>
      </c>
      <c r="J2663" s="6">
        <f ca="1">IF(ROW()=2, 0, Table1[[#This Row],[Belastbaar loon]]-INDIRECT(ADDRESS(ROW()-1,COLUMN(A:A))))</f>
        <v>10</v>
      </c>
      <c r="K2663" s="6">
        <f ca="1">Table1[[#This Row],[Netto loon]]-Table1[[#This Row],[Netto vorige schijf]]</f>
        <v>5.8634000000020023</v>
      </c>
      <c r="L2663" s="2">
        <f ca="1">(Table1[[#This Row],[Bruto tov vorige schijf]]-Table1[[#This Row],[Netto tov vorige schijf]])/MAX(Table1[[#This Row],[Bruto tov vorige schijf]],1)</f>
        <v>0.41365999999979974</v>
      </c>
    </row>
    <row r="2664" spans="1:12" x14ac:dyDescent="0.25">
      <c r="A2664" s="14">
        <v>34461</v>
      </c>
      <c r="B2664" s="6">
        <f>LoonHeffing2020(Table1[[#This Row],[Belastbaar loon]])</f>
        <v>12871.183499999999</v>
      </c>
      <c r="C2664" s="6">
        <f>AlgemeneHeffingsKorting2020(Table1[[#This Row],[Belastbaar loon]])</f>
        <v>1931.1</v>
      </c>
      <c r="D2664" s="14">
        <f>ArbeidsKorting2020(Table1[[#This Row],[Belastbaar loon]])</f>
        <v>3810.7933600000001</v>
      </c>
      <c r="E2664" s="14">
        <f>MAX(Table1[[#This Row],[Loonheffing]]-Table1[[#This Row],[Algemene Heffingskorting]]-Table1[[#This Row],[Arbeidskorting]],0)</f>
        <v>7129.2901399999992</v>
      </c>
      <c r="F2664" s="6">
        <f>Table1[[#This Row],[Belastbaar loon]]-Table1[[#This Row],[Belasting]]</f>
        <v>27331.709860000003</v>
      </c>
      <c r="G2664" s="2">
        <f>(Table1[[#This Row],[Belastbaar loon]]-Table1[[#This Row],[Netto loon]])/Table1[[#This Row],[Belastbaar loon]]</f>
        <v>0.20687995531180167</v>
      </c>
      <c r="H2664" s="14">
        <f t="shared" ca="1" si="36"/>
        <v>7125.1535400000012</v>
      </c>
      <c r="I2664" s="14">
        <f ca="1">IF(ROW()=2, Table1[[#This Row],[Netto loon]], INDIRECT(ADDRESS(ROW()-1,COLUMN(F:F))))</f>
        <v>27325.846460000001</v>
      </c>
      <c r="J2664" s="6">
        <f ca="1">IF(ROW()=2, 0, Table1[[#This Row],[Belastbaar loon]]-INDIRECT(ADDRESS(ROW()-1,COLUMN(A:A))))</f>
        <v>10</v>
      </c>
      <c r="K2664" s="6">
        <f ca="1">Table1[[#This Row],[Netto loon]]-Table1[[#This Row],[Netto vorige schijf]]</f>
        <v>5.8634000000020023</v>
      </c>
      <c r="L2664" s="2">
        <f ca="1">(Table1[[#This Row],[Bruto tov vorige schijf]]-Table1[[#This Row],[Netto tov vorige schijf]])/MAX(Table1[[#This Row],[Bruto tov vorige schijf]],1)</f>
        <v>0.41365999999979974</v>
      </c>
    </row>
    <row r="2665" spans="1:12" x14ac:dyDescent="0.25">
      <c r="A2665" s="14">
        <v>34471</v>
      </c>
      <c r="B2665" s="6">
        <f>LoonHeffing2020(Table1[[#This Row],[Belastbaar loon]])</f>
        <v>12874.9185</v>
      </c>
      <c r="C2665" s="6">
        <f>AlgemeneHeffingsKorting2020(Table1[[#This Row],[Belastbaar loon]])</f>
        <v>1930.5328</v>
      </c>
      <c r="D2665" s="14">
        <f>ArbeidsKorting2020(Table1[[#This Row],[Belastbaar loon]])</f>
        <v>3810.9589599999999</v>
      </c>
      <c r="E2665" s="14">
        <f>MAX(Table1[[#This Row],[Loonheffing]]-Table1[[#This Row],[Algemene Heffingskorting]]-Table1[[#This Row],[Arbeidskorting]],0)</f>
        <v>7133.426739999999</v>
      </c>
      <c r="F2665" s="6">
        <f>Table1[[#This Row],[Belastbaar loon]]-Table1[[#This Row],[Belasting]]</f>
        <v>27337.573260000001</v>
      </c>
      <c r="G2665" s="2">
        <f>(Table1[[#This Row],[Belastbaar loon]]-Table1[[#This Row],[Netto loon]])/Table1[[#This Row],[Belastbaar loon]]</f>
        <v>0.20693994198021523</v>
      </c>
      <c r="H2665" s="14">
        <f t="shared" ca="1" si="36"/>
        <v>7129.2901399999992</v>
      </c>
      <c r="I2665" s="14">
        <f ca="1">IF(ROW()=2, Table1[[#This Row],[Netto loon]], INDIRECT(ADDRESS(ROW()-1,COLUMN(F:F))))</f>
        <v>27331.709860000003</v>
      </c>
      <c r="J2665" s="6">
        <f ca="1">IF(ROW()=2, 0, Table1[[#This Row],[Belastbaar loon]]-INDIRECT(ADDRESS(ROW()-1,COLUMN(A:A))))</f>
        <v>10</v>
      </c>
      <c r="K2665" s="6">
        <f ca="1">Table1[[#This Row],[Netto loon]]-Table1[[#This Row],[Netto vorige schijf]]</f>
        <v>5.8633999999983644</v>
      </c>
      <c r="L2665" s="2">
        <f ca="1">(Table1[[#This Row],[Bruto tov vorige schijf]]-Table1[[#This Row],[Netto tov vorige schijf]])/MAX(Table1[[#This Row],[Bruto tov vorige schijf]],1)</f>
        <v>0.41366000000016356</v>
      </c>
    </row>
    <row r="2666" spans="1:12" x14ac:dyDescent="0.25">
      <c r="A2666" s="14">
        <v>34481</v>
      </c>
      <c r="B2666" s="6">
        <f>LoonHeffing2020(Table1[[#This Row],[Belastbaar loon]])</f>
        <v>12878.6535</v>
      </c>
      <c r="C2666" s="6">
        <f>AlgemeneHeffingsKorting2020(Table1[[#This Row],[Belastbaar loon]])</f>
        <v>1929.9656</v>
      </c>
      <c r="D2666" s="14">
        <f>ArbeidsKorting2020(Table1[[#This Row],[Belastbaar loon]])</f>
        <v>3811.1245600000002</v>
      </c>
      <c r="E2666" s="14">
        <f>MAX(Table1[[#This Row],[Loonheffing]]-Table1[[#This Row],[Algemene Heffingskorting]]-Table1[[#This Row],[Arbeidskorting]],0)</f>
        <v>7137.5633400000006</v>
      </c>
      <c r="F2666" s="6">
        <f>Table1[[#This Row],[Belastbaar loon]]-Table1[[#This Row],[Belasting]]</f>
        <v>27343.436659999999</v>
      </c>
      <c r="G2666" s="2">
        <f>(Table1[[#This Row],[Belastbaar loon]]-Table1[[#This Row],[Netto loon]])/Table1[[#This Row],[Belastbaar loon]]</f>
        <v>0.20699989385458661</v>
      </c>
      <c r="H2666" s="14">
        <f t="shared" ca="1" si="36"/>
        <v>7133.426739999999</v>
      </c>
      <c r="I2666" s="14">
        <f ca="1">IF(ROW()=2, Table1[[#This Row],[Netto loon]], INDIRECT(ADDRESS(ROW()-1,COLUMN(F:F))))</f>
        <v>27337.573260000001</v>
      </c>
      <c r="J2666" s="6">
        <f ca="1">IF(ROW()=2, 0, Table1[[#This Row],[Belastbaar loon]]-INDIRECT(ADDRESS(ROW()-1,COLUMN(A:A))))</f>
        <v>10</v>
      </c>
      <c r="K2666" s="6">
        <f ca="1">Table1[[#This Row],[Netto loon]]-Table1[[#This Row],[Netto vorige schijf]]</f>
        <v>5.8633999999983644</v>
      </c>
      <c r="L2666" s="2">
        <f ca="1">(Table1[[#This Row],[Bruto tov vorige schijf]]-Table1[[#This Row],[Netto tov vorige schijf]])/MAX(Table1[[#This Row],[Bruto tov vorige schijf]],1)</f>
        <v>0.41366000000016356</v>
      </c>
    </row>
    <row r="2667" spans="1:12" x14ac:dyDescent="0.25">
      <c r="A2667" s="14">
        <v>34491</v>
      </c>
      <c r="B2667" s="6">
        <f>LoonHeffing2020(Table1[[#This Row],[Belastbaar loon]])</f>
        <v>12882.388499999999</v>
      </c>
      <c r="C2667" s="6">
        <f>AlgemeneHeffingsKorting2020(Table1[[#This Row],[Belastbaar loon]])</f>
        <v>1929.3984</v>
      </c>
      <c r="D2667" s="14">
        <f>ArbeidsKorting2020(Table1[[#This Row],[Belastbaar loon]])</f>
        <v>3811.29016</v>
      </c>
      <c r="E2667" s="14">
        <f>MAX(Table1[[#This Row],[Loonheffing]]-Table1[[#This Row],[Algemene Heffingskorting]]-Table1[[#This Row],[Arbeidskorting]],0)</f>
        <v>7141.6999399999986</v>
      </c>
      <c r="F2667" s="6">
        <f>Table1[[#This Row],[Belastbaar loon]]-Table1[[#This Row],[Belasting]]</f>
        <v>27349.300060000001</v>
      </c>
      <c r="G2667" s="2">
        <f>(Table1[[#This Row],[Belastbaar loon]]-Table1[[#This Row],[Netto loon]])/Table1[[#This Row],[Belastbaar loon]]</f>
        <v>0.20705981096517928</v>
      </c>
      <c r="H2667" s="14">
        <f t="shared" ca="1" si="36"/>
        <v>7137.5633400000006</v>
      </c>
      <c r="I2667" s="14">
        <f ca="1">IF(ROW()=2, Table1[[#This Row],[Netto loon]], INDIRECT(ADDRESS(ROW()-1,COLUMN(F:F))))</f>
        <v>27343.436659999999</v>
      </c>
      <c r="J2667" s="6">
        <f ca="1">IF(ROW()=2, 0, Table1[[#This Row],[Belastbaar loon]]-INDIRECT(ADDRESS(ROW()-1,COLUMN(A:A))))</f>
        <v>10</v>
      </c>
      <c r="K2667" s="6">
        <f ca="1">Table1[[#This Row],[Netto loon]]-Table1[[#This Row],[Netto vorige schijf]]</f>
        <v>5.8634000000020023</v>
      </c>
      <c r="L2667" s="2">
        <f ca="1">(Table1[[#This Row],[Bruto tov vorige schijf]]-Table1[[#This Row],[Netto tov vorige schijf]])/MAX(Table1[[#This Row],[Bruto tov vorige schijf]],1)</f>
        <v>0.41365999999979974</v>
      </c>
    </row>
    <row r="2668" spans="1:12" x14ac:dyDescent="0.25">
      <c r="A2668" s="14">
        <v>34501</v>
      </c>
      <c r="B2668" s="6">
        <f>LoonHeffing2020(Table1[[#This Row],[Belastbaar loon]])</f>
        <v>12886.1235</v>
      </c>
      <c r="C2668" s="6">
        <f>AlgemeneHeffingsKorting2020(Table1[[#This Row],[Belastbaar loon]])</f>
        <v>1928.8312000000001</v>
      </c>
      <c r="D2668" s="14">
        <f>ArbeidsKorting2020(Table1[[#This Row],[Belastbaar loon]])</f>
        <v>3811.4557599999998</v>
      </c>
      <c r="E2668" s="14">
        <f>MAX(Table1[[#This Row],[Loonheffing]]-Table1[[#This Row],[Algemene Heffingskorting]]-Table1[[#This Row],[Arbeidskorting]],0)</f>
        <v>7145.8365399999993</v>
      </c>
      <c r="F2668" s="6">
        <f>Table1[[#This Row],[Belastbaar loon]]-Table1[[#This Row],[Belasting]]</f>
        <v>27355.16346</v>
      </c>
      <c r="G2668" s="2">
        <f>(Table1[[#This Row],[Belastbaar loon]]-Table1[[#This Row],[Netto loon]])/Table1[[#This Row],[Belastbaar loon]]</f>
        <v>0.20711969334222197</v>
      </c>
      <c r="H2668" s="14">
        <f t="shared" ca="1" si="36"/>
        <v>7141.6999399999986</v>
      </c>
      <c r="I2668" s="14">
        <f ca="1">IF(ROW()=2, Table1[[#This Row],[Netto loon]], INDIRECT(ADDRESS(ROW()-1,COLUMN(F:F))))</f>
        <v>27349.300060000001</v>
      </c>
      <c r="J2668" s="6">
        <f ca="1">IF(ROW()=2, 0, Table1[[#This Row],[Belastbaar loon]]-INDIRECT(ADDRESS(ROW()-1,COLUMN(A:A))))</f>
        <v>10</v>
      </c>
      <c r="K2668" s="6">
        <f ca="1">Table1[[#This Row],[Netto loon]]-Table1[[#This Row],[Netto vorige schijf]]</f>
        <v>5.8633999999983644</v>
      </c>
      <c r="L2668" s="2">
        <f ca="1">(Table1[[#This Row],[Bruto tov vorige schijf]]-Table1[[#This Row],[Netto tov vorige schijf]])/MAX(Table1[[#This Row],[Bruto tov vorige schijf]],1)</f>
        <v>0.41366000000016356</v>
      </c>
    </row>
    <row r="2669" spans="1:12" x14ac:dyDescent="0.25">
      <c r="A2669" s="14">
        <v>34511</v>
      </c>
      <c r="B2669" s="6">
        <f>LoonHeffing2020(Table1[[#This Row],[Belastbaar loon]])</f>
        <v>12889.8585</v>
      </c>
      <c r="C2669" s="6">
        <f>AlgemeneHeffingsKorting2020(Table1[[#This Row],[Belastbaar loon]])</f>
        <v>1928.2639999999999</v>
      </c>
      <c r="D2669" s="14">
        <f>ArbeidsKorting2020(Table1[[#This Row],[Belastbaar loon]])</f>
        <v>3811.6213600000001</v>
      </c>
      <c r="E2669" s="14">
        <f>MAX(Table1[[#This Row],[Loonheffing]]-Table1[[#This Row],[Algemene Heffingskorting]]-Table1[[#This Row],[Arbeidskorting]],0)</f>
        <v>7149.973140000001</v>
      </c>
      <c r="F2669" s="6">
        <f>Table1[[#This Row],[Belastbaar loon]]-Table1[[#This Row],[Belasting]]</f>
        <v>27361.026859999998</v>
      </c>
      <c r="G2669" s="2">
        <f>(Table1[[#This Row],[Belastbaar loon]]-Table1[[#This Row],[Netto loon]])/Table1[[#This Row],[Belastbaar loon]]</f>
        <v>0.20717954101590802</v>
      </c>
      <c r="H2669" s="14">
        <f t="shared" ca="1" si="36"/>
        <v>7145.8365399999993</v>
      </c>
      <c r="I2669" s="14">
        <f ca="1">IF(ROW()=2, Table1[[#This Row],[Netto loon]], INDIRECT(ADDRESS(ROW()-1,COLUMN(F:F))))</f>
        <v>27355.16346</v>
      </c>
      <c r="J2669" s="6">
        <f ca="1">IF(ROW()=2, 0, Table1[[#This Row],[Belastbaar loon]]-INDIRECT(ADDRESS(ROW()-1,COLUMN(A:A))))</f>
        <v>10</v>
      </c>
      <c r="K2669" s="6">
        <f ca="1">Table1[[#This Row],[Netto loon]]-Table1[[#This Row],[Netto vorige schijf]]</f>
        <v>5.8633999999983644</v>
      </c>
      <c r="L2669" s="2">
        <f ca="1">(Table1[[#This Row],[Bruto tov vorige schijf]]-Table1[[#This Row],[Netto tov vorige schijf]])/MAX(Table1[[#This Row],[Bruto tov vorige schijf]],1)</f>
        <v>0.41366000000016356</v>
      </c>
    </row>
    <row r="2670" spans="1:12" x14ac:dyDescent="0.25">
      <c r="A2670" s="14">
        <v>34521</v>
      </c>
      <c r="B2670" s="6">
        <f>LoonHeffing2020(Table1[[#This Row],[Belastbaar loon]])</f>
        <v>12893.593500000001</v>
      </c>
      <c r="C2670" s="6">
        <f>AlgemeneHeffingsKorting2020(Table1[[#This Row],[Belastbaar loon]])</f>
        <v>1927.6967999999999</v>
      </c>
      <c r="D2670" s="14">
        <f>ArbeidsKorting2020(Table1[[#This Row],[Belastbaar loon]])</f>
        <v>3811.7869599999999</v>
      </c>
      <c r="E2670" s="14">
        <f>MAX(Table1[[#This Row],[Loonheffing]]-Table1[[#This Row],[Algemene Heffingskorting]]-Table1[[#This Row],[Arbeidskorting]],0)</f>
        <v>7154.1097400000017</v>
      </c>
      <c r="F2670" s="6">
        <f>Table1[[#This Row],[Belastbaar loon]]-Table1[[#This Row],[Belasting]]</f>
        <v>27366.89026</v>
      </c>
      <c r="G2670" s="2">
        <f>(Table1[[#This Row],[Belastbaar loon]]-Table1[[#This Row],[Netto loon]])/Table1[[#This Row],[Belastbaar loon]]</f>
        <v>0.20723935401639582</v>
      </c>
      <c r="H2670" s="14">
        <f t="shared" ca="1" si="36"/>
        <v>7149.973140000001</v>
      </c>
      <c r="I2670" s="14">
        <f ca="1">IF(ROW()=2, Table1[[#This Row],[Netto loon]], INDIRECT(ADDRESS(ROW()-1,COLUMN(F:F))))</f>
        <v>27361.026859999998</v>
      </c>
      <c r="J2670" s="6">
        <f ca="1">IF(ROW()=2, 0, Table1[[#This Row],[Belastbaar loon]]-INDIRECT(ADDRESS(ROW()-1,COLUMN(A:A))))</f>
        <v>10</v>
      </c>
      <c r="K2670" s="6">
        <f ca="1">Table1[[#This Row],[Netto loon]]-Table1[[#This Row],[Netto vorige schijf]]</f>
        <v>5.8634000000020023</v>
      </c>
      <c r="L2670" s="2">
        <f ca="1">(Table1[[#This Row],[Bruto tov vorige schijf]]-Table1[[#This Row],[Netto tov vorige schijf]])/MAX(Table1[[#This Row],[Bruto tov vorige schijf]],1)</f>
        <v>0.41365999999979974</v>
      </c>
    </row>
    <row r="2671" spans="1:12" x14ac:dyDescent="0.25">
      <c r="A2671" s="14">
        <v>34531</v>
      </c>
      <c r="B2671" s="6">
        <f>LoonHeffing2020(Table1[[#This Row],[Belastbaar loon]])</f>
        <v>12897.3285</v>
      </c>
      <c r="C2671" s="6">
        <f>AlgemeneHeffingsKorting2020(Table1[[#This Row],[Belastbaar loon]])</f>
        <v>1927.1296</v>
      </c>
      <c r="D2671" s="14">
        <f>ArbeidsKorting2020(Table1[[#This Row],[Belastbaar loon]])</f>
        <v>3811.9525600000002</v>
      </c>
      <c r="E2671" s="14">
        <f>MAX(Table1[[#This Row],[Loonheffing]]-Table1[[#This Row],[Algemene Heffingskorting]]-Table1[[#This Row],[Arbeidskorting]],0)</f>
        <v>7158.2463399999997</v>
      </c>
      <c r="F2671" s="6">
        <f>Table1[[#This Row],[Belastbaar loon]]-Table1[[#This Row],[Belasting]]</f>
        <v>27372.753660000002</v>
      </c>
      <c r="G2671" s="2">
        <f>(Table1[[#This Row],[Belastbaar loon]]-Table1[[#This Row],[Netto loon]])/Table1[[#This Row],[Belastbaar loon]]</f>
        <v>0.20729913237380898</v>
      </c>
      <c r="H2671" s="14">
        <f t="shared" ca="1" si="36"/>
        <v>7154.1097400000017</v>
      </c>
      <c r="I2671" s="14">
        <f ca="1">IF(ROW()=2, Table1[[#This Row],[Netto loon]], INDIRECT(ADDRESS(ROW()-1,COLUMN(F:F))))</f>
        <v>27366.89026</v>
      </c>
      <c r="J2671" s="6">
        <f ca="1">IF(ROW()=2, 0, Table1[[#This Row],[Belastbaar loon]]-INDIRECT(ADDRESS(ROW()-1,COLUMN(A:A))))</f>
        <v>10</v>
      </c>
      <c r="K2671" s="6">
        <f ca="1">Table1[[#This Row],[Netto loon]]-Table1[[#This Row],[Netto vorige schijf]]</f>
        <v>5.8634000000020023</v>
      </c>
      <c r="L2671" s="2">
        <f ca="1">(Table1[[#This Row],[Bruto tov vorige schijf]]-Table1[[#This Row],[Netto tov vorige schijf]])/MAX(Table1[[#This Row],[Bruto tov vorige schijf]],1)</f>
        <v>0.41365999999979974</v>
      </c>
    </row>
    <row r="2672" spans="1:12" x14ac:dyDescent="0.25">
      <c r="A2672" s="14">
        <v>34541</v>
      </c>
      <c r="B2672" s="6">
        <f>LoonHeffing2020(Table1[[#This Row],[Belastbaar loon]])</f>
        <v>12901.0635</v>
      </c>
      <c r="C2672" s="6">
        <f>AlgemeneHeffingsKorting2020(Table1[[#This Row],[Belastbaar loon]])</f>
        <v>1926.5624</v>
      </c>
      <c r="D2672" s="14">
        <f>ArbeidsKorting2020(Table1[[#This Row],[Belastbaar loon]])</f>
        <v>3812.11816</v>
      </c>
      <c r="E2672" s="14">
        <f>MAX(Table1[[#This Row],[Loonheffing]]-Table1[[#This Row],[Algemene Heffingskorting]]-Table1[[#This Row],[Arbeidskorting]],0)</f>
        <v>7162.3829399999995</v>
      </c>
      <c r="F2672" s="6">
        <f>Table1[[#This Row],[Belastbaar loon]]-Table1[[#This Row],[Belasting]]</f>
        <v>27378.61706</v>
      </c>
      <c r="G2672" s="2">
        <f>(Table1[[#This Row],[Belastbaar loon]]-Table1[[#This Row],[Netto loon]])/Table1[[#This Row],[Belastbaar loon]]</f>
        <v>0.20735887611823628</v>
      </c>
      <c r="H2672" s="14">
        <f t="shared" ca="1" si="36"/>
        <v>7158.2463399999997</v>
      </c>
      <c r="I2672" s="14">
        <f ca="1">IF(ROW()=2, Table1[[#This Row],[Netto loon]], INDIRECT(ADDRESS(ROW()-1,COLUMN(F:F))))</f>
        <v>27372.753660000002</v>
      </c>
      <c r="J2672" s="6">
        <f ca="1">IF(ROW()=2, 0, Table1[[#This Row],[Belastbaar loon]]-INDIRECT(ADDRESS(ROW()-1,COLUMN(A:A))))</f>
        <v>10</v>
      </c>
      <c r="K2672" s="6">
        <f ca="1">Table1[[#This Row],[Netto loon]]-Table1[[#This Row],[Netto vorige schijf]]</f>
        <v>5.8633999999983644</v>
      </c>
      <c r="L2672" s="2">
        <f ca="1">(Table1[[#This Row],[Bruto tov vorige schijf]]-Table1[[#This Row],[Netto tov vorige schijf]])/MAX(Table1[[#This Row],[Bruto tov vorige schijf]],1)</f>
        <v>0.41366000000016356</v>
      </c>
    </row>
    <row r="2673" spans="1:12" x14ac:dyDescent="0.25">
      <c r="A2673" s="14">
        <v>34551</v>
      </c>
      <c r="B2673" s="6">
        <f>LoonHeffing2020(Table1[[#This Row],[Belastbaar loon]])</f>
        <v>12904.798500000001</v>
      </c>
      <c r="C2673" s="6">
        <f>AlgemeneHeffingsKorting2020(Table1[[#This Row],[Belastbaar loon]])</f>
        <v>1925.9952000000001</v>
      </c>
      <c r="D2673" s="14">
        <f>ArbeidsKorting2020(Table1[[#This Row],[Belastbaar loon]])</f>
        <v>3812.2837599999998</v>
      </c>
      <c r="E2673" s="14">
        <f>MAX(Table1[[#This Row],[Loonheffing]]-Table1[[#This Row],[Algemene Heffingskorting]]-Table1[[#This Row],[Arbeidskorting]],0)</f>
        <v>7166.5195400000011</v>
      </c>
      <c r="F2673" s="6">
        <f>Table1[[#This Row],[Belastbaar loon]]-Table1[[#This Row],[Belasting]]</f>
        <v>27384.480459999999</v>
      </c>
      <c r="G2673" s="2">
        <f>(Table1[[#This Row],[Belastbaar loon]]-Table1[[#This Row],[Netto loon]])/Table1[[#This Row],[Belastbaar loon]]</f>
        <v>0.20741858527973145</v>
      </c>
      <c r="H2673" s="14">
        <f t="shared" ca="1" si="36"/>
        <v>7162.3829399999995</v>
      </c>
      <c r="I2673" s="14">
        <f ca="1">IF(ROW()=2, Table1[[#This Row],[Netto loon]], INDIRECT(ADDRESS(ROW()-1,COLUMN(F:F))))</f>
        <v>27378.61706</v>
      </c>
      <c r="J2673" s="6">
        <f ca="1">IF(ROW()=2, 0, Table1[[#This Row],[Belastbaar loon]]-INDIRECT(ADDRESS(ROW()-1,COLUMN(A:A))))</f>
        <v>10</v>
      </c>
      <c r="K2673" s="6">
        <f ca="1">Table1[[#This Row],[Netto loon]]-Table1[[#This Row],[Netto vorige schijf]]</f>
        <v>5.8633999999983644</v>
      </c>
      <c r="L2673" s="2">
        <f ca="1">(Table1[[#This Row],[Bruto tov vorige schijf]]-Table1[[#This Row],[Netto tov vorige schijf]])/MAX(Table1[[#This Row],[Bruto tov vorige schijf]],1)</f>
        <v>0.41366000000016356</v>
      </c>
    </row>
    <row r="2674" spans="1:12" x14ac:dyDescent="0.25">
      <c r="A2674" s="14">
        <v>34561</v>
      </c>
      <c r="B2674" s="6">
        <f>LoonHeffing2020(Table1[[#This Row],[Belastbaar loon]])</f>
        <v>12908.5335</v>
      </c>
      <c r="C2674" s="6">
        <f>AlgemeneHeffingsKorting2020(Table1[[#This Row],[Belastbaar loon]])</f>
        <v>1925.4280000000001</v>
      </c>
      <c r="D2674" s="14">
        <f>ArbeidsKorting2020(Table1[[#This Row],[Belastbaar loon]])</f>
        <v>3812.4493600000001</v>
      </c>
      <c r="E2674" s="14">
        <f>MAX(Table1[[#This Row],[Loonheffing]]-Table1[[#This Row],[Algemene Heffingskorting]]-Table1[[#This Row],[Arbeidskorting]],0)</f>
        <v>7170.6561399999991</v>
      </c>
      <c r="F2674" s="6">
        <f>Table1[[#This Row],[Belastbaar loon]]-Table1[[#This Row],[Belasting]]</f>
        <v>27390.343860000001</v>
      </c>
      <c r="G2674" s="2">
        <f>(Table1[[#This Row],[Belastbaar loon]]-Table1[[#This Row],[Netto loon]])/Table1[[#This Row],[Belastbaar loon]]</f>
        <v>0.20747825988831339</v>
      </c>
      <c r="H2674" s="14">
        <f t="shared" ca="1" si="36"/>
        <v>7166.5195400000011</v>
      </c>
      <c r="I2674" s="14">
        <f ca="1">IF(ROW()=2, Table1[[#This Row],[Netto loon]], INDIRECT(ADDRESS(ROW()-1,COLUMN(F:F))))</f>
        <v>27384.480459999999</v>
      </c>
      <c r="J2674" s="6">
        <f ca="1">IF(ROW()=2, 0, Table1[[#This Row],[Belastbaar loon]]-INDIRECT(ADDRESS(ROW()-1,COLUMN(A:A))))</f>
        <v>10</v>
      </c>
      <c r="K2674" s="6">
        <f ca="1">Table1[[#This Row],[Netto loon]]-Table1[[#This Row],[Netto vorige schijf]]</f>
        <v>5.8634000000020023</v>
      </c>
      <c r="L2674" s="2">
        <f ca="1">(Table1[[#This Row],[Bruto tov vorige schijf]]-Table1[[#This Row],[Netto tov vorige schijf]])/MAX(Table1[[#This Row],[Bruto tov vorige schijf]],1)</f>
        <v>0.41365999999979974</v>
      </c>
    </row>
    <row r="2675" spans="1:12" x14ac:dyDescent="0.25">
      <c r="A2675" s="14">
        <v>34571</v>
      </c>
      <c r="B2675" s="6">
        <f>LoonHeffing2020(Table1[[#This Row],[Belastbaar loon]])</f>
        <v>12912.2685</v>
      </c>
      <c r="C2675" s="6">
        <f>AlgemeneHeffingsKorting2020(Table1[[#This Row],[Belastbaar loon]])</f>
        <v>1924.8607999999999</v>
      </c>
      <c r="D2675" s="14">
        <f>ArbeidsKorting2020(Table1[[#This Row],[Belastbaar loon]])</f>
        <v>3812.6149599999999</v>
      </c>
      <c r="E2675" s="14">
        <f>MAX(Table1[[#This Row],[Loonheffing]]-Table1[[#This Row],[Algemene Heffingskorting]]-Table1[[#This Row],[Arbeidskorting]],0)</f>
        <v>7174.7927399999999</v>
      </c>
      <c r="F2675" s="6">
        <f>Table1[[#This Row],[Belastbaar loon]]-Table1[[#This Row],[Belasting]]</f>
        <v>27396.207259999999</v>
      </c>
      <c r="G2675" s="2">
        <f>(Table1[[#This Row],[Belastbaar loon]]-Table1[[#This Row],[Netto loon]])/Table1[[#This Row],[Belastbaar loon]]</f>
        <v>0.20753789997396666</v>
      </c>
      <c r="H2675" s="14">
        <f t="shared" ca="1" si="36"/>
        <v>7170.6561399999991</v>
      </c>
      <c r="I2675" s="14">
        <f ca="1">IF(ROW()=2, Table1[[#This Row],[Netto loon]], INDIRECT(ADDRESS(ROW()-1,COLUMN(F:F))))</f>
        <v>27390.343860000001</v>
      </c>
      <c r="J2675" s="6">
        <f ca="1">IF(ROW()=2, 0, Table1[[#This Row],[Belastbaar loon]]-INDIRECT(ADDRESS(ROW()-1,COLUMN(A:A))))</f>
        <v>10</v>
      </c>
      <c r="K2675" s="6">
        <f ca="1">Table1[[#This Row],[Netto loon]]-Table1[[#This Row],[Netto vorige schijf]]</f>
        <v>5.8633999999983644</v>
      </c>
      <c r="L2675" s="2">
        <f ca="1">(Table1[[#This Row],[Bruto tov vorige schijf]]-Table1[[#This Row],[Netto tov vorige schijf]])/MAX(Table1[[#This Row],[Bruto tov vorige schijf]],1)</f>
        <v>0.41366000000016356</v>
      </c>
    </row>
    <row r="2676" spans="1:12" x14ac:dyDescent="0.25">
      <c r="A2676" s="14">
        <v>34581</v>
      </c>
      <c r="B2676" s="6">
        <f>LoonHeffing2020(Table1[[#This Row],[Belastbaar loon]])</f>
        <v>12916.003500000001</v>
      </c>
      <c r="C2676" s="6">
        <f>AlgemeneHeffingsKorting2020(Table1[[#This Row],[Belastbaar loon]])</f>
        <v>1924.2936</v>
      </c>
      <c r="D2676" s="14">
        <f>ArbeidsKorting2020(Table1[[#This Row],[Belastbaar loon]])</f>
        <v>3812.7805600000002</v>
      </c>
      <c r="E2676" s="14">
        <f>MAX(Table1[[#This Row],[Loonheffing]]-Table1[[#This Row],[Algemene Heffingskorting]]-Table1[[#This Row],[Arbeidskorting]],0)</f>
        <v>7178.9293400000015</v>
      </c>
      <c r="F2676" s="6">
        <f>Table1[[#This Row],[Belastbaar loon]]-Table1[[#This Row],[Belasting]]</f>
        <v>27402.070659999998</v>
      </c>
      <c r="G2676" s="2">
        <f>(Table1[[#This Row],[Belastbaar loon]]-Table1[[#This Row],[Netto loon]])/Table1[[#This Row],[Belastbaar loon]]</f>
        <v>0.20759750556664072</v>
      </c>
      <c r="H2676" s="14">
        <f t="shared" ca="1" si="36"/>
        <v>7174.7927399999999</v>
      </c>
      <c r="I2676" s="14">
        <f ca="1">IF(ROW()=2, Table1[[#This Row],[Netto loon]], INDIRECT(ADDRESS(ROW()-1,COLUMN(F:F))))</f>
        <v>27396.207259999999</v>
      </c>
      <c r="J2676" s="6">
        <f ca="1">IF(ROW()=2, 0, Table1[[#This Row],[Belastbaar loon]]-INDIRECT(ADDRESS(ROW()-1,COLUMN(A:A))))</f>
        <v>10</v>
      </c>
      <c r="K2676" s="6">
        <f ca="1">Table1[[#This Row],[Netto loon]]-Table1[[#This Row],[Netto vorige schijf]]</f>
        <v>5.8633999999983644</v>
      </c>
      <c r="L2676" s="2">
        <f ca="1">(Table1[[#This Row],[Bruto tov vorige schijf]]-Table1[[#This Row],[Netto tov vorige schijf]])/MAX(Table1[[#This Row],[Bruto tov vorige schijf]],1)</f>
        <v>0.41366000000016356</v>
      </c>
    </row>
    <row r="2677" spans="1:12" x14ac:dyDescent="0.25">
      <c r="A2677" s="14">
        <v>34591</v>
      </c>
      <c r="B2677" s="6">
        <f>LoonHeffing2020(Table1[[#This Row],[Belastbaar loon]])</f>
        <v>12919.738499999999</v>
      </c>
      <c r="C2677" s="6">
        <f>AlgemeneHeffingsKorting2020(Table1[[#This Row],[Belastbaar loon]])</f>
        <v>1923.7264</v>
      </c>
      <c r="D2677" s="14">
        <f>ArbeidsKorting2020(Table1[[#This Row],[Belastbaar loon]])</f>
        <v>3812.94616</v>
      </c>
      <c r="E2677" s="14">
        <f>MAX(Table1[[#This Row],[Loonheffing]]-Table1[[#This Row],[Algemene Heffingskorting]]-Table1[[#This Row],[Arbeidskorting]],0)</f>
        <v>7183.0659400000004</v>
      </c>
      <c r="F2677" s="6">
        <f>Table1[[#This Row],[Belastbaar loon]]-Table1[[#This Row],[Belasting]]</f>
        <v>27407.93406</v>
      </c>
      <c r="G2677" s="2">
        <f>(Table1[[#This Row],[Belastbaar loon]]-Table1[[#This Row],[Netto loon]])/Table1[[#This Row],[Belastbaar loon]]</f>
        <v>0.20765707669625047</v>
      </c>
      <c r="H2677" s="14">
        <f t="shared" ca="1" si="36"/>
        <v>7178.9293400000015</v>
      </c>
      <c r="I2677" s="14">
        <f ca="1">IF(ROW()=2, Table1[[#This Row],[Netto loon]], INDIRECT(ADDRESS(ROW()-1,COLUMN(F:F))))</f>
        <v>27402.070659999998</v>
      </c>
      <c r="J2677" s="6">
        <f ca="1">IF(ROW()=2, 0, Table1[[#This Row],[Belastbaar loon]]-INDIRECT(ADDRESS(ROW()-1,COLUMN(A:A))))</f>
        <v>10</v>
      </c>
      <c r="K2677" s="6">
        <f ca="1">Table1[[#This Row],[Netto loon]]-Table1[[#This Row],[Netto vorige schijf]]</f>
        <v>5.8634000000020023</v>
      </c>
      <c r="L2677" s="2">
        <f ca="1">(Table1[[#This Row],[Bruto tov vorige schijf]]-Table1[[#This Row],[Netto tov vorige schijf]])/MAX(Table1[[#This Row],[Bruto tov vorige schijf]],1)</f>
        <v>0.41365999999979974</v>
      </c>
    </row>
    <row r="2678" spans="1:12" x14ac:dyDescent="0.25">
      <c r="A2678" s="14">
        <v>34601</v>
      </c>
      <c r="B2678" s="6">
        <f>LoonHeffing2020(Table1[[#This Row],[Belastbaar loon]])</f>
        <v>12923.4735</v>
      </c>
      <c r="C2678" s="6">
        <f>AlgemeneHeffingsKorting2020(Table1[[#This Row],[Belastbaar loon]])</f>
        <v>1923.1592000000001</v>
      </c>
      <c r="D2678" s="14">
        <f>ArbeidsKorting2020(Table1[[#This Row],[Belastbaar loon]])</f>
        <v>3813.1117599999998</v>
      </c>
      <c r="E2678" s="14">
        <f>MAX(Table1[[#This Row],[Loonheffing]]-Table1[[#This Row],[Algemene Heffingskorting]]-Table1[[#This Row],[Arbeidskorting]],0)</f>
        <v>7187.2025400000002</v>
      </c>
      <c r="F2678" s="6">
        <f>Table1[[#This Row],[Belastbaar loon]]-Table1[[#This Row],[Belasting]]</f>
        <v>27413.797460000002</v>
      </c>
      <c r="G2678" s="2">
        <f>(Table1[[#This Row],[Belastbaar loon]]-Table1[[#This Row],[Netto loon]])/Table1[[#This Row],[Belastbaar loon]]</f>
        <v>0.20771661339267647</v>
      </c>
      <c r="H2678" s="14">
        <f t="shared" ca="1" si="36"/>
        <v>7183.0659400000004</v>
      </c>
      <c r="I2678" s="14">
        <f ca="1">IF(ROW()=2, Table1[[#This Row],[Netto loon]], INDIRECT(ADDRESS(ROW()-1,COLUMN(F:F))))</f>
        <v>27407.93406</v>
      </c>
      <c r="J2678" s="6">
        <f ca="1">IF(ROW()=2, 0, Table1[[#This Row],[Belastbaar loon]]-INDIRECT(ADDRESS(ROW()-1,COLUMN(A:A))))</f>
        <v>10</v>
      </c>
      <c r="K2678" s="6">
        <f ca="1">Table1[[#This Row],[Netto loon]]-Table1[[#This Row],[Netto vorige schijf]]</f>
        <v>5.8634000000020023</v>
      </c>
      <c r="L2678" s="2">
        <f ca="1">(Table1[[#This Row],[Bruto tov vorige schijf]]-Table1[[#This Row],[Netto tov vorige schijf]])/MAX(Table1[[#This Row],[Bruto tov vorige schijf]],1)</f>
        <v>0.41365999999979974</v>
      </c>
    </row>
    <row r="2679" spans="1:12" x14ac:dyDescent="0.25">
      <c r="A2679" s="14">
        <v>34611</v>
      </c>
      <c r="B2679" s="6">
        <f>LoonHeffing2020(Table1[[#This Row],[Belastbaar loon]])</f>
        <v>12927.208500000001</v>
      </c>
      <c r="C2679" s="6">
        <f>AlgemeneHeffingsKorting2020(Table1[[#This Row],[Belastbaar loon]])</f>
        <v>1922.5920000000001</v>
      </c>
      <c r="D2679" s="14">
        <f>ArbeidsKorting2020(Table1[[#This Row],[Belastbaar loon]])</f>
        <v>3813.27736</v>
      </c>
      <c r="E2679" s="14">
        <f>MAX(Table1[[#This Row],[Loonheffing]]-Table1[[#This Row],[Algemene Heffingskorting]]-Table1[[#This Row],[Arbeidskorting]],0)</f>
        <v>7191.33914</v>
      </c>
      <c r="F2679" s="6">
        <f>Table1[[#This Row],[Belastbaar loon]]-Table1[[#This Row],[Belasting]]</f>
        <v>27419.66086</v>
      </c>
      <c r="G2679" s="2">
        <f>(Table1[[#This Row],[Belastbaar loon]]-Table1[[#This Row],[Netto loon]])/Table1[[#This Row],[Belastbaar loon]]</f>
        <v>0.20777611568576465</v>
      </c>
      <c r="H2679" s="14">
        <f t="shared" ca="1" si="36"/>
        <v>7187.2025400000002</v>
      </c>
      <c r="I2679" s="14">
        <f ca="1">IF(ROW()=2, Table1[[#This Row],[Netto loon]], INDIRECT(ADDRESS(ROW()-1,COLUMN(F:F))))</f>
        <v>27413.797460000002</v>
      </c>
      <c r="J2679" s="6">
        <f ca="1">IF(ROW()=2, 0, Table1[[#This Row],[Belastbaar loon]]-INDIRECT(ADDRESS(ROW()-1,COLUMN(A:A))))</f>
        <v>10</v>
      </c>
      <c r="K2679" s="6">
        <f ca="1">Table1[[#This Row],[Netto loon]]-Table1[[#This Row],[Netto vorige schijf]]</f>
        <v>5.8633999999983644</v>
      </c>
      <c r="L2679" s="2">
        <f ca="1">(Table1[[#This Row],[Bruto tov vorige schijf]]-Table1[[#This Row],[Netto tov vorige schijf]])/MAX(Table1[[#This Row],[Bruto tov vorige schijf]],1)</f>
        <v>0.41366000000016356</v>
      </c>
    </row>
    <row r="2680" spans="1:12" x14ac:dyDescent="0.25">
      <c r="A2680" s="14">
        <v>34621</v>
      </c>
      <c r="B2680" s="6">
        <f>LoonHeffing2020(Table1[[#This Row],[Belastbaar loon]])</f>
        <v>12930.943499999999</v>
      </c>
      <c r="C2680" s="6">
        <f>AlgemeneHeffingsKorting2020(Table1[[#This Row],[Belastbaar loon]])</f>
        <v>1922.0247999999999</v>
      </c>
      <c r="D2680" s="14">
        <f>ArbeidsKorting2020(Table1[[#This Row],[Belastbaar loon]])</f>
        <v>3813.4429599999999</v>
      </c>
      <c r="E2680" s="14">
        <f>MAX(Table1[[#This Row],[Loonheffing]]-Table1[[#This Row],[Algemene Heffingskorting]]-Table1[[#This Row],[Arbeidskorting]],0)</f>
        <v>7195.4757399999999</v>
      </c>
      <c r="F2680" s="6">
        <f>Table1[[#This Row],[Belastbaar loon]]-Table1[[#This Row],[Belasting]]</f>
        <v>27425.524259999998</v>
      </c>
      <c r="G2680" s="2">
        <f>(Table1[[#This Row],[Belastbaar loon]]-Table1[[#This Row],[Netto loon]])/Table1[[#This Row],[Belastbaar loon]]</f>
        <v>0.20783558360532631</v>
      </c>
      <c r="H2680" s="14">
        <f t="shared" ca="1" si="36"/>
        <v>7191.33914</v>
      </c>
      <c r="I2680" s="14">
        <f ca="1">IF(ROW()=2, Table1[[#This Row],[Netto loon]], INDIRECT(ADDRESS(ROW()-1,COLUMN(F:F))))</f>
        <v>27419.66086</v>
      </c>
      <c r="J2680" s="6">
        <f ca="1">IF(ROW()=2, 0, Table1[[#This Row],[Belastbaar loon]]-INDIRECT(ADDRESS(ROW()-1,COLUMN(A:A))))</f>
        <v>10</v>
      </c>
      <c r="K2680" s="6">
        <f ca="1">Table1[[#This Row],[Netto loon]]-Table1[[#This Row],[Netto vorige schijf]]</f>
        <v>5.8633999999983644</v>
      </c>
      <c r="L2680" s="2">
        <f ca="1">(Table1[[#This Row],[Bruto tov vorige schijf]]-Table1[[#This Row],[Netto tov vorige schijf]])/MAX(Table1[[#This Row],[Bruto tov vorige schijf]],1)</f>
        <v>0.41366000000016356</v>
      </c>
    </row>
    <row r="2681" spans="1:12" x14ac:dyDescent="0.25">
      <c r="A2681" s="14">
        <v>34631</v>
      </c>
      <c r="B2681" s="6">
        <f>LoonHeffing2020(Table1[[#This Row],[Belastbaar loon]])</f>
        <v>12934.6785</v>
      </c>
      <c r="C2681" s="6">
        <f>AlgemeneHeffingsKorting2020(Table1[[#This Row],[Belastbaar loon]])</f>
        <v>1921.4576</v>
      </c>
      <c r="D2681" s="14">
        <f>ArbeidsKorting2020(Table1[[#This Row],[Belastbaar loon]])</f>
        <v>3813.6085600000001</v>
      </c>
      <c r="E2681" s="14">
        <f>MAX(Table1[[#This Row],[Loonheffing]]-Table1[[#This Row],[Algemene Heffingskorting]]-Table1[[#This Row],[Arbeidskorting]],0)</f>
        <v>7199.6123399999997</v>
      </c>
      <c r="F2681" s="6">
        <f>Table1[[#This Row],[Belastbaar loon]]-Table1[[#This Row],[Belasting]]</f>
        <v>27431.38766</v>
      </c>
      <c r="G2681" s="2">
        <f>(Table1[[#This Row],[Belastbaar loon]]-Table1[[#This Row],[Netto loon]])/Table1[[#This Row],[Belastbaar loon]]</f>
        <v>0.20789501718113829</v>
      </c>
      <c r="H2681" s="14">
        <f t="shared" ca="1" si="36"/>
        <v>7195.4757399999999</v>
      </c>
      <c r="I2681" s="14">
        <f ca="1">IF(ROW()=2, Table1[[#This Row],[Netto loon]], INDIRECT(ADDRESS(ROW()-1,COLUMN(F:F))))</f>
        <v>27425.524259999998</v>
      </c>
      <c r="J2681" s="6">
        <f ca="1">IF(ROW()=2, 0, Table1[[#This Row],[Belastbaar loon]]-INDIRECT(ADDRESS(ROW()-1,COLUMN(A:A))))</f>
        <v>10</v>
      </c>
      <c r="K2681" s="6">
        <f ca="1">Table1[[#This Row],[Netto loon]]-Table1[[#This Row],[Netto vorige schijf]]</f>
        <v>5.8634000000020023</v>
      </c>
      <c r="L2681" s="2">
        <f ca="1">(Table1[[#This Row],[Bruto tov vorige schijf]]-Table1[[#This Row],[Netto tov vorige schijf]])/MAX(Table1[[#This Row],[Bruto tov vorige schijf]],1)</f>
        <v>0.41365999999979974</v>
      </c>
    </row>
    <row r="2682" spans="1:12" x14ac:dyDescent="0.25">
      <c r="A2682" s="14">
        <v>34641</v>
      </c>
      <c r="B2682" s="6">
        <f>LoonHeffing2020(Table1[[#This Row],[Belastbaar loon]])</f>
        <v>12938.413500000001</v>
      </c>
      <c r="C2682" s="6">
        <f>AlgemeneHeffingsKorting2020(Table1[[#This Row],[Belastbaar loon]])</f>
        <v>1920.8904</v>
      </c>
      <c r="D2682" s="14">
        <f>ArbeidsKorting2020(Table1[[#This Row],[Belastbaar loon]])</f>
        <v>3813.7741599999999</v>
      </c>
      <c r="E2682" s="14">
        <f>MAX(Table1[[#This Row],[Loonheffing]]-Table1[[#This Row],[Algemene Heffingskorting]]-Table1[[#This Row],[Arbeidskorting]],0)</f>
        <v>7203.7489400000004</v>
      </c>
      <c r="F2682" s="6">
        <f>Table1[[#This Row],[Belastbaar loon]]-Table1[[#This Row],[Belasting]]</f>
        <v>27437.251059999999</v>
      </c>
      <c r="G2682" s="2">
        <f>(Table1[[#This Row],[Belastbaar loon]]-Table1[[#This Row],[Netto loon]])/Table1[[#This Row],[Belastbaar loon]]</f>
        <v>0.20795441644294338</v>
      </c>
      <c r="H2682" s="14">
        <f t="shared" ca="1" si="36"/>
        <v>7199.6123399999997</v>
      </c>
      <c r="I2682" s="14">
        <f ca="1">IF(ROW()=2, Table1[[#This Row],[Netto loon]], INDIRECT(ADDRESS(ROW()-1,COLUMN(F:F))))</f>
        <v>27431.38766</v>
      </c>
      <c r="J2682" s="6">
        <f ca="1">IF(ROW()=2, 0, Table1[[#This Row],[Belastbaar loon]]-INDIRECT(ADDRESS(ROW()-1,COLUMN(A:A))))</f>
        <v>10</v>
      </c>
      <c r="K2682" s="6">
        <f ca="1">Table1[[#This Row],[Netto loon]]-Table1[[#This Row],[Netto vorige schijf]]</f>
        <v>5.8633999999983644</v>
      </c>
      <c r="L2682" s="2">
        <f ca="1">(Table1[[#This Row],[Bruto tov vorige schijf]]-Table1[[#This Row],[Netto tov vorige schijf]])/MAX(Table1[[#This Row],[Bruto tov vorige schijf]],1)</f>
        <v>0.41366000000016356</v>
      </c>
    </row>
    <row r="2683" spans="1:12" x14ac:dyDescent="0.25">
      <c r="A2683" s="14">
        <v>34651</v>
      </c>
      <c r="B2683" s="6">
        <f>LoonHeffing2020(Table1[[#This Row],[Belastbaar loon]])</f>
        <v>12942.148499999999</v>
      </c>
      <c r="C2683" s="6">
        <f>AlgemeneHeffingsKorting2020(Table1[[#This Row],[Belastbaar loon]])</f>
        <v>1920.3232</v>
      </c>
      <c r="D2683" s="14">
        <f>ArbeidsKorting2020(Table1[[#This Row],[Belastbaar loon]])</f>
        <v>3813.9397599999998</v>
      </c>
      <c r="E2683" s="14">
        <f>MAX(Table1[[#This Row],[Loonheffing]]-Table1[[#This Row],[Algemene Heffingskorting]]-Table1[[#This Row],[Arbeidskorting]],0)</f>
        <v>7207.8855399999993</v>
      </c>
      <c r="F2683" s="6">
        <f>Table1[[#This Row],[Belastbaar loon]]-Table1[[#This Row],[Belasting]]</f>
        <v>27443.114460000001</v>
      </c>
      <c r="G2683" s="2">
        <f>(Table1[[#This Row],[Belastbaar loon]]-Table1[[#This Row],[Netto loon]])/Table1[[#This Row],[Belastbaar loon]]</f>
        <v>0.2080137814204496</v>
      </c>
      <c r="H2683" s="14">
        <f t="shared" ca="1" si="36"/>
        <v>7203.7489400000004</v>
      </c>
      <c r="I2683" s="14">
        <f ca="1">IF(ROW()=2, Table1[[#This Row],[Netto loon]], INDIRECT(ADDRESS(ROW()-1,COLUMN(F:F))))</f>
        <v>27437.251059999999</v>
      </c>
      <c r="J2683" s="6">
        <f ca="1">IF(ROW()=2, 0, Table1[[#This Row],[Belastbaar loon]]-INDIRECT(ADDRESS(ROW()-1,COLUMN(A:A))))</f>
        <v>10</v>
      </c>
      <c r="K2683" s="6">
        <f ca="1">Table1[[#This Row],[Netto loon]]-Table1[[#This Row],[Netto vorige schijf]]</f>
        <v>5.8634000000020023</v>
      </c>
      <c r="L2683" s="2">
        <f ca="1">(Table1[[#This Row],[Bruto tov vorige schijf]]-Table1[[#This Row],[Netto tov vorige schijf]])/MAX(Table1[[#This Row],[Bruto tov vorige schijf]],1)</f>
        <v>0.41365999999979974</v>
      </c>
    </row>
    <row r="2684" spans="1:12" x14ac:dyDescent="0.25">
      <c r="A2684" s="14">
        <v>34661</v>
      </c>
      <c r="B2684" s="6">
        <f>LoonHeffing2020(Table1[[#This Row],[Belastbaar loon]])</f>
        <v>12945.8835</v>
      </c>
      <c r="C2684" s="6">
        <f>AlgemeneHeffingsKorting2020(Table1[[#This Row],[Belastbaar loon]])</f>
        <v>1919.7560000000001</v>
      </c>
      <c r="D2684" s="14">
        <f>ArbeidsKorting2020(Table1[[#This Row],[Belastbaar loon]])</f>
        <v>3814.10536</v>
      </c>
      <c r="E2684" s="14">
        <f>MAX(Table1[[#This Row],[Loonheffing]]-Table1[[#This Row],[Algemene Heffingskorting]]-Table1[[#This Row],[Arbeidskorting]],0)</f>
        <v>7212.0221400000009</v>
      </c>
      <c r="F2684" s="6">
        <f>Table1[[#This Row],[Belastbaar loon]]-Table1[[#This Row],[Belasting]]</f>
        <v>27448.977859999999</v>
      </c>
      <c r="G2684" s="2">
        <f>(Table1[[#This Row],[Belastbaar loon]]-Table1[[#This Row],[Netto loon]])/Table1[[#This Row],[Belastbaar loon]]</f>
        <v>0.20807311214333116</v>
      </c>
      <c r="H2684" s="14">
        <f t="shared" ca="1" si="36"/>
        <v>7207.8855399999993</v>
      </c>
      <c r="I2684" s="14">
        <f ca="1">IF(ROW()=2, Table1[[#This Row],[Netto loon]], INDIRECT(ADDRESS(ROW()-1,COLUMN(F:F))))</f>
        <v>27443.114460000001</v>
      </c>
      <c r="J2684" s="6">
        <f ca="1">IF(ROW()=2, 0, Table1[[#This Row],[Belastbaar loon]]-INDIRECT(ADDRESS(ROW()-1,COLUMN(A:A))))</f>
        <v>10</v>
      </c>
      <c r="K2684" s="6">
        <f ca="1">Table1[[#This Row],[Netto loon]]-Table1[[#This Row],[Netto vorige schijf]]</f>
        <v>5.8633999999983644</v>
      </c>
      <c r="L2684" s="2">
        <f ca="1">(Table1[[#This Row],[Bruto tov vorige schijf]]-Table1[[#This Row],[Netto tov vorige schijf]])/MAX(Table1[[#This Row],[Bruto tov vorige schijf]],1)</f>
        <v>0.41366000000016356</v>
      </c>
    </row>
    <row r="2685" spans="1:12" x14ac:dyDescent="0.25">
      <c r="A2685" s="14">
        <v>34671</v>
      </c>
      <c r="B2685" s="6">
        <f>LoonHeffing2020(Table1[[#This Row],[Belastbaar loon]])</f>
        <v>12949.6185</v>
      </c>
      <c r="C2685" s="6">
        <f>AlgemeneHeffingsKorting2020(Table1[[#This Row],[Belastbaar loon]])</f>
        <v>1919.1887999999999</v>
      </c>
      <c r="D2685" s="14">
        <f>ArbeidsKorting2020(Table1[[#This Row],[Belastbaar loon]])</f>
        <v>3814.2709599999998</v>
      </c>
      <c r="E2685" s="14">
        <f>MAX(Table1[[#This Row],[Loonheffing]]-Table1[[#This Row],[Algemene Heffingskorting]]-Table1[[#This Row],[Arbeidskorting]],0)</f>
        <v>7216.1587400000008</v>
      </c>
      <c r="F2685" s="6">
        <f>Table1[[#This Row],[Belastbaar loon]]-Table1[[#This Row],[Belasting]]</f>
        <v>27454.841260000001</v>
      </c>
      <c r="G2685" s="2">
        <f>(Table1[[#This Row],[Belastbaar loon]]-Table1[[#This Row],[Netto loon]])/Table1[[#This Row],[Belastbaar loon]]</f>
        <v>0.20813240864122751</v>
      </c>
      <c r="H2685" s="14">
        <f t="shared" ca="1" si="36"/>
        <v>7212.0221400000009</v>
      </c>
      <c r="I2685" s="14">
        <f ca="1">IF(ROW()=2, Table1[[#This Row],[Netto loon]], INDIRECT(ADDRESS(ROW()-1,COLUMN(F:F))))</f>
        <v>27448.977859999999</v>
      </c>
      <c r="J2685" s="6">
        <f ca="1">IF(ROW()=2, 0, Table1[[#This Row],[Belastbaar loon]]-INDIRECT(ADDRESS(ROW()-1,COLUMN(A:A))))</f>
        <v>10</v>
      </c>
      <c r="K2685" s="6">
        <f ca="1">Table1[[#This Row],[Netto loon]]-Table1[[#This Row],[Netto vorige schijf]]</f>
        <v>5.8634000000020023</v>
      </c>
      <c r="L2685" s="2">
        <f ca="1">(Table1[[#This Row],[Bruto tov vorige schijf]]-Table1[[#This Row],[Netto tov vorige schijf]])/MAX(Table1[[#This Row],[Bruto tov vorige schijf]],1)</f>
        <v>0.41365999999979974</v>
      </c>
    </row>
    <row r="2686" spans="1:12" x14ac:dyDescent="0.25">
      <c r="A2686" s="14">
        <v>34681</v>
      </c>
      <c r="B2686" s="6">
        <f>LoonHeffing2020(Table1[[#This Row],[Belastbaar loon]])</f>
        <v>12953.353499999999</v>
      </c>
      <c r="C2686" s="6">
        <f>AlgemeneHeffingsKorting2020(Table1[[#This Row],[Belastbaar loon]])</f>
        <v>1918.6215999999999</v>
      </c>
      <c r="D2686" s="14">
        <f>ArbeidsKorting2020(Table1[[#This Row],[Belastbaar loon]])</f>
        <v>3814.4365600000001</v>
      </c>
      <c r="E2686" s="14">
        <f>MAX(Table1[[#This Row],[Loonheffing]]-Table1[[#This Row],[Algemene Heffingskorting]]-Table1[[#This Row],[Arbeidskorting]],0)</f>
        <v>7220.2953399999988</v>
      </c>
      <c r="F2686" s="6">
        <f>Table1[[#This Row],[Belastbaar loon]]-Table1[[#This Row],[Belasting]]</f>
        <v>27460.704660000003</v>
      </c>
      <c r="G2686" s="2">
        <f>(Table1[[#This Row],[Belastbaar loon]]-Table1[[#This Row],[Netto loon]])/Table1[[#This Row],[Belastbaar loon]]</f>
        <v>0.20819167094374433</v>
      </c>
      <c r="H2686" s="14">
        <f t="shared" ca="1" si="36"/>
        <v>7216.1587400000008</v>
      </c>
      <c r="I2686" s="14">
        <f ca="1">IF(ROW()=2, Table1[[#This Row],[Netto loon]], INDIRECT(ADDRESS(ROW()-1,COLUMN(F:F))))</f>
        <v>27454.841260000001</v>
      </c>
      <c r="J2686" s="6">
        <f ca="1">IF(ROW()=2, 0, Table1[[#This Row],[Belastbaar loon]]-INDIRECT(ADDRESS(ROW()-1,COLUMN(A:A))))</f>
        <v>10</v>
      </c>
      <c r="K2686" s="6">
        <f ca="1">Table1[[#This Row],[Netto loon]]-Table1[[#This Row],[Netto vorige schijf]]</f>
        <v>5.8634000000020023</v>
      </c>
      <c r="L2686" s="2">
        <f ca="1">(Table1[[#This Row],[Bruto tov vorige schijf]]-Table1[[#This Row],[Netto tov vorige schijf]])/MAX(Table1[[#This Row],[Bruto tov vorige schijf]],1)</f>
        <v>0.41365999999979974</v>
      </c>
    </row>
    <row r="2687" spans="1:12" x14ac:dyDescent="0.25">
      <c r="A2687" s="14">
        <v>34691</v>
      </c>
      <c r="B2687" s="6">
        <f>LoonHeffing2020(Table1[[#This Row],[Belastbaar loon]])</f>
        <v>12957.0885</v>
      </c>
      <c r="C2687" s="6">
        <f>AlgemeneHeffingsKorting2020(Table1[[#This Row],[Belastbaar loon]])</f>
        <v>1918.0544</v>
      </c>
      <c r="D2687" s="14">
        <f>ArbeidsKorting2020(Table1[[#This Row],[Belastbaar loon]])</f>
        <v>3814.6021599999999</v>
      </c>
      <c r="E2687" s="14">
        <f>MAX(Table1[[#This Row],[Loonheffing]]-Table1[[#This Row],[Algemene Heffingskorting]]-Table1[[#This Row],[Arbeidskorting]],0)</f>
        <v>7224.4319400000004</v>
      </c>
      <c r="F2687" s="6">
        <f>Table1[[#This Row],[Belastbaar loon]]-Table1[[#This Row],[Belasting]]</f>
        <v>27466.568059999998</v>
      </c>
      <c r="G2687" s="2">
        <f>(Table1[[#This Row],[Belastbaar loon]]-Table1[[#This Row],[Netto loon]])/Table1[[#This Row],[Belastbaar loon]]</f>
        <v>0.20825089908045322</v>
      </c>
      <c r="H2687" s="14">
        <f t="shared" ca="1" si="36"/>
        <v>7220.2953399999988</v>
      </c>
      <c r="I2687" s="14">
        <f ca="1">IF(ROW()=2, Table1[[#This Row],[Netto loon]], INDIRECT(ADDRESS(ROW()-1,COLUMN(F:F))))</f>
        <v>27460.704660000003</v>
      </c>
      <c r="J2687" s="6">
        <f ca="1">IF(ROW()=2, 0, Table1[[#This Row],[Belastbaar loon]]-INDIRECT(ADDRESS(ROW()-1,COLUMN(A:A))))</f>
        <v>10</v>
      </c>
      <c r="K2687" s="6">
        <f ca="1">Table1[[#This Row],[Netto loon]]-Table1[[#This Row],[Netto vorige schijf]]</f>
        <v>5.8633999999947264</v>
      </c>
      <c r="L2687" s="2">
        <f ca="1">(Table1[[#This Row],[Bruto tov vorige schijf]]-Table1[[#This Row],[Netto tov vorige schijf]])/MAX(Table1[[#This Row],[Bruto tov vorige schijf]],1)</f>
        <v>0.41366000000052738</v>
      </c>
    </row>
    <row r="2688" spans="1:12" x14ac:dyDescent="0.25">
      <c r="A2688" s="14">
        <v>34701</v>
      </c>
      <c r="B2688" s="6">
        <f>LoonHeffing2020(Table1[[#This Row],[Belastbaar loon]])</f>
        <v>12960.8235</v>
      </c>
      <c r="C2688" s="6">
        <f>AlgemeneHeffingsKorting2020(Table1[[#This Row],[Belastbaar loon]])</f>
        <v>1917.4872</v>
      </c>
      <c r="D2688" s="14">
        <f>ArbeidsKorting2020(Table1[[#This Row],[Belastbaar loon]])</f>
        <v>3814.7677600000002</v>
      </c>
      <c r="E2688" s="14">
        <f>MAX(Table1[[#This Row],[Loonheffing]]-Table1[[#This Row],[Algemene Heffingskorting]]-Table1[[#This Row],[Arbeidskorting]],0)</f>
        <v>7228.5685400000002</v>
      </c>
      <c r="F2688" s="6">
        <f>Table1[[#This Row],[Belastbaar loon]]-Table1[[#This Row],[Belasting]]</f>
        <v>27472.43146</v>
      </c>
      <c r="G2688" s="2">
        <f>(Table1[[#This Row],[Belastbaar loon]]-Table1[[#This Row],[Netto loon]])/Table1[[#This Row],[Belastbaar loon]]</f>
        <v>0.20831009308089105</v>
      </c>
      <c r="H2688" s="14">
        <f t="shared" ca="1" si="36"/>
        <v>7224.4319400000004</v>
      </c>
      <c r="I2688" s="14">
        <f ca="1">IF(ROW()=2, Table1[[#This Row],[Netto loon]], INDIRECT(ADDRESS(ROW()-1,COLUMN(F:F))))</f>
        <v>27466.568059999998</v>
      </c>
      <c r="J2688" s="6">
        <f ca="1">IF(ROW()=2, 0, Table1[[#This Row],[Belastbaar loon]]-INDIRECT(ADDRESS(ROW()-1,COLUMN(A:A))))</f>
        <v>10</v>
      </c>
      <c r="K2688" s="6">
        <f ca="1">Table1[[#This Row],[Netto loon]]-Table1[[#This Row],[Netto vorige schijf]]</f>
        <v>5.8634000000020023</v>
      </c>
      <c r="L2688" s="2">
        <f ca="1">(Table1[[#This Row],[Bruto tov vorige schijf]]-Table1[[#This Row],[Netto tov vorige schijf]])/MAX(Table1[[#This Row],[Bruto tov vorige schijf]],1)</f>
        <v>0.41365999999979974</v>
      </c>
    </row>
    <row r="2689" spans="1:12" x14ac:dyDescent="0.25">
      <c r="A2689" s="14">
        <v>34711</v>
      </c>
      <c r="B2689" s="6">
        <f>LoonHeffing2020(Table1[[#This Row],[Belastbaar loon]])</f>
        <v>12964.558499999999</v>
      </c>
      <c r="C2689" s="6">
        <f>AlgemeneHeffingsKorting2020(Table1[[#This Row],[Belastbaar loon]])</f>
        <v>1916.92</v>
      </c>
      <c r="D2689" s="14">
        <f>ArbeidsKorting2020(Table1[[#This Row],[Belastbaar loon]])</f>
        <v>3814.93336</v>
      </c>
      <c r="E2689" s="14">
        <f>MAX(Table1[[#This Row],[Loonheffing]]-Table1[[#This Row],[Algemene Heffingskorting]]-Table1[[#This Row],[Arbeidskorting]],0)</f>
        <v>7232.7051399999991</v>
      </c>
      <c r="F2689" s="6">
        <f>Table1[[#This Row],[Belastbaar loon]]-Table1[[#This Row],[Belasting]]</f>
        <v>27478.294860000002</v>
      </c>
      <c r="G2689" s="2">
        <f>(Table1[[#This Row],[Belastbaar loon]]-Table1[[#This Row],[Netto loon]])/Table1[[#This Row],[Belastbaar loon]]</f>
        <v>0.20836925297456133</v>
      </c>
      <c r="H2689" s="14">
        <f t="shared" ca="1" si="36"/>
        <v>7228.5685400000002</v>
      </c>
      <c r="I2689" s="14">
        <f ca="1">IF(ROW()=2, Table1[[#This Row],[Netto loon]], INDIRECT(ADDRESS(ROW()-1,COLUMN(F:F))))</f>
        <v>27472.43146</v>
      </c>
      <c r="J2689" s="6">
        <f ca="1">IF(ROW()=2, 0, Table1[[#This Row],[Belastbaar loon]]-INDIRECT(ADDRESS(ROW()-1,COLUMN(A:A))))</f>
        <v>10</v>
      </c>
      <c r="K2689" s="6">
        <f ca="1">Table1[[#This Row],[Netto loon]]-Table1[[#This Row],[Netto vorige schijf]]</f>
        <v>5.8634000000020023</v>
      </c>
      <c r="L2689" s="2">
        <f ca="1">(Table1[[#This Row],[Bruto tov vorige schijf]]-Table1[[#This Row],[Netto tov vorige schijf]])/MAX(Table1[[#This Row],[Bruto tov vorige schijf]],1)</f>
        <v>0.41365999999979974</v>
      </c>
    </row>
    <row r="2690" spans="1:12" x14ac:dyDescent="0.25">
      <c r="A2690" s="14">
        <v>34721</v>
      </c>
      <c r="B2690" s="6">
        <f>LoonHeffing2020(Table1[[#This Row],[Belastbaar loon]])</f>
        <v>12968.2935</v>
      </c>
      <c r="C2690" s="6">
        <f>AlgemeneHeffingsKorting2020(Table1[[#This Row],[Belastbaar loon]])</f>
        <v>1916.3528000000001</v>
      </c>
      <c r="D2690" s="14">
        <f>ArbeidsKorting2020(Table1[[#This Row],[Belastbaar loon]])</f>
        <v>3815.0989599999998</v>
      </c>
      <c r="E2690" s="14">
        <f>MAX(Table1[[#This Row],[Loonheffing]]-Table1[[#This Row],[Algemene Heffingskorting]]-Table1[[#This Row],[Arbeidskorting]],0)</f>
        <v>7236.8417399999998</v>
      </c>
      <c r="F2690" s="6">
        <f>Table1[[#This Row],[Belastbaar loon]]-Table1[[#This Row],[Belasting]]</f>
        <v>27484.15826</v>
      </c>
      <c r="G2690" s="2">
        <f>(Table1[[#This Row],[Belastbaar loon]]-Table1[[#This Row],[Netto loon]])/Table1[[#This Row],[Belastbaar loon]]</f>
        <v>0.20842837879093343</v>
      </c>
      <c r="H2690" s="14">
        <f t="shared" ca="1" si="36"/>
        <v>7232.7051399999991</v>
      </c>
      <c r="I2690" s="14">
        <f ca="1">IF(ROW()=2, Table1[[#This Row],[Netto loon]], INDIRECT(ADDRESS(ROW()-1,COLUMN(F:F))))</f>
        <v>27478.294860000002</v>
      </c>
      <c r="J2690" s="6">
        <f ca="1">IF(ROW()=2, 0, Table1[[#This Row],[Belastbaar loon]]-INDIRECT(ADDRESS(ROW()-1,COLUMN(A:A))))</f>
        <v>10</v>
      </c>
      <c r="K2690" s="6">
        <f ca="1">Table1[[#This Row],[Netto loon]]-Table1[[#This Row],[Netto vorige schijf]]</f>
        <v>5.8633999999983644</v>
      </c>
      <c r="L2690" s="2">
        <f ca="1">(Table1[[#This Row],[Bruto tov vorige schijf]]-Table1[[#This Row],[Netto tov vorige schijf]])/MAX(Table1[[#This Row],[Bruto tov vorige schijf]],1)</f>
        <v>0.41366000000016356</v>
      </c>
    </row>
    <row r="2691" spans="1:12" x14ac:dyDescent="0.25">
      <c r="A2691" s="14">
        <v>34731</v>
      </c>
      <c r="B2691" s="6">
        <f>LoonHeffing2020(Table1[[#This Row],[Belastbaar loon]])</f>
        <v>12972.0285</v>
      </c>
      <c r="C2691" s="6">
        <f>AlgemeneHeffingsKorting2020(Table1[[#This Row],[Belastbaar loon]])</f>
        <v>1915.7855999999999</v>
      </c>
      <c r="D2691" s="14">
        <f>ArbeidsKorting2020(Table1[[#This Row],[Belastbaar loon]])</f>
        <v>3815.2645600000001</v>
      </c>
      <c r="E2691" s="14">
        <f>MAX(Table1[[#This Row],[Loonheffing]]-Table1[[#This Row],[Algemene Heffingskorting]]-Table1[[#This Row],[Arbeidskorting]],0)</f>
        <v>7240.9783400000015</v>
      </c>
      <c r="F2691" s="6">
        <f>Table1[[#This Row],[Belastbaar loon]]-Table1[[#This Row],[Belasting]]</f>
        <v>27490.021659999999</v>
      </c>
      <c r="G2691" s="2">
        <f>(Table1[[#This Row],[Belastbaar loon]]-Table1[[#This Row],[Netto loon]])/Table1[[#This Row],[Belastbaar loon]]</f>
        <v>0.20848747055944261</v>
      </c>
      <c r="H2691" s="14">
        <f t="shared" ca="1" si="36"/>
        <v>7236.8417399999998</v>
      </c>
      <c r="I2691" s="14">
        <f ca="1">IF(ROW()=2, Table1[[#This Row],[Netto loon]], INDIRECT(ADDRESS(ROW()-1,COLUMN(F:F))))</f>
        <v>27484.15826</v>
      </c>
      <c r="J2691" s="6">
        <f ca="1">IF(ROW()=2, 0, Table1[[#This Row],[Belastbaar loon]]-INDIRECT(ADDRESS(ROW()-1,COLUMN(A:A))))</f>
        <v>10</v>
      </c>
      <c r="K2691" s="6">
        <f ca="1">Table1[[#This Row],[Netto loon]]-Table1[[#This Row],[Netto vorige schijf]]</f>
        <v>5.8633999999983644</v>
      </c>
      <c r="L2691" s="2">
        <f ca="1">(Table1[[#This Row],[Bruto tov vorige schijf]]-Table1[[#This Row],[Netto tov vorige schijf]])/MAX(Table1[[#This Row],[Bruto tov vorige schijf]],1)</f>
        <v>0.41366000000016356</v>
      </c>
    </row>
    <row r="2692" spans="1:12" x14ac:dyDescent="0.25">
      <c r="A2692" s="14">
        <v>34741</v>
      </c>
      <c r="B2692" s="6">
        <f>LoonHeffing2020(Table1[[#This Row],[Belastbaar loon]])</f>
        <v>12975.763499999999</v>
      </c>
      <c r="C2692" s="6">
        <f>AlgemeneHeffingsKorting2020(Table1[[#This Row],[Belastbaar loon]])</f>
        <v>1915.2184</v>
      </c>
      <c r="D2692" s="14">
        <f>ArbeidsKorting2020(Table1[[#This Row],[Belastbaar loon]])</f>
        <v>3815.4301599999999</v>
      </c>
      <c r="E2692" s="14">
        <f>MAX(Table1[[#This Row],[Loonheffing]]-Table1[[#This Row],[Algemene Heffingskorting]]-Table1[[#This Row],[Arbeidskorting]],0)</f>
        <v>7245.1149399999995</v>
      </c>
      <c r="F2692" s="6">
        <f>Table1[[#This Row],[Belastbaar loon]]-Table1[[#This Row],[Belasting]]</f>
        <v>27495.885060000001</v>
      </c>
      <c r="G2692" s="2">
        <f>(Table1[[#This Row],[Belastbaar loon]]-Table1[[#This Row],[Netto loon]])/Table1[[#This Row],[Belastbaar loon]]</f>
        <v>0.20854652830949022</v>
      </c>
      <c r="H2692" s="14">
        <f t="shared" ca="1" si="36"/>
        <v>7240.9783400000015</v>
      </c>
      <c r="I2692" s="14">
        <f ca="1">IF(ROW()=2, Table1[[#This Row],[Netto loon]], INDIRECT(ADDRESS(ROW()-1,COLUMN(F:F))))</f>
        <v>27490.021659999999</v>
      </c>
      <c r="J2692" s="6">
        <f ca="1">IF(ROW()=2, 0, Table1[[#This Row],[Belastbaar loon]]-INDIRECT(ADDRESS(ROW()-1,COLUMN(A:A))))</f>
        <v>10</v>
      </c>
      <c r="K2692" s="6">
        <f ca="1">Table1[[#This Row],[Netto loon]]-Table1[[#This Row],[Netto vorige schijf]]</f>
        <v>5.8634000000020023</v>
      </c>
      <c r="L2692" s="2">
        <f ca="1">(Table1[[#This Row],[Bruto tov vorige schijf]]-Table1[[#This Row],[Netto tov vorige schijf]])/MAX(Table1[[#This Row],[Bruto tov vorige schijf]],1)</f>
        <v>0.41365999999979974</v>
      </c>
    </row>
    <row r="2693" spans="1:12" x14ac:dyDescent="0.25">
      <c r="A2693" s="14">
        <v>34751</v>
      </c>
      <c r="B2693" s="6">
        <f>LoonHeffing2020(Table1[[#This Row],[Belastbaar loon]])</f>
        <v>12979.4985</v>
      </c>
      <c r="C2693" s="6">
        <f>AlgemeneHeffingsKorting2020(Table1[[#This Row],[Belastbaar loon]])</f>
        <v>1914.6512</v>
      </c>
      <c r="D2693" s="14">
        <f>ArbeidsKorting2020(Table1[[#This Row],[Belastbaar loon]])</f>
        <v>3815.5957600000002</v>
      </c>
      <c r="E2693" s="14">
        <f>MAX(Table1[[#This Row],[Loonheffing]]-Table1[[#This Row],[Algemene Heffingskorting]]-Table1[[#This Row],[Arbeidskorting]],0)</f>
        <v>7249.2515399999993</v>
      </c>
      <c r="F2693" s="6">
        <f>Table1[[#This Row],[Belastbaar loon]]-Table1[[#This Row],[Belasting]]</f>
        <v>27501.748460000003</v>
      </c>
      <c r="G2693" s="2">
        <f>(Table1[[#This Row],[Belastbaar loon]]-Table1[[#This Row],[Netto loon]])/Table1[[#This Row],[Belastbaar loon]]</f>
        <v>0.20860555207044396</v>
      </c>
      <c r="H2693" s="14">
        <f t="shared" ca="1" si="36"/>
        <v>7245.1149399999995</v>
      </c>
      <c r="I2693" s="14">
        <f ca="1">IF(ROW()=2, Table1[[#This Row],[Netto loon]], INDIRECT(ADDRESS(ROW()-1,COLUMN(F:F))))</f>
        <v>27495.885060000001</v>
      </c>
      <c r="J2693" s="6">
        <f ca="1">IF(ROW()=2, 0, Table1[[#This Row],[Belastbaar loon]]-INDIRECT(ADDRESS(ROW()-1,COLUMN(A:A))))</f>
        <v>10</v>
      </c>
      <c r="K2693" s="6">
        <f ca="1">Table1[[#This Row],[Netto loon]]-Table1[[#This Row],[Netto vorige schijf]]</f>
        <v>5.8634000000020023</v>
      </c>
      <c r="L2693" s="2">
        <f ca="1">(Table1[[#This Row],[Bruto tov vorige schijf]]-Table1[[#This Row],[Netto tov vorige schijf]])/MAX(Table1[[#This Row],[Bruto tov vorige schijf]],1)</f>
        <v>0.41365999999979974</v>
      </c>
    </row>
    <row r="2694" spans="1:12" x14ac:dyDescent="0.25">
      <c r="A2694" s="14">
        <v>34761</v>
      </c>
      <c r="B2694" s="6">
        <f>LoonHeffing2020(Table1[[#This Row],[Belastbaar loon]])</f>
        <v>12983.2335</v>
      </c>
      <c r="C2694" s="6">
        <f>AlgemeneHeffingsKorting2020(Table1[[#This Row],[Belastbaar loon]])</f>
        <v>1914.0840000000001</v>
      </c>
      <c r="D2694" s="14">
        <f>ArbeidsKorting2020(Table1[[#This Row],[Belastbaar loon]])</f>
        <v>3815.76136</v>
      </c>
      <c r="E2694" s="14">
        <f>MAX(Table1[[#This Row],[Loonheffing]]-Table1[[#This Row],[Algemene Heffingskorting]]-Table1[[#This Row],[Arbeidskorting]],0)</f>
        <v>7253.3881399999991</v>
      </c>
      <c r="F2694" s="6">
        <f>Table1[[#This Row],[Belastbaar loon]]-Table1[[#This Row],[Belasting]]</f>
        <v>27507.611860000001</v>
      </c>
      <c r="G2694" s="2">
        <f>(Table1[[#This Row],[Belastbaar loon]]-Table1[[#This Row],[Netto loon]])/Table1[[#This Row],[Belastbaar loon]]</f>
        <v>0.20866454187163774</v>
      </c>
      <c r="H2694" s="14">
        <f t="shared" ca="1" si="36"/>
        <v>7249.2515399999993</v>
      </c>
      <c r="I2694" s="14">
        <f ca="1">IF(ROW()=2, Table1[[#This Row],[Netto loon]], INDIRECT(ADDRESS(ROW()-1,COLUMN(F:F))))</f>
        <v>27501.748460000003</v>
      </c>
      <c r="J2694" s="6">
        <f ca="1">IF(ROW()=2, 0, Table1[[#This Row],[Belastbaar loon]]-INDIRECT(ADDRESS(ROW()-1,COLUMN(A:A))))</f>
        <v>10</v>
      </c>
      <c r="K2694" s="6">
        <f ca="1">Table1[[#This Row],[Netto loon]]-Table1[[#This Row],[Netto vorige schijf]]</f>
        <v>5.8633999999983644</v>
      </c>
      <c r="L2694" s="2">
        <f ca="1">(Table1[[#This Row],[Bruto tov vorige schijf]]-Table1[[#This Row],[Netto tov vorige schijf]])/MAX(Table1[[#This Row],[Bruto tov vorige schijf]],1)</f>
        <v>0.41366000000016356</v>
      </c>
    </row>
    <row r="2695" spans="1:12" x14ac:dyDescent="0.25">
      <c r="A2695" s="14">
        <v>34771</v>
      </c>
      <c r="B2695" s="6">
        <f>LoonHeffing2020(Table1[[#This Row],[Belastbaar loon]])</f>
        <v>12986.968500000001</v>
      </c>
      <c r="C2695" s="6">
        <f>AlgemeneHeffingsKorting2020(Table1[[#This Row],[Belastbaar loon]])</f>
        <v>1913.5168000000001</v>
      </c>
      <c r="D2695" s="14">
        <f>ArbeidsKorting2020(Table1[[#This Row],[Belastbaar loon]])</f>
        <v>3815.9269599999998</v>
      </c>
      <c r="E2695" s="14">
        <f>MAX(Table1[[#This Row],[Loonheffing]]-Table1[[#This Row],[Algemene Heffingskorting]]-Table1[[#This Row],[Arbeidskorting]],0)</f>
        <v>7257.5247400000017</v>
      </c>
      <c r="F2695" s="6">
        <f>Table1[[#This Row],[Belastbaar loon]]-Table1[[#This Row],[Belasting]]</f>
        <v>27513.475259999999</v>
      </c>
      <c r="G2695" s="2">
        <f>(Table1[[#This Row],[Belastbaar loon]]-Table1[[#This Row],[Netto loon]])/Table1[[#This Row],[Belastbaar loon]]</f>
        <v>0.20872349774237153</v>
      </c>
      <c r="H2695" s="14">
        <f t="shared" ca="1" si="36"/>
        <v>7253.3881399999991</v>
      </c>
      <c r="I2695" s="14">
        <f ca="1">IF(ROW()=2, Table1[[#This Row],[Netto loon]], INDIRECT(ADDRESS(ROW()-1,COLUMN(F:F))))</f>
        <v>27507.611860000001</v>
      </c>
      <c r="J2695" s="6">
        <f ca="1">IF(ROW()=2, 0, Table1[[#This Row],[Belastbaar loon]]-INDIRECT(ADDRESS(ROW()-1,COLUMN(A:A))))</f>
        <v>10</v>
      </c>
      <c r="K2695" s="6">
        <f ca="1">Table1[[#This Row],[Netto loon]]-Table1[[#This Row],[Netto vorige schijf]]</f>
        <v>5.8633999999983644</v>
      </c>
      <c r="L2695" s="2">
        <f ca="1">(Table1[[#This Row],[Bruto tov vorige schijf]]-Table1[[#This Row],[Netto tov vorige schijf]])/MAX(Table1[[#This Row],[Bruto tov vorige schijf]],1)</f>
        <v>0.41366000000016356</v>
      </c>
    </row>
    <row r="2696" spans="1:12" x14ac:dyDescent="0.25">
      <c r="A2696" s="14">
        <v>34781</v>
      </c>
      <c r="B2696" s="6">
        <f>LoonHeffing2020(Table1[[#This Row],[Belastbaar loon]])</f>
        <v>12990.7035</v>
      </c>
      <c r="C2696" s="6">
        <f>AlgemeneHeffingsKorting2020(Table1[[#This Row],[Belastbaar loon]])</f>
        <v>1912.9495999999999</v>
      </c>
      <c r="D2696" s="14">
        <f>ArbeidsKorting2020(Table1[[#This Row],[Belastbaar loon]])</f>
        <v>3816.09256</v>
      </c>
      <c r="E2696" s="14">
        <f>MAX(Table1[[#This Row],[Loonheffing]]-Table1[[#This Row],[Algemene Heffingskorting]]-Table1[[#This Row],[Arbeidskorting]],0)</f>
        <v>7261.6613399999997</v>
      </c>
      <c r="F2696" s="6">
        <f>Table1[[#This Row],[Belastbaar loon]]-Table1[[#This Row],[Belasting]]</f>
        <v>27519.338660000001</v>
      </c>
      <c r="G2696" s="2">
        <f>(Table1[[#This Row],[Belastbaar loon]]-Table1[[#This Row],[Netto loon]])/Table1[[#This Row],[Belastbaar loon]]</f>
        <v>0.20878241971191164</v>
      </c>
      <c r="H2696" s="14">
        <f t="shared" ca="1" si="36"/>
        <v>7257.5247400000017</v>
      </c>
      <c r="I2696" s="14">
        <f ca="1">IF(ROW()=2, Table1[[#This Row],[Netto loon]], INDIRECT(ADDRESS(ROW()-1,COLUMN(F:F))))</f>
        <v>27513.475259999999</v>
      </c>
      <c r="J2696" s="6">
        <f ca="1">IF(ROW()=2, 0, Table1[[#This Row],[Belastbaar loon]]-INDIRECT(ADDRESS(ROW()-1,COLUMN(A:A))))</f>
        <v>10</v>
      </c>
      <c r="K2696" s="6">
        <f ca="1">Table1[[#This Row],[Netto loon]]-Table1[[#This Row],[Netto vorige schijf]]</f>
        <v>5.8634000000020023</v>
      </c>
      <c r="L2696" s="2">
        <f ca="1">(Table1[[#This Row],[Bruto tov vorige schijf]]-Table1[[#This Row],[Netto tov vorige schijf]])/MAX(Table1[[#This Row],[Bruto tov vorige schijf]],1)</f>
        <v>0.41365999999979974</v>
      </c>
    </row>
    <row r="2697" spans="1:12" x14ac:dyDescent="0.25">
      <c r="A2697" s="14">
        <v>34791</v>
      </c>
      <c r="B2697" s="6">
        <f>LoonHeffing2020(Table1[[#This Row],[Belastbaar loon]])</f>
        <v>12994.4385</v>
      </c>
      <c r="C2697" s="6">
        <f>AlgemeneHeffingsKorting2020(Table1[[#This Row],[Belastbaar loon]])</f>
        <v>1912.3824</v>
      </c>
      <c r="D2697" s="14">
        <f>ArbeidsKorting2020(Table1[[#This Row],[Belastbaar loon]])</f>
        <v>3816.2581599999999</v>
      </c>
      <c r="E2697" s="14">
        <f>MAX(Table1[[#This Row],[Loonheffing]]-Table1[[#This Row],[Algemene Heffingskorting]]-Table1[[#This Row],[Arbeidskorting]],0)</f>
        <v>7265.7979400000004</v>
      </c>
      <c r="F2697" s="6">
        <f>Table1[[#This Row],[Belastbaar loon]]-Table1[[#This Row],[Belasting]]</f>
        <v>27525.20206</v>
      </c>
      <c r="G2697" s="2">
        <f>(Table1[[#This Row],[Belastbaar loon]]-Table1[[#This Row],[Netto loon]])/Table1[[#This Row],[Belastbaar loon]]</f>
        <v>0.20884130780949098</v>
      </c>
      <c r="H2697" s="14">
        <f t="shared" ca="1" si="36"/>
        <v>7261.6613399999997</v>
      </c>
      <c r="I2697" s="14">
        <f ca="1">IF(ROW()=2, Table1[[#This Row],[Netto loon]], INDIRECT(ADDRESS(ROW()-1,COLUMN(F:F))))</f>
        <v>27519.338660000001</v>
      </c>
      <c r="J2697" s="6">
        <f ca="1">IF(ROW()=2, 0, Table1[[#This Row],[Belastbaar loon]]-INDIRECT(ADDRESS(ROW()-1,COLUMN(A:A))))</f>
        <v>10</v>
      </c>
      <c r="K2697" s="6">
        <f ca="1">Table1[[#This Row],[Netto loon]]-Table1[[#This Row],[Netto vorige schijf]]</f>
        <v>5.8633999999983644</v>
      </c>
      <c r="L2697" s="2">
        <f ca="1">(Table1[[#This Row],[Bruto tov vorige schijf]]-Table1[[#This Row],[Netto tov vorige schijf]])/MAX(Table1[[#This Row],[Bruto tov vorige schijf]],1)</f>
        <v>0.41366000000016356</v>
      </c>
    </row>
    <row r="2698" spans="1:12" x14ac:dyDescent="0.25">
      <c r="A2698" s="14">
        <v>34801</v>
      </c>
      <c r="B2698" s="6">
        <f>LoonHeffing2020(Table1[[#This Row],[Belastbaar loon]])</f>
        <v>12998.173500000001</v>
      </c>
      <c r="C2698" s="6">
        <f>AlgemeneHeffingsKorting2020(Table1[[#This Row],[Belastbaar loon]])</f>
        <v>1911.8152</v>
      </c>
      <c r="D2698" s="14">
        <f>ArbeidsKorting2020(Table1[[#This Row],[Belastbaar loon]])</f>
        <v>3816.4237600000001</v>
      </c>
      <c r="E2698" s="14">
        <f>MAX(Table1[[#This Row],[Loonheffing]]-Table1[[#This Row],[Algemene Heffingskorting]]-Table1[[#This Row],[Arbeidskorting]],0)</f>
        <v>7269.9345400000002</v>
      </c>
      <c r="F2698" s="6">
        <f>Table1[[#This Row],[Belastbaar loon]]-Table1[[#This Row],[Belasting]]</f>
        <v>27531.065459999998</v>
      </c>
      <c r="G2698" s="2">
        <f>(Table1[[#This Row],[Belastbaar loon]]-Table1[[#This Row],[Netto loon]])/Table1[[#This Row],[Belastbaar loon]]</f>
        <v>0.20890016206430856</v>
      </c>
      <c r="H2698" s="14">
        <f t="shared" ca="1" si="36"/>
        <v>7265.7979400000004</v>
      </c>
      <c r="I2698" s="14">
        <f ca="1">IF(ROW()=2, Table1[[#This Row],[Netto loon]], INDIRECT(ADDRESS(ROW()-1,COLUMN(F:F))))</f>
        <v>27525.20206</v>
      </c>
      <c r="J2698" s="6">
        <f ca="1">IF(ROW()=2, 0, Table1[[#This Row],[Belastbaar loon]]-INDIRECT(ADDRESS(ROW()-1,COLUMN(A:A))))</f>
        <v>10</v>
      </c>
      <c r="K2698" s="6">
        <f ca="1">Table1[[#This Row],[Netto loon]]-Table1[[#This Row],[Netto vorige schijf]]</f>
        <v>5.8633999999983644</v>
      </c>
      <c r="L2698" s="2">
        <f ca="1">(Table1[[#This Row],[Bruto tov vorige schijf]]-Table1[[#This Row],[Netto tov vorige schijf]])/MAX(Table1[[#This Row],[Bruto tov vorige schijf]],1)</f>
        <v>0.41366000000016356</v>
      </c>
    </row>
    <row r="2699" spans="1:12" x14ac:dyDescent="0.25">
      <c r="A2699" s="14">
        <v>34811</v>
      </c>
      <c r="B2699" s="6">
        <f>LoonHeffing2020(Table1[[#This Row],[Belastbaar loon]])</f>
        <v>13001.9085</v>
      </c>
      <c r="C2699" s="6">
        <f>AlgemeneHeffingsKorting2020(Table1[[#This Row],[Belastbaar loon]])</f>
        <v>1911.248</v>
      </c>
      <c r="D2699" s="14">
        <f>ArbeidsKorting2020(Table1[[#This Row],[Belastbaar loon]])</f>
        <v>3816.5893599999999</v>
      </c>
      <c r="E2699" s="14">
        <f>MAX(Table1[[#This Row],[Loonheffing]]-Table1[[#This Row],[Algemene Heffingskorting]]-Table1[[#This Row],[Arbeidskorting]],0)</f>
        <v>7274.07114</v>
      </c>
      <c r="F2699" s="6">
        <f>Table1[[#This Row],[Belastbaar loon]]-Table1[[#This Row],[Belasting]]</f>
        <v>27536.92886</v>
      </c>
      <c r="G2699" s="2">
        <f>(Table1[[#This Row],[Belastbaar loon]]-Table1[[#This Row],[Netto loon]])/Table1[[#This Row],[Belastbaar loon]]</f>
        <v>0.20895898250552986</v>
      </c>
      <c r="H2699" s="14">
        <f t="shared" ca="1" si="36"/>
        <v>7269.9345400000002</v>
      </c>
      <c r="I2699" s="14">
        <f ca="1">IF(ROW()=2, Table1[[#This Row],[Netto loon]], INDIRECT(ADDRESS(ROW()-1,COLUMN(F:F))))</f>
        <v>27531.065459999998</v>
      </c>
      <c r="J2699" s="6">
        <f ca="1">IF(ROW()=2, 0, Table1[[#This Row],[Belastbaar loon]]-INDIRECT(ADDRESS(ROW()-1,COLUMN(A:A))))</f>
        <v>10</v>
      </c>
      <c r="K2699" s="6">
        <f ca="1">Table1[[#This Row],[Netto loon]]-Table1[[#This Row],[Netto vorige schijf]]</f>
        <v>5.8634000000020023</v>
      </c>
      <c r="L2699" s="2">
        <f ca="1">(Table1[[#This Row],[Bruto tov vorige schijf]]-Table1[[#This Row],[Netto tov vorige schijf]])/MAX(Table1[[#This Row],[Bruto tov vorige schijf]],1)</f>
        <v>0.41365999999979974</v>
      </c>
    </row>
    <row r="2700" spans="1:12" x14ac:dyDescent="0.25">
      <c r="A2700" s="14">
        <v>34821</v>
      </c>
      <c r="B2700" s="6">
        <f>LoonHeffing2020(Table1[[#This Row],[Belastbaar loon]])</f>
        <v>13005.6435</v>
      </c>
      <c r="C2700" s="6">
        <f>AlgemeneHeffingsKorting2020(Table1[[#This Row],[Belastbaar loon]])</f>
        <v>1910.6808000000001</v>
      </c>
      <c r="D2700" s="14">
        <f>ArbeidsKorting2020(Table1[[#This Row],[Belastbaar loon]])</f>
        <v>3816.7549599999998</v>
      </c>
      <c r="E2700" s="14">
        <f>MAX(Table1[[#This Row],[Loonheffing]]-Table1[[#This Row],[Algemene Heffingskorting]]-Table1[[#This Row],[Arbeidskorting]],0)</f>
        <v>7278.2077399999998</v>
      </c>
      <c r="F2700" s="6">
        <f>Table1[[#This Row],[Belastbaar loon]]-Table1[[#This Row],[Belasting]]</f>
        <v>27542.792260000002</v>
      </c>
      <c r="G2700" s="2">
        <f>(Table1[[#This Row],[Belastbaar loon]]-Table1[[#This Row],[Netto loon]])/Table1[[#This Row],[Belastbaar loon]]</f>
        <v>0.20901776916228706</v>
      </c>
      <c r="H2700" s="14">
        <f t="shared" ca="1" si="36"/>
        <v>7274.07114</v>
      </c>
      <c r="I2700" s="14">
        <f ca="1">IF(ROW()=2, Table1[[#This Row],[Netto loon]], INDIRECT(ADDRESS(ROW()-1,COLUMN(F:F))))</f>
        <v>27536.92886</v>
      </c>
      <c r="J2700" s="6">
        <f ca="1">IF(ROW()=2, 0, Table1[[#This Row],[Belastbaar loon]]-INDIRECT(ADDRESS(ROW()-1,COLUMN(A:A))))</f>
        <v>10</v>
      </c>
      <c r="K2700" s="6">
        <f ca="1">Table1[[#This Row],[Netto loon]]-Table1[[#This Row],[Netto vorige schijf]]</f>
        <v>5.8634000000020023</v>
      </c>
      <c r="L2700" s="2">
        <f ca="1">(Table1[[#This Row],[Bruto tov vorige schijf]]-Table1[[#This Row],[Netto tov vorige schijf]])/MAX(Table1[[#This Row],[Bruto tov vorige schijf]],1)</f>
        <v>0.41365999999979974</v>
      </c>
    </row>
    <row r="2701" spans="1:12" x14ac:dyDescent="0.25">
      <c r="A2701" s="14">
        <v>34831</v>
      </c>
      <c r="B2701" s="6">
        <f>LoonHeffing2020(Table1[[#This Row],[Belastbaar loon]])</f>
        <v>13009.378500000001</v>
      </c>
      <c r="C2701" s="6">
        <f>AlgemeneHeffingsKorting2020(Table1[[#This Row],[Belastbaar loon]])</f>
        <v>1910.1135999999999</v>
      </c>
      <c r="D2701" s="14">
        <f>ArbeidsKorting2020(Table1[[#This Row],[Belastbaar loon]])</f>
        <v>3816.92056</v>
      </c>
      <c r="E2701" s="14">
        <f>MAX(Table1[[#This Row],[Loonheffing]]-Table1[[#This Row],[Algemene Heffingskorting]]-Table1[[#This Row],[Arbeidskorting]],0)</f>
        <v>7282.3443399999996</v>
      </c>
      <c r="F2701" s="6">
        <f>Table1[[#This Row],[Belastbaar loon]]-Table1[[#This Row],[Belasting]]</f>
        <v>27548.65566</v>
      </c>
      <c r="G2701" s="2">
        <f>(Table1[[#This Row],[Belastbaar loon]]-Table1[[#This Row],[Netto loon]])/Table1[[#This Row],[Belastbaar loon]]</f>
        <v>0.20907652206367891</v>
      </c>
      <c r="H2701" s="14">
        <f t="shared" ca="1" si="36"/>
        <v>7278.2077399999998</v>
      </c>
      <c r="I2701" s="14">
        <f ca="1">IF(ROW()=2, Table1[[#This Row],[Netto loon]], INDIRECT(ADDRESS(ROW()-1,COLUMN(F:F))))</f>
        <v>27542.792260000002</v>
      </c>
      <c r="J2701" s="6">
        <f ca="1">IF(ROW()=2, 0, Table1[[#This Row],[Belastbaar loon]]-INDIRECT(ADDRESS(ROW()-1,COLUMN(A:A))))</f>
        <v>10</v>
      </c>
      <c r="K2701" s="6">
        <f ca="1">Table1[[#This Row],[Netto loon]]-Table1[[#This Row],[Netto vorige schijf]]</f>
        <v>5.8633999999983644</v>
      </c>
      <c r="L2701" s="2">
        <f ca="1">(Table1[[#This Row],[Bruto tov vorige schijf]]-Table1[[#This Row],[Netto tov vorige schijf]])/MAX(Table1[[#This Row],[Bruto tov vorige schijf]],1)</f>
        <v>0.41366000000016356</v>
      </c>
    </row>
    <row r="2702" spans="1:12" x14ac:dyDescent="0.25">
      <c r="A2702" s="14">
        <v>34841</v>
      </c>
      <c r="B2702" s="6">
        <f>LoonHeffing2020(Table1[[#This Row],[Belastbaar loon]])</f>
        <v>13013.113499999999</v>
      </c>
      <c r="C2702" s="6">
        <f>AlgemeneHeffingsKorting2020(Table1[[#This Row],[Belastbaar loon]])</f>
        <v>1909.5463999999999</v>
      </c>
      <c r="D2702" s="14">
        <f>ArbeidsKorting2020(Table1[[#This Row],[Belastbaar loon]])</f>
        <v>3817.0861599999998</v>
      </c>
      <c r="E2702" s="14">
        <f>MAX(Table1[[#This Row],[Loonheffing]]-Table1[[#This Row],[Algemene Heffingskorting]]-Table1[[#This Row],[Arbeidskorting]],0)</f>
        <v>7286.4809400000004</v>
      </c>
      <c r="F2702" s="6">
        <f>Table1[[#This Row],[Belastbaar loon]]-Table1[[#This Row],[Belasting]]</f>
        <v>27554.519059999999</v>
      </c>
      <c r="G2702" s="2">
        <f>(Table1[[#This Row],[Belastbaar loon]]-Table1[[#This Row],[Netto loon]])/Table1[[#This Row],[Belastbaar loon]]</f>
        <v>0.20913524123877045</v>
      </c>
      <c r="H2702" s="14">
        <f t="shared" ca="1" si="36"/>
        <v>7282.3443399999996</v>
      </c>
      <c r="I2702" s="14">
        <f ca="1">IF(ROW()=2, Table1[[#This Row],[Netto loon]], INDIRECT(ADDRESS(ROW()-1,COLUMN(F:F))))</f>
        <v>27548.65566</v>
      </c>
      <c r="J2702" s="6">
        <f ca="1">IF(ROW()=2, 0, Table1[[#This Row],[Belastbaar loon]]-INDIRECT(ADDRESS(ROW()-1,COLUMN(A:A))))</f>
        <v>10</v>
      </c>
      <c r="K2702" s="6">
        <f ca="1">Table1[[#This Row],[Netto loon]]-Table1[[#This Row],[Netto vorige schijf]]</f>
        <v>5.8633999999983644</v>
      </c>
      <c r="L2702" s="2">
        <f ca="1">(Table1[[#This Row],[Bruto tov vorige schijf]]-Table1[[#This Row],[Netto tov vorige schijf]])/MAX(Table1[[#This Row],[Bruto tov vorige schijf]],1)</f>
        <v>0.41366000000016356</v>
      </c>
    </row>
    <row r="2703" spans="1:12" x14ac:dyDescent="0.25">
      <c r="A2703" s="14">
        <v>34851</v>
      </c>
      <c r="B2703" s="6">
        <f>LoonHeffing2020(Table1[[#This Row],[Belastbaar loon]])</f>
        <v>13016.8485</v>
      </c>
      <c r="C2703" s="6">
        <f>AlgemeneHeffingsKorting2020(Table1[[#This Row],[Belastbaar loon]])</f>
        <v>1908.9792</v>
      </c>
      <c r="D2703" s="14">
        <f>ArbeidsKorting2020(Table1[[#This Row],[Belastbaar loon]])</f>
        <v>3817.2517600000001</v>
      </c>
      <c r="E2703" s="14">
        <f>MAX(Table1[[#This Row],[Loonheffing]]-Table1[[#This Row],[Algemene Heffingskorting]]-Table1[[#This Row],[Arbeidskorting]],0)</f>
        <v>7290.6175400000002</v>
      </c>
      <c r="F2703" s="6">
        <f>Table1[[#This Row],[Belastbaar loon]]-Table1[[#This Row],[Belasting]]</f>
        <v>27560.382460000001</v>
      </c>
      <c r="G2703" s="2">
        <f>(Table1[[#This Row],[Belastbaar loon]]-Table1[[#This Row],[Netto loon]])/Table1[[#This Row],[Belastbaar loon]]</f>
        <v>0.20919392671659348</v>
      </c>
      <c r="H2703" s="14">
        <f t="shared" ca="1" si="36"/>
        <v>7286.4809400000004</v>
      </c>
      <c r="I2703" s="14">
        <f ca="1">IF(ROW()=2, Table1[[#This Row],[Netto loon]], INDIRECT(ADDRESS(ROW()-1,COLUMN(F:F))))</f>
        <v>27554.519059999999</v>
      </c>
      <c r="J2703" s="6">
        <f ca="1">IF(ROW()=2, 0, Table1[[#This Row],[Belastbaar loon]]-INDIRECT(ADDRESS(ROW()-1,COLUMN(A:A))))</f>
        <v>10</v>
      </c>
      <c r="K2703" s="6">
        <f ca="1">Table1[[#This Row],[Netto loon]]-Table1[[#This Row],[Netto vorige schijf]]</f>
        <v>5.8634000000020023</v>
      </c>
      <c r="L2703" s="2">
        <f ca="1">(Table1[[#This Row],[Bruto tov vorige schijf]]-Table1[[#This Row],[Netto tov vorige schijf]])/MAX(Table1[[#This Row],[Bruto tov vorige schijf]],1)</f>
        <v>0.41365999999979974</v>
      </c>
    </row>
    <row r="2704" spans="1:12" x14ac:dyDescent="0.25">
      <c r="A2704" s="14">
        <v>34861</v>
      </c>
      <c r="B2704" s="6">
        <f>LoonHeffing2020(Table1[[#This Row],[Belastbaar loon]])</f>
        <v>13020.583500000001</v>
      </c>
      <c r="C2704" s="6">
        <f>AlgemeneHeffingsKorting2020(Table1[[#This Row],[Belastbaar loon]])</f>
        <v>1908.412</v>
      </c>
      <c r="D2704" s="14">
        <f>ArbeidsKorting2020(Table1[[#This Row],[Belastbaar loon]])</f>
        <v>3817.4173599999999</v>
      </c>
      <c r="E2704" s="14">
        <f>MAX(Table1[[#This Row],[Loonheffing]]-Table1[[#This Row],[Algemene Heffingskorting]]-Table1[[#This Row],[Arbeidskorting]],0)</f>
        <v>7294.7541400000009</v>
      </c>
      <c r="F2704" s="6">
        <f>Table1[[#This Row],[Belastbaar loon]]-Table1[[#This Row],[Belasting]]</f>
        <v>27566.245859999999</v>
      </c>
      <c r="G2704" s="2">
        <f>(Table1[[#This Row],[Belastbaar loon]]-Table1[[#This Row],[Netto loon]])/Table1[[#This Row],[Belastbaar loon]]</f>
        <v>0.20925257852614673</v>
      </c>
      <c r="H2704" s="14">
        <f t="shared" ca="1" si="36"/>
        <v>7290.6175400000002</v>
      </c>
      <c r="I2704" s="14">
        <f ca="1">IF(ROW()=2, Table1[[#This Row],[Netto loon]], INDIRECT(ADDRESS(ROW()-1,COLUMN(F:F))))</f>
        <v>27560.382460000001</v>
      </c>
      <c r="J2704" s="6">
        <f ca="1">IF(ROW()=2, 0, Table1[[#This Row],[Belastbaar loon]]-INDIRECT(ADDRESS(ROW()-1,COLUMN(A:A))))</f>
        <v>10</v>
      </c>
      <c r="K2704" s="6">
        <f ca="1">Table1[[#This Row],[Netto loon]]-Table1[[#This Row],[Netto vorige schijf]]</f>
        <v>5.8633999999983644</v>
      </c>
      <c r="L2704" s="2">
        <f ca="1">(Table1[[#This Row],[Bruto tov vorige schijf]]-Table1[[#This Row],[Netto tov vorige schijf]])/MAX(Table1[[#This Row],[Bruto tov vorige schijf]],1)</f>
        <v>0.41366000000016356</v>
      </c>
    </row>
    <row r="2705" spans="1:12" x14ac:dyDescent="0.25">
      <c r="A2705" s="14">
        <v>34871</v>
      </c>
      <c r="B2705" s="6">
        <f>LoonHeffing2020(Table1[[#This Row],[Belastbaar loon]])</f>
        <v>13024.318499999999</v>
      </c>
      <c r="C2705" s="6">
        <f>AlgemeneHeffingsKorting2020(Table1[[#This Row],[Belastbaar loon]])</f>
        <v>1907.8448000000001</v>
      </c>
      <c r="D2705" s="14">
        <f>ArbeidsKorting2020(Table1[[#This Row],[Belastbaar loon]])</f>
        <v>3817.5829600000002</v>
      </c>
      <c r="E2705" s="14">
        <f>MAX(Table1[[#This Row],[Loonheffing]]-Table1[[#This Row],[Algemene Heffingskorting]]-Table1[[#This Row],[Arbeidskorting]],0)</f>
        <v>7298.8907399999989</v>
      </c>
      <c r="F2705" s="6">
        <f>Table1[[#This Row],[Belastbaar loon]]-Table1[[#This Row],[Belasting]]</f>
        <v>27572.109260000001</v>
      </c>
      <c r="G2705" s="2">
        <f>(Table1[[#This Row],[Belastbaar loon]]-Table1[[#This Row],[Netto loon]])/Table1[[#This Row],[Belastbaar loon]]</f>
        <v>0.20931119669639525</v>
      </c>
      <c r="H2705" s="14">
        <f t="shared" ca="1" si="36"/>
        <v>7294.7541400000009</v>
      </c>
      <c r="I2705" s="14">
        <f ca="1">IF(ROW()=2, Table1[[#This Row],[Netto loon]], INDIRECT(ADDRESS(ROW()-1,COLUMN(F:F))))</f>
        <v>27566.245859999999</v>
      </c>
      <c r="J2705" s="6">
        <f ca="1">IF(ROW()=2, 0, Table1[[#This Row],[Belastbaar loon]]-INDIRECT(ADDRESS(ROW()-1,COLUMN(A:A))))</f>
        <v>10</v>
      </c>
      <c r="K2705" s="6">
        <f ca="1">Table1[[#This Row],[Netto loon]]-Table1[[#This Row],[Netto vorige schijf]]</f>
        <v>5.8634000000020023</v>
      </c>
      <c r="L2705" s="2">
        <f ca="1">(Table1[[#This Row],[Bruto tov vorige schijf]]-Table1[[#This Row],[Netto tov vorige schijf]])/MAX(Table1[[#This Row],[Bruto tov vorige schijf]],1)</f>
        <v>0.41365999999979974</v>
      </c>
    </row>
    <row r="2706" spans="1:12" x14ac:dyDescent="0.25">
      <c r="A2706" s="14">
        <v>34881</v>
      </c>
      <c r="B2706" s="6">
        <f>LoonHeffing2020(Table1[[#This Row],[Belastbaar loon]])</f>
        <v>13028.0535</v>
      </c>
      <c r="C2706" s="6">
        <f>AlgemeneHeffingsKorting2020(Table1[[#This Row],[Belastbaar loon]])</f>
        <v>1907.2775999999999</v>
      </c>
      <c r="D2706" s="14">
        <f>ArbeidsKorting2020(Table1[[#This Row],[Belastbaar loon]])</f>
        <v>3817.74856</v>
      </c>
      <c r="E2706" s="14">
        <f>MAX(Table1[[#This Row],[Loonheffing]]-Table1[[#This Row],[Algemene Heffingskorting]]-Table1[[#This Row],[Arbeidskorting]],0)</f>
        <v>7303.0273400000005</v>
      </c>
      <c r="F2706" s="6">
        <f>Table1[[#This Row],[Belastbaar loon]]-Table1[[#This Row],[Belasting]]</f>
        <v>27577.972659999999</v>
      </c>
      <c r="G2706" s="2">
        <f>(Table1[[#This Row],[Belastbaar loon]]-Table1[[#This Row],[Netto loon]])/Table1[[#This Row],[Belastbaar loon]]</f>
        <v>0.20936978125627134</v>
      </c>
      <c r="H2706" s="14">
        <f t="shared" ca="1" si="36"/>
        <v>7298.8907399999989</v>
      </c>
      <c r="I2706" s="14">
        <f ca="1">IF(ROW()=2, Table1[[#This Row],[Netto loon]], INDIRECT(ADDRESS(ROW()-1,COLUMN(F:F))))</f>
        <v>27572.109260000001</v>
      </c>
      <c r="J2706" s="6">
        <f ca="1">IF(ROW()=2, 0, Table1[[#This Row],[Belastbaar loon]]-INDIRECT(ADDRESS(ROW()-1,COLUMN(A:A))))</f>
        <v>10</v>
      </c>
      <c r="K2706" s="6">
        <f ca="1">Table1[[#This Row],[Netto loon]]-Table1[[#This Row],[Netto vorige schijf]]</f>
        <v>5.8633999999983644</v>
      </c>
      <c r="L2706" s="2">
        <f ca="1">(Table1[[#This Row],[Bruto tov vorige schijf]]-Table1[[#This Row],[Netto tov vorige schijf]])/MAX(Table1[[#This Row],[Bruto tov vorige schijf]],1)</f>
        <v>0.41366000000016356</v>
      </c>
    </row>
    <row r="2707" spans="1:12" x14ac:dyDescent="0.25">
      <c r="A2707" s="14">
        <v>34891</v>
      </c>
      <c r="B2707" s="6">
        <f>LoonHeffing2020(Table1[[#This Row],[Belastbaar loon]])</f>
        <v>13031.788500000001</v>
      </c>
      <c r="C2707" s="6">
        <f>AlgemeneHeffingsKorting2020(Table1[[#This Row],[Belastbaar loon]])</f>
        <v>1906.7103999999999</v>
      </c>
      <c r="D2707" s="14">
        <f>ArbeidsKorting2020(Table1[[#This Row],[Belastbaar loon]])</f>
        <v>3817.9141599999998</v>
      </c>
      <c r="E2707" s="14">
        <f>MAX(Table1[[#This Row],[Loonheffing]]-Table1[[#This Row],[Algemene Heffingskorting]]-Table1[[#This Row],[Arbeidskorting]],0)</f>
        <v>7307.1639400000004</v>
      </c>
      <c r="F2707" s="6">
        <f>Table1[[#This Row],[Belastbaar loon]]-Table1[[#This Row],[Belasting]]</f>
        <v>27583.836060000001</v>
      </c>
      <c r="G2707" s="2">
        <f>(Table1[[#This Row],[Belastbaar loon]]-Table1[[#This Row],[Netto loon]])/Table1[[#This Row],[Belastbaar loon]]</f>
        <v>0.20942833223467366</v>
      </c>
      <c r="H2707" s="14">
        <f t="shared" ca="1" si="36"/>
        <v>7303.0273400000005</v>
      </c>
      <c r="I2707" s="14">
        <f ca="1">IF(ROW()=2, Table1[[#This Row],[Netto loon]], INDIRECT(ADDRESS(ROW()-1,COLUMN(F:F))))</f>
        <v>27577.972659999999</v>
      </c>
      <c r="J2707" s="6">
        <f ca="1">IF(ROW()=2, 0, Table1[[#This Row],[Belastbaar loon]]-INDIRECT(ADDRESS(ROW()-1,COLUMN(A:A))))</f>
        <v>10</v>
      </c>
      <c r="K2707" s="6">
        <f ca="1">Table1[[#This Row],[Netto loon]]-Table1[[#This Row],[Netto vorige schijf]]</f>
        <v>5.8634000000020023</v>
      </c>
      <c r="L2707" s="2">
        <f ca="1">(Table1[[#This Row],[Bruto tov vorige schijf]]-Table1[[#This Row],[Netto tov vorige schijf]])/MAX(Table1[[#This Row],[Bruto tov vorige schijf]],1)</f>
        <v>0.41365999999979974</v>
      </c>
    </row>
    <row r="2708" spans="1:12" x14ac:dyDescent="0.25">
      <c r="A2708" s="14">
        <v>34901</v>
      </c>
      <c r="B2708" s="6">
        <f>LoonHeffing2020(Table1[[#This Row],[Belastbaar loon]])</f>
        <v>13035.523499999999</v>
      </c>
      <c r="C2708" s="6">
        <f>AlgemeneHeffingsKorting2020(Table1[[#This Row],[Belastbaar loon]])</f>
        <v>1906.1432</v>
      </c>
      <c r="D2708" s="14">
        <f>ArbeidsKorting2020(Table1[[#This Row],[Belastbaar loon]])</f>
        <v>3818.0797600000001</v>
      </c>
      <c r="E2708" s="14">
        <f>MAX(Table1[[#This Row],[Loonheffing]]-Table1[[#This Row],[Algemene Heffingskorting]]-Table1[[#This Row],[Arbeidskorting]],0)</f>
        <v>7311.3005399999984</v>
      </c>
      <c r="F2708" s="6">
        <f>Table1[[#This Row],[Belastbaar loon]]-Table1[[#This Row],[Belasting]]</f>
        <v>27589.699460000003</v>
      </c>
      <c r="G2708" s="2">
        <f>(Table1[[#This Row],[Belastbaar loon]]-Table1[[#This Row],[Netto loon]])/Table1[[#This Row],[Belastbaar loon]]</f>
        <v>0.20948684966046807</v>
      </c>
      <c r="H2708" s="14">
        <f t="shared" ca="1" si="36"/>
        <v>7307.1639400000004</v>
      </c>
      <c r="I2708" s="14">
        <f ca="1">IF(ROW()=2, Table1[[#This Row],[Netto loon]], INDIRECT(ADDRESS(ROW()-1,COLUMN(F:F))))</f>
        <v>27583.836060000001</v>
      </c>
      <c r="J2708" s="6">
        <f ca="1">IF(ROW()=2, 0, Table1[[#This Row],[Belastbaar loon]]-INDIRECT(ADDRESS(ROW()-1,COLUMN(A:A))))</f>
        <v>10</v>
      </c>
      <c r="K2708" s="6">
        <f ca="1">Table1[[#This Row],[Netto loon]]-Table1[[#This Row],[Netto vorige schijf]]</f>
        <v>5.8634000000020023</v>
      </c>
      <c r="L2708" s="2">
        <f ca="1">(Table1[[#This Row],[Bruto tov vorige schijf]]-Table1[[#This Row],[Netto tov vorige schijf]])/MAX(Table1[[#This Row],[Bruto tov vorige schijf]],1)</f>
        <v>0.41365999999979974</v>
      </c>
    </row>
    <row r="2709" spans="1:12" x14ac:dyDescent="0.25">
      <c r="A2709" s="14">
        <v>34911</v>
      </c>
      <c r="B2709" s="6">
        <f>LoonHeffing2020(Table1[[#This Row],[Belastbaar loon]])</f>
        <v>13039.2585</v>
      </c>
      <c r="C2709" s="6">
        <f>AlgemeneHeffingsKorting2020(Table1[[#This Row],[Belastbaar loon]])</f>
        <v>1905.576</v>
      </c>
      <c r="D2709" s="14">
        <f>ArbeidsKorting2020(Table1[[#This Row],[Belastbaar loon]])</f>
        <v>3818.2453599999999</v>
      </c>
      <c r="E2709" s="14">
        <f>MAX(Table1[[#This Row],[Loonheffing]]-Table1[[#This Row],[Algemene Heffingskorting]]-Table1[[#This Row],[Arbeidskorting]],0)</f>
        <v>7315.4371399999991</v>
      </c>
      <c r="F2709" s="6">
        <f>Table1[[#This Row],[Belastbaar loon]]-Table1[[#This Row],[Belasting]]</f>
        <v>27595.562860000002</v>
      </c>
      <c r="G2709" s="2">
        <f>(Table1[[#This Row],[Belastbaar loon]]-Table1[[#This Row],[Netto loon]])/Table1[[#This Row],[Belastbaar loon]]</f>
        <v>0.20954533356248742</v>
      </c>
      <c r="H2709" s="14">
        <f t="shared" ca="1" si="36"/>
        <v>7311.3005399999984</v>
      </c>
      <c r="I2709" s="14">
        <f ca="1">IF(ROW()=2, Table1[[#This Row],[Netto loon]], INDIRECT(ADDRESS(ROW()-1,COLUMN(F:F))))</f>
        <v>27589.699460000003</v>
      </c>
      <c r="J2709" s="6">
        <f ca="1">IF(ROW()=2, 0, Table1[[#This Row],[Belastbaar loon]]-INDIRECT(ADDRESS(ROW()-1,COLUMN(A:A))))</f>
        <v>10</v>
      </c>
      <c r="K2709" s="6">
        <f ca="1">Table1[[#This Row],[Netto loon]]-Table1[[#This Row],[Netto vorige schijf]]</f>
        <v>5.8633999999983644</v>
      </c>
      <c r="L2709" s="2">
        <f ca="1">(Table1[[#This Row],[Bruto tov vorige schijf]]-Table1[[#This Row],[Netto tov vorige schijf]])/MAX(Table1[[#This Row],[Bruto tov vorige schijf]],1)</f>
        <v>0.41366000000016356</v>
      </c>
    </row>
    <row r="2710" spans="1:12" x14ac:dyDescent="0.25">
      <c r="A2710" s="14">
        <v>34921</v>
      </c>
      <c r="B2710" s="6">
        <f>LoonHeffing2020(Table1[[#This Row],[Belastbaar loon]])</f>
        <v>13042.9935</v>
      </c>
      <c r="C2710" s="6">
        <f>AlgemeneHeffingsKorting2020(Table1[[#This Row],[Belastbaar loon]])</f>
        <v>1905.0088000000001</v>
      </c>
      <c r="D2710" s="14">
        <f>ArbeidsKorting2020(Table1[[#This Row],[Belastbaar loon]])</f>
        <v>3818.4109600000002</v>
      </c>
      <c r="E2710" s="14">
        <f>MAX(Table1[[#This Row],[Loonheffing]]-Table1[[#This Row],[Algemene Heffingskorting]]-Table1[[#This Row],[Arbeidskorting]],0)</f>
        <v>7319.5737400000007</v>
      </c>
      <c r="F2710" s="6">
        <f>Table1[[#This Row],[Belastbaar loon]]-Table1[[#This Row],[Belasting]]</f>
        <v>27601.42626</v>
      </c>
      <c r="G2710" s="2">
        <f>(Table1[[#This Row],[Belastbaar loon]]-Table1[[#This Row],[Netto loon]])/Table1[[#This Row],[Belastbaar loon]]</f>
        <v>0.20960378396953122</v>
      </c>
      <c r="H2710" s="14">
        <f t="shared" ca="1" si="36"/>
        <v>7315.4371399999991</v>
      </c>
      <c r="I2710" s="14">
        <f ca="1">IF(ROW()=2, Table1[[#This Row],[Netto loon]], INDIRECT(ADDRESS(ROW()-1,COLUMN(F:F))))</f>
        <v>27595.562860000002</v>
      </c>
      <c r="J2710" s="6">
        <f ca="1">IF(ROW()=2, 0, Table1[[#This Row],[Belastbaar loon]]-INDIRECT(ADDRESS(ROW()-1,COLUMN(A:A))))</f>
        <v>10</v>
      </c>
      <c r="K2710" s="6">
        <f ca="1">Table1[[#This Row],[Netto loon]]-Table1[[#This Row],[Netto vorige schijf]]</f>
        <v>5.8633999999983644</v>
      </c>
      <c r="L2710" s="2">
        <f ca="1">(Table1[[#This Row],[Bruto tov vorige schijf]]-Table1[[#This Row],[Netto tov vorige schijf]])/MAX(Table1[[#This Row],[Bruto tov vorige schijf]],1)</f>
        <v>0.41366000000016356</v>
      </c>
    </row>
    <row r="2711" spans="1:12" x14ac:dyDescent="0.25">
      <c r="A2711" s="14">
        <v>34931</v>
      </c>
      <c r="B2711" s="6">
        <f>LoonHeffing2020(Table1[[#This Row],[Belastbaar loon]])</f>
        <v>13046.728499999999</v>
      </c>
      <c r="C2711" s="6">
        <f>AlgemeneHeffingsKorting2020(Table1[[#This Row],[Belastbaar loon]])</f>
        <v>1904.4416000000001</v>
      </c>
      <c r="D2711" s="14">
        <f>ArbeidsKorting2020(Table1[[#This Row],[Belastbaar loon]])</f>
        <v>3818.57656</v>
      </c>
      <c r="E2711" s="14">
        <f>MAX(Table1[[#This Row],[Loonheffing]]-Table1[[#This Row],[Algemene Heffingskorting]]-Table1[[#This Row],[Arbeidskorting]],0)</f>
        <v>7323.7103399999996</v>
      </c>
      <c r="F2711" s="6">
        <f>Table1[[#This Row],[Belastbaar loon]]-Table1[[#This Row],[Belasting]]</f>
        <v>27607.289660000002</v>
      </c>
      <c r="G2711" s="2">
        <f>(Table1[[#This Row],[Belastbaar loon]]-Table1[[#This Row],[Netto loon]])/Table1[[#This Row],[Belastbaar loon]]</f>
        <v>0.20966220091036608</v>
      </c>
      <c r="H2711" s="14">
        <f t="shared" ca="1" si="36"/>
        <v>7319.5737400000007</v>
      </c>
      <c r="I2711" s="14">
        <f ca="1">IF(ROW()=2, Table1[[#This Row],[Netto loon]], INDIRECT(ADDRESS(ROW()-1,COLUMN(F:F))))</f>
        <v>27601.42626</v>
      </c>
      <c r="J2711" s="6">
        <f ca="1">IF(ROW()=2, 0, Table1[[#This Row],[Belastbaar loon]]-INDIRECT(ADDRESS(ROW()-1,COLUMN(A:A))))</f>
        <v>10</v>
      </c>
      <c r="K2711" s="6">
        <f ca="1">Table1[[#This Row],[Netto loon]]-Table1[[#This Row],[Netto vorige schijf]]</f>
        <v>5.8634000000020023</v>
      </c>
      <c r="L2711" s="2">
        <f ca="1">(Table1[[#This Row],[Bruto tov vorige schijf]]-Table1[[#This Row],[Netto tov vorige schijf]])/MAX(Table1[[#This Row],[Bruto tov vorige schijf]],1)</f>
        <v>0.41365999999979974</v>
      </c>
    </row>
    <row r="2712" spans="1:12" x14ac:dyDescent="0.25">
      <c r="A2712" s="14">
        <v>34941</v>
      </c>
      <c r="B2712" s="6">
        <f>LoonHeffing2020(Table1[[#This Row],[Belastbaar loon]])</f>
        <v>13050.4635</v>
      </c>
      <c r="C2712" s="6">
        <f>AlgemeneHeffingsKorting2020(Table1[[#This Row],[Belastbaar loon]])</f>
        <v>1903.8743999999999</v>
      </c>
      <c r="D2712" s="14">
        <f>ArbeidsKorting2020(Table1[[#This Row],[Belastbaar loon]])</f>
        <v>3818.7421599999998</v>
      </c>
      <c r="E2712" s="14">
        <f>MAX(Table1[[#This Row],[Loonheffing]]-Table1[[#This Row],[Algemene Heffingskorting]]-Table1[[#This Row],[Arbeidskorting]],0)</f>
        <v>7327.8469399999994</v>
      </c>
      <c r="F2712" s="6">
        <f>Table1[[#This Row],[Belastbaar loon]]-Table1[[#This Row],[Belasting]]</f>
        <v>27613.153060000001</v>
      </c>
      <c r="G2712" s="2">
        <f>(Table1[[#This Row],[Belastbaar loon]]-Table1[[#This Row],[Netto loon]])/Table1[[#This Row],[Belastbaar loon]]</f>
        <v>0.20972058441372599</v>
      </c>
      <c r="H2712" s="14">
        <f t="shared" ca="1" si="36"/>
        <v>7323.7103399999996</v>
      </c>
      <c r="I2712" s="14">
        <f ca="1">IF(ROW()=2, Table1[[#This Row],[Netto loon]], INDIRECT(ADDRESS(ROW()-1,COLUMN(F:F))))</f>
        <v>27607.289660000002</v>
      </c>
      <c r="J2712" s="6">
        <f ca="1">IF(ROW()=2, 0, Table1[[#This Row],[Belastbaar loon]]-INDIRECT(ADDRESS(ROW()-1,COLUMN(A:A))))</f>
        <v>10</v>
      </c>
      <c r="K2712" s="6">
        <f ca="1">Table1[[#This Row],[Netto loon]]-Table1[[#This Row],[Netto vorige schijf]]</f>
        <v>5.8633999999983644</v>
      </c>
      <c r="L2712" s="2">
        <f ca="1">(Table1[[#This Row],[Bruto tov vorige schijf]]-Table1[[#This Row],[Netto tov vorige schijf]])/MAX(Table1[[#This Row],[Bruto tov vorige schijf]],1)</f>
        <v>0.41366000000016356</v>
      </c>
    </row>
    <row r="2713" spans="1:12" x14ac:dyDescent="0.25">
      <c r="A2713" s="14">
        <v>34951</v>
      </c>
      <c r="B2713" s="6">
        <f>LoonHeffing2020(Table1[[#This Row],[Belastbaar loon]])</f>
        <v>13054.1985</v>
      </c>
      <c r="C2713" s="6">
        <f>AlgemeneHeffingsKorting2020(Table1[[#This Row],[Belastbaar loon]])</f>
        <v>1903.3072</v>
      </c>
      <c r="D2713" s="14">
        <f>ArbeidsKorting2020(Table1[[#This Row],[Belastbaar loon]])</f>
        <v>3818.9077600000001</v>
      </c>
      <c r="E2713" s="14">
        <f>MAX(Table1[[#This Row],[Loonheffing]]-Table1[[#This Row],[Algemene Heffingskorting]]-Table1[[#This Row],[Arbeidskorting]],0)</f>
        <v>7331.9835400000011</v>
      </c>
      <c r="F2713" s="6">
        <f>Table1[[#This Row],[Belastbaar loon]]-Table1[[#This Row],[Belasting]]</f>
        <v>27619.016459999999</v>
      </c>
      <c r="G2713" s="2">
        <f>(Table1[[#This Row],[Belastbaar loon]]-Table1[[#This Row],[Netto loon]])/Table1[[#This Row],[Belastbaar loon]]</f>
        <v>0.20977893450831167</v>
      </c>
      <c r="H2713" s="14">
        <f t="shared" ca="1" si="36"/>
        <v>7327.8469399999994</v>
      </c>
      <c r="I2713" s="14">
        <f ca="1">IF(ROW()=2, Table1[[#This Row],[Netto loon]], INDIRECT(ADDRESS(ROW()-1,COLUMN(F:F))))</f>
        <v>27613.153060000001</v>
      </c>
      <c r="J2713" s="6">
        <f ca="1">IF(ROW()=2, 0, Table1[[#This Row],[Belastbaar loon]]-INDIRECT(ADDRESS(ROW()-1,COLUMN(A:A))))</f>
        <v>10</v>
      </c>
      <c r="K2713" s="6">
        <f ca="1">Table1[[#This Row],[Netto loon]]-Table1[[#This Row],[Netto vorige schijf]]</f>
        <v>5.8633999999983644</v>
      </c>
      <c r="L2713" s="2">
        <f ca="1">(Table1[[#This Row],[Bruto tov vorige schijf]]-Table1[[#This Row],[Netto tov vorige schijf]])/MAX(Table1[[#This Row],[Bruto tov vorige schijf]],1)</f>
        <v>0.41366000000016356</v>
      </c>
    </row>
    <row r="2714" spans="1:12" x14ac:dyDescent="0.25">
      <c r="A2714" s="14">
        <v>34961</v>
      </c>
      <c r="B2714" s="6">
        <f>LoonHeffing2020(Table1[[#This Row],[Belastbaar loon]])</f>
        <v>13057.933499999999</v>
      </c>
      <c r="C2714" s="6">
        <f>AlgemeneHeffingsKorting2020(Table1[[#This Row],[Belastbaar loon]])</f>
        <v>1902.74</v>
      </c>
      <c r="D2714" s="14">
        <f>ArbeidsKorting2020(Table1[[#This Row],[Belastbaar loon]])</f>
        <v>3818.58</v>
      </c>
      <c r="E2714" s="14">
        <f>MAX(Table1[[#This Row],[Loonheffing]]-Table1[[#This Row],[Algemene Heffingskorting]]-Table1[[#This Row],[Arbeidskorting]],0)</f>
        <v>7336.6134999999995</v>
      </c>
      <c r="F2714" s="6">
        <f>Table1[[#This Row],[Belastbaar loon]]-Table1[[#This Row],[Belasting]]</f>
        <v>27624.386500000001</v>
      </c>
      <c r="G2714" s="2">
        <f>(Table1[[#This Row],[Belastbaar loon]]-Table1[[#This Row],[Netto loon]])/Table1[[#This Row],[Belastbaar loon]]</f>
        <v>0.2098513629472841</v>
      </c>
      <c r="H2714" s="14">
        <f t="shared" ref="H2714:H2777" ca="1" si="37">IF(ROW()=2, 0, INDIRECT(ADDRESS(ROW()-1,COLUMN(E:E))))</f>
        <v>7331.9835400000011</v>
      </c>
      <c r="I2714" s="14">
        <f ca="1">IF(ROW()=2, Table1[[#This Row],[Netto loon]], INDIRECT(ADDRESS(ROW()-1,COLUMN(F:F))))</f>
        <v>27619.016459999999</v>
      </c>
      <c r="J2714" s="6">
        <f ca="1">IF(ROW()=2, 0, Table1[[#This Row],[Belastbaar loon]]-INDIRECT(ADDRESS(ROW()-1,COLUMN(A:A))))</f>
        <v>10</v>
      </c>
      <c r="K2714" s="6">
        <f ca="1">Table1[[#This Row],[Netto loon]]-Table1[[#This Row],[Netto vorige schijf]]</f>
        <v>5.3700400000016089</v>
      </c>
      <c r="L2714" s="2">
        <f ca="1">(Table1[[#This Row],[Bruto tov vorige schijf]]-Table1[[#This Row],[Netto tov vorige schijf]])/MAX(Table1[[#This Row],[Bruto tov vorige schijf]],1)</f>
        <v>0.46299599999983909</v>
      </c>
    </row>
    <row r="2715" spans="1:12" x14ac:dyDescent="0.25">
      <c r="A2715" s="14">
        <v>34971</v>
      </c>
      <c r="B2715" s="6">
        <f>LoonHeffing2020(Table1[[#This Row],[Belastbaar loon]])</f>
        <v>13061.6685</v>
      </c>
      <c r="C2715" s="6">
        <f>AlgemeneHeffingsKorting2020(Table1[[#This Row],[Belastbaar loon]])</f>
        <v>1902.1728000000001</v>
      </c>
      <c r="D2715" s="14">
        <f>ArbeidsKorting2020(Table1[[#This Row],[Belastbaar loon]])</f>
        <v>3817.98</v>
      </c>
      <c r="E2715" s="14">
        <f>MAX(Table1[[#This Row],[Loonheffing]]-Table1[[#This Row],[Algemene Heffingskorting]]-Table1[[#This Row],[Arbeidskorting]],0)</f>
        <v>7341.5156999999999</v>
      </c>
      <c r="F2715" s="6">
        <f>Table1[[#This Row],[Belastbaar loon]]-Table1[[#This Row],[Belasting]]</f>
        <v>27629.4843</v>
      </c>
      <c r="G2715" s="2">
        <f>(Table1[[#This Row],[Belastbaar loon]]-Table1[[#This Row],[Netto loon]])/Table1[[#This Row],[Belastbaar loon]]</f>
        <v>0.20993153470018014</v>
      </c>
      <c r="H2715" s="14">
        <f t="shared" ca="1" si="37"/>
        <v>7336.6134999999995</v>
      </c>
      <c r="I2715" s="14">
        <f ca="1">IF(ROW()=2, Table1[[#This Row],[Netto loon]], INDIRECT(ADDRESS(ROW()-1,COLUMN(F:F))))</f>
        <v>27624.386500000001</v>
      </c>
      <c r="J2715" s="6">
        <f ca="1">IF(ROW()=2, 0, Table1[[#This Row],[Belastbaar loon]]-INDIRECT(ADDRESS(ROW()-1,COLUMN(A:A))))</f>
        <v>10</v>
      </c>
      <c r="K2715" s="6">
        <f ca="1">Table1[[#This Row],[Netto loon]]-Table1[[#This Row],[Netto vorige schijf]]</f>
        <v>5.0977999999995518</v>
      </c>
      <c r="L2715" s="2">
        <f ca="1">(Table1[[#This Row],[Bruto tov vorige schijf]]-Table1[[#This Row],[Netto tov vorige schijf]])/MAX(Table1[[#This Row],[Bruto tov vorige schijf]],1)</f>
        <v>0.49022000000004484</v>
      </c>
    </row>
    <row r="2716" spans="1:12" x14ac:dyDescent="0.25">
      <c r="A2716" s="14">
        <v>34981</v>
      </c>
      <c r="B2716" s="6">
        <f>LoonHeffing2020(Table1[[#This Row],[Belastbaar loon]])</f>
        <v>13065.4035</v>
      </c>
      <c r="C2716" s="6">
        <f>AlgemeneHeffingsKorting2020(Table1[[#This Row],[Belastbaar loon]])</f>
        <v>1901.6056000000001</v>
      </c>
      <c r="D2716" s="14">
        <f>ArbeidsKorting2020(Table1[[#This Row],[Belastbaar loon]])</f>
        <v>3817.38</v>
      </c>
      <c r="E2716" s="14">
        <f>MAX(Table1[[#This Row],[Loonheffing]]-Table1[[#This Row],[Algemene Heffingskorting]]-Table1[[#This Row],[Arbeidskorting]],0)</f>
        <v>7346.4178999999995</v>
      </c>
      <c r="F2716" s="6">
        <f>Table1[[#This Row],[Belastbaar loon]]-Table1[[#This Row],[Belasting]]</f>
        <v>27634.5821</v>
      </c>
      <c r="G2716" s="2">
        <f>(Table1[[#This Row],[Belastbaar loon]]-Table1[[#This Row],[Netto loon]])/Table1[[#This Row],[Belastbaar loon]]</f>
        <v>0.21001166061576285</v>
      </c>
      <c r="H2716" s="14">
        <f t="shared" ca="1" si="37"/>
        <v>7341.5156999999999</v>
      </c>
      <c r="I2716" s="14">
        <f ca="1">IF(ROW()=2, Table1[[#This Row],[Netto loon]], INDIRECT(ADDRESS(ROW()-1,COLUMN(F:F))))</f>
        <v>27629.4843</v>
      </c>
      <c r="J2716" s="6">
        <f ca="1">IF(ROW()=2, 0, Table1[[#This Row],[Belastbaar loon]]-INDIRECT(ADDRESS(ROW()-1,COLUMN(A:A))))</f>
        <v>10</v>
      </c>
      <c r="K2716" s="6">
        <f ca="1">Table1[[#This Row],[Netto loon]]-Table1[[#This Row],[Netto vorige schijf]]</f>
        <v>5.0977999999995518</v>
      </c>
      <c r="L2716" s="2">
        <f ca="1">(Table1[[#This Row],[Bruto tov vorige schijf]]-Table1[[#This Row],[Netto tov vorige schijf]])/MAX(Table1[[#This Row],[Bruto tov vorige schijf]],1)</f>
        <v>0.49022000000004484</v>
      </c>
    </row>
    <row r="2717" spans="1:12" x14ac:dyDescent="0.25">
      <c r="A2717" s="14">
        <v>34991</v>
      </c>
      <c r="B2717" s="6">
        <f>LoonHeffing2020(Table1[[#This Row],[Belastbaar loon]])</f>
        <v>13069.138499999999</v>
      </c>
      <c r="C2717" s="6">
        <f>AlgemeneHeffingsKorting2020(Table1[[#This Row],[Belastbaar loon]])</f>
        <v>1901.0383999999999</v>
      </c>
      <c r="D2717" s="14">
        <f>ArbeidsKorting2020(Table1[[#This Row],[Belastbaar loon]])</f>
        <v>3816.78</v>
      </c>
      <c r="E2717" s="14">
        <f>MAX(Table1[[#This Row],[Loonheffing]]-Table1[[#This Row],[Algemene Heffingskorting]]-Table1[[#This Row],[Arbeidskorting]],0)</f>
        <v>7351.320099999999</v>
      </c>
      <c r="F2717" s="6">
        <f>Table1[[#This Row],[Belastbaar loon]]-Table1[[#This Row],[Belasting]]</f>
        <v>27639.679900000003</v>
      </c>
      <c r="G2717" s="2">
        <f>(Table1[[#This Row],[Belastbaar loon]]-Table1[[#This Row],[Netto loon]])/Table1[[#This Row],[Belastbaar loon]]</f>
        <v>0.21009174073333134</v>
      </c>
      <c r="H2717" s="14">
        <f t="shared" ca="1" si="37"/>
        <v>7346.4178999999995</v>
      </c>
      <c r="I2717" s="14">
        <f ca="1">IF(ROW()=2, Table1[[#This Row],[Netto loon]], INDIRECT(ADDRESS(ROW()-1,COLUMN(F:F))))</f>
        <v>27634.5821</v>
      </c>
      <c r="J2717" s="6">
        <f ca="1">IF(ROW()=2, 0, Table1[[#This Row],[Belastbaar loon]]-INDIRECT(ADDRESS(ROW()-1,COLUMN(A:A))))</f>
        <v>10</v>
      </c>
      <c r="K2717" s="6">
        <f ca="1">Table1[[#This Row],[Netto loon]]-Table1[[#This Row],[Netto vorige schijf]]</f>
        <v>5.0978000000031898</v>
      </c>
      <c r="L2717" s="2">
        <f ca="1">(Table1[[#This Row],[Bruto tov vorige schijf]]-Table1[[#This Row],[Netto tov vorige schijf]])/MAX(Table1[[#This Row],[Bruto tov vorige schijf]],1)</f>
        <v>0.49021999999968102</v>
      </c>
    </row>
    <row r="2718" spans="1:12" x14ac:dyDescent="0.25">
      <c r="A2718" s="14">
        <v>35001</v>
      </c>
      <c r="B2718" s="6">
        <f>LoonHeffing2020(Table1[[#This Row],[Belastbaar loon]])</f>
        <v>13072.8735</v>
      </c>
      <c r="C2718" s="6">
        <f>AlgemeneHeffingsKorting2020(Table1[[#This Row],[Belastbaar loon]])</f>
        <v>1900.4712</v>
      </c>
      <c r="D2718" s="14">
        <f>ArbeidsKorting2020(Table1[[#This Row],[Belastbaar loon]])</f>
        <v>3816.18</v>
      </c>
      <c r="E2718" s="14">
        <f>MAX(Table1[[#This Row],[Loonheffing]]-Table1[[#This Row],[Algemene Heffingskorting]]-Table1[[#This Row],[Arbeidskorting]],0)</f>
        <v>7356.2222999999994</v>
      </c>
      <c r="F2718" s="6">
        <f>Table1[[#This Row],[Belastbaar loon]]-Table1[[#This Row],[Belasting]]</f>
        <v>27644.777699999999</v>
      </c>
      <c r="G2718" s="2">
        <f>(Table1[[#This Row],[Belastbaar loon]]-Table1[[#This Row],[Netto loon]])/Table1[[#This Row],[Belastbaar loon]]</f>
        <v>0.21017177509214027</v>
      </c>
      <c r="H2718" s="14">
        <f t="shared" ca="1" si="37"/>
        <v>7351.320099999999</v>
      </c>
      <c r="I2718" s="14">
        <f ca="1">IF(ROW()=2, Table1[[#This Row],[Netto loon]], INDIRECT(ADDRESS(ROW()-1,COLUMN(F:F))))</f>
        <v>27639.679900000003</v>
      </c>
      <c r="J2718" s="6">
        <f ca="1">IF(ROW()=2, 0, Table1[[#This Row],[Belastbaar loon]]-INDIRECT(ADDRESS(ROW()-1,COLUMN(A:A))))</f>
        <v>10</v>
      </c>
      <c r="K2718" s="6">
        <f ca="1">Table1[[#This Row],[Netto loon]]-Table1[[#This Row],[Netto vorige schijf]]</f>
        <v>5.0977999999959138</v>
      </c>
      <c r="L2718" s="2">
        <f ca="1">(Table1[[#This Row],[Bruto tov vorige schijf]]-Table1[[#This Row],[Netto tov vorige schijf]])/MAX(Table1[[#This Row],[Bruto tov vorige schijf]],1)</f>
        <v>0.49022000000040861</v>
      </c>
    </row>
    <row r="2719" spans="1:12" x14ac:dyDescent="0.25">
      <c r="A2719" s="14">
        <v>35011</v>
      </c>
      <c r="B2719" s="6">
        <f>LoonHeffing2020(Table1[[#This Row],[Belastbaar loon]])</f>
        <v>13076.6085</v>
      </c>
      <c r="C2719" s="6">
        <f>AlgemeneHeffingsKorting2020(Table1[[#This Row],[Belastbaar loon]])</f>
        <v>1899.904</v>
      </c>
      <c r="D2719" s="14">
        <f>ArbeidsKorting2020(Table1[[#This Row],[Belastbaar loon]])</f>
        <v>3815.58</v>
      </c>
      <c r="E2719" s="14">
        <f>MAX(Table1[[#This Row],[Loonheffing]]-Table1[[#This Row],[Algemene Heffingskorting]]-Table1[[#This Row],[Arbeidskorting]],0)</f>
        <v>7361.1244999999999</v>
      </c>
      <c r="F2719" s="6">
        <f>Table1[[#This Row],[Belastbaar loon]]-Table1[[#This Row],[Belasting]]</f>
        <v>27649.875500000002</v>
      </c>
      <c r="G2719" s="2">
        <f>(Table1[[#This Row],[Belastbaar loon]]-Table1[[#This Row],[Netto loon]])/Table1[[#This Row],[Belastbaar loon]]</f>
        <v>0.21025176373139864</v>
      </c>
      <c r="H2719" s="14">
        <f t="shared" ca="1" si="37"/>
        <v>7356.2222999999994</v>
      </c>
      <c r="I2719" s="14">
        <f ca="1">IF(ROW()=2, Table1[[#This Row],[Netto loon]], INDIRECT(ADDRESS(ROW()-1,COLUMN(F:F))))</f>
        <v>27644.777699999999</v>
      </c>
      <c r="J2719" s="6">
        <f ca="1">IF(ROW()=2, 0, Table1[[#This Row],[Belastbaar loon]]-INDIRECT(ADDRESS(ROW()-1,COLUMN(A:A))))</f>
        <v>10</v>
      </c>
      <c r="K2719" s="6">
        <f ca="1">Table1[[#This Row],[Netto loon]]-Table1[[#This Row],[Netto vorige schijf]]</f>
        <v>5.0978000000031898</v>
      </c>
      <c r="L2719" s="2">
        <f ca="1">(Table1[[#This Row],[Bruto tov vorige schijf]]-Table1[[#This Row],[Netto tov vorige schijf]])/MAX(Table1[[#This Row],[Bruto tov vorige schijf]],1)</f>
        <v>0.49021999999968102</v>
      </c>
    </row>
    <row r="2720" spans="1:12" x14ac:dyDescent="0.25">
      <c r="A2720" s="14">
        <v>35021</v>
      </c>
      <c r="B2720" s="6">
        <f>LoonHeffing2020(Table1[[#This Row],[Belastbaar loon]])</f>
        <v>13080.343500000001</v>
      </c>
      <c r="C2720" s="6">
        <f>AlgemeneHeffingsKorting2020(Table1[[#This Row],[Belastbaar loon]])</f>
        <v>1899.3368</v>
      </c>
      <c r="D2720" s="14">
        <f>ArbeidsKorting2020(Table1[[#This Row],[Belastbaar loon]])</f>
        <v>3814.98</v>
      </c>
      <c r="E2720" s="14">
        <f>MAX(Table1[[#This Row],[Loonheffing]]-Table1[[#This Row],[Algemene Heffingskorting]]-Table1[[#This Row],[Arbeidskorting]],0)</f>
        <v>7366.0267000000022</v>
      </c>
      <c r="F2720" s="6">
        <f>Table1[[#This Row],[Belastbaar loon]]-Table1[[#This Row],[Belasting]]</f>
        <v>27654.973299999998</v>
      </c>
      <c r="G2720" s="2">
        <f>(Table1[[#This Row],[Belastbaar loon]]-Table1[[#This Row],[Netto loon]])/Table1[[#This Row],[Belastbaar loon]]</f>
        <v>0.21033170669027162</v>
      </c>
      <c r="H2720" s="14">
        <f t="shared" ca="1" si="37"/>
        <v>7361.1244999999999</v>
      </c>
      <c r="I2720" s="14">
        <f ca="1">IF(ROW()=2, Table1[[#This Row],[Netto loon]], INDIRECT(ADDRESS(ROW()-1,COLUMN(F:F))))</f>
        <v>27649.875500000002</v>
      </c>
      <c r="J2720" s="6">
        <f ca="1">IF(ROW()=2, 0, Table1[[#This Row],[Belastbaar loon]]-INDIRECT(ADDRESS(ROW()-1,COLUMN(A:A))))</f>
        <v>10</v>
      </c>
      <c r="K2720" s="6">
        <f ca="1">Table1[[#This Row],[Netto loon]]-Table1[[#This Row],[Netto vorige schijf]]</f>
        <v>5.0977999999959138</v>
      </c>
      <c r="L2720" s="2">
        <f ca="1">(Table1[[#This Row],[Bruto tov vorige schijf]]-Table1[[#This Row],[Netto tov vorige schijf]])/MAX(Table1[[#This Row],[Bruto tov vorige schijf]],1)</f>
        <v>0.49022000000040861</v>
      </c>
    </row>
    <row r="2721" spans="1:12" x14ac:dyDescent="0.25">
      <c r="A2721" s="14">
        <v>35031</v>
      </c>
      <c r="B2721" s="6">
        <f>LoonHeffing2020(Table1[[#This Row],[Belastbaar loon]])</f>
        <v>13084.0785</v>
      </c>
      <c r="C2721" s="6">
        <f>AlgemeneHeffingsKorting2020(Table1[[#This Row],[Belastbaar loon]])</f>
        <v>1898.7696000000001</v>
      </c>
      <c r="D2721" s="14">
        <f>ArbeidsKorting2020(Table1[[#This Row],[Belastbaar loon]])</f>
        <v>3814.38</v>
      </c>
      <c r="E2721" s="14">
        <f>MAX(Table1[[#This Row],[Loonheffing]]-Table1[[#This Row],[Algemene Heffingskorting]]-Table1[[#This Row],[Arbeidskorting]],0)</f>
        <v>7370.9288999999999</v>
      </c>
      <c r="F2721" s="6">
        <f>Table1[[#This Row],[Belastbaar loon]]-Table1[[#This Row],[Belasting]]</f>
        <v>27660.071100000001</v>
      </c>
      <c r="G2721" s="2">
        <f>(Table1[[#This Row],[Belastbaar loon]]-Table1[[#This Row],[Netto loon]])/Table1[[#This Row],[Belastbaar loon]]</f>
        <v>0.2104116040078787</v>
      </c>
      <c r="H2721" s="14">
        <f t="shared" ca="1" si="37"/>
        <v>7366.0267000000022</v>
      </c>
      <c r="I2721" s="14">
        <f ca="1">IF(ROW()=2, Table1[[#This Row],[Netto loon]], INDIRECT(ADDRESS(ROW()-1,COLUMN(F:F))))</f>
        <v>27654.973299999998</v>
      </c>
      <c r="J2721" s="6">
        <f ca="1">IF(ROW()=2, 0, Table1[[#This Row],[Belastbaar loon]]-INDIRECT(ADDRESS(ROW()-1,COLUMN(A:A))))</f>
        <v>10</v>
      </c>
      <c r="K2721" s="6">
        <f ca="1">Table1[[#This Row],[Netto loon]]-Table1[[#This Row],[Netto vorige schijf]]</f>
        <v>5.0978000000031898</v>
      </c>
      <c r="L2721" s="2">
        <f ca="1">(Table1[[#This Row],[Bruto tov vorige schijf]]-Table1[[#This Row],[Netto tov vorige schijf]])/MAX(Table1[[#This Row],[Bruto tov vorige schijf]],1)</f>
        <v>0.49021999999968102</v>
      </c>
    </row>
    <row r="2722" spans="1:12" x14ac:dyDescent="0.25">
      <c r="A2722" s="14">
        <v>35041</v>
      </c>
      <c r="B2722" s="6">
        <f>LoonHeffing2020(Table1[[#This Row],[Belastbaar loon]])</f>
        <v>13087.8135</v>
      </c>
      <c r="C2722" s="6">
        <f>AlgemeneHeffingsKorting2020(Table1[[#This Row],[Belastbaar loon]])</f>
        <v>1898.2023999999999</v>
      </c>
      <c r="D2722" s="14">
        <f>ArbeidsKorting2020(Table1[[#This Row],[Belastbaar loon]])</f>
        <v>3813.78</v>
      </c>
      <c r="E2722" s="14">
        <f>MAX(Table1[[#This Row],[Loonheffing]]-Table1[[#This Row],[Algemene Heffingskorting]]-Table1[[#This Row],[Arbeidskorting]],0)</f>
        <v>7375.8310999999994</v>
      </c>
      <c r="F2722" s="6">
        <f>Table1[[#This Row],[Belastbaar loon]]-Table1[[#This Row],[Belasting]]</f>
        <v>27665.168900000001</v>
      </c>
      <c r="G2722" s="2">
        <f>(Table1[[#This Row],[Belastbaar loon]]-Table1[[#This Row],[Netto loon]])/Table1[[#This Row],[Belastbaar loon]]</f>
        <v>0.21049145572329556</v>
      </c>
      <c r="H2722" s="14">
        <f t="shared" ca="1" si="37"/>
        <v>7370.9288999999999</v>
      </c>
      <c r="I2722" s="14">
        <f ca="1">IF(ROW()=2, Table1[[#This Row],[Netto loon]], INDIRECT(ADDRESS(ROW()-1,COLUMN(F:F))))</f>
        <v>27660.071100000001</v>
      </c>
      <c r="J2722" s="6">
        <f ca="1">IF(ROW()=2, 0, Table1[[#This Row],[Belastbaar loon]]-INDIRECT(ADDRESS(ROW()-1,COLUMN(A:A))))</f>
        <v>10</v>
      </c>
      <c r="K2722" s="6">
        <f ca="1">Table1[[#This Row],[Netto loon]]-Table1[[#This Row],[Netto vorige schijf]]</f>
        <v>5.0977999999995518</v>
      </c>
      <c r="L2722" s="2">
        <f ca="1">(Table1[[#This Row],[Bruto tov vorige schijf]]-Table1[[#This Row],[Netto tov vorige schijf]])/MAX(Table1[[#This Row],[Bruto tov vorige schijf]],1)</f>
        <v>0.49022000000004484</v>
      </c>
    </row>
    <row r="2723" spans="1:12" x14ac:dyDescent="0.25">
      <c r="A2723" s="14">
        <v>35051</v>
      </c>
      <c r="B2723" s="6">
        <f>LoonHeffing2020(Table1[[#This Row],[Belastbaar loon]])</f>
        <v>13091.548500000001</v>
      </c>
      <c r="C2723" s="6">
        <f>AlgemeneHeffingsKorting2020(Table1[[#This Row],[Belastbaar loon]])</f>
        <v>1897.6351999999999</v>
      </c>
      <c r="D2723" s="14">
        <f>ArbeidsKorting2020(Table1[[#This Row],[Belastbaar loon]])</f>
        <v>3813.18</v>
      </c>
      <c r="E2723" s="14">
        <f>MAX(Table1[[#This Row],[Loonheffing]]-Table1[[#This Row],[Algemene Heffingskorting]]-Table1[[#This Row],[Arbeidskorting]],0)</f>
        <v>7380.7332999999999</v>
      </c>
      <c r="F2723" s="6">
        <f>Table1[[#This Row],[Belastbaar loon]]-Table1[[#This Row],[Belasting]]</f>
        <v>27670.2667</v>
      </c>
      <c r="G2723" s="2">
        <f>(Table1[[#This Row],[Belastbaar loon]]-Table1[[#This Row],[Netto loon]])/Table1[[#This Row],[Belastbaar loon]]</f>
        <v>0.21057126187555275</v>
      </c>
      <c r="H2723" s="14">
        <f t="shared" ca="1" si="37"/>
        <v>7375.8310999999994</v>
      </c>
      <c r="I2723" s="14">
        <f ca="1">IF(ROW()=2, Table1[[#This Row],[Netto loon]], INDIRECT(ADDRESS(ROW()-1,COLUMN(F:F))))</f>
        <v>27665.168900000001</v>
      </c>
      <c r="J2723" s="6">
        <f ca="1">IF(ROW()=2, 0, Table1[[#This Row],[Belastbaar loon]]-INDIRECT(ADDRESS(ROW()-1,COLUMN(A:A))))</f>
        <v>10</v>
      </c>
      <c r="K2723" s="6">
        <f ca="1">Table1[[#This Row],[Netto loon]]-Table1[[#This Row],[Netto vorige schijf]]</f>
        <v>5.0977999999995518</v>
      </c>
      <c r="L2723" s="2">
        <f ca="1">(Table1[[#This Row],[Bruto tov vorige schijf]]-Table1[[#This Row],[Netto tov vorige schijf]])/MAX(Table1[[#This Row],[Bruto tov vorige schijf]],1)</f>
        <v>0.49022000000004484</v>
      </c>
    </row>
    <row r="2724" spans="1:12" x14ac:dyDescent="0.25">
      <c r="A2724" s="14">
        <v>35061</v>
      </c>
      <c r="B2724" s="6">
        <f>LoonHeffing2020(Table1[[#This Row],[Belastbaar loon]])</f>
        <v>13095.2835</v>
      </c>
      <c r="C2724" s="6">
        <f>AlgemeneHeffingsKorting2020(Table1[[#This Row],[Belastbaar loon]])</f>
        <v>1897.068</v>
      </c>
      <c r="D2724" s="14">
        <f>ArbeidsKorting2020(Table1[[#This Row],[Belastbaar loon]])</f>
        <v>3812.58</v>
      </c>
      <c r="E2724" s="14">
        <f>MAX(Table1[[#This Row],[Loonheffing]]-Table1[[#This Row],[Algemene Heffingskorting]]-Table1[[#This Row],[Arbeidskorting]],0)</f>
        <v>7385.6355000000003</v>
      </c>
      <c r="F2724" s="6">
        <f>Table1[[#This Row],[Belastbaar loon]]-Table1[[#This Row],[Belasting]]</f>
        <v>27675.3645</v>
      </c>
      <c r="G2724" s="2">
        <f>(Table1[[#This Row],[Belastbaar loon]]-Table1[[#This Row],[Netto loon]])/Table1[[#This Row],[Belastbaar loon]]</f>
        <v>0.21065102250363651</v>
      </c>
      <c r="H2724" s="14">
        <f t="shared" ca="1" si="37"/>
        <v>7380.7332999999999</v>
      </c>
      <c r="I2724" s="14">
        <f ca="1">IF(ROW()=2, Table1[[#This Row],[Netto loon]], INDIRECT(ADDRESS(ROW()-1,COLUMN(F:F))))</f>
        <v>27670.2667</v>
      </c>
      <c r="J2724" s="6">
        <f ca="1">IF(ROW()=2, 0, Table1[[#This Row],[Belastbaar loon]]-INDIRECT(ADDRESS(ROW()-1,COLUMN(A:A))))</f>
        <v>10</v>
      </c>
      <c r="K2724" s="6">
        <f ca="1">Table1[[#This Row],[Netto loon]]-Table1[[#This Row],[Netto vorige schijf]]</f>
        <v>5.0977999999995518</v>
      </c>
      <c r="L2724" s="2">
        <f ca="1">(Table1[[#This Row],[Bruto tov vorige schijf]]-Table1[[#This Row],[Netto tov vorige schijf]])/MAX(Table1[[#This Row],[Bruto tov vorige schijf]],1)</f>
        <v>0.49022000000004484</v>
      </c>
    </row>
    <row r="2725" spans="1:12" x14ac:dyDescent="0.25">
      <c r="A2725" s="14">
        <v>35071</v>
      </c>
      <c r="B2725" s="6">
        <f>LoonHeffing2020(Table1[[#This Row],[Belastbaar loon]])</f>
        <v>13099.0185</v>
      </c>
      <c r="C2725" s="6">
        <f>AlgemeneHeffingsKorting2020(Table1[[#This Row],[Belastbaar loon]])</f>
        <v>1896.5008</v>
      </c>
      <c r="D2725" s="14">
        <f>ArbeidsKorting2020(Table1[[#This Row],[Belastbaar loon]])</f>
        <v>3811.98</v>
      </c>
      <c r="E2725" s="14">
        <f>MAX(Table1[[#This Row],[Loonheffing]]-Table1[[#This Row],[Algemene Heffingskorting]]-Table1[[#This Row],[Arbeidskorting]],0)</f>
        <v>7390.5377000000008</v>
      </c>
      <c r="F2725" s="6">
        <f>Table1[[#This Row],[Belastbaar loon]]-Table1[[#This Row],[Belasting]]</f>
        <v>27680.462299999999</v>
      </c>
      <c r="G2725" s="2">
        <f>(Table1[[#This Row],[Belastbaar loon]]-Table1[[#This Row],[Netto loon]])/Table1[[#This Row],[Belastbaar loon]]</f>
        <v>0.21073073764648859</v>
      </c>
      <c r="H2725" s="14">
        <f t="shared" ca="1" si="37"/>
        <v>7385.6355000000003</v>
      </c>
      <c r="I2725" s="14">
        <f ca="1">IF(ROW()=2, Table1[[#This Row],[Netto loon]], INDIRECT(ADDRESS(ROW()-1,COLUMN(F:F))))</f>
        <v>27675.3645</v>
      </c>
      <c r="J2725" s="6">
        <f ca="1">IF(ROW()=2, 0, Table1[[#This Row],[Belastbaar loon]]-INDIRECT(ADDRESS(ROW()-1,COLUMN(A:A))))</f>
        <v>10</v>
      </c>
      <c r="K2725" s="6">
        <f ca="1">Table1[[#This Row],[Netto loon]]-Table1[[#This Row],[Netto vorige schijf]]</f>
        <v>5.0977999999995518</v>
      </c>
      <c r="L2725" s="2">
        <f ca="1">(Table1[[#This Row],[Bruto tov vorige schijf]]-Table1[[#This Row],[Netto tov vorige schijf]])/MAX(Table1[[#This Row],[Bruto tov vorige schijf]],1)</f>
        <v>0.49022000000004484</v>
      </c>
    </row>
    <row r="2726" spans="1:12" x14ac:dyDescent="0.25">
      <c r="A2726" s="14">
        <v>35081</v>
      </c>
      <c r="B2726" s="6">
        <f>LoonHeffing2020(Table1[[#This Row],[Belastbaar loon]])</f>
        <v>13102.753500000001</v>
      </c>
      <c r="C2726" s="6">
        <f>AlgemeneHeffingsKorting2020(Table1[[#This Row],[Belastbaar loon]])</f>
        <v>1895.9336000000001</v>
      </c>
      <c r="D2726" s="14">
        <f>ArbeidsKorting2020(Table1[[#This Row],[Belastbaar loon]])</f>
        <v>3811.38</v>
      </c>
      <c r="E2726" s="14">
        <f>MAX(Table1[[#This Row],[Loonheffing]]-Table1[[#This Row],[Algemene Heffingskorting]]-Table1[[#This Row],[Arbeidskorting]],0)</f>
        <v>7395.4399000000003</v>
      </c>
      <c r="F2726" s="6">
        <f>Table1[[#This Row],[Belastbaar loon]]-Table1[[#This Row],[Belasting]]</f>
        <v>27685.560099999999</v>
      </c>
      <c r="G2726" s="2">
        <f>(Table1[[#This Row],[Belastbaar loon]]-Table1[[#This Row],[Netto loon]])/Table1[[#This Row],[Belastbaar loon]]</f>
        <v>0.21081040734300621</v>
      </c>
      <c r="H2726" s="14">
        <f t="shared" ca="1" si="37"/>
        <v>7390.5377000000008</v>
      </c>
      <c r="I2726" s="14">
        <f ca="1">IF(ROW()=2, Table1[[#This Row],[Netto loon]], INDIRECT(ADDRESS(ROW()-1,COLUMN(F:F))))</f>
        <v>27680.462299999999</v>
      </c>
      <c r="J2726" s="6">
        <f ca="1">IF(ROW()=2, 0, Table1[[#This Row],[Belastbaar loon]]-INDIRECT(ADDRESS(ROW()-1,COLUMN(A:A))))</f>
        <v>10</v>
      </c>
      <c r="K2726" s="6">
        <f ca="1">Table1[[#This Row],[Netto loon]]-Table1[[#This Row],[Netto vorige schijf]]</f>
        <v>5.0977999999995518</v>
      </c>
      <c r="L2726" s="2">
        <f ca="1">(Table1[[#This Row],[Bruto tov vorige schijf]]-Table1[[#This Row],[Netto tov vorige schijf]])/MAX(Table1[[#This Row],[Bruto tov vorige schijf]],1)</f>
        <v>0.49022000000004484</v>
      </c>
    </row>
    <row r="2727" spans="1:12" x14ac:dyDescent="0.25">
      <c r="A2727" s="14">
        <v>35091</v>
      </c>
      <c r="B2727" s="6">
        <f>LoonHeffing2020(Table1[[#This Row],[Belastbaar loon]])</f>
        <v>13106.488499999999</v>
      </c>
      <c r="C2727" s="6">
        <f>AlgemeneHeffingsKorting2020(Table1[[#This Row],[Belastbaar loon]])</f>
        <v>1895.3664000000001</v>
      </c>
      <c r="D2727" s="14">
        <f>ArbeidsKorting2020(Table1[[#This Row],[Belastbaar loon]])</f>
        <v>3810.78</v>
      </c>
      <c r="E2727" s="14">
        <f>MAX(Table1[[#This Row],[Loonheffing]]-Table1[[#This Row],[Algemene Heffingskorting]]-Table1[[#This Row],[Arbeidskorting]],0)</f>
        <v>7400.342099999998</v>
      </c>
      <c r="F2727" s="6">
        <f>Table1[[#This Row],[Belastbaar loon]]-Table1[[#This Row],[Belasting]]</f>
        <v>27690.657900000002</v>
      </c>
      <c r="G2727" s="2">
        <f>(Table1[[#This Row],[Belastbaar loon]]-Table1[[#This Row],[Netto loon]])/Table1[[#This Row],[Belastbaar loon]]</f>
        <v>0.21089003163204234</v>
      </c>
      <c r="H2727" s="14">
        <f t="shared" ca="1" si="37"/>
        <v>7395.4399000000003</v>
      </c>
      <c r="I2727" s="14">
        <f ca="1">IF(ROW()=2, Table1[[#This Row],[Netto loon]], INDIRECT(ADDRESS(ROW()-1,COLUMN(F:F))))</f>
        <v>27685.560099999999</v>
      </c>
      <c r="J2727" s="6">
        <f ca="1">IF(ROW()=2, 0, Table1[[#This Row],[Belastbaar loon]]-INDIRECT(ADDRESS(ROW()-1,COLUMN(A:A))))</f>
        <v>10</v>
      </c>
      <c r="K2727" s="6">
        <f ca="1">Table1[[#This Row],[Netto loon]]-Table1[[#This Row],[Netto vorige schijf]]</f>
        <v>5.0978000000031898</v>
      </c>
      <c r="L2727" s="2">
        <f ca="1">(Table1[[#This Row],[Bruto tov vorige schijf]]-Table1[[#This Row],[Netto tov vorige schijf]])/MAX(Table1[[#This Row],[Bruto tov vorige schijf]],1)</f>
        <v>0.49021999999968102</v>
      </c>
    </row>
    <row r="2728" spans="1:12" x14ac:dyDescent="0.25">
      <c r="A2728" s="14">
        <v>35101</v>
      </c>
      <c r="B2728" s="6">
        <f>LoonHeffing2020(Table1[[#This Row],[Belastbaar loon]])</f>
        <v>13110.2235</v>
      </c>
      <c r="C2728" s="6">
        <f>AlgemeneHeffingsKorting2020(Table1[[#This Row],[Belastbaar loon]])</f>
        <v>1894.7991999999999</v>
      </c>
      <c r="D2728" s="14">
        <f>ArbeidsKorting2020(Table1[[#This Row],[Belastbaar loon]])</f>
        <v>3810.18</v>
      </c>
      <c r="E2728" s="14">
        <f>MAX(Table1[[#This Row],[Loonheffing]]-Table1[[#This Row],[Algemene Heffingskorting]]-Table1[[#This Row],[Arbeidskorting]],0)</f>
        <v>7405.2443000000003</v>
      </c>
      <c r="F2728" s="6">
        <f>Table1[[#This Row],[Belastbaar loon]]-Table1[[#This Row],[Belasting]]</f>
        <v>27695.755700000002</v>
      </c>
      <c r="G2728" s="2">
        <f>(Table1[[#This Row],[Belastbaar loon]]-Table1[[#This Row],[Netto loon]])/Table1[[#This Row],[Belastbaar loon]]</f>
        <v>0.21096961055240587</v>
      </c>
      <c r="H2728" s="14">
        <f t="shared" ca="1" si="37"/>
        <v>7400.342099999998</v>
      </c>
      <c r="I2728" s="14">
        <f ca="1">IF(ROW()=2, Table1[[#This Row],[Netto loon]], INDIRECT(ADDRESS(ROW()-1,COLUMN(F:F))))</f>
        <v>27690.657900000002</v>
      </c>
      <c r="J2728" s="6">
        <f ca="1">IF(ROW()=2, 0, Table1[[#This Row],[Belastbaar loon]]-INDIRECT(ADDRESS(ROW()-1,COLUMN(A:A))))</f>
        <v>10</v>
      </c>
      <c r="K2728" s="6">
        <f ca="1">Table1[[#This Row],[Netto loon]]-Table1[[#This Row],[Netto vorige schijf]]</f>
        <v>5.0977999999995518</v>
      </c>
      <c r="L2728" s="2">
        <f ca="1">(Table1[[#This Row],[Bruto tov vorige schijf]]-Table1[[#This Row],[Netto tov vorige schijf]])/MAX(Table1[[#This Row],[Bruto tov vorige schijf]],1)</f>
        <v>0.49022000000004484</v>
      </c>
    </row>
    <row r="2729" spans="1:12" x14ac:dyDescent="0.25">
      <c r="A2729" s="14">
        <v>35111</v>
      </c>
      <c r="B2729" s="6">
        <f>LoonHeffing2020(Table1[[#This Row],[Belastbaar loon]])</f>
        <v>13113.958500000001</v>
      </c>
      <c r="C2729" s="6">
        <f>AlgemeneHeffingsKorting2020(Table1[[#This Row],[Belastbaar loon]])</f>
        <v>1894.232</v>
      </c>
      <c r="D2729" s="14">
        <f>ArbeidsKorting2020(Table1[[#This Row],[Belastbaar loon]])</f>
        <v>3809.58</v>
      </c>
      <c r="E2729" s="14">
        <f>MAX(Table1[[#This Row],[Loonheffing]]-Table1[[#This Row],[Algemene Heffingskorting]]-Table1[[#This Row],[Arbeidskorting]],0)</f>
        <v>7410.1465000000007</v>
      </c>
      <c r="F2729" s="6">
        <f>Table1[[#This Row],[Belastbaar loon]]-Table1[[#This Row],[Belasting]]</f>
        <v>27700.853499999997</v>
      </c>
      <c r="G2729" s="2">
        <f>(Table1[[#This Row],[Belastbaar loon]]-Table1[[#This Row],[Netto loon]])/Table1[[#This Row],[Belastbaar loon]]</f>
        <v>0.21104914414286127</v>
      </c>
      <c r="H2729" s="14">
        <f t="shared" ca="1" si="37"/>
        <v>7405.2443000000003</v>
      </c>
      <c r="I2729" s="14">
        <f ca="1">IF(ROW()=2, Table1[[#This Row],[Netto loon]], INDIRECT(ADDRESS(ROW()-1,COLUMN(F:F))))</f>
        <v>27695.755700000002</v>
      </c>
      <c r="J2729" s="6">
        <f ca="1">IF(ROW()=2, 0, Table1[[#This Row],[Belastbaar loon]]-INDIRECT(ADDRESS(ROW()-1,COLUMN(A:A))))</f>
        <v>10</v>
      </c>
      <c r="K2729" s="6">
        <f ca="1">Table1[[#This Row],[Netto loon]]-Table1[[#This Row],[Netto vorige schijf]]</f>
        <v>5.0977999999959138</v>
      </c>
      <c r="L2729" s="2">
        <f ca="1">(Table1[[#This Row],[Bruto tov vorige schijf]]-Table1[[#This Row],[Netto tov vorige schijf]])/MAX(Table1[[#This Row],[Bruto tov vorige schijf]],1)</f>
        <v>0.49022000000040861</v>
      </c>
    </row>
    <row r="2730" spans="1:12" x14ac:dyDescent="0.25">
      <c r="A2730" s="14">
        <v>35121</v>
      </c>
      <c r="B2730" s="6">
        <f>LoonHeffing2020(Table1[[#This Row],[Belastbaar loon]])</f>
        <v>13117.693499999999</v>
      </c>
      <c r="C2730" s="6">
        <f>AlgemeneHeffingsKorting2020(Table1[[#This Row],[Belastbaar loon]])</f>
        <v>1893.6648</v>
      </c>
      <c r="D2730" s="14">
        <f>ArbeidsKorting2020(Table1[[#This Row],[Belastbaar loon]])</f>
        <v>3808.98</v>
      </c>
      <c r="E2730" s="14">
        <f>MAX(Table1[[#This Row],[Loonheffing]]-Table1[[#This Row],[Algemene Heffingskorting]]-Table1[[#This Row],[Arbeidskorting]],0)</f>
        <v>7415.0486999999994</v>
      </c>
      <c r="F2730" s="6">
        <f>Table1[[#This Row],[Belastbaar loon]]-Table1[[#This Row],[Belasting]]</f>
        <v>27705.951300000001</v>
      </c>
      <c r="G2730" s="2">
        <f>(Table1[[#This Row],[Belastbaar loon]]-Table1[[#This Row],[Netto loon]])/Table1[[#This Row],[Belastbaar loon]]</f>
        <v>0.21112863244212862</v>
      </c>
      <c r="H2730" s="14">
        <f t="shared" ca="1" si="37"/>
        <v>7410.1465000000007</v>
      </c>
      <c r="I2730" s="14">
        <f ca="1">IF(ROW()=2, Table1[[#This Row],[Netto loon]], INDIRECT(ADDRESS(ROW()-1,COLUMN(F:F))))</f>
        <v>27700.853499999997</v>
      </c>
      <c r="J2730" s="6">
        <f ca="1">IF(ROW()=2, 0, Table1[[#This Row],[Belastbaar loon]]-INDIRECT(ADDRESS(ROW()-1,COLUMN(A:A))))</f>
        <v>10</v>
      </c>
      <c r="K2730" s="6">
        <f ca="1">Table1[[#This Row],[Netto loon]]-Table1[[#This Row],[Netto vorige schijf]]</f>
        <v>5.0978000000031898</v>
      </c>
      <c r="L2730" s="2">
        <f ca="1">(Table1[[#This Row],[Bruto tov vorige schijf]]-Table1[[#This Row],[Netto tov vorige schijf]])/MAX(Table1[[#This Row],[Bruto tov vorige schijf]],1)</f>
        <v>0.49021999999968102</v>
      </c>
    </row>
    <row r="2731" spans="1:12" x14ac:dyDescent="0.25">
      <c r="A2731" s="14">
        <v>35131</v>
      </c>
      <c r="B2731" s="6">
        <f>LoonHeffing2020(Table1[[#This Row],[Belastbaar loon]])</f>
        <v>13121.4285</v>
      </c>
      <c r="C2731" s="6">
        <f>AlgemeneHeffingsKorting2020(Table1[[#This Row],[Belastbaar loon]])</f>
        <v>1893.0976000000001</v>
      </c>
      <c r="D2731" s="14">
        <f>ArbeidsKorting2020(Table1[[#This Row],[Belastbaar loon]])</f>
        <v>3808.38</v>
      </c>
      <c r="E2731" s="14">
        <f>MAX(Table1[[#This Row],[Loonheffing]]-Table1[[#This Row],[Algemene Heffingskorting]]-Table1[[#This Row],[Arbeidskorting]],0)</f>
        <v>7419.9509000000007</v>
      </c>
      <c r="F2731" s="6">
        <f>Table1[[#This Row],[Belastbaar loon]]-Table1[[#This Row],[Belasting]]</f>
        <v>27711.0491</v>
      </c>
      <c r="G2731" s="2">
        <f>(Table1[[#This Row],[Belastbaar loon]]-Table1[[#This Row],[Netto loon]])/Table1[[#This Row],[Belastbaar loon]]</f>
        <v>0.21120807548888446</v>
      </c>
      <c r="H2731" s="14">
        <f t="shared" ca="1" si="37"/>
        <v>7415.0486999999994</v>
      </c>
      <c r="I2731" s="14">
        <f ca="1">IF(ROW()=2, Table1[[#This Row],[Netto loon]], INDIRECT(ADDRESS(ROW()-1,COLUMN(F:F))))</f>
        <v>27705.951300000001</v>
      </c>
      <c r="J2731" s="6">
        <f ca="1">IF(ROW()=2, 0, Table1[[#This Row],[Belastbaar loon]]-INDIRECT(ADDRESS(ROW()-1,COLUMN(A:A))))</f>
        <v>10</v>
      </c>
      <c r="K2731" s="6">
        <f ca="1">Table1[[#This Row],[Netto loon]]-Table1[[#This Row],[Netto vorige schijf]]</f>
        <v>5.0977999999995518</v>
      </c>
      <c r="L2731" s="2">
        <f ca="1">(Table1[[#This Row],[Bruto tov vorige schijf]]-Table1[[#This Row],[Netto tov vorige schijf]])/MAX(Table1[[#This Row],[Bruto tov vorige schijf]],1)</f>
        <v>0.49022000000004484</v>
      </c>
    </row>
    <row r="2732" spans="1:12" x14ac:dyDescent="0.25">
      <c r="A2732" s="14">
        <v>35141</v>
      </c>
      <c r="B2732" s="6">
        <f>LoonHeffing2020(Table1[[#This Row],[Belastbaar loon]])</f>
        <v>13125.163500000001</v>
      </c>
      <c r="C2732" s="6">
        <f>AlgemeneHeffingsKorting2020(Table1[[#This Row],[Belastbaar loon]])</f>
        <v>1892.5304000000001</v>
      </c>
      <c r="D2732" s="14">
        <f>ArbeidsKorting2020(Table1[[#This Row],[Belastbaar loon]])</f>
        <v>3807.78</v>
      </c>
      <c r="E2732" s="14">
        <f>MAX(Table1[[#This Row],[Loonheffing]]-Table1[[#This Row],[Algemene Heffingskorting]]-Table1[[#This Row],[Arbeidskorting]],0)</f>
        <v>7424.8531000000003</v>
      </c>
      <c r="F2732" s="6">
        <f>Table1[[#This Row],[Belastbaar loon]]-Table1[[#This Row],[Belasting]]</f>
        <v>27716.1469</v>
      </c>
      <c r="G2732" s="2">
        <f>(Table1[[#This Row],[Belastbaar loon]]-Table1[[#This Row],[Netto loon]])/Table1[[#This Row],[Belastbaar loon]]</f>
        <v>0.21128747332176093</v>
      </c>
      <c r="H2732" s="14">
        <f t="shared" ca="1" si="37"/>
        <v>7419.9509000000007</v>
      </c>
      <c r="I2732" s="14">
        <f ca="1">IF(ROW()=2, Table1[[#This Row],[Netto loon]], INDIRECT(ADDRESS(ROW()-1,COLUMN(F:F))))</f>
        <v>27711.0491</v>
      </c>
      <c r="J2732" s="6">
        <f ca="1">IF(ROW()=2, 0, Table1[[#This Row],[Belastbaar loon]]-INDIRECT(ADDRESS(ROW()-1,COLUMN(A:A))))</f>
        <v>10</v>
      </c>
      <c r="K2732" s="6">
        <f ca="1">Table1[[#This Row],[Netto loon]]-Table1[[#This Row],[Netto vorige schijf]]</f>
        <v>5.0977999999995518</v>
      </c>
      <c r="L2732" s="2">
        <f ca="1">(Table1[[#This Row],[Bruto tov vorige schijf]]-Table1[[#This Row],[Netto tov vorige schijf]])/MAX(Table1[[#This Row],[Bruto tov vorige schijf]],1)</f>
        <v>0.49022000000004484</v>
      </c>
    </row>
    <row r="2733" spans="1:12" x14ac:dyDescent="0.25">
      <c r="A2733" s="14">
        <v>35151</v>
      </c>
      <c r="B2733" s="6">
        <f>LoonHeffing2020(Table1[[#This Row],[Belastbaar loon]])</f>
        <v>13128.898499999999</v>
      </c>
      <c r="C2733" s="6">
        <f>AlgemeneHeffingsKorting2020(Table1[[#This Row],[Belastbaar loon]])</f>
        <v>1891.9631999999999</v>
      </c>
      <c r="D2733" s="14">
        <f>ArbeidsKorting2020(Table1[[#This Row],[Belastbaar loon]])</f>
        <v>3807.18</v>
      </c>
      <c r="E2733" s="14">
        <f>MAX(Table1[[#This Row],[Loonheffing]]-Table1[[#This Row],[Algemene Heffingskorting]]-Table1[[#This Row],[Arbeidskorting]],0)</f>
        <v>7429.7552999999989</v>
      </c>
      <c r="F2733" s="6">
        <f>Table1[[#This Row],[Belastbaar loon]]-Table1[[#This Row],[Belasting]]</f>
        <v>27721.244700000003</v>
      </c>
      <c r="G2733" s="2">
        <f>(Table1[[#This Row],[Belastbaar loon]]-Table1[[#This Row],[Netto loon]])/Table1[[#This Row],[Belastbaar loon]]</f>
        <v>0.21136682597934617</v>
      </c>
      <c r="H2733" s="14">
        <f t="shared" ca="1" si="37"/>
        <v>7424.8531000000003</v>
      </c>
      <c r="I2733" s="14">
        <f ca="1">IF(ROW()=2, Table1[[#This Row],[Netto loon]], INDIRECT(ADDRESS(ROW()-1,COLUMN(F:F))))</f>
        <v>27716.1469</v>
      </c>
      <c r="J2733" s="6">
        <f ca="1">IF(ROW()=2, 0, Table1[[#This Row],[Belastbaar loon]]-INDIRECT(ADDRESS(ROW()-1,COLUMN(A:A))))</f>
        <v>10</v>
      </c>
      <c r="K2733" s="6">
        <f ca="1">Table1[[#This Row],[Netto loon]]-Table1[[#This Row],[Netto vorige schijf]]</f>
        <v>5.0978000000031898</v>
      </c>
      <c r="L2733" s="2">
        <f ca="1">(Table1[[#This Row],[Bruto tov vorige schijf]]-Table1[[#This Row],[Netto tov vorige schijf]])/MAX(Table1[[#This Row],[Bruto tov vorige schijf]],1)</f>
        <v>0.49021999999968102</v>
      </c>
    </row>
    <row r="2734" spans="1:12" x14ac:dyDescent="0.25">
      <c r="A2734" s="14">
        <v>35161</v>
      </c>
      <c r="B2734" s="6">
        <f>LoonHeffing2020(Table1[[#This Row],[Belastbaar loon]])</f>
        <v>13132.6335</v>
      </c>
      <c r="C2734" s="6">
        <f>AlgemeneHeffingsKorting2020(Table1[[#This Row],[Belastbaar loon]])</f>
        <v>1891.396</v>
      </c>
      <c r="D2734" s="14">
        <f>ArbeidsKorting2020(Table1[[#This Row],[Belastbaar loon]])</f>
        <v>3806.58</v>
      </c>
      <c r="E2734" s="14">
        <f>MAX(Table1[[#This Row],[Loonheffing]]-Table1[[#This Row],[Algemene Heffingskorting]]-Table1[[#This Row],[Arbeidskorting]],0)</f>
        <v>7434.6574999999993</v>
      </c>
      <c r="F2734" s="6">
        <f>Table1[[#This Row],[Belastbaar loon]]-Table1[[#This Row],[Belasting]]</f>
        <v>27726.342499999999</v>
      </c>
      <c r="G2734" s="2">
        <f>(Table1[[#This Row],[Belastbaar loon]]-Table1[[#This Row],[Netto loon]])/Table1[[#This Row],[Belastbaar loon]]</f>
        <v>0.2114461335001849</v>
      </c>
      <c r="H2734" s="14">
        <f t="shared" ca="1" si="37"/>
        <v>7429.7552999999989</v>
      </c>
      <c r="I2734" s="14">
        <f ca="1">IF(ROW()=2, Table1[[#This Row],[Netto loon]], INDIRECT(ADDRESS(ROW()-1,COLUMN(F:F))))</f>
        <v>27721.244700000003</v>
      </c>
      <c r="J2734" s="6">
        <f ca="1">IF(ROW()=2, 0, Table1[[#This Row],[Belastbaar loon]]-INDIRECT(ADDRESS(ROW()-1,COLUMN(A:A))))</f>
        <v>10</v>
      </c>
      <c r="K2734" s="6">
        <f ca="1">Table1[[#This Row],[Netto loon]]-Table1[[#This Row],[Netto vorige schijf]]</f>
        <v>5.0977999999959138</v>
      </c>
      <c r="L2734" s="2">
        <f ca="1">(Table1[[#This Row],[Bruto tov vorige schijf]]-Table1[[#This Row],[Netto tov vorige schijf]])/MAX(Table1[[#This Row],[Bruto tov vorige schijf]],1)</f>
        <v>0.49022000000040861</v>
      </c>
    </row>
    <row r="2735" spans="1:12" x14ac:dyDescent="0.25">
      <c r="A2735" s="14">
        <v>35171</v>
      </c>
      <c r="B2735" s="6">
        <f>LoonHeffing2020(Table1[[#This Row],[Belastbaar loon]])</f>
        <v>13136.3685</v>
      </c>
      <c r="C2735" s="6">
        <f>AlgemeneHeffingsKorting2020(Table1[[#This Row],[Belastbaar loon]])</f>
        <v>1890.8288</v>
      </c>
      <c r="D2735" s="14">
        <f>ArbeidsKorting2020(Table1[[#This Row],[Belastbaar loon]])</f>
        <v>3805.98</v>
      </c>
      <c r="E2735" s="14">
        <f>MAX(Table1[[#This Row],[Loonheffing]]-Table1[[#This Row],[Algemene Heffingskorting]]-Table1[[#This Row],[Arbeidskorting]],0)</f>
        <v>7439.5597000000016</v>
      </c>
      <c r="F2735" s="6">
        <f>Table1[[#This Row],[Belastbaar loon]]-Table1[[#This Row],[Belasting]]</f>
        <v>27731.440299999998</v>
      </c>
      <c r="G2735" s="2">
        <f>(Table1[[#This Row],[Belastbaar loon]]-Table1[[#This Row],[Netto loon]])/Table1[[#This Row],[Belastbaar loon]]</f>
        <v>0.21152539592277733</v>
      </c>
      <c r="H2735" s="14">
        <f t="shared" ca="1" si="37"/>
        <v>7434.6574999999993</v>
      </c>
      <c r="I2735" s="14">
        <f ca="1">IF(ROW()=2, Table1[[#This Row],[Netto loon]], INDIRECT(ADDRESS(ROW()-1,COLUMN(F:F))))</f>
        <v>27726.342499999999</v>
      </c>
      <c r="J2735" s="6">
        <f ca="1">IF(ROW()=2, 0, Table1[[#This Row],[Belastbaar loon]]-INDIRECT(ADDRESS(ROW()-1,COLUMN(A:A))))</f>
        <v>10</v>
      </c>
      <c r="K2735" s="6">
        <f ca="1">Table1[[#This Row],[Netto loon]]-Table1[[#This Row],[Netto vorige schijf]]</f>
        <v>5.0977999999995518</v>
      </c>
      <c r="L2735" s="2">
        <f ca="1">(Table1[[#This Row],[Bruto tov vorige schijf]]-Table1[[#This Row],[Netto tov vorige schijf]])/MAX(Table1[[#This Row],[Bruto tov vorige schijf]],1)</f>
        <v>0.49022000000004484</v>
      </c>
    </row>
    <row r="2736" spans="1:12" x14ac:dyDescent="0.25">
      <c r="A2736" s="14">
        <v>35181</v>
      </c>
      <c r="B2736" s="6">
        <f>LoonHeffing2020(Table1[[#This Row],[Belastbaar loon]])</f>
        <v>13140.103499999999</v>
      </c>
      <c r="C2736" s="6">
        <f>AlgemeneHeffingsKorting2020(Table1[[#This Row],[Belastbaar loon]])</f>
        <v>1890.2616</v>
      </c>
      <c r="D2736" s="14">
        <f>ArbeidsKorting2020(Table1[[#This Row],[Belastbaar loon]])</f>
        <v>3805.38</v>
      </c>
      <c r="E2736" s="14">
        <f>MAX(Table1[[#This Row],[Loonheffing]]-Table1[[#This Row],[Algemene Heffingskorting]]-Table1[[#This Row],[Arbeidskorting]],0)</f>
        <v>7444.4618999999993</v>
      </c>
      <c r="F2736" s="6">
        <f>Table1[[#This Row],[Belastbaar loon]]-Table1[[#This Row],[Belasting]]</f>
        <v>27736.538100000002</v>
      </c>
      <c r="G2736" s="2">
        <f>(Table1[[#This Row],[Belastbaar loon]]-Table1[[#This Row],[Netto loon]])/Table1[[#This Row],[Belastbaar loon]]</f>
        <v>0.21160461328558025</v>
      </c>
      <c r="H2736" s="14">
        <f t="shared" ca="1" si="37"/>
        <v>7439.5597000000016</v>
      </c>
      <c r="I2736" s="14">
        <f ca="1">IF(ROW()=2, Table1[[#This Row],[Netto loon]], INDIRECT(ADDRESS(ROW()-1,COLUMN(F:F))))</f>
        <v>27731.440299999998</v>
      </c>
      <c r="J2736" s="6">
        <f ca="1">IF(ROW()=2, 0, Table1[[#This Row],[Belastbaar loon]]-INDIRECT(ADDRESS(ROW()-1,COLUMN(A:A))))</f>
        <v>10</v>
      </c>
      <c r="K2736" s="6">
        <f ca="1">Table1[[#This Row],[Netto loon]]-Table1[[#This Row],[Netto vorige schijf]]</f>
        <v>5.0978000000031898</v>
      </c>
      <c r="L2736" s="2">
        <f ca="1">(Table1[[#This Row],[Bruto tov vorige schijf]]-Table1[[#This Row],[Netto tov vorige schijf]])/MAX(Table1[[#This Row],[Bruto tov vorige schijf]],1)</f>
        <v>0.49021999999968102</v>
      </c>
    </row>
    <row r="2737" spans="1:12" x14ac:dyDescent="0.25">
      <c r="A2737" s="14">
        <v>35191</v>
      </c>
      <c r="B2737" s="6">
        <f>LoonHeffing2020(Table1[[#This Row],[Belastbaar loon]])</f>
        <v>13143.8385</v>
      </c>
      <c r="C2737" s="6">
        <f>AlgemeneHeffingsKorting2020(Table1[[#This Row],[Belastbaar loon]])</f>
        <v>1889.6944000000001</v>
      </c>
      <c r="D2737" s="14">
        <f>ArbeidsKorting2020(Table1[[#This Row],[Belastbaar loon]])</f>
        <v>3804.78</v>
      </c>
      <c r="E2737" s="14">
        <f>MAX(Table1[[#This Row],[Loonheffing]]-Table1[[#This Row],[Algemene Heffingskorting]]-Table1[[#This Row],[Arbeidskorting]],0)</f>
        <v>7449.3640999999989</v>
      </c>
      <c r="F2737" s="6">
        <f>Table1[[#This Row],[Belastbaar loon]]-Table1[[#This Row],[Belasting]]</f>
        <v>27741.635900000001</v>
      </c>
      <c r="G2737" s="2">
        <f>(Table1[[#This Row],[Belastbaar loon]]-Table1[[#This Row],[Netto loon]])/Table1[[#This Row],[Belastbaar loon]]</f>
        <v>0.21168378562700688</v>
      </c>
      <c r="H2737" s="14">
        <f t="shared" ca="1" si="37"/>
        <v>7444.4618999999993</v>
      </c>
      <c r="I2737" s="14">
        <f ca="1">IF(ROW()=2, Table1[[#This Row],[Netto loon]], INDIRECT(ADDRESS(ROW()-1,COLUMN(F:F))))</f>
        <v>27736.538100000002</v>
      </c>
      <c r="J2737" s="6">
        <f ca="1">IF(ROW()=2, 0, Table1[[#This Row],[Belastbaar loon]]-INDIRECT(ADDRESS(ROW()-1,COLUMN(A:A))))</f>
        <v>10</v>
      </c>
      <c r="K2737" s="6">
        <f ca="1">Table1[[#This Row],[Netto loon]]-Table1[[#This Row],[Netto vorige schijf]]</f>
        <v>5.0977999999995518</v>
      </c>
      <c r="L2737" s="2">
        <f ca="1">(Table1[[#This Row],[Bruto tov vorige schijf]]-Table1[[#This Row],[Netto tov vorige schijf]])/MAX(Table1[[#This Row],[Bruto tov vorige schijf]],1)</f>
        <v>0.49022000000004484</v>
      </c>
    </row>
    <row r="2738" spans="1:12" x14ac:dyDescent="0.25">
      <c r="A2738" s="14">
        <v>35201</v>
      </c>
      <c r="B2738" s="6">
        <f>LoonHeffing2020(Table1[[#This Row],[Belastbaar loon]])</f>
        <v>13147.5735</v>
      </c>
      <c r="C2738" s="6">
        <f>AlgemeneHeffingsKorting2020(Table1[[#This Row],[Belastbaar loon]])</f>
        <v>1889.1271999999999</v>
      </c>
      <c r="D2738" s="14">
        <f>ArbeidsKorting2020(Table1[[#This Row],[Belastbaar loon]])</f>
        <v>3804.18</v>
      </c>
      <c r="E2738" s="14">
        <f>MAX(Table1[[#This Row],[Loonheffing]]-Table1[[#This Row],[Algemene Heffingskorting]]-Table1[[#This Row],[Arbeidskorting]],0)</f>
        <v>7454.2662999999993</v>
      </c>
      <c r="F2738" s="6">
        <f>Table1[[#This Row],[Belastbaar loon]]-Table1[[#This Row],[Belasting]]</f>
        <v>27746.733700000001</v>
      </c>
      <c r="G2738" s="2">
        <f>(Table1[[#This Row],[Belastbaar loon]]-Table1[[#This Row],[Netto loon]])/Table1[[#This Row],[Belastbaar loon]]</f>
        <v>0.21176291298542654</v>
      </c>
      <c r="H2738" s="14">
        <f t="shared" ca="1" si="37"/>
        <v>7449.3640999999989</v>
      </c>
      <c r="I2738" s="14">
        <f ca="1">IF(ROW()=2, Table1[[#This Row],[Netto loon]], INDIRECT(ADDRESS(ROW()-1,COLUMN(F:F))))</f>
        <v>27741.635900000001</v>
      </c>
      <c r="J2738" s="6">
        <f ca="1">IF(ROW()=2, 0, Table1[[#This Row],[Belastbaar loon]]-INDIRECT(ADDRESS(ROW()-1,COLUMN(A:A))))</f>
        <v>10</v>
      </c>
      <c r="K2738" s="6">
        <f ca="1">Table1[[#This Row],[Netto loon]]-Table1[[#This Row],[Netto vorige schijf]]</f>
        <v>5.0977999999995518</v>
      </c>
      <c r="L2738" s="2">
        <f ca="1">(Table1[[#This Row],[Bruto tov vorige schijf]]-Table1[[#This Row],[Netto tov vorige schijf]])/MAX(Table1[[#This Row],[Bruto tov vorige schijf]],1)</f>
        <v>0.49022000000004484</v>
      </c>
    </row>
    <row r="2739" spans="1:12" x14ac:dyDescent="0.25">
      <c r="A2739" s="14">
        <v>35211</v>
      </c>
      <c r="B2739" s="6">
        <f>LoonHeffing2020(Table1[[#This Row],[Belastbaar loon]])</f>
        <v>13151.308499999999</v>
      </c>
      <c r="C2739" s="6">
        <f>AlgemeneHeffingsKorting2020(Table1[[#This Row],[Belastbaar loon]])</f>
        <v>1888.56</v>
      </c>
      <c r="D2739" s="14">
        <f>ArbeidsKorting2020(Table1[[#This Row],[Belastbaar loon]])</f>
        <v>3803.58</v>
      </c>
      <c r="E2739" s="14">
        <f>MAX(Table1[[#This Row],[Loonheffing]]-Table1[[#This Row],[Algemene Heffingskorting]]-Table1[[#This Row],[Arbeidskorting]],0)</f>
        <v>7459.1684999999998</v>
      </c>
      <c r="F2739" s="6">
        <f>Table1[[#This Row],[Belastbaar loon]]-Table1[[#This Row],[Belasting]]</f>
        <v>27751.8315</v>
      </c>
      <c r="G2739" s="2">
        <f>(Table1[[#This Row],[Belastbaar loon]]-Table1[[#This Row],[Netto loon]])/Table1[[#This Row],[Belastbaar loon]]</f>
        <v>0.21184199539916504</v>
      </c>
      <c r="H2739" s="14">
        <f t="shared" ca="1" si="37"/>
        <v>7454.2662999999993</v>
      </c>
      <c r="I2739" s="14">
        <f ca="1">IF(ROW()=2, Table1[[#This Row],[Netto loon]], INDIRECT(ADDRESS(ROW()-1,COLUMN(F:F))))</f>
        <v>27746.733700000001</v>
      </c>
      <c r="J2739" s="6">
        <f ca="1">IF(ROW()=2, 0, Table1[[#This Row],[Belastbaar loon]]-INDIRECT(ADDRESS(ROW()-1,COLUMN(A:A))))</f>
        <v>10</v>
      </c>
      <c r="K2739" s="6">
        <f ca="1">Table1[[#This Row],[Netto loon]]-Table1[[#This Row],[Netto vorige schijf]]</f>
        <v>5.0977999999995518</v>
      </c>
      <c r="L2739" s="2">
        <f ca="1">(Table1[[#This Row],[Bruto tov vorige schijf]]-Table1[[#This Row],[Netto tov vorige schijf]])/MAX(Table1[[#This Row],[Bruto tov vorige schijf]],1)</f>
        <v>0.49022000000004484</v>
      </c>
    </row>
    <row r="2740" spans="1:12" x14ac:dyDescent="0.25">
      <c r="A2740" s="14">
        <v>35221</v>
      </c>
      <c r="B2740" s="6">
        <f>LoonHeffing2020(Table1[[#This Row],[Belastbaar loon]])</f>
        <v>13155.0435</v>
      </c>
      <c r="C2740" s="6">
        <f>AlgemeneHeffingsKorting2020(Table1[[#This Row],[Belastbaar loon]])</f>
        <v>1887.9928</v>
      </c>
      <c r="D2740" s="14">
        <f>ArbeidsKorting2020(Table1[[#This Row],[Belastbaar loon]])</f>
        <v>3802.98</v>
      </c>
      <c r="E2740" s="14">
        <f>MAX(Table1[[#This Row],[Loonheffing]]-Table1[[#This Row],[Algemene Heffingskorting]]-Table1[[#This Row],[Arbeidskorting]],0)</f>
        <v>7464.0707000000002</v>
      </c>
      <c r="F2740" s="6">
        <f>Table1[[#This Row],[Belastbaar loon]]-Table1[[#This Row],[Belasting]]</f>
        <v>27756.9293</v>
      </c>
      <c r="G2740" s="2">
        <f>(Table1[[#This Row],[Belastbaar loon]]-Table1[[#This Row],[Netto loon]])/Table1[[#This Row],[Belastbaar loon]]</f>
        <v>0.21192103290650466</v>
      </c>
      <c r="H2740" s="14">
        <f t="shared" ca="1" si="37"/>
        <v>7459.1684999999998</v>
      </c>
      <c r="I2740" s="14">
        <f ca="1">IF(ROW()=2, Table1[[#This Row],[Netto loon]], INDIRECT(ADDRESS(ROW()-1,COLUMN(F:F))))</f>
        <v>27751.8315</v>
      </c>
      <c r="J2740" s="6">
        <f ca="1">IF(ROW()=2, 0, Table1[[#This Row],[Belastbaar loon]]-INDIRECT(ADDRESS(ROW()-1,COLUMN(A:A))))</f>
        <v>10</v>
      </c>
      <c r="K2740" s="6">
        <f ca="1">Table1[[#This Row],[Netto loon]]-Table1[[#This Row],[Netto vorige schijf]]</f>
        <v>5.0977999999995518</v>
      </c>
      <c r="L2740" s="2">
        <f ca="1">(Table1[[#This Row],[Bruto tov vorige schijf]]-Table1[[#This Row],[Netto tov vorige schijf]])/MAX(Table1[[#This Row],[Bruto tov vorige schijf]],1)</f>
        <v>0.49022000000004484</v>
      </c>
    </row>
    <row r="2741" spans="1:12" x14ac:dyDescent="0.25">
      <c r="A2741" s="14">
        <v>35231</v>
      </c>
      <c r="B2741" s="6">
        <f>LoonHeffing2020(Table1[[#This Row],[Belastbaar loon]])</f>
        <v>13158.7785</v>
      </c>
      <c r="C2741" s="6">
        <f>AlgemeneHeffingsKorting2020(Table1[[#This Row],[Belastbaar loon]])</f>
        <v>1887.4256</v>
      </c>
      <c r="D2741" s="14">
        <f>ArbeidsKorting2020(Table1[[#This Row],[Belastbaar loon]])</f>
        <v>3802.38</v>
      </c>
      <c r="E2741" s="14">
        <f>MAX(Table1[[#This Row],[Loonheffing]]-Table1[[#This Row],[Algemene Heffingskorting]]-Table1[[#This Row],[Arbeidskorting]],0)</f>
        <v>7468.9728999999998</v>
      </c>
      <c r="F2741" s="6">
        <f>Table1[[#This Row],[Belastbaar loon]]-Table1[[#This Row],[Belasting]]</f>
        <v>27762.027099999999</v>
      </c>
      <c r="G2741" s="2">
        <f>(Table1[[#This Row],[Belastbaar loon]]-Table1[[#This Row],[Netto loon]])/Table1[[#This Row],[Belastbaar loon]]</f>
        <v>0.21200002554568423</v>
      </c>
      <c r="H2741" s="14">
        <f t="shared" ca="1" si="37"/>
        <v>7464.0707000000002</v>
      </c>
      <c r="I2741" s="14">
        <f ca="1">IF(ROW()=2, Table1[[#This Row],[Netto loon]], INDIRECT(ADDRESS(ROW()-1,COLUMN(F:F))))</f>
        <v>27756.9293</v>
      </c>
      <c r="J2741" s="6">
        <f ca="1">IF(ROW()=2, 0, Table1[[#This Row],[Belastbaar loon]]-INDIRECT(ADDRESS(ROW()-1,COLUMN(A:A))))</f>
        <v>10</v>
      </c>
      <c r="K2741" s="6">
        <f ca="1">Table1[[#This Row],[Netto loon]]-Table1[[#This Row],[Netto vorige schijf]]</f>
        <v>5.0977999999995518</v>
      </c>
      <c r="L2741" s="2">
        <f ca="1">(Table1[[#This Row],[Bruto tov vorige schijf]]-Table1[[#This Row],[Netto tov vorige schijf]])/MAX(Table1[[#This Row],[Bruto tov vorige schijf]],1)</f>
        <v>0.49022000000004484</v>
      </c>
    </row>
    <row r="2742" spans="1:12" x14ac:dyDescent="0.25">
      <c r="A2742" s="14">
        <v>35241</v>
      </c>
      <c r="B2742" s="6">
        <f>LoonHeffing2020(Table1[[#This Row],[Belastbaar loon]])</f>
        <v>13162.513499999999</v>
      </c>
      <c r="C2742" s="6">
        <f>AlgemeneHeffingsKorting2020(Table1[[#This Row],[Belastbaar loon]])</f>
        <v>1886.8584000000001</v>
      </c>
      <c r="D2742" s="14">
        <f>ArbeidsKorting2020(Table1[[#This Row],[Belastbaar loon]])</f>
        <v>3801.78</v>
      </c>
      <c r="E2742" s="14">
        <f>MAX(Table1[[#This Row],[Loonheffing]]-Table1[[#This Row],[Algemene Heffingskorting]]-Table1[[#This Row],[Arbeidskorting]],0)</f>
        <v>7473.8750999999993</v>
      </c>
      <c r="F2742" s="6">
        <f>Table1[[#This Row],[Belastbaar loon]]-Table1[[#This Row],[Belasting]]</f>
        <v>27767.124900000003</v>
      </c>
      <c r="G2742" s="2">
        <f>(Table1[[#This Row],[Belastbaar loon]]-Table1[[#This Row],[Netto loon]])/Table1[[#This Row],[Belastbaar loon]]</f>
        <v>0.21207897335489906</v>
      </c>
      <c r="H2742" s="14">
        <f t="shared" ca="1" si="37"/>
        <v>7468.9728999999998</v>
      </c>
      <c r="I2742" s="14">
        <f ca="1">IF(ROW()=2, Table1[[#This Row],[Netto loon]], INDIRECT(ADDRESS(ROW()-1,COLUMN(F:F))))</f>
        <v>27762.027099999999</v>
      </c>
      <c r="J2742" s="6">
        <f ca="1">IF(ROW()=2, 0, Table1[[#This Row],[Belastbaar loon]]-INDIRECT(ADDRESS(ROW()-1,COLUMN(A:A))))</f>
        <v>10</v>
      </c>
      <c r="K2742" s="6">
        <f ca="1">Table1[[#This Row],[Netto loon]]-Table1[[#This Row],[Netto vorige schijf]]</f>
        <v>5.0978000000031898</v>
      </c>
      <c r="L2742" s="2">
        <f ca="1">(Table1[[#This Row],[Bruto tov vorige schijf]]-Table1[[#This Row],[Netto tov vorige schijf]])/MAX(Table1[[#This Row],[Bruto tov vorige schijf]],1)</f>
        <v>0.49021999999968102</v>
      </c>
    </row>
    <row r="2743" spans="1:12" x14ac:dyDescent="0.25">
      <c r="A2743" s="14">
        <v>35251</v>
      </c>
      <c r="B2743" s="6">
        <f>LoonHeffing2020(Table1[[#This Row],[Belastbaar loon]])</f>
        <v>13166.2485</v>
      </c>
      <c r="C2743" s="6">
        <f>AlgemeneHeffingsKorting2020(Table1[[#This Row],[Belastbaar loon]])</f>
        <v>1886.2912000000001</v>
      </c>
      <c r="D2743" s="14">
        <f>ArbeidsKorting2020(Table1[[#This Row],[Belastbaar loon]])</f>
        <v>3801.18</v>
      </c>
      <c r="E2743" s="14">
        <f>MAX(Table1[[#This Row],[Loonheffing]]-Table1[[#This Row],[Algemene Heffingskorting]]-Table1[[#This Row],[Arbeidskorting]],0)</f>
        <v>7478.7772999999997</v>
      </c>
      <c r="F2743" s="6">
        <f>Table1[[#This Row],[Belastbaar loon]]-Table1[[#This Row],[Belasting]]</f>
        <v>27772.222699999998</v>
      </c>
      <c r="G2743" s="2">
        <f>(Table1[[#This Row],[Belastbaar loon]]-Table1[[#This Row],[Netto loon]])/Table1[[#This Row],[Belastbaar loon]]</f>
        <v>0.21215787637230155</v>
      </c>
      <c r="H2743" s="14">
        <f t="shared" ca="1" si="37"/>
        <v>7473.8750999999993</v>
      </c>
      <c r="I2743" s="14">
        <f ca="1">IF(ROW()=2, Table1[[#This Row],[Netto loon]], INDIRECT(ADDRESS(ROW()-1,COLUMN(F:F))))</f>
        <v>27767.124900000003</v>
      </c>
      <c r="J2743" s="6">
        <f ca="1">IF(ROW()=2, 0, Table1[[#This Row],[Belastbaar loon]]-INDIRECT(ADDRESS(ROW()-1,COLUMN(A:A))))</f>
        <v>10</v>
      </c>
      <c r="K2743" s="6">
        <f ca="1">Table1[[#This Row],[Netto loon]]-Table1[[#This Row],[Netto vorige schijf]]</f>
        <v>5.0977999999959138</v>
      </c>
      <c r="L2743" s="2">
        <f ca="1">(Table1[[#This Row],[Bruto tov vorige schijf]]-Table1[[#This Row],[Netto tov vorige schijf]])/MAX(Table1[[#This Row],[Bruto tov vorige schijf]],1)</f>
        <v>0.49022000000040861</v>
      </c>
    </row>
    <row r="2744" spans="1:12" x14ac:dyDescent="0.25">
      <c r="A2744" s="14">
        <v>35261</v>
      </c>
      <c r="B2744" s="6">
        <f>LoonHeffing2020(Table1[[#This Row],[Belastbaar loon]])</f>
        <v>13169.9835</v>
      </c>
      <c r="C2744" s="6">
        <f>AlgemeneHeffingsKorting2020(Table1[[#This Row],[Belastbaar loon]])</f>
        <v>1885.7239999999999</v>
      </c>
      <c r="D2744" s="14">
        <f>ArbeidsKorting2020(Table1[[#This Row],[Belastbaar loon]])</f>
        <v>3800.58</v>
      </c>
      <c r="E2744" s="14">
        <f>MAX(Table1[[#This Row],[Loonheffing]]-Table1[[#This Row],[Algemene Heffingskorting]]-Table1[[#This Row],[Arbeidskorting]],0)</f>
        <v>7483.6795000000002</v>
      </c>
      <c r="F2744" s="6">
        <f>Table1[[#This Row],[Belastbaar loon]]-Table1[[#This Row],[Belasting]]</f>
        <v>27777.320500000002</v>
      </c>
      <c r="G2744" s="2">
        <f>(Table1[[#This Row],[Belastbaar loon]]-Table1[[#This Row],[Netto loon]])/Table1[[#This Row],[Belastbaar loon]]</f>
        <v>0.21223673463600007</v>
      </c>
      <c r="H2744" s="14">
        <f t="shared" ca="1" si="37"/>
        <v>7478.7772999999997</v>
      </c>
      <c r="I2744" s="14">
        <f ca="1">IF(ROW()=2, Table1[[#This Row],[Netto loon]], INDIRECT(ADDRESS(ROW()-1,COLUMN(F:F))))</f>
        <v>27772.222699999998</v>
      </c>
      <c r="J2744" s="6">
        <f ca="1">IF(ROW()=2, 0, Table1[[#This Row],[Belastbaar loon]]-INDIRECT(ADDRESS(ROW()-1,COLUMN(A:A))))</f>
        <v>10</v>
      </c>
      <c r="K2744" s="6">
        <f ca="1">Table1[[#This Row],[Netto loon]]-Table1[[#This Row],[Netto vorige schijf]]</f>
        <v>5.0978000000031898</v>
      </c>
      <c r="L2744" s="2">
        <f ca="1">(Table1[[#This Row],[Bruto tov vorige schijf]]-Table1[[#This Row],[Netto tov vorige schijf]])/MAX(Table1[[#This Row],[Bruto tov vorige schijf]],1)</f>
        <v>0.49021999999968102</v>
      </c>
    </row>
    <row r="2745" spans="1:12" x14ac:dyDescent="0.25">
      <c r="A2745" s="14">
        <v>35271</v>
      </c>
      <c r="B2745" s="6">
        <f>LoonHeffing2020(Table1[[#This Row],[Belastbaar loon]])</f>
        <v>13173.718500000001</v>
      </c>
      <c r="C2745" s="6">
        <f>AlgemeneHeffingsKorting2020(Table1[[#This Row],[Belastbaar loon]])</f>
        <v>1885.1568</v>
      </c>
      <c r="D2745" s="14">
        <f>ArbeidsKorting2020(Table1[[#This Row],[Belastbaar loon]])</f>
        <v>3799.98</v>
      </c>
      <c r="E2745" s="14">
        <f>MAX(Table1[[#This Row],[Loonheffing]]-Table1[[#This Row],[Algemene Heffingskorting]]-Table1[[#This Row],[Arbeidskorting]],0)</f>
        <v>7488.5817000000006</v>
      </c>
      <c r="F2745" s="6">
        <f>Table1[[#This Row],[Belastbaar loon]]-Table1[[#This Row],[Belasting]]</f>
        <v>27782.418299999998</v>
      </c>
      <c r="G2745" s="2">
        <f>(Table1[[#This Row],[Belastbaar loon]]-Table1[[#This Row],[Netto loon]])/Table1[[#This Row],[Belastbaar loon]]</f>
        <v>0.21231554818406062</v>
      </c>
      <c r="H2745" s="14">
        <f t="shared" ca="1" si="37"/>
        <v>7483.6795000000002</v>
      </c>
      <c r="I2745" s="14">
        <f ca="1">IF(ROW()=2, Table1[[#This Row],[Netto loon]], INDIRECT(ADDRESS(ROW()-1,COLUMN(F:F))))</f>
        <v>27777.320500000002</v>
      </c>
      <c r="J2745" s="6">
        <f ca="1">IF(ROW()=2, 0, Table1[[#This Row],[Belastbaar loon]]-INDIRECT(ADDRESS(ROW()-1,COLUMN(A:A))))</f>
        <v>10</v>
      </c>
      <c r="K2745" s="6">
        <f ca="1">Table1[[#This Row],[Netto loon]]-Table1[[#This Row],[Netto vorige schijf]]</f>
        <v>5.0977999999959138</v>
      </c>
      <c r="L2745" s="2">
        <f ca="1">(Table1[[#This Row],[Bruto tov vorige schijf]]-Table1[[#This Row],[Netto tov vorige schijf]])/MAX(Table1[[#This Row],[Bruto tov vorige schijf]],1)</f>
        <v>0.49022000000040861</v>
      </c>
    </row>
    <row r="2746" spans="1:12" x14ac:dyDescent="0.25">
      <c r="A2746" s="14">
        <v>35281</v>
      </c>
      <c r="B2746" s="6">
        <f>LoonHeffing2020(Table1[[#This Row],[Belastbaar loon]])</f>
        <v>13177.4535</v>
      </c>
      <c r="C2746" s="6">
        <f>AlgemeneHeffingsKorting2020(Table1[[#This Row],[Belastbaar loon]])</f>
        <v>1884.5896</v>
      </c>
      <c r="D2746" s="14">
        <f>ArbeidsKorting2020(Table1[[#This Row],[Belastbaar loon]])</f>
        <v>3799.38</v>
      </c>
      <c r="E2746" s="14">
        <f>MAX(Table1[[#This Row],[Loonheffing]]-Table1[[#This Row],[Algemene Heffingskorting]]-Table1[[#This Row],[Arbeidskorting]],0)</f>
        <v>7493.4839000000002</v>
      </c>
      <c r="F2746" s="6">
        <f>Table1[[#This Row],[Belastbaar loon]]-Table1[[#This Row],[Belasting]]</f>
        <v>27787.516100000001</v>
      </c>
      <c r="G2746" s="2">
        <f>(Table1[[#This Row],[Belastbaar loon]]-Table1[[#This Row],[Netto loon]])/Table1[[#This Row],[Belastbaar loon]]</f>
        <v>0.21239431705450523</v>
      </c>
      <c r="H2746" s="14">
        <f t="shared" ca="1" si="37"/>
        <v>7488.5817000000006</v>
      </c>
      <c r="I2746" s="14">
        <f ca="1">IF(ROW()=2, Table1[[#This Row],[Netto loon]], INDIRECT(ADDRESS(ROW()-1,COLUMN(F:F))))</f>
        <v>27782.418299999998</v>
      </c>
      <c r="J2746" s="6">
        <f ca="1">IF(ROW()=2, 0, Table1[[#This Row],[Belastbaar loon]]-INDIRECT(ADDRESS(ROW()-1,COLUMN(A:A))))</f>
        <v>10</v>
      </c>
      <c r="K2746" s="6">
        <f ca="1">Table1[[#This Row],[Netto loon]]-Table1[[#This Row],[Netto vorige schijf]]</f>
        <v>5.0978000000031898</v>
      </c>
      <c r="L2746" s="2">
        <f ca="1">(Table1[[#This Row],[Bruto tov vorige schijf]]-Table1[[#This Row],[Netto tov vorige schijf]])/MAX(Table1[[#This Row],[Bruto tov vorige schijf]],1)</f>
        <v>0.49021999999968102</v>
      </c>
    </row>
    <row r="2747" spans="1:12" x14ac:dyDescent="0.25">
      <c r="A2747" s="14">
        <v>35291</v>
      </c>
      <c r="B2747" s="6">
        <f>LoonHeffing2020(Table1[[#This Row],[Belastbaar loon]])</f>
        <v>13181.1885</v>
      </c>
      <c r="C2747" s="6">
        <f>AlgemeneHeffingsKorting2020(Table1[[#This Row],[Belastbaar loon]])</f>
        <v>1884.0224000000001</v>
      </c>
      <c r="D2747" s="14">
        <f>ArbeidsKorting2020(Table1[[#This Row],[Belastbaar loon]])</f>
        <v>3798.78</v>
      </c>
      <c r="E2747" s="14">
        <f>MAX(Table1[[#This Row],[Loonheffing]]-Table1[[#This Row],[Algemene Heffingskorting]]-Table1[[#This Row],[Arbeidskorting]],0)</f>
        <v>7498.3860999999997</v>
      </c>
      <c r="F2747" s="6">
        <f>Table1[[#This Row],[Belastbaar loon]]-Table1[[#This Row],[Belasting]]</f>
        <v>27792.6139</v>
      </c>
      <c r="G2747" s="2">
        <f>(Table1[[#This Row],[Belastbaar loon]]-Table1[[#This Row],[Netto loon]])/Table1[[#This Row],[Belastbaar loon]]</f>
        <v>0.21247304128531352</v>
      </c>
      <c r="H2747" s="14">
        <f t="shared" ca="1" si="37"/>
        <v>7493.4839000000002</v>
      </c>
      <c r="I2747" s="14">
        <f ca="1">IF(ROW()=2, Table1[[#This Row],[Netto loon]], INDIRECT(ADDRESS(ROW()-1,COLUMN(F:F))))</f>
        <v>27787.516100000001</v>
      </c>
      <c r="J2747" s="6">
        <f ca="1">IF(ROW()=2, 0, Table1[[#This Row],[Belastbaar loon]]-INDIRECT(ADDRESS(ROW()-1,COLUMN(A:A))))</f>
        <v>10</v>
      </c>
      <c r="K2747" s="6">
        <f ca="1">Table1[[#This Row],[Netto loon]]-Table1[[#This Row],[Netto vorige schijf]]</f>
        <v>5.0977999999995518</v>
      </c>
      <c r="L2747" s="2">
        <f ca="1">(Table1[[#This Row],[Bruto tov vorige schijf]]-Table1[[#This Row],[Netto tov vorige schijf]])/MAX(Table1[[#This Row],[Bruto tov vorige schijf]],1)</f>
        <v>0.49022000000004484</v>
      </c>
    </row>
    <row r="2748" spans="1:12" x14ac:dyDescent="0.25">
      <c r="A2748" s="14">
        <v>35301</v>
      </c>
      <c r="B2748" s="6">
        <f>LoonHeffing2020(Table1[[#This Row],[Belastbaar loon]])</f>
        <v>13184.923500000001</v>
      </c>
      <c r="C2748" s="6">
        <f>AlgemeneHeffingsKorting2020(Table1[[#This Row],[Belastbaar loon]])</f>
        <v>1883.4552000000001</v>
      </c>
      <c r="D2748" s="14">
        <f>ArbeidsKorting2020(Table1[[#This Row],[Belastbaar loon]])</f>
        <v>3798.18</v>
      </c>
      <c r="E2748" s="14">
        <f>MAX(Table1[[#This Row],[Loonheffing]]-Table1[[#This Row],[Algemene Heffingskorting]]-Table1[[#This Row],[Arbeidskorting]],0)</f>
        <v>7503.2883000000002</v>
      </c>
      <c r="F2748" s="6">
        <f>Table1[[#This Row],[Belastbaar loon]]-Table1[[#This Row],[Belasting]]</f>
        <v>27797.7117</v>
      </c>
      <c r="G2748" s="2">
        <f>(Table1[[#This Row],[Belastbaar loon]]-Table1[[#This Row],[Netto loon]])/Table1[[#This Row],[Belastbaar loon]]</f>
        <v>0.2125517209144217</v>
      </c>
      <c r="H2748" s="14">
        <f t="shared" ca="1" si="37"/>
        <v>7498.3860999999997</v>
      </c>
      <c r="I2748" s="14">
        <f ca="1">IF(ROW()=2, Table1[[#This Row],[Netto loon]], INDIRECT(ADDRESS(ROW()-1,COLUMN(F:F))))</f>
        <v>27792.6139</v>
      </c>
      <c r="J2748" s="6">
        <f ca="1">IF(ROW()=2, 0, Table1[[#This Row],[Belastbaar loon]]-INDIRECT(ADDRESS(ROW()-1,COLUMN(A:A))))</f>
        <v>10</v>
      </c>
      <c r="K2748" s="6">
        <f ca="1">Table1[[#This Row],[Netto loon]]-Table1[[#This Row],[Netto vorige schijf]]</f>
        <v>5.0977999999995518</v>
      </c>
      <c r="L2748" s="2">
        <f ca="1">(Table1[[#This Row],[Bruto tov vorige schijf]]-Table1[[#This Row],[Netto tov vorige schijf]])/MAX(Table1[[#This Row],[Bruto tov vorige schijf]],1)</f>
        <v>0.49022000000004484</v>
      </c>
    </row>
    <row r="2749" spans="1:12" x14ac:dyDescent="0.25">
      <c r="A2749" s="14">
        <v>35311</v>
      </c>
      <c r="B2749" s="6">
        <f>LoonHeffing2020(Table1[[#This Row],[Belastbaar loon]])</f>
        <v>13188.6585</v>
      </c>
      <c r="C2749" s="6">
        <f>AlgemeneHeffingsKorting2020(Table1[[#This Row],[Belastbaar loon]])</f>
        <v>1882.8879999999999</v>
      </c>
      <c r="D2749" s="14">
        <f>ArbeidsKorting2020(Table1[[#This Row],[Belastbaar loon]])</f>
        <v>3797.58</v>
      </c>
      <c r="E2749" s="14">
        <f>MAX(Table1[[#This Row],[Loonheffing]]-Table1[[#This Row],[Algemene Heffingskorting]]-Table1[[#This Row],[Arbeidskorting]],0)</f>
        <v>7508.1904999999988</v>
      </c>
      <c r="F2749" s="6">
        <f>Table1[[#This Row],[Belastbaar loon]]-Table1[[#This Row],[Belasting]]</f>
        <v>27802.809500000003</v>
      </c>
      <c r="G2749" s="2">
        <f>(Table1[[#This Row],[Belastbaar loon]]-Table1[[#This Row],[Netto loon]])/Table1[[#This Row],[Belastbaar loon]]</f>
        <v>0.21263035597972293</v>
      </c>
      <c r="H2749" s="14">
        <f t="shared" ca="1" si="37"/>
        <v>7503.2883000000002</v>
      </c>
      <c r="I2749" s="14">
        <f ca="1">IF(ROW()=2, Table1[[#This Row],[Netto loon]], INDIRECT(ADDRESS(ROW()-1,COLUMN(F:F))))</f>
        <v>27797.7117</v>
      </c>
      <c r="J2749" s="6">
        <f ca="1">IF(ROW()=2, 0, Table1[[#This Row],[Belastbaar loon]]-INDIRECT(ADDRESS(ROW()-1,COLUMN(A:A))))</f>
        <v>10</v>
      </c>
      <c r="K2749" s="6">
        <f ca="1">Table1[[#This Row],[Netto loon]]-Table1[[#This Row],[Netto vorige schijf]]</f>
        <v>5.0978000000031898</v>
      </c>
      <c r="L2749" s="2">
        <f ca="1">(Table1[[#This Row],[Bruto tov vorige schijf]]-Table1[[#This Row],[Netto tov vorige schijf]])/MAX(Table1[[#This Row],[Bruto tov vorige schijf]],1)</f>
        <v>0.49021999999968102</v>
      </c>
    </row>
    <row r="2750" spans="1:12" x14ac:dyDescent="0.25">
      <c r="A2750" s="14">
        <v>35321</v>
      </c>
      <c r="B2750" s="6">
        <f>LoonHeffing2020(Table1[[#This Row],[Belastbaar loon]])</f>
        <v>13192.3935</v>
      </c>
      <c r="C2750" s="6">
        <f>AlgemeneHeffingsKorting2020(Table1[[#This Row],[Belastbaar loon]])</f>
        <v>1882.3208</v>
      </c>
      <c r="D2750" s="14">
        <f>ArbeidsKorting2020(Table1[[#This Row],[Belastbaar loon]])</f>
        <v>3796.98</v>
      </c>
      <c r="E2750" s="14">
        <f>MAX(Table1[[#This Row],[Loonheffing]]-Table1[[#This Row],[Algemene Heffingskorting]]-Table1[[#This Row],[Arbeidskorting]],0)</f>
        <v>7513.0927000000011</v>
      </c>
      <c r="F2750" s="6">
        <f>Table1[[#This Row],[Belastbaar loon]]-Table1[[#This Row],[Belasting]]</f>
        <v>27807.907299999999</v>
      </c>
      <c r="G2750" s="2">
        <f>(Table1[[#This Row],[Belastbaar loon]]-Table1[[#This Row],[Netto loon]])/Table1[[#This Row],[Belastbaar loon]]</f>
        <v>0.21270894651906799</v>
      </c>
      <c r="H2750" s="14">
        <f t="shared" ca="1" si="37"/>
        <v>7508.1904999999988</v>
      </c>
      <c r="I2750" s="14">
        <f ca="1">IF(ROW()=2, Table1[[#This Row],[Netto loon]], INDIRECT(ADDRESS(ROW()-1,COLUMN(F:F))))</f>
        <v>27802.809500000003</v>
      </c>
      <c r="J2750" s="6">
        <f ca="1">IF(ROW()=2, 0, Table1[[#This Row],[Belastbaar loon]]-INDIRECT(ADDRESS(ROW()-1,COLUMN(A:A))))</f>
        <v>10</v>
      </c>
      <c r="K2750" s="6">
        <f ca="1">Table1[[#This Row],[Netto loon]]-Table1[[#This Row],[Netto vorige schijf]]</f>
        <v>5.0977999999959138</v>
      </c>
      <c r="L2750" s="2">
        <f ca="1">(Table1[[#This Row],[Bruto tov vorige schijf]]-Table1[[#This Row],[Netto tov vorige schijf]])/MAX(Table1[[#This Row],[Bruto tov vorige schijf]],1)</f>
        <v>0.49022000000040861</v>
      </c>
    </row>
    <row r="2751" spans="1:12" x14ac:dyDescent="0.25">
      <c r="A2751" s="14">
        <v>35331</v>
      </c>
      <c r="B2751" s="6">
        <f>LoonHeffing2020(Table1[[#This Row],[Belastbaar loon]])</f>
        <v>13196.128500000001</v>
      </c>
      <c r="C2751" s="6">
        <f>AlgemeneHeffingsKorting2020(Table1[[#This Row],[Belastbaar loon]])</f>
        <v>1881.7536</v>
      </c>
      <c r="D2751" s="14">
        <f>ArbeidsKorting2020(Table1[[#This Row],[Belastbaar loon]])</f>
        <v>3796.38</v>
      </c>
      <c r="E2751" s="14">
        <f>MAX(Table1[[#This Row],[Loonheffing]]-Table1[[#This Row],[Algemene Heffingskorting]]-Table1[[#This Row],[Arbeidskorting]],0)</f>
        <v>7517.9949000000006</v>
      </c>
      <c r="F2751" s="6">
        <f>Table1[[#This Row],[Belastbaar loon]]-Table1[[#This Row],[Belasting]]</f>
        <v>27813.005099999998</v>
      </c>
      <c r="G2751" s="2">
        <f>(Table1[[#This Row],[Belastbaar loon]]-Table1[[#This Row],[Netto loon]])/Table1[[#This Row],[Belastbaar loon]]</f>
        <v>0.21278749257026411</v>
      </c>
      <c r="H2751" s="14">
        <f t="shared" ca="1" si="37"/>
        <v>7513.0927000000011</v>
      </c>
      <c r="I2751" s="14">
        <f ca="1">IF(ROW()=2, Table1[[#This Row],[Netto loon]], INDIRECT(ADDRESS(ROW()-1,COLUMN(F:F))))</f>
        <v>27807.907299999999</v>
      </c>
      <c r="J2751" s="6">
        <f ca="1">IF(ROW()=2, 0, Table1[[#This Row],[Belastbaar loon]]-INDIRECT(ADDRESS(ROW()-1,COLUMN(A:A))))</f>
        <v>10</v>
      </c>
      <c r="K2751" s="6">
        <f ca="1">Table1[[#This Row],[Netto loon]]-Table1[[#This Row],[Netto vorige schijf]]</f>
        <v>5.0977999999995518</v>
      </c>
      <c r="L2751" s="2">
        <f ca="1">(Table1[[#This Row],[Bruto tov vorige schijf]]-Table1[[#This Row],[Netto tov vorige schijf]])/MAX(Table1[[#This Row],[Bruto tov vorige schijf]],1)</f>
        <v>0.49022000000004484</v>
      </c>
    </row>
    <row r="2752" spans="1:12" x14ac:dyDescent="0.25">
      <c r="A2752" s="14">
        <v>35341</v>
      </c>
      <c r="B2752" s="6">
        <f>LoonHeffing2020(Table1[[#This Row],[Belastbaar loon]])</f>
        <v>13199.863499999999</v>
      </c>
      <c r="C2752" s="6">
        <f>AlgemeneHeffingsKorting2020(Table1[[#This Row],[Belastbaar loon]])</f>
        <v>1881.1864</v>
      </c>
      <c r="D2752" s="14">
        <f>ArbeidsKorting2020(Table1[[#This Row],[Belastbaar loon]])</f>
        <v>3795.78</v>
      </c>
      <c r="E2752" s="14">
        <f>MAX(Table1[[#This Row],[Loonheffing]]-Table1[[#This Row],[Algemene Heffingskorting]]-Table1[[#This Row],[Arbeidskorting]],0)</f>
        <v>7522.8970999999983</v>
      </c>
      <c r="F2752" s="6">
        <f>Table1[[#This Row],[Belastbaar loon]]-Table1[[#This Row],[Belasting]]</f>
        <v>27818.102900000002</v>
      </c>
      <c r="G2752" s="2">
        <f>(Table1[[#This Row],[Belastbaar loon]]-Table1[[#This Row],[Netto loon]])/Table1[[#This Row],[Belastbaar loon]]</f>
        <v>0.21286599417107605</v>
      </c>
      <c r="H2752" s="14">
        <f t="shared" ca="1" si="37"/>
        <v>7517.9949000000006</v>
      </c>
      <c r="I2752" s="14">
        <f ca="1">IF(ROW()=2, Table1[[#This Row],[Netto loon]], INDIRECT(ADDRESS(ROW()-1,COLUMN(F:F))))</f>
        <v>27813.005099999998</v>
      </c>
      <c r="J2752" s="6">
        <f ca="1">IF(ROW()=2, 0, Table1[[#This Row],[Belastbaar loon]]-INDIRECT(ADDRESS(ROW()-1,COLUMN(A:A))))</f>
        <v>10</v>
      </c>
      <c r="K2752" s="6">
        <f ca="1">Table1[[#This Row],[Netto loon]]-Table1[[#This Row],[Netto vorige schijf]]</f>
        <v>5.0978000000031898</v>
      </c>
      <c r="L2752" s="2">
        <f ca="1">(Table1[[#This Row],[Bruto tov vorige schijf]]-Table1[[#This Row],[Netto tov vorige schijf]])/MAX(Table1[[#This Row],[Bruto tov vorige schijf]],1)</f>
        <v>0.49021999999968102</v>
      </c>
    </row>
    <row r="2753" spans="1:12" x14ac:dyDescent="0.25">
      <c r="A2753" s="14">
        <v>35351</v>
      </c>
      <c r="B2753" s="6">
        <f>LoonHeffing2020(Table1[[#This Row],[Belastbaar loon]])</f>
        <v>13203.5985</v>
      </c>
      <c r="C2753" s="6">
        <f>AlgemeneHeffingsKorting2020(Table1[[#This Row],[Belastbaar loon]])</f>
        <v>1880.6192000000001</v>
      </c>
      <c r="D2753" s="14">
        <f>ArbeidsKorting2020(Table1[[#This Row],[Belastbaar loon]])</f>
        <v>3795.18</v>
      </c>
      <c r="E2753" s="14">
        <f>MAX(Table1[[#This Row],[Loonheffing]]-Table1[[#This Row],[Algemene Heffingskorting]]-Table1[[#This Row],[Arbeidskorting]],0)</f>
        <v>7527.7992999999988</v>
      </c>
      <c r="F2753" s="6">
        <f>Table1[[#This Row],[Belastbaar loon]]-Table1[[#This Row],[Belasting]]</f>
        <v>27823.200700000001</v>
      </c>
      <c r="G2753" s="2">
        <f>(Table1[[#This Row],[Belastbaar loon]]-Table1[[#This Row],[Netto loon]])/Table1[[#This Row],[Belastbaar loon]]</f>
        <v>0.21294445135922602</v>
      </c>
      <c r="H2753" s="14">
        <f t="shared" ca="1" si="37"/>
        <v>7522.8970999999983</v>
      </c>
      <c r="I2753" s="14">
        <f ca="1">IF(ROW()=2, Table1[[#This Row],[Netto loon]], INDIRECT(ADDRESS(ROW()-1,COLUMN(F:F))))</f>
        <v>27818.102900000002</v>
      </c>
      <c r="J2753" s="6">
        <f ca="1">IF(ROW()=2, 0, Table1[[#This Row],[Belastbaar loon]]-INDIRECT(ADDRESS(ROW()-1,COLUMN(A:A))))</f>
        <v>10</v>
      </c>
      <c r="K2753" s="6">
        <f ca="1">Table1[[#This Row],[Netto loon]]-Table1[[#This Row],[Netto vorige schijf]]</f>
        <v>5.0977999999995518</v>
      </c>
      <c r="L2753" s="2">
        <f ca="1">(Table1[[#This Row],[Bruto tov vorige schijf]]-Table1[[#This Row],[Netto tov vorige schijf]])/MAX(Table1[[#This Row],[Bruto tov vorige schijf]],1)</f>
        <v>0.49022000000004484</v>
      </c>
    </row>
    <row r="2754" spans="1:12" x14ac:dyDescent="0.25">
      <c r="A2754" s="14">
        <v>35361</v>
      </c>
      <c r="B2754" s="6">
        <f>LoonHeffing2020(Table1[[#This Row],[Belastbaar loon]])</f>
        <v>13207.333500000001</v>
      </c>
      <c r="C2754" s="6">
        <f>AlgemeneHeffingsKorting2020(Table1[[#This Row],[Belastbaar loon]])</f>
        <v>1880.0519999999999</v>
      </c>
      <c r="D2754" s="14">
        <f>ArbeidsKorting2020(Table1[[#This Row],[Belastbaar loon]])</f>
        <v>3794.58</v>
      </c>
      <c r="E2754" s="14">
        <f>MAX(Table1[[#This Row],[Loonheffing]]-Table1[[#This Row],[Algemene Heffingskorting]]-Table1[[#This Row],[Arbeidskorting]],0)</f>
        <v>7532.701500000001</v>
      </c>
      <c r="F2754" s="6">
        <f>Table1[[#This Row],[Belastbaar loon]]-Table1[[#This Row],[Belasting]]</f>
        <v>27828.298499999997</v>
      </c>
      <c r="G2754" s="2">
        <f>(Table1[[#This Row],[Belastbaar loon]]-Table1[[#This Row],[Netto loon]])/Table1[[#This Row],[Belastbaar loon]]</f>
        <v>0.21302286417239338</v>
      </c>
      <c r="H2754" s="14">
        <f t="shared" ca="1" si="37"/>
        <v>7527.7992999999988</v>
      </c>
      <c r="I2754" s="14">
        <f ca="1">IF(ROW()=2, Table1[[#This Row],[Netto loon]], INDIRECT(ADDRESS(ROW()-1,COLUMN(F:F))))</f>
        <v>27823.200700000001</v>
      </c>
      <c r="J2754" s="6">
        <f ca="1">IF(ROW()=2, 0, Table1[[#This Row],[Belastbaar loon]]-INDIRECT(ADDRESS(ROW()-1,COLUMN(A:A))))</f>
        <v>10</v>
      </c>
      <c r="K2754" s="6">
        <f ca="1">Table1[[#This Row],[Netto loon]]-Table1[[#This Row],[Netto vorige schijf]]</f>
        <v>5.0977999999959138</v>
      </c>
      <c r="L2754" s="2">
        <f ca="1">(Table1[[#This Row],[Bruto tov vorige schijf]]-Table1[[#This Row],[Netto tov vorige schijf]])/MAX(Table1[[#This Row],[Bruto tov vorige schijf]],1)</f>
        <v>0.49022000000040861</v>
      </c>
    </row>
    <row r="2755" spans="1:12" x14ac:dyDescent="0.25">
      <c r="A2755" s="14">
        <v>35371</v>
      </c>
      <c r="B2755" s="6">
        <f>LoonHeffing2020(Table1[[#This Row],[Belastbaar loon]])</f>
        <v>13211.068499999999</v>
      </c>
      <c r="C2755" s="6">
        <f>AlgemeneHeffingsKorting2020(Table1[[#This Row],[Belastbaar loon]])</f>
        <v>1879.4848</v>
      </c>
      <c r="D2755" s="14">
        <f>ArbeidsKorting2020(Table1[[#This Row],[Belastbaar loon]])</f>
        <v>3793.98</v>
      </c>
      <c r="E2755" s="14">
        <f>MAX(Table1[[#This Row],[Loonheffing]]-Table1[[#This Row],[Algemene Heffingskorting]]-Table1[[#This Row],[Arbeidskorting]],0)</f>
        <v>7537.6036999999997</v>
      </c>
      <c r="F2755" s="6">
        <f>Table1[[#This Row],[Belastbaar loon]]-Table1[[#This Row],[Belasting]]</f>
        <v>27833.3963</v>
      </c>
      <c r="G2755" s="2">
        <f>(Table1[[#This Row],[Belastbaar loon]]-Table1[[#This Row],[Netto loon]])/Table1[[#This Row],[Belastbaar loon]]</f>
        <v>0.21310123264821462</v>
      </c>
      <c r="H2755" s="14">
        <f t="shared" ca="1" si="37"/>
        <v>7532.701500000001</v>
      </c>
      <c r="I2755" s="14">
        <f ca="1">IF(ROW()=2, Table1[[#This Row],[Netto loon]], INDIRECT(ADDRESS(ROW()-1,COLUMN(F:F))))</f>
        <v>27828.298499999997</v>
      </c>
      <c r="J2755" s="6">
        <f ca="1">IF(ROW()=2, 0, Table1[[#This Row],[Belastbaar loon]]-INDIRECT(ADDRESS(ROW()-1,COLUMN(A:A))))</f>
        <v>10</v>
      </c>
      <c r="K2755" s="6">
        <f ca="1">Table1[[#This Row],[Netto loon]]-Table1[[#This Row],[Netto vorige schijf]]</f>
        <v>5.0978000000031898</v>
      </c>
      <c r="L2755" s="2">
        <f ca="1">(Table1[[#This Row],[Bruto tov vorige schijf]]-Table1[[#This Row],[Netto tov vorige schijf]])/MAX(Table1[[#This Row],[Bruto tov vorige schijf]],1)</f>
        <v>0.49021999999968102</v>
      </c>
    </row>
    <row r="2756" spans="1:12" x14ac:dyDescent="0.25">
      <c r="A2756" s="14">
        <v>35381</v>
      </c>
      <c r="B2756" s="6">
        <f>LoonHeffing2020(Table1[[#This Row],[Belastbaar loon]])</f>
        <v>13214.8035</v>
      </c>
      <c r="C2756" s="6">
        <f>AlgemeneHeffingsKorting2020(Table1[[#This Row],[Belastbaar loon]])</f>
        <v>1878.9176</v>
      </c>
      <c r="D2756" s="14">
        <f>ArbeidsKorting2020(Table1[[#This Row],[Belastbaar loon]])</f>
        <v>3793.38</v>
      </c>
      <c r="E2756" s="14">
        <f>MAX(Table1[[#This Row],[Loonheffing]]-Table1[[#This Row],[Algemene Heffingskorting]]-Table1[[#This Row],[Arbeidskorting]],0)</f>
        <v>7542.5058999999992</v>
      </c>
      <c r="F2756" s="6">
        <f>Table1[[#This Row],[Belastbaar loon]]-Table1[[#This Row],[Belasting]]</f>
        <v>27838.4941</v>
      </c>
      <c r="G2756" s="2">
        <f>(Table1[[#This Row],[Belastbaar loon]]-Table1[[#This Row],[Netto loon]])/Table1[[#This Row],[Belastbaar loon]]</f>
        <v>0.21317955682428422</v>
      </c>
      <c r="H2756" s="14">
        <f t="shared" ca="1" si="37"/>
        <v>7537.6036999999997</v>
      </c>
      <c r="I2756" s="14">
        <f ca="1">IF(ROW()=2, Table1[[#This Row],[Netto loon]], INDIRECT(ADDRESS(ROW()-1,COLUMN(F:F))))</f>
        <v>27833.3963</v>
      </c>
      <c r="J2756" s="6">
        <f ca="1">IF(ROW()=2, 0, Table1[[#This Row],[Belastbaar loon]]-INDIRECT(ADDRESS(ROW()-1,COLUMN(A:A))))</f>
        <v>10</v>
      </c>
      <c r="K2756" s="6">
        <f ca="1">Table1[[#This Row],[Netto loon]]-Table1[[#This Row],[Netto vorige schijf]]</f>
        <v>5.0977999999995518</v>
      </c>
      <c r="L2756" s="2">
        <f ca="1">(Table1[[#This Row],[Bruto tov vorige schijf]]-Table1[[#This Row],[Netto tov vorige schijf]])/MAX(Table1[[#This Row],[Bruto tov vorige schijf]],1)</f>
        <v>0.49022000000004484</v>
      </c>
    </row>
    <row r="2757" spans="1:12" x14ac:dyDescent="0.25">
      <c r="A2757" s="14">
        <v>35391</v>
      </c>
      <c r="B2757" s="6">
        <f>LoonHeffing2020(Table1[[#This Row],[Belastbaar loon]])</f>
        <v>13218.538500000001</v>
      </c>
      <c r="C2757" s="6">
        <f>AlgemeneHeffingsKorting2020(Table1[[#This Row],[Belastbaar loon]])</f>
        <v>1878.3504</v>
      </c>
      <c r="D2757" s="14">
        <f>ArbeidsKorting2020(Table1[[#This Row],[Belastbaar loon]])</f>
        <v>3792.78</v>
      </c>
      <c r="E2757" s="14">
        <f>MAX(Table1[[#This Row],[Loonheffing]]-Table1[[#This Row],[Algemene Heffingskorting]]-Table1[[#This Row],[Arbeidskorting]],0)</f>
        <v>7547.4081000000006</v>
      </c>
      <c r="F2757" s="6">
        <f>Table1[[#This Row],[Belastbaar loon]]-Table1[[#This Row],[Belasting]]</f>
        <v>27843.591899999999</v>
      </c>
      <c r="G2757" s="2">
        <f>(Table1[[#This Row],[Belastbaar loon]]-Table1[[#This Row],[Netto loon]])/Table1[[#This Row],[Belastbaar loon]]</f>
        <v>0.21325783673815379</v>
      </c>
      <c r="H2757" s="14">
        <f t="shared" ca="1" si="37"/>
        <v>7542.5058999999992</v>
      </c>
      <c r="I2757" s="14">
        <f ca="1">IF(ROW()=2, Table1[[#This Row],[Netto loon]], INDIRECT(ADDRESS(ROW()-1,COLUMN(F:F))))</f>
        <v>27838.4941</v>
      </c>
      <c r="J2757" s="6">
        <f ca="1">IF(ROW()=2, 0, Table1[[#This Row],[Belastbaar loon]]-INDIRECT(ADDRESS(ROW()-1,COLUMN(A:A))))</f>
        <v>10</v>
      </c>
      <c r="K2757" s="6">
        <f ca="1">Table1[[#This Row],[Netto loon]]-Table1[[#This Row],[Netto vorige schijf]]</f>
        <v>5.0977999999995518</v>
      </c>
      <c r="L2757" s="2">
        <f ca="1">(Table1[[#This Row],[Bruto tov vorige schijf]]-Table1[[#This Row],[Netto tov vorige schijf]])/MAX(Table1[[#This Row],[Bruto tov vorige schijf]],1)</f>
        <v>0.49022000000004484</v>
      </c>
    </row>
    <row r="2758" spans="1:12" x14ac:dyDescent="0.25">
      <c r="A2758" s="14">
        <v>35401</v>
      </c>
      <c r="B2758" s="6">
        <f>LoonHeffing2020(Table1[[#This Row],[Belastbaar loon]])</f>
        <v>13222.273499999999</v>
      </c>
      <c r="C2758" s="6">
        <f>AlgemeneHeffingsKorting2020(Table1[[#This Row],[Belastbaar loon]])</f>
        <v>1877.7832000000001</v>
      </c>
      <c r="D2758" s="14">
        <f>ArbeidsKorting2020(Table1[[#This Row],[Belastbaar loon]])</f>
        <v>3792.18</v>
      </c>
      <c r="E2758" s="14">
        <f>MAX(Table1[[#This Row],[Loonheffing]]-Table1[[#This Row],[Algemene Heffingskorting]]-Table1[[#This Row],[Arbeidskorting]],0)</f>
        <v>7552.3102999999992</v>
      </c>
      <c r="F2758" s="6">
        <f>Table1[[#This Row],[Belastbaar loon]]-Table1[[#This Row],[Belasting]]</f>
        <v>27848.689700000003</v>
      </c>
      <c r="G2758" s="2">
        <f>(Table1[[#This Row],[Belastbaar loon]]-Table1[[#This Row],[Netto loon]])/Table1[[#This Row],[Belastbaar loon]]</f>
        <v>0.21333607242733249</v>
      </c>
      <c r="H2758" s="14">
        <f t="shared" ca="1" si="37"/>
        <v>7547.4081000000006</v>
      </c>
      <c r="I2758" s="14">
        <f ca="1">IF(ROW()=2, Table1[[#This Row],[Netto loon]], INDIRECT(ADDRESS(ROW()-1,COLUMN(F:F))))</f>
        <v>27843.591899999999</v>
      </c>
      <c r="J2758" s="6">
        <f ca="1">IF(ROW()=2, 0, Table1[[#This Row],[Belastbaar loon]]-INDIRECT(ADDRESS(ROW()-1,COLUMN(A:A))))</f>
        <v>10</v>
      </c>
      <c r="K2758" s="6">
        <f ca="1">Table1[[#This Row],[Netto loon]]-Table1[[#This Row],[Netto vorige schijf]]</f>
        <v>5.0978000000031898</v>
      </c>
      <c r="L2758" s="2">
        <f ca="1">(Table1[[#This Row],[Bruto tov vorige schijf]]-Table1[[#This Row],[Netto tov vorige schijf]])/MAX(Table1[[#This Row],[Bruto tov vorige schijf]],1)</f>
        <v>0.49021999999968102</v>
      </c>
    </row>
    <row r="2759" spans="1:12" x14ac:dyDescent="0.25">
      <c r="A2759" s="14">
        <v>35411</v>
      </c>
      <c r="B2759" s="6">
        <f>LoonHeffing2020(Table1[[#This Row],[Belastbaar loon]])</f>
        <v>13226.0085</v>
      </c>
      <c r="C2759" s="6">
        <f>AlgemeneHeffingsKorting2020(Table1[[#This Row],[Belastbaar loon]])</f>
        <v>1877.2159999999999</v>
      </c>
      <c r="D2759" s="14">
        <f>ArbeidsKorting2020(Table1[[#This Row],[Belastbaar loon]])</f>
        <v>3791.58</v>
      </c>
      <c r="E2759" s="14">
        <f>MAX(Table1[[#This Row],[Loonheffing]]-Table1[[#This Row],[Algemene Heffingskorting]]-Table1[[#This Row],[Arbeidskorting]],0)</f>
        <v>7557.2124999999996</v>
      </c>
      <c r="F2759" s="6">
        <f>Table1[[#This Row],[Belastbaar loon]]-Table1[[#This Row],[Belasting]]</f>
        <v>27853.787499999999</v>
      </c>
      <c r="G2759" s="2">
        <f>(Table1[[#This Row],[Belastbaar loon]]-Table1[[#This Row],[Netto loon]])/Table1[[#This Row],[Belastbaar loon]]</f>
        <v>0.21341426392928756</v>
      </c>
      <c r="H2759" s="14">
        <f t="shared" ca="1" si="37"/>
        <v>7552.3102999999992</v>
      </c>
      <c r="I2759" s="14">
        <f ca="1">IF(ROW()=2, Table1[[#This Row],[Netto loon]], INDIRECT(ADDRESS(ROW()-1,COLUMN(F:F))))</f>
        <v>27848.689700000003</v>
      </c>
      <c r="J2759" s="6">
        <f ca="1">IF(ROW()=2, 0, Table1[[#This Row],[Belastbaar loon]]-INDIRECT(ADDRESS(ROW()-1,COLUMN(A:A))))</f>
        <v>10</v>
      </c>
      <c r="K2759" s="6">
        <f ca="1">Table1[[#This Row],[Netto loon]]-Table1[[#This Row],[Netto vorige schijf]]</f>
        <v>5.0977999999959138</v>
      </c>
      <c r="L2759" s="2">
        <f ca="1">(Table1[[#This Row],[Bruto tov vorige schijf]]-Table1[[#This Row],[Netto tov vorige schijf]])/MAX(Table1[[#This Row],[Bruto tov vorige schijf]],1)</f>
        <v>0.49022000000040861</v>
      </c>
    </row>
    <row r="2760" spans="1:12" x14ac:dyDescent="0.25">
      <c r="A2760" s="14">
        <v>35421</v>
      </c>
      <c r="B2760" s="6">
        <f>LoonHeffing2020(Table1[[#This Row],[Belastbaar loon]])</f>
        <v>13229.7435</v>
      </c>
      <c r="C2760" s="6">
        <f>AlgemeneHeffingsKorting2020(Table1[[#This Row],[Belastbaar loon]])</f>
        <v>1876.6487999999999</v>
      </c>
      <c r="D2760" s="14">
        <f>ArbeidsKorting2020(Table1[[#This Row],[Belastbaar loon]])</f>
        <v>3790.98</v>
      </c>
      <c r="E2760" s="14">
        <f>MAX(Table1[[#This Row],[Loonheffing]]-Table1[[#This Row],[Algemene Heffingskorting]]-Table1[[#This Row],[Arbeidskorting]],0)</f>
        <v>7562.1147000000019</v>
      </c>
      <c r="F2760" s="6">
        <f>Table1[[#This Row],[Belastbaar loon]]-Table1[[#This Row],[Belasting]]</f>
        <v>27858.885299999998</v>
      </c>
      <c r="G2760" s="2">
        <f>(Table1[[#This Row],[Belastbaar loon]]-Table1[[#This Row],[Netto loon]])/Table1[[#This Row],[Belastbaar loon]]</f>
        <v>0.21349241128144328</v>
      </c>
      <c r="H2760" s="14">
        <f t="shared" ca="1" si="37"/>
        <v>7557.2124999999996</v>
      </c>
      <c r="I2760" s="14">
        <f ca="1">IF(ROW()=2, Table1[[#This Row],[Netto loon]], INDIRECT(ADDRESS(ROW()-1,COLUMN(F:F))))</f>
        <v>27853.787499999999</v>
      </c>
      <c r="J2760" s="6">
        <f ca="1">IF(ROW()=2, 0, Table1[[#This Row],[Belastbaar loon]]-INDIRECT(ADDRESS(ROW()-1,COLUMN(A:A))))</f>
        <v>10</v>
      </c>
      <c r="K2760" s="6">
        <f ca="1">Table1[[#This Row],[Netto loon]]-Table1[[#This Row],[Netto vorige schijf]]</f>
        <v>5.0977999999995518</v>
      </c>
      <c r="L2760" s="2">
        <f ca="1">(Table1[[#This Row],[Bruto tov vorige schijf]]-Table1[[#This Row],[Netto tov vorige schijf]])/MAX(Table1[[#This Row],[Bruto tov vorige schijf]],1)</f>
        <v>0.49022000000004484</v>
      </c>
    </row>
    <row r="2761" spans="1:12" x14ac:dyDescent="0.25">
      <c r="A2761" s="14">
        <v>35431</v>
      </c>
      <c r="B2761" s="6">
        <f>LoonHeffing2020(Table1[[#This Row],[Belastbaar loon]])</f>
        <v>13233.478499999999</v>
      </c>
      <c r="C2761" s="6">
        <f>AlgemeneHeffingsKorting2020(Table1[[#This Row],[Belastbaar loon]])</f>
        <v>1876.0816</v>
      </c>
      <c r="D2761" s="14">
        <f>ArbeidsKorting2020(Table1[[#This Row],[Belastbaar loon]])</f>
        <v>3790.38</v>
      </c>
      <c r="E2761" s="14">
        <f>MAX(Table1[[#This Row],[Loonheffing]]-Table1[[#This Row],[Algemene Heffingskorting]]-Table1[[#This Row],[Arbeidskorting]],0)</f>
        <v>7567.0168999999996</v>
      </c>
      <c r="F2761" s="6">
        <f>Table1[[#This Row],[Belastbaar loon]]-Table1[[#This Row],[Belasting]]</f>
        <v>27863.983100000001</v>
      </c>
      <c r="G2761" s="2">
        <f>(Table1[[#This Row],[Belastbaar loon]]-Table1[[#This Row],[Netto loon]])/Table1[[#This Row],[Belastbaar loon]]</f>
        <v>0.21357051452118198</v>
      </c>
      <c r="H2761" s="14">
        <f t="shared" ca="1" si="37"/>
        <v>7562.1147000000019</v>
      </c>
      <c r="I2761" s="14">
        <f ca="1">IF(ROW()=2, Table1[[#This Row],[Netto loon]], INDIRECT(ADDRESS(ROW()-1,COLUMN(F:F))))</f>
        <v>27858.885299999998</v>
      </c>
      <c r="J2761" s="6">
        <f ca="1">IF(ROW()=2, 0, Table1[[#This Row],[Belastbaar loon]]-INDIRECT(ADDRESS(ROW()-1,COLUMN(A:A))))</f>
        <v>10</v>
      </c>
      <c r="K2761" s="6">
        <f ca="1">Table1[[#This Row],[Netto loon]]-Table1[[#This Row],[Netto vorige schijf]]</f>
        <v>5.0978000000031898</v>
      </c>
      <c r="L2761" s="2">
        <f ca="1">(Table1[[#This Row],[Bruto tov vorige schijf]]-Table1[[#This Row],[Netto tov vorige schijf]])/MAX(Table1[[#This Row],[Bruto tov vorige schijf]],1)</f>
        <v>0.49021999999968102</v>
      </c>
    </row>
    <row r="2762" spans="1:12" x14ac:dyDescent="0.25">
      <c r="A2762" s="14">
        <v>35441</v>
      </c>
      <c r="B2762" s="6">
        <f>LoonHeffing2020(Table1[[#This Row],[Belastbaar loon]])</f>
        <v>13237.2135</v>
      </c>
      <c r="C2762" s="6">
        <f>AlgemeneHeffingsKorting2020(Table1[[#This Row],[Belastbaar loon]])</f>
        <v>1875.5144</v>
      </c>
      <c r="D2762" s="14">
        <f>ArbeidsKorting2020(Table1[[#This Row],[Belastbaar loon]])</f>
        <v>3789.78</v>
      </c>
      <c r="E2762" s="14">
        <f>MAX(Table1[[#This Row],[Loonheffing]]-Table1[[#This Row],[Algemene Heffingskorting]]-Table1[[#This Row],[Arbeidskorting]],0)</f>
        <v>7571.9190999999992</v>
      </c>
      <c r="F2762" s="6">
        <f>Table1[[#This Row],[Belastbaar loon]]-Table1[[#This Row],[Belasting]]</f>
        <v>27869.080900000001</v>
      </c>
      <c r="G2762" s="2">
        <f>(Table1[[#This Row],[Belastbaar loon]]-Table1[[#This Row],[Netto loon]])/Table1[[#This Row],[Belastbaar loon]]</f>
        <v>0.21364857368584406</v>
      </c>
      <c r="H2762" s="14">
        <f t="shared" ca="1" si="37"/>
        <v>7567.0168999999996</v>
      </c>
      <c r="I2762" s="14">
        <f ca="1">IF(ROW()=2, Table1[[#This Row],[Netto loon]], INDIRECT(ADDRESS(ROW()-1,COLUMN(F:F))))</f>
        <v>27863.983100000001</v>
      </c>
      <c r="J2762" s="6">
        <f ca="1">IF(ROW()=2, 0, Table1[[#This Row],[Belastbaar loon]]-INDIRECT(ADDRESS(ROW()-1,COLUMN(A:A))))</f>
        <v>10</v>
      </c>
      <c r="K2762" s="6">
        <f ca="1">Table1[[#This Row],[Netto loon]]-Table1[[#This Row],[Netto vorige schijf]]</f>
        <v>5.0977999999995518</v>
      </c>
      <c r="L2762" s="2">
        <f ca="1">(Table1[[#This Row],[Bruto tov vorige schijf]]-Table1[[#This Row],[Netto tov vorige schijf]])/MAX(Table1[[#This Row],[Bruto tov vorige schijf]],1)</f>
        <v>0.49022000000004484</v>
      </c>
    </row>
    <row r="2763" spans="1:12" x14ac:dyDescent="0.25">
      <c r="A2763" s="14">
        <v>35451</v>
      </c>
      <c r="B2763" s="6">
        <f>LoonHeffing2020(Table1[[#This Row],[Belastbaar loon]])</f>
        <v>13240.9485</v>
      </c>
      <c r="C2763" s="6">
        <f>AlgemeneHeffingsKorting2020(Table1[[#This Row],[Belastbaar loon]])</f>
        <v>1874.9472000000001</v>
      </c>
      <c r="D2763" s="14">
        <f>ArbeidsKorting2020(Table1[[#This Row],[Belastbaar loon]])</f>
        <v>3789.18</v>
      </c>
      <c r="E2763" s="14">
        <f>MAX(Table1[[#This Row],[Loonheffing]]-Table1[[#This Row],[Algemene Heffingskorting]]-Table1[[#This Row],[Arbeidskorting]],0)</f>
        <v>7576.8212999999996</v>
      </c>
      <c r="F2763" s="6">
        <f>Table1[[#This Row],[Belastbaar loon]]-Table1[[#This Row],[Belasting]]</f>
        <v>27874.1787</v>
      </c>
      <c r="G2763" s="2">
        <f>(Table1[[#This Row],[Belastbaar loon]]-Table1[[#This Row],[Netto loon]])/Table1[[#This Row],[Belastbaar loon]]</f>
        <v>0.21372658881272741</v>
      </c>
      <c r="H2763" s="14">
        <f t="shared" ca="1" si="37"/>
        <v>7571.9190999999992</v>
      </c>
      <c r="I2763" s="14">
        <f ca="1">IF(ROW()=2, Table1[[#This Row],[Netto loon]], INDIRECT(ADDRESS(ROW()-1,COLUMN(F:F))))</f>
        <v>27869.080900000001</v>
      </c>
      <c r="J2763" s="6">
        <f ca="1">IF(ROW()=2, 0, Table1[[#This Row],[Belastbaar loon]]-INDIRECT(ADDRESS(ROW()-1,COLUMN(A:A))))</f>
        <v>10</v>
      </c>
      <c r="K2763" s="6">
        <f ca="1">Table1[[#This Row],[Netto loon]]-Table1[[#This Row],[Netto vorige schijf]]</f>
        <v>5.0977999999995518</v>
      </c>
      <c r="L2763" s="2">
        <f ca="1">(Table1[[#This Row],[Bruto tov vorige schijf]]-Table1[[#This Row],[Netto tov vorige schijf]])/MAX(Table1[[#This Row],[Bruto tov vorige schijf]],1)</f>
        <v>0.49022000000004484</v>
      </c>
    </row>
    <row r="2764" spans="1:12" x14ac:dyDescent="0.25">
      <c r="A2764" s="14">
        <v>35461</v>
      </c>
      <c r="B2764" s="6">
        <f>LoonHeffing2020(Table1[[#This Row],[Belastbaar loon]])</f>
        <v>13244.683499999999</v>
      </c>
      <c r="C2764" s="6">
        <f>AlgemeneHeffingsKorting2020(Table1[[#This Row],[Belastbaar loon]])</f>
        <v>1874.38</v>
      </c>
      <c r="D2764" s="14">
        <f>ArbeidsKorting2020(Table1[[#This Row],[Belastbaar loon]])</f>
        <v>3788.58</v>
      </c>
      <c r="E2764" s="14">
        <f>MAX(Table1[[#This Row],[Loonheffing]]-Table1[[#This Row],[Algemene Heffingskorting]]-Table1[[#This Row],[Arbeidskorting]],0)</f>
        <v>7581.7234999999982</v>
      </c>
      <c r="F2764" s="6">
        <f>Table1[[#This Row],[Belastbaar loon]]-Table1[[#This Row],[Belasting]]</f>
        <v>27879.2765</v>
      </c>
      <c r="G2764" s="2">
        <f>(Table1[[#This Row],[Belastbaar loon]]-Table1[[#This Row],[Netto loon]])/Table1[[#This Row],[Belastbaar loon]]</f>
        <v>0.21380455993908801</v>
      </c>
      <c r="H2764" s="14">
        <f t="shared" ca="1" si="37"/>
        <v>7576.8212999999996</v>
      </c>
      <c r="I2764" s="14">
        <f ca="1">IF(ROW()=2, Table1[[#This Row],[Netto loon]], INDIRECT(ADDRESS(ROW()-1,COLUMN(F:F))))</f>
        <v>27874.1787</v>
      </c>
      <c r="J2764" s="6">
        <f ca="1">IF(ROW()=2, 0, Table1[[#This Row],[Belastbaar loon]]-INDIRECT(ADDRESS(ROW()-1,COLUMN(A:A))))</f>
        <v>10</v>
      </c>
      <c r="K2764" s="6">
        <f ca="1">Table1[[#This Row],[Netto loon]]-Table1[[#This Row],[Netto vorige schijf]]</f>
        <v>5.0977999999995518</v>
      </c>
      <c r="L2764" s="2">
        <f ca="1">(Table1[[#This Row],[Bruto tov vorige schijf]]-Table1[[#This Row],[Netto tov vorige schijf]])/MAX(Table1[[#This Row],[Bruto tov vorige schijf]],1)</f>
        <v>0.49022000000004484</v>
      </c>
    </row>
    <row r="2765" spans="1:12" x14ac:dyDescent="0.25">
      <c r="A2765" s="14">
        <v>35471</v>
      </c>
      <c r="B2765" s="6">
        <f>LoonHeffing2020(Table1[[#This Row],[Belastbaar loon]])</f>
        <v>13248.4185</v>
      </c>
      <c r="C2765" s="6">
        <f>AlgemeneHeffingsKorting2020(Table1[[#This Row],[Belastbaar loon]])</f>
        <v>1873.8127999999999</v>
      </c>
      <c r="D2765" s="14">
        <f>ArbeidsKorting2020(Table1[[#This Row],[Belastbaar loon]])</f>
        <v>3787.98</v>
      </c>
      <c r="E2765" s="14">
        <f>MAX(Table1[[#This Row],[Loonheffing]]-Table1[[#This Row],[Algemene Heffingskorting]]-Table1[[#This Row],[Arbeidskorting]],0)</f>
        <v>7586.6257000000005</v>
      </c>
      <c r="F2765" s="6">
        <f>Table1[[#This Row],[Belastbaar loon]]-Table1[[#This Row],[Belasting]]</f>
        <v>27884.374299999999</v>
      </c>
      <c r="G2765" s="2">
        <f>(Table1[[#This Row],[Belastbaar loon]]-Table1[[#This Row],[Netto loon]])/Table1[[#This Row],[Belastbaar loon]]</f>
        <v>0.21388248710213978</v>
      </c>
      <c r="H2765" s="14">
        <f t="shared" ca="1" si="37"/>
        <v>7581.7234999999982</v>
      </c>
      <c r="I2765" s="14">
        <f ca="1">IF(ROW()=2, Table1[[#This Row],[Netto loon]], INDIRECT(ADDRESS(ROW()-1,COLUMN(F:F))))</f>
        <v>27879.2765</v>
      </c>
      <c r="J2765" s="6">
        <f ca="1">IF(ROW()=2, 0, Table1[[#This Row],[Belastbaar loon]]-INDIRECT(ADDRESS(ROW()-1,COLUMN(A:A))))</f>
        <v>10</v>
      </c>
      <c r="K2765" s="6">
        <f ca="1">Table1[[#This Row],[Netto loon]]-Table1[[#This Row],[Netto vorige schijf]]</f>
        <v>5.0977999999995518</v>
      </c>
      <c r="L2765" s="2">
        <f ca="1">(Table1[[#This Row],[Bruto tov vorige schijf]]-Table1[[#This Row],[Netto tov vorige schijf]])/MAX(Table1[[#This Row],[Bruto tov vorige schijf]],1)</f>
        <v>0.49022000000004484</v>
      </c>
    </row>
    <row r="2766" spans="1:12" x14ac:dyDescent="0.25">
      <c r="A2766" s="14">
        <v>35481</v>
      </c>
      <c r="B2766" s="6">
        <f>LoonHeffing2020(Table1[[#This Row],[Belastbaar loon]])</f>
        <v>13252.1535</v>
      </c>
      <c r="C2766" s="6">
        <f>AlgemeneHeffingsKorting2020(Table1[[#This Row],[Belastbaar loon]])</f>
        <v>1873.2456</v>
      </c>
      <c r="D2766" s="14">
        <f>ArbeidsKorting2020(Table1[[#This Row],[Belastbaar loon]])</f>
        <v>3787.38</v>
      </c>
      <c r="E2766" s="14">
        <f>MAX(Table1[[#This Row],[Loonheffing]]-Table1[[#This Row],[Algemene Heffingskorting]]-Table1[[#This Row],[Arbeidskorting]],0)</f>
        <v>7591.5279</v>
      </c>
      <c r="F2766" s="6">
        <f>Table1[[#This Row],[Belastbaar loon]]-Table1[[#This Row],[Belasting]]</f>
        <v>27889.472099999999</v>
      </c>
      <c r="G2766" s="2">
        <f>(Table1[[#This Row],[Belastbaar loon]]-Table1[[#This Row],[Netto loon]])/Table1[[#This Row],[Belastbaar loon]]</f>
        <v>0.21396037033905474</v>
      </c>
      <c r="H2766" s="14">
        <f t="shared" ca="1" si="37"/>
        <v>7586.6257000000005</v>
      </c>
      <c r="I2766" s="14">
        <f ca="1">IF(ROW()=2, Table1[[#This Row],[Netto loon]], INDIRECT(ADDRESS(ROW()-1,COLUMN(F:F))))</f>
        <v>27884.374299999999</v>
      </c>
      <c r="J2766" s="6">
        <f ca="1">IF(ROW()=2, 0, Table1[[#This Row],[Belastbaar loon]]-INDIRECT(ADDRESS(ROW()-1,COLUMN(A:A))))</f>
        <v>10</v>
      </c>
      <c r="K2766" s="6">
        <f ca="1">Table1[[#This Row],[Netto loon]]-Table1[[#This Row],[Netto vorige schijf]]</f>
        <v>5.0977999999995518</v>
      </c>
      <c r="L2766" s="2">
        <f ca="1">(Table1[[#This Row],[Bruto tov vorige schijf]]-Table1[[#This Row],[Netto tov vorige schijf]])/MAX(Table1[[#This Row],[Bruto tov vorige schijf]],1)</f>
        <v>0.49022000000004484</v>
      </c>
    </row>
    <row r="2767" spans="1:12" x14ac:dyDescent="0.25">
      <c r="A2767" s="14">
        <v>35491</v>
      </c>
      <c r="B2767" s="6">
        <f>LoonHeffing2020(Table1[[#This Row],[Belastbaar loon]])</f>
        <v>13255.888499999999</v>
      </c>
      <c r="C2767" s="6">
        <f>AlgemeneHeffingsKorting2020(Table1[[#This Row],[Belastbaar loon]])</f>
        <v>1872.6784</v>
      </c>
      <c r="D2767" s="14">
        <f>ArbeidsKorting2020(Table1[[#This Row],[Belastbaar loon]])</f>
        <v>3786.78</v>
      </c>
      <c r="E2767" s="14">
        <f>MAX(Table1[[#This Row],[Loonheffing]]-Table1[[#This Row],[Algemene Heffingskorting]]-Table1[[#This Row],[Arbeidskorting]],0)</f>
        <v>7596.4300999999978</v>
      </c>
      <c r="F2767" s="6">
        <f>Table1[[#This Row],[Belastbaar loon]]-Table1[[#This Row],[Belasting]]</f>
        <v>27894.569900000002</v>
      </c>
      <c r="G2767" s="2">
        <f>(Table1[[#This Row],[Belastbaar loon]]-Table1[[#This Row],[Netto loon]])/Table1[[#This Row],[Belastbaar loon]]</f>
        <v>0.21403820968696283</v>
      </c>
      <c r="H2767" s="14">
        <f t="shared" ca="1" si="37"/>
        <v>7591.5279</v>
      </c>
      <c r="I2767" s="14">
        <f ca="1">IF(ROW()=2, Table1[[#This Row],[Netto loon]], INDIRECT(ADDRESS(ROW()-1,COLUMN(F:F))))</f>
        <v>27889.472099999999</v>
      </c>
      <c r="J2767" s="6">
        <f ca="1">IF(ROW()=2, 0, Table1[[#This Row],[Belastbaar loon]]-INDIRECT(ADDRESS(ROW()-1,COLUMN(A:A))))</f>
        <v>10</v>
      </c>
      <c r="K2767" s="6">
        <f ca="1">Table1[[#This Row],[Netto loon]]-Table1[[#This Row],[Netto vorige schijf]]</f>
        <v>5.0978000000031898</v>
      </c>
      <c r="L2767" s="2">
        <f ca="1">(Table1[[#This Row],[Bruto tov vorige schijf]]-Table1[[#This Row],[Netto tov vorige schijf]])/MAX(Table1[[#This Row],[Bruto tov vorige schijf]],1)</f>
        <v>0.49021999999968102</v>
      </c>
    </row>
    <row r="2768" spans="1:12" x14ac:dyDescent="0.25">
      <c r="A2768" s="14">
        <v>35501</v>
      </c>
      <c r="B2768" s="6">
        <f>LoonHeffing2020(Table1[[#This Row],[Belastbaar loon]])</f>
        <v>13259.6235</v>
      </c>
      <c r="C2768" s="6">
        <f>AlgemeneHeffingsKorting2020(Table1[[#This Row],[Belastbaar loon]])</f>
        <v>1872.1112000000001</v>
      </c>
      <c r="D2768" s="14">
        <f>ArbeidsKorting2020(Table1[[#This Row],[Belastbaar loon]])</f>
        <v>3786.18</v>
      </c>
      <c r="E2768" s="14">
        <f>MAX(Table1[[#This Row],[Loonheffing]]-Table1[[#This Row],[Algemene Heffingskorting]]-Table1[[#This Row],[Arbeidskorting]],0)</f>
        <v>7601.3323</v>
      </c>
      <c r="F2768" s="6">
        <f>Table1[[#This Row],[Belastbaar loon]]-Table1[[#This Row],[Belasting]]</f>
        <v>27899.667699999998</v>
      </c>
      <c r="G2768" s="2">
        <f>(Table1[[#This Row],[Belastbaar loon]]-Table1[[#This Row],[Netto loon]])/Table1[[#This Row],[Belastbaar loon]]</f>
        <v>0.21411600518295265</v>
      </c>
      <c r="H2768" s="14">
        <f t="shared" ca="1" si="37"/>
        <v>7596.4300999999978</v>
      </c>
      <c r="I2768" s="14">
        <f ca="1">IF(ROW()=2, Table1[[#This Row],[Netto loon]], INDIRECT(ADDRESS(ROW()-1,COLUMN(F:F))))</f>
        <v>27894.569900000002</v>
      </c>
      <c r="J2768" s="6">
        <f ca="1">IF(ROW()=2, 0, Table1[[#This Row],[Belastbaar loon]]-INDIRECT(ADDRESS(ROW()-1,COLUMN(A:A))))</f>
        <v>10</v>
      </c>
      <c r="K2768" s="6">
        <f ca="1">Table1[[#This Row],[Netto loon]]-Table1[[#This Row],[Netto vorige schijf]]</f>
        <v>5.0977999999959138</v>
      </c>
      <c r="L2768" s="2">
        <f ca="1">(Table1[[#This Row],[Bruto tov vorige schijf]]-Table1[[#This Row],[Netto tov vorige schijf]])/MAX(Table1[[#This Row],[Bruto tov vorige schijf]],1)</f>
        <v>0.49022000000040861</v>
      </c>
    </row>
    <row r="2769" spans="1:12" x14ac:dyDescent="0.25">
      <c r="A2769" s="14">
        <v>35511</v>
      </c>
      <c r="B2769" s="6">
        <f>LoonHeffing2020(Table1[[#This Row],[Belastbaar loon]])</f>
        <v>13263.3585</v>
      </c>
      <c r="C2769" s="6">
        <f>AlgemeneHeffingsKorting2020(Table1[[#This Row],[Belastbaar loon]])</f>
        <v>1871.5440000000001</v>
      </c>
      <c r="D2769" s="14">
        <f>ArbeidsKorting2020(Table1[[#This Row],[Belastbaar loon]])</f>
        <v>3785.58</v>
      </c>
      <c r="E2769" s="14">
        <f>MAX(Table1[[#This Row],[Loonheffing]]-Table1[[#This Row],[Algemene Heffingskorting]]-Table1[[#This Row],[Arbeidskorting]],0)</f>
        <v>7606.2345000000005</v>
      </c>
      <c r="F2769" s="6">
        <f>Table1[[#This Row],[Belastbaar loon]]-Table1[[#This Row],[Belasting]]</f>
        <v>27904.765500000001</v>
      </c>
      <c r="G2769" s="2">
        <f>(Table1[[#This Row],[Belastbaar loon]]-Table1[[#This Row],[Netto loon]])/Table1[[#This Row],[Belastbaar loon]]</f>
        <v>0.21419375686407024</v>
      </c>
      <c r="H2769" s="14">
        <f t="shared" ca="1" si="37"/>
        <v>7601.3323</v>
      </c>
      <c r="I2769" s="14">
        <f ca="1">IF(ROW()=2, Table1[[#This Row],[Netto loon]], INDIRECT(ADDRESS(ROW()-1,COLUMN(F:F))))</f>
        <v>27899.667699999998</v>
      </c>
      <c r="J2769" s="6">
        <f ca="1">IF(ROW()=2, 0, Table1[[#This Row],[Belastbaar loon]]-INDIRECT(ADDRESS(ROW()-1,COLUMN(A:A))))</f>
        <v>10</v>
      </c>
      <c r="K2769" s="6">
        <f ca="1">Table1[[#This Row],[Netto loon]]-Table1[[#This Row],[Netto vorige schijf]]</f>
        <v>5.0978000000031898</v>
      </c>
      <c r="L2769" s="2">
        <f ca="1">(Table1[[#This Row],[Bruto tov vorige schijf]]-Table1[[#This Row],[Netto tov vorige schijf]])/MAX(Table1[[#This Row],[Bruto tov vorige schijf]],1)</f>
        <v>0.49021999999968102</v>
      </c>
    </row>
    <row r="2770" spans="1:12" x14ac:dyDescent="0.25">
      <c r="A2770" s="14">
        <v>35521</v>
      </c>
      <c r="B2770" s="6">
        <f>LoonHeffing2020(Table1[[#This Row],[Belastbaar loon]])</f>
        <v>13267.093500000001</v>
      </c>
      <c r="C2770" s="6">
        <f>AlgemeneHeffingsKorting2020(Table1[[#This Row],[Belastbaar loon]])</f>
        <v>1870.9767999999999</v>
      </c>
      <c r="D2770" s="14">
        <f>ArbeidsKorting2020(Table1[[#This Row],[Belastbaar loon]])</f>
        <v>3784.98</v>
      </c>
      <c r="E2770" s="14">
        <f>MAX(Table1[[#This Row],[Loonheffing]]-Table1[[#This Row],[Algemene Heffingskorting]]-Table1[[#This Row],[Arbeidskorting]],0)</f>
        <v>7611.1367000000009</v>
      </c>
      <c r="F2770" s="6">
        <f>Table1[[#This Row],[Belastbaar loon]]-Table1[[#This Row],[Belasting]]</f>
        <v>27909.863299999997</v>
      </c>
      <c r="G2770" s="2">
        <f>(Table1[[#This Row],[Belastbaar loon]]-Table1[[#This Row],[Netto loon]])/Table1[[#This Row],[Belastbaar loon]]</f>
        <v>0.21427146476732081</v>
      </c>
      <c r="H2770" s="14">
        <f t="shared" ca="1" si="37"/>
        <v>7606.2345000000005</v>
      </c>
      <c r="I2770" s="14">
        <f ca="1">IF(ROW()=2, Table1[[#This Row],[Netto loon]], INDIRECT(ADDRESS(ROW()-1,COLUMN(F:F))))</f>
        <v>27904.765500000001</v>
      </c>
      <c r="J2770" s="6">
        <f ca="1">IF(ROW()=2, 0, Table1[[#This Row],[Belastbaar loon]]-INDIRECT(ADDRESS(ROW()-1,COLUMN(A:A))))</f>
        <v>10</v>
      </c>
      <c r="K2770" s="6">
        <f ca="1">Table1[[#This Row],[Netto loon]]-Table1[[#This Row],[Netto vorige schijf]]</f>
        <v>5.0977999999959138</v>
      </c>
      <c r="L2770" s="2">
        <f ca="1">(Table1[[#This Row],[Bruto tov vorige schijf]]-Table1[[#This Row],[Netto tov vorige schijf]])/MAX(Table1[[#This Row],[Bruto tov vorige schijf]],1)</f>
        <v>0.49022000000040861</v>
      </c>
    </row>
    <row r="2771" spans="1:12" x14ac:dyDescent="0.25">
      <c r="A2771" s="14">
        <v>35531</v>
      </c>
      <c r="B2771" s="6">
        <f>LoonHeffing2020(Table1[[#This Row],[Belastbaar loon]])</f>
        <v>13270.8285</v>
      </c>
      <c r="C2771" s="6">
        <f>AlgemeneHeffingsKorting2020(Table1[[#This Row],[Belastbaar loon]])</f>
        <v>1870.4096</v>
      </c>
      <c r="D2771" s="14">
        <f>ArbeidsKorting2020(Table1[[#This Row],[Belastbaar loon]])</f>
        <v>3784.38</v>
      </c>
      <c r="E2771" s="14">
        <f>MAX(Table1[[#This Row],[Loonheffing]]-Table1[[#This Row],[Algemene Heffingskorting]]-Table1[[#This Row],[Arbeidskorting]],0)</f>
        <v>7616.0389000000005</v>
      </c>
      <c r="F2771" s="6">
        <f>Table1[[#This Row],[Belastbaar loon]]-Table1[[#This Row],[Belasting]]</f>
        <v>27914.9611</v>
      </c>
      <c r="G2771" s="2">
        <f>(Table1[[#This Row],[Belastbaar loon]]-Table1[[#This Row],[Netto loon]])/Table1[[#This Row],[Belastbaar loon]]</f>
        <v>0.21434912892966704</v>
      </c>
      <c r="H2771" s="14">
        <f t="shared" ca="1" si="37"/>
        <v>7611.1367000000009</v>
      </c>
      <c r="I2771" s="14">
        <f ca="1">IF(ROW()=2, Table1[[#This Row],[Netto loon]], INDIRECT(ADDRESS(ROW()-1,COLUMN(F:F))))</f>
        <v>27909.863299999997</v>
      </c>
      <c r="J2771" s="6">
        <f ca="1">IF(ROW()=2, 0, Table1[[#This Row],[Belastbaar loon]]-INDIRECT(ADDRESS(ROW()-1,COLUMN(A:A))))</f>
        <v>10</v>
      </c>
      <c r="K2771" s="6">
        <f ca="1">Table1[[#This Row],[Netto loon]]-Table1[[#This Row],[Netto vorige schijf]]</f>
        <v>5.0978000000031898</v>
      </c>
      <c r="L2771" s="2">
        <f ca="1">(Table1[[#This Row],[Bruto tov vorige schijf]]-Table1[[#This Row],[Netto tov vorige schijf]])/MAX(Table1[[#This Row],[Bruto tov vorige schijf]],1)</f>
        <v>0.49021999999968102</v>
      </c>
    </row>
    <row r="2772" spans="1:12" x14ac:dyDescent="0.25">
      <c r="A2772" s="14">
        <v>35541</v>
      </c>
      <c r="B2772" s="6">
        <f>LoonHeffing2020(Table1[[#This Row],[Belastbaar loon]])</f>
        <v>13274.5635</v>
      </c>
      <c r="C2772" s="6">
        <f>AlgemeneHeffingsKorting2020(Table1[[#This Row],[Belastbaar loon]])</f>
        <v>1869.8424</v>
      </c>
      <c r="D2772" s="14">
        <f>ArbeidsKorting2020(Table1[[#This Row],[Belastbaar loon]])</f>
        <v>3783.78</v>
      </c>
      <c r="E2772" s="14">
        <f>MAX(Table1[[#This Row],[Loonheffing]]-Table1[[#This Row],[Algemene Heffingskorting]]-Table1[[#This Row],[Arbeidskorting]],0)</f>
        <v>7620.9411</v>
      </c>
      <c r="F2772" s="6">
        <f>Table1[[#This Row],[Belastbaar loon]]-Table1[[#This Row],[Belasting]]</f>
        <v>27920.0589</v>
      </c>
      <c r="G2772" s="2">
        <f>(Table1[[#This Row],[Belastbaar loon]]-Table1[[#This Row],[Netto loon]])/Table1[[#This Row],[Belastbaar loon]]</f>
        <v>0.21442674938803072</v>
      </c>
      <c r="H2772" s="14">
        <f t="shared" ca="1" si="37"/>
        <v>7616.0389000000005</v>
      </c>
      <c r="I2772" s="14">
        <f ca="1">IF(ROW()=2, Table1[[#This Row],[Netto loon]], INDIRECT(ADDRESS(ROW()-1,COLUMN(F:F))))</f>
        <v>27914.9611</v>
      </c>
      <c r="J2772" s="6">
        <f ca="1">IF(ROW()=2, 0, Table1[[#This Row],[Belastbaar loon]]-INDIRECT(ADDRESS(ROW()-1,COLUMN(A:A))))</f>
        <v>10</v>
      </c>
      <c r="K2772" s="6">
        <f ca="1">Table1[[#This Row],[Netto loon]]-Table1[[#This Row],[Netto vorige schijf]]</f>
        <v>5.0977999999995518</v>
      </c>
      <c r="L2772" s="2">
        <f ca="1">(Table1[[#This Row],[Bruto tov vorige schijf]]-Table1[[#This Row],[Netto tov vorige schijf]])/MAX(Table1[[#This Row],[Bruto tov vorige schijf]],1)</f>
        <v>0.49022000000004484</v>
      </c>
    </row>
    <row r="2773" spans="1:12" x14ac:dyDescent="0.25">
      <c r="A2773" s="14">
        <v>35551</v>
      </c>
      <c r="B2773" s="6">
        <f>LoonHeffing2020(Table1[[#This Row],[Belastbaar loon]])</f>
        <v>13278.298500000001</v>
      </c>
      <c r="C2773" s="6">
        <f>AlgemeneHeffingsKorting2020(Table1[[#This Row],[Belastbaar loon]])</f>
        <v>1869.2752</v>
      </c>
      <c r="D2773" s="14">
        <f>ArbeidsKorting2020(Table1[[#This Row],[Belastbaar loon]])</f>
        <v>3783.18</v>
      </c>
      <c r="E2773" s="14">
        <f>MAX(Table1[[#This Row],[Loonheffing]]-Table1[[#This Row],[Algemene Heffingskorting]]-Table1[[#This Row],[Arbeidskorting]],0)</f>
        <v>7625.8433000000005</v>
      </c>
      <c r="F2773" s="6">
        <f>Table1[[#This Row],[Belastbaar loon]]-Table1[[#This Row],[Belasting]]</f>
        <v>27925.1567</v>
      </c>
      <c r="G2773" s="2">
        <f>(Table1[[#This Row],[Belastbaar loon]]-Table1[[#This Row],[Netto loon]])/Table1[[#This Row],[Belastbaar loon]]</f>
        <v>0.21450432617929174</v>
      </c>
      <c r="H2773" s="14">
        <f t="shared" ca="1" si="37"/>
        <v>7620.9411</v>
      </c>
      <c r="I2773" s="14">
        <f ca="1">IF(ROW()=2, Table1[[#This Row],[Netto loon]], INDIRECT(ADDRESS(ROW()-1,COLUMN(F:F))))</f>
        <v>27920.0589</v>
      </c>
      <c r="J2773" s="6">
        <f ca="1">IF(ROW()=2, 0, Table1[[#This Row],[Belastbaar loon]]-INDIRECT(ADDRESS(ROW()-1,COLUMN(A:A))))</f>
        <v>10</v>
      </c>
      <c r="K2773" s="6">
        <f ca="1">Table1[[#This Row],[Netto loon]]-Table1[[#This Row],[Netto vorige schijf]]</f>
        <v>5.0977999999995518</v>
      </c>
      <c r="L2773" s="2">
        <f ca="1">(Table1[[#This Row],[Bruto tov vorige schijf]]-Table1[[#This Row],[Netto tov vorige schijf]])/MAX(Table1[[#This Row],[Bruto tov vorige schijf]],1)</f>
        <v>0.49022000000004484</v>
      </c>
    </row>
    <row r="2774" spans="1:12" x14ac:dyDescent="0.25">
      <c r="A2774" s="14">
        <v>35561</v>
      </c>
      <c r="B2774" s="6">
        <f>LoonHeffing2020(Table1[[#This Row],[Belastbaar loon]])</f>
        <v>13282.0335</v>
      </c>
      <c r="C2774" s="6">
        <f>AlgemeneHeffingsKorting2020(Table1[[#This Row],[Belastbaar loon]])</f>
        <v>1868.7080000000001</v>
      </c>
      <c r="D2774" s="14">
        <f>ArbeidsKorting2020(Table1[[#This Row],[Belastbaar loon]])</f>
        <v>3782.58</v>
      </c>
      <c r="E2774" s="14">
        <f>MAX(Table1[[#This Row],[Loonheffing]]-Table1[[#This Row],[Algemene Heffingskorting]]-Table1[[#This Row],[Arbeidskorting]],0)</f>
        <v>7630.7454999999991</v>
      </c>
      <c r="F2774" s="6">
        <f>Table1[[#This Row],[Belastbaar loon]]-Table1[[#This Row],[Belasting]]</f>
        <v>27930.254500000003</v>
      </c>
      <c r="G2774" s="2">
        <f>(Table1[[#This Row],[Belastbaar loon]]-Table1[[#This Row],[Netto loon]])/Table1[[#This Row],[Belastbaar loon]]</f>
        <v>0.21458185934028845</v>
      </c>
      <c r="H2774" s="14">
        <f t="shared" ca="1" si="37"/>
        <v>7625.8433000000005</v>
      </c>
      <c r="I2774" s="14">
        <f ca="1">IF(ROW()=2, Table1[[#This Row],[Netto loon]], INDIRECT(ADDRESS(ROW()-1,COLUMN(F:F))))</f>
        <v>27925.1567</v>
      </c>
      <c r="J2774" s="6">
        <f ca="1">IF(ROW()=2, 0, Table1[[#This Row],[Belastbaar loon]]-INDIRECT(ADDRESS(ROW()-1,COLUMN(A:A))))</f>
        <v>10</v>
      </c>
      <c r="K2774" s="6">
        <f ca="1">Table1[[#This Row],[Netto loon]]-Table1[[#This Row],[Netto vorige schijf]]</f>
        <v>5.0978000000031898</v>
      </c>
      <c r="L2774" s="2">
        <f ca="1">(Table1[[#This Row],[Bruto tov vorige schijf]]-Table1[[#This Row],[Netto tov vorige schijf]])/MAX(Table1[[#This Row],[Bruto tov vorige schijf]],1)</f>
        <v>0.49021999999968102</v>
      </c>
    </row>
    <row r="2775" spans="1:12" x14ac:dyDescent="0.25">
      <c r="A2775" s="14">
        <v>35571</v>
      </c>
      <c r="B2775" s="6">
        <f>LoonHeffing2020(Table1[[#This Row],[Belastbaar loon]])</f>
        <v>13285.7685</v>
      </c>
      <c r="C2775" s="6">
        <f>AlgemeneHeffingsKorting2020(Table1[[#This Row],[Belastbaar loon]])</f>
        <v>1868.1407999999999</v>
      </c>
      <c r="D2775" s="14">
        <f>ArbeidsKorting2020(Table1[[#This Row],[Belastbaar loon]])</f>
        <v>3781.98</v>
      </c>
      <c r="E2775" s="14">
        <f>MAX(Table1[[#This Row],[Loonheffing]]-Table1[[#This Row],[Algemene Heffingskorting]]-Table1[[#This Row],[Arbeidskorting]],0)</f>
        <v>7635.6477000000014</v>
      </c>
      <c r="F2775" s="6">
        <f>Table1[[#This Row],[Belastbaar loon]]-Table1[[#This Row],[Belasting]]</f>
        <v>27935.352299999999</v>
      </c>
      <c r="G2775" s="2">
        <f>(Table1[[#This Row],[Belastbaar loon]]-Table1[[#This Row],[Netto loon]])/Table1[[#This Row],[Belastbaar loon]]</f>
        <v>0.21465934890781821</v>
      </c>
      <c r="H2775" s="14">
        <f t="shared" ca="1" si="37"/>
        <v>7630.7454999999991</v>
      </c>
      <c r="I2775" s="14">
        <f ca="1">IF(ROW()=2, Table1[[#This Row],[Netto loon]], INDIRECT(ADDRESS(ROW()-1,COLUMN(F:F))))</f>
        <v>27930.254500000003</v>
      </c>
      <c r="J2775" s="6">
        <f ca="1">IF(ROW()=2, 0, Table1[[#This Row],[Belastbaar loon]]-INDIRECT(ADDRESS(ROW()-1,COLUMN(A:A))))</f>
        <v>10</v>
      </c>
      <c r="K2775" s="6">
        <f ca="1">Table1[[#This Row],[Netto loon]]-Table1[[#This Row],[Netto vorige schijf]]</f>
        <v>5.0977999999959138</v>
      </c>
      <c r="L2775" s="2">
        <f ca="1">(Table1[[#This Row],[Bruto tov vorige schijf]]-Table1[[#This Row],[Netto tov vorige schijf]])/MAX(Table1[[#This Row],[Bruto tov vorige schijf]],1)</f>
        <v>0.49022000000040861</v>
      </c>
    </row>
    <row r="2776" spans="1:12" x14ac:dyDescent="0.25">
      <c r="A2776" s="14">
        <v>35581</v>
      </c>
      <c r="B2776" s="6">
        <f>LoonHeffing2020(Table1[[#This Row],[Belastbaar loon]])</f>
        <v>13289.503500000001</v>
      </c>
      <c r="C2776" s="6">
        <f>AlgemeneHeffingsKorting2020(Table1[[#This Row],[Belastbaar loon]])</f>
        <v>1867.5735999999999</v>
      </c>
      <c r="D2776" s="14">
        <f>ArbeidsKorting2020(Table1[[#This Row],[Belastbaar loon]])</f>
        <v>3781.38</v>
      </c>
      <c r="E2776" s="14">
        <f>MAX(Table1[[#This Row],[Loonheffing]]-Table1[[#This Row],[Algemene Heffingskorting]]-Table1[[#This Row],[Arbeidskorting]],0)</f>
        <v>7640.5499000000009</v>
      </c>
      <c r="F2776" s="6">
        <f>Table1[[#This Row],[Belastbaar loon]]-Table1[[#This Row],[Belasting]]</f>
        <v>27940.450099999998</v>
      </c>
      <c r="G2776" s="2">
        <f>(Table1[[#This Row],[Belastbaar loon]]-Table1[[#This Row],[Netto loon]])/Table1[[#This Row],[Belastbaar loon]]</f>
        <v>0.2147367949186364</v>
      </c>
      <c r="H2776" s="14">
        <f t="shared" ca="1" si="37"/>
        <v>7635.6477000000014</v>
      </c>
      <c r="I2776" s="14">
        <f ca="1">IF(ROW()=2, Table1[[#This Row],[Netto loon]], INDIRECT(ADDRESS(ROW()-1,COLUMN(F:F))))</f>
        <v>27935.352299999999</v>
      </c>
      <c r="J2776" s="6">
        <f ca="1">IF(ROW()=2, 0, Table1[[#This Row],[Belastbaar loon]]-INDIRECT(ADDRESS(ROW()-1,COLUMN(A:A))))</f>
        <v>10</v>
      </c>
      <c r="K2776" s="6">
        <f ca="1">Table1[[#This Row],[Netto loon]]-Table1[[#This Row],[Netto vorige schijf]]</f>
        <v>5.0977999999995518</v>
      </c>
      <c r="L2776" s="2">
        <f ca="1">(Table1[[#This Row],[Bruto tov vorige schijf]]-Table1[[#This Row],[Netto tov vorige schijf]])/MAX(Table1[[#This Row],[Bruto tov vorige schijf]],1)</f>
        <v>0.49022000000004484</v>
      </c>
    </row>
    <row r="2777" spans="1:12" x14ac:dyDescent="0.25">
      <c r="A2777" s="14">
        <v>35591</v>
      </c>
      <c r="B2777" s="6">
        <f>LoonHeffing2020(Table1[[#This Row],[Belastbaar loon]])</f>
        <v>13293.238499999999</v>
      </c>
      <c r="C2777" s="6">
        <f>AlgemeneHeffingsKorting2020(Table1[[#This Row],[Belastbaar loon]])</f>
        <v>1867.0064</v>
      </c>
      <c r="D2777" s="14">
        <f>ArbeidsKorting2020(Table1[[#This Row],[Belastbaar loon]])</f>
        <v>3780.78</v>
      </c>
      <c r="E2777" s="14">
        <f>MAX(Table1[[#This Row],[Loonheffing]]-Table1[[#This Row],[Algemene Heffingskorting]]-Table1[[#This Row],[Arbeidskorting]],0)</f>
        <v>7645.4520999999986</v>
      </c>
      <c r="F2777" s="6">
        <f>Table1[[#This Row],[Belastbaar loon]]-Table1[[#This Row],[Belasting]]</f>
        <v>27945.547900000001</v>
      </c>
      <c r="G2777" s="2">
        <f>(Table1[[#This Row],[Belastbaar loon]]-Table1[[#This Row],[Netto loon]])/Table1[[#This Row],[Belastbaar loon]]</f>
        <v>0.2148141974094574</v>
      </c>
      <c r="H2777" s="14">
        <f t="shared" ca="1" si="37"/>
        <v>7640.5499000000009</v>
      </c>
      <c r="I2777" s="14">
        <f ca="1">IF(ROW()=2, Table1[[#This Row],[Netto loon]], INDIRECT(ADDRESS(ROW()-1,COLUMN(F:F))))</f>
        <v>27940.450099999998</v>
      </c>
      <c r="J2777" s="6">
        <f ca="1">IF(ROW()=2, 0, Table1[[#This Row],[Belastbaar loon]]-INDIRECT(ADDRESS(ROW()-1,COLUMN(A:A))))</f>
        <v>10</v>
      </c>
      <c r="K2777" s="6">
        <f ca="1">Table1[[#This Row],[Netto loon]]-Table1[[#This Row],[Netto vorige schijf]]</f>
        <v>5.0978000000031898</v>
      </c>
      <c r="L2777" s="2">
        <f ca="1">(Table1[[#This Row],[Bruto tov vorige schijf]]-Table1[[#This Row],[Netto tov vorige schijf]])/MAX(Table1[[#This Row],[Bruto tov vorige schijf]],1)</f>
        <v>0.49021999999968102</v>
      </c>
    </row>
    <row r="2778" spans="1:12" x14ac:dyDescent="0.25">
      <c r="A2778" s="14">
        <v>35601</v>
      </c>
      <c r="B2778" s="6">
        <f>LoonHeffing2020(Table1[[#This Row],[Belastbaar loon]])</f>
        <v>13296.9735</v>
      </c>
      <c r="C2778" s="6">
        <f>AlgemeneHeffingsKorting2020(Table1[[#This Row],[Belastbaar loon]])</f>
        <v>1866.4392</v>
      </c>
      <c r="D2778" s="14">
        <f>ArbeidsKorting2020(Table1[[#This Row],[Belastbaar loon]])</f>
        <v>3780.18</v>
      </c>
      <c r="E2778" s="14">
        <f>MAX(Table1[[#This Row],[Loonheffing]]-Table1[[#This Row],[Algemene Heffingskorting]]-Table1[[#This Row],[Arbeidskorting]],0)</f>
        <v>7650.3542999999991</v>
      </c>
      <c r="F2778" s="6">
        <f>Table1[[#This Row],[Belastbaar loon]]-Table1[[#This Row],[Belasting]]</f>
        <v>27950.645700000001</v>
      </c>
      <c r="G2778" s="2">
        <f>(Table1[[#This Row],[Belastbaar loon]]-Table1[[#This Row],[Netto loon]])/Table1[[#This Row],[Belastbaar loon]]</f>
        <v>0.21489155641695457</v>
      </c>
      <c r="H2778" s="14">
        <f t="shared" ref="H2778:H2841" ca="1" si="38">IF(ROW()=2, 0, INDIRECT(ADDRESS(ROW()-1,COLUMN(E:E))))</f>
        <v>7645.4520999999986</v>
      </c>
      <c r="I2778" s="14">
        <f ca="1">IF(ROW()=2, Table1[[#This Row],[Netto loon]], INDIRECT(ADDRESS(ROW()-1,COLUMN(F:F))))</f>
        <v>27945.547900000001</v>
      </c>
      <c r="J2778" s="6">
        <f ca="1">IF(ROW()=2, 0, Table1[[#This Row],[Belastbaar loon]]-INDIRECT(ADDRESS(ROW()-1,COLUMN(A:A))))</f>
        <v>10</v>
      </c>
      <c r="K2778" s="6">
        <f ca="1">Table1[[#This Row],[Netto loon]]-Table1[[#This Row],[Netto vorige schijf]]</f>
        <v>5.0977999999995518</v>
      </c>
      <c r="L2778" s="2">
        <f ca="1">(Table1[[#This Row],[Bruto tov vorige schijf]]-Table1[[#This Row],[Netto tov vorige schijf]])/MAX(Table1[[#This Row],[Bruto tov vorige schijf]],1)</f>
        <v>0.49022000000004484</v>
      </c>
    </row>
    <row r="2779" spans="1:12" x14ac:dyDescent="0.25">
      <c r="A2779" s="14">
        <v>35611</v>
      </c>
      <c r="B2779" s="6">
        <f>LoonHeffing2020(Table1[[#This Row],[Belastbaar loon]])</f>
        <v>13300.708500000001</v>
      </c>
      <c r="C2779" s="6">
        <f>AlgemeneHeffingsKorting2020(Table1[[#This Row],[Belastbaar loon]])</f>
        <v>1865.8720000000001</v>
      </c>
      <c r="D2779" s="14">
        <f>ArbeidsKorting2020(Table1[[#This Row],[Belastbaar loon]])</f>
        <v>3779.58</v>
      </c>
      <c r="E2779" s="14">
        <f>MAX(Table1[[#This Row],[Loonheffing]]-Table1[[#This Row],[Algemene Heffingskorting]]-Table1[[#This Row],[Arbeidskorting]],0)</f>
        <v>7655.2565000000013</v>
      </c>
      <c r="F2779" s="6">
        <f>Table1[[#This Row],[Belastbaar loon]]-Table1[[#This Row],[Belasting]]</f>
        <v>27955.743499999997</v>
      </c>
      <c r="G2779" s="2">
        <f>(Table1[[#This Row],[Belastbaar loon]]-Table1[[#This Row],[Netto loon]])/Table1[[#This Row],[Belastbaar loon]]</f>
        <v>0.21496887197775977</v>
      </c>
      <c r="H2779" s="14">
        <f t="shared" ca="1" si="38"/>
        <v>7650.3542999999991</v>
      </c>
      <c r="I2779" s="14">
        <f ca="1">IF(ROW()=2, Table1[[#This Row],[Netto loon]], INDIRECT(ADDRESS(ROW()-1,COLUMN(F:F))))</f>
        <v>27950.645700000001</v>
      </c>
      <c r="J2779" s="6">
        <f ca="1">IF(ROW()=2, 0, Table1[[#This Row],[Belastbaar loon]]-INDIRECT(ADDRESS(ROW()-1,COLUMN(A:A))))</f>
        <v>10</v>
      </c>
      <c r="K2779" s="6">
        <f ca="1">Table1[[#This Row],[Netto loon]]-Table1[[#This Row],[Netto vorige schijf]]</f>
        <v>5.0977999999959138</v>
      </c>
      <c r="L2779" s="2">
        <f ca="1">(Table1[[#This Row],[Bruto tov vorige schijf]]-Table1[[#This Row],[Netto tov vorige schijf]])/MAX(Table1[[#This Row],[Bruto tov vorige schijf]],1)</f>
        <v>0.49022000000040861</v>
      </c>
    </row>
    <row r="2780" spans="1:12" x14ac:dyDescent="0.25">
      <c r="A2780" s="14">
        <v>35621</v>
      </c>
      <c r="B2780" s="6">
        <f>LoonHeffing2020(Table1[[#This Row],[Belastbaar loon]])</f>
        <v>13304.443499999999</v>
      </c>
      <c r="C2780" s="6">
        <f>AlgemeneHeffingsKorting2020(Table1[[#This Row],[Belastbaar loon]])</f>
        <v>1865.3048000000001</v>
      </c>
      <c r="D2780" s="14">
        <f>ArbeidsKorting2020(Table1[[#This Row],[Belastbaar loon]])</f>
        <v>3778.98</v>
      </c>
      <c r="E2780" s="14">
        <f>MAX(Table1[[#This Row],[Loonheffing]]-Table1[[#This Row],[Algemene Heffingskorting]]-Table1[[#This Row],[Arbeidskorting]],0)</f>
        <v>7660.1587</v>
      </c>
      <c r="F2780" s="6">
        <f>Table1[[#This Row],[Belastbaar loon]]-Table1[[#This Row],[Belasting]]</f>
        <v>27960.8413</v>
      </c>
      <c r="G2780" s="2">
        <f>(Table1[[#This Row],[Belastbaar loon]]-Table1[[#This Row],[Netto loon]])/Table1[[#This Row],[Belastbaar loon]]</f>
        <v>0.21504614412846354</v>
      </c>
      <c r="H2780" s="14">
        <f t="shared" ca="1" si="38"/>
        <v>7655.2565000000013</v>
      </c>
      <c r="I2780" s="14">
        <f ca="1">IF(ROW()=2, Table1[[#This Row],[Netto loon]], INDIRECT(ADDRESS(ROW()-1,COLUMN(F:F))))</f>
        <v>27955.743499999997</v>
      </c>
      <c r="J2780" s="6">
        <f ca="1">IF(ROW()=2, 0, Table1[[#This Row],[Belastbaar loon]]-INDIRECT(ADDRESS(ROW()-1,COLUMN(A:A))))</f>
        <v>10</v>
      </c>
      <c r="K2780" s="6">
        <f ca="1">Table1[[#This Row],[Netto loon]]-Table1[[#This Row],[Netto vorige schijf]]</f>
        <v>5.0978000000031898</v>
      </c>
      <c r="L2780" s="2">
        <f ca="1">(Table1[[#This Row],[Bruto tov vorige schijf]]-Table1[[#This Row],[Netto tov vorige schijf]])/MAX(Table1[[#This Row],[Bruto tov vorige schijf]],1)</f>
        <v>0.49021999999968102</v>
      </c>
    </row>
    <row r="2781" spans="1:12" x14ac:dyDescent="0.25">
      <c r="A2781" s="14">
        <v>35631</v>
      </c>
      <c r="B2781" s="6">
        <f>LoonHeffing2020(Table1[[#This Row],[Belastbaar loon]])</f>
        <v>13308.1785</v>
      </c>
      <c r="C2781" s="6">
        <f>AlgemeneHeffingsKorting2020(Table1[[#This Row],[Belastbaar loon]])</f>
        <v>1864.7375999999999</v>
      </c>
      <c r="D2781" s="14">
        <f>ArbeidsKorting2020(Table1[[#This Row],[Belastbaar loon]])</f>
        <v>3778.38</v>
      </c>
      <c r="E2781" s="14">
        <f>MAX(Table1[[#This Row],[Loonheffing]]-Table1[[#This Row],[Algemene Heffingskorting]]-Table1[[#This Row],[Arbeidskorting]],0)</f>
        <v>7665.0608999999995</v>
      </c>
      <c r="F2781" s="6">
        <f>Table1[[#This Row],[Belastbaar loon]]-Table1[[#This Row],[Belasting]]</f>
        <v>27965.9391</v>
      </c>
      <c r="G2781" s="2">
        <f>(Table1[[#This Row],[Belastbaar loon]]-Table1[[#This Row],[Netto loon]])/Table1[[#This Row],[Belastbaar loon]]</f>
        <v>0.21512337290561589</v>
      </c>
      <c r="H2781" s="14">
        <f t="shared" ca="1" si="38"/>
        <v>7660.1587</v>
      </c>
      <c r="I2781" s="14">
        <f ca="1">IF(ROW()=2, Table1[[#This Row],[Netto loon]], INDIRECT(ADDRESS(ROW()-1,COLUMN(F:F))))</f>
        <v>27960.8413</v>
      </c>
      <c r="J2781" s="6">
        <f ca="1">IF(ROW()=2, 0, Table1[[#This Row],[Belastbaar loon]]-INDIRECT(ADDRESS(ROW()-1,COLUMN(A:A))))</f>
        <v>10</v>
      </c>
      <c r="K2781" s="6">
        <f ca="1">Table1[[#This Row],[Netto loon]]-Table1[[#This Row],[Netto vorige schijf]]</f>
        <v>5.0977999999995518</v>
      </c>
      <c r="L2781" s="2">
        <f ca="1">(Table1[[#This Row],[Bruto tov vorige schijf]]-Table1[[#This Row],[Netto tov vorige schijf]])/MAX(Table1[[#This Row],[Bruto tov vorige schijf]],1)</f>
        <v>0.49022000000004484</v>
      </c>
    </row>
    <row r="2782" spans="1:12" x14ac:dyDescent="0.25">
      <c r="A2782" s="14">
        <v>35641</v>
      </c>
      <c r="B2782" s="6">
        <f>LoonHeffing2020(Table1[[#This Row],[Belastbaar loon]])</f>
        <v>13311.913500000001</v>
      </c>
      <c r="C2782" s="6">
        <f>AlgemeneHeffingsKorting2020(Table1[[#This Row],[Belastbaar loon]])</f>
        <v>1864.1704</v>
      </c>
      <c r="D2782" s="14">
        <f>ArbeidsKorting2020(Table1[[#This Row],[Belastbaar loon]])</f>
        <v>3777.78</v>
      </c>
      <c r="E2782" s="14">
        <f>MAX(Table1[[#This Row],[Loonheffing]]-Table1[[#This Row],[Algemene Heffingskorting]]-Table1[[#This Row],[Arbeidskorting]],0)</f>
        <v>7669.963099999999</v>
      </c>
      <c r="F2782" s="6">
        <f>Table1[[#This Row],[Belastbaar loon]]-Table1[[#This Row],[Belasting]]</f>
        <v>27971.036899999999</v>
      </c>
      <c r="G2782" s="2">
        <f>(Table1[[#This Row],[Belastbaar loon]]-Table1[[#This Row],[Netto loon]])/Table1[[#This Row],[Belastbaar loon]]</f>
        <v>0.21520055834572546</v>
      </c>
      <c r="H2782" s="14">
        <f t="shared" ca="1" si="38"/>
        <v>7665.0608999999995</v>
      </c>
      <c r="I2782" s="14">
        <f ca="1">IF(ROW()=2, Table1[[#This Row],[Netto loon]], INDIRECT(ADDRESS(ROW()-1,COLUMN(F:F))))</f>
        <v>27965.9391</v>
      </c>
      <c r="J2782" s="6">
        <f ca="1">IF(ROW()=2, 0, Table1[[#This Row],[Belastbaar loon]]-INDIRECT(ADDRESS(ROW()-1,COLUMN(A:A))))</f>
        <v>10</v>
      </c>
      <c r="K2782" s="6">
        <f ca="1">Table1[[#This Row],[Netto loon]]-Table1[[#This Row],[Netto vorige schijf]]</f>
        <v>5.0977999999995518</v>
      </c>
      <c r="L2782" s="2">
        <f ca="1">(Table1[[#This Row],[Bruto tov vorige schijf]]-Table1[[#This Row],[Netto tov vorige schijf]])/MAX(Table1[[#This Row],[Bruto tov vorige schijf]],1)</f>
        <v>0.49022000000004484</v>
      </c>
    </row>
    <row r="2783" spans="1:12" x14ac:dyDescent="0.25">
      <c r="A2783" s="14">
        <v>35651</v>
      </c>
      <c r="B2783" s="6">
        <f>LoonHeffing2020(Table1[[#This Row],[Belastbaar loon]])</f>
        <v>13315.648499999999</v>
      </c>
      <c r="C2783" s="6">
        <f>AlgemeneHeffingsKorting2020(Table1[[#This Row],[Belastbaar loon]])</f>
        <v>1863.6032</v>
      </c>
      <c r="D2783" s="14">
        <f>ArbeidsKorting2020(Table1[[#This Row],[Belastbaar loon]])</f>
        <v>3777.18</v>
      </c>
      <c r="E2783" s="14">
        <f>MAX(Table1[[#This Row],[Loonheffing]]-Table1[[#This Row],[Algemene Heffingskorting]]-Table1[[#This Row],[Arbeidskorting]],0)</f>
        <v>7674.8652999999995</v>
      </c>
      <c r="F2783" s="6">
        <f>Table1[[#This Row],[Belastbaar loon]]-Table1[[#This Row],[Belasting]]</f>
        <v>27976.134700000002</v>
      </c>
      <c r="G2783" s="2">
        <f>(Table1[[#This Row],[Belastbaar loon]]-Table1[[#This Row],[Netto loon]])/Table1[[#This Row],[Belastbaar loon]]</f>
        <v>0.21527770048525982</v>
      </c>
      <c r="H2783" s="14">
        <f t="shared" ca="1" si="38"/>
        <v>7669.963099999999</v>
      </c>
      <c r="I2783" s="14">
        <f ca="1">IF(ROW()=2, Table1[[#This Row],[Netto loon]], INDIRECT(ADDRESS(ROW()-1,COLUMN(F:F))))</f>
        <v>27971.036899999999</v>
      </c>
      <c r="J2783" s="6">
        <f ca="1">IF(ROW()=2, 0, Table1[[#This Row],[Belastbaar loon]]-INDIRECT(ADDRESS(ROW()-1,COLUMN(A:A))))</f>
        <v>10</v>
      </c>
      <c r="K2783" s="6">
        <f ca="1">Table1[[#This Row],[Netto loon]]-Table1[[#This Row],[Netto vorige schijf]]</f>
        <v>5.0978000000031898</v>
      </c>
      <c r="L2783" s="2">
        <f ca="1">(Table1[[#This Row],[Bruto tov vorige schijf]]-Table1[[#This Row],[Netto tov vorige schijf]])/MAX(Table1[[#This Row],[Bruto tov vorige schijf]],1)</f>
        <v>0.49021999999968102</v>
      </c>
    </row>
    <row r="2784" spans="1:12" x14ac:dyDescent="0.25">
      <c r="A2784" s="14">
        <v>35661</v>
      </c>
      <c r="B2784" s="6">
        <f>LoonHeffing2020(Table1[[#This Row],[Belastbaar loon]])</f>
        <v>13319.3835</v>
      </c>
      <c r="C2784" s="6">
        <f>AlgemeneHeffingsKorting2020(Table1[[#This Row],[Belastbaar loon]])</f>
        <v>1863.0360000000001</v>
      </c>
      <c r="D2784" s="14">
        <f>ArbeidsKorting2020(Table1[[#This Row],[Belastbaar loon]])</f>
        <v>3776.58</v>
      </c>
      <c r="E2784" s="14">
        <f>MAX(Table1[[#This Row],[Loonheffing]]-Table1[[#This Row],[Algemene Heffingskorting]]-Table1[[#This Row],[Arbeidskorting]],0)</f>
        <v>7679.7674999999999</v>
      </c>
      <c r="F2784" s="6">
        <f>Table1[[#This Row],[Belastbaar loon]]-Table1[[#This Row],[Belasting]]</f>
        <v>27981.232499999998</v>
      </c>
      <c r="G2784" s="2">
        <f>(Table1[[#This Row],[Belastbaar loon]]-Table1[[#This Row],[Netto loon]])/Table1[[#This Row],[Belastbaar loon]]</f>
        <v>0.21535479936064614</v>
      </c>
      <c r="H2784" s="14">
        <f t="shared" ca="1" si="38"/>
        <v>7674.8652999999995</v>
      </c>
      <c r="I2784" s="14">
        <f ca="1">IF(ROW()=2, Table1[[#This Row],[Netto loon]], INDIRECT(ADDRESS(ROW()-1,COLUMN(F:F))))</f>
        <v>27976.134700000002</v>
      </c>
      <c r="J2784" s="6">
        <f ca="1">IF(ROW()=2, 0, Table1[[#This Row],[Belastbaar loon]]-INDIRECT(ADDRESS(ROW()-1,COLUMN(A:A))))</f>
        <v>10</v>
      </c>
      <c r="K2784" s="6">
        <f ca="1">Table1[[#This Row],[Netto loon]]-Table1[[#This Row],[Netto vorige schijf]]</f>
        <v>5.0977999999959138</v>
      </c>
      <c r="L2784" s="2">
        <f ca="1">(Table1[[#This Row],[Bruto tov vorige schijf]]-Table1[[#This Row],[Netto tov vorige schijf]])/MAX(Table1[[#This Row],[Bruto tov vorige schijf]],1)</f>
        <v>0.49022000000040861</v>
      </c>
    </row>
    <row r="2785" spans="1:12" x14ac:dyDescent="0.25">
      <c r="A2785" s="14">
        <v>35671</v>
      </c>
      <c r="B2785" s="6">
        <f>LoonHeffing2020(Table1[[#This Row],[Belastbaar loon]])</f>
        <v>13323.1185</v>
      </c>
      <c r="C2785" s="6">
        <f>AlgemeneHeffingsKorting2020(Table1[[#This Row],[Belastbaar loon]])</f>
        <v>1862.4688000000001</v>
      </c>
      <c r="D2785" s="14">
        <f>ArbeidsKorting2020(Table1[[#This Row],[Belastbaar loon]])</f>
        <v>3775.98</v>
      </c>
      <c r="E2785" s="14">
        <f>MAX(Table1[[#This Row],[Loonheffing]]-Table1[[#This Row],[Algemene Heffingskorting]]-Table1[[#This Row],[Arbeidskorting]],0)</f>
        <v>7684.6697000000004</v>
      </c>
      <c r="F2785" s="6">
        <f>Table1[[#This Row],[Belastbaar loon]]-Table1[[#This Row],[Belasting]]</f>
        <v>27986.330300000001</v>
      </c>
      <c r="G2785" s="2">
        <f>(Table1[[#This Row],[Belastbaar loon]]-Table1[[#This Row],[Netto loon]])/Table1[[#This Row],[Belastbaar loon]]</f>
        <v>0.21543185500826997</v>
      </c>
      <c r="H2785" s="14">
        <f t="shared" ca="1" si="38"/>
        <v>7679.7674999999999</v>
      </c>
      <c r="I2785" s="14">
        <f ca="1">IF(ROW()=2, Table1[[#This Row],[Netto loon]], INDIRECT(ADDRESS(ROW()-1,COLUMN(F:F))))</f>
        <v>27981.232499999998</v>
      </c>
      <c r="J2785" s="6">
        <f ca="1">IF(ROW()=2, 0, Table1[[#This Row],[Belastbaar loon]]-INDIRECT(ADDRESS(ROW()-1,COLUMN(A:A))))</f>
        <v>10</v>
      </c>
      <c r="K2785" s="6">
        <f ca="1">Table1[[#This Row],[Netto loon]]-Table1[[#This Row],[Netto vorige schijf]]</f>
        <v>5.0978000000031898</v>
      </c>
      <c r="L2785" s="2">
        <f ca="1">(Table1[[#This Row],[Bruto tov vorige schijf]]-Table1[[#This Row],[Netto tov vorige schijf]])/MAX(Table1[[#This Row],[Bruto tov vorige schijf]],1)</f>
        <v>0.49021999999968102</v>
      </c>
    </row>
    <row r="2786" spans="1:12" x14ac:dyDescent="0.25">
      <c r="A2786" s="14">
        <v>35681</v>
      </c>
      <c r="B2786" s="6">
        <f>LoonHeffing2020(Table1[[#This Row],[Belastbaar loon]])</f>
        <v>13326.853499999999</v>
      </c>
      <c r="C2786" s="6">
        <f>AlgemeneHeffingsKorting2020(Table1[[#This Row],[Belastbaar loon]])</f>
        <v>1861.9015999999999</v>
      </c>
      <c r="D2786" s="14">
        <f>ArbeidsKorting2020(Table1[[#This Row],[Belastbaar loon]])</f>
        <v>3775.38</v>
      </c>
      <c r="E2786" s="14">
        <f>MAX(Table1[[#This Row],[Loonheffing]]-Table1[[#This Row],[Algemene Heffingskorting]]-Table1[[#This Row],[Arbeidskorting]],0)</f>
        <v>7689.5718999999999</v>
      </c>
      <c r="F2786" s="6">
        <f>Table1[[#This Row],[Belastbaar loon]]-Table1[[#This Row],[Belasting]]</f>
        <v>27991.428100000001</v>
      </c>
      <c r="G2786" s="2">
        <f>(Table1[[#This Row],[Belastbaar loon]]-Table1[[#This Row],[Netto loon]])/Table1[[#This Row],[Belastbaar loon]]</f>
        <v>0.21550886746447687</v>
      </c>
      <c r="H2786" s="14">
        <f t="shared" ca="1" si="38"/>
        <v>7684.6697000000004</v>
      </c>
      <c r="I2786" s="14">
        <f ca="1">IF(ROW()=2, Table1[[#This Row],[Netto loon]], INDIRECT(ADDRESS(ROW()-1,COLUMN(F:F))))</f>
        <v>27986.330300000001</v>
      </c>
      <c r="J2786" s="6">
        <f ca="1">IF(ROW()=2, 0, Table1[[#This Row],[Belastbaar loon]]-INDIRECT(ADDRESS(ROW()-1,COLUMN(A:A))))</f>
        <v>10</v>
      </c>
      <c r="K2786" s="6">
        <f ca="1">Table1[[#This Row],[Netto loon]]-Table1[[#This Row],[Netto vorige schijf]]</f>
        <v>5.0977999999995518</v>
      </c>
      <c r="L2786" s="2">
        <f ca="1">(Table1[[#This Row],[Bruto tov vorige schijf]]-Table1[[#This Row],[Netto tov vorige schijf]])/MAX(Table1[[#This Row],[Bruto tov vorige schijf]],1)</f>
        <v>0.49022000000004484</v>
      </c>
    </row>
    <row r="2787" spans="1:12" x14ac:dyDescent="0.25">
      <c r="A2787" s="14">
        <v>35691</v>
      </c>
      <c r="B2787" s="6">
        <f>LoonHeffing2020(Table1[[#This Row],[Belastbaar loon]])</f>
        <v>13330.5885</v>
      </c>
      <c r="C2787" s="6">
        <f>AlgemeneHeffingsKorting2020(Table1[[#This Row],[Belastbaar loon]])</f>
        <v>1861.3344</v>
      </c>
      <c r="D2787" s="14">
        <f>ArbeidsKorting2020(Table1[[#This Row],[Belastbaar loon]])</f>
        <v>3774.78</v>
      </c>
      <c r="E2787" s="14">
        <f>MAX(Table1[[#This Row],[Loonheffing]]-Table1[[#This Row],[Algemene Heffingskorting]]-Table1[[#This Row],[Arbeidskorting]],0)</f>
        <v>7694.4740999999995</v>
      </c>
      <c r="F2787" s="6">
        <f>Table1[[#This Row],[Belastbaar loon]]-Table1[[#This Row],[Belasting]]</f>
        <v>27996.525900000001</v>
      </c>
      <c r="G2787" s="2">
        <f>(Table1[[#This Row],[Belastbaar loon]]-Table1[[#This Row],[Netto loon]])/Table1[[#This Row],[Belastbaar loon]]</f>
        <v>0.21558583676557114</v>
      </c>
      <c r="H2787" s="14">
        <f t="shared" ca="1" si="38"/>
        <v>7689.5718999999999</v>
      </c>
      <c r="I2787" s="14">
        <f ca="1">IF(ROW()=2, Table1[[#This Row],[Netto loon]], INDIRECT(ADDRESS(ROW()-1,COLUMN(F:F))))</f>
        <v>27991.428100000001</v>
      </c>
      <c r="J2787" s="6">
        <f ca="1">IF(ROW()=2, 0, Table1[[#This Row],[Belastbaar loon]]-INDIRECT(ADDRESS(ROW()-1,COLUMN(A:A))))</f>
        <v>10</v>
      </c>
      <c r="K2787" s="6">
        <f ca="1">Table1[[#This Row],[Netto loon]]-Table1[[#This Row],[Netto vorige schijf]]</f>
        <v>5.0977999999995518</v>
      </c>
      <c r="L2787" s="2">
        <f ca="1">(Table1[[#This Row],[Bruto tov vorige schijf]]-Table1[[#This Row],[Netto tov vorige schijf]])/MAX(Table1[[#This Row],[Bruto tov vorige schijf]],1)</f>
        <v>0.49022000000004484</v>
      </c>
    </row>
    <row r="2788" spans="1:12" x14ac:dyDescent="0.25">
      <c r="A2788" s="14">
        <v>35701</v>
      </c>
      <c r="B2788" s="6">
        <f>LoonHeffing2020(Table1[[#This Row],[Belastbaar loon]])</f>
        <v>13334.3235</v>
      </c>
      <c r="C2788" s="6">
        <f>AlgemeneHeffingsKorting2020(Table1[[#This Row],[Belastbaar loon]])</f>
        <v>1860.7672</v>
      </c>
      <c r="D2788" s="14">
        <f>ArbeidsKorting2020(Table1[[#This Row],[Belastbaar loon]])</f>
        <v>3774.18</v>
      </c>
      <c r="E2788" s="14">
        <f>MAX(Table1[[#This Row],[Loonheffing]]-Table1[[#This Row],[Algemene Heffingskorting]]-Table1[[#This Row],[Arbeidskorting]],0)</f>
        <v>7699.3762999999999</v>
      </c>
      <c r="F2788" s="6">
        <f>Table1[[#This Row],[Belastbaar loon]]-Table1[[#This Row],[Belasting]]</f>
        <v>28001.6237</v>
      </c>
      <c r="G2788" s="2">
        <f>(Table1[[#This Row],[Belastbaar loon]]-Table1[[#This Row],[Netto loon]])/Table1[[#This Row],[Belastbaar loon]]</f>
        <v>0.21566276294781658</v>
      </c>
      <c r="H2788" s="14">
        <f t="shared" ca="1" si="38"/>
        <v>7694.4740999999995</v>
      </c>
      <c r="I2788" s="14">
        <f ca="1">IF(ROW()=2, Table1[[#This Row],[Netto loon]], INDIRECT(ADDRESS(ROW()-1,COLUMN(F:F))))</f>
        <v>27996.525900000001</v>
      </c>
      <c r="J2788" s="6">
        <f ca="1">IF(ROW()=2, 0, Table1[[#This Row],[Belastbaar loon]]-INDIRECT(ADDRESS(ROW()-1,COLUMN(A:A))))</f>
        <v>10</v>
      </c>
      <c r="K2788" s="6">
        <f ca="1">Table1[[#This Row],[Netto loon]]-Table1[[#This Row],[Netto vorige schijf]]</f>
        <v>5.0977999999995518</v>
      </c>
      <c r="L2788" s="2">
        <f ca="1">(Table1[[#This Row],[Bruto tov vorige schijf]]-Table1[[#This Row],[Netto tov vorige schijf]])/MAX(Table1[[#This Row],[Bruto tov vorige schijf]],1)</f>
        <v>0.49022000000004484</v>
      </c>
    </row>
    <row r="2789" spans="1:12" x14ac:dyDescent="0.25">
      <c r="A2789" s="14">
        <v>35711</v>
      </c>
      <c r="B2789" s="6">
        <f>LoonHeffing2020(Table1[[#This Row],[Belastbaar loon]])</f>
        <v>13338.058499999999</v>
      </c>
      <c r="C2789" s="6">
        <f>AlgemeneHeffingsKorting2020(Table1[[#This Row],[Belastbaar loon]])</f>
        <v>1860.2</v>
      </c>
      <c r="D2789" s="14">
        <f>ArbeidsKorting2020(Table1[[#This Row],[Belastbaar loon]])</f>
        <v>3773.58</v>
      </c>
      <c r="E2789" s="14">
        <f>MAX(Table1[[#This Row],[Loonheffing]]-Table1[[#This Row],[Algemene Heffingskorting]]-Table1[[#This Row],[Arbeidskorting]],0)</f>
        <v>7704.2784999999985</v>
      </c>
      <c r="F2789" s="6">
        <f>Table1[[#This Row],[Belastbaar loon]]-Table1[[#This Row],[Belasting]]</f>
        <v>28006.7215</v>
      </c>
      <c r="G2789" s="2">
        <f>(Table1[[#This Row],[Belastbaar loon]]-Table1[[#This Row],[Netto loon]])/Table1[[#This Row],[Belastbaar loon]]</f>
        <v>0.21573964604743637</v>
      </c>
      <c r="H2789" s="14">
        <f t="shared" ca="1" si="38"/>
        <v>7699.3762999999999</v>
      </c>
      <c r="I2789" s="14">
        <f ca="1">IF(ROW()=2, Table1[[#This Row],[Netto loon]], INDIRECT(ADDRESS(ROW()-1,COLUMN(F:F))))</f>
        <v>28001.6237</v>
      </c>
      <c r="J2789" s="6">
        <f ca="1">IF(ROW()=2, 0, Table1[[#This Row],[Belastbaar loon]]-INDIRECT(ADDRESS(ROW()-1,COLUMN(A:A))))</f>
        <v>10</v>
      </c>
      <c r="K2789" s="6">
        <f ca="1">Table1[[#This Row],[Netto loon]]-Table1[[#This Row],[Netto vorige schijf]]</f>
        <v>5.0977999999995518</v>
      </c>
      <c r="L2789" s="2">
        <f ca="1">(Table1[[#This Row],[Bruto tov vorige schijf]]-Table1[[#This Row],[Netto tov vorige schijf]])/MAX(Table1[[#This Row],[Bruto tov vorige schijf]],1)</f>
        <v>0.49022000000004484</v>
      </c>
    </row>
    <row r="2790" spans="1:12" x14ac:dyDescent="0.25">
      <c r="A2790" s="14">
        <v>35721</v>
      </c>
      <c r="B2790" s="6">
        <f>LoonHeffing2020(Table1[[#This Row],[Belastbaar loon]])</f>
        <v>13341.7935</v>
      </c>
      <c r="C2790" s="6">
        <f>AlgemeneHeffingsKorting2020(Table1[[#This Row],[Belastbaar loon]])</f>
        <v>1859.6328000000001</v>
      </c>
      <c r="D2790" s="14">
        <f>ArbeidsKorting2020(Table1[[#This Row],[Belastbaar loon]])</f>
        <v>3772.98</v>
      </c>
      <c r="E2790" s="14">
        <f>MAX(Table1[[#This Row],[Loonheffing]]-Table1[[#This Row],[Algemene Heffingskorting]]-Table1[[#This Row],[Arbeidskorting]],0)</f>
        <v>7709.1807000000008</v>
      </c>
      <c r="F2790" s="6">
        <f>Table1[[#This Row],[Belastbaar loon]]-Table1[[#This Row],[Belasting]]</f>
        <v>28011.819299999999</v>
      </c>
      <c r="G2790" s="2">
        <f>(Table1[[#This Row],[Belastbaar loon]]-Table1[[#This Row],[Netto loon]])/Table1[[#This Row],[Belastbaar loon]]</f>
        <v>0.2158164861006131</v>
      </c>
      <c r="H2790" s="14">
        <f t="shared" ca="1" si="38"/>
        <v>7704.2784999999985</v>
      </c>
      <c r="I2790" s="14">
        <f ca="1">IF(ROW()=2, Table1[[#This Row],[Netto loon]], INDIRECT(ADDRESS(ROW()-1,COLUMN(F:F))))</f>
        <v>28006.7215</v>
      </c>
      <c r="J2790" s="6">
        <f ca="1">IF(ROW()=2, 0, Table1[[#This Row],[Belastbaar loon]]-INDIRECT(ADDRESS(ROW()-1,COLUMN(A:A))))</f>
        <v>10</v>
      </c>
      <c r="K2790" s="6">
        <f ca="1">Table1[[#This Row],[Netto loon]]-Table1[[#This Row],[Netto vorige schijf]]</f>
        <v>5.0977999999995518</v>
      </c>
      <c r="L2790" s="2">
        <f ca="1">(Table1[[#This Row],[Bruto tov vorige schijf]]-Table1[[#This Row],[Netto tov vorige schijf]])/MAX(Table1[[#This Row],[Bruto tov vorige schijf]],1)</f>
        <v>0.49022000000004484</v>
      </c>
    </row>
    <row r="2791" spans="1:12" x14ac:dyDescent="0.25">
      <c r="A2791" s="14">
        <v>35731</v>
      </c>
      <c r="B2791" s="6">
        <f>LoonHeffing2020(Table1[[#This Row],[Belastbaar loon]])</f>
        <v>13345.5285</v>
      </c>
      <c r="C2791" s="6">
        <f>AlgemeneHeffingsKorting2020(Table1[[#This Row],[Belastbaar loon]])</f>
        <v>1859.0655999999999</v>
      </c>
      <c r="D2791" s="14">
        <f>ArbeidsKorting2020(Table1[[#This Row],[Belastbaar loon]])</f>
        <v>3772.38</v>
      </c>
      <c r="E2791" s="14">
        <f>MAX(Table1[[#This Row],[Loonheffing]]-Table1[[#This Row],[Algemene Heffingskorting]]-Table1[[#This Row],[Arbeidskorting]],0)</f>
        <v>7714.0829000000003</v>
      </c>
      <c r="F2791" s="6">
        <f>Table1[[#This Row],[Belastbaar loon]]-Table1[[#This Row],[Belasting]]</f>
        <v>28016.917099999999</v>
      </c>
      <c r="G2791" s="2">
        <f>(Table1[[#This Row],[Belastbaar loon]]-Table1[[#This Row],[Netto loon]])/Table1[[#This Row],[Belastbaar loon]]</f>
        <v>0.21589328314348888</v>
      </c>
      <c r="H2791" s="14">
        <f t="shared" ca="1" si="38"/>
        <v>7709.1807000000008</v>
      </c>
      <c r="I2791" s="14">
        <f ca="1">IF(ROW()=2, Table1[[#This Row],[Netto loon]], INDIRECT(ADDRESS(ROW()-1,COLUMN(F:F))))</f>
        <v>28011.819299999999</v>
      </c>
      <c r="J2791" s="6">
        <f ca="1">IF(ROW()=2, 0, Table1[[#This Row],[Belastbaar loon]]-INDIRECT(ADDRESS(ROW()-1,COLUMN(A:A))))</f>
        <v>10</v>
      </c>
      <c r="K2791" s="6">
        <f ca="1">Table1[[#This Row],[Netto loon]]-Table1[[#This Row],[Netto vorige schijf]]</f>
        <v>5.0977999999995518</v>
      </c>
      <c r="L2791" s="2">
        <f ca="1">(Table1[[#This Row],[Bruto tov vorige schijf]]-Table1[[#This Row],[Netto tov vorige schijf]])/MAX(Table1[[#This Row],[Bruto tov vorige schijf]],1)</f>
        <v>0.49022000000004484</v>
      </c>
    </row>
    <row r="2792" spans="1:12" x14ac:dyDescent="0.25">
      <c r="A2792" s="14">
        <v>35741</v>
      </c>
      <c r="B2792" s="6">
        <f>LoonHeffing2020(Table1[[#This Row],[Belastbaar loon]])</f>
        <v>13349.263499999999</v>
      </c>
      <c r="C2792" s="6">
        <f>AlgemeneHeffingsKorting2020(Table1[[#This Row],[Belastbaar loon]])</f>
        <v>1858.4983999999999</v>
      </c>
      <c r="D2792" s="14">
        <f>ArbeidsKorting2020(Table1[[#This Row],[Belastbaar loon]])</f>
        <v>3771.78</v>
      </c>
      <c r="E2792" s="14">
        <f>MAX(Table1[[#This Row],[Loonheffing]]-Table1[[#This Row],[Algemene Heffingskorting]]-Table1[[#This Row],[Arbeidskorting]],0)</f>
        <v>7718.9850999999981</v>
      </c>
      <c r="F2792" s="6">
        <f>Table1[[#This Row],[Belastbaar loon]]-Table1[[#This Row],[Belasting]]</f>
        <v>28022.014900000002</v>
      </c>
      <c r="G2792" s="2">
        <f>(Table1[[#This Row],[Belastbaar loon]]-Table1[[#This Row],[Netto loon]])/Table1[[#This Row],[Belastbaar loon]]</f>
        <v>0.21597003721216523</v>
      </c>
      <c r="H2792" s="14">
        <f t="shared" ca="1" si="38"/>
        <v>7714.0829000000003</v>
      </c>
      <c r="I2792" s="14">
        <f ca="1">IF(ROW()=2, Table1[[#This Row],[Netto loon]], INDIRECT(ADDRESS(ROW()-1,COLUMN(F:F))))</f>
        <v>28016.917099999999</v>
      </c>
      <c r="J2792" s="6">
        <f ca="1">IF(ROW()=2, 0, Table1[[#This Row],[Belastbaar loon]]-INDIRECT(ADDRESS(ROW()-1,COLUMN(A:A))))</f>
        <v>10</v>
      </c>
      <c r="K2792" s="6">
        <f ca="1">Table1[[#This Row],[Netto loon]]-Table1[[#This Row],[Netto vorige schijf]]</f>
        <v>5.0978000000031898</v>
      </c>
      <c r="L2792" s="2">
        <f ca="1">(Table1[[#This Row],[Bruto tov vorige schijf]]-Table1[[#This Row],[Netto tov vorige schijf]])/MAX(Table1[[#This Row],[Bruto tov vorige schijf]],1)</f>
        <v>0.49021999999968102</v>
      </c>
    </row>
    <row r="2793" spans="1:12" x14ac:dyDescent="0.25">
      <c r="A2793" s="14">
        <v>35751</v>
      </c>
      <c r="B2793" s="6">
        <f>LoonHeffing2020(Table1[[#This Row],[Belastbaar loon]])</f>
        <v>13352.9985</v>
      </c>
      <c r="C2793" s="6">
        <f>AlgemeneHeffingsKorting2020(Table1[[#This Row],[Belastbaar loon]])</f>
        <v>1857.9312</v>
      </c>
      <c r="D2793" s="14">
        <f>ArbeidsKorting2020(Table1[[#This Row],[Belastbaar loon]])</f>
        <v>3771.18</v>
      </c>
      <c r="E2793" s="14">
        <f>MAX(Table1[[#This Row],[Loonheffing]]-Table1[[#This Row],[Algemene Heffingskorting]]-Table1[[#This Row],[Arbeidskorting]],0)</f>
        <v>7723.8872999999985</v>
      </c>
      <c r="F2793" s="6">
        <f>Table1[[#This Row],[Belastbaar loon]]-Table1[[#This Row],[Belasting]]</f>
        <v>28027.112700000001</v>
      </c>
      <c r="G2793" s="2">
        <f>(Table1[[#This Row],[Belastbaar loon]]-Table1[[#This Row],[Netto loon]])/Table1[[#This Row],[Belastbaar loon]]</f>
        <v>0.21604674834270365</v>
      </c>
      <c r="H2793" s="14">
        <f t="shared" ca="1" si="38"/>
        <v>7718.9850999999981</v>
      </c>
      <c r="I2793" s="14">
        <f ca="1">IF(ROW()=2, Table1[[#This Row],[Netto loon]], INDIRECT(ADDRESS(ROW()-1,COLUMN(F:F))))</f>
        <v>28022.014900000002</v>
      </c>
      <c r="J2793" s="6">
        <f ca="1">IF(ROW()=2, 0, Table1[[#This Row],[Belastbaar loon]]-INDIRECT(ADDRESS(ROW()-1,COLUMN(A:A))))</f>
        <v>10</v>
      </c>
      <c r="K2793" s="6">
        <f ca="1">Table1[[#This Row],[Netto loon]]-Table1[[#This Row],[Netto vorige schijf]]</f>
        <v>5.0977999999995518</v>
      </c>
      <c r="L2793" s="2">
        <f ca="1">(Table1[[#This Row],[Bruto tov vorige schijf]]-Table1[[#This Row],[Netto tov vorige schijf]])/MAX(Table1[[#This Row],[Bruto tov vorige schijf]],1)</f>
        <v>0.49022000000004484</v>
      </c>
    </row>
    <row r="2794" spans="1:12" x14ac:dyDescent="0.25">
      <c r="A2794" s="14">
        <v>35761</v>
      </c>
      <c r="B2794" s="6">
        <f>LoonHeffing2020(Table1[[#This Row],[Belastbaar loon]])</f>
        <v>13356.7335</v>
      </c>
      <c r="C2794" s="6">
        <f>AlgemeneHeffingsKorting2020(Table1[[#This Row],[Belastbaar loon]])</f>
        <v>1857.364</v>
      </c>
      <c r="D2794" s="14">
        <f>ArbeidsKorting2020(Table1[[#This Row],[Belastbaar loon]])</f>
        <v>3770.58</v>
      </c>
      <c r="E2794" s="14">
        <f>MAX(Table1[[#This Row],[Loonheffing]]-Table1[[#This Row],[Algemene Heffingskorting]]-Table1[[#This Row],[Arbeidskorting]],0)</f>
        <v>7728.7895000000008</v>
      </c>
      <c r="F2794" s="6">
        <f>Table1[[#This Row],[Belastbaar loon]]-Table1[[#This Row],[Belasting]]</f>
        <v>28032.210500000001</v>
      </c>
      <c r="G2794" s="2">
        <f>(Table1[[#This Row],[Belastbaar loon]]-Table1[[#This Row],[Netto loon]])/Table1[[#This Row],[Belastbaar loon]]</f>
        <v>0.21612341657112494</v>
      </c>
      <c r="H2794" s="14">
        <f t="shared" ca="1" si="38"/>
        <v>7723.8872999999985</v>
      </c>
      <c r="I2794" s="14">
        <f ca="1">IF(ROW()=2, Table1[[#This Row],[Netto loon]], INDIRECT(ADDRESS(ROW()-1,COLUMN(F:F))))</f>
        <v>28027.112700000001</v>
      </c>
      <c r="J2794" s="6">
        <f ca="1">IF(ROW()=2, 0, Table1[[#This Row],[Belastbaar loon]]-INDIRECT(ADDRESS(ROW()-1,COLUMN(A:A))))</f>
        <v>10</v>
      </c>
      <c r="K2794" s="6">
        <f ca="1">Table1[[#This Row],[Netto loon]]-Table1[[#This Row],[Netto vorige schijf]]</f>
        <v>5.0977999999995518</v>
      </c>
      <c r="L2794" s="2">
        <f ca="1">(Table1[[#This Row],[Bruto tov vorige schijf]]-Table1[[#This Row],[Netto tov vorige schijf]])/MAX(Table1[[#This Row],[Bruto tov vorige schijf]],1)</f>
        <v>0.49022000000004484</v>
      </c>
    </row>
    <row r="2795" spans="1:12" x14ac:dyDescent="0.25">
      <c r="A2795" s="14">
        <v>35771</v>
      </c>
      <c r="B2795" s="6">
        <f>LoonHeffing2020(Table1[[#This Row],[Belastbaar loon]])</f>
        <v>13360.468500000001</v>
      </c>
      <c r="C2795" s="6">
        <f>AlgemeneHeffingsKorting2020(Table1[[#This Row],[Belastbaar loon]])</f>
        <v>1856.7968000000001</v>
      </c>
      <c r="D2795" s="14">
        <f>ArbeidsKorting2020(Table1[[#This Row],[Belastbaar loon]])</f>
        <v>3769.98</v>
      </c>
      <c r="E2795" s="14">
        <f>MAX(Table1[[#This Row],[Loonheffing]]-Table1[[#This Row],[Algemene Heffingskorting]]-Table1[[#This Row],[Arbeidskorting]],0)</f>
        <v>7733.6917000000012</v>
      </c>
      <c r="F2795" s="6">
        <f>Table1[[#This Row],[Belastbaar loon]]-Table1[[#This Row],[Belasting]]</f>
        <v>28037.308299999997</v>
      </c>
      <c r="G2795" s="2">
        <f>(Table1[[#This Row],[Belastbaar loon]]-Table1[[#This Row],[Netto loon]])/Table1[[#This Row],[Belastbaar loon]]</f>
        <v>0.21620004193340983</v>
      </c>
      <c r="H2795" s="14">
        <f t="shared" ca="1" si="38"/>
        <v>7728.7895000000008</v>
      </c>
      <c r="I2795" s="14">
        <f ca="1">IF(ROW()=2, Table1[[#This Row],[Netto loon]], INDIRECT(ADDRESS(ROW()-1,COLUMN(F:F))))</f>
        <v>28032.210500000001</v>
      </c>
      <c r="J2795" s="6">
        <f ca="1">IF(ROW()=2, 0, Table1[[#This Row],[Belastbaar loon]]-INDIRECT(ADDRESS(ROW()-1,COLUMN(A:A))))</f>
        <v>10</v>
      </c>
      <c r="K2795" s="6">
        <f ca="1">Table1[[#This Row],[Netto loon]]-Table1[[#This Row],[Netto vorige schijf]]</f>
        <v>5.0977999999959138</v>
      </c>
      <c r="L2795" s="2">
        <f ca="1">(Table1[[#This Row],[Bruto tov vorige schijf]]-Table1[[#This Row],[Netto tov vorige schijf]])/MAX(Table1[[#This Row],[Bruto tov vorige schijf]],1)</f>
        <v>0.49022000000040861</v>
      </c>
    </row>
    <row r="2796" spans="1:12" x14ac:dyDescent="0.25">
      <c r="A2796" s="14">
        <v>35781</v>
      </c>
      <c r="B2796" s="6">
        <f>LoonHeffing2020(Table1[[#This Row],[Belastbaar loon]])</f>
        <v>13364.2035</v>
      </c>
      <c r="C2796" s="6">
        <f>AlgemeneHeffingsKorting2020(Table1[[#This Row],[Belastbaar loon]])</f>
        <v>1856.2296000000001</v>
      </c>
      <c r="D2796" s="14">
        <f>ArbeidsKorting2020(Table1[[#This Row],[Belastbaar loon]])</f>
        <v>3769.38</v>
      </c>
      <c r="E2796" s="14">
        <f>MAX(Table1[[#This Row],[Loonheffing]]-Table1[[#This Row],[Algemene Heffingskorting]]-Table1[[#This Row],[Arbeidskorting]],0)</f>
        <v>7738.5938999999989</v>
      </c>
      <c r="F2796" s="6">
        <f>Table1[[#This Row],[Belastbaar loon]]-Table1[[#This Row],[Belasting]]</f>
        <v>28042.4061</v>
      </c>
      <c r="G2796" s="2">
        <f>(Table1[[#This Row],[Belastbaar loon]]-Table1[[#This Row],[Netto loon]])/Table1[[#This Row],[Belastbaar loon]]</f>
        <v>0.21627662446549845</v>
      </c>
      <c r="H2796" s="14">
        <f t="shared" ca="1" si="38"/>
        <v>7733.6917000000012</v>
      </c>
      <c r="I2796" s="14">
        <f ca="1">IF(ROW()=2, Table1[[#This Row],[Netto loon]], INDIRECT(ADDRESS(ROW()-1,COLUMN(F:F))))</f>
        <v>28037.308299999997</v>
      </c>
      <c r="J2796" s="6">
        <f ca="1">IF(ROW()=2, 0, Table1[[#This Row],[Belastbaar loon]]-INDIRECT(ADDRESS(ROW()-1,COLUMN(A:A))))</f>
        <v>10</v>
      </c>
      <c r="K2796" s="6">
        <f ca="1">Table1[[#This Row],[Netto loon]]-Table1[[#This Row],[Netto vorige schijf]]</f>
        <v>5.0978000000031898</v>
      </c>
      <c r="L2796" s="2">
        <f ca="1">(Table1[[#This Row],[Bruto tov vorige schijf]]-Table1[[#This Row],[Netto tov vorige schijf]])/MAX(Table1[[#This Row],[Bruto tov vorige schijf]],1)</f>
        <v>0.49021999999968102</v>
      </c>
    </row>
    <row r="2797" spans="1:12" x14ac:dyDescent="0.25">
      <c r="A2797" s="14">
        <v>35791</v>
      </c>
      <c r="B2797" s="6">
        <f>LoonHeffing2020(Table1[[#This Row],[Belastbaar loon]])</f>
        <v>13367.9385</v>
      </c>
      <c r="C2797" s="6">
        <f>AlgemeneHeffingsKorting2020(Table1[[#This Row],[Belastbaar loon]])</f>
        <v>1855.6623999999999</v>
      </c>
      <c r="D2797" s="14">
        <f>ArbeidsKorting2020(Table1[[#This Row],[Belastbaar loon]])</f>
        <v>3768.78</v>
      </c>
      <c r="E2797" s="14">
        <f>MAX(Table1[[#This Row],[Loonheffing]]-Table1[[#This Row],[Algemene Heffingskorting]]-Table1[[#This Row],[Arbeidskorting]],0)</f>
        <v>7743.4961000000003</v>
      </c>
      <c r="F2797" s="6">
        <f>Table1[[#This Row],[Belastbaar loon]]-Table1[[#This Row],[Belasting]]</f>
        <v>28047.5039</v>
      </c>
      <c r="G2797" s="2">
        <f>(Table1[[#This Row],[Belastbaar loon]]-Table1[[#This Row],[Netto loon]])/Table1[[#This Row],[Belastbaar loon]]</f>
        <v>0.21635316420329134</v>
      </c>
      <c r="H2797" s="14">
        <f t="shared" ca="1" si="38"/>
        <v>7738.5938999999989</v>
      </c>
      <c r="I2797" s="14">
        <f ca="1">IF(ROW()=2, Table1[[#This Row],[Netto loon]], INDIRECT(ADDRESS(ROW()-1,COLUMN(F:F))))</f>
        <v>28042.4061</v>
      </c>
      <c r="J2797" s="6">
        <f ca="1">IF(ROW()=2, 0, Table1[[#This Row],[Belastbaar loon]]-INDIRECT(ADDRESS(ROW()-1,COLUMN(A:A))))</f>
        <v>10</v>
      </c>
      <c r="K2797" s="6">
        <f ca="1">Table1[[#This Row],[Netto loon]]-Table1[[#This Row],[Netto vorige schijf]]</f>
        <v>5.0977999999995518</v>
      </c>
      <c r="L2797" s="2">
        <f ca="1">(Table1[[#This Row],[Bruto tov vorige schijf]]-Table1[[#This Row],[Netto tov vorige schijf]])/MAX(Table1[[#This Row],[Bruto tov vorige schijf]],1)</f>
        <v>0.49022000000004484</v>
      </c>
    </row>
    <row r="2798" spans="1:12" x14ac:dyDescent="0.25">
      <c r="A2798" s="14">
        <v>35801</v>
      </c>
      <c r="B2798" s="6">
        <f>LoonHeffing2020(Table1[[#This Row],[Belastbaar loon]])</f>
        <v>13371.673500000001</v>
      </c>
      <c r="C2798" s="6">
        <f>AlgemeneHeffingsKorting2020(Table1[[#This Row],[Belastbaar loon]])</f>
        <v>1855.0952</v>
      </c>
      <c r="D2798" s="14">
        <f>ArbeidsKorting2020(Table1[[#This Row],[Belastbaar loon]])</f>
        <v>3768.18</v>
      </c>
      <c r="E2798" s="14">
        <f>MAX(Table1[[#This Row],[Loonheffing]]-Table1[[#This Row],[Algemene Heffingskorting]]-Table1[[#This Row],[Arbeidskorting]],0)</f>
        <v>7748.3983000000007</v>
      </c>
      <c r="F2798" s="6">
        <f>Table1[[#This Row],[Belastbaar loon]]-Table1[[#This Row],[Belasting]]</f>
        <v>28052.601699999999</v>
      </c>
      <c r="G2798" s="2">
        <f>(Table1[[#This Row],[Belastbaar loon]]-Table1[[#This Row],[Netto loon]])/Table1[[#This Row],[Belastbaar loon]]</f>
        <v>0.21642966118264856</v>
      </c>
      <c r="H2798" s="14">
        <f t="shared" ca="1" si="38"/>
        <v>7743.4961000000003</v>
      </c>
      <c r="I2798" s="14">
        <f ca="1">IF(ROW()=2, Table1[[#This Row],[Netto loon]], INDIRECT(ADDRESS(ROW()-1,COLUMN(F:F))))</f>
        <v>28047.5039</v>
      </c>
      <c r="J2798" s="6">
        <f ca="1">IF(ROW()=2, 0, Table1[[#This Row],[Belastbaar loon]]-INDIRECT(ADDRESS(ROW()-1,COLUMN(A:A))))</f>
        <v>10</v>
      </c>
      <c r="K2798" s="6">
        <f ca="1">Table1[[#This Row],[Netto loon]]-Table1[[#This Row],[Netto vorige schijf]]</f>
        <v>5.0977999999995518</v>
      </c>
      <c r="L2798" s="2">
        <f ca="1">(Table1[[#This Row],[Bruto tov vorige schijf]]-Table1[[#This Row],[Netto tov vorige schijf]])/MAX(Table1[[#This Row],[Bruto tov vorige schijf]],1)</f>
        <v>0.49022000000004484</v>
      </c>
    </row>
    <row r="2799" spans="1:12" x14ac:dyDescent="0.25">
      <c r="A2799" s="14">
        <v>35811</v>
      </c>
      <c r="B2799" s="6">
        <f>LoonHeffing2020(Table1[[#This Row],[Belastbaar loon]])</f>
        <v>13375.4085</v>
      </c>
      <c r="C2799" s="6">
        <f>AlgemeneHeffingsKorting2020(Table1[[#This Row],[Belastbaar loon]])</f>
        <v>1854.528</v>
      </c>
      <c r="D2799" s="14">
        <f>ArbeidsKorting2020(Table1[[#This Row],[Belastbaar loon]])</f>
        <v>3767.58</v>
      </c>
      <c r="E2799" s="14">
        <f>MAX(Table1[[#This Row],[Loonheffing]]-Table1[[#This Row],[Algemene Heffingskorting]]-Table1[[#This Row],[Arbeidskorting]],0)</f>
        <v>7753.3004999999994</v>
      </c>
      <c r="F2799" s="6">
        <f>Table1[[#This Row],[Belastbaar loon]]-Table1[[#This Row],[Belasting]]</f>
        <v>28057.699500000002</v>
      </c>
      <c r="G2799" s="2">
        <f>(Table1[[#This Row],[Belastbaar loon]]-Table1[[#This Row],[Netto loon]])/Table1[[#This Row],[Belastbaar loon]]</f>
        <v>0.21650611543939005</v>
      </c>
      <c r="H2799" s="14">
        <f t="shared" ca="1" si="38"/>
        <v>7748.3983000000007</v>
      </c>
      <c r="I2799" s="14">
        <f ca="1">IF(ROW()=2, Table1[[#This Row],[Netto loon]], INDIRECT(ADDRESS(ROW()-1,COLUMN(F:F))))</f>
        <v>28052.601699999999</v>
      </c>
      <c r="J2799" s="6">
        <f ca="1">IF(ROW()=2, 0, Table1[[#This Row],[Belastbaar loon]]-INDIRECT(ADDRESS(ROW()-1,COLUMN(A:A))))</f>
        <v>10</v>
      </c>
      <c r="K2799" s="6">
        <f ca="1">Table1[[#This Row],[Netto loon]]-Table1[[#This Row],[Netto vorige schijf]]</f>
        <v>5.0978000000031898</v>
      </c>
      <c r="L2799" s="2">
        <f ca="1">(Table1[[#This Row],[Bruto tov vorige schijf]]-Table1[[#This Row],[Netto tov vorige schijf]])/MAX(Table1[[#This Row],[Bruto tov vorige schijf]],1)</f>
        <v>0.49021999999968102</v>
      </c>
    </row>
    <row r="2800" spans="1:12" x14ac:dyDescent="0.25">
      <c r="A2800" s="14">
        <v>35821</v>
      </c>
      <c r="B2800" s="6">
        <f>LoonHeffing2020(Table1[[#This Row],[Belastbaar loon]])</f>
        <v>13379.1435</v>
      </c>
      <c r="C2800" s="6">
        <f>AlgemeneHeffingsKorting2020(Table1[[#This Row],[Belastbaar loon]])</f>
        <v>1853.9608000000001</v>
      </c>
      <c r="D2800" s="14">
        <f>ArbeidsKorting2020(Table1[[#This Row],[Belastbaar loon]])</f>
        <v>3766.98</v>
      </c>
      <c r="E2800" s="14">
        <f>MAX(Table1[[#This Row],[Loonheffing]]-Table1[[#This Row],[Algemene Heffingskorting]]-Table1[[#This Row],[Arbeidskorting]],0)</f>
        <v>7758.2026999999998</v>
      </c>
      <c r="F2800" s="6">
        <f>Table1[[#This Row],[Belastbaar loon]]-Table1[[#This Row],[Belasting]]</f>
        <v>28062.797299999998</v>
      </c>
      <c r="G2800" s="2">
        <f>(Table1[[#This Row],[Belastbaar loon]]-Table1[[#This Row],[Netto loon]])/Table1[[#This Row],[Belastbaar loon]]</f>
        <v>0.21658252700929626</v>
      </c>
      <c r="H2800" s="14">
        <f t="shared" ca="1" si="38"/>
        <v>7753.3004999999994</v>
      </c>
      <c r="I2800" s="14">
        <f ca="1">IF(ROW()=2, Table1[[#This Row],[Netto loon]], INDIRECT(ADDRESS(ROW()-1,COLUMN(F:F))))</f>
        <v>28057.699500000002</v>
      </c>
      <c r="J2800" s="6">
        <f ca="1">IF(ROW()=2, 0, Table1[[#This Row],[Belastbaar loon]]-INDIRECT(ADDRESS(ROW()-1,COLUMN(A:A))))</f>
        <v>10</v>
      </c>
      <c r="K2800" s="6">
        <f ca="1">Table1[[#This Row],[Netto loon]]-Table1[[#This Row],[Netto vorige schijf]]</f>
        <v>5.0977999999959138</v>
      </c>
      <c r="L2800" s="2">
        <f ca="1">(Table1[[#This Row],[Bruto tov vorige schijf]]-Table1[[#This Row],[Netto tov vorige schijf]])/MAX(Table1[[#This Row],[Bruto tov vorige schijf]],1)</f>
        <v>0.49022000000040861</v>
      </c>
    </row>
    <row r="2801" spans="1:12" x14ac:dyDescent="0.25">
      <c r="A2801" s="14">
        <v>35831</v>
      </c>
      <c r="B2801" s="6">
        <f>LoonHeffing2020(Table1[[#This Row],[Belastbaar loon]])</f>
        <v>13382.878500000001</v>
      </c>
      <c r="C2801" s="6">
        <f>AlgemeneHeffingsKorting2020(Table1[[#This Row],[Belastbaar loon]])</f>
        <v>1853.3936000000001</v>
      </c>
      <c r="D2801" s="14">
        <f>ArbeidsKorting2020(Table1[[#This Row],[Belastbaar loon]])</f>
        <v>3766.38</v>
      </c>
      <c r="E2801" s="14">
        <f>MAX(Table1[[#This Row],[Loonheffing]]-Table1[[#This Row],[Algemene Heffingskorting]]-Table1[[#This Row],[Arbeidskorting]],0)</f>
        <v>7763.1049000000012</v>
      </c>
      <c r="F2801" s="6">
        <f>Table1[[#This Row],[Belastbaar loon]]-Table1[[#This Row],[Belasting]]</f>
        <v>28067.895099999998</v>
      </c>
      <c r="G2801" s="2">
        <f>(Table1[[#This Row],[Belastbaar loon]]-Table1[[#This Row],[Netto loon]])/Table1[[#This Row],[Belastbaar loon]]</f>
        <v>0.216658895928107</v>
      </c>
      <c r="H2801" s="14">
        <f t="shared" ca="1" si="38"/>
        <v>7758.2026999999998</v>
      </c>
      <c r="I2801" s="14">
        <f ca="1">IF(ROW()=2, Table1[[#This Row],[Netto loon]], INDIRECT(ADDRESS(ROW()-1,COLUMN(F:F))))</f>
        <v>28062.797299999998</v>
      </c>
      <c r="J2801" s="6">
        <f ca="1">IF(ROW()=2, 0, Table1[[#This Row],[Belastbaar loon]]-INDIRECT(ADDRESS(ROW()-1,COLUMN(A:A))))</f>
        <v>10</v>
      </c>
      <c r="K2801" s="6">
        <f ca="1">Table1[[#This Row],[Netto loon]]-Table1[[#This Row],[Netto vorige schijf]]</f>
        <v>5.0977999999995518</v>
      </c>
      <c r="L2801" s="2">
        <f ca="1">(Table1[[#This Row],[Bruto tov vorige schijf]]-Table1[[#This Row],[Netto tov vorige schijf]])/MAX(Table1[[#This Row],[Bruto tov vorige schijf]],1)</f>
        <v>0.49022000000004484</v>
      </c>
    </row>
    <row r="2802" spans="1:12" x14ac:dyDescent="0.25">
      <c r="A2802" s="14">
        <v>35841</v>
      </c>
      <c r="B2802" s="6">
        <f>LoonHeffing2020(Table1[[#This Row],[Belastbaar loon]])</f>
        <v>13386.613499999999</v>
      </c>
      <c r="C2802" s="6">
        <f>AlgemeneHeffingsKorting2020(Table1[[#This Row],[Belastbaar loon]])</f>
        <v>1852.8263999999999</v>
      </c>
      <c r="D2802" s="14">
        <f>ArbeidsKorting2020(Table1[[#This Row],[Belastbaar loon]])</f>
        <v>3765.78</v>
      </c>
      <c r="E2802" s="14">
        <f>MAX(Table1[[#This Row],[Loonheffing]]-Table1[[#This Row],[Algemene Heffingskorting]]-Table1[[#This Row],[Arbeidskorting]],0)</f>
        <v>7768.0070999999989</v>
      </c>
      <c r="F2802" s="6">
        <f>Table1[[#This Row],[Belastbaar loon]]-Table1[[#This Row],[Belasting]]</f>
        <v>28072.992900000001</v>
      </c>
      <c r="G2802" s="2">
        <f>(Table1[[#This Row],[Belastbaar loon]]-Table1[[#This Row],[Netto loon]])/Table1[[#This Row],[Belastbaar loon]]</f>
        <v>0.21673522223152253</v>
      </c>
      <c r="H2802" s="14">
        <f t="shared" ca="1" si="38"/>
        <v>7763.1049000000012</v>
      </c>
      <c r="I2802" s="14">
        <f ca="1">IF(ROW()=2, Table1[[#This Row],[Netto loon]], INDIRECT(ADDRESS(ROW()-1,COLUMN(F:F))))</f>
        <v>28067.895099999998</v>
      </c>
      <c r="J2802" s="6">
        <f ca="1">IF(ROW()=2, 0, Table1[[#This Row],[Belastbaar loon]]-INDIRECT(ADDRESS(ROW()-1,COLUMN(A:A))))</f>
        <v>10</v>
      </c>
      <c r="K2802" s="6">
        <f ca="1">Table1[[#This Row],[Netto loon]]-Table1[[#This Row],[Netto vorige schijf]]</f>
        <v>5.0978000000031898</v>
      </c>
      <c r="L2802" s="2">
        <f ca="1">(Table1[[#This Row],[Bruto tov vorige schijf]]-Table1[[#This Row],[Netto tov vorige schijf]])/MAX(Table1[[#This Row],[Bruto tov vorige schijf]],1)</f>
        <v>0.49021999999968102</v>
      </c>
    </row>
    <row r="2803" spans="1:12" x14ac:dyDescent="0.25">
      <c r="A2803" s="14">
        <v>35851</v>
      </c>
      <c r="B2803" s="6">
        <f>LoonHeffing2020(Table1[[#This Row],[Belastbaar loon]])</f>
        <v>13390.3485</v>
      </c>
      <c r="C2803" s="6">
        <f>AlgemeneHeffingsKorting2020(Table1[[#This Row],[Belastbaar loon]])</f>
        <v>1852.2592</v>
      </c>
      <c r="D2803" s="14">
        <f>ArbeidsKorting2020(Table1[[#This Row],[Belastbaar loon]])</f>
        <v>3765.18</v>
      </c>
      <c r="E2803" s="14">
        <f>MAX(Table1[[#This Row],[Loonheffing]]-Table1[[#This Row],[Algemene Heffingskorting]]-Table1[[#This Row],[Arbeidskorting]],0)</f>
        <v>7772.9092999999993</v>
      </c>
      <c r="F2803" s="6">
        <f>Table1[[#This Row],[Belastbaar loon]]-Table1[[#This Row],[Belasting]]</f>
        <v>28078.090700000001</v>
      </c>
      <c r="G2803" s="2">
        <f>(Table1[[#This Row],[Belastbaar loon]]-Table1[[#This Row],[Netto loon]])/Table1[[#This Row],[Belastbaar loon]]</f>
        <v>0.21681150595520346</v>
      </c>
      <c r="H2803" s="14">
        <f t="shared" ca="1" si="38"/>
        <v>7768.0070999999989</v>
      </c>
      <c r="I2803" s="14">
        <f ca="1">IF(ROW()=2, Table1[[#This Row],[Netto loon]], INDIRECT(ADDRESS(ROW()-1,COLUMN(F:F))))</f>
        <v>28072.992900000001</v>
      </c>
      <c r="J2803" s="6">
        <f ca="1">IF(ROW()=2, 0, Table1[[#This Row],[Belastbaar loon]]-INDIRECT(ADDRESS(ROW()-1,COLUMN(A:A))))</f>
        <v>10</v>
      </c>
      <c r="K2803" s="6">
        <f ca="1">Table1[[#This Row],[Netto loon]]-Table1[[#This Row],[Netto vorige schijf]]</f>
        <v>5.0977999999995518</v>
      </c>
      <c r="L2803" s="2">
        <f ca="1">(Table1[[#This Row],[Bruto tov vorige schijf]]-Table1[[#This Row],[Netto tov vorige schijf]])/MAX(Table1[[#This Row],[Bruto tov vorige schijf]],1)</f>
        <v>0.49022000000004484</v>
      </c>
    </row>
    <row r="2804" spans="1:12" x14ac:dyDescent="0.25">
      <c r="A2804" s="14">
        <v>35861</v>
      </c>
      <c r="B2804" s="6">
        <f>LoonHeffing2020(Table1[[#This Row],[Belastbaar loon]])</f>
        <v>13394.083500000001</v>
      </c>
      <c r="C2804" s="6">
        <f>AlgemeneHeffingsKorting2020(Table1[[#This Row],[Belastbaar loon]])</f>
        <v>1851.692</v>
      </c>
      <c r="D2804" s="14">
        <f>ArbeidsKorting2020(Table1[[#This Row],[Belastbaar loon]])</f>
        <v>3764.58</v>
      </c>
      <c r="E2804" s="14">
        <f>MAX(Table1[[#This Row],[Loonheffing]]-Table1[[#This Row],[Algemene Heffingskorting]]-Table1[[#This Row],[Arbeidskorting]],0)</f>
        <v>7777.8115000000016</v>
      </c>
      <c r="F2804" s="6">
        <f>Table1[[#This Row],[Belastbaar loon]]-Table1[[#This Row],[Belasting]]</f>
        <v>28083.188499999997</v>
      </c>
      <c r="G2804" s="2">
        <f>(Table1[[#This Row],[Belastbaar loon]]-Table1[[#This Row],[Netto loon]])/Table1[[#This Row],[Belastbaar loon]]</f>
        <v>0.21688774713477046</v>
      </c>
      <c r="H2804" s="14">
        <f t="shared" ca="1" si="38"/>
        <v>7772.9092999999993</v>
      </c>
      <c r="I2804" s="14">
        <f ca="1">IF(ROW()=2, Table1[[#This Row],[Netto loon]], INDIRECT(ADDRESS(ROW()-1,COLUMN(F:F))))</f>
        <v>28078.090700000001</v>
      </c>
      <c r="J2804" s="6">
        <f ca="1">IF(ROW()=2, 0, Table1[[#This Row],[Belastbaar loon]]-INDIRECT(ADDRESS(ROW()-1,COLUMN(A:A))))</f>
        <v>10</v>
      </c>
      <c r="K2804" s="6">
        <f ca="1">Table1[[#This Row],[Netto loon]]-Table1[[#This Row],[Netto vorige schijf]]</f>
        <v>5.0977999999959138</v>
      </c>
      <c r="L2804" s="2">
        <f ca="1">(Table1[[#This Row],[Bruto tov vorige schijf]]-Table1[[#This Row],[Netto tov vorige schijf]])/MAX(Table1[[#This Row],[Bruto tov vorige schijf]],1)</f>
        <v>0.49022000000040861</v>
      </c>
    </row>
    <row r="2805" spans="1:12" x14ac:dyDescent="0.25">
      <c r="A2805" s="14">
        <v>35871</v>
      </c>
      <c r="B2805" s="6">
        <f>LoonHeffing2020(Table1[[#This Row],[Belastbaar loon]])</f>
        <v>13397.818499999999</v>
      </c>
      <c r="C2805" s="6">
        <f>AlgemeneHeffingsKorting2020(Table1[[#This Row],[Belastbaar loon]])</f>
        <v>1851.1248000000001</v>
      </c>
      <c r="D2805" s="14">
        <f>ArbeidsKorting2020(Table1[[#This Row],[Belastbaar loon]])</f>
        <v>3763.98</v>
      </c>
      <c r="E2805" s="14">
        <f>MAX(Table1[[#This Row],[Loonheffing]]-Table1[[#This Row],[Algemene Heffingskorting]]-Table1[[#This Row],[Arbeidskorting]],0)</f>
        <v>7782.7137000000002</v>
      </c>
      <c r="F2805" s="6">
        <f>Table1[[#This Row],[Belastbaar loon]]-Table1[[#This Row],[Belasting]]</f>
        <v>28088.2863</v>
      </c>
      <c r="G2805" s="2">
        <f>(Table1[[#This Row],[Belastbaar loon]]-Table1[[#This Row],[Netto loon]])/Table1[[#This Row],[Belastbaar loon]]</f>
        <v>0.21696394580580414</v>
      </c>
      <c r="H2805" s="14">
        <f t="shared" ca="1" si="38"/>
        <v>7777.8115000000016</v>
      </c>
      <c r="I2805" s="14">
        <f ca="1">IF(ROW()=2, Table1[[#This Row],[Netto loon]], INDIRECT(ADDRESS(ROW()-1,COLUMN(F:F))))</f>
        <v>28083.188499999997</v>
      </c>
      <c r="J2805" s="6">
        <f ca="1">IF(ROW()=2, 0, Table1[[#This Row],[Belastbaar loon]]-INDIRECT(ADDRESS(ROW()-1,COLUMN(A:A))))</f>
        <v>10</v>
      </c>
      <c r="K2805" s="6">
        <f ca="1">Table1[[#This Row],[Netto loon]]-Table1[[#This Row],[Netto vorige schijf]]</f>
        <v>5.0978000000031898</v>
      </c>
      <c r="L2805" s="2">
        <f ca="1">(Table1[[#This Row],[Bruto tov vorige schijf]]-Table1[[#This Row],[Netto tov vorige schijf]])/MAX(Table1[[#This Row],[Bruto tov vorige schijf]],1)</f>
        <v>0.49021999999968102</v>
      </c>
    </row>
    <row r="2806" spans="1:12" x14ac:dyDescent="0.25">
      <c r="A2806" s="14">
        <v>35881</v>
      </c>
      <c r="B2806" s="6">
        <f>LoonHeffing2020(Table1[[#This Row],[Belastbaar loon]])</f>
        <v>13401.5535</v>
      </c>
      <c r="C2806" s="6">
        <f>AlgemeneHeffingsKorting2020(Table1[[#This Row],[Belastbaar loon]])</f>
        <v>1850.5576000000001</v>
      </c>
      <c r="D2806" s="14">
        <f>ArbeidsKorting2020(Table1[[#This Row],[Belastbaar loon]])</f>
        <v>3763.38</v>
      </c>
      <c r="E2806" s="14">
        <f>MAX(Table1[[#This Row],[Loonheffing]]-Table1[[#This Row],[Algemene Heffingskorting]]-Table1[[#This Row],[Arbeidskorting]],0)</f>
        <v>7787.6158999999998</v>
      </c>
      <c r="F2806" s="6">
        <f>Table1[[#This Row],[Belastbaar loon]]-Table1[[#This Row],[Belasting]]</f>
        <v>28093.384099999999</v>
      </c>
      <c r="G2806" s="2">
        <f>(Table1[[#This Row],[Belastbaar loon]]-Table1[[#This Row],[Netto loon]])/Table1[[#This Row],[Belastbaar loon]]</f>
        <v>0.21704010200384607</v>
      </c>
      <c r="H2806" s="14">
        <f t="shared" ca="1" si="38"/>
        <v>7782.7137000000002</v>
      </c>
      <c r="I2806" s="14">
        <f ca="1">IF(ROW()=2, Table1[[#This Row],[Netto loon]], INDIRECT(ADDRESS(ROW()-1,COLUMN(F:F))))</f>
        <v>28088.2863</v>
      </c>
      <c r="J2806" s="6">
        <f ca="1">IF(ROW()=2, 0, Table1[[#This Row],[Belastbaar loon]]-INDIRECT(ADDRESS(ROW()-1,COLUMN(A:A))))</f>
        <v>10</v>
      </c>
      <c r="K2806" s="6">
        <f ca="1">Table1[[#This Row],[Netto loon]]-Table1[[#This Row],[Netto vorige schijf]]</f>
        <v>5.0977999999995518</v>
      </c>
      <c r="L2806" s="2">
        <f ca="1">(Table1[[#This Row],[Bruto tov vorige schijf]]-Table1[[#This Row],[Netto tov vorige schijf]])/MAX(Table1[[#This Row],[Bruto tov vorige schijf]],1)</f>
        <v>0.49022000000004484</v>
      </c>
    </row>
    <row r="2807" spans="1:12" x14ac:dyDescent="0.25">
      <c r="A2807" s="14">
        <v>35891</v>
      </c>
      <c r="B2807" s="6">
        <f>LoonHeffing2020(Table1[[#This Row],[Belastbaar loon]])</f>
        <v>13405.288500000001</v>
      </c>
      <c r="C2807" s="6">
        <f>AlgemeneHeffingsKorting2020(Table1[[#This Row],[Belastbaar loon]])</f>
        <v>1849.9903999999999</v>
      </c>
      <c r="D2807" s="14">
        <f>ArbeidsKorting2020(Table1[[#This Row],[Belastbaar loon]])</f>
        <v>3762.78</v>
      </c>
      <c r="E2807" s="14">
        <f>MAX(Table1[[#This Row],[Loonheffing]]-Table1[[#This Row],[Algemene Heffingskorting]]-Table1[[#This Row],[Arbeidskorting]],0)</f>
        <v>7792.5180999999993</v>
      </c>
      <c r="F2807" s="6">
        <f>Table1[[#This Row],[Belastbaar loon]]-Table1[[#This Row],[Belasting]]</f>
        <v>28098.481899999999</v>
      </c>
      <c r="G2807" s="2">
        <f>(Table1[[#This Row],[Belastbaar loon]]-Table1[[#This Row],[Netto loon]])/Table1[[#This Row],[Belastbaar loon]]</f>
        <v>0.2171162157643978</v>
      </c>
      <c r="H2807" s="14">
        <f t="shared" ca="1" si="38"/>
        <v>7787.6158999999998</v>
      </c>
      <c r="I2807" s="14">
        <f ca="1">IF(ROW()=2, Table1[[#This Row],[Netto loon]], INDIRECT(ADDRESS(ROW()-1,COLUMN(F:F))))</f>
        <v>28093.384099999999</v>
      </c>
      <c r="J2807" s="6">
        <f ca="1">IF(ROW()=2, 0, Table1[[#This Row],[Belastbaar loon]]-INDIRECT(ADDRESS(ROW()-1,COLUMN(A:A))))</f>
        <v>10</v>
      </c>
      <c r="K2807" s="6">
        <f ca="1">Table1[[#This Row],[Netto loon]]-Table1[[#This Row],[Netto vorige schijf]]</f>
        <v>5.0977999999995518</v>
      </c>
      <c r="L2807" s="2">
        <f ca="1">(Table1[[#This Row],[Bruto tov vorige schijf]]-Table1[[#This Row],[Netto tov vorige schijf]])/MAX(Table1[[#This Row],[Bruto tov vorige schijf]],1)</f>
        <v>0.49022000000004484</v>
      </c>
    </row>
    <row r="2808" spans="1:12" x14ac:dyDescent="0.25">
      <c r="A2808" s="14">
        <v>35901</v>
      </c>
      <c r="B2808" s="6">
        <f>LoonHeffing2020(Table1[[#This Row],[Belastbaar loon]])</f>
        <v>13409.023499999999</v>
      </c>
      <c r="C2808" s="6">
        <f>AlgemeneHeffingsKorting2020(Table1[[#This Row],[Belastbaar loon]])</f>
        <v>1849.4232</v>
      </c>
      <c r="D2808" s="14">
        <f>ArbeidsKorting2020(Table1[[#This Row],[Belastbaar loon]])</f>
        <v>3762.18</v>
      </c>
      <c r="E2808" s="14">
        <f>MAX(Table1[[#This Row],[Loonheffing]]-Table1[[#This Row],[Algemene Heffingskorting]]-Table1[[#This Row],[Arbeidskorting]],0)</f>
        <v>7797.4202999999998</v>
      </c>
      <c r="F2808" s="6">
        <f>Table1[[#This Row],[Belastbaar loon]]-Table1[[#This Row],[Belasting]]</f>
        <v>28103.579700000002</v>
      </c>
      <c r="G2808" s="2">
        <f>(Table1[[#This Row],[Belastbaar loon]]-Table1[[#This Row],[Netto loon]])/Table1[[#This Row],[Belastbaar loon]]</f>
        <v>0.21719228712292132</v>
      </c>
      <c r="H2808" s="14">
        <f t="shared" ca="1" si="38"/>
        <v>7792.5180999999993</v>
      </c>
      <c r="I2808" s="14">
        <f ca="1">IF(ROW()=2, Table1[[#This Row],[Netto loon]], INDIRECT(ADDRESS(ROW()-1,COLUMN(F:F))))</f>
        <v>28098.481899999999</v>
      </c>
      <c r="J2808" s="6">
        <f ca="1">IF(ROW()=2, 0, Table1[[#This Row],[Belastbaar loon]]-INDIRECT(ADDRESS(ROW()-1,COLUMN(A:A))))</f>
        <v>10</v>
      </c>
      <c r="K2808" s="6">
        <f ca="1">Table1[[#This Row],[Netto loon]]-Table1[[#This Row],[Netto vorige schijf]]</f>
        <v>5.0978000000031898</v>
      </c>
      <c r="L2808" s="2">
        <f ca="1">(Table1[[#This Row],[Bruto tov vorige schijf]]-Table1[[#This Row],[Netto tov vorige schijf]])/MAX(Table1[[#This Row],[Bruto tov vorige schijf]],1)</f>
        <v>0.49021999999968102</v>
      </c>
    </row>
    <row r="2809" spans="1:12" x14ac:dyDescent="0.25">
      <c r="A2809" s="14">
        <v>35911</v>
      </c>
      <c r="B2809" s="6">
        <f>LoonHeffing2020(Table1[[#This Row],[Belastbaar loon]])</f>
        <v>13412.7585</v>
      </c>
      <c r="C2809" s="6">
        <f>AlgemeneHeffingsKorting2020(Table1[[#This Row],[Belastbaar loon]])</f>
        <v>1848.856</v>
      </c>
      <c r="D2809" s="14">
        <f>ArbeidsKorting2020(Table1[[#This Row],[Belastbaar loon]])</f>
        <v>3761.58</v>
      </c>
      <c r="E2809" s="14">
        <f>MAX(Table1[[#This Row],[Loonheffing]]-Table1[[#This Row],[Algemene Heffingskorting]]-Table1[[#This Row],[Arbeidskorting]],0)</f>
        <v>7802.3225000000002</v>
      </c>
      <c r="F2809" s="6">
        <f>Table1[[#This Row],[Belastbaar loon]]-Table1[[#This Row],[Belasting]]</f>
        <v>28108.677499999998</v>
      </c>
      <c r="G2809" s="2">
        <f>(Table1[[#This Row],[Belastbaar loon]]-Table1[[#This Row],[Netto loon]])/Table1[[#This Row],[Belastbaar loon]]</f>
        <v>0.21726831611483952</v>
      </c>
      <c r="H2809" s="14">
        <f t="shared" ca="1" si="38"/>
        <v>7797.4202999999998</v>
      </c>
      <c r="I2809" s="14">
        <f ca="1">IF(ROW()=2, Table1[[#This Row],[Netto loon]], INDIRECT(ADDRESS(ROW()-1,COLUMN(F:F))))</f>
        <v>28103.579700000002</v>
      </c>
      <c r="J2809" s="6">
        <f ca="1">IF(ROW()=2, 0, Table1[[#This Row],[Belastbaar loon]]-INDIRECT(ADDRESS(ROW()-1,COLUMN(A:A))))</f>
        <v>10</v>
      </c>
      <c r="K2809" s="6">
        <f ca="1">Table1[[#This Row],[Netto loon]]-Table1[[#This Row],[Netto vorige schijf]]</f>
        <v>5.0977999999959138</v>
      </c>
      <c r="L2809" s="2">
        <f ca="1">(Table1[[#This Row],[Bruto tov vorige schijf]]-Table1[[#This Row],[Netto tov vorige schijf]])/MAX(Table1[[#This Row],[Bruto tov vorige schijf]],1)</f>
        <v>0.49022000000040861</v>
      </c>
    </row>
    <row r="2810" spans="1:12" x14ac:dyDescent="0.25">
      <c r="A2810" s="14">
        <v>35921</v>
      </c>
      <c r="B2810" s="6">
        <f>LoonHeffing2020(Table1[[#This Row],[Belastbaar loon]])</f>
        <v>13416.4935</v>
      </c>
      <c r="C2810" s="6">
        <f>AlgemeneHeffingsKorting2020(Table1[[#This Row],[Belastbaar loon]])</f>
        <v>1848.2888</v>
      </c>
      <c r="D2810" s="14">
        <f>ArbeidsKorting2020(Table1[[#This Row],[Belastbaar loon]])</f>
        <v>3760.98</v>
      </c>
      <c r="E2810" s="14">
        <f>MAX(Table1[[#This Row],[Loonheffing]]-Table1[[#This Row],[Algemene Heffingskorting]]-Table1[[#This Row],[Arbeidskorting]],0)</f>
        <v>7807.2247000000007</v>
      </c>
      <c r="F2810" s="6">
        <f>Table1[[#This Row],[Belastbaar loon]]-Table1[[#This Row],[Belasting]]</f>
        <v>28113.775300000001</v>
      </c>
      <c r="G2810" s="2">
        <f>(Table1[[#This Row],[Belastbaar loon]]-Table1[[#This Row],[Netto loon]])/Table1[[#This Row],[Belastbaar loon]]</f>
        <v>0.21734430277553518</v>
      </c>
      <c r="H2810" s="14">
        <f t="shared" ca="1" si="38"/>
        <v>7802.3225000000002</v>
      </c>
      <c r="I2810" s="14">
        <f ca="1">IF(ROW()=2, Table1[[#This Row],[Netto loon]], INDIRECT(ADDRESS(ROW()-1,COLUMN(F:F))))</f>
        <v>28108.677499999998</v>
      </c>
      <c r="J2810" s="6">
        <f ca="1">IF(ROW()=2, 0, Table1[[#This Row],[Belastbaar loon]]-INDIRECT(ADDRESS(ROW()-1,COLUMN(A:A))))</f>
        <v>10</v>
      </c>
      <c r="K2810" s="6">
        <f ca="1">Table1[[#This Row],[Netto loon]]-Table1[[#This Row],[Netto vorige schijf]]</f>
        <v>5.0978000000031898</v>
      </c>
      <c r="L2810" s="2">
        <f ca="1">(Table1[[#This Row],[Bruto tov vorige schijf]]-Table1[[#This Row],[Netto tov vorige schijf]])/MAX(Table1[[#This Row],[Bruto tov vorige schijf]],1)</f>
        <v>0.49021999999968102</v>
      </c>
    </row>
    <row r="2811" spans="1:12" x14ac:dyDescent="0.25">
      <c r="A2811" s="14">
        <v>35931</v>
      </c>
      <c r="B2811" s="6">
        <f>LoonHeffing2020(Table1[[#This Row],[Belastbaar loon]])</f>
        <v>13420.228499999999</v>
      </c>
      <c r="C2811" s="6">
        <f>AlgemeneHeffingsKorting2020(Table1[[#This Row],[Belastbaar loon]])</f>
        <v>1847.7216000000001</v>
      </c>
      <c r="D2811" s="14">
        <f>ArbeidsKorting2020(Table1[[#This Row],[Belastbaar loon]])</f>
        <v>3760.38</v>
      </c>
      <c r="E2811" s="14">
        <f>MAX(Table1[[#This Row],[Loonheffing]]-Table1[[#This Row],[Algemene Heffingskorting]]-Table1[[#This Row],[Arbeidskorting]],0)</f>
        <v>7812.1268999999984</v>
      </c>
      <c r="F2811" s="6">
        <f>Table1[[#This Row],[Belastbaar loon]]-Table1[[#This Row],[Belasting]]</f>
        <v>28118.873100000001</v>
      </c>
      <c r="G2811" s="2">
        <f>(Table1[[#This Row],[Belastbaar loon]]-Table1[[#This Row],[Netto loon]])/Table1[[#This Row],[Belastbaar loon]]</f>
        <v>0.21742024714035232</v>
      </c>
      <c r="H2811" s="14">
        <f t="shared" ca="1" si="38"/>
        <v>7807.2247000000007</v>
      </c>
      <c r="I2811" s="14">
        <f ca="1">IF(ROW()=2, Table1[[#This Row],[Netto loon]], INDIRECT(ADDRESS(ROW()-1,COLUMN(F:F))))</f>
        <v>28113.775300000001</v>
      </c>
      <c r="J2811" s="6">
        <f ca="1">IF(ROW()=2, 0, Table1[[#This Row],[Belastbaar loon]]-INDIRECT(ADDRESS(ROW()-1,COLUMN(A:A))))</f>
        <v>10</v>
      </c>
      <c r="K2811" s="6">
        <f ca="1">Table1[[#This Row],[Netto loon]]-Table1[[#This Row],[Netto vorige schijf]]</f>
        <v>5.0977999999995518</v>
      </c>
      <c r="L2811" s="2">
        <f ca="1">(Table1[[#This Row],[Bruto tov vorige schijf]]-Table1[[#This Row],[Netto tov vorige schijf]])/MAX(Table1[[#This Row],[Bruto tov vorige schijf]],1)</f>
        <v>0.49022000000004484</v>
      </c>
    </row>
    <row r="2812" spans="1:12" x14ac:dyDescent="0.25">
      <c r="A2812" s="14">
        <v>35941</v>
      </c>
      <c r="B2812" s="6">
        <f>LoonHeffing2020(Table1[[#This Row],[Belastbaar loon]])</f>
        <v>13423.9635</v>
      </c>
      <c r="C2812" s="6">
        <f>AlgemeneHeffingsKorting2020(Table1[[#This Row],[Belastbaar loon]])</f>
        <v>1847.1543999999999</v>
      </c>
      <c r="D2812" s="14">
        <f>ArbeidsKorting2020(Table1[[#This Row],[Belastbaar loon]])</f>
        <v>3759.78</v>
      </c>
      <c r="E2812" s="14">
        <f>MAX(Table1[[#This Row],[Loonheffing]]-Table1[[#This Row],[Algemene Heffingskorting]]-Table1[[#This Row],[Arbeidskorting]],0)</f>
        <v>7817.0290999999997</v>
      </c>
      <c r="F2812" s="6">
        <f>Table1[[#This Row],[Belastbaar loon]]-Table1[[#This Row],[Belasting]]</f>
        <v>28123.9709</v>
      </c>
      <c r="G2812" s="2">
        <f>(Table1[[#This Row],[Belastbaar loon]]-Table1[[#This Row],[Netto loon]])/Table1[[#This Row],[Belastbaar loon]]</f>
        <v>0.21749614924459529</v>
      </c>
      <c r="H2812" s="14">
        <f t="shared" ca="1" si="38"/>
        <v>7812.1268999999984</v>
      </c>
      <c r="I2812" s="14">
        <f ca="1">IF(ROW()=2, Table1[[#This Row],[Netto loon]], INDIRECT(ADDRESS(ROW()-1,COLUMN(F:F))))</f>
        <v>28118.873100000001</v>
      </c>
      <c r="J2812" s="6">
        <f ca="1">IF(ROW()=2, 0, Table1[[#This Row],[Belastbaar loon]]-INDIRECT(ADDRESS(ROW()-1,COLUMN(A:A))))</f>
        <v>10</v>
      </c>
      <c r="K2812" s="6">
        <f ca="1">Table1[[#This Row],[Netto loon]]-Table1[[#This Row],[Netto vorige schijf]]</f>
        <v>5.0977999999995518</v>
      </c>
      <c r="L2812" s="2">
        <f ca="1">(Table1[[#This Row],[Bruto tov vorige schijf]]-Table1[[#This Row],[Netto tov vorige schijf]])/MAX(Table1[[#This Row],[Bruto tov vorige schijf]],1)</f>
        <v>0.49022000000004484</v>
      </c>
    </row>
    <row r="2813" spans="1:12" x14ac:dyDescent="0.25">
      <c r="A2813" s="14">
        <v>35951</v>
      </c>
      <c r="B2813" s="6">
        <f>LoonHeffing2020(Table1[[#This Row],[Belastbaar loon]])</f>
        <v>13427.6985</v>
      </c>
      <c r="C2813" s="6">
        <f>AlgemeneHeffingsKorting2020(Table1[[#This Row],[Belastbaar loon]])</f>
        <v>1846.5871999999999</v>
      </c>
      <c r="D2813" s="14">
        <f>ArbeidsKorting2020(Table1[[#This Row],[Belastbaar loon]])</f>
        <v>3759.18</v>
      </c>
      <c r="E2813" s="14">
        <f>MAX(Table1[[#This Row],[Loonheffing]]-Table1[[#This Row],[Algemene Heffingskorting]]-Table1[[#This Row],[Arbeidskorting]],0)</f>
        <v>7821.9313000000002</v>
      </c>
      <c r="F2813" s="6">
        <f>Table1[[#This Row],[Belastbaar loon]]-Table1[[#This Row],[Belasting]]</f>
        <v>28129.0687</v>
      </c>
      <c r="G2813" s="2">
        <f>(Table1[[#This Row],[Belastbaar loon]]-Table1[[#This Row],[Netto loon]])/Table1[[#This Row],[Belastbaar loon]]</f>
        <v>0.21757200912352925</v>
      </c>
      <c r="H2813" s="14">
        <f t="shared" ca="1" si="38"/>
        <v>7817.0290999999997</v>
      </c>
      <c r="I2813" s="14">
        <f ca="1">IF(ROW()=2, Table1[[#This Row],[Netto loon]], INDIRECT(ADDRESS(ROW()-1,COLUMN(F:F))))</f>
        <v>28123.9709</v>
      </c>
      <c r="J2813" s="6">
        <f ca="1">IF(ROW()=2, 0, Table1[[#This Row],[Belastbaar loon]]-INDIRECT(ADDRESS(ROW()-1,COLUMN(A:A))))</f>
        <v>10</v>
      </c>
      <c r="K2813" s="6">
        <f ca="1">Table1[[#This Row],[Netto loon]]-Table1[[#This Row],[Netto vorige schijf]]</f>
        <v>5.0977999999995518</v>
      </c>
      <c r="L2813" s="2">
        <f ca="1">(Table1[[#This Row],[Bruto tov vorige schijf]]-Table1[[#This Row],[Netto tov vorige schijf]])/MAX(Table1[[#This Row],[Bruto tov vorige schijf]],1)</f>
        <v>0.49022000000004484</v>
      </c>
    </row>
    <row r="2814" spans="1:12" x14ac:dyDescent="0.25">
      <c r="A2814" s="14">
        <v>35961</v>
      </c>
      <c r="B2814" s="6">
        <f>LoonHeffing2020(Table1[[#This Row],[Belastbaar loon]])</f>
        <v>13431.433499999999</v>
      </c>
      <c r="C2814" s="6">
        <f>AlgemeneHeffingsKorting2020(Table1[[#This Row],[Belastbaar loon]])</f>
        <v>1846.02</v>
      </c>
      <c r="D2814" s="14">
        <f>ArbeidsKorting2020(Table1[[#This Row],[Belastbaar loon]])</f>
        <v>3758.58</v>
      </c>
      <c r="E2814" s="14">
        <f>MAX(Table1[[#This Row],[Loonheffing]]-Table1[[#This Row],[Algemene Heffingskorting]]-Table1[[#This Row],[Arbeidskorting]],0)</f>
        <v>7826.8334999999988</v>
      </c>
      <c r="F2814" s="6">
        <f>Table1[[#This Row],[Belastbaar loon]]-Table1[[#This Row],[Belasting]]</f>
        <v>28134.166499999999</v>
      </c>
      <c r="G2814" s="2">
        <f>(Table1[[#This Row],[Belastbaar loon]]-Table1[[#This Row],[Netto loon]])/Table1[[#This Row],[Belastbaar loon]]</f>
        <v>0.2176478268123801</v>
      </c>
      <c r="H2814" s="14">
        <f t="shared" ca="1" si="38"/>
        <v>7821.9313000000002</v>
      </c>
      <c r="I2814" s="14">
        <f ca="1">IF(ROW()=2, Table1[[#This Row],[Netto loon]], INDIRECT(ADDRESS(ROW()-1,COLUMN(F:F))))</f>
        <v>28129.0687</v>
      </c>
      <c r="J2814" s="6">
        <f ca="1">IF(ROW()=2, 0, Table1[[#This Row],[Belastbaar loon]]-INDIRECT(ADDRESS(ROW()-1,COLUMN(A:A))))</f>
        <v>10</v>
      </c>
      <c r="K2814" s="6">
        <f ca="1">Table1[[#This Row],[Netto loon]]-Table1[[#This Row],[Netto vorige schijf]]</f>
        <v>5.0977999999995518</v>
      </c>
      <c r="L2814" s="2">
        <f ca="1">(Table1[[#This Row],[Bruto tov vorige schijf]]-Table1[[#This Row],[Netto tov vorige schijf]])/MAX(Table1[[#This Row],[Bruto tov vorige schijf]],1)</f>
        <v>0.49022000000004484</v>
      </c>
    </row>
    <row r="2815" spans="1:12" x14ac:dyDescent="0.25">
      <c r="A2815" s="14">
        <v>35971</v>
      </c>
      <c r="B2815" s="6">
        <f>LoonHeffing2020(Table1[[#This Row],[Belastbaar loon]])</f>
        <v>13435.1685</v>
      </c>
      <c r="C2815" s="6">
        <f>AlgemeneHeffingsKorting2020(Table1[[#This Row],[Belastbaar loon]])</f>
        <v>1845.4528</v>
      </c>
      <c r="D2815" s="14">
        <f>ArbeidsKorting2020(Table1[[#This Row],[Belastbaar loon]])</f>
        <v>3757.98</v>
      </c>
      <c r="E2815" s="14">
        <f>MAX(Table1[[#This Row],[Loonheffing]]-Table1[[#This Row],[Algemene Heffingskorting]]-Table1[[#This Row],[Arbeidskorting]],0)</f>
        <v>7831.7357000000011</v>
      </c>
      <c r="F2815" s="6">
        <f>Table1[[#This Row],[Belastbaar loon]]-Table1[[#This Row],[Belasting]]</f>
        <v>28139.264299999999</v>
      </c>
      <c r="G2815" s="2">
        <f>(Table1[[#This Row],[Belastbaar loon]]-Table1[[#This Row],[Netto loon]])/Table1[[#This Row],[Belastbaar loon]]</f>
        <v>0.21772360234633459</v>
      </c>
      <c r="H2815" s="14">
        <f t="shared" ca="1" si="38"/>
        <v>7826.8334999999988</v>
      </c>
      <c r="I2815" s="14">
        <f ca="1">IF(ROW()=2, Table1[[#This Row],[Netto loon]], INDIRECT(ADDRESS(ROW()-1,COLUMN(F:F))))</f>
        <v>28134.166499999999</v>
      </c>
      <c r="J2815" s="6">
        <f ca="1">IF(ROW()=2, 0, Table1[[#This Row],[Belastbaar loon]]-INDIRECT(ADDRESS(ROW()-1,COLUMN(A:A))))</f>
        <v>10</v>
      </c>
      <c r="K2815" s="6">
        <f ca="1">Table1[[#This Row],[Netto loon]]-Table1[[#This Row],[Netto vorige schijf]]</f>
        <v>5.0977999999995518</v>
      </c>
      <c r="L2815" s="2">
        <f ca="1">(Table1[[#This Row],[Bruto tov vorige schijf]]-Table1[[#This Row],[Netto tov vorige schijf]])/MAX(Table1[[#This Row],[Bruto tov vorige schijf]],1)</f>
        <v>0.49022000000004484</v>
      </c>
    </row>
    <row r="2816" spans="1:12" x14ac:dyDescent="0.25">
      <c r="A2816" s="14">
        <v>35981</v>
      </c>
      <c r="B2816" s="6">
        <f>LoonHeffing2020(Table1[[#This Row],[Belastbaar loon]])</f>
        <v>13438.9035</v>
      </c>
      <c r="C2816" s="6">
        <f>AlgemeneHeffingsKorting2020(Table1[[#This Row],[Belastbaar loon]])</f>
        <v>1844.8856000000001</v>
      </c>
      <c r="D2816" s="14">
        <f>ArbeidsKorting2020(Table1[[#This Row],[Belastbaar loon]])</f>
        <v>3757.38</v>
      </c>
      <c r="E2816" s="14">
        <f>MAX(Table1[[#This Row],[Loonheffing]]-Table1[[#This Row],[Algemene Heffingskorting]]-Table1[[#This Row],[Arbeidskorting]],0)</f>
        <v>7836.6379000000006</v>
      </c>
      <c r="F2816" s="6">
        <f>Table1[[#This Row],[Belastbaar loon]]-Table1[[#This Row],[Belasting]]</f>
        <v>28144.362099999998</v>
      </c>
      <c r="G2816" s="2">
        <f>(Table1[[#This Row],[Belastbaar loon]]-Table1[[#This Row],[Netto loon]])/Table1[[#This Row],[Belastbaar loon]]</f>
        <v>0.21779933576054034</v>
      </c>
      <c r="H2816" s="14">
        <f t="shared" ca="1" si="38"/>
        <v>7831.7357000000011</v>
      </c>
      <c r="I2816" s="14">
        <f ca="1">IF(ROW()=2, Table1[[#This Row],[Netto loon]], INDIRECT(ADDRESS(ROW()-1,COLUMN(F:F))))</f>
        <v>28139.264299999999</v>
      </c>
      <c r="J2816" s="6">
        <f ca="1">IF(ROW()=2, 0, Table1[[#This Row],[Belastbaar loon]]-INDIRECT(ADDRESS(ROW()-1,COLUMN(A:A))))</f>
        <v>10</v>
      </c>
      <c r="K2816" s="6">
        <f ca="1">Table1[[#This Row],[Netto loon]]-Table1[[#This Row],[Netto vorige schijf]]</f>
        <v>5.0977999999995518</v>
      </c>
      <c r="L2816" s="2">
        <f ca="1">(Table1[[#This Row],[Bruto tov vorige schijf]]-Table1[[#This Row],[Netto tov vorige schijf]])/MAX(Table1[[#This Row],[Bruto tov vorige schijf]],1)</f>
        <v>0.49022000000004484</v>
      </c>
    </row>
    <row r="2817" spans="1:12" x14ac:dyDescent="0.25">
      <c r="A2817" s="14">
        <v>35991</v>
      </c>
      <c r="B2817" s="6">
        <f>LoonHeffing2020(Table1[[#This Row],[Belastbaar loon]])</f>
        <v>13442.638499999999</v>
      </c>
      <c r="C2817" s="6">
        <f>AlgemeneHeffingsKorting2020(Table1[[#This Row],[Belastbaar loon]])</f>
        <v>1844.3184000000001</v>
      </c>
      <c r="D2817" s="14">
        <f>ArbeidsKorting2020(Table1[[#This Row],[Belastbaar loon]])</f>
        <v>3756.78</v>
      </c>
      <c r="E2817" s="14">
        <f>MAX(Table1[[#This Row],[Loonheffing]]-Table1[[#This Row],[Algemene Heffingskorting]]-Table1[[#This Row],[Arbeidskorting]],0)</f>
        <v>7841.5400999999983</v>
      </c>
      <c r="F2817" s="6">
        <f>Table1[[#This Row],[Belastbaar loon]]-Table1[[#This Row],[Belasting]]</f>
        <v>28149.459900000002</v>
      </c>
      <c r="G2817" s="2">
        <f>(Table1[[#This Row],[Belastbaar loon]]-Table1[[#This Row],[Netto loon]])/Table1[[#This Row],[Belastbaar loon]]</f>
        <v>0.21787502709010581</v>
      </c>
      <c r="H2817" s="14">
        <f t="shared" ca="1" si="38"/>
        <v>7836.6379000000006</v>
      </c>
      <c r="I2817" s="14">
        <f ca="1">IF(ROW()=2, Table1[[#This Row],[Netto loon]], INDIRECT(ADDRESS(ROW()-1,COLUMN(F:F))))</f>
        <v>28144.362099999998</v>
      </c>
      <c r="J2817" s="6">
        <f ca="1">IF(ROW()=2, 0, Table1[[#This Row],[Belastbaar loon]]-INDIRECT(ADDRESS(ROW()-1,COLUMN(A:A))))</f>
        <v>10</v>
      </c>
      <c r="K2817" s="6">
        <f ca="1">Table1[[#This Row],[Netto loon]]-Table1[[#This Row],[Netto vorige schijf]]</f>
        <v>5.0978000000031898</v>
      </c>
      <c r="L2817" s="2">
        <f ca="1">(Table1[[#This Row],[Bruto tov vorige schijf]]-Table1[[#This Row],[Netto tov vorige schijf]])/MAX(Table1[[#This Row],[Bruto tov vorige schijf]],1)</f>
        <v>0.49021999999968102</v>
      </c>
    </row>
    <row r="2818" spans="1:12" x14ac:dyDescent="0.25">
      <c r="A2818" s="14">
        <v>36001</v>
      </c>
      <c r="B2818" s="6">
        <f>LoonHeffing2020(Table1[[#This Row],[Belastbaar loon]])</f>
        <v>13446.3735</v>
      </c>
      <c r="C2818" s="6">
        <f>AlgemeneHeffingsKorting2020(Table1[[#This Row],[Belastbaar loon]])</f>
        <v>1843.7511999999999</v>
      </c>
      <c r="D2818" s="14">
        <f>ArbeidsKorting2020(Table1[[#This Row],[Belastbaar loon]])</f>
        <v>3756.18</v>
      </c>
      <c r="E2818" s="14">
        <f>MAX(Table1[[#This Row],[Loonheffing]]-Table1[[#This Row],[Algemene Heffingskorting]]-Table1[[#This Row],[Arbeidskorting]],0)</f>
        <v>7846.4422999999988</v>
      </c>
      <c r="F2818" s="6">
        <f>Table1[[#This Row],[Belastbaar loon]]-Table1[[#This Row],[Belasting]]</f>
        <v>28154.557700000001</v>
      </c>
      <c r="G2818" s="2">
        <f>(Table1[[#This Row],[Belastbaar loon]]-Table1[[#This Row],[Netto loon]])/Table1[[#This Row],[Belastbaar loon]]</f>
        <v>0.21795067637010079</v>
      </c>
      <c r="H2818" s="14">
        <f t="shared" ca="1" si="38"/>
        <v>7841.5400999999983</v>
      </c>
      <c r="I2818" s="14">
        <f ca="1">IF(ROW()=2, Table1[[#This Row],[Netto loon]], INDIRECT(ADDRESS(ROW()-1,COLUMN(F:F))))</f>
        <v>28149.459900000002</v>
      </c>
      <c r="J2818" s="6">
        <f ca="1">IF(ROW()=2, 0, Table1[[#This Row],[Belastbaar loon]]-INDIRECT(ADDRESS(ROW()-1,COLUMN(A:A))))</f>
        <v>10</v>
      </c>
      <c r="K2818" s="6">
        <f ca="1">Table1[[#This Row],[Netto loon]]-Table1[[#This Row],[Netto vorige schijf]]</f>
        <v>5.0977999999995518</v>
      </c>
      <c r="L2818" s="2">
        <f ca="1">(Table1[[#This Row],[Bruto tov vorige schijf]]-Table1[[#This Row],[Netto tov vorige schijf]])/MAX(Table1[[#This Row],[Bruto tov vorige schijf]],1)</f>
        <v>0.49022000000004484</v>
      </c>
    </row>
    <row r="2819" spans="1:12" x14ac:dyDescent="0.25">
      <c r="A2819" s="14">
        <v>36011</v>
      </c>
      <c r="B2819" s="6">
        <f>LoonHeffing2020(Table1[[#This Row],[Belastbaar loon]])</f>
        <v>13450.1085</v>
      </c>
      <c r="C2819" s="6">
        <f>AlgemeneHeffingsKorting2020(Table1[[#This Row],[Belastbaar loon]])</f>
        <v>1843.184</v>
      </c>
      <c r="D2819" s="14">
        <f>ArbeidsKorting2020(Table1[[#This Row],[Belastbaar loon]])</f>
        <v>3755.58</v>
      </c>
      <c r="E2819" s="14">
        <f>MAX(Table1[[#This Row],[Loonheffing]]-Table1[[#This Row],[Algemene Heffingskorting]]-Table1[[#This Row],[Arbeidskorting]],0)</f>
        <v>7851.3445000000011</v>
      </c>
      <c r="F2819" s="6">
        <f>Table1[[#This Row],[Belastbaar loon]]-Table1[[#This Row],[Belasting]]</f>
        <v>28159.655500000001</v>
      </c>
      <c r="G2819" s="2">
        <f>(Table1[[#This Row],[Belastbaar loon]]-Table1[[#This Row],[Netto loon]])/Table1[[#This Row],[Belastbaar loon]]</f>
        <v>0.21802628363555579</v>
      </c>
      <c r="H2819" s="14">
        <f t="shared" ca="1" si="38"/>
        <v>7846.4422999999988</v>
      </c>
      <c r="I2819" s="14">
        <f ca="1">IF(ROW()=2, Table1[[#This Row],[Netto loon]], INDIRECT(ADDRESS(ROW()-1,COLUMN(F:F))))</f>
        <v>28154.557700000001</v>
      </c>
      <c r="J2819" s="6">
        <f ca="1">IF(ROW()=2, 0, Table1[[#This Row],[Belastbaar loon]]-INDIRECT(ADDRESS(ROW()-1,COLUMN(A:A))))</f>
        <v>10</v>
      </c>
      <c r="K2819" s="6">
        <f ca="1">Table1[[#This Row],[Netto loon]]-Table1[[#This Row],[Netto vorige schijf]]</f>
        <v>5.0977999999995518</v>
      </c>
      <c r="L2819" s="2">
        <f ca="1">(Table1[[#This Row],[Bruto tov vorige schijf]]-Table1[[#This Row],[Netto tov vorige schijf]])/MAX(Table1[[#This Row],[Bruto tov vorige schijf]],1)</f>
        <v>0.49022000000004484</v>
      </c>
    </row>
    <row r="2820" spans="1:12" x14ac:dyDescent="0.25">
      <c r="A2820" s="14">
        <v>36021</v>
      </c>
      <c r="B2820" s="6">
        <f>LoonHeffing2020(Table1[[#This Row],[Belastbaar loon]])</f>
        <v>13453.843500000001</v>
      </c>
      <c r="C2820" s="6">
        <f>AlgemeneHeffingsKorting2020(Table1[[#This Row],[Belastbaar loon]])</f>
        <v>1842.6168</v>
      </c>
      <c r="D2820" s="14">
        <f>ArbeidsKorting2020(Table1[[#This Row],[Belastbaar loon]])</f>
        <v>3754.98</v>
      </c>
      <c r="E2820" s="14">
        <f>MAX(Table1[[#This Row],[Loonheffing]]-Table1[[#This Row],[Algemene Heffingskorting]]-Table1[[#This Row],[Arbeidskorting]],0)</f>
        <v>7856.2467000000015</v>
      </c>
      <c r="F2820" s="6">
        <f>Table1[[#This Row],[Belastbaar loon]]-Table1[[#This Row],[Belasting]]</f>
        <v>28164.753299999997</v>
      </c>
      <c r="G2820" s="2">
        <f>(Table1[[#This Row],[Belastbaar loon]]-Table1[[#This Row],[Netto loon]])/Table1[[#This Row],[Belastbaar loon]]</f>
        <v>0.21810184892146256</v>
      </c>
      <c r="H2820" s="14">
        <f t="shared" ca="1" si="38"/>
        <v>7851.3445000000011</v>
      </c>
      <c r="I2820" s="14">
        <f ca="1">IF(ROW()=2, Table1[[#This Row],[Netto loon]], INDIRECT(ADDRESS(ROW()-1,COLUMN(F:F))))</f>
        <v>28159.655500000001</v>
      </c>
      <c r="J2820" s="6">
        <f ca="1">IF(ROW()=2, 0, Table1[[#This Row],[Belastbaar loon]]-INDIRECT(ADDRESS(ROW()-1,COLUMN(A:A))))</f>
        <v>10</v>
      </c>
      <c r="K2820" s="6">
        <f ca="1">Table1[[#This Row],[Netto loon]]-Table1[[#This Row],[Netto vorige schijf]]</f>
        <v>5.0977999999959138</v>
      </c>
      <c r="L2820" s="2">
        <f ca="1">(Table1[[#This Row],[Bruto tov vorige schijf]]-Table1[[#This Row],[Netto tov vorige schijf]])/MAX(Table1[[#This Row],[Bruto tov vorige schijf]],1)</f>
        <v>0.49022000000040861</v>
      </c>
    </row>
    <row r="2821" spans="1:12" x14ac:dyDescent="0.25">
      <c r="A2821" s="14">
        <v>36031</v>
      </c>
      <c r="B2821" s="6">
        <f>LoonHeffing2020(Table1[[#This Row],[Belastbaar loon]])</f>
        <v>13457.5785</v>
      </c>
      <c r="C2821" s="6">
        <f>AlgemeneHeffingsKorting2020(Table1[[#This Row],[Belastbaar loon]])</f>
        <v>1842.0496000000001</v>
      </c>
      <c r="D2821" s="14">
        <f>ArbeidsKorting2020(Table1[[#This Row],[Belastbaar loon]])</f>
        <v>3754.38</v>
      </c>
      <c r="E2821" s="14">
        <f>MAX(Table1[[#This Row],[Loonheffing]]-Table1[[#This Row],[Algemene Heffingskorting]]-Table1[[#This Row],[Arbeidskorting]],0)</f>
        <v>7861.1488999999992</v>
      </c>
      <c r="F2821" s="6">
        <f>Table1[[#This Row],[Belastbaar loon]]-Table1[[#This Row],[Belasting]]</f>
        <v>28169.8511</v>
      </c>
      <c r="G2821" s="2">
        <f>(Table1[[#This Row],[Belastbaar loon]]-Table1[[#This Row],[Netto loon]])/Table1[[#This Row],[Belastbaar loon]]</f>
        <v>0.21817737226277373</v>
      </c>
      <c r="H2821" s="14">
        <f t="shared" ca="1" si="38"/>
        <v>7856.2467000000015</v>
      </c>
      <c r="I2821" s="14">
        <f ca="1">IF(ROW()=2, Table1[[#This Row],[Netto loon]], INDIRECT(ADDRESS(ROW()-1,COLUMN(F:F))))</f>
        <v>28164.753299999997</v>
      </c>
      <c r="J2821" s="6">
        <f ca="1">IF(ROW()=2, 0, Table1[[#This Row],[Belastbaar loon]]-INDIRECT(ADDRESS(ROW()-1,COLUMN(A:A))))</f>
        <v>10</v>
      </c>
      <c r="K2821" s="6">
        <f ca="1">Table1[[#This Row],[Netto loon]]-Table1[[#This Row],[Netto vorige schijf]]</f>
        <v>5.0978000000031898</v>
      </c>
      <c r="L2821" s="2">
        <f ca="1">(Table1[[#This Row],[Bruto tov vorige schijf]]-Table1[[#This Row],[Netto tov vorige schijf]])/MAX(Table1[[#This Row],[Bruto tov vorige schijf]],1)</f>
        <v>0.49021999999968102</v>
      </c>
    </row>
    <row r="2822" spans="1:12" x14ac:dyDescent="0.25">
      <c r="A2822" s="14">
        <v>36041</v>
      </c>
      <c r="B2822" s="6">
        <f>LoonHeffing2020(Table1[[#This Row],[Belastbaar loon]])</f>
        <v>13461.3135</v>
      </c>
      <c r="C2822" s="6">
        <f>AlgemeneHeffingsKorting2020(Table1[[#This Row],[Belastbaar loon]])</f>
        <v>1841.4824000000001</v>
      </c>
      <c r="D2822" s="14">
        <f>ArbeidsKorting2020(Table1[[#This Row],[Belastbaar loon]])</f>
        <v>3753.78</v>
      </c>
      <c r="E2822" s="14">
        <f>MAX(Table1[[#This Row],[Loonheffing]]-Table1[[#This Row],[Algemene Heffingskorting]]-Table1[[#This Row],[Arbeidskorting]],0)</f>
        <v>7866.0510999999988</v>
      </c>
      <c r="F2822" s="6">
        <f>Table1[[#This Row],[Belastbaar loon]]-Table1[[#This Row],[Belasting]]</f>
        <v>28174.948900000003</v>
      </c>
      <c r="G2822" s="2">
        <f>(Table1[[#This Row],[Belastbaar loon]]-Table1[[#This Row],[Netto loon]])/Table1[[#This Row],[Belastbaar loon]]</f>
        <v>0.2182528536944035</v>
      </c>
      <c r="H2822" s="14">
        <f t="shared" ca="1" si="38"/>
        <v>7861.1488999999992</v>
      </c>
      <c r="I2822" s="14">
        <f ca="1">IF(ROW()=2, Table1[[#This Row],[Netto loon]], INDIRECT(ADDRESS(ROW()-1,COLUMN(F:F))))</f>
        <v>28169.8511</v>
      </c>
      <c r="J2822" s="6">
        <f ca="1">IF(ROW()=2, 0, Table1[[#This Row],[Belastbaar loon]]-INDIRECT(ADDRESS(ROW()-1,COLUMN(A:A))))</f>
        <v>10</v>
      </c>
      <c r="K2822" s="6">
        <f ca="1">Table1[[#This Row],[Netto loon]]-Table1[[#This Row],[Netto vorige schijf]]</f>
        <v>5.0978000000031898</v>
      </c>
      <c r="L2822" s="2">
        <f ca="1">(Table1[[#This Row],[Bruto tov vorige schijf]]-Table1[[#This Row],[Netto tov vorige schijf]])/MAX(Table1[[#This Row],[Bruto tov vorige schijf]],1)</f>
        <v>0.49021999999968102</v>
      </c>
    </row>
    <row r="2823" spans="1:12" x14ac:dyDescent="0.25">
      <c r="A2823" s="14">
        <v>36051</v>
      </c>
      <c r="B2823" s="6">
        <f>LoonHeffing2020(Table1[[#This Row],[Belastbaar loon]])</f>
        <v>13465.048500000001</v>
      </c>
      <c r="C2823" s="6">
        <f>AlgemeneHeffingsKorting2020(Table1[[#This Row],[Belastbaar loon]])</f>
        <v>1840.9151999999999</v>
      </c>
      <c r="D2823" s="14">
        <f>ArbeidsKorting2020(Table1[[#This Row],[Belastbaar loon]])</f>
        <v>3753.18</v>
      </c>
      <c r="E2823" s="14">
        <f>MAX(Table1[[#This Row],[Loonheffing]]-Table1[[#This Row],[Algemene Heffingskorting]]-Table1[[#This Row],[Arbeidskorting]],0)</f>
        <v>7870.953300000001</v>
      </c>
      <c r="F2823" s="6">
        <f>Table1[[#This Row],[Belastbaar loon]]-Table1[[#This Row],[Belasting]]</f>
        <v>28180.046699999999</v>
      </c>
      <c r="G2823" s="2">
        <f>(Table1[[#This Row],[Belastbaar loon]]-Table1[[#This Row],[Netto loon]])/Table1[[#This Row],[Belastbaar loon]]</f>
        <v>0.21832829325122746</v>
      </c>
      <c r="H2823" s="14">
        <f t="shared" ca="1" si="38"/>
        <v>7866.0510999999988</v>
      </c>
      <c r="I2823" s="14">
        <f ca="1">IF(ROW()=2, Table1[[#This Row],[Netto loon]], INDIRECT(ADDRESS(ROW()-1,COLUMN(F:F))))</f>
        <v>28174.948900000003</v>
      </c>
      <c r="J2823" s="6">
        <f ca="1">IF(ROW()=2, 0, Table1[[#This Row],[Belastbaar loon]]-INDIRECT(ADDRESS(ROW()-1,COLUMN(A:A))))</f>
        <v>10</v>
      </c>
      <c r="K2823" s="6">
        <f ca="1">Table1[[#This Row],[Netto loon]]-Table1[[#This Row],[Netto vorige schijf]]</f>
        <v>5.0977999999959138</v>
      </c>
      <c r="L2823" s="2">
        <f ca="1">(Table1[[#This Row],[Bruto tov vorige schijf]]-Table1[[#This Row],[Netto tov vorige schijf]])/MAX(Table1[[#This Row],[Bruto tov vorige schijf]],1)</f>
        <v>0.49022000000040861</v>
      </c>
    </row>
    <row r="2824" spans="1:12" x14ac:dyDescent="0.25">
      <c r="A2824" s="14">
        <v>36061</v>
      </c>
      <c r="B2824" s="6">
        <f>LoonHeffing2020(Table1[[#This Row],[Belastbaar loon]])</f>
        <v>13468.7835</v>
      </c>
      <c r="C2824" s="6">
        <f>AlgemeneHeffingsKorting2020(Table1[[#This Row],[Belastbaar loon]])</f>
        <v>1840.348</v>
      </c>
      <c r="D2824" s="14">
        <f>ArbeidsKorting2020(Table1[[#This Row],[Belastbaar loon]])</f>
        <v>3752.58</v>
      </c>
      <c r="E2824" s="14">
        <f>MAX(Table1[[#This Row],[Loonheffing]]-Table1[[#This Row],[Algemene Heffingskorting]]-Table1[[#This Row],[Arbeidskorting]],0)</f>
        <v>7875.8554999999997</v>
      </c>
      <c r="F2824" s="6">
        <f>Table1[[#This Row],[Belastbaar loon]]-Table1[[#This Row],[Belasting]]</f>
        <v>28185.144500000002</v>
      </c>
      <c r="G2824" s="2">
        <f>(Table1[[#This Row],[Belastbaar loon]]-Table1[[#This Row],[Netto loon]])/Table1[[#This Row],[Belastbaar loon]]</f>
        <v>0.21840369096808179</v>
      </c>
      <c r="H2824" s="14">
        <f t="shared" ca="1" si="38"/>
        <v>7870.953300000001</v>
      </c>
      <c r="I2824" s="14">
        <f ca="1">IF(ROW()=2, Table1[[#This Row],[Netto loon]], INDIRECT(ADDRESS(ROW()-1,COLUMN(F:F))))</f>
        <v>28180.046699999999</v>
      </c>
      <c r="J2824" s="6">
        <f ca="1">IF(ROW()=2, 0, Table1[[#This Row],[Belastbaar loon]]-INDIRECT(ADDRESS(ROW()-1,COLUMN(A:A))))</f>
        <v>10</v>
      </c>
      <c r="K2824" s="6">
        <f ca="1">Table1[[#This Row],[Netto loon]]-Table1[[#This Row],[Netto vorige schijf]]</f>
        <v>5.0978000000031898</v>
      </c>
      <c r="L2824" s="2">
        <f ca="1">(Table1[[#This Row],[Bruto tov vorige schijf]]-Table1[[#This Row],[Netto tov vorige schijf]])/MAX(Table1[[#This Row],[Bruto tov vorige schijf]],1)</f>
        <v>0.49021999999968102</v>
      </c>
    </row>
    <row r="2825" spans="1:12" x14ac:dyDescent="0.25">
      <c r="A2825" s="14">
        <v>36071</v>
      </c>
      <c r="B2825" s="6">
        <f>LoonHeffing2020(Table1[[#This Row],[Belastbaar loon]])</f>
        <v>13472.5185</v>
      </c>
      <c r="C2825" s="6">
        <f>AlgemeneHeffingsKorting2020(Table1[[#This Row],[Belastbaar loon]])</f>
        <v>1839.7808</v>
      </c>
      <c r="D2825" s="14">
        <f>ArbeidsKorting2020(Table1[[#This Row],[Belastbaar loon]])</f>
        <v>3751.98</v>
      </c>
      <c r="E2825" s="14">
        <f>MAX(Table1[[#This Row],[Loonheffing]]-Table1[[#This Row],[Algemene Heffingskorting]]-Table1[[#This Row],[Arbeidskorting]],0)</f>
        <v>7880.7577000000001</v>
      </c>
      <c r="F2825" s="6">
        <f>Table1[[#This Row],[Belastbaar loon]]-Table1[[#This Row],[Belasting]]</f>
        <v>28190.242299999998</v>
      </c>
      <c r="G2825" s="2">
        <f>(Table1[[#This Row],[Belastbaar loon]]-Table1[[#This Row],[Netto loon]])/Table1[[#This Row],[Belastbaar loon]]</f>
        <v>0.21847904687976497</v>
      </c>
      <c r="H2825" s="14">
        <f t="shared" ca="1" si="38"/>
        <v>7875.8554999999997</v>
      </c>
      <c r="I2825" s="14">
        <f ca="1">IF(ROW()=2, Table1[[#This Row],[Netto loon]], INDIRECT(ADDRESS(ROW()-1,COLUMN(F:F))))</f>
        <v>28185.144500000002</v>
      </c>
      <c r="J2825" s="6">
        <f ca="1">IF(ROW()=2, 0, Table1[[#This Row],[Belastbaar loon]]-INDIRECT(ADDRESS(ROW()-1,COLUMN(A:A))))</f>
        <v>10</v>
      </c>
      <c r="K2825" s="6">
        <f ca="1">Table1[[#This Row],[Netto loon]]-Table1[[#This Row],[Netto vorige schijf]]</f>
        <v>5.0977999999959138</v>
      </c>
      <c r="L2825" s="2">
        <f ca="1">(Table1[[#This Row],[Bruto tov vorige schijf]]-Table1[[#This Row],[Netto tov vorige schijf]])/MAX(Table1[[#This Row],[Bruto tov vorige schijf]],1)</f>
        <v>0.49022000000040861</v>
      </c>
    </row>
    <row r="2826" spans="1:12" x14ac:dyDescent="0.25">
      <c r="A2826" s="14">
        <v>36081</v>
      </c>
      <c r="B2826" s="6">
        <f>LoonHeffing2020(Table1[[#This Row],[Belastbaar loon]])</f>
        <v>13476.253500000001</v>
      </c>
      <c r="C2826" s="6">
        <f>AlgemeneHeffingsKorting2020(Table1[[#This Row],[Belastbaar loon]])</f>
        <v>1839.2136</v>
      </c>
      <c r="D2826" s="14">
        <f>ArbeidsKorting2020(Table1[[#This Row],[Belastbaar loon]])</f>
        <v>3751.38</v>
      </c>
      <c r="E2826" s="14">
        <f>MAX(Table1[[#This Row],[Loonheffing]]-Table1[[#This Row],[Algemene Heffingskorting]]-Table1[[#This Row],[Arbeidskorting]],0)</f>
        <v>7885.6598999999997</v>
      </c>
      <c r="F2826" s="6">
        <f>Table1[[#This Row],[Belastbaar loon]]-Table1[[#This Row],[Belasting]]</f>
        <v>28195.340100000001</v>
      </c>
      <c r="G2826" s="2">
        <f>(Table1[[#This Row],[Belastbaar loon]]-Table1[[#This Row],[Netto loon]])/Table1[[#This Row],[Belastbaar loon]]</f>
        <v>0.21855436102103598</v>
      </c>
      <c r="H2826" s="14">
        <f t="shared" ca="1" si="38"/>
        <v>7880.7577000000001</v>
      </c>
      <c r="I2826" s="14">
        <f ca="1">IF(ROW()=2, Table1[[#This Row],[Netto loon]], INDIRECT(ADDRESS(ROW()-1,COLUMN(F:F))))</f>
        <v>28190.242299999998</v>
      </c>
      <c r="J2826" s="6">
        <f ca="1">IF(ROW()=2, 0, Table1[[#This Row],[Belastbaar loon]]-INDIRECT(ADDRESS(ROW()-1,COLUMN(A:A))))</f>
        <v>10</v>
      </c>
      <c r="K2826" s="6">
        <f ca="1">Table1[[#This Row],[Netto loon]]-Table1[[#This Row],[Netto vorige schijf]]</f>
        <v>5.0978000000031898</v>
      </c>
      <c r="L2826" s="2">
        <f ca="1">(Table1[[#This Row],[Bruto tov vorige schijf]]-Table1[[#This Row],[Netto tov vorige schijf]])/MAX(Table1[[#This Row],[Bruto tov vorige schijf]],1)</f>
        <v>0.49021999999968102</v>
      </c>
    </row>
    <row r="2827" spans="1:12" x14ac:dyDescent="0.25">
      <c r="A2827" s="14">
        <v>36091</v>
      </c>
      <c r="B2827" s="6">
        <f>LoonHeffing2020(Table1[[#This Row],[Belastbaar loon]])</f>
        <v>13479.988499999999</v>
      </c>
      <c r="C2827" s="6">
        <f>AlgemeneHeffingsKorting2020(Table1[[#This Row],[Belastbaar loon]])</f>
        <v>1838.6464000000001</v>
      </c>
      <c r="D2827" s="14">
        <f>ArbeidsKorting2020(Table1[[#This Row],[Belastbaar loon]])</f>
        <v>3750.78</v>
      </c>
      <c r="E2827" s="14">
        <f>MAX(Table1[[#This Row],[Loonheffing]]-Table1[[#This Row],[Algemene Heffingskorting]]-Table1[[#This Row],[Arbeidskorting]],0)</f>
        <v>7890.5620999999992</v>
      </c>
      <c r="F2827" s="6">
        <f>Table1[[#This Row],[Belastbaar loon]]-Table1[[#This Row],[Belasting]]</f>
        <v>28200.437900000001</v>
      </c>
      <c r="G2827" s="2">
        <f>(Table1[[#This Row],[Belastbaar loon]]-Table1[[#This Row],[Netto loon]])/Table1[[#This Row],[Belastbaar loon]]</f>
        <v>0.21862963342661604</v>
      </c>
      <c r="H2827" s="14">
        <f t="shared" ca="1" si="38"/>
        <v>7885.6598999999997</v>
      </c>
      <c r="I2827" s="14">
        <f ca="1">IF(ROW()=2, Table1[[#This Row],[Netto loon]], INDIRECT(ADDRESS(ROW()-1,COLUMN(F:F))))</f>
        <v>28195.340100000001</v>
      </c>
      <c r="J2827" s="6">
        <f ca="1">IF(ROW()=2, 0, Table1[[#This Row],[Belastbaar loon]]-INDIRECT(ADDRESS(ROW()-1,COLUMN(A:A))))</f>
        <v>10</v>
      </c>
      <c r="K2827" s="6">
        <f ca="1">Table1[[#This Row],[Netto loon]]-Table1[[#This Row],[Netto vorige schijf]]</f>
        <v>5.0977999999995518</v>
      </c>
      <c r="L2827" s="2">
        <f ca="1">(Table1[[#This Row],[Bruto tov vorige schijf]]-Table1[[#This Row],[Netto tov vorige schijf]])/MAX(Table1[[#This Row],[Bruto tov vorige schijf]],1)</f>
        <v>0.49022000000004484</v>
      </c>
    </row>
    <row r="2828" spans="1:12" x14ac:dyDescent="0.25">
      <c r="A2828" s="14">
        <v>36101</v>
      </c>
      <c r="B2828" s="6">
        <f>LoonHeffing2020(Table1[[#This Row],[Belastbaar loon]])</f>
        <v>13483.7235</v>
      </c>
      <c r="C2828" s="6">
        <f>AlgemeneHeffingsKorting2020(Table1[[#This Row],[Belastbaar loon]])</f>
        <v>1838.0791999999999</v>
      </c>
      <c r="D2828" s="14">
        <f>ArbeidsKorting2020(Table1[[#This Row],[Belastbaar loon]])</f>
        <v>3750.18</v>
      </c>
      <c r="E2828" s="14">
        <f>MAX(Table1[[#This Row],[Loonheffing]]-Table1[[#This Row],[Algemene Heffingskorting]]-Table1[[#This Row],[Arbeidskorting]],0)</f>
        <v>7895.4642999999996</v>
      </c>
      <c r="F2828" s="6">
        <f>Table1[[#This Row],[Belastbaar loon]]-Table1[[#This Row],[Belasting]]</f>
        <v>28205.5357</v>
      </c>
      <c r="G2828" s="2">
        <f>(Table1[[#This Row],[Belastbaar loon]]-Table1[[#This Row],[Netto loon]])/Table1[[#This Row],[Belastbaar loon]]</f>
        <v>0.2187048641311875</v>
      </c>
      <c r="H2828" s="14">
        <f t="shared" ca="1" si="38"/>
        <v>7890.5620999999992</v>
      </c>
      <c r="I2828" s="14">
        <f ca="1">IF(ROW()=2, Table1[[#This Row],[Netto loon]], INDIRECT(ADDRESS(ROW()-1,COLUMN(F:F))))</f>
        <v>28200.437900000001</v>
      </c>
      <c r="J2828" s="6">
        <f ca="1">IF(ROW()=2, 0, Table1[[#This Row],[Belastbaar loon]]-INDIRECT(ADDRESS(ROW()-1,COLUMN(A:A))))</f>
        <v>10</v>
      </c>
      <c r="K2828" s="6">
        <f ca="1">Table1[[#This Row],[Netto loon]]-Table1[[#This Row],[Netto vorige schijf]]</f>
        <v>5.0977999999995518</v>
      </c>
      <c r="L2828" s="2">
        <f ca="1">(Table1[[#This Row],[Bruto tov vorige schijf]]-Table1[[#This Row],[Netto tov vorige schijf]])/MAX(Table1[[#This Row],[Bruto tov vorige schijf]],1)</f>
        <v>0.49022000000004484</v>
      </c>
    </row>
    <row r="2829" spans="1:12" x14ac:dyDescent="0.25">
      <c r="A2829" s="14">
        <v>36111</v>
      </c>
      <c r="B2829" s="6">
        <f>LoonHeffing2020(Table1[[#This Row],[Belastbaar loon]])</f>
        <v>13487.458500000001</v>
      </c>
      <c r="C2829" s="6">
        <f>AlgemeneHeffingsKorting2020(Table1[[#This Row],[Belastbaar loon]])</f>
        <v>1837.5119999999999</v>
      </c>
      <c r="D2829" s="14">
        <f>ArbeidsKorting2020(Table1[[#This Row],[Belastbaar loon]])</f>
        <v>3749.58</v>
      </c>
      <c r="E2829" s="14">
        <f>MAX(Table1[[#This Row],[Loonheffing]]-Table1[[#This Row],[Algemene Heffingskorting]]-Table1[[#This Row],[Arbeidskorting]],0)</f>
        <v>7900.3665000000001</v>
      </c>
      <c r="F2829" s="6">
        <f>Table1[[#This Row],[Belastbaar loon]]-Table1[[#This Row],[Belasting]]</f>
        <v>28210.6335</v>
      </c>
      <c r="G2829" s="2">
        <f>(Table1[[#This Row],[Belastbaar loon]]-Table1[[#This Row],[Netto loon]])/Table1[[#This Row],[Belastbaar loon]]</f>
        <v>0.21878005316939436</v>
      </c>
      <c r="H2829" s="14">
        <f t="shared" ca="1" si="38"/>
        <v>7895.4642999999996</v>
      </c>
      <c r="I2829" s="14">
        <f ca="1">IF(ROW()=2, Table1[[#This Row],[Netto loon]], INDIRECT(ADDRESS(ROW()-1,COLUMN(F:F))))</f>
        <v>28205.5357</v>
      </c>
      <c r="J2829" s="6">
        <f ca="1">IF(ROW()=2, 0, Table1[[#This Row],[Belastbaar loon]]-INDIRECT(ADDRESS(ROW()-1,COLUMN(A:A))))</f>
        <v>10</v>
      </c>
      <c r="K2829" s="6">
        <f ca="1">Table1[[#This Row],[Netto loon]]-Table1[[#This Row],[Netto vorige schijf]]</f>
        <v>5.0977999999995518</v>
      </c>
      <c r="L2829" s="2">
        <f ca="1">(Table1[[#This Row],[Bruto tov vorige schijf]]-Table1[[#This Row],[Netto tov vorige schijf]])/MAX(Table1[[#This Row],[Bruto tov vorige schijf]],1)</f>
        <v>0.49022000000004484</v>
      </c>
    </row>
    <row r="2830" spans="1:12" x14ac:dyDescent="0.25">
      <c r="A2830" s="14">
        <v>36121</v>
      </c>
      <c r="B2830" s="6">
        <f>LoonHeffing2020(Table1[[#This Row],[Belastbaar loon]])</f>
        <v>13491.193499999999</v>
      </c>
      <c r="C2830" s="6">
        <f>AlgemeneHeffingsKorting2020(Table1[[#This Row],[Belastbaar loon]])</f>
        <v>1836.9448</v>
      </c>
      <c r="D2830" s="14">
        <f>ArbeidsKorting2020(Table1[[#This Row],[Belastbaar loon]])</f>
        <v>3748.98</v>
      </c>
      <c r="E2830" s="14">
        <f>MAX(Table1[[#This Row],[Loonheffing]]-Table1[[#This Row],[Algemene Heffingskorting]]-Table1[[#This Row],[Arbeidskorting]],0)</f>
        <v>7905.2687000000005</v>
      </c>
      <c r="F2830" s="6">
        <f>Table1[[#This Row],[Belastbaar loon]]-Table1[[#This Row],[Belasting]]</f>
        <v>28215.731299999999</v>
      </c>
      <c r="G2830" s="2">
        <f>(Table1[[#This Row],[Belastbaar loon]]-Table1[[#This Row],[Netto loon]])/Table1[[#This Row],[Belastbaar loon]]</f>
        <v>0.21885520057584232</v>
      </c>
      <c r="H2830" s="14">
        <f t="shared" ca="1" si="38"/>
        <v>7900.3665000000001</v>
      </c>
      <c r="I2830" s="14">
        <f ca="1">IF(ROW()=2, Table1[[#This Row],[Netto loon]], INDIRECT(ADDRESS(ROW()-1,COLUMN(F:F))))</f>
        <v>28210.6335</v>
      </c>
      <c r="J2830" s="6">
        <f ca="1">IF(ROW()=2, 0, Table1[[#This Row],[Belastbaar loon]]-INDIRECT(ADDRESS(ROW()-1,COLUMN(A:A))))</f>
        <v>10</v>
      </c>
      <c r="K2830" s="6">
        <f ca="1">Table1[[#This Row],[Netto loon]]-Table1[[#This Row],[Netto vorige schijf]]</f>
        <v>5.0977999999995518</v>
      </c>
      <c r="L2830" s="2">
        <f ca="1">(Table1[[#This Row],[Bruto tov vorige schijf]]-Table1[[#This Row],[Netto tov vorige schijf]])/MAX(Table1[[#This Row],[Bruto tov vorige schijf]],1)</f>
        <v>0.49022000000004484</v>
      </c>
    </row>
    <row r="2831" spans="1:12" x14ac:dyDescent="0.25">
      <c r="A2831" s="14">
        <v>36131</v>
      </c>
      <c r="B2831" s="6">
        <f>LoonHeffing2020(Table1[[#This Row],[Belastbaar loon]])</f>
        <v>13494.9285</v>
      </c>
      <c r="C2831" s="6">
        <f>AlgemeneHeffingsKorting2020(Table1[[#This Row],[Belastbaar loon]])</f>
        <v>1836.3776</v>
      </c>
      <c r="D2831" s="14">
        <f>ArbeidsKorting2020(Table1[[#This Row],[Belastbaar loon]])</f>
        <v>3748.38</v>
      </c>
      <c r="E2831" s="14">
        <f>MAX(Table1[[#This Row],[Loonheffing]]-Table1[[#This Row],[Algemene Heffingskorting]]-Table1[[#This Row],[Arbeidskorting]],0)</f>
        <v>7910.1709000000001</v>
      </c>
      <c r="F2831" s="6">
        <f>Table1[[#This Row],[Belastbaar loon]]-Table1[[#This Row],[Belasting]]</f>
        <v>28220.829099999999</v>
      </c>
      <c r="G2831" s="2">
        <f>(Table1[[#This Row],[Belastbaar loon]]-Table1[[#This Row],[Netto loon]])/Table1[[#This Row],[Belastbaar loon]]</f>
        <v>0.21893030638509869</v>
      </c>
      <c r="H2831" s="14">
        <f t="shared" ca="1" si="38"/>
        <v>7905.2687000000005</v>
      </c>
      <c r="I2831" s="14">
        <f ca="1">IF(ROW()=2, Table1[[#This Row],[Netto loon]], INDIRECT(ADDRESS(ROW()-1,COLUMN(F:F))))</f>
        <v>28215.731299999999</v>
      </c>
      <c r="J2831" s="6">
        <f ca="1">IF(ROW()=2, 0, Table1[[#This Row],[Belastbaar loon]]-INDIRECT(ADDRESS(ROW()-1,COLUMN(A:A))))</f>
        <v>10</v>
      </c>
      <c r="K2831" s="6">
        <f ca="1">Table1[[#This Row],[Netto loon]]-Table1[[#This Row],[Netto vorige schijf]]</f>
        <v>5.0977999999995518</v>
      </c>
      <c r="L2831" s="2">
        <f ca="1">(Table1[[#This Row],[Bruto tov vorige schijf]]-Table1[[#This Row],[Netto tov vorige schijf]])/MAX(Table1[[#This Row],[Bruto tov vorige schijf]],1)</f>
        <v>0.49022000000004484</v>
      </c>
    </row>
    <row r="2832" spans="1:12" x14ac:dyDescent="0.25">
      <c r="A2832" s="14">
        <v>36141</v>
      </c>
      <c r="B2832" s="6">
        <f>LoonHeffing2020(Table1[[#This Row],[Belastbaar loon]])</f>
        <v>13498.663500000001</v>
      </c>
      <c r="C2832" s="6">
        <f>AlgemeneHeffingsKorting2020(Table1[[#This Row],[Belastbaar loon]])</f>
        <v>1835.8104000000001</v>
      </c>
      <c r="D2832" s="14">
        <f>ArbeidsKorting2020(Table1[[#This Row],[Belastbaar loon]])</f>
        <v>3747.78</v>
      </c>
      <c r="E2832" s="14">
        <f>MAX(Table1[[#This Row],[Loonheffing]]-Table1[[#This Row],[Algemene Heffingskorting]]-Table1[[#This Row],[Arbeidskorting]],0)</f>
        <v>7915.0730999999996</v>
      </c>
      <c r="F2832" s="6">
        <f>Table1[[#This Row],[Belastbaar loon]]-Table1[[#This Row],[Belasting]]</f>
        <v>28225.926899999999</v>
      </c>
      <c r="G2832" s="2">
        <f>(Table1[[#This Row],[Belastbaar loon]]-Table1[[#This Row],[Netto loon]])/Table1[[#This Row],[Belastbaar loon]]</f>
        <v>0.21900537063169256</v>
      </c>
      <c r="H2832" s="14">
        <f t="shared" ca="1" si="38"/>
        <v>7910.1709000000001</v>
      </c>
      <c r="I2832" s="14">
        <f ca="1">IF(ROW()=2, Table1[[#This Row],[Netto loon]], INDIRECT(ADDRESS(ROW()-1,COLUMN(F:F))))</f>
        <v>28220.829099999999</v>
      </c>
      <c r="J2832" s="6">
        <f ca="1">IF(ROW()=2, 0, Table1[[#This Row],[Belastbaar loon]]-INDIRECT(ADDRESS(ROW()-1,COLUMN(A:A))))</f>
        <v>10</v>
      </c>
      <c r="K2832" s="6">
        <f ca="1">Table1[[#This Row],[Netto loon]]-Table1[[#This Row],[Netto vorige schijf]]</f>
        <v>5.0977999999995518</v>
      </c>
      <c r="L2832" s="2">
        <f ca="1">(Table1[[#This Row],[Bruto tov vorige schijf]]-Table1[[#This Row],[Netto tov vorige schijf]])/MAX(Table1[[#This Row],[Bruto tov vorige schijf]],1)</f>
        <v>0.49022000000004484</v>
      </c>
    </row>
    <row r="2833" spans="1:12" x14ac:dyDescent="0.25">
      <c r="A2833" s="14">
        <v>36151</v>
      </c>
      <c r="B2833" s="6">
        <f>LoonHeffing2020(Table1[[#This Row],[Belastbaar loon]])</f>
        <v>13502.398499999999</v>
      </c>
      <c r="C2833" s="6">
        <f>AlgemeneHeffingsKorting2020(Table1[[#This Row],[Belastbaar loon]])</f>
        <v>1835.2432000000001</v>
      </c>
      <c r="D2833" s="14">
        <f>ArbeidsKorting2020(Table1[[#This Row],[Belastbaar loon]])</f>
        <v>3747.18</v>
      </c>
      <c r="E2833" s="14">
        <f>MAX(Table1[[#This Row],[Loonheffing]]-Table1[[#This Row],[Algemene Heffingskorting]]-Table1[[#This Row],[Arbeidskorting]],0)</f>
        <v>7919.9752999999982</v>
      </c>
      <c r="F2833" s="6">
        <f>Table1[[#This Row],[Belastbaar loon]]-Table1[[#This Row],[Belasting]]</f>
        <v>28231.024700000002</v>
      </c>
      <c r="G2833" s="2">
        <f>(Table1[[#This Row],[Belastbaar loon]]-Table1[[#This Row],[Netto loon]])/Table1[[#This Row],[Belastbaar loon]]</f>
        <v>0.21908039335011475</v>
      </c>
      <c r="H2833" s="14">
        <f t="shared" ca="1" si="38"/>
        <v>7915.0730999999996</v>
      </c>
      <c r="I2833" s="14">
        <f ca="1">IF(ROW()=2, Table1[[#This Row],[Netto loon]], INDIRECT(ADDRESS(ROW()-1,COLUMN(F:F))))</f>
        <v>28225.926899999999</v>
      </c>
      <c r="J2833" s="6">
        <f ca="1">IF(ROW()=2, 0, Table1[[#This Row],[Belastbaar loon]]-INDIRECT(ADDRESS(ROW()-1,COLUMN(A:A))))</f>
        <v>10</v>
      </c>
      <c r="K2833" s="6">
        <f ca="1">Table1[[#This Row],[Netto loon]]-Table1[[#This Row],[Netto vorige schijf]]</f>
        <v>5.0978000000031898</v>
      </c>
      <c r="L2833" s="2">
        <f ca="1">(Table1[[#This Row],[Bruto tov vorige schijf]]-Table1[[#This Row],[Netto tov vorige schijf]])/MAX(Table1[[#This Row],[Bruto tov vorige schijf]],1)</f>
        <v>0.49021999999968102</v>
      </c>
    </row>
    <row r="2834" spans="1:12" x14ac:dyDescent="0.25">
      <c r="A2834" s="14">
        <v>36161</v>
      </c>
      <c r="B2834" s="6">
        <f>LoonHeffing2020(Table1[[#This Row],[Belastbaar loon]])</f>
        <v>13506.1335</v>
      </c>
      <c r="C2834" s="6">
        <f>AlgemeneHeffingsKorting2020(Table1[[#This Row],[Belastbaar loon]])</f>
        <v>1834.6759999999999</v>
      </c>
      <c r="D2834" s="14">
        <f>ArbeidsKorting2020(Table1[[#This Row],[Belastbaar loon]])</f>
        <v>3746.58</v>
      </c>
      <c r="E2834" s="14">
        <f>MAX(Table1[[#This Row],[Loonheffing]]-Table1[[#This Row],[Algemene Heffingskorting]]-Table1[[#This Row],[Arbeidskorting]],0)</f>
        <v>7924.8775000000005</v>
      </c>
      <c r="F2834" s="6">
        <f>Table1[[#This Row],[Belastbaar loon]]-Table1[[#This Row],[Belasting]]</f>
        <v>28236.122499999998</v>
      </c>
      <c r="G2834" s="2">
        <f>(Table1[[#This Row],[Belastbaar loon]]-Table1[[#This Row],[Netto loon]])/Table1[[#This Row],[Belastbaar loon]]</f>
        <v>0.21915537457481823</v>
      </c>
      <c r="H2834" s="14">
        <f t="shared" ca="1" si="38"/>
        <v>7919.9752999999982</v>
      </c>
      <c r="I2834" s="14">
        <f ca="1">IF(ROW()=2, Table1[[#This Row],[Netto loon]], INDIRECT(ADDRESS(ROW()-1,COLUMN(F:F))))</f>
        <v>28231.024700000002</v>
      </c>
      <c r="J2834" s="6">
        <f ca="1">IF(ROW()=2, 0, Table1[[#This Row],[Belastbaar loon]]-INDIRECT(ADDRESS(ROW()-1,COLUMN(A:A))))</f>
        <v>10</v>
      </c>
      <c r="K2834" s="6">
        <f ca="1">Table1[[#This Row],[Netto loon]]-Table1[[#This Row],[Netto vorige schijf]]</f>
        <v>5.0977999999959138</v>
      </c>
      <c r="L2834" s="2">
        <f ca="1">(Table1[[#This Row],[Bruto tov vorige schijf]]-Table1[[#This Row],[Netto tov vorige schijf]])/MAX(Table1[[#This Row],[Bruto tov vorige schijf]],1)</f>
        <v>0.49022000000040861</v>
      </c>
    </row>
    <row r="2835" spans="1:12" x14ac:dyDescent="0.25">
      <c r="A2835" s="14">
        <v>36171</v>
      </c>
      <c r="B2835" s="6">
        <f>LoonHeffing2020(Table1[[#This Row],[Belastbaar loon]])</f>
        <v>13509.8685</v>
      </c>
      <c r="C2835" s="6">
        <f>AlgemeneHeffingsKorting2020(Table1[[#This Row],[Belastbaar loon]])</f>
        <v>1834.1088</v>
      </c>
      <c r="D2835" s="14">
        <f>ArbeidsKorting2020(Table1[[#This Row],[Belastbaar loon]])</f>
        <v>3745.98</v>
      </c>
      <c r="E2835" s="14">
        <f>MAX(Table1[[#This Row],[Loonheffing]]-Table1[[#This Row],[Algemene Heffingskorting]]-Table1[[#This Row],[Arbeidskorting]],0)</f>
        <v>7929.779700000001</v>
      </c>
      <c r="F2835" s="6">
        <f>Table1[[#This Row],[Belastbaar loon]]-Table1[[#This Row],[Belasting]]</f>
        <v>28241.220300000001</v>
      </c>
      <c r="G2835" s="2">
        <f>(Table1[[#This Row],[Belastbaar loon]]-Table1[[#This Row],[Netto loon]])/Table1[[#This Row],[Belastbaar loon]]</f>
        <v>0.21923031434021728</v>
      </c>
      <c r="H2835" s="14">
        <f t="shared" ca="1" si="38"/>
        <v>7924.8775000000005</v>
      </c>
      <c r="I2835" s="14">
        <f ca="1">IF(ROW()=2, Table1[[#This Row],[Netto loon]], INDIRECT(ADDRESS(ROW()-1,COLUMN(F:F))))</f>
        <v>28236.122499999998</v>
      </c>
      <c r="J2835" s="6">
        <f ca="1">IF(ROW()=2, 0, Table1[[#This Row],[Belastbaar loon]]-INDIRECT(ADDRESS(ROW()-1,COLUMN(A:A))))</f>
        <v>10</v>
      </c>
      <c r="K2835" s="6">
        <f ca="1">Table1[[#This Row],[Netto loon]]-Table1[[#This Row],[Netto vorige schijf]]</f>
        <v>5.0978000000031898</v>
      </c>
      <c r="L2835" s="2">
        <f ca="1">(Table1[[#This Row],[Bruto tov vorige schijf]]-Table1[[#This Row],[Netto tov vorige schijf]])/MAX(Table1[[#This Row],[Bruto tov vorige schijf]],1)</f>
        <v>0.49021999999968102</v>
      </c>
    </row>
    <row r="2836" spans="1:12" x14ac:dyDescent="0.25">
      <c r="A2836" s="14">
        <v>36181</v>
      </c>
      <c r="B2836" s="6">
        <f>LoonHeffing2020(Table1[[#This Row],[Belastbaar loon]])</f>
        <v>13513.603499999999</v>
      </c>
      <c r="C2836" s="6">
        <f>AlgemeneHeffingsKorting2020(Table1[[#This Row],[Belastbaar loon]])</f>
        <v>1833.5416</v>
      </c>
      <c r="D2836" s="14">
        <f>ArbeidsKorting2020(Table1[[#This Row],[Belastbaar loon]])</f>
        <v>3745.38</v>
      </c>
      <c r="E2836" s="14">
        <f>MAX(Table1[[#This Row],[Loonheffing]]-Table1[[#This Row],[Algemene Heffingskorting]]-Table1[[#This Row],[Arbeidskorting]],0)</f>
        <v>7934.6818999999987</v>
      </c>
      <c r="F2836" s="6">
        <f>Table1[[#This Row],[Belastbaar loon]]-Table1[[#This Row],[Belasting]]</f>
        <v>28246.3181</v>
      </c>
      <c r="G2836" s="2">
        <f>(Table1[[#This Row],[Belastbaar loon]]-Table1[[#This Row],[Netto loon]])/Table1[[#This Row],[Belastbaar loon]]</f>
        <v>0.21930521268068875</v>
      </c>
      <c r="H2836" s="14">
        <f t="shared" ca="1" si="38"/>
        <v>7929.779700000001</v>
      </c>
      <c r="I2836" s="14">
        <f ca="1">IF(ROW()=2, Table1[[#This Row],[Netto loon]], INDIRECT(ADDRESS(ROW()-1,COLUMN(F:F))))</f>
        <v>28241.220300000001</v>
      </c>
      <c r="J2836" s="6">
        <f ca="1">IF(ROW()=2, 0, Table1[[#This Row],[Belastbaar loon]]-INDIRECT(ADDRESS(ROW()-1,COLUMN(A:A))))</f>
        <v>10</v>
      </c>
      <c r="K2836" s="6">
        <f ca="1">Table1[[#This Row],[Netto loon]]-Table1[[#This Row],[Netto vorige schijf]]</f>
        <v>5.0977999999995518</v>
      </c>
      <c r="L2836" s="2">
        <f ca="1">(Table1[[#This Row],[Bruto tov vorige schijf]]-Table1[[#This Row],[Netto tov vorige schijf]])/MAX(Table1[[#This Row],[Bruto tov vorige schijf]],1)</f>
        <v>0.49022000000004484</v>
      </c>
    </row>
    <row r="2837" spans="1:12" x14ac:dyDescent="0.25">
      <c r="A2837" s="14">
        <v>36191</v>
      </c>
      <c r="B2837" s="6">
        <f>LoonHeffing2020(Table1[[#This Row],[Belastbaar loon]])</f>
        <v>13517.3385</v>
      </c>
      <c r="C2837" s="6">
        <f>AlgemeneHeffingsKorting2020(Table1[[#This Row],[Belastbaar loon]])</f>
        <v>1832.9744000000001</v>
      </c>
      <c r="D2837" s="14">
        <f>ArbeidsKorting2020(Table1[[#This Row],[Belastbaar loon]])</f>
        <v>3744.78</v>
      </c>
      <c r="E2837" s="14">
        <f>MAX(Table1[[#This Row],[Loonheffing]]-Table1[[#This Row],[Algemene Heffingskorting]]-Table1[[#This Row],[Arbeidskorting]],0)</f>
        <v>7939.5840999999982</v>
      </c>
      <c r="F2837" s="6">
        <f>Table1[[#This Row],[Belastbaar loon]]-Table1[[#This Row],[Belasting]]</f>
        <v>28251.4159</v>
      </c>
      <c r="G2837" s="2">
        <f>(Table1[[#This Row],[Belastbaar loon]]-Table1[[#This Row],[Netto loon]])/Table1[[#This Row],[Belastbaar loon]]</f>
        <v>0.21938006963057113</v>
      </c>
      <c r="H2837" s="14">
        <f t="shared" ca="1" si="38"/>
        <v>7934.6818999999987</v>
      </c>
      <c r="I2837" s="14">
        <f ca="1">IF(ROW()=2, Table1[[#This Row],[Netto loon]], INDIRECT(ADDRESS(ROW()-1,COLUMN(F:F))))</f>
        <v>28246.3181</v>
      </c>
      <c r="J2837" s="6">
        <f ca="1">IF(ROW()=2, 0, Table1[[#This Row],[Belastbaar loon]]-INDIRECT(ADDRESS(ROW()-1,COLUMN(A:A))))</f>
        <v>10</v>
      </c>
      <c r="K2837" s="6">
        <f ca="1">Table1[[#This Row],[Netto loon]]-Table1[[#This Row],[Netto vorige schijf]]</f>
        <v>5.0977999999995518</v>
      </c>
      <c r="L2837" s="2">
        <f ca="1">(Table1[[#This Row],[Bruto tov vorige schijf]]-Table1[[#This Row],[Netto tov vorige schijf]])/MAX(Table1[[#This Row],[Bruto tov vorige schijf]],1)</f>
        <v>0.49022000000004484</v>
      </c>
    </row>
    <row r="2838" spans="1:12" x14ac:dyDescent="0.25">
      <c r="A2838" s="14">
        <v>36201</v>
      </c>
      <c r="B2838" s="6">
        <f>LoonHeffing2020(Table1[[#This Row],[Belastbaar loon]])</f>
        <v>13521.0735</v>
      </c>
      <c r="C2838" s="6">
        <f>AlgemeneHeffingsKorting2020(Table1[[#This Row],[Belastbaar loon]])</f>
        <v>1832.4072000000001</v>
      </c>
      <c r="D2838" s="14">
        <f>ArbeidsKorting2020(Table1[[#This Row],[Belastbaar loon]])</f>
        <v>3744.18</v>
      </c>
      <c r="E2838" s="14">
        <f>MAX(Table1[[#This Row],[Loonheffing]]-Table1[[#This Row],[Algemene Heffingskorting]]-Table1[[#This Row],[Arbeidskorting]],0)</f>
        <v>7944.4863000000005</v>
      </c>
      <c r="F2838" s="6">
        <f>Table1[[#This Row],[Belastbaar loon]]-Table1[[#This Row],[Belasting]]</f>
        <v>28256.5137</v>
      </c>
      <c r="G2838" s="2">
        <f>(Table1[[#This Row],[Belastbaar loon]]-Table1[[#This Row],[Netto loon]])/Table1[[#This Row],[Belastbaar loon]]</f>
        <v>0.21945488522416509</v>
      </c>
      <c r="H2838" s="14">
        <f t="shared" ca="1" si="38"/>
        <v>7939.5840999999982</v>
      </c>
      <c r="I2838" s="14">
        <f ca="1">IF(ROW()=2, Table1[[#This Row],[Netto loon]], INDIRECT(ADDRESS(ROW()-1,COLUMN(F:F))))</f>
        <v>28251.4159</v>
      </c>
      <c r="J2838" s="6">
        <f ca="1">IF(ROW()=2, 0, Table1[[#This Row],[Belastbaar loon]]-INDIRECT(ADDRESS(ROW()-1,COLUMN(A:A))))</f>
        <v>10</v>
      </c>
      <c r="K2838" s="6">
        <f ca="1">Table1[[#This Row],[Netto loon]]-Table1[[#This Row],[Netto vorige schijf]]</f>
        <v>5.0977999999995518</v>
      </c>
      <c r="L2838" s="2">
        <f ca="1">(Table1[[#This Row],[Bruto tov vorige schijf]]-Table1[[#This Row],[Netto tov vorige schijf]])/MAX(Table1[[#This Row],[Bruto tov vorige schijf]],1)</f>
        <v>0.49022000000004484</v>
      </c>
    </row>
    <row r="2839" spans="1:12" x14ac:dyDescent="0.25">
      <c r="A2839" s="14">
        <v>36211</v>
      </c>
      <c r="B2839" s="6">
        <f>LoonHeffing2020(Table1[[#This Row],[Belastbaar loon]])</f>
        <v>13524.808499999999</v>
      </c>
      <c r="C2839" s="6">
        <f>AlgemeneHeffingsKorting2020(Table1[[#This Row],[Belastbaar loon]])</f>
        <v>1831.84</v>
      </c>
      <c r="D2839" s="14">
        <f>ArbeidsKorting2020(Table1[[#This Row],[Belastbaar loon]])</f>
        <v>3743.58</v>
      </c>
      <c r="E2839" s="14">
        <f>MAX(Table1[[#This Row],[Loonheffing]]-Table1[[#This Row],[Algemene Heffingskorting]]-Table1[[#This Row],[Arbeidskorting]],0)</f>
        <v>7949.3884999999991</v>
      </c>
      <c r="F2839" s="6">
        <f>Table1[[#This Row],[Belastbaar loon]]-Table1[[#This Row],[Belasting]]</f>
        <v>28261.611499999999</v>
      </c>
      <c r="G2839" s="2">
        <f>(Table1[[#This Row],[Belastbaar loon]]-Table1[[#This Row],[Netto loon]])/Table1[[#This Row],[Belastbaar loon]]</f>
        <v>0.21952965949573336</v>
      </c>
      <c r="H2839" s="14">
        <f t="shared" ca="1" si="38"/>
        <v>7944.4863000000005</v>
      </c>
      <c r="I2839" s="14">
        <f ca="1">IF(ROW()=2, Table1[[#This Row],[Netto loon]], INDIRECT(ADDRESS(ROW()-1,COLUMN(F:F))))</f>
        <v>28256.5137</v>
      </c>
      <c r="J2839" s="6">
        <f ca="1">IF(ROW()=2, 0, Table1[[#This Row],[Belastbaar loon]]-INDIRECT(ADDRESS(ROW()-1,COLUMN(A:A))))</f>
        <v>10</v>
      </c>
      <c r="K2839" s="6">
        <f ca="1">Table1[[#This Row],[Netto loon]]-Table1[[#This Row],[Netto vorige schijf]]</f>
        <v>5.0977999999995518</v>
      </c>
      <c r="L2839" s="2">
        <f ca="1">(Table1[[#This Row],[Bruto tov vorige schijf]]-Table1[[#This Row],[Netto tov vorige schijf]])/MAX(Table1[[#This Row],[Bruto tov vorige schijf]],1)</f>
        <v>0.49022000000004484</v>
      </c>
    </row>
    <row r="2840" spans="1:12" x14ac:dyDescent="0.25">
      <c r="A2840" s="14">
        <v>36221</v>
      </c>
      <c r="B2840" s="6">
        <f>LoonHeffing2020(Table1[[#This Row],[Belastbaar loon]])</f>
        <v>13528.5435</v>
      </c>
      <c r="C2840" s="6">
        <f>AlgemeneHeffingsKorting2020(Table1[[#This Row],[Belastbaar loon]])</f>
        <v>1831.2728</v>
      </c>
      <c r="D2840" s="14">
        <f>ArbeidsKorting2020(Table1[[#This Row],[Belastbaar loon]])</f>
        <v>3742.98</v>
      </c>
      <c r="E2840" s="14">
        <f>MAX(Table1[[#This Row],[Loonheffing]]-Table1[[#This Row],[Algemene Heffingskorting]]-Table1[[#This Row],[Arbeidskorting]],0)</f>
        <v>7954.2906999999996</v>
      </c>
      <c r="F2840" s="6">
        <f>Table1[[#This Row],[Belastbaar loon]]-Table1[[#This Row],[Belasting]]</f>
        <v>28266.709300000002</v>
      </c>
      <c r="G2840" s="2">
        <f>(Table1[[#This Row],[Belastbaar loon]]-Table1[[#This Row],[Netto loon]])/Table1[[#This Row],[Belastbaar loon]]</f>
        <v>0.21960439247950078</v>
      </c>
      <c r="H2840" s="14">
        <f t="shared" ca="1" si="38"/>
        <v>7949.3884999999991</v>
      </c>
      <c r="I2840" s="14">
        <f ca="1">IF(ROW()=2, Table1[[#This Row],[Netto loon]], INDIRECT(ADDRESS(ROW()-1,COLUMN(F:F))))</f>
        <v>28261.611499999999</v>
      </c>
      <c r="J2840" s="6">
        <f ca="1">IF(ROW()=2, 0, Table1[[#This Row],[Belastbaar loon]]-INDIRECT(ADDRESS(ROW()-1,COLUMN(A:A))))</f>
        <v>10</v>
      </c>
      <c r="K2840" s="6">
        <f ca="1">Table1[[#This Row],[Netto loon]]-Table1[[#This Row],[Netto vorige schijf]]</f>
        <v>5.0978000000031898</v>
      </c>
      <c r="L2840" s="2">
        <f ca="1">(Table1[[#This Row],[Bruto tov vorige schijf]]-Table1[[#This Row],[Netto tov vorige schijf]])/MAX(Table1[[#This Row],[Bruto tov vorige schijf]],1)</f>
        <v>0.49021999999968102</v>
      </c>
    </row>
    <row r="2841" spans="1:12" x14ac:dyDescent="0.25">
      <c r="A2841" s="14">
        <v>36231</v>
      </c>
      <c r="B2841" s="6">
        <f>LoonHeffing2020(Table1[[#This Row],[Belastbaar loon]])</f>
        <v>13532.2785</v>
      </c>
      <c r="C2841" s="6">
        <f>AlgemeneHeffingsKorting2020(Table1[[#This Row],[Belastbaar loon]])</f>
        <v>1830.7056</v>
      </c>
      <c r="D2841" s="14">
        <f>ArbeidsKorting2020(Table1[[#This Row],[Belastbaar loon]])</f>
        <v>3742.38</v>
      </c>
      <c r="E2841" s="14">
        <f>MAX(Table1[[#This Row],[Loonheffing]]-Table1[[#This Row],[Algemene Heffingskorting]]-Table1[[#This Row],[Arbeidskorting]],0)</f>
        <v>7959.1929000000009</v>
      </c>
      <c r="F2841" s="6">
        <f>Table1[[#This Row],[Belastbaar loon]]-Table1[[#This Row],[Belasting]]</f>
        <v>28271.807099999998</v>
      </c>
      <c r="G2841" s="2">
        <f>(Table1[[#This Row],[Belastbaar loon]]-Table1[[#This Row],[Netto loon]])/Table1[[#This Row],[Belastbaar loon]]</f>
        <v>0.21967908420965476</v>
      </c>
      <c r="H2841" s="14">
        <f t="shared" ca="1" si="38"/>
        <v>7954.2906999999996</v>
      </c>
      <c r="I2841" s="14">
        <f ca="1">IF(ROW()=2, Table1[[#This Row],[Netto loon]], INDIRECT(ADDRESS(ROW()-1,COLUMN(F:F))))</f>
        <v>28266.709300000002</v>
      </c>
      <c r="J2841" s="6">
        <f ca="1">IF(ROW()=2, 0, Table1[[#This Row],[Belastbaar loon]]-INDIRECT(ADDRESS(ROW()-1,COLUMN(A:A))))</f>
        <v>10</v>
      </c>
      <c r="K2841" s="6">
        <f ca="1">Table1[[#This Row],[Netto loon]]-Table1[[#This Row],[Netto vorige schijf]]</f>
        <v>5.0977999999959138</v>
      </c>
      <c r="L2841" s="2">
        <f ca="1">(Table1[[#This Row],[Bruto tov vorige schijf]]-Table1[[#This Row],[Netto tov vorige schijf]])/MAX(Table1[[#This Row],[Bruto tov vorige schijf]],1)</f>
        <v>0.49022000000040861</v>
      </c>
    </row>
    <row r="2842" spans="1:12" x14ac:dyDescent="0.25">
      <c r="A2842" s="14">
        <v>36241</v>
      </c>
      <c r="B2842" s="6">
        <f>LoonHeffing2020(Table1[[#This Row],[Belastbaar loon]])</f>
        <v>13536.013499999999</v>
      </c>
      <c r="C2842" s="6">
        <f>AlgemeneHeffingsKorting2020(Table1[[#This Row],[Belastbaar loon]])</f>
        <v>1830.1384</v>
      </c>
      <c r="D2842" s="14">
        <f>ArbeidsKorting2020(Table1[[#This Row],[Belastbaar loon]])</f>
        <v>3741.78</v>
      </c>
      <c r="E2842" s="14">
        <f>MAX(Table1[[#This Row],[Loonheffing]]-Table1[[#This Row],[Algemene Heffingskorting]]-Table1[[#This Row],[Arbeidskorting]],0)</f>
        <v>7964.0950999999986</v>
      </c>
      <c r="F2842" s="6">
        <f>Table1[[#This Row],[Belastbaar loon]]-Table1[[#This Row],[Belasting]]</f>
        <v>28276.904900000001</v>
      </c>
      <c r="G2842" s="2">
        <f>(Table1[[#This Row],[Belastbaar loon]]-Table1[[#This Row],[Netto loon]])/Table1[[#This Row],[Belastbaar loon]]</f>
        <v>0.21975373472034432</v>
      </c>
      <c r="H2842" s="14">
        <f t="shared" ref="H2842:H2905" ca="1" si="39">IF(ROW()=2, 0, INDIRECT(ADDRESS(ROW()-1,COLUMN(E:E))))</f>
        <v>7959.1929000000009</v>
      </c>
      <c r="I2842" s="14">
        <f ca="1">IF(ROW()=2, Table1[[#This Row],[Netto loon]], INDIRECT(ADDRESS(ROW()-1,COLUMN(F:F))))</f>
        <v>28271.807099999998</v>
      </c>
      <c r="J2842" s="6">
        <f ca="1">IF(ROW()=2, 0, Table1[[#This Row],[Belastbaar loon]]-INDIRECT(ADDRESS(ROW()-1,COLUMN(A:A))))</f>
        <v>10</v>
      </c>
      <c r="K2842" s="6">
        <f ca="1">Table1[[#This Row],[Netto loon]]-Table1[[#This Row],[Netto vorige schijf]]</f>
        <v>5.0978000000031898</v>
      </c>
      <c r="L2842" s="2">
        <f ca="1">(Table1[[#This Row],[Bruto tov vorige schijf]]-Table1[[#This Row],[Netto tov vorige schijf]])/MAX(Table1[[#This Row],[Bruto tov vorige schijf]],1)</f>
        <v>0.49021999999968102</v>
      </c>
    </row>
    <row r="2843" spans="1:12" x14ac:dyDescent="0.25">
      <c r="A2843" s="14">
        <v>36251</v>
      </c>
      <c r="B2843" s="6">
        <f>LoonHeffing2020(Table1[[#This Row],[Belastbaar loon]])</f>
        <v>13539.7485</v>
      </c>
      <c r="C2843" s="6">
        <f>AlgemeneHeffingsKorting2020(Table1[[#This Row],[Belastbaar loon]])</f>
        <v>1829.5712000000001</v>
      </c>
      <c r="D2843" s="14">
        <f>ArbeidsKorting2020(Table1[[#This Row],[Belastbaar loon]])</f>
        <v>3741.18</v>
      </c>
      <c r="E2843" s="14">
        <f>MAX(Table1[[#This Row],[Loonheffing]]-Table1[[#This Row],[Algemene Heffingskorting]]-Table1[[#This Row],[Arbeidskorting]],0)</f>
        <v>7968.9972999999991</v>
      </c>
      <c r="F2843" s="6">
        <f>Table1[[#This Row],[Belastbaar loon]]-Table1[[#This Row],[Belasting]]</f>
        <v>28282.002700000001</v>
      </c>
      <c r="G2843" s="2">
        <f>(Table1[[#This Row],[Belastbaar loon]]-Table1[[#This Row],[Netto loon]])/Table1[[#This Row],[Belastbaar loon]]</f>
        <v>0.21982834404568147</v>
      </c>
      <c r="H2843" s="14">
        <f t="shared" ca="1" si="39"/>
        <v>7964.0950999999986</v>
      </c>
      <c r="I2843" s="14">
        <f ca="1">IF(ROW()=2, Table1[[#This Row],[Netto loon]], INDIRECT(ADDRESS(ROW()-1,COLUMN(F:F))))</f>
        <v>28276.904900000001</v>
      </c>
      <c r="J2843" s="6">
        <f ca="1">IF(ROW()=2, 0, Table1[[#This Row],[Belastbaar loon]]-INDIRECT(ADDRESS(ROW()-1,COLUMN(A:A))))</f>
        <v>10</v>
      </c>
      <c r="K2843" s="6">
        <f ca="1">Table1[[#This Row],[Netto loon]]-Table1[[#This Row],[Netto vorige schijf]]</f>
        <v>5.0977999999995518</v>
      </c>
      <c r="L2843" s="2">
        <f ca="1">(Table1[[#This Row],[Bruto tov vorige schijf]]-Table1[[#This Row],[Netto tov vorige schijf]])/MAX(Table1[[#This Row],[Bruto tov vorige schijf]],1)</f>
        <v>0.49022000000004484</v>
      </c>
    </row>
    <row r="2844" spans="1:12" x14ac:dyDescent="0.25">
      <c r="A2844" s="14">
        <v>36261</v>
      </c>
      <c r="B2844" s="6">
        <f>LoonHeffing2020(Table1[[#This Row],[Belastbaar loon]])</f>
        <v>13543.4835</v>
      </c>
      <c r="C2844" s="6">
        <f>AlgemeneHeffingsKorting2020(Table1[[#This Row],[Belastbaar loon]])</f>
        <v>1829.0039999999999</v>
      </c>
      <c r="D2844" s="14">
        <f>ArbeidsKorting2020(Table1[[#This Row],[Belastbaar loon]])</f>
        <v>3740.58</v>
      </c>
      <c r="E2844" s="14">
        <f>MAX(Table1[[#This Row],[Loonheffing]]-Table1[[#This Row],[Algemene Heffingskorting]]-Table1[[#This Row],[Arbeidskorting]],0)</f>
        <v>7973.8995000000014</v>
      </c>
      <c r="F2844" s="6">
        <f>Table1[[#This Row],[Belastbaar loon]]-Table1[[#This Row],[Belasting]]</f>
        <v>28287.1005</v>
      </c>
      <c r="G2844" s="2">
        <f>(Table1[[#This Row],[Belastbaar loon]]-Table1[[#This Row],[Netto loon]])/Table1[[#This Row],[Belastbaar loon]]</f>
        <v>0.2199029122197402</v>
      </c>
      <c r="H2844" s="14">
        <f t="shared" ca="1" si="39"/>
        <v>7968.9972999999991</v>
      </c>
      <c r="I2844" s="14">
        <f ca="1">IF(ROW()=2, Table1[[#This Row],[Netto loon]], INDIRECT(ADDRESS(ROW()-1,COLUMN(F:F))))</f>
        <v>28282.002700000001</v>
      </c>
      <c r="J2844" s="6">
        <f ca="1">IF(ROW()=2, 0, Table1[[#This Row],[Belastbaar loon]]-INDIRECT(ADDRESS(ROW()-1,COLUMN(A:A))))</f>
        <v>10</v>
      </c>
      <c r="K2844" s="6">
        <f ca="1">Table1[[#This Row],[Netto loon]]-Table1[[#This Row],[Netto vorige schijf]]</f>
        <v>5.0977999999995518</v>
      </c>
      <c r="L2844" s="2">
        <f ca="1">(Table1[[#This Row],[Bruto tov vorige schijf]]-Table1[[#This Row],[Netto tov vorige schijf]])/MAX(Table1[[#This Row],[Bruto tov vorige schijf]],1)</f>
        <v>0.49022000000004484</v>
      </c>
    </row>
    <row r="2845" spans="1:12" x14ac:dyDescent="0.25">
      <c r="A2845" s="14">
        <v>36271</v>
      </c>
      <c r="B2845" s="6">
        <f>LoonHeffing2020(Table1[[#This Row],[Belastbaar loon]])</f>
        <v>13547.218500000001</v>
      </c>
      <c r="C2845" s="6">
        <f>AlgemeneHeffingsKorting2020(Table1[[#This Row],[Belastbaar loon]])</f>
        <v>1828.4367999999999</v>
      </c>
      <c r="D2845" s="14">
        <f>ArbeidsKorting2020(Table1[[#This Row],[Belastbaar loon]])</f>
        <v>3739.98</v>
      </c>
      <c r="E2845" s="14">
        <f>MAX(Table1[[#This Row],[Loonheffing]]-Table1[[#This Row],[Algemene Heffingskorting]]-Table1[[#This Row],[Arbeidskorting]],0)</f>
        <v>7978.8017000000018</v>
      </c>
      <c r="F2845" s="6">
        <f>Table1[[#This Row],[Belastbaar loon]]-Table1[[#This Row],[Belasting]]</f>
        <v>28292.198299999996</v>
      </c>
      <c r="G2845" s="2">
        <f>(Table1[[#This Row],[Belastbaar loon]]-Table1[[#This Row],[Netto loon]])/Table1[[#This Row],[Belastbaar loon]]</f>
        <v>0.21997743927655714</v>
      </c>
      <c r="H2845" s="14">
        <f t="shared" ca="1" si="39"/>
        <v>7973.8995000000014</v>
      </c>
      <c r="I2845" s="14">
        <f ca="1">IF(ROW()=2, Table1[[#This Row],[Netto loon]], INDIRECT(ADDRESS(ROW()-1,COLUMN(F:F))))</f>
        <v>28287.1005</v>
      </c>
      <c r="J2845" s="6">
        <f ca="1">IF(ROW()=2, 0, Table1[[#This Row],[Belastbaar loon]]-INDIRECT(ADDRESS(ROW()-1,COLUMN(A:A))))</f>
        <v>10</v>
      </c>
      <c r="K2845" s="6">
        <f ca="1">Table1[[#This Row],[Netto loon]]-Table1[[#This Row],[Netto vorige schijf]]</f>
        <v>5.0977999999959138</v>
      </c>
      <c r="L2845" s="2">
        <f ca="1">(Table1[[#This Row],[Bruto tov vorige schijf]]-Table1[[#This Row],[Netto tov vorige schijf]])/MAX(Table1[[#This Row],[Bruto tov vorige schijf]],1)</f>
        <v>0.49022000000040861</v>
      </c>
    </row>
    <row r="2846" spans="1:12" x14ac:dyDescent="0.25">
      <c r="A2846" s="14">
        <v>36281</v>
      </c>
      <c r="B2846" s="6">
        <f>LoonHeffing2020(Table1[[#This Row],[Belastbaar loon]])</f>
        <v>13550.9535</v>
      </c>
      <c r="C2846" s="6">
        <f>AlgemeneHeffingsKorting2020(Table1[[#This Row],[Belastbaar loon]])</f>
        <v>1827.8696</v>
      </c>
      <c r="D2846" s="14">
        <f>ArbeidsKorting2020(Table1[[#This Row],[Belastbaar loon]])</f>
        <v>3739.38</v>
      </c>
      <c r="E2846" s="14">
        <f>MAX(Table1[[#This Row],[Loonheffing]]-Table1[[#This Row],[Algemene Heffingskorting]]-Table1[[#This Row],[Arbeidskorting]],0)</f>
        <v>7983.7038999999995</v>
      </c>
      <c r="F2846" s="6">
        <f>Table1[[#This Row],[Belastbaar loon]]-Table1[[#This Row],[Belasting]]</f>
        <v>28297.2961</v>
      </c>
      <c r="G2846" s="2">
        <f>(Table1[[#This Row],[Belastbaar loon]]-Table1[[#This Row],[Netto loon]])/Table1[[#This Row],[Belastbaar loon]]</f>
        <v>0.22005192525013093</v>
      </c>
      <c r="H2846" s="14">
        <f t="shared" ca="1" si="39"/>
        <v>7978.8017000000018</v>
      </c>
      <c r="I2846" s="14">
        <f ca="1">IF(ROW()=2, Table1[[#This Row],[Netto loon]], INDIRECT(ADDRESS(ROW()-1,COLUMN(F:F))))</f>
        <v>28292.198299999996</v>
      </c>
      <c r="J2846" s="6">
        <f ca="1">IF(ROW()=2, 0, Table1[[#This Row],[Belastbaar loon]]-INDIRECT(ADDRESS(ROW()-1,COLUMN(A:A))))</f>
        <v>10</v>
      </c>
      <c r="K2846" s="6">
        <f ca="1">Table1[[#This Row],[Netto loon]]-Table1[[#This Row],[Netto vorige schijf]]</f>
        <v>5.0978000000031898</v>
      </c>
      <c r="L2846" s="2">
        <f ca="1">(Table1[[#This Row],[Bruto tov vorige schijf]]-Table1[[#This Row],[Netto tov vorige schijf]])/MAX(Table1[[#This Row],[Bruto tov vorige schijf]],1)</f>
        <v>0.49021999999968102</v>
      </c>
    </row>
    <row r="2847" spans="1:12" x14ac:dyDescent="0.25">
      <c r="A2847" s="14">
        <v>36291</v>
      </c>
      <c r="B2847" s="6">
        <f>LoonHeffing2020(Table1[[#This Row],[Belastbaar loon]])</f>
        <v>13554.6885</v>
      </c>
      <c r="C2847" s="6">
        <f>AlgemeneHeffingsKorting2020(Table1[[#This Row],[Belastbaar loon]])</f>
        <v>1827.3024</v>
      </c>
      <c r="D2847" s="14">
        <f>ArbeidsKorting2020(Table1[[#This Row],[Belastbaar loon]])</f>
        <v>3738.78</v>
      </c>
      <c r="E2847" s="14">
        <f>MAX(Table1[[#This Row],[Loonheffing]]-Table1[[#This Row],[Algemene Heffingskorting]]-Table1[[#This Row],[Arbeidskorting]],0)</f>
        <v>7988.6060999999991</v>
      </c>
      <c r="F2847" s="6">
        <f>Table1[[#This Row],[Belastbaar loon]]-Table1[[#This Row],[Belasting]]</f>
        <v>28302.393900000003</v>
      </c>
      <c r="G2847" s="2">
        <f>(Table1[[#This Row],[Belastbaar loon]]-Table1[[#This Row],[Netto loon]])/Table1[[#This Row],[Belastbaar loon]]</f>
        <v>0.22012637017442332</v>
      </c>
      <c r="H2847" s="14">
        <f t="shared" ca="1" si="39"/>
        <v>7983.7038999999995</v>
      </c>
      <c r="I2847" s="14">
        <f ca="1">IF(ROW()=2, Table1[[#This Row],[Netto loon]], INDIRECT(ADDRESS(ROW()-1,COLUMN(F:F))))</f>
        <v>28297.2961</v>
      </c>
      <c r="J2847" s="6">
        <f ca="1">IF(ROW()=2, 0, Table1[[#This Row],[Belastbaar loon]]-INDIRECT(ADDRESS(ROW()-1,COLUMN(A:A))))</f>
        <v>10</v>
      </c>
      <c r="K2847" s="6">
        <f ca="1">Table1[[#This Row],[Netto loon]]-Table1[[#This Row],[Netto vorige schijf]]</f>
        <v>5.0978000000031898</v>
      </c>
      <c r="L2847" s="2">
        <f ca="1">(Table1[[#This Row],[Bruto tov vorige schijf]]-Table1[[#This Row],[Netto tov vorige schijf]])/MAX(Table1[[#This Row],[Bruto tov vorige schijf]],1)</f>
        <v>0.49021999999968102</v>
      </c>
    </row>
    <row r="2848" spans="1:12" x14ac:dyDescent="0.25">
      <c r="A2848" s="14">
        <v>36301</v>
      </c>
      <c r="B2848" s="6">
        <f>LoonHeffing2020(Table1[[#This Row],[Belastbaar loon]])</f>
        <v>13558.423500000001</v>
      </c>
      <c r="C2848" s="6">
        <f>AlgemeneHeffingsKorting2020(Table1[[#This Row],[Belastbaar loon]])</f>
        <v>1826.7352000000001</v>
      </c>
      <c r="D2848" s="14">
        <f>ArbeidsKorting2020(Table1[[#This Row],[Belastbaar loon]])</f>
        <v>3738.18</v>
      </c>
      <c r="E2848" s="14">
        <f>MAX(Table1[[#This Row],[Loonheffing]]-Table1[[#This Row],[Algemene Heffingskorting]]-Table1[[#This Row],[Arbeidskorting]],0)</f>
        <v>7993.5083000000013</v>
      </c>
      <c r="F2848" s="6">
        <f>Table1[[#This Row],[Belastbaar loon]]-Table1[[#This Row],[Belasting]]</f>
        <v>28307.491699999999</v>
      </c>
      <c r="G2848" s="2">
        <f>(Table1[[#This Row],[Belastbaar loon]]-Table1[[#This Row],[Netto loon]])/Table1[[#This Row],[Belastbaar loon]]</f>
        <v>0.22020077408335861</v>
      </c>
      <c r="H2848" s="14">
        <f t="shared" ca="1" si="39"/>
        <v>7988.6060999999991</v>
      </c>
      <c r="I2848" s="14">
        <f ca="1">IF(ROW()=2, Table1[[#This Row],[Netto loon]], INDIRECT(ADDRESS(ROW()-1,COLUMN(F:F))))</f>
        <v>28302.393900000003</v>
      </c>
      <c r="J2848" s="6">
        <f ca="1">IF(ROW()=2, 0, Table1[[#This Row],[Belastbaar loon]]-INDIRECT(ADDRESS(ROW()-1,COLUMN(A:A))))</f>
        <v>10</v>
      </c>
      <c r="K2848" s="6">
        <f ca="1">Table1[[#This Row],[Netto loon]]-Table1[[#This Row],[Netto vorige schijf]]</f>
        <v>5.0977999999959138</v>
      </c>
      <c r="L2848" s="2">
        <f ca="1">(Table1[[#This Row],[Bruto tov vorige schijf]]-Table1[[#This Row],[Netto tov vorige schijf]])/MAX(Table1[[#This Row],[Bruto tov vorige schijf]],1)</f>
        <v>0.49022000000040861</v>
      </c>
    </row>
    <row r="2849" spans="1:12" x14ac:dyDescent="0.25">
      <c r="A2849" s="14">
        <v>36311</v>
      </c>
      <c r="B2849" s="6">
        <f>LoonHeffing2020(Table1[[#This Row],[Belastbaar loon]])</f>
        <v>13562.1585</v>
      </c>
      <c r="C2849" s="6">
        <f>AlgemeneHeffingsKorting2020(Table1[[#This Row],[Belastbaar loon]])</f>
        <v>1826.1680000000001</v>
      </c>
      <c r="D2849" s="14">
        <f>ArbeidsKorting2020(Table1[[#This Row],[Belastbaar loon]])</f>
        <v>3737.58</v>
      </c>
      <c r="E2849" s="14">
        <f>MAX(Table1[[#This Row],[Loonheffing]]-Table1[[#This Row],[Algemene Heffingskorting]]-Table1[[#This Row],[Arbeidskorting]],0)</f>
        <v>7998.4105</v>
      </c>
      <c r="F2849" s="6">
        <f>Table1[[#This Row],[Belastbaar loon]]-Table1[[#This Row],[Belasting]]</f>
        <v>28312.589500000002</v>
      </c>
      <c r="G2849" s="2">
        <f>(Table1[[#This Row],[Belastbaar loon]]-Table1[[#This Row],[Netto loon]])/Table1[[#This Row],[Belastbaar loon]]</f>
        <v>0.2202751370108231</v>
      </c>
      <c r="H2849" s="14">
        <f t="shared" ca="1" si="39"/>
        <v>7993.5083000000013</v>
      </c>
      <c r="I2849" s="14">
        <f ca="1">IF(ROW()=2, Table1[[#This Row],[Netto loon]], INDIRECT(ADDRESS(ROW()-1,COLUMN(F:F))))</f>
        <v>28307.491699999999</v>
      </c>
      <c r="J2849" s="6">
        <f ca="1">IF(ROW()=2, 0, Table1[[#This Row],[Belastbaar loon]]-INDIRECT(ADDRESS(ROW()-1,COLUMN(A:A))))</f>
        <v>10</v>
      </c>
      <c r="K2849" s="6">
        <f ca="1">Table1[[#This Row],[Netto loon]]-Table1[[#This Row],[Netto vorige schijf]]</f>
        <v>5.0978000000031898</v>
      </c>
      <c r="L2849" s="2">
        <f ca="1">(Table1[[#This Row],[Bruto tov vorige schijf]]-Table1[[#This Row],[Netto tov vorige schijf]])/MAX(Table1[[#This Row],[Bruto tov vorige schijf]],1)</f>
        <v>0.49021999999968102</v>
      </c>
    </row>
    <row r="2850" spans="1:12" x14ac:dyDescent="0.25">
      <c r="A2850" s="14">
        <v>36321</v>
      </c>
      <c r="B2850" s="6">
        <f>LoonHeffing2020(Table1[[#This Row],[Belastbaar loon]])</f>
        <v>13565.8935</v>
      </c>
      <c r="C2850" s="6">
        <f>AlgemeneHeffingsKorting2020(Table1[[#This Row],[Belastbaar loon]])</f>
        <v>1825.6007999999999</v>
      </c>
      <c r="D2850" s="14">
        <f>ArbeidsKorting2020(Table1[[#This Row],[Belastbaar loon]])</f>
        <v>3736.98</v>
      </c>
      <c r="E2850" s="14">
        <f>MAX(Table1[[#This Row],[Loonheffing]]-Table1[[#This Row],[Algemene Heffingskorting]]-Table1[[#This Row],[Arbeidskorting]],0)</f>
        <v>8003.3127000000004</v>
      </c>
      <c r="F2850" s="6">
        <f>Table1[[#This Row],[Belastbaar loon]]-Table1[[#This Row],[Belasting]]</f>
        <v>28317.687299999998</v>
      </c>
      <c r="G2850" s="2">
        <f>(Table1[[#This Row],[Belastbaar loon]]-Table1[[#This Row],[Netto loon]])/Table1[[#This Row],[Belastbaar loon]]</f>
        <v>0.22034945899066663</v>
      </c>
      <c r="H2850" s="14">
        <f t="shared" ca="1" si="39"/>
        <v>7998.4105</v>
      </c>
      <c r="I2850" s="14">
        <f ca="1">IF(ROW()=2, Table1[[#This Row],[Netto loon]], INDIRECT(ADDRESS(ROW()-1,COLUMN(F:F))))</f>
        <v>28312.589500000002</v>
      </c>
      <c r="J2850" s="6">
        <f ca="1">IF(ROW()=2, 0, Table1[[#This Row],[Belastbaar loon]]-INDIRECT(ADDRESS(ROW()-1,COLUMN(A:A))))</f>
        <v>10</v>
      </c>
      <c r="K2850" s="6">
        <f ca="1">Table1[[#This Row],[Netto loon]]-Table1[[#This Row],[Netto vorige schijf]]</f>
        <v>5.0977999999959138</v>
      </c>
      <c r="L2850" s="2">
        <f ca="1">(Table1[[#This Row],[Bruto tov vorige schijf]]-Table1[[#This Row],[Netto tov vorige schijf]])/MAX(Table1[[#This Row],[Bruto tov vorige schijf]],1)</f>
        <v>0.49022000000040861</v>
      </c>
    </row>
    <row r="2851" spans="1:12" x14ac:dyDescent="0.25">
      <c r="A2851" s="14">
        <v>36331</v>
      </c>
      <c r="B2851" s="6">
        <f>LoonHeffing2020(Table1[[#This Row],[Belastbaar loon]])</f>
        <v>13569.628500000001</v>
      </c>
      <c r="C2851" s="6">
        <f>AlgemeneHeffingsKorting2020(Table1[[#This Row],[Belastbaar loon]])</f>
        <v>1825.0336</v>
      </c>
      <c r="D2851" s="14">
        <f>ArbeidsKorting2020(Table1[[#This Row],[Belastbaar loon]])</f>
        <v>3736.38</v>
      </c>
      <c r="E2851" s="14">
        <f>MAX(Table1[[#This Row],[Loonheffing]]-Table1[[#This Row],[Algemene Heffingskorting]]-Table1[[#This Row],[Arbeidskorting]],0)</f>
        <v>8008.2148999999999</v>
      </c>
      <c r="F2851" s="6">
        <f>Table1[[#This Row],[Belastbaar loon]]-Table1[[#This Row],[Belasting]]</f>
        <v>28322.785100000001</v>
      </c>
      <c r="G2851" s="2">
        <f>(Table1[[#This Row],[Belastbaar loon]]-Table1[[#This Row],[Netto loon]])/Table1[[#This Row],[Belastbaar loon]]</f>
        <v>0.22042374005670087</v>
      </c>
      <c r="H2851" s="14">
        <f t="shared" ca="1" si="39"/>
        <v>8003.3127000000004</v>
      </c>
      <c r="I2851" s="14">
        <f ca="1">IF(ROW()=2, Table1[[#This Row],[Netto loon]], INDIRECT(ADDRESS(ROW()-1,COLUMN(F:F))))</f>
        <v>28317.687299999998</v>
      </c>
      <c r="J2851" s="6">
        <f ca="1">IF(ROW()=2, 0, Table1[[#This Row],[Belastbaar loon]]-INDIRECT(ADDRESS(ROW()-1,COLUMN(A:A))))</f>
        <v>10</v>
      </c>
      <c r="K2851" s="6">
        <f ca="1">Table1[[#This Row],[Netto loon]]-Table1[[#This Row],[Netto vorige schijf]]</f>
        <v>5.0978000000031898</v>
      </c>
      <c r="L2851" s="2">
        <f ca="1">(Table1[[#This Row],[Bruto tov vorige schijf]]-Table1[[#This Row],[Netto tov vorige schijf]])/MAX(Table1[[#This Row],[Bruto tov vorige schijf]],1)</f>
        <v>0.49021999999968102</v>
      </c>
    </row>
    <row r="2852" spans="1:12" x14ac:dyDescent="0.25">
      <c r="A2852" s="14">
        <v>36341</v>
      </c>
      <c r="B2852" s="6">
        <f>LoonHeffing2020(Table1[[#This Row],[Belastbaar loon]])</f>
        <v>13573.363499999999</v>
      </c>
      <c r="C2852" s="6">
        <f>AlgemeneHeffingsKorting2020(Table1[[#This Row],[Belastbaar loon]])</f>
        <v>1824.4664</v>
      </c>
      <c r="D2852" s="14">
        <f>ArbeidsKorting2020(Table1[[#This Row],[Belastbaar loon]])</f>
        <v>3735.78</v>
      </c>
      <c r="E2852" s="14">
        <f>MAX(Table1[[#This Row],[Loonheffing]]-Table1[[#This Row],[Algemene Heffingskorting]]-Table1[[#This Row],[Arbeidskorting]],0)</f>
        <v>8013.1170999999995</v>
      </c>
      <c r="F2852" s="6">
        <f>Table1[[#This Row],[Belastbaar loon]]-Table1[[#This Row],[Belasting]]</f>
        <v>28327.882900000001</v>
      </c>
      <c r="G2852" s="2">
        <f>(Table1[[#This Row],[Belastbaar loon]]-Table1[[#This Row],[Netto loon]])/Table1[[#This Row],[Belastbaar loon]]</f>
        <v>0.22049798024270106</v>
      </c>
      <c r="H2852" s="14">
        <f t="shared" ca="1" si="39"/>
        <v>8008.2148999999999</v>
      </c>
      <c r="I2852" s="14">
        <f ca="1">IF(ROW()=2, Table1[[#This Row],[Netto loon]], INDIRECT(ADDRESS(ROW()-1,COLUMN(F:F))))</f>
        <v>28322.785100000001</v>
      </c>
      <c r="J2852" s="6">
        <f ca="1">IF(ROW()=2, 0, Table1[[#This Row],[Belastbaar loon]]-INDIRECT(ADDRESS(ROW()-1,COLUMN(A:A))))</f>
        <v>10</v>
      </c>
      <c r="K2852" s="6">
        <f ca="1">Table1[[#This Row],[Netto loon]]-Table1[[#This Row],[Netto vorige schijf]]</f>
        <v>5.0977999999995518</v>
      </c>
      <c r="L2852" s="2">
        <f ca="1">(Table1[[#This Row],[Bruto tov vorige schijf]]-Table1[[#This Row],[Netto tov vorige schijf]])/MAX(Table1[[#This Row],[Bruto tov vorige schijf]],1)</f>
        <v>0.49022000000004484</v>
      </c>
    </row>
    <row r="2853" spans="1:12" x14ac:dyDescent="0.25">
      <c r="A2853" s="14">
        <v>36351</v>
      </c>
      <c r="B2853" s="6">
        <f>LoonHeffing2020(Table1[[#This Row],[Belastbaar loon]])</f>
        <v>13577.0985</v>
      </c>
      <c r="C2853" s="6">
        <f>AlgemeneHeffingsKorting2020(Table1[[#This Row],[Belastbaar loon]])</f>
        <v>1823.8992000000001</v>
      </c>
      <c r="D2853" s="14">
        <f>ArbeidsKorting2020(Table1[[#This Row],[Belastbaar loon]])</f>
        <v>3735.18</v>
      </c>
      <c r="E2853" s="14">
        <f>MAX(Table1[[#This Row],[Loonheffing]]-Table1[[#This Row],[Algemene Heffingskorting]]-Table1[[#This Row],[Arbeidskorting]],0)</f>
        <v>8018.0192999999999</v>
      </c>
      <c r="F2853" s="6">
        <f>Table1[[#This Row],[Belastbaar loon]]-Table1[[#This Row],[Belasting]]</f>
        <v>28332.9807</v>
      </c>
      <c r="G2853" s="2">
        <f>(Table1[[#This Row],[Belastbaar loon]]-Table1[[#This Row],[Netto loon]])/Table1[[#This Row],[Belastbaar loon]]</f>
        <v>0.22057217958240488</v>
      </c>
      <c r="H2853" s="14">
        <f t="shared" ca="1" si="39"/>
        <v>8013.1170999999995</v>
      </c>
      <c r="I2853" s="14">
        <f ca="1">IF(ROW()=2, Table1[[#This Row],[Netto loon]], INDIRECT(ADDRESS(ROW()-1,COLUMN(F:F))))</f>
        <v>28327.882900000001</v>
      </c>
      <c r="J2853" s="6">
        <f ca="1">IF(ROW()=2, 0, Table1[[#This Row],[Belastbaar loon]]-INDIRECT(ADDRESS(ROW()-1,COLUMN(A:A))))</f>
        <v>10</v>
      </c>
      <c r="K2853" s="6">
        <f ca="1">Table1[[#This Row],[Netto loon]]-Table1[[#This Row],[Netto vorige schijf]]</f>
        <v>5.0977999999995518</v>
      </c>
      <c r="L2853" s="2">
        <f ca="1">(Table1[[#This Row],[Bruto tov vorige schijf]]-Table1[[#This Row],[Netto tov vorige schijf]])/MAX(Table1[[#This Row],[Bruto tov vorige schijf]],1)</f>
        <v>0.49022000000004484</v>
      </c>
    </row>
    <row r="2854" spans="1:12" x14ac:dyDescent="0.25">
      <c r="A2854" s="14">
        <v>36361</v>
      </c>
      <c r="B2854" s="6">
        <f>LoonHeffing2020(Table1[[#This Row],[Belastbaar loon]])</f>
        <v>13580.833500000001</v>
      </c>
      <c r="C2854" s="6">
        <f>AlgemeneHeffingsKorting2020(Table1[[#This Row],[Belastbaar loon]])</f>
        <v>1823.3320000000001</v>
      </c>
      <c r="D2854" s="14">
        <f>ArbeidsKorting2020(Table1[[#This Row],[Belastbaar loon]])</f>
        <v>3734.58</v>
      </c>
      <c r="E2854" s="14">
        <f>MAX(Table1[[#This Row],[Loonheffing]]-Table1[[#This Row],[Algemene Heffingskorting]]-Table1[[#This Row],[Arbeidskorting]],0)</f>
        <v>8022.9215000000004</v>
      </c>
      <c r="F2854" s="6">
        <f>Table1[[#This Row],[Belastbaar loon]]-Table1[[#This Row],[Belasting]]</f>
        <v>28338.0785</v>
      </c>
      <c r="G2854" s="2">
        <f>(Table1[[#This Row],[Belastbaar loon]]-Table1[[#This Row],[Netto loon]])/Table1[[#This Row],[Belastbaar loon]]</f>
        <v>0.22064633810951295</v>
      </c>
      <c r="H2854" s="14">
        <f t="shared" ca="1" si="39"/>
        <v>8018.0192999999999</v>
      </c>
      <c r="I2854" s="14">
        <f ca="1">IF(ROW()=2, Table1[[#This Row],[Netto loon]], INDIRECT(ADDRESS(ROW()-1,COLUMN(F:F))))</f>
        <v>28332.9807</v>
      </c>
      <c r="J2854" s="6">
        <f ca="1">IF(ROW()=2, 0, Table1[[#This Row],[Belastbaar loon]]-INDIRECT(ADDRESS(ROW()-1,COLUMN(A:A))))</f>
        <v>10</v>
      </c>
      <c r="K2854" s="6">
        <f ca="1">Table1[[#This Row],[Netto loon]]-Table1[[#This Row],[Netto vorige schijf]]</f>
        <v>5.0977999999995518</v>
      </c>
      <c r="L2854" s="2">
        <f ca="1">(Table1[[#This Row],[Bruto tov vorige schijf]]-Table1[[#This Row],[Netto tov vorige schijf]])/MAX(Table1[[#This Row],[Bruto tov vorige schijf]],1)</f>
        <v>0.49022000000004484</v>
      </c>
    </row>
    <row r="2855" spans="1:12" x14ac:dyDescent="0.25">
      <c r="A2855" s="14">
        <v>36371</v>
      </c>
      <c r="B2855" s="6">
        <f>LoonHeffing2020(Table1[[#This Row],[Belastbaar loon]])</f>
        <v>13584.568499999999</v>
      </c>
      <c r="C2855" s="6">
        <f>AlgemeneHeffingsKorting2020(Table1[[#This Row],[Belastbaar loon]])</f>
        <v>1822.7647999999999</v>
      </c>
      <c r="D2855" s="14">
        <f>ArbeidsKorting2020(Table1[[#This Row],[Belastbaar loon]])</f>
        <v>3733.98</v>
      </c>
      <c r="E2855" s="14">
        <f>MAX(Table1[[#This Row],[Loonheffing]]-Table1[[#This Row],[Algemene Heffingskorting]]-Table1[[#This Row],[Arbeidskorting]],0)</f>
        <v>8027.8237000000008</v>
      </c>
      <c r="F2855" s="6">
        <f>Table1[[#This Row],[Belastbaar loon]]-Table1[[#This Row],[Belasting]]</f>
        <v>28343.176299999999</v>
      </c>
      <c r="G2855" s="2">
        <f>(Table1[[#This Row],[Belastbaar loon]]-Table1[[#This Row],[Netto loon]])/Table1[[#This Row],[Belastbaar loon]]</f>
        <v>0.22072045585768885</v>
      </c>
      <c r="H2855" s="14">
        <f t="shared" ca="1" si="39"/>
        <v>8022.9215000000004</v>
      </c>
      <c r="I2855" s="14">
        <f ca="1">IF(ROW()=2, Table1[[#This Row],[Netto loon]], INDIRECT(ADDRESS(ROW()-1,COLUMN(F:F))))</f>
        <v>28338.0785</v>
      </c>
      <c r="J2855" s="6">
        <f ca="1">IF(ROW()=2, 0, Table1[[#This Row],[Belastbaar loon]]-INDIRECT(ADDRESS(ROW()-1,COLUMN(A:A))))</f>
        <v>10</v>
      </c>
      <c r="K2855" s="6">
        <f ca="1">Table1[[#This Row],[Netto loon]]-Table1[[#This Row],[Netto vorige schijf]]</f>
        <v>5.0977999999995518</v>
      </c>
      <c r="L2855" s="2">
        <f ca="1">(Table1[[#This Row],[Bruto tov vorige schijf]]-Table1[[#This Row],[Netto tov vorige schijf]])/MAX(Table1[[#This Row],[Bruto tov vorige schijf]],1)</f>
        <v>0.49022000000004484</v>
      </c>
    </row>
    <row r="2856" spans="1:12" x14ac:dyDescent="0.25">
      <c r="A2856" s="14">
        <v>36381</v>
      </c>
      <c r="B2856" s="6">
        <f>LoonHeffing2020(Table1[[#This Row],[Belastbaar loon]])</f>
        <v>13588.3035</v>
      </c>
      <c r="C2856" s="6">
        <f>AlgemeneHeffingsKorting2020(Table1[[#This Row],[Belastbaar loon]])</f>
        <v>1822.1976</v>
      </c>
      <c r="D2856" s="14">
        <f>ArbeidsKorting2020(Table1[[#This Row],[Belastbaar loon]])</f>
        <v>3733.38</v>
      </c>
      <c r="E2856" s="14">
        <f>MAX(Table1[[#This Row],[Loonheffing]]-Table1[[#This Row],[Algemene Heffingskorting]]-Table1[[#This Row],[Arbeidskorting]],0)</f>
        <v>8032.7259000000004</v>
      </c>
      <c r="F2856" s="6">
        <f>Table1[[#This Row],[Belastbaar loon]]-Table1[[#This Row],[Belasting]]</f>
        <v>28348.274099999999</v>
      </c>
      <c r="G2856" s="2">
        <f>(Table1[[#This Row],[Belastbaar loon]]-Table1[[#This Row],[Netto loon]])/Table1[[#This Row],[Belastbaar loon]]</f>
        <v>0.22079453286055911</v>
      </c>
      <c r="H2856" s="14">
        <f t="shared" ca="1" si="39"/>
        <v>8027.8237000000008</v>
      </c>
      <c r="I2856" s="14">
        <f ca="1">IF(ROW()=2, Table1[[#This Row],[Netto loon]], INDIRECT(ADDRESS(ROW()-1,COLUMN(F:F))))</f>
        <v>28343.176299999999</v>
      </c>
      <c r="J2856" s="6">
        <f ca="1">IF(ROW()=2, 0, Table1[[#This Row],[Belastbaar loon]]-INDIRECT(ADDRESS(ROW()-1,COLUMN(A:A))))</f>
        <v>10</v>
      </c>
      <c r="K2856" s="6">
        <f ca="1">Table1[[#This Row],[Netto loon]]-Table1[[#This Row],[Netto vorige schijf]]</f>
        <v>5.0977999999995518</v>
      </c>
      <c r="L2856" s="2">
        <f ca="1">(Table1[[#This Row],[Bruto tov vorige schijf]]-Table1[[#This Row],[Netto tov vorige schijf]])/MAX(Table1[[#This Row],[Bruto tov vorige schijf]],1)</f>
        <v>0.49022000000004484</v>
      </c>
    </row>
    <row r="2857" spans="1:12" x14ac:dyDescent="0.25">
      <c r="A2857" s="14">
        <v>36391</v>
      </c>
      <c r="B2857" s="6">
        <f>LoonHeffing2020(Table1[[#This Row],[Belastbaar loon]])</f>
        <v>13592.038500000001</v>
      </c>
      <c r="C2857" s="6">
        <f>AlgemeneHeffingsKorting2020(Table1[[#This Row],[Belastbaar loon]])</f>
        <v>1821.6304</v>
      </c>
      <c r="D2857" s="14">
        <f>ArbeidsKorting2020(Table1[[#This Row],[Belastbaar loon]])</f>
        <v>3732.78</v>
      </c>
      <c r="E2857" s="14">
        <f>MAX(Table1[[#This Row],[Loonheffing]]-Table1[[#This Row],[Algemene Heffingskorting]]-Table1[[#This Row],[Arbeidskorting]],0)</f>
        <v>8037.6280999999999</v>
      </c>
      <c r="F2857" s="6">
        <f>Table1[[#This Row],[Belastbaar loon]]-Table1[[#This Row],[Belasting]]</f>
        <v>28353.371899999998</v>
      </c>
      <c r="G2857" s="2">
        <f>(Table1[[#This Row],[Belastbaar loon]]-Table1[[#This Row],[Netto loon]])/Table1[[#This Row],[Belastbaar loon]]</f>
        <v>0.22086856915171338</v>
      </c>
      <c r="H2857" s="14">
        <f t="shared" ca="1" si="39"/>
        <v>8032.7259000000004</v>
      </c>
      <c r="I2857" s="14">
        <f ca="1">IF(ROW()=2, Table1[[#This Row],[Netto loon]], INDIRECT(ADDRESS(ROW()-1,COLUMN(F:F))))</f>
        <v>28348.274099999999</v>
      </c>
      <c r="J2857" s="6">
        <f ca="1">IF(ROW()=2, 0, Table1[[#This Row],[Belastbaar loon]]-INDIRECT(ADDRESS(ROW()-1,COLUMN(A:A))))</f>
        <v>10</v>
      </c>
      <c r="K2857" s="6">
        <f ca="1">Table1[[#This Row],[Netto loon]]-Table1[[#This Row],[Netto vorige schijf]]</f>
        <v>5.0977999999995518</v>
      </c>
      <c r="L2857" s="2">
        <f ca="1">(Table1[[#This Row],[Bruto tov vorige schijf]]-Table1[[#This Row],[Netto tov vorige schijf]])/MAX(Table1[[#This Row],[Bruto tov vorige schijf]],1)</f>
        <v>0.49022000000004484</v>
      </c>
    </row>
    <row r="2858" spans="1:12" x14ac:dyDescent="0.25">
      <c r="A2858" s="14">
        <v>36401</v>
      </c>
      <c r="B2858" s="6">
        <f>LoonHeffing2020(Table1[[#This Row],[Belastbaar loon]])</f>
        <v>13595.773499999999</v>
      </c>
      <c r="C2858" s="6">
        <f>AlgemeneHeffingsKorting2020(Table1[[#This Row],[Belastbaar loon]])</f>
        <v>1821.0632000000001</v>
      </c>
      <c r="D2858" s="14">
        <f>ArbeidsKorting2020(Table1[[#This Row],[Belastbaar loon]])</f>
        <v>3732.18</v>
      </c>
      <c r="E2858" s="14">
        <f>MAX(Table1[[#This Row],[Loonheffing]]-Table1[[#This Row],[Algemene Heffingskorting]]-Table1[[#This Row],[Arbeidskorting]],0)</f>
        <v>8042.5302999999985</v>
      </c>
      <c r="F2858" s="6">
        <f>Table1[[#This Row],[Belastbaar loon]]-Table1[[#This Row],[Belasting]]</f>
        <v>28358.469700000001</v>
      </c>
      <c r="G2858" s="2">
        <f>(Table1[[#This Row],[Belastbaar loon]]-Table1[[#This Row],[Netto loon]])/Table1[[#This Row],[Belastbaar loon]]</f>
        <v>0.22094256476470422</v>
      </c>
      <c r="H2858" s="14">
        <f t="shared" ca="1" si="39"/>
        <v>8037.6280999999999</v>
      </c>
      <c r="I2858" s="14">
        <f ca="1">IF(ROW()=2, Table1[[#This Row],[Netto loon]], INDIRECT(ADDRESS(ROW()-1,COLUMN(F:F))))</f>
        <v>28353.371899999998</v>
      </c>
      <c r="J2858" s="6">
        <f ca="1">IF(ROW()=2, 0, Table1[[#This Row],[Belastbaar loon]]-INDIRECT(ADDRESS(ROW()-1,COLUMN(A:A))))</f>
        <v>10</v>
      </c>
      <c r="K2858" s="6">
        <f ca="1">Table1[[#This Row],[Netto loon]]-Table1[[#This Row],[Netto vorige schijf]]</f>
        <v>5.0978000000031898</v>
      </c>
      <c r="L2858" s="2">
        <f ca="1">(Table1[[#This Row],[Bruto tov vorige schijf]]-Table1[[#This Row],[Netto tov vorige schijf]])/MAX(Table1[[#This Row],[Bruto tov vorige schijf]],1)</f>
        <v>0.49021999999968102</v>
      </c>
    </row>
    <row r="2859" spans="1:12" x14ac:dyDescent="0.25">
      <c r="A2859" s="14">
        <v>36411</v>
      </c>
      <c r="B2859" s="6">
        <f>LoonHeffing2020(Table1[[#This Row],[Belastbaar loon]])</f>
        <v>13599.5085</v>
      </c>
      <c r="C2859" s="6">
        <f>AlgemeneHeffingsKorting2020(Table1[[#This Row],[Belastbaar loon]])</f>
        <v>1820.4960000000001</v>
      </c>
      <c r="D2859" s="14">
        <f>ArbeidsKorting2020(Table1[[#This Row],[Belastbaar loon]])</f>
        <v>3731.58</v>
      </c>
      <c r="E2859" s="14">
        <f>MAX(Table1[[#This Row],[Loonheffing]]-Table1[[#This Row],[Algemene Heffingskorting]]-Table1[[#This Row],[Arbeidskorting]],0)</f>
        <v>8047.4325000000008</v>
      </c>
      <c r="F2859" s="6">
        <f>Table1[[#This Row],[Belastbaar loon]]-Table1[[#This Row],[Belasting]]</f>
        <v>28363.567499999997</v>
      </c>
      <c r="G2859" s="2">
        <f>(Table1[[#This Row],[Belastbaar loon]]-Table1[[#This Row],[Netto loon]])/Table1[[#This Row],[Belastbaar loon]]</f>
        <v>0.22101651973304778</v>
      </c>
      <c r="H2859" s="14">
        <f t="shared" ca="1" si="39"/>
        <v>8042.5302999999985</v>
      </c>
      <c r="I2859" s="14">
        <f ca="1">IF(ROW()=2, Table1[[#This Row],[Netto loon]], INDIRECT(ADDRESS(ROW()-1,COLUMN(F:F))))</f>
        <v>28358.469700000001</v>
      </c>
      <c r="J2859" s="6">
        <f ca="1">IF(ROW()=2, 0, Table1[[#This Row],[Belastbaar loon]]-INDIRECT(ADDRESS(ROW()-1,COLUMN(A:A))))</f>
        <v>10</v>
      </c>
      <c r="K2859" s="6">
        <f ca="1">Table1[[#This Row],[Netto loon]]-Table1[[#This Row],[Netto vorige schijf]]</f>
        <v>5.0977999999959138</v>
      </c>
      <c r="L2859" s="2">
        <f ca="1">(Table1[[#This Row],[Bruto tov vorige schijf]]-Table1[[#This Row],[Netto tov vorige schijf]])/MAX(Table1[[#This Row],[Bruto tov vorige schijf]],1)</f>
        <v>0.49022000000040861</v>
      </c>
    </row>
    <row r="2860" spans="1:12" x14ac:dyDescent="0.25">
      <c r="A2860" s="14">
        <v>36421</v>
      </c>
      <c r="B2860" s="6">
        <f>LoonHeffing2020(Table1[[#This Row],[Belastbaar loon]])</f>
        <v>13603.2435</v>
      </c>
      <c r="C2860" s="6">
        <f>AlgemeneHeffingsKorting2020(Table1[[#This Row],[Belastbaar loon]])</f>
        <v>1819.9287999999999</v>
      </c>
      <c r="D2860" s="14">
        <f>ArbeidsKorting2020(Table1[[#This Row],[Belastbaar loon]])</f>
        <v>3730.98</v>
      </c>
      <c r="E2860" s="14">
        <f>MAX(Table1[[#This Row],[Loonheffing]]-Table1[[#This Row],[Algemene Heffingskorting]]-Table1[[#This Row],[Arbeidskorting]],0)</f>
        <v>8052.3347000000012</v>
      </c>
      <c r="F2860" s="6">
        <f>Table1[[#This Row],[Belastbaar loon]]-Table1[[#This Row],[Belasting]]</f>
        <v>28368.665300000001</v>
      </c>
      <c r="G2860" s="2">
        <f>(Table1[[#This Row],[Belastbaar loon]]-Table1[[#This Row],[Netto loon]])/Table1[[#This Row],[Belastbaar loon]]</f>
        <v>0.22109043409022267</v>
      </c>
      <c r="H2860" s="14">
        <f t="shared" ca="1" si="39"/>
        <v>8047.4325000000008</v>
      </c>
      <c r="I2860" s="14">
        <f ca="1">IF(ROW()=2, Table1[[#This Row],[Netto loon]], INDIRECT(ADDRESS(ROW()-1,COLUMN(F:F))))</f>
        <v>28363.567499999997</v>
      </c>
      <c r="J2860" s="6">
        <f ca="1">IF(ROW()=2, 0, Table1[[#This Row],[Belastbaar loon]]-INDIRECT(ADDRESS(ROW()-1,COLUMN(A:A))))</f>
        <v>10</v>
      </c>
      <c r="K2860" s="6">
        <f ca="1">Table1[[#This Row],[Netto loon]]-Table1[[#This Row],[Netto vorige schijf]]</f>
        <v>5.0978000000031898</v>
      </c>
      <c r="L2860" s="2">
        <f ca="1">(Table1[[#This Row],[Bruto tov vorige schijf]]-Table1[[#This Row],[Netto tov vorige schijf]])/MAX(Table1[[#This Row],[Bruto tov vorige schijf]],1)</f>
        <v>0.49021999999968102</v>
      </c>
    </row>
    <row r="2861" spans="1:12" x14ac:dyDescent="0.25">
      <c r="A2861" s="14">
        <v>36431</v>
      </c>
      <c r="B2861" s="6">
        <f>LoonHeffing2020(Table1[[#This Row],[Belastbaar loon]])</f>
        <v>13606.978499999999</v>
      </c>
      <c r="C2861" s="6">
        <f>AlgemeneHeffingsKorting2020(Table1[[#This Row],[Belastbaar loon]])</f>
        <v>1819.3616</v>
      </c>
      <c r="D2861" s="14">
        <f>ArbeidsKorting2020(Table1[[#This Row],[Belastbaar loon]])</f>
        <v>3730.38</v>
      </c>
      <c r="E2861" s="14">
        <f>MAX(Table1[[#This Row],[Loonheffing]]-Table1[[#This Row],[Algemene Heffingskorting]]-Table1[[#This Row],[Arbeidskorting]],0)</f>
        <v>8057.236899999999</v>
      </c>
      <c r="F2861" s="6">
        <f>Table1[[#This Row],[Belastbaar loon]]-Table1[[#This Row],[Belasting]]</f>
        <v>28373.7631</v>
      </c>
      <c r="G2861" s="2">
        <f>(Table1[[#This Row],[Belastbaar loon]]-Table1[[#This Row],[Netto loon]])/Table1[[#This Row],[Belastbaar loon]]</f>
        <v>0.22116430786967142</v>
      </c>
      <c r="H2861" s="14">
        <f t="shared" ca="1" si="39"/>
        <v>8052.3347000000012</v>
      </c>
      <c r="I2861" s="14">
        <f ca="1">IF(ROW()=2, Table1[[#This Row],[Netto loon]], INDIRECT(ADDRESS(ROW()-1,COLUMN(F:F))))</f>
        <v>28368.665300000001</v>
      </c>
      <c r="J2861" s="6">
        <f ca="1">IF(ROW()=2, 0, Table1[[#This Row],[Belastbaar loon]]-INDIRECT(ADDRESS(ROW()-1,COLUMN(A:A))))</f>
        <v>10</v>
      </c>
      <c r="K2861" s="6">
        <f ca="1">Table1[[#This Row],[Netto loon]]-Table1[[#This Row],[Netto vorige schijf]]</f>
        <v>5.0977999999995518</v>
      </c>
      <c r="L2861" s="2">
        <f ca="1">(Table1[[#This Row],[Bruto tov vorige schijf]]-Table1[[#This Row],[Netto tov vorige schijf]])/MAX(Table1[[#This Row],[Bruto tov vorige schijf]],1)</f>
        <v>0.49022000000004484</v>
      </c>
    </row>
    <row r="2862" spans="1:12" x14ac:dyDescent="0.25">
      <c r="A2862" s="14">
        <v>36441</v>
      </c>
      <c r="B2862" s="6">
        <f>LoonHeffing2020(Table1[[#This Row],[Belastbaar loon]])</f>
        <v>13610.7135</v>
      </c>
      <c r="C2862" s="6">
        <f>AlgemeneHeffingsKorting2020(Table1[[#This Row],[Belastbaar loon]])</f>
        <v>1818.7944</v>
      </c>
      <c r="D2862" s="14">
        <f>ArbeidsKorting2020(Table1[[#This Row],[Belastbaar loon]])</f>
        <v>3729.78</v>
      </c>
      <c r="E2862" s="14">
        <f>MAX(Table1[[#This Row],[Loonheffing]]-Table1[[#This Row],[Algemene Heffingskorting]]-Table1[[#This Row],[Arbeidskorting]],0)</f>
        <v>8062.1390999999985</v>
      </c>
      <c r="F2862" s="6">
        <f>Table1[[#This Row],[Belastbaar loon]]-Table1[[#This Row],[Belasting]]</f>
        <v>28378.8609</v>
      </c>
      <c r="G2862" s="2">
        <f>(Table1[[#This Row],[Belastbaar loon]]-Table1[[#This Row],[Netto loon]])/Table1[[#This Row],[Belastbaar loon]]</f>
        <v>0.22123814110479956</v>
      </c>
      <c r="H2862" s="14">
        <f t="shared" ca="1" si="39"/>
        <v>8057.236899999999</v>
      </c>
      <c r="I2862" s="14">
        <f ca="1">IF(ROW()=2, Table1[[#This Row],[Netto loon]], INDIRECT(ADDRESS(ROW()-1,COLUMN(F:F))))</f>
        <v>28373.7631</v>
      </c>
      <c r="J2862" s="6">
        <f ca="1">IF(ROW()=2, 0, Table1[[#This Row],[Belastbaar loon]]-INDIRECT(ADDRESS(ROW()-1,COLUMN(A:A))))</f>
        <v>10</v>
      </c>
      <c r="K2862" s="6">
        <f ca="1">Table1[[#This Row],[Netto loon]]-Table1[[#This Row],[Netto vorige schijf]]</f>
        <v>5.0977999999995518</v>
      </c>
      <c r="L2862" s="2">
        <f ca="1">(Table1[[#This Row],[Bruto tov vorige schijf]]-Table1[[#This Row],[Netto tov vorige schijf]])/MAX(Table1[[#This Row],[Bruto tov vorige schijf]],1)</f>
        <v>0.49022000000004484</v>
      </c>
    </row>
    <row r="2863" spans="1:12" x14ac:dyDescent="0.25">
      <c r="A2863" s="14">
        <v>36451</v>
      </c>
      <c r="B2863" s="6">
        <f>LoonHeffing2020(Table1[[#This Row],[Belastbaar loon]])</f>
        <v>13614.4485</v>
      </c>
      <c r="C2863" s="6">
        <f>AlgemeneHeffingsKorting2020(Table1[[#This Row],[Belastbaar loon]])</f>
        <v>1818.2272</v>
      </c>
      <c r="D2863" s="14">
        <f>ArbeidsKorting2020(Table1[[#This Row],[Belastbaar loon]])</f>
        <v>3729.18</v>
      </c>
      <c r="E2863" s="14">
        <f>MAX(Table1[[#This Row],[Loonheffing]]-Table1[[#This Row],[Algemene Heffingskorting]]-Table1[[#This Row],[Arbeidskorting]],0)</f>
        <v>8067.0413000000008</v>
      </c>
      <c r="F2863" s="6">
        <f>Table1[[#This Row],[Belastbaar loon]]-Table1[[#This Row],[Belasting]]</f>
        <v>28383.958699999999</v>
      </c>
      <c r="G2863" s="2">
        <f>(Table1[[#This Row],[Belastbaar loon]]-Table1[[#This Row],[Netto loon]])/Table1[[#This Row],[Belastbaar loon]]</f>
        <v>0.2213119338289759</v>
      </c>
      <c r="H2863" s="14">
        <f t="shared" ca="1" si="39"/>
        <v>8062.1390999999985</v>
      </c>
      <c r="I2863" s="14">
        <f ca="1">IF(ROW()=2, Table1[[#This Row],[Netto loon]], INDIRECT(ADDRESS(ROW()-1,COLUMN(F:F))))</f>
        <v>28378.8609</v>
      </c>
      <c r="J2863" s="6">
        <f ca="1">IF(ROW()=2, 0, Table1[[#This Row],[Belastbaar loon]]-INDIRECT(ADDRESS(ROW()-1,COLUMN(A:A))))</f>
        <v>10</v>
      </c>
      <c r="K2863" s="6">
        <f ca="1">Table1[[#This Row],[Netto loon]]-Table1[[#This Row],[Netto vorige schijf]]</f>
        <v>5.0977999999995518</v>
      </c>
      <c r="L2863" s="2">
        <f ca="1">(Table1[[#This Row],[Bruto tov vorige schijf]]-Table1[[#This Row],[Netto tov vorige schijf]])/MAX(Table1[[#This Row],[Bruto tov vorige schijf]],1)</f>
        <v>0.49022000000004484</v>
      </c>
    </row>
    <row r="2864" spans="1:12" x14ac:dyDescent="0.25">
      <c r="A2864" s="14">
        <v>36461</v>
      </c>
      <c r="B2864" s="6">
        <f>LoonHeffing2020(Table1[[#This Row],[Belastbaar loon]])</f>
        <v>13618.183499999999</v>
      </c>
      <c r="C2864" s="6">
        <f>AlgemeneHeffingsKorting2020(Table1[[#This Row],[Belastbaar loon]])</f>
        <v>1817.66</v>
      </c>
      <c r="D2864" s="14">
        <f>ArbeidsKorting2020(Table1[[#This Row],[Belastbaar loon]])</f>
        <v>3728.58</v>
      </c>
      <c r="E2864" s="14">
        <f>MAX(Table1[[#This Row],[Loonheffing]]-Table1[[#This Row],[Algemene Heffingskorting]]-Table1[[#This Row],[Arbeidskorting]],0)</f>
        <v>8071.9434999999994</v>
      </c>
      <c r="F2864" s="6">
        <f>Table1[[#This Row],[Belastbaar loon]]-Table1[[#This Row],[Belasting]]</f>
        <v>28389.056499999999</v>
      </c>
      <c r="G2864" s="2">
        <f>(Table1[[#This Row],[Belastbaar loon]]-Table1[[#This Row],[Netto loon]])/Table1[[#This Row],[Belastbaar loon]]</f>
        <v>0.2213856860755328</v>
      </c>
      <c r="H2864" s="14">
        <f t="shared" ca="1" si="39"/>
        <v>8067.0413000000008</v>
      </c>
      <c r="I2864" s="14">
        <f ca="1">IF(ROW()=2, Table1[[#This Row],[Netto loon]], INDIRECT(ADDRESS(ROW()-1,COLUMN(F:F))))</f>
        <v>28383.958699999999</v>
      </c>
      <c r="J2864" s="6">
        <f ca="1">IF(ROW()=2, 0, Table1[[#This Row],[Belastbaar loon]]-INDIRECT(ADDRESS(ROW()-1,COLUMN(A:A))))</f>
        <v>10</v>
      </c>
      <c r="K2864" s="6">
        <f ca="1">Table1[[#This Row],[Netto loon]]-Table1[[#This Row],[Netto vorige schijf]]</f>
        <v>5.0977999999995518</v>
      </c>
      <c r="L2864" s="2">
        <f ca="1">(Table1[[#This Row],[Bruto tov vorige schijf]]-Table1[[#This Row],[Netto tov vorige schijf]])/MAX(Table1[[#This Row],[Bruto tov vorige schijf]],1)</f>
        <v>0.49022000000004484</v>
      </c>
    </row>
    <row r="2865" spans="1:12" x14ac:dyDescent="0.25">
      <c r="A2865" s="14">
        <v>36471</v>
      </c>
      <c r="B2865" s="6">
        <f>LoonHeffing2020(Table1[[#This Row],[Belastbaar loon]])</f>
        <v>13621.9185</v>
      </c>
      <c r="C2865" s="6">
        <f>AlgemeneHeffingsKorting2020(Table1[[#This Row],[Belastbaar loon]])</f>
        <v>1817.0927999999999</v>
      </c>
      <c r="D2865" s="14">
        <f>ArbeidsKorting2020(Table1[[#This Row],[Belastbaar loon]])</f>
        <v>3727.98</v>
      </c>
      <c r="E2865" s="14">
        <f>MAX(Table1[[#This Row],[Loonheffing]]-Table1[[#This Row],[Algemene Heffingskorting]]-Table1[[#This Row],[Arbeidskorting]],0)</f>
        <v>8076.8456999999999</v>
      </c>
      <c r="F2865" s="6">
        <f>Table1[[#This Row],[Belastbaar loon]]-Table1[[#This Row],[Belasting]]</f>
        <v>28394.154300000002</v>
      </c>
      <c r="G2865" s="2">
        <f>(Table1[[#This Row],[Belastbaar loon]]-Table1[[#This Row],[Netto loon]])/Table1[[#This Row],[Belastbaar loon]]</f>
        <v>0.22145939787776583</v>
      </c>
      <c r="H2865" s="14">
        <f t="shared" ca="1" si="39"/>
        <v>8071.9434999999994</v>
      </c>
      <c r="I2865" s="14">
        <f ca="1">IF(ROW()=2, Table1[[#This Row],[Netto loon]], INDIRECT(ADDRESS(ROW()-1,COLUMN(F:F))))</f>
        <v>28389.056499999999</v>
      </c>
      <c r="J2865" s="6">
        <f ca="1">IF(ROW()=2, 0, Table1[[#This Row],[Belastbaar loon]]-INDIRECT(ADDRESS(ROW()-1,COLUMN(A:A))))</f>
        <v>10</v>
      </c>
      <c r="K2865" s="6">
        <f ca="1">Table1[[#This Row],[Netto loon]]-Table1[[#This Row],[Netto vorige schijf]]</f>
        <v>5.0978000000031898</v>
      </c>
      <c r="L2865" s="2">
        <f ca="1">(Table1[[#This Row],[Bruto tov vorige schijf]]-Table1[[#This Row],[Netto tov vorige schijf]])/MAX(Table1[[#This Row],[Bruto tov vorige schijf]],1)</f>
        <v>0.49021999999968102</v>
      </c>
    </row>
    <row r="2866" spans="1:12" x14ac:dyDescent="0.25">
      <c r="A2866" s="14">
        <v>36481</v>
      </c>
      <c r="B2866" s="6">
        <f>LoonHeffing2020(Table1[[#This Row],[Belastbaar loon]])</f>
        <v>13625.6535</v>
      </c>
      <c r="C2866" s="6">
        <f>AlgemeneHeffingsKorting2020(Table1[[#This Row],[Belastbaar loon]])</f>
        <v>1816.5255999999999</v>
      </c>
      <c r="D2866" s="14">
        <f>ArbeidsKorting2020(Table1[[#This Row],[Belastbaar loon]])</f>
        <v>3727.38</v>
      </c>
      <c r="E2866" s="14">
        <f>MAX(Table1[[#This Row],[Loonheffing]]-Table1[[#This Row],[Algemene Heffingskorting]]-Table1[[#This Row],[Arbeidskorting]],0)</f>
        <v>8081.7478999999994</v>
      </c>
      <c r="F2866" s="6">
        <f>Table1[[#This Row],[Belastbaar loon]]-Table1[[#This Row],[Belasting]]</f>
        <v>28399.252100000002</v>
      </c>
      <c r="G2866" s="2">
        <f>(Table1[[#This Row],[Belastbaar loon]]-Table1[[#This Row],[Netto loon]])/Table1[[#This Row],[Belastbaar loon]]</f>
        <v>0.22153306926893448</v>
      </c>
      <c r="H2866" s="14">
        <f t="shared" ca="1" si="39"/>
        <v>8076.8456999999999</v>
      </c>
      <c r="I2866" s="14">
        <f ca="1">IF(ROW()=2, Table1[[#This Row],[Netto loon]], INDIRECT(ADDRESS(ROW()-1,COLUMN(F:F))))</f>
        <v>28394.154300000002</v>
      </c>
      <c r="J2866" s="6">
        <f ca="1">IF(ROW()=2, 0, Table1[[#This Row],[Belastbaar loon]]-INDIRECT(ADDRESS(ROW()-1,COLUMN(A:A))))</f>
        <v>10</v>
      </c>
      <c r="K2866" s="6">
        <f ca="1">Table1[[#This Row],[Netto loon]]-Table1[[#This Row],[Netto vorige schijf]]</f>
        <v>5.0977999999995518</v>
      </c>
      <c r="L2866" s="2">
        <f ca="1">(Table1[[#This Row],[Bruto tov vorige schijf]]-Table1[[#This Row],[Netto tov vorige schijf]])/MAX(Table1[[#This Row],[Bruto tov vorige schijf]],1)</f>
        <v>0.49022000000004484</v>
      </c>
    </row>
    <row r="2867" spans="1:12" x14ac:dyDescent="0.25">
      <c r="A2867" s="14">
        <v>36491</v>
      </c>
      <c r="B2867" s="6">
        <f>LoonHeffing2020(Table1[[#This Row],[Belastbaar loon]])</f>
        <v>13629.388499999999</v>
      </c>
      <c r="C2867" s="6">
        <f>AlgemeneHeffingsKorting2020(Table1[[#This Row],[Belastbaar loon]])</f>
        <v>1815.9584</v>
      </c>
      <c r="D2867" s="14">
        <f>ArbeidsKorting2020(Table1[[#This Row],[Belastbaar loon]])</f>
        <v>3726.78</v>
      </c>
      <c r="E2867" s="14">
        <f>MAX(Table1[[#This Row],[Loonheffing]]-Table1[[#This Row],[Algemene Heffingskorting]]-Table1[[#This Row],[Arbeidskorting]],0)</f>
        <v>8086.6500999999989</v>
      </c>
      <c r="F2867" s="6">
        <f>Table1[[#This Row],[Belastbaar loon]]-Table1[[#This Row],[Belasting]]</f>
        <v>28404.349900000001</v>
      </c>
      <c r="G2867" s="2">
        <f>(Table1[[#This Row],[Belastbaar loon]]-Table1[[#This Row],[Netto loon]])/Table1[[#This Row],[Belastbaar loon]]</f>
        <v>0.22160670028226134</v>
      </c>
      <c r="H2867" s="14">
        <f t="shared" ca="1" si="39"/>
        <v>8081.7478999999994</v>
      </c>
      <c r="I2867" s="14">
        <f ca="1">IF(ROW()=2, Table1[[#This Row],[Netto loon]], INDIRECT(ADDRESS(ROW()-1,COLUMN(F:F))))</f>
        <v>28399.252100000002</v>
      </c>
      <c r="J2867" s="6">
        <f ca="1">IF(ROW()=2, 0, Table1[[#This Row],[Belastbaar loon]]-INDIRECT(ADDRESS(ROW()-1,COLUMN(A:A))))</f>
        <v>10</v>
      </c>
      <c r="K2867" s="6">
        <f ca="1">Table1[[#This Row],[Netto loon]]-Table1[[#This Row],[Netto vorige schijf]]</f>
        <v>5.0977999999995518</v>
      </c>
      <c r="L2867" s="2">
        <f ca="1">(Table1[[#This Row],[Bruto tov vorige schijf]]-Table1[[#This Row],[Netto tov vorige schijf]])/MAX(Table1[[#This Row],[Bruto tov vorige schijf]],1)</f>
        <v>0.49022000000004484</v>
      </c>
    </row>
    <row r="2868" spans="1:12" x14ac:dyDescent="0.25">
      <c r="A2868" s="14">
        <v>36501</v>
      </c>
      <c r="B2868" s="6">
        <f>LoonHeffing2020(Table1[[#This Row],[Belastbaar loon]])</f>
        <v>13633.1235</v>
      </c>
      <c r="C2868" s="6">
        <f>AlgemeneHeffingsKorting2020(Table1[[#This Row],[Belastbaar loon]])</f>
        <v>1815.3912</v>
      </c>
      <c r="D2868" s="14">
        <f>ArbeidsKorting2020(Table1[[#This Row],[Belastbaar loon]])</f>
        <v>3726.18</v>
      </c>
      <c r="E2868" s="14">
        <f>MAX(Table1[[#This Row],[Loonheffing]]-Table1[[#This Row],[Algemene Heffingskorting]]-Table1[[#This Row],[Arbeidskorting]],0)</f>
        <v>8091.5522999999994</v>
      </c>
      <c r="F2868" s="6">
        <f>Table1[[#This Row],[Belastbaar loon]]-Table1[[#This Row],[Belasting]]</f>
        <v>28409.447700000001</v>
      </c>
      <c r="G2868" s="2">
        <f>(Table1[[#This Row],[Belastbaar loon]]-Table1[[#This Row],[Netto loon]])/Table1[[#This Row],[Belastbaar loon]]</f>
        <v>0.22168029095093283</v>
      </c>
      <c r="H2868" s="14">
        <f t="shared" ca="1" si="39"/>
        <v>8086.6500999999989</v>
      </c>
      <c r="I2868" s="14">
        <f ca="1">IF(ROW()=2, Table1[[#This Row],[Netto loon]], INDIRECT(ADDRESS(ROW()-1,COLUMN(F:F))))</f>
        <v>28404.349900000001</v>
      </c>
      <c r="J2868" s="6">
        <f ca="1">IF(ROW()=2, 0, Table1[[#This Row],[Belastbaar loon]]-INDIRECT(ADDRESS(ROW()-1,COLUMN(A:A))))</f>
        <v>10</v>
      </c>
      <c r="K2868" s="6">
        <f ca="1">Table1[[#This Row],[Netto loon]]-Table1[[#This Row],[Netto vorige schijf]]</f>
        <v>5.0977999999995518</v>
      </c>
      <c r="L2868" s="2">
        <f ca="1">(Table1[[#This Row],[Bruto tov vorige schijf]]-Table1[[#This Row],[Netto tov vorige schijf]])/MAX(Table1[[#This Row],[Bruto tov vorige schijf]],1)</f>
        <v>0.49022000000004484</v>
      </c>
    </row>
    <row r="2869" spans="1:12" x14ac:dyDescent="0.25">
      <c r="A2869" s="14">
        <v>36511</v>
      </c>
      <c r="B2869" s="6">
        <f>LoonHeffing2020(Table1[[#This Row],[Belastbaar loon]])</f>
        <v>13636.8585</v>
      </c>
      <c r="C2869" s="6">
        <f>AlgemeneHeffingsKorting2020(Table1[[#This Row],[Belastbaar loon]])</f>
        <v>1814.8240000000001</v>
      </c>
      <c r="D2869" s="14">
        <f>ArbeidsKorting2020(Table1[[#This Row],[Belastbaar loon]])</f>
        <v>3725.58</v>
      </c>
      <c r="E2869" s="14">
        <f>MAX(Table1[[#This Row],[Loonheffing]]-Table1[[#This Row],[Algemene Heffingskorting]]-Table1[[#This Row],[Arbeidskorting]],0)</f>
        <v>8096.4544999999998</v>
      </c>
      <c r="F2869" s="6">
        <f>Table1[[#This Row],[Belastbaar loon]]-Table1[[#This Row],[Belasting]]</f>
        <v>28414.5455</v>
      </c>
      <c r="G2869" s="2">
        <f>(Table1[[#This Row],[Belastbaar loon]]-Table1[[#This Row],[Netto loon]])/Table1[[#This Row],[Belastbaar loon]]</f>
        <v>0.22175384130809891</v>
      </c>
      <c r="H2869" s="14">
        <f t="shared" ca="1" si="39"/>
        <v>8091.5522999999994</v>
      </c>
      <c r="I2869" s="14">
        <f ca="1">IF(ROW()=2, Table1[[#This Row],[Netto loon]], INDIRECT(ADDRESS(ROW()-1,COLUMN(F:F))))</f>
        <v>28409.447700000001</v>
      </c>
      <c r="J2869" s="6">
        <f ca="1">IF(ROW()=2, 0, Table1[[#This Row],[Belastbaar loon]]-INDIRECT(ADDRESS(ROW()-1,COLUMN(A:A))))</f>
        <v>10</v>
      </c>
      <c r="K2869" s="6">
        <f ca="1">Table1[[#This Row],[Netto loon]]-Table1[[#This Row],[Netto vorige schijf]]</f>
        <v>5.0977999999995518</v>
      </c>
      <c r="L2869" s="2">
        <f ca="1">(Table1[[#This Row],[Bruto tov vorige schijf]]-Table1[[#This Row],[Netto tov vorige schijf]])/MAX(Table1[[#This Row],[Bruto tov vorige schijf]],1)</f>
        <v>0.49022000000004484</v>
      </c>
    </row>
    <row r="2870" spans="1:12" x14ac:dyDescent="0.25">
      <c r="A2870" s="14">
        <v>36521</v>
      </c>
      <c r="B2870" s="6">
        <f>LoonHeffing2020(Table1[[#This Row],[Belastbaar loon]])</f>
        <v>13640.593500000001</v>
      </c>
      <c r="C2870" s="6">
        <f>AlgemeneHeffingsKorting2020(Table1[[#This Row],[Belastbaar loon]])</f>
        <v>1814.2568000000001</v>
      </c>
      <c r="D2870" s="14">
        <f>ArbeidsKorting2020(Table1[[#This Row],[Belastbaar loon]])</f>
        <v>3724.98</v>
      </c>
      <c r="E2870" s="14">
        <f>MAX(Table1[[#This Row],[Loonheffing]]-Table1[[#This Row],[Algemene Heffingskorting]]-Table1[[#This Row],[Arbeidskorting]],0)</f>
        <v>8101.3567000000003</v>
      </c>
      <c r="F2870" s="6">
        <f>Table1[[#This Row],[Belastbaar loon]]-Table1[[#This Row],[Belasting]]</f>
        <v>28419.6433</v>
      </c>
      <c r="G2870" s="2">
        <f>(Table1[[#This Row],[Belastbaar loon]]-Table1[[#This Row],[Netto loon]])/Table1[[#This Row],[Belastbaar loon]]</f>
        <v>0.22182735138687332</v>
      </c>
      <c r="H2870" s="14">
        <f t="shared" ca="1" si="39"/>
        <v>8096.4544999999998</v>
      </c>
      <c r="I2870" s="14">
        <f ca="1">IF(ROW()=2, Table1[[#This Row],[Netto loon]], INDIRECT(ADDRESS(ROW()-1,COLUMN(F:F))))</f>
        <v>28414.5455</v>
      </c>
      <c r="J2870" s="6">
        <f ca="1">IF(ROW()=2, 0, Table1[[#This Row],[Belastbaar loon]]-INDIRECT(ADDRESS(ROW()-1,COLUMN(A:A))))</f>
        <v>10</v>
      </c>
      <c r="K2870" s="6">
        <f ca="1">Table1[[#This Row],[Netto loon]]-Table1[[#This Row],[Netto vorige schijf]]</f>
        <v>5.0977999999995518</v>
      </c>
      <c r="L2870" s="2">
        <f ca="1">(Table1[[#This Row],[Bruto tov vorige schijf]]-Table1[[#This Row],[Netto tov vorige schijf]])/MAX(Table1[[#This Row],[Bruto tov vorige schijf]],1)</f>
        <v>0.49022000000004484</v>
      </c>
    </row>
    <row r="2871" spans="1:12" x14ac:dyDescent="0.25">
      <c r="A2871" s="14">
        <v>36531</v>
      </c>
      <c r="B2871" s="6">
        <f>LoonHeffing2020(Table1[[#This Row],[Belastbaar loon]])</f>
        <v>13644.3285</v>
      </c>
      <c r="C2871" s="6">
        <f>AlgemeneHeffingsKorting2020(Table1[[#This Row],[Belastbaar loon]])</f>
        <v>1813.6895999999999</v>
      </c>
      <c r="D2871" s="14">
        <f>ArbeidsKorting2020(Table1[[#This Row],[Belastbaar loon]])</f>
        <v>3724.38</v>
      </c>
      <c r="E2871" s="14">
        <f>MAX(Table1[[#This Row],[Loonheffing]]-Table1[[#This Row],[Algemene Heffingskorting]]-Table1[[#This Row],[Arbeidskorting]],0)</f>
        <v>8106.2588999999998</v>
      </c>
      <c r="F2871" s="6">
        <f>Table1[[#This Row],[Belastbaar loon]]-Table1[[#This Row],[Belasting]]</f>
        <v>28424.741099999999</v>
      </c>
      <c r="G2871" s="2">
        <f>(Table1[[#This Row],[Belastbaar loon]]-Table1[[#This Row],[Netto loon]])/Table1[[#This Row],[Belastbaar loon]]</f>
        <v>0.22190082122033344</v>
      </c>
      <c r="H2871" s="14">
        <f t="shared" ca="1" si="39"/>
        <v>8101.3567000000003</v>
      </c>
      <c r="I2871" s="14">
        <f ca="1">IF(ROW()=2, Table1[[#This Row],[Netto loon]], INDIRECT(ADDRESS(ROW()-1,COLUMN(F:F))))</f>
        <v>28419.6433</v>
      </c>
      <c r="J2871" s="6">
        <f ca="1">IF(ROW()=2, 0, Table1[[#This Row],[Belastbaar loon]]-INDIRECT(ADDRESS(ROW()-1,COLUMN(A:A))))</f>
        <v>10</v>
      </c>
      <c r="K2871" s="6">
        <f ca="1">Table1[[#This Row],[Netto loon]]-Table1[[#This Row],[Netto vorige schijf]]</f>
        <v>5.0977999999995518</v>
      </c>
      <c r="L2871" s="2">
        <f ca="1">(Table1[[#This Row],[Bruto tov vorige schijf]]-Table1[[#This Row],[Netto tov vorige schijf]])/MAX(Table1[[#This Row],[Bruto tov vorige schijf]],1)</f>
        <v>0.49022000000004484</v>
      </c>
    </row>
    <row r="2872" spans="1:12" x14ac:dyDescent="0.25">
      <c r="A2872" s="14">
        <v>36541</v>
      </c>
      <c r="B2872" s="6">
        <f>LoonHeffing2020(Table1[[#This Row],[Belastbaar loon]])</f>
        <v>13648.0635</v>
      </c>
      <c r="C2872" s="6">
        <f>AlgemeneHeffingsKorting2020(Table1[[#This Row],[Belastbaar loon]])</f>
        <v>1813.1224</v>
      </c>
      <c r="D2872" s="14">
        <f>ArbeidsKorting2020(Table1[[#This Row],[Belastbaar loon]])</f>
        <v>3723.78</v>
      </c>
      <c r="E2872" s="14">
        <f>MAX(Table1[[#This Row],[Loonheffing]]-Table1[[#This Row],[Algemene Heffingskorting]]-Table1[[#This Row],[Arbeidskorting]],0)</f>
        <v>8111.1610999999994</v>
      </c>
      <c r="F2872" s="6">
        <f>Table1[[#This Row],[Belastbaar loon]]-Table1[[#This Row],[Belasting]]</f>
        <v>28429.838900000002</v>
      </c>
      <c r="G2872" s="2">
        <f>(Table1[[#This Row],[Belastbaar loon]]-Table1[[#This Row],[Netto loon]])/Table1[[#This Row],[Belastbaar loon]]</f>
        <v>0.22197425084152042</v>
      </c>
      <c r="H2872" s="14">
        <f t="shared" ca="1" si="39"/>
        <v>8106.2588999999998</v>
      </c>
      <c r="I2872" s="14">
        <f ca="1">IF(ROW()=2, Table1[[#This Row],[Netto loon]], INDIRECT(ADDRESS(ROW()-1,COLUMN(F:F))))</f>
        <v>28424.741099999999</v>
      </c>
      <c r="J2872" s="6">
        <f ca="1">IF(ROW()=2, 0, Table1[[#This Row],[Belastbaar loon]]-INDIRECT(ADDRESS(ROW()-1,COLUMN(A:A))))</f>
        <v>10</v>
      </c>
      <c r="K2872" s="6">
        <f ca="1">Table1[[#This Row],[Netto loon]]-Table1[[#This Row],[Netto vorige schijf]]</f>
        <v>5.0978000000031898</v>
      </c>
      <c r="L2872" s="2">
        <f ca="1">(Table1[[#This Row],[Bruto tov vorige schijf]]-Table1[[#This Row],[Netto tov vorige schijf]])/MAX(Table1[[#This Row],[Bruto tov vorige schijf]],1)</f>
        <v>0.49021999999968102</v>
      </c>
    </row>
    <row r="2873" spans="1:12" x14ac:dyDescent="0.25">
      <c r="A2873" s="14">
        <v>36551</v>
      </c>
      <c r="B2873" s="6">
        <f>LoonHeffing2020(Table1[[#This Row],[Belastbaar loon]])</f>
        <v>13651.798500000001</v>
      </c>
      <c r="C2873" s="6">
        <f>AlgemeneHeffingsKorting2020(Table1[[#This Row],[Belastbaar loon]])</f>
        <v>1812.5552</v>
      </c>
      <c r="D2873" s="14">
        <f>ArbeidsKorting2020(Table1[[#This Row],[Belastbaar loon]])</f>
        <v>3723.18</v>
      </c>
      <c r="E2873" s="14">
        <f>MAX(Table1[[#This Row],[Loonheffing]]-Table1[[#This Row],[Algemene Heffingskorting]]-Table1[[#This Row],[Arbeidskorting]],0)</f>
        <v>8116.0632999999998</v>
      </c>
      <c r="F2873" s="6">
        <f>Table1[[#This Row],[Belastbaar loon]]-Table1[[#This Row],[Belasting]]</f>
        <v>28434.936699999998</v>
      </c>
      <c r="G2873" s="2">
        <f>(Table1[[#This Row],[Belastbaar loon]]-Table1[[#This Row],[Netto loon]])/Table1[[#This Row],[Belastbaar loon]]</f>
        <v>0.22204764028343962</v>
      </c>
      <c r="H2873" s="14">
        <f t="shared" ca="1" si="39"/>
        <v>8111.1610999999994</v>
      </c>
      <c r="I2873" s="14">
        <f ca="1">IF(ROW()=2, Table1[[#This Row],[Netto loon]], INDIRECT(ADDRESS(ROW()-1,COLUMN(F:F))))</f>
        <v>28429.838900000002</v>
      </c>
      <c r="J2873" s="6">
        <f ca="1">IF(ROW()=2, 0, Table1[[#This Row],[Belastbaar loon]]-INDIRECT(ADDRESS(ROW()-1,COLUMN(A:A))))</f>
        <v>10</v>
      </c>
      <c r="K2873" s="6">
        <f ca="1">Table1[[#This Row],[Netto loon]]-Table1[[#This Row],[Netto vorige schijf]]</f>
        <v>5.0977999999959138</v>
      </c>
      <c r="L2873" s="2">
        <f ca="1">(Table1[[#This Row],[Bruto tov vorige schijf]]-Table1[[#This Row],[Netto tov vorige schijf]])/MAX(Table1[[#This Row],[Bruto tov vorige schijf]],1)</f>
        <v>0.49022000000040861</v>
      </c>
    </row>
    <row r="2874" spans="1:12" x14ac:dyDescent="0.25">
      <c r="A2874" s="14">
        <v>36561</v>
      </c>
      <c r="B2874" s="6">
        <f>LoonHeffing2020(Table1[[#This Row],[Belastbaar loon]])</f>
        <v>13655.5335</v>
      </c>
      <c r="C2874" s="6">
        <f>AlgemeneHeffingsKorting2020(Table1[[#This Row],[Belastbaar loon]])</f>
        <v>1811.9880000000001</v>
      </c>
      <c r="D2874" s="14">
        <f>ArbeidsKorting2020(Table1[[#This Row],[Belastbaar loon]])</f>
        <v>3722.58</v>
      </c>
      <c r="E2874" s="14">
        <f>MAX(Table1[[#This Row],[Loonheffing]]-Table1[[#This Row],[Algemene Heffingskorting]]-Table1[[#This Row],[Arbeidskorting]],0)</f>
        <v>8120.9655000000002</v>
      </c>
      <c r="F2874" s="6">
        <f>Table1[[#This Row],[Belastbaar loon]]-Table1[[#This Row],[Belasting]]</f>
        <v>28440.034500000002</v>
      </c>
      <c r="G2874" s="2">
        <f>(Table1[[#This Row],[Belastbaar loon]]-Table1[[#This Row],[Netto loon]])/Table1[[#This Row],[Belastbaar loon]]</f>
        <v>0.22212098957905962</v>
      </c>
      <c r="H2874" s="14">
        <f t="shared" ca="1" si="39"/>
        <v>8116.0632999999998</v>
      </c>
      <c r="I2874" s="14">
        <f ca="1">IF(ROW()=2, Table1[[#This Row],[Netto loon]], INDIRECT(ADDRESS(ROW()-1,COLUMN(F:F))))</f>
        <v>28434.936699999998</v>
      </c>
      <c r="J2874" s="6">
        <f ca="1">IF(ROW()=2, 0, Table1[[#This Row],[Belastbaar loon]]-INDIRECT(ADDRESS(ROW()-1,COLUMN(A:A))))</f>
        <v>10</v>
      </c>
      <c r="K2874" s="6">
        <f ca="1">Table1[[#This Row],[Netto loon]]-Table1[[#This Row],[Netto vorige schijf]]</f>
        <v>5.0978000000031898</v>
      </c>
      <c r="L2874" s="2">
        <f ca="1">(Table1[[#This Row],[Bruto tov vorige schijf]]-Table1[[#This Row],[Netto tov vorige schijf]])/MAX(Table1[[#This Row],[Bruto tov vorige schijf]],1)</f>
        <v>0.49021999999968102</v>
      </c>
    </row>
    <row r="2875" spans="1:12" x14ac:dyDescent="0.25">
      <c r="A2875" s="14">
        <v>36571</v>
      </c>
      <c r="B2875" s="6">
        <f>LoonHeffing2020(Table1[[#This Row],[Belastbaar loon]])</f>
        <v>13659.2685</v>
      </c>
      <c r="C2875" s="6">
        <f>AlgemeneHeffingsKorting2020(Table1[[#This Row],[Belastbaar loon]])</f>
        <v>1811.4208000000001</v>
      </c>
      <c r="D2875" s="14">
        <f>ArbeidsKorting2020(Table1[[#This Row],[Belastbaar loon]])</f>
        <v>3721.98</v>
      </c>
      <c r="E2875" s="14">
        <f>MAX(Table1[[#This Row],[Loonheffing]]-Table1[[#This Row],[Algemene Heffingskorting]]-Table1[[#This Row],[Arbeidskorting]],0)</f>
        <v>8125.8677000000007</v>
      </c>
      <c r="F2875" s="6">
        <f>Table1[[#This Row],[Belastbaar loon]]-Table1[[#This Row],[Belasting]]</f>
        <v>28445.132299999997</v>
      </c>
      <c r="G2875" s="2">
        <f>(Table1[[#This Row],[Belastbaar loon]]-Table1[[#This Row],[Netto loon]])/Table1[[#This Row],[Belastbaar loon]]</f>
        <v>0.22219429876131369</v>
      </c>
      <c r="H2875" s="14">
        <f t="shared" ca="1" si="39"/>
        <v>8120.9655000000002</v>
      </c>
      <c r="I2875" s="14">
        <f ca="1">IF(ROW()=2, Table1[[#This Row],[Netto loon]], INDIRECT(ADDRESS(ROW()-1,COLUMN(F:F))))</f>
        <v>28440.034500000002</v>
      </c>
      <c r="J2875" s="6">
        <f ca="1">IF(ROW()=2, 0, Table1[[#This Row],[Belastbaar loon]]-INDIRECT(ADDRESS(ROW()-1,COLUMN(A:A))))</f>
        <v>10</v>
      </c>
      <c r="K2875" s="6">
        <f ca="1">Table1[[#This Row],[Netto loon]]-Table1[[#This Row],[Netto vorige schijf]]</f>
        <v>5.0977999999959138</v>
      </c>
      <c r="L2875" s="2">
        <f ca="1">(Table1[[#This Row],[Bruto tov vorige schijf]]-Table1[[#This Row],[Netto tov vorige schijf]])/MAX(Table1[[#This Row],[Bruto tov vorige schijf]],1)</f>
        <v>0.49022000000040861</v>
      </c>
    </row>
    <row r="2876" spans="1:12" x14ac:dyDescent="0.25">
      <c r="A2876" s="14">
        <v>36581</v>
      </c>
      <c r="B2876" s="6">
        <f>LoonHeffing2020(Table1[[#This Row],[Belastbaar loon]])</f>
        <v>13663.003500000001</v>
      </c>
      <c r="C2876" s="6">
        <f>AlgemeneHeffingsKorting2020(Table1[[#This Row],[Belastbaar loon]])</f>
        <v>1810.8535999999999</v>
      </c>
      <c r="D2876" s="14">
        <f>ArbeidsKorting2020(Table1[[#This Row],[Belastbaar loon]])</f>
        <v>3721.38</v>
      </c>
      <c r="E2876" s="14">
        <f>MAX(Table1[[#This Row],[Loonheffing]]-Table1[[#This Row],[Algemene Heffingskorting]]-Table1[[#This Row],[Arbeidskorting]],0)</f>
        <v>8130.7699000000002</v>
      </c>
      <c r="F2876" s="6">
        <f>Table1[[#This Row],[Belastbaar loon]]-Table1[[#This Row],[Belasting]]</f>
        <v>28450.230100000001</v>
      </c>
      <c r="G2876" s="2">
        <f>(Table1[[#This Row],[Belastbaar loon]]-Table1[[#This Row],[Netto loon]])/Table1[[#This Row],[Belastbaar loon]]</f>
        <v>0.22226756786309831</v>
      </c>
      <c r="H2876" s="14">
        <f t="shared" ca="1" si="39"/>
        <v>8125.8677000000007</v>
      </c>
      <c r="I2876" s="14">
        <f ca="1">IF(ROW()=2, Table1[[#This Row],[Netto loon]], INDIRECT(ADDRESS(ROW()-1,COLUMN(F:F))))</f>
        <v>28445.132299999997</v>
      </c>
      <c r="J2876" s="6">
        <f ca="1">IF(ROW()=2, 0, Table1[[#This Row],[Belastbaar loon]]-INDIRECT(ADDRESS(ROW()-1,COLUMN(A:A))))</f>
        <v>10</v>
      </c>
      <c r="K2876" s="6">
        <f ca="1">Table1[[#This Row],[Netto loon]]-Table1[[#This Row],[Netto vorige schijf]]</f>
        <v>5.0978000000031898</v>
      </c>
      <c r="L2876" s="2">
        <f ca="1">(Table1[[#This Row],[Bruto tov vorige schijf]]-Table1[[#This Row],[Netto tov vorige schijf]])/MAX(Table1[[#This Row],[Bruto tov vorige schijf]],1)</f>
        <v>0.49021999999968102</v>
      </c>
    </row>
    <row r="2877" spans="1:12" x14ac:dyDescent="0.25">
      <c r="A2877" s="14">
        <v>36591</v>
      </c>
      <c r="B2877" s="6">
        <f>LoonHeffing2020(Table1[[#This Row],[Belastbaar loon]])</f>
        <v>13666.738499999999</v>
      </c>
      <c r="C2877" s="6">
        <f>AlgemeneHeffingsKorting2020(Table1[[#This Row],[Belastbaar loon]])</f>
        <v>1810.2864</v>
      </c>
      <c r="D2877" s="14">
        <f>ArbeidsKorting2020(Table1[[#This Row],[Belastbaar loon]])</f>
        <v>3720.78</v>
      </c>
      <c r="E2877" s="14">
        <f>MAX(Table1[[#This Row],[Loonheffing]]-Table1[[#This Row],[Algemene Heffingskorting]]-Table1[[#This Row],[Arbeidskorting]],0)</f>
        <v>8135.672099999998</v>
      </c>
      <c r="F2877" s="6">
        <f>Table1[[#This Row],[Belastbaar loon]]-Table1[[#This Row],[Belasting]]</f>
        <v>28455.327900000004</v>
      </c>
      <c r="G2877" s="2">
        <f>(Table1[[#This Row],[Belastbaar loon]]-Table1[[#This Row],[Netto loon]])/Table1[[#This Row],[Belastbaar loon]]</f>
        <v>0.22234079691727462</v>
      </c>
      <c r="H2877" s="14">
        <f t="shared" ca="1" si="39"/>
        <v>8130.7699000000002</v>
      </c>
      <c r="I2877" s="14">
        <f ca="1">IF(ROW()=2, Table1[[#This Row],[Netto loon]], INDIRECT(ADDRESS(ROW()-1,COLUMN(F:F))))</f>
        <v>28450.230100000001</v>
      </c>
      <c r="J2877" s="6">
        <f ca="1">IF(ROW()=2, 0, Table1[[#This Row],[Belastbaar loon]]-INDIRECT(ADDRESS(ROW()-1,COLUMN(A:A))))</f>
        <v>10</v>
      </c>
      <c r="K2877" s="6">
        <f ca="1">Table1[[#This Row],[Netto loon]]-Table1[[#This Row],[Netto vorige schijf]]</f>
        <v>5.0978000000031898</v>
      </c>
      <c r="L2877" s="2">
        <f ca="1">(Table1[[#This Row],[Bruto tov vorige schijf]]-Table1[[#This Row],[Netto tov vorige schijf]])/MAX(Table1[[#This Row],[Bruto tov vorige schijf]],1)</f>
        <v>0.49021999999968102</v>
      </c>
    </row>
    <row r="2878" spans="1:12" x14ac:dyDescent="0.25">
      <c r="A2878" s="14">
        <v>36601</v>
      </c>
      <c r="B2878" s="6">
        <f>LoonHeffing2020(Table1[[#This Row],[Belastbaar loon]])</f>
        <v>13670.4735</v>
      </c>
      <c r="C2878" s="6">
        <f>AlgemeneHeffingsKorting2020(Table1[[#This Row],[Belastbaar loon]])</f>
        <v>1809.7192</v>
      </c>
      <c r="D2878" s="14">
        <f>ArbeidsKorting2020(Table1[[#This Row],[Belastbaar loon]])</f>
        <v>3720.18</v>
      </c>
      <c r="E2878" s="14">
        <f>MAX(Table1[[#This Row],[Loonheffing]]-Table1[[#This Row],[Algemene Heffingskorting]]-Table1[[#This Row],[Arbeidskorting]],0)</f>
        <v>8140.5743000000002</v>
      </c>
      <c r="F2878" s="6">
        <f>Table1[[#This Row],[Belastbaar loon]]-Table1[[#This Row],[Belasting]]</f>
        <v>28460.4257</v>
      </c>
      <c r="G2878" s="2">
        <f>(Table1[[#This Row],[Belastbaar loon]]-Table1[[#This Row],[Netto loon]])/Table1[[#This Row],[Belastbaar loon]]</f>
        <v>0.22241398595666786</v>
      </c>
      <c r="H2878" s="14">
        <f t="shared" ca="1" si="39"/>
        <v>8135.672099999998</v>
      </c>
      <c r="I2878" s="14">
        <f ca="1">IF(ROW()=2, Table1[[#This Row],[Netto loon]], INDIRECT(ADDRESS(ROW()-1,COLUMN(F:F))))</f>
        <v>28455.327900000004</v>
      </c>
      <c r="J2878" s="6">
        <f ca="1">IF(ROW()=2, 0, Table1[[#This Row],[Belastbaar loon]]-INDIRECT(ADDRESS(ROW()-1,COLUMN(A:A))))</f>
        <v>10</v>
      </c>
      <c r="K2878" s="6">
        <f ca="1">Table1[[#This Row],[Netto loon]]-Table1[[#This Row],[Netto vorige schijf]]</f>
        <v>5.0977999999959138</v>
      </c>
      <c r="L2878" s="2">
        <f ca="1">(Table1[[#This Row],[Bruto tov vorige schijf]]-Table1[[#This Row],[Netto tov vorige schijf]])/MAX(Table1[[#This Row],[Bruto tov vorige schijf]],1)</f>
        <v>0.49022000000040861</v>
      </c>
    </row>
    <row r="2879" spans="1:12" x14ac:dyDescent="0.25">
      <c r="A2879" s="14">
        <v>36611</v>
      </c>
      <c r="B2879" s="6">
        <f>LoonHeffing2020(Table1[[#This Row],[Belastbaar loon]])</f>
        <v>13674.208500000001</v>
      </c>
      <c r="C2879" s="6">
        <f>AlgemeneHeffingsKorting2020(Table1[[#This Row],[Belastbaar loon]])</f>
        <v>1809.152</v>
      </c>
      <c r="D2879" s="14">
        <f>ArbeidsKorting2020(Table1[[#This Row],[Belastbaar loon]])</f>
        <v>3719.58</v>
      </c>
      <c r="E2879" s="14">
        <f>MAX(Table1[[#This Row],[Loonheffing]]-Table1[[#This Row],[Algemene Heffingskorting]]-Table1[[#This Row],[Arbeidskorting]],0)</f>
        <v>8145.4765000000007</v>
      </c>
      <c r="F2879" s="6">
        <f>Table1[[#This Row],[Belastbaar loon]]-Table1[[#This Row],[Belasting]]</f>
        <v>28465.523499999999</v>
      </c>
      <c r="G2879" s="2">
        <f>(Table1[[#This Row],[Belastbaar loon]]-Table1[[#This Row],[Netto loon]])/Table1[[#This Row],[Belastbaar loon]]</f>
        <v>0.22248713501406683</v>
      </c>
      <c r="H2879" s="14">
        <f t="shared" ca="1" si="39"/>
        <v>8140.5743000000002</v>
      </c>
      <c r="I2879" s="14">
        <f ca="1">IF(ROW()=2, Table1[[#This Row],[Netto loon]], INDIRECT(ADDRESS(ROW()-1,COLUMN(F:F))))</f>
        <v>28460.4257</v>
      </c>
      <c r="J2879" s="6">
        <f ca="1">IF(ROW()=2, 0, Table1[[#This Row],[Belastbaar loon]]-INDIRECT(ADDRESS(ROW()-1,COLUMN(A:A))))</f>
        <v>10</v>
      </c>
      <c r="K2879" s="6">
        <f ca="1">Table1[[#This Row],[Netto loon]]-Table1[[#This Row],[Netto vorige schijf]]</f>
        <v>5.0977999999995518</v>
      </c>
      <c r="L2879" s="2">
        <f ca="1">(Table1[[#This Row],[Bruto tov vorige schijf]]-Table1[[#This Row],[Netto tov vorige schijf]])/MAX(Table1[[#This Row],[Bruto tov vorige schijf]],1)</f>
        <v>0.49022000000004484</v>
      </c>
    </row>
    <row r="2880" spans="1:12" x14ac:dyDescent="0.25">
      <c r="A2880" s="14">
        <v>36621</v>
      </c>
      <c r="B2880" s="6">
        <f>LoonHeffing2020(Table1[[#This Row],[Belastbaar loon]])</f>
        <v>13677.943499999999</v>
      </c>
      <c r="C2880" s="6">
        <f>AlgemeneHeffingsKorting2020(Table1[[#This Row],[Belastbaar loon]])</f>
        <v>1808.5848000000001</v>
      </c>
      <c r="D2880" s="14">
        <f>ArbeidsKorting2020(Table1[[#This Row],[Belastbaar loon]])</f>
        <v>3718.98</v>
      </c>
      <c r="E2880" s="14">
        <f>MAX(Table1[[#This Row],[Loonheffing]]-Table1[[#This Row],[Algemene Heffingskorting]]-Table1[[#This Row],[Arbeidskorting]],0)</f>
        <v>8150.3786999999993</v>
      </c>
      <c r="F2880" s="6">
        <f>Table1[[#This Row],[Belastbaar loon]]-Table1[[#This Row],[Belasting]]</f>
        <v>28470.621299999999</v>
      </c>
      <c r="G2880" s="2">
        <f>(Table1[[#This Row],[Belastbaar loon]]-Table1[[#This Row],[Netto loon]])/Table1[[#This Row],[Belastbaar loon]]</f>
        <v>0.22256024412222497</v>
      </c>
      <c r="H2880" s="14">
        <f t="shared" ca="1" si="39"/>
        <v>8145.4765000000007</v>
      </c>
      <c r="I2880" s="14">
        <f ca="1">IF(ROW()=2, Table1[[#This Row],[Netto loon]], INDIRECT(ADDRESS(ROW()-1,COLUMN(F:F))))</f>
        <v>28465.523499999999</v>
      </c>
      <c r="J2880" s="6">
        <f ca="1">IF(ROW()=2, 0, Table1[[#This Row],[Belastbaar loon]]-INDIRECT(ADDRESS(ROW()-1,COLUMN(A:A))))</f>
        <v>10</v>
      </c>
      <c r="K2880" s="6">
        <f ca="1">Table1[[#This Row],[Netto loon]]-Table1[[#This Row],[Netto vorige schijf]]</f>
        <v>5.0977999999995518</v>
      </c>
      <c r="L2880" s="2">
        <f ca="1">(Table1[[#This Row],[Bruto tov vorige schijf]]-Table1[[#This Row],[Netto tov vorige schijf]])/MAX(Table1[[#This Row],[Bruto tov vorige schijf]],1)</f>
        <v>0.49022000000004484</v>
      </c>
    </row>
    <row r="2881" spans="1:12" x14ac:dyDescent="0.25">
      <c r="A2881" s="14">
        <v>36631</v>
      </c>
      <c r="B2881" s="6">
        <f>LoonHeffing2020(Table1[[#This Row],[Belastbaar loon]])</f>
        <v>13681.6785</v>
      </c>
      <c r="C2881" s="6">
        <f>AlgemeneHeffingsKorting2020(Table1[[#This Row],[Belastbaar loon]])</f>
        <v>1808.0175999999999</v>
      </c>
      <c r="D2881" s="14">
        <f>ArbeidsKorting2020(Table1[[#This Row],[Belastbaar loon]])</f>
        <v>3718.38</v>
      </c>
      <c r="E2881" s="14">
        <f>MAX(Table1[[#This Row],[Loonheffing]]-Table1[[#This Row],[Algemene Heffingskorting]]-Table1[[#This Row],[Arbeidskorting]],0)</f>
        <v>8155.2809000000007</v>
      </c>
      <c r="F2881" s="6">
        <f>Table1[[#This Row],[Belastbaar loon]]-Table1[[#This Row],[Belasting]]</f>
        <v>28475.719099999998</v>
      </c>
      <c r="G2881" s="2">
        <f>(Table1[[#This Row],[Belastbaar loon]]-Table1[[#This Row],[Netto loon]])/Table1[[#This Row],[Belastbaar loon]]</f>
        <v>0.22263331331385988</v>
      </c>
      <c r="H2881" s="14">
        <f t="shared" ca="1" si="39"/>
        <v>8150.3786999999993</v>
      </c>
      <c r="I2881" s="14">
        <f ca="1">IF(ROW()=2, Table1[[#This Row],[Netto loon]], INDIRECT(ADDRESS(ROW()-1,COLUMN(F:F))))</f>
        <v>28470.621299999999</v>
      </c>
      <c r="J2881" s="6">
        <f ca="1">IF(ROW()=2, 0, Table1[[#This Row],[Belastbaar loon]]-INDIRECT(ADDRESS(ROW()-1,COLUMN(A:A))))</f>
        <v>10</v>
      </c>
      <c r="K2881" s="6">
        <f ca="1">Table1[[#This Row],[Netto loon]]-Table1[[#This Row],[Netto vorige schijf]]</f>
        <v>5.0977999999995518</v>
      </c>
      <c r="L2881" s="2">
        <f ca="1">(Table1[[#This Row],[Bruto tov vorige schijf]]-Table1[[#This Row],[Netto tov vorige schijf]])/MAX(Table1[[#This Row],[Bruto tov vorige schijf]],1)</f>
        <v>0.49022000000004484</v>
      </c>
    </row>
    <row r="2882" spans="1:12" x14ac:dyDescent="0.25">
      <c r="A2882" s="14">
        <v>36641</v>
      </c>
      <c r="B2882" s="6">
        <f>LoonHeffing2020(Table1[[#This Row],[Belastbaar loon]])</f>
        <v>13685.413500000001</v>
      </c>
      <c r="C2882" s="6">
        <f>AlgemeneHeffingsKorting2020(Table1[[#This Row],[Belastbaar loon]])</f>
        <v>1807.4503999999999</v>
      </c>
      <c r="D2882" s="14">
        <f>ArbeidsKorting2020(Table1[[#This Row],[Belastbaar loon]])</f>
        <v>3717.78</v>
      </c>
      <c r="E2882" s="14">
        <f>MAX(Table1[[#This Row],[Loonheffing]]-Table1[[#This Row],[Algemene Heffingskorting]]-Table1[[#This Row],[Arbeidskorting]],0)</f>
        <v>8160.1831000000002</v>
      </c>
      <c r="F2882" s="6">
        <f>Table1[[#This Row],[Belastbaar loon]]-Table1[[#This Row],[Belasting]]</f>
        <v>28480.816899999998</v>
      </c>
      <c r="G2882" s="2">
        <f>(Table1[[#This Row],[Belastbaar loon]]-Table1[[#This Row],[Netto loon]])/Table1[[#This Row],[Belastbaar loon]]</f>
        <v>0.2227063426216534</v>
      </c>
      <c r="H2882" s="14">
        <f t="shared" ca="1" si="39"/>
        <v>8155.2809000000007</v>
      </c>
      <c r="I2882" s="14">
        <f ca="1">IF(ROW()=2, Table1[[#This Row],[Netto loon]], INDIRECT(ADDRESS(ROW()-1,COLUMN(F:F))))</f>
        <v>28475.719099999998</v>
      </c>
      <c r="J2882" s="6">
        <f ca="1">IF(ROW()=2, 0, Table1[[#This Row],[Belastbaar loon]]-INDIRECT(ADDRESS(ROW()-1,COLUMN(A:A))))</f>
        <v>10</v>
      </c>
      <c r="K2882" s="6">
        <f ca="1">Table1[[#This Row],[Netto loon]]-Table1[[#This Row],[Netto vorige schijf]]</f>
        <v>5.0977999999995518</v>
      </c>
      <c r="L2882" s="2">
        <f ca="1">(Table1[[#This Row],[Bruto tov vorige schijf]]-Table1[[#This Row],[Netto tov vorige schijf]])/MAX(Table1[[#This Row],[Bruto tov vorige schijf]],1)</f>
        <v>0.49022000000004484</v>
      </c>
    </row>
    <row r="2883" spans="1:12" x14ac:dyDescent="0.25">
      <c r="A2883" s="14">
        <v>36651</v>
      </c>
      <c r="B2883" s="6">
        <f>LoonHeffing2020(Table1[[#This Row],[Belastbaar loon]])</f>
        <v>13689.148499999999</v>
      </c>
      <c r="C2883" s="6">
        <f>AlgemeneHeffingsKorting2020(Table1[[#This Row],[Belastbaar loon]])</f>
        <v>1806.8832</v>
      </c>
      <c r="D2883" s="14">
        <f>ArbeidsKorting2020(Table1[[#This Row],[Belastbaar loon]])</f>
        <v>3717.18</v>
      </c>
      <c r="E2883" s="14">
        <f>MAX(Table1[[#This Row],[Loonheffing]]-Table1[[#This Row],[Algemene Heffingskorting]]-Table1[[#This Row],[Arbeidskorting]],0)</f>
        <v>8165.0852999999988</v>
      </c>
      <c r="F2883" s="6">
        <f>Table1[[#This Row],[Belastbaar loon]]-Table1[[#This Row],[Belasting]]</f>
        <v>28485.914700000001</v>
      </c>
      <c r="G2883" s="2">
        <f>(Table1[[#This Row],[Belastbaar loon]]-Table1[[#This Row],[Netto loon]])/Table1[[#This Row],[Belastbaar loon]]</f>
        <v>0.2227793320782516</v>
      </c>
      <c r="H2883" s="14">
        <f t="shared" ca="1" si="39"/>
        <v>8160.1831000000002</v>
      </c>
      <c r="I2883" s="14">
        <f ca="1">IF(ROW()=2, Table1[[#This Row],[Netto loon]], INDIRECT(ADDRESS(ROW()-1,COLUMN(F:F))))</f>
        <v>28480.816899999998</v>
      </c>
      <c r="J2883" s="6">
        <f ca="1">IF(ROW()=2, 0, Table1[[#This Row],[Belastbaar loon]]-INDIRECT(ADDRESS(ROW()-1,COLUMN(A:A))))</f>
        <v>10</v>
      </c>
      <c r="K2883" s="6">
        <f ca="1">Table1[[#This Row],[Netto loon]]-Table1[[#This Row],[Netto vorige schijf]]</f>
        <v>5.0978000000031898</v>
      </c>
      <c r="L2883" s="2">
        <f ca="1">(Table1[[#This Row],[Bruto tov vorige schijf]]-Table1[[#This Row],[Netto tov vorige schijf]])/MAX(Table1[[#This Row],[Bruto tov vorige schijf]],1)</f>
        <v>0.49021999999968102</v>
      </c>
    </row>
    <row r="2884" spans="1:12" x14ac:dyDescent="0.25">
      <c r="A2884" s="14">
        <v>36661</v>
      </c>
      <c r="B2884" s="6">
        <f>LoonHeffing2020(Table1[[#This Row],[Belastbaar loon]])</f>
        <v>13692.8835</v>
      </c>
      <c r="C2884" s="6">
        <f>AlgemeneHeffingsKorting2020(Table1[[#This Row],[Belastbaar loon]])</f>
        <v>1806.316</v>
      </c>
      <c r="D2884" s="14">
        <f>ArbeidsKorting2020(Table1[[#This Row],[Belastbaar loon]])</f>
        <v>3716.58</v>
      </c>
      <c r="E2884" s="14">
        <f>MAX(Table1[[#This Row],[Loonheffing]]-Table1[[#This Row],[Algemene Heffingskorting]]-Table1[[#This Row],[Arbeidskorting]],0)</f>
        <v>8169.9874999999993</v>
      </c>
      <c r="F2884" s="6">
        <f>Table1[[#This Row],[Belastbaar loon]]-Table1[[#This Row],[Belasting]]</f>
        <v>28491.012500000001</v>
      </c>
      <c r="G2884" s="2">
        <f>(Table1[[#This Row],[Belastbaar loon]]-Table1[[#This Row],[Netto loon]])/Table1[[#This Row],[Belastbaar loon]]</f>
        <v>0.22285228171626523</v>
      </c>
      <c r="H2884" s="14">
        <f t="shared" ca="1" si="39"/>
        <v>8165.0852999999988</v>
      </c>
      <c r="I2884" s="14">
        <f ca="1">IF(ROW()=2, Table1[[#This Row],[Netto loon]], INDIRECT(ADDRESS(ROW()-1,COLUMN(F:F))))</f>
        <v>28485.914700000001</v>
      </c>
      <c r="J2884" s="6">
        <f ca="1">IF(ROW()=2, 0, Table1[[#This Row],[Belastbaar loon]]-INDIRECT(ADDRESS(ROW()-1,COLUMN(A:A))))</f>
        <v>10</v>
      </c>
      <c r="K2884" s="6">
        <f ca="1">Table1[[#This Row],[Netto loon]]-Table1[[#This Row],[Netto vorige schijf]]</f>
        <v>5.0977999999995518</v>
      </c>
      <c r="L2884" s="2">
        <f ca="1">(Table1[[#This Row],[Bruto tov vorige schijf]]-Table1[[#This Row],[Netto tov vorige schijf]])/MAX(Table1[[#This Row],[Bruto tov vorige schijf]],1)</f>
        <v>0.49022000000004484</v>
      </c>
    </row>
    <row r="2885" spans="1:12" x14ac:dyDescent="0.25">
      <c r="A2885" s="14">
        <v>36671</v>
      </c>
      <c r="B2885" s="6">
        <f>LoonHeffing2020(Table1[[#This Row],[Belastbaar loon]])</f>
        <v>13696.6185</v>
      </c>
      <c r="C2885" s="6">
        <f>AlgemeneHeffingsKorting2020(Table1[[#This Row],[Belastbaar loon]])</f>
        <v>1805.7488000000001</v>
      </c>
      <c r="D2885" s="14">
        <f>ArbeidsKorting2020(Table1[[#This Row],[Belastbaar loon]])</f>
        <v>3715.98</v>
      </c>
      <c r="E2885" s="14">
        <f>MAX(Table1[[#This Row],[Loonheffing]]-Table1[[#This Row],[Algemene Heffingskorting]]-Table1[[#This Row],[Arbeidskorting]],0)</f>
        <v>8174.8897000000015</v>
      </c>
      <c r="F2885" s="6">
        <f>Table1[[#This Row],[Belastbaar loon]]-Table1[[#This Row],[Belasting]]</f>
        <v>28496.1103</v>
      </c>
      <c r="G2885" s="2">
        <f>(Table1[[#This Row],[Belastbaar loon]]-Table1[[#This Row],[Netto loon]])/Table1[[#This Row],[Belastbaar loon]]</f>
        <v>0.2229251915682692</v>
      </c>
      <c r="H2885" s="14">
        <f t="shared" ca="1" si="39"/>
        <v>8169.9874999999993</v>
      </c>
      <c r="I2885" s="14">
        <f ca="1">IF(ROW()=2, Table1[[#This Row],[Netto loon]], INDIRECT(ADDRESS(ROW()-1,COLUMN(F:F))))</f>
        <v>28491.012500000001</v>
      </c>
      <c r="J2885" s="6">
        <f ca="1">IF(ROW()=2, 0, Table1[[#This Row],[Belastbaar loon]]-INDIRECT(ADDRESS(ROW()-1,COLUMN(A:A))))</f>
        <v>10</v>
      </c>
      <c r="K2885" s="6">
        <f ca="1">Table1[[#This Row],[Netto loon]]-Table1[[#This Row],[Netto vorige schijf]]</f>
        <v>5.0977999999995518</v>
      </c>
      <c r="L2885" s="2">
        <f ca="1">(Table1[[#This Row],[Bruto tov vorige schijf]]-Table1[[#This Row],[Netto tov vorige schijf]])/MAX(Table1[[#This Row],[Bruto tov vorige schijf]],1)</f>
        <v>0.49022000000004484</v>
      </c>
    </row>
    <row r="2886" spans="1:12" x14ac:dyDescent="0.25">
      <c r="A2886" s="14">
        <v>36681</v>
      </c>
      <c r="B2886" s="6">
        <f>LoonHeffing2020(Table1[[#This Row],[Belastbaar loon]])</f>
        <v>13700.353499999999</v>
      </c>
      <c r="C2886" s="6">
        <f>AlgemeneHeffingsKorting2020(Table1[[#This Row],[Belastbaar loon]])</f>
        <v>1805.1816000000001</v>
      </c>
      <c r="D2886" s="14">
        <f>ArbeidsKorting2020(Table1[[#This Row],[Belastbaar loon]])</f>
        <v>3715.38</v>
      </c>
      <c r="E2886" s="14">
        <f>MAX(Table1[[#This Row],[Loonheffing]]-Table1[[#This Row],[Algemene Heffingskorting]]-Table1[[#This Row],[Arbeidskorting]],0)</f>
        <v>8179.7918999999993</v>
      </c>
      <c r="F2886" s="6">
        <f>Table1[[#This Row],[Belastbaar loon]]-Table1[[#This Row],[Belasting]]</f>
        <v>28501.2081</v>
      </c>
      <c r="G2886" s="2">
        <f>(Table1[[#This Row],[Belastbaar loon]]-Table1[[#This Row],[Netto loon]])/Table1[[#This Row],[Belastbaar loon]]</f>
        <v>0.22299806166680297</v>
      </c>
      <c r="H2886" s="14">
        <f t="shared" ca="1" si="39"/>
        <v>8174.8897000000015</v>
      </c>
      <c r="I2886" s="14">
        <f ca="1">IF(ROW()=2, Table1[[#This Row],[Netto loon]], INDIRECT(ADDRESS(ROW()-1,COLUMN(F:F))))</f>
        <v>28496.1103</v>
      </c>
      <c r="J2886" s="6">
        <f ca="1">IF(ROW()=2, 0, Table1[[#This Row],[Belastbaar loon]]-INDIRECT(ADDRESS(ROW()-1,COLUMN(A:A))))</f>
        <v>10</v>
      </c>
      <c r="K2886" s="6">
        <f ca="1">Table1[[#This Row],[Netto loon]]-Table1[[#This Row],[Netto vorige schijf]]</f>
        <v>5.0977999999995518</v>
      </c>
      <c r="L2886" s="2">
        <f ca="1">(Table1[[#This Row],[Bruto tov vorige schijf]]-Table1[[#This Row],[Netto tov vorige schijf]])/MAX(Table1[[#This Row],[Bruto tov vorige schijf]],1)</f>
        <v>0.49022000000004484</v>
      </c>
    </row>
    <row r="2887" spans="1:12" x14ac:dyDescent="0.25">
      <c r="A2887" s="14">
        <v>36691</v>
      </c>
      <c r="B2887" s="6">
        <f>LoonHeffing2020(Table1[[#This Row],[Belastbaar loon]])</f>
        <v>13704.0885</v>
      </c>
      <c r="C2887" s="6">
        <f>AlgemeneHeffingsKorting2020(Table1[[#This Row],[Belastbaar loon]])</f>
        <v>1804.6143999999999</v>
      </c>
      <c r="D2887" s="14">
        <f>ArbeidsKorting2020(Table1[[#This Row],[Belastbaar loon]])</f>
        <v>3714.78</v>
      </c>
      <c r="E2887" s="14">
        <f>MAX(Table1[[#This Row],[Loonheffing]]-Table1[[#This Row],[Algemene Heffingskorting]]-Table1[[#This Row],[Arbeidskorting]],0)</f>
        <v>8184.6940999999988</v>
      </c>
      <c r="F2887" s="6">
        <f>Table1[[#This Row],[Belastbaar loon]]-Table1[[#This Row],[Belasting]]</f>
        <v>28506.305899999999</v>
      </c>
      <c r="G2887" s="2">
        <f>(Table1[[#This Row],[Belastbaar loon]]-Table1[[#This Row],[Netto loon]])/Table1[[#This Row],[Belastbaar loon]]</f>
        <v>0.22307089204437058</v>
      </c>
      <c r="H2887" s="14">
        <f t="shared" ca="1" si="39"/>
        <v>8179.7918999999993</v>
      </c>
      <c r="I2887" s="14">
        <f ca="1">IF(ROW()=2, Table1[[#This Row],[Netto loon]], INDIRECT(ADDRESS(ROW()-1,COLUMN(F:F))))</f>
        <v>28501.2081</v>
      </c>
      <c r="J2887" s="6">
        <f ca="1">IF(ROW()=2, 0, Table1[[#This Row],[Belastbaar loon]]-INDIRECT(ADDRESS(ROW()-1,COLUMN(A:A))))</f>
        <v>10</v>
      </c>
      <c r="K2887" s="6">
        <f ca="1">Table1[[#This Row],[Netto loon]]-Table1[[#This Row],[Netto vorige schijf]]</f>
        <v>5.0977999999995518</v>
      </c>
      <c r="L2887" s="2">
        <f ca="1">(Table1[[#This Row],[Bruto tov vorige schijf]]-Table1[[#This Row],[Netto tov vorige schijf]])/MAX(Table1[[#This Row],[Bruto tov vorige schijf]],1)</f>
        <v>0.49022000000004484</v>
      </c>
    </row>
    <row r="2888" spans="1:12" x14ac:dyDescent="0.25">
      <c r="A2888" s="14">
        <v>36701</v>
      </c>
      <c r="B2888" s="6">
        <f>LoonHeffing2020(Table1[[#This Row],[Belastbaar loon]])</f>
        <v>13707.8235</v>
      </c>
      <c r="C2888" s="6">
        <f>AlgemeneHeffingsKorting2020(Table1[[#This Row],[Belastbaar loon]])</f>
        <v>1804.0472</v>
      </c>
      <c r="D2888" s="14">
        <f>ArbeidsKorting2020(Table1[[#This Row],[Belastbaar loon]])</f>
        <v>3714.18</v>
      </c>
      <c r="E2888" s="14">
        <f>MAX(Table1[[#This Row],[Loonheffing]]-Table1[[#This Row],[Algemene Heffingskorting]]-Table1[[#This Row],[Arbeidskorting]],0)</f>
        <v>8189.5963000000011</v>
      </c>
      <c r="F2888" s="6">
        <f>Table1[[#This Row],[Belastbaar loon]]-Table1[[#This Row],[Belasting]]</f>
        <v>28511.403699999999</v>
      </c>
      <c r="G2888" s="2">
        <f>(Table1[[#This Row],[Belastbaar loon]]-Table1[[#This Row],[Netto loon]])/Table1[[#This Row],[Belastbaar loon]]</f>
        <v>0.22314368273344054</v>
      </c>
      <c r="H2888" s="14">
        <f t="shared" ca="1" si="39"/>
        <v>8184.6940999999988</v>
      </c>
      <c r="I2888" s="14">
        <f ca="1">IF(ROW()=2, Table1[[#This Row],[Netto loon]], INDIRECT(ADDRESS(ROW()-1,COLUMN(F:F))))</f>
        <v>28506.305899999999</v>
      </c>
      <c r="J2888" s="6">
        <f ca="1">IF(ROW()=2, 0, Table1[[#This Row],[Belastbaar loon]]-INDIRECT(ADDRESS(ROW()-1,COLUMN(A:A))))</f>
        <v>10</v>
      </c>
      <c r="K2888" s="6">
        <f ca="1">Table1[[#This Row],[Netto loon]]-Table1[[#This Row],[Netto vorige schijf]]</f>
        <v>5.0977999999995518</v>
      </c>
      <c r="L2888" s="2">
        <f ca="1">(Table1[[#This Row],[Bruto tov vorige schijf]]-Table1[[#This Row],[Netto tov vorige schijf]])/MAX(Table1[[#This Row],[Bruto tov vorige schijf]],1)</f>
        <v>0.49022000000004484</v>
      </c>
    </row>
    <row r="2889" spans="1:12" x14ac:dyDescent="0.25">
      <c r="A2889" s="14">
        <v>36711</v>
      </c>
      <c r="B2889" s="6">
        <f>LoonHeffing2020(Table1[[#This Row],[Belastbaar loon]])</f>
        <v>13711.558499999999</v>
      </c>
      <c r="C2889" s="6">
        <f>AlgemeneHeffingsKorting2020(Table1[[#This Row],[Belastbaar loon]])</f>
        <v>1803.48</v>
      </c>
      <c r="D2889" s="14">
        <f>ArbeidsKorting2020(Table1[[#This Row],[Belastbaar loon]])</f>
        <v>3713.58</v>
      </c>
      <c r="E2889" s="14">
        <f>MAX(Table1[[#This Row],[Loonheffing]]-Table1[[#This Row],[Algemene Heffingskorting]]-Table1[[#This Row],[Arbeidskorting]],0)</f>
        <v>8194.4984999999997</v>
      </c>
      <c r="F2889" s="6">
        <f>Table1[[#This Row],[Belastbaar loon]]-Table1[[#This Row],[Belasting]]</f>
        <v>28516.501499999998</v>
      </c>
      <c r="G2889" s="2">
        <f>(Table1[[#This Row],[Belastbaar loon]]-Table1[[#This Row],[Netto loon]])/Table1[[#This Row],[Belastbaar loon]]</f>
        <v>0.22321643376644607</v>
      </c>
      <c r="H2889" s="14">
        <f t="shared" ca="1" si="39"/>
        <v>8189.5963000000011</v>
      </c>
      <c r="I2889" s="14">
        <f ca="1">IF(ROW()=2, Table1[[#This Row],[Netto loon]], INDIRECT(ADDRESS(ROW()-1,COLUMN(F:F))))</f>
        <v>28511.403699999999</v>
      </c>
      <c r="J2889" s="6">
        <f ca="1">IF(ROW()=2, 0, Table1[[#This Row],[Belastbaar loon]]-INDIRECT(ADDRESS(ROW()-1,COLUMN(A:A))))</f>
        <v>10</v>
      </c>
      <c r="K2889" s="6">
        <f ca="1">Table1[[#This Row],[Netto loon]]-Table1[[#This Row],[Netto vorige schijf]]</f>
        <v>5.0977999999995518</v>
      </c>
      <c r="L2889" s="2">
        <f ca="1">(Table1[[#This Row],[Bruto tov vorige schijf]]-Table1[[#This Row],[Netto tov vorige schijf]])/MAX(Table1[[#This Row],[Bruto tov vorige schijf]],1)</f>
        <v>0.49022000000004484</v>
      </c>
    </row>
    <row r="2890" spans="1:12" x14ac:dyDescent="0.25">
      <c r="A2890" s="14">
        <v>36721</v>
      </c>
      <c r="B2890" s="6">
        <f>LoonHeffing2020(Table1[[#This Row],[Belastbaar loon]])</f>
        <v>13715.2935</v>
      </c>
      <c r="C2890" s="6">
        <f>AlgemeneHeffingsKorting2020(Table1[[#This Row],[Belastbaar loon]])</f>
        <v>1802.9128000000001</v>
      </c>
      <c r="D2890" s="14">
        <f>ArbeidsKorting2020(Table1[[#This Row],[Belastbaar loon]])</f>
        <v>3712.98</v>
      </c>
      <c r="E2890" s="14">
        <f>MAX(Table1[[#This Row],[Loonheffing]]-Table1[[#This Row],[Algemene Heffingskorting]]-Table1[[#This Row],[Arbeidskorting]],0)</f>
        <v>8199.4007000000001</v>
      </c>
      <c r="F2890" s="6">
        <f>Table1[[#This Row],[Belastbaar loon]]-Table1[[#This Row],[Belasting]]</f>
        <v>28521.599300000002</v>
      </c>
      <c r="G2890" s="2">
        <f>(Table1[[#This Row],[Belastbaar loon]]-Table1[[#This Row],[Netto loon]])/Table1[[#This Row],[Belastbaar loon]]</f>
        <v>0.22328914517578494</v>
      </c>
      <c r="H2890" s="14">
        <f t="shared" ca="1" si="39"/>
        <v>8194.4984999999997</v>
      </c>
      <c r="I2890" s="14">
        <f ca="1">IF(ROW()=2, Table1[[#This Row],[Netto loon]], INDIRECT(ADDRESS(ROW()-1,COLUMN(F:F))))</f>
        <v>28516.501499999998</v>
      </c>
      <c r="J2890" s="6">
        <f ca="1">IF(ROW()=2, 0, Table1[[#This Row],[Belastbaar loon]]-INDIRECT(ADDRESS(ROW()-1,COLUMN(A:A))))</f>
        <v>10</v>
      </c>
      <c r="K2890" s="6">
        <f ca="1">Table1[[#This Row],[Netto loon]]-Table1[[#This Row],[Netto vorige schijf]]</f>
        <v>5.0978000000031898</v>
      </c>
      <c r="L2890" s="2">
        <f ca="1">(Table1[[#This Row],[Bruto tov vorige schijf]]-Table1[[#This Row],[Netto tov vorige schijf]])/MAX(Table1[[#This Row],[Bruto tov vorige schijf]],1)</f>
        <v>0.49021999999968102</v>
      </c>
    </row>
    <row r="2891" spans="1:12" x14ac:dyDescent="0.25">
      <c r="A2891" s="14">
        <v>36731</v>
      </c>
      <c r="B2891" s="6">
        <f>LoonHeffing2020(Table1[[#This Row],[Belastbaar loon]])</f>
        <v>13719.0285</v>
      </c>
      <c r="C2891" s="6">
        <f>AlgemeneHeffingsKorting2020(Table1[[#This Row],[Belastbaar loon]])</f>
        <v>1802.3456000000001</v>
      </c>
      <c r="D2891" s="14">
        <f>ArbeidsKorting2020(Table1[[#This Row],[Belastbaar loon]])</f>
        <v>3712.38</v>
      </c>
      <c r="E2891" s="14">
        <f>MAX(Table1[[#This Row],[Loonheffing]]-Table1[[#This Row],[Algemene Heffingskorting]]-Table1[[#This Row],[Arbeidskorting]],0)</f>
        <v>8204.3028999999988</v>
      </c>
      <c r="F2891" s="6">
        <f>Table1[[#This Row],[Belastbaar loon]]-Table1[[#This Row],[Belasting]]</f>
        <v>28526.697100000001</v>
      </c>
      <c r="G2891" s="2">
        <f>(Table1[[#This Row],[Belastbaar loon]]-Table1[[#This Row],[Netto loon]])/Table1[[#This Row],[Belastbaar loon]]</f>
        <v>0.22336181699381991</v>
      </c>
      <c r="H2891" s="14">
        <f t="shared" ca="1" si="39"/>
        <v>8199.4007000000001</v>
      </c>
      <c r="I2891" s="14">
        <f ca="1">IF(ROW()=2, Table1[[#This Row],[Netto loon]], INDIRECT(ADDRESS(ROW()-1,COLUMN(F:F))))</f>
        <v>28521.599300000002</v>
      </c>
      <c r="J2891" s="6">
        <f ca="1">IF(ROW()=2, 0, Table1[[#This Row],[Belastbaar loon]]-INDIRECT(ADDRESS(ROW()-1,COLUMN(A:A))))</f>
        <v>10</v>
      </c>
      <c r="K2891" s="6">
        <f ca="1">Table1[[#This Row],[Netto loon]]-Table1[[#This Row],[Netto vorige schijf]]</f>
        <v>5.0977999999995518</v>
      </c>
      <c r="L2891" s="2">
        <f ca="1">(Table1[[#This Row],[Bruto tov vorige schijf]]-Table1[[#This Row],[Netto tov vorige schijf]])/MAX(Table1[[#This Row],[Bruto tov vorige schijf]],1)</f>
        <v>0.49022000000004484</v>
      </c>
    </row>
    <row r="2892" spans="1:12" x14ac:dyDescent="0.25">
      <c r="A2892" s="14">
        <v>36741</v>
      </c>
      <c r="B2892" s="6">
        <f>LoonHeffing2020(Table1[[#This Row],[Belastbaar loon]])</f>
        <v>13722.763499999999</v>
      </c>
      <c r="C2892" s="6">
        <f>AlgemeneHeffingsKorting2020(Table1[[#This Row],[Belastbaar loon]])</f>
        <v>1801.7783999999999</v>
      </c>
      <c r="D2892" s="14">
        <f>ArbeidsKorting2020(Table1[[#This Row],[Belastbaar loon]])</f>
        <v>3711.78</v>
      </c>
      <c r="E2892" s="14">
        <f>MAX(Table1[[#This Row],[Loonheffing]]-Table1[[#This Row],[Algemene Heffingskorting]]-Table1[[#This Row],[Arbeidskorting]],0)</f>
        <v>8209.2050999999992</v>
      </c>
      <c r="F2892" s="6">
        <f>Table1[[#This Row],[Belastbaar loon]]-Table1[[#This Row],[Belasting]]</f>
        <v>28531.794900000001</v>
      </c>
      <c r="G2892" s="2">
        <f>(Table1[[#This Row],[Belastbaar loon]]-Table1[[#This Row],[Netto loon]])/Table1[[#This Row],[Belastbaar loon]]</f>
        <v>0.22343444925287823</v>
      </c>
      <c r="H2892" s="14">
        <f t="shared" ca="1" si="39"/>
        <v>8204.3028999999988</v>
      </c>
      <c r="I2892" s="14">
        <f ca="1">IF(ROW()=2, Table1[[#This Row],[Netto loon]], INDIRECT(ADDRESS(ROW()-1,COLUMN(F:F))))</f>
        <v>28526.697100000001</v>
      </c>
      <c r="J2892" s="6">
        <f ca="1">IF(ROW()=2, 0, Table1[[#This Row],[Belastbaar loon]]-INDIRECT(ADDRESS(ROW()-1,COLUMN(A:A))))</f>
        <v>10</v>
      </c>
      <c r="K2892" s="6">
        <f ca="1">Table1[[#This Row],[Netto loon]]-Table1[[#This Row],[Netto vorige schijf]]</f>
        <v>5.0977999999995518</v>
      </c>
      <c r="L2892" s="2">
        <f ca="1">(Table1[[#This Row],[Bruto tov vorige schijf]]-Table1[[#This Row],[Netto tov vorige schijf]])/MAX(Table1[[#This Row],[Bruto tov vorige schijf]],1)</f>
        <v>0.49022000000004484</v>
      </c>
    </row>
    <row r="2893" spans="1:12" x14ac:dyDescent="0.25">
      <c r="A2893" s="14">
        <v>36751</v>
      </c>
      <c r="B2893" s="6">
        <f>LoonHeffing2020(Table1[[#This Row],[Belastbaar loon]])</f>
        <v>13726.4985</v>
      </c>
      <c r="C2893" s="6">
        <f>AlgemeneHeffingsKorting2020(Table1[[#This Row],[Belastbaar loon]])</f>
        <v>1801.2112</v>
      </c>
      <c r="D2893" s="14">
        <f>ArbeidsKorting2020(Table1[[#This Row],[Belastbaar loon]])</f>
        <v>3711.18</v>
      </c>
      <c r="E2893" s="14">
        <f>MAX(Table1[[#This Row],[Loonheffing]]-Table1[[#This Row],[Algemene Heffingskorting]]-Table1[[#This Row],[Arbeidskorting]],0)</f>
        <v>8214.1072999999997</v>
      </c>
      <c r="F2893" s="6">
        <f>Table1[[#This Row],[Belastbaar loon]]-Table1[[#This Row],[Belasting]]</f>
        <v>28536.8927</v>
      </c>
      <c r="G2893" s="2">
        <f>(Table1[[#This Row],[Belastbaar loon]]-Table1[[#This Row],[Netto loon]])/Table1[[#This Row],[Belastbaar loon]]</f>
        <v>0.22350704198525209</v>
      </c>
      <c r="H2893" s="14">
        <f t="shared" ca="1" si="39"/>
        <v>8209.2050999999992</v>
      </c>
      <c r="I2893" s="14">
        <f ca="1">IF(ROW()=2, Table1[[#This Row],[Netto loon]], INDIRECT(ADDRESS(ROW()-1,COLUMN(F:F))))</f>
        <v>28531.794900000001</v>
      </c>
      <c r="J2893" s="6">
        <f ca="1">IF(ROW()=2, 0, Table1[[#This Row],[Belastbaar loon]]-INDIRECT(ADDRESS(ROW()-1,COLUMN(A:A))))</f>
        <v>10</v>
      </c>
      <c r="K2893" s="6">
        <f ca="1">Table1[[#This Row],[Netto loon]]-Table1[[#This Row],[Netto vorige schijf]]</f>
        <v>5.0977999999995518</v>
      </c>
      <c r="L2893" s="2">
        <f ca="1">(Table1[[#This Row],[Bruto tov vorige schijf]]-Table1[[#This Row],[Netto tov vorige schijf]])/MAX(Table1[[#This Row],[Bruto tov vorige schijf]],1)</f>
        <v>0.49022000000004484</v>
      </c>
    </row>
    <row r="2894" spans="1:12" x14ac:dyDescent="0.25">
      <c r="A2894" s="14">
        <v>36761</v>
      </c>
      <c r="B2894" s="6">
        <f>LoonHeffing2020(Table1[[#This Row],[Belastbaar loon]])</f>
        <v>13730.2335</v>
      </c>
      <c r="C2894" s="6">
        <f>AlgemeneHeffingsKorting2020(Table1[[#This Row],[Belastbaar loon]])</f>
        <v>1800.644</v>
      </c>
      <c r="D2894" s="14">
        <f>ArbeidsKorting2020(Table1[[#This Row],[Belastbaar loon]])</f>
        <v>3710.58</v>
      </c>
      <c r="E2894" s="14">
        <f>MAX(Table1[[#This Row],[Loonheffing]]-Table1[[#This Row],[Algemene Heffingskorting]]-Table1[[#This Row],[Arbeidskorting]],0)</f>
        <v>8219.0095000000001</v>
      </c>
      <c r="F2894" s="6">
        <f>Table1[[#This Row],[Belastbaar loon]]-Table1[[#This Row],[Belasting]]</f>
        <v>28541.9905</v>
      </c>
      <c r="G2894" s="2">
        <f>(Table1[[#This Row],[Belastbaar loon]]-Table1[[#This Row],[Netto loon]])/Table1[[#This Row],[Belastbaar loon]]</f>
        <v>0.22357959522319851</v>
      </c>
      <c r="H2894" s="14">
        <f t="shared" ca="1" si="39"/>
        <v>8214.1072999999997</v>
      </c>
      <c r="I2894" s="14">
        <f ca="1">IF(ROW()=2, Table1[[#This Row],[Netto loon]], INDIRECT(ADDRESS(ROW()-1,COLUMN(F:F))))</f>
        <v>28536.8927</v>
      </c>
      <c r="J2894" s="6">
        <f ca="1">IF(ROW()=2, 0, Table1[[#This Row],[Belastbaar loon]]-INDIRECT(ADDRESS(ROW()-1,COLUMN(A:A))))</f>
        <v>10</v>
      </c>
      <c r="K2894" s="6">
        <f ca="1">Table1[[#This Row],[Netto loon]]-Table1[[#This Row],[Netto vorige schijf]]</f>
        <v>5.0977999999995518</v>
      </c>
      <c r="L2894" s="2">
        <f ca="1">(Table1[[#This Row],[Bruto tov vorige schijf]]-Table1[[#This Row],[Netto tov vorige schijf]])/MAX(Table1[[#This Row],[Bruto tov vorige schijf]],1)</f>
        <v>0.49022000000004484</v>
      </c>
    </row>
    <row r="2895" spans="1:12" x14ac:dyDescent="0.25">
      <c r="A2895" s="14">
        <v>36771</v>
      </c>
      <c r="B2895" s="6">
        <f>LoonHeffing2020(Table1[[#This Row],[Belastbaar loon]])</f>
        <v>13733.968500000001</v>
      </c>
      <c r="C2895" s="6">
        <f>AlgemeneHeffingsKorting2020(Table1[[#This Row],[Belastbaar loon]])</f>
        <v>1800.0768</v>
      </c>
      <c r="D2895" s="14">
        <f>ArbeidsKorting2020(Table1[[#This Row],[Belastbaar loon]])</f>
        <v>3709.98</v>
      </c>
      <c r="E2895" s="14">
        <f>MAX(Table1[[#This Row],[Loonheffing]]-Table1[[#This Row],[Algemene Heffingskorting]]-Table1[[#This Row],[Arbeidskorting]],0)</f>
        <v>8223.9117000000006</v>
      </c>
      <c r="F2895" s="6">
        <f>Table1[[#This Row],[Belastbaar loon]]-Table1[[#This Row],[Belasting]]</f>
        <v>28547.088299999999</v>
      </c>
      <c r="G2895" s="2">
        <f>(Table1[[#This Row],[Belastbaar loon]]-Table1[[#This Row],[Netto loon]])/Table1[[#This Row],[Belastbaar loon]]</f>
        <v>0.22365210899893939</v>
      </c>
      <c r="H2895" s="14">
        <f t="shared" ca="1" si="39"/>
        <v>8219.0095000000001</v>
      </c>
      <c r="I2895" s="14">
        <f ca="1">IF(ROW()=2, Table1[[#This Row],[Netto loon]], INDIRECT(ADDRESS(ROW()-1,COLUMN(F:F))))</f>
        <v>28541.9905</v>
      </c>
      <c r="J2895" s="6">
        <f ca="1">IF(ROW()=2, 0, Table1[[#This Row],[Belastbaar loon]]-INDIRECT(ADDRESS(ROW()-1,COLUMN(A:A))))</f>
        <v>10</v>
      </c>
      <c r="K2895" s="6">
        <f ca="1">Table1[[#This Row],[Netto loon]]-Table1[[#This Row],[Netto vorige schijf]]</f>
        <v>5.0977999999995518</v>
      </c>
      <c r="L2895" s="2">
        <f ca="1">(Table1[[#This Row],[Bruto tov vorige schijf]]-Table1[[#This Row],[Netto tov vorige schijf]])/MAX(Table1[[#This Row],[Bruto tov vorige schijf]],1)</f>
        <v>0.49022000000004484</v>
      </c>
    </row>
    <row r="2896" spans="1:12" x14ac:dyDescent="0.25">
      <c r="A2896" s="14">
        <v>36781</v>
      </c>
      <c r="B2896" s="6">
        <f>LoonHeffing2020(Table1[[#This Row],[Belastbaar loon]])</f>
        <v>13737.7035</v>
      </c>
      <c r="C2896" s="6">
        <f>AlgemeneHeffingsKorting2020(Table1[[#This Row],[Belastbaar loon]])</f>
        <v>1799.5096000000001</v>
      </c>
      <c r="D2896" s="14">
        <f>ArbeidsKorting2020(Table1[[#This Row],[Belastbaar loon]])</f>
        <v>3709.38</v>
      </c>
      <c r="E2896" s="14">
        <f>MAX(Table1[[#This Row],[Loonheffing]]-Table1[[#This Row],[Algemene Heffingskorting]]-Table1[[#This Row],[Arbeidskorting]],0)</f>
        <v>8228.813900000001</v>
      </c>
      <c r="F2896" s="6">
        <f>Table1[[#This Row],[Belastbaar loon]]-Table1[[#This Row],[Belasting]]</f>
        <v>28552.186099999999</v>
      </c>
      <c r="G2896" s="2">
        <f>(Table1[[#This Row],[Belastbaar loon]]-Table1[[#This Row],[Netto loon]])/Table1[[#This Row],[Belastbaar loon]]</f>
        <v>0.22372458334466166</v>
      </c>
      <c r="H2896" s="14">
        <f t="shared" ca="1" si="39"/>
        <v>8223.9117000000006</v>
      </c>
      <c r="I2896" s="14">
        <f ca="1">IF(ROW()=2, Table1[[#This Row],[Netto loon]], INDIRECT(ADDRESS(ROW()-1,COLUMN(F:F))))</f>
        <v>28547.088299999999</v>
      </c>
      <c r="J2896" s="6">
        <f ca="1">IF(ROW()=2, 0, Table1[[#This Row],[Belastbaar loon]]-INDIRECT(ADDRESS(ROW()-1,COLUMN(A:A))))</f>
        <v>10</v>
      </c>
      <c r="K2896" s="6">
        <f ca="1">Table1[[#This Row],[Netto loon]]-Table1[[#This Row],[Netto vorige schijf]]</f>
        <v>5.0977999999995518</v>
      </c>
      <c r="L2896" s="2">
        <f ca="1">(Table1[[#This Row],[Bruto tov vorige schijf]]-Table1[[#This Row],[Netto tov vorige schijf]])/MAX(Table1[[#This Row],[Bruto tov vorige schijf]],1)</f>
        <v>0.49022000000004484</v>
      </c>
    </row>
    <row r="2897" spans="1:12" x14ac:dyDescent="0.25">
      <c r="A2897" s="14">
        <v>36791</v>
      </c>
      <c r="B2897" s="6">
        <f>LoonHeffing2020(Table1[[#This Row],[Belastbaar loon]])</f>
        <v>13741.4385</v>
      </c>
      <c r="C2897" s="6">
        <f>AlgemeneHeffingsKorting2020(Table1[[#This Row],[Belastbaar loon]])</f>
        <v>1798.9423999999999</v>
      </c>
      <c r="D2897" s="14">
        <f>ArbeidsKorting2020(Table1[[#This Row],[Belastbaar loon]])</f>
        <v>3708.78</v>
      </c>
      <c r="E2897" s="14">
        <f>MAX(Table1[[#This Row],[Loonheffing]]-Table1[[#This Row],[Algemene Heffingskorting]]-Table1[[#This Row],[Arbeidskorting]],0)</f>
        <v>8233.7160999999996</v>
      </c>
      <c r="F2897" s="6">
        <f>Table1[[#This Row],[Belastbaar loon]]-Table1[[#This Row],[Belasting]]</f>
        <v>28557.283900000002</v>
      </c>
      <c r="G2897" s="2">
        <f>(Table1[[#This Row],[Belastbaar loon]]-Table1[[#This Row],[Netto loon]])/Table1[[#This Row],[Belastbaar loon]]</f>
        <v>0.22379701829251714</v>
      </c>
      <c r="H2897" s="14">
        <f t="shared" ca="1" si="39"/>
        <v>8228.813900000001</v>
      </c>
      <c r="I2897" s="14">
        <f ca="1">IF(ROW()=2, Table1[[#This Row],[Netto loon]], INDIRECT(ADDRESS(ROW()-1,COLUMN(F:F))))</f>
        <v>28552.186099999999</v>
      </c>
      <c r="J2897" s="6">
        <f ca="1">IF(ROW()=2, 0, Table1[[#This Row],[Belastbaar loon]]-INDIRECT(ADDRESS(ROW()-1,COLUMN(A:A))))</f>
        <v>10</v>
      </c>
      <c r="K2897" s="6">
        <f ca="1">Table1[[#This Row],[Netto loon]]-Table1[[#This Row],[Netto vorige schijf]]</f>
        <v>5.0978000000031898</v>
      </c>
      <c r="L2897" s="2">
        <f ca="1">(Table1[[#This Row],[Bruto tov vorige schijf]]-Table1[[#This Row],[Netto tov vorige schijf]])/MAX(Table1[[#This Row],[Bruto tov vorige schijf]],1)</f>
        <v>0.49021999999968102</v>
      </c>
    </row>
    <row r="2898" spans="1:12" x14ac:dyDescent="0.25">
      <c r="A2898" s="14">
        <v>36801</v>
      </c>
      <c r="B2898" s="6">
        <f>LoonHeffing2020(Table1[[#This Row],[Belastbaar loon]])</f>
        <v>13745.173500000001</v>
      </c>
      <c r="C2898" s="6">
        <f>AlgemeneHeffingsKorting2020(Table1[[#This Row],[Belastbaar loon]])</f>
        <v>1798.3751999999999</v>
      </c>
      <c r="D2898" s="14">
        <f>ArbeidsKorting2020(Table1[[#This Row],[Belastbaar loon]])</f>
        <v>3708.18</v>
      </c>
      <c r="E2898" s="14">
        <f>MAX(Table1[[#This Row],[Loonheffing]]-Table1[[#This Row],[Algemene Heffingskorting]]-Table1[[#This Row],[Arbeidskorting]],0)</f>
        <v>8238.6183000000001</v>
      </c>
      <c r="F2898" s="6">
        <f>Table1[[#This Row],[Belastbaar loon]]-Table1[[#This Row],[Belasting]]</f>
        <v>28562.381699999998</v>
      </c>
      <c r="G2898" s="2">
        <f>(Table1[[#This Row],[Belastbaar loon]]-Table1[[#This Row],[Netto loon]])/Table1[[#This Row],[Belastbaar loon]]</f>
        <v>0.22386941387462303</v>
      </c>
      <c r="H2898" s="14">
        <f t="shared" ca="1" si="39"/>
        <v>8233.7160999999996</v>
      </c>
      <c r="I2898" s="14">
        <f ca="1">IF(ROW()=2, Table1[[#This Row],[Netto loon]], INDIRECT(ADDRESS(ROW()-1,COLUMN(F:F))))</f>
        <v>28557.283900000002</v>
      </c>
      <c r="J2898" s="6">
        <f ca="1">IF(ROW()=2, 0, Table1[[#This Row],[Belastbaar loon]]-INDIRECT(ADDRESS(ROW()-1,COLUMN(A:A))))</f>
        <v>10</v>
      </c>
      <c r="K2898" s="6">
        <f ca="1">Table1[[#This Row],[Netto loon]]-Table1[[#This Row],[Netto vorige schijf]]</f>
        <v>5.0977999999959138</v>
      </c>
      <c r="L2898" s="2">
        <f ca="1">(Table1[[#This Row],[Bruto tov vorige schijf]]-Table1[[#This Row],[Netto tov vorige schijf]])/MAX(Table1[[#This Row],[Bruto tov vorige schijf]],1)</f>
        <v>0.49022000000040861</v>
      </c>
    </row>
    <row r="2899" spans="1:12" x14ac:dyDescent="0.25">
      <c r="A2899" s="14">
        <v>36811</v>
      </c>
      <c r="B2899" s="6">
        <f>LoonHeffing2020(Table1[[#This Row],[Belastbaar loon]])</f>
        <v>13748.9085</v>
      </c>
      <c r="C2899" s="6">
        <f>AlgemeneHeffingsKorting2020(Table1[[#This Row],[Belastbaar loon]])</f>
        <v>1797.808</v>
      </c>
      <c r="D2899" s="14">
        <f>ArbeidsKorting2020(Table1[[#This Row],[Belastbaar loon]])</f>
        <v>3707.58</v>
      </c>
      <c r="E2899" s="14">
        <f>MAX(Table1[[#This Row],[Loonheffing]]-Table1[[#This Row],[Algemene Heffingskorting]]-Table1[[#This Row],[Arbeidskorting]],0)</f>
        <v>8243.5205000000005</v>
      </c>
      <c r="F2899" s="6">
        <f>Table1[[#This Row],[Belastbaar loon]]-Table1[[#This Row],[Belasting]]</f>
        <v>28567.479500000001</v>
      </c>
      <c r="G2899" s="2">
        <f>(Table1[[#This Row],[Belastbaar loon]]-Table1[[#This Row],[Netto loon]])/Table1[[#This Row],[Belastbaar loon]]</f>
        <v>0.22394177012306102</v>
      </c>
      <c r="H2899" s="14">
        <f t="shared" ca="1" si="39"/>
        <v>8238.6183000000001</v>
      </c>
      <c r="I2899" s="14">
        <f ca="1">IF(ROW()=2, Table1[[#This Row],[Netto loon]], INDIRECT(ADDRESS(ROW()-1,COLUMN(F:F))))</f>
        <v>28562.381699999998</v>
      </c>
      <c r="J2899" s="6">
        <f ca="1">IF(ROW()=2, 0, Table1[[#This Row],[Belastbaar loon]]-INDIRECT(ADDRESS(ROW()-1,COLUMN(A:A))))</f>
        <v>10</v>
      </c>
      <c r="K2899" s="6">
        <f ca="1">Table1[[#This Row],[Netto loon]]-Table1[[#This Row],[Netto vorige schijf]]</f>
        <v>5.0978000000031898</v>
      </c>
      <c r="L2899" s="2">
        <f ca="1">(Table1[[#This Row],[Bruto tov vorige schijf]]-Table1[[#This Row],[Netto tov vorige schijf]])/MAX(Table1[[#This Row],[Bruto tov vorige schijf]],1)</f>
        <v>0.49021999999968102</v>
      </c>
    </row>
    <row r="2900" spans="1:12" x14ac:dyDescent="0.25">
      <c r="A2900" s="14">
        <v>36821</v>
      </c>
      <c r="B2900" s="6">
        <f>LoonHeffing2020(Table1[[#This Row],[Belastbaar loon]])</f>
        <v>13752.6435</v>
      </c>
      <c r="C2900" s="6">
        <f>AlgemeneHeffingsKorting2020(Table1[[#This Row],[Belastbaar loon]])</f>
        <v>1797.2408</v>
      </c>
      <c r="D2900" s="14">
        <f>ArbeidsKorting2020(Table1[[#This Row],[Belastbaar loon]])</f>
        <v>3706.98</v>
      </c>
      <c r="E2900" s="14">
        <f>MAX(Table1[[#This Row],[Loonheffing]]-Table1[[#This Row],[Algemene Heffingskorting]]-Table1[[#This Row],[Arbeidskorting]],0)</f>
        <v>8248.422700000001</v>
      </c>
      <c r="F2900" s="6">
        <f>Table1[[#This Row],[Belastbaar loon]]-Table1[[#This Row],[Belasting]]</f>
        <v>28572.577299999997</v>
      </c>
      <c r="G2900" s="2">
        <f>(Table1[[#This Row],[Belastbaar loon]]-Table1[[#This Row],[Netto loon]])/Table1[[#This Row],[Belastbaar loon]]</f>
        <v>0.22401408706987869</v>
      </c>
      <c r="H2900" s="14">
        <f t="shared" ca="1" si="39"/>
        <v>8243.5205000000005</v>
      </c>
      <c r="I2900" s="14">
        <f ca="1">IF(ROW()=2, Table1[[#This Row],[Netto loon]], INDIRECT(ADDRESS(ROW()-1,COLUMN(F:F))))</f>
        <v>28567.479500000001</v>
      </c>
      <c r="J2900" s="6">
        <f ca="1">IF(ROW()=2, 0, Table1[[#This Row],[Belastbaar loon]]-INDIRECT(ADDRESS(ROW()-1,COLUMN(A:A))))</f>
        <v>10</v>
      </c>
      <c r="K2900" s="6">
        <f ca="1">Table1[[#This Row],[Netto loon]]-Table1[[#This Row],[Netto vorige schijf]]</f>
        <v>5.0977999999959138</v>
      </c>
      <c r="L2900" s="2">
        <f ca="1">(Table1[[#This Row],[Bruto tov vorige schijf]]-Table1[[#This Row],[Netto tov vorige schijf]])/MAX(Table1[[#This Row],[Bruto tov vorige schijf]],1)</f>
        <v>0.49022000000040861</v>
      </c>
    </row>
    <row r="2901" spans="1:12" x14ac:dyDescent="0.25">
      <c r="A2901" s="14">
        <v>36831</v>
      </c>
      <c r="B2901" s="6">
        <f>LoonHeffing2020(Table1[[#This Row],[Belastbaar loon]])</f>
        <v>13756.378500000001</v>
      </c>
      <c r="C2901" s="6">
        <f>AlgemeneHeffingsKorting2020(Table1[[#This Row],[Belastbaar loon]])</f>
        <v>1796.6736000000001</v>
      </c>
      <c r="D2901" s="14">
        <f>ArbeidsKorting2020(Table1[[#This Row],[Belastbaar loon]])</f>
        <v>3706.38</v>
      </c>
      <c r="E2901" s="14">
        <f>MAX(Table1[[#This Row],[Loonheffing]]-Table1[[#This Row],[Algemene Heffingskorting]]-Table1[[#This Row],[Arbeidskorting]],0)</f>
        <v>8253.3248999999996</v>
      </c>
      <c r="F2901" s="6">
        <f>Table1[[#This Row],[Belastbaar loon]]-Table1[[#This Row],[Belasting]]</f>
        <v>28577.6751</v>
      </c>
      <c r="G2901" s="2">
        <f>(Table1[[#This Row],[Belastbaar loon]]-Table1[[#This Row],[Netto loon]])/Table1[[#This Row],[Belastbaar loon]]</f>
        <v>0.22408636474708804</v>
      </c>
      <c r="H2901" s="14">
        <f t="shared" ca="1" si="39"/>
        <v>8248.422700000001</v>
      </c>
      <c r="I2901" s="14">
        <f ca="1">IF(ROW()=2, Table1[[#This Row],[Netto loon]], INDIRECT(ADDRESS(ROW()-1,COLUMN(F:F))))</f>
        <v>28572.577299999997</v>
      </c>
      <c r="J2901" s="6">
        <f ca="1">IF(ROW()=2, 0, Table1[[#This Row],[Belastbaar loon]]-INDIRECT(ADDRESS(ROW()-1,COLUMN(A:A))))</f>
        <v>10</v>
      </c>
      <c r="K2901" s="6">
        <f ca="1">Table1[[#This Row],[Netto loon]]-Table1[[#This Row],[Netto vorige schijf]]</f>
        <v>5.0978000000031898</v>
      </c>
      <c r="L2901" s="2">
        <f ca="1">(Table1[[#This Row],[Bruto tov vorige schijf]]-Table1[[#This Row],[Netto tov vorige schijf]])/MAX(Table1[[#This Row],[Bruto tov vorige schijf]],1)</f>
        <v>0.49021999999968102</v>
      </c>
    </row>
    <row r="2902" spans="1:12" x14ac:dyDescent="0.25">
      <c r="A2902" s="14">
        <v>36841</v>
      </c>
      <c r="B2902" s="6">
        <f>LoonHeffing2020(Table1[[#This Row],[Belastbaar loon]])</f>
        <v>13760.113499999999</v>
      </c>
      <c r="C2902" s="6">
        <f>AlgemeneHeffingsKorting2020(Table1[[#This Row],[Belastbaar loon]])</f>
        <v>1796.1063999999999</v>
      </c>
      <c r="D2902" s="14">
        <f>ArbeidsKorting2020(Table1[[#This Row],[Belastbaar loon]])</f>
        <v>3705.78</v>
      </c>
      <c r="E2902" s="14">
        <f>MAX(Table1[[#This Row],[Loonheffing]]-Table1[[#This Row],[Algemene Heffingskorting]]-Table1[[#This Row],[Arbeidskorting]],0)</f>
        <v>8258.2270999999982</v>
      </c>
      <c r="F2902" s="6">
        <f>Table1[[#This Row],[Belastbaar loon]]-Table1[[#This Row],[Belasting]]</f>
        <v>28582.772900000004</v>
      </c>
      <c r="G2902" s="2">
        <f>(Table1[[#This Row],[Belastbaar loon]]-Table1[[#This Row],[Netto loon]])/Table1[[#This Row],[Belastbaar loon]]</f>
        <v>0.22415860318666694</v>
      </c>
      <c r="H2902" s="14">
        <f t="shared" ca="1" si="39"/>
        <v>8253.3248999999996</v>
      </c>
      <c r="I2902" s="14">
        <f ca="1">IF(ROW()=2, Table1[[#This Row],[Netto loon]], INDIRECT(ADDRESS(ROW()-1,COLUMN(F:F))))</f>
        <v>28577.6751</v>
      </c>
      <c r="J2902" s="6">
        <f ca="1">IF(ROW()=2, 0, Table1[[#This Row],[Belastbaar loon]]-INDIRECT(ADDRESS(ROW()-1,COLUMN(A:A))))</f>
        <v>10</v>
      </c>
      <c r="K2902" s="6">
        <f ca="1">Table1[[#This Row],[Netto loon]]-Table1[[#This Row],[Netto vorige schijf]]</f>
        <v>5.0978000000031898</v>
      </c>
      <c r="L2902" s="2">
        <f ca="1">(Table1[[#This Row],[Bruto tov vorige schijf]]-Table1[[#This Row],[Netto tov vorige schijf]])/MAX(Table1[[#This Row],[Bruto tov vorige schijf]],1)</f>
        <v>0.49021999999968102</v>
      </c>
    </row>
    <row r="2903" spans="1:12" x14ac:dyDescent="0.25">
      <c r="A2903" s="14">
        <v>36851</v>
      </c>
      <c r="B2903" s="6">
        <f>LoonHeffing2020(Table1[[#This Row],[Belastbaar loon]])</f>
        <v>13763.8485</v>
      </c>
      <c r="C2903" s="6">
        <f>AlgemeneHeffingsKorting2020(Table1[[#This Row],[Belastbaar loon]])</f>
        <v>1795.5391999999999</v>
      </c>
      <c r="D2903" s="14">
        <f>ArbeidsKorting2020(Table1[[#This Row],[Belastbaar loon]])</f>
        <v>3705.18</v>
      </c>
      <c r="E2903" s="14">
        <f>MAX(Table1[[#This Row],[Loonheffing]]-Table1[[#This Row],[Algemene Heffingskorting]]-Table1[[#This Row],[Arbeidskorting]],0)</f>
        <v>8263.1293000000005</v>
      </c>
      <c r="F2903" s="6">
        <f>Table1[[#This Row],[Belastbaar loon]]-Table1[[#This Row],[Belasting]]</f>
        <v>28587.870699999999</v>
      </c>
      <c r="G2903" s="2">
        <f>(Table1[[#This Row],[Belastbaar loon]]-Table1[[#This Row],[Netto loon]])/Table1[[#This Row],[Belastbaar loon]]</f>
        <v>0.22423080242055848</v>
      </c>
      <c r="H2903" s="14">
        <f t="shared" ca="1" si="39"/>
        <v>8258.2270999999982</v>
      </c>
      <c r="I2903" s="14">
        <f ca="1">IF(ROW()=2, Table1[[#This Row],[Netto loon]], INDIRECT(ADDRESS(ROW()-1,COLUMN(F:F))))</f>
        <v>28582.772900000004</v>
      </c>
      <c r="J2903" s="6">
        <f ca="1">IF(ROW()=2, 0, Table1[[#This Row],[Belastbaar loon]]-INDIRECT(ADDRESS(ROW()-1,COLUMN(A:A))))</f>
        <v>10</v>
      </c>
      <c r="K2903" s="6">
        <f ca="1">Table1[[#This Row],[Netto loon]]-Table1[[#This Row],[Netto vorige schijf]]</f>
        <v>5.0977999999959138</v>
      </c>
      <c r="L2903" s="2">
        <f ca="1">(Table1[[#This Row],[Bruto tov vorige schijf]]-Table1[[#This Row],[Netto tov vorige schijf]])/MAX(Table1[[#This Row],[Bruto tov vorige schijf]],1)</f>
        <v>0.49022000000040861</v>
      </c>
    </row>
    <row r="2904" spans="1:12" x14ac:dyDescent="0.25">
      <c r="A2904" s="14">
        <v>36861</v>
      </c>
      <c r="B2904" s="6">
        <f>LoonHeffing2020(Table1[[#This Row],[Belastbaar loon]])</f>
        <v>13767.583500000001</v>
      </c>
      <c r="C2904" s="6">
        <f>AlgemeneHeffingsKorting2020(Table1[[#This Row],[Belastbaar loon]])</f>
        <v>1794.972</v>
      </c>
      <c r="D2904" s="14">
        <f>ArbeidsKorting2020(Table1[[#This Row],[Belastbaar loon]])</f>
        <v>3704.58</v>
      </c>
      <c r="E2904" s="14">
        <f>MAX(Table1[[#This Row],[Loonheffing]]-Table1[[#This Row],[Algemene Heffingskorting]]-Table1[[#This Row],[Arbeidskorting]],0)</f>
        <v>8268.031500000001</v>
      </c>
      <c r="F2904" s="6">
        <f>Table1[[#This Row],[Belastbaar loon]]-Table1[[#This Row],[Belasting]]</f>
        <v>28592.968499999999</v>
      </c>
      <c r="G2904" s="2">
        <f>(Table1[[#This Row],[Belastbaar loon]]-Table1[[#This Row],[Netto loon]])/Table1[[#This Row],[Belastbaar loon]]</f>
        <v>0.22430296248067066</v>
      </c>
      <c r="H2904" s="14">
        <f t="shared" ca="1" si="39"/>
        <v>8263.1293000000005</v>
      </c>
      <c r="I2904" s="14">
        <f ca="1">IF(ROW()=2, Table1[[#This Row],[Netto loon]], INDIRECT(ADDRESS(ROW()-1,COLUMN(F:F))))</f>
        <v>28587.870699999999</v>
      </c>
      <c r="J2904" s="6">
        <f ca="1">IF(ROW()=2, 0, Table1[[#This Row],[Belastbaar loon]]-INDIRECT(ADDRESS(ROW()-1,COLUMN(A:A))))</f>
        <v>10</v>
      </c>
      <c r="K2904" s="6">
        <f ca="1">Table1[[#This Row],[Netto loon]]-Table1[[#This Row],[Netto vorige schijf]]</f>
        <v>5.0977999999995518</v>
      </c>
      <c r="L2904" s="2">
        <f ca="1">(Table1[[#This Row],[Bruto tov vorige schijf]]-Table1[[#This Row],[Netto tov vorige schijf]])/MAX(Table1[[#This Row],[Bruto tov vorige schijf]],1)</f>
        <v>0.49022000000004484</v>
      </c>
    </row>
    <row r="2905" spans="1:12" x14ac:dyDescent="0.25">
      <c r="A2905" s="14">
        <v>36871</v>
      </c>
      <c r="B2905" s="6">
        <f>LoonHeffing2020(Table1[[#This Row],[Belastbaar loon]])</f>
        <v>13771.318499999999</v>
      </c>
      <c r="C2905" s="6">
        <f>AlgemeneHeffingsKorting2020(Table1[[#This Row],[Belastbaar loon]])</f>
        <v>1794.4048</v>
      </c>
      <c r="D2905" s="14">
        <f>ArbeidsKorting2020(Table1[[#This Row],[Belastbaar loon]])</f>
        <v>3703.98</v>
      </c>
      <c r="E2905" s="14">
        <f>MAX(Table1[[#This Row],[Loonheffing]]-Table1[[#This Row],[Algemene Heffingskorting]]-Table1[[#This Row],[Arbeidskorting]],0)</f>
        <v>8272.9336999999996</v>
      </c>
      <c r="F2905" s="6">
        <f>Table1[[#This Row],[Belastbaar loon]]-Table1[[#This Row],[Belasting]]</f>
        <v>28598.066299999999</v>
      </c>
      <c r="G2905" s="2">
        <f>(Table1[[#This Row],[Belastbaar loon]]-Table1[[#This Row],[Netto loon]])/Table1[[#This Row],[Belastbaar loon]]</f>
        <v>0.22437508339887721</v>
      </c>
      <c r="H2905" s="14">
        <f t="shared" ca="1" si="39"/>
        <v>8268.031500000001</v>
      </c>
      <c r="I2905" s="14">
        <f ca="1">IF(ROW()=2, Table1[[#This Row],[Netto loon]], INDIRECT(ADDRESS(ROW()-1,COLUMN(F:F))))</f>
        <v>28592.968499999999</v>
      </c>
      <c r="J2905" s="6">
        <f ca="1">IF(ROW()=2, 0, Table1[[#This Row],[Belastbaar loon]]-INDIRECT(ADDRESS(ROW()-1,COLUMN(A:A))))</f>
        <v>10</v>
      </c>
      <c r="K2905" s="6">
        <f ca="1">Table1[[#This Row],[Netto loon]]-Table1[[#This Row],[Netto vorige schijf]]</f>
        <v>5.0977999999995518</v>
      </c>
      <c r="L2905" s="2">
        <f ca="1">(Table1[[#This Row],[Bruto tov vorige schijf]]-Table1[[#This Row],[Netto tov vorige schijf]])/MAX(Table1[[#This Row],[Bruto tov vorige schijf]],1)</f>
        <v>0.49022000000004484</v>
      </c>
    </row>
    <row r="2906" spans="1:12" x14ac:dyDescent="0.25">
      <c r="A2906" s="14">
        <v>36881</v>
      </c>
      <c r="B2906" s="6">
        <f>LoonHeffing2020(Table1[[#This Row],[Belastbaar loon]])</f>
        <v>13775.0535</v>
      </c>
      <c r="C2906" s="6">
        <f>AlgemeneHeffingsKorting2020(Table1[[#This Row],[Belastbaar loon]])</f>
        <v>1793.8376000000001</v>
      </c>
      <c r="D2906" s="14">
        <f>ArbeidsKorting2020(Table1[[#This Row],[Belastbaar loon]])</f>
        <v>3703.38</v>
      </c>
      <c r="E2906" s="14">
        <f>MAX(Table1[[#This Row],[Loonheffing]]-Table1[[#This Row],[Algemene Heffingskorting]]-Table1[[#This Row],[Arbeidskorting]],0)</f>
        <v>8277.8358999999982</v>
      </c>
      <c r="F2906" s="6">
        <f>Table1[[#This Row],[Belastbaar loon]]-Table1[[#This Row],[Belasting]]</f>
        <v>28603.164100000002</v>
      </c>
      <c r="G2906" s="2">
        <f>(Table1[[#This Row],[Belastbaar loon]]-Table1[[#This Row],[Netto loon]])/Table1[[#This Row],[Belastbaar loon]]</f>
        <v>0.2244471652070171</v>
      </c>
      <c r="H2906" s="14">
        <f t="shared" ref="H2906:H2969" ca="1" si="40">IF(ROW()=2, 0, INDIRECT(ADDRESS(ROW()-1,COLUMN(E:E))))</f>
        <v>8272.9336999999996</v>
      </c>
      <c r="I2906" s="14">
        <f ca="1">IF(ROW()=2, Table1[[#This Row],[Netto loon]], INDIRECT(ADDRESS(ROW()-1,COLUMN(F:F))))</f>
        <v>28598.066299999999</v>
      </c>
      <c r="J2906" s="6">
        <f ca="1">IF(ROW()=2, 0, Table1[[#This Row],[Belastbaar loon]]-INDIRECT(ADDRESS(ROW()-1,COLUMN(A:A))))</f>
        <v>10</v>
      </c>
      <c r="K2906" s="6">
        <f ca="1">Table1[[#This Row],[Netto loon]]-Table1[[#This Row],[Netto vorige schijf]]</f>
        <v>5.0978000000031898</v>
      </c>
      <c r="L2906" s="2">
        <f ca="1">(Table1[[#This Row],[Bruto tov vorige schijf]]-Table1[[#This Row],[Netto tov vorige schijf]])/MAX(Table1[[#This Row],[Bruto tov vorige schijf]],1)</f>
        <v>0.49021999999968102</v>
      </c>
    </row>
    <row r="2907" spans="1:12" x14ac:dyDescent="0.25">
      <c r="A2907" s="14">
        <v>36891</v>
      </c>
      <c r="B2907" s="6">
        <f>LoonHeffing2020(Table1[[#This Row],[Belastbaar loon]])</f>
        <v>13778.788500000001</v>
      </c>
      <c r="C2907" s="6">
        <f>AlgemeneHeffingsKorting2020(Table1[[#This Row],[Belastbaar loon]])</f>
        <v>1793.2704000000001</v>
      </c>
      <c r="D2907" s="14">
        <f>ArbeidsKorting2020(Table1[[#This Row],[Belastbaar loon]])</f>
        <v>3702.78</v>
      </c>
      <c r="E2907" s="14">
        <f>MAX(Table1[[#This Row],[Loonheffing]]-Table1[[#This Row],[Algemene Heffingskorting]]-Table1[[#This Row],[Arbeidskorting]],0)</f>
        <v>8282.7381000000005</v>
      </c>
      <c r="F2907" s="6">
        <f>Table1[[#This Row],[Belastbaar loon]]-Table1[[#This Row],[Belasting]]</f>
        <v>28608.261899999998</v>
      </c>
      <c r="G2907" s="2">
        <f>(Table1[[#This Row],[Belastbaar loon]]-Table1[[#This Row],[Netto loon]])/Table1[[#This Row],[Belastbaar loon]]</f>
        <v>0.22451920793689523</v>
      </c>
      <c r="H2907" s="14">
        <f t="shared" ca="1" si="40"/>
        <v>8277.8358999999982</v>
      </c>
      <c r="I2907" s="14">
        <f ca="1">IF(ROW()=2, Table1[[#This Row],[Netto loon]], INDIRECT(ADDRESS(ROW()-1,COLUMN(F:F))))</f>
        <v>28603.164100000002</v>
      </c>
      <c r="J2907" s="6">
        <f ca="1">IF(ROW()=2, 0, Table1[[#This Row],[Belastbaar loon]]-INDIRECT(ADDRESS(ROW()-1,COLUMN(A:A))))</f>
        <v>10</v>
      </c>
      <c r="K2907" s="6">
        <f ca="1">Table1[[#This Row],[Netto loon]]-Table1[[#This Row],[Netto vorige schijf]]</f>
        <v>5.0977999999959138</v>
      </c>
      <c r="L2907" s="2">
        <f ca="1">(Table1[[#This Row],[Bruto tov vorige schijf]]-Table1[[#This Row],[Netto tov vorige schijf]])/MAX(Table1[[#This Row],[Bruto tov vorige schijf]],1)</f>
        <v>0.49022000000040861</v>
      </c>
    </row>
    <row r="2908" spans="1:12" x14ac:dyDescent="0.25">
      <c r="A2908" s="14">
        <v>36901</v>
      </c>
      <c r="B2908" s="6">
        <f>LoonHeffing2020(Table1[[#This Row],[Belastbaar loon]])</f>
        <v>13782.523499999999</v>
      </c>
      <c r="C2908" s="6">
        <f>AlgemeneHeffingsKorting2020(Table1[[#This Row],[Belastbaar loon]])</f>
        <v>1792.7031999999999</v>
      </c>
      <c r="D2908" s="14">
        <f>ArbeidsKorting2020(Table1[[#This Row],[Belastbaar loon]])</f>
        <v>3702.18</v>
      </c>
      <c r="E2908" s="14">
        <f>MAX(Table1[[#This Row],[Loonheffing]]-Table1[[#This Row],[Algemene Heffingskorting]]-Table1[[#This Row],[Arbeidskorting]],0)</f>
        <v>8287.6402999999991</v>
      </c>
      <c r="F2908" s="6">
        <f>Table1[[#This Row],[Belastbaar loon]]-Table1[[#This Row],[Belasting]]</f>
        <v>28613.359700000001</v>
      </c>
      <c r="G2908" s="2">
        <f>(Table1[[#This Row],[Belastbaar loon]]-Table1[[#This Row],[Netto loon]])/Table1[[#This Row],[Belastbaar loon]]</f>
        <v>0.22459121162028126</v>
      </c>
      <c r="H2908" s="14">
        <f t="shared" ca="1" si="40"/>
        <v>8282.7381000000005</v>
      </c>
      <c r="I2908" s="14">
        <f ca="1">IF(ROW()=2, Table1[[#This Row],[Netto loon]], INDIRECT(ADDRESS(ROW()-1,COLUMN(F:F))))</f>
        <v>28608.261899999998</v>
      </c>
      <c r="J2908" s="6">
        <f ca="1">IF(ROW()=2, 0, Table1[[#This Row],[Belastbaar loon]]-INDIRECT(ADDRESS(ROW()-1,COLUMN(A:A))))</f>
        <v>10</v>
      </c>
      <c r="K2908" s="6">
        <f ca="1">Table1[[#This Row],[Netto loon]]-Table1[[#This Row],[Netto vorige schijf]]</f>
        <v>5.0978000000031898</v>
      </c>
      <c r="L2908" s="2">
        <f ca="1">(Table1[[#This Row],[Bruto tov vorige schijf]]-Table1[[#This Row],[Netto tov vorige schijf]])/MAX(Table1[[#This Row],[Bruto tov vorige schijf]],1)</f>
        <v>0.49021999999968102</v>
      </c>
    </row>
    <row r="2909" spans="1:12" x14ac:dyDescent="0.25">
      <c r="A2909" s="14">
        <v>36911</v>
      </c>
      <c r="B2909" s="6">
        <f>LoonHeffing2020(Table1[[#This Row],[Belastbaar loon]])</f>
        <v>13786.2585</v>
      </c>
      <c r="C2909" s="6">
        <f>AlgemeneHeffingsKorting2020(Table1[[#This Row],[Belastbaar loon]])</f>
        <v>1792.136</v>
      </c>
      <c r="D2909" s="14">
        <f>ArbeidsKorting2020(Table1[[#This Row],[Belastbaar loon]])</f>
        <v>3701.58</v>
      </c>
      <c r="E2909" s="14">
        <f>MAX(Table1[[#This Row],[Loonheffing]]-Table1[[#This Row],[Algemene Heffingskorting]]-Table1[[#This Row],[Arbeidskorting]],0)</f>
        <v>8292.5424999999996</v>
      </c>
      <c r="F2909" s="6">
        <f>Table1[[#This Row],[Belastbaar loon]]-Table1[[#This Row],[Belasting]]</f>
        <v>28618.4575</v>
      </c>
      <c r="G2909" s="2">
        <f>(Table1[[#This Row],[Belastbaar loon]]-Table1[[#This Row],[Netto loon]])/Table1[[#This Row],[Belastbaar loon]]</f>
        <v>0.22466317628891116</v>
      </c>
      <c r="H2909" s="14">
        <f t="shared" ca="1" si="40"/>
        <v>8287.6402999999991</v>
      </c>
      <c r="I2909" s="14">
        <f ca="1">IF(ROW()=2, Table1[[#This Row],[Netto loon]], INDIRECT(ADDRESS(ROW()-1,COLUMN(F:F))))</f>
        <v>28613.359700000001</v>
      </c>
      <c r="J2909" s="6">
        <f ca="1">IF(ROW()=2, 0, Table1[[#This Row],[Belastbaar loon]]-INDIRECT(ADDRESS(ROW()-1,COLUMN(A:A))))</f>
        <v>10</v>
      </c>
      <c r="K2909" s="6">
        <f ca="1">Table1[[#This Row],[Netto loon]]-Table1[[#This Row],[Netto vorige schijf]]</f>
        <v>5.0977999999995518</v>
      </c>
      <c r="L2909" s="2">
        <f ca="1">(Table1[[#This Row],[Bruto tov vorige schijf]]-Table1[[#This Row],[Netto tov vorige schijf]])/MAX(Table1[[#This Row],[Bruto tov vorige schijf]],1)</f>
        <v>0.49022000000004484</v>
      </c>
    </row>
    <row r="2910" spans="1:12" x14ac:dyDescent="0.25">
      <c r="A2910" s="14">
        <v>36921</v>
      </c>
      <c r="B2910" s="6">
        <f>LoonHeffing2020(Table1[[#This Row],[Belastbaar loon]])</f>
        <v>13789.9935</v>
      </c>
      <c r="C2910" s="6">
        <f>AlgemeneHeffingsKorting2020(Table1[[#This Row],[Belastbaar loon]])</f>
        <v>1791.5688</v>
      </c>
      <c r="D2910" s="14">
        <f>ArbeidsKorting2020(Table1[[#This Row],[Belastbaar loon]])</f>
        <v>3700.98</v>
      </c>
      <c r="E2910" s="14">
        <f>MAX(Table1[[#This Row],[Loonheffing]]-Table1[[#This Row],[Algemene Heffingskorting]]-Table1[[#This Row],[Arbeidskorting]],0)</f>
        <v>8297.4447</v>
      </c>
      <c r="F2910" s="6">
        <f>Table1[[#This Row],[Belastbaar loon]]-Table1[[#This Row],[Belasting]]</f>
        <v>28623.5553</v>
      </c>
      <c r="G2910" s="2">
        <f>(Table1[[#This Row],[Belastbaar loon]]-Table1[[#This Row],[Netto loon]])/Table1[[#This Row],[Belastbaar loon]]</f>
        <v>0.22473510197448607</v>
      </c>
      <c r="H2910" s="14">
        <f t="shared" ca="1" si="40"/>
        <v>8292.5424999999996</v>
      </c>
      <c r="I2910" s="14">
        <f ca="1">IF(ROW()=2, Table1[[#This Row],[Netto loon]], INDIRECT(ADDRESS(ROW()-1,COLUMN(F:F))))</f>
        <v>28618.4575</v>
      </c>
      <c r="J2910" s="6">
        <f ca="1">IF(ROW()=2, 0, Table1[[#This Row],[Belastbaar loon]]-INDIRECT(ADDRESS(ROW()-1,COLUMN(A:A))))</f>
        <v>10</v>
      </c>
      <c r="K2910" s="6">
        <f ca="1">Table1[[#This Row],[Netto loon]]-Table1[[#This Row],[Netto vorige schijf]]</f>
        <v>5.0977999999995518</v>
      </c>
      <c r="L2910" s="2">
        <f ca="1">(Table1[[#This Row],[Bruto tov vorige schijf]]-Table1[[#This Row],[Netto tov vorige schijf]])/MAX(Table1[[#This Row],[Bruto tov vorige schijf]],1)</f>
        <v>0.49022000000004484</v>
      </c>
    </row>
    <row r="2911" spans="1:12" x14ac:dyDescent="0.25">
      <c r="A2911" s="14">
        <v>36931</v>
      </c>
      <c r="B2911" s="6">
        <f>LoonHeffing2020(Table1[[#This Row],[Belastbaar loon]])</f>
        <v>13793.728499999999</v>
      </c>
      <c r="C2911" s="6">
        <f>AlgemeneHeffingsKorting2020(Table1[[#This Row],[Belastbaar loon]])</f>
        <v>1791.0016000000001</v>
      </c>
      <c r="D2911" s="14">
        <f>ArbeidsKorting2020(Table1[[#This Row],[Belastbaar loon]])</f>
        <v>3700.38</v>
      </c>
      <c r="E2911" s="14">
        <f>MAX(Table1[[#This Row],[Loonheffing]]-Table1[[#This Row],[Algemene Heffingskorting]]-Table1[[#This Row],[Arbeidskorting]],0)</f>
        <v>8302.3469000000005</v>
      </c>
      <c r="F2911" s="6">
        <f>Table1[[#This Row],[Belastbaar loon]]-Table1[[#This Row],[Belasting]]</f>
        <v>28628.6531</v>
      </c>
      <c r="G2911" s="2">
        <f>(Table1[[#This Row],[Belastbaar loon]]-Table1[[#This Row],[Netto loon]])/Table1[[#This Row],[Belastbaar loon]]</f>
        <v>0.22480698870867294</v>
      </c>
      <c r="H2911" s="14">
        <f t="shared" ca="1" si="40"/>
        <v>8297.4447</v>
      </c>
      <c r="I2911" s="14">
        <f ca="1">IF(ROW()=2, Table1[[#This Row],[Netto loon]], INDIRECT(ADDRESS(ROW()-1,COLUMN(F:F))))</f>
        <v>28623.5553</v>
      </c>
      <c r="J2911" s="6">
        <f ca="1">IF(ROW()=2, 0, Table1[[#This Row],[Belastbaar loon]]-INDIRECT(ADDRESS(ROW()-1,COLUMN(A:A))))</f>
        <v>10</v>
      </c>
      <c r="K2911" s="6">
        <f ca="1">Table1[[#This Row],[Netto loon]]-Table1[[#This Row],[Netto vorige schijf]]</f>
        <v>5.0977999999995518</v>
      </c>
      <c r="L2911" s="2">
        <f ca="1">(Table1[[#This Row],[Bruto tov vorige schijf]]-Table1[[#This Row],[Netto tov vorige schijf]])/MAX(Table1[[#This Row],[Bruto tov vorige schijf]],1)</f>
        <v>0.49022000000004484</v>
      </c>
    </row>
    <row r="2912" spans="1:12" x14ac:dyDescent="0.25">
      <c r="A2912" s="14">
        <v>36941</v>
      </c>
      <c r="B2912" s="6">
        <f>LoonHeffing2020(Table1[[#This Row],[Belastbaar loon]])</f>
        <v>13797.4635</v>
      </c>
      <c r="C2912" s="6">
        <f>AlgemeneHeffingsKorting2020(Table1[[#This Row],[Belastbaar loon]])</f>
        <v>1790.4344000000001</v>
      </c>
      <c r="D2912" s="14">
        <f>ArbeidsKorting2020(Table1[[#This Row],[Belastbaar loon]])</f>
        <v>3699.78</v>
      </c>
      <c r="E2912" s="14">
        <f>MAX(Table1[[#This Row],[Loonheffing]]-Table1[[#This Row],[Algemene Heffingskorting]]-Table1[[#This Row],[Arbeidskorting]],0)</f>
        <v>8307.2490999999991</v>
      </c>
      <c r="F2912" s="6">
        <f>Table1[[#This Row],[Belastbaar loon]]-Table1[[#This Row],[Belasting]]</f>
        <v>28633.750899999999</v>
      </c>
      <c r="G2912" s="2">
        <f>(Table1[[#This Row],[Belastbaar loon]]-Table1[[#This Row],[Netto loon]])/Table1[[#This Row],[Belastbaar loon]]</f>
        <v>0.22487883652310445</v>
      </c>
      <c r="H2912" s="14">
        <f t="shared" ca="1" si="40"/>
        <v>8302.3469000000005</v>
      </c>
      <c r="I2912" s="14">
        <f ca="1">IF(ROW()=2, Table1[[#This Row],[Netto loon]], INDIRECT(ADDRESS(ROW()-1,COLUMN(F:F))))</f>
        <v>28628.6531</v>
      </c>
      <c r="J2912" s="6">
        <f ca="1">IF(ROW()=2, 0, Table1[[#This Row],[Belastbaar loon]]-INDIRECT(ADDRESS(ROW()-1,COLUMN(A:A))))</f>
        <v>10</v>
      </c>
      <c r="K2912" s="6">
        <f ca="1">Table1[[#This Row],[Netto loon]]-Table1[[#This Row],[Netto vorige schijf]]</f>
        <v>5.0977999999995518</v>
      </c>
      <c r="L2912" s="2">
        <f ca="1">(Table1[[#This Row],[Bruto tov vorige schijf]]-Table1[[#This Row],[Netto tov vorige schijf]])/MAX(Table1[[#This Row],[Bruto tov vorige schijf]],1)</f>
        <v>0.49022000000004484</v>
      </c>
    </row>
    <row r="2913" spans="1:12" x14ac:dyDescent="0.25">
      <c r="A2913" s="14">
        <v>36951</v>
      </c>
      <c r="B2913" s="6">
        <f>LoonHeffing2020(Table1[[#This Row],[Belastbaar loon]])</f>
        <v>13801.1985</v>
      </c>
      <c r="C2913" s="6">
        <f>AlgemeneHeffingsKorting2020(Table1[[#This Row],[Belastbaar loon]])</f>
        <v>1789.8671999999999</v>
      </c>
      <c r="D2913" s="14">
        <f>ArbeidsKorting2020(Table1[[#This Row],[Belastbaar loon]])</f>
        <v>3699.18</v>
      </c>
      <c r="E2913" s="14">
        <f>MAX(Table1[[#This Row],[Loonheffing]]-Table1[[#This Row],[Algemene Heffingskorting]]-Table1[[#This Row],[Arbeidskorting]],0)</f>
        <v>8312.1512999999995</v>
      </c>
      <c r="F2913" s="6">
        <f>Table1[[#This Row],[Belastbaar loon]]-Table1[[#This Row],[Belasting]]</f>
        <v>28638.848700000002</v>
      </c>
      <c r="G2913" s="2">
        <f>(Table1[[#This Row],[Belastbaar loon]]-Table1[[#This Row],[Netto loon]])/Table1[[#This Row],[Belastbaar loon]]</f>
        <v>0.22495064544937884</v>
      </c>
      <c r="H2913" s="14">
        <f t="shared" ca="1" si="40"/>
        <v>8307.2490999999991</v>
      </c>
      <c r="I2913" s="14">
        <f ca="1">IF(ROW()=2, Table1[[#This Row],[Netto loon]], INDIRECT(ADDRESS(ROW()-1,COLUMN(F:F))))</f>
        <v>28633.750899999999</v>
      </c>
      <c r="J2913" s="6">
        <f ca="1">IF(ROW()=2, 0, Table1[[#This Row],[Belastbaar loon]]-INDIRECT(ADDRESS(ROW()-1,COLUMN(A:A))))</f>
        <v>10</v>
      </c>
      <c r="K2913" s="6">
        <f ca="1">Table1[[#This Row],[Netto loon]]-Table1[[#This Row],[Netto vorige schijf]]</f>
        <v>5.0978000000031898</v>
      </c>
      <c r="L2913" s="2">
        <f ca="1">(Table1[[#This Row],[Bruto tov vorige schijf]]-Table1[[#This Row],[Netto tov vorige schijf]])/MAX(Table1[[#This Row],[Bruto tov vorige schijf]],1)</f>
        <v>0.49021999999968102</v>
      </c>
    </row>
    <row r="2914" spans="1:12" x14ac:dyDescent="0.25">
      <c r="A2914" s="14">
        <v>36961</v>
      </c>
      <c r="B2914" s="6">
        <f>LoonHeffing2020(Table1[[#This Row],[Belastbaar loon]])</f>
        <v>13804.933499999999</v>
      </c>
      <c r="C2914" s="6">
        <f>AlgemeneHeffingsKorting2020(Table1[[#This Row],[Belastbaar loon]])</f>
        <v>1789.3</v>
      </c>
      <c r="D2914" s="14">
        <f>ArbeidsKorting2020(Table1[[#This Row],[Belastbaar loon]])</f>
        <v>3698.58</v>
      </c>
      <c r="E2914" s="14">
        <f>MAX(Table1[[#This Row],[Loonheffing]]-Table1[[#This Row],[Algemene Heffingskorting]]-Table1[[#This Row],[Arbeidskorting]],0)</f>
        <v>8317.0535</v>
      </c>
      <c r="F2914" s="6">
        <f>Table1[[#This Row],[Belastbaar loon]]-Table1[[#This Row],[Belasting]]</f>
        <v>28643.946499999998</v>
      </c>
      <c r="G2914" s="2">
        <f>(Table1[[#This Row],[Belastbaar loon]]-Table1[[#This Row],[Netto loon]])/Table1[[#This Row],[Belastbaar loon]]</f>
        <v>0.22502241551906069</v>
      </c>
      <c r="H2914" s="14">
        <f t="shared" ca="1" si="40"/>
        <v>8312.1512999999995</v>
      </c>
      <c r="I2914" s="14">
        <f ca="1">IF(ROW()=2, Table1[[#This Row],[Netto loon]], INDIRECT(ADDRESS(ROW()-1,COLUMN(F:F))))</f>
        <v>28638.848700000002</v>
      </c>
      <c r="J2914" s="6">
        <f ca="1">IF(ROW()=2, 0, Table1[[#This Row],[Belastbaar loon]]-INDIRECT(ADDRESS(ROW()-1,COLUMN(A:A))))</f>
        <v>10</v>
      </c>
      <c r="K2914" s="6">
        <f ca="1">Table1[[#This Row],[Netto loon]]-Table1[[#This Row],[Netto vorige schijf]]</f>
        <v>5.0977999999959138</v>
      </c>
      <c r="L2914" s="2">
        <f ca="1">(Table1[[#This Row],[Bruto tov vorige schijf]]-Table1[[#This Row],[Netto tov vorige schijf]])/MAX(Table1[[#This Row],[Bruto tov vorige schijf]],1)</f>
        <v>0.49022000000040861</v>
      </c>
    </row>
    <row r="2915" spans="1:12" x14ac:dyDescent="0.25">
      <c r="A2915" s="14">
        <v>36971</v>
      </c>
      <c r="B2915" s="6">
        <f>LoonHeffing2020(Table1[[#This Row],[Belastbaar loon]])</f>
        <v>13808.6685</v>
      </c>
      <c r="C2915" s="6">
        <f>AlgemeneHeffingsKorting2020(Table1[[#This Row],[Belastbaar loon]])</f>
        <v>1788.7328</v>
      </c>
      <c r="D2915" s="14">
        <f>ArbeidsKorting2020(Table1[[#This Row],[Belastbaar loon]])</f>
        <v>3697.98</v>
      </c>
      <c r="E2915" s="14">
        <f>MAX(Table1[[#This Row],[Loonheffing]]-Table1[[#This Row],[Algemene Heffingskorting]]-Table1[[#This Row],[Arbeidskorting]],0)</f>
        <v>8321.9557000000004</v>
      </c>
      <c r="F2915" s="6">
        <f>Table1[[#This Row],[Belastbaar loon]]-Table1[[#This Row],[Belasting]]</f>
        <v>28649.044300000001</v>
      </c>
      <c r="G2915" s="2">
        <f>(Table1[[#This Row],[Belastbaar loon]]-Table1[[#This Row],[Netto loon]])/Table1[[#This Row],[Belastbaar loon]]</f>
        <v>0.22509414676367961</v>
      </c>
      <c r="H2915" s="14">
        <f t="shared" ca="1" si="40"/>
        <v>8317.0535</v>
      </c>
      <c r="I2915" s="14">
        <f ca="1">IF(ROW()=2, Table1[[#This Row],[Netto loon]], INDIRECT(ADDRESS(ROW()-1,COLUMN(F:F))))</f>
        <v>28643.946499999998</v>
      </c>
      <c r="J2915" s="6">
        <f ca="1">IF(ROW()=2, 0, Table1[[#This Row],[Belastbaar loon]]-INDIRECT(ADDRESS(ROW()-1,COLUMN(A:A))))</f>
        <v>10</v>
      </c>
      <c r="K2915" s="6">
        <f ca="1">Table1[[#This Row],[Netto loon]]-Table1[[#This Row],[Netto vorige schijf]]</f>
        <v>5.0978000000031898</v>
      </c>
      <c r="L2915" s="2">
        <f ca="1">(Table1[[#This Row],[Bruto tov vorige schijf]]-Table1[[#This Row],[Netto tov vorige schijf]])/MAX(Table1[[#This Row],[Bruto tov vorige schijf]],1)</f>
        <v>0.49021999999968102</v>
      </c>
    </row>
    <row r="2916" spans="1:12" x14ac:dyDescent="0.25">
      <c r="A2916" s="14">
        <v>36981</v>
      </c>
      <c r="B2916" s="6">
        <f>LoonHeffing2020(Table1[[#This Row],[Belastbaar loon]])</f>
        <v>13812.4035</v>
      </c>
      <c r="C2916" s="6">
        <f>AlgemeneHeffingsKorting2020(Table1[[#This Row],[Belastbaar loon]])</f>
        <v>1788.1656</v>
      </c>
      <c r="D2916" s="14">
        <f>ArbeidsKorting2020(Table1[[#This Row],[Belastbaar loon]])</f>
        <v>3697.38</v>
      </c>
      <c r="E2916" s="14">
        <f>MAX(Table1[[#This Row],[Loonheffing]]-Table1[[#This Row],[Algemene Heffingskorting]]-Table1[[#This Row],[Arbeidskorting]],0)</f>
        <v>8326.8578999999991</v>
      </c>
      <c r="F2916" s="6">
        <f>Table1[[#This Row],[Belastbaar loon]]-Table1[[#This Row],[Belasting]]</f>
        <v>28654.142100000001</v>
      </c>
      <c r="G2916" s="2">
        <f>(Table1[[#This Row],[Belastbaar loon]]-Table1[[#This Row],[Netto loon]])/Table1[[#This Row],[Belastbaar loon]]</f>
        <v>0.22516583921473188</v>
      </c>
      <c r="H2916" s="14">
        <f t="shared" ca="1" si="40"/>
        <v>8321.9557000000004</v>
      </c>
      <c r="I2916" s="14">
        <f ca="1">IF(ROW()=2, Table1[[#This Row],[Netto loon]], INDIRECT(ADDRESS(ROW()-1,COLUMN(F:F))))</f>
        <v>28649.044300000001</v>
      </c>
      <c r="J2916" s="6">
        <f ca="1">IF(ROW()=2, 0, Table1[[#This Row],[Belastbaar loon]]-INDIRECT(ADDRESS(ROW()-1,COLUMN(A:A))))</f>
        <v>10</v>
      </c>
      <c r="K2916" s="6">
        <f ca="1">Table1[[#This Row],[Netto loon]]-Table1[[#This Row],[Netto vorige schijf]]</f>
        <v>5.0977999999995518</v>
      </c>
      <c r="L2916" s="2">
        <f ca="1">(Table1[[#This Row],[Bruto tov vorige schijf]]-Table1[[#This Row],[Netto tov vorige schijf]])/MAX(Table1[[#This Row],[Bruto tov vorige schijf]],1)</f>
        <v>0.49022000000004484</v>
      </c>
    </row>
    <row r="2917" spans="1:12" x14ac:dyDescent="0.25">
      <c r="A2917" s="14">
        <v>36991</v>
      </c>
      <c r="B2917" s="6">
        <f>LoonHeffing2020(Table1[[#This Row],[Belastbaar loon]])</f>
        <v>13816.138499999999</v>
      </c>
      <c r="C2917" s="6">
        <f>AlgemeneHeffingsKorting2020(Table1[[#This Row],[Belastbaar loon]])</f>
        <v>1787.5984000000001</v>
      </c>
      <c r="D2917" s="14">
        <f>ArbeidsKorting2020(Table1[[#This Row],[Belastbaar loon]])</f>
        <v>3696.78</v>
      </c>
      <c r="E2917" s="14">
        <f>MAX(Table1[[#This Row],[Loonheffing]]-Table1[[#This Row],[Algemene Heffingskorting]]-Table1[[#This Row],[Arbeidskorting]],0)</f>
        <v>8331.7600999999977</v>
      </c>
      <c r="F2917" s="6">
        <f>Table1[[#This Row],[Belastbaar loon]]-Table1[[#This Row],[Belasting]]</f>
        <v>28659.2399</v>
      </c>
      <c r="G2917" s="2">
        <f>(Table1[[#This Row],[Belastbaar loon]]-Table1[[#This Row],[Netto loon]])/Table1[[#This Row],[Belastbaar loon]]</f>
        <v>0.22523749290367925</v>
      </c>
      <c r="H2917" s="14">
        <f t="shared" ca="1" si="40"/>
        <v>8326.8578999999991</v>
      </c>
      <c r="I2917" s="14">
        <f ca="1">IF(ROW()=2, Table1[[#This Row],[Netto loon]], INDIRECT(ADDRESS(ROW()-1,COLUMN(F:F))))</f>
        <v>28654.142100000001</v>
      </c>
      <c r="J2917" s="6">
        <f ca="1">IF(ROW()=2, 0, Table1[[#This Row],[Belastbaar loon]]-INDIRECT(ADDRESS(ROW()-1,COLUMN(A:A))))</f>
        <v>10</v>
      </c>
      <c r="K2917" s="6">
        <f ca="1">Table1[[#This Row],[Netto loon]]-Table1[[#This Row],[Netto vorige schijf]]</f>
        <v>5.0977999999995518</v>
      </c>
      <c r="L2917" s="2">
        <f ca="1">(Table1[[#This Row],[Bruto tov vorige schijf]]-Table1[[#This Row],[Netto tov vorige schijf]])/MAX(Table1[[#This Row],[Bruto tov vorige schijf]],1)</f>
        <v>0.49022000000004484</v>
      </c>
    </row>
    <row r="2918" spans="1:12" x14ac:dyDescent="0.25">
      <c r="A2918" s="14">
        <v>37001</v>
      </c>
      <c r="B2918" s="6">
        <f>LoonHeffing2020(Table1[[#This Row],[Belastbaar loon]])</f>
        <v>13819.8735</v>
      </c>
      <c r="C2918" s="6">
        <f>AlgemeneHeffingsKorting2020(Table1[[#This Row],[Belastbaar loon]])</f>
        <v>1787.0311999999999</v>
      </c>
      <c r="D2918" s="14">
        <f>ArbeidsKorting2020(Table1[[#This Row],[Belastbaar loon]])</f>
        <v>3696.18</v>
      </c>
      <c r="E2918" s="14">
        <f>MAX(Table1[[#This Row],[Loonheffing]]-Table1[[#This Row],[Algemene Heffingskorting]]-Table1[[#This Row],[Arbeidskorting]],0)</f>
        <v>8336.6623</v>
      </c>
      <c r="F2918" s="6">
        <f>Table1[[#This Row],[Belastbaar loon]]-Table1[[#This Row],[Belasting]]</f>
        <v>28664.3377</v>
      </c>
      <c r="G2918" s="2">
        <f>(Table1[[#This Row],[Belastbaar loon]]-Table1[[#This Row],[Netto loon]])/Table1[[#This Row],[Belastbaar loon]]</f>
        <v>0.22530910786194969</v>
      </c>
      <c r="H2918" s="14">
        <f t="shared" ca="1" si="40"/>
        <v>8331.7600999999977</v>
      </c>
      <c r="I2918" s="14">
        <f ca="1">IF(ROW()=2, Table1[[#This Row],[Netto loon]], INDIRECT(ADDRESS(ROW()-1,COLUMN(F:F))))</f>
        <v>28659.2399</v>
      </c>
      <c r="J2918" s="6">
        <f ca="1">IF(ROW()=2, 0, Table1[[#This Row],[Belastbaar loon]]-INDIRECT(ADDRESS(ROW()-1,COLUMN(A:A))))</f>
        <v>10</v>
      </c>
      <c r="K2918" s="6">
        <f ca="1">Table1[[#This Row],[Netto loon]]-Table1[[#This Row],[Netto vorige schijf]]</f>
        <v>5.0977999999995518</v>
      </c>
      <c r="L2918" s="2">
        <f ca="1">(Table1[[#This Row],[Bruto tov vorige schijf]]-Table1[[#This Row],[Netto tov vorige schijf]])/MAX(Table1[[#This Row],[Bruto tov vorige schijf]],1)</f>
        <v>0.49022000000004484</v>
      </c>
    </row>
    <row r="2919" spans="1:12" x14ac:dyDescent="0.25">
      <c r="A2919" s="14">
        <v>37011</v>
      </c>
      <c r="B2919" s="6">
        <f>LoonHeffing2020(Table1[[#This Row],[Belastbaar loon]])</f>
        <v>13823.6085</v>
      </c>
      <c r="C2919" s="6">
        <f>AlgemeneHeffingsKorting2020(Table1[[#This Row],[Belastbaar loon]])</f>
        <v>1786.4639999999999</v>
      </c>
      <c r="D2919" s="14">
        <f>ArbeidsKorting2020(Table1[[#This Row],[Belastbaar loon]])</f>
        <v>3695.58</v>
      </c>
      <c r="E2919" s="14">
        <f>MAX(Table1[[#This Row],[Loonheffing]]-Table1[[#This Row],[Algemene Heffingskorting]]-Table1[[#This Row],[Arbeidskorting]],0)</f>
        <v>8341.5645000000004</v>
      </c>
      <c r="F2919" s="6">
        <f>Table1[[#This Row],[Belastbaar loon]]-Table1[[#This Row],[Belasting]]</f>
        <v>28669.4355</v>
      </c>
      <c r="G2919" s="2">
        <f>(Table1[[#This Row],[Belastbaar loon]]-Table1[[#This Row],[Netto loon]])/Table1[[#This Row],[Belastbaar loon]]</f>
        <v>0.22538068412093704</v>
      </c>
      <c r="H2919" s="14">
        <f t="shared" ca="1" si="40"/>
        <v>8336.6623</v>
      </c>
      <c r="I2919" s="14">
        <f ca="1">IF(ROW()=2, Table1[[#This Row],[Netto loon]], INDIRECT(ADDRESS(ROW()-1,COLUMN(F:F))))</f>
        <v>28664.3377</v>
      </c>
      <c r="J2919" s="6">
        <f ca="1">IF(ROW()=2, 0, Table1[[#This Row],[Belastbaar loon]]-INDIRECT(ADDRESS(ROW()-1,COLUMN(A:A))))</f>
        <v>10</v>
      </c>
      <c r="K2919" s="6">
        <f ca="1">Table1[[#This Row],[Netto loon]]-Table1[[#This Row],[Netto vorige schijf]]</f>
        <v>5.0977999999995518</v>
      </c>
      <c r="L2919" s="2">
        <f ca="1">(Table1[[#This Row],[Bruto tov vorige schijf]]-Table1[[#This Row],[Netto tov vorige schijf]])/MAX(Table1[[#This Row],[Bruto tov vorige schijf]],1)</f>
        <v>0.49022000000004484</v>
      </c>
    </row>
    <row r="2920" spans="1:12" x14ac:dyDescent="0.25">
      <c r="A2920" s="14">
        <v>37021</v>
      </c>
      <c r="B2920" s="6">
        <f>LoonHeffing2020(Table1[[#This Row],[Belastbaar loon]])</f>
        <v>13827.343500000001</v>
      </c>
      <c r="C2920" s="6">
        <f>AlgemeneHeffingsKorting2020(Table1[[#This Row],[Belastbaar loon]])</f>
        <v>1785.8968</v>
      </c>
      <c r="D2920" s="14">
        <f>ArbeidsKorting2020(Table1[[#This Row],[Belastbaar loon]])</f>
        <v>3694.98</v>
      </c>
      <c r="E2920" s="14">
        <f>MAX(Table1[[#This Row],[Loonheffing]]-Table1[[#This Row],[Algemene Heffingskorting]]-Table1[[#This Row],[Arbeidskorting]],0)</f>
        <v>8346.4667000000009</v>
      </c>
      <c r="F2920" s="6">
        <f>Table1[[#This Row],[Belastbaar loon]]-Table1[[#This Row],[Belasting]]</f>
        <v>28674.533299999999</v>
      </c>
      <c r="G2920" s="2">
        <f>(Table1[[#This Row],[Belastbaar loon]]-Table1[[#This Row],[Netto loon]])/Table1[[#This Row],[Belastbaar loon]]</f>
        <v>0.22545222171200133</v>
      </c>
      <c r="H2920" s="14">
        <f t="shared" ca="1" si="40"/>
        <v>8341.5645000000004</v>
      </c>
      <c r="I2920" s="14">
        <f ca="1">IF(ROW()=2, Table1[[#This Row],[Netto loon]], INDIRECT(ADDRESS(ROW()-1,COLUMN(F:F))))</f>
        <v>28669.4355</v>
      </c>
      <c r="J2920" s="6">
        <f ca="1">IF(ROW()=2, 0, Table1[[#This Row],[Belastbaar loon]]-INDIRECT(ADDRESS(ROW()-1,COLUMN(A:A))))</f>
        <v>10</v>
      </c>
      <c r="K2920" s="6">
        <f ca="1">Table1[[#This Row],[Netto loon]]-Table1[[#This Row],[Netto vorige schijf]]</f>
        <v>5.0977999999995518</v>
      </c>
      <c r="L2920" s="2">
        <f ca="1">(Table1[[#This Row],[Bruto tov vorige schijf]]-Table1[[#This Row],[Netto tov vorige schijf]])/MAX(Table1[[#This Row],[Bruto tov vorige schijf]],1)</f>
        <v>0.49022000000004484</v>
      </c>
    </row>
    <row r="2921" spans="1:12" x14ac:dyDescent="0.25">
      <c r="A2921" s="14">
        <v>37031</v>
      </c>
      <c r="B2921" s="6">
        <f>LoonHeffing2020(Table1[[#This Row],[Belastbaar loon]])</f>
        <v>13831.0785</v>
      </c>
      <c r="C2921" s="6">
        <f>AlgemeneHeffingsKorting2020(Table1[[#This Row],[Belastbaar loon]])</f>
        <v>1785.3296</v>
      </c>
      <c r="D2921" s="14">
        <f>ArbeidsKorting2020(Table1[[#This Row],[Belastbaar loon]])</f>
        <v>3694.38</v>
      </c>
      <c r="E2921" s="14">
        <f>MAX(Table1[[#This Row],[Loonheffing]]-Table1[[#This Row],[Algemene Heffingskorting]]-Table1[[#This Row],[Arbeidskorting]],0)</f>
        <v>8351.3688999999977</v>
      </c>
      <c r="F2921" s="6">
        <f>Table1[[#This Row],[Belastbaar loon]]-Table1[[#This Row],[Belasting]]</f>
        <v>28679.631100000002</v>
      </c>
      <c r="G2921" s="2">
        <f>(Table1[[#This Row],[Belastbaar loon]]-Table1[[#This Row],[Netto loon]])/Table1[[#This Row],[Belastbaar loon]]</f>
        <v>0.22552372066646856</v>
      </c>
      <c r="H2921" s="14">
        <f t="shared" ca="1" si="40"/>
        <v>8346.4667000000009</v>
      </c>
      <c r="I2921" s="14">
        <f ca="1">IF(ROW()=2, Table1[[#This Row],[Netto loon]], INDIRECT(ADDRESS(ROW()-1,COLUMN(F:F))))</f>
        <v>28674.533299999999</v>
      </c>
      <c r="J2921" s="6">
        <f ca="1">IF(ROW()=2, 0, Table1[[#This Row],[Belastbaar loon]]-INDIRECT(ADDRESS(ROW()-1,COLUMN(A:A))))</f>
        <v>10</v>
      </c>
      <c r="K2921" s="6">
        <f ca="1">Table1[[#This Row],[Netto loon]]-Table1[[#This Row],[Netto vorige schijf]]</f>
        <v>5.0978000000031898</v>
      </c>
      <c r="L2921" s="2">
        <f ca="1">(Table1[[#This Row],[Bruto tov vorige schijf]]-Table1[[#This Row],[Netto tov vorige schijf]])/MAX(Table1[[#This Row],[Bruto tov vorige schijf]],1)</f>
        <v>0.49021999999968102</v>
      </c>
    </row>
    <row r="2922" spans="1:12" x14ac:dyDescent="0.25">
      <c r="A2922" s="14">
        <v>37041</v>
      </c>
      <c r="B2922" s="6">
        <f>LoonHeffing2020(Table1[[#This Row],[Belastbaar loon]])</f>
        <v>13834.8135</v>
      </c>
      <c r="C2922" s="6">
        <f>AlgemeneHeffingsKorting2020(Table1[[#This Row],[Belastbaar loon]])</f>
        <v>1784.7624000000001</v>
      </c>
      <c r="D2922" s="14">
        <f>ArbeidsKorting2020(Table1[[#This Row],[Belastbaar loon]])</f>
        <v>3693.78</v>
      </c>
      <c r="E2922" s="14">
        <f>MAX(Table1[[#This Row],[Loonheffing]]-Table1[[#This Row],[Algemene Heffingskorting]]-Table1[[#This Row],[Arbeidskorting]],0)</f>
        <v>8356.2710999999999</v>
      </c>
      <c r="F2922" s="6">
        <f>Table1[[#This Row],[Belastbaar loon]]-Table1[[#This Row],[Belasting]]</f>
        <v>28684.728900000002</v>
      </c>
      <c r="G2922" s="2">
        <f>(Table1[[#This Row],[Belastbaar loon]]-Table1[[#This Row],[Netto loon]])/Table1[[#This Row],[Belastbaar loon]]</f>
        <v>0.22559518101563128</v>
      </c>
      <c r="H2922" s="14">
        <f t="shared" ca="1" si="40"/>
        <v>8351.3688999999977</v>
      </c>
      <c r="I2922" s="14">
        <f ca="1">IF(ROW()=2, Table1[[#This Row],[Netto loon]], INDIRECT(ADDRESS(ROW()-1,COLUMN(F:F))))</f>
        <v>28679.631100000002</v>
      </c>
      <c r="J2922" s="6">
        <f ca="1">IF(ROW()=2, 0, Table1[[#This Row],[Belastbaar loon]]-INDIRECT(ADDRESS(ROW()-1,COLUMN(A:A))))</f>
        <v>10</v>
      </c>
      <c r="K2922" s="6">
        <f ca="1">Table1[[#This Row],[Netto loon]]-Table1[[#This Row],[Netto vorige schijf]]</f>
        <v>5.0977999999995518</v>
      </c>
      <c r="L2922" s="2">
        <f ca="1">(Table1[[#This Row],[Bruto tov vorige schijf]]-Table1[[#This Row],[Netto tov vorige schijf]])/MAX(Table1[[#This Row],[Bruto tov vorige schijf]],1)</f>
        <v>0.49022000000004484</v>
      </c>
    </row>
    <row r="2923" spans="1:12" x14ac:dyDescent="0.25">
      <c r="A2923" s="14">
        <v>37051</v>
      </c>
      <c r="B2923" s="6">
        <f>LoonHeffing2020(Table1[[#This Row],[Belastbaar loon]])</f>
        <v>13838.548500000001</v>
      </c>
      <c r="C2923" s="6">
        <f>AlgemeneHeffingsKorting2020(Table1[[#This Row],[Belastbaar loon]])</f>
        <v>1784.1952000000001</v>
      </c>
      <c r="D2923" s="14">
        <f>ArbeidsKorting2020(Table1[[#This Row],[Belastbaar loon]])</f>
        <v>3693.18</v>
      </c>
      <c r="E2923" s="14">
        <f>MAX(Table1[[#This Row],[Loonheffing]]-Table1[[#This Row],[Algemene Heffingskorting]]-Table1[[#This Row],[Arbeidskorting]],0)</f>
        <v>8361.1733000000004</v>
      </c>
      <c r="F2923" s="6">
        <f>Table1[[#This Row],[Belastbaar loon]]-Table1[[#This Row],[Belasting]]</f>
        <v>28689.826699999998</v>
      </c>
      <c r="G2923" s="2">
        <f>(Table1[[#This Row],[Belastbaar loon]]-Table1[[#This Row],[Netto loon]])/Table1[[#This Row],[Belastbaar loon]]</f>
        <v>0.22566660279074796</v>
      </c>
      <c r="H2923" s="14">
        <f t="shared" ca="1" si="40"/>
        <v>8356.2710999999999</v>
      </c>
      <c r="I2923" s="14">
        <f ca="1">IF(ROW()=2, Table1[[#This Row],[Netto loon]], INDIRECT(ADDRESS(ROW()-1,COLUMN(F:F))))</f>
        <v>28684.728900000002</v>
      </c>
      <c r="J2923" s="6">
        <f ca="1">IF(ROW()=2, 0, Table1[[#This Row],[Belastbaar loon]]-INDIRECT(ADDRESS(ROW()-1,COLUMN(A:A))))</f>
        <v>10</v>
      </c>
      <c r="K2923" s="6">
        <f ca="1">Table1[[#This Row],[Netto loon]]-Table1[[#This Row],[Netto vorige schijf]]</f>
        <v>5.0977999999959138</v>
      </c>
      <c r="L2923" s="2">
        <f ca="1">(Table1[[#This Row],[Bruto tov vorige schijf]]-Table1[[#This Row],[Netto tov vorige schijf]])/MAX(Table1[[#This Row],[Bruto tov vorige schijf]],1)</f>
        <v>0.49022000000040861</v>
      </c>
    </row>
    <row r="2924" spans="1:12" x14ac:dyDescent="0.25">
      <c r="A2924" s="14">
        <v>37061</v>
      </c>
      <c r="B2924" s="6">
        <f>LoonHeffing2020(Table1[[#This Row],[Belastbaar loon]])</f>
        <v>13842.2835</v>
      </c>
      <c r="C2924" s="6">
        <f>AlgemeneHeffingsKorting2020(Table1[[#This Row],[Belastbaar loon]])</f>
        <v>1783.6279999999999</v>
      </c>
      <c r="D2924" s="14">
        <f>ArbeidsKorting2020(Table1[[#This Row],[Belastbaar loon]])</f>
        <v>3692.58</v>
      </c>
      <c r="E2924" s="14">
        <f>MAX(Table1[[#This Row],[Loonheffing]]-Table1[[#This Row],[Algemene Heffingskorting]]-Table1[[#This Row],[Arbeidskorting]],0)</f>
        <v>8366.075499999999</v>
      </c>
      <c r="F2924" s="6">
        <f>Table1[[#This Row],[Belastbaar loon]]-Table1[[#This Row],[Belasting]]</f>
        <v>28694.924500000001</v>
      </c>
      <c r="G2924" s="2">
        <f>(Table1[[#This Row],[Belastbaar loon]]-Table1[[#This Row],[Netto loon]])/Table1[[#This Row],[Belastbaar loon]]</f>
        <v>0.22573798602304307</v>
      </c>
      <c r="H2924" s="14">
        <f t="shared" ca="1" si="40"/>
        <v>8361.1733000000004</v>
      </c>
      <c r="I2924" s="14">
        <f ca="1">IF(ROW()=2, Table1[[#This Row],[Netto loon]], INDIRECT(ADDRESS(ROW()-1,COLUMN(F:F))))</f>
        <v>28689.826699999998</v>
      </c>
      <c r="J2924" s="6">
        <f ca="1">IF(ROW()=2, 0, Table1[[#This Row],[Belastbaar loon]]-INDIRECT(ADDRESS(ROW()-1,COLUMN(A:A))))</f>
        <v>10</v>
      </c>
      <c r="K2924" s="6">
        <f ca="1">Table1[[#This Row],[Netto loon]]-Table1[[#This Row],[Netto vorige schijf]]</f>
        <v>5.0978000000031898</v>
      </c>
      <c r="L2924" s="2">
        <f ca="1">(Table1[[#This Row],[Bruto tov vorige schijf]]-Table1[[#This Row],[Netto tov vorige schijf]])/MAX(Table1[[#This Row],[Bruto tov vorige schijf]],1)</f>
        <v>0.49021999999968102</v>
      </c>
    </row>
    <row r="2925" spans="1:12" x14ac:dyDescent="0.25">
      <c r="A2925" s="14">
        <v>37071</v>
      </c>
      <c r="B2925" s="6">
        <f>LoonHeffing2020(Table1[[#This Row],[Belastbaar loon]])</f>
        <v>13846.0185</v>
      </c>
      <c r="C2925" s="6">
        <f>AlgemeneHeffingsKorting2020(Table1[[#This Row],[Belastbaar loon]])</f>
        <v>1783.0608</v>
      </c>
      <c r="D2925" s="14">
        <f>ArbeidsKorting2020(Table1[[#This Row],[Belastbaar loon]])</f>
        <v>3691.98</v>
      </c>
      <c r="E2925" s="14">
        <f>MAX(Table1[[#This Row],[Loonheffing]]-Table1[[#This Row],[Algemene Heffingskorting]]-Table1[[#This Row],[Arbeidskorting]],0)</f>
        <v>8370.9777000000013</v>
      </c>
      <c r="F2925" s="6">
        <f>Table1[[#This Row],[Belastbaar loon]]-Table1[[#This Row],[Belasting]]</f>
        <v>28700.022299999997</v>
      </c>
      <c r="G2925" s="2">
        <f>(Table1[[#This Row],[Belastbaar loon]]-Table1[[#This Row],[Netto loon]])/Table1[[#This Row],[Belastbaar loon]]</f>
        <v>0.2258093307437081</v>
      </c>
      <c r="H2925" s="14">
        <f t="shared" ca="1" si="40"/>
        <v>8366.075499999999</v>
      </c>
      <c r="I2925" s="14">
        <f ca="1">IF(ROW()=2, Table1[[#This Row],[Netto loon]], INDIRECT(ADDRESS(ROW()-1,COLUMN(F:F))))</f>
        <v>28694.924500000001</v>
      </c>
      <c r="J2925" s="6">
        <f ca="1">IF(ROW()=2, 0, Table1[[#This Row],[Belastbaar loon]]-INDIRECT(ADDRESS(ROW()-1,COLUMN(A:A))))</f>
        <v>10</v>
      </c>
      <c r="K2925" s="6">
        <f ca="1">Table1[[#This Row],[Netto loon]]-Table1[[#This Row],[Netto vorige schijf]]</f>
        <v>5.0977999999959138</v>
      </c>
      <c r="L2925" s="2">
        <f ca="1">(Table1[[#This Row],[Bruto tov vorige schijf]]-Table1[[#This Row],[Netto tov vorige schijf]])/MAX(Table1[[#This Row],[Bruto tov vorige schijf]],1)</f>
        <v>0.49022000000040861</v>
      </c>
    </row>
    <row r="2926" spans="1:12" x14ac:dyDescent="0.25">
      <c r="A2926" s="14">
        <v>37081</v>
      </c>
      <c r="B2926" s="6">
        <f>LoonHeffing2020(Table1[[#This Row],[Belastbaar loon]])</f>
        <v>13849.753500000001</v>
      </c>
      <c r="C2926" s="6">
        <f>AlgemeneHeffingsKorting2020(Table1[[#This Row],[Belastbaar loon]])</f>
        <v>1782.4936</v>
      </c>
      <c r="D2926" s="14">
        <f>ArbeidsKorting2020(Table1[[#This Row],[Belastbaar loon]])</f>
        <v>3691.38</v>
      </c>
      <c r="E2926" s="14">
        <f>MAX(Table1[[#This Row],[Loonheffing]]-Table1[[#This Row],[Algemene Heffingskorting]]-Table1[[#This Row],[Arbeidskorting]],0)</f>
        <v>8375.8798999999999</v>
      </c>
      <c r="F2926" s="6">
        <f>Table1[[#This Row],[Belastbaar loon]]-Table1[[#This Row],[Belasting]]</f>
        <v>28705.1201</v>
      </c>
      <c r="G2926" s="2">
        <f>(Table1[[#This Row],[Belastbaar loon]]-Table1[[#This Row],[Netto loon]])/Table1[[#This Row],[Belastbaar loon]]</f>
        <v>0.2258806369839001</v>
      </c>
      <c r="H2926" s="14">
        <f t="shared" ca="1" si="40"/>
        <v>8370.9777000000013</v>
      </c>
      <c r="I2926" s="14">
        <f ca="1">IF(ROW()=2, Table1[[#This Row],[Netto loon]], INDIRECT(ADDRESS(ROW()-1,COLUMN(F:F))))</f>
        <v>28700.022299999997</v>
      </c>
      <c r="J2926" s="6">
        <f ca="1">IF(ROW()=2, 0, Table1[[#This Row],[Belastbaar loon]]-INDIRECT(ADDRESS(ROW()-1,COLUMN(A:A))))</f>
        <v>10</v>
      </c>
      <c r="K2926" s="6">
        <f ca="1">Table1[[#This Row],[Netto loon]]-Table1[[#This Row],[Netto vorige schijf]]</f>
        <v>5.0978000000031898</v>
      </c>
      <c r="L2926" s="2">
        <f ca="1">(Table1[[#This Row],[Bruto tov vorige schijf]]-Table1[[#This Row],[Netto tov vorige schijf]])/MAX(Table1[[#This Row],[Bruto tov vorige schijf]],1)</f>
        <v>0.49021999999968102</v>
      </c>
    </row>
    <row r="2927" spans="1:12" x14ac:dyDescent="0.25">
      <c r="A2927" s="14">
        <v>37091</v>
      </c>
      <c r="B2927" s="6">
        <f>LoonHeffing2020(Table1[[#This Row],[Belastbaar loon]])</f>
        <v>13853.488499999999</v>
      </c>
      <c r="C2927" s="6">
        <f>AlgemeneHeffingsKorting2020(Table1[[#This Row],[Belastbaar loon]])</f>
        <v>1781.9264000000001</v>
      </c>
      <c r="D2927" s="14">
        <f>ArbeidsKorting2020(Table1[[#This Row],[Belastbaar loon]])</f>
        <v>3690.78</v>
      </c>
      <c r="E2927" s="14">
        <f>MAX(Table1[[#This Row],[Loonheffing]]-Table1[[#This Row],[Algemene Heffingskorting]]-Table1[[#This Row],[Arbeidskorting]],0)</f>
        <v>8380.7820999999985</v>
      </c>
      <c r="F2927" s="6">
        <f>Table1[[#This Row],[Belastbaar loon]]-Table1[[#This Row],[Belasting]]</f>
        <v>28710.217900000003</v>
      </c>
      <c r="G2927" s="2">
        <f>(Table1[[#This Row],[Belastbaar loon]]-Table1[[#This Row],[Netto loon]])/Table1[[#This Row],[Belastbaar loon]]</f>
        <v>0.22595190477474311</v>
      </c>
      <c r="H2927" s="14">
        <f t="shared" ca="1" si="40"/>
        <v>8375.8798999999999</v>
      </c>
      <c r="I2927" s="14">
        <f ca="1">IF(ROW()=2, Table1[[#This Row],[Netto loon]], INDIRECT(ADDRESS(ROW()-1,COLUMN(F:F))))</f>
        <v>28705.1201</v>
      </c>
      <c r="J2927" s="6">
        <f ca="1">IF(ROW()=2, 0, Table1[[#This Row],[Belastbaar loon]]-INDIRECT(ADDRESS(ROW()-1,COLUMN(A:A))))</f>
        <v>10</v>
      </c>
      <c r="K2927" s="6">
        <f ca="1">Table1[[#This Row],[Netto loon]]-Table1[[#This Row],[Netto vorige schijf]]</f>
        <v>5.0978000000031898</v>
      </c>
      <c r="L2927" s="2">
        <f ca="1">(Table1[[#This Row],[Bruto tov vorige schijf]]-Table1[[#This Row],[Netto tov vorige schijf]])/MAX(Table1[[#This Row],[Bruto tov vorige schijf]],1)</f>
        <v>0.49021999999968102</v>
      </c>
    </row>
    <row r="2928" spans="1:12" x14ac:dyDescent="0.25">
      <c r="A2928" s="14">
        <v>37101</v>
      </c>
      <c r="B2928" s="6">
        <f>LoonHeffing2020(Table1[[#This Row],[Belastbaar loon]])</f>
        <v>13857.2235</v>
      </c>
      <c r="C2928" s="6">
        <f>AlgemeneHeffingsKorting2020(Table1[[#This Row],[Belastbaar loon]])</f>
        <v>1781.3592000000001</v>
      </c>
      <c r="D2928" s="14">
        <f>ArbeidsKorting2020(Table1[[#This Row],[Belastbaar loon]])</f>
        <v>3690.18</v>
      </c>
      <c r="E2928" s="14">
        <f>MAX(Table1[[#This Row],[Loonheffing]]-Table1[[#This Row],[Algemene Heffingskorting]]-Table1[[#This Row],[Arbeidskorting]],0)</f>
        <v>8385.684299999999</v>
      </c>
      <c r="F2928" s="6">
        <f>Table1[[#This Row],[Belastbaar loon]]-Table1[[#This Row],[Belasting]]</f>
        <v>28715.315699999999</v>
      </c>
      <c r="G2928" s="2">
        <f>(Table1[[#This Row],[Belastbaar loon]]-Table1[[#This Row],[Netto loon]])/Table1[[#This Row],[Belastbaar loon]]</f>
        <v>0.22602313414732758</v>
      </c>
      <c r="H2928" s="14">
        <f t="shared" ca="1" si="40"/>
        <v>8380.7820999999985</v>
      </c>
      <c r="I2928" s="14">
        <f ca="1">IF(ROW()=2, Table1[[#This Row],[Netto loon]], INDIRECT(ADDRESS(ROW()-1,COLUMN(F:F))))</f>
        <v>28710.217900000003</v>
      </c>
      <c r="J2928" s="6">
        <f ca="1">IF(ROW()=2, 0, Table1[[#This Row],[Belastbaar loon]]-INDIRECT(ADDRESS(ROW()-1,COLUMN(A:A))))</f>
        <v>10</v>
      </c>
      <c r="K2928" s="6">
        <f ca="1">Table1[[#This Row],[Netto loon]]-Table1[[#This Row],[Netto vorige schijf]]</f>
        <v>5.0977999999959138</v>
      </c>
      <c r="L2928" s="2">
        <f ca="1">(Table1[[#This Row],[Bruto tov vorige schijf]]-Table1[[#This Row],[Netto tov vorige schijf]])/MAX(Table1[[#This Row],[Bruto tov vorige schijf]],1)</f>
        <v>0.49022000000040861</v>
      </c>
    </row>
    <row r="2929" spans="1:12" x14ac:dyDescent="0.25">
      <c r="A2929" s="14">
        <v>37111</v>
      </c>
      <c r="B2929" s="6">
        <f>LoonHeffing2020(Table1[[#This Row],[Belastbaar loon]])</f>
        <v>13860.958500000001</v>
      </c>
      <c r="C2929" s="6">
        <f>AlgemeneHeffingsKorting2020(Table1[[#This Row],[Belastbaar loon]])</f>
        <v>1780.7919999999999</v>
      </c>
      <c r="D2929" s="14">
        <f>ArbeidsKorting2020(Table1[[#This Row],[Belastbaar loon]])</f>
        <v>3689.58</v>
      </c>
      <c r="E2929" s="14">
        <f>MAX(Table1[[#This Row],[Loonheffing]]-Table1[[#This Row],[Algemene Heffingskorting]]-Table1[[#This Row],[Arbeidskorting]],0)</f>
        <v>8390.5865000000013</v>
      </c>
      <c r="F2929" s="6">
        <f>Table1[[#This Row],[Belastbaar loon]]-Table1[[#This Row],[Belasting]]</f>
        <v>28720.413499999999</v>
      </c>
      <c r="G2929" s="2">
        <f>(Table1[[#This Row],[Belastbaar loon]]-Table1[[#This Row],[Netto loon]])/Table1[[#This Row],[Belastbaar loon]]</f>
        <v>0.22609432513271002</v>
      </c>
      <c r="H2929" s="14">
        <f t="shared" ca="1" si="40"/>
        <v>8385.684299999999</v>
      </c>
      <c r="I2929" s="14">
        <f ca="1">IF(ROW()=2, Table1[[#This Row],[Netto loon]], INDIRECT(ADDRESS(ROW()-1,COLUMN(F:F))))</f>
        <v>28715.315699999999</v>
      </c>
      <c r="J2929" s="6">
        <f ca="1">IF(ROW()=2, 0, Table1[[#This Row],[Belastbaar loon]]-INDIRECT(ADDRESS(ROW()-1,COLUMN(A:A))))</f>
        <v>10</v>
      </c>
      <c r="K2929" s="6">
        <f ca="1">Table1[[#This Row],[Netto loon]]-Table1[[#This Row],[Netto vorige schijf]]</f>
        <v>5.0977999999995518</v>
      </c>
      <c r="L2929" s="2">
        <f ca="1">(Table1[[#This Row],[Bruto tov vorige schijf]]-Table1[[#This Row],[Netto tov vorige schijf]])/MAX(Table1[[#This Row],[Bruto tov vorige schijf]],1)</f>
        <v>0.49022000000004484</v>
      </c>
    </row>
    <row r="2930" spans="1:12" x14ac:dyDescent="0.25">
      <c r="A2930" s="14">
        <v>37121</v>
      </c>
      <c r="B2930" s="6">
        <f>LoonHeffing2020(Table1[[#This Row],[Belastbaar loon]])</f>
        <v>13864.693499999999</v>
      </c>
      <c r="C2930" s="6">
        <f>AlgemeneHeffingsKorting2020(Table1[[#This Row],[Belastbaar loon]])</f>
        <v>1780.2248</v>
      </c>
      <c r="D2930" s="14">
        <f>ArbeidsKorting2020(Table1[[#This Row],[Belastbaar loon]])</f>
        <v>3688.98</v>
      </c>
      <c r="E2930" s="14">
        <f>MAX(Table1[[#This Row],[Loonheffing]]-Table1[[#This Row],[Algemene Heffingskorting]]-Table1[[#This Row],[Arbeidskorting]],0)</f>
        <v>8395.4886999999999</v>
      </c>
      <c r="F2930" s="6">
        <f>Table1[[#This Row],[Belastbaar loon]]-Table1[[#This Row],[Belasting]]</f>
        <v>28725.511299999998</v>
      </c>
      <c r="G2930" s="2">
        <f>(Table1[[#This Row],[Belastbaar loon]]-Table1[[#This Row],[Netto loon]])/Table1[[#This Row],[Belastbaar loon]]</f>
        <v>0.22616547776191379</v>
      </c>
      <c r="H2930" s="14">
        <f t="shared" ca="1" si="40"/>
        <v>8390.5865000000013</v>
      </c>
      <c r="I2930" s="14">
        <f ca="1">IF(ROW()=2, Table1[[#This Row],[Netto loon]], INDIRECT(ADDRESS(ROW()-1,COLUMN(F:F))))</f>
        <v>28720.413499999999</v>
      </c>
      <c r="J2930" s="6">
        <f ca="1">IF(ROW()=2, 0, Table1[[#This Row],[Belastbaar loon]]-INDIRECT(ADDRESS(ROW()-1,COLUMN(A:A))))</f>
        <v>10</v>
      </c>
      <c r="K2930" s="6">
        <f ca="1">Table1[[#This Row],[Netto loon]]-Table1[[#This Row],[Netto vorige schijf]]</f>
        <v>5.0977999999995518</v>
      </c>
      <c r="L2930" s="2">
        <f ca="1">(Table1[[#This Row],[Bruto tov vorige schijf]]-Table1[[#This Row],[Netto tov vorige schijf]])/MAX(Table1[[#This Row],[Bruto tov vorige schijf]],1)</f>
        <v>0.49022000000004484</v>
      </c>
    </row>
    <row r="2931" spans="1:12" x14ac:dyDescent="0.25">
      <c r="A2931" s="14">
        <v>37131</v>
      </c>
      <c r="B2931" s="6">
        <f>LoonHeffing2020(Table1[[#This Row],[Belastbaar loon]])</f>
        <v>13868.4285</v>
      </c>
      <c r="C2931" s="6">
        <f>AlgemeneHeffingsKorting2020(Table1[[#This Row],[Belastbaar loon]])</f>
        <v>1779.6576</v>
      </c>
      <c r="D2931" s="14">
        <f>ArbeidsKorting2020(Table1[[#This Row],[Belastbaar loon]])</f>
        <v>3688.38</v>
      </c>
      <c r="E2931" s="14">
        <f>MAX(Table1[[#This Row],[Loonheffing]]-Table1[[#This Row],[Algemene Heffingskorting]]-Table1[[#This Row],[Arbeidskorting]],0)</f>
        <v>8400.3908999999985</v>
      </c>
      <c r="F2931" s="6">
        <f>Table1[[#This Row],[Belastbaar loon]]-Table1[[#This Row],[Belasting]]</f>
        <v>28730.609100000001</v>
      </c>
      <c r="G2931" s="2">
        <f>(Table1[[#This Row],[Belastbaar loon]]-Table1[[#This Row],[Netto loon]])/Table1[[#This Row],[Belastbaar loon]]</f>
        <v>0.22623659206592869</v>
      </c>
      <c r="H2931" s="14">
        <f t="shared" ca="1" si="40"/>
        <v>8395.4886999999999</v>
      </c>
      <c r="I2931" s="14">
        <f ca="1">IF(ROW()=2, Table1[[#This Row],[Netto loon]], INDIRECT(ADDRESS(ROW()-1,COLUMN(F:F))))</f>
        <v>28725.511299999998</v>
      </c>
      <c r="J2931" s="6">
        <f ca="1">IF(ROW()=2, 0, Table1[[#This Row],[Belastbaar loon]]-INDIRECT(ADDRESS(ROW()-1,COLUMN(A:A))))</f>
        <v>10</v>
      </c>
      <c r="K2931" s="6">
        <f ca="1">Table1[[#This Row],[Netto loon]]-Table1[[#This Row],[Netto vorige schijf]]</f>
        <v>5.0978000000031898</v>
      </c>
      <c r="L2931" s="2">
        <f ca="1">(Table1[[#This Row],[Bruto tov vorige schijf]]-Table1[[#This Row],[Netto tov vorige schijf]])/MAX(Table1[[#This Row],[Bruto tov vorige schijf]],1)</f>
        <v>0.49021999999968102</v>
      </c>
    </row>
    <row r="2932" spans="1:12" x14ac:dyDescent="0.25">
      <c r="A2932" s="14">
        <v>37141</v>
      </c>
      <c r="B2932" s="6">
        <f>LoonHeffing2020(Table1[[#This Row],[Belastbaar loon]])</f>
        <v>13872.163500000001</v>
      </c>
      <c r="C2932" s="6">
        <f>AlgemeneHeffingsKorting2020(Table1[[#This Row],[Belastbaar loon]])</f>
        <v>1779.0904</v>
      </c>
      <c r="D2932" s="14">
        <f>ArbeidsKorting2020(Table1[[#This Row],[Belastbaar loon]])</f>
        <v>3687.78</v>
      </c>
      <c r="E2932" s="14">
        <f>MAX(Table1[[#This Row],[Loonheffing]]-Table1[[#This Row],[Algemene Heffingskorting]]-Table1[[#This Row],[Arbeidskorting]],0)</f>
        <v>8405.2931000000008</v>
      </c>
      <c r="F2932" s="6">
        <f>Table1[[#This Row],[Belastbaar loon]]-Table1[[#This Row],[Belasting]]</f>
        <v>28735.706899999997</v>
      </c>
      <c r="G2932" s="2">
        <f>(Table1[[#This Row],[Belastbaar loon]]-Table1[[#This Row],[Netto loon]])/Table1[[#This Row],[Belastbaar loon]]</f>
        <v>0.22630766807571154</v>
      </c>
      <c r="H2932" s="14">
        <f t="shared" ca="1" si="40"/>
        <v>8400.3908999999985</v>
      </c>
      <c r="I2932" s="14">
        <f ca="1">IF(ROW()=2, Table1[[#This Row],[Netto loon]], INDIRECT(ADDRESS(ROW()-1,COLUMN(F:F))))</f>
        <v>28730.609100000001</v>
      </c>
      <c r="J2932" s="6">
        <f ca="1">IF(ROW()=2, 0, Table1[[#This Row],[Belastbaar loon]]-INDIRECT(ADDRESS(ROW()-1,COLUMN(A:A))))</f>
        <v>10</v>
      </c>
      <c r="K2932" s="6">
        <f ca="1">Table1[[#This Row],[Netto loon]]-Table1[[#This Row],[Netto vorige schijf]]</f>
        <v>5.0977999999959138</v>
      </c>
      <c r="L2932" s="2">
        <f ca="1">(Table1[[#This Row],[Bruto tov vorige schijf]]-Table1[[#This Row],[Netto tov vorige schijf]])/MAX(Table1[[#This Row],[Bruto tov vorige schijf]],1)</f>
        <v>0.49022000000040861</v>
      </c>
    </row>
    <row r="2933" spans="1:12" x14ac:dyDescent="0.25">
      <c r="A2933" s="14">
        <v>37151</v>
      </c>
      <c r="B2933" s="6">
        <f>LoonHeffing2020(Table1[[#This Row],[Belastbaar loon]])</f>
        <v>13875.898499999999</v>
      </c>
      <c r="C2933" s="6">
        <f>AlgemeneHeffingsKorting2020(Table1[[#This Row],[Belastbaar loon]])</f>
        <v>1778.5232000000001</v>
      </c>
      <c r="D2933" s="14">
        <f>ArbeidsKorting2020(Table1[[#This Row],[Belastbaar loon]])</f>
        <v>3687.18</v>
      </c>
      <c r="E2933" s="14">
        <f>MAX(Table1[[#This Row],[Loonheffing]]-Table1[[#This Row],[Algemene Heffingskorting]]-Table1[[#This Row],[Arbeidskorting]],0)</f>
        <v>8410.1952999999994</v>
      </c>
      <c r="F2933" s="6">
        <f>Table1[[#This Row],[Belastbaar loon]]-Table1[[#This Row],[Belasting]]</f>
        <v>28740.804700000001</v>
      </c>
      <c r="G2933" s="2">
        <f>(Table1[[#This Row],[Belastbaar loon]]-Table1[[#This Row],[Netto loon]])/Table1[[#This Row],[Belastbaar loon]]</f>
        <v>0.22637870582218511</v>
      </c>
      <c r="H2933" s="14">
        <f t="shared" ca="1" si="40"/>
        <v>8405.2931000000008</v>
      </c>
      <c r="I2933" s="14">
        <f ca="1">IF(ROW()=2, Table1[[#This Row],[Netto loon]], INDIRECT(ADDRESS(ROW()-1,COLUMN(F:F))))</f>
        <v>28735.706899999997</v>
      </c>
      <c r="J2933" s="6">
        <f ca="1">IF(ROW()=2, 0, Table1[[#This Row],[Belastbaar loon]]-INDIRECT(ADDRESS(ROW()-1,COLUMN(A:A))))</f>
        <v>10</v>
      </c>
      <c r="K2933" s="6">
        <f ca="1">Table1[[#This Row],[Netto loon]]-Table1[[#This Row],[Netto vorige schijf]]</f>
        <v>5.0978000000031898</v>
      </c>
      <c r="L2933" s="2">
        <f ca="1">(Table1[[#This Row],[Bruto tov vorige schijf]]-Table1[[#This Row],[Netto tov vorige schijf]])/MAX(Table1[[#This Row],[Bruto tov vorige schijf]],1)</f>
        <v>0.49021999999968102</v>
      </c>
    </row>
    <row r="2934" spans="1:12" x14ac:dyDescent="0.25">
      <c r="A2934" s="14">
        <v>37161</v>
      </c>
      <c r="B2934" s="6">
        <f>LoonHeffing2020(Table1[[#This Row],[Belastbaar loon]])</f>
        <v>13879.6335</v>
      </c>
      <c r="C2934" s="6">
        <f>AlgemeneHeffingsKorting2020(Table1[[#This Row],[Belastbaar loon]])</f>
        <v>1777.9559999999999</v>
      </c>
      <c r="D2934" s="14">
        <f>ArbeidsKorting2020(Table1[[#This Row],[Belastbaar loon]])</f>
        <v>3686.58</v>
      </c>
      <c r="E2934" s="14">
        <f>MAX(Table1[[#This Row],[Loonheffing]]-Table1[[#This Row],[Algemene Heffingskorting]]-Table1[[#This Row],[Arbeidskorting]],0)</f>
        <v>8415.0974999999999</v>
      </c>
      <c r="F2934" s="6">
        <f>Table1[[#This Row],[Belastbaar loon]]-Table1[[#This Row],[Belasting]]</f>
        <v>28745.9025</v>
      </c>
      <c r="G2934" s="2">
        <f>(Table1[[#This Row],[Belastbaar loon]]-Table1[[#This Row],[Netto loon]])/Table1[[#This Row],[Belastbaar loon]]</f>
        <v>0.22644970533623959</v>
      </c>
      <c r="H2934" s="14">
        <f t="shared" ca="1" si="40"/>
        <v>8410.1952999999994</v>
      </c>
      <c r="I2934" s="14">
        <f ca="1">IF(ROW()=2, Table1[[#This Row],[Netto loon]], INDIRECT(ADDRESS(ROW()-1,COLUMN(F:F))))</f>
        <v>28740.804700000001</v>
      </c>
      <c r="J2934" s="6">
        <f ca="1">IF(ROW()=2, 0, Table1[[#This Row],[Belastbaar loon]]-INDIRECT(ADDRESS(ROW()-1,COLUMN(A:A))))</f>
        <v>10</v>
      </c>
      <c r="K2934" s="6">
        <f ca="1">Table1[[#This Row],[Netto loon]]-Table1[[#This Row],[Netto vorige schijf]]</f>
        <v>5.0977999999995518</v>
      </c>
      <c r="L2934" s="2">
        <f ca="1">(Table1[[#This Row],[Bruto tov vorige schijf]]-Table1[[#This Row],[Netto tov vorige schijf]])/MAX(Table1[[#This Row],[Bruto tov vorige schijf]],1)</f>
        <v>0.49022000000004484</v>
      </c>
    </row>
    <row r="2935" spans="1:12" x14ac:dyDescent="0.25">
      <c r="A2935" s="14">
        <v>37171</v>
      </c>
      <c r="B2935" s="6">
        <f>LoonHeffing2020(Table1[[#This Row],[Belastbaar loon]])</f>
        <v>13883.3685</v>
      </c>
      <c r="C2935" s="6">
        <f>AlgemeneHeffingsKorting2020(Table1[[#This Row],[Belastbaar loon]])</f>
        <v>1777.3887999999999</v>
      </c>
      <c r="D2935" s="14">
        <f>ArbeidsKorting2020(Table1[[#This Row],[Belastbaar loon]])</f>
        <v>3685.98</v>
      </c>
      <c r="E2935" s="14">
        <f>MAX(Table1[[#This Row],[Loonheffing]]-Table1[[#This Row],[Algemene Heffingskorting]]-Table1[[#This Row],[Arbeidskorting]],0)</f>
        <v>8419.9997000000003</v>
      </c>
      <c r="F2935" s="6">
        <f>Table1[[#This Row],[Belastbaar loon]]-Table1[[#This Row],[Belasting]]</f>
        <v>28751.0003</v>
      </c>
      <c r="G2935" s="2">
        <f>(Table1[[#This Row],[Belastbaar loon]]-Table1[[#This Row],[Netto loon]])/Table1[[#This Row],[Belastbaar loon]]</f>
        <v>0.22652066664873155</v>
      </c>
      <c r="H2935" s="14">
        <f t="shared" ca="1" si="40"/>
        <v>8415.0974999999999</v>
      </c>
      <c r="I2935" s="14">
        <f ca="1">IF(ROW()=2, Table1[[#This Row],[Netto loon]], INDIRECT(ADDRESS(ROW()-1,COLUMN(F:F))))</f>
        <v>28745.9025</v>
      </c>
      <c r="J2935" s="6">
        <f ca="1">IF(ROW()=2, 0, Table1[[#This Row],[Belastbaar loon]]-INDIRECT(ADDRESS(ROW()-1,COLUMN(A:A))))</f>
        <v>10</v>
      </c>
      <c r="K2935" s="6">
        <f ca="1">Table1[[#This Row],[Netto loon]]-Table1[[#This Row],[Netto vorige schijf]]</f>
        <v>5.0977999999995518</v>
      </c>
      <c r="L2935" s="2">
        <f ca="1">(Table1[[#This Row],[Bruto tov vorige schijf]]-Table1[[#This Row],[Netto tov vorige schijf]])/MAX(Table1[[#This Row],[Bruto tov vorige schijf]],1)</f>
        <v>0.49022000000004484</v>
      </c>
    </row>
    <row r="2936" spans="1:12" x14ac:dyDescent="0.25">
      <c r="A2936" s="14">
        <v>37181</v>
      </c>
      <c r="B2936" s="6">
        <f>LoonHeffing2020(Table1[[#This Row],[Belastbaar loon]])</f>
        <v>13887.103499999999</v>
      </c>
      <c r="C2936" s="6">
        <f>AlgemeneHeffingsKorting2020(Table1[[#This Row],[Belastbaar loon]])</f>
        <v>1776.8216</v>
      </c>
      <c r="D2936" s="14">
        <f>ArbeidsKorting2020(Table1[[#This Row],[Belastbaar loon]])</f>
        <v>3685.38</v>
      </c>
      <c r="E2936" s="14">
        <f>MAX(Table1[[#This Row],[Loonheffing]]-Table1[[#This Row],[Algemene Heffingskorting]]-Table1[[#This Row],[Arbeidskorting]],0)</f>
        <v>8424.9019000000008</v>
      </c>
      <c r="F2936" s="6">
        <f>Table1[[#This Row],[Belastbaar loon]]-Table1[[#This Row],[Belasting]]</f>
        <v>28756.098099999999</v>
      </c>
      <c r="G2936" s="2">
        <f>(Table1[[#This Row],[Belastbaar loon]]-Table1[[#This Row],[Netto loon]])/Table1[[#This Row],[Belastbaar loon]]</f>
        <v>0.22659158979048441</v>
      </c>
      <c r="H2936" s="14">
        <f t="shared" ca="1" si="40"/>
        <v>8419.9997000000003</v>
      </c>
      <c r="I2936" s="14">
        <f ca="1">IF(ROW()=2, Table1[[#This Row],[Netto loon]], INDIRECT(ADDRESS(ROW()-1,COLUMN(F:F))))</f>
        <v>28751.0003</v>
      </c>
      <c r="J2936" s="6">
        <f ca="1">IF(ROW()=2, 0, Table1[[#This Row],[Belastbaar loon]]-INDIRECT(ADDRESS(ROW()-1,COLUMN(A:A))))</f>
        <v>10</v>
      </c>
      <c r="K2936" s="6">
        <f ca="1">Table1[[#This Row],[Netto loon]]-Table1[[#This Row],[Netto vorige schijf]]</f>
        <v>5.0977999999995518</v>
      </c>
      <c r="L2936" s="2">
        <f ca="1">(Table1[[#This Row],[Bruto tov vorige schijf]]-Table1[[#This Row],[Netto tov vorige schijf]])/MAX(Table1[[#This Row],[Bruto tov vorige schijf]],1)</f>
        <v>0.49022000000004484</v>
      </c>
    </row>
    <row r="2937" spans="1:12" x14ac:dyDescent="0.25">
      <c r="A2937" s="14">
        <v>37191</v>
      </c>
      <c r="B2937" s="6">
        <f>LoonHeffing2020(Table1[[#This Row],[Belastbaar loon]])</f>
        <v>13890.8385</v>
      </c>
      <c r="C2937" s="6">
        <f>AlgemeneHeffingsKorting2020(Table1[[#This Row],[Belastbaar loon]])</f>
        <v>1776.2544</v>
      </c>
      <c r="D2937" s="14">
        <f>ArbeidsKorting2020(Table1[[#This Row],[Belastbaar loon]])</f>
        <v>3684.78</v>
      </c>
      <c r="E2937" s="14">
        <f>MAX(Table1[[#This Row],[Loonheffing]]-Table1[[#This Row],[Algemene Heffingskorting]]-Table1[[#This Row],[Arbeidskorting]],0)</f>
        <v>8429.8040999999994</v>
      </c>
      <c r="F2937" s="6">
        <f>Table1[[#This Row],[Belastbaar loon]]-Table1[[#This Row],[Belasting]]</f>
        <v>28761.195899999999</v>
      </c>
      <c r="G2937" s="2">
        <f>(Table1[[#This Row],[Belastbaar loon]]-Table1[[#This Row],[Netto loon]])/Table1[[#This Row],[Belastbaar loon]]</f>
        <v>0.22666247479228849</v>
      </c>
      <c r="H2937" s="14">
        <f t="shared" ca="1" si="40"/>
        <v>8424.9019000000008</v>
      </c>
      <c r="I2937" s="14">
        <f ca="1">IF(ROW()=2, Table1[[#This Row],[Netto loon]], INDIRECT(ADDRESS(ROW()-1,COLUMN(F:F))))</f>
        <v>28756.098099999999</v>
      </c>
      <c r="J2937" s="6">
        <f ca="1">IF(ROW()=2, 0, Table1[[#This Row],[Belastbaar loon]]-INDIRECT(ADDRESS(ROW()-1,COLUMN(A:A))))</f>
        <v>10</v>
      </c>
      <c r="K2937" s="6">
        <f ca="1">Table1[[#This Row],[Netto loon]]-Table1[[#This Row],[Netto vorige schijf]]</f>
        <v>5.0977999999995518</v>
      </c>
      <c r="L2937" s="2">
        <f ca="1">(Table1[[#This Row],[Bruto tov vorige schijf]]-Table1[[#This Row],[Netto tov vorige schijf]])/MAX(Table1[[#This Row],[Bruto tov vorige schijf]],1)</f>
        <v>0.49022000000004484</v>
      </c>
    </row>
    <row r="2938" spans="1:12" x14ac:dyDescent="0.25">
      <c r="A2938" s="14">
        <v>37201</v>
      </c>
      <c r="B2938" s="6">
        <f>LoonHeffing2020(Table1[[#This Row],[Belastbaar loon]])</f>
        <v>13894.5735</v>
      </c>
      <c r="C2938" s="6">
        <f>AlgemeneHeffingsKorting2020(Table1[[#This Row],[Belastbaar loon]])</f>
        <v>1775.6872000000001</v>
      </c>
      <c r="D2938" s="14">
        <f>ArbeidsKorting2020(Table1[[#This Row],[Belastbaar loon]])</f>
        <v>3684.18</v>
      </c>
      <c r="E2938" s="14">
        <f>MAX(Table1[[#This Row],[Loonheffing]]-Table1[[#This Row],[Algemene Heffingskorting]]-Table1[[#This Row],[Arbeidskorting]],0)</f>
        <v>8434.7062999999998</v>
      </c>
      <c r="F2938" s="6">
        <f>Table1[[#This Row],[Belastbaar loon]]-Table1[[#This Row],[Belasting]]</f>
        <v>28766.293700000002</v>
      </c>
      <c r="G2938" s="2">
        <f>(Table1[[#This Row],[Belastbaar loon]]-Table1[[#This Row],[Netto loon]])/Table1[[#This Row],[Belastbaar loon]]</f>
        <v>0.2267333216849009</v>
      </c>
      <c r="H2938" s="14">
        <f t="shared" ca="1" si="40"/>
        <v>8429.8040999999994</v>
      </c>
      <c r="I2938" s="14">
        <f ca="1">IF(ROW()=2, Table1[[#This Row],[Netto loon]], INDIRECT(ADDRESS(ROW()-1,COLUMN(F:F))))</f>
        <v>28761.195899999999</v>
      </c>
      <c r="J2938" s="6">
        <f ca="1">IF(ROW()=2, 0, Table1[[#This Row],[Belastbaar loon]]-INDIRECT(ADDRESS(ROW()-1,COLUMN(A:A))))</f>
        <v>10</v>
      </c>
      <c r="K2938" s="6">
        <f ca="1">Table1[[#This Row],[Netto loon]]-Table1[[#This Row],[Netto vorige schijf]]</f>
        <v>5.0978000000031898</v>
      </c>
      <c r="L2938" s="2">
        <f ca="1">(Table1[[#This Row],[Bruto tov vorige schijf]]-Table1[[#This Row],[Netto tov vorige schijf]])/MAX(Table1[[#This Row],[Bruto tov vorige schijf]],1)</f>
        <v>0.49021999999968102</v>
      </c>
    </row>
    <row r="2939" spans="1:12" x14ac:dyDescent="0.25">
      <c r="A2939" s="14">
        <v>37211</v>
      </c>
      <c r="B2939" s="6">
        <f>LoonHeffing2020(Table1[[#This Row],[Belastbaar loon]])</f>
        <v>13898.308499999999</v>
      </c>
      <c r="C2939" s="6">
        <f>AlgemeneHeffingsKorting2020(Table1[[#This Row],[Belastbaar loon]])</f>
        <v>1775.1200000000001</v>
      </c>
      <c r="D2939" s="14">
        <f>ArbeidsKorting2020(Table1[[#This Row],[Belastbaar loon]])</f>
        <v>3683.58</v>
      </c>
      <c r="E2939" s="14">
        <f>MAX(Table1[[#This Row],[Loonheffing]]-Table1[[#This Row],[Algemene Heffingskorting]]-Table1[[#This Row],[Arbeidskorting]],0)</f>
        <v>8439.6084999999985</v>
      </c>
      <c r="F2939" s="6">
        <f>Table1[[#This Row],[Belastbaar loon]]-Table1[[#This Row],[Belasting]]</f>
        <v>28771.391500000002</v>
      </c>
      <c r="G2939" s="2">
        <f>(Table1[[#This Row],[Belastbaar loon]]-Table1[[#This Row],[Netto loon]])/Table1[[#This Row],[Belastbaar loon]]</f>
        <v>0.22680413049904594</v>
      </c>
      <c r="H2939" s="14">
        <f t="shared" ca="1" si="40"/>
        <v>8434.7062999999998</v>
      </c>
      <c r="I2939" s="14">
        <f ca="1">IF(ROW()=2, Table1[[#This Row],[Netto loon]], INDIRECT(ADDRESS(ROW()-1,COLUMN(F:F))))</f>
        <v>28766.293700000002</v>
      </c>
      <c r="J2939" s="6">
        <f ca="1">IF(ROW()=2, 0, Table1[[#This Row],[Belastbaar loon]]-INDIRECT(ADDRESS(ROW()-1,COLUMN(A:A))))</f>
        <v>10</v>
      </c>
      <c r="K2939" s="6">
        <f ca="1">Table1[[#This Row],[Netto loon]]-Table1[[#This Row],[Netto vorige schijf]]</f>
        <v>5.0977999999995518</v>
      </c>
      <c r="L2939" s="2">
        <f ca="1">(Table1[[#This Row],[Bruto tov vorige schijf]]-Table1[[#This Row],[Netto tov vorige schijf]])/MAX(Table1[[#This Row],[Bruto tov vorige schijf]],1)</f>
        <v>0.49022000000004484</v>
      </c>
    </row>
    <row r="2940" spans="1:12" x14ac:dyDescent="0.25">
      <c r="A2940" s="14">
        <v>37221</v>
      </c>
      <c r="B2940" s="6">
        <f>LoonHeffing2020(Table1[[#This Row],[Belastbaar loon]])</f>
        <v>13902.0435</v>
      </c>
      <c r="C2940" s="6">
        <f>AlgemeneHeffingsKorting2020(Table1[[#This Row],[Belastbaar loon]])</f>
        <v>1774.5527999999999</v>
      </c>
      <c r="D2940" s="14">
        <f>ArbeidsKorting2020(Table1[[#This Row],[Belastbaar loon]])</f>
        <v>3682.98</v>
      </c>
      <c r="E2940" s="14">
        <f>MAX(Table1[[#This Row],[Loonheffing]]-Table1[[#This Row],[Algemene Heffingskorting]]-Table1[[#This Row],[Arbeidskorting]],0)</f>
        <v>8444.5107000000007</v>
      </c>
      <c r="F2940" s="6">
        <f>Table1[[#This Row],[Belastbaar loon]]-Table1[[#This Row],[Belasting]]</f>
        <v>28776.489300000001</v>
      </c>
      <c r="G2940" s="2">
        <f>(Table1[[#This Row],[Belastbaar loon]]-Table1[[#This Row],[Netto loon]])/Table1[[#This Row],[Belastbaar loon]]</f>
        <v>0.22687490126541465</v>
      </c>
      <c r="H2940" s="14">
        <f t="shared" ca="1" si="40"/>
        <v>8439.6084999999985</v>
      </c>
      <c r="I2940" s="14">
        <f ca="1">IF(ROW()=2, Table1[[#This Row],[Netto loon]], INDIRECT(ADDRESS(ROW()-1,COLUMN(F:F))))</f>
        <v>28771.391500000002</v>
      </c>
      <c r="J2940" s="6">
        <f ca="1">IF(ROW()=2, 0, Table1[[#This Row],[Belastbaar loon]]-INDIRECT(ADDRESS(ROW()-1,COLUMN(A:A))))</f>
        <v>10</v>
      </c>
      <c r="K2940" s="6">
        <f ca="1">Table1[[#This Row],[Netto loon]]-Table1[[#This Row],[Netto vorige schijf]]</f>
        <v>5.0977999999995518</v>
      </c>
      <c r="L2940" s="2">
        <f ca="1">(Table1[[#This Row],[Bruto tov vorige schijf]]-Table1[[#This Row],[Netto tov vorige schijf]])/MAX(Table1[[#This Row],[Bruto tov vorige schijf]],1)</f>
        <v>0.49022000000004484</v>
      </c>
    </row>
    <row r="2941" spans="1:12" x14ac:dyDescent="0.25">
      <c r="A2941" s="14">
        <v>37231</v>
      </c>
      <c r="B2941" s="6">
        <f>LoonHeffing2020(Table1[[#This Row],[Belastbaar loon]])</f>
        <v>13905.7785</v>
      </c>
      <c r="C2941" s="6">
        <f>AlgemeneHeffingsKorting2020(Table1[[#This Row],[Belastbaar loon]])</f>
        <v>1773.9856</v>
      </c>
      <c r="D2941" s="14">
        <f>ArbeidsKorting2020(Table1[[#This Row],[Belastbaar loon]])</f>
        <v>3682.38</v>
      </c>
      <c r="E2941" s="14">
        <f>MAX(Table1[[#This Row],[Loonheffing]]-Table1[[#This Row],[Algemene Heffingskorting]]-Table1[[#This Row],[Arbeidskorting]],0)</f>
        <v>8449.4128999999994</v>
      </c>
      <c r="F2941" s="6">
        <f>Table1[[#This Row],[Belastbaar loon]]-Table1[[#This Row],[Belasting]]</f>
        <v>28781.587100000001</v>
      </c>
      <c r="G2941" s="2">
        <f>(Table1[[#This Row],[Belastbaar loon]]-Table1[[#This Row],[Netto loon]])/Table1[[#This Row],[Belastbaar loon]]</f>
        <v>0.22694563401466519</v>
      </c>
      <c r="H2941" s="14">
        <f t="shared" ca="1" si="40"/>
        <v>8444.5107000000007</v>
      </c>
      <c r="I2941" s="14">
        <f ca="1">IF(ROW()=2, Table1[[#This Row],[Netto loon]], INDIRECT(ADDRESS(ROW()-1,COLUMN(F:F))))</f>
        <v>28776.489300000001</v>
      </c>
      <c r="J2941" s="6">
        <f ca="1">IF(ROW()=2, 0, Table1[[#This Row],[Belastbaar loon]]-INDIRECT(ADDRESS(ROW()-1,COLUMN(A:A))))</f>
        <v>10</v>
      </c>
      <c r="K2941" s="6">
        <f ca="1">Table1[[#This Row],[Netto loon]]-Table1[[#This Row],[Netto vorige schijf]]</f>
        <v>5.0977999999995518</v>
      </c>
      <c r="L2941" s="2">
        <f ca="1">(Table1[[#This Row],[Bruto tov vorige schijf]]-Table1[[#This Row],[Netto tov vorige schijf]])/MAX(Table1[[#This Row],[Bruto tov vorige schijf]],1)</f>
        <v>0.49022000000004484</v>
      </c>
    </row>
    <row r="2942" spans="1:12" x14ac:dyDescent="0.25">
      <c r="A2942" s="14">
        <v>37241</v>
      </c>
      <c r="B2942" s="6">
        <f>LoonHeffing2020(Table1[[#This Row],[Belastbaar loon]])</f>
        <v>13909.513499999999</v>
      </c>
      <c r="C2942" s="6">
        <f>AlgemeneHeffingsKorting2020(Table1[[#This Row],[Belastbaar loon]])</f>
        <v>1773.4184</v>
      </c>
      <c r="D2942" s="14">
        <f>ArbeidsKorting2020(Table1[[#This Row],[Belastbaar loon]])</f>
        <v>3681.78</v>
      </c>
      <c r="E2942" s="14">
        <f>MAX(Table1[[#This Row],[Loonheffing]]-Table1[[#This Row],[Algemene Heffingskorting]]-Table1[[#This Row],[Arbeidskorting]],0)</f>
        <v>8454.315099999998</v>
      </c>
      <c r="F2942" s="6">
        <f>Table1[[#This Row],[Belastbaar loon]]-Table1[[#This Row],[Belasting]]</f>
        <v>28786.6849</v>
      </c>
      <c r="G2942" s="2">
        <f>(Table1[[#This Row],[Belastbaar loon]]-Table1[[#This Row],[Netto loon]])/Table1[[#This Row],[Belastbaar loon]]</f>
        <v>0.22701632877742273</v>
      </c>
      <c r="H2942" s="14">
        <f t="shared" ca="1" si="40"/>
        <v>8449.4128999999994</v>
      </c>
      <c r="I2942" s="14">
        <f ca="1">IF(ROW()=2, Table1[[#This Row],[Netto loon]], INDIRECT(ADDRESS(ROW()-1,COLUMN(F:F))))</f>
        <v>28781.587100000001</v>
      </c>
      <c r="J2942" s="6">
        <f ca="1">IF(ROW()=2, 0, Table1[[#This Row],[Belastbaar loon]]-INDIRECT(ADDRESS(ROW()-1,COLUMN(A:A))))</f>
        <v>10</v>
      </c>
      <c r="K2942" s="6">
        <f ca="1">Table1[[#This Row],[Netto loon]]-Table1[[#This Row],[Netto vorige schijf]]</f>
        <v>5.0977999999995518</v>
      </c>
      <c r="L2942" s="2">
        <f ca="1">(Table1[[#This Row],[Bruto tov vorige schijf]]-Table1[[#This Row],[Netto tov vorige schijf]])/MAX(Table1[[#This Row],[Bruto tov vorige schijf]],1)</f>
        <v>0.49022000000004484</v>
      </c>
    </row>
    <row r="2943" spans="1:12" x14ac:dyDescent="0.25">
      <c r="A2943" s="14">
        <v>37251</v>
      </c>
      <c r="B2943" s="6">
        <f>LoonHeffing2020(Table1[[#This Row],[Belastbaar loon]])</f>
        <v>13913.2485</v>
      </c>
      <c r="C2943" s="6">
        <f>AlgemeneHeffingsKorting2020(Table1[[#This Row],[Belastbaar loon]])</f>
        <v>1772.8512000000001</v>
      </c>
      <c r="D2943" s="14">
        <f>ArbeidsKorting2020(Table1[[#This Row],[Belastbaar loon]])</f>
        <v>3681.18</v>
      </c>
      <c r="E2943" s="14">
        <f>MAX(Table1[[#This Row],[Loonheffing]]-Table1[[#This Row],[Algemene Heffingskorting]]-Table1[[#This Row],[Arbeidskorting]],0)</f>
        <v>8459.2173000000003</v>
      </c>
      <c r="F2943" s="6">
        <f>Table1[[#This Row],[Belastbaar loon]]-Table1[[#This Row],[Belasting]]</f>
        <v>28791.7827</v>
      </c>
      <c r="G2943" s="2">
        <f>(Table1[[#This Row],[Belastbaar loon]]-Table1[[#This Row],[Netto loon]])/Table1[[#This Row],[Belastbaar loon]]</f>
        <v>0.22708698558427962</v>
      </c>
      <c r="H2943" s="14">
        <f t="shared" ca="1" si="40"/>
        <v>8454.315099999998</v>
      </c>
      <c r="I2943" s="14">
        <f ca="1">IF(ROW()=2, Table1[[#This Row],[Netto loon]], INDIRECT(ADDRESS(ROW()-1,COLUMN(F:F))))</f>
        <v>28786.6849</v>
      </c>
      <c r="J2943" s="6">
        <f ca="1">IF(ROW()=2, 0, Table1[[#This Row],[Belastbaar loon]]-INDIRECT(ADDRESS(ROW()-1,COLUMN(A:A))))</f>
        <v>10</v>
      </c>
      <c r="K2943" s="6">
        <f ca="1">Table1[[#This Row],[Netto loon]]-Table1[[#This Row],[Netto vorige schijf]]</f>
        <v>5.0977999999995518</v>
      </c>
      <c r="L2943" s="2">
        <f ca="1">(Table1[[#This Row],[Bruto tov vorige schijf]]-Table1[[#This Row],[Netto tov vorige schijf]])/MAX(Table1[[#This Row],[Bruto tov vorige schijf]],1)</f>
        <v>0.49022000000004484</v>
      </c>
    </row>
    <row r="2944" spans="1:12" x14ac:dyDescent="0.25">
      <c r="A2944" s="14">
        <v>37261</v>
      </c>
      <c r="B2944" s="6">
        <f>LoonHeffing2020(Table1[[#This Row],[Belastbaar loon]])</f>
        <v>13916.9835</v>
      </c>
      <c r="C2944" s="6">
        <f>AlgemeneHeffingsKorting2020(Table1[[#This Row],[Belastbaar loon]])</f>
        <v>1772.2840000000001</v>
      </c>
      <c r="D2944" s="14">
        <f>ArbeidsKorting2020(Table1[[#This Row],[Belastbaar loon]])</f>
        <v>3680.58</v>
      </c>
      <c r="E2944" s="14">
        <f>MAX(Table1[[#This Row],[Loonheffing]]-Table1[[#This Row],[Algemene Heffingskorting]]-Table1[[#This Row],[Arbeidskorting]],0)</f>
        <v>8464.1195000000007</v>
      </c>
      <c r="F2944" s="6">
        <f>Table1[[#This Row],[Belastbaar loon]]-Table1[[#This Row],[Belasting]]</f>
        <v>28796.880499999999</v>
      </c>
      <c r="G2944" s="2">
        <f>(Table1[[#This Row],[Belastbaar loon]]-Table1[[#This Row],[Netto loon]])/Table1[[#This Row],[Belastbaar loon]]</f>
        <v>0.22715760446579536</v>
      </c>
      <c r="H2944" s="14">
        <f t="shared" ca="1" si="40"/>
        <v>8459.2173000000003</v>
      </c>
      <c r="I2944" s="14">
        <f ca="1">IF(ROW()=2, Table1[[#This Row],[Netto loon]], INDIRECT(ADDRESS(ROW()-1,COLUMN(F:F))))</f>
        <v>28791.7827</v>
      </c>
      <c r="J2944" s="6">
        <f ca="1">IF(ROW()=2, 0, Table1[[#This Row],[Belastbaar loon]]-INDIRECT(ADDRESS(ROW()-1,COLUMN(A:A))))</f>
        <v>10</v>
      </c>
      <c r="K2944" s="6">
        <f ca="1">Table1[[#This Row],[Netto loon]]-Table1[[#This Row],[Netto vorige schijf]]</f>
        <v>5.0977999999995518</v>
      </c>
      <c r="L2944" s="2">
        <f ca="1">(Table1[[#This Row],[Bruto tov vorige schijf]]-Table1[[#This Row],[Netto tov vorige schijf]])/MAX(Table1[[#This Row],[Bruto tov vorige schijf]],1)</f>
        <v>0.49022000000004484</v>
      </c>
    </row>
    <row r="2945" spans="1:12" x14ac:dyDescent="0.25">
      <c r="A2945" s="14">
        <v>37271</v>
      </c>
      <c r="B2945" s="6">
        <f>LoonHeffing2020(Table1[[#This Row],[Belastbaar loon]])</f>
        <v>13920.718500000001</v>
      </c>
      <c r="C2945" s="6">
        <f>AlgemeneHeffingsKorting2020(Table1[[#This Row],[Belastbaar loon]])</f>
        <v>1771.7167999999999</v>
      </c>
      <c r="D2945" s="14">
        <f>ArbeidsKorting2020(Table1[[#This Row],[Belastbaar loon]])</f>
        <v>3679.98</v>
      </c>
      <c r="E2945" s="14">
        <f>MAX(Table1[[#This Row],[Loonheffing]]-Table1[[#This Row],[Algemene Heffingskorting]]-Table1[[#This Row],[Arbeidskorting]],0)</f>
        <v>8469.0217000000011</v>
      </c>
      <c r="F2945" s="6">
        <f>Table1[[#This Row],[Belastbaar loon]]-Table1[[#This Row],[Belasting]]</f>
        <v>28801.978299999999</v>
      </c>
      <c r="G2945" s="2">
        <f>(Table1[[#This Row],[Belastbaar loon]]-Table1[[#This Row],[Netto loon]])/Table1[[#This Row],[Belastbaar loon]]</f>
        <v>0.22722818545249662</v>
      </c>
      <c r="H2945" s="14">
        <f t="shared" ca="1" si="40"/>
        <v>8464.1195000000007</v>
      </c>
      <c r="I2945" s="14">
        <f ca="1">IF(ROW()=2, Table1[[#This Row],[Netto loon]], INDIRECT(ADDRESS(ROW()-1,COLUMN(F:F))))</f>
        <v>28796.880499999999</v>
      </c>
      <c r="J2945" s="6">
        <f ca="1">IF(ROW()=2, 0, Table1[[#This Row],[Belastbaar loon]]-INDIRECT(ADDRESS(ROW()-1,COLUMN(A:A))))</f>
        <v>10</v>
      </c>
      <c r="K2945" s="6">
        <f ca="1">Table1[[#This Row],[Netto loon]]-Table1[[#This Row],[Netto vorige schijf]]</f>
        <v>5.0977999999995518</v>
      </c>
      <c r="L2945" s="2">
        <f ca="1">(Table1[[#This Row],[Bruto tov vorige schijf]]-Table1[[#This Row],[Netto tov vorige schijf]])/MAX(Table1[[#This Row],[Bruto tov vorige schijf]],1)</f>
        <v>0.49022000000004484</v>
      </c>
    </row>
    <row r="2946" spans="1:12" x14ac:dyDescent="0.25">
      <c r="A2946" s="14">
        <v>37281</v>
      </c>
      <c r="B2946" s="6">
        <f>LoonHeffing2020(Table1[[#This Row],[Belastbaar loon]])</f>
        <v>13924.4535</v>
      </c>
      <c r="C2946" s="6">
        <f>AlgemeneHeffingsKorting2020(Table1[[#This Row],[Belastbaar loon]])</f>
        <v>1771.1496</v>
      </c>
      <c r="D2946" s="14">
        <f>ArbeidsKorting2020(Table1[[#This Row],[Belastbaar loon]])</f>
        <v>3679.38</v>
      </c>
      <c r="E2946" s="14">
        <f>MAX(Table1[[#This Row],[Loonheffing]]-Table1[[#This Row],[Algemene Heffingskorting]]-Table1[[#This Row],[Arbeidskorting]],0)</f>
        <v>8473.923899999998</v>
      </c>
      <c r="F2946" s="6">
        <f>Table1[[#This Row],[Belastbaar loon]]-Table1[[#This Row],[Belasting]]</f>
        <v>28807.076100000002</v>
      </c>
      <c r="G2946" s="2">
        <f>(Table1[[#This Row],[Belastbaar loon]]-Table1[[#This Row],[Netto loon]])/Table1[[#This Row],[Belastbaar loon]]</f>
        <v>0.22729872857487723</v>
      </c>
      <c r="H2946" s="14">
        <f t="shared" ca="1" si="40"/>
        <v>8469.0217000000011</v>
      </c>
      <c r="I2946" s="14">
        <f ca="1">IF(ROW()=2, Table1[[#This Row],[Netto loon]], INDIRECT(ADDRESS(ROW()-1,COLUMN(F:F))))</f>
        <v>28801.978299999999</v>
      </c>
      <c r="J2946" s="6">
        <f ca="1">IF(ROW()=2, 0, Table1[[#This Row],[Belastbaar loon]]-INDIRECT(ADDRESS(ROW()-1,COLUMN(A:A))))</f>
        <v>10</v>
      </c>
      <c r="K2946" s="6">
        <f ca="1">Table1[[#This Row],[Netto loon]]-Table1[[#This Row],[Netto vorige schijf]]</f>
        <v>5.0978000000031898</v>
      </c>
      <c r="L2946" s="2">
        <f ca="1">(Table1[[#This Row],[Bruto tov vorige schijf]]-Table1[[#This Row],[Netto tov vorige schijf]])/MAX(Table1[[#This Row],[Bruto tov vorige schijf]],1)</f>
        <v>0.49021999999968102</v>
      </c>
    </row>
    <row r="2947" spans="1:12" x14ac:dyDescent="0.25">
      <c r="A2947" s="14">
        <v>37291</v>
      </c>
      <c r="B2947" s="6">
        <f>LoonHeffing2020(Table1[[#This Row],[Belastbaar loon]])</f>
        <v>13928.1885</v>
      </c>
      <c r="C2947" s="6">
        <f>AlgemeneHeffingsKorting2020(Table1[[#This Row],[Belastbaar loon]])</f>
        <v>1770.5824</v>
      </c>
      <c r="D2947" s="14">
        <f>ArbeidsKorting2020(Table1[[#This Row],[Belastbaar loon]])</f>
        <v>3678.78</v>
      </c>
      <c r="E2947" s="14">
        <f>MAX(Table1[[#This Row],[Loonheffing]]-Table1[[#This Row],[Algemene Heffingskorting]]-Table1[[#This Row],[Arbeidskorting]],0)</f>
        <v>8478.8261000000002</v>
      </c>
      <c r="F2947" s="6">
        <f>Table1[[#This Row],[Belastbaar loon]]-Table1[[#This Row],[Belasting]]</f>
        <v>28812.173900000002</v>
      </c>
      <c r="G2947" s="2">
        <f>(Table1[[#This Row],[Belastbaar loon]]-Table1[[#This Row],[Netto loon]])/Table1[[#This Row],[Belastbaar loon]]</f>
        <v>0.22736923386339863</v>
      </c>
      <c r="H2947" s="14">
        <f t="shared" ca="1" si="40"/>
        <v>8473.923899999998</v>
      </c>
      <c r="I2947" s="14">
        <f ca="1">IF(ROW()=2, Table1[[#This Row],[Netto loon]], INDIRECT(ADDRESS(ROW()-1,COLUMN(F:F))))</f>
        <v>28807.076100000002</v>
      </c>
      <c r="J2947" s="6">
        <f ca="1">IF(ROW()=2, 0, Table1[[#This Row],[Belastbaar loon]]-INDIRECT(ADDRESS(ROW()-1,COLUMN(A:A))))</f>
        <v>10</v>
      </c>
      <c r="K2947" s="6">
        <f ca="1">Table1[[#This Row],[Netto loon]]-Table1[[#This Row],[Netto vorige schijf]]</f>
        <v>5.0977999999995518</v>
      </c>
      <c r="L2947" s="2">
        <f ca="1">(Table1[[#This Row],[Bruto tov vorige schijf]]-Table1[[#This Row],[Netto tov vorige schijf]])/MAX(Table1[[#This Row],[Bruto tov vorige schijf]],1)</f>
        <v>0.49022000000004484</v>
      </c>
    </row>
    <row r="2948" spans="1:12" x14ac:dyDescent="0.25">
      <c r="A2948" s="14">
        <v>37301</v>
      </c>
      <c r="B2948" s="6">
        <f>LoonHeffing2020(Table1[[#This Row],[Belastbaar loon]])</f>
        <v>13931.923500000001</v>
      </c>
      <c r="C2948" s="6">
        <f>AlgemeneHeffingsKorting2020(Table1[[#This Row],[Belastbaar loon]])</f>
        <v>1770.0152</v>
      </c>
      <c r="D2948" s="14">
        <f>ArbeidsKorting2020(Table1[[#This Row],[Belastbaar loon]])</f>
        <v>3678.18</v>
      </c>
      <c r="E2948" s="14">
        <f>MAX(Table1[[#This Row],[Loonheffing]]-Table1[[#This Row],[Algemene Heffingskorting]]-Table1[[#This Row],[Arbeidskorting]],0)</f>
        <v>8483.7283000000007</v>
      </c>
      <c r="F2948" s="6">
        <f>Table1[[#This Row],[Belastbaar loon]]-Table1[[#This Row],[Belasting]]</f>
        <v>28817.271699999998</v>
      </c>
      <c r="G2948" s="2">
        <f>(Table1[[#This Row],[Belastbaar loon]]-Table1[[#This Row],[Netto loon]])/Table1[[#This Row],[Belastbaar loon]]</f>
        <v>0.22743970134848937</v>
      </c>
      <c r="H2948" s="14">
        <f t="shared" ca="1" si="40"/>
        <v>8478.8261000000002</v>
      </c>
      <c r="I2948" s="14">
        <f ca="1">IF(ROW()=2, Table1[[#This Row],[Netto loon]], INDIRECT(ADDRESS(ROW()-1,COLUMN(F:F))))</f>
        <v>28812.173900000002</v>
      </c>
      <c r="J2948" s="6">
        <f ca="1">IF(ROW()=2, 0, Table1[[#This Row],[Belastbaar loon]]-INDIRECT(ADDRESS(ROW()-1,COLUMN(A:A))))</f>
        <v>10</v>
      </c>
      <c r="K2948" s="6">
        <f ca="1">Table1[[#This Row],[Netto loon]]-Table1[[#This Row],[Netto vorige schijf]]</f>
        <v>5.0977999999959138</v>
      </c>
      <c r="L2948" s="2">
        <f ca="1">(Table1[[#This Row],[Bruto tov vorige schijf]]-Table1[[#This Row],[Netto tov vorige schijf]])/MAX(Table1[[#This Row],[Bruto tov vorige schijf]],1)</f>
        <v>0.49022000000040861</v>
      </c>
    </row>
    <row r="2949" spans="1:12" x14ac:dyDescent="0.25">
      <c r="A2949" s="14">
        <v>37311</v>
      </c>
      <c r="B2949" s="6">
        <f>LoonHeffing2020(Table1[[#This Row],[Belastbaar loon]])</f>
        <v>13935.6585</v>
      </c>
      <c r="C2949" s="6">
        <f>AlgemeneHeffingsKorting2020(Table1[[#This Row],[Belastbaar loon]])</f>
        <v>1769.4480000000001</v>
      </c>
      <c r="D2949" s="14">
        <f>ArbeidsKorting2020(Table1[[#This Row],[Belastbaar loon]])</f>
        <v>3677.58</v>
      </c>
      <c r="E2949" s="14">
        <f>MAX(Table1[[#This Row],[Loonheffing]]-Table1[[#This Row],[Algemene Heffingskorting]]-Table1[[#This Row],[Arbeidskorting]],0)</f>
        <v>8488.6304999999993</v>
      </c>
      <c r="F2949" s="6">
        <f>Table1[[#This Row],[Belastbaar loon]]-Table1[[#This Row],[Belasting]]</f>
        <v>28822.369500000001</v>
      </c>
      <c r="G2949" s="2">
        <f>(Table1[[#This Row],[Belastbaar loon]]-Table1[[#This Row],[Netto loon]])/Table1[[#This Row],[Belastbaar loon]]</f>
        <v>0.22751013106054513</v>
      </c>
      <c r="H2949" s="14">
        <f t="shared" ca="1" si="40"/>
        <v>8483.7283000000007</v>
      </c>
      <c r="I2949" s="14">
        <f ca="1">IF(ROW()=2, Table1[[#This Row],[Netto loon]], INDIRECT(ADDRESS(ROW()-1,COLUMN(F:F))))</f>
        <v>28817.271699999998</v>
      </c>
      <c r="J2949" s="6">
        <f ca="1">IF(ROW()=2, 0, Table1[[#This Row],[Belastbaar loon]]-INDIRECT(ADDRESS(ROW()-1,COLUMN(A:A))))</f>
        <v>10</v>
      </c>
      <c r="K2949" s="6">
        <f ca="1">Table1[[#This Row],[Netto loon]]-Table1[[#This Row],[Netto vorige schijf]]</f>
        <v>5.0978000000031898</v>
      </c>
      <c r="L2949" s="2">
        <f ca="1">(Table1[[#This Row],[Bruto tov vorige schijf]]-Table1[[#This Row],[Netto tov vorige schijf]])/MAX(Table1[[#This Row],[Bruto tov vorige schijf]],1)</f>
        <v>0.49021999999968102</v>
      </c>
    </row>
    <row r="2950" spans="1:12" x14ac:dyDescent="0.25">
      <c r="A2950" s="14">
        <v>37321</v>
      </c>
      <c r="B2950" s="6">
        <f>LoonHeffing2020(Table1[[#This Row],[Belastbaar loon]])</f>
        <v>13939.3935</v>
      </c>
      <c r="C2950" s="6">
        <f>AlgemeneHeffingsKorting2020(Table1[[#This Row],[Belastbaar loon]])</f>
        <v>1768.8807999999999</v>
      </c>
      <c r="D2950" s="14">
        <f>ArbeidsKorting2020(Table1[[#This Row],[Belastbaar loon]])</f>
        <v>3676.98</v>
      </c>
      <c r="E2950" s="14">
        <f>MAX(Table1[[#This Row],[Loonheffing]]-Table1[[#This Row],[Algemene Heffingskorting]]-Table1[[#This Row],[Arbeidskorting]],0)</f>
        <v>8493.5326999999997</v>
      </c>
      <c r="F2950" s="6">
        <f>Table1[[#This Row],[Belastbaar loon]]-Table1[[#This Row],[Belasting]]</f>
        <v>28827.4673</v>
      </c>
      <c r="G2950" s="2">
        <f>(Table1[[#This Row],[Belastbaar loon]]-Table1[[#This Row],[Netto loon]])/Table1[[#This Row],[Belastbaar loon]]</f>
        <v>0.22758052302992951</v>
      </c>
      <c r="H2950" s="14">
        <f t="shared" ca="1" si="40"/>
        <v>8488.6304999999993</v>
      </c>
      <c r="I2950" s="14">
        <f ca="1">IF(ROW()=2, Table1[[#This Row],[Netto loon]], INDIRECT(ADDRESS(ROW()-1,COLUMN(F:F))))</f>
        <v>28822.369500000001</v>
      </c>
      <c r="J2950" s="6">
        <f ca="1">IF(ROW()=2, 0, Table1[[#This Row],[Belastbaar loon]]-INDIRECT(ADDRESS(ROW()-1,COLUMN(A:A))))</f>
        <v>10</v>
      </c>
      <c r="K2950" s="6">
        <f ca="1">Table1[[#This Row],[Netto loon]]-Table1[[#This Row],[Netto vorige schijf]]</f>
        <v>5.0977999999995518</v>
      </c>
      <c r="L2950" s="2">
        <f ca="1">(Table1[[#This Row],[Bruto tov vorige schijf]]-Table1[[#This Row],[Netto tov vorige schijf]])/MAX(Table1[[#This Row],[Bruto tov vorige schijf]],1)</f>
        <v>0.49022000000004484</v>
      </c>
    </row>
    <row r="2951" spans="1:12" x14ac:dyDescent="0.25">
      <c r="A2951" s="14">
        <v>37331</v>
      </c>
      <c r="B2951" s="6">
        <f>LoonHeffing2020(Table1[[#This Row],[Belastbaar loon]])</f>
        <v>13943.128500000001</v>
      </c>
      <c r="C2951" s="6">
        <f>AlgemeneHeffingsKorting2020(Table1[[#This Row],[Belastbaar loon]])</f>
        <v>1768.3136</v>
      </c>
      <c r="D2951" s="14">
        <f>ArbeidsKorting2020(Table1[[#This Row],[Belastbaar loon]])</f>
        <v>3676.38</v>
      </c>
      <c r="E2951" s="14">
        <f>MAX(Table1[[#This Row],[Loonheffing]]-Table1[[#This Row],[Algemene Heffingskorting]]-Table1[[#This Row],[Arbeidskorting]],0)</f>
        <v>8498.4349000000002</v>
      </c>
      <c r="F2951" s="6">
        <f>Table1[[#This Row],[Belastbaar loon]]-Table1[[#This Row],[Belasting]]</f>
        <v>28832.5651</v>
      </c>
      <c r="G2951" s="2">
        <f>(Table1[[#This Row],[Belastbaar loon]]-Table1[[#This Row],[Netto loon]])/Table1[[#This Row],[Belastbaar loon]]</f>
        <v>0.22765087728697331</v>
      </c>
      <c r="H2951" s="14">
        <f t="shared" ca="1" si="40"/>
        <v>8493.5326999999997</v>
      </c>
      <c r="I2951" s="14">
        <f ca="1">IF(ROW()=2, Table1[[#This Row],[Netto loon]], INDIRECT(ADDRESS(ROW()-1,COLUMN(F:F))))</f>
        <v>28827.4673</v>
      </c>
      <c r="J2951" s="6">
        <f ca="1">IF(ROW()=2, 0, Table1[[#This Row],[Belastbaar loon]]-INDIRECT(ADDRESS(ROW()-1,COLUMN(A:A))))</f>
        <v>10</v>
      </c>
      <c r="K2951" s="6">
        <f ca="1">Table1[[#This Row],[Netto loon]]-Table1[[#This Row],[Netto vorige schijf]]</f>
        <v>5.0977999999995518</v>
      </c>
      <c r="L2951" s="2">
        <f ca="1">(Table1[[#This Row],[Bruto tov vorige schijf]]-Table1[[#This Row],[Netto tov vorige schijf]])/MAX(Table1[[#This Row],[Bruto tov vorige schijf]],1)</f>
        <v>0.49022000000004484</v>
      </c>
    </row>
    <row r="2952" spans="1:12" x14ac:dyDescent="0.25">
      <c r="A2952" s="14">
        <v>37341</v>
      </c>
      <c r="B2952" s="6">
        <f>LoonHeffing2020(Table1[[#This Row],[Belastbaar loon]])</f>
        <v>13946.863499999999</v>
      </c>
      <c r="C2952" s="6">
        <f>AlgemeneHeffingsKorting2020(Table1[[#This Row],[Belastbaar loon]])</f>
        <v>1767.7464</v>
      </c>
      <c r="D2952" s="14">
        <f>ArbeidsKorting2020(Table1[[#This Row],[Belastbaar loon]])</f>
        <v>3675.78</v>
      </c>
      <c r="E2952" s="14">
        <f>MAX(Table1[[#This Row],[Loonheffing]]-Table1[[#This Row],[Algemene Heffingskorting]]-Table1[[#This Row],[Arbeidskorting]],0)</f>
        <v>8503.3370999999988</v>
      </c>
      <c r="F2952" s="6">
        <f>Table1[[#This Row],[Belastbaar loon]]-Table1[[#This Row],[Belasting]]</f>
        <v>28837.662900000003</v>
      </c>
      <c r="G2952" s="2">
        <f>(Table1[[#This Row],[Belastbaar loon]]-Table1[[#This Row],[Netto loon]])/Table1[[#This Row],[Belastbaar loon]]</f>
        <v>0.2277211938619747</v>
      </c>
      <c r="H2952" s="14">
        <f t="shared" ca="1" si="40"/>
        <v>8498.4349000000002</v>
      </c>
      <c r="I2952" s="14">
        <f ca="1">IF(ROW()=2, Table1[[#This Row],[Netto loon]], INDIRECT(ADDRESS(ROW()-1,COLUMN(F:F))))</f>
        <v>28832.5651</v>
      </c>
      <c r="J2952" s="6">
        <f ca="1">IF(ROW()=2, 0, Table1[[#This Row],[Belastbaar loon]]-INDIRECT(ADDRESS(ROW()-1,COLUMN(A:A))))</f>
        <v>10</v>
      </c>
      <c r="K2952" s="6">
        <f ca="1">Table1[[#This Row],[Netto loon]]-Table1[[#This Row],[Netto vorige schijf]]</f>
        <v>5.0978000000031898</v>
      </c>
      <c r="L2952" s="2">
        <f ca="1">(Table1[[#This Row],[Bruto tov vorige schijf]]-Table1[[#This Row],[Netto tov vorige schijf]])/MAX(Table1[[#This Row],[Bruto tov vorige schijf]],1)</f>
        <v>0.49021999999968102</v>
      </c>
    </row>
    <row r="2953" spans="1:12" x14ac:dyDescent="0.25">
      <c r="A2953" s="14">
        <v>37351</v>
      </c>
      <c r="B2953" s="6">
        <f>LoonHeffing2020(Table1[[#This Row],[Belastbaar loon]])</f>
        <v>13950.5985</v>
      </c>
      <c r="C2953" s="6">
        <f>AlgemeneHeffingsKorting2020(Table1[[#This Row],[Belastbaar loon]])</f>
        <v>1767.1792</v>
      </c>
      <c r="D2953" s="14">
        <f>ArbeidsKorting2020(Table1[[#This Row],[Belastbaar loon]])</f>
        <v>3675.18</v>
      </c>
      <c r="E2953" s="14">
        <f>MAX(Table1[[#This Row],[Loonheffing]]-Table1[[#This Row],[Algemene Heffingskorting]]-Table1[[#This Row],[Arbeidskorting]],0)</f>
        <v>8508.2392999999993</v>
      </c>
      <c r="F2953" s="6">
        <f>Table1[[#This Row],[Belastbaar loon]]-Table1[[#This Row],[Belasting]]</f>
        <v>28842.760699999999</v>
      </c>
      <c r="G2953" s="2">
        <f>(Table1[[#This Row],[Belastbaar loon]]-Table1[[#This Row],[Netto loon]])/Table1[[#This Row],[Belastbaar loon]]</f>
        <v>0.2277914727851999</v>
      </c>
      <c r="H2953" s="14">
        <f t="shared" ca="1" si="40"/>
        <v>8503.3370999999988</v>
      </c>
      <c r="I2953" s="14">
        <f ca="1">IF(ROW()=2, Table1[[#This Row],[Netto loon]], INDIRECT(ADDRESS(ROW()-1,COLUMN(F:F))))</f>
        <v>28837.662900000003</v>
      </c>
      <c r="J2953" s="6">
        <f ca="1">IF(ROW()=2, 0, Table1[[#This Row],[Belastbaar loon]]-INDIRECT(ADDRESS(ROW()-1,COLUMN(A:A))))</f>
        <v>10</v>
      </c>
      <c r="K2953" s="6">
        <f ca="1">Table1[[#This Row],[Netto loon]]-Table1[[#This Row],[Netto vorige schijf]]</f>
        <v>5.0977999999959138</v>
      </c>
      <c r="L2953" s="2">
        <f ca="1">(Table1[[#This Row],[Bruto tov vorige schijf]]-Table1[[#This Row],[Netto tov vorige schijf]])/MAX(Table1[[#This Row],[Bruto tov vorige schijf]],1)</f>
        <v>0.49022000000040861</v>
      </c>
    </row>
    <row r="2954" spans="1:12" x14ac:dyDescent="0.25">
      <c r="A2954" s="14">
        <v>37361</v>
      </c>
      <c r="B2954" s="6">
        <f>LoonHeffing2020(Table1[[#This Row],[Belastbaar loon]])</f>
        <v>13954.333500000001</v>
      </c>
      <c r="C2954" s="6">
        <f>AlgemeneHeffingsKorting2020(Table1[[#This Row],[Belastbaar loon]])</f>
        <v>1766.6120000000001</v>
      </c>
      <c r="D2954" s="14">
        <f>ArbeidsKorting2020(Table1[[#This Row],[Belastbaar loon]])</f>
        <v>3674.58</v>
      </c>
      <c r="E2954" s="14">
        <f>MAX(Table1[[#This Row],[Loonheffing]]-Table1[[#This Row],[Algemene Heffingskorting]]-Table1[[#This Row],[Arbeidskorting]],0)</f>
        <v>8513.1414999999997</v>
      </c>
      <c r="F2954" s="6">
        <f>Table1[[#This Row],[Belastbaar loon]]-Table1[[#This Row],[Belasting]]</f>
        <v>28847.858500000002</v>
      </c>
      <c r="G2954" s="2">
        <f>(Table1[[#This Row],[Belastbaar loon]]-Table1[[#This Row],[Netto loon]])/Table1[[#This Row],[Belastbaar loon]]</f>
        <v>0.22786171408688199</v>
      </c>
      <c r="H2954" s="14">
        <f t="shared" ca="1" si="40"/>
        <v>8508.2392999999993</v>
      </c>
      <c r="I2954" s="14">
        <f ca="1">IF(ROW()=2, Table1[[#This Row],[Netto loon]], INDIRECT(ADDRESS(ROW()-1,COLUMN(F:F))))</f>
        <v>28842.760699999999</v>
      </c>
      <c r="J2954" s="6">
        <f ca="1">IF(ROW()=2, 0, Table1[[#This Row],[Belastbaar loon]]-INDIRECT(ADDRESS(ROW()-1,COLUMN(A:A))))</f>
        <v>10</v>
      </c>
      <c r="K2954" s="6">
        <f ca="1">Table1[[#This Row],[Netto loon]]-Table1[[#This Row],[Netto vorige schijf]]</f>
        <v>5.0978000000031898</v>
      </c>
      <c r="L2954" s="2">
        <f ca="1">(Table1[[#This Row],[Bruto tov vorige schijf]]-Table1[[#This Row],[Netto tov vorige schijf]])/MAX(Table1[[#This Row],[Bruto tov vorige schijf]],1)</f>
        <v>0.49021999999968102</v>
      </c>
    </row>
    <row r="2955" spans="1:12" x14ac:dyDescent="0.25">
      <c r="A2955" s="14">
        <v>37371</v>
      </c>
      <c r="B2955" s="6">
        <f>LoonHeffing2020(Table1[[#This Row],[Belastbaar loon]])</f>
        <v>13958.068499999999</v>
      </c>
      <c r="C2955" s="6">
        <f>AlgemeneHeffingsKorting2020(Table1[[#This Row],[Belastbaar loon]])</f>
        <v>1766.0447999999999</v>
      </c>
      <c r="D2955" s="14">
        <f>ArbeidsKorting2020(Table1[[#This Row],[Belastbaar loon]])</f>
        <v>3673.98</v>
      </c>
      <c r="E2955" s="14">
        <f>MAX(Table1[[#This Row],[Loonheffing]]-Table1[[#This Row],[Algemene Heffingskorting]]-Table1[[#This Row],[Arbeidskorting]],0)</f>
        <v>8518.0437000000002</v>
      </c>
      <c r="F2955" s="6">
        <f>Table1[[#This Row],[Belastbaar loon]]-Table1[[#This Row],[Belasting]]</f>
        <v>28852.956299999998</v>
      </c>
      <c r="G2955" s="2">
        <f>(Table1[[#This Row],[Belastbaar loon]]-Table1[[#This Row],[Netto loon]])/Table1[[#This Row],[Belastbaar loon]]</f>
        <v>0.22793191779722249</v>
      </c>
      <c r="H2955" s="14">
        <f t="shared" ca="1" si="40"/>
        <v>8513.1414999999997</v>
      </c>
      <c r="I2955" s="14">
        <f ca="1">IF(ROW()=2, Table1[[#This Row],[Netto loon]], INDIRECT(ADDRESS(ROW()-1,COLUMN(F:F))))</f>
        <v>28847.858500000002</v>
      </c>
      <c r="J2955" s="6">
        <f ca="1">IF(ROW()=2, 0, Table1[[#This Row],[Belastbaar loon]]-INDIRECT(ADDRESS(ROW()-1,COLUMN(A:A))))</f>
        <v>10</v>
      </c>
      <c r="K2955" s="6">
        <f ca="1">Table1[[#This Row],[Netto loon]]-Table1[[#This Row],[Netto vorige schijf]]</f>
        <v>5.0977999999959138</v>
      </c>
      <c r="L2955" s="2">
        <f ca="1">(Table1[[#This Row],[Bruto tov vorige schijf]]-Table1[[#This Row],[Netto tov vorige schijf]])/MAX(Table1[[#This Row],[Bruto tov vorige schijf]],1)</f>
        <v>0.49022000000040861</v>
      </c>
    </row>
    <row r="2956" spans="1:12" x14ac:dyDescent="0.25">
      <c r="A2956" s="14">
        <v>37381</v>
      </c>
      <c r="B2956" s="6">
        <f>LoonHeffing2020(Table1[[#This Row],[Belastbaar loon]])</f>
        <v>13961.8035</v>
      </c>
      <c r="C2956" s="6">
        <f>AlgemeneHeffingsKorting2020(Table1[[#This Row],[Belastbaar loon]])</f>
        <v>1765.4775999999999</v>
      </c>
      <c r="D2956" s="14">
        <f>ArbeidsKorting2020(Table1[[#This Row],[Belastbaar loon]])</f>
        <v>3673.38</v>
      </c>
      <c r="E2956" s="14">
        <f>MAX(Table1[[#This Row],[Loonheffing]]-Table1[[#This Row],[Algemene Heffingskorting]]-Table1[[#This Row],[Arbeidskorting]],0)</f>
        <v>8522.9458999999988</v>
      </c>
      <c r="F2956" s="6">
        <f>Table1[[#This Row],[Belastbaar loon]]-Table1[[#This Row],[Belasting]]</f>
        <v>28858.054100000001</v>
      </c>
      <c r="G2956" s="2">
        <f>(Table1[[#This Row],[Belastbaar loon]]-Table1[[#This Row],[Netto loon]])/Table1[[#This Row],[Belastbaar loon]]</f>
        <v>0.22800208394638985</v>
      </c>
      <c r="H2956" s="14">
        <f t="shared" ca="1" si="40"/>
        <v>8518.0437000000002</v>
      </c>
      <c r="I2956" s="14">
        <f ca="1">IF(ROW()=2, Table1[[#This Row],[Netto loon]], INDIRECT(ADDRESS(ROW()-1,COLUMN(F:F))))</f>
        <v>28852.956299999998</v>
      </c>
      <c r="J2956" s="6">
        <f ca="1">IF(ROW()=2, 0, Table1[[#This Row],[Belastbaar loon]]-INDIRECT(ADDRESS(ROW()-1,COLUMN(A:A))))</f>
        <v>10</v>
      </c>
      <c r="K2956" s="6">
        <f ca="1">Table1[[#This Row],[Netto loon]]-Table1[[#This Row],[Netto vorige schijf]]</f>
        <v>5.0978000000031898</v>
      </c>
      <c r="L2956" s="2">
        <f ca="1">(Table1[[#This Row],[Bruto tov vorige schijf]]-Table1[[#This Row],[Netto tov vorige schijf]])/MAX(Table1[[#This Row],[Bruto tov vorige schijf]],1)</f>
        <v>0.49021999999968102</v>
      </c>
    </row>
    <row r="2957" spans="1:12" x14ac:dyDescent="0.25">
      <c r="A2957" s="14">
        <v>37391</v>
      </c>
      <c r="B2957" s="6">
        <f>LoonHeffing2020(Table1[[#This Row],[Belastbaar loon]])</f>
        <v>13965.538500000001</v>
      </c>
      <c r="C2957" s="6">
        <f>AlgemeneHeffingsKorting2020(Table1[[#This Row],[Belastbaar loon]])</f>
        <v>1764.9104</v>
      </c>
      <c r="D2957" s="14">
        <f>ArbeidsKorting2020(Table1[[#This Row],[Belastbaar loon]])</f>
        <v>3672.78</v>
      </c>
      <c r="E2957" s="14">
        <f>MAX(Table1[[#This Row],[Loonheffing]]-Table1[[#This Row],[Algemene Heffingskorting]]-Table1[[#This Row],[Arbeidskorting]],0)</f>
        <v>8527.8480999999992</v>
      </c>
      <c r="F2957" s="6">
        <f>Table1[[#This Row],[Belastbaar loon]]-Table1[[#This Row],[Belasting]]</f>
        <v>28863.151900000001</v>
      </c>
      <c r="G2957" s="2">
        <f>(Table1[[#This Row],[Belastbaar loon]]-Table1[[#This Row],[Netto loon]])/Table1[[#This Row],[Belastbaar loon]]</f>
        <v>0.22807221256452084</v>
      </c>
      <c r="H2957" s="14">
        <f t="shared" ca="1" si="40"/>
        <v>8522.9458999999988</v>
      </c>
      <c r="I2957" s="14">
        <f ca="1">IF(ROW()=2, Table1[[#This Row],[Netto loon]], INDIRECT(ADDRESS(ROW()-1,COLUMN(F:F))))</f>
        <v>28858.054100000001</v>
      </c>
      <c r="J2957" s="6">
        <f ca="1">IF(ROW()=2, 0, Table1[[#This Row],[Belastbaar loon]]-INDIRECT(ADDRESS(ROW()-1,COLUMN(A:A))))</f>
        <v>10</v>
      </c>
      <c r="K2957" s="6">
        <f ca="1">Table1[[#This Row],[Netto loon]]-Table1[[#This Row],[Netto vorige schijf]]</f>
        <v>5.0977999999995518</v>
      </c>
      <c r="L2957" s="2">
        <f ca="1">(Table1[[#This Row],[Bruto tov vorige schijf]]-Table1[[#This Row],[Netto tov vorige schijf]])/MAX(Table1[[#This Row],[Bruto tov vorige schijf]],1)</f>
        <v>0.49022000000004484</v>
      </c>
    </row>
    <row r="2958" spans="1:12" x14ac:dyDescent="0.25">
      <c r="A2958" s="14">
        <v>37401</v>
      </c>
      <c r="B2958" s="6">
        <f>LoonHeffing2020(Table1[[#This Row],[Belastbaar loon]])</f>
        <v>13969.273499999999</v>
      </c>
      <c r="C2958" s="6">
        <f>AlgemeneHeffingsKorting2020(Table1[[#This Row],[Belastbaar loon]])</f>
        <v>1764.3432</v>
      </c>
      <c r="D2958" s="14">
        <f>ArbeidsKorting2020(Table1[[#This Row],[Belastbaar loon]])</f>
        <v>3672.18</v>
      </c>
      <c r="E2958" s="14">
        <f>MAX(Table1[[#This Row],[Loonheffing]]-Table1[[#This Row],[Algemene Heffingskorting]]-Table1[[#This Row],[Arbeidskorting]],0)</f>
        <v>8532.7502999999997</v>
      </c>
      <c r="F2958" s="6">
        <f>Table1[[#This Row],[Belastbaar loon]]-Table1[[#This Row],[Belasting]]</f>
        <v>28868.2497</v>
      </c>
      <c r="G2958" s="2">
        <f>(Table1[[#This Row],[Belastbaar loon]]-Table1[[#This Row],[Netto loon]])/Table1[[#This Row],[Belastbaar loon]]</f>
        <v>0.22814230368171973</v>
      </c>
      <c r="H2958" s="14">
        <f t="shared" ca="1" si="40"/>
        <v>8527.8480999999992</v>
      </c>
      <c r="I2958" s="14">
        <f ca="1">IF(ROW()=2, Table1[[#This Row],[Netto loon]], INDIRECT(ADDRESS(ROW()-1,COLUMN(F:F))))</f>
        <v>28863.151900000001</v>
      </c>
      <c r="J2958" s="6">
        <f ca="1">IF(ROW()=2, 0, Table1[[#This Row],[Belastbaar loon]]-INDIRECT(ADDRESS(ROW()-1,COLUMN(A:A))))</f>
        <v>10</v>
      </c>
      <c r="K2958" s="6">
        <f ca="1">Table1[[#This Row],[Netto loon]]-Table1[[#This Row],[Netto vorige schijf]]</f>
        <v>5.0977999999995518</v>
      </c>
      <c r="L2958" s="2">
        <f ca="1">(Table1[[#This Row],[Bruto tov vorige schijf]]-Table1[[#This Row],[Netto tov vorige schijf]])/MAX(Table1[[#This Row],[Bruto tov vorige schijf]],1)</f>
        <v>0.49022000000004484</v>
      </c>
    </row>
    <row r="2959" spans="1:12" x14ac:dyDescent="0.25">
      <c r="A2959" s="14">
        <v>37411</v>
      </c>
      <c r="B2959" s="6">
        <f>LoonHeffing2020(Table1[[#This Row],[Belastbaar loon]])</f>
        <v>13973.0085</v>
      </c>
      <c r="C2959" s="6">
        <f>AlgemeneHeffingsKorting2020(Table1[[#This Row],[Belastbaar loon]])</f>
        <v>1763.7760000000001</v>
      </c>
      <c r="D2959" s="14">
        <f>ArbeidsKorting2020(Table1[[#This Row],[Belastbaar loon]])</f>
        <v>3671.58</v>
      </c>
      <c r="E2959" s="14">
        <f>MAX(Table1[[#This Row],[Loonheffing]]-Table1[[#This Row],[Algemene Heffingskorting]]-Table1[[#This Row],[Arbeidskorting]],0)</f>
        <v>8537.6525000000001</v>
      </c>
      <c r="F2959" s="6">
        <f>Table1[[#This Row],[Belastbaar loon]]-Table1[[#This Row],[Belasting]]</f>
        <v>28873.3475</v>
      </c>
      <c r="G2959" s="2">
        <f>(Table1[[#This Row],[Belastbaar loon]]-Table1[[#This Row],[Netto loon]])/Table1[[#This Row],[Belastbaar loon]]</f>
        <v>0.22821235732805858</v>
      </c>
      <c r="H2959" s="14">
        <f t="shared" ca="1" si="40"/>
        <v>8532.7502999999997</v>
      </c>
      <c r="I2959" s="14">
        <f ca="1">IF(ROW()=2, Table1[[#This Row],[Netto loon]], INDIRECT(ADDRESS(ROW()-1,COLUMN(F:F))))</f>
        <v>28868.2497</v>
      </c>
      <c r="J2959" s="6">
        <f ca="1">IF(ROW()=2, 0, Table1[[#This Row],[Belastbaar loon]]-INDIRECT(ADDRESS(ROW()-1,COLUMN(A:A))))</f>
        <v>10</v>
      </c>
      <c r="K2959" s="6">
        <f ca="1">Table1[[#This Row],[Netto loon]]-Table1[[#This Row],[Netto vorige schijf]]</f>
        <v>5.0977999999995518</v>
      </c>
      <c r="L2959" s="2">
        <f ca="1">(Table1[[#This Row],[Bruto tov vorige schijf]]-Table1[[#This Row],[Netto tov vorige schijf]])/MAX(Table1[[#This Row],[Bruto tov vorige schijf]],1)</f>
        <v>0.49022000000004484</v>
      </c>
    </row>
    <row r="2960" spans="1:12" x14ac:dyDescent="0.25">
      <c r="A2960" s="14">
        <v>37421</v>
      </c>
      <c r="B2960" s="6">
        <f>LoonHeffing2020(Table1[[#This Row],[Belastbaar loon]])</f>
        <v>13976.7435</v>
      </c>
      <c r="C2960" s="6">
        <f>AlgemeneHeffingsKorting2020(Table1[[#This Row],[Belastbaar loon]])</f>
        <v>1763.2088000000001</v>
      </c>
      <c r="D2960" s="14">
        <f>ArbeidsKorting2020(Table1[[#This Row],[Belastbaar loon]])</f>
        <v>3670.98</v>
      </c>
      <c r="E2960" s="14">
        <f>MAX(Table1[[#This Row],[Loonheffing]]-Table1[[#This Row],[Algemene Heffingskorting]]-Table1[[#This Row],[Arbeidskorting]],0)</f>
        <v>8542.5547000000006</v>
      </c>
      <c r="F2960" s="6">
        <f>Table1[[#This Row],[Belastbaar loon]]-Table1[[#This Row],[Belasting]]</f>
        <v>28878.445299999999</v>
      </c>
      <c r="G2960" s="2">
        <f>(Table1[[#This Row],[Belastbaar loon]]-Table1[[#This Row],[Netto loon]])/Table1[[#This Row],[Belastbaar loon]]</f>
        <v>0.22828237353357742</v>
      </c>
      <c r="H2960" s="14">
        <f t="shared" ca="1" si="40"/>
        <v>8537.6525000000001</v>
      </c>
      <c r="I2960" s="14">
        <f ca="1">IF(ROW()=2, Table1[[#This Row],[Netto loon]], INDIRECT(ADDRESS(ROW()-1,COLUMN(F:F))))</f>
        <v>28873.3475</v>
      </c>
      <c r="J2960" s="6">
        <f ca="1">IF(ROW()=2, 0, Table1[[#This Row],[Belastbaar loon]]-INDIRECT(ADDRESS(ROW()-1,COLUMN(A:A))))</f>
        <v>10</v>
      </c>
      <c r="K2960" s="6">
        <f ca="1">Table1[[#This Row],[Netto loon]]-Table1[[#This Row],[Netto vorige schijf]]</f>
        <v>5.0977999999995518</v>
      </c>
      <c r="L2960" s="2">
        <f ca="1">(Table1[[#This Row],[Bruto tov vorige schijf]]-Table1[[#This Row],[Netto tov vorige schijf]])/MAX(Table1[[#This Row],[Bruto tov vorige schijf]],1)</f>
        <v>0.49022000000004484</v>
      </c>
    </row>
    <row r="2961" spans="1:12" x14ac:dyDescent="0.25">
      <c r="A2961" s="14">
        <v>37431</v>
      </c>
      <c r="B2961" s="6">
        <f>LoonHeffing2020(Table1[[#This Row],[Belastbaar loon]])</f>
        <v>13980.478499999999</v>
      </c>
      <c r="C2961" s="6">
        <f>AlgemeneHeffingsKorting2020(Table1[[#This Row],[Belastbaar loon]])</f>
        <v>1762.6415999999999</v>
      </c>
      <c r="D2961" s="14">
        <f>ArbeidsKorting2020(Table1[[#This Row],[Belastbaar loon]])</f>
        <v>3670.38</v>
      </c>
      <c r="E2961" s="14">
        <f>MAX(Table1[[#This Row],[Loonheffing]]-Table1[[#This Row],[Algemene Heffingskorting]]-Table1[[#This Row],[Arbeidskorting]],0)</f>
        <v>8547.4568999999974</v>
      </c>
      <c r="F2961" s="6">
        <f>Table1[[#This Row],[Belastbaar loon]]-Table1[[#This Row],[Belasting]]</f>
        <v>28883.543100000003</v>
      </c>
      <c r="G2961" s="2">
        <f>(Table1[[#This Row],[Belastbaar loon]]-Table1[[#This Row],[Netto loon]])/Table1[[#This Row],[Belastbaar loon]]</f>
        <v>0.22835235232828396</v>
      </c>
      <c r="H2961" s="14">
        <f t="shared" ca="1" si="40"/>
        <v>8542.5547000000006</v>
      </c>
      <c r="I2961" s="14">
        <f ca="1">IF(ROW()=2, Table1[[#This Row],[Netto loon]], INDIRECT(ADDRESS(ROW()-1,COLUMN(F:F))))</f>
        <v>28878.445299999999</v>
      </c>
      <c r="J2961" s="6">
        <f ca="1">IF(ROW()=2, 0, Table1[[#This Row],[Belastbaar loon]]-INDIRECT(ADDRESS(ROW()-1,COLUMN(A:A))))</f>
        <v>10</v>
      </c>
      <c r="K2961" s="6">
        <f ca="1">Table1[[#This Row],[Netto loon]]-Table1[[#This Row],[Netto vorige schijf]]</f>
        <v>5.0978000000031898</v>
      </c>
      <c r="L2961" s="2">
        <f ca="1">(Table1[[#This Row],[Bruto tov vorige schijf]]-Table1[[#This Row],[Netto tov vorige schijf]])/MAX(Table1[[#This Row],[Bruto tov vorige schijf]],1)</f>
        <v>0.49021999999968102</v>
      </c>
    </row>
    <row r="2962" spans="1:12" x14ac:dyDescent="0.25">
      <c r="A2962" s="14">
        <v>37441</v>
      </c>
      <c r="B2962" s="6">
        <f>LoonHeffing2020(Table1[[#This Row],[Belastbaar loon]])</f>
        <v>13984.2135</v>
      </c>
      <c r="C2962" s="6">
        <f>AlgemeneHeffingsKorting2020(Table1[[#This Row],[Belastbaar loon]])</f>
        <v>1762.0744</v>
      </c>
      <c r="D2962" s="14">
        <f>ArbeidsKorting2020(Table1[[#This Row],[Belastbaar loon]])</f>
        <v>3669.78</v>
      </c>
      <c r="E2962" s="14">
        <f>MAX(Table1[[#This Row],[Loonheffing]]-Table1[[#This Row],[Algemene Heffingskorting]]-Table1[[#This Row],[Arbeidskorting]],0)</f>
        <v>8552.3590999999997</v>
      </c>
      <c r="F2962" s="6">
        <f>Table1[[#This Row],[Belastbaar loon]]-Table1[[#This Row],[Belasting]]</f>
        <v>28888.640899999999</v>
      </c>
      <c r="G2962" s="2">
        <f>(Table1[[#This Row],[Belastbaar loon]]-Table1[[#This Row],[Netto loon]])/Table1[[#This Row],[Belastbaar loon]]</f>
        <v>0.22842229374215436</v>
      </c>
      <c r="H2962" s="14">
        <f t="shared" ca="1" si="40"/>
        <v>8547.4568999999974</v>
      </c>
      <c r="I2962" s="14">
        <f ca="1">IF(ROW()=2, Table1[[#This Row],[Netto loon]], INDIRECT(ADDRESS(ROW()-1,COLUMN(F:F))))</f>
        <v>28883.543100000003</v>
      </c>
      <c r="J2962" s="6">
        <f ca="1">IF(ROW()=2, 0, Table1[[#This Row],[Belastbaar loon]]-INDIRECT(ADDRESS(ROW()-1,COLUMN(A:A))))</f>
        <v>10</v>
      </c>
      <c r="K2962" s="6">
        <f ca="1">Table1[[#This Row],[Netto loon]]-Table1[[#This Row],[Netto vorige schijf]]</f>
        <v>5.0977999999959138</v>
      </c>
      <c r="L2962" s="2">
        <f ca="1">(Table1[[#This Row],[Bruto tov vorige schijf]]-Table1[[#This Row],[Netto tov vorige schijf]])/MAX(Table1[[#This Row],[Bruto tov vorige schijf]],1)</f>
        <v>0.49022000000040861</v>
      </c>
    </row>
    <row r="2963" spans="1:12" x14ac:dyDescent="0.25">
      <c r="A2963" s="14">
        <v>37451</v>
      </c>
      <c r="B2963" s="6">
        <f>LoonHeffing2020(Table1[[#This Row],[Belastbaar loon]])</f>
        <v>13987.9485</v>
      </c>
      <c r="C2963" s="6">
        <f>AlgemeneHeffingsKorting2020(Table1[[#This Row],[Belastbaar loon]])</f>
        <v>1761.5072</v>
      </c>
      <c r="D2963" s="14">
        <f>ArbeidsKorting2020(Table1[[#This Row],[Belastbaar loon]])</f>
        <v>3669.18</v>
      </c>
      <c r="E2963" s="14">
        <f>MAX(Table1[[#This Row],[Loonheffing]]-Table1[[#This Row],[Algemene Heffingskorting]]-Table1[[#This Row],[Arbeidskorting]],0)</f>
        <v>8557.2613000000001</v>
      </c>
      <c r="F2963" s="6">
        <f>Table1[[#This Row],[Belastbaar loon]]-Table1[[#This Row],[Belasting]]</f>
        <v>28893.738700000002</v>
      </c>
      <c r="G2963" s="2">
        <f>(Table1[[#This Row],[Belastbaar loon]]-Table1[[#This Row],[Netto loon]])/Table1[[#This Row],[Belastbaar loon]]</f>
        <v>0.228492197805132</v>
      </c>
      <c r="H2963" s="14">
        <f t="shared" ca="1" si="40"/>
        <v>8552.3590999999997</v>
      </c>
      <c r="I2963" s="14">
        <f ca="1">IF(ROW()=2, Table1[[#This Row],[Netto loon]], INDIRECT(ADDRESS(ROW()-1,COLUMN(F:F))))</f>
        <v>28888.640899999999</v>
      </c>
      <c r="J2963" s="6">
        <f ca="1">IF(ROW()=2, 0, Table1[[#This Row],[Belastbaar loon]]-INDIRECT(ADDRESS(ROW()-1,COLUMN(A:A))))</f>
        <v>10</v>
      </c>
      <c r="K2963" s="6">
        <f ca="1">Table1[[#This Row],[Netto loon]]-Table1[[#This Row],[Netto vorige schijf]]</f>
        <v>5.0978000000031898</v>
      </c>
      <c r="L2963" s="2">
        <f ca="1">(Table1[[#This Row],[Bruto tov vorige schijf]]-Table1[[#This Row],[Netto tov vorige schijf]])/MAX(Table1[[#This Row],[Bruto tov vorige schijf]],1)</f>
        <v>0.49021999999968102</v>
      </c>
    </row>
    <row r="2964" spans="1:12" x14ac:dyDescent="0.25">
      <c r="A2964" s="14">
        <v>37461</v>
      </c>
      <c r="B2964" s="6">
        <f>LoonHeffing2020(Table1[[#This Row],[Belastbaar loon]])</f>
        <v>13991.683499999999</v>
      </c>
      <c r="C2964" s="6">
        <f>AlgemeneHeffingsKorting2020(Table1[[#This Row],[Belastbaar loon]])</f>
        <v>1760.94</v>
      </c>
      <c r="D2964" s="14">
        <f>ArbeidsKorting2020(Table1[[#This Row],[Belastbaar loon]])</f>
        <v>3668.58</v>
      </c>
      <c r="E2964" s="14">
        <f>MAX(Table1[[#This Row],[Loonheffing]]-Table1[[#This Row],[Algemene Heffingskorting]]-Table1[[#This Row],[Arbeidskorting]],0)</f>
        <v>8562.1634999999987</v>
      </c>
      <c r="F2964" s="6">
        <f>Table1[[#This Row],[Belastbaar loon]]-Table1[[#This Row],[Belasting]]</f>
        <v>28898.836500000001</v>
      </c>
      <c r="G2964" s="2">
        <f>(Table1[[#This Row],[Belastbaar loon]]-Table1[[#This Row],[Netto loon]])/Table1[[#This Row],[Belastbaar loon]]</f>
        <v>0.22856206454712899</v>
      </c>
      <c r="H2964" s="14">
        <f t="shared" ca="1" si="40"/>
        <v>8557.2613000000001</v>
      </c>
      <c r="I2964" s="14">
        <f ca="1">IF(ROW()=2, Table1[[#This Row],[Netto loon]], INDIRECT(ADDRESS(ROW()-1,COLUMN(F:F))))</f>
        <v>28893.738700000002</v>
      </c>
      <c r="J2964" s="6">
        <f ca="1">IF(ROW()=2, 0, Table1[[#This Row],[Belastbaar loon]]-INDIRECT(ADDRESS(ROW()-1,COLUMN(A:A))))</f>
        <v>10</v>
      </c>
      <c r="K2964" s="6">
        <f ca="1">Table1[[#This Row],[Netto loon]]-Table1[[#This Row],[Netto vorige schijf]]</f>
        <v>5.0977999999995518</v>
      </c>
      <c r="L2964" s="2">
        <f ca="1">(Table1[[#This Row],[Bruto tov vorige schijf]]-Table1[[#This Row],[Netto tov vorige schijf]])/MAX(Table1[[#This Row],[Bruto tov vorige schijf]],1)</f>
        <v>0.49022000000004484</v>
      </c>
    </row>
    <row r="2965" spans="1:12" x14ac:dyDescent="0.25">
      <c r="A2965" s="14">
        <v>37471</v>
      </c>
      <c r="B2965" s="6">
        <f>LoonHeffing2020(Table1[[#This Row],[Belastbaar loon]])</f>
        <v>13995.4185</v>
      </c>
      <c r="C2965" s="6">
        <f>AlgemeneHeffingsKorting2020(Table1[[#This Row],[Belastbaar loon]])</f>
        <v>1760.3728000000001</v>
      </c>
      <c r="D2965" s="14">
        <f>ArbeidsKorting2020(Table1[[#This Row],[Belastbaar loon]])</f>
        <v>3667.98</v>
      </c>
      <c r="E2965" s="14">
        <f>MAX(Table1[[#This Row],[Loonheffing]]-Table1[[#This Row],[Algemene Heffingskorting]]-Table1[[#This Row],[Arbeidskorting]],0)</f>
        <v>8567.0656999999992</v>
      </c>
      <c r="F2965" s="6">
        <f>Table1[[#This Row],[Belastbaar loon]]-Table1[[#This Row],[Belasting]]</f>
        <v>28903.934300000001</v>
      </c>
      <c r="G2965" s="2">
        <f>(Table1[[#This Row],[Belastbaar loon]]-Table1[[#This Row],[Netto loon]])/Table1[[#This Row],[Belastbaar loon]]</f>
        <v>0.22863189399802511</v>
      </c>
      <c r="H2965" s="14">
        <f t="shared" ca="1" si="40"/>
        <v>8562.1634999999987</v>
      </c>
      <c r="I2965" s="14">
        <f ca="1">IF(ROW()=2, Table1[[#This Row],[Netto loon]], INDIRECT(ADDRESS(ROW()-1,COLUMN(F:F))))</f>
        <v>28898.836500000001</v>
      </c>
      <c r="J2965" s="6">
        <f ca="1">IF(ROW()=2, 0, Table1[[#This Row],[Belastbaar loon]]-INDIRECT(ADDRESS(ROW()-1,COLUMN(A:A))))</f>
        <v>10</v>
      </c>
      <c r="K2965" s="6">
        <f ca="1">Table1[[#This Row],[Netto loon]]-Table1[[#This Row],[Netto vorige schijf]]</f>
        <v>5.0977999999995518</v>
      </c>
      <c r="L2965" s="2">
        <f ca="1">(Table1[[#This Row],[Bruto tov vorige schijf]]-Table1[[#This Row],[Netto tov vorige schijf]])/MAX(Table1[[#This Row],[Bruto tov vorige schijf]],1)</f>
        <v>0.49022000000004484</v>
      </c>
    </row>
    <row r="2966" spans="1:12" x14ac:dyDescent="0.25">
      <c r="A2966" s="14">
        <v>37481</v>
      </c>
      <c r="B2966" s="6">
        <f>LoonHeffing2020(Table1[[#This Row],[Belastbaar loon]])</f>
        <v>13999.1535</v>
      </c>
      <c r="C2966" s="6">
        <f>AlgemeneHeffingsKorting2020(Table1[[#This Row],[Belastbaar loon]])</f>
        <v>1759.8055999999999</v>
      </c>
      <c r="D2966" s="14">
        <f>ArbeidsKorting2020(Table1[[#This Row],[Belastbaar loon]])</f>
        <v>3667.38</v>
      </c>
      <c r="E2966" s="14">
        <f>MAX(Table1[[#This Row],[Loonheffing]]-Table1[[#This Row],[Algemene Heffingskorting]]-Table1[[#This Row],[Arbeidskorting]],0)</f>
        <v>8571.9678999999996</v>
      </c>
      <c r="F2966" s="6">
        <f>Table1[[#This Row],[Belastbaar loon]]-Table1[[#This Row],[Belasting]]</f>
        <v>28909.0321</v>
      </c>
      <c r="G2966" s="2">
        <f>(Table1[[#This Row],[Belastbaar loon]]-Table1[[#This Row],[Netto loon]])/Table1[[#This Row],[Belastbaar loon]]</f>
        <v>0.2287016861876684</v>
      </c>
      <c r="H2966" s="14">
        <f t="shared" ca="1" si="40"/>
        <v>8567.0656999999992</v>
      </c>
      <c r="I2966" s="14">
        <f ca="1">IF(ROW()=2, Table1[[#This Row],[Netto loon]], INDIRECT(ADDRESS(ROW()-1,COLUMN(F:F))))</f>
        <v>28903.934300000001</v>
      </c>
      <c r="J2966" s="6">
        <f ca="1">IF(ROW()=2, 0, Table1[[#This Row],[Belastbaar loon]]-INDIRECT(ADDRESS(ROW()-1,COLUMN(A:A))))</f>
        <v>10</v>
      </c>
      <c r="K2966" s="6">
        <f ca="1">Table1[[#This Row],[Netto loon]]-Table1[[#This Row],[Netto vorige schijf]]</f>
        <v>5.0977999999995518</v>
      </c>
      <c r="L2966" s="2">
        <f ca="1">(Table1[[#This Row],[Bruto tov vorige schijf]]-Table1[[#This Row],[Netto tov vorige schijf]])/MAX(Table1[[#This Row],[Bruto tov vorige schijf]],1)</f>
        <v>0.49022000000004484</v>
      </c>
    </row>
    <row r="2967" spans="1:12" x14ac:dyDescent="0.25">
      <c r="A2967" s="14">
        <v>37491</v>
      </c>
      <c r="B2967" s="6">
        <f>LoonHeffing2020(Table1[[#This Row],[Belastbaar loon]])</f>
        <v>14002.888499999999</v>
      </c>
      <c r="C2967" s="6">
        <f>AlgemeneHeffingsKorting2020(Table1[[#This Row],[Belastbaar loon]])</f>
        <v>1759.2384</v>
      </c>
      <c r="D2967" s="14">
        <f>ArbeidsKorting2020(Table1[[#This Row],[Belastbaar loon]])</f>
        <v>3666.78</v>
      </c>
      <c r="E2967" s="14">
        <f>MAX(Table1[[#This Row],[Loonheffing]]-Table1[[#This Row],[Algemene Heffingskorting]]-Table1[[#This Row],[Arbeidskorting]],0)</f>
        <v>8576.8700999999983</v>
      </c>
      <c r="F2967" s="6">
        <f>Table1[[#This Row],[Belastbaar loon]]-Table1[[#This Row],[Belasting]]</f>
        <v>28914.1299</v>
      </c>
      <c r="G2967" s="2">
        <f>(Table1[[#This Row],[Belastbaar loon]]-Table1[[#This Row],[Netto loon]])/Table1[[#This Row],[Belastbaar loon]]</f>
        <v>0.22877144114587503</v>
      </c>
      <c r="H2967" s="14">
        <f t="shared" ca="1" si="40"/>
        <v>8571.9678999999996</v>
      </c>
      <c r="I2967" s="14">
        <f ca="1">IF(ROW()=2, Table1[[#This Row],[Netto loon]], INDIRECT(ADDRESS(ROW()-1,COLUMN(F:F))))</f>
        <v>28909.0321</v>
      </c>
      <c r="J2967" s="6">
        <f ca="1">IF(ROW()=2, 0, Table1[[#This Row],[Belastbaar loon]]-INDIRECT(ADDRESS(ROW()-1,COLUMN(A:A))))</f>
        <v>10</v>
      </c>
      <c r="K2967" s="6">
        <f ca="1">Table1[[#This Row],[Netto loon]]-Table1[[#This Row],[Netto vorige schijf]]</f>
        <v>5.0977999999995518</v>
      </c>
      <c r="L2967" s="2">
        <f ca="1">(Table1[[#This Row],[Bruto tov vorige schijf]]-Table1[[#This Row],[Netto tov vorige schijf]])/MAX(Table1[[#This Row],[Bruto tov vorige schijf]],1)</f>
        <v>0.49022000000004484</v>
      </c>
    </row>
    <row r="2968" spans="1:12" x14ac:dyDescent="0.25">
      <c r="A2968" s="14">
        <v>37501</v>
      </c>
      <c r="B2968" s="6">
        <f>LoonHeffing2020(Table1[[#This Row],[Belastbaar loon]])</f>
        <v>14006.6235</v>
      </c>
      <c r="C2968" s="6">
        <f>AlgemeneHeffingsKorting2020(Table1[[#This Row],[Belastbaar loon]])</f>
        <v>1758.6712</v>
      </c>
      <c r="D2968" s="14">
        <f>ArbeidsKorting2020(Table1[[#This Row],[Belastbaar loon]])</f>
        <v>3666.18</v>
      </c>
      <c r="E2968" s="14">
        <f>MAX(Table1[[#This Row],[Loonheffing]]-Table1[[#This Row],[Algemene Heffingskorting]]-Table1[[#This Row],[Arbeidskorting]],0)</f>
        <v>8581.7722999999987</v>
      </c>
      <c r="F2968" s="6">
        <f>Table1[[#This Row],[Belastbaar loon]]-Table1[[#This Row],[Belasting]]</f>
        <v>28919.227700000003</v>
      </c>
      <c r="G2968" s="2">
        <f>(Table1[[#This Row],[Belastbaar loon]]-Table1[[#This Row],[Netto loon]])/Table1[[#This Row],[Belastbaar loon]]</f>
        <v>0.22884115890242918</v>
      </c>
      <c r="H2968" s="14">
        <f t="shared" ca="1" si="40"/>
        <v>8576.8700999999983</v>
      </c>
      <c r="I2968" s="14">
        <f ca="1">IF(ROW()=2, Table1[[#This Row],[Netto loon]], INDIRECT(ADDRESS(ROW()-1,COLUMN(F:F))))</f>
        <v>28914.1299</v>
      </c>
      <c r="J2968" s="6">
        <f ca="1">IF(ROW()=2, 0, Table1[[#This Row],[Belastbaar loon]]-INDIRECT(ADDRESS(ROW()-1,COLUMN(A:A))))</f>
        <v>10</v>
      </c>
      <c r="K2968" s="6">
        <f ca="1">Table1[[#This Row],[Netto loon]]-Table1[[#This Row],[Netto vorige schijf]]</f>
        <v>5.0978000000031898</v>
      </c>
      <c r="L2968" s="2">
        <f ca="1">(Table1[[#This Row],[Bruto tov vorige schijf]]-Table1[[#This Row],[Netto tov vorige schijf]])/MAX(Table1[[#This Row],[Bruto tov vorige schijf]],1)</f>
        <v>0.49021999999968102</v>
      </c>
    </row>
    <row r="2969" spans="1:12" x14ac:dyDescent="0.25">
      <c r="A2969" s="14">
        <v>37511</v>
      </c>
      <c r="B2969" s="6">
        <f>LoonHeffing2020(Table1[[#This Row],[Belastbaar loon]])</f>
        <v>14010.3585</v>
      </c>
      <c r="C2969" s="6">
        <f>AlgemeneHeffingsKorting2020(Table1[[#This Row],[Belastbaar loon]])</f>
        <v>1758.104</v>
      </c>
      <c r="D2969" s="14">
        <f>ArbeidsKorting2020(Table1[[#This Row],[Belastbaar loon]])</f>
        <v>3665.58</v>
      </c>
      <c r="E2969" s="14">
        <f>MAX(Table1[[#This Row],[Loonheffing]]-Table1[[#This Row],[Algemene Heffingskorting]]-Table1[[#This Row],[Arbeidskorting]],0)</f>
        <v>8586.674500000001</v>
      </c>
      <c r="F2969" s="6">
        <f>Table1[[#This Row],[Belastbaar loon]]-Table1[[#This Row],[Belasting]]</f>
        <v>28924.325499999999</v>
      </c>
      <c r="G2969" s="2">
        <f>(Table1[[#This Row],[Belastbaar loon]]-Table1[[#This Row],[Netto loon]])/Table1[[#This Row],[Belastbaar loon]]</f>
        <v>0.22891083948708382</v>
      </c>
      <c r="H2969" s="14">
        <f t="shared" ca="1" si="40"/>
        <v>8581.7722999999987</v>
      </c>
      <c r="I2969" s="14">
        <f ca="1">IF(ROW()=2, Table1[[#This Row],[Netto loon]], INDIRECT(ADDRESS(ROW()-1,COLUMN(F:F))))</f>
        <v>28919.227700000003</v>
      </c>
      <c r="J2969" s="6">
        <f ca="1">IF(ROW()=2, 0, Table1[[#This Row],[Belastbaar loon]]-INDIRECT(ADDRESS(ROW()-1,COLUMN(A:A))))</f>
        <v>10</v>
      </c>
      <c r="K2969" s="6">
        <f ca="1">Table1[[#This Row],[Netto loon]]-Table1[[#This Row],[Netto vorige schijf]]</f>
        <v>5.0977999999959138</v>
      </c>
      <c r="L2969" s="2">
        <f ca="1">(Table1[[#This Row],[Bruto tov vorige schijf]]-Table1[[#This Row],[Netto tov vorige schijf]])/MAX(Table1[[#This Row],[Bruto tov vorige schijf]],1)</f>
        <v>0.49022000000040861</v>
      </c>
    </row>
    <row r="2970" spans="1:12" x14ac:dyDescent="0.25">
      <c r="A2970" s="14">
        <v>37521</v>
      </c>
      <c r="B2970" s="6">
        <f>LoonHeffing2020(Table1[[#This Row],[Belastbaar loon]])</f>
        <v>14014.093500000001</v>
      </c>
      <c r="C2970" s="6">
        <f>AlgemeneHeffingsKorting2020(Table1[[#This Row],[Belastbaar loon]])</f>
        <v>1757.5368000000001</v>
      </c>
      <c r="D2970" s="14">
        <f>ArbeidsKorting2020(Table1[[#This Row],[Belastbaar loon]])</f>
        <v>3664.98</v>
      </c>
      <c r="E2970" s="14">
        <f>MAX(Table1[[#This Row],[Loonheffing]]-Table1[[#This Row],[Algemene Heffingskorting]]-Table1[[#This Row],[Arbeidskorting]],0)</f>
        <v>8591.5767000000014</v>
      </c>
      <c r="F2970" s="6">
        <f>Table1[[#This Row],[Belastbaar loon]]-Table1[[#This Row],[Belasting]]</f>
        <v>28929.423299999999</v>
      </c>
      <c r="G2970" s="2">
        <f>(Table1[[#This Row],[Belastbaar loon]]-Table1[[#This Row],[Netto loon]])/Table1[[#This Row],[Belastbaar loon]]</f>
        <v>0.2289804829295595</v>
      </c>
      <c r="H2970" s="14">
        <f t="shared" ref="H2970:H3033" ca="1" si="41">IF(ROW()=2, 0, INDIRECT(ADDRESS(ROW()-1,COLUMN(E:E))))</f>
        <v>8586.674500000001</v>
      </c>
      <c r="I2970" s="14">
        <f ca="1">IF(ROW()=2, Table1[[#This Row],[Netto loon]], INDIRECT(ADDRESS(ROW()-1,COLUMN(F:F))))</f>
        <v>28924.325499999999</v>
      </c>
      <c r="J2970" s="6">
        <f ca="1">IF(ROW()=2, 0, Table1[[#This Row],[Belastbaar loon]]-INDIRECT(ADDRESS(ROW()-1,COLUMN(A:A))))</f>
        <v>10</v>
      </c>
      <c r="K2970" s="6">
        <f ca="1">Table1[[#This Row],[Netto loon]]-Table1[[#This Row],[Netto vorige schijf]]</f>
        <v>5.0977999999995518</v>
      </c>
      <c r="L2970" s="2">
        <f ca="1">(Table1[[#This Row],[Bruto tov vorige schijf]]-Table1[[#This Row],[Netto tov vorige schijf]])/MAX(Table1[[#This Row],[Bruto tov vorige schijf]],1)</f>
        <v>0.49022000000004484</v>
      </c>
    </row>
    <row r="2971" spans="1:12" x14ac:dyDescent="0.25">
      <c r="A2971" s="14">
        <v>37531</v>
      </c>
      <c r="B2971" s="6">
        <f>LoonHeffing2020(Table1[[#This Row],[Belastbaar loon]])</f>
        <v>14017.8285</v>
      </c>
      <c r="C2971" s="6">
        <f>AlgemeneHeffingsKorting2020(Table1[[#This Row],[Belastbaar loon]])</f>
        <v>1756.9695999999999</v>
      </c>
      <c r="D2971" s="14">
        <f>ArbeidsKorting2020(Table1[[#This Row],[Belastbaar loon]])</f>
        <v>3664.38</v>
      </c>
      <c r="E2971" s="14">
        <f>MAX(Table1[[#This Row],[Loonheffing]]-Table1[[#This Row],[Algemene Heffingskorting]]-Table1[[#This Row],[Arbeidskorting]],0)</f>
        <v>8596.4788999999982</v>
      </c>
      <c r="F2971" s="6">
        <f>Table1[[#This Row],[Belastbaar loon]]-Table1[[#This Row],[Belasting]]</f>
        <v>28934.521100000002</v>
      </c>
      <c r="G2971" s="2">
        <f>(Table1[[#This Row],[Belastbaar loon]]-Table1[[#This Row],[Netto loon]])/Table1[[#This Row],[Belastbaar loon]]</f>
        <v>0.2290500892595454</v>
      </c>
      <c r="H2971" s="14">
        <f t="shared" ca="1" si="41"/>
        <v>8591.5767000000014</v>
      </c>
      <c r="I2971" s="14">
        <f ca="1">IF(ROW()=2, Table1[[#This Row],[Netto loon]], INDIRECT(ADDRESS(ROW()-1,COLUMN(F:F))))</f>
        <v>28929.423299999999</v>
      </c>
      <c r="J2971" s="6">
        <f ca="1">IF(ROW()=2, 0, Table1[[#This Row],[Belastbaar loon]]-INDIRECT(ADDRESS(ROW()-1,COLUMN(A:A))))</f>
        <v>10</v>
      </c>
      <c r="K2971" s="6">
        <f ca="1">Table1[[#This Row],[Netto loon]]-Table1[[#This Row],[Netto vorige schijf]]</f>
        <v>5.0978000000031898</v>
      </c>
      <c r="L2971" s="2">
        <f ca="1">(Table1[[#This Row],[Bruto tov vorige schijf]]-Table1[[#This Row],[Netto tov vorige schijf]])/MAX(Table1[[#This Row],[Bruto tov vorige schijf]],1)</f>
        <v>0.49021999999968102</v>
      </c>
    </row>
    <row r="2972" spans="1:12" x14ac:dyDescent="0.25">
      <c r="A2972" s="14">
        <v>37541</v>
      </c>
      <c r="B2972" s="6">
        <f>LoonHeffing2020(Table1[[#This Row],[Belastbaar loon]])</f>
        <v>14021.5635</v>
      </c>
      <c r="C2972" s="6">
        <f>AlgemeneHeffingsKorting2020(Table1[[#This Row],[Belastbaar loon]])</f>
        <v>1756.4023999999999</v>
      </c>
      <c r="D2972" s="14">
        <f>ArbeidsKorting2020(Table1[[#This Row],[Belastbaar loon]])</f>
        <v>3663.78</v>
      </c>
      <c r="E2972" s="14">
        <f>MAX(Table1[[#This Row],[Loonheffing]]-Table1[[#This Row],[Algemene Heffingskorting]]-Table1[[#This Row],[Arbeidskorting]],0)</f>
        <v>8601.3811000000005</v>
      </c>
      <c r="F2972" s="6">
        <f>Table1[[#This Row],[Belastbaar loon]]-Table1[[#This Row],[Belasting]]</f>
        <v>28939.618900000001</v>
      </c>
      <c r="G2972" s="2">
        <f>(Table1[[#This Row],[Belastbaar loon]]-Table1[[#This Row],[Netto loon]])/Table1[[#This Row],[Belastbaar loon]]</f>
        <v>0.2291196585066993</v>
      </c>
      <c r="H2972" s="14">
        <f t="shared" ca="1" si="41"/>
        <v>8596.4788999999982</v>
      </c>
      <c r="I2972" s="14">
        <f ca="1">IF(ROW()=2, Table1[[#This Row],[Netto loon]], INDIRECT(ADDRESS(ROW()-1,COLUMN(F:F))))</f>
        <v>28934.521100000002</v>
      </c>
      <c r="J2972" s="6">
        <f ca="1">IF(ROW()=2, 0, Table1[[#This Row],[Belastbaar loon]]-INDIRECT(ADDRESS(ROW()-1,COLUMN(A:A))))</f>
        <v>10</v>
      </c>
      <c r="K2972" s="6">
        <f ca="1">Table1[[#This Row],[Netto loon]]-Table1[[#This Row],[Netto vorige schijf]]</f>
        <v>5.0977999999995518</v>
      </c>
      <c r="L2972" s="2">
        <f ca="1">(Table1[[#This Row],[Bruto tov vorige schijf]]-Table1[[#This Row],[Netto tov vorige schijf]])/MAX(Table1[[#This Row],[Bruto tov vorige schijf]],1)</f>
        <v>0.49022000000004484</v>
      </c>
    </row>
    <row r="2973" spans="1:12" x14ac:dyDescent="0.25">
      <c r="A2973" s="14">
        <v>37551</v>
      </c>
      <c r="B2973" s="6">
        <f>LoonHeffing2020(Table1[[#This Row],[Belastbaar loon]])</f>
        <v>14025.298500000001</v>
      </c>
      <c r="C2973" s="6">
        <f>AlgemeneHeffingsKorting2020(Table1[[#This Row],[Belastbaar loon]])</f>
        <v>1755.8352</v>
      </c>
      <c r="D2973" s="14">
        <f>ArbeidsKorting2020(Table1[[#This Row],[Belastbaar loon]])</f>
        <v>3663.18</v>
      </c>
      <c r="E2973" s="14">
        <f>MAX(Table1[[#This Row],[Loonheffing]]-Table1[[#This Row],[Algemene Heffingskorting]]-Table1[[#This Row],[Arbeidskorting]],0)</f>
        <v>8606.283300000001</v>
      </c>
      <c r="F2973" s="6">
        <f>Table1[[#This Row],[Belastbaar loon]]-Table1[[#This Row],[Belasting]]</f>
        <v>28944.716699999997</v>
      </c>
      <c r="G2973" s="2">
        <f>(Table1[[#This Row],[Belastbaar loon]]-Table1[[#This Row],[Netto loon]])/Table1[[#This Row],[Belastbaar loon]]</f>
        <v>0.22918919070064719</v>
      </c>
      <c r="H2973" s="14">
        <f t="shared" ca="1" si="41"/>
        <v>8601.3811000000005</v>
      </c>
      <c r="I2973" s="14">
        <f ca="1">IF(ROW()=2, Table1[[#This Row],[Netto loon]], INDIRECT(ADDRESS(ROW()-1,COLUMN(F:F))))</f>
        <v>28939.618900000001</v>
      </c>
      <c r="J2973" s="6">
        <f ca="1">IF(ROW()=2, 0, Table1[[#This Row],[Belastbaar loon]]-INDIRECT(ADDRESS(ROW()-1,COLUMN(A:A))))</f>
        <v>10</v>
      </c>
      <c r="K2973" s="6">
        <f ca="1">Table1[[#This Row],[Netto loon]]-Table1[[#This Row],[Netto vorige schijf]]</f>
        <v>5.0977999999959138</v>
      </c>
      <c r="L2973" s="2">
        <f ca="1">(Table1[[#This Row],[Bruto tov vorige schijf]]-Table1[[#This Row],[Netto tov vorige schijf]])/MAX(Table1[[#This Row],[Bruto tov vorige schijf]],1)</f>
        <v>0.49022000000040861</v>
      </c>
    </row>
    <row r="2974" spans="1:12" x14ac:dyDescent="0.25">
      <c r="A2974" s="14">
        <v>37561</v>
      </c>
      <c r="B2974" s="6">
        <f>LoonHeffing2020(Table1[[#This Row],[Belastbaar loon]])</f>
        <v>14029.0335</v>
      </c>
      <c r="C2974" s="6">
        <f>AlgemeneHeffingsKorting2020(Table1[[#This Row],[Belastbaar loon]])</f>
        <v>1755.268</v>
      </c>
      <c r="D2974" s="14">
        <f>ArbeidsKorting2020(Table1[[#This Row],[Belastbaar loon]])</f>
        <v>3662.58</v>
      </c>
      <c r="E2974" s="14">
        <f>MAX(Table1[[#This Row],[Loonheffing]]-Table1[[#This Row],[Algemene Heffingskorting]]-Table1[[#This Row],[Arbeidskorting]],0)</f>
        <v>8611.1854999999996</v>
      </c>
      <c r="F2974" s="6">
        <f>Table1[[#This Row],[Belastbaar loon]]-Table1[[#This Row],[Belasting]]</f>
        <v>28949.8145</v>
      </c>
      <c r="G2974" s="2">
        <f>(Table1[[#This Row],[Belastbaar loon]]-Table1[[#This Row],[Netto loon]])/Table1[[#This Row],[Belastbaar loon]]</f>
        <v>0.22925868587098319</v>
      </c>
      <c r="H2974" s="14">
        <f t="shared" ca="1" si="41"/>
        <v>8606.283300000001</v>
      </c>
      <c r="I2974" s="14">
        <f ca="1">IF(ROW()=2, Table1[[#This Row],[Netto loon]], INDIRECT(ADDRESS(ROW()-1,COLUMN(F:F))))</f>
        <v>28944.716699999997</v>
      </c>
      <c r="J2974" s="6">
        <f ca="1">IF(ROW()=2, 0, Table1[[#This Row],[Belastbaar loon]]-INDIRECT(ADDRESS(ROW()-1,COLUMN(A:A))))</f>
        <v>10</v>
      </c>
      <c r="K2974" s="6">
        <f ca="1">Table1[[#This Row],[Netto loon]]-Table1[[#This Row],[Netto vorige schijf]]</f>
        <v>5.0978000000031898</v>
      </c>
      <c r="L2974" s="2">
        <f ca="1">(Table1[[#This Row],[Bruto tov vorige schijf]]-Table1[[#This Row],[Netto tov vorige schijf]])/MAX(Table1[[#This Row],[Bruto tov vorige schijf]],1)</f>
        <v>0.49021999999968102</v>
      </c>
    </row>
    <row r="2975" spans="1:12" x14ac:dyDescent="0.25">
      <c r="A2975" s="14">
        <v>37571</v>
      </c>
      <c r="B2975" s="6">
        <f>LoonHeffing2020(Table1[[#This Row],[Belastbaar loon]])</f>
        <v>14032.7685</v>
      </c>
      <c r="C2975" s="6">
        <f>AlgemeneHeffingsKorting2020(Table1[[#This Row],[Belastbaar loon]])</f>
        <v>1754.7008000000001</v>
      </c>
      <c r="D2975" s="14">
        <f>ArbeidsKorting2020(Table1[[#This Row],[Belastbaar loon]])</f>
        <v>3661.98</v>
      </c>
      <c r="E2975" s="14">
        <f>MAX(Table1[[#This Row],[Loonheffing]]-Table1[[#This Row],[Algemene Heffingskorting]]-Table1[[#This Row],[Arbeidskorting]],0)</f>
        <v>8616.0877</v>
      </c>
      <c r="F2975" s="6">
        <f>Table1[[#This Row],[Belastbaar loon]]-Table1[[#This Row],[Belasting]]</f>
        <v>28954.9123</v>
      </c>
      <c r="G2975" s="2">
        <f>(Table1[[#This Row],[Belastbaar loon]]-Table1[[#This Row],[Netto loon]])/Table1[[#This Row],[Belastbaar loon]]</f>
        <v>0.2293281440472705</v>
      </c>
      <c r="H2975" s="14">
        <f t="shared" ca="1" si="41"/>
        <v>8611.1854999999996</v>
      </c>
      <c r="I2975" s="14">
        <f ca="1">IF(ROW()=2, Table1[[#This Row],[Netto loon]], INDIRECT(ADDRESS(ROW()-1,COLUMN(F:F))))</f>
        <v>28949.8145</v>
      </c>
      <c r="J2975" s="6">
        <f ca="1">IF(ROW()=2, 0, Table1[[#This Row],[Belastbaar loon]]-INDIRECT(ADDRESS(ROW()-1,COLUMN(A:A))))</f>
        <v>10</v>
      </c>
      <c r="K2975" s="6">
        <f ca="1">Table1[[#This Row],[Netto loon]]-Table1[[#This Row],[Netto vorige schijf]]</f>
        <v>5.0977999999995518</v>
      </c>
      <c r="L2975" s="2">
        <f ca="1">(Table1[[#This Row],[Bruto tov vorige schijf]]-Table1[[#This Row],[Netto tov vorige schijf]])/MAX(Table1[[#This Row],[Bruto tov vorige schijf]],1)</f>
        <v>0.49022000000004484</v>
      </c>
    </row>
    <row r="2976" spans="1:12" x14ac:dyDescent="0.25">
      <c r="A2976" s="14">
        <v>37581</v>
      </c>
      <c r="B2976" s="6">
        <f>LoonHeffing2020(Table1[[#This Row],[Belastbaar loon]])</f>
        <v>14036.503500000001</v>
      </c>
      <c r="C2976" s="6">
        <f>AlgemeneHeffingsKorting2020(Table1[[#This Row],[Belastbaar loon]])</f>
        <v>1754.1336000000001</v>
      </c>
      <c r="D2976" s="14">
        <f>ArbeidsKorting2020(Table1[[#This Row],[Belastbaar loon]])</f>
        <v>3661.38</v>
      </c>
      <c r="E2976" s="14">
        <f>MAX(Table1[[#This Row],[Loonheffing]]-Table1[[#This Row],[Algemene Heffingskorting]]-Table1[[#This Row],[Arbeidskorting]],0)</f>
        <v>8620.9899000000005</v>
      </c>
      <c r="F2976" s="6">
        <f>Table1[[#This Row],[Belastbaar loon]]-Table1[[#This Row],[Belasting]]</f>
        <v>28960.0101</v>
      </c>
      <c r="G2976" s="2">
        <f>(Table1[[#This Row],[Belastbaar loon]]-Table1[[#This Row],[Netto loon]])/Table1[[#This Row],[Belastbaar loon]]</f>
        <v>0.22939756525904048</v>
      </c>
      <c r="H2976" s="14">
        <f t="shared" ca="1" si="41"/>
        <v>8616.0877</v>
      </c>
      <c r="I2976" s="14">
        <f ca="1">IF(ROW()=2, Table1[[#This Row],[Netto loon]], INDIRECT(ADDRESS(ROW()-1,COLUMN(F:F))))</f>
        <v>28954.9123</v>
      </c>
      <c r="J2976" s="6">
        <f ca="1">IF(ROW()=2, 0, Table1[[#This Row],[Belastbaar loon]]-INDIRECT(ADDRESS(ROW()-1,COLUMN(A:A))))</f>
        <v>10</v>
      </c>
      <c r="K2976" s="6">
        <f ca="1">Table1[[#This Row],[Netto loon]]-Table1[[#This Row],[Netto vorige schijf]]</f>
        <v>5.0977999999995518</v>
      </c>
      <c r="L2976" s="2">
        <f ca="1">(Table1[[#This Row],[Bruto tov vorige schijf]]-Table1[[#This Row],[Netto tov vorige schijf]])/MAX(Table1[[#This Row],[Bruto tov vorige schijf]],1)</f>
        <v>0.49022000000004484</v>
      </c>
    </row>
    <row r="2977" spans="1:12" x14ac:dyDescent="0.25">
      <c r="A2977" s="14">
        <v>37591</v>
      </c>
      <c r="B2977" s="6">
        <f>LoonHeffing2020(Table1[[#This Row],[Belastbaar loon]])</f>
        <v>14040.238499999999</v>
      </c>
      <c r="C2977" s="6">
        <f>AlgemeneHeffingsKorting2020(Table1[[#This Row],[Belastbaar loon]])</f>
        <v>1753.5663999999999</v>
      </c>
      <c r="D2977" s="14">
        <f>ArbeidsKorting2020(Table1[[#This Row],[Belastbaar loon]])</f>
        <v>3660.78</v>
      </c>
      <c r="E2977" s="14">
        <f>MAX(Table1[[#This Row],[Loonheffing]]-Table1[[#This Row],[Algemene Heffingskorting]]-Table1[[#This Row],[Arbeidskorting]],0)</f>
        <v>8625.8920999999991</v>
      </c>
      <c r="F2977" s="6">
        <f>Table1[[#This Row],[Belastbaar loon]]-Table1[[#This Row],[Belasting]]</f>
        <v>28965.107900000003</v>
      </c>
      <c r="G2977" s="2">
        <f>(Table1[[#This Row],[Belastbaar loon]]-Table1[[#This Row],[Netto loon]])/Table1[[#This Row],[Belastbaar loon]]</f>
        <v>0.22946694953579308</v>
      </c>
      <c r="H2977" s="14">
        <f t="shared" ca="1" si="41"/>
        <v>8620.9899000000005</v>
      </c>
      <c r="I2977" s="14">
        <f ca="1">IF(ROW()=2, Table1[[#This Row],[Netto loon]], INDIRECT(ADDRESS(ROW()-1,COLUMN(F:F))))</f>
        <v>28960.0101</v>
      </c>
      <c r="J2977" s="6">
        <f ca="1">IF(ROW()=2, 0, Table1[[#This Row],[Belastbaar loon]]-INDIRECT(ADDRESS(ROW()-1,COLUMN(A:A))))</f>
        <v>10</v>
      </c>
      <c r="K2977" s="6">
        <f ca="1">Table1[[#This Row],[Netto loon]]-Table1[[#This Row],[Netto vorige schijf]]</f>
        <v>5.0978000000031898</v>
      </c>
      <c r="L2977" s="2">
        <f ca="1">(Table1[[#This Row],[Bruto tov vorige schijf]]-Table1[[#This Row],[Netto tov vorige schijf]])/MAX(Table1[[#This Row],[Bruto tov vorige schijf]],1)</f>
        <v>0.49021999999968102</v>
      </c>
    </row>
    <row r="2978" spans="1:12" x14ac:dyDescent="0.25">
      <c r="A2978" s="14">
        <v>37601</v>
      </c>
      <c r="B2978" s="6">
        <f>LoonHeffing2020(Table1[[#This Row],[Belastbaar loon]])</f>
        <v>14043.9735</v>
      </c>
      <c r="C2978" s="6">
        <f>AlgemeneHeffingsKorting2020(Table1[[#This Row],[Belastbaar loon]])</f>
        <v>1752.9992</v>
      </c>
      <c r="D2978" s="14">
        <f>ArbeidsKorting2020(Table1[[#This Row],[Belastbaar loon]])</f>
        <v>3660.18</v>
      </c>
      <c r="E2978" s="14">
        <f>MAX(Table1[[#This Row],[Loonheffing]]-Table1[[#This Row],[Algemene Heffingskorting]]-Table1[[#This Row],[Arbeidskorting]],0)</f>
        <v>8630.7942999999996</v>
      </c>
      <c r="F2978" s="6">
        <f>Table1[[#This Row],[Belastbaar loon]]-Table1[[#This Row],[Belasting]]</f>
        <v>28970.205699999999</v>
      </c>
      <c r="G2978" s="2">
        <f>(Table1[[#This Row],[Belastbaar loon]]-Table1[[#This Row],[Netto loon]])/Table1[[#This Row],[Belastbaar loon]]</f>
        <v>0.2295362969069972</v>
      </c>
      <c r="H2978" s="14">
        <f t="shared" ca="1" si="41"/>
        <v>8625.8920999999991</v>
      </c>
      <c r="I2978" s="14">
        <f ca="1">IF(ROW()=2, Table1[[#This Row],[Netto loon]], INDIRECT(ADDRESS(ROW()-1,COLUMN(F:F))))</f>
        <v>28965.107900000003</v>
      </c>
      <c r="J2978" s="6">
        <f ca="1">IF(ROW()=2, 0, Table1[[#This Row],[Belastbaar loon]]-INDIRECT(ADDRESS(ROW()-1,COLUMN(A:A))))</f>
        <v>10</v>
      </c>
      <c r="K2978" s="6">
        <f ca="1">Table1[[#This Row],[Netto loon]]-Table1[[#This Row],[Netto vorige schijf]]</f>
        <v>5.0977999999959138</v>
      </c>
      <c r="L2978" s="2">
        <f ca="1">(Table1[[#This Row],[Bruto tov vorige schijf]]-Table1[[#This Row],[Netto tov vorige schijf]])/MAX(Table1[[#This Row],[Bruto tov vorige schijf]],1)</f>
        <v>0.49022000000040861</v>
      </c>
    </row>
    <row r="2979" spans="1:12" x14ac:dyDescent="0.25">
      <c r="A2979" s="14">
        <v>37611</v>
      </c>
      <c r="B2979" s="6">
        <f>LoonHeffing2020(Table1[[#This Row],[Belastbaar loon]])</f>
        <v>14047.708500000001</v>
      </c>
      <c r="C2979" s="6">
        <f>AlgemeneHeffingsKorting2020(Table1[[#This Row],[Belastbaar loon]])</f>
        <v>1752.432</v>
      </c>
      <c r="D2979" s="14">
        <f>ArbeidsKorting2020(Table1[[#This Row],[Belastbaar loon]])</f>
        <v>3659.58</v>
      </c>
      <c r="E2979" s="14">
        <f>MAX(Table1[[#This Row],[Loonheffing]]-Table1[[#This Row],[Algemene Heffingskorting]]-Table1[[#This Row],[Arbeidskorting]],0)</f>
        <v>8635.6965</v>
      </c>
      <c r="F2979" s="6">
        <f>Table1[[#This Row],[Belastbaar loon]]-Table1[[#This Row],[Belasting]]</f>
        <v>28975.303500000002</v>
      </c>
      <c r="G2979" s="2">
        <f>(Table1[[#This Row],[Belastbaar loon]]-Table1[[#This Row],[Netto loon]])/Table1[[#This Row],[Belastbaar loon]]</f>
        <v>0.22960560740208977</v>
      </c>
      <c r="H2979" s="14">
        <f t="shared" ca="1" si="41"/>
        <v>8630.7942999999996</v>
      </c>
      <c r="I2979" s="14">
        <f ca="1">IF(ROW()=2, Table1[[#This Row],[Netto loon]], INDIRECT(ADDRESS(ROW()-1,COLUMN(F:F))))</f>
        <v>28970.205699999999</v>
      </c>
      <c r="J2979" s="6">
        <f ca="1">IF(ROW()=2, 0, Table1[[#This Row],[Belastbaar loon]]-INDIRECT(ADDRESS(ROW()-1,COLUMN(A:A))))</f>
        <v>10</v>
      </c>
      <c r="K2979" s="6">
        <f ca="1">Table1[[#This Row],[Netto loon]]-Table1[[#This Row],[Netto vorige schijf]]</f>
        <v>5.0978000000031898</v>
      </c>
      <c r="L2979" s="2">
        <f ca="1">(Table1[[#This Row],[Bruto tov vorige schijf]]-Table1[[#This Row],[Netto tov vorige schijf]])/MAX(Table1[[#This Row],[Bruto tov vorige schijf]],1)</f>
        <v>0.49021999999968102</v>
      </c>
    </row>
    <row r="2980" spans="1:12" x14ac:dyDescent="0.25">
      <c r="A2980" s="14">
        <v>37621</v>
      </c>
      <c r="B2980" s="6">
        <f>LoonHeffing2020(Table1[[#This Row],[Belastbaar loon]])</f>
        <v>14051.443499999999</v>
      </c>
      <c r="C2980" s="6">
        <f>AlgemeneHeffingsKorting2020(Table1[[#This Row],[Belastbaar loon]])</f>
        <v>1751.8648000000001</v>
      </c>
      <c r="D2980" s="14">
        <f>ArbeidsKorting2020(Table1[[#This Row],[Belastbaar loon]])</f>
        <v>3658.98</v>
      </c>
      <c r="E2980" s="14">
        <f>MAX(Table1[[#This Row],[Loonheffing]]-Table1[[#This Row],[Algemene Heffingskorting]]-Table1[[#This Row],[Arbeidskorting]],0)</f>
        <v>8640.5987000000005</v>
      </c>
      <c r="F2980" s="6">
        <f>Table1[[#This Row],[Belastbaar loon]]-Table1[[#This Row],[Belasting]]</f>
        <v>28980.401299999998</v>
      </c>
      <c r="G2980" s="2">
        <f>(Table1[[#This Row],[Belastbaar loon]]-Table1[[#This Row],[Netto loon]])/Table1[[#This Row],[Belastbaar loon]]</f>
        <v>0.22967488105047718</v>
      </c>
      <c r="H2980" s="14">
        <f t="shared" ca="1" si="41"/>
        <v>8635.6965</v>
      </c>
      <c r="I2980" s="14">
        <f ca="1">IF(ROW()=2, Table1[[#This Row],[Netto loon]], INDIRECT(ADDRESS(ROW()-1,COLUMN(F:F))))</f>
        <v>28975.303500000002</v>
      </c>
      <c r="J2980" s="6">
        <f ca="1">IF(ROW()=2, 0, Table1[[#This Row],[Belastbaar loon]]-INDIRECT(ADDRESS(ROW()-1,COLUMN(A:A))))</f>
        <v>10</v>
      </c>
      <c r="K2980" s="6">
        <f ca="1">Table1[[#This Row],[Netto loon]]-Table1[[#This Row],[Netto vorige schijf]]</f>
        <v>5.0977999999959138</v>
      </c>
      <c r="L2980" s="2">
        <f ca="1">(Table1[[#This Row],[Bruto tov vorige schijf]]-Table1[[#This Row],[Netto tov vorige schijf]])/MAX(Table1[[#This Row],[Bruto tov vorige schijf]],1)</f>
        <v>0.49022000000040861</v>
      </c>
    </row>
    <row r="2981" spans="1:12" x14ac:dyDescent="0.25">
      <c r="A2981" s="14">
        <v>37631</v>
      </c>
      <c r="B2981" s="6">
        <f>LoonHeffing2020(Table1[[#This Row],[Belastbaar loon]])</f>
        <v>14055.1785</v>
      </c>
      <c r="C2981" s="6">
        <f>AlgemeneHeffingsKorting2020(Table1[[#This Row],[Belastbaar loon]])</f>
        <v>1751.2976000000001</v>
      </c>
      <c r="D2981" s="14">
        <f>ArbeidsKorting2020(Table1[[#This Row],[Belastbaar loon]])</f>
        <v>3658.38</v>
      </c>
      <c r="E2981" s="14">
        <f>MAX(Table1[[#This Row],[Loonheffing]]-Table1[[#This Row],[Algemene Heffingskorting]]-Table1[[#This Row],[Arbeidskorting]],0)</f>
        <v>8645.5008999999991</v>
      </c>
      <c r="F2981" s="6">
        <f>Table1[[#This Row],[Belastbaar loon]]-Table1[[#This Row],[Belasting]]</f>
        <v>28985.499100000001</v>
      </c>
      <c r="G2981" s="2">
        <f>(Table1[[#This Row],[Belastbaar loon]]-Table1[[#This Row],[Netto loon]])/Table1[[#This Row],[Belastbaar loon]]</f>
        <v>0.22974411788153382</v>
      </c>
      <c r="H2981" s="14">
        <f t="shared" ca="1" si="41"/>
        <v>8640.5987000000005</v>
      </c>
      <c r="I2981" s="14">
        <f ca="1">IF(ROW()=2, Table1[[#This Row],[Netto loon]], INDIRECT(ADDRESS(ROW()-1,COLUMN(F:F))))</f>
        <v>28980.401299999998</v>
      </c>
      <c r="J2981" s="6">
        <f ca="1">IF(ROW()=2, 0, Table1[[#This Row],[Belastbaar loon]]-INDIRECT(ADDRESS(ROW()-1,COLUMN(A:A))))</f>
        <v>10</v>
      </c>
      <c r="K2981" s="6">
        <f ca="1">Table1[[#This Row],[Netto loon]]-Table1[[#This Row],[Netto vorige schijf]]</f>
        <v>5.0978000000031898</v>
      </c>
      <c r="L2981" s="2">
        <f ca="1">(Table1[[#This Row],[Bruto tov vorige schijf]]-Table1[[#This Row],[Netto tov vorige schijf]])/MAX(Table1[[#This Row],[Bruto tov vorige schijf]],1)</f>
        <v>0.49021999999968102</v>
      </c>
    </row>
    <row r="2982" spans="1:12" x14ac:dyDescent="0.25">
      <c r="A2982" s="14">
        <v>37641</v>
      </c>
      <c r="B2982" s="6">
        <f>LoonHeffing2020(Table1[[#This Row],[Belastbaar loon]])</f>
        <v>14058.913500000001</v>
      </c>
      <c r="C2982" s="6">
        <f>AlgemeneHeffingsKorting2020(Table1[[#This Row],[Belastbaar loon]])</f>
        <v>1750.7303999999999</v>
      </c>
      <c r="D2982" s="14">
        <f>ArbeidsKorting2020(Table1[[#This Row],[Belastbaar loon]])</f>
        <v>3657.78</v>
      </c>
      <c r="E2982" s="14">
        <f>MAX(Table1[[#This Row],[Loonheffing]]-Table1[[#This Row],[Algemene Heffingskorting]]-Table1[[#This Row],[Arbeidskorting]],0)</f>
        <v>8650.4030999999995</v>
      </c>
      <c r="F2982" s="6">
        <f>Table1[[#This Row],[Belastbaar loon]]-Table1[[#This Row],[Belasting]]</f>
        <v>28990.5969</v>
      </c>
      <c r="G2982" s="2">
        <f>(Table1[[#This Row],[Belastbaar loon]]-Table1[[#This Row],[Netto loon]])/Table1[[#This Row],[Belastbaar loon]]</f>
        <v>0.22981331792460347</v>
      </c>
      <c r="H2982" s="14">
        <f t="shared" ca="1" si="41"/>
        <v>8645.5008999999991</v>
      </c>
      <c r="I2982" s="14">
        <f ca="1">IF(ROW()=2, Table1[[#This Row],[Netto loon]], INDIRECT(ADDRESS(ROW()-1,COLUMN(F:F))))</f>
        <v>28985.499100000001</v>
      </c>
      <c r="J2982" s="6">
        <f ca="1">IF(ROW()=2, 0, Table1[[#This Row],[Belastbaar loon]]-INDIRECT(ADDRESS(ROW()-1,COLUMN(A:A))))</f>
        <v>10</v>
      </c>
      <c r="K2982" s="6">
        <f ca="1">Table1[[#This Row],[Netto loon]]-Table1[[#This Row],[Netto vorige schijf]]</f>
        <v>5.0977999999995518</v>
      </c>
      <c r="L2982" s="2">
        <f ca="1">(Table1[[#This Row],[Bruto tov vorige schijf]]-Table1[[#This Row],[Netto tov vorige schijf]])/MAX(Table1[[#This Row],[Bruto tov vorige schijf]],1)</f>
        <v>0.49022000000004484</v>
      </c>
    </row>
    <row r="2983" spans="1:12" x14ac:dyDescent="0.25">
      <c r="A2983" s="14">
        <v>37651</v>
      </c>
      <c r="B2983" s="6">
        <f>LoonHeffing2020(Table1[[#This Row],[Belastbaar loon]])</f>
        <v>14062.648499999999</v>
      </c>
      <c r="C2983" s="6">
        <f>AlgemeneHeffingsKorting2020(Table1[[#This Row],[Belastbaar loon]])</f>
        <v>1750.1632</v>
      </c>
      <c r="D2983" s="14">
        <f>ArbeidsKorting2020(Table1[[#This Row],[Belastbaar loon]])</f>
        <v>3657.18</v>
      </c>
      <c r="E2983" s="14">
        <f>MAX(Table1[[#This Row],[Loonheffing]]-Table1[[#This Row],[Algemene Heffingskorting]]-Table1[[#This Row],[Arbeidskorting]],0)</f>
        <v>8655.3053</v>
      </c>
      <c r="F2983" s="6">
        <f>Table1[[#This Row],[Belastbaar loon]]-Table1[[#This Row],[Belasting]]</f>
        <v>28995.6947</v>
      </c>
      <c r="G2983" s="2">
        <f>(Table1[[#This Row],[Belastbaar loon]]-Table1[[#This Row],[Netto loon]])/Table1[[#This Row],[Belastbaar loon]]</f>
        <v>0.22988248120899843</v>
      </c>
      <c r="H2983" s="14">
        <f t="shared" ca="1" si="41"/>
        <v>8650.4030999999995</v>
      </c>
      <c r="I2983" s="14">
        <f ca="1">IF(ROW()=2, Table1[[#This Row],[Netto loon]], INDIRECT(ADDRESS(ROW()-1,COLUMN(F:F))))</f>
        <v>28990.5969</v>
      </c>
      <c r="J2983" s="6">
        <f ca="1">IF(ROW()=2, 0, Table1[[#This Row],[Belastbaar loon]]-INDIRECT(ADDRESS(ROW()-1,COLUMN(A:A))))</f>
        <v>10</v>
      </c>
      <c r="K2983" s="6">
        <f ca="1">Table1[[#This Row],[Netto loon]]-Table1[[#This Row],[Netto vorige schijf]]</f>
        <v>5.0977999999995518</v>
      </c>
      <c r="L2983" s="2">
        <f ca="1">(Table1[[#This Row],[Bruto tov vorige schijf]]-Table1[[#This Row],[Netto tov vorige schijf]])/MAX(Table1[[#This Row],[Bruto tov vorige schijf]],1)</f>
        <v>0.49022000000004484</v>
      </c>
    </row>
    <row r="2984" spans="1:12" x14ac:dyDescent="0.25">
      <c r="A2984" s="14">
        <v>37661</v>
      </c>
      <c r="B2984" s="6">
        <f>LoonHeffing2020(Table1[[#This Row],[Belastbaar loon]])</f>
        <v>14066.3835</v>
      </c>
      <c r="C2984" s="6">
        <f>AlgemeneHeffingsKorting2020(Table1[[#This Row],[Belastbaar loon]])</f>
        <v>1749.596</v>
      </c>
      <c r="D2984" s="14">
        <f>ArbeidsKorting2020(Table1[[#This Row],[Belastbaar loon]])</f>
        <v>3656.58</v>
      </c>
      <c r="E2984" s="14">
        <f>MAX(Table1[[#This Row],[Loonheffing]]-Table1[[#This Row],[Algemene Heffingskorting]]-Table1[[#This Row],[Arbeidskorting]],0)</f>
        <v>8660.2075000000004</v>
      </c>
      <c r="F2984" s="6">
        <f>Table1[[#This Row],[Belastbaar loon]]-Table1[[#This Row],[Belasting]]</f>
        <v>29000.7925</v>
      </c>
      <c r="G2984" s="2">
        <f>(Table1[[#This Row],[Belastbaar loon]]-Table1[[#This Row],[Netto loon]])/Table1[[#This Row],[Belastbaar loon]]</f>
        <v>0.22995160776399989</v>
      </c>
      <c r="H2984" s="14">
        <f t="shared" ca="1" si="41"/>
        <v>8655.3053</v>
      </c>
      <c r="I2984" s="14">
        <f ca="1">IF(ROW()=2, Table1[[#This Row],[Netto loon]], INDIRECT(ADDRESS(ROW()-1,COLUMN(F:F))))</f>
        <v>28995.6947</v>
      </c>
      <c r="J2984" s="6">
        <f ca="1">IF(ROW()=2, 0, Table1[[#This Row],[Belastbaar loon]]-INDIRECT(ADDRESS(ROW()-1,COLUMN(A:A))))</f>
        <v>10</v>
      </c>
      <c r="K2984" s="6">
        <f ca="1">Table1[[#This Row],[Netto loon]]-Table1[[#This Row],[Netto vorige schijf]]</f>
        <v>5.0977999999995518</v>
      </c>
      <c r="L2984" s="2">
        <f ca="1">(Table1[[#This Row],[Bruto tov vorige schijf]]-Table1[[#This Row],[Netto tov vorige schijf]])/MAX(Table1[[#This Row],[Bruto tov vorige schijf]],1)</f>
        <v>0.49022000000004484</v>
      </c>
    </row>
    <row r="2985" spans="1:12" x14ac:dyDescent="0.25">
      <c r="A2985" s="14">
        <v>37671</v>
      </c>
      <c r="B2985" s="6">
        <f>LoonHeffing2020(Table1[[#This Row],[Belastbaar loon]])</f>
        <v>14070.1185</v>
      </c>
      <c r="C2985" s="6">
        <f>AlgemeneHeffingsKorting2020(Table1[[#This Row],[Belastbaar loon]])</f>
        <v>1749.0288</v>
      </c>
      <c r="D2985" s="14">
        <f>ArbeidsKorting2020(Table1[[#This Row],[Belastbaar loon]])</f>
        <v>3655.98</v>
      </c>
      <c r="E2985" s="14">
        <f>MAX(Table1[[#This Row],[Loonheffing]]-Table1[[#This Row],[Algemene Heffingskorting]]-Table1[[#This Row],[Arbeidskorting]],0)</f>
        <v>8665.1097000000009</v>
      </c>
      <c r="F2985" s="6">
        <f>Table1[[#This Row],[Belastbaar loon]]-Table1[[#This Row],[Belasting]]</f>
        <v>29005.890299999999</v>
      </c>
      <c r="G2985" s="2">
        <f>(Table1[[#This Row],[Belastbaar loon]]-Table1[[#This Row],[Netto loon]])/Table1[[#This Row],[Belastbaar loon]]</f>
        <v>0.23002069761885804</v>
      </c>
      <c r="H2985" s="14">
        <f t="shared" ca="1" si="41"/>
        <v>8660.2075000000004</v>
      </c>
      <c r="I2985" s="14">
        <f ca="1">IF(ROW()=2, Table1[[#This Row],[Netto loon]], INDIRECT(ADDRESS(ROW()-1,COLUMN(F:F))))</f>
        <v>29000.7925</v>
      </c>
      <c r="J2985" s="6">
        <f ca="1">IF(ROW()=2, 0, Table1[[#This Row],[Belastbaar loon]]-INDIRECT(ADDRESS(ROW()-1,COLUMN(A:A))))</f>
        <v>10</v>
      </c>
      <c r="K2985" s="6">
        <f ca="1">Table1[[#This Row],[Netto loon]]-Table1[[#This Row],[Netto vorige schijf]]</f>
        <v>5.0977999999995518</v>
      </c>
      <c r="L2985" s="2">
        <f ca="1">(Table1[[#This Row],[Bruto tov vorige schijf]]-Table1[[#This Row],[Netto tov vorige schijf]])/MAX(Table1[[#This Row],[Bruto tov vorige schijf]],1)</f>
        <v>0.49022000000004484</v>
      </c>
    </row>
    <row r="2986" spans="1:12" x14ac:dyDescent="0.25">
      <c r="A2986" s="14">
        <v>37681</v>
      </c>
      <c r="B2986" s="6">
        <f>LoonHeffing2020(Table1[[#This Row],[Belastbaar loon]])</f>
        <v>14073.853499999999</v>
      </c>
      <c r="C2986" s="6">
        <f>AlgemeneHeffingsKorting2020(Table1[[#This Row],[Belastbaar loon]])</f>
        <v>1748.4616000000001</v>
      </c>
      <c r="D2986" s="14">
        <f>ArbeidsKorting2020(Table1[[#This Row],[Belastbaar loon]])</f>
        <v>3655.38</v>
      </c>
      <c r="E2986" s="14">
        <f>MAX(Table1[[#This Row],[Loonheffing]]-Table1[[#This Row],[Algemene Heffingskorting]]-Table1[[#This Row],[Arbeidskorting]],0)</f>
        <v>8670.0118999999977</v>
      </c>
      <c r="F2986" s="6">
        <f>Table1[[#This Row],[Belastbaar loon]]-Table1[[#This Row],[Belasting]]</f>
        <v>29010.988100000002</v>
      </c>
      <c r="G2986" s="2">
        <f>(Table1[[#This Row],[Belastbaar loon]]-Table1[[#This Row],[Netto loon]])/Table1[[#This Row],[Belastbaar loon]]</f>
        <v>0.23008975080279179</v>
      </c>
      <c r="H2986" s="14">
        <f t="shared" ca="1" si="41"/>
        <v>8665.1097000000009</v>
      </c>
      <c r="I2986" s="14">
        <f ca="1">IF(ROW()=2, Table1[[#This Row],[Netto loon]], INDIRECT(ADDRESS(ROW()-1,COLUMN(F:F))))</f>
        <v>29005.890299999999</v>
      </c>
      <c r="J2986" s="6">
        <f ca="1">IF(ROW()=2, 0, Table1[[#This Row],[Belastbaar loon]]-INDIRECT(ADDRESS(ROW()-1,COLUMN(A:A))))</f>
        <v>10</v>
      </c>
      <c r="K2986" s="6">
        <f ca="1">Table1[[#This Row],[Netto loon]]-Table1[[#This Row],[Netto vorige schijf]]</f>
        <v>5.0978000000031898</v>
      </c>
      <c r="L2986" s="2">
        <f ca="1">(Table1[[#This Row],[Bruto tov vorige schijf]]-Table1[[#This Row],[Netto tov vorige schijf]])/MAX(Table1[[#This Row],[Bruto tov vorige schijf]],1)</f>
        <v>0.49021999999968102</v>
      </c>
    </row>
    <row r="2987" spans="1:12" x14ac:dyDescent="0.25">
      <c r="A2987" s="14">
        <v>37691</v>
      </c>
      <c r="B2987" s="6">
        <f>LoonHeffing2020(Table1[[#This Row],[Belastbaar loon]])</f>
        <v>14077.5885</v>
      </c>
      <c r="C2987" s="6">
        <f>AlgemeneHeffingsKorting2020(Table1[[#This Row],[Belastbaar loon]])</f>
        <v>1747.8943999999999</v>
      </c>
      <c r="D2987" s="14">
        <f>ArbeidsKorting2020(Table1[[#This Row],[Belastbaar loon]])</f>
        <v>3654.78</v>
      </c>
      <c r="E2987" s="14">
        <f>MAX(Table1[[#This Row],[Loonheffing]]-Table1[[#This Row],[Algemene Heffingskorting]]-Table1[[#This Row],[Arbeidskorting]],0)</f>
        <v>8674.9141</v>
      </c>
      <c r="F2987" s="6">
        <f>Table1[[#This Row],[Belastbaar loon]]-Table1[[#This Row],[Belasting]]</f>
        <v>29016.085899999998</v>
      </c>
      <c r="G2987" s="2">
        <f>(Table1[[#This Row],[Belastbaar loon]]-Table1[[#This Row],[Netto loon]])/Table1[[#This Row],[Belastbaar loon]]</f>
        <v>0.23015876734498958</v>
      </c>
      <c r="H2987" s="14">
        <f t="shared" ca="1" si="41"/>
        <v>8670.0118999999977</v>
      </c>
      <c r="I2987" s="14">
        <f ca="1">IF(ROW()=2, Table1[[#This Row],[Netto loon]], INDIRECT(ADDRESS(ROW()-1,COLUMN(F:F))))</f>
        <v>29010.988100000002</v>
      </c>
      <c r="J2987" s="6">
        <f ca="1">IF(ROW()=2, 0, Table1[[#This Row],[Belastbaar loon]]-INDIRECT(ADDRESS(ROW()-1,COLUMN(A:A))))</f>
        <v>10</v>
      </c>
      <c r="K2987" s="6">
        <f ca="1">Table1[[#This Row],[Netto loon]]-Table1[[#This Row],[Netto vorige schijf]]</f>
        <v>5.0977999999959138</v>
      </c>
      <c r="L2987" s="2">
        <f ca="1">(Table1[[#This Row],[Bruto tov vorige schijf]]-Table1[[#This Row],[Netto tov vorige schijf]])/MAX(Table1[[#This Row],[Bruto tov vorige schijf]],1)</f>
        <v>0.49022000000040861</v>
      </c>
    </row>
    <row r="2988" spans="1:12" x14ac:dyDescent="0.25">
      <c r="A2988" s="14">
        <v>37701</v>
      </c>
      <c r="B2988" s="6">
        <f>LoonHeffing2020(Table1[[#This Row],[Belastbaar loon]])</f>
        <v>14081.3235</v>
      </c>
      <c r="C2988" s="6">
        <f>AlgemeneHeffingsKorting2020(Table1[[#This Row],[Belastbaar loon]])</f>
        <v>1747.3271999999999</v>
      </c>
      <c r="D2988" s="14">
        <f>ArbeidsKorting2020(Table1[[#This Row],[Belastbaar loon]])</f>
        <v>3654.18</v>
      </c>
      <c r="E2988" s="14">
        <f>MAX(Table1[[#This Row],[Loonheffing]]-Table1[[#This Row],[Algemene Heffingskorting]]-Table1[[#This Row],[Arbeidskorting]],0)</f>
        <v>8679.8163000000004</v>
      </c>
      <c r="F2988" s="6">
        <f>Table1[[#This Row],[Belastbaar loon]]-Table1[[#This Row],[Belasting]]</f>
        <v>29021.183700000001</v>
      </c>
      <c r="G2988" s="2">
        <f>(Table1[[#This Row],[Belastbaar loon]]-Table1[[#This Row],[Netto loon]])/Table1[[#This Row],[Belastbaar loon]]</f>
        <v>0.23022774727460807</v>
      </c>
      <c r="H2988" s="14">
        <f t="shared" ca="1" si="41"/>
        <v>8674.9141</v>
      </c>
      <c r="I2988" s="14">
        <f ca="1">IF(ROW()=2, Table1[[#This Row],[Netto loon]], INDIRECT(ADDRESS(ROW()-1,COLUMN(F:F))))</f>
        <v>29016.085899999998</v>
      </c>
      <c r="J2988" s="6">
        <f ca="1">IF(ROW()=2, 0, Table1[[#This Row],[Belastbaar loon]]-INDIRECT(ADDRESS(ROW()-1,COLUMN(A:A))))</f>
        <v>10</v>
      </c>
      <c r="K2988" s="6">
        <f ca="1">Table1[[#This Row],[Netto loon]]-Table1[[#This Row],[Netto vorige schijf]]</f>
        <v>5.0978000000031898</v>
      </c>
      <c r="L2988" s="2">
        <f ca="1">(Table1[[#This Row],[Bruto tov vorige schijf]]-Table1[[#This Row],[Netto tov vorige schijf]])/MAX(Table1[[#This Row],[Bruto tov vorige schijf]],1)</f>
        <v>0.49021999999968102</v>
      </c>
    </row>
    <row r="2989" spans="1:12" x14ac:dyDescent="0.25">
      <c r="A2989" s="14">
        <v>37711</v>
      </c>
      <c r="B2989" s="6">
        <f>LoonHeffing2020(Table1[[#This Row],[Belastbaar loon]])</f>
        <v>14085.058499999999</v>
      </c>
      <c r="C2989" s="6">
        <f>AlgemeneHeffingsKorting2020(Table1[[#This Row],[Belastbaar loon]])</f>
        <v>1746.76</v>
      </c>
      <c r="D2989" s="14">
        <f>ArbeidsKorting2020(Table1[[#This Row],[Belastbaar loon]])</f>
        <v>3653.58</v>
      </c>
      <c r="E2989" s="14">
        <f>MAX(Table1[[#This Row],[Loonheffing]]-Table1[[#This Row],[Algemene Heffingskorting]]-Table1[[#This Row],[Arbeidskorting]],0)</f>
        <v>8684.718499999999</v>
      </c>
      <c r="F2989" s="6">
        <f>Table1[[#This Row],[Belastbaar loon]]-Table1[[#This Row],[Belasting]]</f>
        <v>29026.281500000001</v>
      </c>
      <c r="G2989" s="2">
        <f>(Table1[[#This Row],[Belastbaar loon]]-Table1[[#This Row],[Netto loon]])/Table1[[#This Row],[Belastbaar loon]]</f>
        <v>0.23029669062077376</v>
      </c>
      <c r="H2989" s="14">
        <f t="shared" ca="1" si="41"/>
        <v>8679.8163000000004</v>
      </c>
      <c r="I2989" s="14">
        <f ca="1">IF(ROW()=2, Table1[[#This Row],[Netto loon]], INDIRECT(ADDRESS(ROW()-1,COLUMN(F:F))))</f>
        <v>29021.183700000001</v>
      </c>
      <c r="J2989" s="6">
        <f ca="1">IF(ROW()=2, 0, Table1[[#This Row],[Belastbaar loon]]-INDIRECT(ADDRESS(ROW()-1,COLUMN(A:A))))</f>
        <v>10</v>
      </c>
      <c r="K2989" s="6">
        <f ca="1">Table1[[#This Row],[Netto loon]]-Table1[[#This Row],[Netto vorige schijf]]</f>
        <v>5.0977999999995518</v>
      </c>
      <c r="L2989" s="2">
        <f ca="1">(Table1[[#This Row],[Bruto tov vorige schijf]]-Table1[[#This Row],[Netto tov vorige schijf]])/MAX(Table1[[#This Row],[Bruto tov vorige schijf]],1)</f>
        <v>0.49022000000004484</v>
      </c>
    </row>
    <row r="2990" spans="1:12" x14ac:dyDescent="0.25">
      <c r="A2990" s="14">
        <v>37721</v>
      </c>
      <c r="B2990" s="6">
        <f>LoonHeffing2020(Table1[[#This Row],[Belastbaar loon]])</f>
        <v>14088.7935</v>
      </c>
      <c r="C2990" s="6">
        <f>AlgemeneHeffingsKorting2020(Table1[[#This Row],[Belastbaar loon]])</f>
        <v>1746.1928</v>
      </c>
      <c r="D2990" s="14">
        <f>ArbeidsKorting2020(Table1[[#This Row],[Belastbaar loon]])</f>
        <v>3652.98</v>
      </c>
      <c r="E2990" s="14">
        <f>MAX(Table1[[#This Row],[Loonheffing]]-Table1[[#This Row],[Algemene Heffingskorting]]-Table1[[#This Row],[Arbeidskorting]],0)</f>
        <v>8689.6206999999995</v>
      </c>
      <c r="F2990" s="6">
        <f>Table1[[#This Row],[Belastbaar loon]]-Table1[[#This Row],[Belasting]]</f>
        <v>29031.379300000001</v>
      </c>
      <c r="G2990" s="2">
        <f>(Table1[[#This Row],[Belastbaar loon]]-Table1[[#This Row],[Netto loon]])/Table1[[#This Row],[Belastbaar loon]]</f>
        <v>0.23036559741258184</v>
      </c>
      <c r="H2990" s="14">
        <f t="shared" ca="1" si="41"/>
        <v>8684.718499999999</v>
      </c>
      <c r="I2990" s="14">
        <f ca="1">IF(ROW()=2, Table1[[#This Row],[Netto loon]], INDIRECT(ADDRESS(ROW()-1,COLUMN(F:F))))</f>
        <v>29026.281500000001</v>
      </c>
      <c r="J2990" s="6">
        <f ca="1">IF(ROW()=2, 0, Table1[[#This Row],[Belastbaar loon]]-INDIRECT(ADDRESS(ROW()-1,COLUMN(A:A))))</f>
        <v>10</v>
      </c>
      <c r="K2990" s="6">
        <f ca="1">Table1[[#This Row],[Netto loon]]-Table1[[#This Row],[Netto vorige schijf]]</f>
        <v>5.0977999999995518</v>
      </c>
      <c r="L2990" s="2">
        <f ca="1">(Table1[[#This Row],[Bruto tov vorige schijf]]-Table1[[#This Row],[Netto tov vorige schijf]])/MAX(Table1[[#This Row],[Bruto tov vorige schijf]],1)</f>
        <v>0.49022000000004484</v>
      </c>
    </row>
    <row r="2991" spans="1:12" x14ac:dyDescent="0.25">
      <c r="A2991" s="14">
        <v>37731</v>
      </c>
      <c r="B2991" s="6">
        <f>LoonHeffing2020(Table1[[#This Row],[Belastbaar loon]])</f>
        <v>14092.5285</v>
      </c>
      <c r="C2991" s="6">
        <f>AlgemeneHeffingsKorting2020(Table1[[#This Row],[Belastbaar loon]])</f>
        <v>1745.6256000000001</v>
      </c>
      <c r="D2991" s="14">
        <f>ArbeidsKorting2020(Table1[[#This Row],[Belastbaar loon]])</f>
        <v>3652.38</v>
      </c>
      <c r="E2991" s="14">
        <f>MAX(Table1[[#This Row],[Loonheffing]]-Table1[[#This Row],[Algemene Heffingskorting]]-Table1[[#This Row],[Arbeidskorting]],0)</f>
        <v>8694.5228999999999</v>
      </c>
      <c r="F2991" s="6">
        <f>Table1[[#This Row],[Belastbaar loon]]-Table1[[#This Row],[Belasting]]</f>
        <v>29036.4771</v>
      </c>
      <c r="G2991" s="2">
        <f>(Table1[[#This Row],[Belastbaar loon]]-Table1[[#This Row],[Netto loon]])/Table1[[#This Row],[Belastbaar loon]]</f>
        <v>0.23043446767909675</v>
      </c>
      <c r="H2991" s="14">
        <f t="shared" ca="1" si="41"/>
        <v>8689.6206999999995</v>
      </c>
      <c r="I2991" s="14">
        <f ca="1">IF(ROW()=2, Table1[[#This Row],[Netto loon]], INDIRECT(ADDRESS(ROW()-1,COLUMN(F:F))))</f>
        <v>29031.379300000001</v>
      </c>
      <c r="J2991" s="6">
        <f ca="1">IF(ROW()=2, 0, Table1[[#This Row],[Belastbaar loon]]-INDIRECT(ADDRESS(ROW()-1,COLUMN(A:A))))</f>
        <v>10</v>
      </c>
      <c r="K2991" s="6">
        <f ca="1">Table1[[#This Row],[Netto loon]]-Table1[[#This Row],[Netto vorige schijf]]</f>
        <v>5.0977999999995518</v>
      </c>
      <c r="L2991" s="2">
        <f ca="1">(Table1[[#This Row],[Bruto tov vorige schijf]]-Table1[[#This Row],[Netto tov vorige schijf]])/MAX(Table1[[#This Row],[Bruto tov vorige schijf]],1)</f>
        <v>0.49022000000004484</v>
      </c>
    </row>
    <row r="2992" spans="1:12" x14ac:dyDescent="0.25">
      <c r="A2992" s="14">
        <v>37741</v>
      </c>
      <c r="B2992" s="6">
        <f>LoonHeffing2020(Table1[[#This Row],[Belastbaar loon]])</f>
        <v>14096.263499999999</v>
      </c>
      <c r="C2992" s="6">
        <f>AlgemeneHeffingsKorting2020(Table1[[#This Row],[Belastbaar loon]])</f>
        <v>1745.0584000000001</v>
      </c>
      <c r="D2992" s="14">
        <f>ArbeidsKorting2020(Table1[[#This Row],[Belastbaar loon]])</f>
        <v>3651.78</v>
      </c>
      <c r="E2992" s="14">
        <f>MAX(Table1[[#This Row],[Loonheffing]]-Table1[[#This Row],[Algemene Heffingskorting]]-Table1[[#This Row],[Arbeidskorting]],0)</f>
        <v>8699.4250999999986</v>
      </c>
      <c r="F2992" s="6">
        <f>Table1[[#This Row],[Belastbaar loon]]-Table1[[#This Row],[Belasting]]</f>
        <v>29041.5749</v>
      </c>
      <c r="G2992" s="2">
        <f>(Table1[[#This Row],[Belastbaar loon]]-Table1[[#This Row],[Netto loon]])/Table1[[#This Row],[Belastbaar loon]]</f>
        <v>0.23050330144935216</v>
      </c>
      <c r="H2992" s="14">
        <f t="shared" ca="1" si="41"/>
        <v>8694.5228999999999</v>
      </c>
      <c r="I2992" s="14">
        <f ca="1">IF(ROW()=2, Table1[[#This Row],[Netto loon]], INDIRECT(ADDRESS(ROW()-1,COLUMN(F:F))))</f>
        <v>29036.4771</v>
      </c>
      <c r="J2992" s="6">
        <f ca="1">IF(ROW()=2, 0, Table1[[#This Row],[Belastbaar loon]]-INDIRECT(ADDRESS(ROW()-1,COLUMN(A:A))))</f>
        <v>10</v>
      </c>
      <c r="K2992" s="6">
        <f ca="1">Table1[[#This Row],[Netto loon]]-Table1[[#This Row],[Netto vorige schijf]]</f>
        <v>5.0977999999995518</v>
      </c>
      <c r="L2992" s="2">
        <f ca="1">(Table1[[#This Row],[Bruto tov vorige schijf]]-Table1[[#This Row],[Netto tov vorige schijf]])/MAX(Table1[[#This Row],[Bruto tov vorige schijf]],1)</f>
        <v>0.49022000000004484</v>
      </c>
    </row>
    <row r="2993" spans="1:12" x14ac:dyDescent="0.25">
      <c r="A2993" s="14">
        <v>37751</v>
      </c>
      <c r="B2993" s="6">
        <f>LoonHeffing2020(Table1[[#This Row],[Belastbaar loon]])</f>
        <v>14099.9985</v>
      </c>
      <c r="C2993" s="6">
        <f>AlgemeneHeffingsKorting2020(Table1[[#This Row],[Belastbaar loon]])</f>
        <v>1744.4911999999999</v>
      </c>
      <c r="D2993" s="14">
        <f>ArbeidsKorting2020(Table1[[#This Row],[Belastbaar loon]])</f>
        <v>3651.18</v>
      </c>
      <c r="E2993" s="14">
        <f>MAX(Table1[[#This Row],[Loonheffing]]-Table1[[#This Row],[Algemene Heffingskorting]]-Table1[[#This Row],[Arbeidskorting]],0)</f>
        <v>8704.327299999999</v>
      </c>
      <c r="F2993" s="6">
        <f>Table1[[#This Row],[Belastbaar loon]]-Table1[[#This Row],[Belasting]]</f>
        <v>29046.672700000003</v>
      </c>
      <c r="G2993" s="2">
        <f>(Table1[[#This Row],[Belastbaar loon]]-Table1[[#This Row],[Netto loon]])/Table1[[#This Row],[Belastbaar loon]]</f>
        <v>0.23057209875235085</v>
      </c>
      <c r="H2993" s="14">
        <f t="shared" ca="1" si="41"/>
        <v>8699.4250999999986</v>
      </c>
      <c r="I2993" s="14">
        <f ca="1">IF(ROW()=2, Table1[[#This Row],[Netto loon]], INDIRECT(ADDRESS(ROW()-1,COLUMN(F:F))))</f>
        <v>29041.5749</v>
      </c>
      <c r="J2993" s="6">
        <f ca="1">IF(ROW()=2, 0, Table1[[#This Row],[Belastbaar loon]]-INDIRECT(ADDRESS(ROW()-1,COLUMN(A:A))))</f>
        <v>10</v>
      </c>
      <c r="K2993" s="6">
        <f ca="1">Table1[[#This Row],[Netto loon]]-Table1[[#This Row],[Netto vorige schijf]]</f>
        <v>5.0978000000031898</v>
      </c>
      <c r="L2993" s="2">
        <f ca="1">(Table1[[#This Row],[Bruto tov vorige schijf]]-Table1[[#This Row],[Netto tov vorige schijf]])/MAX(Table1[[#This Row],[Bruto tov vorige schijf]],1)</f>
        <v>0.49021999999968102</v>
      </c>
    </row>
    <row r="2994" spans="1:12" x14ac:dyDescent="0.25">
      <c r="A2994" s="14">
        <v>37761</v>
      </c>
      <c r="B2994" s="6">
        <f>LoonHeffing2020(Table1[[#This Row],[Belastbaar loon]])</f>
        <v>14103.7335</v>
      </c>
      <c r="C2994" s="6">
        <f>AlgemeneHeffingsKorting2020(Table1[[#This Row],[Belastbaar loon]])</f>
        <v>1743.924</v>
      </c>
      <c r="D2994" s="14">
        <f>ArbeidsKorting2020(Table1[[#This Row],[Belastbaar loon]])</f>
        <v>3650.58</v>
      </c>
      <c r="E2994" s="14">
        <f>MAX(Table1[[#This Row],[Loonheffing]]-Table1[[#This Row],[Algemene Heffingskorting]]-Table1[[#This Row],[Arbeidskorting]],0)</f>
        <v>8709.2294999999995</v>
      </c>
      <c r="F2994" s="6">
        <f>Table1[[#This Row],[Belastbaar loon]]-Table1[[#This Row],[Belasting]]</f>
        <v>29051.770499999999</v>
      </c>
      <c r="G2994" s="2">
        <f>(Table1[[#This Row],[Belastbaar loon]]-Table1[[#This Row],[Netto loon]])/Table1[[#This Row],[Belastbaar loon]]</f>
        <v>0.23064085961706526</v>
      </c>
      <c r="H2994" s="14">
        <f t="shared" ca="1" si="41"/>
        <v>8704.327299999999</v>
      </c>
      <c r="I2994" s="14">
        <f ca="1">IF(ROW()=2, Table1[[#This Row],[Netto loon]], INDIRECT(ADDRESS(ROW()-1,COLUMN(F:F))))</f>
        <v>29046.672700000003</v>
      </c>
      <c r="J2994" s="6">
        <f ca="1">IF(ROW()=2, 0, Table1[[#This Row],[Belastbaar loon]]-INDIRECT(ADDRESS(ROW()-1,COLUMN(A:A))))</f>
        <v>10</v>
      </c>
      <c r="K2994" s="6">
        <f ca="1">Table1[[#This Row],[Netto loon]]-Table1[[#This Row],[Netto vorige schijf]]</f>
        <v>5.0977999999959138</v>
      </c>
      <c r="L2994" s="2">
        <f ca="1">(Table1[[#This Row],[Bruto tov vorige schijf]]-Table1[[#This Row],[Netto tov vorige schijf]])/MAX(Table1[[#This Row],[Bruto tov vorige schijf]],1)</f>
        <v>0.49022000000040861</v>
      </c>
    </row>
    <row r="2995" spans="1:12" x14ac:dyDescent="0.25">
      <c r="A2995" s="14">
        <v>37771</v>
      </c>
      <c r="B2995" s="6">
        <f>LoonHeffing2020(Table1[[#This Row],[Belastbaar loon]])</f>
        <v>14107.468500000001</v>
      </c>
      <c r="C2995" s="6">
        <f>AlgemeneHeffingsKorting2020(Table1[[#This Row],[Belastbaar loon]])</f>
        <v>1743.3568</v>
      </c>
      <c r="D2995" s="14">
        <f>ArbeidsKorting2020(Table1[[#This Row],[Belastbaar loon]])</f>
        <v>3649.98</v>
      </c>
      <c r="E2995" s="14">
        <f>MAX(Table1[[#This Row],[Loonheffing]]-Table1[[#This Row],[Algemene Heffingskorting]]-Table1[[#This Row],[Arbeidskorting]],0)</f>
        <v>8714.1317000000017</v>
      </c>
      <c r="F2995" s="6">
        <f>Table1[[#This Row],[Belastbaar loon]]-Table1[[#This Row],[Belasting]]</f>
        <v>29056.868299999998</v>
      </c>
      <c r="G2995" s="2">
        <f>(Table1[[#This Row],[Belastbaar loon]]-Table1[[#This Row],[Netto loon]])/Table1[[#This Row],[Belastbaar loon]]</f>
        <v>0.23070958407243658</v>
      </c>
      <c r="H2995" s="14">
        <f t="shared" ca="1" si="41"/>
        <v>8709.2294999999995</v>
      </c>
      <c r="I2995" s="14">
        <f ca="1">IF(ROW()=2, Table1[[#This Row],[Netto loon]], INDIRECT(ADDRESS(ROW()-1,COLUMN(F:F))))</f>
        <v>29051.770499999999</v>
      </c>
      <c r="J2995" s="6">
        <f ca="1">IF(ROW()=2, 0, Table1[[#This Row],[Belastbaar loon]]-INDIRECT(ADDRESS(ROW()-1,COLUMN(A:A))))</f>
        <v>10</v>
      </c>
      <c r="K2995" s="6">
        <f ca="1">Table1[[#This Row],[Netto loon]]-Table1[[#This Row],[Netto vorige schijf]]</f>
        <v>5.0977999999995518</v>
      </c>
      <c r="L2995" s="2">
        <f ca="1">(Table1[[#This Row],[Bruto tov vorige schijf]]-Table1[[#This Row],[Netto tov vorige schijf]])/MAX(Table1[[#This Row],[Bruto tov vorige schijf]],1)</f>
        <v>0.49022000000004484</v>
      </c>
    </row>
    <row r="2996" spans="1:12" x14ac:dyDescent="0.25">
      <c r="A2996" s="14">
        <v>37781</v>
      </c>
      <c r="B2996" s="6">
        <f>LoonHeffing2020(Table1[[#This Row],[Belastbaar loon]])</f>
        <v>14111.2035</v>
      </c>
      <c r="C2996" s="6">
        <f>AlgemeneHeffingsKorting2020(Table1[[#This Row],[Belastbaar loon]])</f>
        <v>1742.7896000000001</v>
      </c>
      <c r="D2996" s="14">
        <f>ArbeidsKorting2020(Table1[[#This Row],[Belastbaar loon]])</f>
        <v>3649.38</v>
      </c>
      <c r="E2996" s="14">
        <f>MAX(Table1[[#This Row],[Loonheffing]]-Table1[[#This Row],[Algemene Heffingskorting]]-Table1[[#This Row],[Arbeidskorting]],0)</f>
        <v>8719.0338999999985</v>
      </c>
      <c r="F2996" s="6">
        <f>Table1[[#This Row],[Belastbaar loon]]-Table1[[#This Row],[Belasting]]</f>
        <v>29061.966100000001</v>
      </c>
      <c r="G2996" s="2">
        <f>(Table1[[#This Row],[Belastbaar loon]]-Table1[[#This Row],[Netto loon]])/Table1[[#This Row],[Belastbaar loon]]</f>
        <v>0.23077827214737562</v>
      </c>
      <c r="H2996" s="14">
        <f t="shared" ca="1" si="41"/>
        <v>8714.1317000000017</v>
      </c>
      <c r="I2996" s="14">
        <f ca="1">IF(ROW()=2, Table1[[#This Row],[Netto loon]], INDIRECT(ADDRESS(ROW()-1,COLUMN(F:F))))</f>
        <v>29056.868299999998</v>
      </c>
      <c r="J2996" s="6">
        <f ca="1">IF(ROW()=2, 0, Table1[[#This Row],[Belastbaar loon]]-INDIRECT(ADDRESS(ROW()-1,COLUMN(A:A))))</f>
        <v>10</v>
      </c>
      <c r="K2996" s="6">
        <f ca="1">Table1[[#This Row],[Netto loon]]-Table1[[#This Row],[Netto vorige schijf]]</f>
        <v>5.0978000000031898</v>
      </c>
      <c r="L2996" s="2">
        <f ca="1">(Table1[[#This Row],[Bruto tov vorige schijf]]-Table1[[#This Row],[Netto tov vorige schijf]])/MAX(Table1[[#This Row],[Bruto tov vorige schijf]],1)</f>
        <v>0.49021999999968102</v>
      </c>
    </row>
    <row r="2997" spans="1:12" x14ac:dyDescent="0.25">
      <c r="A2997" s="14">
        <v>37791</v>
      </c>
      <c r="B2997" s="6">
        <f>LoonHeffing2020(Table1[[#This Row],[Belastbaar loon]])</f>
        <v>14114.9385</v>
      </c>
      <c r="C2997" s="6">
        <f>AlgemeneHeffingsKorting2020(Table1[[#This Row],[Belastbaar loon]])</f>
        <v>1742.2224000000001</v>
      </c>
      <c r="D2997" s="14">
        <f>ArbeidsKorting2020(Table1[[#This Row],[Belastbaar loon]])</f>
        <v>3648.78</v>
      </c>
      <c r="E2997" s="14">
        <f>MAX(Table1[[#This Row],[Loonheffing]]-Table1[[#This Row],[Algemene Heffingskorting]]-Table1[[#This Row],[Arbeidskorting]],0)</f>
        <v>8723.936099999999</v>
      </c>
      <c r="F2997" s="6">
        <f>Table1[[#This Row],[Belastbaar loon]]-Table1[[#This Row],[Belasting]]</f>
        <v>29067.063900000001</v>
      </c>
      <c r="G2997" s="2">
        <f>(Table1[[#This Row],[Belastbaar loon]]-Table1[[#This Row],[Netto loon]])/Table1[[#This Row],[Belastbaar loon]]</f>
        <v>0.23084692387076286</v>
      </c>
      <c r="H2997" s="14">
        <f t="shared" ca="1" si="41"/>
        <v>8719.0338999999985</v>
      </c>
      <c r="I2997" s="14">
        <f ca="1">IF(ROW()=2, Table1[[#This Row],[Netto loon]], INDIRECT(ADDRESS(ROW()-1,COLUMN(F:F))))</f>
        <v>29061.966100000001</v>
      </c>
      <c r="J2997" s="6">
        <f ca="1">IF(ROW()=2, 0, Table1[[#This Row],[Belastbaar loon]]-INDIRECT(ADDRESS(ROW()-1,COLUMN(A:A))))</f>
        <v>10</v>
      </c>
      <c r="K2997" s="6">
        <f ca="1">Table1[[#This Row],[Netto loon]]-Table1[[#This Row],[Netto vorige schijf]]</f>
        <v>5.0977999999995518</v>
      </c>
      <c r="L2997" s="2">
        <f ca="1">(Table1[[#This Row],[Bruto tov vorige schijf]]-Table1[[#This Row],[Netto tov vorige schijf]])/MAX(Table1[[#This Row],[Bruto tov vorige schijf]],1)</f>
        <v>0.49022000000004484</v>
      </c>
    </row>
    <row r="2998" spans="1:12" x14ac:dyDescent="0.25">
      <c r="A2998" s="14">
        <v>37801</v>
      </c>
      <c r="B2998" s="6">
        <f>LoonHeffing2020(Table1[[#This Row],[Belastbaar loon]])</f>
        <v>14118.673500000001</v>
      </c>
      <c r="C2998" s="6">
        <f>AlgemeneHeffingsKorting2020(Table1[[#This Row],[Belastbaar loon]])</f>
        <v>1741.6551999999999</v>
      </c>
      <c r="D2998" s="14">
        <f>ArbeidsKorting2020(Table1[[#This Row],[Belastbaar loon]])</f>
        <v>3648.18</v>
      </c>
      <c r="E2998" s="14">
        <f>MAX(Table1[[#This Row],[Loonheffing]]-Table1[[#This Row],[Algemene Heffingskorting]]-Table1[[#This Row],[Arbeidskorting]],0)</f>
        <v>8728.8383000000013</v>
      </c>
      <c r="F2998" s="6">
        <f>Table1[[#This Row],[Belastbaar loon]]-Table1[[#This Row],[Belasting]]</f>
        <v>29072.161699999997</v>
      </c>
      <c r="G2998" s="2">
        <f>(Table1[[#This Row],[Belastbaar loon]]-Table1[[#This Row],[Netto loon]])/Table1[[#This Row],[Belastbaar loon]]</f>
        <v>0.23091553927144792</v>
      </c>
      <c r="H2998" s="14">
        <f t="shared" ca="1" si="41"/>
        <v>8723.936099999999</v>
      </c>
      <c r="I2998" s="14">
        <f ca="1">IF(ROW()=2, Table1[[#This Row],[Netto loon]], INDIRECT(ADDRESS(ROW()-1,COLUMN(F:F))))</f>
        <v>29067.063900000001</v>
      </c>
      <c r="J2998" s="6">
        <f ca="1">IF(ROW()=2, 0, Table1[[#This Row],[Belastbaar loon]]-INDIRECT(ADDRESS(ROW()-1,COLUMN(A:A))))</f>
        <v>10</v>
      </c>
      <c r="K2998" s="6">
        <f ca="1">Table1[[#This Row],[Netto loon]]-Table1[[#This Row],[Netto vorige schijf]]</f>
        <v>5.0977999999959138</v>
      </c>
      <c r="L2998" s="2">
        <f ca="1">(Table1[[#This Row],[Bruto tov vorige schijf]]-Table1[[#This Row],[Netto tov vorige schijf]])/MAX(Table1[[#This Row],[Bruto tov vorige schijf]],1)</f>
        <v>0.49022000000040861</v>
      </c>
    </row>
    <row r="2999" spans="1:12" x14ac:dyDescent="0.25">
      <c r="A2999" s="14">
        <v>37811</v>
      </c>
      <c r="B2999" s="6">
        <f>LoonHeffing2020(Table1[[#This Row],[Belastbaar loon]])</f>
        <v>14122.4085</v>
      </c>
      <c r="C2999" s="6">
        <f>AlgemeneHeffingsKorting2020(Table1[[#This Row],[Belastbaar loon]])</f>
        <v>1741.088</v>
      </c>
      <c r="D2999" s="14">
        <f>ArbeidsKorting2020(Table1[[#This Row],[Belastbaar loon]])</f>
        <v>3647.58</v>
      </c>
      <c r="E2999" s="14">
        <f>MAX(Table1[[#This Row],[Loonheffing]]-Table1[[#This Row],[Algemene Heffingskorting]]-Table1[[#This Row],[Arbeidskorting]],0)</f>
        <v>8733.7404999999999</v>
      </c>
      <c r="F2999" s="6">
        <f>Table1[[#This Row],[Belastbaar loon]]-Table1[[#This Row],[Belasting]]</f>
        <v>29077.2595</v>
      </c>
      <c r="G2999" s="2">
        <f>(Table1[[#This Row],[Belastbaar loon]]-Table1[[#This Row],[Netto loon]])/Table1[[#This Row],[Belastbaar loon]]</f>
        <v>0.23098411837824973</v>
      </c>
      <c r="H2999" s="14">
        <f t="shared" ca="1" si="41"/>
        <v>8728.8383000000013</v>
      </c>
      <c r="I2999" s="14">
        <f ca="1">IF(ROW()=2, Table1[[#This Row],[Netto loon]], INDIRECT(ADDRESS(ROW()-1,COLUMN(F:F))))</f>
        <v>29072.161699999997</v>
      </c>
      <c r="J2999" s="6">
        <f ca="1">IF(ROW()=2, 0, Table1[[#This Row],[Belastbaar loon]]-INDIRECT(ADDRESS(ROW()-1,COLUMN(A:A))))</f>
        <v>10</v>
      </c>
      <c r="K2999" s="6">
        <f ca="1">Table1[[#This Row],[Netto loon]]-Table1[[#This Row],[Netto vorige schijf]]</f>
        <v>5.0978000000031898</v>
      </c>
      <c r="L2999" s="2">
        <f ca="1">(Table1[[#This Row],[Bruto tov vorige schijf]]-Table1[[#This Row],[Netto tov vorige schijf]])/MAX(Table1[[#This Row],[Bruto tov vorige schijf]],1)</f>
        <v>0.49021999999968102</v>
      </c>
    </row>
    <row r="3000" spans="1:12" x14ac:dyDescent="0.25">
      <c r="A3000" s="14">
        <v>37821</v>
      </c>
      <c r="B3000" s="6">
        <f>LoonHeffing2020(Table1[[#This Row],[Belastbaar loon]])</f>
        <v>14126.1435</v>
      </c>
      <c r="C3000" s="6">
        <f>AlgemeneHeffingsKorting2020(Table1[[#This Row],[Belastbaar loon]])</f>
        <v>1740.5208</v>
      </c>
      <c r="D3000" s="14">
        <f>ArbeidsKorting2020(Table1[[#This Row],[Belastbaar loon]])</f>
        <v>3646.98</v>
      </c>
      <c r="E3000" s="14">
        <f>MAX(Table1[[#This Row],[Loonheffing]]-Table1[[#This Row],[Algemene Heffingskorting]]-Table1[[#This Row],[Arbeidskorting]],0)</f>
        <v>8738.6427000000003</v>
      </c>
      <c r="F3000" s="6">
        <f>Table1[[#This Row],[Belastbaar loon]]-Table1[[#This Row],[Belasting]]</f>
        <v>29082.3573</v>
      </c>
      <c r="G3000" s="2">
        <f>(Table1[[#This Row],[Belastbaar loon]]-Table1[[#This Row],[Netto loon]])/Table1[[#This Row],[Belastbaar loon]]</f>
        <v>0.23105266121995718</v>
      </c>
      <c r="H3000" s="14">
        <f t="shared" ca="1" si="41"/>
        <v>8733.7404999999999</v>
      </c>
      <c r="I3000" s="14">
        <f ca="1">IF(ROW()=2, Table1[[#This Row],[Netto loon]], INDIRECT(ADDRESS(ROW()-1,COLUMN(F:F))))</f>
        <v>29077.2595</v>
      </c>
      <c r="J3000" s="6">
        <f ca="1">IF(ROW()=2, 0, Table1[[#This Row],[Belastbaar loon]]-INDIRECT(ADDRESS(ROW()-1,COLUMN(A:A))))</f>
        <v>10</v>
      </c>
      <c r="K3000" s="6">
        <f ca="1">Table1[[#This Row],[Netto loon]]-Table1[[#This Row],[Netto vorige schijf]]</f>
        <v>5.0977999999995518</v>
      </c>
      <c r="L3000" s="2">
        <f ca="1">(Table1[[#This Row],[Bruto tov vorige schijf]]-Table1[[#This Row],[Netto tov vorige schijf]])/MAX(Table1[[#This Row],[Bruto tov vorige schijf]],1)</f>
        <v>0.49022000000004484</v>
      </c>
    </row>
    <row r="3001" spans="1:12" x14ac:dyDescent="0.25">
      <c r="A3001" s="14">
        <v>37831</v>
      </c>
      <c r="B3001" s="6">
        <f>LoonHeffing2020(Table1[[#This Row],[Belastbaar loon]])</f>
        <v>14129.878500000001</v>
      </c>
      <c r="C3001" s="6">
        <f>AlgemeneHeffingsKorting2020(Table1[[#This Row],[Belastbaar loon]])</f>
        <v>1739.9536000000001</v>
      </c>
      <c r="D3001" s="14">
        <f>ArbeidsKorting2020(Table1[[#This Row],[Belastbaar loon]])</f>
        <v>3646.38</v>
      </c>
      <c r="E3001" s="14">
        <f>MAX(Table1[[#This Row],[Loonheffing]]-Table1[[#This Row],[Algemene Heffingskorting]]-Table1[[#This Row],[Arbeidskorting]],0)</f>
        <v>8743.5449000000008</v>
      </c>
      <c r="F3001" s="6">
        <f>Table1[[#This Row],[Belastbaar loon]]-Table1[[#This Row],[Belasting]]</f>
        <v>29087.455099999999</v>
      </c>
      <c r="G3001" s="2">
        <f>(Table1[[#This Row],[Belastbaar loon]]-Table1[[#This Row],[Netto loon]])/Table1[[#This Row],[Belastbaar loon]]</f>
        <v>0.23112116782532846</v>
      </c>
      <c r="H3001" s="14">
        <f t="shared" ca="1" si="41"/>
        <v>8738.6427000000003</v>
      </c>
      <c r="I3001" s="14">
        <f ca="1">IF(ROW()=2, Table1[[#This Row],[Netto loon]], INDIRECT(ADDRESS(ROW()-1,COLUMN(F:F))))</f>
        <v>29082.3573</v>
      </c>
      <c r="J3001" s="6">
        <f ca="1">IF(ROW()=2, 0, Table1[[#This Row],[Belastbaar loon]]-INDIRECT(ADDRESS(ROW()-1,COLUMN(A:A))))</f>
        <v>10</v>
      </c>
      <c r="K3001" s="6">
        <f ca="1">Table1[[#This Row],[Netto loon]]-Table1[[#This Row],[Netto vorige schijf]]</f>
        <v>5.0977999999995518</v>
      </c>
      <c r="L3001" s="2">
        <f ca="1">(Table1[[#This Row],[Bruto tov vorige schijf]]-Table1[[#This Row],[Netto tov vorige schijf]])/MAX(Table1[[#This Row],[Bruto tov vorige schijf]],1)</f>
        <v>0.49022000000004484</v>
      </c>
    </row>
    <row r="3002" spans="1:12" x14ac:dyDescent="0.25">
      <c r="A3002" s="14">
        <v>37841</v>
      </c>
      <c r="B3002" s="6">
        <f>LoonHeffing2020(Table1[[#This Row],[Belastbaar loon]])</f>
        <v>14133.613499999999</v>
      </c>
      <c r="C3002" s="6">
        <f>AlgemeneHeffingsKorting2020(Table1[[#This Row],[Belastbaar loon]])</f>
        <v>1739.3864000000001</v>
      </c>
      <c r="D3002" s="14">
        <f>ArbeidsKorting2020(Table1[[#This Row],[Belastbaar loon]])</f>
        <v>3645.78</v>
      </c>
      <c r="E3002" s="14">
        <f>MAX(Table1[[#This Row],[Loonheffing]]-Table1[[#This Row],[Algemene Heffingskorting]]-Table1[[#This Row],[Arbeidskorting]],0)</f>
        <v>8748.4470999999994</v>
      </c>
      <c r="F3002" s="6">
        <f>Table1[[#This Row],[Belastbaar loon]]-Table1[[#This Row],[Belasting]]</f>
        <v>29092.552900000002</v>
      </c>
      <c r="G3002" s="2">
        <f>(Table1[[#This Row],[Belastbaar loon]]-Table1[[#This Row],[Netto loon]])/Table1[[#This Row],[Belastbaar loon]]</f>
        <v>0.2311896382230913</v>
      </c>
      <c r="H3002" s="14">
        <f t="shared" ca="1" si="41"/>
        <v>8743.5449000000008</v>
      </c>
      <c r="I3002" s="14">
        <f ca="1">IF(ROW()=2, Table1[[#This Row],[Netto loon]], INDIRECT(ADDRESS(ROW()-1,COLUMN(F:F))))</f>
        <v>29087.455099999999</v>
      </c>
      <c r="J3002" s="6">
        <f ca="1">IF(ROW()=2, 0, Table1[[#This Row],[Belastbaar loon]]-INDIRECT(ADDRESS(ROW()-1,COLUMN(A:A))))</f>
        <v>10</v>
      </c>
      <c r="K3002" s="6">
        <f ca="1">Table1[[#This Row],[Netto loon]]-Table1[[#This Row],[Netto vorige schijf]]</f>
        <v>5.0978000000031898</v>
      </c>
      <c r="L3002" s="2">
        <f ca="1">(Table1[[#This Row],[Bruto tov vorige schijf]]-Table1[[#This Row],[Netto tov vorige schijf]])/MAX(Table1[[#This Row],[Bruto tov vorige schijf]],1)</f>
        <v>0.49021999999968102</v>
      </c>
    </row>
    <row r="3003" spans="1:12" x14ac:dyDescent="0.25">
      <c r="A3003" s="14">
        <v>37851</v>
      </c>
      <c r="B3003" s="6">
        <f>LoonHeffing2020(Table1[[#This Row],[Belastbaar loon]])</f>
        <v>14137.3485</v>
      </c>
      <c r="C3003" s="6">
        <f>AlgemeneHeffingsKorting2020(Table1[[#This Row],[Belastbaar loon]])</f>
        <v>1738.8191999999999</v>
      </c>
      <c r="D3003" s="14">
        <f>ArbeidsKorting2020(Table1[[#This Row],[Belastbaar loon]])</f>
        <v>3645.18</v>
      </c>
      <c r="E3003" s="14">
        <f>MAX(Table1[[#This Row],[Loonheffing]]-Table1[[#This Row],[Algemene Heffingskorting]]-Table1[[#This Row],[Arbeidskorting]],0)</f>
        <v>8753.3492999999999</v>
      </c>
      <c r="F3003" s="6">
        <f>Table1[[#This Row],[Belastbaar loon]]-Table1[[#This Row],[Belasting]]</f>
        <v>29097.650699999998</v>
      </c>
      <c r="G3003" s="2">
        <f>(Table1[[#This Row],[Belastbaar loon]]-Table1[[#This Row],[Netto loon]])/Table1[[#This Row],[Belastbaar loon]]</f>
        <v>0.23125807244194346</v>
      </c>
      <c r="H3003" s="14">
        <f t="shared" ca="1" si="41"/>
        <v>8748.4470999999994</v>
      </c>
      <c r="I3003" s="14">
        <f ca="1">IF(ROW()=2, Table1[[#This Row],[Netto loon]], INDIRECT(ADDRESS(ROW()-1,COLUMN(F:F))))</f>
        <v>29092.552900000002</v>
      </c>
      <c r="J3003" s="6">
        <f ca="1">IF(ROW()=2, 0, Table1[[#This Row],[Belastbaar loon]]-INDIRECT(ADDRESS(ROW()-1,COLUMN(A:A))))</f>
        <v>10</v>
      </c>
      <c r="K3003" s="6">
        <f ca="1">Table1[[#This Row],[Netto loon]]-Table1[[#This Row],[Netto vorige schijf]]</f>
        <v>5.0977999999959138</v>
      </c>
      <c r="L3003" s="2">
        <f ca="1">(Table1[[#This Row],[Bruto tov vorige schijf]]-Table1[[#This Row],[Netto tov vorige schijf]])/MAX(Table1[[#This Row],[Bruto tov vorige schijf]],1)</f>
        <v>0.49022000000040861</v>
      </c>
    </row>
    <row r="3004" spans="1:12" x14ac:dyDescent="0.25">
      <c r="A3004" s="14">
        <v>37861</v>
      </c>
      <c r="B3004" s="6">
        <f>LoonHeffing2020(Table1[[#This Row],[Belastbaar loon]])</f>
        <v>14141.083500000001</v>
      </c>
      <c r="C3004" s="6">
        <f>AlgemeneHeffingsKorting2020(Table1[[#This Row],[Belastbaar loon]])</f>
        <v>1738.252</v>
      </c>
      <c r="D3004" s="14">
        <f>ArbeidsKorting2020(Table1[[#This Row],[Belastbaar loon]])</f>
        <v>3644.58</v>
      </c>
      <c r="E3004" s="14">
        <f>MAX(Table1[[#This Row],[Loonheffing]]-Table1[[#This Row],[Algemene Heffingskorting]]-Table1[[#This Row],[Arbeidskorting]],0)</f>
        <v>8758.2515000000003</v>
      </c>
      <c r="F3004" s="6">
        <f>Table1[[#This Row],[Belastbaar loon]]-Table1[[#This Row],[Belasting]]</f>
        <v>29102.748500000002</v>
      </c>
      <c r="G3004" s="2">
        <f>(Table1[[#This Row],[Belastbaar loon]]-Table1[[#This Row],[Netto loon]])/Table1[[#This Row],[Belastbaar loon]]</f>
        <v>0.23132647051055172</v>
      </c>
      <c r="H3004" s="14">
        <f t="shared" ca="1" si="41"/>
        <v>8753.3492999999999</v>
      </c>
      <c r="I3004" s="14">
        <f ca="1">IF(ROW()=2, Table1[[#This Row],[Netto loon]], INDIRECT(ADDRESS(ROW()-1,COLUMN(F:F))))</f>
        <v>29097.650699999998</v>
      </c>
      <c r="J3004" s="6">
        <f ca="1">IF(ROW()=2, 0, Table1[[#This Row],[Belastbaar loon]]-INDIRECT(ADDRESS(ROW()-1,COLUMN(A:A))))</f>
        <v>10</v>
      </c>
      <c r="K3004" s="6">
        <f ca="1">Table1[[#This Row],[Netto loon]]-Table1[[#This Row],[Netto vorige schijf]]</f>
        <v>5.0978000000031898</v>
      </c>
      <c r="L3004" s="2">
        <f ca="1">(Table1[[#This Row],[Bruto tov vorige schijf]]-Table1[[#This Row],[Netto tov vorige schijf]])/MAX(Table1[[#This Row],[Bruto tov vorige schijf]],1)</f>
        <v>0.49021999999968102</v>
      </c>
    </row>
    <row r="3005" spans="1:12" x14ac:dyDescent="0.25">
      <c r="A3005" s="14">
        <v>37871</v>
      </c>
      <c r="B3005" s="6">
        <f>LoonHeffing2020(Table1[[#This Row],[Belastbaar loon]])</f>
        <v>14144.818499999999</v>
      </c>
      <c r="C3005" s="6">
        <f>AlgemeneHeffingsKorting2020(Table1[[#This Row],[Belastbaar loon]])</f>
        <v>1737.6848</v>
      </c>
      <c r="D3005" s="14">
        <f>ArbeidsKorting2020(Table1[[#This Row],[Belastbaar loon]])</f>
        <v>3643.98</v>
      </c>
      <c r="E3005" s="14">
        <f>MAX(Table1[[#This Row],[Loonheffing]]-Table1[[#This Row],[Algemene Heffingskorting]]-Table1[[#This Row],[Arbeidskorting]],0)</f>
        <v>8763.1536999999989</v>
      </c>
      <c r="F3005" s="6">
        <f>Table1[[#This Row],[Belastbaar loon]]-Table1[[#This Row],[Belasting]]</f>
        <v>29107.846300000001</v>
      </c>
      <c r="G3005" s="2">
        <f>(Table1[[#This Row],[Belastbaar loon]]-Table1[[#This Row],[Netto loon]])/Table1[[#This Row],[Belastbaar loon]]</f>
        <v>0.23139483245755324</v>
      </c>
      <c r="H3005" s="14">
        <f t="shared" ca="1" si="41"/>
        <v>8758.2515000000003</v>
      </c>
      <c r="I3005" s="14">
        <f ca="1">IF(ROW()=2, Table1[[#This Row],[Netto loon]], INDIRECT(ADDRESS(ROW()-1,COLUMN(F:F))))</f>
        <v>29102.748500000002</v>
      </c>
      <c r="J3005" s="6">
        <f ca="1">IF(ROW()=2, 0, Table1[[#This Row],[Belastbaar loon]]-INDIRECT(ADDRESS(ROW()-1,COLUMN(A:A))))</f>
        <v>10</v>
      </c>
      <c r="K3005" s="6">
        <f ca="1">Table1[[#This Row],[Netto loon]]-Table1[[#This Row],[Netto vorige schijf]]</f>
        <v>5.0977999999995518</v>
      </c>
      <c r="L3005" s="2">
        <f ca="1">(Table1[[#This Row],[Bruto tov vorige schijf]]-Table1[[#This Row],[Netto tov vorige schijf]])/MAX(Table1[[#This Row],[Bruto tov vorige schijf]],1)</f>
        <v>0.49022000000004484</v>
      </c>
    </row>
    <row r="3006" spans="1:12" x14ac:dyDescent="0.25">
      <c r="A3006" s="14">
        <v>37881</v>
      </c>
      <c r="B3006" s="6">
        <f>LoonHeffing2020(Table1[[#This Row],[Belastbaar loon]])</f>
        <v>14148.5535</v>
      </c>
      <c r="C3006" s="6">
        <f>AlgemeneHeffingsKorting2020(Table1[[#This Row],[Belastbaar loon]])</f>
        <v>1737.1176</v>
      </c>
      <c r="D3006" s="14">
        <f>ArbeidsKorting2020(Table1[[#This Row],[Belastbaar loon]])</f>
        <v>3643.38</v>
      </c>
      <c r="E3006" s="14">
        <f>MAX(Table1[[#This Row],[Loonheffing]]-Table1[[#This Row],[Algemene Heffingskorting]]-Table1[[#This Row],[Arbeidskorting]],0)</f>
        <v>8768.0558999999994</v>
      </c>
      <c r="F3006" s="6">
        <f>Table1[[#This Row],[Belastbaar loon]]-Table1[[#This Row],[Belasting]]</f>
        <v>29112.944100000001</v>
      </c>
      <c r="G3006" s="2">
        <f>(Table1[[#This Row],[Belastbaar loon]]-Table1[[#This Row],[Netto loon]])/Table1[[#This Row],[Belastbaar loon]]</f>
        <v>0.23146315831155459</v>
      </c>
      <c r="H3006" s="14">
        <f t="shared" ca="1" si="41"/>
        <v>8763.1536999999989</v>
      </c>
      <c r="I3006" s="14">
        <f ca="1">IF(ROW()=2, Table1[[#This Row],[Netto loon]], INDIRECT(ADDRESS(ROW()-1,COLUMN(F:F))))</f>
        <v>29107.846300000001</v>
      </c>
      <c r="J3006" s="6">
        <f ca="1">IF(ROW()=2, 0, Table1[[#This Row],[Belastbaar loon]]-INDIRECT(ADDRESS(ROW()-1,COLUMN(A:A))))</f>
        <v>10</v>
      </c>
      <c r="K3006" s="6">
        <f ca="1">Table1[[#This Row],[Netto loon]]-Table1[[#This Row],[Netto vorige schijf]]</f>
        <v>5.0977999999995518</v>
      </c>
      <c r="L3006" s="2">
        <f ca="1">(Table1[[#This Row],[Bruto tov vorige schijf]]-Table1[[#This Row],[Netto tov vorige schijf]])/MAX(Table1[[#This Row],[Bruto tov vorige schijf]],1)</f>
        <v>0.49022000000004484</v>
      </c>
    </row>
    <row r="3007" spans="1:12" x14ac:dyDescent="0.25">
      <c r="A3007" s="14">
        <v>37891</v>
      </c>
      <c r="B3007" s="6">
        <f>LoonHeffing2020(Table1[[#This Row],[Belastbaar loon]])</f>
        <v>14152.288500000001</v>
      </c>
      <c r="C3007" s="6">
        <f>AlgemeneHeffingsKorting2020(Table1[[#This Row],[Belastbaar loon]])</f>
        <v>1736.5504000000001</v>
      </c>
      <c r="D3007" s="14">
        <f>ArbeidsKorting2020(Table1[[#This Row],[Belastbaar loon]])</f>
        <v>3642.78</v>
      </c>
      <c r="E3007" s="14">
        <f>MAX(Table1[[#This Row],[Loonheffing]]-Table1[[#This Row],[Algemene Heffingskorting]]-Table1[[#This Row],[Arbeidskorting]],0)</f>
        <v>8772.9580999999998</v>
      </c>
      <c r="F3007" s="6">
        <f>Table1[[#This Row],[Belastbaar loon]]-Table1[[#This Row],[Belasting]]</f>
        <v>29118.0419</v>
      </c>
      <c r="G3007" s="2">
        <f>(Table1[[#This Row],[Belastbaar loon]]-Table1[[#This Row],[Netto loon]])/Table1[[#This Row],[Belastbaar loon]]</f>
        <v>0.23153144810113219</v>
      </c>
      <c r="H3007" s="14">
        <f t="shared" ca="1" si="41"/>
        <v>8768.0558999999994</v>
      </c>
      <c r="I3007" s="14">
        <f ca="1">IF(ROW()=2, Table1[[#This Row],[Netto loon]], INDIRECT(ADDRESS(ROW()-1,COLUMN(F:F))))</f>
        <v>29112.944100000001</v>
      </c>
      <c r="J3007" s="6">
        <f ca="1">IF(ROW()=2, 0, Table1[[#This Row],[Belastbaar loon]]-INDIRECT(ADDRESS(ROW()-1,COLUMN(A:A))))</f>
        <v>10</v>
      </c>
      <c r="K3007" s="6">
        <f ca="1">Table1[[#This Row],[Netto loon]]-Table1[[#This Row],[Netto vorige schijf]]</f>
        <v>5.0977999999995518</v>
      </c>
      <c r="L3007" s="2">
        <f ca="1">(Table1[[#This Row],[Bruto tov vorige schijf]]-Table1[[#This Row],[Netto tov vorige schijf]])/MAX(Table1[[#This Row],[Bruto tov vorige schijf]],1)</f>
        <v>0.49022000000004484</v>
      </c>
    </row>
    <row r="3008" spans="1:12" x14ac:dyDescent="0.25">
      <c r="A3008" s="14">
        <v>37901</v>
      </c>
      <c r="B3008" s="6">
        <f>LoonHeffing2020(Table1[[#This Row],[Belastbaar loon]])</f>
        <v>14156.023499999999</v>
      </c>
      <c r="C3008" s="6">
        <f>AlgemeneHeffingsKorting2020(Table1[[#This Row],[Belastbaar loon]])</f>
        <v>1735.9831999999999</v>
      </c>
      <c r="D3008" s="14">
        <f>ArbeidsKorting2020(Table1[[#This Row],[Belastbaar loon]])</f>
        <v>3642.18</v>
      </c>
      <c r="E3008" s="14">
        <f>MAX(Table1[[#This Row],[Loonheffing]]-Table1[[#This Row],[Algemene Heffingskorting]]-Table1[[#This Row],[Arbeidskorting]],0)</f>
        <v>8777.8602999999985</v>
      </c>
      <c r="F3008" s="6">
        <f>Table1[[#This Row],[Belastbaar loon]]-Table1[[#This Row],[Belasting]]</f>
        <v>29123.1397</v>
      </c>
      <c r="G3008" s="2">
        <f>(Table1[[#This Row],[Belastbaar loon]]-Table1[[#This Row],[Netto loon]])/Table1[[#This Row],[Belastbaar loon]]</f>
        <v>0.23159970185483233</v>
      </c>
      <c r="H3008" s="14">
        <f t="shared" ca="1" si="41"/>
        <v>8772.9580999999998</v>
      </c>
      <c r="I3008" s="14">
        <f ca="1">IF(ROW()=2, Table1[[#This Row],[Netto loon]], INDIRECT(ADDRESS(ROW()-1,COLUMN(F:F))))</f>
        <v>29118.0419</v>
      </c>
      <c r="J3008" s="6">
        <f ca="1">IF(ROW()=2, 0, Table1[[#This Row],[Belastbaar loon]]-INDIRECT(ADDRESS(ROW()-1,COLUMN(A:A))))</f>
        <v>10</v>
      </c>
      <c r="K3008" s="6">
        <f ca="1">Table1[[#This Row],[Netto loon]]-Table1[[#This Row],[Netto vorige schijf]]</f>
        <v>5.0977999999995518</v>
      </c>
      <c r="L3008" s="2">
        <f ca="1">(Table1[[#This Row],[Bruto tov vorige schijf]]-Table1[[#This Row],[Netto tov vorige schijf]])/MAX(Table1[[#This Row],[Bruto tov vorige schijf]],1)</f>
        <v>0.49022000000004484</v>
      </c>
    </row>
    <row r="3009" spans="1:12" x14ac:dyDescent="0.25">
      <c r="A3009" s="14">
        <v>37911</v>
      </c>
      <c r="B3009" s="6">
        <f>LoonHeffing2020(Table1[[#This Row],[Belastbaar loon]])</f>
        <v>14159.7585</v>
      </c>
      <c r="C3009" s="6">
        <f>AlgemeneHeffingsKorting2020(Table1[[#This Row],[Belastbaar loon]])</f>
        <v>1735.4159999999999</v>
      </c>
      <c r="D3009" s="14">
        <f>ArbeidsKorting2020(Table1[[#This Row],[Belastbaar loon]])</f>
        <v>3641.58</v>
      </c>
      <c r="E3009" s="14">
        <f>MAX(Table1[[#This Row],[Loonheffing]]-Table1[[#This Row],[Algemene Heffingskorting]]-Table1[[#This Row],[Arbeidskorting]],0)</f>
        <v>8782.7625000000007</v>
      </c>
      <c r="F3009" s="6">
        <f>Table1[[#This Row],[Belastbaar loon]]-Table1[[#This Row],[Belasting]]</f>
        <v>29128.237499999999</v>
      </c>
      <c r="G3009" s="2">
        <f>(Table1[[#This Row],[Belastbaar loon]]-Table1[[#This Row],[Netto loon]])/Table1[[#This Row],[Belastbaar loon]]</f>
        <v>0.2316679196011712</v>
      </c>
      <c r="H3009" s="14">
        <f t="shared" ca="1" si="41"/>
        <v>8777.8602999999985</v>
      </c>
      <c r="I3009" s="14">
        <f ca="1">IF(ROW()=2, Table1[[#This Row],[Netto loon]], INDIRECT(ADDRESS(ROW()-1,COLUMN(F:F))))</f>
        <v>29123.1397</v>
      </c>
      <c r="J3009" s="6">
        <f ca="1">IF(ROW()=2, 0, Table1[[#This Row],[Belastbaar loon]]-INDIRECT(ADDRESS(ROW()-1,COLUMN(A:A))))</f>
        <v>10</v>
      </c>
      <c r="K3009" s="6">
        <f ca="1">Table1[[#This Row],[Netto loon]]-Table1[[#This Row],[Netto vorige schijf]]</f>
        <v>5.0977999999995518</v>
      </c>
      <c r="L3009" s="2">
        <f ca="1">(Table1[[#This Row],[Bruto tov vorige schijf]]-Table1[[#This Row],[Netto tov vorige schijf]])/MAX(Table1[[#This Row],[Bruto tov vorige schijf]],1)</f>
        <v>0.49022000000004484</v>
      </c>
    </row>
    <row r="3010" spans="1:12" x14ac:dyDescent="0.25">
      <c r="A3010" s="14">
        <v>37921</v>
      </c>
      <c r="B3010" s="6">
        <f>LoonHeffing2020(Table1[[#This Row],[Belastbaar loon]])</f>
        <v>14163.4935</v>
      </c>
      <c r="C3010" s="6">
        <f>AlgemeneHeffingsKorting2020(Table1[[#This Row],[Belastbaar loon]])</f>
        <v>1734.8488</v>
      </c>
      <c r="D3010" s="14">
        <f>ArbeidsKorting2020(Table1[[#This Row],[Belastbaar loon]])</f>
        <v>3640.98</v>
      </c>
      <c r="E3010" s="14">
        <f>MAX(Table1[[#This Row],[Loonheffing]]-Table1[[#This Row],[Algemene Heffingskorting]]-Table1[[#This Row],[Arbeidskorting]],0)</f>
        <v>8787.6647000000012</v>
      </c>
      <c r="F3010" s="6">
        <f>Table1[[#This Row],[Belastbaar loon]]-Table1[[#This Row],[Belasting]]</f>
        <v>29133.335299999999</v>
      </c>
      <c r="G3010" s="2">
        <f>(Table1[[#This Row],[Belastbaar loon]]-Table1[[#This Row],[Netto loon]])/Table1[[#This Row],[Belastbaar loon]]</f>
        <v>0.23173610136863482</v>
      </c>
      <c r="H3010" s="14">
        <f t="shared" ca="1" si="41"/>
        <v>8782.7625000000007</v>
      </c>
      <c r="I3010" s="14">
        <f ca="1">IF(ROW()=2, Table1[[#This Row],[Netto loon]], INDIRECT(ADDRESS(ROW()-1,COLUMN(F:F))))</f>
        <v>29128.237499999999</v>
      </c>
      <c r="J3010" s="6">
        <f ca="1">IF(ROW()=2, 0, Table1[[#This Row],[Belastbaar loon]]-INDIRECT(ADDRESS(ROW()-1,COLUMN(A:A))))</f>
        <v>10</v>
      </c>
      <c r="K3010" s="6">
        <f ca="1">Table1[[#This Row],[Netto loon]]-Table1[[#This Row],[Netto vorige schijf]]</f>
        <v>5.0977999999995518</v>
      </c>
      <c r="L3010" s="2">
        <f ca="1">(Table1[[#This Row],[Bruto tov vorige schijf]]-Table1[[#This Row],[Netto tov vorige schijf]])/MAX(Table1[[#This Row],[Bruto tov vorige schijf]],1)</f>
        <v>0.49022000000004484</v>
      </c>
    </row>
    <row r="3011" spans="1:12" x14ac:dyDescent="0.25">
      <c r="A3011" s="14">
        <v>37931</v>
      </c>
      <c r="B3011" s="6">
        <f>LoonHeffing2020(Table1[[#This Row],[Belastbaar loon]])</f>
        <v>14167.228499999999</v>
      </c>
      <c r="C3011" s="6">
        <f>AlgemeneHeffingsKorting2020(Table1[[#This Row],[Belastbaar loon]])</f>
        <v>1734.2816</v>
      </c>
      <c r="D3011" s="14">
        <f>ArbeidsKorting2020(Table1[[#This Row],[Belastbaar loon]])</f>
        <v>3640.38</v>
      </c>
      <c r="E3011" s="14">
        <f>MAX(Table1[[#This Row],[Loonheffing]]-Table1[[#This Row],[Algemene Heffingskorting]]-Table1[[#This Row],[Arbeidskorting]],0)</f>
        <v>8792.566899999998</v>
      </c>
      <c r="F3011" s="6">
        <f>Table1[[#This Row],[Belastbaar loon]]-Table1[[#This Row],[Belasting]]</f>
        <v>29138.433100000002</v>
      </c>
      <c r="G3011" s="2">
        <f>(Table1[[#This Row],[Belastbaar loon]]-Table1[[#This Row],[Netto loon]])/Table1[[#This Row],[Belastbaar loon]]</f>
        <v>0.23180424718567921</v>
      </c>
      <c r="H3011" s="14">
        <f t="shared" ca="1" si="41"/>
        <v>8787.6647000000012</v>
      </c>
      <c r="I3011" s="14">
        <f ca="1">IF(ROW()=2, Table1[[#This Row],[Netto loon]], INDIRECT(ADDRESS(ROW()-1,COLUMN(F:F))))</f>
        <v>29133.335299999999</v>
      </c>
      <c r="J3011" s="6">
        <f ca="1">IF(ROW()=2, 0, Table1[[#This Row],[Belastbaar loon]]-INDIRECT(ADDRESS(ROW()-1,COLUMN(A:A))))</f>
        <v>10</v>
      </c>
      <c r="K3011" s="6">
        <f ca="1">Table1[[#This Row],[Netto loon]]-Table1[[#This Row],[Netto vorige schijf]]</f>
        <v>5.0978000000031898</v>
      </c>
      <c r="L3011" s="2">
        <f ca="1">(Table1[[#This Row],[Bruto tov vorige schijf]]-Table1[[#This Row],[Netto tov vorige schijf]])/MAX(Table1[[#This Row],[Bruto tov vorige schijf]],1)</f>
        <v>0.49021999999968102</v>
      </c>
    </row>
    <row r="3012" spans="1:12" x14ac:dyDescent="0.25">
      <c r="A3012" s="14">
        <v>37941</v>
      </c>
      <c r="B3012" s="6">
        <f>LoonHeffing2020(Table1[[#This Row],[Belastbaar loon]])</f>
        <v>14170.9635</v>
      </c>
      <c r="C3012" s="6">
        <f>AlgemeneHeffingsKorting2020(Table1[[#This Row],[Belastbaar loon]])</f>
        <v>1733.7144000000001</v>
      </c>
      <c r="D3012" s="14">
        <f>ArbeidsKorting2020(Table1[[#This Row],[Belastbaar loon]])</f>
        <v>3639.78</v>
      </c>
      <c r="E3012" s="14">
        <f>MAX(Table1[[#This Row],[Loonheffing]]-Table1[[#This Row],[Algemene Heffingskorting]]-Table1[[#This Row],[Arbeidskorting]],0)</f>
        <v>8797.4690999999984</v>
      </c>
      <c r="F3012" s="6">
        <f>Table1[[#This Row],[Belastbaar loon]]-Table1[[#This Row],[Belasting]]</f>
        <v>29143.530900000002</v>
      </c>
      <c r="G3012" s="2">
        <f>(Table1[[#This Row],[Belastbaar loon]]-Table1[[#This Row],[Netto loon]])/Table1[[#This Row],[Belastbaar loon]]</f>
        <v>0.23187235708073056</v>
      </c>
      <c r="H3012" s="14">
        <f t="shared" ca="1" si="41"/>
        <v>8792.566899999998</v>
      </c>
      <c r="I3012" s="14">
        <f ca="1">IF(ROW()=2, Table1[[#This Row],[Netto loon]], INDIRECT(ADDRESS(ROW()-1,COLUMN(F:F))))</f>
        <v>29138.433100000002</v>
      </c>
      <c r="J3012" s="6">
        <f ca="1">IF(ROW()=2, 0, Table1[[#This Row],[Belastbaar loon]]-INDIRECT(ADDRESS(ROW()-1,COLUMN(A:A))))</f>
        <v>10</v>
      </c>
      <c r="K3012" s="6">
        <f ca="1">Table1[[#This Row],[Netto loon]]-Table1[[#This Row],[Netto vorige schijf]]</f>
        <v>5.0977999999995518</v>
      </c>
      <c r="L3012" s="2">
        <f ca="1">(Table1[[#This Row],[Bruto tov vorige schijf]]-Table1[[#This Row],[Netto tov vorige schijf]])/MAX(Table1[[#This Row],[Bruto tov vorige schijf]],1)</f>
        <v>0.49022000000004484</v>
      </c>
    </row>
    <row r="3013" spans="1:12" x14ac:dyDescent="0.25">
      <c r="A3013" s="14">
        <v>37951</v>
      </c>
      <c r="B3013" s="6">
        <f>LoonHeffing2020(Table1[[#This Row],[Belastbaar loon]])</f>
        <v>14174.6985</v>
      </c>
      <c r="C3013" s="6">
        <f>AlgemeneHeffingsKorting2020(Table1[[#This Row],[Belastbaar loon]])</f>
        <v>1733.1472000000001</v>
      </c>
      <c r="D3013" s="14">
        <f>ArbeidsKorting2020(Table1[[#This Row],[Belastbaar loon]])</f>
        <v>3639.18</v>
      </c>
      <c r="E3013" s="14">
        <f>MAX(Table1[[#This Row],[Loonheffing]]-Table1[[#This Row],[Algemene Heffingskorting]]-Table1[[#This Row],[Arbeidskorting]],0)</f>
        <v>8802.3713000000007</v>
      </c>
      <c r="F3013" s="6">
        <f>Table1[[#This Row],[Belastbaar loon]]-Table1[[#This Row],[Belasting]]</f>
        <v>29148.628700000001</v>
      </c>
      <c r="G3013" s="2">
        <f>(Table1[[#This Row],[Belastbaar loon]]-Table1[[#This Row],[Netto loon]])/Table1[[#This Row],[Belastbaar loon]]</f>
        <v>0.2319404310821849</v>
      </c>
      <c r="H3013" s="14">
        <f t="shared" ca="1" si="41"/>
        <v>8797.4690999999984</v>
      </c>
      <c r="I3013" s="14">
        <f ca="1">IF(ROW()=2, Table1[[#This Row],[Netto loon]], INDIRECT(ADDRESS(ROW()-1,COLUMN(F:F))))</f>
        <v>29143.530900000002</v>
      </c>
      <c r="J3013" s="6">
        <f ca="1">IF(ROW()=2, 0, Table1[[#This Row],[Belastbaar loon]]-INDIRECT(ADDRESS(ROW()-1,COLUMN(A:A))))</f>
        <v>10</v>
      </c>
      <c r="K3013" s="6">
        <f ca="1">Table1[[#This Row],[Netto loon]]-Table1[[#This Row],[Netto vorige schijf]]</f>
        <v>5.0977999999995518</v>
      </c>
      <c r="L3013" s="2">
        <f ca="1">(Table1[[#This Row],[Bruto tov vorige schijf]]-Table1[[#This Row],[Netto tov vorige schijf]])/MAX(Table1[[#This Row],[Bruto tov vorige schijf]],1)</f>
        <v>0.49022000000004484</v>
      </c>
    </row>
    <row r="3014" spans="1:12" x14ac:dyDescent="0.25">
      <c r="A3014" s="14">
        <v>37961</v>
      </c>
      <c r="B3014" s="6">
        <f>LoonHeffing2020(Table1[[#This Row],[Belastbaar loon]])</f>
        <v>14178.433499999999</v>
      </c>
      <c r="C3014" s="6">
        <f>AlgemeneHeffingsKorting2020(Table1[[#This Row],[Belastbaar loon]])</f>
        <v>1732.58</v>
      </c>
      <c r="D3014" s="14">
        <f>ArbeidsKorting2020(Table1[[#This Row],[Belastbaar loon]])</f>
        <v>3638.58</v>
      </c>
      <c r="E3014" s="14">
        <f>MAX(Table1[[#This Row],[Loonheffing]]-Table1[[#This Row],[Algemene Heffingskorting]]-Table1[[#This Row],[Arbeidskorting]],0)</f>
        <v>8807.2734999999993</v>
      </c>
      <c r="F3014" s="6">
        <f>Table1[[#This Row],[Belastbaar loon]]-Table1[[#This Row],[Belasting]]</f>
        <v>29153.726500000001</v>
      </c>
      <c r="G3014" s="2">
        <f>(Table1[[#This Row],[Belastbaar loon]]-Table1[[#This Row],[Netto loon]])/Table1[[#This Row],[Belastbaar loon]]</f>
        <v>0.23200846921840834</v>
      </c>
      <c r="H3014" s="14">
        <f t="shared" ca="1" si="41"/>
        <v>8802.3713000000007</v>
      </c>
      <c r="I3014" s="14">
        <f ca="1">IF(ROW()=2, Table1[[#This Row],[Netto loon]], INDIRECT(ADDRESS(ROW()-1,COLUMN(F:F))))</f>
        <v>29148.628700000001</v>
      </c>
      <c r="J3014" s="6">
        <f ca="1">IF(ROW()=2, 0, Table1[[#This Row],[Belastbaar loon]]-INDIRECT(ADDRESS(ROW()-1,COLUMN(A:A))))</f>
        <v>10</v>
      </c>
      <c r="K3014" s="6">
        <f ca="1">Table1[[#This Row],[Netto loon]]-Table1[[#This Row],[Netto vorige schijf]]</f>
        <v>5.0977999999995518</v>
      </c>
      <c r="L3014" s="2">
        <f ca="1">(Table1[[#This Row],[Bruto tov vorige schijf]]-Table1[[#This Row],[Netto tov vorige schijf]])/MAX(Table1[[#This Row],[Bruto tov vorige schijf]],1)</f>
        <v>0.49022000000004484</v>
      </c>
    </row>
    <row r="3015" spans="1:12" x14ac:dyDescent="0.25">
      <c r="A3015" s="14">
        <v>37971</v>
      </c>
      <c r="B3015" s="6">
        <f>LoonHeffing2020(Table1[[#This Row],[Belastbaar loon]])</f>
        <v>14182.1685</v>
      </c>
      <c r="C3015" s="6">
        <f>AlgemeneHeffingsKorting2020(Table1[[#This Row],[Belastbaar loon]])</f>
        <v>1732.0128</v>
      </c>
      <c r="D3015" s="14">
        <f>ArbeidsKorting2020(Table1[[#This Row],[Belastbaar loon]])</f>
        <v>3637.98</v>
      </c>
      <c r="E3015" s="14">
        <f>MAX(Table1[[#This Row],[Loonheffing]]-Table1[[#This Row],[Algemene Heffingskorting]]-Table1[[#This Row],[Arbeidskorting]],0)</f>
        <v>8812.1756999999998</v>
      </c>
      <c r="F3015" s="6">
        <f>Table1[[#This Row],[Belastbaar loon]]-Table1[[#This Row],[Belasting]]</f>
        <v>29158.8243</v>
      </c>
      <c r="G3015" s="2">
        <f>(Table1[[#This Row],[Belastbaar loon]]-Table1[[#This Row],[Netto loon]])/Table1[[#This Row],[Belastbaar loon]]</f>
        <v>0.23207647151773722</v>
      </c>
      <c r="H3015" s="14">
        <f t="shared" ca="1" si="41"/>
        <v>8807.2734999999993</v>
      </c>
      <c r="I3015" s="14">
        <f ca="1">IF(ROW()=2, Table1[[#This Row],[Netto loon]], INDIRECT(ADDRESS(ROW()-1,COLUMN(F:F))))</f>
        <v>29153.726500000001</v>
      </c>
      <c r="J3015" s="6">
        <f ca="1">IF(ROW()=2, 0, Table1[[#This Row],[Belastbaar loon]]-INDIRECT(ADDRESS(ROW()-1,COLUMN(A:A))))</f>
        <v>10</v>
      </c>
      <c r="K3015" s="6">
        <f ca="1">Table1[[#This Row],[Netto loon]]-Table1[[#This Row],[Netto vorige schijf]]</f>
        <v>5.0977999999995518</v>
      </c>
      <c r="L3015" s="2">
        <f ca="1">(Table1[[#This Row],[Bruto tov vorige schijf]]-Table1[[#This Row],[Netto tov vorige schijf]])/MAX(Table1[[#This Row],[Bruto tov vorige schijf]],1)</f>
        <v>0.49022000000004484</v>
      </c>
    </row>
    <row r="3016" spans="1:12" x14ac:dyDescent="0.25">
      <c r="A3016" s="14">
        <v>37981</v>
      </c>
      <c r="B3016" s="6">
        <f>LoonHeffing2020(Table1[[#This Row],[Belastbaar loon]])</f>
        <v>14185.9035</v>
      </c>
      <c r="C3016" s="6">
        <f>AlgemeneHeffingsKorting2020(Table1[[#This Row],[Belastbaar loon]])</f>
        <v>1731.4456</v>
      </c>
      <c r="D3016" s="14">
        <f>ArbeidsKorting2020(Table1[[#This Row],[Belastbaar loon]])</f>
        <v>3637.38</v>
      </c>
      <c r="E3016" s="14">
        <f>MAX(Table1[[#This Row],[Loonheffing]]-Table1[[#This Row],[Algemene Heffingskorting]]-Table1[[#This Row],[Arbeidskorting]],0)</f>
        <v>8817.0779000000002</v>
      </c>
      <c r="F3016" s="6">
        <f>Table1[[#This Row],[Belastbaar loon]]-Table1[[#This Row],[Belasting]]</f>
        <v>29163.9221</v>
      </c>
      <c r="G3016" s="2">
        <f>(Table1[[#This Row],[Belastbaar loon]]-Table1[[#This Row],[Netto loon]])/Table1[[#This Row],[Belastbaar loon]]</f>
        <v>0.23214443800847792</v>
      </c>
      <c r="H3016" s="14">
        <f t="shared" ca="1" si="41"/>
        <v>8812.1756999999998</v>
      </c>
      <c r="I3016" s="14">
        <f ca="1">IF(ROW()=2, Table1[[#This Row],[Netto loon]], INDIRECT(ADDRESS(ROW()-1,COLUMN(F:F))))</f>
        <v>29158.8243</v>
      </c>
      <c r="J3016" s="6">
        <f ca="1">IF(ROW()=2, 0, Table1[[#This Row],[Belastbaar loon]]-INDIRECT(ADDRESS(ROW()-1,COLUMN(A:A))))</f>
        <v>10</v>
      </c>
      <c r="K3016" s="6">
        <f ca="1">Table1[[#This Row],[Netto loon]]-Table1[[#This Row],[Netto vorige schijf]]</f>
        <v>5.0977999999995518</v>
      </c>
      <c r="L3016" s="2">
        <f ca="1">(Table1[[#This Row],[Bruto tov vorige schijf]]-Table1[[#This Row],[Netto tov vorige schijf]])/MAX(Table1[[#This Row],[Bruto tov vorige schijf]],1)</f>
        <v>0.49022000000004484</v>
      </c>
    </row>
    <row r="3017" spans="1:12" x14ac:dyDescent="0.25">
      <c r="A3017" s="14">
        <v>37991</v>
      </c>
      <c r="B3017" s="6">
        <f>LoonHeffing2020(Table1[[#This Row],[Belastbaar loon]])</f>
        <v>14189.638499999999</v>
      </c>
      <c r="C3017" s="6">
        <f>AlgemeneHeffingsKorting2020(Table1[[#This Row],[Belastbaar loon]])</f>
        <v>1730.8784000000001</v>
      </c>
      <c r="D3017" s="14">
        <f>ArbeidsKorting2020(Table1[[#This Row],[Belastbaar loon]])</f>
        <v>3636.78</v>
      </c>
      <c r="E3017" s="14">
        <f>MAX(Table1[[#This Row],[Loonheffing]]-Table1[[#This Row],[Algemene Heffingskorting]]-Table1[[#This Row],[Arbeidskorting]],0)</f>
        <v>8821.9800999999989</v>
      </c>
      <c r="F3017" s="6">
        <f>Table1[[#This Row],[Belastbaar loon]]-Table1[[#This Row],[Belasting]]</f>
        <v>29169.019899999999</v>
      </c>
      <c r="G3017" s="2">
        <f>(Table1[[#This Row],[Belastbaar loon]]-Table1[[#This Row],[Netto loon]])/Table1[[#This Row],[Belastbaar loon]]</f>
        <v>0.23221236871890713</v>
      </c>
      <c r="H3017" s="14">
        <f t="shared" ca="1" si="41"/>
        <v>8817.0779000000002</v>
      </c>
      <c r="I3017" s="14">
        <f ca="1">IF(ROW()=2, Table1[[#This Row],[Netto loon]], INDIRECT(ADDRESS(ROW()-1,COLUMN(F:F))))</f>
        <v>29163.9221</v>
      </c>
      <c r="J3017" s="6">
        <f ca="1">IF(ROW()=2, 0, Table1[[#This Row],[Belastbaar loon]]-INDIRECT(ADDRESS(ROW()-1,COLUMN(A:A))))</f>
        <v>10</v>
      </c>
      <c r="K3017" s="6">
        <f ca="1">Table1[[#This Row],[Netto loon]]-Table1[[#This Row],[Netto vorige schijf]]</f>
        <v>5.0977999999995518</v>
      </c>
      <c r="L3017" s="2">
        <f ca="1">(Table1[[#This Row],[Bruto tov vorige schijf]]-Table1[[#This Row],[Netto tov vorige schijf]])/MAX(Table1[[#This Row],[Bruto tov vorige schijf]],1)</f>
        <v>0.49022000000004484</v>
      </c>
    </row>
    <row r="3018" spans="1:12" x14ac:dyDescent="0.25">
      <c r="A3018" s="14">
        <v>38001</v>
      </c>
      <c r="B3018" s="6">
        <f>LoonHeffing2020(Table1[[#This Row],[Belastbaar loon]])</f>
        <v>14193.3735</v>
      </c>
      <c r="C3018" s="6">
        <f>AlgemeneHeffingsKorting2020(Table1[[#This Row],[Belastbaar loon]])</f>
        <v>1730.3112000000001</v>
      </c>
      <c r="D3018" s="14">
        <f>ArbeidsKorting2020(Table1[[#This Row],[Belastbaar loon]])</f>
        <v>3636.18</v>
      </c>
      <c r="E3018" s="14">
        <f>MAX(Table1[[#This Row],[Loonheffing]]-Table1[[#This Row],[Algemene Heffingskorting]]-Table1[[#This Row],[Arbeidskorting]],0)</f>
        <v>8826.8822999999993</v>
      </c>
      <c r="F3018" s="6">
        <f>Table1[[#This Row],[Belastbaar loon]]-Table1[[#This Row],[Belasting]]</f>
        <v>29174.117700000003</v>
      </c>
      <c r="G3018" s="2">
        <f>(Table1[[#This Row],[Belastbaar loon]]-Table1[[#This Row],[Netto loon]])/Table1[[#This Row],[Belastbaar loon]]</f>
        <v>0.23228026367727159</v>
      </c>
      <c r="H3018" s="14">
        <f t="shared" ca="1" si="41"/>
        <v>8821.9800999999989</v>
      </c>
      <c r="I3018" s="14">
        <f ca="1">IF(ROW()=2, Table1[[#This Row],[Netto loon]], INDIRECT(ADDRESS(ROW()-1,COLUMN(F:F))))</f>
        <v>29169.019899999999</v>
      </c>
      <c r="J3018" s="6">
        <f ca="1">IF(ROW()=2, 0, Table1[[#This Row],[Belastbaar loon]]-INDIRECT(ADDRESS(ROW()-1,COLUMN(A:A))))</f>
        <v>10</v>
      </c>
      <c r="K3018" s="6">
        <f ca="1">Table1[[#This Row],[Netto loon]]-Table1[[#This Row],[Netto vorige schijf]]</f>
        <v>5.0978000000031898</v>
      </c>
      <c r="L3018" s="2">
        <f ca="1">(Table1[[#This Row],[Bruto tov vorige schijf]]-Table1[[#This Row],[Netto tov vorige schijf]])/MAX(Table1[[#This Row],[Bruto tov vorige schijf]],1)</f>
        <v>0.49021999999968102</v>
      </c>
    </row>
    <row r="3019" spans="1:12" x14ac:dyDescent="0.25">
      <c r="A3019" s="14">
        <v>38011</v>
      </c>
      <c r="B3019" s="6">
        <f>LoonHeffing2020(Table1[[#This Row],[Belastbaar loon]])</f>
        <v>14197.1085</v>
      </c>
      <c r="C3019" s="6">
        <f>AlgemeneHeffingsKorting2020(Table1[[#This Row],[Belastbaar loon]])</f>
        <v>1729.7439999999999</v>
      </c>
      <c r="D3019" s="14">
        <f>ArbeidsKorting2020(Table1[[#This Row],[Belastbaar loon]])</f>
        <v>3635.58</v>
      </c>
      <c r="E3019" s="14">
        <f>MAX(Table1[[#This Row],[Loonheffing]]-Table1[[#This Row],[Algemene Heffingskorting]]-Table1[[#This Row],[Arbeidskorting]],0)</f>
        <v>8831.7844999999998</v>
      </c>
      <c r="F3019" s="6">
        <f>Table1[[#This Row],[Belastbaar loon]]-Table1[[#This Row],[Belasting]]</f>
        <v>29179.215499999998</v>
      </c>
      <c r="G3019" s="2">
        <f>(Table1[[#This Row],[Belastbaar loon]]-Table1[[#This Row],[Netto loon]])/Table1[[#This Row],[Belastbaar loon]]</f>
        <v>0.23234812291178875</v>
      </c>
      <c r="H3019" s="14">
        <f t="shared" ca="1" si="41"/>
        <v>8826.8822999999993</v>
      </c>
      <c r="I3019" s="14">
        <f ca="1">IF(ROW()=2, Table1[[#This Row],[Netto loon]], INDIRECT(ADDRESS(ROW()-1,COLUMN(F:F))))</f>
        <v>29174.117700000003</v>
      </c>
      <c r="J3019" s="6">
        <f ca="1">IF(ROW()=2, 0, Table1[[#This Row],[Belastbaar loon]]-INDIRECT(ADDRESS(ROW()-1,COLUMN(A:A))))</f>
        <v>10</v>
      </c>
      <c r="K3019" s="6">
        <f ca="1">Table1[[#This Row],[Netto loon]]-Table1[[#This Row],[Netto vorige schijf]]</f>
        <v>5.0977999999959138</v>
      </c>
      <c r="L3019" s="2">
        <f ca="1">(Table1[[#This Row],[Bruto tov vorige schijf]]-Table1[[#This Row],[Netto tov vorige schijf]])/MAX(Table1[[#This Row],[Bruto tov vorige schijf]],1)</f>
        <v>0.49022000000040861</v>
      </c>
    </row>
    <row r="3020" spans="1:12" x14ac:dyDescent="0.25">
      <c r="A3020" s="14">
        <v>38021</v>
      </c>
      <c r="B3020" s="6">
        <f>LoonHeffing2020(Table1[[#This Row],[Belastbaar loon]])</f>
        <v>14200.843499999999</v>
      </c>
      <c r="C3020" s="6">
        <f>AlgemeneHeffingsKorting2020(Table1[[#This Row],[Belastbaar loon]])</f>
        <v>1729.1768</v>
      </c>
      <c r="D3020" s="14">
        <f>ArbeidsKorting2020(Table1[[#This Row],[Belastbaar loon]])</f>
        <v>3634.98</v>
      </c>
      <c r="E3020" s="14">
        <f>MAX(Table1[[#This Row],[Loonheffing]]-Table1[[#This Row],[Algemene Heffingskorting]]-Table1[[#This Row],[Arbeidskorting]],0)</f>
        <v>8836.6867000000002</v>
      </c>
      <c r="F3020" s="6">
        <f>Table1[[#This Row],[Belastbaar loon]]-Table1[[#This Row],[Belasting]]</f>
        <v>29184.313300000002</v>
      </c>
      <c r="G3020" s="2">
        <f>(Table1[[#This Row],[Belastbaar loon]]-Table1[[#This Row],[Netto loon]])/Table1[[#This Row],[Belastbaar loon]]</f>
        <v>0.23241594645064564</v>
      </c>
      <c r="H3020" s="14">
        <f t="shared" ca="1" si="41"/>
        <v>8831.7844999999998</v>
      </c>
      <c r="I3020" s="14">
        <f ca="1">IF(ROW()=2, Table1[[#This Row],[Netto loon]], INDIRECT(ADDRESS(ROW()-1,COLUMN(F:F))))</f>
        <v>29179.215499999998</v>
      </c>
      <c r="J3020" s="6">
        <f ca="1">IF(ROW()=2, 0, Table1[[#This Row],[Belastbaar loon]]-INDIRECT(ADDRESS(ROW()-1,COLUMN(A:A))))</f>
        <v>10</v>
      </c>
      <c r="K3020" s="6">
        <f ca="1">Table1[[#This Row],[Netto loon]]-Table1[[#This Row],[Netto vorige schijf]]</f>
        <v>5.0978000000031898</v>
      </c>
      <c r="L3020" s="2">
        <f ca="1">(Table1[[#This Row],[Bruto tov vorige schijf]]-Table1[[#This Row],[Netto tov vorige schijf]])/MAX(Table1[[#This Row],[Bruto tov vorige schijf]],1)</f>
        <v>0.49021999999968102</v>
      </c>
    </row>
    <row r="3021" spans="1:12" x14ac:dyDescent="0.25">
      <c r="A3021" s="14">
        <v>38031</v>
      </c>
      <c r="B3021" s="6">
        <f>LoonHeffing2020(Table1[[#This Row],[Belastbaar loon]])</f>
        <v>14204.5785</v>
      </c>
      <c r="C3021" s="6">
        <f>AlgemeneHeffingsKorting2020(Table1[[#This Row],[Belastbaar loon]])</f>
        <v>1728.6096</v>
      </c>
      <c r="D3021" s="14">
        <f>ArbeidsKorting2020(Table1[[#This Row],[Belastbaar loon]])</f>
        <v>3634.38</v>
      </c>
      <c r="E3021" s="14">
        <f>MAX(Table1[[#This Row],[Loonheffing]]-Table1[[#This Row],[Algemene Heffingskorting]]-Table1[[#This Row],[Arbeidskorting]],0)</f>
        <v>8841.5888999999988</v>
      </c>
      <c r="F3021" s="6">
        <f>Table1[[#This Row],[Belastbaar loon]]-Table1[[#This Row],[Belasting]]</f>
        <v>29189.411100000001</v>
      </c>
      <c r="G3021" s="2">
        <f>(Table1[[#This Row],[Belastbaar loon]]-Table1[[#This Row],[Netto loon]])/Table1[[#This Row],[Belastbaar loon]]</f>
        <v>0.23248373432200045</v>
      </c>
      <c r="H3021" s="14">
        <f t="shared" ca="1" si="41"/>
        <v>8836.6867000000002</v>
      </c>
      <c r="I3021" s="14">
        <f ca="1">IF(ROW()=2, Table1[[#This Row],[Netto loon]], INDIRECT(ADDRESS(ROW()-1,COLUMN(F:F))))</f>
        <v>29184.313300000002</v>
      </c>
      <c r="J3021" s="6">
        <f ca="1">IF(ROW()=2, 0, Table1[[#This Row],[Belastbaar loon]]-INDIRECT(ADDRESS(ROW()-1,COLUMN(A:A))))</f>
        <v>10</v>
      </c>
      <c r="K3021" s="6">
        <f ca="1">Table1[[#This Row],[Netto loon]]-Table1[[#This Row],[Netto vorige schijf]]</f>
        <v>5.0977999999995518</v>
      </c>
      <c r="L3021" s="2">
        <f ca="1">(Table1[[#This Row],[Bruto tov vorige schijf]]-Table1[[#This Row],[Netto tov vorige schijf]])/MAX(Table1[[#This Row],[Bruto tov vorige schijf]],1)</f>
        <v>0.49022000000004484</v>
      </c>
    </row>
    <row r="3022" spans="1:12" x14ac:dyDescent="0.25">
      <c r="A3022" s="14">
        <v>38041</v>
      </c>
      <c r="B3022" s="6">
        <f>LoonHeffing2020(Table1[[#This Row],[Belastbaar loon]])</f>
        <v>14208.3135</v>
      </c>
      <c r="C3022" s="6">
        <f>AlgemeneHeffingsKorting2020(Table1[[#This Row],[Belastbaar loon]])</f>
        <v>1728.0424</v>
      </c>
      <c r="D3022" s="14">
        <f>ArbeidsKorting2020(Table1[[#This Row],[Belastbaar loon]])</f>
        <v>3633.78</v>
      </c>
      <c r="E3022" s="14">
        <f>MAX(Table1[[#This Row],[Loonheffing]]-Table1[[#This Row],[Algemene Heffingskorting]]-Table1[[#This Row],[Arbeidskorting]],0)</f>
        <v>8846.4910999999993</v>
      </c>
      <c r="F3022" s="6">
        <f>Table1[[#This Row],[Belastbaar loon]]-Table1[[#This Row],[Belasting]]</f>
        <v>29194.508900000001</v>
      </c>
      <c r="G3022" s="2">
        <f>(Table1[[#This Row],[Belastbaar loon]]-Table1[[#This Row],[Netto loon]])/Table1[[#This Row],[Belastbaar loon]]</f>
        <v>0.23255148655398122</v>
      </c>
      <c r="H3022" s="14">
        <f t="shared" ca="1" si="41"/>
        <v>8841.5888999999988</v>
      </c>
      <c r="I3022" s="14">
        <f ca="1">IF(ROW()=2, Table1[[#This Row],[Netto loon]], INDIRECT(ADDRESS(ROW()-1,COLUMN(F:F))))</f>
        <v>29189.411100000001</v>
      </c>
      <c r="J3022" s="6">
        <f ca="1">IF(ROW()=2, 0, Table1[[#This Row],[Belastbaar loon]]-INDIRECT(ADDRESS(ROW()-1,COLUMN(A:A))))</f>
        <v>10</v>
      </c>
      <c r="K3022" s="6">
        <f ca="1">Table1[[#This Row],[Netto loon]]-Table1[[#This Row],[Netto vorige schijf]]</f>
        <v>5.0977999999995518</v>
      </c>
      <c r="L3022" s="2">
        <f ca="1">(Table1[[#This Row],[Bruto tov vorige schijf]]-Table1[[#This Row],[Netto tov vorige schijf]])/MAX(Table1[[#This Row],[Bruto tov vorige schijf]],1)</f>
        <v>0.49022000000004484</v>
      </c>
    </row>
    <row r="3023" spans="1:12" x14ac:dyDescent="0.25">
      <c r="A3023" s="14">
        <v>38051</v>
      </c>
      <c r="B3023" s="6">
        <f>LoonHeffing2020(Table1[[#This Row],[Belastbaar loon]])</f>
        <v>14212.048500000001</v>
      </c>
      <c r="C3023" s="6">
        <f>AlgemeneHeffingsKorting2020(Table1[[#This Row],[Belastbaar loon]])</f>
        <v>1727.4752000000001</v>
      </c>
      <c r="D3023" s="14">
        <f>ArbeidsKorting2020(Table1[[#This Row],[Belastbaar loon]])</f>
        <v>3633.18</v>
      </c>
      <c r="E3023" s="14">
        <f>MAX(Table1[[#This Row],[Loonheffing]]-Table1[[#This Row],[Algemene Heffingskorting]]-Table1[[#This Row],[Arbeidskorting]],0)</f>
        <v>8851.3932999999997</v>
      </c>
      <c r="F3023" s="6">
        <f>Table1[[#This Row],[Belastbaar loon]]-Table1[[#This Row],[Belasting]]</f>
        <v>29199.6067</v>
      </c>
      <c r="G3023" s="2">
        <f>(Table1[[#This Row],[Belastbaar loon]]-Table1[[#This Row],[Netto loon]])/Table1[[#This Row],[Belastbaar loon]]</f>
        <v>0.2326192031746866</v>
      </c>
      <c r="H3023" s="14">
        <f t="shared" ca="1" si="41"/>
        <v>8846.4910999999993</v>
      </c>
      <c r="I3023" s="14">
        <f ca="1">IF(ROW()=2, Table1[[#This Row],[Netto loon]], INDIRECT(ADDRESS(ROW()-1,COLUMN(F:F))))</f>
        <v>29194.508900000001</v>
      </c>
      <c r="J3023" s="6">
        <f ca="1">IF(ROW()=2, 0, Table1[[#This Row],[Belastbaar loon]]-INDIRECT(ADDRESS(ROW()-1,COLUMN(A:A))))</f>
        <v>10</v>
      </c>
      <c r="K3023" s="6">
        <f ca="1">Table1[[#This Row],[Netto loon]]-Table1[[#This Row],[Netto vorige schijf]]</f>
        <v>5.0977999999995518</v>
      </c>
      <c r="L3023" s="2">
        <f ca="1">(Table1[[#This Row],[Bruto tov vorige schijf]]-Table1[[#This Row],[Netto tov vorige schijf]])/MAX(Table1[[#This Row],[Bruto tov vorige schijf]],1)</f>
        <v>0.49022000000004484</v>
      </c>
    </row>
    <row r="3024" spans="1:12" x14ac:dyDescent="0.25">
      <c r="A3024" s="14">
        <v>38061</v>
      </c>
      <c r="B3024" s="6">
        <f>LoonHeffing2020(Table1[[#This Row],[Belastbaar loon]])</f>
        <v>14215.7835</v>
      </c>
      <c r="C3024" s="6">
        <f>AlgemeneHeffingsKorting2020(Table1[[#This Row],[Belastbaar loon]])</f>
        <v>1726.9079999999999</v>
      </c>
      <c r="D3024" s="14">
        <f>ArbeidsKorting2020(Table1[[#This Row],[Belastbaar loon]])</f>
        <v>3632.58</v>
      </c>
      <c r="E3024" s="14">
        <f>MAX(Table1[[#This Row],[Loonheffing]]-Table1[[#This Row],[Algemene Heffingskorting]]-Table1[[#This Row],[Arbeidskorting]],0)</f>
        <v>8856.2955000000002</v>
      </c>
      <c r="F3024" s="6">
        <f>Table1[[#This Row],[Belastbaar loon]]-Table1[[#This Row],[Belasting]]</f>
        <v>29204.7045</v>
      </c>
      <c r="G3024" s="2">
        <f>(Table1[[#This Row],[Belastbaar loon]]-Table1[[#This Row],[Netto loon]])/Table1[[#This Row],[Belastbaar loon]]</f>
        <v>0.2326868842121857</v>
      </c>
      <c r="H3024" s="14">
        <f t="shared" ca="1" si="41"/>
        <v>8851.3932999999997</v>
      </c>
      <c r="I3024" s="14">
        <f ca="1">IF(ROW()=2, Table1[[#This Row],[Netto loon]], INDIRECT(ADDRESS(ROW()-1,COLUMN(F:F))))</f>
        <v>29199.6067</v>
      </c>
      <c r="J3024" s="6">
        <f ca="1">IF(ROW()=2, 0, Table1[[#This Row],[Belastbaar loon]]-INDIRECT(ADDRESS(ROW()-1,COLUMN(A:A))))</f>
        <v>10</v>
      </c>
      <c r="K3024" s="6">
        <f ca="1">Table1[[#This Row],[Netto loon]]-Table1[[#This Row],[Netto vorige schijf]]</f>
        <v>5.0977999999995518</v>
      </c>
      <c r="L3024" s="2">
        <f ca="1">(Table1[[#This Row],[Bruto tov vorige schijf]]-Table1[[#This Row],[Netto tov vorige schijf]])/MAX(Table1[[#This Row],[Bruto tov vorige schijf]],1)</f>
        <v>0.49022000000004484</v>
      </c>
    </row>
    <row r="3025" spans="1:12" x14ac:dyDescent="0.25">
      <c r="A3025" s="14">
        <v>38071</v>
      </c>
      <c r="B3025" s="6">
        <f>LoonHeffing2020(Table1[[#This Row],[Belastbaar loon]])</f>
        <v>14219.5185</v>
      </c>
      <c r="C3025" s="6">
        <f>AlgemeneHeffingsKorting2020(Table1[[#This Row],[Belastbaar loon]])</f>
        <v>1726.3407999999999</v>
      </c>
      <c r="D3025" s="14">
        <f>ArbeidsKorting2020(Table1[[#This Row],[Belastbaar loon]])</f>
        <v>3631.98</v>
      </c>
      <c r="E3025" s="14">
        <f>MAX(Table1[[#This Row],[Loonheffing]]-Table1[[#This Row],[Algemene Heffingskorting]]-Table1[[#This Row],[Arbeidskorting]],0)</f>
        <v>8861.1977000000006</v>
      </c>
      <c r="F3025" s="6">
        <f>Table1[[#This Row],[Belastbaar loon]]-Table1[[#This Row],[Belasting]]</f>
        <v>29209.802299999999</v>
      </c>
      <c r="G3025" s="2">
        <f>(Table1[[#This Row],[Belastbaar loon]]-Table1[[#This Row],[Netto loon]])/Table1[[#This Row],[Belastbaar loon]]</f>
        <v>0.23275452969451815</v>
      </c>
      <c r="H3025" s="14">
        <f t="shared" ca="1" si="41"/>
        <v>8856.2955000000002</v>
      </c>
      <c r="I3025" s="14">
        <f ca="1">IF(ROW()=2, Table1[[#This Row],[Netto loon]], INDIRECT(ADDRESS(ROW()-1,COLUMN(F:F))))</f>
        <v>29204.7045</v>
      </c>
      <c r="J3025" s="6">
        <f ca="1">IF(ROW()=2, 0, Table1[[#This Row],[Belastbaar loon]]-INDIRECT(ADDRESS(ROW()-1,COLUMN(A:A))))</f>
        <v>10</v>
      </c>
      <c r="K3025" s="6">
        <f ca="1">Table1[[#This Row],[Netto loon]]-Table1[[#This Row],[Netto vorige schijf]]</f>
        <v>5.0977999999995518</v>
      </c>
      <c r="L3025" s="2">
        <f ca="1">(Table1[[#This Row],[Bruto tov vorige schijf]]-Table1[[#This Row],[Netto tov vorige schijf]])/MAX(Table1[[#This Row],[Bruto tov vorige schijf]],1)</f>
        <v>0.49022000000004484</v>
      </c>
    </row>
    <row r="3026" spans="1:12" x14ac:dyDescent="0.25">
      <c r="A3026" s="14">
        <v>38081</v>
      </c>
      <c r="B3026" s="6">
        <f>LoonHeffing2020(Table1[[#This Row],[Belastbaar loon]])</f>
        <v>14223.253500000001</v>
      </c>
      <c r="C3026" s="6">
        <f>AlgemeneHeffingsKorting2020(Table1[[#This Row],[Belastbaar loon]])</f>
        <v>1725.7736</v>
      </c>
      <c r="D3026" s="14">
        <f>ArbeidsKorting2020(Table1[[#This Row],[Belastbaar loon]])</f>
        <v>3631.38</v>
      </c>
      <c r="E3026" s="14">
        <f>MAX(Table1[[#This Row],[Loonheffing]]-Table1[[#This Row],[Algemene Heffingskorting]]-Table1[[#This Row],[Arbeidskorting]],0)</f>
        <v>8866.0999000000011</v>
      </c>
      <c r="F3026" s="6">
        <f>Table1[[#This Row],[Belastbaar loon]]-Table1[[#This Row],[Belasting]]</f>
        <v>29214.900099999999</v>
      </c>
      <c r="G3026" s="2">
        <f>(Table1[[#This Row],[Belastbaar loon]]-Table1[[#This Row],[Netto loon]])/Table1[[#This Row],[Belastbaar loon]]</f>
        <v>0.23282213964969409</v>
      </c>
      <c r="H3026" s="14">
        <f t="shared" ca="1" si="41"/>
        <v>8861.1977000000006</v>
      </c>
      <c r="I3026" s="14">
        <f ca="1">IF(ROW()=2, Table1[[#This Row],[Netto loon]], INDIRECT(ADDRESS(ROW()-1,COLUMN(F:F))))</f>
        <v>29209.802299999999</v>
      </c>
      <c r="J3026" s="6">
        <f ca="1">IF(ROW()=2, 0, Table1[[#This Row],[Belastbaar loon]]-INDIRECT(ADDRESS(ROW()-1,COLUMN(A:A))))</f>
        <v>10</v>
      </c>
      <c r="K3026" s="6">
        <f ca="1">Table1[[#This Row],[Netto loon]]-Table1[[#This Row],[Netto vorige schijf]]</f>
        <v>5.0977999999995518</v>
      </c>
      <c r="L3026" s="2">
        <f ca="1">(Table1[[#This Row],[Bruto tov vorige schijf]]-Table1[[#This Row],[Netto tov vorige schijf]])/MAX(Table1[[#This Row],[Bruto tov vorige schijf]],1)</f>
        <v>0.49022000000004484</v>
      </c>
    </row>
    <row r="3027" spans="1:12" x14ac:dyDescent="0.25">
      <c r="A3027" s="14">
        <v>38091</v>
      </c>
      <c r="B3027" s="6">
        <f>LoonHeffing2020(Table1[[#This Row],[Belastbaar loon]])</f>
        <v>14226.988499999999</v>
      </c>
      <c r="C3027" s="6">
        <f>AlgemeneHeffingsKorting2020(Table1[[#This Row],[Belastbaar loon]])</f>
        <v>1725.2064</v>
      </c>
      <c r="D3027" s="14">
        <f>ArbeidsKorting2020(Table1[[#This Row],[Belastbaar loon]])</f>
        <v>3630.78</v>
      </c>
      <c r="E3027" s="14">
        <f>MAX(Table1[[#This Row],[Loonheffing]]-Table1[[#This Row],[Algemene Heffingskorting]]-Table1[[#This Row],[Arbeidskorting]],0)</f>
        <v>8871.0020999999997</v>
      </c>
      <c r="F3027" s="6">
        <f>Table1[[#This Row],[Belastbaar loon]]-Table1[[#This Row],[Belasting]]</f>
        <v>29219.997900000002</v>
      </c>
      <c r="G3027" s="2">
        <f>(Table1[[#This Row],[Belastbaar loon]]-Table1[[#This Row],[Netto loon]])/Table1[[#This Row],[Belastbaar loon]]</f>
        <v>0.2328897141056942</v>
      </c>
      <c r="H3027" s="14">
        <f t="shared" ca="1" si="41"/>
        <v>8866.0999000000011</v>
      </c>
      <c r="I3027" s="14">
        <f ca="1">IF(ROW()=2, Table1[[#This Row],[Netto loon]], INDIRECT(ADDRESS(ROW()-1,COLUMN(F:F))))</f>
        <v>29214.900099999999</v>
      </c>
      <c r="J3027" s="6">
        <f ca="1">IF(ROW()=2, 0, Table1[[#This Row],[Belastbaar loon]]-INDIRECT(ADDRESS(ROW()-1,COLUMN(A:A))))</f>
        <v>10</v>
      </c>
      <c r="K3027" s="6">
        <f ca="1">Table1[[#This Row],[Netto loon]]-Table1[[#This Row],[Netto vorige schijf]]</f>
        <v>5.0978000000031898</v>
      </c>
      <c r="L3027" s="2">
        <f ca="1">(Table1[[#This Row],[Bruto tov vorige schijf]]-Table1[[#This Row],[Netto tov vorige schijf]])/MAX(Table1[[#This Row],[Bruto tov vorige schijf]],1)</f>
        <v>0.49021999999968102</v>
      </c>
    </row>
    <row r="3028" spans="1:12" x14ac:dyDescent="0.25">
      <c r="A3028" s="14">
        <v>38101</v>
      </c>
      <c r="B3028" s="6">
        <f>LoonHeffing2020(Table1[[#This Row],[Belastbaar loon]])</f>
        <v>14230.7235</v>
      </c>
      <c r="C3028" s="6">
        <f>AlgemeneHeffingsKorting2020(Table1[[#This Row],[Belastbaar loon]])</f>
        <v>1724.6392000000001</v>
      </c>
      <c r="D3028" s="14">
        <f>ArbeidsKorting2020(Table1[[#This Row],[Belastbaar loon]])</f>
        <v>3630.18</v>
      </c>
      <c r="E3028" s="14">
        <f>MAX(Table1[[#This Row],[Loonheffing]]-Table1[[#This Row],[Algemene Heffingskorting]]-Table1[[#This Row],[Arbeidskorting]],0)</f>
        <v>8875.9043000000001</v>
      </c>
      <c r="F3028" s="6">
        <f>Table1[[#This Row],[Belastbaar loon]]-Table1[[#This Row],[Belasting]]</f>
        <v>29225.095699999998</v>
      </c>
      <c r="G3028" s="2">
        <f>(Table1[[#This Row],[Belastbaar loon]]-Table1[[#This Row],[Netto loon]])/Table1[[#This Row],[Belastbaar loon]]</f>
        <v>0.23295725309047011</v>
      </c>
      <c r="H3028" s="14">
        <f t="shared" ca="1" si="41"/>
        <v>8871.0020999999997</v>
      </c>
      <c r="I3028" s="14">
        <f ca="1">IF(ROW()=2, Table1[[#This Row],[Netto loon]], INDIRECT(ADDRESS(ROW()-1,COLUMN(F:F))))</f>
        <v>29219.997900000002</v>
      </c>
      <c r="J3028" s="6">
        <f ca="1">IF(ROW()=2, 0, Table1[[#This Row],[Belastbaar loon]]-INDIRECT(ADDRESS(ROW()-1,COLUMN(A:A))))</f>
        <v>10</v>
      </c>
      <c r="K3028" s="6">
        <f ca="1">Table1[[#This Row],[Netto loon]]-Table1[[#This Row],[Netto vorige schijf]]</f>
        <v>5.0977999999959138</v>
      </c>
      <c r="L3028" s="2">
        <f ca="1">(Table1[[#This Row],[Bruto tov vorige schijf]]-Table1[[#This Row],[Netto tov vorige schijf]])/MAX(Table1[[#This Row],[Bruto tov vorige schijf]],1)</f>
        <v>0.49022000000040861</v>
      </c>
    </row>
    <row r="3029" spans="1:12" x14ac:dyDescent="0.25">
      <c r="A3029" s="14">
        <v>38111</v>
      </c>
      <c r="B3029" s="6">
        <f>LoonHeffing2020(Table1[[#This Row],[Belastbaar loon]])</f>
        <v>14234.458500000001</v>
      </c>
      <c r="C3029" s="6">
        <f>AlgemeneHeffingsKorting2020(Table1[[#This Row],[Belastbaar loon]])</f>
        <v>1724.0720000000001</v>
      </c>
      <c r="D3029" s="14">
        <f>ArbeidsKorting2020(Table1[[#This Row],[Belastbaar loon]])</f>
        <v>3629.58</v>
      </c>
      <c r="E3029" s="14">
        <f>MAX(Table1[[#This Row],[Loonheffing]]-Table1[[#This Row],[Algemene Heffingskorting]]-Table1[[#This Row],[Arbeidskorting]],0)</f>
        <v>8880.8065000000006</v>
      </c>
      <c r="F3029" s="6">
        <f>Table1[[#This Row],[Belastbaar loon]]-Table1[[#This Row],[Belasting]]</f>
        <v>29230.193500000001</v>
      </c>
      <c r="G3029" s="2">
        <f>(Table1[[#This Row],[Belastbaar loon]]-Table1[[#This Row],[Netto loon]])/Table1[[#This Row],[Belastbaar loon]]</f>
        <v>0.2330247566319435</v>
      </c>
      <c r="H3029" s="14">
        <f t="shared" ca="1" si="41"/>
        <v>8875.9043000000001</v>
      </c>
      <c r="I3029" s="14">
        <f ca="1">IF(ROW()=2, Table1[[#This Row],[Netto loon]], INDIRECT(ADDRESS(ROW()-1,COLUMN(F:F))))</f>
        <v>29225.095699999998</v>
      </c>
      <c r="J3029" s="6">
        <f ca="1">IF(ROW()=2, 0, Table1[[#This Row],[Belastbaar loon]]-INDIRECT(ADDRESS(ROW()-1,COLUMN(A:A))))</f>
        <v>10</v>
      </c>
      <c r="K3029" s="6">
        <f ca="1">Table1[[#This Row],[Netto loon]]-Table1[[#This Row],[Netto vorige schijf]]</f>
        <v>5.0978000000031898</v>
      </c>
      <c r="L3029" s="2">
        <f ca="1">(Table1[[#This Row],[Bruto tov vorige schijf]]-Table1[[#This Row],[Netto tov vorige schijf]])/MAX(Table1[[#This Row],[Bruto tov vorige schijf]],1)</f>
        <v>0.49021999999968102</v>
      </c>
    </row>
    <row r="3030" spans="1:12" x14ac:dyDescent="0.25">
      <c r="A3030" s="14">
        <v>38121</v>
      </c>
      <c r="B3030" s="6">
        <f>LoonHeffing2020(Table1[[#This Row],[Belastbaar loon]])</f>
        <v>14238.193499999999</v>
      </c>
      <c r="C3030" s="6">
        <f>AlgemeneHeffingsKorting2020(Table1[[#This Row],[Belastbaar loon]])</f>
        <v>1723.5047999999999</v>
      </c>
      <c r="D3030" s="14">
        <f>ArbeidsKorting2020(Table1[[#This Row],[Belastbaar loon]])</f>
        <v>3628.98</v>
      </c>
      <c r="E3030" s="14">
        <f>MAX(Table1[[#This Row],[Loonheffing]]-Table1[[#This Row],[Algemene Heffingskorting]]-Table1[[#This Row],[Arbeidskorting]],0)</f>
        <v>8885.7086999999992</v>
      </c>
      <c r="F3030" s="6">
        <f>Table1[[#This Row],[Belastbaar loon]]-Table1[[#This Row],[Belasting]]</f>
        <v>29235.291300000001</v>
      </c>
      <c r="G3030" s="2">
        <f>(Table1[[#This Row],[Belastbaar loon]]-Table1[[#This Row],[Netto loon]])/Table1[[#This Row],[Belastbaar loon]]</f>
        <v>0.23309222475800737</v>
      </c>
      <c r="H3030" s="14">
        <f t="shared" ca="1" si="41"/>
        <v>8880.8065000000006</v>
      </c>
      <c r="I3030" s="14">
        <f ca="1">IF(ROW()=2, Table1[[#This Row],[Netto loon]], INDIRECT(ADDRESS(ROW()-1,COLUMN(F:F))))</f>
        <v>29230.193500000001</v>
      </c>
      <c r="J3030" s="6">
        <f ca="1">IF(ROW()=2, 0, Table1[[#This Row],[Belastbaar loon]]-INDIRECT(ADDRESS(ROW()-1,COLUMN(A:A))))</f>
        <v>10</v>
      </c>
      <c r="K3030" s="6">
        <f ca="1">Table1[[#This Row],[Netto loon]]-Table1[[#This Row],[Netto vorige schijf]]</f>
        <v>5.0977999999995518</v>
      </c>
      <c r="L3030" s="2">
        <f ca="1">(Table1[[#This Row],[Bruto tov vorige schijf]]-Table1[[#This Row],[Netto tov vorige schijf]])/MAX(Table1[[#This Row],[Bruto tov vorige schijf]],1)</f>
        <v>0.49022000000004484</v>
      </c>
    </row>
    <row r="3031" spans="1:12" x14ac:dyDescent="0.25">
      <c r="A3031" s="14">
        <v>38131</v>
      </c>
      <c r="B3031" s="6">
        <f>LoonHeffing2020(Table1[[#This Row],[Belastbaar loon]])</f>
        <v>14241.9285</v>
      </c>
      <c r="C3031" s="6">
        <f>AlgemeneHeffingsKorting2020(Table1[[#This Row],[Belastbaar loon]])</f>
        <v>1722.9376</v>
      </c>
      <c r="D3031" s="14">
        <f>ArbeidsKorting2020(Table1[[#This Row],[Belastbaar loon]])</f>
        <v>3628.38</v>
      </c>
      <c r="E3031" s="14">
        <f>MAX(Table1[[#This Row],[Loonheffing]]-Table1[[#This Row],[Algemene Heffingskorting]]-Table1[[#This Row],[Arbeidskorting]],0)</f>
        <v>8890.6108999999997</v>
      </c>
      <c r="F3031" s="6">
        <f>Table1[[#This Row],[Belastbaar loon]]-Table1[[#This Row],[Belasting]]</f>
        <v>29240.3891</v>
      </c>
      <c r="G3031" s="2">
        <f>(Table1[[#This Row],[Belastbaar loon]]-Table1[[#This Row],[Netto loon]])/Table1[[#This Row],[Belastbaar loon]]</f>
        <v>0.23315965749652512</v>
      </c>
      <c r="H3031" s="14">
        <f t="shared" ca="1" si="41"/>
        <v>8885.7086999999992</v>
      </c>
      <c r="I3031" s="14">
        <f ca="1">IF(ROW()=2, Table1[[#This Row],[Netto loon]], INDIRECT(ADDRESS(ROW()-1,COLUMN(F:F))))</f>
        <v>29235.291300000001</v>
      </c>
      <c r="J3031" s="6">
        <f ca="1">IF(ROW()=2, 0, Table1[[#This Row],[Belastbaar loon]]-INDIRECT(ADDRESS(ROW()-1,COLUMN(A:A))))</f>
        <v>10</v>
      </c>
      <c r="K3031" s="6">
        <f ca="1">Table1[[#This Row],[Netto loon]]-Table1[[#This Row],[Netto vorige schijf]]</f>
        <v>5.0977999999995518</v>
      </c>
      <c r="L3031" s="2">
        <f ca="1">(Table1[[#This Row],[Bruto tov vorige schijf]]-Table1[[#This Row],[Netto tov vorige schijf]])/MAX(Table1[[#This Row],[Bruto tov vorige schijf]],1)</f>
        <v>0.49022000000004484</v>
      </c>
    </row>
    <row r="3032" spans="1:12" x14ac:dyDescent="0.25">
      <c r="A3032" s="14">
        <v>38141</v>
      </c>
      <c r="B3032" s="6">
        <f>LoonHeffing2020(Table1[[#This Row],[Belastbaar loon]])</f>
        <v>14245.663500000001</v>
      </c>
      <c r="C3032" s="6">
        <f>AlgemeneHeffingsKorting2020(Table1[[#This Row],[Belastbaar loon]])</f>
        <v>1722.3704</v>
      </c>
      <c r="D3032" s="14">
        <f>ArbeidsKorting2020(Table1[[#This Row],[Belastbaar loon]])</f>
        <v>3627.78</v>
      </c>
      <c r="E3032" s="14">
        <f>MAX(Table1[[#This Row],[Loonheffing]]-Table1[[#This Row],[Algemene Heffingskorting]]-Table1[[#This Row],[Arbeidskorting]],0)</f>
        <v>8895.5131000000001</v>
      </c>
      <c r="F3032" s="6">
        <f>Table1[[#This Row],[Belastbaar loon]]-Table1[[#This Row],[Belasting]]</f>
        <v>29245.4869</v>
      </c>
      <c r="G3032" s="2">
        <f>(Table1[[#This Row],[Belastbaar loon]]-Table1[[#This Row],[Netto loon]])/Table1[[#This Row],[Belastbaar loon]]</f>
        <v>0.23322705487533102</v>
      </c>
      <c r="H3032" s="14">
        <f t="shared" ca="1" si="41"/>
        <v>8890.6108999999997</v>
      </c>
      <c r="I3032" s="14">
        <f ca="1">IF(ROW()=2, Table1[[#This Row],[Netto loon]], INDIRECT(ADDRESS(ROW()-1,COLUMN(F:F))))</f>
        <v>29240.3891</v>
      </c>
      <c r="J3032" s="6">
        <f ca="1">IF(ROW()=2, 0, Table1[[#This Row],[Belastbaar loon]]-INDIRECT(ADDRESS(ROW()-1,COLUMN(A:A))))</f>
        <v>10</v>
      </c>
      <c r="K3032" s="6">
        <f ca="1">Table1[[#This Row],[Netto loon]]-Table1[[#This Row],[Netto vorige schijf]]</f>
        <v>5.0977999999995518</v>
      </c>
      <c r="L3032" s="2">
        <f ca="1">(Table1[[#This Row],[Bruto tov vorige schijf]]-Table1[[#This Row],[Netto tov vorige schijf]])/MAX(Table1[[#This Row],[Bruto tov vorige schijf]],1)</f>
        <v>0.49022000000004484</v>
      </c>
    </row>
    <row r="3033" spans="1:12" x14ac:dyDescent="0.25">
      <c r="A3033" s="14">
        <v>38151</v>
      </c>
      <c r="B3033" s="6">
        <f>LoonHeffing2020(Table1[[#This Row],[Belastbaar loon]])</f>
        <v>14249.398499999999</v>
      </c>
      <c r="C3033" s="6">
        <f>AlgemeneHeffingsKorting2020(Table1[[#This Row],[Belastbaar loon]])</f>
        <v>1721.8032000000001</v>
      </c>
      <c r="D3033" s="14">
        <f>ArbeidsKorting2020(Table1[[#This Row],[Belastbaar loon]])</f>
        <v>3627.18</v>
      </c>
      <c r="E3033" s="14">
        <f>MAX(Table1[[#This Row],[Loonheffing]]-Table1[[#This Row],[Algemene Heffingskorting]]-Table1[[#This Row],[Arbeidskorting]],0)</f>
        <v>8900.4152999999988</v>
      </c>
      <c r="F3033" s="6">
        <f>Table1[[#This Row],[Belastbaar loon]]-Table1[[#This Row],[Belasting]]</f>
        <v>29250.584699999999</v>
      </c>
      <c r="G3033" s="2">
        <f>(Table1[[#This Row],[Belastbaar loon]]-Table1[[#This Row],[Netto loon]])/Table1[[#This Row],[Belastbaar loon]]</f>
        <v>0.2332944169222301</v>
      </c>
      <c r="H3033" s="14">
        <f t="shared" ca="1" si="41"/>
        <v>8895.5131000000001</v>
      </c>
      <c r="I3033" s="14">
        <f ca="1">IF(ROW()=2, Table1[[#This Row],[Netto loon]], INDIRECT(ADDRESS(ROW()-1,COLUMN(F:F))))</f>
        <v>29245.4869</v>
      </c>
      <c r="J3033" s="6">
        <f ca="1">IF(ROW()=2, 0, Table1[[#This Row],[Belastbaar loon]]-INDIRECT(ADDRESS(ROW()-1,COLUMN(A:A))))</f>
        <v>10</v>
      </c>
      <c r="K3033" s="6">
        <f ca="1">Table1[[#This Row],[Netto loon]]-Table1[[#This Row],[Netto vorige schijf]]</f>
        <v>5.0977999999995518</v>
      </c>
      <c r="L3033" s="2">
        <f ca="1">(Table1[[#This Row],[Bruto tov vorige schijf]]-Table1[[#This Row],[Netto tov vorige schijf]])/MAX(Table1[[#This Row],[Bruto tov vorige schijf]],1)</f>
        <v>0.49022000000004484</v>
      </c>
    </row>
    <row r="3034" spans="1:12" x14ac:dyDescent="0.25">
      <c r="A3034" s="14">
        <v>38161</v>
      </c>
      <c r="B3034" s="6">
        <f>LoonHeffing2020(Table1[[#This Row],[Belastbaar loon]])</f>
        <v>14253.1335</v>
      </c>
      <c r="C3034" s="6">
        <f>AlgemeneHeffingsKorting2020(Table1[[#This Row],[Belastbaar loon]])</f>
        <v>1721.2360000000001</v>
      </c>
      <c r="D3034" s="14">
        <f>ArbeidsKorting2020(Table1[[#This Row],[Belastbaar loon]])</f>
        <v>3626.58</v>
      </c>
      <c r="E3034" s="14">
        <f>MAX(Table1[[#This Row],[Loonheffing]]-Table1[[#This Row],[Algemene Heffingskorting]]-Table1[[#This Row],[Arbeidskorting]],0)</f>
        <v>8905.3174999999992</v>
      </c>
      <c r="F3034" s="6">
        <f>Table1[[#This Row],[Belastbaar loon]]-Table1[[#This Row],[Belasting]]</f>
        <v>29255.682500000003</v>
      </c>
      <c r="G3034" s="2">
        <f>(Table1[[#This Row],[Belastbaar loon]]-Table1[[#This Row],[Netto loon]])/Table1[[#This Row],[Belastbaar loon]]</f>
        <v>0.23336174366499823</v>
      </c>
      <c r="H3034" s="14">
        <f t="shared" ref="H3034:H3097" ca="1" si="42">IF(ROW()=2, 0, INDIRECT(ADDRESS(ROW()-1,COLUMN(E:E))))</f>
        <v>8900.4152999999988</v>
      </c>
      <c r="I3034" s="14">
        <f ca="1">IF(ROW()=2, Table1[[#This Row],[Netto loon]], INDIRECT(ADDRESS(ROW()-1,COLUMN(F:F))))</f>
        <v>29250.584699999999</v>
      </c>
      <c r="J3034" s="6">
        <f ca="1">IF(ROW()=2, 0, Table1[[#This Row],[Belastbaar loon]]-INDIRECT(ADDRESS(ROW()-1,COLUMN(A:A))))</f>
        <v>10</v>
      </c>
      <c r="K3034" s="6">
        <f ca="1">Table1[[#This Row],[Netto loon]]-Table1[[#This Row],[Netto vorige schijf]]</f>
        <v>5.0978000000031898</v>
      </c>
      <c r="L3034" s="2">
        <f ca="1">(Table1[[#This Row],[Bruto tov vorige schijf]]-Table1[[#This Row],[Netto tov vorige schijf]])/MAX(Table1[[#This Row],[Bruto tov vorige schijf]],1)</f>
        <v>0.49021999999968102</v>
      </c>
    </row>
    <row r="3035" spans="1:12" x14ac:dyDescent="0.25">
      <c r="A3035" s="14">
        <v>38171</v>
      </c>
      <c r="B3035" s="6">
        <f>LoonHeffing2020(Table1[[#This Row],[Belastbaar loon]])</f>
        <v>14256.8685</v>
      </c>
      <c r="C3035" s="6">
        <f>AlgemeneHeffingsKorting2020(Table1[[#This Row],[Belastbaar loon]])</f>
        <v>1720.6687999999999</v>
      </c>
      <c r="D3035" s="14">
        <f>ArbeidsKorting2020(Table1[[#This Row],[Belastbaar loon]])</f>
        <v>3625.98</v>
      </c>
      <c r="E3035" s="14">
        <f>MAX(Table1[[#This Row],[Loonheffing]]-Table1[[#This Row],[Algemene Heffingskorting]]-Table1[[#This Row],[Arbeidskorting]],0)</f>
        <v>8910.2197000000015</v>
      </c>
      <c r="F3035" s="6">
        <f>Table1[[#This Row],[Belastbaar loon]]-Table1[[#This Row],[Belasting]]</f>
        <v>29260.780299999999</v>
      </c>
      <c r="G3035" s="2">
        <f>(Table1[[#This Row],[Belastbaar loon]]-Table1[[#This Row],[Netto loon]])/Table1[[#This Row],[Belastbaar loon]]</f>
        <v>0.2334290351313825</v>
      </c>
      <c r="H3035" s="14">
        <f t="shared" ca="1" si="42"/>
        <v>8905.3174999999992</v>
      </c>
      <c r="I3035" s="14">
        <f ca="1">IF(ROW()=2, Table1[[#This Row],[Netto loon]], INDIRECT(ADDRESS(ROW()-1,COLUMN(F:F))))</f>
        <v>29255.682500000003</v>
      </c>
      <c r="J3035" s="6">
        <f ca="1">IF(ROW()=2, 0, Table1[[#This Row],[Belastbaar loon]]-INDIRECT(ADDRESS(ROW()-1,COLUMN(A:A))))</f>
        <v>10</v>
      </c>
      <c r="K3035" s="6">
        <f ca="1">Table1[[#This Row],[Netto loon]]-Table1[[#This Row],[Netto vorige schijf]]</f>
        <v>5.0977999999959138</v>
      </c>
      <c r="L3035" s="2">
        <f ca="1">(Table1[[#This Row],[Bruto tov vorige schijf]]-Table1[[#This Row],[Netto tov vorige schijf]])/MAX(Table1[[#This Row],[Bruto tov vorige schijf]],1)</f>
        <v>0.49022000000040861</v>
      </c>
    </row>
    <row r="3036" spans="1:12" x14ac:dyDescent="0.25">
      <c r="A3036" s="14">
        <v>38181</v>
      </c>
      <c r="B3036" s="6">
        <f>LoonHeffing2020(Table1[[#This Row],[Belastbaar loon]])</f>
        <v>14260.603499999999</v>
      </c>
      <c r="C3036" s="6">
        <f>AlgemeneHeffingsKorting2020(Table1[[#This Row],[Belastbaar loon]])</f>
        <v>1720.1016</v>
      </c>
      <c r="D3036" s="14">
        <f>ArbeidsKorting2020(Table1[[#This Row],[Belastbaar loon]])</f>
        <v>3625.38</v>
      </c>
      <c r="E3036" s="14">
        <f>MAX(Table1[[#This Row],[Loonheffing]]-Table1[[#This Row],[Algemene Heffingskorting]]-Table1[[#This Row],[Arbeidskorting]],0)</f>
        <v>8915.1218999999983</v>
      </c>
      <c r="F3036" s="6">
        <f>Table1[[#This Row],[Belastbaar loon]]-Table1[[#This Row],[Belasting]]</f>
        <v>29265.878100000002</v>
      </c>
      <c r="G3036" s="2">
        <f>(Table1[[#This Row],[Belastbaar loon]]-Table1[[#This Row],[Netto loon]])/Table1[[#This Row],[Belastbaar loon]]</f>
        <v>0.2334962913491003</v>
      </c>
      <c r="H3036" s="14">
        <f t="shared" ca="1" si="42"/>
        <v>8910.2197000000015</v>
      </c>
      <c r="I3036" s="14">
        <f ca="1">IF(ROW()=2, Table1[[#This Row],[Netto loon]], INDIRECT(ADDRESS(ROW()-1,COLUMN(F:F))))</f>
        <v>29260.780299999999</v>
      </c>
      <c r="J3036" s="6">
        <f ca="1">IF(ROW()=2, 0, Table1[[#This Row],[Belastbaar loon]]-INDIRECT(ADDRESS(ROW()-1,COLUMN(A:A))))</f>
        <v>10</v>
      </c>
      <c r="K3036" s="6">
        <f ca="1">Table1[[#This Row],[Netto loon]]-Table1[[#This Row],[Netto vorige schijf]]</f>
        <v>5.0978000000031898</v>
      </c>
      <c r="L3036" s="2">
        <f ca="1">(Table1[[#This Row],[Bruto tov vorige schijf]]-Table1[[#This Row],[Netto tov vorige schijf]])/MAX(Table1[[#This Row],[Bruto tov vorige schijf]],1)</f>
        <v>0.49021999999968102</v>
      </c>
    </row>
    <row r="3037" spans="1:12" x14ac:dyDescent="0.25">
      <c r="A3037" s="14">
        <v>38191</v>
      </c>
      <c r="B3037" s="6">
        <f>LoonHeffing2020(Table1[[#This Row],[Belastbaar loon]])</f>
        <v>14264.3385</v>
      </c>
      <c r="C3037" s="6">
        <f>AlgemeneHeffingsKorting2020(Table1[[#This Row],[Belastbaar loon]])</f>
        <v>1719.5344</v>
      </c>
      <c r="D3037" s="14">
        <f>ArbeidsKorting2020(Table1[[#This Row],[Belastbaar loon]])</f>
        <v>3624.78</v>
      </c>
      <c r="E3037" s="14">
        <f>MAX(Table1[[#This Row],[Loonheffing]]-Table1[[#This Row],[Algemene Heffingskorting]]-Table1[[#This Row],[Arbeidskorting]],0)</f>
        <v>8920.0240999999987</v>
      </c>
      <c r="F3037" s="6">
        <f>Table1[[#This Row],[Belastbaar loon]]-Table1[[#This Row],[Belasting]]</f>
        <v>29270.975900000001</v>
      </c>
      <c r="G3037" s="2">
        <f>(Table1[[#This Row],[Belastbaar loon]]-Table1[[#This Row],[Netto loon]])/Table1[[#This Row],[Belastbaar loon]]</f>
        <v>0.23356351234584061</v>
      </c>
      <c r="H3037" s="14">
        <f t="shared" ca="1" si="42"/>
        <v>8915.1218999999983</v>
      </c>
      <c r="I3037" s="14">
        <f ca="1">IF(ROW()=2, Table1[[#This Row],[Netto loon]], INDIRECT(ADDRESS(ROW()-1,COLUMN(F:F))))</f>
        <v>29265.878100000002</v>
      </c>
      <c r="J3037" s="6">
        <f ca="1">IF(ROW()=2, 0, Table1[[#This Row],[Belastbaar loon]]-INDIRECT(ADDRESS(ROW()-1,COLUMN(A:A))))</f>
        <v>10</v>
      </c>
      <c r="K3037" s="6">
        <f ca="1">Table1[[#This Row],[Netto loon]]-Table1[[#This Row],[Netto vorige schijf]]</f>
        <v>5.0977999999995518</v>
      </c>
      <c r="L3037" s="2">
        <f ca="1">(Table1[[#This Row],[Bruto tov vorige schijf]]-Table1[[#This Row],[Netto tov vorige schijf]])/MAX(Table1[[#This Row],[Bruto tov vorige schijf]],1)</f>
        <v>0.49022000000004484</v>
      </c>
    </row>
    <row r="3038" spans="1:12" x14ac:dyDescent="0.25">
      <c r="A3038" s="14">
        <v>38201</v>
      </c>
      <c r="B3038" s="6">
        <f>LoonHeffing2020(Table1[[#This Row],[Belastbaar loon]])</f>
        <v>14268.0735</v>
      </c>
      <c r="C3038" s="6">
        <f>AlgemeneHeffingsKorting2020(Table1[[#This Row],[Belastbaar loon]])</f>
        <v>1718.9672</v>
      </c>
      <c r="D3038" s="14">
        <f>ArbeidsKorting2020(Table1[[#This Row],[Belastbaar loon]])</f>
        <v>3624.18</v>
      </c>
      <c r="E3038" s="14">
        <f>MAX(Table1[[#This Row],[Loonheffing]]-Table1[[#This Row],[Algemene Heffingskorting]]-Table1[[#This Row],[Arbeidskorting]],0)</f>
        <v>8924.9262999999992</v>
      </c>
      <c r="F3038" s="6">
        <f>Table1[[#This Row],[Belastbaar loon]]-Table1[[#This Row],[Belasting]]</f>
        <v>29276.073700000001</v>
      </c>
      <c r="G3038" s="2">
        <f>(Table1[[#This Row],[Belastbaar loon]]-Table1[[#This Row],[Netto loon]])/Table1[[#This Row],[Belastbaar loon]]</f>
        <v>0.2336306981492631</v>
      </c>
      <c r="H3038" s="14">
        <f t="shared" ca="1" si="42"/>
        <v>8920.0240999999987</v>
      </c>
      <c r="I3038" s="14">
        <f ca="1">IF(ROW()=2, Table1[[#This Row],[Netto loon]], INDIRECT(ADDRESS(ROW()-1,COLUMN(F:F))))</f>
        <v>29270.975900000001</v>
      </c>
      <c r="J3038" s="6">
        <f ca="1">IF(ROW()=2, 0, Table1[[#This Row],[Belastbaar loon]]-INDIRECT(ADDRESS(ROW()-1,COLUMN(A:A))))</f>
        <v>10</v>
      </c>
      <c r="K3038" s="6">
        <f ca="1">Table1[[#This Row],[Netto loon]]-Table1[[#This Row],[Netto vorige schijf]]</f>
        <v>5.0977999999995518</v>
      </c>
      <c r="L3038" s="2">
        <f ca="1">(Table1[[#This Row],[Bruto tov vorige schijf]]-Table1[[#This Row],[Netto tov vorige schijf]])/MAX(Table1[[#This Row],[Bruto tov vorige schijf]],1)</f>
        <v>0.49022000000004484</v>
      </c>
    </row>
    <row r="3039" spans="1:12" x14ac:dyDescent="0.25">
      <c r="A3039" s="14">
        <v>38211</v>
      </c>
      <c r="B3039" s="6">
        <f>LoonHeffing2020(Table1[[#This Row],[Belastbaar loon]])</f>
        <v>14271.808499999999</v>
      </c>
      <c r="C3039" s="6">
        <f>AlgemeneHeffingsKorting2020(Table1[[#This Row],[Belastbaar loon]])</f>
        <v>1718.4</v>
      </c>
      <c r="D3039" s="14">
        <f>ArbeidsKorting2020(Table1[[#This Row],[Belastbaar loon]])</f>
        <v>3623.58</v>
      </c>
      <c r="E3039" s="14">
        <f>MAX(Table1[[#This Row],[Loonheffing]]-Table1[[#This Row],[Algemene Heffingskorting]]-Table1[[#This Row],[Arbeidskorting]],0)</f>
        <v>8929.8284999999996</v>
      </c>
      <c r="F3039" s="6">
        <f>Table1[[#This Row],[Belastbaar loon]]-Table1[[#This Row],[Belasting]]</f>
        <v>29281.1715</v>
      </c>
      <c r="G3039" s="2">
        <f>(Table1[[#This Row],[Belastbaar loon]]-Table1[[#This Row],[Netto loon]])/Table1[[#This Row],[Belastbaar loon]]</f>
        <v>0.23369784878699851</v>
      </c>
      <c r="H3039" s="14">
        <f t="shared" ca="1" si="42"/>
        <v>8924.9262999999992</v>
      </c>
      <c r="I3039" s="14">
        <f ca="1">IF(ROW()=2, Table1[[#This Row],[Netto loon]], INDIRECT(ADDRESS(ROW()-1,COLUMN(F:F))))</f>
        <v>29276.073700000001</v>
      </c>
      <c r="J3039" s="6">
        <f ca="1">IF(ROW()=2, 0, Table1[[#This Row],[Belastbaar loon]]-INDIRECT(ADDRESS(ROW()-1,COLUMN(A:A))))</f>
        <v>10</v>
      </c>
      <c r="K3039" s="6">
        <f ca="1">Table1[[#This Row],[Netto loon]]-Table1[[#This Row],[Netto vorige schijf]]</f>
        <v>5.0977999999995518</v>
      </c>
      <c r="L3039" s="2">
        <f ca="1">(Table1[[#This Row],[Bruto tov vorige schijf]]-Table1[[#This Row],[Netto tov vorige schijf]])/MAX(Table1[[#This Row],[Bruto tov vorige schijf]],1)</f>
        <v>0.49022000000004484</v>
      </c>
    </row>
    <row r="3040" spans="1:12" x14ac:dyDescent="0.25">
      <c r="A3040" s="14">
        <v>38221</v>
      </c>
      <c r="B3040" s="6">
        <f>LoonHeffing2020(Table1[[#This Row],[Belastbaar loon]])</f>
        <v>14275.5435</v>
      </c>
      <c r="C3040" s="6">
        <f>AlgemeneHeffingsKorting2020(Table1[[#This Row],[Belastbaar loon]])</f>
        <v>1717.8327999999999</v>
      </c>
      <c r="D3040" s="14">
        <f>ArbeidsKorting2020(Table1[[#This Row],[Belastbaar loon]])</f>
        <v>3622.98</v>
      </c>
      <c r="E3040" s="14">
        <f>MAX(Table1[[#This Row],[Loonheffing]]-Table1[[#This Row],[Algemene Heffingskorting]]-Table1[[#This Row],[Arbeidskorting]],0)</f>
        <v>8934.7307000000001</v>
      </c>
      <c r="F3040" s="6">
        <f>Table1[[#This Row],[Belastbaar loon]]-Table1[[#This Row],[Belasting]]</f>
        <v>29286.2693</v>
      </c>
      <c r="G3040" s="2">
        <f>(Table1[[#This Row],[Belastbaar loon]]-Table1[[#This Row],[Netto loon]])/Table1[[#This Row],[Belastbaar loon]]</f>
        <v>0.2337649642866487</v>
      </c>
      <c r="H3040" s="14">
        <f t="shared" ca="1" si="42"/>
        <v>8929.8284999999996</v>
      </c>
      <c r="I3040" s="14">
        <f ca="1">IF(ROW()=2, Table1[[#This Row],[Netto loon]], INDIRECT(ADDRESS(ROW()-1,COLUMN(F:F))))</f>
        <v>29281.1715</v>
      </c>
      <c r="J3040" s="6">
        <f ca="1">IF(ROW()=2, 0, Table1[[#This Row],[Belastbaar loon]]-INDIRECT(ADDRESS(ROW()-1,COLUMN(A:A))))</f>
        <v>10</v>
      </c>
      <c r="K3040" s="6">
        <f ca="1">Table1[[#This Row],[Netto loon]]-Table1[[#This Row],[Netto vorige schijf]]</f>
        <v>5.0977999999995518</v>
      </c>
      <c r="L3040" s="2">
        <f ca="1">(Table1[[#This Row],[Bruto tov vorige schijf]]-Table1[[#This Row],[Netto tov vorige schijf]])/MAX(Table1[[#This Row],[Bruto tov vorige schijf]],1)</f>
        <v>0.49022000000004484</v>
      </c>
    </row>
    <row r="3041" spans="1:12" x14ac:dyDescent="0.25">
      <c r="A3041" s="14">
        <v>38231</v>
      </c>
      <c r="B3041" s="6">
        <f>LoonHeffing2020(Table1[[#This Row],[Belastbaar loon]])</f>
        <v>14279.2785</v>
      </c>
      <c r="C3041" s="6">
        <f>AlgemeneHeffingsKorting2020(Table1[[#This Row],[Belastbaar loon]])</f>
        <v>1717.2655999999999</v>
      </c>
      <c r="D3041" s="14">
        <f>ArbeidsKorting2020(Table1[[#This Row],[Belastbaar loon]])</f>
        <v>3622.38</v>
      </c>
      <c r="E3041" s="14">
        <f>MAX(Table1[[#This Row],[Loonheffing]]-Table1[[#This Row],[Algemene Heffingskorting]]-Table1[[#This Row],[Arbeidskorting]],0)</f>
        <v>8939.6329000000005</v>
      </c>
      <c r="F3041" s="6">
        <f>Table1[[#This Row],[Belastbaar loon]]-Table1[[#This Row],[Belasting]]</f>
        <v>29291.367099999999</v>
      </c>
      <c r="G3041" s="2">
        <f>(Table1[[#This Row],[Belastbaar loon]]-Table1[[#This Row],[Netto loon]])/Table1[[#This Row],[Belastbaar loon]]</f>
        <v>0.23383204467578667</v>
      </c>
      <c r="H3041" s="14">
        <f t="shared" ca="1" si="42"/>
        <v>8934.7307000000001</v>
      </c>
      <c r="I3041" s="14">
        <f ca="1">IF(ROW()=2, Table1[[#This Row],[Netto loon]], INDIRECT(ADDRESS(ROW()-1,COLUMN(F:F))))</f>
        <v>29286.2693</v>
      </c>
      <c r="J3041" s="6">
        <f ca="1">IF(ROW()=2, 0, Table1[[#This Row],[Belastbaar loon]]-INDIRECT(ADDRESS(ROW()-1,COLUMN(A:A))))</f>
        <v>10</v>
      </c>
      <c r="K3041" s="6">
        <f ca="1">Table1[[#This Row],[Netto loon]]-Table1[[#This Row],[Netto vorige schijf]]</f>
        <v>5.0977999999995518</v>
      </c>
      <c r="L3041" s="2">
        <f ca="1">(Table1[[#This Row],[Bruto tov vorige schijf]]-Table1[[#This Row],[Netto tov vorige schijf]])/MAX(Table1[[#This Row],[Bruto tov vorige schijf]],1)</f>
        <v>0.49022000000004484</v>
      </c>
    </row>
    <row r="3042" spans="1:12" x14ac:dyDescent="0.25">
      <c r="A3042" s="14">
        <v>38241</v>
      </c>
      <c r="B3042" s="6">
        <f>LoonHeffing2020(Table1[[#This Row],[Belastbaar loon]])</f>
        <v>14283.013499999999</v>
      </c>
      <c r="C3042" s="6">
        <f>AlgemeneHeffingsKorting2020(Table1[[#This Row],[Belastbaar loon]])</f>
        <v>1716.6984</v>
      </c>
      <c r="D3042" s="14">
        <f>ArbeidsKorting2020(Table1[[#This Row],[Belastbaar loon]])</f>
        <v>3621.78</v>
      </c>
      <c r="E3042" s="14">
        <f>MAX(Table1[[#This Row],[Loonheffing]]-Table1[[#This Row],[Algemene Heffingskorting]]-Table1[[#This Row],[Arbeidskorting]],0)</f>
        <v>8944.5350999999991</v>
      </c>
      <c r="F3042" s="6">
        <f>Table1[[#This Row],[Belastbaar loon]]-Table1[[#This Row],[Belasting]]</f>
        <v>29296.464899999999</v>
      </c>
      <c r="G3042" s="2">
        <f>(Table1[[#This Row],[Belastbaar loon]]-Table1[[#This Row],[Netto loon]])/Table1[[#This Row],[Belastbaar loon]]</f>
        <v>0.23389908998195658</v>
      </c>
      <c r="H3042" s="14">
        <f t="shared" ca="1" si="42"/>
        <v>8939.6329000000005</v>
      </c>
      <c r="I3042" s="14">
        <f ca="1">IF(ROW()=2, Table1[[#This Row],[Netto loon]], INDIRECT(ADDRESS(ROW()-1,COLUMN(F:F))))</f>
        <v>29291.367099999999</v>
      </c>
      <c r="J3042" s="6">
        <f ca="1">IF(ROW()=2, 0, Table1[[#This Row],[Belastbaar loon]]-INDIRECT(ADDRESS(ROW()-1,COLUMN(A:A))))</f>
        <v>10</v>
      </c>
      <c r="K3042" s="6">
        <f ca="1">Table1[[#This Row],[Netto loon]]-Table1[[#This Row],[Netto vorige schijf]]</f>
        <v>5.0977999999995518</v>
      </c>
      <c r="L3042" s="2">
        <f ca="1">(Table1[[#This Row],[Bruto tov vorige schijf]]-Table1[[#This Row],[Netto tov vorige schijf]])/MAX(Table1[[#This Row],[Bruto tov vorige schijf]],1)</f>
        <v>0.49022000000004484</v>
      </c>
    </row>
    <row r="3043" spans="1:12" x14ac:dyDescent="0.25">
      <c r="A3043" s="14">
        <v>38251</v>
      </c>
      <c r="B3043" s="6">
        <f>LoonHeffing2020(Table1[[#This Row],[Belastbaar loon]])</f>
        <v>14286.7485</v>
      </c>
      <c r="C3043" s="6">
        <f>AlgemeneHeffingsKorting2020(Table1[[#This Row],[Belastbaar loon]])</f>
        <v>1716.1312</v>
      </c>
      <c r="D3043" s="14">
        <f>ArbeidsKorting2020(Table1[[#This Row],[Belastbaar loon]])</f>
        <v>3621.18</v>
      </c>
      <c r="E3043" s="14">
        <f>MAX(Table1[[#This Row],[Loonheffing]]-Table1[[#This Row],[Algemene Heffingskorting]]-Table1[[#This Row],[Arbeidskorting]],0)</f>
        <v>8949.4372999999996</v>
      </c>
      <c r="F3043" s="6">
        <f>Table1[[#This Row],[Belastbaar loon]]-Table1[[#This Row],[Belasting]]</f>
        <v>29301.562700000002</v>
      </c>
      <c r="G3043" s="2">
        <f>(Table1[[#This Row],[Belastbaar loon]]-Table1[[#This Row],[Netto loon]])/Table1[[#This Row],[Belastbaar loon]]</f>
        <v>0.23396610023267359</v>
      </c>
      <c r="H3043" s="14">
        <f t="shared" ca="1" si="42"/>
        <v>8944.5350999999991</v>
      </c>
      <c r="I3043" s="14">
        <f ca="1">IF(ROW()=2, Table1[[#This Row],[Netto loon]], INDIRECT(ADDRESS(ROW()-1,COLUMN(F:F))))</f>
        <v>29296.464899999999</v>
      </c>
      <c r="J3043" s="6">
        <f ca="1">IF(ROW()=2, 0, Table1[[#This Row],[Belastbaar loon]]-INDIRECT(ADDRESS(ROW()-1,COLUMN(A:A))))</f>
        <v>10</v>
      </c>
      <c r="K3043" s="6">
        <f ca="1">Table1[[#This Row],[Netto loon]]-Table1[[#This Row],[Netto vorige schijf]]</f>
        <v>5.0978000000031898</v>
      </c>
      <c r="L3043" s="2">
        <f ca="1">(Table1[[#This Row],[Bruto tov vorige schijf]]-Table1[[#This Row],[Netto tov vorige schijf]])/MAX(Table1[[#This Row],[Bruto tov vorige schijf]],1)</f>
        <v>0.49021999999968102</v>
      </c>
    </row>
    <row r="3044" spans="1:12" x14ac:dyDescent="0.25">
      <c r="A3044" s="14">
        <v>38261</v>
      </c>
      <c r="B3044" s="6">
        <f>LoonHeffing2020(Table1[[#This Row],[Belastbaar loon]])</f>
        <v>14290.4835</v>
      </c>
      <c r="C3044" s="6">
        <f>AlgemeneHeffingsKorting2020(Table1[[#This Row],[Belastbaar loon]])</f>
        <v>1715.5640000000001</v>
      </c>
      <c r="D3044" s="14">
        <f>ArbeidsKorting2020(Table1[[#This Row],[Belastbaar loon]])</f>
        <v>3620.58</v>
      </c>
      <c r="E3044" s="14">
        <f>MAX(Table1[[#This Row],[Loonheffing]]-Table1[[#This Row],[Algemene Heffingskorting]]-Table1[[#This Row],[Arbeidskorting]],0)</f>
        <v>8954.3395</v>
      </c>
      <c r="F3044" s="6">
        <f>Table1[[#This Row],[Belastbaar loon]]-Table1[[#This Row],[Belasting]]</f>
        <v>29306.660499999998</v>
      </c>
      <c r="G3044" s="2">
        <f>(Table1[[#This Row],[Belastbaar loon]]-Table1[[#This Row],[Netto loon]])/Table1[[#This Row],[Belastbaar loon]]</f>
        <v>0.23403307545542462</v>
      </c>
      <c r="H3044" s="14">
        <f t="shared" ca="1" si="42"/>
        <v>8949.4372999999996</v>
      </c>
      <c r="I3044" s="14">
        <f ca="1">IF(ROW()=2, Table1[[#This Row],[Netto loon]], INDIRECT(ADDRESS(ROW()-1,COLUMN(F:F))))</f>
        <v>29301.562700000002</v>
      </c>
      <c r="J3044" s="6">
        <f ca="1">IF(ROW()=2, 0, Table1[[#This Row],[Belastbaar loon]]-INDIRECT(ADDRESS(ROW()-1,COLUMN(A:A))))</f>
        <v>10</v>
      </c>
      <c r="K3044" s="6">
        <f ca="1">Table1[[#This Row],[Netto loon]]-Table1[[#This Row],[Netto vorige schijf]]</f>
        <v>5.0977999999959138</v>
      </c>
      <c r="L3044" s="2">
        <f ca="1">(Table1[[#This Row],[Bruto tov vorige schijf]]-Table1[[#This Row],[Netto tov vorige schijf]])/MAX(Table1[[#This Row],[Bruto tov vorige schijf]],1)</f>
        <v>0.49022000000040861</v>
      </c>
    </row>
    <row r="3045" spans="1:12" x14ac:dyDescent="0.25">
      <c r="A3045" s="14">
        <v>38271</v>
      </c>
      <c r="B3045" s="6">
        <f>LoonHeffing2020(Table1[[#This Row],[Belastbaar loon]])</f>
        <v>14294.218499999999</v>
      </c>
      <c r="C3045" s="6">
        <f>AlgemeneHeffingsKorting2020(Table1[[#This Row],[Belastbaar loon]])</f>
        <v>1714.9967999999999</v>
      </c>
      <c r="D3045" s="14">
        <f>ArbeidsKorting2020(Table1[[#This Row],[Belastbaar loon]])</f>
        <v>3619.98</v>
      </c>
      <c r="E3045" s="14">
        <f>MAX(Table1[[#This Row],[Loonheffing]]-Table1[[#This Row],[Algemene Heffingskorting]]-Table1[[#This Row],[Arbeidskorting]],0)</f>
        <v>8959.2416999999987</v>
      </c>
      <c r="F3045" s="6">
        <f>Table1[[#This Row],[Belastbaar loon]]-Table1[[#This Row],[Belasting]]</f>
        <v>29311.758300000001</v>
      </c>
      <c r="G3045" s="2">
        <f>(Table1[[#This Row],[Belastbaar loon]]-Table1[[#This Row],[Netto loon]])/Table1[[#This Row],[Belastbaar loon]]</f>
        <v>0.23410001567766714</v>
      </c>
      <c r="H3045" s="14">
        <f t="shared" ca="1" si="42"/>
        <v>8954.3395</v>
      </c>
      <c r="I3045" s="14">
        <f ca="1">IF(ROW()=2, Table1[[#This Row],[Netto loon]], INDIRECT(ADDRESS(ROW()-1,COLUMN(F:F))))</f>
        <v>29306.660499999998</v>
      </c>
      <c r="J3045" s="6">
        <f ca="1">IF(ROW()=2, 0, Table1[[#This Row],[Belastbaar loon]]-INDIRECT(ADDRESS(ROW()-1,COLUMN(A:A))))</f>
        <v>10</v>
      </c>
      <c r="K3045" s="6">
        <f ca="1">Table1[[#This Row],[Netto loon]]-Table1[[#This Row],[Netto vorige schijf]]</f>
        <v>5.0978000000031898</v>
      </c>
      <c r="L3045" s="2">
        <f ca="1">(Table1[[#This Row],[Bruto tov vorige schijf]]-Table1[[#This Row],[Netto tov vorige schijf]])/MAX(Table1[[#This Row],[Bruto tov vorige schijf]],1)</f>
        <v>0.49021999999968102</v>
      </c>
    </row>
    <row r="3046" spans="1:12" x14ac:dyDescent="0.25">
      <c r="A3046" s="14">
        <v>38281</v>
      </c>
      <c r="B3046" s="6">
        <f>LoonHeffing2020(Table1[[#This Row],[Belastbaar loon]])</f>
        <v>14297.9535</v>
      </c>
      <c r="C3046" s="6">
        <f>AlgemeneHeffingsKorting2020(Table1[[#This Row],[Belastbaar loon]])</f>
        <v>1714.4295999999999</v>
      </c>
      <c r="D3046" s="14">
        <f>ArbeidsKorting2020(Table1[[#This Row],[Belastbaar loon]])</f>
        <v>3619.38</v>
      </c>
      <c r="E3046" s="14">
        <f>MAX(Table1[[#This Row],[Loonheffing]]-Table1[[#This Row],[Algemene Heffingskorting]]-Table1[[#This Row],[Arbeidskorting]],0)</f>
        <v>8964.1438999999991</v>
      </c>
      <c r="F3046" s="6">
        <f>Table1[[#This Row],[Belastbaar loon]]-Table1[[#This Row],[Belasting]]</f>
        <v>29316.856100000001</v>
      </c>
      <c r="G3046" s="2">
        <f>(Table1[[#This Row],[Belastbaar loon]]-Table1[[#This Row],[Netto loon]])/Table1[[#This Row],[Belastbaar loon]]</f>
        <v>0.23416692092683053</v>
      </c>
      <c r="H3046" s="14">
        <f t="shared" ca="1" si="42"/>
        <v>8959.2416999999987</v>
      </c>
      <c r="I3046" s="14">
        <f ca="1">IF(ROW()=2, Table1[[#This Row],[Netto loon]], INDIRECT(ADDRESS(ROW()-1,COLUMN(F:F))))</f>
        <v>29311.758300000001</v>
      </c>
      <c r="J3046" s="6">
        <f ca="1">IF(ROW()=2, 0, Table1[[#This Row],[Belastbaar loon]]-INDIRECT(ADDRESS(ROW()-1,COLUMN(A:A))))</f>
        <v>10</v>
      </c>
      <c r="K3046" s="6">
        <f ca="1">Table1[[#This Row],[Netto loon]]-Table1[[#This Row],[Netto vorige schijf]]</f>
        <v>5.0977999999995518</v>
      </c>
      <c r="L3046" s="2">
        <f ca="1">(Table1[[#This Row],[Bruto tov vorige schijf]]-Table1[[#This Row],[Netto tov vorige schijf]])/MAX(Table1[[#This Row],[Bruto tov vorige schijf]],1)</f>
        <v>0.49022000000004484</v>
      </c>
    </row>
    <row r="3047" spans="1:12" x14ac:dyDescent="0.25">
      <c r="A3047" s="14">
        <v>38291</v>
      </c>
      <c r="B3047" s="6">
        <f>LoonHeffing2020(Table1[[#This Row],[Belastbaar loon]])</f>
        <v>14301.6885</v>
      </c>
      <c r="C3047" s="6">
        <f>AlgemeneHeffingsKorting2020(Table1[[#This Row],[Belastbaar loon]])</f>
        <v>1713.8624</v>
      </c>
      <c r="D3047" s="14">
        <f>ArbeidsKorting2020(Table1[[#This Row],[Belastbaar loon]])</f>
        <v>3618.78</v>
      </c>
      <c r="E3047" s="14">
        <f>MAX(Table1[[#This Row],[Loonheffing]]-Table1[[#This Row],[Algemene Heffingskorting]]-Table1[[#This Row],[Arbeidskorting]],0)</f>
        <v>8969.0460999999996</v>
      </c>
      <c r="F3047" s="6">
        <f>Table1[[#This Row],[Belastbaar loon]]-Table1[[#This Row],[Belasting]]</f>
        <v>29321.9539</v>
      </c>
      <c r="G3047" s="2">
        <f>(Table1[[#This Row],[Belastbaar loon]]-Table1[[#This Row],[Netto loon]])/Table1[[#This Row],[Belastbaar loon]]</f>
        <v>0.23423379123031521</v>
      </c>
      <c r="H3047" s="14">
        <f t="shared" ca="1" si="42"/>
        <v>8964.1438999999991</v>
      </c>
      <c r="I3047" s="14">
        <f ca="1">IF(ROW()=2, Table1[[#This Row],[Netto loon]], INDIRECT(ADDRESS(ROW()-1,COLUMN(F:F))))</f>
        <v>29316.856100000001</v>
      </c>
      <c r="J3047" s="6">
        <f ca="1">IF(ROW()=2, 0, Table1[[#This Row],[Belastbaar loon]]-INDIRECT(ADDRESS(ROW()-1,COLUMN(A:A))))</f>
        <v>10</v>
      </c>
      <c r="K3047" s="6">
        <f ca="1">Table1[[#This Row],[Netto loon]]-Table1[[#This Row],[Netto vorige schijf]]</f>
        <v>5.0977999999995518</v>
      </c>
      <c r="L3047" s="2">
        <f ca="1">(Table1[[#This Row],[Bruto tov vorige schijf]]-Table1[[#This Row],[Netto tov vorige schijf]])/MAX(Table1[[#This Row],[Bruto tov vorige schijf]],1)</f>
        <v>0.49022000000004484</v>
      </c>
    </row>
    <row r="3048" spans="1:12" x14ac:dyDescent="0.25">
      <c r="A3048" s="14">
        <v>38301</v>
      </c>
      <c r="B3048" s="6">
        <f>LoonHeffing2020(Table1[[#This Row],[Belastbaar loon]])</f>
        <v>14305.423500000001</v>
      </c>
      <c r="C3048" s="6">
        <f>AlgemeneHeffingsKorting2020(Table1[[#This Row],[Belastbaar loon]])</f>
        <v>1713.2952</v>
      </c>
      <c r="D3048" s="14">
        <f>ArbeidsKorting2020(Table1[[#This Row],[Belastbaar loon]])</f>
        <v>3618.18</v>
      </c>
      <c r="E3048" s="14">
        <f>MAX(Table1[[#This Row],[Loonheffing]]-Table1[[#This Row],[Algemene Heffingskorting]]-Table1[[#This Row],[Arbeidskorting]],0)</f>
        <v>8973.9483</v>
      </c>
      <c r="F3048" s="6">
        <f>Table1[[#This Row],[Belastbaar loon]]-Table1[[#This Row],[Belasting]]</f>
        <v>29327.0517</v>
      </c>
      <c r="G3048" s="2">
        <f>(Table1[[#This Row],[Belastbaar loon]]-Table1[[#This Row],[Netto loon]])/Table1[[#This Row],[Belastbaar loon]]</f>
        <v>0.23430062661549306</v>
      </c>
      <c r="H3048" s="14">
        <f t="shared" ca="1" si="42"/>
        <v>8969.0460999999996</v>
      </c>
      <c r="I3048" s="14">
        <f ca="1">IF(ROW()=2, Table1[[#This Row],[Netto loon]], INDIRECT(ADDRESS(ROW()-1,COLUMN(F:F))))</f>
        <v>29321.9539</v>
      </c>
      <c r="J3048" s="6">
        <f ca="1">IF(ROW()=2, 0, Table1[[#This Row],[Belastbaar loon]]-INDIRECT(ADDRESS(ROW()-1,COLUMN(A:A))))</f>
        <v>10</v>
      </c>
      <c r="K3048" s="6">
        <f ca="1">Table1[[#This Row],[Netto loon]]-Table1[[#This Row],[Netto vorige schijf]]</f>
        <v>5.0977999999995518</v>
      </c>
      <c r="L3048" s="2">
        <f ca="1">(Table1[[#This Row],[Bruto tov vorige schijf]]-Table1[[#This Row],[Netto tov vorige schijf]])/MAX(Table1[[#This Row],[Bruto tov vorige schijf]],1)</f>
        <v>0.49022000000004484</v>
      </c>
    </row>
    <row r="3049" spans="1:12" x14ac:dyDescent="0.25">
      <c r="A3049" s="14">
        <v>38311</v>
      </c>
      <c r="B3049" s="6">
        <f>LoonHeffing2020(Table1[[#This Row],[Belastbaar loon]])</f>
        <v>14309.1585</v>
      </c>
      <c r="C3049" s="6">
        <f>AlgemeneHeffingsKorting2020(Table1[[#This Row],[Belastbaar loon]])</f>
        <v>1712.7280000000001</v>
      </c>
      <c r="D3049" s="14">
        <f>ArbeidsKorting2020(Table1[[#This Row],[Belastbaar loon]])</f>
        <v>3617.58</v>
      </c>
      <c r="E3049" s="14">
        <f>MAX(Table1[[#This Row],[Loonheffing]]-Table1[[#This Row],[Algemene Heffingskorting]]-Table1[[#This Row],[Arbeidskorting]],0)</f>
        <v>8978.8504999999986</v>
      </c>
      <c r="F3049" s="6">
        <f>Table1[[#This Row],[Belastbaar loon]]-Table1[[#This Row],[Belasting]]</f>
        <v>29332.1495</v>
      </c>
      <c r="G3049" s="2">
        <f>(Table1[[#This Row],[Belastbaar loon]]-Table1[[#This Row],[Netto loon]])/Table1[[#This Row],[Belastbaar loon]]</f>
        <v>0.2343674271097074</v>
      </c>
      <c r="H3049" s="14">
        <f t="shared" ca="1" si="42"/>
        <v>8973.9483</v>
      </c>
      <c r="I3049" s="14">
        <f ca="1">IF(ROW()=2, Table1[[#This Row],[Netto loon]], INDIRECT(ADDRESS(ROW()-1,COLUMN(F:F))))</f>
        <v>29327.0517</v>
      </c>
      <c r="J3049" s="6">
        <f ca="1">IF(ROW()=2, 0, Table1[[#This Row],[Belastbaar loon]]-INDIRECT(ADDRESS(ROW()-1,COLUMN(A:A))))</f>
        <v>10</v>
      </c>
      <c r="K3049" s="6">
        <f ca="1">Table1[[#This Row],[Netto loon]]-Table1[[#This Row],[Netto vorige schijf]]</f>
        <v>5.0977999999995518</v>
      </c>
      <c r="L3049" s="2">
        <f ca="1">(Table1[[#This Row],[Bruto tov vorige schijf]]-Table1[[#This Row],[Netto tov vorige schijf]])/MAX(Table1[[#This Row],[Bruto tov vorige schijf]],1)</f>
        <v>0.49022000000004484</v>
      </c>
    </row>
    <row r="3050" spans="1:12" x14ac:dyDescent="0.25">
      <c r="A3050" s="14">
        <v>38321</v>
      </c>
      <c r="B3050" s="6">
        <f>LoonHeffing2020(Table1[[#This Row],[Belastbaar loon]])</f>
        <v>14312.8935</v>
      </c>
      <c r="C3050" s="6">
        <f>AlgemeneHeffingsKorting2020(Table1[[#This Row],[Belastbaar loon]])</f>
        <v>1712.1608000000001</v>
      </c>
      <c r="D3050" s="14">
        <f>ArbeidsKorting2020(Table1[[#This Row],[Belastbaar loon]])</f>
        <v>3616.98</v>
      </c>
      <c r="E3050" s="14">
        <f>MAX(Table1[[#This Row],[Loonheffing]]-Table1[[#This Row],[Algemene Heffingskorting]]-Table1[[#This Row],[Arbeidskorting]],0)</f>
        <v>8983.7527000000009</v>
      </c>
      <c r="F3050" s="6">
        <f>Table1[[#This Row],[Belastbaar loon]]-Table1[[#This Row],[Belasting]]</f>
        <v>29337.247299999999</v>
      </c>
      <c r="G3050" s="2">
        <f>(Table1[[#This Row],[Belastbaar loon]]-Table1[[#This Row],[Netto loon]])/Table1[[#This Row],[Belastbaar loon]]</f>
        <v>0.23443419274027297</v>
      </c>
      <c r="H3050" s="14">
        <f t="shared" ca="1" si="42"/>
        <v>8978.8504999999986</v>
      </c>
      <c r="I3050" s="14">
        <f ca="1">IF(ROW()=2, Table1[[#This Row],[Netto loon]], INDIRECT(ADDRESS(ROW()-1,COLUMN(F:F))))</f>
        <v>29332.1495</v>
      </c>
      <c r="J3050" s="6">
        <f ca="1">IF(ROW()=2, 0, Table1[[#This Row],[Belastbaar loon]]-INDIRECT(ADDRESS(ROW()-1,COLUMN(A:A))))</f>
        <v>10</v>
      </c>
      <c r="K3050" s="6">
        <f ca="1">Table1[[#This Row],[Netto loon]]-Table1[[#This Row],[Netto vorige schijf]]</f>
        <v>5.0977999999995518</v>
      </c>
      <c r="L3050" s="2">
        <f ca="1">(Table1[[#This Row],[Bruto tov vorige schijf]]-Table1[[#This Row],[Netto tov vorige schijf]])/MAX(Table1[[#This Row],[Bruto tov vorige schijf]],1)</f>
        <v>0.49022000000004484</v>
      </c>
    </row>
    <row r="3051" spans="1:12" x14ac:dyDescent="0.25">
      <c r="A3051" s="14">
        <v>38331</v>
      </c>
      <c r="B3051" s="6">
        <f>LoonHeffing2020(Table1[[#This Row],[Belastbaar loon]])</f>
        <v>14316.628500000001</v>
      </c>
      <c r="C3051" s="6">
        <f>AlgemeneHeffingsKorting2020(Table1[[#This Row],[Belastbaar loon]])</f>
        <v>1711.5935999999999</v>
      </c>
      <c r="D3051" s="14">
        <f>ArbeidsKorting2020(Table1[[#This Row],[Belastbaar loon]])</f>
        <v>3616.38</v>
      </c>
      <c r="E3051" s="14">
        <f>MAX(Table1[[#This Row],[Loonheffing]]-Table1[[#This Row],[Algemene Heffingskorting]]-Table1[[#This Row],[Arbeidskorting]],0)</f>
        <v>8988.6549000000014</v>
      </c>
      <c r="F3051" s="6">
        <f>Table1[[#This Row],[Belastbaar loon]]-Table1[[#This Row],[Belasting]]</f>
        <v>29342.345099999999</v>
      </c>
      <c r="G3051" s="2">
        <f>(Table1[[#This Row],[Belastbaar loon]]-Table1[[#This Row],[Netto loon]])/Table1[[#This Row],[Belastbaar loon]]</f>
        <v>0.23450092353447605</v>
      </c>
      <c r="H3051" s="14">
        <f t="shared" ca="1" si="42"/>
        <v>8983.7527000000009</v>
      </c>
      <c r="I3051" s="14">
        <f ca="1">IF(ROW()=2, Table1[[#This Row],[Netto loon]], INDIRECT(ADDRESS(ROW()-1,COLUMN(F:F))))</f>
        <v>29337.247299999999</v>
      </c>
      <c r="J3051" s="6">
        <f ca="1">IF(ROW()=2, 0, Table1[[#This Row],[Belastbaar loon]]-INDIRECT(ADDRESS(ROW()-1,COLUMN(A:A))))</f>
        <v>10</v>
      </c>
      <c r="K3051" s="6">
        <f ca="1">Table1[[#This Row],[Netto loon]]-Table1[[#This Row],[Netto vorige schijf]]</f>
        <v>5.0977999999995518</v>
      </c>
      <c r="L3051" s="2">
        <f ca="1">(Table1[[#This Row],[Bruto tov vorige schijf]]-Table1[[#This Row],[Netto tov vorige schijf]])/MAX(Table1[[#This Row],[Bruto tov vorige schijf]],1)</f>
        <v>0.49022000000004484</v>
      </c>
    </row>
    <row r="3052" spans="1:12" x14ac:dyDescent="0.25">
      <c r="A3052" s="14">
        <v>38341</v>
      </c>
      <c r="B3052" s="6">
        <f>LoonHeffing2020(Table1[[#This Row],[Belastbaar loon]])</f>
        <v>14320.363499999999</v>
      </c>
      <c r="C3052" s="6">
        <f>AlgemeneHeffingsKorting2020(Table1[[#This Row],[Belastbaar loon]])</f>
        <v>1711.0264</v>
      </c>
      <c r="D3052" s="14">
        <f>ArbeidsKorting2020(Table1[[#This Row],[Belastbaar loon]])</f>
        <v>3615.78</v>
      </c>
      <c r="E3052" s="14">
        <f>MAX(Table1[[#This Row],[Loonheffing]]-Table1[[#This Row],[Algemene Heffingskorting]]-Table1[[#This Row],[Arbeidskorting]],0)</f>
        <v>8993.5570999999982</v>
      </c>
      <c r="F3052" s="6">
        <f>Table1[[#This Row],[Belastbaar loon]]-Table1[[#This Row],[Belasting]]</f>
        <v>29347.442900000002</v>
      </c>
      <c r="G3052" s="2">
        <f>(Table1[[#This Row],[Belastbaar loon]]-Table1[[#This Row],[Netto loon]])/Table1[[#This Row],[Belastbaar loon]]</f>
        <v>0.23456761951957431</v>
      </c>
      <c r="H3052" s="14">
        <f t="shared" ca="1" si="42"/>
        <v>8988.6549000000014</v>
      </c>
      <c r="I3052" s="14">
        <f ca="1">IF(ROW()=2, Table1[[#This Row],[Netto loon]], INDIRECT(ADDRESS(ROW()-1,COLUMN(F:F))))</f>
        <v>29342.345099999999</v>
      </c>
      <c r="J3052" s="6">
        <f ca="1">IF(ROW()=2, 0, Table1[[#This Row],[Belastbaar loon]]-INDIRECT(ADDRESS(ROW()-1,COLUMN(A:A))))</f>
        <v>10</v>
      </c>
      <c r="K3052" s="6">
        <f ca="1">Table1[[#This Row],[Netto loon]]-Table1[[#This Row],[Netto vorige schijf]]</f>
        <v>5.0978000000031898</v>
      </c>
      <c r="L3052" s="2">
        <f ca="1">(Table1[[#This Row],[Bruto tov vorige schijf]]-Table1[[#This Row],[Netto tov vorige schijf]])/MAX(Table1[[#This Row],[Bruto tov vorige schijf]],1)</f>
        <v>0.49021999999968102</v>
      </c>
    </row>
    <row r="3053" spans="1:12" x14ac:dyDescent="0.25">
      <c r="A3053" s="14">
        <v>38351</v>
      </c>
      <c r="B3053" s="6">
        <f>LoonHeffing2020(Table1[[#This Row],[Belastbaar loon]])</f>
        <v>14324.0985</v>
      </c>
      <c r="C3053" s="6">
        <f>AlgemeneHeffingsKorting2020(Table1[[#This Row],[Belastbaar loon]])</f>
        <v>1710.4592</v>
      </c>
      <c r="D3053" s="14">
        <f>ArbeidsKorting2020(Table1[[#This Row],[Belastbaar loon]])</f>
        <v>3615.18</v>
      </c>
      <c r="E3053" s="14">
        <f>MAX(Table1[[#This Row],[Loonheffing]]-Table1[[#This Row],[Algemene Heffingskorting]]-Table1[[#This Row],[Arbeidskorting]],0)</f>
        <v>8998.4593000000004</v>
      </c>
      <c r="F3053" s="6">
        <f>Table1[[#This Row],[Belastbaar loon]]-Table1[[#This Row],[Belasting]]</f>
        <v>29352.540699999998</v>
      </c>
      <c r="G3053" s="2">
        <f>(Table1[[#This Row],[Belastbaar loon]]-Table1[[#This Row],[Netto loon]])/Table1[[#This Row],[Belastbaar loon]]</f>
        <v>0.23463428072279738</v>
      </c>
      <c r="H3053" s="14">
        <f t="shared" ca="1" si="42"/>
        <v>8993.5570999999982</v>
      </c>
      <c r="I3053" s="14">
        <f ca="1">IF(ROW()=2, Table1[[#This Row],[Netto loon]], INDIRECT(ADDRESS(ROW()-1,COLUMN(F:F))))</f>
        <v>29347.442900000002</v>
      </c>
      <c r="J3053" s="6">
        <f ca="1">IF(ROW()=2, 0, Table1[[#This Row],[Belastbaar loon]]-INDIRECT(ADDRESS(ROW()-1,COLUMN(A:A))))</f>
        <v>10</v>
      </c>
      <c r="K3053" s="6">
        <f ca="1">Table1[[#This Row],[Netto loon]]-Table1[[#This Row],[Netto vorige schijf]]</f>
        <v>5.0977999999959138</v>
      </c>
      <c r="L3053" s="2">
        <f ca="1">(Table1[[#This Row],[Bruto tov vorige schijf]]-Table1[[#This Row],[Netto tov vorige schijf]])/MAX(Table1[[#This Row],[Bruto tov vorige schijf]],1)</f>
        <v>0.49022000000040861</v>
      </c>
    </row>
    <row r="3054" spans="1:12" x14ac:dyDescent="0.25">
      <c r="A3054" s="14">
        <v>38361</v>
      </c>
      <c r="B3054" s="6">
        <f>LoonHeffing2020(Table1[[#This Row],[Belastbaar loon]])</f>
        <v>14327.833500000001</v>
      </c>
      <c r="C3054" s="6">
        <f>AlgemeneHeffingsKorting2020(Table1[[#This Row],[Belastbaar loon]])</f>
        <v>1709.8920000000001</v>
      </c>
      <c r="D3054" s="14">
        <f>ArbeidsKorting2020(Table1[[#This Row],[Belastbaar loon]])</f>
        <v>3614.58</v>
      </c>
      <c r="E3054" s="14">
        <f>MAX(Table1[[#This Row],[Loonheffing]]-Table1[[#This Row],[Algemene Heffingskorting]]-Table1[[#This Row],[Arbeidskorting]],0)</f>
        <v>9003.3615000000009</v>
      </c>
      <c r="F3054" s="6">
        <f>Table1[[#This Row],[Belastbaar loon]]-Table1[[#This Row],[Belasting]]</f>
        <v>29357.638500000001</v>
      </c>
      <c r="G3054" s="2">
        <f>(Table1[[#This Row],[Belastbaar loon]]-Table1[[#This Row],[Netto loon]])/Table1[[#This Row],[Belastbaar loon]]</f>
        <v>0.23470090717134587</v>
      </c>
      <c r="H3054" s="14">
        <f t="shared" ca="1" si="42"/>
        <v>8998.4593000000004</v>
      </c>
      <c r="I3054" s="14">
        <f ca="1">IF(ROW()=2, Table1[[#This Row],[Netto loon]], INDIRECT(ADDRESS(ROW()-1,COLUMN(F:F))))</f>
        <v>29352.540699999998</v>
      </c>
      <c r="J3054" s="6">
        <f ca="1">IF(ROW()=2, 0, Table1[[#This Row],[Belastbaar loon]]-INDIRECT(ADDRESS(ROW()-1,COLUMN(A:A))))</f>
        <v>10</v>
      </c>
      <c r="K3054" s="6">
        <f ca="1">Table1[[#This Row],[Netto loon]]-Table1[[#This Row],[Netto vorige schijf]]</f>
        <v>5.0978000000031898</v>
      </c>
      <c r="L3054" s="2">
        <f ca="1">(Table1[[#This Row],[Bruto tov vorige schijf]]-Table1[[#This Row],[Netto tov vorige schijf]])/MAX(Table1[[#This Row],[Bruto tov vorige schijf]],1)</f>
        <v>0.49021999999968102</v>
      </c>
    </row>
    <row r="3055" spans="1:12" x14ac:dyDescent="0.25">
      <c r="A3055" s="14">
        <v>38371</v>
      </c>
      <c r="B3055" s="6">
        <f>LoonHeffing2020(Table1[[#This Row],[Belastbaar loon]])</f>
        <v>14331.568499999999</v>
      </c>
      <c r="C3055" s="6">
        <f>AlgemeneHeffingsKorting2020(Table1[[#This Row],[Belastbaar loon]])</f>
        <v>1709.3248000000001</v>
      </c>
      <c r="D3055" s="14">
        <f>ArbeidsKorting2020(Table1[[#This Row],[Belastbaar loon]])</f>
        <v>3613.98</v>
      </c>
      <c r="E3055" s="14">
        <f>MAX(Table1[[#This Row],[Loonheffing]]-Table1[[#This Row],[Algemene Heffingskorting]]-Table1[[#This Row],[Arbeidskorting]],0)</f>
        <v>9008.2636999999995</v>
      </c>
      <c r="F3055" s="6">
        <f>Table1[[#This Row],[Belastbaar loon]]-Table1[[#This Row],[Belasting]]</f>
        <v>29362.7363</v>
      </c>
      <c r="G3055" s="2">
        <f>(Table1[[#This Row],[Belastbaar loon]]-Table1[[#This Row],[Netto loon]])/Table1[[#This Row],[Belastbaar loon]]</f>
        <v>0.23476749889239268</v>
      </c>
      <c r="H3055" s="14">
        <f t="shared" ca="1" si="42"/>
        <v>9003.3615000000009</v>
      </c>
      <c r="I3055" s="14">
        <f ca="1">IF(ROW()=2, Table1[[#This Row],[Netto loon]], INDIRECT(ADDRESS(ROW()-1,COLUMN(F:F))))</f>
        <v>29357.638500000001</v>
      </c>
      <c r="J3055" s="6">
        <f ca="1">IF(ROW()=2, 0, Table1[[#This Row],[Belastbaar loon]]-INDIRECT(ADDRESS(ROW()-1,COLUMN(A:A))))</f>
        <v>10</v>
      </c>
      <c r="K3055" s="6">
        <f ca="1">Table1[[#This Row],[Netto loon]]-Table1[[#This Row],[Netto vorige schijf]]</f>
        <v>5.0977999999995518</v>
      </c>
      <c r="L3055" s="2">
        <f ca="1">(Table1[[#This Row],[Bruto tov vorige schijf]]-Table1[[#This Row],[Netto tov vorige schijf]])/MAX(Table1[[#This Row],[Bruto tov vorige schijf]],1)</f>
        <v>0.49022000000004484</v>
      </c>
    </row>
    <row r="3056" spans="1:12" x14ac:dyDescent="0.25">
      <c r="A3056" s="14">
        <v>38381</v>
      </c>
      <c r="B3056" s="6">
        <f>LoonHeffing2020(Table1[[#This Row],[Belastbaar loon]])</f>
        <v>14335.3035</v>
      </c>
      <c r="C3056" s="6">
        <f>AlgemeneHeffingsKorting2020(Table1[[#This Row],[Belastbaar loon]])</f>
        <v>1708.7575999999999</v>
      </c>
      <c r="D3056" s="14">
        <f>ArbeidsKorting2020(Table1[[#This Row],[Belastbaar loon]])</f>
        <v>3613.38</v>
      </c>
      <c r="E3056" s="14">
        <f>MAX(Table1[[#This Row],[Loonheffing]]-Table1[[#This Row],[Algemene Heffingskorting]]-Table1[[#This Row],[Arbeidskorting]],0)</f>
        <v>9013.1659</v>
      </c>
      <c r="F3056" s="6">
        <f>Table1[[#This Row],[Belastbaar loon]]-Table1[[#This Row],[Belasting]]</f>
        <v>29367.8341</v>
      </c>
      <c r="G3056" s="2">
        <f>(Table1[[#This Row],[Belastbaar loon]]-Table1[[#This Row],[Netto loon]])/Table1[[#This Row],[Belastbaar loon]]</f>
        <v>0.23483405591308198</v>
      </c>
      <c r="H3056" s="14">
        <f t="shared" ca="1" si="42"/>
        <v>9008.2636999999995</v>
      </c>
      <c r="I3056" s="14">
        <f ca="1">IF(ROW()=2, Table1[[#This Row],[Netto loon]], INDIRECT(ADDRESS(ROW()-1,COLUMN(F:F))))</f>
        <v>29362.7363</v>
      </c>
      <c r="J3056" s="6">
        <f ca="1">IF(ROW()=2, 0, Table1[[#This Row],[Belastbaar loon]]-INDIRECT(ADDRESS(ROW()-1,COLUMN(A:A))))</f>
        <v>10</v>
      </c>
      <c r="K3056" s="6">
        <f ca="1">Table1[[#This Row],[Netto loon]]-Table1[[#This Row],[Netto vorige schijf]]</f>
        <v>5.0977999999995518</v>
      </c>
      <c r="L3056" s="2">
        <f ca="1">(Table1[[#This Row],[Bruto tov vorige schijf]]-Table1[[#This Row],[Netto tov vorige schijf]])/MAX(Table1[[#This Row],[Bruto tov vorige schijf]],1)</f>
        <v>0.49022000000004484</v>
      </c>
    </row>
    <row r="3057" spans="1:12" x14ac:dyDescent="0.25">
      <c r="A3057" s="14">
        <v>38391</v>
      </c>
      <c r="B3057" s="6">
        <f>LoonHeffing2020(Table1[[#This Row],[Belastbaar loon]])</f>
        <v>14339.038500000001</v>
      </c>
      <c r="C3057" s="6">
        <f>AlgemeneHeffingsKorting2020(Table1[[#This Row],[Belastbaar loon]])</f>
        <v>1708.1904</v>
      </c>
      <c r="D3057" s="14">
        <f>ArbeidsKorting2020(Table1[[#This Row],[Belastbaar loon]])</f>
        <v>3612.78</v>
      </c>
      <c r="E3057" s="14">
        <f>MAX(Table1[[#This Row],[Loonheffing]]-Table1[[#This Row],[Algemene Heffingskorting]]-Table1[[#This Row],[Arbeidskorting]],0)</f>
        <v>9018.0681000000004</v>
      </c>
      <c r="F3057" s="6">
        <f>Table1[[#This Row],[Belastbaar loon]]-Table1[[#This Row],[Belasting]]</f>
        <v>29372.9319</v>
      </c>
      <c r="G3057" s="2">
        <f>(Table1[[#This Row],[Belastbaar loon]]-Table1[[#This Row],[Netto loon]])/Table1[[#This Row],[Belastbaar loon]]</f>
        <v>0.23490057826052982</v>
      </c>
      <c r="H3057" s="14">
        <f t="shared" ca="1" si="42"/>
        <v>9013.1659</v>
      </c>
      <c r="I3057" s="14">
        <f ca="1">IF(ROW()=2, Table1[[#This Row],[Netto loon]], INDIRECT(ADDRESS(ROW()-1,COLUMN(F:F))))</f>
        <v>29367.8341</v>
      </c>
      <c r="J3057" s="6">
        <f ca="1">IF(ROW()=2, 0, Table1[[#This Row],[Belastbaar loon]]-INDIRECT(ADDRESS(ROW()-1,COLUMN(A:A))))</f>
        <v>10</v>
      </c>
      <c r="K3057" s="6">
        <f ca="1">Table1[[#This Row],[Netto loon]]-Table1[[#This Row],[Netto vorige schijf]]</f>
        <v>5.0977999999995518</v>
      </c>
      <c r="L3057" s="2">
        <f ca="1">(Table1[[#This Row],[Bruto tov vorige schijf]]-Table1[[#This Row],[Netto tov vorige schijf]])/MAX(Table1[[#This Row],[Bruto tov vorige schijf]],1)</f>
        <v>0.49022000000004484</v>
      </c>
    </row>
    <row r="3058" spans="1:12" x14ac:dyDescent="0.25">
      <c r="A3058" s="14">
        <v>38401</v>
      </c>
      <c r="B3058" s="6">
        <f>LoonHeffing2020(Table1[[#This Row],[Belastbaar loon]])</f>
        <v>14342.773499999999</v>
      </c>
      <c r="C3058" s="6">
        <f>AlgemeneHeffingsKorting2020(Table1[[#This Row],[Belastbaar loon]])</f>
        <v>1707.6232</v>
      </c>
      <c r="D3058" s="14">
        <f>ArbeidsKorting2020(Table1[[#This Row],[Belastbaar loon]])</f>
        <v>3612.18</v>
      </c>
      <c r="E3058" s="14">
        <f>MAX(Table1[[#This Row],[Loonheffing]]-Table1[[#This Row],[Algemene Heffingskorting]]-Table1[[#This Row],[Arbeidskorting]],0)</f>
        <v>9022.970299999999</v>
      </c>
      <c r="F3058" s="6">
        <f>Table1[[#This Row],[Belastbaar loon]]-Table1[[#This Row],[Belasting]]</f>
        <v>29378.029699999999</v>
      </c>
      <c r="G3058" s="2">
        <f>(Table1[[#This Row],[Belastbaar loon]]-Table1[[#This Row],[Netto loon]])/Table1[[#This Row],[Belastbaar loon]]</f>
        <v>0.23496706596182393</v>
      </c>
      <c r="H3058" s="14">
        <f t="shared" ca="1" si="42"/>
        <v>9018.0681000000004</v>
      </c>
      <c r="I3058" s="14">
        <f ca="1">IF(ROW()=2, Table1[[#This Row],[Netto loon]], INDIRECT(ADDRESS(ROW()-1,COLUMN(F:F))))</f>
        <v>29372.9319</v>
      </c>
      <c r="J3058" s="6">
        <f ca="1">IF(ROW()=2, 0, Table1[[#This Row],[Belastbaar loon]]-INDIRECT(ADDRESS(ROW()-1,COLUMN(A:A))))</f>
        <v>10</v>
      </c>
      <c r="K3058" s="6">
        <f ca="1">Table1[[#This Row],[Netto loon]]-Table1[[#This Row],[Netto vorige schijf]]</f>
        <v>5.0977999999995518</v>
      </c>
      <c r="L3058" s="2">
        <f ca="1">(Table1[[#This Row],[Bruto tov vorige schijf]]-Table1[[#This Row],[Netto tov vorige schijf]])/MAX(Table1[[#This Row],[Bruto tov vorige schijf]],1)</f>
        <v>0.49022000000004484</v>
      </c>
    </row>
    <row r="3059" spans="1:12" x14ac:dyDescent="0.25">
      <c r="A3059" s="14">
        <v>38411</v>
      </c>
      <c r="B3059" s="6">
        <f>LoonHeffing2020(Table1[[#This Row],[Belastbaar loon]])</f>
        <v>14346.5085</v>
      </c>
      <c r="C3059" s="6">
        <f>AlgemeneHeffingsKorting2020(Table1[[#This Row],[Belastbaar loon]])</f>
        <v>1707.056</v>
      </c>
      <c r="D3059" s="14">
        <f>ArbeidsKorting2020(Table1[[#This Row],[Belastbaar loon]])</f>
        <v>3611.58</v>
      </c>
      <c r="E3059" s="14">
        <f>MAX(Table1[[#This Row],[Loonheffing]]-Table1[[#This Row],[Algemene Heffingskorting]]-Table1[[#This Row],[Arbeidskorting]],0)</f>
        <v>9027.8724999999995</v>
      </c>
      <c r="F3059" s="6">
        <f>Table1[[#This Row],[Belastbaar loon]]-Table1[[#This Row],[Belasting]]</f>
        <v>29383.127500000002</v>
      </c>
      <c r="G3059" s="2">
        <f>(Table1[[#This Row],[Belastbaar loon]]-Table1[[#This Row],[Netto loon]])/Table1[[#This Row],[Belastbaar loon]]</f>
        <v>0.23503351904402378</v>
      </c>
      <c r="H3059" s="14">
        <f t="shared" ca="1" si="42"/>
        <v>9022.970299999999</v>
      </c>
      <c r="I3059" s="14">
        <f ca="1">IF(ROW()=2, Table1[[#This Row],[Netto loon]], INDIRECT(ADDRESS(ROW()-1,COLUMN(F:F))))</f>
        <v>29378.029699999999</v>
      </c>
      <c r="J3059" s="6">
        <f ca="1">IF(ROW()=2, 0, Table1[[#This Row],[Belastbaar loon]]-INDIRECT(ADDRESS(ROW()-1,COLUMN(A:A))))</f>
        <v>10</v>
      </c>
      <c r="K3059" s="6">
        <f ca="1">Table1[[#This Row],[Netto loon]]-Table1[[#This Row],[Netto vorige schijf]]</f>
        <v>5.0978000000031898</v>
      </c>
      <c r="L3059" s="2">
        <f ca="1">(Table1[[#This Row],[Bruto tov vorige schijf]]-Table1[[#This Row],[Netto tov vorige schijf]])/MAX(Table1[[#This Row],[Bruto tov vorige schijf]],1)</f>
        <v>0.49021999999968102</v>
      </c>
    </row>
    <row r="3060" spans="1:12" x14ac:dyDescent="0.25">
      <c r="A3060" s="14">
        <v>38421</v>
      </c>
      <c r="B3060" s="6">
        <f>LoonHeffing2020(Table1[[#This Row],[Belastbaar loon]])</f>
        <v>14350.2435</v>
      </c>
      <c r="C3060" s="6">
        <f>AlgemeneHeffingsKorting2020(Table1[[#This Row],[Belastbaar loon]])</f>
        <v>1706.4888000000001</v>
      </c>
      <c r="D3060" s="14">
        <f>ArbeidsKorting2020(Table1[[#This Row],[Belastbaar loon]])</f>
        <v>3610.98</v>
      </c>
      <c r="E3060" s="14">
        <f>MAX(Table1[[#This Row],[Loonheffing]]-Table1[[#This Row],[Algemene Heffingskorting]]-Table1[[#This Row],[Arbeidskorting]],0)</f>
        <v>9032.7747000000018</v>
      </c>
      <c r="F3060" s="6">
        <f>Table1[[#This Row],[Belastbaar loon]]-Table1[[#This Row],[Belasting]]</f>
        <v>29388.225299999998</v>
      </c>
      <c r="G3060" s="2">
        <f>(Table1[[#This Row],[Belastbaar loon]]-Table1[[#This Row],[Netto loon]])/Table1[[#This Row],[Belastbaar loon]]</f>
        <v>0.23509993753416106</v>
      </c>
      <c r="H3060" s="14">
        <f t="shared" ca="1" si="42"/>
        <v>9027.8724999999995</v>
      </c>
      <c r="I3060" s="14">
        <f ca="1">IF(ROW()=2, Table1[[#This Row],[Netto loon]], INDIRECT(ADDRESS(ROW()-1,COLUMN(F:F))))</f>
        <v>29383.127500000002</v>
      </c>
      <c r="J3060" s="6">
        <f ca="1">IF(ROW()=2, 0, Table1[[#This Row],[Belastbaar loon]]-INDIRECT(ADDRESS(ROW()-1,COLUMN(A:A))))</f>
        <v>10</v>
      </c>
      <c r="K3060" s="6">
        <f ca="1">Table1[[#This Row],[Netto loon]]-Table1[[#This Row],[Netto vorige schijf]]</f>
        <v>5.0977999999959138</v>
      </c>
      <c r="L3060" s="2">
        <f ca="1">(Table1[[#This Row],[Bruto tov vorige schijf]]-Table1[[#This Row],[Netto tov vorige schijf]])/MAX(Table1[[#This Row],[Bruto tov vorige schijf]],1)</f>
        <v>0.49022000000040861</v>
      </c>
    </row>
    <row r="3061" spans="1:12" x14ac:dyDescent="0.25">
      <c r="A3061" s="14">
        <v>38431</v>
      </c>
      <c r="B3061" s="6">
        <f>LoonHeffing2020(Table1[[#This Row],[Belastbaar loon]])</f>
        <v>14353.978499999999</v>
      </c>
      <c r="C3061" s="6">
        <f>AlgemeneHeffingsKorting2020(Table1[[#This Row],[Belastbaar loon]])</f>
        <v>1705.9215999999999</v>
      </c>
      <c r="D3061" s="14">
        <f>ArbeidsKorting2020(Table1[[#This Row],[Belastbaar loon]])</f>
        <v>3610.38</v>
      </c>
      <c r="E3061" s="14">
        <f>MAX(Table1[[#This Row],[Loonheffing]]-Table1[[#This Row],[Algemene Heffingskorting]]-Table1[[#This Row],[Arbeidskorting]],0)</f>
        <v>9037.6768999999986</v>
      </c>
      <c r="F3061" s="6">
        <f>Table1[[#This Row],[Belastbaar loon]]-Table1[[#This Row],[Belasting]]</f>
        <v>29393.323100000001</v>
      </c>
      <c r="G3061" s="2">
        <f>(Table1[[#This Row],[Belastbaar loon]]-Table1[[#This Row],[Netto loon]])/Table1[[#This Row],[Belastbaar loon]]</f>
        <v>0.2351663214592386</v>
      </c>
      <c r="H3061" s="14">
        <f t="shared" ca="1" si="42"/>
        <v>9032.7747000000018</v>
      </c>
      <c r="I3061" s="14">
        <f ca="1">IF(ROW()=2, Table1[[#This Row],[Netto loon]], INDIRECT(ADDRESS(ROW()-1,COLUMN(F:F))))</f>
        <v>29388.225299999998</v>
      </c>
      <c r="J3061" s="6">
        <f ca="1">IF(ROW()=2, 0, Table1[[#This Row],[Belastbaar loon]]-INDIRECT(ADDRESS(ROW()-1,COLUMN(A:A))))</f>
        <v>10</v>
      </c>
      <c r="K3061" s="6">
        <f ca="1">Table1[[#This Row],[Netto loon]]-Table1[[#This Row],[Netto vorige schijf]]</f>
        <v>5.0978000000031898</v>
      </c>
      <c r="L3061" s="2">
        <f ca="1">(Table1[[#This Row],[Bruto tov vorige schijf]]-Table1[[#This Row],[Netto tov vorige schijf]])/MAX(Table1[[#This Row],[Bruto tov vorige schijf]],1)</f>
        <v>0.49021999999968102</v>
      </c>
    </row>
    <row r="3062" spans="1:12" x14ac:dyDescent="0.25">
      <c r="A3062" s="14">
        <v>38441</v>
      </c>
      <c r="B3062" s="6">
        <f>LoonHeffing2020(Table1[[#This Row],[Belastbaar loon]])</f>
        <v>14357.7135</v>
      </c>
      <c r="C3062" s="6">
        <f>AlgemeneHeffingsKorting2020(Table1[[#This Row],[Belastbaar loon]])</f>
        <v>1705.3543999999999</v>
      </c>
      <c r="D3062" s="14">
        <f>ArbeidsKorting2020(Table1[[#This Row],[Belastbaar loon]])</f>
        <v>3609.78</v>
      </c>
      <c r="E3062" s="14">
        <f>MAX(Table1[[#This Row],[Loonheffing]]-Table1[[#This Row],[Algemene Heffingskorting]]-Table1[[#This Row],[Arbeidskorting]],0)</f>
        <v>9042.579099999999</v>
      </c>
      <c r="F3062" s="6">
        <f>Table1[[#This Row],[Belastbaar loon]]-Table1[[#This Row],[Belasting]]</f>
        <v>29398.420900000001</v>
      </c>
      <c r="G3062" s="2">
        <f>(Table1[[#This Row],[Belastbaar loon]]-Table1[[#This Row],[Netto loon]])/Table1[[#This Row],[Belastbaar loon]]</f>
        <v>0.23523267084623187</v>
      </c>
      <c r="H3062" s="14">
        <f t="shared" ca="1" si="42"/>
        <v>9037.6768999999986</v>
      </c>
      <c r="I3062" s="14">
        <f ca="1">IF(ROW()=2, Table1[[#This Row],[Netto loon]], INDIRECT(ADDRESS(ROW()-1,COLUMN(F:F))))</f>
        <v>29393.323100000001</v>
      </c>
      <c r="J3062" s="6">
        <f ca="1">IF(ROW()=2, 0, Table1[[#This Row],[Belastbaar loon]]-INDIRECT(ADDRESS(ROW()-1,COLUMN(A:A))))</f>
        <v>10</v>
      </c>
      <c r="K3062" s="6">
        <f ca="1">Table1[[#This Row],[Netto loon]]-Table1[[#This Row],[Netto vorige schijf]]</f>
        <v>5.0977999999995518</v>
      </c>
      <c r="L3062" s="2">
        <f ca="1">(Table1[[#This Row],[Bruto tov vorige schijf]]-Table1[[#This Row],[Netto tov vorige schijf]])/MAX(Table1[[#This Row],[Bruto tov vorige schijf]],1)</f>
        <v>0.49022000000004484</v>
      </c>
    </row>
    <row r="3063" spans="1:12" x14ac:dyDescent="0.25">
      <c r="A3063" s="14">
        <v>38451</v>
      </c>
      <c r="B3063" s="6">
        <f>LoonHeffing2020(Table1[[#This Row],[Belastbaar loon]])</f>
        <v>14361.4485</v>
      </c>
      <c r="C3063" s="6">
        <f>AlgemeneHeffingsKorting2020(Table1[[#This Row],[Belastbaar loon]])</f>
        <v>1704.7872</v>
      </c>
      <c r="D3063" s="14">
        <f>ArbeidsKorting2020(Table1[[#This Row],[Belastbaar loon]])</f>
        <v>3609.18</v>
      </c>
      <c r="E3063" s="14">
        <f>MAX(Table1[[#This Row],[Loonheffing]]-Table1[[#This Row],[Algemene Heffingskorting]]-Table1[[#This Row],[Arbeidskorting]],0)</f>
        <v>9047.4812999999995</v>
      </c>
      <c r="F3063" s="6">
        <f>Table1[[#This Row],[Belastbaar loon]]-Table1[[#This Row],[Belasting]]</f>
        <v>29403.518700000001</v>
      </c>
      <c r="G3063" s="2">
        <f>(Table1[[#This Row],[Belastbaar loon]]-Table1[[#This Row],[Netto loon]])/Table1[[#This Row],[Belastbaar loon]]</f>
        <v>0.23529898572208785</v>
      </c>
      <c r="H3063" s="14">
        <f t="shared" ca="1" si="42"/>
        <v>9042.579099999999</v>
      </c>
      <c r="I3063" s="14">
        <f ca="1">IF(ROW()=2, Table1[[#This Row],[Netto loon]], INDIRECT(ADDRESS(ROW()-1,COLUMN(F:F))))</f>
        <v>29398.420900000001</v>
      </c>
      <c r="J3063" s="6">
        <f ca="1">IF(ROW()=2, 0, Table1[[#This Row],[Belastbaar loon]]-INDIRECT(ADDRESS(ROW()-1,COLUMN(A:A))))</f>
        <v>10</v>
      </c>
      <c r="K3063" s="6">
        <f ca="1">Table1[[#This Row],[Netto loon]]-Table1[[#This Row],[Netto vorige schijf]]</f>
        <v>5.0977999999995518</v>
      </c>
      <c r="L3063" s="2">
        <f ca="1">(Table1[[#This Row],[Bruto tov vorige schijf]]-Table1[[#This Row],[Netto tov vorige schijf]])/MAX(Table1[[#This Row],[Bruto tov vorige schijf]],1)</f>
        <v>0.49022000000004484</v>
      </c>
    </row>
    <row r="3064" spans="1:12" x14ac:dyDescent="0.25">
      <c r="A3064" s="14">
        <v>38461</v>
      </c>
      <c r="B3064" s="6">
        <f>LoonHeffing2020(Table1[[#This Row],[Belastbaar loon]])</f>
        <v>14365.183499999999</v>
      </c>
      <c r="C3064" s="6">
        <f>AlgemeneHeffingsKorting2020(Table1[[#This Row],[Belastbaar loon]])</f>
        <v>1704.22</v>
      </c>
      <c r="D3064" s="14">
        <f>ArbeidsKorting2020(Table1[[#This Row],[Belastbaar loon]])</f>
        <v>3608.58</v>
      </c>
      <c r="E3064" s="14">
        <f>MAX(Table1[[#This Row],[Loonheffing]]-Table1[[#This Row],[Algemene Heffingskorting]]-Table1[[#This Row],[Arbeidskorting]],0)</f>
        <v>9052.3834999999999</v>
      </c>
      <c r="F3064" s="6">
        <f>Table1[[#This Row],[Belastbaar loon]]-Table1[[#This Row],[Belasting]]</f>
        <v>29408.6165</v>
      </c>
      <c r="G3064" s="2">
        <f>(Table1[[#This Row],[Belastbaar loon]]-Table1[[#This Row],[Netto loon]])/Table1[[#This Row],[Belastbaar loon]]</f>
        <v>0.2353652661137256</v>
      </c>
      <c r="H3064" s="14">
        <f t="shared" ca="1" si="42"/>
        <v>9047.4812999999995</v>
      </c>
      <c r="I3064" s="14">
        <f ca="1">IF(ROW()=2, Table1[[#This Row],[Netto loon]], INDIRECT(ADDRESS(ROW()-1,COLUMN(F:F))))</f>
        <v>29403.518700000001</v>
      </c>
      <c r="J3064" s="6">
        <f ca="1">IF(ROW()=2, 0, Table1[[#This Row],[Belastbaar loon]]-INDIRECT(ADDRESS(ROW()-1,COLUMN(A:A))))</f>
        <v>10</v>
      </c>
      <c r="K3064" s="6">
        <f ca="1">Table1[[#This Row],[Netto loon]]-Table1[[#This Row],[Netto vorige schijf]]</f>
        <v>5.0977999999995518</v>
      </c>
      <c r="L3064" s="2">
        <f ca="1">(Table1[[#This Row],[Bruto tov vorige schijf]]-Table1[[#This Row],[Netto tov vorige schijf]])/MAX(Table1[[#This Row],[Bruto tov vorige schijf]],1)</f>
        <v>0.49022000000004484</v>
      </c>
    </row>
    <row r="3065" spans="1:12" x14ac:dyDescent="0.25">
      <c r="A3065" s="14">
        <v>38471</v>
      </c>
      <c r="B3065" s="6">
        <f>LoonHeffing2020(Table1[[#This Row],[Belastbaar loon]])</f>
        <v>14368.9185</v>
      </c>
      <c r="C3065" s="6">
        <f>AlgemeneHeffingsKorting2020(Table1[[#This Row],[Belastbaar loon]])</f>
        <v>1703.6528000000001</v>
      </c>
      <c r="D3065" s="14">
        <f>ArbeidsKorting2020(Table1[[#This Row],[Belastbaar loon]])</f>
        <v>3607.98</v>
      </c>
      <c r="E3065" s="14">
        <f>MAX(Table1[[#This Row],[Loonheffing]]-Table1[[#This Row],[Algemene Heffingskorting]]-Table1[[#This Row],[Arbeidskorting]],0)</f>
        <v>9057.2857000000004</v>
      </c>
      <c r="F3065" s="6">
        <f>Table1[[#This Row],[Belastbaar loon]]-Table1[[#This Row],[Belasting]]</f>
        <v>29413.7143</v>
      </c>
      <c r="G3065" s="2">
        <f>(Table1[[#This Row],[Belastbaar loon]]-Table1[[#This Row],[Netto loon]])/Table1[[#This Row],[Belastbaar loon]]</f>
        <v>0.2354315120480362</v>
      </c>
      <c r="H3065" s="14">
        <f t="shared" ca="1" si="42"/>
        <v>9052.3834999999999</v>
      </c>
      <c r="I3065" s="14">
        <f ca="1">IF(ROW()=2, Table1[[#This Row],[Netto loon]], INDIRECT(ADDRESS(ROW()-1,COLUMN(F:F))))</f>
        <v>29408.6165</v>
      </c>
      <c r="J3065" s="6">
        <f ca="1">IF(ROW()=2, 0, Table1[[#This Row],[Belastbaar loon]]-INDIRECT(ADDRESS(ROW()-1,COLUMN(A:A))))</f>
        <v>10</v>
      </c>
      <c r="K3065" s="6">
        <f ca="1">Table1[[#This Row],[Netto loon]]-Table1[[#This Row],[Netto vorige schijf]]</f>
        <v>5.0977999999995518</v>
      </c>
      <c r="L3065" s="2">
        <f ca="1">(Table1[[#This Row],[Bruto tov vorige schijf]]-Table1[[#This Row],[Netto tov vorige schijf]])/MAX(Table1[[#This Row],[Bruto tov vorige schijf]],1)</f>
        <v>0.49022000000004484</v>
      </c>
    </row>
    <row r="3066" spans="1:12" x14ac:dyDescent="0.25">
      <c r="A3066" s="14">
        <v>38481</v>
      </c>
      <c r="B3066" s="6">
        <f>LoonHeffing2020(Table1[[#This Row],[Belastbaar loon]])</f>
        <v>14372.6535</v>
      </c>
      <c r="C3066" s="6">
        <f>AlgemeneHeffingsKorting2020(Table1[[#This Row],[Belastbaar loon]])</f>
        <v>1703.0856000000001</v>
      </c>
      <c r="D3066" s="14">
        <f>ArbeidsKorting2020(Table1[[#This Row],[Belastbaar loon]])</f>
        <v>3607.38</v>
      </c>
      <c r="E3066" s="14">
        <f>MAX(Table1[[#This Row],[Loonheffing]]-Table1[[#This Row],[Algemene Heffingskorting]]-Table1[[#This Row],[Arbeidskorting]],0)</f>
        <v>9062.1879000000008</v>
      </c>
      <c r="F3066" s="6">
        <f>Table1[[#This Row],[Belastbaar loon]]-Table1[[#This Row],[Belasting]]</f>
        <v>29418.812099999999</v>
      </c>
      <c r="G3066" s="2">
        <f>(Table1[[#This Row],[Belastbaar loon]]-Table1[[#This Row],[Netto loon]])/Table1[[#This Row],[Belastbaar loon]]</f>
        <v>0.23549772355188278</v>
      </c>
      <c r="H3066" s="14">
        <f t="shared" ca="1" si="42"/>
        <v>9057.2857000000004</v>
      </c>
      <c r="I3066" s="14">
        <f ca="1">IF(ROW()=2, Table1[[#This Row],[Netto loon]], INDIRECT(ADDRESS(ROW()-1,COLUMN(F:F))))</f>
        <v>29413.7143</v>
      </c>
      <c r="J3066" s="6">
        <f ca="1">IF(ROW()=2, 0, Table1[[#This Row],[Belastbaar loon]]-INDIRECT(ADDRESS(ROW()-1,COLUMN(A:A))))</f>
        <v>10</v>
      </c>
      <c r="K3066" s="6">
        <f ca="1">Table1[[#This Row],[Netto loon]]-Table1[[#This Row],[Netto vorige schijf]]</f>
        <v>5.0977999999995518</v>
      </c>
      <c r="L3066" s="2">
        <f ca="1">(Table1[[#This Row],[Bruto tov vorige schijf]]-Table1[[#This Row],[Netto tov vorige schijf]])/MAX(Table1[[#This Row],[Bruto tov vorige schijf]],1)</f>
        <v>0.49022000000004484</v>
      </c>
    </row>
    <row r="3067" spans="1:12" x14ac:dyDescent="0.25">
      <c r="A3067" s="14">
        <v>38491</v>
      </c>
      <c r="B3067" s="6">
        <f>LoonHeffing2020(Table1[[#This Row],[Belastbaar loon]])</f>
        <v>14376.388499999999</v>
      </c>
      <c r="C3067" s="6">
        <f>AlgemeneHeffingsKorting2020(Table1[[#This Row],[Belastbaar loon]])</f>
        <v>1702.5183999999999</v>
      </c>
      <c r="D3067" s="14">
        <f>ArbeidsKorting2020(Table1[[#This Row],[Belastbaar loon]])</f>
        <v>3606.78</v>
      </c>
      <c r="E3067" s="14">
        <f>MAX(Table1[[#This Row],[Loonheffing]]-Table1[[#This Row],[Algemene Heffingskorting]]-Table1[[#This Row],[Arbeidskorting]],0)</f>
        <v>9067.0900999999994</v>
      </c>
      <c r="F3067" s="6">
        <f>Table1[[#This Row],[Belastbaar loon]]-Table1[[#This Row],[Belasting]]</f>
        <v>29423.909899999999</v>
      </c>
      <c r="G3067" s="2">
        <f>(Table1[[#This Row],[Belastbaar loon]]-Table1[[#This Row],[Netto loon]])/Table1[[#This Row],[Belastbaar loon]]</f>
        <v>0.23556390065210053</v>
      </c>
      <c r="H3067" s="14">
        <f t="shared" ca="1" si="42"/>
        <v>9062.1879000000008</v>
      </c>
      <c r="I3067" s="14">
        <f ca="1">IF(ROW()=2, Table1[[#This Row],[Netto loon]], INDIRECT(ADDRESS(ROW()-1,COLUMN(F:F))))</f>
        <v>29418.812099999999</v>
      </c>
      <c r="J3067" s="6">
        <f ca="1">IF(ROW()=2, 0, Table1[[#This Row],[Belastbaar loon]]-INDIRECT(ADDRESS(ROW()-1,COLUMN(A:A))))</f>
        <v>10</v>
      </c>
      <c r="K3067" s="6">
        <f ca="1">Table1[[#This Row],[Netto loon]]-Table1[[#This Row],[Netto vorige schijf]]</f>
        <v>5.0977999999995518</v>
      </c>
      <c r="L3067" s="2">
        <f ca="1">(Table1[[#This Row],[Bruto tov vorige schijf]]-Table1[[#This Row],[Netto tov vorige schijf]])/MAX(Table1[[#This Row],[Bruto tov vorige schijf]],1)</f>
        <v>0.49022000000004484</v>
      </c>
    </row>
    <row r="3068" spans="1:12" x14ac:dyDescent="0.25">
      <c r="A3068" s="14">
        <v>38501</v>
      </c>
      <c r="B3068" s="6">
        <f>LoonHeffing2020(Table1[[#This Row],[Belastbaar loon]])</f>
        <v>14380.1235</v>
      </c>
      <c r="C3068" s="6">
        <f>AlgemeneHeffingsKorting2020(Table1[[#This Row],[Belastbaar loon]])</f>
        <v>1701.9512</v>
      </c>
      <c r="D3068" s="14">
        <f>ArbeidsKorting2020(Table1[[#This Row],[Belastbaar loon]])</f>
        <v>3606.18</v>
      </c>
      <c r="E3068" s="14">
        <f>MAX(Table1[[#This Row],[Loonheffing]]-Table1[[#This Row],[Algemene Heffingskorting]]-Table1[[#This Row],[Arbeidskorting]],0)</f>
        <v>9071.9922999999999</v>
      </c>
      <c r="F3068" s="6">
        <f>Table1[[#This Row],[Belastbaar loon]]-Table1[[#This Row],[Belasting]]</f>
        <v>29429.007700000002</v>
      </c>
      <c r="G3068" s="2">
        <f>(Table1[[#This Row],[Belastbaar loon]]-Table1[[#This Row],[Netto loon]])/Table1[[#This Row],[Belastbaar loon]]</f>
        <v>0.2356300433754967</v>
      </c>
      <c r="H3068" s="14">
        <f t="shared" ca="1" si="42"/>
        <v>9067.0900999999994</v>
      </c>
      <c r="I3068" s="14">
        <f ca="1">IF(ROW()=2, Table1[[#This Row],[Netto loon]], INDIRECT(ADDRESS(ROW()-1,COLUMN(F:F))))</f>
        <v>29423.909899999999</v>
      </c>
      <c r="J3068" s="6">
        <f ca="1">IF(ROW()=2, 0, Table1[[#This Row],[Belastbaar loon]]-INDIRECT(ADDRESS(ROW()-1,COLUMN(A:A))))</f>
        <v>10</v>
      </c>
      <c r="K3068" s="6">
        <f ca="1">Table1[[#This Row],[Netto loon]]-Table1[[#This Row],[Netto vorige schijf]]</f>
        <v>5.0978000000031898</v>
      </c>
      <c r="L3068" s="2">
        <f ca="1">(Table1[[#This Row],[Bruto tov vorige schijf]]-Table1[[#This Row],[Netto tov vorige schijf]])/MAX(Table1[[#This Row],[Bruto tov vorige schijf]],1)</f>
        <v>0.49021999999968102</v>
      </c>
    </row>
    <row r="3069" spans="1:12" x14ac:dyDescent="0.25">
      <c r="A3069" s="14">
        <v>38511</v>
      </c>
      <c r="B3069" s="6">
        <f>LoonHeffing2020(Table1[[#This Row],[Belastbaar loon]])</f>
        <v>14383.8585</v>
      </c>
      <c r="C3069" s="6">
        <f>AlgemeneHeffingsKorting2020(Table1[[#This Row],[Belastbaar loon]])</f>
        <v>1701.384</v>
      </c>
      <c r="D3069" s="14">
        <f>ArbeidsKorting2020(Table1[[#This Row],[Belastbaar loon]])</f>
        <v>3605.58</v>
      </c>
      <c r="E3069" s="14">
        <f>MAX(Table1[[#This Row],[Loonheffing]]-Table1[[#This Row],[Algemene Heffingskorting]]-Table1[[#This Row],[Arbeidskorting]],0)</f>
        <v>9076.8945000000003</v>
      </c>
      <c r="F3069" s="6">
        <f>Table1[[#This Row],[Belastbaar loon]]-Table1[[#This Row],[Belasting]]</f>
        <v>29434.105499999998</v>
      </c>
      <c r="G3069" s="2">
        <f>(Table1[[#This Row],[Belastbaar loon]]-Table1[[#This Row],[Netto loon]])/Table1[[#This Row],[Belastbaar loon]]</f>
        <v>0.23569615174885103</v>
      </c>
      <c r="H3069" s="14">
        <f t="shared" ca="1" si="42"/>
        <v>9071.9922999999999</v>
      </c>
      <c r="I3069" s="14">
        <f ca="1">IF(ROW()=2, Table1[[#This Row],[Netto loon]], INDIRECT(ADDRESS(ROW()-1,COLUMN(F:F))))</f>
        <v>29429.007700000002</v>
      </c>
      <c r="J3069" s="6">
        <f ca="1">IF(ROW()=2, 0, Table1[[#This Row],[Belastbaar loon]]-INDIRECT(ADDRESS(ROW()-1,COLUMN(A:A))))</f>
        <v>10</v>
      </c>
      <c r="K3069" s="6">
        <f ca="1">Table1[[#This Row],[Netto loon]]-Table1[[#This Row],[Netto vorige schijf]]</f>
        <v>5.0977999999959138</v>
      </c>
      <c r="L3069" s="2">
        <f ca="1">(Table1[[#This Row],[Bruto tov vorige schijf]]-Table1[[#This Row],[Netto tov vorige schijf]])/MAX(Table1[[#This Row],[Bruto tov vorige schijf]],1)</f>
        <v>0.49022000000040861</v>
      </c>
    </row>
    <row r="3070" spans="1:12" x14ac:dyDescent="0.25">
      <c r="A3070" s="14">
        <v>38521</v>
      </c>
      <c r="B3070" s="6">
        <f>LoonHeffing2020(Table1[[#This Row],[Belastbaar loon]])</f>
        <v>14387.593499999999</v>
      </c>
      <c r="C3070" s="6">
        <f>AlgemeneHeffingsKorting2020(Table1[[#This Row],[Belastbaar loon]])</f>
        <v>1700.8168000000001</v>
      </c>
      <c r="D3070" s="14">
        <f>ArbeidsKorting2020(Table1[[#This Row],[Belastbaar loon]])</f>
        <v>3604.98</v>
      </c>
      <c r="E3070" s="14">
        <f>MAX(Table1[[#This Row],[Loonheffing]]-Table1[[#This Row],[Algemene Heffingskorting]]-Table1[[#This Row],[Arbeidskorting]],0)</f>
        <v>9081.796699999999</v>
      </c>
      <c r="F3070" s="6">
        <f>Table1[[#This Row],[Belastbaar loon]]-Table1[[#This Row],[Belasting]]</f>
        <v>29439.203300000001</v>
      </c>
      <c r="G3070" s="2">
        <f>(Table1[[#This Row],[Belastbaar loon]]-Table1[[#This Row],[Netto loon]])/Table1[[#This Row],[Belastbaar loon]]</f>
        <v>0.23576222579891484</v>
      </c>
      <c r="H3070" s="14">
        <f t="shared" ca="1" si="42"/>
        <v>9076.8945000000003</v>
      </c>
      <c r="I3070" s="14">
        <f ca="1">IF(ROW()=2, Table1[[#This Row],[Netto loon]], INDIRECT(ADDRESS(ROW()-1,COLUMN(F:F))))</f>
        <v>29434.105499999998</v>
      </c>
      <c r="J3070" s="6">
        <f ca="1">IF(ROW()=2, 0, Table1[[#This Row],[Belastbaar loon]]-INDIRECT(ADDRESS(ROW()-1,COLUMN(A:A))))</f>
        <v>10</v>
      </c>
      <c r="K3070" s="6">
        <f ca="1">Table1[[#This Row],[Netto loon]]-Table1[[#This Row],[Netto vorige schijf]]</f>
        <v>5.0978000000031898</v>
      </c>
      <c r="L3070" s="2">
        <f ca="1">(Table1[[#This Row],[Bruto tov vorige schijf]]-Table1[[#This Row],[Netto tov vorige schijf]])/MAX(Table1[[#This Row],[Bruto tov vorige schijf]],1)</f>
        <v>0.49021999999968102</v>
      </c>
    </row>
    <row r="3071" spans="1:12" x14ac:dyDescent="0.25">
      <c r="A3071" s="14">
        <v>38531</v>
      </c>
      <c r="B3071" s="6">
        <f>LoonHeffing2020(Table1[[#This Row],[Belastbaar loon]])</f>
        <v>14391.3285</v>
      </c>
      <c r="C3071" s="6">
        <f>AlgemeneHeffingsKorting2020(Table1[[#This Row],[Belastbaar loon]])</f>
        <v>1700.2496000000001</v>
      </c>
      <c r="D3071" s="14">
        <f>ArbeidsKorting2020(Table1[[#This Row],[Belastbaar loon]])</f>
        <v>3604.38</v>
      </c>
      <c r="E3071" s="14">
        <f>MAX(Table1[[#This Row],[Loonheffing]]-Table1[[#This Row],[Algemene Heffingskorting]]-Table1[[#This Row],[Arbeidskorting]],0)</f>
        <v>9086.6988999999994</v>
      </c>
      <c r="F3071" s="6">
        <f>Table1[[#This Row],[Belastbaar loon]]-Table1[[#This Row],[Belasting]]</f>
        <v>29444.301100000001</v>
      </c>
      <c r="G3071" s="2">
        <f>(Table1[[#This Row],[Belastbaar loon]]-Table1[[#This Row],[Netto loon]])/Table1[[#This Row],[Belastbaar loon]]</f>
        <v>0.23582826555241232</v>
      </c>
      <c r="H3071" s="14">
        <f t="shared" ca="1" si="42"/>
        <v>9081.796699999999</v>
      </c>
      <c r="I3071" s="14">
        <f ca="1">IF(ROW()=2, Table1[[#This Row],[Netto loon]], INDIRECT(ADDRESS(ROW()-1,COLUMN(F:F))))</f>
        <v>29439.203300000001</v>
      </c>
      <c r="J3071" s="6">
        <f ca="1">IF(ROW()=2, 0, Table1[[#This Row],[Belastbaar loon]]-INDIRECT(ADDRESS(ROW()-1,COLUMN(A:A))))</f>
        <v>10</v>
      </c>
      <c r="K3071" s="6">
        <f ca="1">Table1[[#This Row],[Netto loon]]-Table1[[#This Row],[Netto vorige schijf]]</f>
        <v>5.0977999999995518</v>
      </c>
      <c r="L3071" s="2">
        <f ca="1">(Table1[[#This Row],[Bruto tov vorige schijf]]-Table1[[#This Row],[Netto tov vorige schijf]])/MAX(Table1[[#This Row],[Bruto tov vorige schijf]],1)</f>
        <v>0.49022000000004484</v>
      </c>
    </row>
    <row r="3072" spans="1:12" x14ac:dyDescent="0.25">
      <c r="A3072" s="14">
        <v>38541</v>
      </c>
      <c r="B3072" s="6">
        <f>LoonHeffing2020(Table1[[#This Row],[Belastbaar loon]])</f>
        <v>14395.0635</v>
      </c>
      <c r="C3072" s="6">
        <f>AlgemeneHeffingsKorting2020(Table1[[#This Row],[Belastbaar loon]])</f>
        <v>1699.6823999999999</v>
      </c>
      <c r="D3072" s="14">
        <f>ArbeidsKorting2020(Table1[[#This Row],[Belastbaar loon]])</f>
        <v>3603.78</v>
      </c>
      <c r="E3072" s="14">
        <f>MAX(Table1[[#This Row],[Loonheffing]]-Table1[[#This Row],[Algemene Heffingskorting]]-Table1[[#This Row],[Arbeidskorting]],0)</f>
        <v>9091.6010999999999</v>
      </c>
      <c r="F3072" s="6">
        <f>Table1[[#This Row],[Belastbaar loon]]-Table1[[#This Row],[Belasting]]</f>
        <v>29449.3989</v>
      </c>
      <c r="G3072" s="2">
        <f>(Table1[[#This Row],[Belastbaar loon]]-Table1[[#This Row],[Netto loon]])/Table1[[#This Row],[Belastbaar loon]]</f>
        <v>0.23589427103603955</v>
      </c>
      <c r="H3072" s="14">
        <f t="shared" ca="1" si="42"/>
        <v>9086.6988999999994</v>
      </c>
      <c r="I3072" s="14">
        <f ca="1">IF(ROW()=2, Table1[[#This Row],[Netto loon]], INDIRECT(ADDRESS(ROW()-1,COLUMN(F:F))))</f>
        <v>29444.301100000001</v>
      </c>
      <c r="J3072" s="6">
        <f ca="1">IF(ROW()=2, 0, Table1[[#This Row],[Belastbaar loon]]-INDIRECT(ADDRESS(ROW()-1,COLUMN(A:A))))</f>
        <v>10</v>
      </c>
      <c r="K3072" s="6">
        <f ca="1">Table1[[#This Row],[Netto loon]]-Table1[[#This Row],[Netto vorige schijf]]</f>
        <v>5.0977999999995518</v>
      </c>
      <c r="L3072" s="2">
        <f ca="1">(Table1[[#This Row],[Bruto tov vorige schijf]]-Table1[[#This Row],[Netto tov vorige schijf]])/MAX(Table1[[#This Row],[Bruto tov vorige schijf]],1)</f>
        <v>0.49022000000004484</v>
      </c>
    </row>
    <row r="3073" spans="1:12" x14ac:dyDescent="0.25">
      <c r="A3073" s="14">
        <v>38551</v>
      </c>
      <c r="B3073" s="6">
        <f>LoonHeffing2020(Table1[[#This Row],[Belastbaar loon]])</f>
        <v>14398.798500000001</v>
      </c>
      <c r="C3073" s="6">
        <f>AlgemeneHeffingsKorting2020(Table1[[#This Row],[Belastbaar loon]])</f>
        <v>1699.1152</v>
      </c>
      <c r="D3073" s="14">
        <f>ArbeidsKorting2020(Table1[[#This Row],[Belastbaar loon]])</f>
        <v>3603.18</v>
      </c>
      <c r="E3073" s="14">
        <f>MAX(Table1[[#This Row],[Loonheffing]]-Table1[[#This Row],[Algemene Heffingskorting]]-Table1[[#This Row],[Arbeidskorting]],0)</f>
        <v>9096.5033000000003</v>
      </c>
      <c r="F3073" s="6">
        <f>Table1[[#This Row],[Belastbaar loon]]-Table1[[#This Row],[Belasting]]</f>
        <v>29454.4967</v>
      </c>
      <c r="G3073" s="2">
        <f>(Table1[[#This Row],[Belastbaar loon]]-Table1[[#This Row],[Netto loon]])/Table1[[#This Row],[Belastbaar loon]]</f>
        <v>0.23596024227646495</v>
      </c>
      <c r="H3073" s="14">
        <f t="shared" ca="1" si="42"/>
        <v>9091.6010999999999</v>
      </c>
      <c r="I3073" s="14">
        <f ca="1">IF(ROW()=2, Table1[[#This Row],[Netto loon]], INDIRECT(ADDRESS(ROW()-1,COLUMN(F:F))))</f>
        <v>29449.3989</v>
      </c>
      <c r="J3073" s="6">
        <f ca="1">IF(ROW()=2, 0, Table1[[#This Row],[Belastbaar loon]]-INDIRECT(ADDRESS(ROW()-1,COLUMN(A:A))))</f>
        <v>10</v>
      </c>
      <c r="K3073" s="6">
        <f ca="1">Table1[[#This Row],[Netto loon]]-Table1[[#This Row],[Netto vorige schijf]]</f>
        <v>5.0977999999995518</v>
      </c>
      <c r="L3073" s="2">
        <f ca="1">(Table1[[#This Row],[Bruto tov vorige schijf]]-Table1[[#This Row],[Netto tov vorige schijf]])/MAX(Table1[[#This Row],[Bruto tov vorige schijf]],1)</f>
        <v>0.49022000000004484</v>
      </c>
    </row>
    <row r="3074" spans="1:12" x14ac:dyDescent="0.25">
      <c r="A3074" s="14">
        <v>38561</v>
      </c>
      <c r="B3074" s="6">
        <f>LoonHeffing2020(Table1[[#This Row],[Belastbaar loon]])</f>
        <v>14402.5335</v>
      </c>
      <c r="C3074" s="6">
        <f>AlgemeneHeffingsKorting2020(Table1[[#This Row],[Belastbaar loon]])</f>
        <v>1698.548</v>
      </c>
      <c r="D3074" s="14">
        <f>ArbeidsKorting2020(Table1[[#This Row],[Belastbaar loon]])</f>
        <v>3602.58</v>
      </c>
      <c r="E3074" s="14">
        <f>MAX(Table1[[#This Row],[Loonheffing]]-Table1[[#This Row],[Algemene Heffingskorting]]-Table1[[#This Row],[Arbeidskorting]],0)</f>
        <v>9101.4054999999989</v>
      </c>
      <c r="F3074" s="6">
        <f>Table1[[#This Row],[Belastbaar loon]]-Table1[[#This Row],[Belasting]]</f>
        <v>29459.594499999999</v>
      </c>
      <c r="G3074" s="2">
        <f>(Table1[[#This Row],[Belastbaar loon]]-Table1[[#This Row],[Netto loon]])/Table1[[#This Row],[Belastbaar loon]]</f>
        <v>0.23602617930032938</v>
      </c>
      <c r="H3074" s="14">
        <f t="shared" ca="1" si="42"/>
        <v>9096.5033000000003</v>
      </c>
      <c r="I3074" s="14">
        <f ca="1">IF(ROW()=2, Table1[[#This Row],[Netto loon]], INDIRECT(ADDRESS(ROW()-1,COLUMN(F:F))))</f>
        <v>29454.4967</v>
      </c>
      <c r="J3074" s="6">
        <f ca="1">IF(ROW()=2, 0, Table1[[#This Row],[Belastbaar loon]]-INDIRECT(ADDRESS(ROW()-1,COLUMN(A:A))))</f>
        <v>10</v>
      </c>
      <c r="K3074" s="6">
        <f ca="1">Table1[[#This Row],[Netto loon]]-Table1[[#This Row],[Netto vorige schijf]]</f>
        <v>5.0977999999995518</v>
      </c>
      <c r="L3074" s="2">
        <f ca="1">(Table1[[#This Row],[Bruto tov vorige schijf]]-Table1[[#This Row],[Netto tov vorige schijf]])/MAX(Table1[[#This Row],[Bruto tov vorige schijf]],1)</f>
        <v>0.49022000000004484</v>
      </c>
    </row>
    <row r="3075" spans="1:12" x14ac:dyDescent="0.25">
      <c r="A3075" s="14">
        <v>38571</v>
      </c>
      <c r="B3075" s="6">
        <f>LoonHeffing2020(Table1[[#This Row],[Belastbaar loon]])</f>
        <v>14406.2685</v>
      </c>
      <c r="C3075" s="6">
        <f>AlgemeneHeffingsKorting2020(Table1[[#This Row],[Belastbaar loon]])</f>
        <v>1697.9808</v>
      </c>
      <c r="D3075" s="14">
        <f>ArbeidsKorting2020(Table1[[#This Row],[Belastbaar loon]])</f>
        <v>3601.98</v>
      </c>
      <c r="E3075" s="14">
        <f>MAX(Table1[[#This Row],[Loonheffing]]-Table1[[#This Row],[Algemene Heffingskorting]]-Table1[[#This Row],[Arbeidskorting]],0)</f>
        <v>9106.3077000000012</v>
      </c>
      <c r="F3075" s="6">
        <f>Table1[[#This Row],[Belastbaar loon]]-Table1[[#This Row],[Belasting]]</f>
        <v>29464.692299999999</v>
      </c>
      <c r="G3075" s="2">
        <f>(Table1[[#This Row],[Belastbaar loon]]-Table1[[#This Row],[Netto loon]])/Table1[[#This Row],[Belastbaar loon]]</f>
        <v>0.23609208213424596</v>
      </c>
      <c r="H3075" s="14">
        <f t="shared" ca="1" si="42"/>
        <v>9101.4054999999989</v>
      </c>
      <c r="I3075" s="14">
        <f ca="1">IF(ROW()=2, Table1[[#This Row],[Netto loon]], INDIRECT(ADDRESS(ROW()-1,COLUMN(F:F))))</f>
        <v>29459.594499999999</v>
      </c>
      <c r="J3075" s="6">
        <f ca="1">IF(ROW()=2, 0, Table1[[#This Row],[Belastbaar loon]]-INDIRECT(ADDRESS(ROW()-1,COLUMN(A:A))))</f>
        <v>10</v>
      </c>
      <c r="K3075" s="6">
        <f ca="1">Table1[[#This Row],[Netto loon]]-Table1[[#This Row],[Netto vorige schijf]]</f>
        <v>5.0977999999995518</v>
      </c>
      <c r="L3075" s="2">
        <f ca="1">(Table1[[#This Row],[Bruto tov vorige schijf]]-Table1[[#This Row],[Netto tov vorige schijf]])/MAX(Table1[[#This Row],[Bruto tov vorige schijf]],1)</f>
        <v>0.49022000000004484</v>
      </c>
    </row>
    <row r="3076" spans="1:12" x14ac:dyDescent="0.25">
      <c r="A3076" s="14">
        <v>38581</v>
      </c>
      <c r="B3076" s="6">
        <f>LoonHeffing2020(Table1[[#This Row],[Belastbaar loon]])</f>
        <v>14410.003500000001</v>
      </c>
      <c r="C3076" s="6">
        <f>AlgemeneHeffingsKorting2020(Table1[[#This Row],[Belastbaar loon]])</f>
        <v>1697.4136000000001</v>
      </c>
      <c r="D3076" s="14">
        <f>ArbeidsKorting2020(Table1[[#This Row],[Belastbaar loon]])</f>
        <v>3601.38</v>
      </c>
      <c r="E3076" s="14">
        <f>MAX(Table1[[#This Row],[Loonheffing]]-Table1[[#This Row],[Algemene Heffingskorting]]-Table1[[#This Row],[Arbeidskorting]],0)</f>
        <v>9111.2099000000017</v>
      </c>
      <c r="F3076" s="6">
        <f>Table1[[#This Row],[Belastbaar loon]]-Table1[[#This Row],[Belasting]]</f>
        <v>29469.790099999998</v>
      </c>
      <c r="G3076" s="2">
        <f>(Table1[[#This Row],[Belastbaar loon]]-Table1[[#This Row],[Netto loon]])/Table1[[#This Row],[Belastbaar loon]]</f>
        <v>0.23615795080480034</v>
      </c>
      <c r="H3076" s="14">
        <f t="shared" ca="1" si="42"/>
        <v>9106.3077000000012</v>
      </c>
      <c r="I3076" s="14">
        <f ca="1">IF(ROW()=2, Table1[[#This Row],[Netto loon]], INDIRECT(ADDRESS(ROW()-1,COLUMN(F:F))))</f>
        <v>29464.692299999999</v>
      </c>
      <c r="J3076" s="6">
        <f ca="1">IF(ROW()=2, 0, Table1[[#This Row],[Belastbaar loon]]-INDIRECT(ADDRESS(ROW()-1,COLUMN(A:A))))</f>
        <v>10</v>
      </c>
      <c r="K3076" s="6">
        <f ca="1">Table1[[#This Row],[Netto loon]]-Table1[[#This Row],[Netto vorige schijf]]</f>
        <v>5.0977999999995518</v>
      </c>
      <c r="L3076" s="2">
        <f ca="1">(Table1[[#This Row],[Bruto tov vorige schijf]]-Table1[[#This Row],[Netto tov vorige schijf]])/MAX(Table1[[#This Row],[Bruto tov vorige schijf]],1)</f>
        <v>0.49022000000004484</v>
      </c>
    </row>
    <row r="3077" spans="1:12" x14ac:dyDescent="0.25">
      <c r="A3077" s="14">
        <v>38591</v>
      </c>
      <c r="B3077" s="6">
        <f>LoonHeffing2020(Table1[[#This Row],[Belastbaar loon]])</f>
        <v>14413.738499999999</v>
      </c>
      <c r="C3077" s="6">
        <f>AlgemeneHeffingsKorting2020(Table1[[#This Row],[Belastbaar loon]])</f>
        <v>1696.8463999999999</v>
      </c>
      <c r="D3077" s="14">
        <f>ArbeidsKorting2020(Table1[[#This Row],[Belastbaar loon]])</f>
        <v>3600.78</v>
      </c>
      <c r="E3077" s="14">
        <f>MAX(Table1[[#This Row],[Loonheffing]]-Table1[[#This Row],[Algemene Heffingskorting]]-Table1[[#This Row],[Arbeidskorting]],0)</f>
        <v>9116.1120999999985</v>
      </c>
      <c r="F3077" s="6">
        <f>Table1[[#This Row],[Belastbaar loon]]-Table1[[#This Row],[Belasting]]</f>
        <v>29474.887900000002</v>
      </c>
      <c r="G3077" s="2">
        <f>(Table1[[#This Row],[Belastbaar loon]]-Table1[[#This Row],[Netto loon]])/Table1[[#This Row],[Belastbaar loon]]</f>
        <v>0.2362237853385504</v>
      </c>
      <c r="H3077" s="14">
        <f t="shared" ca="1" si="42"/>
        <v>9111.2099000000017</v>
      </c>
      <c r="I3077" s="14">
        <f ca="1">IF(ROW()=2, Table1[[#This Row],[Netto loon]], INDIRECT(ADDRESS(ROW()-1,COLUMN(F:F))))</f>
        <v>29469.790099999998</v>
      </c>
      <c r="J3077" s="6">
        <f ca="1">IF(ROW()=2, 0, Table1[[#This Row],[Belastbaar loon]]-INDIRECT(ADDRESS(ROW()-1,COLUMN(A:A))))</f>
        <v>10</v>
      </c>
      <c r="K3077" s="6">
        <f ca="1">Table1[[#This Row],[Netto loon]]-Table1[[#This Row],[Netto vorige schijf]]</f>
        <v>5.0978000000031898</v>
      </c>
      <c r="L3077" s="2">
        <f ca="1">(Table1[[#This Row],[Bruto tov vorige schijf]]-Table1[[#This Row],[Netto tov vorige schijf]])/MAX(Table1[[#This Row],[Bruto tov vorige schijf]],1)</f>
        <v>0.49021999999968102</v>
      </c>
    </row>
    <row r="3078" spans="1:12" x14ac:dyDescent="0.25">
      <c r="A3078" s="14">
        <v>38601</v>
      </c>
      <c r="B3078" s="6">
        <f>LoonHeffing2020(Table1[[#This Row],[Belastbaar loon]])</f>
        <v>14417.4735</v>
      </c>
      <c r="C3078" s="6">
        <f>AlgemeneHeffingsKorting2020(Table1[[#This Row],[Belastbaar loon]])</f>
        <v>1696.2791999999999</v>
      </c>
      <c r="D3078" s="14">
        <f>ArbeidsKorting2020(Table1[[#This Row],[Belastbaar loon]])</f>
        <v>3600.18</v>
      </c>
      <c r="E3078" s="14">
        <f>MAX(Table1[[#This Row],[Loonheffing]]-Table1[[#This Row],[Algemene Heffingskorting]]-Table1[[#This Row],[Arbeidskorting]],0)</f>
        <v>9121.0142999999989</v>
      </c>
      <c r="F3078" s="6">
        <f>Table1[[#This Row],[Belastbaar loon]]-Table1[[#This Row],[Belasting]]</f>
        <v>29479.985700000001</v>
      </c>
      <c r="G3078" s="2">
        <f>(Table1[[#This Row],[Belastbaar loon]]-Table1[[#This Row],[Netto loon]])/Table1[[#This Row],[Belastbaar loon]]</f>
        <v>0.23628958576202685</v>
      </c>
      <c r="H3078" s="14">
        <f t="shared" ca="1" si="42"/>
        <v>9116.1120999999985</v>
      </c>
      <c r="I3078" s="14">
        <f ca="1">IF(ROW()=2, Table1[[#This Row],[Netto loon]], INDIRECT(ADDRESS(ROW()-1,COLUMN(F:F))))</f>
        <v>29474.887900000002</v>
      </c>
      <c r="J3078" s="6">
        <f ca="1">IF(ROW()=2, 0, Table1[[#This Row],[Belastbaar loon]]-INDIRECT(ADDRESS(ROW()-1,COLUMN(A:A))))</f>
        <v>10</v>
      </c>
      <c r="K3078" s="6">
        <f ca="1">Table1[[#This Row],[Netto loon]]-Table1[[#This Row],[Netto vorige schijf]]</f>
        <v>5.0977999999995518</v>
      </c>
      <c r="L3078" s="2">
        <f ca="1">(Table1[[#This Row],[Bruto tov vorige schijf]]-Table1[[#This Row],[Netto tov vorige schijf]])/MAX(Table1[[#This Row],[Bruto tov vorige schijf]],1)</f>
        <v>0.49022000000004484</v>
      </c>
    </row>
    <row r="3079" spans="1:12" x14ac:dyDescent="0.25">
      <c r="A3079" s="14">
        <v>38611</v>
      </c>
      <c r="B3079" s="6">
        <f>LoonHeffing2020(Table1[[#This Row],[Belastbaar loon]])</f>
        <v>14421.208500000001</v>
      </c>
      <c r="C3079" s="6">
        <f>AlgemeneHeffingsKorting2020(Table1[[#This Row],[Belastbaar loon]])</f>
        <v>1695.712</v>
      </c>
      <c r="D3079" s="14">
        <f>ArbeidsKorting2020(Table1[[#This Row],[Belastbaar loon]])</f>
        <v>3599.58</v>
      </c>
      <c r="E3079" s="14">
        <f>MAX(Table1[[#This Row],[Loonheffing]]-Table1[[#This Row],[Algemene Heffingskorting]]-Table1[[#This Row],[Arbeidskorting]],0)</f>
        <v>9125.9165000000012</v>
      </c>
      <c r="F3079" s="6">
        <f>Table1[[#This Row],[Belastbaar loon]]-Table1[[#This Row],[Belasting]]</f>
        <v>29485.083500000001</v>
      </c>
      <c r="G3079" s="2">
        <f>(Table1[[#This Row],[Belastbaar loon]]-Table1[[#This Row],[Netto loon]])/Table1[[#This Row],[Belastbaar loon]]</f>
        <v>0.23635535210173264</v>
      </c>
      <c r="H3079" s="14">
        <f t="shared" ca="1" si="42"/>
        <v>9121.0142999999989</v>
      </c>
      <c r="I3079" s="14">
        <f ca="1">IF(ROW()=2, Table1[[#This Row],[Netto loon]], INDIRECT(ADDRESS(ROW()-1,COLUMN(F:F))))</f>
        <v>29479.985700000001</v>
      </c>
      <c r="J3079" s="6">
        <f ca="1">IF(ROW()=2, 0, Table1[[#This Row],[Belastbaar loon]]-INDIRECT(ADDRESS(ROW()-1,COLUMN(A:A))))</f>
        <v>10</v>
      </c>
      <c r="K3079" s="6">
        <f ca="1">Table1[[#This Row],[Netto loon]]-Table1[[#This Row],[Netto vorige schijf]]</f>
        <v>5.0977999999995518</v>
      </c>
      <c r="L3079" s="2">
        <f ca="1">(Table1[[#This Row],[Bruto tov vorige schijf]]-Table1[[#This Row],[Netto tov vorige schijf]])/MAX(Table1[[#This Row],[Bruto tov vorige schijf]],1)</f>
        <v>0.49022000000004484</v>
      </c>
    </row>
    <row r="3080" spans="1:12" x14ac:dyDescent="0.25">
      <c r="A3080" s="14">
        <v>38621</v>
      </c>
      <c r="B3080" s="6">
        <f>LoonHeffing2020(Table1[[#This Row],[Belastbaar loon]])</f>
        <v>14424.943499999999</v>
      </c>
      <c r="C3080" s="6">
        <f>AlgemeneHeffingsKorting2020(Table1[[#This Row],[Belastbaar loon]])</f>
        <v>1695.1448</v>
      </c>
      <c r="D3080" s="14">
        <f>ArbeidsKorting2020(Table1[[#This Row],[Belastbaar loon]])</f>
        <v>3598.98</v>
      </c>
      <c r="E3080" s="14">
        <f>MAX(Table1[[#This Row],[Loonheffing]]-Table1[[#This Row],[Algemene Heffingskorting]]-Table1[[#This Row],[Arbeidskorting]],0)</f>
        <v>9130.8186999999998</v>
      </c>
      <c r="F3080" s="6">
        <f>Table1[[#This Row],[Belastbaar loon]]-Table1[[#This Row],[Belasting]]</f>
        <v>29490.1813</v>
      </c>
      <c r="G3080" s="2">
        <f>(Table1[[#This Row],[Belastbaar loon]]-Table1[[#This Row],[Netto loon]])/Table1[[#This Row],[Belastbaar loon]]</f>
        <v>0.23642108438414333</v>
      </c>
      <c r="H3080" s="14">
        <f t="shared" ca="1" si="42"/>
        <v>9125.9165000000012</v>
      </c>
      <c r="I3080" s="14">
        <f ca="1">IF(ROW()=2, Table1[[#This Row],[Netto loon]], INDIRECT(ADDRESS(ROW()-1,COLUMN(F:F))))</f>
        <v>29485.083500000001</v>
      </c>
      <c r="J3080" s="6">
        <f ca="1">IF(ROW()=2, 0, Table1[[#This Row],[Belastbaar loon]]-INDIRECT(ADDRESS(ROW()-1,COLUMN(A:A))))</f>
        <v>10</v>
      </c>
      <c r="K3080" s="6">
        <f ca="1">Table1[[#This Row],[Netto loon]]-Table1[[#This Row],[Netto vorige schijf]]</f>
        <v>5.0977999999995518</v>
      </c>
      <c r="L3080" s="2">
        <f ca="1">(Table1[[#This Row],[Bruto tov vorige schijf]]-Table1[[#This Row],[Netto tov vorige schijf]])/MAX(Table1[[#This Row],[Bruto tov vorige schijf]],1)</f>
        <v>0.49022000000004484</v>
      </c>
    </row>
    <row r="3081" spans="1:12" x14ac:dyDescent="0.25">
      <c r="A3081" s="14">
        <v>38631</v>
      </c>
      <c r="B3081" s="6">
        <f>LoonHeffing2020(Table1[[#This Row],[Belastbaar loon]])</f>
        <v>14428.6785</v>
      </c>
      <c r="C3081" s="6">
        <f>AlgemeneHeffingsKorting2020(Table1[[#This Row],[Belastbaar loon]])</f>
        <v>1694.5776000000001</v>
      </c>
      <c r="D3081" s="14">
        <f>ArbeidsKorting2020(Table1[[#This Row],[Belastbaar loon]])</f>
        <v>3598.38</v>
      </c>
      <c r="E3081" s="14">
        <f>MAX(Table1[[#This Row],[Loonheffing]]-Table1[[#This Row],[Algemene Heffingskorting]]-Table1[[#This Row],[Arbeidskorting]],0)</f>
        <v>9135.7209000000003</v>
      </c>
      <c r="F3081" s="6">
        <f>Table1[[#This Row],[Belastbaar loon]]-Table1[[#This Row],[Belasting]]</f>
        <v>29495.2791</v>
      </c>
      <c r="G3081" s="2">
        <f>(Table1[[#This Row],[Belastbaar loon]]-Table1[[#This Row],[Netto loon]])/Table1[[#This Row],[Belastbaar loon]]</f>
        <v>0.23648678263570708</v>
      </c>
      <c r="H3081" s="14">
        <f t="shared" ca="1" si="42"/>
        <v>9130.8186999999998</v>
      </c>
      <c r="I3081" s="14">
        <f ca="1">IF(ROW()=2, Table1[[#This Row],[Netto loon]], INDIRECT(ADDRESS(ROW()-1,COLUMN(F:F))))</f>
        <v>29490.1813</v>
      </c>
      <c r="J3081" s="6">
        <f ca="1">IF(ROW()=2, 0, Table1[[#This Row],[Belastbaar loon]]-INDIRECT(ADDRESS(ROW()-1,COLUMN(A:A))))</f>
        <v>10</v>
      </c>
      <c r="K3081" s="6">
        <f ca="1">Table1[[#This Row],[Netto loon]]-Table1[[#This Row],[Netto vorige schijf]]</f>
        <v>5.0977999999995518</v>
      </c>
      <c r="L3081" s="2">
        <f ca="1">(Table1[[#This Row],[Bruto tov vorige schijf]]-Table1[[#This Row],[Netto tov vorige schijf]])/MAX(Table1[[#This Row],[Bruto tov vorige schijf]],1)</f>
        <v>0.49022000000004484</v>
      </c>
    </row>
    <row r="3082" spans="1:12" x14ac:dyDescent="0.25">
      <c r="A3082" s="14">
        <v>38641</v>
      </c>
      <c r="B3082" s="6">
        <f>LoonHeffing2020(Table1[[#This Row],[Belastbaar loon]])</f>
        <v>14432.413500000001</v>
      </c>
      <c r="C3082" s="6">
        <f>AlgemeneHeffingsKorting2020(Table1[[#This Row],[Belastbaar loon]])</f>
        <v>1694.0104000000001</v>
      </c>
      <c r="D3082" s="14">
        <f>ArbeidsKorting2020(Table1[[#This Row],[Belastbaar loon]])</f>
        <v>3597.78</v>
      </c>
      <c r="E3082" s="14">
        <f>MAX(Table1[[#This Row],[Loonheffing]]-Table1[[#This Row],[Algemene Heffingskorting]]-Table1[[#This Row],[Arbeidskorting]],0)</f>
        <v>9140.6230999999989</v>
      </c>
      <c r="F3082" s="6">
        <f>Table1[[#This Row],[Belastbaar loon]]-Table1[[#This Row],[Belasting]]</f>
        <v>29500.376900000003</v>
      </c>
      <c r="G3082" s="2">
        <f>(Table1[[#This Row],[Belastbaar loon]]-Table1[[#This Row],[Netto loon]])/Table1[[#This Row],[Belastbaar loon]]</f>
        <v>0.23655244688284457</v>
      </c>
      <c r="H3082" s="14">
        <f t="shared" ca="1" si="42"/>
        <v>9135.7209000000003</v>
      </c>
      <c r="I3082" s="14">
        <f ca="1">IF(ROW()=2, Table1[[#This Row],[Netto loon]], INDIRECT(ADDRESS(ROW()-1,COLUMN(F:F))))</f>
        <v>29495.2791</v>
      </c>
      <c r="J3082" s="6">
        <f ca="1">IF(ROW()=2, 0, Table1[[#This Row],[Belastbaar loon]]-INDIRECT(ADDRESS(ROW()-1,COLUMN(A:A))))</f>
        <v>10</v>
      </c>
      <c r="K3082" s="6">
        <f ca="1">Table1[[#This Row],[Netto loon]]-Table1[[#This Row],[Netto vorige schijf]]</f>
        <v>5.0978000000031898</v>
      </c>
      <c r="L3082" s="2">
        <f ca="1">(Table1[[#This Row],[Bruto tov vorige schijf]]-Table1[[#This Row],[Netto tov vorige schijf]])/MAX(Table1[[#This Row],[Bruto tov vorige schijf]],1)</f>
        <v>0.49021999999968102</v>
      </c>
    </row>
    <row r="3083" spans="1:12" x14ac:dyDescent="0.25">
      <c r="A3083" s="14">
        <v>38651</v>
      </c>
      <c r="B3083" s="6">
        <f>LoonHeffing2020(Table1[[#This Row],[Belastbaar loon]])</f>
        <v>14436.148499999999</v>
      </c>
      <c r="C3083" s="6">
        <f>AlgemeneHeffingsKorting2020(Table1[[#This Row],[Belastbaar loon]])</f>
        <v>1693.4431999999999</v>
      </c>
      <c r="D3083" s="14">
        <f>ArbeidsKorting2020(Table1[[#This Row],[Belastbaar loon]])</f>
        <v>3597.18</v>
      </c>
      <c r="E3083" s="14">
        <f>MAX(Table1[[#This Row],[Loonheffing]]-Table1[[#This Row],[Algemene Heffingskorting]]-Table1[[#This Row],[Arbeidskorting]],0)</f>
        <v>9145.5252999999993</v>
      </c>
      <c r="F3083" s="6">
        <f>Table1[[#This Row],[Belastbaar loon]]-Table1[[#This Row],[Belasting]]</f>
        <v>29505.474699999999</v>
      </c>
      <c r="G3083" s="2">
        <f>(Table1[[#This Row],[Belastbaar loon]]-Table1[[#This Row],[Netto loon]])/Table1[[#This Row],[Belastbaar loon]]</f>
        <v>0.23661807715194952</v>
      </c>
      <c r="H3083" s="14">
        <f t="shared" ca="1" si="42"/>
        <v>9140.6230999999989</v>
      </c>
      <c r="I3083" s="14">
        <f ca="1">IF(ROW()=2, Table1[[#This Row],[Netto loon]], INDIRECT(ADDRESS(ROW()-1,COLUMN(F:F))))</f>
        <v>29500.376900000003</v>
      </c>
      <c r="J3083" s="6">
        <f ca="1">IF(ROW()=2, 0, Table1[[#This Row],[Belastbaar loon]]-INDIRECT(ADDRESS(ROW()-1,COLUMN(A:A))))</f>
        <v>10</v>
      </c>
      <c r="K3083" s="6">
        <f ca="1">Table1[[#This Row],[Netto loon]]-Table1[[#This Row],[Netto vorige schijf]]</f>
        <v>5.0977999999959138</v>
      </c>
      <c r="L3083" s="2">
        <f ca="1">(Table1[[#This Row],[Bruto tov vorige schijf]]-Table1[[#This Row],[Netto tov vorige schijf]])/MAX(Table1[[#This Row],[Bruto tov vorige schijf]],1)</f>
        <v>0.49022000000040861</v>
      </c>
    </row>
    <row r="3084" spans="1:12" x14ac:dyDescent="0.25">
      <c r="A3084" s="14">
        <v>38661</v>
      </c>
      <c r="B3084" s="6">
        <f>LoonHeffing2020(Table1[[#This Row],[Belastbaar loon]])</f>
        <v>14439.8835</v>
      </c>
      <c r="C3084" s="6">
        <f>AlgemeneHeffingsKorting2020(Table1[[#This Row],[Belastbaar loon]])</f>
        <v>1692.876</v>
      </c>
      <c r="D3084" s="14">
        <f>ArbeidsKorting2020(Table1[[#This Row],[Belastbaar loon]])</f>
        <v>3596.58</v>
      </c>
      <c r="E3084" s="14">
        <f>MAX(Table1[[#This Row],[Loonheffing]]-Table1[[#This Row],[Algemene Heffingskorting]]-Table1[[#This Row],[Arbeidskorting]],0)</f>
        <v>9150.4274999999998</v>
      </c>
      <c r="F3084" s="6">
        <f>Table1[[#This Row],[Belastbaar loon]]-Table1[[#This Row],[Belasting]]</f>
        <v>29510.572500000002</v>
      </c>
      <c r="G3084" s="2">
        <f>(Table1[[#This Row],[Belastbaar loon]]-Table1[[#This Row],[Netto loon]])/Table1[[#This Row],[Belastbaar loon]]</f>
        <v>0.23668367346938771</v>
      </c>
      <c r="H3084" s="14">
        <f t="shared" ca="1" si="42"/>
        <v>9145.5252999999993</v>
      </c>
      <c r="I3084" s="14">
        <f ca="1">IF(ROW()=2, Table1[[#This Row],[Netto loon]], INDIRECT(ADDRESS(ROW()-1,COLUMN(F:F))))</f>
        <v>29505.474699999999</v>
      </c>
      <c r="J3084" s="6">
        <f ca="1">IF(ROW()=2, 0, Table1[[#This Row],[Belastbaar loon]]-INDIRECT(ADDRESS(ROW()-1,COLUMN(A:A))))</f>
        <v>10</v>
      </c>
      <c r="K3084" s="6">
        <f ca="1">Table1[[#This Row],[Netto loon]]-Table1[[#This Row],[Netto vorige schijf]]</f>
        <v>5.0978000000031898</v>
      </c>
      <c r="L3084" s="2">
        <f ca="1">(Table1[[#This Row],[Bruto tov vorige schijf]]-Table1[[#This Row],[Netto tov vorige schijf]])/MAX(Table1[[#This Row],[Bruto tov vorige schijf]],1)</f>
        <v>0.49021999999968102</v>
      </c>
    </row>
    <row r="3085" spans="1:12" x14ac:dyDescent="0.25">
      <c r="A3085" s="14">
        <v>38671</v>
      </c>
      <c r="B3085" s="6">
        <f>LoonHeffing2020(Table1[[#This Row],[Belastbaar loon]])</f>
        <v>14443.6185</v>
      </c>
      <c r="C3085" s="6">
        <f>AlgemeneHeffingsKorting2020(Table1[[#This Row],[Belastbaar loon]])</f>
        <v>1692.3088</v>
      </c>
      <c r="D3085" s="14">
        <f>ArbeidsKorting2020(Table1[[#This Row],[Belastbaar loon]])</f>
        <v>3595.98</v>
      </c>
      <c r="E3085" s="14">
        <f>MAX(Table1[[#This Row],[Loonheffing]]-Table1[[#This Row],[Algemene Heffingskorting]]-Table1[[#This Row],[Arbeidskorting]],0)</f>
        <v>9155.3297000000002</v>
      </c>
      <c r="F3085" s="6">
        <f>Table1[[#This Row],[Belastbaar loon]]-Table1[[#This Row],[Belasting]]</f>
        <v>29515.670299999998</v>
      </c>
      <c r="G3085" s="2">
        <f>(Table1[[#This Row],[Belastbaar loon]]-Table1[[#This Row],[Netto loon]])/Table1[[#This Row],[Belastbaar loon]]</f>
        <v>0.23674923586149835</v>
      </c>
      <c r="H3085" s="14">
        <f t="shared" ca="1" si="42"/>
        <v>9150.4274999999998</v>
      </c>
      <c r="I3085" s="14">
        <f ca="1">IF(ROW()=2, Table1[[#This Row],[Netto loon]], INDIRECT(ADDRESS(ROW()-1,COLUMN(F:F))))</f>
        <v>29510.572500000002</v>
      </c>
      <c r="J3085" s="6">
        <f ca="1">IF(ROW()=2, 0, Table1[[#This Row],[Belastbaar loon]]-INDIRECT(ADDRESS(ROW()-1,COLUMN(A:A))))</f>
        <v>10</v>
      </c>
      <c r="K3085" s="6">
        <f ca="1">Table1[[#This Row],[Netto loon]]-Table1[[#This Row],[Netto vorige schijf]]</f>
        <v>5.0977999999959138</v>
      </c>
      <c r="L3085" s="2">
        <f ca="1">(Table1[[#This Row],[Bruto tov vorige schijf]]-Table1[[#This Row],[Netto tov vorige schijf]])/MAX(Table1[[#This Row],[Bruto tov vorige schijf]],1)</f>
        <v>0.49022000000040861</v>
      </c>
    </row>
    <row r="3086" spans="1:12" x14ac:dyDescent="0.25">
      <c r="A3086" s="14">
        <v>38681</v>
      </c>
      <c r="B3086" s="6">
        <f>LoonHeffing2020(Table1[[#This Row],[Belastbaar loon]])</f>
        <v>14447.353499999999</v>
      </c>
      <c r="C3086" s="6">
        <f>AlgemeneHeffingsKorting2020(Table1[[#This Row],[Belastbaar loon]])</f>
        <v>1691.7416000000001</v>
      </c>
      <c r="D3086" s="14">
        <f>ArbeidsKorting2020(Table1[[#This Row],[Belastbaar loon]])</f>
        <v>3595.38</v>
      </c>
      <c r="E3086" s="14">
        <f>MAX(Table1[[#This Row],[Loonheffing]]-Table1[[#This Row],[Algemene Heffingskorting]]-Table1[[#This Row],[Arbeidskorting]],0)</f>
        <v>9160.2318999999989</v>
      </c>
      <c r="F3086" s="6">
        <f>Table1[[#This Row],[Belastbaar loon]]-Table1[[#This Row],[Belasting]]</f>
        <v>29520.768100000001</v>
      </c>
      <c r="G3086" s="2">
        <f>(Table1[[#This Row],[Belastbaar loon]]-Table1[[#This Row],[Netto loon]])/Table1[[#This Row],[Belastbaar loon]]</f>
        <v>0.23681476435459267</v>
      </c>
      <c r="H3086" s="14">
        <f t="shared" ca="1" si="42"/>
        <v>9155.3297000000002</v>
      </c>
      <c r="I3086" s="14">
        <f ca="1">IF(ROW()=2, Table1[[#This Row],[Netto loon]], INDIRECT(ADDRESS(ROW()-1,COLUMN(F:F))))</f>
        <v>29515.670299999998</v>
      </c>
      <c r="J3086" s="6">
        <f ca="1">IF(ROW()=2, 0, Table1[[#This Row],[Belastbaar loon]]-INDIRECT(ADDRESS(ROW()-1,COLUMN(A:A))))</f>
        <v>10</v>
      </c>
      <c r="K3086" s="6">
        <f ca="1">Table1[[#This Row],[Netto loon]]-Table1[[#This Row],[Netto vorige schijf]]</f>
        <v>5.0978000000031898</v>
      </c>
      <c r="L3086" s="2">
        <f ca="1">(Table1[[#This Row],[Bruto tov vorige schijf]]-Table1[[#This Row],[Netto tov vorige schijf]])/MAX(Table1[[#This Row],[Bruto tov vorige schijf]],1)</f>
        <v>0.49021999999968102</v>
      </c>
    </row>
    <row r="3087" spans="1:12" x14ac:dyDescent="0.25">
      <c r="A3087" s="14">
        <v>38691</v>
      </c>
      <c r="B3087" s="6">
        <f>LoonHeffing2020(Table1[[#This Row],[Belastbaar loon]])</f>
        <v>14451.0885</v>
      </c>
      <c r="C3087" s="6">
        <f>AlgemeneHeffingsKorting2020(Table1[[#This Row],[Belastbaar loon]])</f>
        <v>1691.1744000000001</v>
      </c>
      <c r="D3087" s="14">
        <f>ArbeidsKorting2020(Table1[[#This Row],[Belastbaar loon]])</f>
        <v>3594.78</v>
      </c>
      <c r="E3087" s="14">
        <f>MAX(Table1[[#This Row],[Loonheffing]]-Table1[[#This Row],[Algemene Heffingskorting]]-Table1[[#This Row],[Arbeidskorting]],0)</f>
        <v>9165.1340999999993</v>
      </c>
      <c r="F3087" s="6">
        <f>Table1[[#This Row],[Belastbaar loon]]-Table1[[#This Row],[Belasting]]</f>
        <v>29525.865900000001</v>
      </c>
      <c r="G3087" s="2">
        <f>(Table1[[#This Row],[Belastbaar loon]]-Table1[[#This Row],[Netto loon]])/Table1[[#This Row],[Belastbaar loon]]</f>
        <v>0.2368802589749554</v>
      </c>
      <c r="H3087" s="14">
        <f t="shared" ca="1" si="42"/>
        <v>9160.2318999999989</v>
      </c>
      <c r="I3087" s="14">
        <f ca="1">IF(ROW()=2, Table1[[#This Row],[Netto loon]], INDIRECT(ADDRESS(ROW()-1,COLUMN(F:F))))</f>
        <v>29520.768100000001</v>
      </c>
      <c r="J3087" s="6">
        <f ca="1">IF(ROW()=2, 0, Table1[[#This Row],[Belastbaar loon]]-INDIRECT(ADDRESS(ROW()-1,COLUMN(A:A))))</f>
        <v>10</v>
      </c>
      <c r="K3087" s="6">
        <f ca="1">Table1[[#This Row],[Netto loon]]-Table1[[#This Row],[Netto vorige schijf]]</f>
        <v>5.0977999999995518</v>
      </c>
      <c r="L3087" s="2">
        <f ca="1">(Table1[[#This Row],[Bruto tov vorige schijf]]-Table1[[#This Row],[Netto tov vorige schijf]])/MAX(Table1[[#This Row],[Bruto tov vorige schijf]],1)</f>
        <v>0.49022000000004484</v>
      </c>
    </row>
    <row r="3088" spans="1:12" x14ac:dyDescent="0.25">
      <c r="A3088" s="14">
        <v>38701</v>
      </c>
      <c r="B3088" s="6">
        <f>LoonHeffing2020(Table1[[#This Row],[Belastbaar loon]])</f>
        <v>14454.8235</v>
      </c>
      <c r="C3088" s="6">
        <f>AlgemeneHeffingsKorting2020(Table1[[#This Row],[Belastbaar loon]])</f>
        <v>1690.6071999999999</v>
      </c>
      <c r="D3088" s="14">
        <f>ArbeidsKorting2020(Table1[[#This Row],[Belastbaar loon]])</f>
        <v>3594.18</v>
      </c>
      <c r="E3088" s="14">
        <f>MAX(Table1[[#This Row],[Loonheffing]]-Table1[[#This Row],[Algemene Heffingskorting]]-Table1[[#This Row],[Arbeidskorting]],0)</f>
        <v>9170.0362999999998</v>
      </c>
      <c r="F3088" s="6">
        <f>Table1[[#This Row],[Belastbaar loon]]-Table1[[#This Row],[Belasting]]</f>
        <v>29530.9637</v>
      </c>
      <c r="G3088" s="2">
        <f>(Table1[[#This Row],[Belastbaar loon]]-Table1[[#This Row],[Netto loon]])/Table1[[#This Row],[Belastbaar loon]]</f>
        <v>0.23694571974884368</v>
      </c>
      <c r="H3088" s="14">
        <f t="shared" ca="1" si="42"/>
        <v>9165.1340999999993</v>
      </c>
      <c r="I3088" s="14">
        <f ca="1">IF(ROW()=2, Table1[[#This Row],[Netto loon]], INDIRECT(ADDRESS(ROW()-1,COLUMN(F:F))))</f>
        <v>29525.865900000001</v>
      </c>
      <c r="J3088" s="6">
        <f ca="1">IF(ROW()=2, 0, Table1[[#This Row],[Belastbaar loon]]-INDIRECT(ADDRESS(ROW()-1,COLUMN(A:A))))</f>
        <v>10</v>
      </c>
      <c r="K3088" s="6">
        <f ca="1">Table1[[#This Row],[Netto loon]]-Table1[[#This Row],[Netto vorige schijf]]</f>
        <v>5.0977999999995518</v>
      </c>
      <c r="L3088" s="2">
        <f ca="1">(Table1[[#This Row],[Bruto tov vorige schijf]]-Table1[[#This Row],[Netto tov vorige schijf]])/MAX(Table1[[#This Row],[Bruto tov vorige schijf]],1)</f>
        <v>0.49022000000004484</v>
      </c>
    </row>
    <row r="3089" spans="1:12" x14ac:dyDescent="0.25">
      <c r="A3089" s="14">
        <v>38711</v>
      </c>
      <c r="B3089" s="6">
        <f>LoonHeffing2020(Table1[[#This Row],[Belastbaar loon]])</f>
        <v>14458.558499999999</v>
      </c>
      <c r="C3089" s="6">
        <f>AlgemeneHeffingsKorting2020(Table1[[#This Row],[Belastbaar loon]])</f>
        <v>1690.04</v>
      </c>
      <c r="D3089" s="14">
        <f>ArbeidsKorting2020(Table1[[#This Row],[Belastbaar loon]])</f>
        <v>3593.58</v>
      </c>
      <c r="E3089" s="14">
        <f>MAX(Table1[[#This Row],[Loonheffing]]-Table1[[#This Row],[Algemene Heffingskorting]]-Table1[[#This Row],[Arbeidskorting]],0)</f>
        <v>9174.9384999999984</v>
      </c>
      <c r="F3089" s="6">
        <f>Table1[[#This Row],[Belastbaar loon]]-Table1[[#This Row],[Belasting]]</f>
        <v>29536.061500000003</v>
      </c>
      <c r="G3089" s="2">
        <f>(Table1[[#This Row],[Belastbaar loon]]-Table1[[#This Row],[Netto loon]])/Table1[[#This Row],[Belastbaar loon]]</f>
        <v>0.23701114670248757</v>
      </c>
      <c r="H3089" s="14">
        <f t="shared" ca="1" si="42"/>
        <v>9170.0362999999998</v>
      </c>
      <c r="I3089" s="14">
        <f ca="1">IF(ROW()=2, Table1[[#This Row],[Netto loon]], INDIRECT(ADDRESS(ROW()-1,COLUMN(F:F))))</f>
        <v>29530.9637</v>
      </c>
      <c r="J3089" s="6">
        <f ca="1">IF(ROW()=2, 0, Table1[[#This Row],[Belastbaar loon]]-INDIRECT(ADDRESS(ROW()-1,COLUMN(A:A))))</f>
        <v>10</v>
      </c>
      <c r="K3089" s="6">
        <f ca="1">Table1[[#This Row],[Netto loon]]-Table1[[#This Row],[Netto vorige schijf]]</f>
        <v>5.0978000000031898</v>
      </c>
      <c r="L3089" s="2">
        <f ca="1">(Table1[[#This Row],[Bruto tov vorige schijf]]-Table1[[#This Row],[Netto tov vorige schijf]])/MAX(Table1[[#This Row],[Bruto tov vorige schijf]],1)</f>
        <v>0.49021999999968102</v>
      </c>
    </row>
    <row r="3090" spans="1:12" x14ac:dyDescent="0.25">
      <c r="A3090" s="14">
        <v>38721</v>
      </c>
      <c r="B3090" s="6">
        <f>LoonHeffing2020(Table1[[#This Row],[Belastbaar loon]])</f>
        <v>14462.2935</v>
      </c>
      <c r="C3090" s="6">
        <f>AlgemeneHeffingsKorting2020(Table1[[#This Row],[Belastbaar loon]])</f>
        <v>1689.4728</v>
      </c>
      <c r="D3090" s="14">
        <f>ArbeidsKorting2020(Table1[[#This Row],[Belastbaar loon]])</f>
        <v>3592.98</v>
      </c>
      <c r="E3090" s="14">
        <f>MAX(Table1[[#This Row],[Loonheffing]]-Table1[[#This Row],[Algemene Heffingskorting]]-Table1[[#This Row],[Arbeidskorting]],0)</f>
        <v>9179.8407000000007</v>
      </c>
      <c r="F3090" s="6">
        <f>Table1[[#This Row],[Belastbaar loon]]-Table1[[#This Row],[Belasting]]</f>
        <v>29541.159299999999</v>
      </c>
      <c r="G3090" s="2">
        <f>(Table1[[#This Row],[Belastbaar loon]]-Table1[[#This Row],[Netto loon]])/Table1[[#This Row],[Belastbaar loon]]</f>
        <v>0.23707653986209035</v>
      </c>
      <c r="H3090" s="14">
        <f t="shared" ca="1" si="42"/>
        <v>9174.9384999999984</v>
      </c>
      <c r="I3090" s="14">
        <f ca="1">IF(ROW()=2, Table1[[#This Row],[Netto loon]], INDIRECT(ADDRESS(ROW()-1,COLUMN(F:F))))</f>
        <v>29536.061500000003</v>
      </c>
      <c r="J3090" s="6">
        <f ca="1">IF(ROW()=2, 0, Table1[[#This Row],[Belastbaar loon]]-INDIRECT(ADDRESS(ROW()-1,COLUMN(A:A))))</f>
        <v>10</v>
      </c>
      <c r="K3090" s="6">
        <f ca="1">Table1[[#This Row],[Netto loon]]-Table1[[#This Row],[Netto vorige schijf]]</f>
        <v>5.0977999999959138</v>
      </c>
      <c r="L3090" s="2">
        <f ca="1">(Table1[[#This Row],[Bruto tov vorige schijf]]-Table1[[#This Row],[Netto tov vorige schijf]])/MAX(Table1[[#This Row],[Bruto tov vorige schijf]],1)</f>
        <v>0.49022000000040861</v>
      </c>
    </row>
    <row r="3091" spans="1:12" x14ac:dyDescent="0.25">
      <c r="A3091" s="14">
        <v>38731</v>
      </c>
      <c r="B3091" s="6">
        <f>LoonHeffing2020(Table1[[#This Row],[Belastbaar loon]])</f>
        <v>14466.0285</v>
      </c>
      <c r="C3091" s="6">
        <f>AlgemeneHeffingsKorting2020(Table1[[#This Row],[Belastbaar loon]])</f>
        <v>1688.9056</v>
      </c>
      <c r="D3091" s="14">
        <f>ArbeidsKorting2020(Table1[[#This Row],[Belastbaar loon]])</f>
        <v>3592.38</v>
      </c>
      <c r="E3091" s="14">
        <f>MAX(Table1[[#This Row],[Loonheffing]]-Table1[[#This Row],[Algemene Heffingskorting]]-Table1[[#This Row],[Arbeidskorting]],0)</f>
        <v>9184.7429000000011</v>
      </c>
      <c r="F3091" s="6">
        <f>Table1[[#This Row],[Belastbaar loon]]-Table1[[#This Row],[Belasting]]</f>
        <v>29546.257099999999</v>
      </c>
      <c r="G3091" s="2">
        <f>(Table1[[#This Row],[Belastbaar loon]]-Table1[[#This Row],[Netto loon]])/Table1[[#This Row],[Belastbaar loon]]</f>
        <v>0.2371418992538277</v>
      </c>
      <c r="H3091" s="14">
        <f t="shared" ca="1" si="42"/>
        <v>9179.8407000000007</v>
      </c>
      <c r="I3091" s="14">
        <f ca="1">IF(ROW()=2, Table1[[#This Row],[Netto loon]], INDIRECT(ADDRESS(ROW()-1,COLUMN(F:F))))</f>
        <v>29541.159299999999</v>
      </c>
      <c r="J3091" s="6">
        <f ca="1">IF(ROW()=2, 0, Table1[[#This Row],[Belastbaar loon]]-INDIRECT(ADDRESS(ROW()-1,COLUMN(A:A))))</f>
        <v>10</v>
      </c>
      <c r="K3091" s="6">
        <f ca="1">Table1[[#This Row],[Netto loon]]-Table1[[#This Row],[Netto vorige schijf]]</f>
        <v>5.0977999999995518</v>
      </c>
      <c r="L3091" s="2">
        <f ca="1">(Table1[[#This Row],[Bruto tov vorige schijf]]-Table1[[#This Row],[Netto tov vorige schijf]])/MAX(Table1[[#This Row],[Bruto tov vorige schijf]],1)</f>
        <v>0.49022000000004484</v>
      </c>
    </row>
    <row r="3092" spans="1:12" x14ac:dyDescent="0.25">
      <c r="A3092" s="14">
        <v>38741</v>
      </c>
      <c r="B3092" s="6">
        <f>LoonHeffing2020(Table1[[#This Row],[Belastbaar loon]])</f>
        <v>14469.763499999999</v>
      </c>
      <c r="C3092" s="6">
        <f>AlgemeneHeffingsKorting2020(Table1[[#This Row],[Belastbaar loon]])</f>
        <v>1688.3384000000001</v>
      </c>
      <c r="D3092" s="14">
        <f>ArbeidsKorting2020(Table1[[#This Row],[Belastbaar loon]])</f>
        <v>3591.78</v>
      </c>
      <c r="E3092" s="14">
        <f>MAX(Table1[[#This Row],[Loonheffing]]-Table1[[#This Row],[Algemene Heffingskorting]]-Table1[[#This Row],[Arbeidskorting]],0)</f>
        <v>9189.6450999999979</v>
      </c>
      <c r="F3092" s="6">
        <f>Table1[[#This Row],[Belastbaar loon]]-Table1[[#This Row],[Belasting]]</f>
        <v>29551.354900000002</v>
      </c>
      <c r="G3092" s="2">
        <f>(Table1[[#This Row],[Belastbaar loon]]-Table1[[#This Row],[Netto loon]])/Table1[[#This Row],[Belastbaar loon]]</f>
        <v>0.23720722490384857</v>
      </c>
      <c r="H3092" s="14">
        <f t="shared" ca="1" si="42"/>
        <v>9184.7429000000011</v>
      </c>
      <c r="I3092" s="14">
        <f ca="1">IF(ROW()=2, Table1[[#This Row],[Netto loon]], INDIRECT(ADDRESS(ROW()-1,COLUMN(F:F))))</f>
        <v>29546.257099999999</v>
      </c>
      <c r="J3092" s="6">
        <f ca="1">IF(ROW()=2, 0, Table1[[#This Row],[Belastbaar loon]]-INDIRECT(ADDRESS(ROW()-1,COLUMN(A:A))))</f>
        <v>10</v>
      </c>
      <c r="K3092" s="6">
        <f ca="1">Table1[[#This Row],[Netto loon]]-Table1[[#This Row],[Netto vorige schijf]]</f>
        <v>5.0978000000031898</v>
      </c>
      <c r="L3092" s="2">
        <f ca="1">(Table1[[#This Row],[Bruto tov vorige schijf]]-Table1[[#This Row],[Netto tov vorige schijf]])/MAX(Table1[[#This Row],[Bruto tov vorige schijf]],1)</f>
        <v>0.49021999999968102</v>
      </c>
    </row>
    <row r="3093" spans="1:12" x14ac:dyDescent="0.25">
      <c r="A3093" s="14">
        <v>38751</v>
      </c>
      <c r="B3093" s="6">
        <f>LoonHeffing2020(Table1[[#This Row],[Belastbaar loon]])</f>
        <v>14473.4985</v>
      </c>
      <c r="C3093" s="6">
        <f>AlgemeneHeffingsKorting2020(Table1[[#This Row],[Belastbaar loon]])</f>
        <v>1687.7711999999999</v>
      </c>
      <c r="D3093" s="14">
        <f>ArbeidsKorting2020(Table1[[#This Row],[Belastbaar loon]])</f>
        <v>3591.18</v>
      </c>
      <c r="E3093" s="14">
        <f>MAX(Table1[[#This Row],[Loonheffing]]-Table1[[#This Row],[Algemene Heffingskorting]]-Table1[[#This Row],[Arbeidskorting]],0)</f>
        <v>9194.5473000000002</v>
      </c>
      <c r="F3093" s="6">
        <f>Table1[[#This Row],[Belastbaar loon]]-Table1[[#This Row],[Belasting]]</f>
        <v>29556.452700000002</v>
      </c>
      <c r="G3093" s="2">
        <f>(Table1[[#This Row],[Belastbaar loon]]-Table1[[#This Row],[Netto loon]])/Table1[[#This Row],[Belastbaar loon]]</f>
        <v>0.2372725168382751</v>
      </c>
      <c r="H3093" s="14">
        <f t="shared" ca="1" si="42"/>
        <v>9189.6450999999979</v>
      </c>
      <c r="I3093" s="14">
        <f ca="1">IF(ROW()=2, Table1[[#This Row],[Netto loon]], INDIRECT(ADDRESS(ROW()-1,COLUMN(F:F))))</f>
        <v>29551.354900000002</v>
      </c>
      <c r="J3093" s="6">
        <f ca="1">IF(ROW()=2, 0, Table1[[#This Row],[Belastbaar loon]]-INDIRECT(ADDRESS(ROW()-1,COLUMN(A:A))))</f>
        <v>10</v>
      </c>
      <c r="K3093" s="6">
        <f ca="1">Table1[[#This Row],[Netto loon]]-Table1[[#This Row],[Netto vorige schijf]]</f>
        <v>5.0977999999995518</v>
      </c>
      <c r="L3093" s="2">
        <f ca="1">(Table1[[#This Row],[Bruto tov vorige schijf]]-Table1[[#This Row],[Netto tov vorige schijf]])/MAX(Table1[[#This Row],[Bruto tov vorige schijf]],1)</f>
        <v>0.49022000000004484</v>
      </c>
    </row>
    <row r="3094" spans="1:12" x14ac:dyDescent="0.25">
      <c r="A3094" s="14">
        <v>38761</v>
      </c>
      <c r="B3094" s="6">
        <f>LoonHeffing2020(Table1[[#This Row],[Belastbaar loon]])</f>
        <v>14477.2335</v>
      </c>
      <c r="C3094" s="6">
        <f>AlgemeneHeffingsKorting2020(Table1[[#This Row],[Belastbaar loon]])</f>
        <v>1687.204</v>
      </c>
      <c r="D3094" s="14">
        <f>ArbeidsKorting2020(Table1[[#This Row],[Belastbaar loon]])</f>
        <v>3590.58</v>
      </c>
      <c r="E3094" s="14">
        <f>MAX(Table1[[#This Row],[Loonheffing]]-Table1[[#This Row],[Algemene Heffingskorting]]-Table1[[#This Row],[Arbeidskorting]],0)</f>
        <v>9199.4495000000006</v>
      </c>
      <c r="F3094" s="6">
        <f>Table1[[#This Row],[Belastbaar loon]]-Table1[[#This Row],[Belasting]]</f>
        <v>29561.550499999998</v>
      </c>
      <c r="G3094" s="2">
        <f>(Table1[[#This Row],[Belastbaar loon]]-Table1[[#This Row],[Netto loon]])/Table1[[#This Row],[Belastbaar loon]]</f>
        <v>0.23733777508320225</v>
      </c>
      <c r="H3094" s="14">
        <f t="shared" ca="1" si="42"/>
        <v>9194.5473000000002</v>
      </c>
      <c r="I3094" s="14">
        <f ca="1">IF(ROW()=2, Table1[[#This Row],[Netto loon]], INDIRECT(ADDRESS(ROW()-1,COLUMN(F:F))))</f>
        <v>29556.452700000002</v>
      </c>
      <c r="J3094" s="6">
        <f ca="1">IF(ROW()=2, 0, Table1[[#This Row],[Belastbaar loon]]-INDIRECT(ADDRESS(ROW()-1,COLUMN(A:A))))</f>
        <v>10</v>
      </c>
      <c r="K3094" s="6">
        <f ca="1">Table1[[#This Row],[Netto loon]]-Table1[[#This Row],[Netto vorige schijf]]</f>
        <v>5.0977999999959138</v>
      </c>
      <c r="L3094" s="2">
        <f ca="1">(Table1[[#This Row],[Bruto tov vorige schijf]]-Table1[[#This Row],[Netto tov vorige schijf]])/MAX(Table1[[#This Row],[Bruto tov vorige schijf]],1)</f>
        <v>0.49022000000040861</v>
      </c>
    </row>
    <row r="3095" spans="1:12" x14ac:dyDescent="0.25">
      <c r="A3095" s="14">
        <v>38771</v>
      </c>
      <c r="B3095" s="6">
        <f>LoonHeffing2020(Table1[[#This Row],[Belastbaar loon]])</f>
        <v>14480.968499999999</v>
      </c>
      <c r="C3095" s="6">
        <f>AlgemeneHeffingsKorting2020(Table1[[#This Row],[Belastbaar loon]])</f>
        <v>1686.6368</v>
      </c>
      <c r="D3095" s="14">
        <f>ArbeidsKorting2020(Table1[[#This Row],[Belastbaar loon]])</f>
        <v>3589.98</v>
      </c>
      <c r="E3095" s="14">
        <f>MAX(Table1[[#This Row],[Loonheffing]]-Table1[[#This Row],[Algemene Heffingskorting]]-Table1[[#This Row],[Arbeidskorting]],0)</f>
        <v>9204.3516999999993</v>
      </c>
      <c r="F3095" s="6">
        <f>Table1[[#This Row],[Belastbaar loon]]-Table1[[#This Row],[Belasting]]</f>
        <v>29566.648300000001</v>
      </c>
      <c r="G3095" s="2">
        <f>(Table1[[#This Row],[Belastbaar loon]]-Table1[[#This Row],[Netto loon]])/Table1[[#This Row],[Belastbaar loon]]</f>
        <v>0.23740299966469783</v>
      </c>
      <c r="H3095" s="14">
        <f t="shared" ca="1" si="42"/>
        <v>9199.4495000000006</v>
      </c>
      <c r="I3095" s="14">
        <f ca="1">IF(ROW()=2, Table1[[#This Row],[Netto loon]], INDIRECT(ADDRESS(ROW()-1,COLUMN(F:F))))</f>
        <v>29561.550499999998</v>
      </c>
      <c r="J3095" s="6">
        <f ca="1">IF(ROW()=2, 0, Table1[[#This Row],[Belastbaar loon]]-INDIRECT(ADDRESS(ROW()-1,COLUMN(A:A))))</f>
        <v>10</v>
      </c>
      <c r="K3095" s="6">
        <f ca="1">Table1[[#This Row],[Netto loon]]-Table1[[#This Row],[Netto vorige schijf]]</f>
        <v>5.0978000000031898</v>
      </c>
      <c r="L3095" s="2">
        <f ca="1">(Table1[[#This Row],[Bruto tov vorige schijf]]-Table1[[#This Row],[Netto tov vorige schijf]])/MAX(Table1[[#This Row],[Bruto tov vorige schijf]],1)</f>
        <v>0.49021999999968102</v>
      </c>
    </row>
    <row r="3096" spans="1:12" x14ac:dyDescent="0.25">
      <c r="A3096" s="14">
        <v>38781</v>
      </c>
      <c r="B3096" s="6">
        <f>LoonHeffing2020(Table1[[#This Row],[Belastbaar loon]])</f>
        <v>14484.7035</v>
      </c>
      <c r="C3096" s="6">
        <f>AlgemeneHeffingsKorting2020(Table1[[#This Row],[Belastbaar loon]])</f>
        <v>1686.0696</v>
      </c>
      <c r="D3096" s="14">
        <f>ArbeidsKorting2020(Table1[[#This Row],[Belastbaar loon]])</f>
        <v>3589.38</v>
      </c>
      <c r="E3096" s="14">
        <f>MAX(Table1[[#This Row],[Loonheffing]]-Table1[[#This Row],[Algemene Heffingskorting]]-Table1[[#This Row],[Arbeidskorting]],0)</f>
        <v>9209.2538999999997</v>
      </c>
      <c r="F3096" s="6">
        <f>Table1[[#This Row],[Belastbaar loon]]-Table1[[#This Row],[Belasting]]</f>
        <v>29571.7461</v>
      </c>
      <c r="G3096" s="2">
        <f>(Table1[[#This Row],[Belastbaar loon]]-Table1[[#This Row],[Netto loon]])/Table1[[#This Row],[Belastbaar loon]]</f>
        <v>0.23746819060880328</v>
      </c>
      <c r="H3096" s="14">
        <f t="shared" ca="1" si="42"/>
        <v>9204.3516999999993</v>
      </c>
      <c r="I3096" s="14">
        <f ca="1">IF(ROW()=2, Table1[[#This Row],[Netto loon]], INDIRECT(ADDRESS(ROW()-1,COLUMN(F:F))))</f>
        <v>29566.648300000001</v>
      </c>
      <c r="J3096" s="6">
        <f ca="1">IF(ROW()=2, 0, Table1[[#This Row],[Belastbaar loon]]-INDIRECT(ADDRESS(ROW()-1,COLUMN(A:A))))</f>
        <v>10</v>
      </c>
      <c r="K3096" s="6">
        <f ca="1">Table1[[#This Row],[Netto loon]]-Table1[[#This Row],[Netto vorige schijf]]</f>
        <v>5.0977999999995518</v>
      </c>
      <c r="L3096" s="2">
        <f ca="1">(Table1[[#This Row],[Bruto tov vorige schijf]]-Table1[[#This Row],[Netto tov vorige schijf]])/MAX(Table1[[#This Row],[Bruto tov vorige schijf]],1)</f>
        <v>0.49022000000004484</v>
      </c>
    </row>
    <row r="3097" spans="1:12" x14ac:dyDescent="0.25">
      <c r="A3097" s="14">
        <v>38791</v>
      </c>
      <c r="B3097" s="6">
        <f>LoonHeffing2020(Table1[[#This Row],[Belastbaar loon]])</f>
        <v>14488.4385</v>
      </c>
      <c r="C3097" s="6">
        <f>AlgemeneHeffingsKorting2020(Table1[[#This Row],[Belastbaar loon]])</f>
        <v>1685.5024000000001</v>
      </c>
      <c r="D3097" s="14">
        <f>ArbeidsKorting2020(Table1[[#This Row],[Belastbaar loon]])</f>
        <v>3588.78</v>
      </c>
      <c r="E3097" s="14">
        <f>MAX(Table1[[#This Row],[Loonheffing]]-Table1[[#This Row],[Algemene Heffingskorting]]-Table1[[#This Row],[Arbeidskorting]],0)</f>
        <v>9214.1561000000002</v>
      </c>
      <c r="F3097" s="6">
        <f>Table1[[#This Row],[Belastbaar loon]]-Table1[[#This Row],[Belasting]]</f>
        <v>29576.8439</v>
      </c>
      <c r="G3097" s="2">
        <f>(Table1[[#This Row],[Belastbaar loon]]-Table1[[#This Row],[Netto loon]])/Table1[[#This Row],[Belastbaar loon]]</f>
        <v>0.23753334794153283</v>
      </c>
      <c r="H3097" s="14">
        <f t="shared" ca="1" si="42"/>
        <v>9209.2538999999997</v>
      </c>
      <c r="I3097" s="14">
        <f ca="1">IF(ROW()=2, Table1[[#This Row],[Netto loon]], INDIRECT(ADDRESS(ROW()-1,COLUMN(F:F))))</f>
        <v>29571.7461</v>
      </c>
      <c r="J3097" s="6">
        <f ca="1">IF(ROW()=2, 0, Table1[[#This Row],[Belastbaar loon]]-INDIRECT(ADDRESS(ROW()-1,COLUMN(A:A))))</f>
        <v>10</v>
      </c>
      <c r="K3097" s="6">
        <f ca="1">Table1[[#This Row],[Netto loon]]-Table1[[#This Row],[Netto vorige schijf]]</f>
        <v>5.0977999999995518</v>
      </c>
      <c r="L3097" s="2">
        <f ca="1">(Table1[[#This Row],[Bruto tov vorige schijf]]-Table1[[#This Row],[Netto tov vorige schijf]])/MAX(Table1[[#This Row],[Bruto tov vorige schijf]],1)</f>
        <v>0.49022000000004484</v>
      </c>
    </row>
    <row r="3098" spans="1:12" x14ac:dyDescent="0.25">
      <c r="A3098" s="14">
        <v>38801</v>
      </c>
      <c r="B3098" s="6">
        <f>LoonHeffing2020(Table1[[#This Row],[Belastbaar loon]])</f>
        <v>14492.173500000001</v>
      </c>
      <c r="C3098" s="6">
        <f>AlgemeneHeffingsKorting2020(Table1[[#This Row],[Belastbaar loon]])</f>
        <v>1684.9351999999999</v>
      </c>
      <c r="D3098" s="14">
        <f>ArbeidsKorting2020(Table1[[#This Row],[Belastbaar loon]])</f>
        <v>3588.18</v>
      </c>
      <c r="E3098" s="14">
        <f>MAX(Table1[[#This Row],[Loonheffing]]-Table1[[#This Row],[Algemene Heffingskorting]]-Table1[[#This Row],[Arbeidskorting]],0)</f>
        <v>9219.0583000000006</v>
      </c>
      <c r="F3098" s="6">
        <f>Table1[[#This Row],[Belastbaar loon]]-Table1[[#This Row],[Belasting]]</f>
        <v>29581.941699999999</v>
      </c>
      <c r="G3098" s="2">
        <f>(Table1[[#This Row],[Belastbaar loon]]-Table1[[#This Row],[Netto loon]])/Table1[[#This Row],[Belastbaar loon]]</f>
        <v>0.23759847168887402</v>
      </c>
      <c r="H3098" s="14">
        <f t="shared" ref="H3098:H3161" ca="1" si="43">IF(ROW()=2, 0, INDIRECT(ADDRESS(ROW()-1,COLUMN(E:E))))</f>
        <v>9214.1561000000002</v>
      </c>
      <c r="I3098" s="14">
        <f ca="1">IF(ROW()=2, Table1[[#This Row],[Netto loon]], INDIRECT(ADDRESS(ROW()-1,COLUMN(F:F))))</f>
        <v>29576.8439</v>
      </c>
      <c r="J3098" s="6">
        <f ca="1">IF(ROW()=2, 0, Table1[[#This Row],[Belastbaar loon]]-INDIRECT(ADDRESS(ROW()-1,COLUMN(A:A))))</f>
        <v>10</v>
      </c>
      <c r="K3098" s="6">
        <f ca="1">Table1[[#This Row],[Netto loon]]-Table1[[#This Row],[Netto vorige schijf]]</f>
        <v>5.0977999999995518</v>
      </c>
      <c r="L3098" s="2">
        <f ca="1">(Table1[[#This Row],[Bruto tov vorige schijf]]-Table1[[#This Row],[Netto tov vorige schijf]])/MAX(Table1[[#This Row],[Bruto tov vorige schijf]],1)</f>
        <v>0.49022000000004484</v>
      </c>
    </row>
    <row r="3099" spans="1:12" x14ac:dyDescent="0.25">
      <c r="A3099" s="14">
        <v>38811</v>
      </c>
      <c r="B3099" s="6">
        <f>LoonHeffing2020(Table1[[#This Row],[Belastbaar loon]])</f>
        <v>14495.9085</v>
      </c>
      <c r="C3099" s="6">
        <f>AlgemeneHeffingsKorting2020(Table1[[#This Row],[Belastbaar loon]])</f>
        <v>1684.3679999999999</v>
      </c>
      <c r="D3099" s="14">
        <f>ArbeidsKorting2020(Table1[[#This Row],[Belastbaar loon]])</f>
        <v>3587.58</v>
      </c>
      <c r="E3099" s="14">
        <f>MAX(Table1[[#This Row],[Loonheffing]]-Table1[[#This Row],[Algemene Heffingskorting]]-Table1[[#This Row],[Arbeidskorting]],0)</f>
        <v>9223.9604999999992</v>
      </c>
      <c r="F3099" s="6">
        <f>Table1[[#This Row],[Belastbaar loon]]-Table1[[#This Row],[Belasting]]</f>
        <v>29587.039499999999</v>
      </c>
      <c r="G3099" s="2">
        <f>(Table1[[#This Row],[Belastbaar loon]]-Table1[[#This Row],[Netto loon]])/Table1[[#This Row],[Belastbaar loon]]</f>
        <v>0.23766356187678753</v>
      </c>
      <c r="H3099" s="14">
        <f t="shared" ca="1" si="43"/>
        <v>9219.0583000000006</v>
      </c>
      <c r="I3099" s="14">
        <f ca="1">IF(ROW()=2, Table1[[#This Row],[Netto loon]], INDIRECT(ADDRESS(ROW()-1,COLUMN(F:F))))</f>
        <v>29581.941699999999</v>
      </c>
      <c r="J3099" s="6">
        <f ca="1">IF(ROW()=2, 0, Table1[[#This Row],[Belastbaar loon]]-INDIRECT(ADDRESS(ROW()-1,COLUMN(A:A))))</f>
        <v>10</v>
      </c>
      <c r="K3099" s="6">
        <f ca="1">Table1[[#This Row],[Netto loon]]-Table1[[#This Row],[Netto vorige schijf]]</f>
        <v>5.0977999999995518</v>
      </c>
      <c r="L3099" s="2">
        <f ca="1">(Table1[[#This Row],[Bruto tov vorige schijf]]-Table1[[#This Row],[Netto tov vorige schijf]])/MAX(Table1[[#This Row],[Bruto tov vorige schijf]],1)</f>
        <v>0.49022000000004484</v>
      </c>
    </row>
    <row r="3100" spans="1:12" x14ac:dyDescent="0.25">
      <c r="A3100" s="14">
        <v>38821</v>
      </c>
      <c r="B3100" s="6">
        <f>LoonHeffing2020(Table1[[#This Row],[Belastbaar loon]])</f>
        <v>14499.6435</v>
      </c>
      <c r="C3100" s="6">
        <f>AlgemeneHeffingsKorting2020(Table1[[#This Row],[Belastbaar loon]])</f>
        <v>1683.8008</v>
      </c>
      <c r="D3100" s="14">
        <f>ArbeidsKorting2020(Table1[[#This Row],[Belastbaar loon]])</f>
        <v>3586.98</v>
      </c>
      <c r="E3100" s="14">
        <f>MAX(Table1[[#This Row],[Loonheffing]]-Table1[[#This Row],[Algemene Heffingskorting]]-Table1[[#This Row],[Arbeidskorting]],0)</f>
        <v>9228.8627000000015</v>
      </c>
      <c r="F3100" s="6">
        <f>Table1[[#This Row],[Belastbaar loon]]-Table1[[#This Row],[Belasting]]</f>
        <v>29592.137299999999</v>
      </c>
      <c r="G3100" s="2">
        <f>(Table1[[#This Row],[Belastbaar loon]]-Table1[[#This Row],[Netto loon]])/Table1[[#This Row],[Belastbaar loon]]</f>
        <v>0.23772861853120739</v>
      </c>
      <c r="H3100" s="14">
        <f t="shared" ca="1" si="43"/>
        <v>9223.9604999999992</v>
      </c>
      <c r="I3100" s="14">
        <f ca="1">IF(ROW()=2, Table1[[#This Row],[Netto loon]], INDIRECT(ADDRESS(ROW()-1,COLUMN(F:F))))</f>
        <v>29587.039499999999</v>
      </c>
      <c r="J3100" s="6">
        <f ca="1">IF(ROW()=2, 0, Table1[[#This Row],[Belastbaar loon]]-INDIRECT(ADDRESS(ROW()-1,COLUMN(A:A))))</f>
        <v>10</v>
      </c>
      <c r="K3100" s="6">
        <f ca="1">Table1[[#This Row],[Netto loon]]-Table1[[#This Row],[Netto vorige schijf]]</f>
        <v>5.0977999999995518</v>
      </c>
      <c r="L3100" s="2">
        <f ca="1">(Table1[[#This Row],[Bruto tov vorige schijf]]-Table1[[#This Row],[Netto tov vorige schijf]])/MAX(Table1[[#This Row],[Bruto tov vorige schijf]],1)</f>
        <v>0.49022000000004484</v>
      </c>
    </row>
    <row r="3101" spans="1:12" x14ac:dyDescent="0.25">
      <c r="A3101" s="14">
        <v>38831</v>
      </c>
      <c r="B3101" s="6">
        <f>LoonHeffing2020(Table1[[#This Row],[Belastbaar loon]])</f>
        <v>14503.378500000001</v>
      </c>
      <c r="C3101" s="6">
        <f>AlgemeneHeffingsKorting2020(Table1[[#This Row],[Belastbaar loon]])</f>
        <v>1683.2336</v>
      </c>
      <c r="D3101" s="14">
        <f>ArbeidsKorting2020(Table1[[#This Row],[Belastbaar loon]])</f>
        <v>3586.38</v>
      </c>
      <c r="E3101" s="14">
        <f>MAX(Table1[[#This Row],[Loonheffing]]-Table1[[#This Row],[Algemene Heffingskorting]]-Table1[[#This Row],[Arbeidskorting]],0)</f>
        <v>9233.7649000000019</v>
      </c>
      <c r="F3101" s="6">
        <f>Table1[[#This Row],[Belastbaar loon]]-Table1[[#This Row],[Belasting]]</f>
        <v>29597.235099999998</v>
      </c>
      <c r="G3101" s="2">
        <f>(Table1[[#This Row],[Belastbaar loon]]-Table1[[#This Row],[Netto loon]])/Table1[[#This Row],[Belastbaar loon]]</f>
        <v>0.23779364167804079</v>
      </c>
      <c r="H3101" s="14">
        <f t="shared" ca="1" si="43"/>
        <v>9228.8627000000015</v>
      </c>
      <c r="I3101" s="14">
        <f ca="1">IF(ROW()=2, Table1[[#This Row],[Netto loon]], INDIRECT(ADDRESS(ROW()-1,COLUMN(F:F))))</f>
        <v>29592.137299999999</v>
      </c>
      <c r="J3101" s="6">
        <f ca="1">IF(ROW()=2, 0, Table1[[#This Row],[Belastbaar loon]]-INDIRECT(ADDRESS(ROW()-1,COLUMN(A:A))))</f>
        <v>10</v>
      </c>
      <c r="K3101" s="6">
        <f ca="1">Table1[[#This Row],[Netto loon]]-Table1[[#This Row],[Netto vorige schijf]]</f>
        <v>5.0977999999995518</v>
      </c>
      <c r="L3101" s="2">
        <f ca="1">(Table1[[#This Row],[Bruto tov vorige schijf]]-Table1[[#This Row],[Netto tov vorige schijf]])/MAX(Table1[[#This Row],[Bruto tov vorige schijf]],1)</f>
        <v>0.49022000000004484</v>
      </c>
    </row>
    <row r="3102" spans="1:12" x14ac:dyDescent="0.25">
      <c r="A3102" s="14">
        <v>38841</v>
      </c>
      <c r="B3102" s="6">
        <f>LoonHeffing2020(Table1[[#This Row],[Belastbaar loon]])</f>
        <v>14507.113499999999</v>
      </c>
      <c r="C3102" s="6">
        <f>AlgemeneHeffingsKorting2020(Table1[[#This Row],[Belastbaar loon]])</f>
        <v>1682.6664000000001</v>
      </c>
      <c r="D3102" s="14">
        <f>ArbeidsKorting2020(Table1[[#This Row],[Belastbaar loon]])</f>
        <v>3585.78</v>
      </c>
      <c r="E3102" s="14">
        <f>MAX(Table1[[#This Row],[Loonheffing]]-Table1[[#This Row],[Algemene Heffingskorting]]-Table1[[#This Row],[Arbeidskorting]],0)</f>
        <v>9238.6670999999988</v>
      </c>
      <c r="F3102" s="6">
        <f>Table1[[#This Row],[Belastbaar loon]]-Table1[[#This Row],[Belasting]]</f>
        <v>29602.332900000001</v>
      </c>
      <c r="G3102" s="2">
        <f>(Table1[[#This Row],[Belastbaar loon]]-Table1[[#This Row],[Netto loon]])/Table1[[#This Row],[Belastbaar loon]]</f>
        <v>0.23785863134316826</v>
      </c>
      <c r="H3102" s="14">
        <f t="shared" ca="1" si="43"/>
        <v>9233.7649000000019</v>
      </c>
      <c r="I3102" s="14">
        <f ca="1">IF(ROW()=2, Table1[[#This Row],[Netto loon]], INDIRECT(ADDRESS(ROW()-1,COLUMN(F:F))))</f>
        <v>29597.235099999998</v>
      </c>
      <c r="J3102" s="6">
        <f ca="1">IF(ROW()=2, 0, Table1[[#This Row],[Belastbaar loon]]-INDIRECT(ADDRESS(ROW()-1,COLUMN(A:A))))</f>
        <v>10</v>
      </c>
      <c r="K3102" s="6">
        <f ca="1">Table1[[#This Row],[Netto loon]]-Table1[[#This Row],[Netto vorige schijf]]</f>
        <v>5.0978000000031898</v>
      </c>
      <c r="L3102" s="2">
        <f ca="1">(Table1[[#This Row],[Bruto tov vorige schijf]]-Table1[[#This Row],[Netto tov vorige schijf]])/MAX(Table1[[#This Row],[Bruto tov vorige schijf]],1)</f>
        <v>0.49021999999968102</v>
      </c>
    </row>
    <row r="3103" spans="1:12" x14ac:dyDescent="0.25">
      <c r="A3103" s="14">
        <v>38851</v>
      </c>
      <c r="B3103" s="6">
        <f>LoonHeffing2020(Table1[[#This Row],[Belastbaar loon]])</f>
        <v>14510.8485</v>
      </c>
      <c r="C3103" s="6">
        <f>AlgemeneHeffingsKorting2020(Table1[[#This Row],[Belastbaar loon]])</f>
        <v>1682.0992000000001</v>
      </c>
      <c r="D3103" s="14">
        <f>ArbeidsKorting2020(Table1[[#This Row],[Belastbaar loon]])</f>
        <v>3585.18</v>
      </c>
      <c r="E3103" s="14">
        <f>MAX(Table1[[#This Row],[Loonheffing]]-Table1[[#This Row],[Algemene Heffingskorting]]-Table1[[#This Row],[Arbeidskorting]],0)</f>
        <v>9243.5692999999992</v>
      </c>
      <c r="F3103" s="6">
        <f>Table1[[#This Row],[Belastbaar loon]]-Table1[[#This Row],[Belasting]]</f>
        <v>29607.430700000001</v>
      </c>
      <c r="G3103" s="2">
        <f>(Table1[[#This Row],[Belastbaar loon]]-Table1[[#This Row],[Netto loon]])/Table1[[#This Row],[Belastbaar loon]]</f>
        <v>0.23792358755244394</v>
      </c>
      <c r="H3103" s="14">
        <f t="shared" ca="1" si="43"/>
        <v>9238.6670999999988</v>
      </c>
      <c r="I3103" s="14">
        <f ca="1">IF(ROW()=2, Table1[[#This Row],[Netto loon]], INDIRECT(ADDRESS(ROW()-1,COLUMN(F:F))))</f>
        <v>29602.332900000001</v>
      </c>
      <c r="J3103" s="6">
        <f ca="1">IF(ROW()=2, 0, Table1[[#This Row],[Belastbaar loon]]-INDIRECT(ADDRESS(ROW()-1,COLUMN(A:A))))</f>
        <v>10</v>
      </c>
      <c r="K3103" s="6">
        <f ca="1">Table1[[#This Row],[Netto loon]]-Table1[[#This Row],[Netto vorige schijf]]</f>
        <v>5.0977999999995518</v>
      </c>
      <c r="L3103" s="2">
        <f ca="1">(Table1[[#This Row],[Bruto tov vorige schijf]]-Table1[[#This Row],[Netto tov vorige schijf]])/MAX(Table1[[#This Row],[Bruto tov vorige schijf]],1)</f>
        <v>0.49022000000004484</v>
      </c>
    </row>
    <row r="3104" spans="1:12" x14ac:dyDescent="0.25">
      <c r="A3104" s="14">
        <v>38861</v>
      </c>
      <c r="B3104" s="6">
        <f>LoonHeffing2020(Table1[[#This Row],[Belastbaar loon]])</f>
        <v>14514.583500000001</v>
      </c>
      <c r="C3104" s="6">
        <f>AlgemeneHeffingsKorting2020(Table1[[#This Row],[Belastbaar loon]])</f>
        <v>1681.5319999999999</v>
      </c>
      <c r="D3104" s="14">
        <f>ArbeidsKorting2020(Table1[[#This Row],[Belastbaar loon]])</f>
        <v>3584.58</v>
      </c>
      <c r="E3104" s="14">
        <f>MAX(Table1[[#This Row],[Loonheffing]]-Table1[[#This Row],[Algemene Heffingskorting]]-Table1[[#This Row],[Arbeidskorting]],0)</f>
        <v>9248.4715000000015</v>
      </c>
      <c r="F3104" s="6">
        <f>Table1[[#This Row],[Belastbaar loon]]-Table1[[#This Row],[Belasting]]</f>
        <v>29612.5285</v>
      </c>
      <c r="G3104" s="2">
        <f>(Table1[[#This Row],[Belastbaar loon]]-Table1[[#This Row],[Netto loon]])/Table1[[#This Row],[Belastbaar loon]]</f>
        <v>0.23798851033169502</v>
      </c>
      <c r="H3104" s="14">
        <f t="shared" ca="1" si="43"/>
        <v>9243.5692999999992</v>
      </c>
      <c r="I3104" s="14">
        <f ca="1">IF(ROW()=2, Table1[[#This Row],[Netto loon]], INDIRECT(ADDRESS(ROW()-1,COLUMN(F:F))))</f>
        <v>29607.430700000001</v>
      </c>
      <c r="J3104" s="6">
        <f ca="1">IF(ROW()=2, 0, Table1[[#This Row],[Belastbaar loon]]-INDIRECT(ADDRESS(ROW()-1,COLUMN(A:A))))</f>
        <v>10</v>
      </c>
      <c r="K3104" s="6">
        <f ca="1">Table1[[#This Row],[Netto loon]]-Table1[[#This Row],[Netto vorige schijf]]</f>
        <v>5.0977999999995518</v>
      </c>
      <c r="L3104" s="2">
        <f ca="1">(Table1[[#This Row],[Bruto tov vorige schijf]]-Table1[[#This Row],[Netto tov vorige schijf]])/MAX(Table1[[#This Row],[Bruto tov vorige schijf]],1)</f>
        <v>0.49022000000004484</v>
      </c>
    </row>
    <row r="3105" spans="1:12" x14ac:dyDescent="0.25">
      <c r="A3105" s="14">
        <v>38871</v>
      </c>
      <c r="B3105" s="6">
        <f>LoonHeffing2020(Table1[[#This Row],[Belastbaar loon]])</f>
        <v>14518.318499999999</v>
      </c>
      <c r="C3105" s="6">
        <f>AlgemeneHeffingsKorting2020(Table1[[#This Row],[Belastbaar loon]])</f>
        <v>1680.9648</v>
      </c>
      <c r="D3105" s="14">
        <f>ArbeidsKorting2020(Table1[[#This Row],[Belastbaar loon]])</f>
        <v>3583.98</v>
      </c>
      <c r="E3105" s="14">
        <f>MAX(Table1[[#This Row],[Loonheffing]]-Table1[[#This Row],[Algemene Heffingskorting]]-Table1[[#This Row],[Arbeidskorting]],0)</f>
        <v>9253.3737000000001</v>
      </c>
      <c r="F3105" s="6">
        <f>Table1[[#This Row],[Belastbaar loon]]-Table1[[#This Row],[Belasting]]</f>
        <v>29617.6263</v>
      </c>
      <c r="G3105" s="2">
        <f>(Table1[[#This Row],[Belastbaar loon]]-Table1[[#This Row],[Netto loon]])/Table1[[#This Row],[Belastbaar loon]]</f>
        <v>0.23805339970672224</v>
      </c>
      <c r="H3105" s="14">
        <f t="shared" ca="1" si="43"/>
        <v>9248.4715000000015</v>
      </c>
      <c r="I3105" s="14">
        <f ca="1">IF(ROW()=2, Table1[[#This Row],[Netto loon]], INDIRECT(ADDRESS(ROW()-1,COLUMN(F:F))))</f>
        <v>29612.5285</v>
      </c>
      <c r="J3105" s="6">
        <f ca="1">IF(ROW()=2, 0, Table1[[#This Row],[Belastbaar loon]]-INDIRECT(ADDRESS(ROW()-1,COLUMN(A:A))))</f>
        <v>10</v>
      </c>
      <c r="K3105" s="6">
        <f ca="1">Table1[[#This Row],[Netto loon]]-Table1[[#This Row],[Netto vorige schijf]]</f>
        <v>5.0977999999995518</v>
      </c>
      <c r="L3105" s="2">
        <f ca="1">(Table1[[#This Row],[Bruto tov vorige schijf]]-Table1[[#This Row],[Netto tov vorige schijf]])/MAX(Table1[[#This Row],[Bruto tov vorige schijf]],1)</f>
        <v>0.49022000000004484</v>
      </c>
    </row>
    <row r="3106" spans="1:12" x14ac:dyDescent="0.25">
      <c r="A3106" s="14">
        <v>38881</v>
      </c>
      <c r="B3106" s="6">
        <f>LoonHeffing2020(Table1[[#This Row],[Belastbaar loon]])</f>
        <v>14522.0535</v>
      </c>
      <c r="C3106" s="6">
        <f>AlgemeneHeffingsKorting2020(Table1[[#This Row],[Belastbaar loon]])</f>
        <v>1680.3976</v>
      </c>
      <c r="D3106" s="14">
        <f>ArbeidsKorting2020(Table1[[#This Row],[Belastbaar loon]])</f>
        <v>3583.38</v>
      </c>
      <c r="E3106" s="14">
        <f>MAX(Table1[[#This Row],[Loonheffing]]-Table1[[#This Row],[Algemene Heffingskorting]]-Table1[[#This Row],[Arbeidskorting]],0)</f>
        <v>9258.2759000000005</v>
      </c>
      <c r="F3106" s="6">
        <f>Table1[[#This Row],[Belastbaar loon]]-Table1[[#This Row],[Belasting]]</f>
        <v>29622.724099999999</v>
      </c>
      <c r="G3106" s="2">
        <f>(Table1[[#This Row],[Belastbaar loon]]-Table1[[#This Row],[Netto loon]])/Table1[[#This Row],[Belastbaar loon]]</f>
        <v>0.23811825570329984</v>
      </c>
      <c r="H3106" s="14">
        <f t="shared" ca="1" si="43"/>
        <v>9253.3737000000001</v>
      </c>
      <c r="I3106" s="14">
        <f ca="1">IF(ROW()=2, Table1[[#This Row],[Netto loon]], INDIRECT(ADDRESS(ROW()-1,COLUMN(F:F))))</f>
        <v>29617.6263</v>
      </c>
      <c r="J3106" s="6">
        <f ca="1">IF(ROW()=2, 0, Table1[[#This Row],[Belastbaar loon]]-INDIRECT(ADDRESS(ROW()-1,COLUMN(A:A))))</f>
        <v>10</v>
      </c>
      <c r="K3106" s="6">
        <f ca="1">Table1[[#This Row],[Netto loon]]-Table1[[#This Row],[Netto vorige schijf]]</f>
        <v>5.0977999999995518</v>
      </c>
      <c r="L3106" s="2">
        <f ca="1">(Table1[[#This Row],[Bruto tov vorige schijf]]-Table1[[#This Row],[Netto tov vorige schijf]])/MAX(Table1[[#This Row],[Bruto tov vorige schijf]],1)</f>
        <v>0.49022000000004484</v>
      </c>
    </row>
    <row r="3107" spans="1:12" x14ac:dyDescent="0.25">
      <c r="A3107" s="14">
        <v>38891</v>
      </c>
      <c r="B3107" s="6">
        <f>LoonHeffing2020(Table1[[#This Row],[Belastbaar loon]])</f>
        <v>14525.788500000001</v>
      </c>
      <c r="C3107" s="6">
        <f>AlgemeneHeffingsKorting2020(Table1[[#This Row],[Belastbaar loon]])</f>
        <v>1679.8304000000001</v>
      </c>
      <c r="D3107" s="14">
        <f>ArbeidsKorting2020(Table1[[#This Row],[Belastbaar loon]])</f>
        <v>3582.78</v>
      </c>
      <c r="E3107" s="14">
        <f>MAX(Table1[[#This Row],[Loonheffing]]-Table1[[#This Row],[Algemene Heffingskorting]]-Table1[[#This Row],[Arbeidskorting]],0)</f>
        <v>9263.1780999999992</v>
      </c>
      <c r="F3107" s="6">
        <f>Table1[[#This Row],[Belastbaar loon]]-Table1[[#This Row],[Belasting]]</f>
        <v>29627.821900000003</v>
      </c>
      <c r="G3107" s="2">
        <f>(Table1[[#This Row],[Belastbaar loon]]-Table1[[#This Row],[Netto loon]])/Table1[[#This Row],[Belastbaar loon]]</f>
        <v>0.23818307834717536</v>
      </c>
      <c r="H3107" s="14">
        <f t="shared" ca="1" si="43"/>
        <v>9258.2759000000005</v>
      </c>
      <c r="I3107" s="14">
        <f ca="1">IF(ROW()=2, Table1[[#This Row],[Netto loon]], INDIRECT(ADDRESS(ROW()-1,COLUMN(F:F))))</f>
        <v>29622.724099999999</v>
      </c>
      <c r="J3107" s="6">
        <f ca="1">IF(ROW()=2, 0, Table1[[#This Row],[Belastbaar loon]]-INDIRECT(ADDRESS(ROW()-1,COLUMN(A:A))))</f>
        <v>10</v>
      </c>
      <c r="K3107" s="6">
        <f ca="1">Table1[[#This Row],[Netto loon]]-Table1[[#This Row],[Netto vorige schijf]]</f>
        <v>5.0978000000031898</v>
      </c>
      <c r="L3107" s="2">
        <f ca="1">(Table1[[#This Row],[Bruto tov vorige schijf]]-Table1[[#This Row],[Netto tov vorige schijf]])/MAX(Table1[[#This Row],[Bruto tov vorige schijf]],1)</f>
        <v>0.49021999999968102</v>
      </c>
    </row>
    <row r="3108" spans="1:12" x14ac:dyDescent="0.25">
      <c r="A3108" s="14">
        <v>38901</v>
      </c>
      <c r="B3108" s="6">
        <f>LoonHeffing2020(Table1[[#This Row],[Belastbaar loon]])</f>
        <v>14529.523499999999</v>
      </c>
      <c r="C3108" s="6">
        <f>AlgemeneHeffingsKorting2020(Table1[[#This Row],[Belastbaar loon]])</f>
        <v>1679.2632000000001</v>
      </c>
      <c r="D3108" s="14">
        <f>ArbeidsKorting2020(Table1[[#This Row],[Belastbaar loon]])</f>
        <v>3582.18</v>
      </c>
      <c r="E3108" s="14">
        <f>MAX(Table1[[#This Row],[Loonheffing]]-Table1[[#This Row],[Algemene Heffingskorting]]-Table1[[#This Row],[Arbeidskorting]],0)</f>
        <v>9268.0802999999996</v>
      </c>
      <c r="F3108" s="6">
        <f>Table1[[#This Row],[Belastbaar loon]]-Table1[[#This Row],[Belasting]]</f>
        <v>29632.919699999999</v>
      </c>
      <c r="G3108" s="2">
        <f>(Table1[[#This Row],[Belastbaar loon]]-Table1[[#This Row],[Netto loon]])/Table1[[#This Row],[Belastbaar loon]]</f>
        <v>0.23824786766407036</v>
      </c>
      <c r="H3108" s="14">
        <f t="shared" ca="1" si="43"/>
        <v>9263.1780999999992</v>
      </c>
      <c r="I3108" s="14">
        <f ca="1">IF(ROW()=2, Table1[[#This Row],[Netto loon]], INDIRECT(ADDRESS(ROW()-1,COLUMN(F:F))))</f>
        <v>29627.821900000003</v>
      </c>
      <c r="J3108" s="6">
        <f ca="1">IF(ROW()=2, 0, Table1[[#This Row],[Belastbaar loon]]-INDIRECT(ADDRESS(ROW()-1,COLUMN(A:A))))</f>
        <v>10</v>
      </c>
      <c r="K3108" s="6">
        <f ca="1">Table1[[#This Row],[Netto loon]]-Table1[[#This Row],[Netto vorige schijf]]</f>
        <v>5.0977999999959138</v>
      </c>
      <c r="L3108" s="2">
        <f ca="1">(Table1[[#This Row],[Bruto tov vorige schijf]]-Table1[[#This Row],[Netto tov vorige schijf]])/MAX(Table1[[#This Row],[Bruto tov vorige schijf]],1)</f>
        <v>0.49022000000040861</v>
      </c>
    </row>
    <row r="3109" spans="1:12" x14ac:dyDescent="0.25">
      <c r="A3109" s="14">
        <v>38911</v>
      </c>
      <c r="B3109" s="6">
        <f>LoonHeffing2020(Table1[[#This Row],[Belastbaar loon]])</f>
        <v>14533.2585</v>
      </c>
      <c r="C3109" s="6">
        <f>AlgemeneHeffingsKorting2020(Table1[[#This Row],[Belastbaar loon]])</f>
        <v>1678.6959999999999</v>
      </c>
      <c r="D3109" s="14">
        <f>ArbeidsKorting2020(Table1[[#This Row],[Belastbaar loon]])</f>
        <v>3581.58</v>
      </c>
      <c r="E3109" s="14">
        <f>MAX(Table1[[#This Row],[Loonheffing]]-Table1[[#This Row],[Algemene Heffingskorting]]-Table1[[#This Row],[Arbeidskorting]],0)</f>
        <v>9272.9825000000001</v>
      </c>
      <c r="F3109" s="6">
        <f>Table1[[#This Row],[Belastbaar loon]]-Table1[[#This Row],[Belasting]]</f>
        <v>29638.017500000002</v>
      </c>
      <c r="G3109" s="2">
        <f>(Table1[[#This Row],[Belastbaar loon]]-Table1[[#This Row],[Netto loon]])/Table1[[#This Row],[Belastbaar loon]]</f>
        <v>0.23831262367967923</v>
      </c>
      <c r="H3109" s="14">
        <f t="shared" ca="1" si="43"/>
        <v>9268.0802999999996</v>
      </c>
      <c r="I3109" s="14">
        <f ca="1">IF(ROW()=2, Table1[[#This Row],[Netto loon]], INDIRECT(ADDRESS(ROW()-1,COLUMN(F:F))))</f>
        <v>29632.919699999999</v>
      </c>
      <c r="J3109" s="6">
        <f ca="1">IF(ROW()=2, 0, Table1[[#This Row],[Belastbaar loon]]-INDIRECT(ADDRESS(ROW()-1,COLUMN(A:A))))</f>
        <v>10</v>
      </c>
      <c r="K3109" s="6">
        <f ca="1">Table1[[#This Row],[Netto loon]]-Table1[[#This Row],[Netto vorige schijf]]</f>
        <v>5.0978000000031898</v>
      </c>
      <c r="L3109" s="2">
        <f ca="1">(Table1[[#This Row],[Bruto tov vorige schijf]]-Table1[[#This Row],[Netto tov vorige schijf]])/MAX(Table1[[#This Row],[Bruto tov vorige schijf]],1)</f>
        <v>0.49021999999968102</v>
      </c>
    </row>
    <row r="3110" spans="1:12" x14ac:dyDescent="0.25">
      <c r="A3110" s="14">
        <v>38921</v>
      </c>
      <c r="B3110" s="6">
        <f>LoonHeffing2020(Table1[[#This Row],[Belastbaar loon]])</f>
        <v>14536.9935</v>
      </c>
      <c r="C3110" s="6">
        <f>AlgemeneHeffingsKorting2020(Table1[[#This Row],[Belastbaar loon]])</f>
        <v>1678.1288</v>
      </c>
      <c r="D3110" s="14">
        <f>ArbeidsKorting2020(Table1[[#This Row],[Belastbaar loon]])</f>
        <v>3580.98</v>
      </c>
      <c r="E3110" s="14">
        <f>MAX(Table1[[#This Row],[Loonheffing]]-Table1[[#This Row],[Algemene Heffingskorting]]-Table1[[#This Row],[Arbeidskorting]],0)</f>
        <v>9277.8847000000005</v>
      </c>
      <c r="F3110" s="6">
        <f>Table1[[#This Row],[Belastbaar loon]]-Table1[[#This Row],[Belasting]]</f>
        <v>29643.115299999998</v>
      </c>
      <c r="G3110" s="2">
        <f>(Table1[[#This Row],[Belastbaar loon]]-Table1[[#This Row],[Netto loon]])/Table1[[#This Row],[Belastbaar loon]]</f>
        <v>0.23837734641967068</v>
      </c>
      <c r="H3110" s="14">
        <f t="shared" ca="1" si="43"/>
        <v>9272.9825000000001</v>
      </c>
      <c r="I3110" s="14">
        <f ca="1">IF(ROW()=2, Table1[[#This Row],[Netto loon]], INDIRECT(ADDRESS(ROW()-1,COLUMN(F:F))))</f>
        <v>29638.017500000002</v>
      </c>
      <c r="J3110" s="6">
        <f ca="1">IF(ROW()=2, 0, Table1[[#This Row],[Belastbaar loon]]-INDIRECT(ADDRESS(ROW()-1,COLUMN(A:A))))</f>
        <v>10</v>
      </c>
      <c r="K3110" s="6">
        <f ca="1">Table1[[#This Row],[Netto loon]]-Table1[[#This Row],[Netto vorige schijf]]</f>
        <v>5.0977999999959138</v>
      </c>
      <c r="L3110" s="2">
        <f ca="1">(Table1[[#This Row],[Bruto tov vorige schijf]]-Table1[[#This Row],[Netto tov vorige schijf]])/MAX(Table1[[#This Row],[Bruto tov vorige schijf]],1)</f>
        <v>0.49022000000040861</v>
      </c>
    </row>
    <row r="3111" spans="1:12" x14ac:dyDescent="0.25">
      <c r="A3111" s="14">
        <v>38931</v>
      </c>
      <c r="B3111" s="6">
        <f>LoonHeffing2020(Table1[[#This Row],[Belastbaar loon]])</f>
        <v>14540.728499999999</v>
      </c>
      <c r="C3111" s="6">
        <f>AlgemeneHeffingsKorting2020(Table1[[#This Row],[Belastbaar loon]])</f>
        <v>1677.5616</v>
      </c>
      <c r="D3111" s="14">
        <f>ArbeidsKorting2020(Table1[[#This Row],[Belastbaar loon]])</f>
        <v>3580.38</v>
      </c>
      <c r="E3111" s="14">
        <f>MAX(Table1[[#This Row],[Loonheffing]]-Table1[[#This Row],[Algemene Heffingskorting]]-Table1[[#This Row],[Arbeidskorting]],0)</f>
        <v>9282.7868999999992</v>
      </c>
      <c r="F3111" s="6">
        <f>Table1[[#This Row],[Belastbaar loon]]-Table1[[#This Row],[Belasting]]</f>
        <v>29648.213100000001</v>
      </c>
      <c r="G3111" s="2">
        <f>(Table1[[#This Row],[Belastbaar loon]]-Table1[[#This Row],[Netto loon]])/Table1[[#This Row],[Belastbaar loon]]</f>
        <v>0.23844203590968635</v>
      </c>
      <c r="H3111" s="14">
        <f t="shared" ca="1" si="43"/>
        <v>9277.8847000000005</v>
      </c>
      <c r="I3111" s="14">
        <f ca="1">IF(ROW()=2, Table1[[#This Row],[Netto loon]], INDIRECT(ADDRESS(ROW()-1,COLUMN(F:F))))</f>
        <v>29643.115299999998</v>
      </c>
      <c r="J3111" s="6">
        <f ca="1">IF(ROW()=2, 0, Table1[[#This Row],[Belastbaar loon]]-INDIRECT(ADDRESS(ROW()-1,COLUMN(A:A))))</f>
        <v>10</v>
      </c>
      <c r="K3111" s="6">
        <f ca="1">Table1[[#This Row],[Netto loon]]-Table1[[#This Row],[Netto vorige schijf]]</f>
        <v>5.0978000000031898</v>
      </c>
      <c r="L3111" s="2">
        <f ca="1">(Table1[[#This Row],[Bruto tov vorige schijf]]-Table1[[#This Row],[Netto tov vorige schijf]])/MAX(Table1[[#This Row],[Bruto tov vorige schijf]],1)</f>
        <v>0.49021999999968102</v>
      </c>
    </row>
    <row r="3112" spans="1:12" x14ac:dyDescent="0.25">
      <c r="A3112" s="14">
        <v>38941</v>
      </c>
      <c r="B3112" s="6">
        <f>LoonHeffing2020(Table1[[#This Row],[Belastbaar loon]])</f>
        <v>14544.4635</v>
      </c>
      <c r="C3112" s="6">
        <f>AlgemeneHeffingsKorting2020(Table1[[#This Row],[Belastbaar loon]])</f>
        <v>1676.9944</v>
      </c>
      <c r="D3112" s="14">
        <f>ArbeidsKorting2020(Table1[[#This Row],[Belastbaar loon]])</f>
        <v>3579.78</v>
      </c>
      <c r="E3112" s="14">
        <f>MAX(Table1[[#This Row],[Loonheffing]]-Table1[[#This Row],[Algemene Heffingskorting]]-Table1[[#This Row],[Arbeidskorting]],0)</f>
        <v>9287.6890999999996</v>
      </c>
      <c r="F3112" s="6">
        <f>Table1[[#This Row],[Belastbaar loon]]-Table1[[#This Row],[Belasting]]</f>
        <v>29653.3109</v>
      </c>
      <c r="G3112" s="2">
        <f>(Table1[[#This Row],[Belastbaar loon]]-Table1[[#This Row],[Netto loon]])/Table1[[#This Row],[Belastbaar loon]]</f>
        <v>0.23850669217534218</v>
      </c>
      <c r="H3112" s="14">
        <f t="shared" ca="1" si="43"/>
        <v>9282.7868999999992</v>
      </c>
      <c r="I3112" s="14">
        <f ca="1">IF(ROW()=2, Table1[[#This Row],[Netto loon]], INDIRECT(ADDRESS(ROW()-1,COLUMN(F:F))))</f>
        <v>29648.213100000001</v>
      </c>
      <c r="J3112" s="6">
        <f ca="1">IF(ROW()=2, 0, Table1[[#This Row],[Belastbaar loon]]-INDIRECT(ADDRESS(ROW()-1,COLUMN(A:A))))</f>
        <v>10</v>
      </c>
      <c r="K3112" s="6">
        <f ca="1">Table1[[#This Row],[Netto loon]]-Table1[[#This Row],[Netto vorige schijf]]</f>
        <v>5.0977999999995518</v>
      </c>
      <c r="L3112" s="2">
        <f ca="1">(Table1[[#This Row],[Bruto tov vorige schijf]]-Table1[[#This Row],[Netto tov vorige schijf]])/MAX(Table1[[#This Row],[Bruto tov vorige schijf]],1)</f>
        <v>0.49022000000004484</v>
      </c>
    </row>
    <row r="3113" spans="1:12" x14ac:dyDescent="0.25">
      <c r="A3113" s="14">
        <v>38951</v>
      </c>
      <c r="B3113" s="6">
        <f>LoonHeffing2020(Table1[[#This Row],[Belastbaar loon]])</f>
        <v>14548.1985</v>
      </c>
      <c r="C3113" s="6">
        <f>AlgemeneHeffingsKorting2020(Table1[[#This Row],[Belastbaar loon]])</f>
        <v>1676.4272000000001</v>
      </c>
      <c r="D3113" s="14">
        <f>ArbeidsKorting2020(Table1[[#This Row],[Belastbaar loon]])</f>
        <v>3579.18</v>
      </c>
      <c r="E3113" s="14">
        <f>MAX(Table1[[#This Row],[Loonheffing]]-Table1[[#This Row],[Algemene Heffingskorting]]-Table1[[#This Row],[Arbeidskorting]],0)</f>
        <v>9292.5913</v>
      </c>
      <c r="F3113" s="6">
        <f>Table1[[#This Row],[Belastbaar loon]]-Table1[[#This Row],[Belasting]]</f>
        <v>29658.4087</v>
      </c>
      <c r="G3113" s="2">
        <f>(Table1[[#This Row],[Belastbaar loon]]-Table1[[#This Row],[Netto loon]])/Table1[[#This Row],[Belastbaar loon]]</f>
        <v>0.23857131524222741</v>
      </c>
      <c r="H3113" s="14">
        <f t="shared" ca="1" si="43"/>
        <v>9287.6890999999996</v>
      </c>
      <c r="I3113" s="14">
        <f ca="1">IF(ROW()=2, Table1[[#This Row],[Netto loon]], INDIRECT(ADDRESS(ROW()-1,COLUMN(F:F))))</f>
        <v>29653.3109</v>
      </c>
      <c r="J3113" s="6">
        <f ca="1">IF(ROW()=2, 0, Table1[[#This Row],[Belastbaar loon]]-INDIRECT(ADDRESS(ROW()-1,COLUMN(A:A))))</f>
        <v>10</v>
      </c>
      <c r="K3113" s="6">
        <f ca="1">Table1[[#This Row],[Netto loon]]-Table1[[#This Row],[Netto vorige schijf]]</f>
        <v>5.0977999999995518</v>
      </c>
      <c r="L3113" s="2">
        <f ca="1">(Table1[[#This Row],[Bruto tov vorige schijf]]-Table1[[#This Row],[Netto tov vorige schijf]])/MAX(Table1[[#This Row],[Bruto tov vorige schijf]],1)</f>
        <v>0.49022000000004484</v>
      </c>
    </row>
    <row r="3114" spans="1:12" x14ac:dyDescent="0.25">
      <c r="A3114" s="14">
        <v>38961</v>
      </c>
      <c r="B3114" s="6">
        <f>LoonHeffing2020(Table1[[#This Row],[Belastbaar loon]])</f>
        <v>14551.933499999999</v>
      </c>
      <c r="C3114" s="6">
        <f>AlgemeneHeffingsKorting2020(Table1[[#This Row],[Belastbaar loon]])</f>
        <v>1675.86</v>
      </c>
      <c r="D3114" s="14">
        <f>ArbeidsKorting2020(Table1[[#This Row],[Belastbaar loon]])</f>
        <v>3578.58</v>
      </c>
      <c r="E3114" s="14">
        <f>MAX(Table1[[#This Row],[Loonheffing]]-Table1[[#This Row],[Algemene Heffingskorting]]-Table1[[#This Row],[Arbeidskorting]],0)</f>
        <v>9297.4934999999987</v>
      </c>
      <c r="F3114" s="6">
        <f>Table1[[#This Row],[Belastbaar loon]]-Table1[[#This Row],[Belasting]]</f>
        <v>29663.506500000003</v>
      </c>
      <c r="G3114" s="2">
        <f>(Table1[[#This Row],[Belastbaar loon]]-Table1[[#This Row],[Netto loon]])/Table1[[#This Row],[Belastbaar loon]]</f>
        <v>0.23863590513590505</v>
      </c>
      <c r="H3114" s="14">
        <f t="shared" ca="1" si="43"/>
        <v>9292.5913</v>
      </c>
      <c r="I3114" s="14">
        <f ca="1">IF(ROW()=2, Table1[[#This Row],[Netto loon]], INDIRECT(ADDRESS(ROW()-1,COLUMN(F:F))))</f>
        <v>29658.4087</v>
      </c>
      <c r="J3114" s="6">
        <f ca="1">IF(ROW()=2, 0, Table1[[#This Row],[Belastbaar loon]]-INDIRECT(ADDRESS(ROW()-1,COLUMN(A:A))))</f>
        <v>10</v>
      </c>
      <c r="K3114" s="6">
        <f ca="1">Table1[[#This Row],[Netto loon]]-Table1[[#This Row],[Netto vorige schijf]]</f>
        <v>5.0978000000031898</v>
      </c>
      <c r="L3114" s="2">
        <f ca="1">(Table1[[#This Row],[Bruto tov vorige schijf]]-Table1[[#This Row],[Netto tov vorige schijf]])/MAX(Table1[[#This Row],[Bruto tov vorige schijf]],1)</f>
        <v>0.49021999999968102</v>
      </c>
    </row>
    <row r="3115" spans="1:12" x14ac:dyDescent="0.25">
      <c r="A3115" s="14">
        <v>38971</v>
      </c>
      <c r="B3115" s="6">
        <f>LoonHeffing2020(Table1[[#This Row],[Belastbaar loon]])</f>
        <v>14555.6685</v>
      </c>
      <c r="C3115" s="6">
        <f>AlgemeneHeffingsKorting2020(Table1[[#This Row],[Belastbaar loon]])</f>
        <v>1675.2927999999999</v>
      </c>
      <c r="D3115" s="14">
        <f>ArbeidsKorting2020(Table1[[#This Row],[Belastbaar loon]])</f>
        <v>3577.98</v>
      </c>
      <c r="E3115" s="14">
        <f>MAX(Table1[[#This Row],[Loonheffing]]-Table1[[#This Row],[Algemene Heffingskorting]]-Table1[[#This Row],[Arbeidskorting]],0)</f>
        <v>9302.3957000000009</v>
      </c>
      <c r="F3115" s="6">
        <f>Table1[[#This Row],[Belastbaar loon]]-Table1[[#This Row],[Belasting]]</f>
        <v>29668.604299999999</v>
      </c>
      <c r="G3115" s="2">
        <f>(Table1[[#This Row],[Belastbaar loon]]-Table1[[#This Row],[Netto loon]])/Table1[[#This Row],[Belastbaar loon]]</f>
        <v>0.23870046188191221</v>
      </c>
      <c r="H3115" s="14">
        <f t="shared" ca="1" si="43"/>
        <v>9297.4934999999987</v>
      </c>
      <c r="I3115" s="14">
        <f ca="1">IF(ROW()=2, Table1[[#This Row],[Netto loon]], INDIRECT(ADDRESS(ROW()-1,COLUMN(F:F))))</f>
        <v>29663.506500000003</v>
      </c>
      <c r="J3115" s="6">
        <f ca="1">IF(ROW()=2, 0, Table1[[#This Row],[Belastbaar loon]]-INDIRECT(ADDRESS(ROW()-1,COLUMN(A:A))))</f>
        <v>10</v>
      </c>
      <c r="K3115" s="6">
        <f ca="1">Table1[[#This Row],[Netto loon]]-Table1[[#This Row],[Netto vorige schijf]]</f>
        <v>5.0977999999959138</v>
      </c>
      <c r="L3115" s="2">
        <f ca="1">(Table1[[#This Row],[Bruto tov vorige schijf]]-Table1[[#This Row],[Netto tov vorige schijf]])/MAX(Table1[[#This Row],[Bruto tov vorige schijf]],1)</f>
        <v>0.49022000000040861</v>
      </c>
    </row>
    <row r="3116" spans="1:12" x14ac:dyDescent="0.25">
      <c r="A3116" s="14">
        <v>38981</v>
      </c>
      <c r="B3116" s="6">
        <f>LoonHeffing2020(Table1[[#This Row],[Belastbaar loon]])</f>
        <v>14559.4035</v>
      </c>
      <c r="C3116" s="6">
        <f>AlgemeneHeffingsKorting2020(Table1[[#This Row],[Belastbaar loon]])</f>
        <v>1674.7256</v>
      </c>
      <c r="D3116" s="14">
        <f>ArbeidsKorting2020(Table1[[#This Row],[Belastbaar loon]])</f>
        <v>3577.38</v>
      </c>
      <c r="E3116" s="14">
        <f>MAX(Table1[[#This Row],[Loonheffing]]-Table1[[#This Row],[Algemene Heffingskorting]]-Table1[[#This Row],[Arbeidskorting]],0)</f>
        <v>9307.2979000000014</v>
      </c>
      <c r="F3116" s="6">
        <f>Table1[[#This Row],[Belastbaar loon]]-Table1[[#This Row],[Belasting]]</f>
        <v>29673.702099999999</v>
      </c>
      <c r="G3116" s="2">
        <f>(Table1[[#This Row],[Belastbaar loon]]-Table1[[#This Row],[Netto loon]])/Table1[[#This Row],[Belastbaar loon]]</f>
        <v>0.23876498550575925</v>
      </c>
      <c r="H3116" s="14">
        <f t="shared" ca="1" si="43"/>
        <v>9302.3957000000009</v>
      </c>
      <c r="I3116" s="14">
        <f ca="1">IF(ROW()=2, Table1[[#This Row],[Netto loon]], INDIRECT(ADDRESS(ROW()-1,COLUMN(F:F))))</f>
        <v>29668.604299999999</v>
      </c>
      <c r="J3116" s="6">
        <f ca="1">IF(ROW()=2, 0, Table1[[#This Row],[Belastbaar loon]]-INDIRECT(ADDRESS(ROW()-1,COLUMN(A:A))))</f>
        <v>10</v>
      </c>
      <c r="K3116" s="6">
        <f ca="1">Table1[[#This Row],[Netto loon]]-Table1[[#This Row],[Netto vorige schijf]]</f>
        <v>5.0977999999995518</v>
      </c>
      <c r="L3116" s="2">
        <f ca="1">(Table1[[#This Row],[Bruto tov vorige schijf]]-Table1[[#This Row],[Netto tov vorige schijf]])/MAX(Table1[[#This Row],[Bruto tov vorige schijf]],1)</f>
        <v>0.49022000000004484</v>
      </c>
    </row>
    <row r="3117" spans="1:12" x14ac:dyDescent="0.25">
      <c r="A3117" s="14">
        <v>38991</v>
      </c>
      <c r="B3117" s="6">
        <f>LoonHeffing2020(Table1[[#This Row],[Belastbaar loon]])</f>
        <v>14563.138499999999</v>
      </c>
      <c r="C3117" s="6">
        <f>AlgemeneHeffingsKorting2020(Table1[[#This Row],[Belastbaar loon]])</f>
        <v>1674.1584</v>
      </c>
      <c r="D3117" s="14">
        <f>ArbeidsKorting2020(Table1[[#This Row],[Belastbaar loon]])</f>
        <v>3576.78</v>
      </c>
      <c r="E3117" s="14">
        <f>MAX(Table1[[#This Row],[Loonheffing]]-Table1[[#This Row],[Algemene Heffingskorting]]-Table1[[#This Row],[Arbeidskorting]],0)</f>
        <v>9312.2000999999982</v>
      </c>
      <c r="F3117" s="6">
        <f>Table1[[#This Row],[Belastbaar loon]]-Table1[[#This Row],[Belasting]]</f>
        <v>29678.799900000002</v>
      </c>
      <c r="G3117" s="2">
        <f>(Table1[[#This Row],[Belastbaar loon]]-Table1[[#This Row],[Netto loon]])/Table1[[#This Row],[Belastbaar loon]]</f>
        <v>0.23882947603293064</v>
      </c>
      <c r="H3117" s="14">
        <f t="shared" ca="1" si="43"/>
        <v>9307.2979000000014</v>
      </c>
      <c r="I3117" s="14">
        <f ca="1">IF(ROW()=2, Table1[[#This Row],[Netto loon]], INDIRECT(ADDRESS(ROW()-1,COLUMN(F:F))))</f>
        <v>29673.702099999999</v>
      </c>
      <c r="J3117" s="6">
        <f ca="1">IF(ROW()=2, 0, Table1[[#This Row],[Belastbaar loon]]-INDIRECT(ADDRESS(ROW()-1,COLUMN(A:A))))</f>
        <v>10</v>
      </c>
      <c r="K3117" s="6">
        <f ca="1">Table1[[#This Row],[Netto loon]]-Table1[[#This Row],[Netto vorige schijf]]</f>
        <v>5.0978000000031898</v>
      </c>
      <c r="L3117" s="2">
        <f ca="1">(Table1[[#This Row],[Bruto tov vorige schijf]]-Table1[[#This Row],[Netto tov vorige schijf]])/MAX(Table1[[#This Row],[Bruto tov vorige schijf]],1)</f>
        <v>0.49021999999968102</v>
      </c>
    </row>
    <row r="3118" spans="1:12" x14ac:dyDescent="0.25">
      <c r="A3118" s="14">
        <v>39001</v>
      </c>
      <c r="B3118" s="6">
        <f>LoonHeffing2020(Table1[[#This Row],[Belastbaar loon]])</f>
        <v>14566.8735</v>
      </c>
      <c r="C3118" s="6">
        <f>AlgemeneHeffingsKorting2020(Table1[[#This Row],[Belastbaar loon]])</f>
        <v>1673.5912000000001</v>
      </c>
      <c r="D3118" s="14">
        <f>ArbeidsKorting2020(Table1[[#This Row],[Belastbaar loon]])</f>
        <v>3576.18</v>
      </c>
      <c r="E3118" s="14">
        <f>MAX(Table1[[#This Row],[Loonheffing]]-Table1[[#This Row],[Algemene Heffingskorting]]-Table1[[#This Row],[Arbeidskorting]],0)</f>
        <v>9317.1022999999986</v>
      </c>
      <c r="F3118" s="6">
        <f>Table1[[#This Row],[Belastbaar loon]]-Table1[[#This Row],[Belasting]]</f>
        <v>29683.897700000001</v>
      </c>
      <c r="G3118" s="2">
        <f>(Table1[[#This Row],[Belastbaar loon]]-Table1[[#This Row],[Netto loon]])/Table1[[#This Row],[Belastbaar loon]]</f>
        <v>0.23889393348888485</v>
      </c>
      <c r="H3118" s="14">
        <f t="shared" ca="1" si="43"/>
        <v>9312.2000999999982</v>
      </c>
      <c r="I3118" s="14">
        <f ca="1">IF(ROW()=2, Table1[[#This Row],[Netto loon]], INDIRECT(ADDRESS(ROW()-1,COLUMN(F:F))))</f>
        <v>29678.799900000002</v>
      </c>
      <c r="J3118" s="6">
        <f ca="1">IF(ROW()=2, 0, Table1[[#This Row],[Belastbaar loon]]-INDIRECT(ADDRESS(ROW()-1,COLUMN(A:A))))</f>
        <v>10</v>
      </c>
      <c r="K3118" s="6">
        <f ca="1">Table1[[#This Row],[Netto loon]]-Table1[[#This Row],[Netto vorige schijf]]</f>
        <v>5.0977999999995518</v>
      </c>
      <c r="L3118" s="2">
        <f ca="1">(Table1[[#This Row],[Bruto tov vorige schijf]]-Table1[[#This Row],[Netto tov vorige schijf]])/MAX(Table1[[#This Row],[Bruto tov vorige schijf]],1)</f>
        <v>0.49022000000004484</v>
      </c>
    </row>
    <row r="3119" spans="1:12" x14ac:dyDescent="0.25">
      <c r="A3119" s="14">
        <v>39011</v>
      </c>
      <c r="B3119" s="6">
        <f>LoonHeffing2020(Table1[[#This Row],[Belastbaar loon]])</f>
        <v>14570.6085</v>
      </c>
      <c r="C3119" s="6">
        <f>AlgemeneHeffingsKorting2020(Table1[[#This Row],[Belastbaar loon]])</f>
        <v>1673.0240000000001</v>
      </c>
      <c r="D3119" s="14">
        <f>ArbeidsKorting2020(Table1[[#This Row],[Belastbaar loon]])</f>
        <v>3575.58</v>
      </c>
      <c r="E3119" s="14">
        <f>MAX(Table1[[#This Row],[Loonheffing]]-Table1[[#This Row],[Algemene Heffingskorting]]-Table1[[#This Row],[Arbeidskorting]],0)</f>
        <v>9322.0045000000009</v>
      </c>
      <c r="F3119" s="6">
        <f>Table1[[#This Row],[Belastbaar loon]]-Table1[[#This Row],[Belasting]]</f>
        <v>29688.995499999997</v>
      </c>
      <c r="G3119" s="2">
        <f>(Table1[[#This Row],[Belastbaar loon]]-Table1[[#This Row],[Netto loon]])/Table1[[#This Row],[Belastbaar loon]]</f>
        <v>0.23895835789905417</v>
      </c>
      <c r="H3119" s="14">
        <f t="shared" ca="1" si="43"/>
        <v>9317.1022999999986</v>
      </c>
      <c r="I3119" s="14">
        <f ca="1">IF(ROW()=2, Table1[[#This Row],[Netto loon]], INDIRECT(ADDRESS(ROW()-1,COLUMN(F:F))))</f>
        <v>29683.897700000001</v>
      </c>
      <c r="J3119" s="6">
        <f ca="1">IF(ROW()=2, 0, Table1[[#This Row],[Belastbaar loon]]-INDIRECT(ADDRESS(ROW()-1,COLUMN(A:A))))</f>
        <v>10</v>
      </c>
      <c r="K3119" s="6">
        <f ca="1">Table1[[#This Row],[Netto loon]]-Table1[[#This Row],[Netto vorige schijf]]</f>
        <v>5.0977999999959138</v>
      </c>
      <c r="L3119" s="2">
        <f ca="1">(Table1[[#This Row],[Bruto tov vorige schijf]]-Table1[[#This Row],[Netto tov vorige schijf]])/MAX(Table1[[#This Row],[Bruto tov vorige schijf]],1)</f>
        <v>0.49022000000040861</v>
      </c>
    </row>
    <row r="3120" spans="1:12" x14ac:dyDescent="0.25">
      <c r="A3120" s="14">
        <v>39021</v>
      </c>
      <c r="B3120" s="6">
        <f>LoonHeffing2020(Table1[[#This Row],[Belastbaar loon]])</f>
        <v>14574.343499999999</v>
      </c>
      <c r="C3120" s="6">
        <f>AlgemeneHeffingsKorting2020(Table1[[#This Row],[Belastbaar loon]])</f>
        <v>1672.4567999999999</v>
      </c>
      <c r="D3120" s="14">
        <f>ArbeidsKorting2020(Table1[[#This Row],[Belastbaar loon]])</f>
        <v>3574.98</v>
      </c>
      <c r="E3120" s="14">
        <f>MAX(Table1[[#This Row],[Loonheffing]]-Table1[[#This Row],[Algemene Heffingskorting]]-Table1[[#This Row],[Arbeidskorting]],0)</f>
        <v>9326.9066999999995</v>
      </c>
      <c r="F3120" s="6">
        <f>Table1[[#This Row],[Belastbaar loon]]-Table1[[#This Row],[Belasting]]</f>
        <v>29694.0933</v>
      </c>
      <c r="G3120" s="2">
        <f>(Table1[[#This Row],[Belastbaar loon]]-Table1[[#This Row],[Netto loon]])/Table1[[#This Row],[Belastbaar loon]]</f>
        <v>0.23902274928884445</v>
      </c>
      <c r="H3120" s="14">
        <f t="shared" ca="1" si="43"/>
        <v>9322.0045000000009</v>
      </c>
      <c r="I3120" s="14">
        <f ca="1">IF(ROW()=2, Table1[[#This Row],[Netto loon]], INDIRECT(ADDRESS(ROW()-1,COLUMN(F:F))))</f>
        <v>29688.995499999997</v>
      </c>
      <c r="J3120" s="6">
        <f ca="1">IF(ROW()=2, 0, Table1[[#This Row],[Belastbaar loon]]-INDIRECT(ADDRESS(ROW()-1,COLUMN(A:A))))</f>
        <v>10</v>
      </c>
      <c r="K3120" s="6">
        <f ca="1">Table1[[#This Row],[Netto loon]]-Table1[[#This Row],[Netto vorige schijf]]</f>
        <v>5.0978000000031898</v>
      </c>
      <c r="L3120" s="2">
        <f ca="1">(Table1[[#This Row],[Bruto tov vorige schijf]]-Table1[[#This Row],[Netto tov vorige schijf]])/MAX(Table1[[#This Row],[Bruto tov vorige schijf]],1)</f>
        <v>0.49021999999968102</v>
      </c>
    </row>
    <row r="3121" spans="1:12" x14ac:dyDescent="0.25">
      <c r="A3121" s="14">
        <v>39031</v>
      </c>
      <c r="B3121" s="6">
        <f>LoonHeffing2020(Table1[[#This Row],[Belastbaar loon]])</f>
        <v>14578.0785</v>
      </c>
      <c r="C3121" s="6">
        <f>AlgemeneHeffingsKorting2020(Table1[[#This Row],[Belastbaar loon]])</f>
        <v>1671.8896</v>
      </c>
      <c r="D3121" s="14">
        <f>ArbeidsKorting2020(Table1[[#This Row],[Belastbaar loon]])</f>
        <v>3574.38</v>
      </c>
      <c r="E3121" s="14">
        <f>MAX(Table1[[#This Row],[Loonheffing]]-Table1[[#This Row],[Algemene Heffingskorting]]-Table1[[#This Row],[Arbeidskorting]],0)</f>
        <v>9331.8089</v>
      </c>
      <c r="F3121" s="6">
        <f>Table1[[#This Row],[Belastbaar loon]]-Table1[[#This Row],[Belasting]]</f>
        <v>29699.1911</v>
      </c>
      <c r="G3121" s="2">
        <f>(Table1[[#This Row],[Belastbaar loon]]-Table1[[#This Row],[Netto loon]])/Table1[[#This Row],[Belastbaar loon]]</f>
        <v>0.23908710768363609</v>
      </c>
      <c r="H3121" s="14">
        <f t="shared" ca="1" si="43"/>
        <v>9326.9066999999995</v>
      </c>
      <c r="I3121" s="14">
        <f ca="1">IF(ROW()=2, Table1[[#This Row],[Netto loon]], INDIRECT(ADDRESS(ROW()-1,COLUMN(F:F))))</f>
        <v>29694.0933</v>
      </c>
      <c r="J3121" s="6">
        <f ca="1">IF(ROW()=2, 0, Table1[[#This Row],[Belastbaar loon]]-INDIRECT(ADDRESS(ROW()-1,COLUMN(A:A))))</f>
        <v>10</v>
      </c>
      <c r="K3121" s="6">
        <f ca="1">Table1[[#This Row],[Netto loon]]-Table1[[#This Row],[Netto vorige schijf]]</f>
        <v>5.0977999999995518</v>
      </c>
      <c r="L3121" s="2">
        <f ca="1">(Table1[[#This Row],[Bruto tov vorige schijf]]-Table1[[#This Row],[Netto tov vorige schijf]])/MAX(Table1[[#This Row],[Bruto tov vorige schijf]],1)</f>
        <v>0.49022000000004484</v>
      </c>
    </row>
    <row r="3122" spans="1:12" x14ac:dyDescent="0.25">
      <c r="A3122" s="14">
        <v>39041</v>
      </c>
      <c r="B3122" s="6">
        <f>LoonHeffing2020(Table1[[#This Row],[Belastbaar loon]])</f>
        <v>14581.8135</v>
      </c>
      <c r="C3122" s="6">
        <f>AlgemeneHeffingsKorting2020(Table1[[#This Row],[Belastbaar loon]])</f>
        <v>1671.3224</v>
      </c>
      <c r="D3122" s="14">
        <f>ArbeidsKorting2020(Table1[[#This Row],[Belastbaar loon]])</f>
        <v>3573.78</v>
      </c>
      <c r="E3122" s="14">
        <f>MAX(Table1[[#This Row],[Loonheffing]]-Table1[[#This Row],[Algemene Heffingskorting]]-Table1[[#This Row],[Arbeidskorting]],0)</f>
        <v>9336.7110999999986</v>
      </c>
      <c r="F3122" s="6">
        <f>Table1[[#This Row],[Belastbaar loon]]-Table1[[#This Row],[Belasting]]</f>
        <v>29704.2889</v>
      </c>
      <c r="G3122" s="2">
        <f>(Table1[[#This Row],[Belastbaar loon]]-Table1[[#This Row],[Netto loon]])/Table1[[#This Row],[Belastbaar loon]]</f>
        <v>0.23915143310878309</v>
      </c>
      <c r="H3122" s="14">
        <f t="shared" ca="1" si="43"/>
        <v>9331.8089</v>
      </c>
      <c r="I3122" s="14">
        <f ca="1">IF(ROW()=2, Table1[[#This Row],[Netto loon]], INDIRECT(ADDRESS(ROW()-1,COLUMN(F:F))))</f>
        <v>29699.1911</v>
      </c>
      <c r="J3122" s="6">
        <f ca="1">IF(ROW()=2, 0, Table1[[#This Row],[Belastbaar loon]]-INDIRECT(ADDRESS(ROW()-1,COLUMN(A:A))))</f>
        <v>10</v>
      </c>
      <c r="K3122" s="6">
        <f ca="1">Table1[[#This Row],[Netto loon]]-Table1[[#This Row],[Netto vorige schijf]]</f>
        <v>5.0977999999995518</v>
      </c>
      <c r="L3122" s="2">
        <f ca="1">(Table1[[#This Row],[Bruto tov vorige schijf]]-Table1[[#This Row],[Netto tov vorige schijf]])/MAX(Table1[[#This Row],[Bruto tov vorige schijf]],1)</f>
        <v>0.49022000000004484</v>
      </c>
    </row>
    <row r="3123" spans="1:12" x14ac:dyDescent="0.25">
      <c r="A3123" s="14">
        <v>39051</v>
      </c>
      <c r="B3123" s="6">
        <f>LoonHeffing2020(Table1[[#This Row],[Belastbaar loon]])</f>
        <v>14585.548500000001</v>
      </c>
      <c r="C3123" s="6">
        <f>AlgemeneHeffingsKorting2020(Table1[[#This Row],[Belastbaar loon]])</f>
        <v>1670.7552000000001</v>
      </c>
      <c r="D3123" s="14">
        <f>ArbeidsKorting2020(Table1[[#This Row],[Belastbaar loon]])</f>
        <v>3573.18</v>
      </c>
      <c r="E3123" s="14">
        <f>MAX(Table1[[#This Row],[Loonheffing]]-Table1[[#This Row],[Algemene Heffingskorting]]-Table1[[#This Row],[Arbeidskorting]],0)</f>
        <v>9341.6133000000009</v>
      </c>
      <c r="F3123" s="6">
        <f>Table1[[#This Row],[Belastbaar loon]]-Table1[[#This Row],[Belasting]]</f>
        <v>29709.386699999999</v>
      </c>
      <c r="G3123" s="2">
        <f>(Table1[[#This Row],[Belastbaar loon]]-Table1[[#This Row],[Netto loon]])/Table1[[#This Row],[Belastbaar loon]]</f>
        <v>0.2392157255896136</v>
      </c>
      <c r="H3123" s="14">
        <f t="shared" ca="1" si="43"/>
        <v>9336.7110999999986</v>
      </c>
      <c r="I3123" s="14">
        <f ca="1">IF(ROW()=2, Table1[[#This Row],[Netto loon]], INDIRECT(ADDRESS(ROW()-1,COLUMN(F:F))))</f>
        <v>29704.2889</v>
      </c>
      <c r="J3123" s="6">
        <f ca="1">IF(ROW()=2, 0, Table1[[#This Row],[Belastbaar loon]]-INDIRECT(ADDRESS(ROW()-1,COLUMN(A:A))))</f>
        <v>10</v>
      </c>
      <c r="K3123" s="6">
        <f ca="1">Table1[[#This Row],[Netto loon]]-Table1[[#This Row],[Netto vorige schijf]]</f>
        <v>5.0977999999995518</v>
      </c>
      <c r="L3123" s="2">
        <f ca="1">(Table1[[#This Row],[Bruto tov vorige schijf]]-Table1[[#This Row],[Netto tov vorige schijf]])/MAX(Table1[[#This Row],[Bruto tov vorige schijf]],1)</f>
        <v>0.49022000000004484</v>
      </c>
    </row>
    <row r="3124" spans="1:12" x14ac:dyDescent="0.25">
      <c r="A3124" s="14">
        <v>39061</v>
      </c>
      <c r="B3124" s="6">
        <f>LoonHeffing2020(Table1[[#This Row],[Belastbaar loon]])</f>
        <v>14589.2835</v>
      </c>
      <c r="C3124" s="6">
        <f>AlgemeneHeffingsKorting2020(Table1[[#This Row],[Belastbaar loon]])</f>
        <v>1670.1880000000001</v>
      </c>
      <c r="D3124" s="14">
        <f>ArbeidsKorting2020(Table1[[#This Row],[Belastbaar loon]])</f>
        <v>3572.58</v>
      </c>
      <c r="E3124" s="14">
        <f>MAX(Table1[[#This Row],[Loonheffing]]-Table1[[#This Row],[Algemene Heffingskorting]]-Table1[[#This Row],[Arbeidskorting]],0)</f>
        <v>9346.5154999999995</v>
      </c>
      <c r="F3124" s="6">
        <f>Table1[[#This Row],[Belastbaar loon]]-Table1[[#This Row],[Belasting]]</f>
        <v>29714.484499999999</v>
      </c>
      <c r="G3124" s="2">
        <f>(Table1[[#This Row],[Belastbaar loon]]-Table1[[#This Row],[Netto loon]])/Table1[[#This Row],[Belastbaar loon]]</f>
        <v>0.23927998515142984</v>
      </c>
      <c r="H3124" s="14">
        <f t="shared" ca="1" si="43"/>
        <v>9341.6133000000009</v>
      </c>
      <c r="I3124" s="14">
        <f ca="1">IF(ROW()=2, Table1[[#This Row],[Netto loon]], INDIRECT(ADDRESS(ROW()-1,COLUMN(F:F))))</f>
        <v>29709.386699999999</v>
      </c>
      <c r="J3124" s="6">
        <f ca="1">IF(ROW()=2, 0, Table1[[#This Row],[Belastbaar loon]]-INDIRECT(ADDRESS(ROW()-1,COLUMN(A:A))))</f>
        <v>10</v>
      </c>
      <c r="K3124" s="6">
        <f ca="1">Table1[[#This Row],[Netto loon]]-Table1[[#This Row],[Netto vorige schijf]]</f>
        <v>5.0977999999995518</v>
      </c>
      <c r="L3124" s="2">
        <f ca="1">(Table1[[#This Row],[Bruto tov vorige schijf]]-Table1[[#This Row],[Netto tov vorige schijf]])/MAX(Table1[[#This Row],[Bruto tov vorige schijf]],1)</f>
        <v>0.49022000000004484</v>
      </c>
    </row>
    <row r="3125" spans="1:12" x14ac:dyDescent="0.25">
      <c r="A3125" s="14">
        <v>39071</v>
      </c>
      <c r="B3125" s="6">
        <f>LoonHeffing2020(Table1[[#This Row],[Belastbaar loon]])</f>
        <v>14593.0185</v>
      </c>
      <c r="C3125" s="6">
        <f>AlgemeneHeffingsKorting2020(Table1[[#This Row],[Belastbaar loon]])</f>
        <v>1669.6207999999999</v>
      </c>
      <c r="D3125" s="14">
        <f>ArbeidsKorting2020(Table1[[#This Row],[Belastbaar loon]])</f>
        <v>3571.98</v>
      </c>
      <c r="E3125" s="14">
        <f>MAX(Table1[[#This Row],[Loonheffing]]-Table1[[#This Row],[Algemene Heffingskorting]]-Table1[[#This Row],[Arbeidskorting]],0)</f>
        <v>9351.4177</v>
      </c>
      <c r="F3125" s="6">
        <f>Table1[[#This Row],[Belastbaar loon]]-Table1[[#This Row],[Belasting]]</f>
        <v>29719.582300000002</v>
      </c>
      <c r="G3125" s="2">
        <f>(Table1[[#This Row],[Belastbaar loon]]-Table1[[#This Row],[Netto loon]])/Table1[[#This Row],[Belastbaar loon]]</f>
        <v>0.23934421181950802</v>
      </c>
      <c r="H3125" s="14">
        <f t="shared" ca="1" si="43"/>
        <v>9346.5154999999995</v>
      </c>
      <c r="I3125" s="14">
        <f ca="1">IF(ROW()=2, Table1[[#This Row],[Netto loon]], INDIRECT(ADDRESS(ROW()-1,COLUMN(F:F))))</f>
        <v>29714.484499999999</v>
      </c>
      <c r="J3125" s="6">
        <f ca="1">IF(ROW()=2, 0, Table1[[#This Row],[Belastbaar loon]]-INDIRECT(ADDRESS(ROW()-1,COLUMN(A:A))))</f>
        <v>10</v>
      </c>
      <c r="K3125" s="6">
        <f ca="1">Table1[[#This Row],[Netto loon]]-Table1[[#This Row],[Netto vorige schijf]]</f>
        <v>5.0978000000031898</v>
      </c>
      <c r="L3125" s="2">
        <f ca="1">(Table1[[#This Row],[Bruto tov vorige schijf]]-Table1[[#This Row],[Netto tov vorige schijf]])/MAX(Table1[[#This Row],[Bruto tov vorige schijf]],1)</f>
        <v>0.49021999999968102</v>
      </c>
    </row>
    <row r="3126" spans="1:12" x14ac:dyDescent="0.25">
      <c r="A3126" s="14">
        <v>39081</v>
      </c>
      <c r="B3126" s="6">
        <f>LoonHeffing2020(Table1[[#This Row],[Belastbaar loon]])</f>
        <v>14596.753500000001</v>
      </c>
      <c r="C3126" s="6">
        <f>AlgemeneHeffingsKorting2020(Table1[[#This Row],[Belastbaar loon]])</f>
        <v>1669.0536</v>
      </c>
      <c r="D3126" s="14">
        <f>ArbeidsKorting2020(Table1[[#This Row],[Belastbaar loon]])</f>
        <v>3571.38</v>
      </c>
      <c r="E3126" s="14">
        <f>MAX(Table1[[#This Row],[Loonheffing]]-Table1[[#This Row],[Algemene Heffingskorting]]-Table1[[#This Row],[Arbeidskorting]],0)</f>
        <v>9356.3199000000022</v>
      </c>
      <c r="F3126" s="6">
        <f>Table1[[#This Row],[Belastbaar loon]]-Table1[[#This Row],[Belasting]]</f>
        <v>29724.680099999998</v>
      </c>
      <c r="G3126" s="2">
        <f>(Table1[[#This Row],[Belastbaar loon]]-Table1[[#This Row],[Netto loon]])/Table1[[#This Row],[Belastbaar loon]]</f>
        <v>0.23940840561909885</v>
      </c>
      <c r="H3126" s="14">
        <f t="shared" ca="1" si="43"/>
        <v>9351.4177</v>
      </c>
      <c r="I3126" s="14">
        <f ca="1">IF(ROW()=2, Table1[[#This Row],[Netto loon]], INDIRECT(ADDRESS(ROW()-1,COLUMN(F:F))))</f>
        <v>29719.582300000002</v>
      </c>
      <c r="J3126" s="6">
        <f ca="1">IF(ROW()=2, 0, Table1[[#This Row],[Belastbaar loon]]-INDIRECT(ADDRESS(ROW()-1,COLUMN(A:A))))</f>
        <v>10</v>
      </c>
      <c r="K3126" s="6">
        <f ca="1">Table1[[#This Row],[Netto loon]]-Table1[[#This Row],[Netto vorige schijf]]</f>
        <v>5.0977999999959138</v>
      </c>
      <c r="L3126" s="2">
        <f ca="1">(Table1[[#This Row],[Bruto tov vorige schijf]]-Table1[[#This Row],[Netto tov vorige schijf]])/MAX(Table1[[#This Row],[Bruto tov vorige schijf]],1)</f>
        <v>0.49022000000040861</v>
      </c>
    </row>
    <row r="3127" spans="1:12" x14ac:dyDescent="0.25">
      <c r="A3127" s="14">
        <v>39091</v>
      </c>
      <c r="B3127" s="6">
        <f>LoonHeffing2020(Table1[[#This Row],[Belastbaar loon]])</f>
        <v>14600.488499999999</v>
      </c>
      <c r="C3127" s="6">
        <f>AlgemeneHeffingsKorting2020(Table1[[#This Row],[Belastbaar loon]])</f>
        <v>1668.4864</v>
      </c>
      <c r="D3127" s="14">
        <f>ArbeidsKorting2020(Table1[[#This Row],[Belastbaar loon]])</f>
        <v>3570.78</v>
      </c>
      <c r="E3127" s="14">
        <f>MAX(Table1[[#This Row],[Loonheffing]]-Table1[[#This Row],[Algemene Heffingskorting]]-Table1[[#This Row],[Arbeidskorting]],0)</f>
        <v>9361.222099999999</v>
      </c>
      <c r="F3127" s="6">
        <f>Table1[[#This Row],[Belastbaar loon]]-Table1[[#This Row],[Belasting]]</f>
        <v>29729.777900000001</v>
      </c>
      <c r="G3127" s="2">
        <f>(Table1[[#This Row],[Belastbaar loon]]-Table1[[#This Row],[Netto loon]])/Table1[[#This Row],[Belastbaar loon]]</f>
        <v>0.23947256657542654</v>
      </c>
      <c r="H3127" s="14">
        <f t="shared" ca="1" si="43"/>
        <v>9356.3199000000022</v>
      </c>
      <c r="I3127" s="14">
        <f ca="1">IF(ROW()=2, Table1[[#This Row],[Netto loon]], INDIRECT(ADDRESS(ROW()-1,COLUMN(F:F))))</f>
        <v>29724.680099999998</v>
      </c>
      <c r="J3127" s="6">
        <f ca="1">IF(ROW()=2, 0, Table1[[#This Row],[Belastbaar loon]]-INDIRECT(ADDRESS(ROW()-1,COLUMN(A:A))))</f>
        <v>10</v>
      </c>
      <c r="K3127" s="6">
        <f ca="1">Table1[[#This Row],[Netto loon]]-Table1[[#This Row],[Netto vorige schijf]]</f>
        <v>5.0978000000031898</v>
      </c>
      <c r="L3127" s="2">
        <f ca="1">(Table1[[#This Row],[Bruto tov vorige schijf]]-Table1[[#This Row],[Netto tov vorige schijf]])/MAX(Table1[[#This Row],[Bruto tov vorige schijf]],1)</f>
        <v>0.49021999999968102</v>
      </c>
    </row>
    <row r="3128" spans="1:12" x14ac:dyDescent="0.25">
      <c r="A3128" s="14">
        <v>39101</v>
      </c>
      <c r="B3128" s="6">
        <f>LoonHeffing2020(Table1[[#This Row],[Belastbaar loon]])</f>
        <v>14604.2235</v>
      </c>
      <c r="C3128" s="6">
        <f>AlgemeneHeffingsKorting2020(Table1[[#This Row],[Belastbaar loon]])</f>
        <v>1667.9192</v>
      </c>
      <c r="D3128" s="14">
        <f>ArbeidsKorting2020(Table1[[#This Row],[Belastbaar loon]])</f>
        <v>3570.18</v>
      </c>
      <c r="E3128" s="14">
        <f>MAX(Table1[[#This Row],[Loonheffing]]-Table1[[#This Row],[Algemene Heffingskorting]]-Table1[[#This Row],[Arbeidskorting]],0)</f>
        <v>9366.1242999999995</v>
      </c>
      <c r="F3128" s="6">
        <f>Table1[[#This Row],[Belastbaar loon]]-Table1[[#This Row],[Belasting]]</f>
        <v>29734.875700000001</v>
      </c>
      <c r="G3128" s="2">
        <f>(Table1[[#This Row],[Belastbaar loon]]-Table1[[#This Row],[Netto loon]])/Table1[[#This Row],[Belastbaar loon]]</f>
        <v>0.23953669471369018</v>
      </c>
      <c r="H3128" s="14">
        <f t="shared" ca="1" si="43"/>
        <v>9361.222099999999</v>
      </c>
      <c r="I3128" s="14">
        <f ca="1">IF(ROW()=2, Table1[[#This Row],[Netto loon]], INDIRECT(ADDRESS(ROW()-1,COLUMN(F:F))))</f>
        <v>29729.777900000001</v>
      </c>
      <c r="J3128" s="6">
        <f ca="1">IF(ROW()=2, 0, Table1[[#This Row],[Belastbaar loon]]-INDIRECT(ADDRESS(ROW()-1,COLUMN(A:A))))</f>
        <v>10</v>
      </c>
      <c r="K3128" s="6">
        <f ca="1">Table1[[#This Row],[Netto loon]]-Table1[[#This Row],[Netto vorige schijf]]</f>
        <v>5.0977999999995518</v>
      </c>
      <c r="L3128" s="2">
        <f ca="1">(Table1[[#This Row],[Bruto tov vorige schijf]]-Table1[[#This Row],[Netto tov vorige schijf]])/MAX(Table1[[#This Row],[Bruto tov vorige schijf]],1)</f>
        <v>0.49022000000004484</v>
      </c>
    </row>
    <row r="3129" spans="1:12" x14ac:dyDescent="0.25">
      <c r="A3129" s="14">
        <v>39111</v>
      </c>
      <c r="B3129" s="6">
        <f>LoonHeffing2020(Table1[[#This Row],[Belastbaar loon]])</f>
        <v>14607.958500000001</v>
      </c>
      <c r="C3129" s="6">
        <f>AlgemeneHeffingsKorting2020(Table1[[#This Row],[Belastbaar loon]])</f>
        <v>1667.3520000000001</v>
      </c>
      <c r="D3129" s="14">
        <f>ArbeidsKorting2020(Table1[[#This Row],[Belastbaar loon]])</f>
        <v>3569.58</v>
      </c>
      <c r="E3129" s="14">
        <f>MAX(Table1[[#This Row],[Loonheffing]]-Table1[[#This Row],[Algemene Heffingskorting]]-Table1[[#This Row],[Arbeidskorting]],0)</f>
        <v>9371.0264999999999</v>
      </c>
      <c r="F3129" s="6">
        <f>Table1[[#This Row],[Belastbaar loon]]-Table1[[#This Row],[Belasting]]</f>
        <v>29739.9735</v>
      </c>
      <c r="G3129" s="2">
        <f>(Table1[[#This Row],[Belastbaar loon]]-Table1[[#This Row],[Netto loon]])/Table1[[#This Row],[Belastbaar loon]]</f>
        <v>0.23960079005906268</v>
      </c>
      <c r="H3129" s="14">
        <f t="shared" ca="1" si="43"/>
        <v>9366.1242999999995</v>
      </c>
      <c r="I3129" s="14">
        <f ca="1">IF(ROW()=2, Table1[[#This Row],[Netto loon]], INDIRECT(ADDRESS(ROW()-1,COLUMN(F:F))))</f>
        <v>29734.875700000001</v>
      </c>
      <c r="J3129" s="6">
        <f ca="1">IF(ROW()=2, 0, Table1[[#This Row],[Belastbaar loon]]-INDIRECT(ADDRESS(ROW()-1,COLUMN(A:A))))</f>
        <v>10</v>
      </c>
      <c r="K3129" s="6">
        <f ca="1">Table1[[#This Row],[Netto loon]]-Table1[[#This Row],[Netto vorige schijf]]</f>
        <v>5.0977999999995518</v>
      </c>
      <c r="L3129" s="2">
        <f ca="1">(Table1[[#This Row],[Bruto tov vorige schijf]]-Table1[[#This Row],[Netto tov vorige schijf]])/MAX(Table1[[#This Row],[Bruto tov vorige schijf]],1)</f>
        <v>0.49022000000004484</v>
      </c>
    </row>
    <row r="3130" spans="1:12" x14ac:dyDescent="0.25">
      <c r="A3130" s="14">
        <v>39121</v>
      </c>
      <c r="B3130" s="6">
        <f>LoonHeffing2020(Table1[[#This Row],[Belastbaar loon]])</f>
        <v>14611.693499999999</v>
      </c>
      <c r="C3130" s="6">
        <f>AlgemeneHeffingsKorting2020(Table1[[#This Row],[Belastbaar loon]])</f>
        <v>1666.7847999999999</v>
      </c>
      <c r="D3130" s="14">
        <f>ArbeidsKorting2020(Table1[[#This Row],[Belastbaar loon]])</f>
        <v>3568.98</v>
      </c>
      <c r="E3130" s="14">
        <f>MAX(Table1[[#This Row],[Loonheffing]]-Table1[[#This Row],[Algemene Heffingskorting]]-Table1[[#This Row],[Arbeidskorting]],0)</f>
        <v>9375.9287000000004</v>
      </c>
      <c r="F3130" s="6">
        <f>Table1[[#This Row],[Belastbaar loon]]-Table1[[#This Row],[Belasting]]</f>
        <v>29745.0713</v>
      </c>
      <c r="G3130" s="2">
        <f>(Table1[[#This Row],[Belastbaar loon]]-Table1[[#This Row],[Netto loon]])/Table1[[#This Row],[Belastbaar loon]]</f>
        <v>0.23966485263669129</v>
      </c>
      <c r="H3130" s="14">
        <f t="shared" ca="1" si="43"/>
        <v>9371.0264999999999</v>
      </c>
      <c r="I3130" s="14">
        <f ca="1">IF(ROW()=2, Table1[[#This Row],[Netto loon]], INDIRECT(ADDRESS(ROW()-1,COLUMN(F:F))))</f>
        <v>29739.9735</v>
      </c>
      <c r="J3130" s="6">
        <f ca="1">IF(ROW()=2, 0, Table1[[#This Row],[Belastbaar loon]]-INDIRECT(ADDRESS(ROW()-1,COLUMN(A:A))))</f>
        <v>10</v>
      </c>
      <c r="K3130" s="6">
        <f ca="1">Table1[[#This Row],[Netto loon]]-Table1[[#This Row],[Netto vorige schijf]]</f>
        <v>5.0977999999995518</v>
      </c>
      <c r="L3130" s="2">
        <f ca="1">(Table1[[#This Row],[Bruto tov vorige schijf]]-Table1[[#This Row],[Netto tov vorige schijf]])/MAX(Table1[[#This Row],[Bruto tov vorige schijf]],1)</f>
        <v>0.49022000000004484</v>
      </c>
    </row>
    <row r="3131" spans="1:12" x14ac:dyDescent="0.25">
      <c r="A3131" s="14">
        <v>39131</v>
      </c>
      <c r="B3131" s="6">
        <f>LoonHeffing2020(Table1[[#This Row],[Belastbaar loon]])</f>
        <v>14615.4285</v>
      </c>
      <c r="C3131" s="6">
        <f>AlgemeneHeffingsKorting2020(Table1[[#This Row],[Belastbaar loon]])</f>
        <v>1666.2175999999999</v>
      </c>
      <c r="D3131" s="14">
        <f>ArbeidsKorting2020(Table1[[#This Row],[Belastbaar loon]])</f>
        <v>3568.38</v>
      </c>
      <c r="E3131" s="14">
        <f>MAX(Table1[[#This Row],[Loonheffing]]-Table1[[#This Row],[Algemene Heffingskorting]]-Table1[[#This Row],[Arbeidskorting]],0)</f>
        <v>9380.8309000000008</v>
      </c>
      <c r="F3131" s="6">
        <f>Table1[[#This Row],[Belastbaar loon]]-Table1[[#This Row],[Belasting]]</f>
        <v>29750.169099999999</v>
      </c>
      <c r="G3131" s="2">
        <f>(Table1[[#This Row],[Belastbaar loon]]-Table1[[#This Row],[Netto loon]])/Table1[[#This Row],[Belastbaar loon]]</f>
        <v>0.23972888247169766</v>
      </c>
      <c r="H3131" s="14">
        <f t="shared" ca="1" si="43"/>
        <v>9375.9287000000004</v>
      </c>
      <c r="I3131" s="14">
        <f ca="1">IF(ROW()=2, Table1[[#This Row],[Netto loon]], INDIRECT(ADDRESS(ROW()-1,COLUMN(F:F))))</f>
        <v>29745.0713</v>
      </c>
      <c r="J3131" s="6">
        <f ca="1">IF(ROW()=2, 0, Table1[[#This Row],[Belastbaar loon]]-INDIRECT(ADDRESS(ROW()-1,COLUMN(A:A))))</f>
        <v>10</v>
      </c>
      <c r="K3131" s="6">
        <f ca="1">Table1[[#This Row],[Netto loon]]-Table1[[#This Row],[Netto vorige schijf]]</f>
        <v>5.0977999999995518</v>
      </c>
      <c r="L3131" s="2">
        <f ca="1">(Table1[[#This Row],[Bruto tov vorige schijf]]-Table1[[#This Row],[Netto tov vorige schijf]])/MAX(Table1[[#This Row],[Bruto tov vorige schijf]],1)</f>
        <v>0.49022000000004484</v>
      </c>
    </row>
    <row r="3132" spans="1:12" x14ac:dyDescent="0.25">
      <c r="A3132" s="14">
        <v>39141</v>
      </c>
      <c r="B3132" s="6">
        <f>LoonHeffing2020(Table1[[#This Row],[Belastbaar loon]])</f>
        <v>14619.163500000001</v>
      </c>
      <c r="C3132" s="6">
        <f>AlgemeneHeffingsKorting2020(Table1[[#This Row],[Belastbaar loon]])</f>
        <v>1665.6504</v>
      </c>
      <c r="D3132" s="14">
        <f>ArbeidsKorting2020(Table1[[#This Row],[Belastbaar loon]])</f>
        <v>3567.78</v>
      </c>
      <c r="E3132" s="14">
        <f>MAX(Table1[[#This Row],[Loonheffing]]-Table1[[#This Row],[Algemene Heffingskorting]]-Table1[[#This Row],[Arbeidskorting]],0)</f>
        <v>9385.7330999999995</v>
      </c>
      <c r="F3132" s="6">
        <f>Table1[[#This Row],[Belastbaar loon]]-Table1[[#This Row],[Belasting]]</f>
        <v>29755.266900000002</v>
      </c>
      <c r="G3132" s="2">
        <f>(Table1[[#This Row],[Belastbaar loon]]-Table1[[#This Row],[Netto loon]])/Table1[[#This Row],[Belastbaar loon]]</f>
        <v>0.23979287958917753</v>
      </c>
      <c r="H3132" s="14">
        <f t="shared" ca="1" si="43"/>
        <v>9380.8309000000008</v>
      </c>
      <c r="I3132" s="14">
        <f ca="1">IF(ROW()=2, Table1[[#This Row],[Netto loon]], INDIRECT(ADDRESS(ROW()-1,COLUMN(F:F))))</f>
        <v>29750.169099999999</v>
      </c>
      <c r="J3132" s="6">
        <f ca="1">IF(ROW()=2, 0, Table1[[#This Row],[Belastbaar loon]]-INDIRECT(ADDRESS(ROW()-1,COLUMN(A:A))))</f>
        <v>10</v>
      </c>
      <c r="K3132" s="6">
        <f ca="1">Table1[[#This Row],[Netto loon]]-Table1[[#This Row],[Netto vorige schijf]]</f>
        <v>5.0978000000031898</v>
      </c>
      <c r="L3132" s="2">
        <f ca="1">(Table1[[#This Row],[Bruto tov vorige schijf]]-Table1[[#This Row],[Netto tov vorige schijf]])/MAX(Table1[[#This Row],[Bruto tov vorige schijf]],1)</f>
        <v>0.49021999999968102</v>
      </c>
    </row>
    <row r="3133" spans="1:12" x14ac:dyDescent="0.25">
      <c r="A3133" s="14">
        <v>39151</v>
      </c>
      <c r="B3133" s="6">
        <f>LoonHeffing2020(Table1[[#This Row],[Belastbaar loon]])</f>
        <v>14622.898499999999</v>
      </c>
      <c r="C3133" s="6">
        <f>AlgemeneHeffingsKorting2020(Table1[[#This Row],[Belastbaar loon]])</f>
        <v>1665.0832</v>
      </c>
      <c r="D3133" s="14">
        <f>ArbeidsKorting2020(Table1[[#This Row],[Belastbaar loon]])</f>
        <v>3567.18</v>
      </c>
      <c r="E3133" s="14">
        <f>MAX(Table1[[#This Row],[Loonheffing]]-Table1[[#This Row],[Algemene Heffingskorting]]-Table1[[#This Row],[Arbeidskorting]],0)</f>
        <v>9390.6352999999981</v>
      </c>
      <c r="F3133" s="6">
        <f>Table1[[#This Row],[Belastbaar loon]]-Table1[[#This Row],[Belasting]]</f>
        <v>29760.364700000002</v>
      </c>
      <c r="G3133" s="2">
        <f>(Table1[[#This Row],[Belastbaar loon]]-Table1[[#This Row],[Netto loon]])/Table1[[#This Row],[Belastbaar loon]]</f>
        <v>0.23985684401420138</v>
      </c>
      <c r="H3133" s="14">
        <f t="shared" ca="1" si="43"/>
        <v>9385.7330999999995</v>
      </c>
      <c r="I3133" s="14">
        <f ca="1">IF(ROW()=2, Table1[[#This Row],[Netto loon]], INDIRECT(ADDRESS(ROW()-1,COLUMN(F:F))))</f>
        <v>29755.266900000002</v>
      </c>
      <c r="J3133" s="6">
        <f ca="1">IF(ROW()=2, 0, Table1[[#This Row],[Belastbaar loon]]-INDIRECT(ADDRESS(ROW()-1,COLUMN(A:A))))</f>
        <v>10</v>
      </c>
      <c r="K3133" s="6">
        <f ca="1">Table1[[#This Row],[Netto loon]]-Table1[[#This Row],[Netto vorige schijf]]</f>
        <v>5.0977999999995518</v>
      </c>
      <c r="L3133" s="2">
        <f ca="1">(Table1[[#This Row],[Bruto tov vorige schijf]]-Table1[[#This Row],[Netto tov vorige schijf]])/MAX(Table1[[#This Row],[Bruto tov vorige schijf]],1)</f>
        <v>0.49022000000004484</v>
      </c>
    </row>
    <row r="3134" spans="1:12" x14ac:dyDescent="0.25">
      <c r="A3134" s="14">
        <v>39161</v>
      </c>
      <c r="B3134" s="6">
        <f>LoonHeffing2020(Table1[[#This Row],[Belastbaar loon]])</f>
        <v>14626.6335</v>
      </c>
      <c r="C3134" s="6">
        <f>AlgemeneHeffingsKorting2020(Table1[[#This Row],[Belastbaar loon]])</f>
        <v>1664.5160000000001</v>
      </c>
      <c r="D3134" s="14">
        <f>ArbeidsKorting2020(Table1[[#This Row],[Belastbaar loon]])</f>
        <v>3566.58</v>
      </c>
      <c r="E3134" s="14">
        <f>MAX(Table1[[#This Row],[Loonheffing]]-Table1[[#This Row],[Algemene Heffingskorting]]-Table1[[#This Row],[Arbeidskorting]],0)</f>
        <v>9395.5375000000004</v>
      </c>
      <c r="F3134" s="6">
        <f>Table1[[#This Row],[Belastbaar loon]]-Table1[[#This Row],[Belasting]]</f>
        <v>29765.462500000001</v>
      </c>
      <c r="G3134" s="2">
        <f>(Table1[[#This Row],[Belastbaar loon]]-Table1[[#This Row],[Netto loon]])/Table1[[#This Row],[Belastbaar loon]]</f>
        <v>0.23992077577181375</v>
      </c>
      <c r="H3134" s="14">
        <f t="shared" ca="1" si="43"/>
        <v>9390.6352999999981</v>
      </c>
      <c r="I3134" s="14">
        <f ca="1">IF(ROW()=2, Table1[[#This Row],[Netto loon]], INDIRECT(ADDRESS(ROW()-1,COLUMN(F:F))))</f>
        <v>29760.364700000002</v>
      </c>
      <c r="J3134" s="6">
        <f ca="1">IF(ROW()=2, 0, Table1[[#This Row],[Belastbaar loon]]-INDIRECT(ADDRESS(ROW()-1,COLUMN(A:A))))</f>
        <v>10</v>
      </c>
      <c r="K3134" s="6">
        <f ca="1">Table1[[#This Row],[Netto loon]]-Table1[[#This Row],[Netto vorige schijf]]</f>
        <v>5.0977999999995518</v>
      </c>
      <c r="L3134" s="2">
        <f ca="1">(Table1[[#This Row],[Bruto tov vorige schijf]]-Table1[[#This Row],[Netto tov vorige schijf]])/MAX(Table1[[#This Row],[Bruto tov vorige schijf]],1)</f>
        <v>0.49022000000004484</v>
      </c>
    </row>
    <row r="3135" spans="1:12" x14ac:dyDescent="0.25">
      <c r="A3135" s="14">
        <v>39171</v>
      </c>
      <c r="B3135" s="6">
        <f>LoonHeffing2020(Table1[[#This Row],[Belastbaar loon]])</f>
        <v>14630.3685</v>
      </c>
      <c r="C3135" s="6">
        <f>AlgemeneHeffingsKorting2020(Table1[[#This Row],[Belastbaar loon]])</f>
        <v>1663.9488000000001</v>
      </c>
      <c r="D3135" s="14">
        <f>ArbeidsKorting2020(Table1[[#This Row],[Belastbaar loon]])</f>
        <v>3565.98</v>
      </c>
      <c r="E3135" s="14">
        <f>MAX(Table1[[#This Row],[Loonheffing]]-Table1[[#This Row],[Algemene Heffingskorting]]-Table1[[#This Row],[Arbeidskorting]],0)</f>
        <v>9400.4397000000008</v>
      </c>
      <c r="F3135" s="6">
        <f>Table1[[#This Row],[Belastbaar loon]]-Table1[[#This Row],[Belasting]]</f>
        <v>29770.560299999997</v>
      </c>
      <c r="G3135" s="2">
        <f>(Table1[[#This Row],[Belastbaar loon]]-Table1[[#This Row],[Netto loon]])/Table1[[#This Row],[Belastbaar loon]]</f>
        <v>0.23998467488703384</v>
      </c>
      <c r="H3135" s="14">
        <f t="shared" ca="1" si="43"/>
        <v>9395.5375000000004</v>
      </c>
      <c r="I3135" s="14">
        <f ca="1">IF(ROW()=2, Table1[[#This Row],[Netto loon]], INDIRECT(ADDRESS(ROW()-1,COLUMN(F:F))))</f>
        <v>29765.462500000001</v>
      </c>
      <c r="J3135" s="6">
        <f ca="1">IF(ROW()=2, 0, Table1[[#This Row],[Belastbaar loon]]-INDIRECT(ADDRESS(ROW()-1,COLUMN(A:A))))</f>
        <v>10</v>
      </c>
      <c r="K3135" s="6">
        <f ca="1">Table1[[#This Row],[Netto loon]]-Table1[[#This Row],[Netto vorige schijf]]</f>
        <v>5.0977999999959138</v>
      </c>
      <c r="L3135" s="2">
        <f ca="1">(Table1[[#This Row],[Bruto tov vorige schijf]]-Table1[[#This Row],[Netto tov vorige schijf]])/MAX(Table1[[#This Row],[Bruto tov vorige schijf]],1)</f>
        <v>0.49022000000040861</v>
      </c>
    </row>
    <row r="3136" spans="1:12" x14ac:dyDescent="0.25">
      <c r="A3136" s="14">
        <v>39181</v>
      </c>
      <c r="B3136" s="6">
        <f>LoonHeffing2020(Table1[[#This Row],[Belastbaar loon]])</f>
        <v>14634.103499999999</v>
      </c>
      <c r="C3136" s="6">
        <f>AlgemeneHeffingsKorting2020(Table1[[#This Row],[Belastbaar loon]])</f>
        <v>1663.3815999999999</v>
      </c>
      <c r="D3136" s="14">
        <f>ArbeidsKorting2020(Table1[[#This Row],[Belastbaar loon]])</f>
        <v>3565.38</v>
      </c>
      <c r="E3136" s="14">
        <f>MAX(Table1[[#This Row],[Loonheffing]]-Table1[[#This Row],[Algemene Heffingskorting]]-Table1[[#This Row],[Arbeidskorting]],0)</f>
        <v>9405.3418999999994</v>
      </c>
      <c r="F3136" s="6">
        <f>Table1[[#This Row],[Belastbaar loon]]-Table1[[#This Row],[Belasting]]</f>
        <v>29775.658100000001</v>
      </c>
      <c r="G3136" s="2">
        <f>(Table1[[#This Row],[Belastbaar loon]]-Table1[[#This Row],[Netto loon]])/Table1[[#This Row],[Belastbaar loon]]</f>
        <v>0.2400485413848549</v>
      </c>
      <c r="H3136" s="14">
        <f t="shared" ca="1" si="43"/>
        <v>9400.4397000000008</v>
      </c>
      <c r="I3136" s="14">
        <f ca="1">IF(ROW()=2, Table1[[#This Row],[Netto loon]], INDIRECT(ADDRESS(ROW()-1,COLUMN(F:F))))</f>
        <v>29770.560299999997</v>
      </c>
      <c r="J3136" s="6">
        <f ca="1">IF(ROW()=2, 0, Table1[[#This Row],[Belastbaar loon]]-INDIRECT(ADDRESS(ROW()-1,COLUMN(A:A))))</f>
        <v>10</v>
      </c>
      <c r="K3136" s="6">
        <f ca="1">Table1[[#This Row],[Netto loon]]-Table1[[#This Row],[Netto vorige schijf]]</f>
        <v>5.0978000000031898</v>
      </c>
      <c r="L3136" s="2">
        <f ca="1">(Table1[[#This Row],[Bruto tov vorige schijf]]-Table1[[#This Row],[Netto tov vorige schijf]])/MAX(Table1[[#This Row],[Bruto tov vorige schijf]],1)</f>
        <v>0.49021999999968102</v>
      </c>
    </row>
    <row r="3137" spans="1:12" x14ac:dyDescent="0.25">
      <c r="A3137" s="14">
        <v>39191</v>
      </c>
      <c r="B3137" s="6">
        <f>LoonHeffing2020(Table1[[#This Row],[Belastbaar loon]])</f>
        <v>14637.8385</v>
      </c>
      <c r="C3137" s="6">
        <f>AlgemeneHeffingsKorting2020(Table1[[#This Row],[Belastbaar loon]])</f>
        <v>1662.8144</v>
      </c>
      <c r="D3137" s="14">
        <f>ArbeidsKorting2020(Table1[[#This Row],[Belastbaar loon]])</f>
        <v>3564.78</v>
      </c>
      <c r="E3137" s="14">
        <f>MAX(Table1[[#This Row],[Loonheffing]]-Table1[[#This Row],[Algemene Heffingskorting]]-Table1[[#This Row],[Arbeidskorting]],0)</f>
        <v>9410.2440999999999</v>
      </c>
      <c r="F3137" s="6">
        <f>Table1[[#This Row],[Belastbaar loon]]-Table1[[#This Row],[Belasting]]</f>
        <v>29780.7559</v>
      </c>
      <c r="G3137" s="2">
        <f>(Table1[[#This Row],[Belastbaar loon]]-Table1[[#This Row],[Netto loon]])/Table1[[#This Row],[Belastbaar loon]]</f>
        <v>0.24011237529024521</v>
      </c>
      <c r="H3137" s="14">
        <f t="shared" ca="1" si="43"/>
        <v>9405.3418999999994</v>
      </c>
      <c r="I3137" s="14">
        <f ca="1">IF(ROW()=2, Table1[[#This Row],[Netto loon]], INDIRECT(ADDRESS(ROW()-1,COLUMN(F:F))))</f>
        <v>29775.658100000001</v>
      </c>
      <c r="J3137" s="6">
        <f ca="1">IF(ROW()=2, 0, Table1[[#This Row],[Belastbaar loon]]-INDIRECT(ADDRESS(ROW()-1,COLUMN(A:A))))</f>
        <v>10</v>
      </c>
      <c r="K3137" s="6">
        <f ca="1">Table1[[#This Row],[Netto loon]]-Table1[[#This Row],[Netto vorige schijf]]</f>
        <v>5.0977999999995518</v>
      </c>
      <c r="L3137" s="2">
        <f ca="1">(Table1[[#This Row],[Bruto tov vorige schijf]]-Table1[[#This Row],[Netto tov vorige schijf]])/MAX(Table1[[#This Row],[Bruto tov vorige schijf]],1)</f>
        <v>0.49022000000004484</v>
      </c>
    </row>
    <row r="3138" spans="1:12" x14ac:dyDescent="0.25">
      <c r="A3138" s="14">
        <v>39201</v>
      </c>
      <c r="B3138" s="6">
        <f>LoonHeffing2020(Table1[[#This Row],[Belastbaar loon]])</f>
        <v>14641.5735</v>
      </c>
      <c r="C3138" s="6">
        <f>AlgemeneHeffingsKorting2020(Table1[[#This Row],[Belastbaar loon]])</f>
        <v>1662.2472</v>
      </c>
      <c r="D3138" s="14">
        <f>ArbeidsKorting2020(Table1[[#This Row],[Belastbaar loon]])</f>
        <v>3564.18</v>
      </c>
      <c r="E3138" s="14">
        <f>MAX(Table1[[#This Row],[Loonheffing]]-Table1[[#This Row],[Algemene Heffingskorting]]-Table1[[#This Row],[Arbeidskorting]],0)</f>
        <v>9415.1463000000003</v>
      </c>
      <c r="F3138" s="6">
        <f>Table1[[#This Row],[Belastbaar loon]]-Table1[[#This Row],[Belasting]]</f>
        <v>29785.8537</v>
      </c>
      <c r="G3138" s="2">
        <f>(Table1[[#This Row],[Belastbaar loon]]-Table1[[#This Row],[Netto loon]])/Table1[[#This Row],[Belastbaar loon]]</f>
        <v>0.24017617662814725</v>
      </c>
      <c r="H3138" s="14">
        <f t="shared" ca="1" si="43"/>
        <v>9410.2440999999999</v>
      </c>
      <c r="I3138" s="14">
        <f ca="1">IF(ROW()=2, Table1[[#This Row],[Netto loon]], INDIRECT(ADDRESS(ROW()-1,COLUMN(F:F))))</f>
        <v>29780.7559</v>
      </c>
      <c r="J3138" s="6">
        <f ca="1">IF(ROW()=2, 0, Table1[[#This Row],[Belastbaar loon]]-INDIRECT(ADDRESS(ROW()-1,COLUMN(A:A))))</f>
        <v>10</v>
      </c>
      <c r="K3138" s="6">
        <f ca="1">Table1[[#This Row],[Netto loon]]-Table1[[#This Row],[Netto vorige schijf]]</f>
        <v>5.0977999999995518</v>
      </c>
      <c r="L3138" s="2">
        <f ca="1">(Table1[[#This Row],[Bruto tov vorige schijf]]-Table1[[#This Row],[Netto tov vorige schijf]])/MAX(Table1[[#This Row],[Bruto tov vorige schijf]],1)</f>
        <v>0.49022000000004484</v>
      </c>
    </row>
    <row r="3139" spans="1:12" x14ac:dyDescent="0.25">
      <c r="A3139" s="14">
        <v>39211</v>
      </c>
      <c r="B3139" s="6">
        <f>LoonHeffing2020(Table1[[#This Row],[Belastbaar loon]])</f>
        <v>14645.308499999999</v>
      </c>
      <c r="C3139" s="6">
        <f>AlgemeneHeffingsKorting2020(Table1[[#This Row],[Belastbaar loon]])</f>
        <v>1661.68</v>
      </c>
      <c r="D3139" s="14">
        <f>ArbeidsKorting2020(Table1[[#This Row],[Belastbaar loon]])</f>
        <v>3563.58</v>
      </c>
      <c r="E3139" s="14">
        <f>MAX(Table1[[#This Row],[Loonheffing]]-Table1[[#This Row],[Algemene Heffingskorting]]-Table1[[#This Row],[Arbeidskorting]],0)</f>
        <v>9420.048499999999</v>
      </c>
      <c r="F3139" s="6">
        <f>Table1[[#This Row],[Belastbaar loon]]-Table1[[#This Row],[Belasting]]</f>
        <v>29790.951500000003</v>
      </c>
      <c r="G3139" s="2">
        <f>(Table1[[#This Row],[Belastbaar loon]]-Table1[[#This Row],[Netto loon]])/Table1[[#This Row],[Belastbaar loon]]</f>
        <v>0.24023994542347804</v>
      </c>
      <c r="H3139" s="14">
        <f t="shared" ca="1" si="43"/>
        <v>9415.1463000000003</v>
      </c>
      <c r="I3139" s="14">
        <f ca="1">IF(ROW()=2, Table1[[#This Row],[Netto loon]], INDIRECT(ADDRESS(ROW()-1,COLUMN(F:F))))</f>
        <v>29785.8537</v>
      </c>
      <c r="J3139" s="6">
        <f ca="1">IF(ROW()=2, 0, Table1[[#This Row],[Belastbaar loon]]-INDIRECT(ADDRESS(ROW()-1,COLUMN(A:A))))</f>
        <v>10</v>
      </c>
      <c r="K3139" s="6">
        <f ca="1">Table1[[#This Row],[Netto loon]]-Table1[[#This Row],[Netto vorige schijf]]</f>
        <v>5.0978000000031898</v>
      </c>
      <c r="L3139" s="2">
        <f ca="1">(Table1[[#This Row],[Bruto tov vorige schijf]]-Table1[[#This Row],[Netto tov vorige schijf]])/MAX(Table1[[#This Row],[Bruto tov vorige schijf]],1)</f>
        <v>0.49021999999968102</v>
      </c>
    </row>
    <row r="3140" spans="1:12" x14ac:dyDescent="0.25">
      <c r="A3140" s="14">
        <v>39221</v>
      </c>
      <c r="B3140" s="6">
        <f>LoonHeffing2020(Table1[[#This Row],[Belastbaar loon]])</f>
        <v>14649.0435</v>
      </c>
      <c r="C3140" s="6">
        <f>AlgemeneHeffingsKorting2020(Table1[[#This Row],[Belastbaar loon]])</f>
        <v>1661.1128000000001</v>
      </c>
      <c r="D3140" s="14">
        <f>ArbeidsKorting2020(Table1[[#This Row],[Belastbaar loon]])</f>
        <v>3562.98</v>
      </c>
      <c r="E3140" s="14">
        <f>MAX(Table1[[#This Row],[Loonheffing]]-Table1[[#This Row],[Algemene Heffingskorting]]-Table1[[#This Row],[Arbeidskorting]],0)</f>
        <v>9424.9506999999994</v>
      </c>
      <c r="F3140" s="6">
        <f>Table1[[#This Row],[Belastbaar loon]]-Table1[[#This Row],[Belasting]]</f>
        <v>29796.049299999999</v>
      </c>
      <c r="G3140" s="2">
        <f>(Table1[[#This Row],[Belastbaar loon]]-Table1[[#This Row],[Netto loon]])/Table1[[#This Row],[Belastbaar loon]]</f>
        <v>0.24030368170112953</v>
      </c>
      <c r="H3140" s="14">
        <f t="shared" ca="1" si="43"/>
        <v>9420.048499999999</v>
      </c>
      <c r="I3140" s="14">
        <f ca="1">IF(ROW()=2, Table1[[#This Row],[Netto loon]], INDIRECT(ADDRESS(ROW()-1,COLUMN(F:F))))</f>
        <v>29790.951500000003</v>
      </c>
      <c r="J3140" s="6">
        <f ca="1">IF(ROW()=2, 0, Table1[[#This Row],[Belastbaar loon]]-INDIRECT(ADDRESS(ROW()-1,COLUMN(A:A))))</f>
        <v>10</v>
      </c>
      <c r="K3140" s="6">
        <f ca="1">Table1[[#This Row],[Netto loon]]-Table1[[#This Row],[Netto vorige schijf]]</f>
        <v>5.0977999999959138</v>
      </c>
      <c r="L3140" s="2">
        <f ca="1">(Table1[[#This Row],[Bruto tov vorige schijf]]-Table1[[#This Row],[Netto tov vorige schijf]])/MAX(Table1[[#This Row],[Bruto tov vorige schijf]],1)</f>
        <v>0.49022000000040861</v>
      </c>
    </row>
    <row r="3141" spans="1:12" x14ac:dyDescent="0.25">
      <c r="A3141" s="14">
        <v>39231</v>
      </c>
      <c r="B3141" s="6">
        <f>LoonHeffing2020(Table1[[#This Row],[Belastbaar loon]])</f>
        <v>14652.7785</v>
      </c>
      <c r="C3141" s="6">
        <f>AlgemeneHeffingsKorting2020(Table1[[#This Row],[Belastbaar loon]])</f>
        <v>1660.5455999999999</v>
      </c>
      <c r="D3141" s="14">
        <f>ArbeidsKorting2020(Table1[[#This Row],[Belastbaar loon]])</f>
        <v>3562.38</v>
      </c>
      <c r="E3141" s="14">
        <f>MAX(Table1[[#This Row],[Loonheffing]]-Table1[[#This Row],[Algemene Heffingskorting]]-Table1[[#This Row],[Arbeidskorting]],0)</f>
        <v>9429.8529000000017</v>
      </c>
      <c r="F3141" s="6">
        <f>Table1[[#This Row],[Belastbaar loon]]-Table1[[#This Row],[Belasting]]</f>
        <v>29801.147099999998</v>
      </c>
      <c r="G3141" s="2">
        <f>(Table1[[#This Row],[Belastbaar loon]]-Table1[[#This Row],[Netto loon]])/Table1[[#This Row],[Belastbaar loon]]</f>
        <v>0.24036738548596778</v>
      </c>
      <c r="H3141" s="14">
        <f t="shared" ca="1" si="43"/>
        <v>9424.9506999999994</v>
      </c>
      <c r="I3141" s="14">
        <f ca="1">IF(ROW()=2, Table1[[#This Row],[Netto loon]], INDIRECT(ADDRESS(ROW()-1,COLUMN(F:F))))</f>
        <v>29796.049299999999</v>
      </c>
      <c r="J3141" s="6">
        <f ca="1">IF(ROW()=2, 0, Table1[[#This Row],[Belastbaar loon]]-INDIRECT(ADDRESS(ROW()-1,COLUMN(A:A))))</f>
        <v>10</v>
      </c>
      <c r="K3141" s="6">
        <f ca="1">Table1[[#This Row],[Netto loon]]-Table1[[#This Row],[Netto vorige schijf]]</f>
        <v>5.0977999999995518</v>
      </c>
      <c r="L3141" s="2">
        <f ca="1">(Table1[[#This Row],[Bruto tov vorige schijf]]-Table1[[#This Row],[Netto tov vorige schijf]])/MAX(Table1[[#This Row],[Bruto tov vorige schijf]],1)</f>
        <v>0.49022000000004484</v>
      </c>
    </row>
    <row r="3142" spans="1:12" x14ac:dyDescent="0.25">
      <c r="A3142" s="14">
        <v>39241</v>
      </c>
      <c r="B3142" s="6">
        <f>LoonHeffing2020(Table1[[#This Row],[Belastbaar loon]])</f>
        <v>14656.513499999999</v>
      </c>
      <c r="C3142" s="6">
        <f>AlgemeneHeffingsKorting2020(Table1[[#This Row],[Belastbaar loon]])</f>
        <v>1659.9784</v>
      </c>
      <c r="D3142" s="14">
        <f>ArbeidsKorting2020(Table1[[#This Row],[Belastbaar loon]])</f>
        <v>3561.78</v>
      </c>
      <c r="E3142" s="14">
        <f>MAX(Table1[[#This Row],[Loonheffing]]-Table1[[#This Row],[Algemene Heffingskorting]]-Table1[[#This Row],[Arbeidskorting]],0)</f>
        <v>9434.7550999999985</v>
      </c>
      <c r="F3142" s="6">
        <f>Table1[[#This Row],[Belastbaar loon]]-Table1[[#This Row],[Belasting]]</f>
        <v>29806.244900000002</v>
      </c>
      <c r="G3142" s="2">
        <f>(Table1[[#This Row],[Belastbaar loon]]-Table1[[#This Row],[Netto loon]])/Table1[[#This Row],[Belastbaar loon]]</f>
        <v>0.24043105680283372</v>
      </c>
      <c r="H3142" s="14">
        <f t="shared" ca="1" si="43"/>
        <v>9429.8529000000017</v>
      </c>
      <c r="I3142" s="14">
        <f ca="1">IF(ROW()=2, Table1[[#This Row],[Netto loon]], INDIRECT(ADDRESS(ROW()-1,COLUMN(F:F))))</f>
        <v>29801.147099999998</v>
      </c>
      <c r="J3142" s="6">
        <f ca="1">IF(ROW()=2, 0, Table1[[#This Row],[Belastbaar loon]]-INDIRECT(ADDRESS(ROW()-1,COLUMN(A:A))))</f>
        <v>10</v>
      </c>
      <c r="K3142" s="6">
        <f ca="1">Table1[[#This Row],[Netto loon]]-Table1[[#This Row],[Netto vorige schijf]]</f>
        <v>5.0978000000031898</v>
      </c>
      <c r="L3142" s="2">
        <f ca="1">(Table1[[#This Row],[Bruto tov vorige schijf]]-Table1[[#This Row],[Netto tov vorige schijf]])/MAX(Table1[[#This Row],[Bruto tov vorige schijf]],1)</f>
        <v>0.49021999999968102</v>
      </c>
    </row>
    <row r="3143" spans="1:12" x14ac:dyDescent="0.25">
      <c r="A3143" s="14">
        <v>39251</v>
      </c>
      <c r="B3143" s="6">
        <f>LoonHeffing2020(Table1[[#This Row],[Belastbaar loon]])</f>
        <v>14660.2485</v>
      </c>
      <c r="C3143" s="6">
        <f>AlgemeneHeffingsKorting2020(Table1[[#This Row],[Belastbaar loon]])</f>
        <v>1659.4112</v>
      </c>
      <c r="D3143" s="14">
        <f>ArbeidsKorting2020(Table1[[#This Row],[Belastbaar loon]])</f>
        <v>3561.18</v>
      </c>
      <c r="E3143" s="14">
        <f>MAX(Table1[[#This Row],[Loonheffing]]-Table1[[#This Row],[Algemene Heffingskorting]]-Table1[[#This Row],[Arbeidskorting]],0)</f>
        <v>9439.6572999999989</v>
      </c>
      <c r="F3143" s="6">
        <f>Table1[[#This Row],[Belastbaar loon]]-Table1[[#This Row],[Belasting]]</f>
        <v>29811.342700000001</v>
      </c>
      <c r="G3143" s="2">
        <f>(Table1[[#This Row],[Belastbaar loon]]-Table1[[#This Row],[Netto loon]])/Table1[[#This Row],[Belastbaar loon]]</f>
        <v>0.24049469567654325</v>
      </c>
      <c r="H3143" s="14">
        <f t="shared" ca="1" si="43"/>
        <v>9434.7550999999985</v>
      </c>
      <c r="I3143" s="14">
        <f ca="1">IF(ROW()=2, Table1[[#This Row],[Netto loon]], INDIRECT(ADDRESS(ROW()-1,COLUMN(F:F))))</f>
        <v>29806.244900000002</v>
      </c>
      <c r="J3143" s="6">
        <f ca="1">IF(ROW()=2, 0, Table1[[#This Row],[Belastbaar loon]]-INDIRECT(ADDRESS(ROW()-1,COLUMN(A:A))))</f>
        <v>10</v>
      </c>
      <c r="K3143" s="6">
        <f ca="1">Table1[[#This Row],[Netto loon]]-Table1[[#This Row],[Netto vorige schijf]]</f>
        <v>5.0977999999995518</v>
      </c>
      <c r="L3143" s="2">
        <f ca="1">(Table1[[#This Row],[Bruto tov vorige schijf]]-Table1[[#This Row],[Netto tov vorige schijf]])/MAX(Table1[[#This Row],[Bruto tov vorige schijf]],1)</f>
        <v>0.49022000000004484</v>
      </c>
    </row>
    <row r="3144" spans="1:12" x14ac:dyDescent="0.25">
      <c r="A3144" s="14">
        <v>39261</v>
      </c>
      <c r="B3144" s="6">
        <f>LoonHeffing2020(Table1[[#This Row],[Belastbaar loon]])</f>
        <v>14663.9835</v>
      </c>
      <c r="C3144" s="6">
        <f>AlgemeneHeffingsKorting2020(Table1[[#This Row],[Belastbaar loon]])</f>
        <v>1658.8440000000001</v>
      </c>
      <c r="D3144" s="14">
        <f>ArbeidsKorting2020(Table1[[#This Row],[Belastbaar loon]])</f>
        <v>3560.58</v>
      </c>
      <c r="E3144" s="14">
        <f>MAX(Table1[[#This Row],[Loonheffing]]-Table1[[#This Row],[Algemene Heffingskorting]]-Table1[[#This Row],[Arbeidskorting]],0)</f>
        <v>9444.5595000000012</v>
      </c>
      <c r="F3144" s="6">
        <f>Table1[[#This Row],[Belastbaar loon]]-Table1[[#This Row],[Belasting]]</f>
        <v>29816.440499999997</v>
      </c>
      <c r="G3144" s="2">
        <f>(Table1[[#This Row],[Belastbaar loon]]-Table1[[#This Row],[Netto loon]])/Table1[[#This Row],[Belastbaar loon]]</f>
        <v>0.24055830213188667</v>
      </c>
      <c r="H3144" s="14">
        <f t="shared" ca="1" si="43"/>
        <v>9439.6572999999989</v>
      </c>
      <c r="I3144" s="14">
        <f ca="1">IF(ROW()=2, Table1[[#This Row],[Netto loon]], INDIRECT(ADDRESS(ROW()-1,COLUMN(F:F))))</f>
        <v>29811.342700000001</v>
      </c>
      <c r="J3144" s="6">
        <f ca="1">IF(ROW()=2, 0, Table1[[#This Row],[Belastbaar loon]]-INDIRECT(ADDRESS(ROW()-1,COLUMN(A:A))))</f>
        <v>10</v>
      </c>
      <c r="K3144" s="6">
        <f ca="1">Table1[[#This Row],[Netto loon]]-Table1[[#This Row],[Netto vorige schijf]]</f>
        <v>5.0977999999959138</v>
      </c>
      <c r="L3144" s="2">
        <f ca="1">(Table1[[#This Row],[Bruto tov vorige schijf]]-Table1[[#This Row],[Netto tov vorige schijf]])/MAX(Table1[[#This Row],[Bruto tov vorige schijf]],1)</f>
        <v>0.49022000000040861</v>
      </c>
    </row>
    <row r="3145" spans="1:12" x14ac:dyDescent="0.25">
      <c r="A3145" s="14">
        <v>39271</v>
      </c>
      <c r="B3145" s="6">
        <f>LoonHeffing2020(Table1[[#This Row],[Belastbaar loon]])</f>
        <v>14667.718499999999</v>
      </c>
      <c r="C3145" s="6">
        <f>AlgemeneHeffingsKorting2020(Table1[[#This Row],[Belastbaar loon]])</f>
        <v>1658.2768000000001</v>
      </c>
      <c r="D3145" s="14">
        <f>ArbeidsKorting2020(Table1[[#This Row],[Belastbaar loon]])</f>
        <v>3559.98</v>
      </c>
      <c r="E3145" s="14">
        <f>MAX(Table1[[#This Row],[Loonheffing]]-Table1[[#This Row],[Algemene Heffingskorting]]-Table1[[#This Row],[Arbeidskorting]],0)</f>
        <v>9449.4616999999998</v>
      </c>
      <c r="F3145" s="6">
        <f>Table1[[#This Row],[Belastbaar loon]]-Table1[[#This Row],[Belasting]]</f>
        <v>29821.5383</v>
      </c>
      <c r="G3145" s="2">
        <f>(Table1[[#This Row],[Belastbaar loon]]-Table1[[#This Row],[Netto loon]])/Table1[[#This Row],[Belastbaar loon]]</f>
        <v>0.24062187619362888</v>
      </c>
      <c r="H3145" s="14">
        <f t="shared" ca="1" si="43"/>
        <v>9444.5595000000012</v>
      </c>
      <c r="I3145" s="14">
        <f ca="1">IF(ROW()=2, Table1[[#This Row],[Netto loon]], INDIRECT(ADDRESS(ROW()-1,COLUMN(F:F))))</f>
        <v>29816.440499999997</v>
      </c>
      <c r="J3145" s="6">
        <f ca="1">IF(ROW()=2, 0, Table1[[#This Row],[Belastbaar loon]]-INDIRECT(ADDRESS(ROW()-1,COLUMN(A:A))))</f>
        <v>10</v>
      </c>
      <c r="K3145" s="6">
        <f ca="1">Table1[[#This Row],[Netto loon]]-Table1[[#This Row],[Netto vorige schijf]]</f>
        <v>5.0978000000031898</v>
      </c>
      <c r="L3145" s="2">
        <f ca="1">(Table1[[#This Row],[Bruto tov vorige schijf]]-Table1[[#This Row],[Netto tov vorige schijf]])/MAX(Table1[[#This Row],[Bruto tov vorige schijf]],1)</f>
        <v>0.49021999999968102</v>
      </c>
    </row>
    <row r="3146" spans="1:12" x14ac:dyDescent="0.25">
      <c r="A3146" s="14">
        <v>39281</v>
      </c>
      <c r="B3146" s="6">
        <f>LoonHeffing2020(Table1[[#This Row],[Belastbaar loon]])</f>
        <v>14671.4535</v>
      </c>
      <c r="C3146" s="6">
        <f>AlgemeneHeffingsKorting2020(Table1[[#This Row],[Belastbaar loon]])</f>
        <v>1657.7095999999999</v>
      </c>
      <c r="D3146" s="14">
        <f>ArbeidsKorting2020(Table1[[#This Row],[Belastbaar loon]])</f>
        <v>3559.38</v>
      </c>
      <c r="E3146" s="14">
        <f>MAX(Table1[[#This Row],[Loonheffing]]-Table1[[#This Row],[Algemene Heffingskorting]]-Table1[[#This Row],[Arbeidskorting]],0)</f>
        <v>9454.3639000000003</v>
      </c>
      <c r="F3146" s="6">
        <f>Table1[[#This Row],[Belastbaar loon]]-Table1[[#This Row],[Belasting]]</f>
        <v>29826.6361</v>
      </c>
      <c r="G3146" s="2">
        <f>(Table1[[#This Row],[Belastbaar loon]]-Table1[[#This Row],[Netto loon]])/Table1[[#This Row],[Belastbaar loon]]</f>
        <v>0.24068541788651002</v>
      </c>
      <c r="H3146" s="14">
        <f t="shared" ca="1" si="43"/>
        <v>9449.4616999999998</v>
      </c>
      <c r="I3146" s="14">
        <f ca="1">IF(ROW()=2, Table1[[#This Row],[Netto loon]], INDIRECT(ADDRESS(ROW()-1,COLUMN(F:F))))</f>
        <v>29821.5383</v>
      </c>
      <c r="J3146" s="6">
        <f ca="1">IF(ROW()=2, 0, Table1[[#This Row],[Belastbaar loon]]-INDIRECT(ADDRESS(ROW()-1,COLUMN(A:A))))</f>
        <v>10</v>
      </c>
      <c r="K3146" s="6">
        <f ca="1">Table1[[#This Row],[Netto loon]]-Table1[[#This Row],[Netto vorige schijf]]</f>
        <v>5.0977999999995518</v>
      </c>
      <c r="L3146" s="2">
        <f ca="1">(Table1[[#This Row],[Bruto tov vorige schijf]]-Table1[[#This Row],[Netto tov vorige schijf]])/MAX(Table1[[#This Row],[Bruto tov vorige schijf]],1)</f>
        <v>0.49022000000004484</v>
      </c>
    </row>
    <row r="3147" spans="1:12" x14ac:dyDescent="0.25">
      <c r="A3147" s="14">
        <v>39291</v>
      </c>
      <c r="B3147" s="6">
        <f>LoonHeffing2020(Table1[[#This Row],[Belastbaar loon]])</f>
        <v>14675.1885</v>
      </c>
      <c r="C3147" s="6">
        <f>AlgemeneHeffingsKorting2020(Table1[[#This Row],[Belastbaar loon]])</f>
        <v>1657.1424</v>
      </c>
      <c r="D3147" s="14">
        <f>ArbeidsKorting2020(Table1[[#This Row],[Belastbaar loon]])</f>
        <v>3558.78</v>
      </c>
      <c r="E3147" s="14">
        <f>MAX(Table1[[#This Row],[Loonheffing]]-Table1[[#This Row],[Algemene Heffingskorting]]-Table1[[#This Row],[Arbeidskorting]],0)</f>
        <v>9459.2660999999989</v>
      </c>
      <c r="F3147" s="6">
        <f>Table1[[#This Row],[Belastbaar loon]]-Table1[[#This Row],[Belasting]]</f>
        <v>29831.733899999999</v>
      </c>
      <c r="G3147" s="2">
        <f>(Table1[[#This Row],[Belastbaar loon]]-Table1[[#This Row],[Netto loon]])/Table1[[#This Row],[Belastbaar loon]]</f>
        <v>0.24074892723524474</v>
      </c>
      <c r="H3147" s="14">
        <f t="shared" ca="1" si="43"/>
        <v>9454.3639000000003</v>
      </c>
      <c r="I3147" s="14">
        <f ca="1">IF(ROW()=2, Table1[[#This Row],[Netto loon]], INDIRECT(ADDRESS(ROW()-1,COLUMN(F:F))))</f>
        <v>29826.6361</v>
      </c>
      <c r="J3147" s="6">
        <f ca="1">IF(ROW()=2, 0, Table1[[#This Row],[Belastbaar loon]]-INDIRECT(ADDRESS(ROW()-1,COLUMN(A:A))))</f>
        <v>10</v>
      </c>
      <c r="K3147" s="6">
        <f ca="1">Table1[[#This Row],[Netto loon]]-Table1[[#This Row],[Netto vorige schijf]]</f>
        <v>5.0977999999995518</v>
      </c>
      <c r="L3147" s="2">
        <f ca="1">(Table1[[#This Row],[Bruto tov vorige schijf]]-Table1[[#This Row],[Netto tov vorige schijf]])/MAX(Table1[[#This Row],[Bruto tov vorige schijf]],1)</f>
        <v>0.49022000000004484</v>
      </c>
    </row>
    <row r="3148" spans="1:12" x14ac:dyDescent="0.25">
      <c r="A3148" s="14">
        <v>39301</v>
      </c>
      <c r="B3148" s="6">
        <f>LoonHeffing2020(Table1[[#This Row],[Belastbaar loon]])</f>
        <v>14678.923500000001</v>
      </c>
      <c r="C3148" s="6">
        <f>AlgemeneHeffingsKorting2020(Table1[[#This Row],[Belastbaar loon]])</f>
        <v>1656.5752</v>
      </c>
      <c r="D3148" s="14">
        <f>ArbeidsKorting2020(Table1[[#This Row],[Belastbaar loon]])</f>
        <v>3558.18</v>
      </c>
      <c r="E3148" s="14">
        <f>MAX(Table1[[#This Row],[Loonheffing]]-Table1[[#This Row],[Algemene Heffingskorting]]-Table1[[#This Row],[Arbeidskorting]],0)</f>
        <v>9464.1683000000012</v>
      </c>
      <c r="F3148" s="6">
        <f>Table1[[#This Row],[Belastbaar loon]]-Table1[[#This Row],[Belasting]]</f>
        <v>29836.831699999999</v>
      </c>
      <c r="G3148" s="2">
        <f>(Table1[[#This Row],[Belastbaar loon]]-Table1[[#This Row],[Netto loon]])/Table1[[#This Row],[Belastbaar loon]]</f>
        <v>0.24081240426452255</v>
      </c>
      <c r="H3148" s="14">
        <f t="shared" ca="1" si="43"/>
        <v>9459.2660999999989</v>
      </c>
      <c r="I3148" s="14">
        <f ca="1">IF(ROW()=2, Table1[[#This Row],[Netto loon]], INDIRECT(ADDRESS(ROW()-1,COLUMN(F:F))))</f>
        <v>29831.733899999999</v>
      </c>
      <c r="J3148" s="6">
        <f ca="1">IF(ROW()=2, 0, Table1[[#This Row],[Belastbaar loon]]-INDIRECT(ADDRESS(ROW()-1,COLUMN(A:A))))</f>
        <v>10</v>
      </c>
      <c r="K3148" s="6">
        <f ca="1">Table1[[#This Row],[Netto loon]]-Table1[[#This Row],[Netto vorige schijf]]</f>
        <v>5.0977999999995518</v>
      </c>
      <c r="L3148" s="2">
        <f ca="1">(Table1[[#This Row],[Bruto tov vorige schijf]]-Table1[[#This Row],[Netto tov vorige schijf]])/MAX(Table1[[#This Row],[Bruto tov vorige schijf]],1)</f>
        <v>0.49022000000004484</v>
      </c>
    </row>
    <row r="3149" spans="1:12" x14ac:dyDescent="0.25">
      <c r="A3149" s="14">
        <v>39311</v>
      </c>
      <c r="B3149" s="6">
        <f>LoonHeffing2020(Table1[[#This Row],[Belastbaar loon]])</f>
        <v>14682.6585</v>
      </c>
      <c r="C3149" s="6">
        <f>AlgemeneHeffingsKorting2020(Table1[[#This Row],[Belastbaar loon]])</f>
        <v>1656.008</v>
      </c>
      <c r="D3149" s="14">
        <f>ArbeidsKorting2020(Table1[[#This Row],[Belastbaar loon]])</f>
        <v>3557.58</v>
      </c>
      <c r="E3149" s="14">
        <f>MAX(Table1[[#This Row],[Loonheffing]]-Table1[[#This Row],[Algemene Heffingskorting]]-Table1[[#This Row],[Arbeidskorting]],0)</f>
        <v>9469.0704999999998</v>
      </c>
      <c r="F3149" s="6">
        <f>Table1[[#This Row],[Belastbaar loon]]-Table1[[#This Row],[Belasting]]</f>
        <v>29841.929499999998</v>
      </c>
      <c r="G3149" s="2">
        <f>(Table1[[#This Row],[Belastbaar loon]]-Table1[[#This Row],[Netto loon]])/Table1[[#This Row],[Belastbaar loon]]</f>
        <v>0.24087584899900796</v>
      </c>
      <c r="H3149" s="14">
        <f t="shared" ca="1" si="43"/>
        <v>9464.1683000000012</v>
      </c>
      <c r="I3149" s="14">
        <f ca="1">IF(ROW()=2, Table1[[#This Row],[Netto loon]], INDIRECT(ADDRESS(ROW()-1,COLUMN(F:F))))</f>
        <v>29836.831699999999</v>
      </c>
      <c r="J3149" s="6">
        <f ca="1">IF(ROW()=2, 0, Table1[[#This Row],[Belastbaar loon]]-INDIRECT(ADDRESS(ROW()-1,COLUMN(A:A))))</f>
        <v>10</v>
      </c>
      <c r="K3149" s="6">
        <f ca="1">Table1[[#This Row],[Netto loon]]-Table1[[#This Row],[Netto vorige schijf]]</f>
        <v>5.0977999999995518</v>
      </c>
      <c r="L3149" s="2">
        <f ca="1">(Table1[[#This Row],[Bruto tov vorige schijf]]-Table1[[#This Row],[Netto tov vorige schijf]])/MAX(Table1[[#This Row],[Bruto tov vorige schijf]],1)</f>
        <v>0.49022000000004484</v>
      </c>
    </row>
    <row r="3150" spans="1:12" x14ac:dyDescent="0.25">
      <c r="A3150" s="14">
        <v>39321</v>
      </c>
      <c r="B3150" s="6">
        <f>LoonHeffing2020(Table1[[#This Row],[Belastbaar loon]])</f>
        <v>14686.3935</v>
      </c>
      <c r="C3150" s="6">
        <f>AlgemeneHeffingsKorting2020(Table1[[#This Row],[Belastbaar loon]])</f>
        <v>1655.4408000000001</v>
      </c>
      <c r="D3150" s="14">
        <f>ArbeidsKorting2020(Table1[[#This Row],[Belastbaar loon]])</f>
        <v>3556.98</v>
      </c>
      <c r="E3150" s="14">
        <f>MAX(Table1[[#This Row],[Loonheffing]]-Table1[[#This Row],[Algemene Heffingskorting]]-Table1[[#This Row],[Arbeidskorting]],0)</f>
        <v>9473.9727000000003</v>
      </c>
      <c r="F3150" s="6">
        <f>Table1[[#This Row],[Belastbaar loon]]-Table1[[#This Row],[Belasting]]</f>
        <v>29847.027300000002</v>
      </c>
      <c r="G3150" s="2">
        <f>(Table1[[#This Row],[Belastbaar loon]]-Table1[[#This Row],[Netto loon]])/Table1[[#This Row],[Belastbaar loon]]</f>
        <v>0.24093926146334016</v>
      </c>
      <c r="H3150" s="14">
        <f t="shared" ca="1" si="43"/>
        <v>9469.0704999999998</v>
      </c>
      <c r="I3150" s="14">
        <f ca="1">IF(ROW()=2, Table1[[#This Row],[Netto loon]], INDIRECT(ADDRESS(ROW()-1,COLUMN(F:F))))</f>
        <v>29841.929499999998</v>
      </c>
      <c r="J3150" s="6">
        <f ca="1">IF(ROW()=2, 0, Table1[[#This Row],[Belastbaar loon]]-INDIRECT(ADDRESS(ROW()-1,COLUMN(A:A))))</f>
        <v>10</v>
      </c>
      <c r="K3150" s="6">
        <f ca="1">Table1[[#This Row],[Netto loon]]-Table1[[#This Row],[Netto vorige schijf]]</f>
        <v>5.0978000000031898</v>
      </c>
      <c r="L3150" s="2">
        <f ca="1">(Table1[[#This Row],[Bruto tov vorige schijf]]-Table1[[#This Row],[Netto tov vorige schijf]])/MAX(Table1[[#This Row],[Bruto tov vorige schijf]],1)</f>
        <v>0.49021999999968102</v>
      </c>
    </row>
    <row r="3151" spans="1:12" x14ac:dyDescent="0.25">
      <c r="A3151" s="14">
        <v>39331</v>
      </c>
      <c r="B3151" s="6">
        <f>LoonHeffing2020(Table1[[#This Row],[Belastbaar loon]])</f>
        <v>14690.128500000001</v>
      </c>
      <c r="C3151" s="6">
        <f>AlgemeneHeffingsKorting2020(Table1[[#This Row],[Belastbaar loon]])</f>
        <v>1654.8735999999999</v>
      </c>
      <c r="D3151" s="14">
        <f>ArbeidsKorting2020(Table1[[#This Row],[Belastbaar loon]])</f>
        <v>3556.38</v>
      </c>
      <c r="E3151" s="14">
        <f>MAX(Table1[[#This Row],[Loonheffing]]-Table1[[#This Row],[Algemene Heffingskorting]]-Table1[[#This Row],[Arbeidskorting]],0)</f>
        <v>9478.8748999999989</v>
      </c>
      <c r="F3151" s="6">
        <f>Table1[[#This Row],[Belastbaar loon]]-Table1[[#This Row],[Belasting]]</f>
        <v>29852.125100000001</v>
      </c>
      <c r="G3151" s="2">
        <f>(Table1[[#This Row],[Belastbaar loon]]-Table1[[#This Row],[Netto loon]])/Table1[[#This Row],[Belastbaar loon]]</f>
        <v>0.24100264168213364</v>
      </c>
      <c r="H3151" s="14">
        <f t="shared" ca="1" si="43"/>
        <v>9473.9727000000003</v>
      </c>
      <c r="I3151" s="14">
        <f ca="1">IF(ROW()=2, Table1[[#This Row],[Netto loon]], INDIRECT(ADDRESS(ROW()-1,COLUMN(F:F))))</f>
        <v>29847.027300000002</v>
      </c>
      <c r="J3151" s="6">
        <f ca="1">IF(ROW()=2, 0, Table1[[#This Row],[Belastbaar loon]]-INDIRECT(ADDRESS(ROW()-1,COLUMN(A:A))))</f>
        <v>10</v>
      </c>
      <c r="K3151" s="6">
        <f ca="1">Table1[[#This Row],[Netto loon]]-Table1[[#This Row],[Netto vorige schijf]]</f>
        <v>5.0977999999995518</v>
      </c>
      <c r="L3151" s="2">
        <f ca="1">(Table1[[#This Row],[Bruto tov vorige schijf]]-Table1[[#This Row],[Netto tov vorige schijf]])/MAX(Table1[[#This Row],[Bruto tov vorige schijf]],1)</f>
        <v>0.49022000000004484</v>
      </c>
    </row>
    <row r="3152" spans="1:12" x14ac:dyDescent="0.25">
      <c r="A3152" s="14">
        <v>39341</v>
      </c>
      <c r="B3152" s="6">
        <f>LoonHeffing2020(Table1[[#This Row],[Belastbaar loon]])</f>
        <v>14693.863499999999</v>
      </c>
      <c r="C3152" s="6">
        <f>AlgemeneHeffingsKorting2020(Table1[[#This Row],[Belastbaar loon]])</f>
        <v>1654.3063999999999</v>
      </c>
      <c r="D3152" s="14">
        <f>ArbeidsKorting2020(Table1[[#This Row],[Belastbaar loon]])</f>
        <v>3555.78</v>
      </c>
      <c r="E3152" s="14">
        <f>MAX(Table1[[#This Row],[Loonheffing]]-Table1[[#This Row],[Algemene Heffingskorting]]-Table1[[#This Row],[Arbeidskorting]],0)</f>
        <v>9483.7770999999993</v>
      </c>
      <c r="F3152" s="6">
        <f>Table1[[#This Row],[Belastbaar loon]]-Table1[[#This Row],[Belasting]]</f>
        <v>29857.222900000001</v>
      </c>
      <c r="G3152" s="2">
        <f>(Table1[[#This Row],[Belastbaar loon]]-Table1[[#This Row],[Netto loon]])/Table1[[#This Row],[Belastbaar loon]]</f>
        <v>0.24106598967997761</v>
      </c>
      <c r="H3152" s="14">
        <f t="shared" ca="1" si="43"/>
        <v>9478.8748999999989</v>
      </c>
      <c r="I3152" s="14">
        <f ca="1">IF(ROW()=2, Table1[[#This Row],[Netto loon]], INDIRECT(ADDRESS(ROW()-1,COLUMN(F:F))))</f>
        <v>29852.125100000001</v>
      </c>
      <c r="J3152" s="6">
        <f ca="1">IF(ROW()=2, 0, Table1[[#This Row],[Belastbaar loon]]-INDIRECT(ADDRESS(ROW()-1,COLUMN(A:A))))</f>
        <v>10</v>
      </c>
      <c r="K3152" s="6">
        <f ca="1">Table1[[#This Row],[Netto loon]]-Table1[[#This Row],[Netto vorige schijf]]</f>
        <v>5.0977999999995518</v>
      </c>
      <c r="L3152" s="2">
        <f ca="1">(Table1[[#This Row],[Bruto tov vorige schijf]]-Table1[[#This Row],[Netto tov vorige schijf]])/MAX(Table1[[#This Row],[Bruto tov vorige schijf]],1)</f>
        <v>0.49022000000004484</v>
      </c>
    </row>
    <row r="3153" spans="1:12" x14ac:dyDescent="0.25">
      <c r="A3153" s="14">
        <v>39351</v>
      </c>
      <c r="B3153" s="6">
        <f>LoonHeffing2020(Table1[[#This Row],[Belastbaar loon]])</f>
        <v>14697.5985</v>
      </c>
      <c r="C3153" s="6">
        <f>AlgemeneHeffingsKorting2020(Table1[[#This Row],[Belastbaar loon]])</f>
        <v>1653.7392</v>
      </c>
      <c r="D3153" s="14">
        <f>ArbeidsKorting2020(Table1[[#This Row],[Belastbaar loon]])</f>
        <v>3555.18</v>
      </c>
      <c r="E3153" s="14">
        <f>MAX(Table1[[#This Row],[Loonheffing]]-Table1[[#This Row],[Algemene Heffingskorting]]-Table1[[#This Row],[Arbeidskorting]],0)</f>
        <v>9488.6792999999998</v>
      </c>
      <c r="F3153" s="6">
        <f>Table1[[#This Row],[Belastbaar loon]]-Table1[[#This Row],[Belasting]]</f>
        <v>29862.3207</v>
      </c>
      <c r="G3153" s="2">
        <f>(Table1[[#This Row],[Belastbaar loon]]-Table1[[#This Row],[Netto loon]])/Table1[[#This Row],[Belastbaar loon]]</f>
        <v>0.2411293054814363</v>
      </c>
      <c r="H3153" s="14">
        <f t="shared" ca="1" si="43"/>
        <v>9483.7770999999993</v>
      </c>
      <c r="I3153" s="14">
        <f ca="1">IF(ROW()=2, Table1[[#This Row],[Netto loon]], INDIRECT(ADDRESS(ROW()-1,COLUMN(F:F))))</f>
        <v>29857.222900000001</v>
      </c>
      <c r="J3153" s="6">
        <f ca="1">IF(ROW()=2, 0, Table1[[#This Row],[Belastbaar loon]]-INDIRECT(ADDRESS(ROW()-1,COLUMN(A:A))))</f>
        <v>10</v>
      </c>
      <c r="K3153" s="6">
        <f ca="1">Table1[[#This Row],[Netto loon]]-Table1[[#This Row],[Netto vorige schijf]]</f>
        <v>5.0977999999995518</v>
      </c>
      <c r="L3153" s="2">
        <f ca="1">(Table1[[#This Row],[Bruto tov vorige schijf]]-Table1[[#This Row],[Netto tov vorige schijf]])/MAX(Table1[[#This Row],[Bruto tov vorige schijf]],1)</f>
        <v>0.49022000000004484</v>
      </c>
    </row>
    <row r="3154" spans="1:12" x14ac:dyDescent="0.25">
      <c r="A3154" s="14">
        <v>39361</v>
      </c>
      <c r="B3154" s="6">
        <f>LoonHeffing2020(Table1[[#This Row],[Belastbaar loon]])</f>
        <v>14701.333500000001</v>
      </c>
      <c r="C3154" s="6">
        <f>AlgemeneHeffingsKorting2020(Table1[[#This Row],[Belastbaar loon]])</f>
        <v>1653.172</v>
      </c>
      <c r="D3154" s="14">
        <f>ArbeidsKorting2020(Table1[[#This Row],[Belastbaar loon]])</f>
        <v>3554.58</v>
      </c>
      <c r="E3154" s="14">
        <f>MAX(Table1[[#This Row],[Loonheffing]]-Table1[[#This Row],[Algemene Heffingskorting]]-Table1[[#This Row],[Arbeidskorting]],0)</f>
        <v>9493.5815000000002</v>
      </c>
      <c r="F3154" s="6">
        <f>Table1[[#This Row],[Belastbaar loon]]-Table1[[#This Row],[Belasting]]</f>
        <v>29867.4185</v>
      </c>
      <c r="G3154" s="2">
        <f>(Table1[[#This Row],[Belastbaar loon]]-Table1[[#This Row],[Netto loon]])/Table1[[#This Row],[Belastbaar loon]]</f>
        <v>0.24119258911104902</v>
      </c>
      <c r="H3154" s="14">
        <f t="shared" ca="1" si="43"/>
        <v>9488.6792999999998</v>
      </c>
      <c r="I3154" s="14">
        <f ca="1">IF(ROW()=2, Table1[[#This Row],[Netto loon]], INDIRECT(ADDRESS(ROW()-1,COLUMN(F:F))))</f>
        <v>29862.3207</v>
      </c>
      <c r="J3154" s="6">
        <f ca="1">IF(ROW()=2, 0, Table1[[#This Row],[Belastbaar loon]]-INDIRECT(ADDRESS(ROW()-1,COLUMN(A:A))))</f>
        <v>10</v>
      </c>
      <c r="K3154" s="6">
        <f ca="1">Table1[[#This Row],[Netto loon]]-Table1[[#This Row],[Netto vorige schijf]]</f>
        <v>5.0977999999995518</v>
      </c>
      <c r="L3154" s="2">
        <f ca="1">(Table1[[#This Row],[Bruto tov vorige schijf]]-Table1[[#This Row],[Netto tov vorige schijf]])/MAX(Table1[[#This Row],[Bruto tov vorige schijf]],1)</f>
        <v>0.49022000000004484</v>
      </c>
    </row>
    <row r="3155" spans="1:12" x14ac:dyDescent="0.25">
      <c r="A3155" s="14">
        <v>39371</v>
      </c>
      <c r="B3155" s="6">
        <f>LoonHeffing2020(Table1[[#This Row],[Belastbaar loon]])</f>
        <v>14705.068499999999</v>
      </c>
      <c r="C3155" s="6">
        <f>AlgemeneHeffingsKorting2020(Table1[[#This Row],[Belastbaar loon]])</f>
        <v>1652.6048000000001</v>
      </c>
      <c r="D3155" s="14">
        <f>ArbeidsKorting2020(Table1[[#This Row],[Belastbaar loon]])</f>
        <v>3553.98</v>
      </c>
      <c r="E3155" s="14">
        <f>MAX(Table1[[#This Row],[Loonheffing]]-Table1[[#This Row],[Algemene Heffingskorting]]-Table1[[#This Row],[Arbeidskorting]],0)</f>
        <v>9498.4837000000007</v>
      </c>
      <c r="F3155" s="6">
        <f>Table1[[#This Row],[Belastbaar loon]]-Table1[[#This Row],[Belasting]]</f>
        <v>29872.516299999999</v>
      </c>
      <c r="G3155" s="2">
        <f>(Table1[[#This Row],[Belastbaar loon]]-Table1[[#This Row],[Netto loon]])/Table1[[#This Row],[Belastbaar loon]]</f>
        <v>0.24125584059333013</v>
      </c>
      <c r="H3155" s="14">
        <f t="shared" ca="1" si="43"/>
        <v>9493.5815000000002</v>
      </c>
      <c r="I3155" s="14">
        <f ca="1">IF(ROW()=2, Table1[[#This Row],[Netto loon]], INDIRECT(ADDRESS(ROW()-1,COLUMN(F:F))))</f>
        <v>29867.4185</v>
      </c>
      <c r="J3155" s="6">
        <f ca="1">IF(ROW()=2, 0, Table1[[#This Row],[Belastbaar loon]]-INDIRECT(ADDRESS(ROW()-1,COLUMN(A:A))))</f>
        <v>10</v>
      </c>
      <c r="K3155" s="6">
        <f ca="1">Table1[[#This Row],[Netto loon]]-Table1[[#This Row],[Netto vorige schijf]]</f>
        <v>5.0977999999995518</v>
      </c>
      <c r="L3155" s="2">
        <f ca="1">(Table1[[#This Row],[Bruto tov vorige schijf]]-Table1[[#This Row],[Netto tov vorige schijf]])/MAX(Table1[[#This Row],[Bruto tov vorige schijf]],1)</f>
        <v>0.49022000000004484</v>
      </c>
    </row>
    <row r="3156" spans="1:12" x14ac:dyDescent="0.25">
      <c r="A3156" s="14">
        <v>39381</v>
      </c>
      <c r="B3156" s="6">
        <f>LoonHeffing2020(Table1[[#This Row],[Belastbaar loon]])</f>
        <v>14708.8035</v>
      </c>
      <c r="C3156" s="6">
        <f>AlgemeneHeffingsKorting2020(Table1[[#This Row],[Belastbaar loon]])</f>
        <v>1652.0376000000001</v>
      </c>
      <c r="D3156" s="14">
        <f>ArbeidsKorting2020(Table1[[#This Row],[Belastbaar loon]])</f>
        <v>3553.38</v>
      </c>
      <c r="E3156" s="14">
        <f>MAX(Table1[[#This Row],[Loonheffing]]-Table1[[#This Row],[Algemene Heffingskorting]]-Table1[[#This Row],[Arbeidskorting]],0)</f>
        <v>9503.3859000000011</v>
      </c>
      <c r="F3156" s="6">
        <f>Table1[[#This Row],[Belastbaar loon]]-Table1[[#This Row],[Belasting]]</f>
        <v>29877.614099999999</v>
      </c>
      <c r="G3156" s="2">
        <f>(Table1[[#This Row],[Belastbaar loon]]-Table1[[#This Row],[Netto loon]])/Table1[[#This Row],[Belastbaar loon]]</f>
        <v>0.24131905995276914</v>
      </c>
      <c r="H3156" s="14">
        <f t="shared" ca="1" si="43"/>
        <v>9498.4837000000007</v>
      </c>
      <c r="I3156" s="14">
        <f ca="1">IF(ROW()=2, Table1[[#This Row],[Netto loon]], INDIRECT(ADDRESS(ROW()-1,COLUMN(F:F))))</f>
        <v>29872.516299999999</v>
      </c>
      <c r="J3156" s="6">
        <f ca="1">IF(ROW()=2, 0, Table1[[#This Row],[Belastbaar loon]]-INDIRECT(ADDRESS(ROW()-1,COLUMN(A:A))))</f>
        <v>10</v>
      </c>
      <c r="K3156" s="6">
        <f ca="1">Table1[[#This Row],[Netto loon]]-Table1[[#This Row],[Netto vorige schijf]]</f>
        <v>5.0977999999995518</v>
      </c>
      <c r="L3156" s="2">
        <f ca="1">(Table1[[#This Row],[Bruto tov vorige schijf]]-Table1[[#This Row],[Netto tov vorige schijf]])/MAX(Table1[[#This Row],[Bruto tov vorige schijf]],1)</f>
        <v>0.49022000000004484</v>
      </c>
    </row>
    <row r="3157" spans="1:12" x14ac:dyDescent="0.25">
      <c r="A3157" s="14">
        <v>39391</v>
      </c>
      <c r="B3157" s="6">
        <f>LoonHeffing2020(Table1[[#This Row],[Belastbaar loon]])</f>
        <v>14712.538500000001</v>
      </c>
      <c r="C3157" s="6">
        <f>AlgemeneHeffingsKorting2020(Table1[[#This Row],[Belastbaar loon]])</f>
        <v>1651.4703999999999</v>
      </c>
      <c r="D3157" s="14">
        <f>ArbeidsKorting2020(Table1[[#This Row],[Belastbaar loon]])</f>
        <v>3552.78</v>
      </c>
      <c r="E3157" s="14">
        <f>MAX(Table1[[#This Row],[Loonheffing]]-Table1[[#This Row],[Algemene Heffingskorting]]-Table1[[#This Row],[Arbeidskorting]],0)</f>
        <v>9508.2880999999998</v>
      </c>
      <c r="F3157" s="6">
        <f>Table1[[#This Row],[Belastbaar loon]]-Table1[[#This Row],[Belasting]]</f>
        <v>29882.711900000002</v>
      </c>
      <c r="G3157" s="2">
        <f>(Table1[[#This Row],[Belastbaar loon]]-Table1[[#This Row],[Netto loon]])/Table1[[#This Row],[Belastbaar loon]]</f>
        <v>0.24138224721383053</v>
      </c>
      <c r="H3157" s="14">
        <f t="shared" ca="1" si="43"/>
        <v>9503.3859000000011</v>
      </c>
      <c r="I3157" s="14">
        <f ca="1">IF(ROW()=2, Table1[[#This Row],[Netto loon]], INDIRECT(ADDRESS(ROW()-1,COLUMN(F:F))))</f>
        <v>29877.614099999999</v>
      </c>
      <c r="J3157" s="6">
        <f ca="1">IF(ROW()=2, 0, Table1[[#This Row],[Belastbaar loon]]-INDIRECT(ADDRESS(ROW()-1,COLUMN(A:A))))</f>
        <v>10</v>
      </c>
      <c r="K3157" s="6">
        <f ca="1">Table1[[#This Row],[Netto loon]]-Table1[[#This Row],[Netto vorige schijf]]</f>
        <v>5.0978000000031898</v>
      </c>
      <c r="L3157" s="2">
        <f ca="1">(Table1[[#This Row],[Bruto tov vorige schijf]]-Table1[[#This Row],[Netto tov vorige schijf]])/MAX(Table1[[#This Row],[Bruto tov vorige schijf]],1)</f>
        <v>0.49021999999968102</v>
      </c>
    </row>
    <row r="3158" spans="1:12" x14ac:dyDescent="0.25">
      <c r="A3158" s="14">
        <v>39401</v>
      </c>
      <c r="B3158" s="6">
        <f>LoonHeffing2020(Table1[[#This Row],[Belastbaar loon]])</f>
        <v>14716.273499999999</v>
      </c>
      <c r="C3158" s="6">
        <f>AlgemeneHeffingsKorting2020(Table1[[#This Row],[Belastbaar loon]])</f>
        <v>1650.9032</v>
      </c>
      <c r="D3158" s="14">
        <f>ArbeidsKorting2020(Table1[[#This Row],[Belastbaar loon]])</f>
        <v>3552.18</v>
      </c>
      <c r="E3158" s="14">
        <f>MAX(Table1[[#This Row],[Loonheffing]]-Table1[[#This Row],[Algemene Heffingskorting]]-Table1[[#This Row],[Arbeidskorting]],0)</f>
        <v>9513.1902999999984</v>
      </c>
      <c r="F3158" s="6">
        <f>Table1[[#This Row],[Belastbaar loon]]-Table1[[#This Row],[Belasting]]</f>
        <v>29887.809700000002</v>
      </c>
      <c r="G3158" s="2">
        <f>(Table1[[#This Row],[Belastbaar loon]]-Table1[[#This Row],[Netto loon]])/Table1[[#This Row],[Belastbaar loon]]</f>
        <v>0.24144540240095425</v>
      </c>
      <c r="H3158" s="14">
        <f t="shared" ca="1" si="43"/>
        <v>9508.2880999999998</v>
      </c>
      <c r="I3158" s="14">
        <f ca="1">IF(ROW()=2, Table1[[#This Row],[Netto loon]], INDIRECT(ADDRESS(ROW()-1,COLUMN(F:F))))</f>
        <v>29882.711900000002</v>
      </c>
      <c r="J3158" s="6">
        <f ca="1">IF(ROW()=2, 0, Table1[[#This Row],[Belastbaar loon]]-INDIRECT(ADDRESS(ROW()-1,COLUMN(A:A))))</f>
        <v>10</v>
      </c>
      <c r="K3158" s="6">
        <f ca="1">Table1[[#This Row],[Netto loon]]-Table1[[#This Row],[Netto vorige schijf]]</f>
        <v>5.0977999999995518</v>
      </c>
      <c r="L3158" s="2">
        <f ca="1">(Table1[[#This Row],[Bruto tov vorige schijf]]-Table1[[#This Row],[Netto tov vorige schijf]])/MAX(Table1[[#This Row],[Bruto tov vorige schijf]],1)</f>
        <v>0.49022000000004484</v>
      </c>
    </row>
    <row r="3159" spans="1:12" x14ac:dyDescent="0.25">
      <c r="A3159" s="14">
        <v>39411</v>
      </c>
      <c r="B3159" s="6">
        <f>LoonHeffing2020(Table1[[#This Row],[Belastbaar loon]])</f>
        <v>14720.0085</v>
      </c>
      <c r="C3159" s="6">
        <f>AlgemeneHeffingsKorting2020(Table1[[#This Row],[Belastbaar loon]])</f>
        <v>1650.336</v>
      </c>
      <c r="D3159" s="14">
        <f>ArbeidsKorting2020(Table1[[#This Row],[Belastbaar loon]])</f>
        <v>3551.58</v>
      </c>
      <c r="E3159" s="14">
        <f>MAX(Table1[[#This Row],[Loonheffing]]-Table1[[#This Row],[Algemene Heffingskorting]]-Table1[[#This Row],[Arbeidskorting]],0)</f>
        <v>9518.0925000000007</v>
      </c>
      <c r="F3159" s="6">
        <f>Table1[[#This Row],[Belastbaar loon]]-Table1[[#This Row],[Belasting]]</f>
        <v>29892.907500000001</v>
      </c>
      <c r="G3159" s="2">
        <f>(Table1[[#This Row],[Belastbaar loon]]-Table1[[#This Row],[Netto loon]])/Table1[[#This Row],[Belastbaar loon]]</f>
        <v>0.2415085255385552</v>
      </c>
      <c r="H3159" s="14">
        <f t="shared" ca="1" si="43"/>
        <v>9513.1902999999984</v>
      </c>
      <c r="I3159" s="14">
        <f ca="1">IF(ROW()=2, Table1[[#This Row],[Netto loon]], INDIRECT(ADDRESS(ROW()-1,COLUMN(F:F))))</f>
        <v>29887.809700000002</v>
      </c>
      <c r="J3159" s="6">
        <f ca="1">IF(ROW()=2, 0, Table1[[#This Row],[Belastbaar loon]]-INDIRECT(ADDRESS(ROW()-1,COLUMN(A:A))))</f>
        <v>10</v>
      </c>
      <c r="K3159" s="6">
        <f ca="1">Table1[[#This Row],[Netto loon]]-Table1[[#This Row],[Netto vorige schijf]]</f>
        <v>5.0977999999995518</v>
      </c>
      <c r="L3159" s="2">
        <f ca="1">(Table1[[#This Row],[Bruto tov vorige schijf]]-Table1[[#This Row],[Netto tov vorige schijf]])/MAX(Table1[[#This Row],[Bruto tov vorige schijf]],1)</f>
        <v>0.49022000000004484</v>
      </c>
    </row>
    <row r="3160" spans="1:12" x14ac:dyDescent="0.25">
      <c r="A3160" s="14">
        <v>39421</v>
      </c>
      <c r="B3160" s="6">
        <f>LoonHeffing2020(Table1[[#This Row],[Belastbaar loon]])</f>
        <v>14723.7435</v>
      </c>
      <c r="C3160" s="6">
        <f>AlgemeneHeffingsKorting2020(Table1[[#This Row],[Belastbaar loon]])</f>
        <v>1649.7688000000001</v>
      </c>
      <c r="D3160" s="14">
        <f>ArbeidsKorting2020(Table1[[#This Row],[Belastbaar loon]])</f>
        <v>3550.98</v>
      </c>
      <c r="E3160" s="14">
        <f>MAX(Table1[[#This Row],[Loonheffing]]-Table1[[#This Row],[Algemene Heffingskorting]]-Table1[[#This Row],[Arbeidskorting]],0)</f>
        <v>9522.9947000000011</v>
      </c>
      <c r="F3160" s="6">
        <f>Table1[[#This Row],[Belastbaar loon]]-Table1[[#This Row],[Belasting]]</f>
        <v>29898.005299999997</v>
      </c>
      <c r="G3160" s="2">
        <f>(Table1[[#This Row],[Belastbaar loon]]-Table1[[#This Row],[Netto loon]])/Table1[[#This Row],[Belastbaar loon]]</f>
        <v>0.24157161665102364</v>
      </c>
      <c r="H3160" s="14">
        <f t="shared" ca="1" si="43"/>
        <v>9518.0925000000007</v>
      </c>
      <c r="I3160" s="14">
        <f ca="1">IF(ROW()=2, Table1[[#This Row],[Netto loon]], INDIRECT(ADDRESS(ROW()-1,COLUMN(F:F))))</f>
        <v>29892.907500000001</v>
      </c>
      <c r="J3160" s="6">
        <f ca="1">IF(ROW()=2, 0, Table1[[#This Row],[Belastbaar loon]]-INDIRECT(ADDRESS(ROW()-1,COLUMN(A:A))))</f>
        <v>10</v>
      </c>
      <c r="K3160" s="6">
        <f ca="1">Table1[[#This Row],[Netto loon]]-Table1[[#This Row],[Netto vorige schijf]]</f>
        <v>5.0977999999959138</v>
      </c>
      <c r="L3160" s="2">
        <f ca="1">(Table1[[#This Row],[Bruto tov vorige schijf]]-Table1[[#This Row],[Netto tov vorige schijf]])/MAX(Table1[[#This Row],[Bruto tov vorige schijf]],1)</f>
        <v>0.49022000000040861</v>
      </c>
    </row>
    <row r="3161" spans="1:12" x14ac:dyDescent="0.25">
      <c r="A3161" s="14">
        <v>39431</v>
      </c>
      <c r="B3161" s="6">
        <f>LoonHeffing2020(Table1[[#This Row],[Belastbaar loon]])</f>
        <v>14727.478499999999</v>
      </c>
      <c r="C3161" s="6">
        <f>AlgemeneHeffingsKorting2020(Table1[[#This Row],[Belastbaar loon]])</f>
        <v>1649.2016000000001</v>
      </c>
      <c r="D3161" s="14">
        <f>ArbeidsKorting2020(Table1[[#This Row],[Belastbaar loon]])</f>
        <v>3550.38</v>
      </c>
      <c r="E3161" s="14">
        <f>MAX(Table1[[#This Row],[Loonheffing]]-Table1[[#This Row],[Algemene Heffingskorting]]-Table1[[#This Row],[Arbeidskorting]],0)</f>
        <v>9527.8968999999997</v>
      </c>
      <c r="F3161" s="6">
        <f>Table1[[#This Row],[Belastbaar loon]]-Table1[[#This Row],[Belasting]]</f>
        <v>29903.1031</v>
      </c>
      <c r="G3161" s="2">
        <f>(Table1[[#This Row],[Belastbaar loon]]-Table1[[#This Row],[Netto loon]])/Table1[[#This Row],[Belastbaar loon]]</f>
        <v>0.24163467576272477</v>
      </c>
      <c r="H3161" s="14">
        <f t="shared" ca="1" si="43"/>
        <v>9522.9947000000011</v>
      </c>
      <c r="I3161" s="14">
        <f ca="1">IF(ROW()=2, Table1[[#This Row],[Netto loon]], INDIRECT(ADDRESS(ROW()-1,COLUMN(F:F))))</f>
        <v>29898.005299999997</v>
      </c>
      <c r="J3161" s="6">
        <f ca="1">IF(ROW()=2, 0, Table1[[#This Row],[Belastbaar loon]]-INDIRECT(ADDRESS(ROW()-1,COLUMN(A:A))))</f>
        <v>10</v>
      </c>
      <c r="K3161" s="6">
        <f ca="1">Table1[[#This Row],[Netto loon]]-Table1[[#This Row],[Netto vorige schijf]]</f>
        <v>5.0978000000031898</v>
      </c>
      <c r="L3161" s="2">
        <f ca="1">(Table1[[#This Row],[Bruto tov vorige schijf]]-Table1[[#This Row],[Netto tov vorige schijf]])/MAX(Table1[[#This Row],[Bruto tov vorige schijf]],1)</f>
        <v>0.49021999999968102</v>
      </c>
    </row>
    <row r="3162" spans="1:12" x14ac:dyDescent="0.25">
      <c r="A3162" s="14">
        <v>39441</v>
      </c>
      <c r="B3162" s="6">
        <f>LoonHeffing2020(Table1[[#This Row],[Belastbaar loon]])</f>
        <v>14731.2135</v>
      </c>
      <c r="C3162" s="6">
        <f>AlgemeneHeffingsKorting2020(Table1[[#This Row],[Belastbaar loon]])</f>
        <v>1648.6343999999999</v>
      </c>
      <c r="D3162" s="14">
        <f>ArbeidsKorting2020(Table1[[#This Row],[Belastbaar loon]])</f>
        <v>3549.78</v>
      </c>
      <c r="E3162" s="14">
        <f>MAX(Table1[[#This Row],[Loonheffing]]-Table1[[#This Row],[Algemene Heffingskorting]]-Table1[[#This Row],[Arbeidskorting]],0)</f>
        <v>9532.7990999999984</v>
      </c>
      <c r="F3162" s="6">
        <f>Table1[[#This Row],[Belastbaar loon]]-Table1[[#This Row],[Belasting]]</f>
        <v>29908.200900000003</v>
      </c>
      <c r="G3162" s="2">
        <f>(Table1[[#This Row],[Belastbaar loon]]-Table1[[#This Row],[Netto loon]])/Table1[[#This Row],[Belastbaar loon]]</f>
        <v>0.24169770289799947</v>
      </c>
      <c r="H3162" s="14">
        <f t="shared" ref="H3162:H3225" ca="1" si="44">IF(ROW()=2, 0, INDIRECT(ADDRESS(ROW()-1,COLUMN(E:E))))</f>
        <v>9527.8968999999997</v>
      </c>
      <c r="I3162" s="14">
        <f ca="1">IF(ROW()=2, Table1[[#This Row],[Netto loon]], INDIRECT(ADDRESS(ROW()-1,COLUMN(F:F))))</f>
        <v>29903.1031</v>
      </c>
      <c r="J3162" s="6">
        <f ca="1">IF(ROW()=2, 0, Table1[[#This Row],[Belastbaar loon]]-INDIRECT(ADDRESS(ROW()-1,COLUMN(A:A))))</f>
        <v>10</v>
      </c>
      <c r="K3162" s="6">
        <f ca="1">Table1[[#This Row],[Netto loon]]-Table1[[#This Row],[Netto vorige schijf]]</f>
        <v>5.0978000000031898</v>
      </c>
      <c r="L3162" s="2">
        <f ca="1">(Table1[[#This Row],[Bruto tov vorige schijf]]-Table1[[#This Row],[Netto tov vorige schijf]])/MAX(Table1[[#This Row],[Bruto tov vorige schijf]],1)</f>
        <v>0.49021999999968102</v>
      </c>
    </row>
    <row r="3163" spans="1:12" x14ac:dyDescent="0.25">
      <c r="A3163" s="14">
        <v>39451</v>
      </c>
      <c r="B3163" s="6">
        <f>LoonHeffing2020(Table1[[#This Row],[Belastbaar loon]])</f>
        <v>14734.9485</v>
      </c>
      <c r="C3163" s="6">
        <f>AlgemeneHeffingsKorting2020(Table1[[#This Row],[Belastbaar loon]])</f>
        <v>1648.0672</v>
      </c>
      <c r="D3163" s="14">
        <f>ArbeidsKorting2020(Table1[[#This Row],[Belastbaar loon]])</f>
        <v>3549.18</v>
      </c>
      <c r="E3163" s="14">
        <f>MAX(Table1[[#This Row],[Loonheffing]]-Table1[[#This Row],[Algemene Heffingskorting]]-Table1[[#This Row],[Arbeidskorting]],0)</f>
        <v>9537.7013000000006</v>
      </c>
      <c r="F3163" s="6">
        <f>Table1[[#This Row],[Belastbaar loon]]-Table1[[#This Row],[Belasting]]</f>
        <v>29913.298699999999</v>
      </c>
      <c r="G3163" s="2">
        <f>(Table1[[#This Row],[Belastbaar loon]]-Table1[[#This Row],[Netto loon]])/Table1[[#This Row],[Belastbaar loon]]</f>
        <v>0.24176069808116399</v>
      </c>
      <c r="H3163" s="14">
        <f t="shared" ca="1" si="44"/>
        <v>9532.7990999999984</v>
      </c>
      <c r="I3163" s="14">
        <f ca="1">IF(ROW()=2, Table1[[#This Row],[Netto loon]], INDIRECT(ADDRESS(ROW()-1,COLUMN(F:F))))</f>
        <v>29908.200900000003</v>
      </c>
      <c r="J3163" s="6">
        <f ca="1">IF(ROW()=2, 0, Table1[[#This Row],[Belastbaar loon]]-INDIRECT(ADDRESS(ROW()-1,COLUMN(A:A))))</f>
        <v>10</v>
      </c>
      <c r="K3163" s="6">
        <f ca="1">Table1[[#This Row],[Netto loon]]-Table1[[#This Row],[Netto vorige schijf]]</f>
        <v>5.0977999999959138</v>
      </c>
      <c r="L3163" s="2">
        <f ca="1">(Table1[[#This Row],[Bruto tov vorige schijf]]-Table1[[#This Row],[Netto tov vorige schijf]])/MAX(Table1[[#This Row],[Bruto tov vorige schijf]],1)</f>
        <v>0.49022000000040861</v>
      </c>
    </row>
    <row r="3164" spans="1:12" x14ac:dyDescent="0.25">
      <c r="A3164" s="14">
        <v>39461</v>
      </c>
      <c r="B3164" s="6">
        <f>LoonHeffing2020(Table1[[#This Row],[Belastbaar loon]])</f>
        <v>14738.683499999999</v>
      </c>
      <c r="C3164" s="6">
        <f>AlgemeneHeffingsKorting2020(Table1[[#This Row],[Belastbaar loon]])</f>
        <v>1647.5</v>
      </c>
      <c r="D3164" s="14">
        <f>ArbeidsKorting2020(Table1[[#This Row],[Belastbaar loon]])</f>
        <v>3548.58</v>
      </c>
      <c r="E3164" s="14">
        <f>MAX(Table1[[#This Row],[Loonheffing]]-Table1[[#This Row],[Algemene Heffingskorting]]-Table1[[#This Row],[Arbeidskorting]],0)</f>
        <v>9542.6034999999993</v>
      </c>
      <c r="F3164" s="6">
        <f>Table1[[#This Row],[Belastbaar loon]]-Table1[[#This Row],[Belasting]]</f>
        <v>29918.396500000003</v>
      </c>
      <c r="G3164" s="2">
        <f>(Table1[[#This Row],[Belastbaar loon]]-Table1[[#This Row],[Netto loon]])/Table1[[#This Row],[Belastbaar loon]]</f>
        <v>0.2418236613365094</v>
      </c>
      <c r="H3164" s="14">
        <f t="shared" ca="1" si="44"/>
        <v>9537.7013000000006</v>
      </c>
      <c r="I3164" s="14">
        <f ca="1">IF(ROW()=2, Table1[[#This Row],[Netto loon]], INDIRECT(ADDRESS(ROW()-1,COLUMN(F:F))))</f>
        <v>29913.298699999999</v>
      </c>
      <c r="J3164" s="6">
        <f ca="1">IF(ROW()=2, 0, Table1[[#This Row],[Belastbaar loon]]-INDIRECT(ADDRESS(ROW()-1,COLUMN(A:A))))</f>
        <v>10</v>
      </c>
      <c r="K3164" s="6">
        <f ca="1">Table1[[#This Row],[Netto loon]]-Table1[[#This Row],[Netto vorige schijf]]</f>
        <v>5.0978000000031898</v>
      </c>
      <c r="L3164" s="2">
        <f ca="1">(Table1[[#This Row],[Bruto tov vorige schijf]]-Table1[[#This Row],[Netto tov vorige schijf]])/MAX(Table1[[#This Row],[Bruto tov vorige schijf]],1)</f>
        <v>0.49021999999968102</v>
      </c>
    </row>
    <row r="3165" spans="1:12" x14ac:dyDescent="0.25">
      <c r="A3165" s="14">
        <v>39471</v>
      </c>
      <c r="B3165" s="6">
        <f>LoonHeffing2020(Table1[[#This Row],[Belastbaar loon]])</f>
        <v>14742.4185</v>
      </c>
      <c r="C3165" s="6">
        <f>AlgemeneHeffingsKorting2020(Table1[[#This Row],[Belastbaar loon]])</f>
        <v>1646.9328</v>
      </c>
      <c r="D3165" s="14">
        <f>ArbeidsKorting2020(Table1[[#This Row],[Belastbaar loon]])</f>
        <v>3547.98</v>
      </c>
      <c r="E3165" s="14">
        <f>MAX(Table1[[#This Row],[Loonheffing]]-Table1[[#This Row],[Algemene Heffingskorting]]-Table1[[#This Row],[Arbeidskorting]],0)</f>
        <v>9547.5056999999997</v>
      </c>
      <c r="F3165" s="6">
        <f>Table1[[#This Row],[Belastbaar loon]]-Table1[[#This Row],[Belasting]]</f>
        <v>29923.494299999998</v>
      </c>
      <c r="G3165" s="2">
        <f>(Table1[[#This Row],[Belastbaar loon]]-Table1[[#This Row],[Netto loon]])/Table1[[#This Row],[Belastbaar loon]]</f>
        <v>0.24188659268830284</v>
      </c>
      <c r="H3165" s="14">
        <f t="shared" ca="1" si="44"/>
        <v>9542.6034999999993</v>
      </c>
      <c r="I3165" s="14">
        <f ca="1">IF(ROW()=2, Table1[[#This Row],[Netto loon]], INDIRECT(ADDRESS(ROW()-1,COLUMN(F:F))))</f>
        <v>29918.396500000003</v>
      </c>
      <c r="J3165" s="6">
        <f ca="1">IF(ROW()=2, 0, Table1[[#This Row],[Belastbaar loon]]-INDIRECT(ADDRESS(ROW()-1,COLUMN(A:A))))</f>
        <v>10</v>
      </c>
      <c r="K3165" s="6">
        <f ca="1">Table1[[#This Row],[Netto loon]]-Table1[[#This Row],[Netto vorige schijf]]</f>
        <v>5.0977999999959138</v>
      </c>
      <c r="L3165" s="2">
        <f ca="1">(Table1[[#This Row],[Bruto tov vorige schijf]]-Table1[[#This Row],[Netto tov vorige schijf]])/MAX(Table1[[#This Row],[Bruto tov vorige schijf]],1)</f>
        <v>0.49022000000040861</v>
      </c>
    </row>
    <row r="3166" spans="1:12" x14ac:dyDescent="0.25">
      <c r="A3166" s="14">
        <v>39481</v>
      </c>
      <c r="B3166" s="6">
        <f>LoonHeffing2020(Table1[[#This Row],[Belastbaar loon]])</f>
        <v>14746.1535</v>
      </c>
      <c r="C3166" s="6">
        <f>AlgemeneHeffingsKorting2020(Table1[[#This Row],[Belastbaar loon]])</f>
        <v>1646.3656000000001</v>
      </c>
      <c r="D3166" s="14">
        <f>ArbeidsKorting2020(Table1[[#This Row],[Belastbaar loon]])</f>
        <v>3547.38</v>
      </c>
      <c r="E3166" s="14">
        <f>MAX(Table1[[#This Row],[Loonheffing]]-Table1[[#This Row],[Algemene Heffingskorting]]-Table1[[#This Row],[Arbeidskorting]],0)</f>
        <v>9552.4078999999983</v>
      </c>
      <c r="F3166" s="6">
        <f>Table1[[#This Row],[Belastbaar loon]]-Table1[[#This Row],[Belasting]]</f>
        <v>29928.592100000002</v>
      </c>
      <c r="G3166" s="2">
        <f>(Table1[[#This Row],[Belastbaar loon]]-Table1[[#This Row],[Netto loon]])/Table1[[#This Row],[Belastbaar loon]]</f>
        <v>0.24194949216078615</v>
      </c>
      <c r="H3166" s="14">
        <f t="shared" ca="1" si="44"/>
        <v>9547.5056999999997</v>
      </c>
      <c r="I3166" s="14">
        <f ca="1">IF(ROW()=2, Table1[[#This Row],[Netto loon]], INDIRECT(ADDRESS(ROW()-1,COLUMN(F:F))))</f>
        <v>29923.494299999998</v>
      </c>
      <c r="J3166" s="6">
        <f ca="1">IF(ROW()=2, 0, Table1[[#This Row],[Belastbaar loon]]-INDIRECT(ADDRESS(ROW()-1,COLUMN(A:A))))</f>
        <v>10</v>
      </c>
      <c r="K3166" s="6">
        <f ca="1">Table1[[#This Row],[Netto loon]]-Table1[[#This Row],[Netto vorige schijf]]</f>
        <v>5.0978000000031898</v>
      </c>
      <c r="L3166" s="2">
        <f ca="1">(Table1[[#This Row],[Bruto tov vorige schijf]]-Table1[[#This Row],[Netto tov vorige schijf]])/MAX(Table1[[#This Row],[Bruto tov vorige schijf]],1)</f>
        <v>0.49021999999968102</v>
      </c>
    </row>
    <row r="3167" spans="1:12" x14ac:dyDescent="0.25">
      <c r="A3167" s="14">
        <v>39491</v>
      </c>
      <c r="B3167" s="6">
        <f>LoonHeffing2020(Table1[[#This Row],[Belastbaar loon]])</f>
        <v>14749.888499999999</v>
      </c>
      <c r="C3167" s="6">
        <f>AlgemeneHeffingsKorting2020(Table1[[#This Row],[Belastbaar loon]])</f>
        <v>1645.7983999999999</v>
      </c>
      <c r="D3167" s="14">
        <f>ArbeidsKorting2020(Table1[[#This Row],[Belastbaar loon]])</f>
        <v>3546.78</v>
      </c>
      <c r="E3167" s="14">
        <f>MAX(Table1[[#This Row],[Loonheffing]]-Table1[[#This Row],[Algemene Heffingskorting]]-Table1[[#This Row],[Arbeidskorting]],0)</f>
        <v>9557.3100999999988</v>
      </c>
      <c r="F3167" s="6">
        <f>Table1[[#This Row],[Belastbaar loon]]-Table1[[#This Row],[Belasting]]</f>
        <v>29933.689900000001</v>
      </c>
      <c r="G3167" s="2">
        <f>(Table1[[#This Row],[Belastbaar loon]]-Table1[[#This Row],[Netto loon]])/Table1[[#This Row],[Belastbaar loon]]</f>
        <v>0.24201235977817728</v>
      </c>
      <c r="H3167" s="14">
        <f t="shared" ca="1" si="44"/>
        <v>9552.4078999999983</v>
      </c>
      <c r="I3167" s="14">
        <f ca="1">IF(ROW()=2, Table1[[#This Row],[Netto loon]], INDIRECT(ADDRESS(ROW()-1,COLUMN(F:F))))</f>
        <v>29928.592100000002</v>
      </c>
      <c r="J3167" s="6">
        <f ca="1">IF(ROW()=2, 0, Table1[[#This Row],[Belastbaar loon]]-INDIRECT(ADDRESS(ROW()-1,COLUMN(A:A))))</f>
        <v>10</v>
      </c>
      <c r="K3167" s="6">
        <f ca="1">Table1[[#This Row],[Netto loon]]-Table1[[#This Row],[Netto vorige schijf]]</f>
        <v>5.0977999999995518</v>
      </c>
      <c r="L3167" s="2">
        <f ca="1">(Table1[[#This Row],[Bruto tov vorige schijf]]-Table1[[#This Row],[Netto tov vorige schijf]])/MAX(Table1[[#This Row],[Bruto tov vorige schijf]],1)</f>
        <v>0.49022000000004484</v>
      </c>
    </row>
    <row r="3168" spans="1:12" x14ac:dyDescent="0.25">
      <c r="A3168" s="14">
        <v>39501</v>
      </c>
      <c r="B3168" s="6">
        <f>LoonHeffing2020(Table1[[#This Row],[Belastbaar loon]])</f>
        <v>14753.6235</v>
      </c>
      <c r="C3168" s="6">
        <f>AlgemeneHeffingsKorting2020(Table1[[#This Row],[Belastbaar loon]])</f>
        <v>1645.2311999999999</v>
      </c>
      <c r="D3168" s="14">
        <f>ArbeidsKorting2020(Table1[[#This Row],[Belastbaar loon]])</f>
        <v>3546.18</v>
      </c>
      <c r="E3168" s="14">
        <f>MAX(Table1[[#This Row],[Loonheffing]]-Table1[[#This Row],[Algemene Heffingskorting]]-Table1[[#This Row],[Arbeidskorting]],0)</f>
        <v>9562.2122999999992</v>
      </c>
      <c r="F3168" s="6">
        <f>Table1[[#This Row],[Belastbaar loon]]-Table1[[#This Row],[Belasting]]</f>
        <v>29938.787700000001</v>
      </c>
      <c r="G3168" s="2">
        <f>(Table1[[#This Row],[Belastbaar loon]]-Table1[[#This Row],[Netto loon]])/Table1[[#This Row],[Belastbaar loon]]</f>
        <v>0.24207519556466922</v>
      </c>
      <c r="H3168" s="14">
        <f t="shared" ca="1" si="44"/>
        <v>9557.3100999999988</v>
      </c>
      <c r="I3168" s="14">
        <f ca="1">IF(ROW()=2, Table1[[#This Row],[Netto loon]], INDIRECT(ADDRESS(ROW()-1,COLUMN(F:F))))</f>
        <v>29933.689900000001</v>
      </c>
      <c r="J3168" s="6">
        <f ca="1">IF(ROW()=2, 0, Table1[[#This Row],[Belastbaar loon]]-INDIRECT(ADDRESS(ROW()-1,COLUMN(A:A))))</f>
        <v>10</v>
      </c>
      <c r="K3168" s="6">
        <f ca="1">Table1[[#This Row],[Netto loon]]-Table1[[#This Row],[Netto vorige schijf]]</f>
        <v>5.0977999999995518</v>
      </c>
      <c r="L3168" s="2">
        <f ca="1">(Table1[[#This Row],[Bruto tov vorige schijf]]-Table1[[#This Row],[Netto tov vorige schijf]])/MAX(Table1[[#This Row],[Bruto tov vorige schijf]],1)</f>
        <v>0.49022000000004484</v>
      </c>
    </row>
    <row r="3169" spans="1:12" x14ac:dyDescent="0.25">
      <c r="A3169" s="14">
        <v>39511</v>
      </c>
      <c r="B3169" s="6">
        <f>LoonHeffing2020(Table1[[#This Row],[Belastbaar loon]])</f>
        <v>14757.3585</v>
      </c>
      <c r="C3169" s="6">
        <f>AlgemeneHeffingsKorting2020(Table1[[#This Row],[Belastbaar loon]])</f>
        <v>1644.664</v>
      </c>
      <c r="D3169" s="14">
        <f>ArbeidsKorting2020(Table1[[#This Row],[Belastbaar loon]])</f>
        <v>3545.58</v>
      </c>
      <c r="E3169" s="14">
        <f>MAX(Table1[[#This Row],[Loonheffing]]-Table1[[#This Row],[Algemene Heffingskorting]]-Table1[[#This Row],[Arbeidskorting]],0)</f>
        <v>9567.1144999999997</v>
      </c>
      <c r="F3169" s="6">
        <f>Table1[[#This Row],[Belastbaar loon]]-Table1[[#This Row],[Belasting]]</f>
        <v>29943.8855</v>
      </c>
      <c r="G3169" s="2">
        <f>(Table1[[#This Row],[Belastbaar loon]]-Table1[[#This Row],[Netto loon]])/Table1[[#This Row],[Belastbaar loon]]</f>
        <v>0.24213799954443066</v>
      </c>
      <c r="H3169" s="14">
        <f t="shared" ca="1" si="44"/>
        <v>9562.2122999999992</v>
      </c>
      <c r="I3169" s="14">
        <f ca="1">IF(ROW()=2, Table1[[#This Row],[Netto loon]], INDIRECT(ADDRESS(ROW()-1,COLUMN(F:F))))</f>
        <v>29938.787700000001</v>
      </c>
      <c r="J3169" s="6">
        <f ca="1">IF(ROW()=2, 0, Table1[[#This Row],[Belastbaar loon]]-INDIRECT(ADDRESS(ROW()-1,COLUMN(A:A))))</f>
        <v>10</v>
      </c>
      <c r="K3169" s="6">
        <f ca="1">Table1[[#This Row],[Netto loon]]-Table1[[#This Row],[Netto vorige schijf]]</f>
        <v>5.0977999999995518</v>
      </c>
      <c r="L3169" s="2">
        <f ca="1">(Table1[[#This Row],[Bruto tov vorige schijf]]-Table1[[#This Row],[Netto tov vorige schijf]])/MAX(Table1[[#This Row],[Bruto tov vorige schijf]],1)</f>
        <v>0.49022000000004484</v>
      </c>
    </row>
    <row r="3170" spans="1:12" x14ac:dyDescent="0.25">
      <c r="A3170" s="14">
        <v>39521</v>
      </c>
      <c r="B3170" s="6">
        <f>LoonHeffing2020(Table1[[#This Row],[Belastbaar loon]])</f>
        <v>14761.093499999999</v>
      </c>
      <c r="C3170" s="6">
        <f>AlgemeneHeffingsKorting2020(Table1[[#This Row],[Belastbaar loon]])</f>
        <v>1644.0968</v>
      </c>
      <c r="D3170" s="14">
        <f>ArbeidsKorting2020(Table1[[#This Row],[Belastbaar loon]])</f>
        <v>3544.98</v>
      </c>
      <c r="E3170" s="14">
        <f>MAX(Table1[[#This Row],[Loonheffing]]-Table1[[#This Row],[Algemene Heffingskorting]]-Table1[[#This Row],[Arbeidskorting]],0)</f>
        <v>9572.0167000000001</v>
      </c>
      <c r="F3170" s="6">
        <f>Table1[[#This Row],[Belastbaar loon]]-Table1[[#This Row],[Belasting]]</f>
        <v>29948.9833</v>
      </c>
      <c r="G3170" s="2">
        <f>(Table1[[#This Row],[Belastbaar loon]]-Table1[[#This Row],[Netto loon]])/Table1[[#This Row],[Belastbaar loon]]</f>
        <v>0.24220077174160573</v>
      </c>
      <c r="H3170" s="14">
        <f t="shared" ca="1" si="44"/>
        <v>9567.1144999999997</v>
      </c>
      <c r="I3170" s="14">
        <f ca="1">IF(ROW()=2, Table1[[#This Row],[Netto loon]], INDIRECT(ADDRESS(ROW()-1,COLUMN(F:F))))</f>
        <v>29943.8855</v>
      </c>
      <c r="J3170" s="6">
        <f ca="1">IF(ROW()=2, 0, Table1[[#This Row],[Belastbaar loon]]-INDIRECT(ADDRESS(ROW()-1,COLUMN(A:A))))</f>
        <v>10</v>
      </c>
      <c r="K3170" s="6">
        <f ca="1">Table1[[#This Row],[Netto loon]]-Table1[[#This Row],[Netto vorige schijf]]</f>
        <v>5.0977999999995518</v>
      </c>
      <c r="L3170" s="2">
        <f ca="1">(Table1[[#This Row],[Bruto tov vorige schijf]]-Table1[[#This Row],[Netto tov vorige schijf]])/MAX(Table1[[#This Row],[Bruto tov vorige schijf]],1)</f>
        <v>0.49022000000004484</v>
      </c>
    </row>
    <row r="3171" spans="1:12" x14ac:dyDescent="0.25">
      <c r="A3171" s="14">
        <v>39531</v>
      </c>
      <c r="B3171" s="6">
        <f>LoonHeffing2020(Table1[[#This Row],[Belastbaar loon]])</f>
        <v>14764.8285</v>
      </c>
      <c r="C3171" s="6">
        <f>AlgemeneHeffingsKorting2020(Table1[[#This Row],[Belastbaar loon]])</f>
        <v>1643.5296000000001</v>
      </c>
      <c r="D3171" s="14">
        <f>ArbeidsKorting2020(Table1[[#This Row],[Belastbaar loon]])</f>
        <v>3544.38</v>
      </c>
      <c r="E3171" s="14">
        <f>MAX(Table1[[#This Row],[Loonheffing]]-Table1[[#This Row],[Algemene Heffingskorting]]-Table1[[#This Row],[Arbeidskorting]],0)</f>
        <v>9576.9189000000006</v>
      </c>
      <c r="F3171" s="6">
        <f>Table1[[#This Row],[Belastbaar loon]]-Table1[[#This Row],[Belasting]]</f>
        <v>29954.081099999999</v>
      </c>
      <c r="G3171" s="2">
        <f>(Table1[[#This Row],[Belastbaar loon]]-Table1[[#This Row],[Netto loon]])/Table1[[#This Row],[Belastbaar loon]]</f>
        <v>0.24226351218031419</v>
      </c>
      <c r="H3171" s="14">
        <f t="shared" ca="1" si="44"/>
        <v>9572.0167000000001</v>
      </c>
      <c r="I3171" s="14">
        <f ca="1">IF(ROW()=2, Table1[[#This Row],[Netto loon]], INDIRECT(ADDRESS(ROW()-1,COLUMN(F:F))))</f>
        <v>29948.9833</v>
      </c>
      <c r="J3171" s="6">
        <f ca="1">IF(ROW()=2, 0, Table1[[#This Row],[Belastbaar loon]]-INDIRECT(ADDRESS(ROW()-1,COLUMN(A:A))))</f>
        <v>10</v>
      </c>
      <c r="K3171" s="6">
        <f ca="1">Table1[[#This Row],[Netto loon]]-Table1[[#This Row],[Netto vorige schijf]]</f>
        <v>5.0977999999995518</v>
      </c>
      <c r="L3171" s="2">
        <f ca="1">(Table1[[#This Row],[Bruto tov vorige schijf]]-Table1[[#This Row],[Netto tov vorige schijf]])/MAX(Table1[[#This Row],[Bruto tov vorige schijf]],1)</f>
        <v>0.49022000000004484</v>
      </c>
    </row>
    <row r="3172" spans="1:12" x14ac:dyDescent="0.25">
      <c r="A3172" s="14">
        <v>39541</v>
      </c>
      <c r="B3172" s="6">
        <f>LoonHeffing2020(Table1[[#This Row],[Belastbaar loon]])</f>
        <v>14768.5635</v>
      </c>
      <c r="C3172" s="6">
        <f>AlgemeneHeffingsKorting2020(Table1[[#This Row],[Belastbaar loon]])</f>
        <v>1642.9624000000001</v>
      </c>
      <c r="D3172" s="14">
        <f>ArbeidsKorting2020(Table1[[#This Row],[Belastbaar loon]])</f>
        <v>3543.78</v>
      </c>
      <c r="E3172" s="14">
        <f>MAX(Table1[[#This Row],[Loonheffing]]-Table1[[#This Row],[Algemene Heffingskorting]]-Table1[[#This Row],[Arbeidskorting]],0)</f>
        <v>9581.8210999999992</v>
      </c>
      <c r="F3172" s="6">
        <f>Table1[[#This Row],[Belastbaar loon]]-Table1[[#This Row],[Belasting]]</f>
        <v>29959.178899999999</v>
      </c>
      <c r="G3172" s="2">
        <f>(Table1[[#This Row],[Belastbaar loon]]-Table1[[#This Row],[Netto loon]])/Table1[[#This Row],[Belastbaar loon]]</f>
        <v>0.24232622088465139</v>
      </c>
      <c r="H3172" s="14">
        <f t="shared" ca="1" si="44"/>
        <v>9576.9189000000006</v>
      </c>
      <c r="I3172" s="14">
        <f ca="1">IF(ROW()=2, Table1[[#This Row],[Netto loon]], INDIRECT(ADDRESS(ROW()-1,COLUMN(F:F))))</f>
        <v>29954.081099999999</v>
      </c>
      <c r="J3172" s="6">
        <f ca="1">IF(ROW()=2, 0, Table1[[#This Row],[Belastbaar loon]]-INDIRECT(ADDRESS(ROW()-1,COLUMN(A:A))))</f>
        <v>10</v>
      </c>
      <c r="K3172" s="6">
        <f ca="1">Table1[[#This Row],[Netto loon]]-Table1[[#This Row],[Netto vorige schijf]]</f>
        <v>5.0977999999995518</v>
      </c>
      <c r="L3172" s="2">
        <f ca="1">(Table1[[#This Row],[Bruto tov vorige schijf]]-Table1[[#This Row],[Netto tov vorige schijf]])/MAX(Table1[[#This Row],[Bruto tov vorige schijf]],1)</f>
        <v>0.49022000000004484</v>
      </c>
    </row>
    <row r="3173" spans="1:12" x14ac:dyDescent="0.25">
      <c r="A3173" s="14">
        <v>39551</v>
      </c>
      <c r="B3173" s="6">
        <f>LoonHeffing2020(Table1[[#This Row],[Belastbaar loon]])</f>
        <v>14772.298500000001</v>
      </c>
      <c r="C3173" s="6">
        <f>AlgemeneHeffingsKorting2020(Table1[[#This Row],[Belastbaar loon]])</f>
        <v>1642.3951999999999</v>
      </c>
      <c r="D3173" s="14">
        <f>ArbeidsKorting2020(Table1[[#This Row],[Belastbaar loon]])</f>
        <v>3543.18</v>
      </c>
      <c r="E3173" s="14">
        <f>MAX(Table1[[#This Row],[Loonheffing]]-Table1[[#This Row],[Algemene Heffingskorting]]-Table1[[#This Row],[Arbeidskorting]],0)</f>
        <v>9586.7233000000015</v>
      </c>
      <c r="F3173" s="6">
        <f>Table1[[#This Row],[Belastbaar loon]]-Table1[[#This Row],[Belasting]]</f>
        <v>29964.276699999999</v>
      </c>
      <c r="G3173" s="2">
        <f>(Table1[[#This Row],[Belastbaar loon]]-Table1[[#This Row],[Netto loon]])/Table1[[#This Row],[Belastbaar loon]]</f>
        <v>0.24238889787868831</v>
      </c>
      <c r="H3173" s="14">
        <f t="shared" ca="1" si="44"/>
        <v>9581.8210999999992</v>
      </c>
      <c r="I3173" s="14">
        <f ca="1">IF(ROW()=2, Table1[[#This Row],[Netto loon]], INDIRECT(ADDRESS(ROW()-1,COLUMN(F:F))))</f>
        <v>29959.178899999999</v>
      </c>
      <c r="J3173" s="6">
        <f ca="1">IF(ROW()=2, 0, Table1[[#This Row],[Belastbaar loon]]-INDIRECT(ADDRESS(ROW()-1,COLUMN(A:A))))</f>
        <v>10</v>
      </c>
      <c r="K3173" s="6">
        <f ca="1">Table1[[#This Row],[Netto loon]]-Table1[[#This Row],[Netto vorige schijf]]</f>
        <v>5.0977999999995518</v>
      </c>
      <c r="L3173" s="2">
        <f ca="1">(Table1[[#This Row],[Bruto tov vorige schijf]]-Table1[[#This Row],[Netto tov vorige schijf]])/MAX(Table1[[#This Row],[Bruto tov vorige schijf]],1)</f>
        <v>0.49022000000004484</v>
      </c>
    </row>
    <row r="3174" spans="1:12" x14ac:dyDescent="0.25">
      <c r="A3174" s="14">
        <v>39561</v>
      </c>
      <c r="B3174" s="6">
        <f>LoonHeffing2020(Table1[[#This Row],[Belastbaar loon]])</f>
        <v>14776.0335</v>
      </c>
      <c r="C3174" s="6">
        <f>AlgemeneHeffingsKorting2020(Table1[[#This Row],[Belastbaar loon]])</f>
        <v>1641.828</v>
      </c>
      <c r="D3174" s="14">
        <f>ArbeidsKorting2020(Table1[[#This Row],[Belastbaar loon]])</f>
        <v>3542.58</v>
      </c>
      <c r="E3174" s="14">
        <f>MAX(Table1[[#This Row],[Loonheffing]]-Table1[[#This Row],[Algemene Heffingskorting]]-Table1[[#This Row],[Arbeidskorting]],0)</f>
        <v>9591.6255000000001</v>
      </c>
      <c r="F3174" s="6">
        <f>Table1[[#This Row],[Belastbaar loon]]-Table1[[#This Row],[Belasting]]</f>
        <v>29969.374499999998</v>
      </c>
      <c r="G3174" s="2">
        <f>(Table1[[#This Row],[Belastbaar loon]]-Table1[[#This Row],[Netto loon]])/Table1[[#This Row],[Belastbaar loon]]</f>
        <v>0.24245154318647158</v>
      </c>
      <c r="H3174" s="14">
        <f t="shared" ca="1" si="44"/>
        <v>9586.7233000000015</v>
      </c>
      <c r="I3174" s="14">
        <f ca="1">IF(ROW()=2, Table1[[#This Row],[Netto loon]], INDIRECT(ADDRESS(ROW()-1,COLUMN(F:F))))</f>
        <v>29964.276699999999</v>
      </c>
      <c r="J3174" s="6">
        <f ca="1">IF(ROW()=2, 0, Table1[[#This Row],[Belastbaar loon]]-INDIRECT(ADDRESS(ROW()-1,COLUMN(A:A))))</f>
        <v>10</v>
      </c>
      <c r="K3174" s="6">
        <f ca="1">Table1[[#This Row],[Netto loon]]-Table1[[#This Row],[Netto vorige schijf]]</f>
        <v>5.0977999999995518</v>
      </c>
      <c r="L3174" s="2">
        <f ca="1">(Table1[[#This Row],[Bruto tov vorige schijf]]-Table1[[#This Row],[Netto tov vorige schijf]])/MAX(Table1[[#This Row],[Bruto tov vorige schijf]],1)</f>
        <v>0.49022000000004484</v>
      </c>
    </row>
    <row r="3175" spans="1:12" x14ac:dyDescent="0.25">
      <c r="A3175" s="14">
        <v>39571</v>
      </c>
      <c r="B3175" s="6">
        <f>LoonHeffing2020(Table1[[#This Row],[Belastbaar loon]])</f>
        <v>14779.7685</v>
      </c>
      <c r="C3175" s="6">
        <f>AlgemeneHeffingsKorting2020(Table1[[#This Row],[Belastbaar loon]])</f>
        <v>1641.2608</v>
      </c>
      <c r="D3175" s="14">
        <f>ArbeidsKorting2020(Table1[[#This Row],[Belastbaar loon]])</f>
        <v>3541.98</v>
      </c>
      <c r="E3175" s="14">
        <f>MAX(Table1[[#This Row],[Loonheffing]]-Table1[[#This Row],[Algemene Heffingskorting]]-Table1[[#This Row],[Arbeidskorting]],0)</f>
        <v>9596.5277000000006</v>
      </c>
      <c r="F3175" s="6">
        <f>Table1[[#This Row],[Belastbaar loon]]-Table1[[#This Row],[Belasting]]</f>
        <v>29974.472300000001</v>
      </c>
      <c r="G3175" s="2">
        <f>(Table1[[#This Row],[Belastbaar loon]]-Table1[[#This Row],[Netto loon]])/Table1[[#This Row],[Belastbaar loon]]</f>
        <v>0.24251415683202343</v>
      </c>
      <c r="H3175" s="14">
        <f t="shared" ca="1" si="44"/>
        <v>9591.6255000000001</v>
      </c>
      <c r="I3175" s="14">
        <f ca="1">IF(ROW()=2, Table1[[#This Row],[Netto loon]], INDIRECT(ADDRESS(ROW()-1,COLUMN(F:F))))</f>
        <v>29969.374499999998</v>
      </c>
      <c r="J3175" s="6">
        <f ca="1">IF(ROW()=2, 0, Table1[[#This Row],[Belastbaar loon]]-INDIRECT(ADDRESS(ROW()-1,COLUMN(A:A))))</f>
        <v>10</v>
      </c>
      <c r="K3175" s="6">
        <f ca="1">Table1[[#This Row],[Netto loon]]-Table1[[#This Row],[Netto vorige schijf]]</f>
        <v>5.0978000000031898</v>
      </c>
      <c r="L3175" s="2">
        <f ca="1">(Table1[[#This Row],[Bruto tov vorige schijf]]-Table1[[#This Row],[Netto tov vorige schijf]])/MAX(Table1[[#This Row],[Bruto tov vorige schijf]],1)</f>
        <v>0.49021999999968102</v>
      </c>
    </row>
    <row r="3176" spans="1:12" x14ac:dyDescent="0.25">
      <c r="A3176" s="14">
        <v>39581</v>
      </c>
      <c r="B3176" s="6">
        <f>LoonHeffing2020(Table1[[#This Row],[Belastbaar loon]])</f>
        <v>14783.503500000001</v>
      </c>
      <c r="C3176" s="6">
        <f>AlgemeneHeffingsKorting2020(Table1[[#This Row],[Belastbaar loon]])</f>
        <v>1640.6936000000001</v>
      </c>
      <c r="D3176" s="14">
        <f>ArbeidsKorting2020(Table1[[#This Row],[Belastbaar loon]])</f>
        <v>3541.38</v>
      </c>
      <c r="E3176" s="14">
        <f>MAX(Table1[[#This Row],[Loonheffing]]-Table1[[#This Row],[Algemene Heffingskorting]]-Table1[[#This Row],[Arbeidskorting]],0)</f>
        <v>9601.4298999999992</v>
      </c>
      <c r="F3176" s="6">
        <f>Table1[[#This Row],[Belastbaar loon]]-Table1[[#This Row],[Belasting]]</f>
        <v>29979.570100000001</v>
      </c>
      <c r="G3176" s="2">
        <f>(Table1[[#This Row],[Belastbaar loon]]-Table1[[#This Row],[Netto loon]])/Table1[[#This Row],[Belastbaar loon]]</f>
        <v>0.24257673883934208</v>
      </c>
      <c r="H3176" s="14">
        <f t="shared" ca="1" si="44"/>
        <v>9596.5277000000006</v>
      </c>
      <c r="I3176" s="14">
        <f ca="1">IF(ROW()=2, Table1[[#This Row],[Netto loon]], INDIRECT(ADDRESS(ROW()-1,COLUMN(F:F))))</f>
        <v>29974.472300000001</v>
      </c>
      <c r="J3176" s="6">
        <f ca="1">IF(ROW()=2, 0, Table1[[#This Row],[Belastbaar loon]]-INDIRECT(ADDRESS(ROW()-1,COLUMN(A:A))))</f>
        <v>10</v>
      </c>
      <c r="K3176" s="6">
        <f ca="1">Table1[[#This Row],[Netto loon]]-Table1[[#This Row],[Netto vorige schijf]]</f>
        <v>5.0977999999995518</v>
      </c>
      <c r="L3176" s="2">
        <f ca="1">(Table1[[#This Row],[Bruto tov vorige schijf]]-Table1[[#This Row],[Netto tov vorige schijf]])/MAX(Table1[[#This Row],[Bruto tov vorige schijf]],1)</f>
        <v>0.49022000000004484</v>
      </c>
    </row>
    <row r="3177" spans="1:12" x14ac:dyDescent="0.25">
      <c r="A3177" s="14">
        <v>39591</v>
      </c>
      <c r="B3177" s="6">
        <f>LoonHeffing2020(Table1[[#This Row],[Belastbaar loon]])</f>
        <v>14787.238499999999</v>
      </c>
      <c r="C3177" s="6">
        <f>AlgemeneHeffingsKorting2020(Table1[[#This Row],[Belastbaar loon]])</f>
        <v>1640.1264000000001</v>
      </c>
      <c r="D3177" s="14">
        <f>ArbeidsKorting2020(Table1[[#This Row],[Belastbaar loon]])</f>
        <v>3540.78</v>
      </c>
      <c r="E3177" s="14">
        <f>MAX(Table1[[#This Row],[Loonheffing]]-Table1[[#This Row],[Algemene Heffingskorting]]-Table1[[#This Row],[Arbeidskorting]],0)</f>
        <v>9606.3320999999978</v>
      </c>
      <c r="F3177" s="6">
        <f>Table1[[#This Row],[Belastbaar loon]]-Table1[[#This Row],[Belasting]]</f>
        <v>29984.6679</v>
      </c>
      <c r="G3177" s="2">
        <f>(Table1[[#This Row],[Belastbaar loon]]-Table1[[#This Row],[Netto loon]])/Table1[[#This Row],[Belastbaar loon]]</f>
        <v>0.2426392892324013</v>
      </c>
      <c r="H3177" s="14">
        <f t="shared" ca="1" si="44"/>
        <v>9601.4298999999992</v>
      </c>
      <c r="I3177" s="14">
        <f ca="1">IF(ROW()=2, Table1[[#This Row],[Netto loon]], INDIRECT(ADDRESS(ROW()-1,COLUMN(F:F))))</f>
        <v>29979.570100000001</v>
      </c>
      <c r="J3177" s="6">
        <f ca="1">IF(ROW()=2, 0, Table1[[#This Row],[Belastbaar loon]]-INDIRECT(ADDRESS(ROW()-1,COLUMN(A:A))))</f>
        <v>10</v>
      </c>
      <c r="K3177" s="6">
        <f ca="1">Table1[[#This Row],[Netto loon]]-Table1[[#This Row],[Netto vorige schijf]]</f>
        <v>5.0977999999995518</v>
      </c>
      <c r="L3177" s="2">
        <f ca="1">(Table1[[#This Row],[Bruto tov vorige schijf]]-Table1[[#This Row],[Netto tov vorige schijf]])/MAX(Table1[[#This Row],[Bruto tov vorige schijf]],1)</f>
        <v>0.49022000000004484</v>
      </c>
    </row>
    <row r="3178" spans="1:12" x14ac:dyDescent="0.25">
      <c r="A3178" s="14">
        <v>39601</v>
      </c>
      <c r="B3178" s="6">
        <f>LoonHeffing2020(Table1[[#This Row],[Belastbaar loon]])</f>
        <v>14790.9735</v>
      </c>
      <c r="C3178" s="6">
        <f>AlgemeneHeffingsKorting2020(Table1[[#This Row],[Belastbaar loon]])</f>
        <v>1639.5591999999999</v>
      </c>
      <c r="D3178" s="14">
        <f>ArbeidsKorting2020(Table1[[#This Row],[Belastbaar loon]])</f>
        <v>3540.18</v>
      </c>
      <c r="E3178" s="14">
        <f>MAX(Table1[[#This Row],[Loonheffing]]-Table1[[#This Row],[Algemene Heffingskorting]]-Table1[[#This Row],[Arbeidskorting]],0)</f>
        <v>9611.2343000000001</v>
      </c>
      <c r="F3178" s="6">
        <f>Table1[[#This Row],[Belastbaar loon]]-Table1[[#This Row],[Belasting]]</f>
        <v>29989.7657</v>
      </c>
      <c r="G3178" s="2">
        <f>(Table1[[#This Row],[Belastbaar loon]]-Table1[[#This Row],[Netto loon]])/Table1[[#This Row],[Belastbaar loon]]</f>
        <v>0.24270180803515062</v>
      </c>
      <c r="H3178" s="14">
        <f t="shared" ca="1" si="44"/>
        <v>9606.3320999999978</v>
      </c>
      <c r="I3178" s="14">
        <f ca="1">IF(ROW()=2, Table1[[#This Row],[Netto loon]], INDIRECT(ADDRESS(ROW()-1,COLUMN(F:F))))</f>
        <v>29984.6679</v>
      </c>
      <c r="J3178" s="6">
        <f ca="1">IF(ROW()=2, 0, Table1[[#This Row],[Belastbaar loon]]-INDIRECT(ADDRESS(ROW()-1,COLUMN(A:A))))</f>
        <v>10</v>
      </c>
      <c r="K3178" s="6">
        <f ca="1">Table1[[#This Row],[Netto loon]]-Table1[[#This Row],[Netto vorige schijf]]</f>
        <v>5.0977999999995518</v>
      </c>
      <c r="L3178" s="2">
        <f ca="1">(Table1[[#This Row],[Bruto tov vorige schijf]]-Table1[[#This Row],[Netto tov vorige schijf]])/MAX(Table1[[#This Row],[Bruto tov vorige schijf]],1)</f>
        <v>0.49022000000004484</v>
      </c>
    </row>
    <row r="3179" spans="1:12" x14ac:dyDescent="0.25">
      <c r="A3179" s="14">
        <v>39611</v>
      </c>
      <c r="B3179" s="6">
        <f>LoonHeffing2020(Table1[[#This Row],[Belastbaar loon]])</f>
        <v>14794.708500000001</v>
      </c>
      <c r="C3179" s="6">
        <f>AlgemeneHeffingsKorting2020(Table1[[#This Row],[Belastbaar loon]])</f>
        <v>1638.992</v>
      </c>
      <c r="D3179" s="14">
        <f>ArbeidsKorting2020(Table1[[#This Row],[Belastbaar loon]])</f>
        <v>3539.58</v>
      </c>
      <c r="E3179" s="14">
        <f>MAX(Table1[[#This Row],[Loonheffing]]-Table1[[#This Row],[Algemene Heffingskorting]]-Table1[[#This Row],[Arbeidskorting]],0)</f>
        <v>9616.1365000000005</v>
      </c>
      <c r="F3179" s="6">
        <f>Table1[[#This Row],[Belastbaar loon]]-Table1[[#This Row],[Belasting]]</f>
        <v>29994.863499999999</v>
      </c>
      <c r="G3179" s="2">
        <f>(Table1[[#This Row],[Belastbaar loon]]-Table1[[#This Row],[Netto loon]])/Table1[[#This Row],[Belastbaar loon]]</f>
        <v>0.2427642952715155</v>
      </c>
      <c r="H3179" s="14">
        <f t="shared" ca="1" si="44"/>
        <v>9611.2343000000001</v>
      </c>
      <c r="I3179" s="14">
        <f ca="1">IF(ROW()=2, Table1[[#This Row],[Netto loon]], INDIRECT(ADDRESS(ROW()-1,COLUMN(F:F))))</f>
        <v>29989.7657</v>
      </c>
      <c r="J3179" s="6">
        <f ca="1">IF(ROW()=2, 0, Table1[[#This Row],[Belastbaar loon]]-INDIRECT(ADDRESS(ROW()-1,COLUMN(A:A))))</f>
        <v>10</v>
      </c>
      <c r="K3179" s="6">
        <f ca="1">Table1[[#This Row],[Netto loon]]-Table1[[#This Row],[Netto vorige schijf]]</f>
        <v>5.0977999999995518</v>
      </c>
      <c r="L3179" s="2">
        <f ca="1">(Table1[[#This Row],[Bruto tov vorige schijf]]-Table1[[#This Row],[Netto tov vorige schijf]])/MAX(Table1[[#This Row],[Bruto tov vorige schijf]],1)</f>
        <v>0.49022000000004484</v>
      </c>
    </row>
    <row r="3180" spans="1:12" x14ac:dyDescent="0.25">
      <c r="A3180" s="14">
        <v>39621</v>
      </c>
      <c r="B3180" s="6">
        <f>LoonHeffing2020(Table1[[#This Row],[Belastbaar loon]])</f>
        <v>14798.443499999999</v>
      </c>
      <c r="C3180" s="6">
        <f>AlgemeneHeffingsKorting2020(Table1[[#This Row],[Belastbaar loon]])</f>
        <v>1638.4248</v>
      </c>
      <c r="D3180" s="14">
        <f>ArbeidsKorting2020(Table1[[#This Row],[Belastbaar loon]])</f>
        <v>3538.98</v>
      </c>
      <c r="E3180" s="14">
        <f>MAX(Table1[[#This Row],[Loonheffing]]-Table1[[#This Row],[Algemene Heffingskorting]]-Table1[[#This Row],[Arbeidskorting]],0)</f>
        <v>9621.0386999999992</v>
      </c>
      <c r="F3180" s="6">
        <f>Table1[[#This Row],[Belastbaar loon]]-Table1[[#This Row],[Belasting]]</f>
        <v>29999.961300000003</v>
      </c>
      <c r="G3180" s="2">
        <f>(Table1[[#This Row],[Belastbaar loon]]-Table1[[#This Row],[Netto loon]])/Table1[[#This Row],[Belastbaar loon]]</f>
        <v>0.24282675096539708</v>
      </c>
      <c r="H3180" s="14">
        <f t="shared" ca="1" si="44"/>
        <v>9616.1365000000005</v>
      </c>
      <c r="I3180" s="14">
        <f ca="1">IF(ROW()=2, Table1[[#This Row],[Netto loon]], INDIRECT(ADDRESS(ROW()-1,COLUMN(F:F))))</f>
        <v>29994.863499999999</v>
      </c>
      <c r="J3180" s="6">
        <f ca="1">IF(ROW()=2, 0, Table1[[#This Row],[Belastbaar loon]]-INDIRECT(ADDRESS(ROW()-1,COLUMN(A:A))))</f>
        <v>10</v>
      </c>
      <c r="K3180" s="6">
        <f ca="1">Table1[[#This Row],[Netto loon]]-Table1[[#This Row],[Netto vorige schijf]]</f>
        <v>5.0978000000031898</v>
      </c>
      <c r="L3180" s="2">
        <f ca="1">(Table1[[#This Row],[Bruto tov vorige schijf]]-Table1[[#This Row],[Netto tov vorige schijf]])/MAX(Table1[[#This Row],[Bruto tov vorige schijf]],1)</f>
        <v>0.49021999999968102</v>
      </c>
    </row>
    <row r="3181" spans="1:12" x14ac:dyDescent="0.25">
      <c r="A3181" s="14">
        <v>39631</v>
      </c>
      <c r="B3181" s="6">
        <f>LoonHeffing2020(Table1[[#This Row],[Belastbaar loon]])</f>
        <v>14802.1785</v>
      </c>
      <c r="C3181" s="6">
        <f>AlgemeneHeffingsKorting2020(Table1[[#This Row],[Belastbaar loon]])</f>
        <v>1637.8576</v>
      </c>
      <c r="D3181" s="14">
        <f>ArbeidsKorting2020(Table1[[#This Row],[Belastbaar loon]])</f>
        <v>3538.38</v>
      </c>
      <c r="E3181" s="14">
        <f>MAX(Table1[[#This Row],[Loonheffing]]-Table1[[#This Row],[Algemene Heffingskorting]]-Table1[[#This Row],[Arbeidskorting]],0)</f>
        <v>9625.9409000000014</v>
      </c>
      <c r="F3181" s="6">
        <f>Table1[[#This Row],[Belastbaar loon]]-Table1[[#This Row],[Belasting]]</f>
        <v>30005.059099999999</v>
      </c>
      <c r="G3181" s="2">
        <f>(Table1[[#This Row],[Belastbaar loon]]-Table1[[#This Row],[Netto loon]])/Table1[[#This Row],[Belastbaar loon]]</f>
        <v>0.24288917514067274</v>
      </c>
      <c r="H3181" s="14">
        <f t="shared" ca="1" si="44"/>
        <v>9621.0386999999992</v>
      </c>
      <c r="I3181" s="14">
        <f ca="1">IF(ROW()=2, Table1[[#This Row],[Netto loon]], INDIRECT(ADDRESS(ROW()-1,COLUMN(F:F))))</f>
        <v>29999.961300000003</v>
      </c>
      <c r="J3181" s="6">
        <f ca="1">IF(ROW()=2, 0, Table1[[#This Row],[Belastbaar loon]]-INDIRECT(ADDRESS(ROW()-1,COLUMN(A:A))))</f>
        <v>10</v>
      </c>
      <c r="K3181" s="6">
        <f ca="1">Table1[[#This Row],[Netto loon]]-Table1[[#This Row],[Netto vorige schijf]]</f>
        <v>5.0977999999959138</v>
      </c>
      <c r="L3181" s="2">
        <f ca="1">(Table1[[#This Row],[Bruto tov vorige schijf]]-Table1[[#This Row],[Netto tov vorige schijf]])/MAX(Table1[[#This Row],[Bruto tov vorige schijf]],1)</f>
        <v>0.49022000000040861</v>
      </c>
    </row>
    <row r="3182" spans="1:12" x14ac:dyDescent="0.25">
      <c r="A3182" s="14">
        <v>39641</v>
      </c>
      <c r="B3182" s="6">
        <f>LoonHeffing2020(Table1[[#This Row],[Belastbaar loon]])</f>
        <v>14805.913500000001</v>
      </c>
      <c r="C3182" s="6">
        <f>AlgemeneHeffingsKorting2020(Table1[[#This Row],[Belastbaar loon]])</f>
        <v>1637.2904000000001</v>
      </c>
      <c r="D3182" s="14">
        <f>ArbeidsKorting2020(Table1[[#This Row],[Belastbaar loon]])</f>
        <v>3537.78</v>
      </c>
      <c r="E3182" s="14">
        <f>MAX(Table1[[#This Row],[Loonheffing]]-Table1[[#This Row],[Algemene Heffingskorting]]-Table1[[#This Row],[Arbeidskorting]],0)</f>
        <v>9630.8431</v>
      </c>
      <c r="F3182" s="6">
        <f>Table1[[#This Row],[Belastbaar loon]]-Table1[[#This Row],[Belasting]]</f>
        <v>30010.156900000002</v>
      </c>
      <c r="G3182" s="2">
        <f>(Table1[[#This Row],[Belastbaar loon]]-Table1[[#This Row],[Netto loon]])/Table1[[#This Row],[Belastbaar loon]]</f>
        <v>0.24295156782119517</v>
      </c>
      <c r="H3182" s="14">
        <f t="shared" ca="1" si="44"/>
        <v>9625.9409000000014</v>
      </c>
      <c r="I3182" s="14">
        <f ca="1">IF(ROW()=2, Table1[[#This Row],[Netto loon]], INDIRECT(ADDRESS(ROW()-1,COLUMN(F:F))))</f>
        <v>30005.059099999999</v>
      </c>
      <c r="J3182" s="6">
        <f ca="1">IF(ROW()=2, 0, Table1[[#This Row],[Belastbaar loon]]-INDIRECT(ADDRESS(ROW()-1,COLUMN(A:A))))</f>
        <v>10</v>
      </c>
      <c r="K3182" s="6">
        <f ca="1">Table1[[#This Row],[Netto loon]]-Table1[[#This Row],[Netto vorige schijf]]</f>
        <v>5.0978000000031898</v>
      </c>
      <c r="L3182" s="2">
        <f ca="1">(Table1[[#This Row],[Bruto tov vorige schijf]]-Table1[[#This Row],[Netto tov vorige schijf]])/MAX(Table1[[#This Row],[Bruto tov vorige schijf]],1)</f>
        <v>0.49021999999968102</v>
      </c>
    </row>
    <row r="3183" spans="1:12" x14ac:dyDescent="0.25">
      <c r="A3183" s="14">
        <v>39651</v>
      </c>
      <c r="B3183" s="6">
        <f>LoonHeffing2020(Table1[[#This Row],[Belastbaar loon]])</f>
        <v>14809.648499999999</v>
      </c>
      <c r="C3183" s="6">
        <f>AlgemeneHeffingsKorting2020(Table1[[#This Row],[Belastbaar loon]])</f>
        <v>1636.7231999999999</v>
      </c>
      <c r="D3183" s="14">
        <f>ArbeidsKorting2020(Table1[[#This Row],[Belastbaar loon]])</f>
        <v>3537.18</v>
      </c>
      <c r="E3183" s="14">
        <f>MAX(Table1[[#This Row],[Loonheffing]]-Table1[[#This Row],[Algemene Heffingskorting]]-Table1[[#This Row],[Arbeidskorting]],0)</f>
        <v>9635.7452999999987</v>
      </c>
      <c r="F3183" s="6">
        <f>Table1[[#This Row],[Belastbaar loon]]-Table1[[#This Row],[Belasting]]</f>
        <v>30015.254700000001</v>
      </c>
      <c r="G3183" s="2">
        <f>(Table1[[#This Row],[Belastbaar loon]]-Table1[[#This Row],[Netto loon]])/Table1[[#This Row],[Belastbaar loon]]</f>
        <v>0.24301392903079364</v>
      </c>
      <c r="H3183" s="14">
        <f t="shared" ca="1" si="44"/>
        <v>9630.8431</v>
      </c>
      <c r="I3183" s="14">
        <f ca="1">IF(ROW()=2, Table1[[#This Row],[Netto loon]], INDIRECT(ADDRESS(ROW()-1,COLUMN(F:F))))</f>
        <v>30010.156900000002</v>
      </c>
      <c r="J3183" s="6">
        <f ca="1">IF(ROW()=2, 0, Table1[[#This Row],[Belastbaar loon]]-INDIRECT(ADDRESS(ROW()-1,COLUMN(A:A))))</f>
        <v>10</v>
      </c>
      <c r="K3183" s="6">
        <f ca="1">Table1[[#This Row],[Netto loon]]-Table1[[#This Row],[Netto vorige schijf]]</f>
        <v>5.0977999999995518</v>
      </c>
      <c r="L3183" s="2">
        <f ca="1">(Table1[[#This Row],[Bruto tov vorige schijf]]-Table1[[#This Row],[Netto tov vorige schijf]])/MAX(Table1[[#This Row],[Bruto tov vorige schijf]],1)</f>
        <v>0.49022000000004484</v>
      </c>
    </row>
    <row r="3184" spans="1:12" x14ac:dyDescent="0.25">
      <c r="A3184" s="14">
        <v>39661</v>
      </c>
      <c r="B3184" s="6">
        <f>LoonHeffing2020(Table1[[#This Row],[Belastbaar loon]])</f>
        <v>14813.3835</v>
      </c>
      <c r="C3184" s="6">
        <f>AlgemeneHeffingsKorting2020(Table1[[#This Row],[Belastbaar loon]])</f>
        <v>1636.1559999999999</v>
      </c>
      <c r="D3184" s="14">
        <f>ArbeidsKorting2020(Table1[[#This Row],[Belastbaar loon]])</f>
        <v>3536.58</v>
      </c>
      <c r="E3184" s="14">
        <f>MAX(Table1[[#This Row],[Loonheffing]]-Table1[[#This Row],[Algemene Heffingskorting]]-Table1[[#This Row],[Arbeidskorting]],0)</f>
        <v>9640.6475000000009</v>
      </c>
      <c r="F3184" s="6">
        <f>Table1[[#This Row],[Belastbaar loon]]-Table1[[#This Row],[Belasting]]</f>
        <v>30020.352500000001</v>
      </c>
      <c r="G3184" s="2">
        <f>(Table1[[#This Row],[Belastbaar loon]]-Table1[[#This Row],[Netto loon]])/Table1[[#This Row],[Belastbaar loon]]</f>
        <v>0.24307625879327296</v>
      </c>
      <c r="H3184" s="14">
        <f t="shared" ca="1" si="44"/>
        <v>9635.7452999999987</v>
      </c>
      <c r="I3184" s="14">
        <f ca="1">IF(ROW()=2, Table1[[#This Row],[Netto loon]], INDIRECT(ADDRESS(ROW()-1,COLUMN(F:F))))</f>
        <v>30015.254700000001</v>
      </c>
      <c r="J3184" s="6">
        <f ca="1">IF(ROW()=2, 0, Table1[[#This Row],[Belastbaar loon]]-INDIRECT(ADDRESS(ROW()-1,COLUMN(A:A))))</f>
        <v>10</v>
      </c>
      <c r="K3184" s="6">
        <f ca="1">Table1[[#This Row],[Netto loon]]-Table1[[#This Row],[Netto vorige schijf]]</f>
        <v>5.0977999999995518</v>
      </c>
      <c r="L3184" s="2">
        <f ca="1">(Table1[[#This Row],[Bruto tov vorige schijf]]-Table1[[#This Row],[Netto tov vorige schijf]])/MAX(Table1[[#This Row],[Bruto tov vorige schijf]],1)</f>
        <v>0.49022000000004484</v>
      </c>
    </row>
    <row r="3185" spans="1:12" x14ac:dyDescent="0.25">
      <c r="A3185" s="14">
        <v>39671</v>
      </c>
      <c r="B3185" s="6">
        <f>LoonHeffing2020(Table1[[#This Row],[Belastbaar loon]])</f>
        <v>14817.1185</v>
      </c>
      <c r="C3185" s="6">
        <f>AlgemeneHeffingsKorting2020(Table1[[#This Row],[Belastbaar loon]])</f>
        <v>1635.5888</v>
      </c>
      <c r="D3185" s="14">
        <f>ArbeidsKorting2020(Table1[[#This Row],[Belastbaar loon]])</f>
        <v>3535.98</v>
      </c>
      <c r="E3185" s="14">
        <f>MAX(Table1[[#This Row],[Loonheffing]]-Table1[[#This Row],[Algemene Heffingskorting]]-Table1[[#This Row],[Arbeidskorting]],0)</f>
        <v>9645.5497000000014</v>
      </c>
      <c r="F3185" s="6">
        <f>Table1[[#This Row],[Belastbaar loon]]-Table1[[#This Row],[Belasting]]</f>
        <v>30025.450299999997</v>
      </c>
      <c r="G3185" s="2">
        <f>(Table1[[#This Row],[Belastbaar loon]]-Table1[[#This Row],[Netto loon]])/Table1[[#This Row],[Belastbaar loon]]</f>
        <v>0.2431385571324142</v>
      </c>
      <c r="H3185" s="14">
        <f t="shared" ca="1" si="44"/>
        <v>9640.6475000000009</v>
      </c>
      <c r="I3185" s="14">
        <f ca="1">IF(ROW()=2, Table1[[#This Row],[Netto loon]], INDIRECT(ADDRESS(ROW()-1,COLUMN(F:F))))</f>
        <v>30020.352500000001</v>
      </c>
      <c r="J3185" s="6">
        <f ca="1">IF(ROW()=2, 0, Table1[[#This Row],[Belastbaar loon]]-INDIRECT(ADDRESS(ROW()-1,COLUMN(A:A))))</f>
        <v>10</v>
      </c>
      <c r="K3185" s="6">
        <f ca="1">Table1[[#This Row],[Netto loon]]-Table1[[#This Row],[Netto vorige schijf]]</f>
        <v>5.0977999999959138</v>
      </c>
      <c r="L3185" s="2">
        <f ca="1">(Table1[[#This Row],[Bruto tov vorige schijf]]-Table1[[#This Row],[Netto tov vorige schijf]])/MAX(Table1[[#This Row],[Bruto tov vorige schijf]],1)</f>
        <v>0.49022000000040861</v>
      </c>
    </row>
    <row r="3186" spans="1:12" x14ac:dyDescent="0.25">
      <c r="A3186" s="14">
        <v>39681</v>
      </c>
      <c r="B3186" s="6">
        <f>LoonHeffing2020(Table1[[#This Row],[Belastbaar loon]])</f>
        <v>14820.853499999999</v>
      </c>
      <c r="C3186" s="6">
        <f>AlgemeneHeffingsKorting2020(Table1[[#This Row],[Belastbaar loon]])</f>
        <v>1635.0216</v>
      </c>
      <c r="D3186" s="14">
        <f>ArbeidsKorting2020(Table1[[#This Row],[Belastbaar loon]])</f>
        <v>3535.38</v>
      </c>
      <c r="E3186" s="14">
        <f>MAX(Table1[[#This Row],[Loonheffing]]-Table1[[#This Row],[Algemene Heffingskorting]]-Table1[[#This Row],[Arbeidskorting]],0)</f>
        <v>9650.4519</v>
      </c>
      <c r="F3186" s="6">
        <f>Table1[[#This Row],[Belastbaar loon]]-Table1[[#This Row],[Belasting]]</f>
        <v>30030.5481</v>
      </c>
      <c r="G3186" s="2">
        <f>(Table1[[#This Row],[Belastbaar loon]]-Table1[[#This Row],[Netto loon]])/Table1[[#This Row],[Belastbaar loon]]</f>
        <v>0.24320082407197399</v>
      </c>
      <c r="H3186" s="14">
        <f t="shared" ca="1" si="44"/>
        <v>9645.5497000000014</v>
      </c>
      <c r="I3186" s="14">
        <f ca="1">IF(ROW()=2, Table1[[#This Row],[Netto loon]], INDIRECT(ADDRESS(ROW()-1,COLUMN(F:F))))</f>
        <v>30025.450299999997</v>
      </c>
      <c r="J3186" s="6">
        <f ca="1">IF(ROW()=2, 0, Table1[[#This Row],[Belastbaar loon]]-INDIRECT(ADDRESS(ROW()-1,COLUMN(A:A))))</f>
        <v>10</v>
      </c>
      <c r="K3186" s="6">
        <f ca="1">Table1[[#This Row],[Netto loon]]-Table1[[#This Row],[Netto vorige schijf]]</f>
        <v>5.0978000000031898</v>
      </c>
      <c r="L3186" s="2">
        <f ca="1">(Table1[[#This Row],[Bruto tov vorige schijf]]-Table1[[#This Row],[Netto tov vorige schijf]])/MAX(Table1[[#This Row],[Bruto tov vorige schijf]],1)</f>
        <v>0.49021999999968102</v>
      </c>
    </row>
    <row r="3187" spans="1:12" x14ac:dyDescent="0.25">
      <c r="A3187" s="14">
        <v>39691</v>
      </c>
      <c r="B3187" s="6">
        <f>LoonHeffing2020(Table1[[#This Row],[Belastbaar loon]])</f>
        <v>14824.5885</v>
      </c>
      <c r="C3187" s="6">
        <f>AlgemeneHeffingsKorting2020(Table1[[#This Row],[Belastbaar loon]])</f>
        <v>1634.4544000000001</v>
      </c>
      <c r="D3187" s="14">
        <f>ArbeidsKorting2020(Table1[[#This Row],[Belastbaar loon]])</f>
        <v>3534.78</v>
      </c>
      <c r="E3187" s="14">
        <f>MAX(Table1[[#This Row],[Loonheffing]]-Table1[[#This Row],[Algemene Heffingskorting]]-Table1[[#This Row],[Arbeidskorting]],0)</f>
        <v>9655.3540999999987</v>
      </c>
      <c r="F3187" s="6">
        <f>Table1[[#This Row],[Belastbaar loon]]-Table1[[#This Row],[Belasting]]</f>
        <v>30035.645900000003</v>
      </c>
      <c r="G3187" s="2">
        <f>(Table1[[#This Row],[Belastbaar loon]]-Table1[[#This Row],[Netto loon]])/Table1[[#This Row],[Belastbaar loon]]</f>
        <v>0.24326305963568559</v>
      </c>
      <c r="H3187" s="14">
        <f t="shared" ca="1" si="44"/>
        <v>9650.4519</v>
      </c>
      <c r="I3187" s="14">
        <f ca="1">IF(ROW()=2, Table1[[#This Row],[Netto loon]], INDIRECT(ADDRESS(ROW()-1,COLUMN(F:F))))</f>
        <v>30030.5481</v>
      </c>
      <c r="J3187" s="6">
        <f ca="1">IF(ROW()=2, 0, Table1[[#This Row],[Belastbaar loon]]-INDIRECT(ADDRESS(ROW()-1,COLUMN(A:A))))</f>
        <v>10</v>
      </c>
      <c r="K3187" s="6">
        <f ca="1">Table1[[#This Row],[Netto loon]]-Table1[[#This Row],[Netto vorige schijf]]</f>
        <v>5.0978000000031898</v>
      </c>
      <c r="L3187" s="2">
        <f ca="1">(Table1[[#This Row],[Bruto tov vorige schijf]]-Table1[[#This Row],[Netto tov vorige schijf]])/MAX(Table1[[#This Row],[Bruto tov vorige schijf]],1)</f>
        <v>0.49021999999968102</v>
      </c>
    </row>
    <row r="3188" spans="1:12" x14ac:dyDescent="0.25">
      <c r="A3188" s="14">
        <v>39701</v>
      </c>
      <c r="B3188" s="6">
        <f>LoonHeffing2020(Table1[[#This Row],[Belastbaar loon]])</f>
        <v>14828.3235</v>
      </c>
      <c r="C3188" s="6">
        <f>AlgemeneHeffingsKorting2020(Table1[[#This Row],[Belastbaar loon]])</f>
        <v>1633.8872000000001</v>
      </c>
      <c r="D3188" s="14">
        <f>ArbeidsKorting2020(Table1[[#This Row],[Belastbaar loon]])</f>
        <v>3534.18</v>
      </c>
      <c r="E3188" s="14">
        <f>MAX(Table1[[#This Row],[Loonheffing]]-Table1[[#This Row],[Algemene Heffingskorting]]-Table1[[#This Row],[Arbeidskorting]],0)</f>
        <v>9660.2563000000009</v>
      </c>
      <c r="F3188" s="6">
        <f>Table1[[#This Row],[Belastbaar loon]]-Table1[[#This Row],[Belasting]]</f>
        <v>30040.743699999999</v>
      </c>
      <c r="G3188" s="2">
        <f>(Table1[[#This Row],[Belastbaar loon]]-Table1[[#This Row],[Netto loon]])/Table1[[#This Row],[Belastbaar loon]]</f>
        <v>0.24332526384725828</v>
      </c>
      <c r="H3188" s="14">
        <f t="shared" ca="1" si="44"/>
        <v>9655.3540999999987</v>
      </c>
      <c r="I3188" s="14">
        <f ca="1">IF(ROW()=2, Table1[[#This Row],[Netto loon]], INDIRECT(ADDRESS(ROW()-1,COLUMN(F:F))))</f>
        <v>30035.645900000003</v>
      </c>
      <c r="J3188" s="6">
        <f ca="1">IF(ROW()=2, 0, Table1[[#This Row],[Belastbaar loon]]-INDIRECT(ADDRESS(ROW()-1,COLUMN(A:A))))</f>
        <v>10</v>
      </c>
      <c r="K3188" s="6">
        <f ca="1">Table1[[#This Row],[Netto loon]]-Table1[[#This Row],[Netto vorige schijf]]</f>
        <v>5.0977999999959138</v>
      </c>
      <c r="L3188" s="2">
        <f ca="1">(Table1[[#This Row],[Bruto tov vorige schijf]]-Table1[[#This Row],[Netto tov vorige schijf]])/MAX(Table1[[#This Row],[Bruto tov vorige schijf]],1)</f>
        <v>0.49022000000040861</v>
      </c>
    </row>
    <row r="3189" spans="1:12" x14ac:dyDescent="0.25">
      <c r="A3189" s="14">
        <v>39711</v>
      </c>
      <c r="B3189" s="6">
        <f>LoonHeffing2020(Table1[[#This Row],[Belastbaar loon]])</f>
        <v>14832.058499999999</v>
      </c>
      <c r="C3189" s="6">
        <f>AlgemeneHeffingsKorting2020(Table1[[#This Row],[Belastbaar loon]])</f>
        <v>1633.32</v>
      </c>
      <c r="D3189" s="14">
        <f>ArbeidsKorting2020(Table1[[#This Row],[Belastbaar loon]])</f>
        <v>3533.58</v>
      </c>
      <c r="E3189" s="14">
        <f>MAX(Table1[[#This Row],[Loonheffing]]-Table1[[#This Row],[Algemene Heffingskorting]]-Table1[[#This Row],[Arbeidskorting]],0)</f>
        <v>9665.1584999999995</v>
      </c>
      <c r="F3189" s="6">
        <f>Table1[[#This Row],[Belastbaar loon]]-Table1[[#This Row],[Belasting]]</f>
        <v>30045.841500000002</v>
      </c>
      <c r="G3189" s="2">
        <f>(Table1[[#This Row],[Belastbaar loon]]-Table1[[#This Row],[Netto loon]])/Table1[[#This Row],[Belastbaar loon]]</f>
        <v>0.24338743673037691</v>
      </c>
      <c r="H3189" s="14">
        <f t="shared" ca="1" si="44"/>
        <v>9660.2563000000009</v>
      </c>
      <c r="I3189" s="14">
        <f ca="1">IF(ROW()=2, Table1[[#This Row],[Netto loon]], INDIRECT(ADDRESS(ROW()-1,COLUMN(F:F))))</f>
        <v>30040.743699999999</v>
      </c>
      <c r="J3189" s="6">
        <f ca="1">IF(ROW()=2, 0, Table1[[#This Row],[Belastbaar loon]]-INDIRECT(ADDRESS(ROW()-1,COLUMN(A:A))))</f>
        <v>10</v>
      </c>
      <c r="K3189" s="6">
        <f ca="1">Table1[[#This Row],[Netto loon]]-Table1[[#This Row],[Netto vorige schijf]]</f>
        <v>5.0978000000031898</v>
      </c>
      <c r="L3189" s="2">
        <f ca="1">(Table1[[#This Row],[Bruto tov vorige schijf]]-Table1[[#This Row],[Netto tov vorige schijf]])/MAX(Table1[[#This Row],[Bruto tov vorige schijf]],1)</f>
        <v>0.49021999999968102</v>
      </c>
    </row>
    <row r="3190" spans="1:12" x14ac:dyDescent="0.25">
      <c r="A3190" s="14">
        <v>39721</v>
      </c>
      <c r="B3190" s="6">
        <f>LoonHeffing2020(Table1[[#This Row],[Belastbaar loon]])</f>
        <v>14835.7935</v>
      </c>
      <c r="C3190" s="6">
        <f>AlgemeneHeffingsKorting2020(Table1[[#This Row],[Belastbaar loon]])</f>
        <v>1632.7528</v>
      </c>
      <c r="D3190" s="14">
        <f>ArbeidsKorting2020(Table1[[#This Row],[Belastbaar loon]])</f>
        <v>3532.98</v>
      </c>
      <c r="E3190" s="14">
        <f>MAX(Table1[[#This Row],[Loonheffing]]-Table1[[#This Row],[Algemene Heffingskorting]]-Table1[[#This Row],[Arbeidskorting]],0)</f>
        <v>9670.0607</v>
      </c>
      <c r="F3190" s="6">
        <f>Table1[[#This Row],[Belastbaar loon]]-Table1[[#This Row],[Belasting]]</f>
        <v>30050.939299999998</v>
      </c>
      <c r="G3190" s="2">
        <f>(Table1[[#This Row],[Belastbaar loon]]-Table1[[#This Row],[Netto loon]])/Table1[[#This Row],[Belastbaar loon]]</f>
        <v>0.24344957830870326</v>
      </c>
      <c r="H3190" s="14">
        <f t="shared" ca="1" si="44"/>
        <v>9665.1584999999995</v>
      </c>
      <c r="I3190" s="14">
        <f ca="1">IF(ROW()=2, Table1[[#This Row],[Netto loon]], INDIRECT(ADDRESS(ROW()-1,COLUMN(F:F))))</f>
        <v>30045.841500000002</v>
      </c>
      <c r="J3190" s="6">
        <f ca="1">IF(ROW()=2, 0, Table1[[#This Row],[Belastbaar loon]]-INDIRECT(ADDRESS(ROW()-1,COLUMN(A:A))))</f>
        <v>10</v>
      </c>
      <c r="K3190" s="6">
        <f ca="1">Table1[[#This Row],[Netto loon]]-Table1[[#This Row],[Netto vorige schijf]]</f>
        <v>5.0977999999959138</v>
      </c>
      <c r="L3190" s="2">
        <f ca="1">(Table1[[#This Row],[Bruto tov vorige schijf]]-Table1[[#This Row],[Netto tov vorige schijf]])/MAX(Table1[[#This Row],[Bruto tov vorige schijf]],1)</f>
        <v>0.49022000000040861</v>
      </c>
    </row>
    <row r="3191" spans="1:12" x14ac:dyDescent="0.25">
      <c r="A3191" s="14">
        <v>39731</v>
      </c>
      <c r="B3191" s="6">
        <f>LoonHeffing2020(Table1[[#This Row],[Belastbaar loon]])</f>
        <v>14839.5285</v>
      </c>
      <c r="C3191" s="6">
        <f>AlgemeneHeffingsKorting2020(Table1[[#This Row],[Belastbaar loon]])</f>
        <v>1632.1856</v>
      </c>
      <c r="D3191" s="14">
        <f>ArbeidsKorting2020(Table1[[#This Row],[Belastbaar loon]])</f>
        <v>3532.38</v>
      </c>
      <c r="E3191" s="14">
        <f>MAX(Table1[[#This Row],[Loonheffing]]-Table1[[#This Row],[Algemene Heffingskorting]]-Table1[[#This Row],[Arbeidskorting]],0)</f>
        <v>9674.9628999999986</v>
      </c>
      <c r="F3191" s="6">
        <f>Table1[[#This Row],[Belastbaar loon]]-Table1[[#This Row],[Belasting]]</f>
        <v>30056.037100000001</v>
      </c>
      <c r="G3191" s="2">
        <f>(Table1[[#This Row],[Belastbaar loon]]-Table1[[#This Row],[Netto loon]])/Table1[[#This Row],[Belastbaar loon]]</f>
        <v>0.24351168860587447</v>
      </c>
      <c r="H3191" s="14">
        <f t="shared" ca="1" si="44"/>
        <v>9670.0607</v>
      </c>
      <c r="I3191" s="14">
        <f ca="1">IF(ROW()=2, Table1[[#This Row],[Netto loon]], INDIRECT(ADDRESS(ROW()-1,COLUMN(F:F))))</f>
        <v>30050.939299999998</v>
      </c>
      <c r="J3191" s="6">
        <f ca="1">IF(ROW()=2, 0, Table1[[#This Row],[Belastbaar loon]]-INDIRECT(ADDRESS(ROW()-1,COLUMN(A:A))))</f>
        <v>10</v>
      </c>
      <c r="K3191" s="6">
        <f ca="1">Table1[[#This Row],[Netto loon]]-Table1[[#This Row],[Netto vorige schijf]]</f>
        <v>5.0978000000031898</v>
      </c>
      <c r="L3191" s="2">
        <f ca="1">(Table1[[#This Row],[Bruto tov vorige schijf]]-Table1[[#This Row],[Netto tov vorige schijf]])/MAX(Table1[[#This Row],[Bruto tov vorige schijf]],1)</f>
        <v>0.49021999999968102</v>
      </c>
    </row>
    <row r="3192" spans="1:12" x14ac:dyDescent="0.25">
      <c r="A3192" s="14">
        <v>39741</v>
      </c>
      <c r="B3192" s="6">
        <f>LoonHeffing2020(Table1[[#This Row],[Belastbaar loon]])</f>
        <v>14843.263499999999</v>
      </c>
      <c r="C3192" s="6">
        <f>AlgemeneHeffingsKorting2020(Table1[[#This Row],[Belastbaar loon]])</f>
        <v>1631.6184000000001</v>
      </c>
      <c r="D3192" s="14">
        <f>ArbeidsKorting2020(Table1[[#This Row],[Belastbaar loon]])</f>
        <v>3531.78</v>
      </c>
      <c r="E3192" s="14">
        <f>MAX(Table1[[#This Row],[Loonheffing]]-Table1[[#This Row],[Algemene Heffingskorting]]-Table1[[#This Row],[Arbeidskorting]],0)</f>
        <v>9679.8650999999991</v>
      </c>
      <c r="F3192" s="6">
        <f>Table1[[#This Row],[Belastbaar loon]]-Table1[[#This Row],[Belasting]]</f>
        <v>30061.134900000001</v>
      </c>
      <c r="G3192" s="2">
        <f>(Table1[[#This Row],[Belastbaar loon]]-Table1[[#This Row],[Netto loon]])/Table1[[#This Row],[Belastbaar loon]]</f>
        <v>0.24357376764550462</v>
      </c>
      <c r="H3192" s="14">
        <f t="shared" ca="1" si="44"/>
        <v>9674.9628999999986</v>
      </c>
      <c r="I3192" s="14">
        <f ca="1">IF(ROW()=2, Table1[[#This Row],[Netto loon]], INDIRECT(ADDRESS(ROW()-1,COLUMN(F:F))))</f>
        <v>30056.037100000001</v>
      </c>
      <c r="J3192" s="6">
        <f ca="1">IF(ROW()=2, 0, Table1[[#This Row],[Belastbaar loon]]-INDIRECT(ADDRESS(ROW()-1,COLUMN(A:A))))</f>
        <v>10</v>
      </c>
      <c r="K3192" s="6">
        <f ca="1">Table1[[#This Row],[Netto loon]]-Table1[[#This Row],[Netto vorige schijf]]</f>
        <v>5.0977999999995518</v>
      </c>
      <c r="L3192" s="2">
        <f ca="1">(Table1[[#This Row],[Bruto tov vorige schijf]]-Table1[[#This Row],[Netto tov vorige schijf]])/MAX(Table1[[#This Row],[Bruto tov vorige schijf]],1)</f>
        <v>0.49022000000004484</v>
      </c>
    </row>
    <row r="3193" spans="1:12" x14ac:dyDescent="0.25">
      <c r="A3193" s="14">
        <v>39751</v>
      </c>
      <c r="B3193" s="6">
        <f>LoonHeffing2020(Table1[[#This Row],[Belastbaar loon]])</f>
        <v>14846.9985</v>
      </c>
      <c r="C3193" s="6">
        <f>AlgemeneHeffingsKorting2020(Table1[[#This Row],[Belastbaar loon]])</f>
        <v>1631.0512000000001</v>
      </c>
      <c r="D3193" s="14">
        <f>ArbeidsKorting2020(Table1[[#This Row],[Belastbaar loon]])</f>
        <v>3531.18</v>
      </c>
      <c r="E3193" s="14">
        <f>MAX(Table1[[#This Row],[Loonheffing]]-Table1[[#This Row],[Algemene Heffingskorting]]-Table1[[#This Row],[Arbeidskorting]],0)</f>
        <v>9684.7672999999995</v>
      </c>
      <c r="F3193" s="6">
        <f>Table1[[#This Row],[Belastbaar loon]]-Table1[[#This Row],[Belasting]]</f>
        <v>30066.2327</v>
      </c>
      <c r="G3193" s="2">
        <f>(Table1[[#This Row],[Belastbaar loon]]-Table1[[#This Row],[Netto loon]])/Table1[[#This Row],[Belastbaar loon]]</f>
        <v>0.2436358154511836</v>
      </c>
      <c r="H3193" s="14">
        <f t="shared" ca="1" si="44"/>
        <v>9679.8650999999991</v>
      </c>
      <c r="I3193" s="14">
        <f ca="1">IF(ROW()=2, Table1[[#This Row],[Netto loon]], INDIRECT(ADDRESS(ROW()-1,COLUMN(F:F))))</f>
        <v>30061.134900000001</v>
      </c>
      <c r="J3193" s="6">
        <f ca="1">IF(ROW()=2, 0, Table1[[#This Row],[Belastbaar loon]]-INDIRECT(ADDRESS(ROW()-1,COLUMN(A:A))))</f>
        <v>10</v>
      </c>
      <c r="K3193" s="6">
        <f ca="1">Table1[[#This Row],[Netto loon]]-Table1[[#This Row],[Netto vorige schijf]]</f>
        <v>5.0977999999995518</v>
      </c>
      <c r="L3193" s="2">
        <f ca="1">(Table1[[#This Row],[Bruto tov vorige schijf]]-Table1[[#This Row],[Netto tov vorige schijf]])/MAX(Table1[[#This Row],[Bruto tov vorige schijf]],1)</f>
        <v>0.49022000000004484</v>
      </c>
    </row>
    <row r="3194" spans="1:12" x14ac:dyDescent="0.25">
      <c r="A3194" s="14">
        <v>39761</v>
      </c>
      <c r="B3194" s="6">
        <f>LoonHeffing2020(Table1[[#This Row],[Belastbaar loon]])</f>
        <v>14850.7335</v>
      </c>
      <c r="C3194" s="6">
        <f>AlgemeneHeffingsKorting2020(Table1[[#This Row],[Belastbaar loon]])</f>
        <v>1630.4839999999999</v>
      </c>
      <c r="D3194" s="14">
        <f>ArbeidsKorting2020(Table1[[#This Row],[Belastbaar loon]])</f>
        <v>3530.58</v>
      </c>
      <c r="E3194" s="14">
        <f>MAX(Table1[[#This Row],[Loonheffing]]-Table1[[#This Row],[Algemene Heffingskorting]]-Table1[[#This Row],[Arbeidskorting]],0)</f>
        <v>9689.6695</v>
      </c>
      <c r="F3194" s="6">
        <f>Table1[[#This Row],[Belastbaar loon]]-Table1[[#This Row],[Belasting]]</f>
        <v>30071.3305</v>
      </c>
      <c r="G3194" s="2">
        <f>(Table1[[#This Row],[Belastbaar loon]]-Table1[[#This Row],[Netto loon]])/Table1[[#This Row],[Belastbaar loon]]</f>
        <v>0.24369783204647771</v>
      </c>
      <c r="H3194" s="14">
        <f t="shared" ca="1" si="44"/>
        <v>9684.7672999999995</v>
      </c>
      <c r="I3194" s="14">
        <f ca="1">IF(ROW()=2, Table1[[#This Row],[Netto loon]], INDIRECT(ADDRESS(ROW()-1,COLUMN(F:F))))</f>
        <v>30066.2327</v>
      </c>
      <c r="J3194" s="6">
        <f ca="1">IF(ROW()=2, 0, Table1[[#This Row],[Belastbaar loon]]-INDIRECT(ADDRESS(ROW()-1,COLUMN(A:A))))</f>
        <v>10</v>
      </c>
      <c r="K3194" s="6">
        <f ca="1">Table1[[#This Row],[Netto loon]]-Table1[[#This Row],[Netto vorige schijf]]</f>
        <v>5.0977999999995518</v>
      </c>
      <c r="L3194" s="2">
        <f ca="1">(Table1[[#This Row],[Bruto tov vorige schijf]]-Table1[[#This Row],[Netto tov vorige schijf]])/MAX(Table1[[#This Row],[Bruto tov vorige schijf]],1)</f>
        <v>0.49022000000004484</v>
      </c>
    </row>
    <row r="3195" spans="1:12" x14ac:dyDescent="0.25">
      <c r="A3195" s="14">
        <v>39771</v>
      </c>
      <c r="B3195" s="6">
        <f>LoonHeffing2020(Table1[[#This Row],[Belastbaar loon]])</f>
        <v>14854.468499999999</v>
      </c>
      <c r="C3195" s="6">
        <f>AlgemeneHeffingsKorting2020(Table1[[#This Row],[Belastbaar loon]])</f>
        <v>1629.9168</v>
      </c>
      <c r="D3195" s="14">
        <f>ArbeidsKorting2020(Table1[[#This Row],[Belastbaar loon]])</f>
        <v>3529.98</v>
      </c>
      <c r="E3195" s="14">
        <f>MAX(Table1[[#This Row],[Loonheffing]]-Table1[[#This Row],[Algemene Heffingskorting]]-Table1[[#This Row],[Arbeidskorting]],0)</f>
        <v>9694.5717000000004</v>
      </c>
      <c r="F3195" s="6">
        <f>Table1[[#This Row],[Belastbaar loon]]-Table1[[#This Row],[Belasting]]</f>
        <v>30076.4283</v>
      </c>
      <c r="G3195" s="2">
        <f>(Table1[[#This Row],[Belastbaar loon]]-Table1[[#This Row],[Netto loon]])/Table1[[#This Row],[Belastbaar loon]]</f>
        <v>0.24375981745492947</v>
      </c>
      <c r="H3195" s="14">
        <f t="shared" ca="1" si="44"/>
        <v>9689.6695</v>
      </c>
      <c r="I3195" s="14">
        <f ca="1">IF(ROW()=2, Table1[[#This Row],[Netto loon]], INDIRECT(ADDRESS(ROW()-1,COLUMN(F:F))))</f>
        <v>30071.3305</v>
      </c>
      <c r="J3195" s="6">
        <f ca="1">IF(ROW()=2, 0, Table1[[#This Row],[Belastbaar loon]]-INDIRECT(ADDRESS(ROW()-1,COLUMN(A:A))))</f>
        <v>10</v>
      </c>
      <c r="K3195" s="6">
        <f ca="1">Table1[[#This Row],[Netto loon]]-Table1[[#This Row],[Netto vorige schijf]]</f>
        <v>5.0977999999995518</v>
      </c>
      <c r="L3195" s="2">
        <f ca="1">(Table1[[#This Row],[Bruto tov vorige schijf]]-Table1[[#This Row],[Netto tov vorige schijf]])/MAX(Table1[[#This Row],[Bruto tov vorige schijf]],1)</f>
        <v>0.49022000000004484</v>
      </c>
    </row>
    <row r="3196" spans="1:12" x14ac:dyDescent="0.25">
      <c r="A3196" s="14">
        <v>39781</v>
      </c>
      <c r="B3196" s="6">
        <f>LoonHeffing2020(Table1[[#This Row],[Belastbaar loon]])</f>
        <v>14858.2035</v>
      </c>
      <c r="C3196" s="6">
        <f>AlgemeneHeffingsKorting2020(Table1[[#This Row],[Belastbaar loon]])</f>
        <v>1629.3496</v>
      </c>
      <c r="D3196" s="14">
        <f>ArbeidsKorting2020(Table1[[#This Row],[Belastbaar loon]])</f>
        <v>3529.38</v>
      </c>
      <c r="E3196" s="14">
        <f>MAX(Table1[[#This Row],[Loonheffing]]-Table1[[#This Row],[Algemene Heffingskorting]]-Table1[[#This Row],[Arbeidskorting]],0)</f>
        <v>9699.4739000000009</v>
      </c>
      <c r="F3196" s="6">
        <f>Table1[[#This Row],[Belastbaar loon]]-Table1[[#This Row],[Belasting]]</f>
        <v>30081.526099999999</v>
      </c>
      <c r="G3196" s="2">
        <f>(Table1[[#This Row],[Belastbaar loon]]-Table1[[#This Row],[Netto loon]])/Table1[[#This Row],[Belastbaar loon]]</f>
        <v>0.24382177170005784</v>
      </c>
      <c r="H3196" s="14">
        <f t="shared" ca="1" si="44"/>
        <v>9694.5717000000004</v>
      </c>
      <c r="I3196" s="14">
        <f ca="1">IF(ROW()=2, Table1[[#This Row],[Netto loon]], INDIRECT(ADDRESS(ROW()-1,COLUMN(F:F))))</f>
        <v>30076.4283</v>
      </c>
      <c r="J3196" s="6">
        <f ca="1">IF(ROW()=2, 0, Table1[[#This Row],[Belastbaar loon]]-INDIRECT(ADDRESS(ROW()-1,COLUMN(A:A))))</f>
        <v>10</v>
      </c>
      <c r="K3196" s="6">
        <f ca="1">Table1[[#This Row],[Netto loon]]-Table1[[#This Row],[Netto vorige schijf]]</f>
        <v>5.0977999999995518</v>
      </c>
      <c r="L3196" s="2">
        <f ca="1">(Table1[[#This Row],[Bruto tov vorige schijf]]-Table1[[#This Row],[Netto tov vorige schijf]])/MAX(Table1[[#This Row],[Bruto tov vorige schijf]],1)</f>
        <v>0.49022000000004484</v>
      </c>
    </row>
    <row r="3197" spans="1:12" x14ac:dyDescent="0.25">
      <c r="A3197" s="14">
        <v>39791</v>
      </c>
      <c r="B3197" s="6">
        <f>LoonHeffing2020(Table1[[#This Row],[Belastbaar loon]])</f>
        <v>14861.9385</v>
      </c>
      <c r="C3197" s="6">
        <f>AlgemeneHeffingsKorting2020(Table1[[#This Row],[Belastbaar loon]])</f>
        <v>1628.7824000000001</v>
      </c>
      <c r="D3197" s="14">
        <f>ArbeidsKorting2020(Table1[[#This Row],[Belastbaar loon]])</f>
        <v>3528.78</v>
      </c>
      <c r="E3197" s="14">
        <f>MAX(Table1[[#This Row],[Loonheffing]]-Table1[[#This Row],[Algemene Heffingskorting]]-Table1[[#This Row],[Arbeidskorting]],0)</f>
        <v>9704.3760999999995</v>
      </c>
      <c r="F3197" s="6">
        <f>Table1[[#This Row],[Belastbaar loon]]-Table1[[#This Row],[Belasting]]</f>
        <v>30086.623899999999</v>
      </c>
      <c r="G3197" s="2">
        <f>(Table1[[#This Row],[Belastbaar loon]]-Table1[[#This Row],[Netto loon]])/Table1[[#This Row],[Belastbaar loon]]</f>
        <v>0.24388369480535804</v>
      </c>
      <c r="H3197" s="14">
        <f t="shared" ca="1" si="44"/>
        <v>9699.4739000000009</v>
      </c>
      <c r="I3197" s="14">
        <f ca="1">IF(ROW()=2, Table1[[#This Row],[Netto loon]], INDIRECT(ADDRESS(ROW()-1,COLUMN(F:F))))</f>
        <v>30081.526099999999</v>
      </c>
      <c r="J3197" s="6">
        <f ca="1">IF(ROW()=2, 0, Table1[[#This Row],[Belastbaar loon]]-INDIRECT(ADDRESS(ROW()-1,COLUMN(A:A))))</f>
        <v>10</v>
      </c>
      <c r="K3197" s="6">
        <f ca="1">Table1[[#This Row],[Netto loon]]-Table1[[#This Row],[Netto vorige schijf]]</f>
        <v>5.0977999999995518</v>
      </c>
      <c r="L3197" s="2">
        <f ca="1">(Table1[[#This Row],[Bruto tov vorige schijf]]-Table1[[#This Row],[Netto tov vorige schijf]])/MAX(Table1[[#This Row],[Bruto tov vorige schijf]],1)</f>
        <v>0.49022000000004484</v>
      </c>
    </row>
    <row r="3198" spans="1:12" x14ac:dyDescent="0.25">
      <c r="A3198" s="14">
        <v>39801</v>
      </c>
      <c r="B3198" s="6">
        <f>LoonHeffing2020(Table1[[#This Row],[Belastbaar loon]])</f>
        <v>14865.673500000001</v>
      </c>
      <c r="C3198" s="6">
        <f>AlgemeneHeffingsKorting2020(Table1[[#This Row],[Belastbaar loon]])</f>
        <v>1628.2152000000001</v>
      </c>
      <c r="D3198" s="14">
        <f>ArbeidsKorting2020(Table1[[#This Row],[Belastbaar loon]])</f>
        <v>3528.18</v>
      </c>
      <c r="E3198" s="14">
        <f>MAX(Table1[[#This Row],[Loonheffing]]-Table1[[#This Row],[Algemene Heffingskorting]]-Table1[[#This Row],[Arbeidskorting]],0)</f>
        <v>9709.2782999999999</v>
      </c>
      <c r="F3198" s="6">
        <f>Table1[[#This Row],[Belastbaar loon]]-Table1[[#This Row],[Belasting]]</f>
        <v>30091.721700000002</v>
      </c>
      <c r="G3198" s="2">
        <f>(Table1[[#This Row],[Belastbaar loon]]-Table1[[#This Row],[Netto loon]])/Table1[[#This Row],[Belastbaar loon]]</f>
        <v>0.24394558679430162</v>
      </c>
      <c r="H3198" s="14">
        <f t="shared" ca="1" si="44"/>
        <v>9704.3760999999995</v>
      </c>
      <c r="I3198" s="14">
        <f ca="1">IF(ROW()=2, Table1[[#This Row],[Netto loon]], INDIRECT(ADDRESS(ROW()-1,COLUMN(F:F))))</f>
        <v>30086.623899999999</v>
      </c>
      <c r="J3198" s="6">
        <f ca="1">IF(ROW()=2, 0, Table1[[#This Row],[Belastbaar loon]]-INDIRECT(ADDRESS(ROW()-1,COLUMN(A:A))))</f>
        <v>10</v>
      </c>
      <c r="K3198" s="6">
        <f ca="1">Table1[[#This Row],[Netto loon]]-Table1[[#This Row],[Netto vorige schijf]]</f>
        <v>5.0978000000031898</v>
      </c>
      <c r="L3198" s="2">
        <f ca="1">(Table1[[#This Row],[Bruto tov vorige schijf]]-Table1[[#This Row],[Netto tov vorige schijf]])/MAX(Table1[[#This Row],[Bruto tov vorige schijf]],1)</f>
        <v>0.49021999999968102</v>
      </c>
    </row>
    <row r="3199" spans="1:12" x14ac:dyDescent="0.25">
      <c r="A3199" s="14">
        <v>39811</v>
      </c>
      <c r="B3199" s="6">
        <f>LoonHeffing2020(Table1[[#This Row],[Belastbaar loon]])</f>
        <v>14869.4085</v>
      </c>
      <c r="C3199" s="6">
        <f>AlgemeneHeffingsKorting2020(Table1[[#This Row],[Belastbaar loon]])</f>
        <v>1627.6479999999999</v>
      </c>
      <c r="D3199" s="14">
        <f>ArbeidsKorting2020(Table1[[#This Row],[Belastbaar loon]])</f>
        <v>3527.58</v>
      </c>
      <c r="E3199" s="14">
        <f>MAX(Table1[[#This Row],[Loonheffing]]-Table1[[#This Row],[Algemene Heffingskorting]]-Table1[[#This Row],[Arbeidskorting]],0)</f>
        <v>9714.1805000000004</v>
      </c>
      <c r="F3199" s="6">
        <f>Table1[[#This Row],[Belastbaar loon]]-Table1[[#This Row],[Belasting]]</f>
        <v>30096.819499999998</v>
      </c>
      <c r="G3199" s="2">
        <f>(Table1[[#This Row],[Belastbaar loon]]-Table1[[#This Row],[Netto loon]])/Table1[[#This Row],[Belastbaar loon]]</f>
        <v>0.24400744769033689</v>
      </c>
      <c r="H3199" s="14">
        <f t="shared" ca="1" si="44"/>
        <v>9709.2782999999999</v>
      </c>
      <c r="I3199" s="14">
        <f ca="1">IF(ROW()=2, Table1[[#This Row],[Netto loon]], INDIRECT(ADDRESS(ROW()-1,COLUMN(F:F))))</f>
        <v>30091.721700000002</v>
      </c>
      <c r="J3199" s="6">
        <f ca="1">IF(ROW()=2, 0, Table1[[#This Row],[Belastbaar loon]]-INDIRECT(ADDRESS(ROW()-1,COLUMN(A:A))))</f>
        <v>10</v>
      </c>
      <c r="K3199" s="6">
        <f ca="1">Table1[[#This Row],[Netto loon]]-Table1[[#This Row],[Netto vorige schijf]]</f>
        <v>5.0977999999959138</v>
      </c>
      <c r="L3199" s="2">
        <f ca="1">(Table1[[#This Row],[Bruto tov vorige schijf]]-Table1[[#This Row],[Netto tov vorige schijf]])/MAX(Table1[[#This Row],[Bruto tov vorige schijf]],1)</f>
        <v>0.49022000000040861</v>
      </c>
    </row>
    <row r="3200" spans="1:12" x14ac:dyDescent="0.25">
      <c r="A3200" s="14">
        <v>39821</v>
      </c>
      <c r="B3200" s="6">
        <f>LoonHeffing2020(Table1[[#This Row],[Belastbaar loon]])</f>
        <v>14873.1435</v>
      </c>
      <c r="C3200" s="6">
        <f>AlgemeneHeffingsKorting2020(Table1[[#This Row],[Belastbaar loon]])</f>
        <v>1627.0808</v>
      </c>
      <c r="D3200" s="14">
        <f>ArbeidsKorting2020(Table1[[#This Row],[Belastbaar loon]])</f>
        <v>3526.98</v>
      </c>
      <c r="E3200" s="14">
        <f>MAX(Table1[[#This Row],[Loonheffing]]-Table1[[#This Row],[Algemene Heffingskorting]]-Table1[[#This Row],[Arbeidskorting]],0)</f>
        <v>9719.0827000000008</v>
      </c>
      <c r="F3200" s="6">
        <f>Table1[[#This Row],[Belastbaar loon]]-Table1[[#This Row],[Belasting]]</f>
        <v>30101.917300000001</v>
      </c>
      <c r="G3200" s="2">
        <f>(Table1[[#This Row],[Belastbaar loon]]-Table1[[#This Row],[Netto loon]])/Table1[[#This Row],[Belastbaar loon]]</f>
        <v>0.24406927751688806</v>
      </c>
      <c r="H3200" s="14">
        <f t="shared" ca="1" si="44"/>
        <v>9714.1805000000004</v>
      </c>
      <c r="I3200" s="14">
        <f ca="1">IF(ROW()=2, Table1[[#This Row],[Netto loon]], INDIRECT(ADDRESS(ROW()-1,COLUMN(F:F))))</f>
        <v>30096.819499999998</v>
      </c>
      <c r="J3200" s="6">
        <f ca="1">IF(ROW()=2, 0, Table1[[#This Row],[Belastbaar loon]]-INDIRECT(ADDRESS(ROW()-1,COLUMN(A:A))))</f>
        <v>10</v>
      </c>
      <c r="K3200" s="6">
        <f ca="1">Table1[[#This Row],[Netto loon]]-Table1[[#This Row],[Netto vorige schijf]]</f>
        <v>5.0978000000031898</v>
      </c>
      <c r="L3200" s="2">
        <f ca="1">(Table1[[#This Row],[Bruto tov vorige schijf]]-Table1[[#This Row],[Netto tov vorige schijf]])/MAX(Table1[[#This Row],[Bruto tov vorige schijf]],1)</f>
        <v>0.49021999999968102</v>
      </c>
    </row>
    <row r="3201" spans="1:12" x14ac:dyDescent="0.25">
      <c r="A3201" s="14">
        <v>39831</v>
      </c>
      <c r="B3201" s="6">
        <f>LoonHeffing2020(Table1[[#This Row],[Belastbaar loon]])</f>
        <v>14876.878500000001</v>
      </c>
      <c r="C3201" s="6">
        <f>AlgemeneHeffingsKorting2020(Table1[[#This Row],[Belastbaar loon]])</f>
        <v>1626.5136</v>
      </c>
      <c r="D3201" s="14">
        <f>ArbeidsKorting2020(Table1[[#This Row],[Belastbaar loon]])</f>
        <v>3526.38</v>
      </c>
      <c r="E3201" s="14">
        <f>MAX(Table1[[#This Row],[Loonheffing]]-Table1[[#This Row],[Algemene Heffingskorting]]-Table1[[#This Row],[Arbeidskorting]],0)</f>
        <v>9723.9848999999995</v>
      </c>
      <c r="F3201" s="6">
        <f>Table1[[#This Row],[Belastbaar loon]]-Table1[[#This Row],[Belasting]]</f>
        <v>30107.015100000001</v>
      </c>
      <c r="G3201" s="2">
        <f>(Table1[[#This Row],[Belastbaar loon]]-Table1[[#This Row],[Netto loon]])/Table1[[#This Row],[Belastbaar loon]]</f>
        <v>0.24413107629735631</v>
      </c>
      <c r="H3201" s="14">
        <f t="shared" ca="1" si="44"/>
        <v>9719.0827000000008</v>
      </c>
      <c r="I3201" s="14">
        <f ca="1">IF(ROW()=2, Table1[[#This Row],[Netto loon]], INDIRECT(ADDRESS(ROW()-1,COLUMN(F:F))))</f>
        <v>30101.917300000001</v>
      </c>
      <c r="J3201" s="6">
        <f ca="1">IF(ROW()=2, 0, Table1[[#This Row],[Belastbaar loon]]-INDIRECT(ADDRESS(ROW()-1,COLUMN(A:A))))</f>
        <v>10</v>
      </c>
      <c r="K3201" s="6">
        <f ca="1">Table1[[#This Row],[Netto loon]]-Table1[[#This Row],[Netto vorige schijf]]</f>
        <v>5.0977999999995518</v>
      </c>
      <c r="L3201" s="2">
        <f ca="1">(Table1[[#This Row],[Bruto tov vorige schijf]]-Table1[[#This Row],[Netto tov vorige schijf]])/MAX(Table1[[#This Row],[Bruto tov vorige schijf]],1)</f>
        <v>0.49022000000004484</v>
      </c>
    </row>
    <row r="3202" spans="1:12" x14ac:dyDescent="0.25">
      <c r="A3202" s="14">
        <v>39841</v>
      </c>
      <c r="B3202" s="6">
        <f>LoonHeffing2020(Table1[[#This Row],[Belastbaar loon]])</f>
        <v>14880.613499999999</v>
      </c>
      <c r="C3202" s="6">
        <f>AlgemeneHeffingsKorting2020(Table1[[#This Row],[Belastbaar loon]])</f>
        <v>1625.9464</v>
      </c>
      <c r="D3202" s="14">
        <f>ArbeidsKorting2020(Table1[[#This Row],[Belastbaar loon]])</f>
        <v>3525.78</v>
      </c>
      <c r="E3202" s="14">
        <f>MAX(Table1[[#This Row],[Loonheffing]]-Table1[[#This Row],[Algemene Heffingskorting]]-Table1[[#This Row],[Arbeidskorting]],0)</f>
        <v>9728.8870999999981</v>
      </c>
      <c r="F3202" s="6">
        <f>Table1[[#This Row],[Belastbaar loon]]-Table1[[#This Row],[Belasting]]</f>
        <v>30112.1129</v>
      </c>
      <c r="G3202" s="2">
        <f>(Table1[[#This Row],[Belastbaar loon]]-Table1[[#This Row],[Netto loon]])/Table1[[#This Row],[Belastbaar loon]]</f>
        <v>0.2441928440551191</v>
      </c>
      <c r="H3202" s="14">
        <f t="shared" ca="1" si="44"/>
        <v>9723.9848999999995</v>
      </c>
      <c r="I3202" s="14">
        <f ca="1">IF(ROW()=2, Table1[[#This Row],[Netto loon]], INDIRECT(ADDRESS(ROW()-1,COLUMN(F:F))))</f>
        <v>30107.015100000001</v>
      </c>
      <c r="J3202" s="6">
        <f ca="1">IF(ROW()=2, 0, Table1[[#This Row],[Belastbaar loon]]-INDIRECT(ADDRESS(ROW()-1,COLUMN(A:A))))</f>
        <v>10</v>
      </c>
      <c r="K3202" s="6">
        <f ca="1">Table1[[#This Row],[Netto loon]]-Table1[[#This Row],[Netto vorige schijf]]</f>
        <v>5.0977999999995518</v>
      </c>
      <c r="L3202" s="2">
        <f ca="1">(Table1[[#This Row],[Bruto tov vorige schijf]]-Table1[[#This Row],[Netto tov vorige schijf]])/MAX(Table1[[#This Row],[Bruto tov vorige schijf]],1)</f>
        <v>0.49022000000004484</v>
      </c>
    </row>
    <row r="3203" spans="1:12" x14ac:dyDescent="0.25">
      <c r="A3203" s="14">
        <v>39851</v>
      </c>
      <c r="B3203" s="6">
        <f>LoonHeffing2020(Table1[[#This Row],[Belastbaar loon]])</f>
        <v>14884.3485</v>
      </c>
      <c r="C3203" s="6">
        <f>AlgemeneHeffingsKorting2020(Table1[[#This Row],[Belastbaar loon]])</f>
        <v>1625.3792000000001</v>
      </c>
      <c r="D3203" s="14">
        <f>ArbeidsKorting2020(Table1[[#This Row],[Belastbaar loon]])</f>
        <v>3525.18</v>
      </c>
      <c r="E3203" s="14">
        <f>MAX(Table1[[#This Row],[Loonheffing]]-Table1[[#This Row],[Algemene Heffingskorting]]-Table1[[#This Row],[Arbeidskorting]],0)</f>
        <v>9733.7893000000004</v>
      </c>
      <c r="F3203" s="6">
        <f>Table1[[#This Row],[Belastbaar loon]]-Table1[[#This Row],[Belasting]]</f>
        <v>30117.2107</v>
      </c>
      <c r="G3203" s="2">
        <f>(Table1[[#This Row],[Belastbaar loon]]-Table1[[#This Row],[Netto loon]])/Table1[[#This Row],[Belastbaar loon]]</f>
        <v>0.24425458081353041</v>
      </c>
      <c r="H3203" s="14">
        <f t="shared" ca="1" si="44"/>
        <v>9728.8870999999981</v>
      </c>
      <c r="I3203" s="14">
        <f ca="1">IF(ROW()=2, Table1[[#This Row],[Netto loon]], INDIRECT(ADDRESS(ROW()-1,COLUMN(F:F))))</f>
        <v>30112.1129</v>
      </c>
      <c r="J3203" s="6">
        <f ca="1">IF(ROW()=2, 0, Table1[[#This Row],[Belastbaar loon]]-INDIRECT(ADDRESS(ROW()-1,COLUMN(A:A))))</f>
        <v>10</v>
      </c>
      <c r="K3203" s="6">
        <f ca="1">Table1[[#This Row],[Netto loon]]-Table1[[#This Row],[Netto vorige schijf]]</f>
        <v>5.0977999999995518</v>
      </c>
      <c r="L3203" s="2">
        <f ca="1">(Table1[[#This Row],[Bruto tov vorige schijf]]-Table1[[#This Row],[Netto tov vorige schijf]])/MAX(Table1[[#This Row],[Bruto tov vorige schijf]],1)</f>
        <v>0.49022000000004484</v>
      </c>
    </row>
    <row r="3204" spans="1:12" x14ac:dyDescent="0.25">
      <c r="A3204" s="14">
        <v>39861</v>
      </c>
      <c r="B3204" s="6">
        <f>LoonHeffing2020(Table1[[#This Row],[Belastbaar loon]])</f>
        <v>14888.083500000001</v>
      </c>
      <c r="C3204" s="6">
        <f>AlgemeneHeffingsKorting2020(Table1[[#This Row],[Belastbaar loon]])</f>
        <v>1624.8119999999999</v>
      </c>
      <c r="D3204" s="14">
        <f>ArbeidsKorting2020(Table1[[#This Row],[Belastbaar loon]])</f>
        <v>3524.58</v>
      </c>
      <c r="E3204" s="14">
        <f>MAX(Table1[[#This Row],[Loonheffing]]-Table1[[#This Row],[Algemene Heffingskorting]]-Table1[[#This Row],[Arbeidskorting]],0)</f>
        <v>9738.6915000000008</v>
      </c>
      <c r="F3204" s="6">
        <f>Table1[[#This Row],[Belastbaar loon]]-Table1[[#This Row],[Belasting]]</f>
        <v>30122.308499999999</v>
      </c>
      <c r="G3204" s="2">
        <f>(Table1[[#This Row],[Belastbaar loon]]-Table1[[#This Row],[Netto loon]])/Table1[[#This Row],[Belastbaar loon]]</f>
        <v>0.24431628659592083</v>
      </c>
      <c r="H3204" s="14">
        <f t="shared" ca="1" si="44"/>
        <v>9733.7893000000004</v>
      </c>
      <c r="I3204" s="14">
        <f ca="1">IF(ROW()=2, Table1[[#This Row],[Netto loon]], INDIRECT(ADDRESS(ROW()-1,COLUMN(F:F))))</f>
        <v>30117.2107</v>
      </c>
      <c r="J3204" s="6">
        <f ca="1">IF(ROW()=2, 0, Table1[[#This Row],[Belastbaar loon]]-INDIRECT(ADDRESS(ROW()-1,COLUMN(A:A))))</f>
        <v>10</v>
      </c>
      <c r="K3204" s="6">
        <f ca="1">Table1[[#This Row],[Netto loon]]-Table1[[#This Row],[Netto vorige schijf]]</f>
        <v>5.0977999999995518</v>
      </c>
      <c r="L3204" s="2">
        <f ca="1">(Table1[[#This Row],[Bruto tov vorige schijf]]-Table1[[#This Row],[Netto tov vorige schijf]])/MAX(Table1[[#This Row],[Bruto tov vorige schijf]],1)</f>
        <v>0.49022000000004484</v>
      </c>
    </row>
    <row r="3205" spans="1:12" x14ac:dyDescent="0.25">
      <c r="A3205" s="14">
        <v>39871</v>
      </c>
      <c r="B3205" s="6">
        <f>LoonHeffing2020(Table1[[#This Row],[Belastbaar loon]])</f>
        <v>14891.818499999999</v>
      </c>
      <c r="C3205" s="6">
        <f>AlgemeneHeffingsKorting2020(Table1[[#This Row],[Belastbaar loon]])</f>
        <v>1624.2447999999999</v>
      </c>
      <c r="D3205" s="14">
        <f>ArbeidsKorting2020(Table1[[#This Row],[Belastbaar loon]])</f>
        <v>3523.98</v>
      </c>
      <c r="E3205" s="14">
        <f>MAX(Table1[[#This Row],[Loonheffing]]-Table1[[#This Row],[Algemene Heffingskorting]]-Table1[[#This Row],[Arbeidskorting]],0)</f>
        <v>9743.5936999999994</v>
      </c>
      <c r="F3205" s="6">
        <f>Table1[[#This Row],[Belastbaar loon]]-Table1[[#This Row],[Belasting]]</f>
        <v>30127.406300000002</v>
      </c>
      <c r="G3205" s="2">
        <f>(Table1[[#This Row],[Belastbaar loon]]-Table1[[#This Row],[Netto loon]])/Table1[[#This Row],[Belastbaar loon]]</f>
        <v>0.24437796142559751</v>
      </c>
      <c r="H3205" s="14">
        <f t="shared" ca="1" si="44"/>
        <v>9738.6915000000008</v>
      </c>
      <c r="I3205" s="14">
        <f ca="1">IF(ROW()=2, Table1[[#This Row],[Netto loon]], INDIRECT(ADDRESS(ROW()-1,COLUMN(F:F))))</f>
        <v>30122.308499999999</v>
      </c>
      <c r="J3205" s="6">
        <f ca="1">IF(ROW()=2, 0, Table1[[#This Row],[Belastbaar loon]]-INDIRECT(ADDRESS(ROW()-1,COLUMN(A:A))))</f>
        <v>10</v>
      </c>
      <c r="K3205" s="6">
        <f ca="1">Table1[[#This Row],[Netto loon]]-Table1[[#This Row],[Netto vorige schijf]]</f>
        <v>5.0978000000031898</v>
      </c>
      <c r="L3205" s="2">
        <f ca="1">(Table1[[#This Row],[Bruto tov vorige schijf]]-Table1[[#This Row],[Netto tov vorige schijf]])/MAX(Table1[[#This Row],[Bruto tov vorige schijf]],1)</f>
        <v>0.49021999999968102</v>
      </c>
    </row>
    <row r="3206" spans="1:12" x14ac:dyDescent="0.25">
      <c r="A3206" s="14">
        <v>39881</v>
      </c>
      <c r="B3206" s="6">
        <f>LoonHeffing2020(Table1[[#This Row],[Belastbaar loon]])</f>
        <v>14895.5535</v>
      </c>
      <c r="C3206" s="6">
        <f>AlgemeneHeffingsKorting2020(Table1[[#This Row],[Belastbaar loon]])</f>
        <v>1623.6776</v>
      </c>
      <c r="D3206" s="14">
        <f>ArbeidsKorting2020(Table1[[#This Row],[Belastbaar loon]])</f>
        <v>3523.38</v>
      </c>
      <c r="E3206" s="14">
        <f>MAX(Table1[[#This Row],[Loonheffing]]-Table1[[#This Row],[Algemene Heffingskorting]]-Table1[[#This Row],[Arbeidskorting]],0)</f>
        <v>9748.4958999999981</v>
      </c>
      <c r="F3206" s="6">
        <f>Table1[[#This Row],[Belastbaar loon]]-Table1[[#This Row],[Belasting]]</f>
        <v>30132.504100000002</v>
      </c>
      <c r="G3206" s="2">
        <f>(Table1[[#This Row],[Belastbaar loon]]-Table1[[#This Row],[Netto loon]])/Table1[[#This Row],[Belastbaar loon]]</f>
        <v>0.24443960532584433</v>
      </c>
      <c r="H3206" s="14">
        <f t="shared" ca="1" si="44"/>
        <v>9743.5936999999994</v>
      </c>
      <c r="I3206" s="14">
        <f ca="1">IF(ROW()=2, Table1[[#This Row],[Netto loon]], INDIRECT(ADDRESS(ROW()-1,COLUMN(F:F))))</f>
        <v>30127.406300000002</v>
      </c>
      <c r="J3206" s="6">
        <f ca="1">IF(ROW()=2, 0, Table1[[#This Row],[Belastbaar loon]]-INDIRECT(ADDRESS(ROW()-1,COLUMN(A:A))))</f>
        <v>10</v>
      </c>
      <c r="K3206" s="6">
        <f ca="1">Table1[[#This Row],[Netto loon]]-Table1[[#This Row],[Netto vorige schijf]]</f>
        <v>5.0977999999995518</v>
      </c>
      <c r="L3206" s="2">
        <f ca="1">(Table1[[#This Row],[Bruto tov vorige schijf]]-Table1[[#This Row],[Netto tov vorige schijf]])/MAX(Table1[[#This Row],[Bruto tov vorige schijf]],1)</f>
        <v>0.49022000000004484</v>
      </c>
    </row>
    <row r="3207" spans="1:12" x14ac:dyDescent="0.25">
      <c r="A3207" s="14">
        <v>39891</v>
      </c>
      <c r="B3207" s="6">
        <f>LoonHeffing2020(Table1[[#This Row],[Belastbaar loon]])</f>
        <v>14899.288500000001</v>
      </c>
      <c r="C3207" s="6">
        <f>AlgemeneHeffingsKorting2020(Table1[[#This Row],[Belastbaar loon]])</f>
        <v>1623.1104</v>
      </c>
      <c r="D3207" s="14">
        <f>ArbeidsKorting2020(Table1[[#This Row],[Belastbaar loon]])</f>
        <v>3522.78</v>
      </c>
      <c r="E3207" s="14">
        <f>MAX(Table1[[#This Row],[Loonheffing]]-Table1[[#This Row],[Algemene Heffingskorting]]-Table1[[#This Row],[Arbeidskorting]],0)</f>
        <v>9753.3981000000003</v>
      </c>
      <c r="F3207" s="6">
        <f>Table1[[#This Row],[Belastbaar loon]]-Table1[[#This Row],[Belasting]]</f>
        <v>30137.601900000001</v>
      </c>
      <c r="G3207" s="2">
        <f>(Table1[[#This Row],[Belastbaar loon]]-Table1[[#This Row],[Netto loon]])/Table1[[#This Row],[Belastbaar loon]]</f>
        <v>0.24450121831992175</v>
      </c>
      <c r="H3207" s="14">
        <f t="shared" ca="1" si="44"/>
        <v>9748.4958999999981</v>
      </c>
      <c r="I3207" s="14">
        <f ca="1">IF(ROW()=2, Table1[[#This Row],[Netto loon]], INDIRECT(ADDRESS(ROW()-1,COLUMN(F:F))))</f>
        <v>30132.504100000002</v>
      </c>
      <c r="J3207" s="6">
        <f ca="1">IF(ROW()=2, 0, Table1[[#This Row],[Belastbaar loon]]-INDIRECT(ADDRESS(ROW()-1,COLUMN(A:A))))</f>
        <v>10</v>
      </c>
      <c r="K3207" s="6">
        <f ca="1">Table1[[#This Row],[Netto loon]]-Table1[[#This Row],[Netto vorige schijf]]</f>
        <v>5.0977999999995518</v>
      </c>
      <c r="L3207" s="2">
        <f ca="1">(Table1[[#This Row],[Bruto tov vorige schijf]]-Table1[[#This Row],[Netto tov vorige schijf]])/MAX(Table1[[#This Row],[Bruto tov vorige schijf]],1)</f>
        <v>0.49022000000004484</v>
      </c>
    </row>
    <row r="3208" spans="1:12" x14ac:dyDescent="0.25">
      <c r="A3208" s="14">
        <v>39901</v>
      </c>
      <c r="B3208" s="6">
        <f>LoonHeffing2020(Table1[[#This Row],[Belastbaar loon]])</f>
        <v>14903.023499999999</v>
      </c>
      <c r="C3208" s="6">
        <f>AlgemeneHeffingsKorting2020(Table1[[#This Row],[Belastbaar loon]])</f>
        <v>1622.5432000000001</v>
      </c>
      <c r="D3208" s="14">
        <f>ArbeidsKorting2020(Table1[[#This Row],[Belastbaar loon]])</f>
        <v>3522.18</v>
      </c>
      <c r="E3208" s="14">
        <f>MAX(Table1[[#This Row],[Loonheffing]]-Table1[[#This Row],[Algemene Heffingskorting]]-Table1[[#This Row],[Arbeidskorting]],0)</f>
        <v>9758.300299999999</v>
      </c>
      <c r="F3208" s="6">
        <f>Table1[[#This Row],[Belastbaar loon]]-Table1[[#This Row],[Belasting]]</f>
        <v>30142.699700000001</v>
      </c>
      <c r="G3208" s="2">
        <f>(Table1[[#This Row],[Belastbaar loon]]-Table1[[#This Row],[Netto loon]])/Table1[[#This Row],[Belastbaar loon]]</f>
        <v>0.24456280043106687</v>
      </c>
      <c r="H3208" s="14">
        <f t="shared" ca="1" si="44"/>
        <v>9753.3981000000003</v>
      </c>
      <c r="I3208" s="14">
        <f ca="1">IF(ROW()=2, Table1[[#This Row],[Netto loon]], INDIRECT(ADDRESS(ROW()-1,COLUMN(F:F))))</f>
        <v>30137.601900000001</v>
      </c>
      <c r="J3208" s="6">
        <f ca="1">IF(ROW()=2, 0, Table1[[#This Row],[Belastbaar loon]]-INDIRECT(ADDRESS(ROW()-1,COLUMN(A:A))))</f>
        <v>10</v>
      </c>
      <c r="K3208" s="6">
        <f ca="1">Table1[[#This Row],[Netto loon]]-Table1[[#This Row],[Netto vorige schijf]]</f>
        <v>5.0977999999995518</v>
      </c>
      <c r="L3208" s="2">
        <f ca="1">(Table1[[#This Row],[Bruto tov vorige schijf]]-Table1[[#This Row],[Netto tov vorige schijf]])/MAX(Table1[[#This Row],[Bruto tov vorige schijf]],1)</f>
        <v>0.49022000000004484</v>
      </c>
    </row>
    <row r="3209" spans="1:12" x14ac:dyDescent="0.25">
      <c r="A3209" s="14">
        <v>39911</v>
      </c>
      <c r="B3209" s="6">
        <f>LoonHeffing2020(Table1[[#This Row],[Belastbaar loon]])</f>
        <v>14906.7585</v>
      </c>
      <c r="C3209" s="6">
        <f>AlgemeneHeffingsKorting2020(Table1[[#This Row],[Belastbaar loon]])</f>
        <v>1621.9760000000001</v>
      </c>
      <c r="D3209" s="14">
        <f>ArbeidsKorting2020(Table1[[#This Row],[Belastbaar loon]])</f>
        <v>3521.58</v>
      </c>
      <c r="E3209" s="14">
        <f>MAX(Table1[[#This Row],[Loonheffing]]-Table1[[#This Row],[Algemene Heffingskorting]]-Table1[[#This Row],[Arbeidskorting]],0)</f>
        <v>9763.2024999999994</v>
      </c>
      <c r="F3209" s="6">
        <f>Table1[[#This Row],[Belastbaar loon]]-Table1[[#This Row],[Belasting]]</f>
        <v>30147.797500000001</v>
      </c>
      <c r="G3209" s="2">
        <f>(Table1[[#This Row],[Belastbaar loon]]-Table1[[#This Row],[Netto loon]])/Table1[[#This Row],[Belastbaar loon]]</f>
        <v>0.24462435168249352</v>
      </c>
      <c r="H3209" s="14">
        <f t="shared" ca="1" si="44"/>
        <v>9758.300299999999</v>
      </c>
      <c r="I3209" s="14">
        <f ca="1">IF(ROW()=2, Table1[[#This Row],[Netto loon]], INDIRECT(ADDRESS(ROW()-1,COLUMN(F:F))))</f>
        <v>30142.699700000001</v>
      </c>
      <c r="J3209" s="6">
        <f ca="1">IF(ROW()=2, 0, Table1[[#This Row],[Belastbaar loon]]-INDIRECT(ADDRESS(ROW()-1,COLUMN(A:A))))</f>
        <v>10</v>
      </c>
      <c r="K3209" s="6">
        <f ca="1">Table1[[#This Row],[Netto loon]]-Table1[[#This Row],[Netto vorige schijf]]</f>
        <v>5.0977999999995518</v>
      </c>
      <c r="L3209" s="2">
        <f ca="1">(Table1[[#This Row],[Bruto tov vorige schijf]]-Table1[[#This Row],[Netto tov vorige schijf]])/MAX(Table1[[#This Row],[Bruto tov vorige schijf]],1)</f>
        <v>0.49022000000004484</v>
      </c>
    </row>
    <row r="3210" spans="1:12" x14ac:dyDescent="0.25">
      <c r="A3210" s="14">
        <v>39921</v>
      </c>
      <c r="B3210" s="6">
        <f>LoonHeffing2020(Table1[[#This Row],[Belastbaar loon]])</f>
        <v>14910.4935</v>
      </c>
      <c r="C3210" s="6">
        <f>AlgemeneHeffingsKorting2020(Table1[[#This Row],[Belastbaar loon]])</f>
        <v>1621.4087999999999</v>
      </c>
      <c r="D3210" s="14">
        <f>ArbeidsKorting2020(Table1[[#This Row],[Belastbaar loon]])</f>
        <v>3520.98</v>
      </c>
      <c r="E3210" s="14">
        <f>MAX(Table1[[#This Row],[Loonheffing]]-Table1[[#This Row],[Algemene Heffingskorting]]-Table1[[#This Row],[Arbeidskorting]],0)</f>
        <v>9768.1047000000017</v>
      </c>
      <c r="F3210" s="6">
        <f>Table1[[#This Row],[Belastbaar loon]]-Table1[[#This Row],[Belasting]]</f>
        <v>30152.895299999996</v>
      </c>
      <c r="G3210" s="2">
        <f>(Table1[[#This Row],[Belastbaar loon]]-Table1[[#This Row],[Netto loon]])/Table1[[#This Row],[Belastbaar loon]]</f>
        <v>0.24468587209739243</v>
      </c>
      <c r="H3210" s="14">
        <f t="shared" ca="1" si="44"/>
        <v>9763.2024999999994</v>
      </c>
      <c r="I3210" s="14">
        <f ca="1">IF(ROW()=2, Table1[[#This Row],[Netto loon]], INDIRECT(ADDRESS(ROW()-1,COLUMN(F:F))))</f>
        <v>30147.797500000001</v>
      </c>
      <c r="J3210" s="6">
        <f ca="1">IF(ROW()=2, 0, Table1[[#This Row],[Belastbaar loon]]-INDIRECT(ADDRESS(ROW()-1,COLUMN(A:A))))</f>
        <v>10</v>
      </c>
      <c r="K3210" s="6">
        <f ca="1">Table1[[#This Row],[Netto loon]]-Table1[[#This Row],[Netto vorige schijf]]</f>
        <v>5.0977999999959138</v>
      </c>
      <c r="L3210" s="2">
        <f ca="1">(Table1[[#This Row],[Bruto tov vorige schijf]]-Table1[[#This Row],[Netto tov vorige schijf]])/MAX(Table1[[#This Row],[Bruto tov vorige schijf]],1)</f>
        <v>0.49022000000040861</v>
      </c>
    </row>
    <row r="3211" spans="1:12" x14ac:dyDescent="0.25">
      <c r="A3211" s="14">
        <v>39931</v>
      </c>
      <c r="B3211" s="6">
        <f>LoonHeffing2020(Table1[[#This Row],[Belastbaar loon]])</f>
        <v>14914.228499999999</v>
      </c>
      <c r="C3211" s="6">
        <f>AlgemeneHeffingsKorting2020(Table1[[#This Row],[Belastbaar loon]])</f>
        <v>1620.8416</v>
      </c>
      <c r="D3211" s="14">
        <f>ArbeidsKorting2020(Table1[[#This Row],[Belastbaar loon]])</f>
        <v>3520.38</v>
      </c>
      <c r="E3211" s="14">
        <f>MAX(Table1[[#This Row],[Loonheffing]]-Table1[[#This Row],[Algemene Heffingskorting]]-Table1[[#This Row],[Arbeidskorting]],0)</f>
        <v>9773.0069000000003</v>
      </c>
      <c r="F3211" s="6">
        <f>Table1[[#This Row],[Belastbaar loon]]-Table1[[#This Row],[Belasting]]</f>
        <v>30157.9931</v>
      </c>
      <c r="G3211" s="2">
        <f>(Table1[[#This Row],[Belastbaar loon]]-Table1[[#This Row],[Netto loon]])/Table1[[#This Row],[Belastbaar loon]]</f>
        <v>0.24474736169893066</v>
      </c>
      <c r="H3211" s="14">
        <f t="shared" ca="1" si="44"/>
        <v>9768.1047000000017</v>
      </c>
      <c r="I3211" s="14">
        <f ca="1">IF(ROW()=2, Table1[[#This Row],[Netto loon]], INDIRECT(ADDRESS(ROW()-1,COLUMN(F:F))))</f>
        <v>30152.895299999996</v>
      </c>
      <c r="J3211" s="6">
        <f ca="1">IF(ROW()=2, 0, Table1[[#This Row],[Belastbaar loon]]-INDIRECT(ADDRESS(ROW()-1,COLUMN(A:A))))</f>
        <v>10</v>
      </c>
      <c r="K3211" s="6">
        <f ca="1">Table1[[#This Row],[Netto loon]]-Table1[[#This Row],[Netto vorige schijf]]</f>
        <v>5.0978000000031898</v>
      </c>
      <c r="L3211" s="2">
        <f ca="1">(Table1[[#This Row],[Bruto tov vorige schijf]]-Table1[[#This Row],[Netto tov vorige schijf]])/MAX(Table1[[#This Row],[Bruto tov vorige schijf]],1)</f>
        <v>0.49021999999968102</v>
      </c>
    </row>
    <row r="3212" spans="1:12" x14ac:dyDescent="0.25">
      <c r="A3212" s="14">
        <v>39941</v>
      </c>
      <c r="B3212" s="6">
        <f>LoonHeffing2020(Table1[[#This Row],[Belastbaar loon]])</f>
        <v>14917.9635</v>
      </c>
      <c r="C3212" s="6">
        <f>AlgemeneHeffingsKorting2020(Table1[[#This Row],[Belastbaar loon]])</f>
        <v>1620.2744</v>
      </c>
      <c r="D3212" s="14">
        <f>ArbeidsKorting2020(Table1[[#This Row],[Belastbaar loon]])</f>
        <v>3519.78</v>
      </c>
      <c r="E3212" s="14">
        <f>MAX(Table1[[#This Row],[Loonheffing]]-Table1[[#This Row],[Algemene Heffingskorting]]-Table1[[#This Row],[Arbeidskorting]],0)</f>
        <v>9777.9090999999989</v>
      </c>
      <c r="F3212" s="6">
        <f>Table1[[#This Row],[Belastbaar loon]]-Table1[[#This Row],[Belasting]]</f>
        <v>30163.090900000003</v>
      </c>
      <c r="G3212" s="2">
        <f>(Table1[[#This Row],[Belastbaar loon]]-Table1[[#This Row],[Netto loon]])/Table1[[#This Row],[Belastbaar loon]]</f>
        <v>0.24480882051025254</v>
      </c>
      <c r="H3212" s="14">
        <f t="shared" ca="1" si="44"/>
        <v>9773.0069000000003</v>
      </c>
      <c r="I3212" s="14">
        <f ca="1">IF(ROW()=2, Table1[[#This Row],[Netto loon]], INDIRECT(ADDRESS(ROW()-1,COLUMN(F:F))))</f>
        <v>30157.9931</v>
      </c>
      <c r="J3212" s="6">
        <f ca="1">IF(ROW()=2, 0, Table1[[#This Row],[Belastbaar loon]]-INDIRECT(ADDRESS(ROW()-1,COLUMN(A:A))))</f>
        <v>10</v>
      </c>
      <c r="K3212" s="6">
        <f ca="1">Table1[[#This Row],[Netto loon]]-Table1[[#This Row],[Netto vorige schijf]]</f>
        <v>5.0978000000031898</v>
      </c>
      <c r="L3212" s="2">
        <f ca="1">(Table1[[#This Row],[Bruto tov vorige schijf]]-Table1[[#This Row],[Netto tov vorige schijf]])/MAX(Table1[[#This Row],[Bruto tov vorige schijf]],1)</f>
        <v>0.49021999999968102</v>
      </c>
    </row>
    <row r="3213" spans="1:12" x14ac:dyDescent="0.25">
      <c r="A3213" s="14">
        <v>39951</v>
      </c>
      <c r="B3213" s="6">
        <f>LoonHeffing2020(Table1[[#This Row],[Belastbaar loon]])</f>
        <v>14921.6985</v>
      </c>
      <c r="C3213" s="6">
        <f>AlgemeneHeffingsKorting2020(Table1[[#This Row],[Belastbaar loon]])</f>
        <v>1619.7072000000001</v>
      </c>
      <c r="D3213" s="14">
        <f>ArbeidsKorting2020(Table1[[#This Row],[Belastbaar loon]])</f>
        <v>3519.18</v>
      </c>
      <c r="E3213" s="14">
        <f>MAX(Table1[[#This Row],[Loonheffing]]-Table1[[#This Row],[Algemene Heffingskorting]]-Table1[[#This Row],[Arbeidskorting]],0)</f>
        <v>9782.8112999999994</v>
      </c>
      <c r="F3213" s="6">
        <f>Table1[[#This Row],[Belastbaar loon]]-Table1[[#This Row],[Belasting]]</f>
        <v>30168.188699999999</v>
      </c>
      <c r="G3213" s="2">
        <f>(Table1[[#This Row],[Belastbaar loon]]-Table1[[#This Row],[Netto loon]])/Table1[[#This Row],[Belastbaar loon]]</f>
        <v>0.24487024855447928</v>
      </c>
      <c r="H3213" s="14">
        <f t="shared" ca="1" si="44"/>
        <v>9777.9090999999989</v>
      </c>
      <c r="I3213" s="14">
        <f ca="1">IF(ROW()=2, Table1[[#This Row],[Netto loon]], INDIRECT(ADDRESS(ROW()-1,COLUMN(F:F))))</f>
        <v>30163.090900000003</v>
      </c>
      <c r="J3213" s="6">
        <f ca="1">IF(ROW()=2, 0, Table1[[#This Row],[Belastbaar loon]]-INDIRECT(ADDRESS(ROW()-1,COLUMN(A:A))))</f>
        <v>10</v>
      </c>
      <c r="K3213" s="6">
        <f ca="1">Table1[[#This Row],[Netto loon]]-Table1[[#This Row],[Netto vorige schijf]]</f>
        <v>5.0977999999959138</v>
      </c>
      <c r="L3213" s="2">
        <f ca="1">(Table1[[#This Row],[Bruto tov vorige schijf]]-Table1[[#This Row],[Netto tov vorige schijf]])/MAX(Table1[[#This Row],[Bruto tov vorige schijf]],1)</f>
        <v>0.49022000000040861</v>
      </c>
    </row>
    <row r="3214" spans="1:12" x14ac:dyDescent="0.25">
      <c r="A3214" s="14">
        <v>39961</v>
      </c>
      <c r="B3214" s="6">
        <f>LoonHeffing2020(Table1[[#This Row],[Belastbaar loon]])</f>
        <v>14925.433499999999</v>
      </c>
      <c r="C3214" s="6">
        <f>AlgemeneHeffingsKorting2020(Table1[[#This Row],[Belastbaar loon]])</f>
        <v>1619.14</v>
      </c>
      <c r="D3214" s="14">
        <f>ArbeidsKorting2020(Table1[[#This Row],[Belastbaar loon]])</f>
        <v>3518.58</v>
      </c>
      <c r="E3214" s="14">
        <f>MAX(Table1[[#This Row],[Loonheffing]]-Table1[[#This Row],[Algemene Heffingskorting]]-Table1[[#This Row],[Arbeidskorting]],0)</f>
        <v>9787.7134999999998</v>
      </c>
      <c r="F3214" s="6">
        <f>Table1[[#This Row],[Belastbaar loon]]-Table1[[#This Row],[Belasting]]</f>
        <v>30173.286500000002</v>
      </c>
      <c r="G3214" s="2">
        <f>(Table1[[#This Row],[Belastbaar loon]]-Table1[[#This Row],[Netto loon]])/Table1[[#This Row],[Belastbaar loon]]</f>
        <v>0.24493164585470828</v>
      </c>
      <c r="H3214" s="14">
        <f t="shared" ca="1" si="44"/>
        <v>9782.8112999999994</v>
      </c>
      <c r="I3214" s="14">
        <f ca="1">IF(ROW()=2, Table1[[#This Row],[Netto loon]], INDIRECT(ADDRESS(ROW()-1,COLUMN(F:F))))</f>
        <v>30168.188699999999</v>
      </c>
      <c r="J3214" s="6">
        <f ca="1">IF(ROW()=2, 0, Table1[[#This Row],[Belastbaar loon]]-INDIRECT(ADDRESS(ROW()-1,COLUMN(A:A))))</f>
        <v>10</v>
      </c>
      <c r="K3214" s="6">
        <f ca="1">Table1[[#This Row],[Netto loon]]-Table1[[#This Row],[Netto vorige schijf]]</f>
        <v>5.0978000000031898</v>
      </c>
      <c r="L3214" s="2">
        <f ca="1">(Table1[[#This Row],[Bruto tov vorige schijf]]-Table1[[#This Row],[Netto tov vorige schijf]])/MAX(Table1[[#This Row],[Bruto tov vorige schijf]],1)</f>
        <v>0.49021999999968102</v>
      </c>
    </row>
    <row r="3215" spans="1:12" x14ac:dyDescent="0.25">
      <c r="A3215" s="14">
        <v>39971</v>
      </c>
      <c r="B3215" s="6">
        <f>LoonHeffing2020(Table1[[#This Row],[Belastbaar loon]])</f>
        <v>14929.1685</v>
      </c>
      <c r="C3215" s="6">
        <f>AlgemeneHeffingsKorting2020(Table1[[#This Row],[Belastbaar loon]])</f>
        <v>1618.5727999999999</v>
      </c>
      <c r="D3215" s="14">
        <f>ArbeidsKorting2020(Table1[[#This Row],[Belastbaar loon]])</f>
        <v>3517.98</v>
      </c>
      <c r="E3215" s="14">
        <f>MAX(Table1[[#This Row],[Loonheffing]]-Table1[[#This Row],[Algemene Heffingskorting]]-Table1[[#This Row],[Arbeidskorting]],0)</f>
        <v>9792.6157000000003</v>
      </c>
      <c r="F3215" s="6">
        <f>Table1[[#This Row],[Belastbaar loon]]-Table1[[#This Row],[Belasting]]</f>
        <v>30178.384299999998</v>
      </c>
      <c r="G3215" s="2">
        <f>(Table1[[#This Row],[Belastbaar loon]]-Table1[[#This Row],[Netto loon]])/Table1[[#This Row],[Belastbaar loon]]</f>
        <v>0.24499301243401472</v>
      </c>
      <c r="H3215" s="14">
        <f t="shared" ca="1" si="44"/>
        <v>9787.7134999999998</v>
      </c>
      <c r="I3215" s="14">
        <f ca="1">IF(ROW()=2, Table1[[#This Row],[Netto loon]], INDIRECT(ADDRESS(ROW()-1,COLUMN(F:F))))</f>
        <v>30173.286500000002</v>
      </c>
      <c r="J3215" s="6">
        <f ca="1">IF(ROW()=2, 0, Table1[[#This Row],[Belastbaar loon]]-INDIRECT(ADDRESS(ROW()-1,COLUMN(A:A))))</f>
        <v>10</v>
      </c>
      <c r="K3215" s="6">
        <f ca="1">Table1[[#This Row],[Netto loon]]-Table1[[#This Row],[Netto vorige schijf]]</f>
        <v>5.0977999999959138</v>
      </c>
      <c r="L3215" s="2">
        <f ca="1">(Table1[[#This Row],[Bruto tov vorige schijf]]-Table1[[#This Row],[Netto tov vorige schijf]])/MAX(Table1[[#This Row],[Bruto tov vorige schijf]],1)</f>
        <v>0.49022000000040861</v>
      </c>
    </row>
    <row r="3216" spans="1:12" x14ac:dyDescent="0.25">
      <c r="A3216" s="14">
        <v>39981</v>
      </c>
      <c r="B3216" s="6">
        <f>LoonHeffing2020(Table1[[#This Row],[Belastbaar loon]])</f>
        <v>14932.9035</v>
      </c>
      <c r="C3216" s="6">
        <f>AlgemeneHeffingsKorting2020(Table1[[#This Row],[Belastbaar loon]])</f>
        <v>1618.0056</v>
      </c>
      <c r="D3216" s="14">
        <f>ArbeidsKorting2020(Table1[[#This Row],[Belastbaar loon]])</f>
        <v>3517.38</v>
      </c>
      <c r="E3216" s="14">
        <f>MAX(Table1[[#This Row],[Loonheffing]]-Table1[[#This Row],[Algemene Heffingskorting]]-Table1[[#This Row],[Arbeidskorting]],0)</f>
        <v>9797.5178999999989</v>
      </c>
      <c r="F3216" s="6">
        <f>Table1[[#This Row],[Belastbaar loon]]-Table1[[#This Row],[Belasting]]</f>
        <v>30183.482100000001</v>
      </c>
      <c r="G3216" s="2">
        <f>(Table1[[#This Row],[Belastbaar loon]]-Table1[[#This Row],[Netto loon]])/Table1[[#This Row],[Belastbaar loon]]</f>
        <v>0.24505434831544981</v>
      </c>
      <c r="H3216" s="14">
        <f t="shared" ca="1" si="44"/>
        <v>9792.6157000000003</v>
      </c>
      <c r="I3216" s="14">
        <f ca="1">IF(ROW()=2, Table1[[#This Row],[Netto loon]], INDIRECT(ADDRESS(ROW()-1,COLUMN(F:F))))</f>
        <v>30178.384299999998</v>
      </c>
      <c r="J3216" s="6">
        <f ca="1">IF(ROW()=2, 0, Table1[[#This Row],[Belastbaar loon]]-INDIRECT(ADDRESS(ROW()-1,COLUMN(A:A))))</f>
        <v>10</v>
      </c>
      <c r="K3216" s="6">
        <f ca="1">Table1[[#This Row],[Netto loon]]-Table1[[#This Row],[Netto vorige schijf]]</f>
        <v>5.0978000000031898</v>
      </c>
      <c r="L3216" s="2">
        <f ca="1">(Table1[[#This Row],[Bruto tov vorige schijf]]-Table1[[#This Row],[Netto tov vorige schijf]])/MAX(Table1[[#This Row],[Bruto tov vorige schijf]],1)</f>
        <v>0.49021999999968102</v>
      </c>
    </row>
    <row r="3217" spans="1:12" x14ac:dyDescent="0.25">
      <c r="A3217" s="14">
        <v>39991</v>
      </c>
      <c r="B3217" s="6">
        <f>LoonHeffing2020(Table1[[#This Row],[Belastbaar loon]])</f>
        <v>14936.638499999999</v>
      </c>
      <c r="C3217" s="6">
        <f>AlgemeneHeffingsKorting2020(Table1[[#This Row],[Belastbaar loon]])</f>
        <v>1617.4384</v>
      </c>
      <c r="D3217" s="14">
        <f>ArbeidsKorting2020(Table1[[#This Row],[Belastbaar loon]])</f>
        <v>3516.78</v>
      </c>
      <c r="E3217" s="14">
        <f>MAX(Table1[[#This Row],[Loonheffing]]-Table1[[#This Row],[Algemene Heffingskorting]]-Table1[[#This Row],[Arbeidskorting]],0)</f>
        <v>9802.4200999999975</v>
      </c>
      <c r="F3217" s="6">
        <f>Table1[[#This Row],[Belastbaar loon]]-Table1[[#This Row],[Belasting]]</f>
        <v>30188.579900000004</v>
      </c>
      <c r="G3217" s="2">
        <f>(Table1[[#This Row],[Belastbaar loon]]-Table1[[#This Row],[Netto loon]])/Table1[[#This Row],[Belastbaar loon]]</f>
        <v>0.24511565352204234</v>
      </c>
      <c r="H3217" s="14">
        <f t="shared" ca="1" si="44"/>
        <v>9797.5178999999989</v>
      </c>
      <c r="I3217" s="14">
        <f ca="1">IF(ROW()=2, Table1[[#This Row],[Netto loon]], INDIRECT(ADDRESS(ROW()-1,COLUMN(F:F))))</f>
        <v>30183.482100000001</v>
      </c>
      <c r="J3217" s="6">
        <f ca="1">IF(ROW()=2, 0, Table1[[#This Row],[Belastbaar loon]]-INDIRECT(ADDRESS(ROW()-1,COLUMN(A:A))))</f>
        <v>10</v>
      </c>
      <c r="K3217" s="6">
        <f ca="1">Table1[[#This Row],[Netto loon]]-Table1[[#This Row],[Netto vorige schijf]]</f>
        <v>5.0978000000031898</v>
      </c>
      <c r="L3217" s="2">
        <f ca="1">(Table1[[#This Row],[Bruto tov vorige schijf]]-Table1[[#This Row],[Netto tov vorige schijf]])/MAX(Table1[[#This Row],[Bruto tov vorige schijf]],1)</f>
        <v>0.49021999999968102</v>
      </c>
    </row>
    <row r="3218" spans="1:12" x14ac:dyDescent="0.25">
      <c r="A3218" s="14">
        <v>40001</v>
      </c>
      <c r="B3218" s="6">
        <f>LoonHeffing2020(Table1[[#This Row],[Belastbaar loon]])</f>
        <v>14940.3735</v>
      </c>
      <c r="C3218" s="6">
        <f>AlgemeneHeffingsKorting2020(Table1[[#This Row],[Belastbaar loon]])</f>
        <v>1616.8712</v>
      </c>
      <c r="D3218" s="14">
        <f>ArbeidsKorting2020(Table1[[#This Row],[Belastbaar loon]])</f>
        <v>3516.18</v>
      </c>
      <c r="E3218" s="14">
        <f>MAX(Table1[[#This Row],[Loonheffing]]-Table1[[#This Row],[Algemene Heffingskorting]]-Table1[[#This Row],[Arbeidskorting]],0)</f>
        <v>9807.3222999999998</v>
      </c>
      <c r="F3218" s="6">
        <f>Table1[[#This Row],[Belastbaar loon]]-Table1[[#This Row],[Belasting]]</f>
        <v>30193.6777</v>
      </c>
      <c r="G3218" s="2">
        <f>(Table1[[#This Row],[Belastbaar loon]]-Table1[[#This Row],[Netto loon]])/Table1[[#This Row],[Belastbaar loon]]</f>
        <v>0.24517692807679808</v>
      </c>
      <c r="H3218" s="14">
        <f t="shared" ca="1" si="44"/>
        <v>9802.4200999999975</v>
      </c>
      <c r="I3218" s="14">
        <f ca="1">IF(ROW()=2, Table1[[#This Row],[Netto loon]], INDIRECT(ADDRESS(ROW()-1,COLUMN(F:F))))</f>
        <v>30188.579900000004</v>
      </c>
      <c r="J3218" s="6">
        <f ca="1">IF(ROW()=2, 0, Table1[[#This Row],[Belastbaar loon]]-INDIRECT(ADDRESS(ROW()-1,COLUMN(A:A))))</f>
        <v>10</v>
      </c>
      <c r="K3218" s="6">
        <f ca="1">Table1[[#This Row],[Netto loon]]-Table1[[#This Row],[Netto vorige schijf]]</f>
        <v>5.0977999999959138</v>
      </c>
      <c r="L3218" s="2">
        <f ca="1">(Table1[[#This Row],[Bruto tov vorige schijf]]-Table1[[#This Row],[Netto tov vorige schijf]])/MAX(Table1[[#This Row],[Bruto tov vorige schijf]],1)</f>
        <v>0.49022000000040861</v>
      </c>
    </row>
    <row r="3219" spans="1:12" x14ac:dyDescent="0.25">
      <c r="A3219" s="14">
        <v>40011</v>
      </c>
      <c r="B3219" s="6">
        <f>LoonHeffing2020(Table1[[#This Row],[Belastbaar loon]])</f>
        <v>14944.1085</v>
      </c>
      <c r="C3219" s="6">
        <f>AlgemeneHeffingsKorting2020(Table1[[#This Row],[Belastbaar loon]])</f>
        <v>1616.3040000000001</v>
      </c>
      <c r="D3219" s="14">
        <f>ArbeidsKorting2020(Table1[[#This Row],[Belastbaar loon]])</f>
        <v>3515.58</v>
      </c>
      <c r="E3219" s="14">
        <f>MAX(Table1[[#This Row],[Loonheffing]]-Table1[[#This Row],[Algemene Heffingskorting]]-Table1[[#This Row],[Arbeidskorting]],0)</f>
        <v>9812.2245000000003</v>
      </c>
      <c r="F3219" s="6">
        <f>Table1[[#This Row],[Belastbaar loon]]-Table1[[#This Row],[Belasting]]</f>
        <v>30198.7755</v>
      </c>
      <c r="G3219" s="2">
        <f>(Table1[[#This Row],[Belastbaar loon]]-Table1[[#This Row],[Netto loon]])/Table1[[#This Row],[Belastbaar loon]]</f>
        <v>0.24523817200269926</v>
      </c>
      <c r="H3219" s="14">
        <f t="shared" ca="1" si="44"/>
        <v>9807.3222999999998</v>
      </c>
      <c r="I3219" s="14">
        <f ca="1">IF(ROW()=2, Table1[[#This Row],[Netto loon]], INDIRECT(ADDRESS(ROW()-1,COLUMN(F:F))))</f>
        <v>30193.6777</v>
      </c>
      <c r="J3219" s="6">
        <f ca="1">IF(ROW()=2, 0, Table1[[#This Row],[Belastbaar loon]]-INDIRECT(ADDRESS(ROW()-1,COLUMN(A:A))))</f>
        <v>10</v>
      </c>
      <c r="K3219" s="6">
        <f ca="1">Table1[[#This Row],[Netto loon]]-Table1[[#This Row],[Netto vorige schijf]]</f>
        <v>5.0977999999995518</v>
      </c>
      <c r="L3219" s="2">
        <f ca="1">(Table1[[#This Row],[Bruto tov vorige schijf]]-Table1[[#This Row],[Netto tov vorige schijf]])/MAX(Table1[[#This Row],[Bruto tov vorige schijf]],1)</f>
        <v>0.49022000000004484</v>
      </c>
    </row>
    <row r="3220" spans="1:12" x14ac:dyDescent="0.25">
      <c r="A3220" s="14">
        <v>40021</v>
      </c>
      <c r="B3220" s="6">
        <f>LoonHeffing2020(Table1[[#This Row],[Belastbaar loon]])</f>
        <v>14947.843499999999</v>
      </c>
      <c r="C3220" s="6">
        <f>AlgemeneHeffingsKorting2020(Table1[[#This Row],[Belastbaar loon]])</f>
        <v>1615.7367999999999</v>
      </c>
      <c r="D3220" s="14">
        <f>ArbeidsKorting2020(Table1[[#This Row],[Belastbaar loon]])</f>
        <v>3514.98</v>
      </c>
      <c r="E3220" s="14">
        <f>MAX(Table1[[#This Row],[Loonheffing]]-Table1[[#This Row],[Algemene Heffingskorting]]-Table1[[#This Row],[Arbeidskorting]],0)</f>
        <v>9817.1266999999989</v>
      </c>
      <c r="F3220" s="6">
        <f>Table1[[#This Row],[Belastbaar loon]]-Table1[[#This Row],[Belasting]]</f>
        <v>30203.873299999999</v>
      </c>
      <c r="G3220" s="2">
        <f>(Table1[[#This Row],[Belastbaar loon]]-Table1[[#This Row],[Netto loon]])/Table1[[#This Row],[Belastbaar loon]]</f>
        <v>0.24529938532270559</v>
      </c>
      <c r="H3220" s="14">
        <f t="shared" ca="1" si="44"/>
        <v>9812.2245000000003</v>
      </c>
      <c r="I3220" s="14">
        <f ca="1">IF(ROW()=2, Table1[[#This Row],[Netto loon]], INDIRECT(ADDRESS(ROW()-1,COLUMN(F:F))))</f>
        <v>30198.7755</v>
      </c>
      <c r="J3220" s="6">
        <f ca="1">IF(ROW()=2, 0, Table1[[#This Row],[Belastbaar loon]]-INDIRECT(ADDRESS(ROW()-1,COLUMN(A:A))))</f>
        <v>10</v>
      </c>
      <c r="K3220" s="6">
        <f ca="1">Table1[[#This Row],[Netto loon]]-Table1[[#This Row],[Netto vorige schijf]]</f>
        <v>5.0977999999995518</v>
      </c>
      <c r="L3220" s="2">
        <f ca="1">(Table1[[#This Row],[Bruto tov vorige schijf]]-Table1[[#This Row],[Netto tov vorige schijf]])/MAX(Table1[[#This Row],[Bruto tov vorige schijf]],1)</f>
        <v>0.49022000000004484</v>
      </c>
    </row>
    <row r="3221" spans="1:12" x14ac:dyDescent="0.25">
      <c r="A3221" s="14">
        <v>40031</v>
      </c>
      <c r="B3221" s="6">
        <f>LoonHeffing2020(Table1[[#This Row],[Belastbaar loon]])</f>
        <v>14951.5785</v>
      </c>
      <c r="C3221" s="6">
        <f>AlgemeneHeffingsKorting2020(Table1[[#This Row],[Belastbaar loon]])</f>
        <v>1615.1695999999999</v>
      </c>
      <c r="D3221" s="14">
        <f>ArbeidsKorting2020(Table1[[#This Row],[Belastbaar loon]])</f>
        <v>3514.38</v>
      </c>
      <c r="E3221" s="14">
        <f>MAX(Table1[[#This Row],[Loonheffing]]-Table1[[#This Row],[Algemene Heffingskorting]]-Table1[[#This Row],[Arbeidskorting]],0)</f>
        <v>9822.0289000000012</v>
      </c>
      <c r="F3221" s="6">
        <f>Table1[[#This Row],[Belastbaar loon]]-Table1[[#This Row],[Belasting]]</f>
        <v>30208.971099999999</v>
      </c>
      <c r="G3221" s="2">
        <f>(Table1[[#This Row],[Belastbaar loon]]-Table1[[#This Row],[Netto loon]])/Table1[[#This Row],[Belastbaar loon]]</f>
        <v>0.24536056805975373</v>
      </c>
      <c r="H3221" s="14">
        <f t="shared" ca="1" si="44"/>
        <v>9817.1266999999989</v>
      </c>
      <c r="I3221" s="14">
        <f ca="1">IF(ROW()=2, Table1[[#This Row],[Netto loon]], INDIRECT(ADDRESS(ROW()-1,COLUMN(F:F))))</f>
        <v>30203.873299999999</v>
      </c>
      <c r="J3221" s="6">
        <f ca="1">IF(ROW()=2, 0, Table1[[#This Row],[Belastbaar loon]]-INDIRECT(ADDRESS(ROW()-1,COLUMN(A:A))))</f>
        <v>10</v>
      </c>
      <c r="K3221" s="6">
        <f ca="1">Table1[[#This Row],[Netto loon]]-Table1[[#This Row],[Netto vorige schijf]]</f>
        <v>5.0977999999995518</v>
      </c>
      <c r="L3221" s="2">
        <f ca="1">(Table1[[#This Row],[Bruto tov vorige schijf]]-Table1[[#This Row],[Netto tov vorige schijf]])/MAX(Table1[[#This Row],[Bruto tov vorige schijf]],1)</f>
        <v>0.49022000000004484</v>
      </c>
    </row>
    <row r="3222" spans="1:12" x14ac:dyDescent="0.25">
      <c r="A3222" s="14">
        <v>40041</v>
      </c>
      <c r="B3222" s="6">
        <f>LoonHeffing2020(Table1[[#This Row],[Belastbaar loon]])</f>
        <v>14955.3135</v>
      </c>
      <c r="C3222" s="6">
        <f>AlgemeneHeffingsKorting2020(Table1[[#This Row],[Belastbaar loon]])</f>
        <v>1614.6024</v>
      </c>
      <c r="D3222" s="14">
        <f>ArbeidsKorting2020(Table1[[#This Row],[Belastbaar loon]])</f>
        <v>3513.78</v>
      </c>
      <c r="E3222" s="14">
        <f>MAX(Table1[[#This Row],[Loonheffing]]-Table1[[#This Row],[Algemene Heffingskorting]]-Table1[[#This Row],[Arbeidskorting]],0)</f>
        <v>9826.9310999999998</v>
      </c>
      <c r="F3222" s="6">
        <f>Table1[[#This Row],[Belastbaar loon]]-Table1[[#This Row],[Belasting]]</f>
        <v>30214.068899999998</v>
      </c>
      <c r="G3222" s="2">
        <f>(Table1[[#This Row],[Belastbaar loon]]-Table1[[#This Row],[Netto loon]])/Table1[[#This Row],[Belastbaar loon]]</f>
        <v>0.24542172023675737</v>
      </c>
      <c r="H3222" s="14">
        <f t="shared" ca="1" si="44"/>
        <v>9822.0289000000012</v>
      </c>
      <c r="I3222" s="14">
        <f ca="1">IF(ROW()=2, Table1[[#This Row],[Netto loon]], INDIRECT(ADDRESS(ROW()-1,COLUMN(F:F))))</f>
        <v>30208.971099999999</v>
      </c>
      <c r="J3222" s="6">
        <f ca="1">IF(ROW()=2, 0, Table1[[#This Row],[Belastbaar loon]]-INDIRECT(ADDRESS(ROW()-1,COLUMN(A:A))))</f>
        <v>10</v>
      </c>
      <c r="K3222" s="6">
        <f ca="1">Table1[[#This Row],[Netto loon]]-Table1[[#This Row],[Netto vorige schijf]]</f>
        <v>5.0977999999995518</v>
      </c>
      <c r="L3222" s="2">
        <f ca="1">(Table1[[#This Row],[Bruto tov vorige schijf]]-Table1[[#This Row],[Netto tov vorige schijf]])/MAX(Table1[[#This Row],[Bruto tov vorige schijf]],1)</f>
        <v>0.49022000000004484</v>
      </c>
    </row>
    <row r="3223" spans="1:12" x14ac:dyDescent="0.25">
      <c r="A3223" s="14">
        <v>40051</v>
      </c>
      <c r="B3223" s="6">
        <f>LoonHeffing2020(Table1[[#This Row],[Belastbaar loon]])</f>
        <v>14959.048500000001</v>
      </c>
      <c r="C3223" s="6">
        <f>AlgemeneHeffingsKorting2020(Table1[[#This Row],[Belastbaar loon]])</f>
        <v>1614.0352</v>
      </c>
      <c r="D3223" s="14">
        <f>ArbeidsKorting2020(Table1[[#This Row],[Belastbaar loon]])</f>
        <v>3513.18</v>
      </c>
      <c r="E3223" s="14">
        <f>MAX(Table1[[#This Row],[Loonheffing]]-Table1[[#This Row],[Algemene Heffingskorting]]-Table1[[#This Row],[Arbeidskorting]],0)</f>
        <v>9831.8333000000002</v>
      </c>
      <c r="F3223" s="6">
        <f>Table1[[#This Row],[Belastbaar loon]]-Table1[[#This Row],[Belasting]]</f>
        <v>30219.166700000002</v>
      </c>
      <c r="G3223" s="2">
        <f>(Table1[[#This Row],[Belastbaar loon]]-Table1[[#This Row],[Netto loon]])/Table1[[#This Row],[Belastbaar loon]]</f>
        <v>0.24548284187660729</v>
      </c>
      <c r="H3223" s="14">
        <f t="shared" ca="1" si="44"/>
        <v>9826.9310999999998</v>
      </c>
      <c r="I3223" s="14">
        <f ca="1">IF(ROW()=2, Table1[[#This Row],[Netto loon]], INDIRECT(ADDRESS(ROW()-1,COLUMN(F:F))))</f>
        <v>30214.068899999998</v>
      </c>
      <c r="J3223" s="6">
        <f ca="1">IF(ROW()=2, 0, Table1[[#This Row],[Belastbaar loon]]-INDIRECT(ADDRESS(ROW()-1,COLUMN(A:A))))</f>
        <v>10</v>
      </c>
      <c r="K3223" s="6">
        <f ca="1">Table1[[#This Row],[Netto loon]]-Table1[[#This Row],[Netto vorige schijf]]</f>
        <v>5.0978000000031898</v>
      </c>
      <c r="L3223" s="2">
        <f ca="1">(Table1[[#This Row],[Bruto tov vorige schijf]]-Table1[[#This Row],[Netto tov vorige schijf]])/MAX(Table1[[#This Row],[Bruto tov vorige schijf]],1)</f>
        <v>0.49021999999968102</v>
      </c>
    </row>
    <row r="3224" spans="1:12" x14ac:dyDescent="0.25">
      <c r="A3224" s="14">
        <v>40061</v>
      </c>
      <c r="B3224" s="6">
        <f>LoonHeffing2020(Table1[[#This Row],[Belastbaar loon]])</f>
        <v>14962.7835</v>
      </c>
      <c r="C3224" s="6">
        <f>AlgemeneHeffingsKorting2020(Table1[[#This Row],[Belastbaar loon]])</f>
        <v>1613.4680000000001</v>
      </c>
      <c r="D3224" s="14">
        <f>ArbeidsKorting2020(Table1[[#This Row],[Belastbaar loon]])</f>
        <v>3512.58</v>
      </c>
      <c r="E3224" s="14">
        <f>MAX(Table1[[#This Row],[Loonheffing]]-Table1[[#This Row],[Algemene Heffingskorting]]-Table1[[#This Row],[Arbeidskorting]],0)</f>
        <v>9836.7354999999989</v>
      </c>
      <c r="F3224" s="6">
        <f>Table1[[#This Row],[Belastbaar loon]]-Table1[[#This Row],[Belasting]]</f>
        <v>30224.264500000001</v>
      </c>
      <c r="G3224" s="2">
        <f>(Table1[[#This Row],[Belastbaar loon]]-Table1[[#This Row],[Netto loon]])/Table1[[#This Row],[Belastbaar loon]]</f>
        <v>0.24554393300217167</v>
      </c>
      <c r="H3224" s="14">
        <f t="shared" ca="1" si="44"/>
        <v>9831.8333000000002</v>
      </c>
      <c r="I3224" s="14">
        <f ca="1">IF(ROW()=2, Table1[[#This Row],[Netto loon]], INDIRECT(ADDRESS(ROW()-1,COLUMN(F:F))))</f>
        <v>30219.166700000002</v>
      </c>
      <c r="J3224" s="6">
        <f ca="1">IF(ROW()=2, 0, Table1[[#This Row],[Belastbaar loon]]-INDIRECT(ADDRESS(ROW()-1,COLUMN(A:A))))</f>
        <v>10</v>
      </c>
      <c r="K3224" s="6">
        <f ca="1">Table1[[#This Row],[Netto loon]]-Table1[[#This Row],[Netto vorige schijf]]</f>
        <v>5.0977999999995518</v>
      </c>
      <c r="L3224" s="2">
        <f ca="1">(Table1[[#This Row],[Bruto tov vorige schijf]]-Table1[[#This Row],[Netto tov vorige schijf]])/MAX(Table1[[#This Row],[Bruto tov vorige schijf]],1)</f>
        <v>0.49022000000004484</v>
      </c>
    </row>
    <row r="3225" spans="1:12" x14ac:dyDescent="0.25">
      <c r="A3225" s="14">
        <v>40071</v>
      </c>
      <c r="B3225" s="6">
        <f>LoonHeffing2020(Table1[[#This Row],[Belastbaar loon]])</f>
        <v>14966.5185</v>
      </c>
      <c r="C3225" s="6">
        <f>AlgemeneHeffingsKorting2020(Table1[[#This Row],[Belastbaar loon]])</f>
        <v>1612.9008000000001</v>
      </c>
      <c r="D3225" s="14">
        <f>ArbeidsKorting2020(Table1[[#This Row],[Belastbaar loon]])</f>
        <v>3511.98</v>
      </c>
      <c r="E3225" s="14">
        <f>MAX(Table1[[#This Row],[Loonheffing]]-Table1[[#This Row],[Algemene Heffingskorting]]-Table1[[#This Row],[Arbeidskorting]],0)</f>
        <v>9841.6377000000011</v>
      </c>
      <c r="F3225" s="6">
        <f>Table1[[#This Row],[Belastbaar loon]]-Table1[[#This Row],[Belasting]]</f>
        <v>30229.362300000001</v>
      </c>
      <c r="G3225" s="2">
        <f>(Table1[[#This Row],[Belastbaar loon]]-Table1[[#This Row],[Netto loon]])/Table1[[#This Row],[Belastbaar loon]]</f>
        <v>0.24560499363629557</v>
      </c>
      <c r="H3225" s="14">
        <f t="shared" ca="1" si="44"/>
        <v>9836.7354999999989</v>
      </c>
      <c r="I3225" s="14">
        <f ca="1">IF(ROW()=2, Table1[[#This Row],[Netto loon]], INDIRECT(ADDRESS(ROW()-1,COLUMN(F:F))))</f>
        <v>30224.264500000001</v>
      </c>
      <c r="J3225" s="6">
        <f ca="1">IF(ROW()=2, 0, Table1[[#This Row],[Belastbaar loon]]-INDIRECT(ADDRESS(ROW()-1,COLUMN(A:A))))</f>
        <v>10</v>
      </c>
      <c r="K3225" s="6">
        <f ca="1">Table1[[#This Row],[Netto loon]]-Table1[[#This Row],[Netto vorige schijf]]</f>
        <v>5.0977999999995518</v>
      </c>
      <c r="L3225" s="2">
        <f ca="1">(Table1[[#This Row],[Bruto tov vorige schijf]]-Table1[[#This Row],[Netto tov vorige schijf]])/MAX(Table1[[#This Row],[Bruto tov vorige schijf]],1)</f>
        <v>0.49022000000004484</v>
      </c>
    </row>
    <row r="3226" spans="1:12" x14ac:dyDescent="0.25">
      <c r="A3226" s="14">
        <v>40081</v>
      </c>
      <c r="B3226" s="6">
        <f>LoonHeffing2020(Table1[[#This Row],[Belastbaar loon]])</f>
        <v>14970.253500000001</v>
      </c>
      <c r="C3226" s="6">
        <f>AlgemeneHeffingsKorting2020(Table1[[#This Row],[Belastbaar loon]])</f>
        <v>1612.3335999999999</v>
      </c>
      <c r="D3226" s="14">
        <f>ArbeidsKorting2020(Table1[[#This Row],[Belastbaar loon]])</f>
        <v>3511.38</v>
      </c>
      <c r="E3226" s="14">
        <f>MAX(Table1[[#This Row],[Loonheffing]]-Table1[[#This Row],[Algemene Heffingskorting]]-Table1[[#This Row],[Arbeidskorting]],0)</f>
        <v>9846.5398999999998</v>
      </c>
      <c r="F3226" s="6">
        <f>Table1[[#This Row],[Belastbaar loon]]-Table1[[#This Row],[Belasting]]</f>
        <v>30234.4601</v>
      </c>
      <c r="G3226" s="2">
        <f>(Table1[[#This Row],[Belastbaar loon]]-Table1[[#This Row],[Netto loon]])/Table1[[#This Row],[Belastbaar loon]]</f>
        <v>0.24566602380180136</v>
      </c>
      <c r="H3226" s="14">
        <f t="shared" ref="H3226:H3289" ca="1" si="45">IF(ROW()=2, 0, INDIRECT(ADDRESS(ROW()-1,COLUMN(E:E))))</f>
        <v>9841.6377000000011</v>
      </c>
      <c r="I3226" s="14">
        <f ca="1">IF(ROW()=2, Table1[[#This Row],[Netto loon]], INDIRECT(ADDRESS(ROW()-1,COLUMN(F:F))))</f>
        <v>30229.362300000001</v>
      </c>
      <c r="J3226" s="6">
        <f ca="1">IF(ROW()=2, 0, Table1[[#This Row],[Belastbaar loon]]-INDIRECT(ADDRESS(ROW()-1,COLUMN(A:A))))</f>
        <v>10</v>
      </c>
      <c r="K3226" s="6">
        <f ca="1">Table1[[#This Row],[Netto loon]]-Table1[[#This Row],[Netto vorige schijf]]</f>
        <v>5.0977999999995518</v>
      </c>
      <c r="L3226" s="2">
        <f ca="1">(Table1[[#This Row],[Bruto tov vorige schijf]]-Table1[[#This Row],[Netto tov vorige schijf]])/MAX(Table1[[#This Row],[Bruto tov vorige schijf]],1)</f>
        <v>0.49022000000004484</v>
      </c>
    </row>
    <row r="3227" spans="1:12" x14ac:dyDescent="0.25">
      <c r="A3227" s="14">
        <v>40091</v>
      </c>
      <c r="B3227" s="6">
        <f>LoonHeffing2020(Table1[[#This Row],[Belastbaar loon]])</f>
        <v>14973.988499999999</v>
      </c>
      <c r="C3227" s="6">
        <f>AlgemeneHeffingsKorting2020(Table1[[#This Row],[Belastbaar loon]])</f>
        <v>1611.7664</v>
      </c>
      <c r="D3227" s="14">
        <f>ArbeidsKorting2020(Table1[[#This Row],[Belastbaar loon]])</f>
        <v>3510.78</v>
      </c>
      <c r="E3227" s="14">
        <f>MAX(Table1[[#This Row],[Loonheffing]]-Table1[[#This Row],[Algemene Heffingskorting]]-Table1[[#This Row],[Arbeidskorting]],0)</f>
        <v>9851.4420999999984</v>
      </c>
      <c r="F3227" s="6">
        <f>Table1[[#This Row],[Belastbaar loon]]-Table1[[#This Row],[Belasting]]</f>
        <v>30239.5579</v>
      </c>
      <c r="G3227" s="2">
        <f>(Table1[[#This Row],[Belastbaar loon]]-Table1[[#This Row],[Netto loon]])/Table1[[#This Row],[Belastbaar loon]]</f>
        <v>0.24572702352148862</v>
      </c>
      <c r="H3227" s="14">
        <f t="shared" ca="1" si="45"/>
        <v>9846.5398999999998</v>
      </c>
      <c r="I3227" s="14">
        <f ca="1">IF(ROW()=2, Table1[[#This Row],[Netto loon]], INDIRECT(ADDRESS(ROW()-1,COLUMN(F:F))))</f>
        <v>30234.4601</v>
      </c>
      <c r="J3227" s="6">
        <f ca="1">IF(ROW()=2, 0, Table1[[#This Row],[Belastbaar loon]]-INDIRECT(ADDRESS(ROW()-1,COLUMN(A:A))))</f>
        <v>10</v>
      </c>
      <c r="K3227" s="6">
        <f ca="1">Table1[[#This Row],[Netto loon]]-Table1[[#This Row],[Netto vorige schijf]]</f>
        <v>5.0977999999995518</v>
      </c>
      <c r="L3227" s="2">
        <f ca="1">(Table1[[#This Row],[Bruto tov vorige schijf]]-Table1[[#This Row],[Netto tov vorige schijf]])/MAX(Table1[[#This Row],[Bruto tov vorige schijf]],1)</f>
        <v>0.49022000000004484</v>
      </c>
    </row>
    <row r="3228" spans="1:12" x14ac:dyDescent="0.25">
      <c r="A3228" s="14">
        <v>40101</v>
      </c>
      <c r="B3228" s="6">
        <f>LoonHeffing2020(Table1[[#This Row],[Belastbaar loon]])</f>
        <v>14977.7235</v>
      </c>
      <c r="C3228" s="6">
        <f>AlgemeneHeffingsKorting2020(Table1[[#This Row],[Belastbaar loon]])</f>
        <v>1611.1992</v>
      </c>
      <c r="D3228" s="14">
        <f>ArbeidsKorting2020(Table1[[#This Row],[Belastbaar loon]])</f>
        <v>3510.18</v>
      </c>
      <c r="E3228" s="14">
        <f>MAX(Table1[[#This Row],[Loonheffing]]-Table1[[#This Row],[Algemene Heffingskorting]]-Table1[[#This Row],[Arbeidskorting]],0)</f>
        <v>9856.3443000000007</v>
      </c>
      <c r="F3228" s="6">
        <f>Table1[[#This Row],[Belastbaar loon]]-Table1[[#This Row],[Belasting]]</f>
        <v>30244.655699999999</v>
      </c>
      <c r="G3228" s="2">
        <f>(Table1[[#This Row],[Belastbaar loon]]-Table1[[#This Row],[Netto loon]])/Table1[[#This Row],[Belastbaar loon]]</f>
        <v>0.24578799281813424</v>
      </c>
      <c r="H3228" s="14">
        <f t="shared" ca="1" si="45"/>
        <v>9851.4420999999984</v>
      </c>
      <c r="I3228" s="14">
        <f ca="1">IF(ROW()=2, Table1[[#This Row],[Netto loon]], INDIRECT(ADDRESS(ROW()-1,COLUMN(F:F))))</f>
        <v>30239.5579</v>
      </c>
      <c r="J3228" s="6">
        <f ca="1">IF(ROW()=2, 0, Table1[[#This Row],[Belastbaar loon]]-INDIRECT(ADDRESS(ROW()-1,COLUMN(A:A))))</f>
        <v>10</v>
      </c>
      <c r="K3228" s="6">
        <f ca="1">Table1[[#This Row],[Netto loon]]-Table1[[#This Row],[Netto vorige schijf]]</f>
        <v>5.0977999999995518</v>
      </c>
      <c r="L3228" s="2">
        <f ca="1">(Table1[[#This Row],[Bruto tov vorige schijf]]-Table1[[#This Row],[Netto tov vorige schijf]])/MAX(Table1[[#This Row],[Bruto tov vorige schijf]],1)</f>
        <v>0.49022000000004484</v>
      </c>
    </row>
    <row r="3229" spans="1:12" x14ac:dyDescent="0.25">
      <c r="A3229" s="14">
        <v>40111</v>
      </c>
      <c r="B3229" s="6">
        <f>LoonHeffing2020(Table1[[#This Row],[Belastbaar loon]])</f>
        <v>14981.458500000001</v>
      </c>
      <c r="C3229" s="6">
        <f>AlgemeneHeffingsKorting2020(Table1[[#This Row],[Belastbaar loon]])</f>
        <v>1610.6320000000001</v>
      </c>
      <c r="D3229" s="14">
        <f>ArbeidsKorting2020(Table1[[#This Row],[Belastbaar loon]])</f>
        <v>3509.58</v>
      </c>
      <c r="E3229" s="14">
        <f>MAX(Table1[[#This Row],[Loonheffing]]-Table1[[#This Row],[Algemene Heffingskorting]]-Table1[[#This Row],[Arbeidskorting]],0)</f>
        <v>9861.2465000000011</v>
      </c>
      <c r="F3229" s="6">
        <f>Table1[[#This Row],[Belastbaar loon]]-Table1[[#This Row],[Belasting]]</f>
        <v>30249.753499999999</v>
      </c>
      <c r="G3229" s="2">
        <f>(Table1[[#This Row],[Belastbaar loon]]-Table1[[#This Row],[Netto loon]])/Table1[[#This Row],[Belastbaar loon]]</f>
        <v>0.24584893171449232</v>
      </c>
      <c r="H3229" s="14">
        <f t="shared" ca="1" si="45"/>
        <v>9856.3443000000007</v>
      </c>
      <c r="I3229" s="14">
        <f ca="1">IF(ROW()=2, Table1[[#This Row],[Netto loon]], INDIRECT(ADDRESS(ROW()-1,COLUMN(F:F))))</f>
        <v>30244.655699999999</v>
      </c>
      <c r="J3229" s="6">
        <f ca="1">IF(ROW()=2, 0, Table1[[#This Row],[Belastbaar loon]]-INDIRECT(ADDRESS(ROW()-1,COLUMN(A:A))))</f>
        <v>10</v>
      </c>
      <c r="K3229" s="6">
        <f ca="1">Table1[[#This Row],[Netto loon]]-Table1[[#This Row],[Netto vorige schijf]]</f>
        <v>5.0977999999995518</v>
      </c>
      <c r="L3229" s="2">
        <f ca="1">(Table1[[#This Row],[Bruto tov vorige schijf]]-Table1[[#This Row],[Netto tov vorige schijf]])/MAX(Table1[[#This Row],[Bruto tov vorige schijf]],1)</f>
        <v>0.49022000000004484</v>
      </c>
    </row>
    <row r="3230" spans="1:12" x14ac:dyDescent="0.25">
      <c r="A3230" s="14">
        <v>40121</v>
      </c>
      <c r="B3230" s="6">
        <f>LoonHeffing2020(Table1[[#This Row],[Belastbaar loon]])</f>
        <v>14985.193499999999</v>
      </c>
      <c r="C3230" s="6">
        <f>AlgemeneHeffingsKorting2020(Table1[[#This Row],[Belastbaar loon]])</f>
        <v>1610.0648000000001</v>
      </c>
      <c r="D3230" s="14">
        <f>ArbeidsKorting2020(Table1[[#This Row],[Belastbaar loon]])</f>
        <v>3508.98</v>
      </c>
      <c r="E3230" s="14">
        <f>MAX(Table1[[#This Row],[Loonheffing]]-Table1[[#This Row],[Algemene Heffingskorting]]-Table1[[#This Row],[Arbeidskorting]],0)</f>
        <v>9866.1486999999997</v>
      </c>
      <c r="F3230" s="6">
        <f>Table1[[#This Row],[Belastbaar loon]]-Table1[[#This Row],[Belasting]]</f>
        <v>30254.851300000002</v>
      </c>
      <c r="G3230" s="2">
        <f>(Table1[[#This Row],[Belastbaar loon]]-Table1[[#This Row],[Netto loon]])/Table1[[#This Row],[Belastbaar loon]]</f>
        <v>0.24590984023329424</v>
      </c>
      <c r="H3230" s="14">
        <f t="shared" ca="1" si="45"/>
        <v>9861.2465000000011</v>
      </c>
      <c r="I3230" s="14">
        <f ca="1">IF(ROW()=2, Table1[[#This Row],[Netto loon]], INDIRECT(ADDRESS(ROW()-1,COLUMN(F:F))))</f>
        <v>30249.753499999999</v>
      </c>
      <c r="J3230" s="6">
        <f ca="1">IF(ROW()=2, 0, Table1[[#This Row],[Belastbaar loon]]-INDIRECT(ADDRESS(ROW()-1,COLUMN(A:A))))</f>
        <v>10</v>
      </c>
      <c r="K3230" s="6">
        <f ca="1">Table1[[#This Row],[Netto loon]]-Table1[[#This Row],[Netto vorige schijf]]</f>
        <v>5.0978000000031898</v>
      </c>
      <c r="L3230" s="2">
        <f ca="1">(Table1[[#This Row],[Bruto tov vorige schijf]]-Table1[[#This Row],[Netto tov vorige schijf]])/MAX(Table1[[#This Row],[Bruto tov vorige schijf]],1)</f>
        <v>0.49021999999968102</v>
      </c>
    </row>
    <row r="3231" spans="1:12" x14ac:dyDescent="0.25">
      <c r="A3231" s="14">
        <v>40131</v>
      </c>
      <c r="B3231" s="6">
        <f>LoonHeffing2020(Table1[[#This Row],[Belastbaar loon]])</f>
        <v>14988.9285</v>
      </c>
      <c r="C3231" s="6">
        <f>AlgemeneHeffingsKorting2020(Table1[[#This Row],[Belastbaar loon]])</f>
        <v>1609.4975999999999</v>
      </c>
      <c r="D3231" s="14">
        <f>ArbeidsKorting2020(Table1[[#This Row],[Belastbaar loon]])</f>
        <v>3508.38</v>
      </c>
      <c r="E3231" s="14">
        <f>MAX(Table1[[#This Row],[Loonheffing]]-Table1[[#This Row],[Algemene Heffingskorting]]-Table1[[#This Row],[Arbeidskorting]],0)</f>
        <v>9871.0508999999984</v>
      </c>
      <c r="F3231" s="6">
        <f>Table1[[#This Row],[Belastbaar loon]]-Table1[[#This Row],[Belasting]]</f>
        <v>30259.949100000002</v>
      </c>
      <c r="G3231" s="2">
        <f>(Table1[[#This Row],[Belastbaar loon]]-Table1[[#This Row],[Netto loon]])/Table1[[#This Row],[Belastbaar loon]]</f>
        <v>0.24597071839724896</v>
      </c>
      <c r="H3231" s="14">
        <f t="shared" ca="1" si="45"/>
        <v>9866.1486999999997</v>
      </c>
      <c r="I3231" s="14">
        <f ca="1">IF(ROW()=2, Table1[[#This Row],[Netto loon]], INDIRECT(ADDRESS(ROW()-1,COLUMN(F:F))))</f>
        <v>30254.851300000002</v>
      </c>
      <c r="J3231" s="6">
        <f ca="1">IF(ROW()=2, 0, Table1[[#This Row],[Belastbaar loon]]-INDIRECT(ADDRESS(ROW()-1,COLUMN(A:A))))</f>
        <v>10</v>
      </c>
      <c r="K3231" s="6">
        <f ca="1">Table1[[#This Row],[Netto loon]]-Table1[[#This Row],[Netto vorige schijf]]</f>
        <v>5.0977999999995518</v>
      </c>
      <c r="L3231" s="2">
        <f ca="1">(Table1[[#This Row],[Bruto tov vorige schijf]]-Table1[[#This Row],[Netto tov vorige schijf]])/MAX(Table1[[#This Row],[Bruto tov vorige schijf]],1)</f>
        <v>0.49022000000004484</v>
      </c>
    </row>
    <row r="3232" spans="1:12" x14ac:dyDescent="0.25">
      <c r="A3232" s="14">
        <v>40141</v>
      </c>
      <c r="B3232" s="6">
        <f>LoonHeffing2020(Table1[[#This Row],[Belastbaar loon]])</f>
        <v>14992.663500000001</v>
      </c>
      <c r="C3232" s="6">
        <f>AlgemeneHeffingsKorting2020(Table1[[#This Row],[Belastbaar loon]])</f>
        <v>1608.9304</v>
      </c>
      <c r="D3232" s="14">
        <f>ArbeidsKorting2020(Table1[[#This Row],[Belastbaar loon]])</f>
        <v>3507.78</v>
      </c>
      <c r="E3232" s="14">
        <f>MAX(Table1[[#This Row],[Loonheffing]]-Table1[[#This Row],[Algemene Heffingskorting]]-Table1[[#This Row],[Arbeidskorting]],0)</f>
        <v>9875.9531000000006</v>
      </c>
      <c r="F3232" s="6">
        <f>Table1[[#This Row],[Belastbaar loon]]-Table1[[#This Row],[Belasting]]</f>
        <v>30265.046900000001</v>
      </c>
      <c r="G3232" s="2">
        <f>(Table1[[#This Row],[Belastbaar loon]]-Table1[[#This Row],[Netto loon]])/Table1[[#This Row],[Belastbaar loon]]</f>
        <v>0.2460315662290426</v>
      </c>
      <c r="H3232" s="14">
        <f t="shared" ca="1" si="45"/>
        <v>9871.0508999999984</v>
      </c>
      <c r="I3232" s="14">
        <f ca="1">IF(ROW()=2, Table1[[#This Row],[Netto loon]], INDIRECT(ADDRESS(ROW()-1,COLUMN(F:F))))</f>
        <v>30259.949100000002</v>
      </c>
      <c r="J3232" s="6">
        <f ca="1">IF(ROW()=2, 0, Table1[[#This Row],[Belastbaar loon]]-INDIRECT(ADDRESS(ROW()-1,COLUMN(A:A))))</f>
        <v>10</v>
      </c>
      <c r="K3232" s="6">
        <f ca="1">Table1[[#This Row],[Netto loon]]-Table1[[#This Row],[Netto vorige schijf]]</f>
        <v>5.0977999999995518</v>
      </c>
      <c r="L3232" s="2">
        <f ca="1">(Table1[[#This Row],[Bruto tov vorige schijf]]-Table1[[#This Row],[Netto tov vorige schijf]])/MAX(Table1[[#This Row],[Bruto tov vorige schijf]],1)</f>
        <v>0.49022000000004484</v>
      </c>
    </row>
    <row r="3233" spans="1:12" x14ac:dyDescent="0.25">
      <c r="A3233" s="14">
        <v>40151</v>
      </c>
      <c r="B3233" s="6">
        <f>LoonHeffing2020(Table1[[#This Row],[Belastbaar loon]])</f>
        <v>14996.398499999999</v>
      </c>
      <c r="C3233" s="6">
        <f>AlgemeneHeffingsKorting2020(Table1[[#This Row],[Belastbaar loon]])</f>
        <v>1608.3632</v>
      </c>
      <c r="D3233" s="14">
        <f>ArbeidsKorting2020(Table1[[#This Row],[Belastbaar loon]])</f>
        <v>3507.18</v>
      </c>
      <c r="E3233" s="14">
        <f>MAX(Table1[[#This Row],[Loonheffing]]-Table1[[#This Row],[Algemene Heffingskorting]]-Table1[[#This Row],[Arbeidskorting]],0)</f>
        <v>9880.8552999999993</v>
      </c>
      <c r="F3233" s="6">
        <f>Table1[[#This Row],[Belastbaar loon]]-Table1[[#This Row],[Belasting]]</f>
        <v>30270.144700000001</v>
      </c>
      <c r="G3233" s="2">
        <f>(Table1[[#This Row],[Belastbaar loon]]-Table1[[#This Row],[Netto loon]])/Table1[[#This Row],[Belastbaar loon]]</f>
        <v>0.24609238375133868</v>
      </c>
      <c r="H3233" s="14">
        <f t="shared" ca="1" si="45"/>
        <v>9875.9531000000006</v>
      </c>
      <c r="I3233" s="14">
        <f ca="1">IF(ROW()=2, Table1[[#This Row],[Netto loon]], INDIRECT(ADDRESS(ROW()-1,COLUMN(F:F))))</f>
        <v>30265.046900000001</v>
      </c>
      <c r="J3233" s="6">
        <f ca="1">IF(ROW()=2, 0, Table1[[#This Row],[Belastbaar loon]]-INDIRECT(ADDRESS(ROW()-1,COLUMN(A:A))))</f>
        <v>10</v>
      </c>
      <c r="K3233" s="6">
        <f ca="1">Table1[[#This Row],[Netto loon]]-Table1[[#This Row],[Netto vorige schijf]]</f>
        <v>5.0977999999995518</v>
      </c>
      <c r="L3233" s="2">
        <f ca="1">(Table1[[#This Row],[Bruto tov vorige schijf]]-Table1[[#This Row],[Netto tov vorige schijf]])/MAX(Table1[[#This Row],[Bruto tov vorige schijf]],1)</f>
        <v>0.49022000000004484</v>
      </c>
    </row>
    <row r="3234" spans="1:12" x14ac:dyDescent="0.25">
      <c r="A3234" s="14">
        <v>40161</v>
      </c>
      <c r="B3234" s="6">
        <f>LoonHeffing2020(Table1[[#This Row],[Belastbaar loon]])</f>
        <v>15000.1335</v>
      </c>
      <c r="C3234" s="6">
        <f>AlgemeneHeffingsKorting2020(Table1[[#This Row],[Belastbaar loon]])</f>
        <v>1607.796</v>
      </c>
      <c r="D3234" s="14">
        <f>ArbeidsKorting2020(Table1[[#This Row],[Belastbaar loon]])</f>
        <v>3506.58</v>
      </c>
      <c r="E3234" s="14">
        <f>MAX(Table1[[#This Row],[Loonheffing]]-Table1[[#This Row],[Algemene Heffingskorting]]-Table1[[#This Row],[Arbeidskorting]],0)</f>
        <v>9885.7574999999997</v>
      </c>
      <c r="F3234" s="6">
        <f>Table1[[#This Row],[Belastbaar loon]]-Table1[[#This Row],[Belasting]]</f>
        <v>30275.2425</v>
      </c>
      <c r="G3234" s="2">
        <f>(Table1[[#This Row],[Belastbaar loon]]-Table1[[#This Row],[Netto loon]])/Table1[[#This Row],[Belastbaar loon]]</f>
        <v>0.24615317098677822</v>
      </c>
      <c r="H3234" s="14">
        <f t="shared" ca="1" si="45"/>
        <v>9880.8552999999993</v>
      </c>
      <c r="I3234" s="14">
        <f ca="1">IF(ROW()=2, Table1[[#This Row],[Netto loon]], INDIRECT(ADDRESS(ROW()-1,COLUMN(F:F))))</f>
        <v>30270.144700000001</v>
      </c>
      <c r="J3234" s="6">
        <f ca="1">IF(ROW()=2, 0, Table1[[#This Row],[Belastbaar loon]]-INDIRECT(ADDRESS(ROW()-1,COLUMN(A:A))))</f>
        <v>10</v>
      </c>
      <c r="K3234" s="6">
        <f ca="1">Table1[[#This Row],[Netto loon]]-Table1[[#This Row],[Netto vorige schijf]]</f>
        <v>5.0977999999995518</v>
      </c>
      <c r="L3234" s="2">
        <f ca="1">(Table1[[#This Row],[Bruto tov vorige schijf]]-Table1[[#This Row],[Netto tov vorige schijf]])/MAX(Table1[[#This Row],[Bruto tov vorige schijf]],1)</f>
        <v>0.49022000000004484</v>
      </c>
    </row>
    <row r="3235" spans="1:12" x14ac:dyDescent="0.25">
      <c r="A3235" s="14">
        <v>40171</v>
      </c>
      <c r="B3235" s="6">
        <f>LoonHeffing2020(Table1[[#This Row],[Belastbaar loon]])</f>
        <v>15003.8685</v>
      </c>
      <c r="C3235" s="6">
        <f>AlgemeneHeffingsKorting2020(Table1[[#This Row],[Belastbaar loon]])</f>
        <v>1607.2288000000001</v>
      </c>
      <c r="D3235" s="14">
        <f>ArbeidsKorting2020(Table1[[#This Row],[Belastbaar loon]])</f>
        <v>3505.98</v>
      </c>
      <c r="E3235" s="14">
        <f>MAX(Table1[[#This Row],[Loonheffing]]-Table1[[#This Row],[Algemene Heffingskorting]]-Table1[[#This Row],[Arbeidskorting]],0)</f>
        <v>9890.6597000000002</v>
      </c>
      <c r="F3235" s="6">
        <f>Table1[[#This Row],[Belastbaar loon]]-Table1[[#This Row],[Belasting]]</f>
        <v>30280.3403</v>
      </c>
      <c r="G3235" s="2">
        <f>(Table1[[#This Row],[Belastbaar loon]]-Table1[[#This Row],[Netto loon]])/Table1[[#This Row],[Belastbaar loon]]</f>
        <v>0.24621392795797964</v>
      </c>
      <c r="H3235" s="14">
        <f t="shared" ca="1" si="45"/>
        <v>9885.7574999999997</v>
      </c>
      <c r="I3235" s="14">
        <f ca="1">IF(ROW()=2, Table1[[#This Row],[Netto loon]], INDIRECT(ADDRESS(ROW()-1,COLUMN(F:F))))</f>
        <v>30275.2425</v>
      </c>
      <c r="J3235" s="6">
        <f ca="1">IF(ROW()=2, 0, Table1[[#This Row],[Belastbaar loon]]-INDIRECT(ADDRESS(ROW()-1,COLUMN(A:A))))</f>
        <v>10</v>
      </c>
      <c r="K3235" s="6">
        <f ca="1">Table1[[#This Row],[Netto loon]]-Table1[[#This Row],[Netto vorige schijf]]</f>
        <v>5.0977999999995518</v>
      </c>
      <c r="L3235" s="2">
        <f ca="1">(Table1[[#This Row],[Bruto tov vorige schijf]]-Table1[[#This Row],[Netto tov vorige schijf]])/MAX(Table1[[#This Row],[Bruto tov vorige schijf]],1)</f>
        <v>0.49022000000004484</v>
      </c>
    </row>
    <row r="3236" spans="1:12" x14ac:dyDescent="0.25">
      <c r="A3236" s="14">
        <v>40181</v>
      </c>
      <c r="B3236" s="6">
        <f>LoonHeffing2020(Table1[[#This Row],[Belastbaar loon]])</f>
        <v>15007.603499999999</v>
      </c>
      <c r="C3236" s="6">
        <f>AlgemeneHeffingsKorting2020(Table1[[#This Row],[Belastbaar loon]])</f>
        <v>1606.6615999999999</v>
      </c>
      <c r="D3236" s="14">
        <f>ArbeidsKorting2020(Table1[[#This Row],[Belastbaar loon]])</f>
        <v>3505.38</v>
      </c>
      <c r="E3236" s="14">
        <f>MAX(Table1[[#This Row],[Loonheffing]]-Table1[[#This Row],[Algemene Heffingskorting]]-Table1[[#This Row],[Arbeidskorting]],0)</f>
        <v>9895.5619000000006</v>
      </c>
      <c r="F3236" s="6">
        <f>Table1[[#This Row],[Belastbaar loon]]-Table1[[#This Row],[Belasting]]</f>
        <v>30285.438099999999</v>
      </c>
      <c r="G3236" s="2">
        <f>(Table1[[#This Row],[Belastbaar loon]]-Table1[[#This Row],[Netto loon]])/Table1[[#This Row],[Belastbaar loon]]</f>
        <v>0.2462746546875389</v>
      </c>
      <c r="H3236" s="14">
        <f t="shared" ca="1" si="45"/>
        <v>9890.6597000000002</v>
      </c>
      <c r="I3236" s="14">
        <f ca="1">IF(ROW()=2, Table1[[#This Row],[Netto loon]], INDIRECT(ADDRESS(ROW()-1,COLUMN(F:F))))</f>
        <v>30280.3403</v>
      </c>
      <c r="J3236" s="6">
        <f ca="1">IF(ROW()=2, 0, Table1[[#This Row],[Belastbaar loon]]-INDIRECT(ADDRESS(ROW()-1,COLUMN(A:A))))</f>
        <v>10</v>
      </c>
      <c r="K3236" s="6">
        <f ca="1">Table1[[#This Row],[Netto loon]]-Table1[[#This Row],[Netto vorige schijf]]</f>
        <v>5.0977999999995518</v>
      </c>
      <c r="L3236" s="2">
        <f ca="1">(Table1[[#This Row],[Bruto tov vorige schijf]]-Table1[[#This Row],[Netto tov vorige schijf]])/MAX(Table1[[#This Row],[Bruto tov vorige schijf]],1)</f>
        <v>0.49022000000004484</v>
      </c>
    </row>
    <row r="3237" spans="1:12" x14ac:dyDescent="0.25">
      <c r="A3237" s="14">
        <v>40191</v>
      </c>
      <c r="B3237" s="6">
        <f>LoonHeffing2020(Table1[[#This Row],[Belastbaar loon]])</f>
        <v>15011.3385</v>
      </c>
      <c r="C3237" s="6">
        <f>AlgemeneHeffingsKorting2020(Table1[[#This Row],[Belastbaar loon]])</f>
        <v>1606.0944</v>
      </c>
      <c r="D3237" s="14">
        <f>ArbeidsKorting2020(Table1[[#This Row],[Belastbaar loon]])</f>
        <v>3504.78</v>
      </c>
      <c r="E3237" s="14">
        <f>MAX(Table1[[#This Row],[Loonheffing]]-Table1[[#This Row],[Algemene Heffingskorting]]-Table1[[#This Row],[Arbeidskorting]],0)</f>
        <v>9900.4640999999992</v>
      </c>
      <c r="F3237" s="6">
        <f>Table1[[#This Row],[Belastbaar loon]]-Table1[[#This Row],[Belasting]]</f>
        <v>30290.535900000003</v>
      </c>
      <c r="G3237" s="2">
        <f>(Table1[[#This Row],[Belastbaar loon]]-Table1[[#This Row],[Netto loon]])/Table1[[#This Row],[Belastbaar loon]]</f>
        <v>0.24633535119802935</v>
      </c>
      <c r="H3237" s="14">
        <f t="shared" ca="1" si="45"/>
        <v>9895.5619000000006</v>
      </c>
      <c r="I3237" s="14">
        <f ca="1">IF(ROW()=2, Table1[[#This Row],[Netto loon]], INDIRECT(ADDRESS(ROW()-1,COLUMN(F:F))))</f>
        <v>30285.438099999999</v>
      </c>
      <c r="J3237" s="6">
        <f ca="1">IF(ROW()=2, 0, Table1[[#This Row],[Belastbaar loon]]-INDIRECT(ADDRESS(ROW()-1,COLUMN(A:A))))</f>
        <v>10</v>
      </c>
      <c r="K3237" s="6">
        <f ca="1">Table1[[#This Row],[Netto loon]]-Table1[[#This Row],[Netto vorige schijf]]</f>
        <v>5.0978000000031898</v>
      </c>
      <c r="L3237" s="2">
        <f ca="1">(Table1[[#This Row],[Bruto tov vorige schijf]]-Table1[[#This Row],[Netto tov vorige schijf]])/MAX(Table1[[#This Row],[Bruto tov vorige schijf]],1)</f>
        <v>0.49021999999968102</v>
      </c>
    </row>
    <row r="3238" spans="1:12" x14ac:dyDescent="0.25">
      <c r="A3238" s="14">
        <v>40201</v>
      </c>
      <c r="B3238" s="6">
        <f>LoonHeffing2020(Table1[[#This Row],[Belastbaar loon]])</f>
        <v>15015.0735</v>
      </c>
      <c r="C3238" s="6">
        <f>AlgemeneHeffingsKorting2020(Table1[[#This Row],[Belastbaar loon]])</f>
        <v>1605.5272</v>
      </c>
      <c r="D3238" s="14">
        <f>ArbeidsKorting2020(Table1[[#This Row],[Belastbaar loon]])</f>
        <v>3504.18</v>
      </c>
      <c r="E3238" s="14">
        <f>MAX(Table1[[#This Row],[Loonheffing]]-Table1[[#This Row],[Algemene Heffingskorting]]-Table1[[#This Row],[Arbeidskorting]],0)</f>
        <v>9905.3662999999997</v>
      </c>
      <c r="F3238" s="6">
        <f>Table1[[#This Row],[Belastbaar loon]]-Table1[[#This Row],[Belasting]]</f>
        <v>30295.633699999998</v>
      </c>
      <c r="G3238" s="2">
        <f>(Table1[[#This Row],[Belastbaar loon]]-Table1[[#This Row],[Netto loon]])/Table1[[#This Row],[Belastbaar loon]]</f>
        <v>0.24639601751200221</v>
      </c>
      <c r="H3238" s="14">
        <f t="shared" ca="1" si="45"/>
        <v>9900.4640999999992</v>
      </c>
      <c r="I3238" s="14">
        <f ca="1">IF(ROW()=2, Table1[[#This Row],[Netto loon]], INDIRECT(ADDRESS(ROW()-1,COLUMN(F:F))))</f>
        <v>30290.535900000003</v>
      </c>
      <c r="J3238" s="6">
        <f ca="1">IF(ROW()=2, 0, Table1[[#This Row],[Belastbaar loon]]-INDIRECT(ADDRESS(ROW()-1,COLUMN(A:A))))</f>
        <v>10</v>
      </c>
      <c r="K3238" s="6">
        <f ca="1">Table1[[#This Row],[Netto loon]]-Table1[[#This Row],[Netto vorige schijf]]</f>
        <v>5.0977999999959138</v>
      </c>
      <c r="L3238" s="2">
        <f ca="1">(Table1[[#This Row],[Bruto tov vorige schijf]]-Table1[[#This Row],[Netto tov vorige schijf]])/MAX(Table1[[#This Row],[Bruto tov vorige schijf]],1)</f>
        <v>0.49022000000040861</v>
      </c>
    </row>
    <row r="3239" spans="1:12" x14ac:dyDescent="0.25">
      <c r="A3239" s="14">
        <v>40211</v>
      </c>
      <c r="B3239" s="6">
        <f>LoonHeffing2020(Table1[[#This Row],[Belastbaar loon]])</f>
        <v>15018.808499999999</v>
      </c>
      <c r="C3239" s="6">
        <f>AlgemeneHeffingsKorting2020(Table1[[#This Row],[Belastbaar loon]])</f>
        <v>1604.96</v>
      </c>
      <c r="D3239" s="14">
        <f>ArbeidsKorting2020(Table1[[#This Row],[Belastbaar loon]])</f>
        <v>3503.58</v>
      </c>
      <c r="E3239" s="14">
        <f>MAX(Table1[[#This Row],[Loonheffing]]-Table1[[#This Row],[Algemene Heffingskorting]]-Table1[[#This Row],[Arbeidskorting]],0)</f>
        <v>9910.2685000000001</v>
      </c>
      <c r="F3239" s="6">
        <f>Table1[[#This Row],[Belastbaar loon]]-Table1[[#This Row],[Belasting]]</f>
        <v>30300.731500000002</v>
      </c>
      <c r="G3239" s="2">
        <f>(Table1[[#This Row],[Belastbaar loon]]-Table1[[#This Row],[Netto loon]])/Table1[[#This Row],[Belastbaar loon]]</f>
        <v>0.24645665365198574</v>
      </c>
      <c r="H3239" s="14">
        <f t="shared" ca="1" si="45"/>
        <v>9905.3662999999997</v>
      </c>
      <c r="I3239" s="14">
        <f ca="1">IF(ROW()=2, Table1[[#This Row],[Netto loon]], INDIRECT(ADDRESS(ROW()-1,COLUMN(F:F))))</f>
        <v>30295.633699999998</v>
      </c>
      <c r="J3239" s="6">
        <f ca="1">IF(ROW()=2, 0, Table1[[#This Row],[Belastbaar loon]]-INDIRECT(ADDRESS(ROW()-1,COLUMN(A:A))))</f>
        <v>10</v>
      </c>
      <c r="K3239" s="6">
        <f ca="1">Table1[[#This Row],[Netto loon]]-Table1[[#This Row],[Netto vorige schijf]]</f>
        <v>5.0978000000031898</v>
      </c>
      <c r="L3239" s="2">
        <f ca="1">(Table1[[#This Row],[Bruto tov vorige schijf]]-Table1[[#This Row],[Netto tov vorige schijf]])/MAX(Table1[[#This Row],[Bruto tov vorige schijf]],1)</f>
        <v>0.49021999999968102</v>
      </c>
    </row>
    <row r="3240" spans="1:12" x14ac:dyDescent="0.25">
      <c r="A3240" s="14">
        <v>40221</v>
      </c>
      <c r="B3240" s="6">
        <f>LoonHeffing2020(Table1[[#This Row],[Belastbaar loon]])</f>
        <v>15022.5435</v>
      </c>
      <c r="C3240" s="6">
        <f>AlgemeneHeffingsKorting2020(Table1[[#This Row],[Belastbaar loon]])</f>
        <v>1604.3928000000001</v>
      </c>
      <c r="D3240" s="14">
        <f>ArbeidsKorting2020(Table1[[#This Row],[Belastbaar loon]])</f>
        <v>3502.98</v>
      </c>
      <c r="E3240" s="14">
        <f>MAX(Table1[[#This Row],[Loonheffing]]-Table1[[#This Row],[Algemene Heffingskorting]]-Table1[[#This Row],[Arbeidskorting]],0)</f>
        <v>9915.1707000000006</v>
      </c>
      <c r="F3240" s="6">
        <f>Table1[[#This Row],[Belastbaar loon]]-Table1[[#This Row],[Belasting]]</f>
        <v>30305.829299999998</v>
      </c>
      <c r="G3240" s="2">
        <f>(Table1[[#This Row],[Belastbaar loon]]-Table1[[#This Row],[Netto loon]])/Table1[[#This Row],[Belastbaar loon]]</f>
        <v>0.24651725964048637</v>
      </c>
      <c r="H3240" s="14">
        <f t="shared" ca="1" si="45"/>
        <v>9910.2685000000001</v>
      </c>
      <c r="I3240" s="14">
        <f ca="1">IF(ROW()=2, Table1[[#This Row],[Netto loon]], INDIRECT(ADDRESS(ROW()-1,COLUMN(F:F))))</f>
        <v>30300.731500000002</v>
      </c>
      <c r="J3240" s="6">
        <f ca="1">IF(ROW()=2, 0, Table1[[#This Row],[Belastbaar loon]]-INDIRECT(ADDRESS(ROW()-1,COLUMN(A:A))))</f>
        <v>10</v>
      </c>
      <c r="K3240" s="6">
        <f ca="1">Table1[[#This Row],[Netto loon]]-Table1[[#This Row],[Netto vorige schijf]]</f>
        <v>5.0977999999959138</v>
      </c>
      <c r="L3240" s="2">
        <f ca="1">(Table1[[#This Row],[Bruto tov vorige schijf]]-Table1[[#This Row],[Netto tov vorige schijf]])/MAX(Table1[[#This Row],[Bruto tov vorige schijf]],1)</f>
        <v>0.49022000000040861</v>
      </c>
    </row>
    <row r="3241" spans="1:12" x14ac:dyDescent="0.25">
      <c r="A3241" s="14">
        <v>40231</v>
      </c>
      <c r="B3241" s="6">
        <f>LoonHeffing2020(Table1[[#This Row],[Belastbaar loon]])</f>
        <v>15026.2785</v>
      </c>
      <c r="C3241" s="6">
        <f>AlgemeneHeffingsKorting2020(Table1[[#This Row],[Belastbaar loon]])</f>
        <v>1603.8255999999999</v>
      </c>
      <c r="D3241" s="14">
        <f>ArbeidsKorting2020(Table1[[#This Row],[Belastbaar loon]])</f>
        <v>3502.38</v>
      </c>
      <c r="E3241" s="14">
        <f>MAX(Table1[[#This Row],[Loonheffing]]-Table1[[#This Row],[Algemene Heffingskorting]]-Table1[[#This Row],[Arbeidskorting]],0)</f>
        <v>9920.0728999999992</v>
      </c>
      <c r="F3241" s="6">
        <f>Table1[[#This Row],[Belastbaar loon]]-Table1[[#This Row],[Belasting]]</f>
        <v>30310.927100000001</v>
      </c>
      <c r="G3241" s="2">
        <f>(Table1[[#This Row],[Belastbaar loon]]-Table1[[#This Row],[Netto loon]])/Table1[[#This Row],[Belastbaar loon]]</f>
        <v>0.24657783549998755</v>
      </c>
      <c r="H3241" s="14">
        <f t="shared" ca="1" si="45"/>
        <v>9915.1707000000006</v>
      </c>
      <c r="I3241" s="14">
        <f ca="1">IF(ROW()=2, Table1[[#This Row],[Netto loon]], INDIRECT(ADDRESS(ROW()-1,COLUMN(F:F))))</f>
        <v>30305.829299999998</v>
      </c>
      <c r="J3241" s="6">
        <f ca="1">IF(ROW()=2, 0, Table1[[#This Row],[Belastbaar loon]]-INDIRECT(ADDRESS(ROW()-1,COLUMN(A:A))))</f>
        <v>10</v>
      </c>
      <c r="K3241" s="6">
        <f ca="1">Table1[[#This Row],[Netto loon]]-Table1[[#This Row],[Netto vorige schijf]]</f>
        <v>5.0978000000031898</v>
      </c>
      <c r="L3241" s="2">
        <f ca="1">(Table1[[#This Row],[Bruto tov vorige schijf]]-Table1[[#This Row],[Netto tov vorige schijf]])/MAX(Table1[[#This Row],[Bruto tov vorige schijf]],1)</f>
        <v>0.49021999999968102</v>
      </c>
    </row>
    <row r="3242" spans="1:12" x14ac:dyDescent="0.25">
      <c r="A3242" s="14">
        <v>40241</v>
      </c>
      <c r="B3242" s="6">
        <f>LoonHeffing2020(Table1[[#This Row],[Belastbaar loon]])</f>
        <v>15030.013499999999</v>
      </c>
      <c r="C3242" s="6">
        <f>AlgemeneHeffingsKorting2020(Table1[[#This Row],[Belastbaar loon]])</f>
        <v>1603.2583999999999</v>
      </c>
      <c r="D3242" s="14">
        <f>ArbeidsKorting2020(Table1[[#This Row],[Belastbaar loon]])</f>
        <v>3501.78</v>
      </c>
      <c r="E3242" s="14">
        <f>MAX(Table1[[#This Row],[Loonheffing]]-Table1[[#This Row],[Algemene Heffingskorting]]-Table1[[#This Row],[Arbeidskorting]],0)</f>
        <v>9924.9750999999978</v>
      </c>
      <c r="F3242" s="6">
        <f>Table1[[#This Row],[Belastbaar loon]]-Table1[[#This Row],[Belasting]]</f>
        <v>30316.024900000004</v>
      </c>
      <c r="G3242" s="2">
        <f>(Table1[[#This Row],[Belastbaar loon]]-Table1[[#This Row],[Netto loon]])/Table1[[#This Row],[Belastbaar loon]]</f>
        <v>0.24663838125295087</v>
      </c>
      <c r="H3242" s="14">
        <f t="shared" ca="1" si="45"/>
        <v>9920.0728999999992</v>
      </c>
      <c r="I3242" s="14">
        <f ca="1">IF(ROW()=2, Table1[[#This Row],[Netto loon]], INDIRECT(ADDRESS(ROW()-1,COLUMN(F:F))))</f>
        <v>30310.927100000001</v>
      </c>
      <c r="J3242" s="6">
        <f ca="1">IF(ROW()=2, 0, Table1[[#This Row],[Belastbaar loon]]-INDIRECT(ADDRESS(ROW()-1,COLUMN(A:A))))</f>
        <v>10</v>
      </c>
      <c r="K3242" s="6">
        <f ca="1">Table1[[#This Row],[Netto loon]]-Table1[[#This Row],[Netto vorige schijf]]</f>
        <v>5.0978000000031898</v>
      </c>
      <c r="L3242" s="2">
        <f ca="1">(Table1[[#This Row],[Bruto tov vorige schijf]]-Table1[[#This Row],[Netto tov vorige schijf]])/MAX(Table1[[#This Row],[Bruto tov vorige schijf]],1)</f>
        <v>0.49021999999968102</v>
      </c>
    </row>
    <row r="3243" spans="1:12" x14ac:dyDescent="0.25">
      <c r="A3243" s="14">
        <v>40251</v>
      </c>
      <c r="B3243" s="6">
        <f>LoonHeffing2020(Table1[[#This Row],[Belastbaar loon]])</f>
        <v>15033.7485</v>
      </c>
      <c r="C3243" s="6">
        <f>AlgemeneHeffingsKorting2020(Table1[[#This Row],[Belastbaar loon]])</f>
        <v>1602.6912</v>
      </c>
      <c r="D3243" s="14">
        <f>ArbeidsKorting2020(Table1[[#This Row],[Belastbaar loon]])</f>
        <v>3501.18</v>
      </c>
      <c r="E3243" s="14">
        <f>MAX(Table1[[#This Row],[Loonheffing]]-Table1[[#This Row],[Algemene Heffingskorting]]-Table1[[#This Row],[Arbeidskorting]],0)</f>
        <v>9929.8773000000001</v>
      </c>
      <c r="F3243" s="6">
        <f>Table1[[#This Row],[Belastbaar loon]]-Table1[[#This Row],[Belasting]]</f>
        <v>30321.1227</v>
      </c>
      <c r="G3243" s="2">
        <f>(Table1[[#This Row],[Belastbaar loon]]-Table1[[#This Row],[Netto loon]])/Table1[[#This Row],[Belastbaar loon]]</f>
        <v>0.2466988969218156</v>
      </c>
      <c r="H3243" s="14">
        <f t="shared" ca="1" si="45"/>
        <v>9924.9750999999978</v>
      </c>
      <c r="I3243" s="14">
        <f ca="1">IF(ROW()=2, Table1[[#This Row],[Netto loon]], INDIRECT(ADDRESS(ROW()-1,COLUMN(F:F))))</f>
        <v>30316.024900000004</v>
      </c>
      <c r="J3243" s="6">
        <f ca="1">IF(ROW()=2, 0, Table1[[#This Row],[Belastbaar loon]]-INDIRECT(ADDRESS(ROW()-1,COLUMN(A:A))))</f>
        <v>10</v>
      </c>
      <c r="K3243" s="6">
        <f ca="1">Table1[[#This Row],[Netto loon]]-Table1[[#This Row],[Netto vorige schijf]]</f>
        <v>5.0977999999959138</v>
      </c>
      <c r="L3243" s="2">
        <f ca="1">(Table1[[#This Row],[Bruto tov vorige schijf]]-Table1[[#This Row],[Netto tov vorige schijf]])/MAX(Table1[[#This Row],[Bruto tov vorige schijf]],1)</f>
        <v>0.49022000000040861</v>
      </c>
    </row>
    <row r="3244" spans="1:12" x14ac:dyDescent="0.25">
      <c r="A3244" s="14">
        <v>40261</v>
      </c>
      <c r="B3244" s="6">
        <f>LoonHeffing2020(Table1[[#This Row],[Belastbaar loon]])</f>
        <v>15037.4835</v>
      </c>
      <c r="C3244" s="6">
        <f>AlgemeneHeffingsKorting2020(Table1[[#This Row],[Belastbaar loon]])</f>
        <v>1602.124</v>
      </c>
      <c r="D3244" s="14">
        <f>ArbeidsKorting2020(Table1[[#This Row],[Belastbaar loon]])</f>
        <v>3500.58</v>
      </c>
      <c r="E3244" s="14">
        <f>MAX(Table1[[#This Row],[Loonheffing]]-Table1[[#This Row],[Algemene Heffingskorting]]-Table1[[#This Row],[Arbeidskorting]],0)</f>
        <v>9934.7795000000006</v>
      </c>
      <c r="F3244" s="6">
        <f>Table1[[#This Row],[Belastbaar loon]]-Table1[[#This Row],[Belasting]]</f>
        <v>30326.220499999999</v>
      </c>
      <c r="G3244" s="2">
        <f>(Table1[[#This Row],[Belastbaar loon]]-Table1[[#This Row],[Netto loon]])/Table1[[#This Row],[Belastbaar loon]]</f>
        <v>0.24675938252899829</v>
      </c>
      <c r="H3244" s="14">
        <f t="shared" ca="1" si="45"/>
        <v>9929.8773000000001</v>
      </c>
      <c r="I3244" s="14">
        <f ca="1">IF(ROW()=2, Table1[[#This Row],[Netto loon]], INDIRECT(ADDRESS(ROW()-1,COLUMN(F:F))))</f>
        <v>30321.1227</v>
      </c>
      <c r="J3244" s="6">
        <f ca="1">IF(ROW()=2, 0, Table1[[#This Row],[Belastbaar loon]]-INDIRECT(ADDRESS(ROW()-1,COLUMN(A:A))))</f>
        <v>10</v>
      </c>
      <c r="K3244" s="6">
        <f ca="1">Table1[[#This Row],[Netto loon]]-Table1[[#This Row],[Netto vorige schijf]]</f>
        <v>5.0977999999995518</v>
      </c>
      <c r="L3244" s="2">
        <f ca="1">(Table1[[#This Row],[Bruto tov vorige schijf]]-Table1[[#This Row],[Netto tov vorige schijf]])/MAX(Table1[[#This Row],[Bruto tov vorige schijf]],1)</f>
        <v>0.49022000000004484</v>
      </c>
    </row>
    <row r="3245" spans="1:12" x14ac:dyDescent="0.25">
      <c r="A3245" s="14">
        <v>40271</v>
      </c>
      <c r="B3245" s="6">
        <f>LoonHeffing2020(Table1[[#This Row],[Belastbaar loon]])</f>
        <v>15041.218499999999</v>
      </c>
      <c r="C3245" s="6">
        <f>AlgemeneHeffingsKorting2020(Table1[[#This Row],[Belastbaar loon]])</f>
        <v>1601.5568000000001</v>
      </c>
      <c r="D3245" s="14">
        <f>ArbeidsKorting2020(Table1[[#This Row],[Belastbaar loon]])</f>
        <v>3499.98</v>
      </c>
      <c r="E3245" s="14">
        <f>MAX(Table1[[#This Row],[Loonheffing]]-Table1[[#This Row],[Algemene Heffingskorting]]-Table1[[#This Row],[Arbeidskorting]],0)</f>
        <v>9939.6816999999992</v>
      </c>
      <c r="F3245" s="6">
        <f>Table1[[#This Row],[Belastbaar loon]]-Table1[[#This Row],[Belasting]]</f>
        <v>30331.318299999999</v>
      </c>
      <c r="G3245" s="2">
        <f>(Table1[[#This Row],[Belastbaar loon]]-Table1[[#This Row],[Netto loon]])/Table1[[#This Row],[Belastbaar loon]]</f>
        <v>0.24681983809689356</v>
      </c>
      <c r="H3245" s="14">
        <f t="shared" ca="1" si="45"/>
        <v>9934.7795000000006</v>
      </c>
      <c r="I3245" s="14">
        <f ca="1">IF(ROW()=2, Table1[[#This Row],[Netto loon]], INDIRECT(ADDRESS(ROW()-1,COLUMN(F:F))))</f>
        <v>30326.220499999999</v>
      </c>
      <c r="J3245" s="6">
        <f ca="1">IF(ROW()=2, 0, Table1[[#This Row],[Belastbaar loon]]-INDIRECT(ADDRESS(ROW()-1,COLUMN(A:A))))</f>
        <v>10</v>
      </c>
      <c r="K3245" s="6">
        <f ca="1">Table1[[#This Row],[Netto loon]]-Table1[[#This Row],[Netto vorige schijf]]</f>
        <v>5.0977999999995518</v>
      </c>
      <c r="L3245" s="2">
        <f ca="1">(Table1[[#This Row],[Bruto tov vorige schijf]]-Table1[[#This Row],[Netto tov vorige schijf]])/MAX(Table1[[#This Row],[Bruto tov vorige schijf]],1)</f>
        <v>0.49022000000004484</v>
      </c>
    </row>
    <row r="3246" spans="1:12" x14ac:dyDescent="0.25">
      <c r="A3246" s="14">
        <v>40281</v>
      </c>
      <c r="B3246" s="6">
        <f>LoonHeffing2020(Table1[[#This Row],[Belastbaar loon]])</f>
        <v>15044.9535</v>
      </c>
      <c r="C3246" s="6">
        <f>AlgemeneHeffingsKorting2020(Table1[[#This Row],[Belastbaar loon]])</f>
        <v>1600.9896000000001</v>
      </c>
      <c r="D3246" s="14">
        <f>ArbeidsKorting2020(Table1[[#This Row],[Belastbaar loon]])</f>
        <v>3499.38</v>
      </c>
      <c r="E3246" s="14">
        <f>MAX(Table1[[#This Row],[Loonheffing]]-Table1[[#This Row],[Algemene Heffingskorting]]-Table1[[#This Row],[Arbeidskorting]],0)</f>
        <v>9944.5838999999978</v>
      </c>
      <c r="F3246" s="6">
        <f>Table1[[#This Row],[Belastbaar loon]]-Table1[[#This Row],[Belasting]]</f>
        <v>30336.416100000002</v>
      </c>
      <c r="G3246" s="2">
        <f>(Table1[[#This Row],[Belastbaar loon]]-Table1[[#This Row],[Netto loon]])/Table1[[#This Row],[Belastbaar loon]]</f>
        <v>0.24688026364787363</v>
      </c>
      <c r="H3246" s="14">
        <f t="shared" ca="1" si="45"/>
        <v>9939.6816999999992</v>
      </c>
      <c r="I3246" s="14">
        <f ca="1">IF(ROW()=2, Table1[[#This Row],[Netto loon]], INDIRECT(ADDRESS(ROW()-1,COLUMN(F:F))))</f>
        <v>30331.318299999999</v>
      </c>
      <c r="J3246" s="6">
        <f ca="1">IF(ROW()=2, 0, Table1[[#This Row],[Belastbaar loon]]-INDIRECT(ADDRESS(ROW()-1,COLUMN(A:A))))</f>
        <v>10</v>
      </c>
      <c r="K3246" s="6">
        <f ca="1">Table1[[#This Row],[Netto loon]]-Table1[[#This Row],[Netto vorige schijf]]</f>
        <v>5.0978000000031898</v>
      </c>
      <c r="L3246" s="2">
        <f ca="1">(Table1[[#This Row],[Bruto tov vorige schijf]]-Table1[[#This Row],[Netto tov vorige schijf]])/MAX(Table1[[#This Row],[Bruto tov vorige schijf]],1)</f>
        <v>0.49021999999968102</v>
      </c>
    </row>
    <row r="3247" spans="1:12" x14ac:dyDescent="0.25">
      <c r="A3247" s="14">
        <v>40291</v>
      </c>
      <c r="B3247" s="6">
        <f>LoonHeffing2020(Table1[[#This Row],[Belastbaar loon]])</f>
        <v>15048.6885</v>
      </c>
      <c r="C3247" s="6">
        <f>AlgemeneHeffingsKorting2020(Table1[[#This Row],[Belastbaar loon]])</f>
        <v>1600.4223999999999</v>
      </c>
      <c r="D3247" s="14">
        <f>ArbeidsKorting2020(Table1[[#This Row],[Belastbaar loon]])</f>
        <v>3498.78</v>
      </c>
      <c r="E3247" s="14">
        <f>MAX(Table1[[#This Row],[Loonheffing]]-Table1[[#This Row],[Algemene Heffingskorting]]-Table1[[#This Row],[Arbeidskorting]],0)</f>
        <v>9949.4861000000001</v>
      </c>
      <c r="F3247" s="6">
        <f>Table1[[#This Row],[Belastbaar loon]]-Table1[[#This Row],[Belasting]]</f>
        <v>30341.513899999998</v>
      </c>
      <c r="G3247" s="2">
        <f>(Table1[[#This Row],[Belastbaar loon]]-Table1[[#This Row],[Netto loon]])/Table1[[#This Row],[Belastbaar loon]]</f>
        <v>0.24694065920428884</v>
      </c>
      <c r="H3247" s="14">
        <f t="shared" ca="1" si="45"/>
        <v>9944.5838999999978</v>
      </c>
      <c r="I3247" s="14">
        <f ca="1">IF(ROW()=2, Table1[[#This Row],[Netto loon]], INDIRECT(ADDRESS(ROW()-1,COLUMN(F:F))))</f>
        <v>30336.416100000002</v>
      </c>
      <c r="J3247" s="6">
        <f ca="1">IF(ROW()=2, 0, Table1[[#This Row],[Belastbaar loon]]-INDIRECT(ADDRESS(ROW()-1,COLUMN(A:A))))</f>
        <v>10</v>
      </c>
      <c r="K3247" s="6">
        <f ca="1">Table1[[#This Row],[Netto loon]]-Table1[[#This Row],[Netto vorige schijf]]</f>
        <v>5.0977999999959138</v>
      </c>
      <c r="L3247" s="2">
        <f ca="1">(Table1[[#This Row],[Bruto tov vorige schijf]]-Table1[[#This Row],[Netto tov vorige schijf]])/MAX(Table1[[#This Row],[Bruto tov vorige schijf]],1)</f>
        <v>0.49022000000040861</v>
      </c>
    </row>
    <row r="3248" spans="1:12" x14ac:dyDescent="0.25">
      <c r="A3248" s="14">
        <v>40301</v>
      </c>
      <c r="B3248" s="6">
        <f>LoonHeffing2020(Table1[[#This Row],[Belastbaar loon]])</f>
        <v>15052.423500000001</v>
      </c>
      <c r="C3248" s="6">
        <f>AlgemeneHeffingsKorting2020(Table1[[#This Row],[Belastbaar loon]])</f>
        <v>1599.8552</v>
      </c>
      <c r="D3248" s="14">
        <f>ArbeidsKorting2020(Table1[[#This Row],[Belastbaar loon]])</f>
        <v>3498.18</v>
      </c>
      <c r="E3248" s="14">
        <f>MAX(Table1[[#This Row],[Loonheffing]]-Table1[[#This Row],[Algemene Heffingskorting]]-Table1[[#This Row],[Arbeidskorting]],0)</f>
        <v>9954.3883000000005</v>
      </c>
      <c r="F3248" s="6">
        <f>Table1[[#This Row],[Belastbaar loon]]-Table1[[#This Row],[Belasting]]</f>
        <v>30346.611700000001</v>
      </c>
      <c r="G3248" s="2">
        <f>(Table1[[#This Row],[Belastbaar loon]]-Table1[[#This Row],[Netto loon]])/Table1[[#This Row],[Belastbaar loon]]</f>
        <v>0.24700102478846675</v>
      </c>
      <c r="H3248" s="14">
        <f t="shared" ca="1" si="45"/>
        <v>9949.4861000000001</v>
      </c>
      <c r="I3248" s="14">
        <f ca="1">IF(ROW()=2, Table1[[#This Row],[Netto loon]], INDIRECT(ADDRESS(ROW()-1,COLUMN(F:F))))</f>
        <v>30341.513899999998</v>
      </c>
      <c r="J3248" s="6">
        <f ca="1">IF(ROW()=2, 0, Table1[[#This Row],[Belastbaar loon]]-INDIRECT(ADDRESS(ROW()-1,COLUMN(A:A))))</f>
        <v>10</v>
      </c>
      <c r="K3248" s="6">
        <f ca="1">Table1[[#This Row],[Netto loon]]-Table1[[#This Row],[Netto vorige schijf]]</f>
        <v>5.0978000000031898</v>
      </c>
      <c r="L3248" s="2">
        <f ca="1">(Table1[[#This Row],[Bruto tov vorige schijf]]-Table1[[#This Row],[Netto tov vorige schijf]])/MAX(Table1[[#This Row],[Bruto tov vorige schijf]],1)</f>
        <v>0.49021999999968102</v>
      </c>
    </row>
    <row r="3249" spans="1:12" x14ac:dyDescent="0.25">
      <c r="A3249" s="14">
        <v>40311</v>
      </c>
      <c r="B3249" s="6">
        <f>LoonHeffing2020(Table1[[#This Row],[Belastbaar loon]])</f>
        <v>15056.1585</v>
      </c>
      <c r="C3249" s="6">
        <f>AlgemeneHeffingsKorting2020(Table1[[#This Row],[Belastbaar loon]])</f>
        <v>1599.288</v>
      </c>
      <c r="D3249" s="14">
        <f>ArbeidsKorting2020(Table1[[#This Row],[Belastbaar loon]])</f>
        <v>3497.58</v>
      </c>
      <c r="E3249" s="14">
        <f>MAX(Table1[[#This Row],[Loonheffing]]-Table1[[#This Row],[Algemene Heffingskorting]]-Table1[[#This Row],[Arbeidskorting]],0)</f>
        <v>9959.2904999999992</v>
      </c>
      <c r="F3249" s="6">
        <f>Table1[[#This Row],[Belastbaar loon]]-Table1[[#This Row],[Belasting]]</f>
        <v>30351.709500000001</v>
      </c>
      <c r="G3249" s="2">
        <f>(Table1[[#This Row],[Belastbaar loon]]-Table1[[#This Row],[Netto loon]])/Table1[[#This Row],[Belastbaar loon]]</f>
        <v>0.24706136042271337</v>
      </c>
      <c r="H3249" s="14">
        <f t="shared" ca="1" si="45"/>
        <v>9954.3883000000005</v>
      </c>
      <c r="I3249" s="14">
        <f ca="1">IF(ROW()=2, Table1[[#This Row],[Netto loon]], INDIRECT(ADDRESS(ROW()-1,COLUMN(F:F))))</f>
        <v>30346.611700000001</v>
      </c>
      <c r="J3249" s="6">
        <f ca="1">IF(ROW()=2, 0, Table1[[#This Row],[Belastbaar loon]]-INDIRECT(ADDRESS(ROW()-1,COLUMN(A:A))))</f>
        <v>10</v>
      </c>
      <c r="K3249" s="6">
        <f ca="1">Table1[[#This Row],[Netto loon]]-Table1[[#This Row],[Netto vorige schijf]]</f>
        <v>5.0977999999995518</v>
      </c>
      <c r="L3249" s="2">
        <f ca="1">(Table1[[#This Row],[Bruto tov vorige schijf]]-Table1[[#This Row],[Netto tov vorige schijf]])/MAX(Table1[[#This Row],[Bruto tov vorige schijf]],1)</f>
        <v>0.49022000000004484</v>
      </c>
    </row>
    <row r="3250" spans="1:12" x14ac:dyDescent="0.25">
      <c r="A3250" s="14">
        <v>40321</v>
      </c>
      <c r="B3250" s="6">
        <f>LoonHeffing2020(Table1[[#This Row],[Belastbaar loon]])</f>
        <v>15059.8935</v>
      </c>
      <c r="C3250" s="6">
        <f>AlgemeneHeffingsKorting2020(Table1[[#This Row],[Belastbaar loon]])</f>
        <v>1598.7208000000001</v>
      </c>
      <c r="D3250" s="14">
        <f>ArbeidsKorting2020(Table1[[#This Row],[Belastbaar loon]])</f>
        <v>3496.98</v>
      </c>
      <c r="E3250" s="14">
        <f>MAX(Table1[[#This Row],[Loonheffing]]-Table1[[#This Row],[Algemene Heffingskorting]]-Table1[[#This Row],[Arbeidskorting]],0)</f>
        <v>9964.1926999999996</v>
      </c>
      <c r="F3250" s="6">
        <f>Table1[[#This Row],[Belastbaar loon]]-Table1[[#This Row],[Belasting]]</f>
        <v>30356.8073</v>
      </c>
      <c r="G3250" s="2">
        <f>(Table1[[#This Row],[Belastbaar loon]]-Table1[[#This Row],[Netto loon]])/Table1[[#This Row],[Belastbaar loon]]</f>
        <v>0.24712166612931227</v>
      </c>
      <c r="H3250" s="14">
        <f t="shared" ca="1" si="45"/>
        <v>9959.2904999999992</v>
      </c>
      <c r="I3250" s="14">
        <f ca="1">IF(ROW()=2, Table1[[#This Row],[Netto loon]], INDIRECT(ADDRESS(ROW()-1,COLUMN(F:F))))</f>
        <v>30351.709500000001</v>
      </c>
      <c r="J3250" s="6">
        <f ca="1">IF(ROW()=2, 0, Table1[[#This Row],[Belastbaar loon]]-INDIRECT(ADDRESS(ROW()-1,COLUMN(A:A))))</f>
        <v>10</v>
      </c>
      <c r="K3250" s="6">
        <f ca="1">Table1[[#This Row],[Netto loon]]-Table1[[#This Row],[Netto vorige schijf]]</f>
        <v>5.0977999999995518</v>
      </c>
      <c r="L3250" s="2">
        <f ca="1">(Table1[[#This Row],[Bruto tov vorige schijf]]-Table1[[#This Row],[Netto tov vorige schijf]])/MAX(Table1[[#This Row],[Bruto tov vorige schijf]],1)</f>
        <v>0.49022000000004484</v>
      </c>
    </row>
    <row r="3251" spans="1:12" x14ac:dyDescent="0.25">
      <c r="A3251" s="14">
        <v>40331</v>
      </c>
      <c r="B3251" s="6">
        <f>LoonHeffing2020(Table1[[#This Row],[Belastbaar loon]])</f>
        <v>15063.628500000001</v>
      </c>
      <c r="C3251" s="6">
        <f>AlgemeneHeffingsKorting2020(Table1[[#This Row],[Belastbaar loon]])</f>
        <v>1598.1536000000001</v>
      </c>
      <c r="D3251" s="14">
        <f>ArbeidsKorting2020(Table1[[#This Row],[Belastbaar loon]])</f>
        <v>3496.38</v>
      </c>
      <c r="E3251" s="14">
        <f>MAX(Table1[[#This Row],[Loonheffing]]-Table1[[#This Row],[Algemene Heffingskorting]]-Table1[[#This Row],[Arbeidskorting]],0)</f>
        <v>9969.0949000000001</v>
      </c>
      <c r="F3251" s="6">
        <f>Table1[[#This Row],[Belastbaar loon]]-Table1[[#This Row],[Belasting]]</f>
        <v>30361.9051</v>
      </c>
      <c r="G3251" s="2">
        <f>(Table1[[#This Row],[Belastbaar loon]]-Table1[[#This Row],[Netto loon]])/Table1[[#This Row],[Belastbaar loon]]</f>
        <v>0.2471819419305249</v>
      </c>
      <c r="H3251" s="14">
        <f t="shared" ca="1" si="45"/>
        <v>9964.1926999999996</v>
      </c>
      <c r="I3251" s="14">
        <f ca="1">IF(ROW()=2, Table1[[#This Row],[Netto loon]], INDIRECT(ADDRESS(ROW()-1,COLUMN(F:F))))</f>
        <v>30356.8073</v>
      </c>
      <c r="J3251" s="6">
        <f ca="1">IF(ROW()=2, 0, Table1[[#This Row],[Belastbaar loon]]-INDIRECT(ADDRESS(ROW()-1,COLUMN(A:A))))</f>
        <v>10</v>
      </c>
      <c r="K3251" s="6">
        <f ca="1">Table1[[#This Row],[Netto loon]]-Table1[[#This Row],[Netto vorige schijf]]</f>
        <v>5.0977999999995518</v>
      </c>
      <c r="L3251" s="2">
        <f ca="1">(Table1[[#This Row],[Bruto tov vorige schijf]]-Table1[[#This Row],[Netto tov vorige schijf]])/MAX(Table1[[#This Row],[Bruto tov vorige schijf]],1)</f>
        <v>0.49022000000004484</v>
      </c>
    </row>
    <row r="3252" spans="1:12" x14ac:dyDescent="0.25">
      <c r="A3252" s="14">
        <v>40341</v>
      </c>
      <c r="B3252" s="6">
        <f>LoonHeffing2020(Table1[[#This Row],[Belastbaar loon]])</f>
        <v>15067.363499999999</v>
      </c>
      <c r="C3252" s="6">
        <f>AlgemeneHeffingsKorting2020(Table1[[#This Row],[Belastbaar loon]])</f>
        <v>1597.5863999999999</v>
      </c>
      <c r="D3252" s="14">
        <f>ArbeidsKorting2020(Table1[[#This Row],[Belastbaar loon]])</f>
        <v>3495.78</v>
      </c>
      <c r="E3252" s="14">
        <f>MAX(Table1[[#This Row],[Loonheffing]]-Table1[[#This Row],[Algemene Heffingskorting]]-Table1[[#This Row],[Arbeidskorting]],0)</f>
        <v>9973.9970999999987</v>
      </c>
      <c r="F3252" s="6">
        <f>Table1[[#This Row],[Belastbaar loon]]-Table1[[#This Row],[Belasting]]</f>
        <v>30367.002899999999</v>
      </c>
      <c r="G3252" s="2">
        <f>(Table1[[#This Row],[Belastbaar loon]]-Table1[[#This Row],[Netto loon]])/Table1[[#This Row],[Belastbaar loon]]</f>
        <v>0.24724218784859078</v>
      </c>
      <c r="H3252" s="14">
        <f t="shared" ca="1" si="45"/>
        <v>9969.0949000000001</v>
      </c>
      <c r="I3252" s="14">
        <f ca="1">IF(ROW()=2, Table1[[#This Row],[Netto loon]], INDIRECT(ADDRESS(ROW()-1,COLUMN(F:F))))</f>
        <v>30361.9051</v>
      </c>
      <c r="J3252" s="6">
        <f ca="1">IF(ROW()=2, 0, Table1[[#This Row],[Belastbaar loon]]-INDIRECT(ADDRESS(ROW()-1,COLUMN(A:A))))</f>
        <v>10</v>
      </c>
      <c r="K3252" s="6">
        <f ca="1">Table1[[#This Row],[Netto loon]]-Table1[[#This Row],[Netto vorige schijf]]</f>
        <v>5.0977999999995518</v>
      </c>
      <c r="L3252" s="2">
        <f ca="1">(Table1[[#This Row],[Bruto tov vorige schijf]]-Table1[[#This Row],[Netto tov vorige schijf]])/MAX(Table1[[#This Row],[Bruto tov vorige schijf]],1)</f>
        <v>0.49022000000004484</v>
      </c>
    </row>
    <row r="3253" spans="1:12" x14ac:dyDescent="0.25">
      <c r="A3253" s="14">
        <v>40351</v>
      </c>
      <c r="B3253" s="6">
        <f>LoonHeffing2020(Table1[[#This Row],[Belastbaar loon]])</f>
        <v>15071.0985</v>
      </c>
      <c r="C3253" s="6">
        <f>AlgemeneHeffingsKorting2020(Table1[[#This Row],[Belastbaar loon]])</f>
        <v>1597.0192</v>
      </c>
      <c r="D3253" s="14">
        <f>ArbeidsKorting2020(Table1[[#This Row],[Belastbaar loon]])</f>
        <v>3495.18</v>
      </c>
      <c r="E3253" s="14">
        <f>MAX(Table1[[#This Row],[Loonheffing]]-Table1[[#This Row],[Algemene Heffingskorting]]-Table1[[#This Row],[Arbeidskorting]],0)</f>
        <v>9978.8992999999991</v>
      </c>
      <c r="F3253" s="6">
        <f>Table1[[#This Row],[Belastbaar loon]]-Table1[[#This Row],[Belasting]]</f>
        <v>30372.100700000003</v>
      </c>
      <c r="G3253" s="2">
        <f>(Table1[[#This Row],[Belastbaar loon]]-Table1[[#This Row],[Netto loon]])/Table1[[#This Row],[Belastbaar loon]]</f>
        <v>0.24730240390572716</v>
      </c>
      <c r="H3253" s="14">
        <f t="shared" ca="1" si="45"/>
        <v>9973.9970999999987</v>
      </c>
      <c r="I3253" s="14">
        <f ca="1">IF(ROW()=2, Table1[[#This Row],[Netto loon]], INDIRECT(ADDRESS(ROW()-1,COLUMN(F:F))))</f>
        <v>30367.002899999999</v>
      </c>
      <c r="J3253" s="6">
        <f ca="1">IF(ROW()=2, 0, Table1[[#This Row],[Belastbaar loon]]-INDIRECT(ADDRESS(ROW()-1,COLUMN(A:A))))</f>
        <v>10</v>
      </c>
      <c r="K3253" s="6">
        <f ca="1">Table1[[#This Row],[Netto loon]]-Table1[[#This Row],[Netto vorige schijf]]</f>
        <v>5.0978000000031898</v>
      </c>
      <c r="L3253" s="2">
        <f ca="1">(Table1[[#This Row],[Bruto tov vorige schijf]]-Table1[[#This Row],[Netto tov vorige schijf]])/MAX(Table1[[#This Row],[Bruto tov vorige schijf]],1)</f>
        <v>0.49021999999968102</v>
      </c>
    </row>
    <row r="3254" spans="1:12" x14ac:dyDescent="0.25">
      <c r="A3254" s="14">
        <v>40361</v>
      </c>
      <c r="B3254" s="6">
        <f>LoonHeffing2020(Table1[[#This Row],[Belastbaar loon]])</f>
        <v>15074.833500000001</v>
      </c>
      <c r="C3254" s="6">
        <f>AlgemeneHeffingsKorting2020(Table1[[#This Row],[Belastbaar loon]])</f>
        <v>1596.452</v>
      </c>
      <c r="D3254" s="14">
        <f>ArbeidsKorting2020(Table1[[#This Row],[Belastbaar loon]])</f>
        <v>3494.58</v>
      </c>
      <c r="E3254" s="14">
        <f>MAX(Table1[[#This Row],[Loonheffing]]-Table1[[#This Row],[Algemene Heffingskorting]]-Table1[[#This Row],[Arbeidskorting]],0)</f>
        <v>9983.8015000000014</v>
      </c>
      <c r="F3254" s="6">
        <f>Table1[[#This Row],[Belastbaar loon]]-Table1[[#This Row],[Belasting]]</f>
        <v>30377.198499999999</v>
      </c>
      <c r="G3254" s="2">
        <f>(Table1[[#This Row],[Belastbaar loon]]-Table1[[#This Row],[Netto loon]])/Table1[[#This Row],[Belastbaar loon]]</f>
        <v>0.24736259012412976</v>
      </c>
      <c r="H3254" s="14">
        <f t="shared" ca="1" si="45"/>
        <v>9978.8992999999991</v>
      </c>
      <c r="I3254" s="14">
        <f ca="1">IF(ROW()=2, Table1[[#This Row],[Netto loon]], INDIRECT(ADDRESS(ROW()-1,COLUMN(F:F))))</f>
        <v>30372.100700000003</v>
      </c>
      <c r="J3254" s="6">
        <f ca="1">IF(ROW()=2, 0, Table1[[#This Row],[Belastbaar loon]]-INDIRECT(ADDRESS(ROW()-1,COLUMN(A:A))))</f>
        <v>10</v>
      </c>
      <c r="K3254" s="6">
        <f ca="1">Table1[[#This Row],[Netto loon]]-Table1[[#This Row],[Netto vorige schijf]]</f>
        <v>5.0977999999959138</v>
      </c>
      <c r="L3254" s="2">
        <f ca="1">(Table1[[#This Row],[Bruto tov vorige schijf]]-Table1[[#This Row],[Netto tov vorige schijf]])/MAX(Table1[[#This Row],[Bruto tov vorige schijf]],1)</f>
        <v>0.49022000000040861</v>
      </c>
    </row>
    <row r="3255" spans="1:12" x14ac:dyDescent="0.25">
      <c r="A3255" s="14">
        <v>40371</v>
      </c>
      <c r="B3255" s="6">
        <f>LoonHeffing2020(Table1[[#This Row],[Belastbaar loon]])</f>
        <v>15078.568499999999</v>
      </c>
      <c r="C3255" s="6">
        <f>AlgemeneHeffingsKorting2020(Table1[[#This Row],[Belastbaar loon]])</f>
        <v>1595.8848</v>
      </c>
      <c r="D3255" s="14">
        <f>ArbeidsKorting2020(Table1[[#This Row],[Belastbaar loon]])</f>
        <v>3493.98</v>
      </c>
      <c r="E3255" s="14">
        <f>MAX(Table1[[#This Row],[Loonheffing]]-Table1[[#This Row],[Algemene Heffingskorting]]-Table1[[#This Row],[Arbeidskorting]],0)</f>
        <v>9988.7037</v>
      </c>
      <c r="F3255" s="6">
        <f>Table1[[#This Row],[Belastbaar loon]]-Table1[[#This Row],[Belasting]]</f>
        <v>30382.296300000002</v>
      </c>
      <c r="G3255" s="2">
        <f>(Table1[[#This Row],[Belastbaar loon]]-Table1[[#This Row],[Netto loon]])/Table1[[#This Row],[Belastbaar loon]]</f>
        <v>0.24742274652597157</v>
      </c>
      <c r="H3255" s="14">
        <f t="shared" ca="1" si="45"/>
        <v>9983.8015000000014</v>
      </c>
      <c r="I3255" s="14">
        <f ca="1">IF(ROW()=2, Table1[[#This Row],[Netto loon]], INDIRECT(ADDRESS(ROW()-1,COLUMN(F:F))))</f>
        <v>30377.198499999999</v>
      </c>
      <c r="J3255" s="6">
        <f ca="1">IF(ROW()=2, 0, Table1[[#This Row],[Belastbaar loon]]-INDIRECT(ADDRESS(ROW()-1,COLUMN(A:A))))</f>
        <v>10</v>
      </c>
      <c r="K3255" s="6">
        <f ca="1">Table1[[#This Row],[Netto loon]]-Table1[[#This Row],[Netto vorige schijf]]</f>
        <v>5.0978000000031898</v>
      </c>
      <c r="L3255" s="2">
        <f ca="1">(Table1[[#This Row],[Bruto tov vorige schijf]]-Table1[[#This Row],[Netto tov vorige schijf]])/MAX(Table1[[#This Row],[Bruto tov vorige schijf]],1)</f>
        <v>0.49021999999968102</v>
      </c>
    </row>
    <row r="3256" spans="1:12" x14ac:dyDescent="0.25">
      <c r="A3256" s="14">
        <v>40381</v>
      </c>
      <c r="B3256" s="6">
        <f>LoonHeffing2020(Table1[[#This Row],[Belastbaar loon]])</f>
        <v>15082.3035</v>
      </c>
      <c r="C3256" s="6">
        <f>AlgemeneHeffingsKorting2020(Table1[[#This Row],[Belastbaar loon]])</f>
        <v>1595.3176000000001</v>
      </c>
      <c r="D3256" s="14">
        <f>ArbeidsKorting2020(Table1[[#This Row],[Belastbaar loon]])</f>
        <v>3493.38</v>
      </c>
      <c r="E3256" s="14">
        <f>MAX(Table1[[#This Row],[Loonheffing]]-Table1[[#This Row],[Algemene Heffingskorting]]-Table1[[#This Row],[Arbeidskorting]],0)</f>
        <v>9993.6058999999987</v>
      </c>
      <c r="F3256" s="6">
        <f>Table1[[#This Row],[Belastbaar loon]]-Table1[[#This Row],[Belasting]]</f>
        <v>30387.394100000001</v>
      </c>
      <c r="G3256" s="2">
        <f>(Table1[[#This Row],[Belastbaar loon]]-Table1[[#This Row],[Netto loon]])/Table1[[#This Row],[Belastbaar loon]]</f>
        <v>0.24748287313340428</v>
      </c>
      <c r="H3256" s="14">
        <f t="shared" ca="1" si="45"/>
        <v>9988.7037</v>
      </c>
      <c r="I3256" s="14">
        <f ca="1">IF(ROW()=2, Table1[[#This Row],[Netto loon]], INDIRECT(ADDRESS(ROW()-1,COLUMN(F:F))))</f>
        <v>30382.296300000002</v>
      </c>
      <c r="J3256" s="6">
        <f ca="1">IF(ROW()=2, 0, Table1[[#This Row],[Belastbaar loon]]-INDIRECT(ADDRESS(ROW()-1,COLUMN(A:A))))</f>
        <v>10</v>
      </c>
      <c r="K3256" s="6">
        <f ca="1">Table1[[#This Row],[Netto loon]]-Table1[[#This Row],[Netto vorige schijf]]</f>
        <v>5.0977999999995518</v>
      </c>
      <c r="L3256" s="2">
        <f ca="1">(Table1[[#This Row],[Bruto tov vorige schijf]]-Table1[[#This Row],[Netto tov vorige schijf]])/MAX(Table1[[#This Row],[Bruto tov vorige schijf]],1)</f>
        <v>0.49022000000004484</v>
      </c>
    </row>
    <row r="3257" spans="1:12" x14ac:dyDescent="0.25">
      <c r="A3257" s="14">
        <v>40391</v>
      </c>
      <c r="B3257" s="6">
        <f>LoonHeffing2020(Table1[[#This Row],[Belastbaar loon]])</f>
        <v>15086.038500000001</v>
      </c>
      <c r="C3257" s="6">
        <f>AlgemeneHeffingsKorting2020(Table1[[#This Row],[Belastbaar loon]])</f>
        <v>1594.7503999999999</v>
      </c>
      <c r="D3257" s="14">
        <f>ArbeidsKorting2020(Table1[[#This Row],[Belastbaar loon]])</f>
        <v>3492.78</v>
      </c>
      <c r="E3257" s="14">
        <f>MAX(Table1[[#This Row],[Loonheffing]]-Table1[[#This Row],[Algemene Heffingskorting]]-Table1[[#This Row],[Arbeidskorting]],0)</f>
        <v>9998.5081000000009</v>
      </c>
      <c r="F3257" s="6">
        <f>Table1[[#This Row],[Belastbaar loon]]-Table1[[#This Row],[Belasting]]</f>
        <v>30392.491900000001</v>
      </c>
      <c r="G3257" s="2">
        <f>(Table1[[#This Row],[Belastbaar loon]]-Table1[[#This Row],[Netto loon]])/Table1[[#This Row],[Belastbaar loon]]</f>
        <v>0.24754296996855732</v>
      </c>
      <c r="H3257" s="14">
        <f t="shared" ca="1" si="45"/>
        <v>9993.6058999999987</v>
      </c>
      <c r="I3257" s="14">
        <f ca="1">IF(ROW()=2, Table1[[#This Row],[Netto loon]], INDIRECT(ADDRESS(ROW()-1,COLUMN(F:F))))</f>
        <v>30387.394100000001</v>
      </c>
      <c r="J3257" s="6">
        <f ca="1">IF(ROW()=2, 0, Table1[[#This Row],[Belastbaar loon]]-INDIRECT(ADDRESS(ROW()-1,COLUMN(A:A))))</f>
        <v>10</v>
      </c>
      <c r="K3257" s="6">
        <f ca="1">Table1[[#This Row],[Netto loon]]-Table1[[#This Row],[Netto vorige schijf]]</f>
        <v>5.0977999999995518</v>
      </c>
      <c r="L3257" s="2">
        <f ca="1">(Table1[[#This Row],[Bruto tov vorige schijf]]-Table1[[#This Row],[Netto tov vorige schijf]])/MAX(Table1[[#This Row],[Bruto tov vorige schijf]],1)</f>
        <v>0.49022000000004484</v>
      </c>
    </row>
    <row r="3258" spans="1:12" x14ac:dyDescent="0.25">
      <c r="A3258" s="14">
        <v>40401</v>
      </c>
      <c r="B3258" s="6">
        <f>LoonHeffing2020(Table1[[#This Row],[Belastbaar loon]])</f>
        <v>15089.773499999999</v>
      </c>
      <c r="C3258" s="6">
        <f>AlgemeneHeffingsKorting2020(Table1[[#This Row],[Belastbaar loon]])</f>
        <v>1594.1831999999999</v>
      </c>
      <c r="D3258" s="14">
        <f>ArbeidsKorting2020(Table1[[#This Row],[Belastbaar loon]])</f>
        <v>3492.18</v>
      </c>
      <c r="E3258" s="14">
        <f>MAX(Table1[[#This Row],[Loonheffing]]-Table1[[#This Row],[Algemene Heffingskorting]]-Table1[[#This Row],[Arbeidskorting]],0)</f>
        <v>10003.4103</v>
      </c>
      <c r="F3258" s="6">
        <f>Table1[[#This Row],[Belastbaar loon]]-Table1[[#This Row],[Belasting]]</f>
        <v>30397.5897</v>
      </c>
      <c r="G3258" s="2">
        <f>(Table1[[#This Row],[Belastbaar loon]]-Table1[[#This Row],[Netto loon]])/Table1[[#This Row],[Belastbaar loon]]</f>
        <v>0.24760303705353826</v>
      </c>
      <c r="H3258" s="14">
        <f t="shared" ca="1" si="45"/>
        <v>9998.5081000000009</v>
      </c>
      <c r="I3258" s="14">
        <f ca="1">IF(ROW()=2, Table1[[#This Row],[Netto loon]], INDIRECT(ADDRESS(ROW()-1,COLUMN(F:F))))</f>
        <v>30392.491900000001</v>
      </c>
      <c r="J3258" s="6">
        <f ca="1">IF(ROW()=2, 0, Table1[[#This Row],[Belastbaar loon]]-INDIRECT(ADDRESS(ROW()-1,COLUMN(A:A))))</f>
        <v>10</v>
      </c>
      <c r="K3258" s="6">
        <f ca="1">Table1[[#This Row],[Netto loon]]-Table1[[#This Row],[Netto vorige schijf]]</f>
        <v>5.0977999999995518</v>
      </c>
      <c r="L3258" s="2">
        <f ca="1">(Table1[[#This Row],[Bruto tov vorige schijf]]-Table1[[#This Row],[Netto tov vorige schijf]])/MAX(Table1[[#This Row],[Bruto tov vorige schijf]],1)</f>
        <v>0.49022000000004484</v>
      </c>
    </row>
    <row r="3259" spans="1:12" x14ac:dyDescent="0.25">
      <c r="A3259" s="14">
        <v>40411</v>
      </c>
      <c r="B3259" s="6">
        <f>LoonHeffing2020(Table1[[#This Row],[Belastbaar loon]])</f>
        <v>15093.5085</v>
      </c>
      <c r="C3259" s="6">
        <f>AlgemeneHeffingsKorting2020(Table1[[#This Row],[Belastbaar loon]])</f>
        <v>1593.616</v>
      </c>
      <c r="D3259" s="14">
        <f>ArbeidsKorting2020(Table1[[#This Row],[Belastbaar loon]])</f>
        <v>3491.58</v>
      </c>
      <c r="E3259" s="14">
        <f>MAX(Table1[[#This Row],[Loonheffing]]-Table1[[#This Row],[Algemene Heffingskorting]]-Table1[[#This Row],[Arbeidskorting]],0)</f>
        <v>10008.3125</v>
      </c>
      <c r="F3259" s="6">
        <f>Table1[[#This Row],[Belastbaar loon]]-Table1[[#This Row],[Belasting]]</f>
        <v>30402.6875</v>
      </c>
      <c r="G3259" s="2">
        <f>(Table1[[#This Row],[Belastbaar loon]]-Table1[[#This Row],[Netto loon]])/Table1[[#This Row],[Belastbaar loon]]</f>
        <v>0.24766307441043281</v>
      </c>
      <c r="H3259" s="14">
        <f t="shared" ca="1" si="45"/>
        <v>10003.4103</v>
      </c>
      <c r="I3259" s="14">
        <f ca="1">IF(ROW()=2, Table1[[#This Row],[Netto loon]], INDIRECT(ADDRESS(ROW()-1,COLUMN(F:F))))</f>
        <v>30397.5897</v>
      </c>
      <c r="J3259" s="6">
        <f ca="1">IF(ROW()=2, 0, Table1[[#This Row],[Belastbaar loon]]-INDIRECT(ADDRESS(ROW()-1,COLUMN(A:A))))</f>
        <v>10</v>
      </c>
      <c r="K3259" s="6">
        <f ca="1">Table1[[#This Row],[Netto loon]]-Table1[[#This Row],[Netto vorige schijf]]</f>
        <v>5.0977999999995518</v>
      </c>
      <c r="L3259" s="2">
        <f ca="1">(Table1[[#This Row],[Bruto tov vorige schijf]]-Table1[[#This Row],[Netto tov vorige schijf]])/MAX(Table1[[#This Row],[Bruto tov vorige schijf]],1)</f>
        <v>0.49022000000004484</v>
      </c>
    </row>
    <row r="3260" spans="1:12" x14ac:dyDescent="0.25">
      <c r="A3260" s="14">
        <v>40421</v>
      </c>
      <c r="B3260" s="6">
        <f>LoonHeffing2020(Table1[[#This Row],[Belastbaar loon]])</f>
        <v>15097.2435</v>
      </c>
      <c r="C3260" s="6">
        <f>AlgemeneHeffingsKorting2020(Table1[[#This Row],[Belastbaar loon]])</f>
        <v>1593.0488</v>
      </c>
      <c r="D3260" s="14">
        <f>ArbeidsKorting2020(Table1[[#This Row],[Belastbaar loon]])</f>
        <v>3490.98</v>
      </c>
      <c r="E3260" s="14">
        <f>MAX(Table1[[#This Row],[Loonheffing]]-Table1[[#This Row],[Algemene Heffingskorting]]-Table1[[#This Row],[Arbeidskorting]],0)</f>
        <v>10013.2147</v>
      </c>
      <c r="F3260" s="6">
        <f>Table1[[#This Row],[Belastbaar loon]]-Table1[[#This Row],[Belasting]]</f>
        <v>30407.7853</v>
      </c>
      <c r="G3260" s="2">
        <f>(Table1[[#This Row],[Belastbaar loon]]-Table1[[#This Row],[Netto loon]])/Table1[[#This Row],[Belastbaar loon]]</f>
        <v>0.24772308206130478</v>
      </c>
      <c r="H3260" s="14">
        <f t="shared" ca="1" si="45"/>
        <v>10008.3125</v>
      </c>
      <c r="I3260" s="14">
        <f ca="1">IF(ROW()=2, Table1[[#This Row],[Netto loon]], INDIRECT(ADDRESS(ROW()-1,COLUMN(F:F))))</f>
        <v>30402.6875</v>
      </c>
      <c r="J3260" s="6">
        <f ca="1">IF(ROW()=2, 0, Table1[[#This Row],[Belastbaar loon]]-INDIRECT(ADDRESS(ROW()-1,COLUMN(A:A))))</f>
        <v>10</v>
      </c>
      <c r="K3260" s="6">
        <f ca="1">Table1[[#This Row],[Netto loon]]-Table1[[#This Row],[Netto vorige schijf]]</f>
        <v>5.0977999999995518</v>
      </c>
      <c r="L3260" s="2">
        <f ca="1">(Table1[[#This Row],[Bruto tov vorige schijf]]-Table1[[#This Row],[Netto tov vorige schijf]])/MAX(Table1[[#This Row],[Bruto tov vorige schijf]],1)</f>
        <v>0.49022000000004484</v>
      </c>
    </row>
    <row r="3261" spans="1:12" x14ac:dyDescent="0.25">
      <c r="A3261" s="14">
        <v>40431</v>
      </c>
      <c r="B3261" s="6">
        <f>LoonHeffing2020(Table1[[#This Row],[Belastbaar loon]])</f>
        <v>15100.978499999999</v>
      </c>
      <c r="C3261" s="6">
        <f>AlgemeneHeffingsKorting2020(Table1[[#This Row],[Belastbaar loon]])</f>
        <v>1592.4816000000001</v>
      </c>
      <c r="D3261" s="14">
        <f>ArbeidsKorting2020(Table1[[#This Row],[Belastbaar loon]])</f>
        <v>3490.38</v>
      </c>
      <c r="E3261" s="14">
        <f>MAX(Table1[[#This Row],[Loonheffing]]-Table1[[#This Row],[Algemene Heffingskorting]]-Table1[[#This Row],[Arbeidskorting]],0)</f>
        <v>10018.116899999997</v>
      </c>
      <c r="F3261" s="6">
        <f>Table1[[#This Row],[Belastbaar loon]]-Table1[[#This Row],[Belasting]]</f>
        <v>30412.883100000003</v>
      </c>
      <c r="G3261" s="2">
        <f>(Table1[[#This Row],[Belastbaar loon]]-Table1[[#This Row],[Netto loon]])/Table1[[#This Row],[Belastbaar loon]]</f>
        <v>0.24778306002819611</v>
      </c>
      <c r="H3261" s="14">
        <f t="shared" ca="1" si="45"/>
        <v>10013.2147</v>
      </c>
      <c r="I3261" s="14">
        <f ca="1">IF(ROW()=2, Table1[[#This Row],[Netto loon]], INDIRECT(ADDRESS(ROW()-1,COLUMN(F:F))))</f>
        <v>30407.7853</v>
      </c>
      <c r="J3261" s="6">
        <f ca="1">IF(ROW()=2, 0, Table1[[#This Row],[Belastbaar loon]]-INDIRECT(ADDRESS(ROW()-1,COLUMN(A:A))))</f>
        <v>10</v>
      </c>
      <c r="K3261" s="6">
        <f ca="1">Table1[[#This Row],[Netto loon]]-Table1[[#This Row],[Netto vorige schijf]]</f>
        <v>5.0978000000031898</v>
      </c>
      <c r="L3261" s="2">
        <f ca="1">(Table1[[#This Row],[Bruto tov vorige schijf]]-Table1[[#This Row],[Netto tov vorige schijf]])/MAX(Table1[[#This Row],[Bruto tov vorige schijf]],1)</f>
        <v>0.49021999999968102</v>
      </c>
    </row>
    <row r="3262" spans="1:12" x14ac:dyDescent="0.25">
      <c r="A3262" s="14">
        <v>40441</v>
      </c>
      <c r="B3262" s="6">
        <f>LoonHeffing2020(Table1[[#This Row],[Belastbaar loon]])</f>
        <v>15104.7135</v>
      </c>
      <c r="C3262" s="6">
        <f>AlgemeneHeffingsKorting2020(Table1[[#This Row],[Belastbaar loon]])</f>
        <v>1591.9144000000001</v>
      </c>
      <c r="D3262" s="14">
        <f>ArbeidsKorting2020(Table1[[#This Row],[Belastbaar loon]])</f>
        <v>3489.78</v>
      </c>
      <c r="E3262" s="14">
        <f>MAX(Table1[[#This Row],[Loonheffing]]-Table1[[#This Row],[Algemene Heffingskorting]]-Table1[[#This Row],[Arbeidskorting]],0)</f>
        <v>10023.0191</v>
      </c>
      <c r="F3262" s="6">
        <f>Table1[[#This Row],[Belastbaar loon]]-Table1[[#This Row],[Belasting]]</f>
        <v>30417.980900000002</v>
      </c>
      <c r="G3262" s="2">
        <f>(Table1[[#This Row],[Belastbaar loon]]-Table1[[#This Row],[Netto loon]])/Table1[[#This Row],[Belastbaar loon]]</f>
        <v>0.24784300833312722</v>
      </c>
      <c r="H3262" s="14">
        <f t="shared" ca="1" si="45"/>
        <v>10018.116899999997</v>
      </c>
      <c r="I3262" s="14">
        <f ca="1">IF(ROW()=2, Table1[[#This Row],[Netto loon]], INDIRECT(ADDRESS(ROW()-1,COLUMN(F:F))))</f>
        <v>30412.883100000003</v>
      </c>
      <c r="J3262" s="6">
        <f ca="1">IF(ROW()=2, 0, Table1[[#This Row],[Belastbaar loon]]-INDIRECT(ADDRESS(ROW()-1,COLUMN(A:A))))</f>
        <v>10</v>
      </c>
      <c r="K3262" s="6">
        <f ca="1">Table1[[#This Row],[Netto loon]]-Table1[[#This Row],[Netto vorige schijf]]</f>
        <v>5.0977999999995518</v>
      </c>
      <c r="L3262" s="2">
        <f ca="1">(Table1[[#This Row],[Bruto tov vorige schijf]]-Table1[[#This Row],[Netto tov vorige schijf]])/MAX(Table1[[#This Row],[Bruto tov vorige schijf]],1)</f>
        <v>0.49022000000004484</v>
      </c>
    </row>
    <row r="3263" spans="1:12" x14ac:dyDescent="0.25">
      <c r="A3263" s="14">
        <v>40451</v>
      </c>
      <c r="B3263" s="6">
        <f>LoonHeffing2020(Table1[[#This Row],[Belastbaar loon]])</f>
        <v>15108.4485</v>
      </c>
      <c r="C3263" s="6">
        <f>AlgemeneHeffingsKorting2020(Table1[[#This Row],[Belastbaar loon]])</f>
        <v>1591.3471999999999</v>
      </c>
      <c r="D3263" s="14">
        <f>ArbeidsKorting2020(Table1[[#This Row],[Belastbaar loon]])</f>
        <v>3489.18</v>
      </c>
      <c r="E3263" s="14">
        <f>MAX(Table1[[#This Row],[Loonheffing]]-Table1[[#This Row],[Algemene Heffingskorting]]-Table1[[#This Row],[Arbeidskorting]],0)</f>
        <v>10027.9213</v>
      </c>
      <c r="F3263" s="6">
        <f>Table1[[#This Row],[Belastbaar loon]]-Table1[[#This Row],[Belasting]]</f>
        <v>30423.078699999998</v>
      </c>
      <c r="G3263" s="2">
        <f>(Table1[[#This Row],[Belastbaar loon]]-Table1[[#This Row],[Netto loon]])/Table1[[#This Row],[Belastbaar loon]]</f>
        <v>0.24790292699809652</v>
      </c>
      <c r="H3263" s="14">
        <f t="shared" ca="1" si="45"/>
        <v>10023.0191</v>
      </c>
      <c r="I3263" s="14">
        <f ca="1">IF(ROW()=2, Table1[[#This Row],[Netto loon]], INDIRECT(ADDRESS(ROW()-1,COLUMN(F:F))))</f>
        <v>30417.980900000002</v>
      </c>
      <c r="J3263" s="6">
        <f ca="1">IF(ROW()=2, 0, Table1[[#This Row],[Belastbaar loon]]-INDIRECT(ADDRESS(ROW()-1,COLUMN(A:A))))</f>
        <v>10</v>
      </c>
      <c r="K3263" s="6">
        <f ca="1">Table1[[#This Row],[Netto loon]]-Table1[[#This Row],[Netto vorige schijf]]</f>
        <v>5.0977999999959138</v>
      </c>
      <c r="L3263" s="2">
        <f ca="1">(Table1[[#This Row],[Bruto tov vorige schijf]]-Table1[[#This Row],[Netto tov vorige schijf]])/MAX(Table1[[#This Row],[Bruto tov vorige schijf]],1)</f>
        <v>0.49022000000040861</v>
      </c>
    </row>
    <row r="3264" spans="1:12" x14ac:dyDescent="0.25">
      <c r="A3264" s="14">
        <v>40461</v>
      </c>
      <c r="B3264" s="6">
        <f>LoonHeffing2020(Table1[[#This Row],[Belastbaar loon]])</f>
        <v>15112.183499999999</v>
      </c>
      <c r="C3264" s="6">
        <f>AlgemeneHeffingsKorting2020(Table1[[#This Row],[Belastbaar loon]])</f>
        <v>1590.78</v>
      </c>
      <c r="D3264" s="14">
        <f>ArbeidsKorting2020(Table1[[#This Row],[Belastbaar loon]])</f>
        <v>3488.58</v>
      </c>
      <c r="E3264" s="14">
        <f>MAX(Table1[[#This Row],[Loonheffing]]-Table1[[#This Row],[Algemene Heffingskorting]]-Table1[[#This Row],[Arbeidskorting]],0)</f>
        <v>10032.823499999999</v>
      </c>
      <c r="F3264" s="6">
        <f>Table1[[#This Row],[Belastbaar loon]]-Table1[[#This Row],[Belasting]]</f>
        <v>30428.176500000001</v>
      </c>
      <c r="G3264" s="2">
        <f>(Table1[[#This Row],[Belastbaar loon]]-Table1[[#This Row],[Netto loon]])/Table1[[#This Row],[Belastbaar loon]]</f>
        <v>0.24796281604508041</v>
      </c>
      <c r="H3264" s="14">
        <f t="shared" ca="1" si="45"/>
        <v>10027.9213</v>
      </c>
      <c r="I3264" s="14">
        <f ca="1">IF(ROW()=2, Table1[[#This Row],[Netto loon]], INDIRECT(ADDRESS(ROW()-1,COLUMN(F:F))))</f>
        <v>30423.078699999998</v>
      </c>
      <c r="J3264" s="6">
        <f ca="1">IF(ROW()=2, 0, Table1[[#This Row],[Belastbaar loon]]-INDIRECT(ADDRESS(ROW()-1,COLUMN(A:A))))</f>
        <v>10</v>
      </c>
      <c r="K3264" s="6">
        <f ca="1">Table1[[#This Row],[Netto loon]]-Table1[[#This Row],[Netto vorige schijf]]</f>
        <v>5.0978000000031898</v>
      </c>
      <c r="L3264" s="2">
        <f ca="1">(Table1[[#This Row],[Bruto tov vorige schijf]]-Table1[[#This Row],[Netto tov vorige schijf]])/MAX(Table1[[#This Row],[Bruto tov vorige schijf]],1)</f>
        <v>0.49021999999968102</v>
      </c>
    </row>
    <row r="3265" spans="1:12" x14ac:dyDescent="0.25">
      <c r="A3265" s="14">
        <v>40471</v>
      </c>
      <c r="B3265" s="6">
        <f>LoonHeffing2020(Table1[[#This Row],[Belastbaar loon]])</f>
        <v>15115.9185</v>
      </c>
      <c r="C3265" s="6">
        <f>AlgemeneHeffingsKorting2020(Table1[[#This Row],[Belastbaar loon]])</f>
        <v>1590.2128</v>
      </c>
      <c r="D3265" s="14">
        <f>ArbeidsKorting2020(Table1[[#This Row],[Belastbaar loon]])</f>
        <v>3487.98</v>
      </c>
      <c r="E3265" s="14">
        <f>MAX(Table1[[#This Row],[Loonheffing]]-Table1[[#This Row],[Algemene Heffingskorting]]-Table1[[#This Row],[Arbeidskorting]],0)</f>
        <v>10037.725700000001</v>
      </c>
      <c r="F3265" s="6">
        <f>Table1[[#This Row],[Belastbaar loon]]-Table1[[#This Row],[Belasting]]</f>
        <v>30433.274299999997</v>
      </c>
      <c r="G3265" s="2">
        <f>(Table1[[#This Row],[Belastbaar loon]]-Table1[[#This Row],[Netto loon]])/Table1[[#This Row],[Belastbaar loon]]</f>
        <v>0.24802267549603427</v>
      </c>
      <c r="H3265" s="14">
        <f t="shared" ca="1" si="45"/>
        <v>10032.823499999999</v>
      </c>
      <c r="I3265" s="14">
        <f ca="1">IF(ROW()=2, Table1[[#This Row],[Netto loon]], INDIRECT(ADDRESS(ROW()-1,COLUMN(F:F))))</f>
        <v>30428.176500000001</v>
      </c>
      <c r="J3265" s="6">
        <f ca="1">IF(ROW()=2, 0, Table1[[#This Row],[Belastbaar loon]]-INDIRECT(ADDRESS(ROW()-1,COLUMN(A:A))))</f>
        <v>10</v>
      </c>
      <c r="K3265" s="6">
        <f ca="1">Table1[[#This Row],[Netto loon]]-Table1[[#This Row],[Netto vorige schijf]]</f>
        <v>5.0977999999959138</v>
      </c>
      <c r="L3265" s="2">
        <f ca="1">(Table1[[#This Row],[Bruto tov vorige schijf]]-Table1[[#This Row],[Netto tov vorige schijf]])/MAX(Table1[[#This Row],[Bruto tov vorige schijf]],1)</f>
        <v>0.49022000000040861</v>
      </c>
    </row>
    <row r="3266" spans="1:12" x14ac:dyDescent="0.25">
      <c r="A3266" s="14">
        <v>40481</v>
      </c>
      <c r="B3266" s="6">
        <f>LoonHeffing2020(Table1[[#This Row],[Belastbaar loon]])</f>
        <v>15119.6535</v>
      </c>
      <c r="C3266" s="6">
        <f>AlgemeneHeffingsKorting2020(Table1[[#This Row],[Belastbaar loon]])</f>
        <v>1589.6456000000001</v>
      </c>
      <c r="D3266" s="14">
        <f>ArbeidsKorting2020(Table1[[#This Row],[Belastbaar loon]])</f>
        <v>3487.38</v>
      </c>
      <c r="E3266" s="14">
        <f>MAX(Table1[[#This Row],[Loonheffing]]-Table1[[#This Row],[Algemene Heffingskorting]]-Table1[[#This Row],[Arbeidskorting]],0)</f>
        <v>10042.627899999999</v>
      </c>
      <c r="F3266" s="6">
        <f>Table1[[#This Row],[Belastbaar loon]]-Table1[[#This Row],[Belasting]]</f>
        <v>30438.372100000001</v>
      </c>
      <c r="G3266" s="2">
        <f>(Table1[[#This Row],[Belastbaar loon]]-Table1[[#This Row],[Netto loon]])/Table1[[#This Row],[Belastbaar loon]]</f>
        <v>0.24808250537289098</v>
      </c>
      <c r="H3266" s="14">
        <f t="shared" ca="1" si="45"/>
        <v>10037.725700000001</v>
      </c>
      <c r="I3266" s="14">
        <f ca="1">IF(ROW()=2, Table1[[#This Row],[Netto loon]], INDIRECT(ADDRESS(ROW()-1,COLUMN(F:F))))</f>
        <v>30433.274299999997</v>
      </c>
      <c r="J3266" s="6">
        <f ca="1">IF(ROW()=2, 0, Table1[[#This Row],[Belastbaar loon]]-INDIRECT(ADDRESS(ROW()-1,COLUMN(A:A))))</f>
        <v>10</v>
      </c>
      <c r="K3266" s="6">
        <f ca="1">Table1[[#This Row],[Netto loon]]-Table1[[#This Row],[Netto vorige schijf]]</f>
        <v>5.0978000000031898</v>
      </c>
      <c r="L3266" s="2">
        <f ca="1">(Table1[[#This Row],[Bruto tov vorige schijf]]-Table1[[#This Row],[Netto tov vorige schijf]])/MAX(Table1[[#This Row],[Bruto tov vorige schijf]],1)</f>
        <v>0.49021999999968102</v>
      </c>
    </row>
    <row r="3267" spans="1:12" x14ac:dyDescent="0.25">
      <c r="A3267" s="14">
        <v>40491</v>
      </c>
      <c r="B3267" s="6">
        <f>LoonHeffing2020(Table1[[#This Row],[Belastbaar loon]])</f>
        <v>15123.388499999999</v>
      </c>
      <c r="C3267" s="6">
        <f>AlgemeneHeffingsKorting2020(Table1[[#This Row],[Belastbaar loon]])</f>
        <v>1589.0784000000001</v>
      </c>
      <c r="D3267" s="14">
        <f>ArbeidsKorting2020(Table1[[#This Row],[Belastbaar loon]])</f>
        <v>3486.78</v>
      </c>
      <c r="E3267" s="14">
        <f>MAX(Table1[[#This Row],[Loonheffing]]-Table1[[#This Row],[Algemene Heffingskorting]]-Table1[[#This Row],[Arbeidskorting]],0)</f>
        <v>10047.530099999998</v>
      </c>
      <c r="F3267" s="6">
        <f>Table1[[#This Row],[Belastbaar loon]]-Table1[[#This Row],[Belasting]]</f>
        <v>30443.469900000004</v>
      </c>
      <c r="G3267" s="2">
        <f>(Table1[[#This Row],[Belastbaar loon]]-Table1[[#This Row],[Netto loon]])/Table1[[#This Row],[Belastbaar loon]]</f>
        <v>0.24814230569756232</v>
      </c>
      <c r="H3267" s="14">
        <f t="shared" ca="1" si="45"/>
        <v>10042.627899999999</v>
      </c>
      <c r="I3267" s="14">
        <f ca="1">IF(ROW()=2, Table1[[#This Row],[Netto loon]], INDIRECT(ADDRESS(ROW()-1,COLUMN(F:F))))</f>
        <v>30438.372100000001</v>
      </c>
      <c r="J3267" s="6">
        <f ca="1">IF(ROW()=2, 0, Table1[[#This Row],[Belastbaar loon]]-INDIRECT(ADDRESS(ROW()-1,COLUMN(A:A))))</f>
        <v>10</v>
      </c>
      <c r="K3267" s="6">
        <f ca="1">Table1[[#This Row],[Netto loon]]-Table1[[#This Row],[Netto vorige schijf]]</f>
        <v>5.0978000000031898</v>
      </c>
      <c r="L3267" s="2">
        <f ca="1">(Table1[[#This Row],[Bruto tov vorige schijf]]-Table1[[#This Row],[Netto tov vorige schijf]])/MAX(Table1[[#This Row],[Bruto tov vorige schijf]],1)</f>
        <v>0.49021999999968102</v>
      </c>
    </row>
    <row r="3268" spans="1:12" x14ac:dyDescent="0.25">
      <c r="A3268" s="14">
        <v>40501</v>
      </c>
      <c r="B3268" s="6">
        <f>LoonHeffing2020(Table1[[#This Row],[Belastbaar loon]])</f>
        <v>15127.1235</v>
      </c>
      <c r="C3268" s="6">
        <f>AlgemeneHeffingsKorting2020(Table1[[#This Row],[Belastbaar loon]])</f>
        <v>1588.5111999999999</v>
      </c>
      <c r="D3268" s="14">
        <f>ArbeidsKorting2020(Table1[[#This Row],[Belastbaar loon]])</f>
        <v>3486.18</v>
      </c>
      <c r="E3268" s="14">
        <f>MAX(Table1[[#This Row],[Loonheffing]]-Table1[[#This Row],[Algemene Heffingskorting]]-Table1[[#This Row],[Arbeidskorting]],0)</f>
        <v>10052.4323</v>
      </c>
      <c r="F3268" s="6">
        <f>Table1[[#This Row],[Belastbaar loon]]-Table1[[#This Row],[Belasting]]</f>
        <v>30448.5677</v>
      </c>
      <c r="G3268" s="2">
        <f>(Table1[[#This Row],[Belastbaar loon]]-Table1[[#This Row],[Netto loon]])/Table1[[#This Row],[Belastbaar loon]]</f>
        <v>0.24820207649193848</v>
      </c>
      <c r="H3268" s="14">
        <f t="shared" ca="1" si="45"/>
        <v>10047.530099999998</v>
      </c>
      <c r="I3268" s="14">
        <f ca="1">IF(ROW()=2, Table1[[#This Row],[Netto loon]], INDIRECT(ADDRESS(ROW()-1,COLUMN(F:F))))</f>
        <v>30443.469900000004</v>
      </c>
      <c r="J3268" s="6">
        <f ca="1">IF(ROW()=2, 0, Table1[[#This Row],[Belastbaar loon]]-INDIRECT(ADDRESS(ROW()-1,COLUMN(A:A))))</f>
        <v>10</v>
      </c>
      <c r="K3268" s="6">
        <f ca="1">Table1[[#This Row],[Netto loon]]-Table1[[#This Row],[Netto vorige schijf]]</f>
        <v>5.0977999999959138</v>
      </c>
      <c r="L3268" s="2">
        <f ca="1">(Table1[[#This Row],[Bruto tov vorige schijf]]-Table1[[#This Row],[Netto tov vorige schijf]])/MAX(Table1[[#This Row],[Bruto tov vorige schijf]],1)</f>
        <v>0.49022000000040861</v>
      </c>
    </row>
    <row r="3269" spans="1:12" x14ac:dyDescent="0.25">
      <c r="A3269" s="14">
        <v>40511</v>
      </c>
      <c r="B3269" s="6">
        <f>LoonHeffing2020(Table1[[#This Row],[Belastbaar loon]])</f>
        <v>15130.8585</v>
      </c>
      <c r="C3269" s="6">
        <f>AlgemeneHeffingsKorting2020(Table1[[#This Row],[Belastbaar loon]])</f>
        <v>1587.944</v>
      </c>
      <c r="D3269" s="14">
        <f>ArbeidsKorting2020(Table1[[#This Row],[Belastbaar loon]])</f>
        <v>3485.58</v>
      </c>
      <c r="E3269" s="14">
        <f>MAX(Table1[[#This Row],[Loonheffing]]-Table1[[#This Row],[Algemene Heffingskorting]]-Table1[[#This Row],[Arbeidskorting]],0)</f>
        <v>10057.334500000001</v>
      </c>
      <c r="F3269" s="6">
        <f>Table1[[#This Row],[Belastbaar loon]]-Table1[[#This Row],[Belasting]]</f>
        <v>30453.665499999999</v>
      </c>
      <c r="G3269" s="2">
        <f>(Table1[[#This Row],[Belastbaar loon]]-Table1[[#This Row],[Netto loon]])/Table1[[#This Row],[Belastbaar loon]]</f>
        <v>0.2482618177778875</v>
      </c>
      <c r="H3269" s="14">
        <f t="shared" ca="1" si="45"/>
        <v>10052.4323</v>
      </c>
      <c r="I3269" s="14">
        <f ca="1">IF(ROW()=2, Table1[[#This Row],[Netto loon]], INDIRECT(ADDRESS(ROW()-1,COLUMN(F:F))))</f>
        <v>30448.5677</v>
      </c>
      <c r="J3269" s="6">
        <f ca="1">IF(ROW()=2, 0, Table1[[#This Row],[Belastbaar loon]]-INDIRECT(ADDRESS(ROW()-1,COLUMN(A:A))))</f>
        <v>10</v>
      </c>
      <c r="K3269" s="6">
        <f ca="1">Table1[[#This Row],[Netto loon]]-Table1[[#This Row],[Netto vorige schijf]]</f>
        <v>5.0977999999995518</v>
      </c>
      <c r="L3269" s="2">
        <f ca="1">(Table1[[#This Row],[Bruto tov vorige schijf]]-Table1[[#This Row],[Netto tov vorige schijf]])/MAX(Table1[[#This Row],[Bruto tov vorige schijf]],1)</f>
        <v>0.49022000000004484</v>
      </c>
    </row>
    <row r="3270" spans="1:12" x14ac:dyDescent="0.25">
      <c r="A3270" s="14">
        <v>40521</v>
      </c>
      <c r="B3270" s="6">
        <f>LoonHeffing2020(Table1[[#This Row],[Belastbaar loon]])</f>
        <v>15134.593499999999</v>
      </c>
      <c r="C3270" s="6">
        <f>AlgemeneHeffingsKorting2020(Table1[[#This Row],[Belastbaar loon]])</f>
        <v>1587.3768</v>
      </c>
      <c r="D3270" s="14">
        <f>ArbeidsKorting2020(Table1[[#This Row],[Belastbaar loon]])</f>
        <v>3484.98</v>
      </c>
      <c r="E3270" s="14">
        <f>MAX(Table1[[#This Row],[Loonheffing]]-Table1[[#This Row],[Algemene Heffingskorting]]-Table1[[#This Row],[Arbeidskorting]],0)</f>
        <v>10062.236699999999</v>
      </c>
      <c r="F3270" s="6">
        <f>Table1[[#This Row],[Belastbaar loon]]-Table1[[#This Row],[Belasting]]</f>
        <v>30458.763299999999</v>
      </c>
      <c r="G3270" s="2">
        <f>(Table1[[#This Row],[Belastbaar loon]]-Table1[[#This Row],[Netto loon]])/Table1[[#This Row],[Belastbaar loon]]</f>
        <v>0.24832152957725626</v>
      </c>
      <c r="H3270" s="14">
        <f t="shared" ca="1" si="45"/>
        <v>10057.334500000001</v>
      </c>
      <c r="I3270" s="14">
        <f ca="1">IF(ROW()=2, Table1[[#This Row],[Netto loon]], INDIRECT(ADDRESS(ROW()-1,COLUMN(F:F))))</f>
        <v>30453.665499999999</v>
      </c>
      <c r="J3270" s="6">
        <f ca="1">IF(ROW()=2, 0, Table1[[#This Row],[Belastbaar loon]]-INDIRECT(ADDRESS(ROW()-1,COLUMN(A:A))))</f>
        <v>10</v>
      </c>
      <c r="K3270" s="6">
        <f ca="1">Table1[[#This Row],[Netto loon]]-Table1[[#This Row],[Netto vorige schijf]]</f>
        <v>5.0977999999995518</v>
      </c>
      <c r="L3270" s="2">
        <f ca="1">(Table1[[#This Row],[Bruto tov vorige schijf]]-Table1[[#This Row],[Netto tov vorige schijf]])/MAX(Table1[[#This Row],[Bruto tov vorige schijf]],1)</f>
        <v>0.49022000000004484</v>
      </c>
    </row>
    <row r="3271" spans="1:12" x14ac:dyDescent="0.25">
      <c r="A3271" s="14">
        <v>40531</v>
      </c>
      <c r="B3271" s="6">
        <f>LoonHeffing2020(Table1[[#This Row],[Belastbaar loon]])</f>
        <v>15138.3285</v>
      </c>
      <c r="C3271" s="6">
        <f>AlgemeneHeffingsKorting2020(Table1[[#This Row],[Belastbaar loon]])</f>
        <v>1586.8096</v>
      </c>
      <c r="D3271" s="14">
        <f>ArbeidsKorting2020(Table1[[#This Row],[Belastbaar loon]])</f>
        <v>3484.38</v>
      </c>
      <c r="E3271" s="14">
        <f>MAX(Table1[[#This Row],[Loonheffing]]-Table1[[#This Row],[Algemene Heffingskorting]]-Table1[[#This Row],[Arbeidskorting]],0)</f>
        <v>10067.138899999998</v>
      </c>
      <c r="F3271" s="6">
        <f>Table1[[#This Row],[Belastbaar loon]]-Table1[[#This Row],[Belasting]]</f>
        <v>30463.861100000002</v>
      </c>
      <c r="G3271" s="2">
        <f>(Table1[[#This Row],[Belastbaar loon]]-Table1[[#This Row],[Netto loon]])/Table1[[#This Row],[Belastbaar loon]]</f>
        <v>0.24838121191186988</v>
      </c>
      <c r="H3271" s="14">
        <f t="shared" ca="1" si="45"/>
        <v>10062.236699999999</v>
      </c>
      <c r="I3271" s="14">
        <f ca="1">IF(ROW()=2, Table1[[#This Row],[Netto loon]], INDIRECT(ADDRESS(ROW()-1,COLUMN(F:F))))</f>
        <v>30458.763299999999</v>
      </c>
      <c r="J3271" s="6">
        <f ca="1">IF(ROW()=2, 0, Table1[[#This Row],[Belastbaar loon]]-INDIRECT(ADDRESS(ROW()-1,COLUMN(A:A))))</f>
        <v>10</v>
      </c>
      <c r="K3271" s="6">
        <f ca="1">Table1[[#This Row],[Netto loon]]-Table1[[#This Row],[Netto vorige schijf]]</f>
        <v>5.0978000000031898</v>
      </c>
      <c r="L3271" s="2">
        <f ca="1">(Table1[[#This Row],[Bruto tov vorige schijf]]-Table1[[#This Row],[Netto tov vorige schijf]])/MAX(Table1[[#This Row],[Bruto tov vorige schijf]],1)</f>
        <v>0.49021999999968102</v>
      </c>
    </row>
    <row r="3272" spans="1:12" x14ac:dyDescent="0.25">
      <c r="A3272" s="14">
        <v>40541</v>
      </c>
      <c r="B3272" s="6">
        <f>LoonHeffing2020(Table1[[#This Row],[Belastbaar loon]])</f>
        <v>15142.0635</v>
      </c>
      <c r="C3272" s="6">
        <f>AlgemeneHeffingsKorting2020(Table1[[#This Row],[Belastbaar loon]])</f>
        <v>1586.2424000000001</v>
      </c>
      <c r="D3272" s="14">
        <f>ArbeidsKorting2020(Table1[[#This Row],[Belastbaar loon]])</f>
        <v>3483.78</v>
      </c>
      <c r="E3272" s="14">
        <f>MAX(Table1[[#This Row],[Loonheffing]]-Table1[[#This Row],[Algemene Heffingskorting]]-Table1[[#This Row],[Arbeidskorting]],0)</f>
        <v>10072.0411</v>
      </c>
      <c r="F3272" s="6">
        <f>Table1[[#This Row],[Belastbaar loon]]-Table1[[#This Row],[Belasting]]</f>
        <v>30468.958899999998</v>
      </c>
      <c r="G3272" s="2">
        <f>(Table1[[#This Row],[Belastbaar loon]]-Table1[[#This Row],[Netto loon]])/Table1[[#This Row],[Belastbaar loon]]</f>
        <v>0.24844086480353228</v>
      </c>
      <c r="H3272" s="14">
        <f t="shared" ca="1" si="45"/>
        <v>10067.138899999998</v>
      </c>
      <c r="I3272" s="14">
        <f ca="1">IF(ROW()=2, Table1[[#This Row],[Netto loon]], INDIRECT(ADDRESS(ROW()-1,COLUMN(F:F))))</f>
        <v>30463.861100000002</v>
      </c>
      <c r="J3272" s="6">
        <f ca="1">IF(ROW()=2, 0, Table1[[#This Row],[Belastbaar loon]]-INDIRECT(ADDRESS(ROW()-1,COLUMN(A:A))))</f>
        <v>10</v>
      </c>
      <c r="K3272" s="6">
        <f ca="1">Table1[[#This Row],[Netto loon]]-Table1[[#This Row],[Netto vorige schijf]]</f>
        <v>5.0977999999959138</v>
      </c>
      <c r="L3272" s="2">
        <f ca="1">(Table1[[#This Row],[Bruto tov vorige schijf]]-Table1[[#This Row],[Netto tov vorige schijf]])/MAX(Table1[[#This Row],[Bruto tov vorige schijf]],1)</f>
        <v>0.49022000000040861</v>
      </c>
    </row>
    <row r="3273" spans="1:12" x14ac:dyDescent="0.25">
      <c r="A3273" s="14">
        <v>40551</v>
      </c>
      <c r="B3273" s="6">
        <f>LoonHeffing2020(Table1[[#This Row],[Belastbaar loon]])</f>
        <v>15145.798500000001</v>
      </c>
      <c r="C3273" s="6">
        <f>AlgemeneHeffingsKorting2020(Table1[[#This Row],[Belastbaar loon]])</f>
        <v>1585.6751999999999</v>
      </c>
      <c r="D3273" s="14">
        <f>ArbeidsKorting2020(Table1[[#This Row],[Belastbaar loon]])</f>
        <v>3483.18</v>
      </c>
      <c r="E3273" s="14">
        <f>MAX(Table1[[#This Row],[Loonheffing]]-Table1[[#This Row],[Algemene Heffingskorting]]-Table1[[#This Row],[Arbeidskorting]],0)</f>
        <v>10076.943300000001</v>
      </c>
      <c r="F3273" s="6">
        <f>Table1[[#This Row],[Belastbaar loon]]-Table1[[#This Row],[Belasting]]</f>
        <v>30474.056700000001</v>
      </c>
      <c r="G3273" s="2">
        <f>(Table1[[#This Row],[Belastbaar loon]]-Table1[[#This Row],[Netto loon]])/Table1[[#This Row],[Belastbaar loon]]</f>
        <v>0.24850048827402527</v>
      </c>
      <c r="H3273" s="14">
        <f t="shared" ca="1" si="45"/>
        <v>10072.0411</v>
      </c>
      <c r="I3273" s="14">
        <f ca="1">IF(ROW()=2, Table1[[#This Row],[Netto loon]], INDIRECT(ADDRESS(ROW()-1,COLUMN(F:F))))</f>
        <v>30468.958899999998</v>
      </c>
      <c r="J3273" s="6">
        <f ca="1">IF(ROW()=2, 0, Table1[[#This Row],[Belastbaar loon]]-INDIRECT(ADDRESS(ROW()-1,COLUMN(A:A))))</f>
        <v>10</v>
      </c>
      <c r="K3273" s="6">
        <f ca="1">Table1[[#This Row],[Netto loon]]-Table1[[#This Row],[Netto vorige schijf]]</f>
        <v>5.0978000000031898</v>
      </c>
      <c r="L3273" s="2">
        <f ca="1">(Table1[[#This Row],[Bruto tov vorige schijf]]-Table1[[#This Row],[Netto tov vorige schijf]])/MAX(Table1[[#This Row],[Bruto tov vorige schijf]],1)</f>
        <v>0.49021999999968102</v>
      </c>
    </row>
    <row r="3274" spans="1:12" x14ac:dyDescent="0.25">
      <c r="A3274" s="14">
        <v>40561</v>
      </c>
      <c r="B3274" s="6">
        <f>LoonHeffing2020(Table1[[#This Row],[Belastbaar loon]])</f>
        <v>15149.5335</v>
      </c>
      <c r="C3274" s="6">
        <f>AlgemeneHeffingsKorting2020(Table1[[#This Row],[Belastbaar loon]])</f>
        <v>1585.1079999999999</v>
      </c>
      <c r="D3274" s="14">
        <f>ArbeidsKorting2020(Table1[[#This Row],[Belastbaar loon]])</f>
        <v>3482.58</v>
      </c>
      <c r="E3274" s="14">
        <f>MAX(Table1[[#This Row],[Loonheffing]]-Table1[[#This Row],[Algemene Heffingskorting]]-Table1[[#This Row],[Arbeidskorting]],0)</f>
        <v>10081.845499999999</v>
      </c>
      <c r="F3274" s="6">
        <f>Table1[[#This Row],[Belastbaar loon]]-Table1[[#This Row],[Belasting]]</f>
        <v>30479.154500000001</v>
      </c>
      <c r="G3274" s="2">
        <f>(Table1[[#This Row],[Belastbaar loon]]-Table1[[#This Row],[Netto loon]])/Table1[[#This Row],[Belastbaar loon]]</f>
        <v>0.24856008234510982</v>
      </c>
      <c r="H3274" s="14">
        <f t="shared" ca="1" si="45"/>
        <v>10076.943300000001</v>
      </c>
      <c r="I3274" s="14">
        <f ca="1">IF(ROW()=2, Table1[[#This Row],[Netto loon]], INDIRECT(ADDRESS(ROW()-1,COLUMN(F:F))))</f>
        <v>30474.056700000001</v>
      </c>
      <c r="J3274" s="6">
        <f ca="1">IF(ROW()=2, 0, Table1[[#This Row],[Belastbaar loon]]-INDIRECT(ADDRESS(ROW()-1,COLUMN(A:A))))</f>
        <v>10</v>
      </c>
      <c r="K3274" s="6">
        <f ca="1">Table1[[#This Row],[Netto loon]]-Table1[[#This Row],[Netto vorige schijf]]</f>
        <v>5.0977999999995518</v>
      </c>
      <c r="L3274" s="2">
        <f ca="1">(Table1[[#This Row],[Bruto tov vorige schijf]]-Table1[[#This Row],[Netto tov vorige schijf]])/MAX(Table1[[#This Row],[Bruto tov vorige schijf]],1)</f>
        <v>0.49022000000004484</v>
      </c>
    </row>
    <row r="3275" spans="1:12" x14ac:dyDescent="0.25">
      <c r="A3275" s="14">
        <v>40571</v>
      </c>
      <c r="B3275" s="6">
        <f>LoonHeffing2020(Table1[[#This Row],[Belastbaar loon]])</f>
        <v>15153.2685</v>
      </c>
      <c r="C3275" s="6">
        <f>AlgemeneHeffingsKorting2020(Table1[[#This Row],[Belastbaar loon]])</f>
        <v>1584.5408</v>
      </c>
      <c r="D3275" s="14">
        <f>ArbeidsKorting2020(Table1[[#This Row],[Belastbaar loon]])</f>
        <v>3481.98</v>
      </c>
      <c r="E3275" s="14">
        <f>MAX(Table1[[#This Row],[Loonheffing]]-Table1[[#This Row],[Algemene Heffingskorting]]-Table1[[#This Row],[Arbeidskorting]],0)</f>
        <v>10086.7477</v>
      </c>
      <c r="F3275" s="6">
        <f>Table1[[#This Row],[Belastbaar loon]]-Table1[[#This Row],[Belasting]]</f>
        <v>30484.2523</v>
      </c>
      <c r="G3275" s="2">
        <f>(Table1[[#This Row],[Belastbaar loon]]-Table1[[#This Row],[Netto loon]])/Table1[[#This Row],[Belastbaar loon]]</f>
        <v>0.24861964703852504</v>
      </c>
      <c r="H3275" s="14">
        <f t="shared" ca="1" si="45"/>
        <v>10081.845499999999</v>
      </c>
      <c r="I3275" s="14">
        <f ca="1">IF(ROW()=2, Table1[[#This Row],[Netto loon]], INDIRECT(ADDRESS(ROW()-1,COLUMN(F:F))))</f>
        <v>30479.154500000001</v>
      </c>
      <c r="J3275" s="6">
        <f ca="1">IF(ROW()=2, 0, Table1[[#This Row],[Belastbaar loon]]-INDIRECT(ADDRESS(ROW()-1,COLUMN(A:A))))</f>
        <v>10</v>
      </c>
      <c r="K3275" s="6">
        <f ca="1">Table1[[#This Row],[Netto loon]]-Table1[[#This Row],[Netto vorige schijf]]</f>
        <v>5.0977999999995518</v>
      </c>
      <c r="L3275" s="2">
        <f ca="1">(Table1[[#This Row],[Bruto tov vorige schijf]]-Table1[[#This Row],[Netto tov vorige schijf]])/MAX(Table1[[#This Row],[Bruto tov vorige schijf]],1)</f>
        <v>0.49022000000004484</v>
      </c>
    </row>
    <row r="3276" spans="1:12" x14ac:dyDescent="0.25">
      <c r="A3276" s="14">
        <v>40581</v>
      </c>
      <c r="B3276" s="6">
        <f>LoonHeffing2020(Table1[[#This Row],[Belastbaar loon]])</f>
        <v>15157.003500000001</v>
      </c>
      <c r="C3276" s="6">
        <f>AlgemeneHeffingsKorting2020(Table1[[#This Row],[Belastbaar loon]])</f>
        <v>1583.9736</v>
      </c>
      <c r="D3276" s="14">
        <f>ArbeidsKorting2020(Table1[[#This Row],[Belastbaar loon]])</f>
        <v>3481.38</v>
      </c>
      <c r="E3276" s="14">
        <f>MAX(Table1[[#This Row],[Loonheffing]]-Table1[[#This Row],[Algemene Heffingskorting]]-Table1[[#This Row],[Arbeidskorting]],0)</f>
        <v>10091.6499</v>
      </c>
      <c r="F3276" s="6">
        <f>Table1[[#This Row],[Belastbaar loon]]-Table1[[#This Row],[Belasting]]</f>
        <v>30489.3501</v>
      </c>
      <c r="G3276" s="2">
        <f>(Table1[[#This Row],[Belastbaar loon]]-Table1[[#This Row],[Netto loon]])/Table1[[#This Row],[Belastbaar loon]]</f>
        <v>0.24867918237598877</v>
      </c>
      <c r="H3276" s="14">
        <f t="shared" ca="1" si="45"/>
        <v>10086.7477</v>
      </c>
      <c r="I3276" s="14">
        <f ca="1">IF(ROW()=2, Table1[[#This Row],[Netto loon]], INDIRECT(ADDRESS(ROW()-1,COLUMN(F:F))))</f>
        <v>30484.2523</v>
      </c>
      <c r="J3276" s="6">
        <f ca="1">IF(ROW()=2, 0, Table1[[#This Row],[Belastbaar loon]]-INDIRECT(ADDRESS(ROW()-1,COLUMN(A:A))))</f>
        <v>10</v>
      </c>
      <c r="K3276" s="6">
        <f ca="1">Table1[[#This Row],[Netto loon]]-Table1[[#This Row],[Netto vorige schijf]]</f>
        <v>5.0977999999995518</v>
      </c>
      <c r="L3276" s="2">
        <f ca="1">(Table1[[#This Row],[Bruto tov vorige schijf]]-Table1[[#This Row],[Netto tov vorige schijf]])/MAX(Table1[[#This Row],[Bruto tov vorige schijf]],1)</f>
        <v>0.49022000000004484</v>
      </c>
    </row>
    <row r="3277" spans="1:12" x14ac:dyDescent="0.25">
      <c r="A3277" s="14">
        <v>40591</v>
      </c>
      <c r="B3277" s="6">
        <f>LoonHeffing2020(Table1[[#This Row],[Belastbaar loon]])</f>
        <v>15160.738499999999</v>
      </c>
      <c r="C3277" s="6">
        <f>AlgemeneHeffingsKorting2020(Table1[[#This Row],[Belastbaar loon]])</f>
        <v>1583.4064000000001</v>
      </c>
      <c r="D3277" s="14">
        <f>ArbeidsKorting2020(Table1[[#This Row],[Belastbaar loon]])</f>
        <v>3480.78</v>
      </c>
      <c r="E3277" s="14">
        <f>MAX(Table1[[#This Row],[Loonheffing]]-Table1[[#This Row],[Algemene Heffingskorting]]-Table1[[#This Row],[Arbeidskorting]],0)</f>
        <v>10096.552099999999</v>
      </c>
      <c r="F3277" s="6">
        <f>Table1[[#This Row],[Belastbaar loon]]-Table1[[#This Row],[Belasting]]</f>
        <v>30494.447899999999</v>
      </c>
      <c r="G3277" s="2">
        <f>(Table1[[#This Row],[Belastbaar loon]]-Table1[[#This Row],[Netto loon]])/Table1[[#This Row],[Belastbaar loon]]</f>
        <v>0.24873868837919738</v>
      </c>
      <c r="H3277" s="14">
        <f t="shared" ca="1" si="45"/>
        <v>10091.6499</v>
      </c>
      <c r="I3277" s="14">
        <f ca="1">IF(ROW()=2, Table1[[#This Row],[Netto loon]], INDIRECT(ADDRESS(ROW()-1,COLUMN(F:F))))</f>
        <v>30489.3501</v>
      </c>
      <c r="J3277" s="6">
        <f ca="1">IF(ROW()=2, 0, Table1[[#This Row],[Belastbaar loon]]-INDIRECT(ADDRESS(ROW()-1,COLUMN(A:A))))</f>
        <v>10</v>
      </c>
      <c r="K3277" s="6">
        <f ca="1">Table1[[#This Row],[Netto loon]]-Table1[[#This Row],[Netto vorige schijf]]</f>
        <v>5.0977999999995518</v>
      </c>
      <c r="L3277" s="2">
        <f ca="1">(Table1[[#This Row],[Bruto tov vorige schijf]]-Table1[[#This Row],[Netto tov vorige schijf]])/MAX(Table1[[#This Row],[Bruto tov vorige schijf]],1)</f>
        <v>0.49022000000004484</v>
      </c>
    </row>
    <row r="3278" spans="1:12" x14ac:dyDescent="0.25">
      <c r="A3278" s="14">
        <v>40601</v>
      </c>
      <c r="B3278" s="6">
        <f>LoonHeffing2020(Table1[[#This Row],[Belastbaar loon]])</f>
        <v>15164.4735</v>
      </c>
      <c r="C3278" s="6">
        <f>AlgemeneHeffingsKorting2020(Table1[[#This Row],[Belastbaar loon]])</f>
        <v>1582.8392000000001</v>
      </c>
      <c r="D3278" s="14">
        <f>ArbeidsKorting2020(Table1[[#This Row],[Belastbaar loon]])</f>
        <v>3480.18</v>
      </c>
      <c r="E3278" s="14">
        <f>MAX(Table1[[#This Row],[Loonheffing]]-Table1[[#This Row],[Algemene Heffingskorting]]-Table1[[#This Row],[Arbeidskorting]],0)</f>
        <v>10101.454299999999</v>
      </c>
      <c r="F3278" s="6">
        <f>Table1[[#This Row],[Belastbaar loon]]-Table1[[#This Row],[Belasting]]</f>
        <v>30499.545700000002</v>
      </c>
      <c r="G3278" s="2">
        <f>(Table1[[#This Row],[Belastbaar loon]]-Table1[[#This Row],[Netto loon]])/Table1[[#This Row],[Belastbaar loon]]</f>
        <v>0.2487981650698258</v>
      </c>
      <c r="H3278" s="14">
        <f t="shared" ca="1" si="45"/>
        <v>10096.552099999999</v>
      </c>
      <c r="I3278" s="14">
        <f ca="1">IF(ROW()=2, Table1[[#This Row],[Netto loon]], INDIRECT(ADDRESS(ROW()-1,COLUMN(F:F))))</f>
        <v>30494.447899999999</v>
      </c>
      <c r="J3278" s="6">
        <f ca="1">IF(ROW()=2, 0, Table1[[#This Row],[Belastbaar loon]]-INDIRECT(ADDRESS(ROW()-1,COLUMN(A:A))))</f>
        <v>10</v>
      </c>
      <c r="K3278" s="6">
        <f ca="1">Table1[[#This Row],[Netto loon]]-Table1[[#This Row],[Netto vorige schijf]]</f>
        <v>5.0978000000031898</v>
      </c>
      <c r="L3278" s="2">
        <f ca="1">(Table1[[#This Row],[Bruto tov vorige schijf]]-Table1[[#This Row],[Netto tov vorige schijf]])/MAX(Table1[[#This Row],[Bruto tov vorige schijf]],1)</f>
        <v>0.49021999999968102</v>
      </c>
    </row>
    <row r="3279" spans="1:12" x14ac:dyDescent="0.25">
      <c r="A3279" s="14">
        <v>40611</v>
      </c>
      <c r="B3279" s="6">
        <f>LoonHeffing2020(Table1[[#This Row],[Belastbaar loon]])</f>
        <v>15168.208500000001</v>
      </c>
      <c r="C3279" s="6">
        <f>AlgemeneHeffingsKorting2020(Table1[[#This Row],[Belastbaar loon]])</f>
        <v>1582.2719999999999</v>
      </c>
      <c r="D3279" s="14">
        <f>ArbeidsKorting2020(Table1[[#This Row],[Belastbaar loon]])</f>
        <v>3479.58</v>
      </c>
      <c r="E3279" s="14">
        <f>MAX(Table1[[#This Row],[Loonheffing]]-Table1[[#This Row],[Algemene Heffingskorting]]-Table1[[#This Row],[Arbeidskorting]],0)</f>
        <v>10106.3565</v>
      </c>
      <c r="F3279" s="6">
        <f>Table1[[#This Row],[Belastbaar loon]]-Table1[[#This Row],[Belasting]]</f>
        <v>30504.643499999998</v>
      </c>
      <c r="G3279" s="2">
        <f>(Table1[[#This Row],[Belastbaar loon]]-Table1[[#This Row],[Netto loon]])/Table1[[#This Row],[Belastbaar loon]]</f>
        <v>0.24885761246952801</v>
      </c>
      <c r="H3279" s="14">
        <f t="shared" ca="1" si="45"/>
        <v>10101.454299999999</v>
      </c>
      <c r="I3279" s="14">
        <f ca="1">IF(ROW()=2, Table1[[#This Row],[Netto loon]], INDIRECT(ADDRESS(ROW()-1,COLUMN(F:F))))</f>
        <v>30499.545700000002</v>
      </c>
      <c r="J3279" s="6">
        <f ca="1">IF(ROW()=2, 0, Table1[[#This Row],[Belastbaar loon]]-INDIRECT(ADDRESS(ROW()-1,COLUMN(A:A))))</f>
        <v>10</v>
      </c>
      <c r="K3279" s="6">
        <f ca="1">Table1[[#This Row],[Netto loon]]-Table1[[#This Row],[Netto vorige schijf]]</f>
        <v>5.0977999999959138</v>
      </c>
      <c r="L3279" s="2">
        <f ca="1">(Table1[[#This Row],[Bruto tov vorige schijf]]-Table1[[#This Row],[Netto tov vorige schijf]])/MAX(Table1[[#This Row],[Bruto tov vorige schijf]],1)</f>
        <v>0.49022000000040861</v>
      </c>
    </row>
    <row r="3280" spans="1:12" x14ac:dyDescent="0.25">
      <c r="A3280" s="14">
        <v>40621</v>
      </c>
      <c r="B3280" s="6">
        <f>LoonHeffing2020(Table1[[#This Row],[Belastbaar loon]])</f>
        <v>15171.943499999999</v>
      </c>
      <c r="C3280" s="6">
        <f>AlgemeneHeffingsKorting2020(Table1[[#This Row],[Belastbaar loon]])</f>
        <v>1581.7048</v>
      </c>
      <c r="D3280" s="14">
        <f>ArbeidsKorting2020(Table1[[#This Row],[Belastbaar loon]])</f>
        <v>3478.98</v>
      </c>
      <c r="E3280" s="14">
        <f>MAX(Table1[[#This Row],[Loonheffing]]-Table1[[#This Row],[Algemene Heffingskorting]]-Table1[[#This Row],[Arbeidskorting]],0)</f>
        <v>10111.2587</v>
      </c>
      <c r="F3280" s="6">
        <f>Table1[[#This Row],[Belastbaar loon]]-Table1[[#This Row],[Belasting]]</f>
        <v>30509.741300000002</v>
      </c>
      <c r="G3280" s="2">
        <f>(Table1[[#This Row],[Belastbaar loon]]-Table1[[#This Row],[Netto loon]])/Table1[[#This Row],[Belastbaar loon]]</f>
        <v>0.24891703059993595</v>
      </c>
      <c r="H3280" s="14">
        <f t="shared" ca="1" si="45"/>
        <v>10106.3565</v>
      </c>
      <c r="I3280" s="14">
        <f ca="1">IF(ROW()=2, Table1[[#This Row],[Netto loon]], INDIRECT(ADDRESS(ROW()-1,COLUMN(F:F))))</f>
        <v>30504.643499999998</v>
      </c>
      <c r="J3280" s="6">
        <f ca="1">IF(ROW()=2, 0, Table1[[#This Row],[Belastbaar loon]]-INDIRECT(ADDRESS(ROW()-1,COLUMN(A:A))))</f>
        <v>10</v>
      </c>
      <c r="K3280" s="6">
        <f ca="1">Table1[[#This Row],[Netto loon]]-Table1[[#This Row],[Netto vorige schijf]]</f>
        <v>5.0978000000031898</v>
      </c>
      <c r="L3280" s="2">
        <f ca="1">(Table1[[#This Row],[Bruto tov vorige schijf]]-Table1[[#This Row],[Netto tov vorige schijf]])/MAX(Table1[[#This Row],[Bruto tov vorige schijf]],1)</f>
        <v>0.49021999999968102</v>
      </c>
    </row>
    <row r="3281" spans="1:12" x14ac:dyDescent="0.25">
      <c r="A3281" s="14">
        <v>40631</v>
      </c>
      <c r="B3281" s="6">
        <f>LoonHeffing2020(Table1[[#This Row],[Belastbaar loon]])</f>
        <v>15175.6785</v>
      </c>
      <c r="C3281" s="6">
        <f>AlgemeneHeffingsKorting2020(Table1[[#This Row],[Belastbaar loon]])</f>
        <v>1581.1376</v>
      </c>
      <c r="D3281" s="14">
        <f>ArbeidsKorting2020(Table1[[#This Row],[Belastbaar loon]])</f>
        <v>3478.38</v>
      </c>
      <c r="E3281" s="14">
        <f>MAX(Table1[[#This Row],[Loonheffing]]-Table1[[#This Row],[Algemene Heffingskorting]]-Table1[[#This Row],[Arbeidskorting]],0)</f>
        <v>10116.160899999999</v>
      </c>
      <c r="F3281" s="6">
        <f>Table1[[#This Row],[Belastbaar loon]]-Table1[[#This Row],[Belasting]]</f>
        <v>30514.839100000001</v>
      </c>
      <c r="G3281" s="2">
        <f>(Table1[[#This Row],[Belastbaar loon]]-Table1[[#This Row],[Netto loon]])/Table1[[#This Row],[Belastbaar loon]]</f>
        <v>0.248976419482661</v>
      </c>
      <c r="H3281" s="14">
        <f t="shared" ca="1" si="45"/>
        <v>10111.2587</v>
      </c>
      <c r="I3281" s="14">
        <f ca="1">IF(ROW()=2, Table1[[#This Row],[Netto loon]], INDIRECT(ADDRESS(ROW()-1,COLUMN(F:F))))</f>
        <v>30509.741300000002</v>
      </c>
      <c r="J3281" s="6">
        <f ca="1">IF(ROW()=2, 0, Table1[[#This Row],[Belastbaar loon]]-INDIRECT(ADDRESS(ROW()-1,COLUMN(A:A))))</f>
        <v>10</v>
      </c>
      <c r="K3281" s="6">
        <f ca="1">Table1[[#This Row],[Netto loon]]-Table1[[#This Row],[Netto vorige schijf]]</f>
        <v>5.0977999999995518</v>
      </c>
      <c r="L3281" s="2">
        <f ca="1">(Table1[[#This Row],[Bruto tov vorige schijf]]-Table1[[#This Row],[Netto tov vorige schijf]])/MAX(Table1[[#This Row],[Bruto tov vorige schijf]],1)</f>
        <v>0.49022000000004484</v>
      </c>
    </row>
    <row r="3282" spans="1:12" x14ac:dyDescent="0.25">
      <c r="A3282" s="14">
        <v>40641</v>
      </c>
      <c r="B3282" s="6">
        <f>LoonHeffing2020(Table1[[#This Row],[Belastbaar loon]])</f>
        <v>15179.413500000001</v>
      </c>
      <c r="C3282" s="6">
        <f>AlgemeneHeffingsKorting2020(Table1[[#This Row],[Belastbaar loon]])</f>
        <v>1580.5704000000001</v>
      </c>
      <c r="D3282" s="14">
        <f>ArbeidsKorting2020(Table1[[#This Row],[Belastbaar loon]])</f>
        <v>3477.78</v>
      </c>
      <c r="E3282" s="14">
        <f>MAX(Table1[[#This Row],[Loonheffing]]-Table1[[#This Row],[Algemene Heffingskorting]]-Table1[[#This Row],[Arbeidskorting]],0)</f>
        <v>10121.063099999999</v>
      </c>
      <c r="F3282" s="6">
        <f>Table1[[#This Row],[Belastbaar loon]]-Table1[[#This Row],[Belasting]]</f>
        <v>30519.936900000001</v>
      </c>
      <c r="G3282" s="2">
        <f>(Table1[[#This Row],[Belastbaar loon]]-Table1[[#This Row],[Netto loon]])/Table1[[#This Row],[Belastbaar loon]]</f>
        <v>0.24903577913929281</v>
      </c>
      <c r="H3282" s="14">
        <f t="shared" ca="1" si="45"/>
        <v>10116.160899999999</v>
      </c>
      <c r="I3282" s="14">
        <f ca="1">IF(ROW()=2, Table1[[#This Row],[Netto loon]], INDIRECT(ADDRESS(ROW()-1,COLUMN(F:F))))</f>
        <v>30514.839100000001</v>
      </c>
      <c r="J3282" s="6">
        <f ca="1">IF(ROW()=2, 0, Table1[[#This Row],[Belastbaar loon]]-INDIRECT(ADDRESS(ROW()-1,COLUMN(A:A))))</f>
        <v>10</v>
      </c>
      <c r="K3282" s="6">
        <f ca="1">Table1[[#This Row],[Netto loon]]-Table1[[#This Row],[Netto vorige schijf]]</f>
        <v>5.0977999999995518</v>
      </c>
      <c r="L3282" s="2">
        <f ca="1">(Table1[[#This Row],[Bruto tov vorige schijf]]-Table1[[#This Row],[Netto tov vorige schijf]])/MAX(Table1[[#This Row],[Bruto tov vorige schijf]],1)</f>
        <v>0.49022000000004484</v>
      </c>
    </row>
    <row r="3283" spans="1:12" x14ac:dyDescent="0.25">
      <c r="A3283" s="14">
        <v>40651</v>
      </c>
      <c r="B3283" s="6">
        <f>LoonHeffing2020(Table1[[#This Row],[Belastbaar loon]])</f>
        <v>15183.148499999999</v>
      </c>
      <c r="C3283" s="6">
        <f>AlgemeneHeffingsKorting2020(Table1[[#This Row],[Belastbaar loon]])</f>
        <v>1580.0032000000001</v>
      </c>
      <c r="D3283" s="14">
        <f>ArbeidsKorting2020(Table1[[#This Row],[Belastbaar loon]])</f>
        <v>3477.18</v>
      </c>
      <c r="E3283" s="14">
        <f>MAX(Table1[[#This Row],[Loonheffing]]-Table1[[#This Row],[Algemene Heffingskorting]]-Table1[[#This Row],[Arbeidskorting]],0)</f>
        <v>10125.9653</v>
      </c>
      <c r="F3283" s="6">
        <f>Table1[[#This Row],[Belastbaar loon]]-Table1[[#This Row],[Belasting]]</f>
        <v>30525.0347</v>
      </c>
      <c r="G3283" s="2">
        <f>(Table1[[#This Row],[Belastbaar loon]]-Table1[[#This Row],[Netto loon]])/Table1[[#This Row],[Belastbaar loon]]</f>
        <v>0.24909510959139997</v>
      </c>
      <c r="H3283" s="14">
        <f t="shared" ca="1" si="45"/>
        <v>10121.063099999999</v>
      </c>
      <c r="I3283" s="14">
        <f ca="1">IF(ROW()=2, Table1[[#This Row],[Netto loon]], INDIRECT(ADDRESS(ROW()-1,COLUMN(F:F))))</f>
        <v>30519.936900000001</v>
      </c>
      <c r="J3283" s="6">
        <f ca="1">IF(ROW()=2, 0, Table1[[#This Row],[Belastbaar loon]]-INDIRECT(ADDRESS(ROW()-1,COLUMN(A:A))))</f>
        <v>10</v>
      </c>
      <c r="K3283" s="6">
        <f ca="1">Table1[[#This Row],[Netto loon]]-Table1[[#This Row],[Netto vorige schijf]]</f>
        <v>5.0977999999995518</v>
      </c>
      <c r="L3283" s="2">
        <f ca="1">(Table1[[#This Row],[Bruto tov vorige schijf]]-Table1[[#This Row],[Netto tov vorige schijf]])/MAX(Table1[[#This Row],[Bruto tov vorige schijf]],1)</f>
        <v>0.49022000000004484</v>
      </c>
    </row>
    <row r="3284" spans="1:12" x14ac:dyDescent="0.25">
      <c r="A3284" s="14">
        <v>40661</v>
      </c>
      <c r="B3284" s="6">
        <f>LoonHeffing2020(Table1[[#This Row],[Belastbaar loon]])</f>
        <v>15186.8835</v>
      </c>
      <c r="C3284" s="6">
        <f>AlgemeneHeffingsKorting2020(Table1[[#This Row],[Belastbaar loon]])</f>
        <v>1579.4359999999999</v>
      </c>
      <c r="D3284" s="14">
        <f>ArbeidsKorting2020(Table1[[#This Row],[Belastbaar loon]])</f>
        <v>3476.58</v>
      </c>
      <c r="E3284" s="14">
        <f>MAX(Table1[[#This Row],[Loonheffing]]-Table1[[#This Row],[Algemene Heffingskorting]]-Table1[[#This Row],[Arbeidskorting]],0)</f>
        <v>10130.8675</v>
      </c>
      <c r="F3284" s="6">
        <f>Table1[[#This Row],[Belastbaar loon]]-Table1[[#This Row],[Belasting]]</f>
        <v>30530.1325</v>
      </c>
      <c r="G3284" s="2">
        <f>(Table1[[#This Row],[Belastbaar loon]]-Table1[[#This Row],[Netto loon]])/Table1[[#This Row],[Belastbaar loon]]</f>
        <v>0.24915441086052975</v>
      </c>
      <c r="H3284" s="14">
        <f t="shared" ca="1" si="45"/>
        <v>10125.9653</v>
      </c>
      <c r="I3284" s="14">
        <f ca="1">IF(ROW()=2, Table1[[#This Row],[Netto loon]], INDIRECT(ADDRESS(ROW()-1,COLUMN(F:F))))</f>
        <v>30525.0347</v>
      </c>
      <c r="J3284" s="6">
        <f ca="1">IF(ROW()=2, 0, Table1[[#This Row],[Belastbaar loon]]-INDIRECT(ADDRESS(ROW()-1,COLUMN(A:A))))</f>
        <v>10</v>
      </c>
      <c r="K3284" s="6">
        <f ca="1">Table1[[#This Row],[Netto loon]]-Table1[[#This Row],[Netto vorige schijf]]</f>
        <v>5.0977999999995518</v>
      </c>
      <c r="L3284" s="2">
        <f ca="1">(Table1[[#This Row],[Bruto tov vorige schijf]]-Table1[[#This Row],[Netto tov vorige schijf]])/MAX(Table1[[#This Row],[Bruto tov vorige schijf]],1)</f>
        <v>0.49022000000004484</v>
      </c>
    </row>
    <row r="3285" spans="1:12" x14ac:dyDescent="0.25">
      <c r="A3285" s="14">
        <v>40671</v>
      </c>
      <c r="B3285" s="6">
        <f>LoonHeffing2020(Table1[[#This Row],[Belastbaar loon]])</f>
        <v>15190.6185</v>
      </c>
      <c r="C3285" s="6">
        <f>AlgemeneHeffingsKorting2020(Table1[[#This Row],[Belastbaar loon]])</f>
        <v>1578.8688</v>
      </c>
      <c r="D3285" s="14">
        <f>ArbeidsKorting2020(Table1[[#This Row],[Belastbaar loon]])</f>
        <v>3475.98</v>
      </c>
      <c r="E3285" s="14">
        <f>MAX(Table1[[#This Row],[Loonheffing]]-Table1[[#This Row],[Algemene Heffingskorting]]-Table1[[#This Row],[Arbeidskorting]],0)</f>
        <v>10135.769700000001</v>
      </c>
      <c r="F3285" s="6">
        <f>Table1[[#This Row],[Belastbaar loon]]-Table1[[#This Row],[Belasting]]</f>
        <v>30535.230299999999</v>
      </c>
      <c r="G3285" s="2">
        <f>(Table1[[#This Row],[Belastbaar loon]]-Table1[[#This Row],[Netto loon]])/Table1[[#This Row],[Belastbaar loon]]</f>
        <v>0.24921368296820831</v>
      </c>
      <c r="H3285" s="14">
        <f t="shared" ca="1" si="45"/>
        <v>10130.8675</v>
      </c>
      <c r="I3285" s="14">
        <f ca="1">IF(ROW()=2, Table1[[#This Row],[Netto loon]], INDIRECT(ADDRESS(ROW()-1,COLUMN(F:F))))</f>
        <v>30530.1325</v>
      </c>
      <c r="J3285" s="6">
        <f ca="1">IF(ROW()=2, 0, Table1[[#This Row],[Belastbaar loon]]-INDIRECT(ADDRESS(ROW()-1,COLUMN(A:A))))</f>
        <v>10</v>
      </c>
      <c r="K3285" s="6">
        <f ca="1">Table1[[#This Row],[Netto loon]]-Table1[[#This Row],[Netto vorige schijf]]</f>
        <v>5.0977999999995518</v>
      </c>
      <c r="L3285" s="2">
        <f ca="1">(Table1[[#This Row],[Bruto tov vorige schijf]]-Table1[[#This Row],[Netto tov vorige schijf]])/MAX(Table1[[#This Row],[Bruto tov vorige schijf]],1)</f>
        <v>0.49022000000004484</v>
      </c>
    </row>
    <row r="3286" spans="1:12" x14ac:dyDescent="0.25">
      <c r="A3286" s="14">
        <v>40681</v>
      </c>
      <c r="B3286" s="6">
        <f>LoonHeffing2020(Table1[[#This Row],[Belastbaar loon]])</f>
        <v>15194.353499999999</v>
      </c>
      <c r="C3286" s="6">
        <f>AlgemeneHeffingsKorting2020(Table1[[#This Row],[Belastbaar loon]])</f>
        <v>1578.3016</v>
      </c>
      <c r="D3286" s="14">
        <f>ArbeidsKorting2020(Table1[[#This Row],[Belastbaar loon]])</f>
        <v>3475.38</v>
      </c>
      <c r="E3286" s="14">
        <f>MAX(Table1[[#This Row],[Loonheffing]]-Table1[[#This Row],[Algemene Heffingskorting]]-Table1[[#This Row],[Arbeidskorting]],0)</f>
        <v>10140.671899999998</v>
      </c>
      <c r="F3286" s="6">
        <f>Table1[[#This Row],[Belastbaar loon]]-Table1[[#This Row],[Belasting]]</f>
        <v>30540.328100000002</v>
      </c>
      <c r="G3286" s="2">
        <f>(Table1[[#This Row],[Belastbaar loon]]-Table1[[#This Row],[Netto loon]])/Table1[[#This Row],[Belastbaar loon]]</f>
        <v>0.24927292593594055</v>
      </c>
      <c r="H3286" s="14">
        <f t="shared" ca="1" si="45"/>
        <v>10135.769700000001</v>
      </c>
      <c r="I3286" s="14">
        <f ca="1">IF(ROW()=2, Table1[[#This Row],[Netto loon]], INDIRECT(ADDRESS(ROW()-1,COLUMN(F:F))))</f>
        <v>30535.230299999999</v>
      </c>
      <c r="J3286" s="6">
        <f ca="1">IF(ROW()=2, 0, Table1[[#This Row],[Belastbaar loon]]-INDIRECT(ADDRESS(ROW()-1,COLUMN(A:A))))</f>
        <v>10</v>
      </c>
      <c r="K3286" s="6">
        <f ca="1">Table1[[#This Row],[Netto loon]]-Table1[[#This Row],[Netto vorige schijf]]</f>
        <v>5.0978000000031898</v>
      </c>
      <c r="L3286" s="2">
        <f ca="1">(Table1[[#This Row],[Bruto tov vorige schijf]]-Table1[[#This Row],[Netto tov vorige schijf]])/MAX(Table1[[#This Row],[Bruto tov vorige schijf]],1)</f>
        <v>0.49021999999968102</v>
      </c>
    </row>
    <row r="3287" spans="1:12" x14ac:dyDescent="0.25">
      <c r="A3287" s="14">
        <v>40691</v>
      </c>
      <c r="B3287" s="6">
        <f>LoonHeffing2020(Table1[[#This Row],[Belastbaar loon]])</f>
        <v>15198.0885</v>
      </c>
      <c r="C3287" s="6">
        <f>AlgemeneHeffingsKorting2020(Table1[[#This Row],[Belastbaar loon]])</f>
        <v>1577.7344000000001</v>
      </c>
      <c r="D3287" s="14">
        <f>ArbeidsKorting2020(Table1[[#This Row],[Belastbaar loon]])</f>
        <v>3474.78</v>
      </c>
      <c r="E3287" s="14">
        <f>MAX(Table1[[#This Row],[Loonheffing]]-Table1[[#This Row],[Algemene Heffingskorting]]-Table1[[#This Row],[Arbeidskorting]],0)</f>
        <v>10145.5741</v>
      </c>
      <c r="F3287" s="6">
        <f>Table1[[#This Row],[Belastbaar loon]]-Table1[[#This Row],[Belasting]]</f>
        <v>30545.425900000002</v>
      </c>
      <c r="G3287" s="2">
        <f>(Table1[[#This Row],[Belastbaar loon]]-Table1[[#This Row],[Netto loon]])/Table1[[#This Row],[Belastbaar loon]]</f>
        <v>0.24933213978521043</v>
      </c>
      <c r="H3287" s="14">
        <f t="shared" ca="1" si="45"/>
        <v>10140.671899999998</v>
      </c>
      <c r="I3287" s="14">
        <f ca="1">IF(ROW()=2, Table1[[#This Row],[Netto loon]], INDIRECT(ADDRESS(ROW()-1,COLUMN(F:F))))</f>
        <v>30540.328100000002</v>
      </c>
      <c r="J3287" s="6">
        <f ca="1">IF(ROW()=2, 0, Table1[[#This Row],[Belastbaar loon]]-INDIRECT(ADDRESS(ROW()-1,COLUMN(A:A))))</f>
        <v>10</v>
      </c>
      <c r="K3287" s="6">
        <f ca="1">Table1[[#This Row],[Netto loon]]-Table1[[#This Row],[Netto vorige schijf]]</f>
        <v>5.0977999999995518</v>
      </c>
      <c r="L3287" s="2">
        <f ca="1">(Table1[[#This Row],[Bruto tov vorige schijf]]-Table1[[#This Row],[Netto tov vorige schijf]])/MAX(Table1[[#This Row],[Bruto tov vorige schijf]],1)</f>
        <v>0.49022000000004484</v>
      </c>
    </row>
    <row r="3288" spans="1:12" x14ac:dyDescent="0.25">
      <c r="A3288" s="14">
        <v>40701</v>
      </c>
      <c r="B3288" s="6">
        <f>LoonHeffing2020(Table1[[#This Row],[Belastbaar loon]])</f>
        <v>15201.8235</v>
      </c>
      <c r="C3288" s="6">
        <f>AlgemeneHeffingsKorting2020(Table1[[#This Row],[Belastbaar loon]])</f>
        <v>1577.1672000000001</v>
      </c>
      <c r="D3288" s="14">
        <f>ArbeidsKorting2020(Table1[[#This Row],[Belastbaar loon]])</f>
        <v>3474.18</v>
      </c>
      <c r="E3288" s="14">
        <f>MAX(Table1[[#This Row],[Loonheffing]]-Table1[[#This Row],[Algemene Heffingskorting]]-Table1[[#This Row],[Arbeidskorting]],0)</f>
        <v>10150.4763</v>
      </c>
      <c r="F3288" s="6">
        <f>Table1[[#This Row],[Belastbaar loon]]-Table1[[#This Row],[Belasting]]</f>
        <v>30550.523699999998</v>
      </c>
      <c r="G3288" s="2">
        <f>(Table1[[#This Row],[Belastbaar loon]]-Table1[[#This Row],[Netto loon]])/Table1[[#This Row],[Belastbaar loon]]</f>
        <v>0.2493913245374807</v>
      </c>
      <c r="H3288" s="14">
        <f t="shared" ca="1" si="45"/>
        <v>10145.5741</v>
      </c>
      <c r="I3288" s="14">
        <f ca="1">IF(ROW()=2, Table1[[#This Row],[Netto loon]], INDIRECT(ADDRESS(ROW()-1,COLUMN(F:F))))</f>
        <v>30545.425900000002</v>
      </c>
      <c r="J3288" s="6">
        <f ca="1">IF(ROW()=2, 0, Table1[[#This Row],[Belastbaar loon]]-INDIRECT(ADDRESS(ROW()-1,COLUMN(A:A))))</f>
        <v>10</v>
      </c>
      <c r="K3288" s="6">
        <f ca="1">Table1[[#This Row],[Netto loon]]-Table1[[#This Row],[Netto vorige schijf]]</f>
        <v>5.0977999999959138</v>
      </c>
      <c r="L3288" s="2">
        <f ca="1">(Table1[[#This Row],[Bruto tov vorige schijf]]-Table1[[#This Row],[Netto tov vorige schijf]])/MAX(Table1[[#This Row],[Bruto tov vorige schijf]],1)</f>
        <v>0.49022000000040861</v>
      </c>
    </row>
    <row r="3289" spans="1:12" x14ac:dyDescent="0.25">
      <c r="A3289" s="14">
        <v>40711</v>
      </c>
      <c r="B3289" s="6">
        <f>LoonHeffing2020(Table1[[#This Row],[Belastbaar loon]])</f>
        <v>15205.558499999999</v>
      </c>
      <c r="C3289" s="6">
        <f>AlgemeneHeffingsKorting2020(Table1[[#This Row],[Belastbaar loon]])</f>
        <v>1576.6</v>
      </c>
      <c r="D3289" s="14">
        <f>ArbeidsKorting2020(Table1[[#This Row],[Belastbaar loon]])</f>
        <v>3473.58</v>
      </c>
      <c r="E3289" s="14">
        <f>MAX(Table1[[#This Row],[Loonheffing]]-Table1[[#This Row],[Algemene Heffingskorting]]-Table1[[#This Row],[Arbeidskorting]],0)</f>
        <v>10155.378499999999</v>
      </c>
      <c r="F3289" s="6">
        <f>Table1[[#This Row],[Belastbaar loon]]-Table1[[#This Row],[Belasting]]</f>
        <v>30555.621500000001</v>
      </c>
      <c r="G3289" s="2">
        <f>(Table1[[#This Row],[Belastbaar loon]]-Table1[[#This Row],[Netto loon]])/Table1[[#This Row],[Belastbaar loon]]</f>
        <v>0.24945048021419269</v>
      </c>
      <c r="H3289" s="14">
        <f t="shared" ca="1" si="45"/>
        <v>10150.4763</v>
      </c>
      <c r="I3289" s="14">
        <f ca="1">IF(ROW()=2, Table1[[#This Row],[Netto loon]], INDIRECT(ADDRESS(ROW()-1,COLUMN(F:F))))</f>
        <v>30550.523699999998</v>
      </c>
      <c r="J3289" s="6">
        <f ca="1">IF(ROW()=2, 0, Table1[[#This Row],[Belastbaar loon]]-INDIRECT(ADDRESS(ROW()-1,COLUMN(A:A))))</f>
        <v>10</v>
      </c>
      <c r="K3289" s="6">
        <f ca="1">Table1[[#This Row],[Netto loon]]-Table1[[#This Row],[Netto vorige schijf]]</f>
        <v>5.0978000000031898</v>
      </c>
      <c r="L3289" s="2">
        <f ca="1">(Table1[[#This Row],[Bruto tov vorige schijf]]-Table1[[#This Row],[Netto tov vorige schijf]])/MAX(Table1[[#This Row],[Bruto tov vorige schijf]],1)</f>
        <v>0.49021999999968102</v>
      </c>
    </row>
    <row r="3290" spans="1:12" x14ac:dyDescent="0.25">
      <c r="A3290" s="14">
        <v>40721</v>
      </c>
      <c r="B3290" s="6">
        <f>LoonHeffing2020(Table1[[#This Row],[Belastbaar loon]])</f>
        <v>15209.2935</v>
      </c>
      <c r="C3290" s="6">
        <f>AlgemeneHeffingsKorting2020(Table1[[#This Row],[Belastbaar loon]])</f>
        <v>1576.0328</v>
      </c>
      <c r="D3290" s="14">
        <f>ArbeidsKorting2020(Table1[[#This Row],[Belastbaar loon]])</f>
        <v>3472.98</v>
      </c>
      <c r="E3290" s="14">
        <f>MAX(Table1[[#This Row],[Loonheffing]]-Table1[[#This Row],[Algemene Heffingskorting]]-Table1[[#This Row],[Arbeidskorting]],0)</f>
        <v>10160.280699999999</v>
      </c>
      <c r="F3290" s="6">
        <f>Table1[[#This Row],[Belastbaar loon]]-Table1[[#This Row],[Belasting]]</f>
        <v>30560.719300000001</v>
      </c>
      <c r="G3290" s="2">
        <f>(Table1[[#This Row],[Belastbaar loon]]-Table1[[#This Row],[Netto loon]])/Table1[[#This Row],[Belastbaar loon]]</f>
        <v>0.24950960683676726</v>
      </c>
      <c r="H3290" s="14">
        <f t="shared" ref="H3290:H3353" ca="1" si="46">IF(ROW()=2, 0, INDIRECT(ADDRESS(ROW()-1,COLUMN(E:E))))</f>
        <v>10155.378499999999</v>
      </c>
      <c r="I3290" s="14">
        <f ca="1">IF(ROW()=2, Table1[[#This Row],[Netto loon]], INDIRECT(ADDRESS(ROW()-1,COLUMN(F:F))))</f>
        <v>30555.621500000001</v>
      </c>
      <c r="J3290" s="6">
        <f ca="1">IF(ROW()=2, 0, Table1[[#This Row],[Belastbaar loon]]-INDIRECT(ADDRESS(ROW()-1,COLUMN(A:A))))</f>
        <v>10</v>
      </c>
      <c r="K3290" s="6">
        <f ca="1">Table1[[#This Row],[Netto loon]]-Table1[[#This Row],[Netto vorige schijf]]</f>
        <v>5.0977999999995518</v>
      </c>
      <c r="L3290" s="2">
        <f ca="1">(Table1[[#This Row],[Bruto tov vorige schijf]]-Table1[[#This Row],[Netto tov vorige schijf]])/MAX(Table1[[#This Row],[Bruto tov vorige schijf]],1)</f>
        <v>0.49022000000004484</v>
      </c>
    </row>
    <row r="3291" spans="1:12" x14ac:dyDescent="0.25">
      <c r="A3291" s="14">
        <v>40731</v>
      </c>
      <c r="B3291" s="6">
        <f>LoonHeffing2020(Table1[[#This Row],[Belastbaar loon]])</f>
        <v>15213.0285</v>
      </c>
      <c r="C3291" s="6">
        <f>AlgemeneHeffingsKorting2020(Table1[[#This Row],[Belastbaar loon]])</f>
        <v>1575.4656</v>
      </c>
      <c r="D3291" s="14">
        <f>ArbeidsKorting2020(Table1[[#This Row],[Belastbaar loon]])</f>
        <v>3472.38</v>
      </c>
      <c r="E3291" s="14">
        <f>MAX(Table1[[#This Row],[Loonheffing]]-Table1[[#This Row],[Algemene Heffingskorting]]-Table1[[#This Row],[Arbeidskorting]],0)</f>
        <v>10165.1829</v>
      </c>
      <c r="F3291" s="6">
        <f>Table1[[#This Row],[Belastbaar loon]]-Table1[[#This Row],[Belasting]]</f>
        <v>30565.8171</v>
      </c>
      <c r="G3291" s="2">
        <f>(Table1[[#This Row],[Belastbaar loon]]-Table1[[#This Row],[Netto loon]])/Table1[[#This Row],[Belastbaar loon]]</f>
        <v>0.24956870442660381</v>
      </c>
      <c r="H3291" s="14">
        <f t="shared" ca="1" si="46"/>
        <v>10160.280699999999</v>
      </c>
      <c r="I3291" s="14">
        <f ca="1">IF(ROW()=2, Table1[[#This Row],[Netto loon]], INDIRECT(ADDRESS(ROW()-1,COLUMN(F:F))))</f>
        <v>30560.719300000001</v>
      </c>
      <c r="J3291" s="6">
        <f ca="1">IF(ROW()=2, 0, Table1[[#This Row],[Belastbaar loon]]-INDIRECT(ADDRESS(ROW()-1,COLUMN(A:A))))</f>
        <v>10</v>
      </c>
      <c r="K3291" s="6">
        <f ca="1">Table1[[#This Row],[Netto loon]]-Table1[[#This Row],[Netto vorige schijf]]</f>
        <v>5.0977999999995518</v>
      </c>
      <c r="L3291" s="2">
        <f ca="1">(Table1[[#This Row],[Bruto tov vorige schijf]]-Table1[[#This Row],[Netto tov vorige schijf]])/MAX(Table1[[#This Row],[Bruto tov vorige schijf]],1)</f>
        <v>0.49022000000004484</v>
      </c>
    </row>
    <row r="3292" spans="1:12" x14ac:dyDescent="0.25">
      <c r="A3292" s="14">
        <v>40741</v>
      </c>
      <c r="B3292" s="6">
        <f>LoonHeffing2020(Table1[[#This Row],[Belastbaar loon]])</f>
        <v>15216.763499999999</v>
      </c>
      <c r="C3292" s="6">
        <f>AlgemeneHeffingsKorting2020(Table1[[#This Row],[Belastbaar loon]])</f>
        <v>1574.8984</v>
      </c>
      <c r="D3292" s="14">
        <f>ArbeidsKorting2020(Table1[[#This Row],[Belastbaar loon]])</f>
        <v>3471.78</v>
      </c>
      <c r="E3292" s="14">
        <f>MAX(Table1[[#This Row],[Loonheffing]]-Table1[[#This Row],[Algemene Heffingskorting]]-Table1[[#This Row],[Arbeidskorting]],0)</f>
        <v>10170.085099999998</v>
      </c>
      <c r="F3292" s="6">
        <f>Table1[[#This Row],[Belastbaar loon]]-Table1[[#This Row],[Belasting]]</f>
        <v>30570.914900000003</v>
      </c>
      <c r="G3292" s="2">
        <f>(Table1[[#This Row],[Belastbaar loon]]-Table1[[#This Row],[Netto loon]])/Table1[[#This Row],[Belastbaar loon]]</f>
        <v>0.24962777300508079</v>
      </c>
      <c r="H3292" s="14">
        <f t="shared" ca="1" si="46"/>
        <v>10165.1829</v>
      </c>
      <c r="I3292" s="14">
        <f ca="1">IF(ROW()=2, Table1[[#This Row],[Netto loon]], INDIRECT(ADDRESS(ROW()-1,COLUMN(F:F))))</f>
        <v>30565.8171</v>
      </c>
      <c r="J3292" s="6">
        <f ca="1">IF(ROW()=2, 0, Table1[[#This Row],[Belastbaar loon]]-INDIRECT(ADDRESS(ROW()-1,COLUMN(A:A))))</f>
        <v>10</v>
      </c>
      <c r="K3292" s="6">
        <f ca="1">Table1[[#This Row],[Netto loon]]-Table1[[#This Row],[Netto vorige schijf]]</f>
        <v>5.0978000000031898</v>
      </c>
      <c r="L3292" s="2">
        <f ca="1">(Table1[[#This Row],[Bruto tov vorige schijf]]-Table1[[#This Row],[Netto tov vorige schijf]])/MAX(Table1[[#This Row],[Bruto tov vorige schijf]],1)</f>
        <v>0.49021999999968102</v>
      </c>
    </row>
    <row r="3293" spans="1:12" x14ac:dyDescent="0.25">
      <c r="A3293" s="14">
        <v>40751</v>
      </c>
      <c r="B3293" s="6">
        <f>LoonHeffing2020(Table1[[#This Row],[Belastbaar loon]])</f>
        <v>15220.4985</v>
      </c>
      <c r="C3293" s="6">
        <f>AlgemeneHeffingsKorting2020(Table1[[#This Row],[Belastbaar loon]])</f>
        <v>1574.3312000000001</v>
      </c>
      <c r="D3293" s="14">
        <f>ArbeidsKorting2020(Table1[[#This Row],[Belastbaar loon]])</f>
        <v>3471.18</v>
      </c>
      <c r="E3293" s="14">
        <f>MAX(Table1[[#This Row],[Loonheffing]]-Table1[[#This Row],[Algemene Heffingskorting]]-Table1[[#This Row],[Arbeidskorting]],0)</f>
        <v>10174.987299999999</v>
      </c>
      <c r="F3293" s="6">
        <f>Table1[[#This Row],[Belastbaar loon]]-Table1[[#This Row],[Belasting]]</f>
        <v>30576.012699999999</v>
      </c>
      <c r="G3293" s="2">
        <f>(Table1[[#This Row],[Belastbaar loon]]-Table1[[#This Row],[Netto loon]])/Table1[[#This Row],[Belastbaar loon]]</f>
        <v>0.24968681259355599</v>
      </c>
      <c r="H3293" s="14">
        <f t="shared" ca="1" si="46"/>
        <v>10170.085099999998</v>
      </c>
      <c r="I3293" s="14">
        <f ca="1">IF(ROW()=2, Table1[[#This Row],[Netto loon]], INDIRECT(ADDRESS(ROW()-1,COLUMN(F:F))))</f>
        <v>30570.914900000003</v>
      </c>
      <c r="J3293" s="6">
        <f ca="1">IF(ROW()=2, 0, Table1[[#This Row],[Belastbaar loon]]-INDIRECT(ADDRESS(ROW()-1,COLUMN(A:A))))</f>
        <v>10</v>
      </c>
      <c r="K3293" s="6">
        <f ca="1">Table1[[#This Row],[Netto loon]]-Table1[[#This Row],[Netto vorige schijf]]</f>
        <v>5.0977999999959138</v>
      </c>
      <c r="L3293" s="2">
        <f ca="1">(Table1[[#This Row],[Bruto tov vorige schijf]]-Table1[[#This Row],[Netto tov vorige schijf]])/MAX(Table1[[#This Row],[Bruto tov vorige schijf]],1)</f>
        <v>0.49022000000040861</v>
      </c>
    </row>
    <row r="3294" spans="1:12" x14ac:dyDescent="0.25">
      <c r="A3294" s="14">
        <v>40761</v>
      </c>
      <c r="B3294" s="6">
        <f>LoonHeffing2020(Table1[[#This Row],[Belastbaar loon]])</f>
        <v>15224.2335</v>
      </c>
      <c r="C3294" s="6">
        <f>AlgemeneHeffingsKorting2020(Table1[[#This Row],[Belastbaar loon]])</f>
        <v>1573.7639999999999</v>
      </c>
      <c r="D3294" s="14">
        <f>ArbeidsKorting2020(Table1[[#This Row],[Belastbaar loon]])</f>
        <v>3470.58</v>
      </c>
      <c r="E3294" s="14">
        <f>MAX(Table1[[#This Row],[Loonheffing]]-Table1[[#This Row],[Algemene Heffingskorting]]-Table1[[#This Row],[Arbeidskorting]],0)</f>
        <v>10179.889500000001</v>
      </c>
      <c r="F3294" s="6">
        <f>Table1[[#This Row],[Belastbaar loon]]-Table1[[#This Row],[Belasting]]</f>
        <v>30581.110499999999</v>
      </c>
      <c r="G3294" s="2">
        <f>(Table1[[#This Row],[Belastbaar loon]]-Table1[[#This Row],[Netto loon]])/Table1[[#This Row],[Belastbaar loon]]</f>
        <v>0.24974582321336575</v>
      </c>
      <c r="H3294" s="14">
        <f t="shared" ca="1" si="46"/>
        <v>10174.987299999999</v>
      </c>
      <c r="I3294" s="14">
        <f ca="1">IF(ROW()=2, Table1[[#This Row],[Netto loon]], INDIRECT(ADDRESS(ROW()-1,COLUMN(F:F))))</f>
        <v>30576.012699999999</v>
      </c>
      <c r="J3294" s="6">
        <f ca="1">IF(ROW()=2, 0, Table1[[#This Row],[Belastbaar loon]]-INDIRECT(ADDRESS(ROW()-1,COLUMN(A:A))))</f>
        <v>10</v>
      </c>
      <c r="K3294" s="6">
        <f ca="1">Table1[[#This Row],[Netto loon]]-Table1[[#This Row],[Netto vorige schijf]]</f>
        <v>5.0977999999995518</v>
      </c>
      <c r="L3294" s="2">
        <f ca="1">(Table1[[#This Row],[Bruto tov vorige schijf]]-Table1[[#This Row],[Netto tov vorige schijf]])/MAX(Table1[[#This Row],[Bruto tov vorige schijf]],1)</f>
        <v>0.49022000000004484</v>
      </c>
    </row>
    <row r="3295" spans="1:12" x14ac:dyDescent="0.25">
      <c r="A3295" s="14">
        <v>40771</v>
      </c>
      <c r="B3295" s="6">
        <f>LoonHeffing2020(Table1[[#This Row],[Belastbaar loon]])</f>
        <v>15227.968499999999</v>
      </c>
      <c r="C3295" s="6">
        <f>AlgemeneHeffingsKorting2020(Table1[[#This Row],[Belastbaar loon]])</f>
        <v>1573.1967999999999</v>
      </c>
      <c r="D3295" s="14">
        <f>ArbeidsKorting2020(Table1[[#This Row],[Belastbaar loon]])</f>
        <v>3469.98</v>
      </c>
      <c r="E3295" s="14">
        <f>MAX(Table1[[#This Row],[Loonheffing]]-Table1[[#This Row],[Algemene Heffingskorting]]-Table1[[#This Row],[Arbeidskorting]],0)</f>
        <v>10184.7917</v>
      </c>
      <c r="F3295" s="6">
        <f>Table1[[#This Row],[Belastbaar loon]]-Table1[[#This Row],[Belasting]]</f>
        <v>30586.208299999998</v>
      </c>
      <c r="G3295" s="2">
        <f>(Table1[[#This Row],[Belastbaar loon]]-Table1[[#This Row],[Netto loon]])/Table1[[#This Row],[Belastbaar loon]]</f>
        <v>0.24980480488582574</v>
      </c>
      <c r="H3295" s="14">
        <f t="shared" ca="1" si="46"/>
        <v>10179.889500000001</v>
      </c>
      <c r="I3295" s="14">
        <f ca="1">IF(ROW()=2, Table1[[#This Row],[Netto loon]], INDIRECT(ADDRESS(ROW()-1,COLUMN(F:F))))</f>
        <v>30581.110499999999</v>
      </c>
      <c r="J3295" s="6">
        <f ca="1">IF(ROW()=2, 0, Table1[[#This Row],[Belastbaar loon]]-INDIRECT(ADDRESS(ROW()-1,COLUMN(A:A))))</f>
        <v>10</v>
      </c>
      <c r="K3295" s="6">
        <f ca="1">Table1[[#This Row],[Netto loon]]-Table1[[#This Row],[Netto vorige schijf]]</f>
        <v>5.0977999999995518</v>
      </c>
      <c r="L3295" s="2">
        <f ca="1">(Table1[[#This Row],[Bruto tov vorige schijf]]-Table1[[#This Row],[Netto tov vorige schijf]])/MAX(Table1[[#This Row],[Bruto tov vorige schijf]],1)</f>
        <v>0.49022000000004484</v>
      </c>
    </row>
    <row r="3296" spans="1:12" x14ac:dyDescent="0.25">
      <c r="A3296" s="14">
        <v>40781</v>
      </c>
      <c r="B3296" s="6">
        <f>LoonHeffing2020(Table1[[#This Row],[Belastbaar loon]])</f>
        <v>15231.7035</v>
      </c>
      <c r="C3296" s="6">
        <f>AlgemeneHeffingsKorting2020(Table1[[#This Row],[Belastbaar loon]])</f>
        <v>1572.6296</v>
      </c>
      <c r="D3296" s="14">
        <f>ArbeidsKorting2020(Table1[[#This Row],[Belastbaar loon]])</f>
        <v>3469.38</v>
      </c>
      <c r="E3296" s="14">
        <f>MAX(Table1[[#This Row],[Loonheffing]]-Table1[[#This Row],[Algemene Heffingskorting]]-Table1[[#This Row],[Arbeidskorting]],0)</f>
        <v>10189.693899999998</v>
      </c>
      <c r="F3296" s="6">
        <f>Table1[[#This Row],[Belastbaar loon]]-Table1[[#This Row],[Belasting]]</f>
        <v>30591.306100000002</v>
      </c>
      <c r="G3296" s="2">
        <f>(Table1[[#This Row],[Belastbaar loon]]-Table1[[#This Row],[Netto loon]])/Table1[[#This Row],[Belastbaar loon]]</f>
        <v>0.24986375763223065</v>
      </c>
      <c r="H3296" s="14">
        <f t="shared" ca="1" si="46"/>
        <v>10184.7917</v>
      </c>
      <c r="I3296" s="14">
        <f ca="1">IF(ROW()=2, Table1[[#This Row],[Netto loon]], INDIRECT(ADDRESS(ROW()-1,COLUMN(F:F))))</f>
        <v>30586.208299999998</v>
      </c>
      <c r="J3296" s="6">
        <f ca="1">IF(ROW()=2, 0, Table1[[#This Row],[Belastbaar loon]]-INDIRECT(ADDRESS(ROW()-1,COLUMN(A:A))))</f>
        <v>10</v>
      </c>
      <c r="K3296" s="6">
        <f ca="1">Table1[[#This Row],[Netto loon]]-Table1[[#This Row],[Netto vorige schijf]]</f>
        <v>5.0978000000031898</v>
      </c>
      <c r="L3296" s="2">
        <f ca="1">(Table1[[#This Row],[Bruto tov vorige schijf]]-Table1[[#This Row],[Netto tov vorige schijf]])/MAX(Table1[[#This Row],[Bruto tov vorige schijf]],1)</f>
        <v>0.49021999999968102</v>
      </c>
    </row>
    <row r="3297" spans="1:12" x14ac:dyDescent="0.25">
      <c r="A3297" s="14">
        <v>40791</v>
      </c>
      <c r="B3297" s="6">
        <f>LoonHeffing2020(Table1[[#This Row],[Belastbaar loon]])</f>
        <v>15235.4385</v>
      </c>
      <c r="C3297" s="6">
        <f>AlgemeneHeffingsKorting2020(Table1[[#This Row],[Belastbaar loon]])</f>
        <v>1572.0624</v>
      </c>
      <c r="D3297" s="14">
        <f>ArbeidsKorting2020(Table1[[#This Row],[Belastbaar loon]])</f>
        <v>3468.78</v>
      </c>
      <c r="E3297" s="14">
        <f>MAX(Table1[[#This Row],[Loonheffing]]-Table1[[#This Row],[Algemene Heffingskorting]]-Table1[[#This Row],[Arbeidskorting]],0)</f>
        <v>10194.596099999999</v>
      </c>
      <c r="F3297" s="6">
        <f>Table1[[#This Row],[Belastbaar loon]]-Table1[[#This Row],[Belasting]]</f>
        <v>30596.403900000001</v>
      </c>
      <c r="G3297" s="2">
        <f>(Table1[[#This Row],[Belastbaar loon]]-Table1[[#This Row],[Netto loon]])/Table1[[#This Row],[Belastbaar loon]]</f>
        <v>0.24992268147385449</v>
      </c>
      <c r="H3297" s="14">
        <f t="shared" ca="1" si="46"/>
        <v>10189.693899999998</v>
      </c>
      <c r="I3297" s="14">
        <f ca="1">IF(ROW()=2, Table1[[#This Row],[Netto loon]], INDIRECT(ADDRESS(ROW()-1,COLUMN(F:F))))</f>
        <v>30591.306100000002</v>
      </c>
      <c r="J3297" s="6">
        <f ca="1">IF(ROW()=2, 0, Table1[[#This Row],[Belastbaar loon]]-INDIRECT(ADDRESS(ROW()-1,COLUMN(A:A))))</f>
        <v>10</v>
      </c>
      <c r="K3297" s="6">
        <f ca="1">Table1[[#This Row],[Netto loon]]-Table1[[#This Row],[Netto vorige schijf]]</f>
        <v>5.0977999999995518</v>
      </c>
      <c r="L3297" s="2">
        <f ca="1">(Table1[[#This Row],[Bruto tov vorige schijf]]-Table1[[#This Row],[Netto tov vorige schijf]])/MAX(Table1[[#This Row],[Bruto tov vorige schijf]],1)</f>
        <v>0.49022000000004484</v>
      </c>
    </row>
    <row r="3298" spans="1:12" x14ac:dyDescent="0.25">
      <c r="A3298" s="14">
        <v>40801</v>
      </c>
      <c r="B3298" s="6">
        <f>LoonHeffing2020(Table1[[#This Row],[Belastbaar loon]])</f>
        <v>15239.173500000001</v>
      </c>
      <c r="C3298" s="6">
        <f>AlgemeneHeffingsKorting2020(Table1[[#This Row],[Belastbaar loon]])</f>
        <v>1571.4952000000001</v>
      </c>
      <c r="D3298" s="14">
        <f>ArbeidsKorting2020(Table1[[#This Row],[Belastbaar loon]])</f>
        <v>3468.18</v>
      </c>
      <c r="E3298" s="14">
        <f>MAX(Table1[[#This Row],[Loonheffing]]-Table1[[#This Row],[Algemene Heffingskorting]]-Table1[[#This Row],[Arbeidskorting]],0)</f>
        <v>10199.498300000001</v>
      </c>
      <c r="F3298" s="6">
        <f>Table1[[#This Row],[Belastbaar loon]]-Table1[[#This Row],[Belasting]]</f>
        <v>30601.501700000001</v>
      </c>
      <c r="G3298" s="2">
        <f>(Table1[[#This Row],[Belastbaar loon]]-Table1[[#This Row],[Netto loon]])/Table1[[#This Row],[Belastbaar loon]]</f>
        <v>0.24998157643195018</v>
      </c>
      <c r="H3298" s="14">
        <f t="shared" ca="1" si="46"/>
        <v>10194.596099999999</v>
      </c>
      <c r="I3298" s="14">
        <f ca="1">IF(ROW()=2, Table1[[#This Row],[Netto loon]], INDIRECT(ADDRESS(ROW()-1,COLUMN(F:F))))</f>
        <v>30596.403900000001</v>
      </c>
      <c r="J3298" s="6">
        <f ca="1">IF(ROW()=2, 0, Table1[[#This Row],[Belastbaar loon]]-INDIRECT(ADDRESS(ROW()-1,COLUMN(A:A))))</f>
        <v>10</v>
      </c>
      <c r="K3298" s="6">
        <f ca="1">Table1[[#This Row],[Netto loon]]-Table1[[#This Row],[Netto vorige schijf]]</f>
        <v>5.0977999999995518</v>
      </c>
      <c r="L3298" s="2">
        <f ca="1">(Table1[[#This Row],[Bruto tov vorige schijf]]-Table1[[#This Row],[Netto tov vorige schijf]])/MAX(Table1[[#This Row],[Bruto tov vorige schijf]],1)</f>
        <v>0.49022000000004484</v>
      </c>
    </row>
    <row r="3299" spans="1:12" x14ac:dyDescent="0.25">
      <c r="A3299" s="14">
        <v>40811</v>
      </c>
      <c r="B3299" s="6">
        <f>LoonHeffing2020(Table1[[#This Row],[Belastbaar loon]])</f>
        <v>15242.9085</v>
      </c>
      <c r="C3299" s="6">
        <f>AlgemeneHeffingsKorting2020(Table1[[#This Row],[Belastbaar loon]])</f>
        <v>1570.9280000000001</v>
      </c>
      <c r="D3299" s="14">
        <f>ArbeidsKorting2020(Table1[[#This Row],[Belastbaar loon]])</f>
        <v>3467.58</v>
      </c>
      <c r="E3299" s="14">
        <f>MAX(Table1[[#This Row],[Loonheffing]]-Table1[[#This Row],[Algemene Heffingskorting]]-Table1[[#This Row],[Arbeidskorting]],0)</f>
        <v>10204.4005</v>
      </c>
      <c r="F3299" s="6">
        <f>Table1[[#This Row],[Belastbaar loon]]-Table1[[#This Row],[Belasting]]</f>
        <v>30606.5995</v>
      </c>
      <c r="G3299" s="2">
        <f>(Table1[[#This Row],[Belastbaar loon]]-Table1[[#This Row],[Netto loon]])/Table1[[#This Row],[Belastbaar loon]]</f>
        <v>0.25004044252774987</v>
      </c>
      <c r="H3299" s="14">
        <f t="shared" ca="1" si="46"/>
        <v>10199.498300000001</v>
      </c>
      <c r="I3299" s="14">
        <f ca="1">IF(ROW()=2, Table1[[#This Row],[Netto loon]], INDIRECT(ADDRESS(ROW()-1,COLUMN(F:F))))</f>
        <v>30601.501700000001</v>
      </c>
      <c r="J3299" s="6">
        <f ca="1">IF(ROW()=2, 0, Table1[[#This Row],[Belastbaar loon]]-INDIRECT(ADDRESS(ROW()-1,COLUMN(A:A))))</f>
        <v>10</v>
      </c>
      <c r="K3299" s="6">
        <f ca="1">Table1[[#This Row],[Netto loon]]-Table1[[#This Row],[Netto vorige schijf]]</f>
        <v>5.0977999999995518</v>
      </c>
      <c r="L3299" s="2">
        <f ca="1">(Table1[[#This Row],[Bruto tov vorige schijf]]-Table1[[#This Row],[Netto tov vorige schijf]])/MAX(Table1[[#This Row],[Bruto tov vorige schijf]],1)</f>
        <v>0.49022000000004484</v>
      </c>
    </row>
    <row r="3300" spans="1:12" x14ac:dyDescent="0.25">
      <c r="A3300" s="14">
        <v>40821</v>
      </c>
      <c r="B3300" s="6">
        <f>LoonHeffing2020(Table1[[#This Row],[Belastbaar loon]])</f>
        <v>15246.6435</v>
      </c>
      <c r="C3300" s="6">
        <f>AlgemeneHeffingsKorting2020(Table1[[#This Row],[Belastbaar loon]])</f>
        <v>1570.3607999999999</v>
      </c>
      <c r="D3300" s="14">
        <f>ArbeidsKorting2020(Table1[[#This Row],[Belastbaar loon]])</f>
        <v>3466.98</v>
      </c>
      <c r="E3300" s="14">
        <f>MAX(Table1[[#This Row],[Loonheffing]]-Table1[[#This Row],[Algemene Heffingskorting]]-Table1[[#This Row],[Arbeidskorting]],0)</f>
        <v>10209.3027</v>
      </c>
      <c r="F3300" s="6">
        <f>Table1[[#This Row],[Belastbaar loon]]-Table1[[#This Row],[Belasting]]</f>
        <v>30611.6973</v>
      </c>
      <c r="G3300" s="2">
        <f>(Table1[[#This Row],[Belastbaar loon]]-Table1[[#This Row],[Netto loon]])/Table1[[#This Row],[Belastbaar loon]]</f>
        <v>0.25009927978246493</v>
      </c>
      <c r="H3300" s="14">
        <f t="shared" ca="1" si="46"/>
        <v>10204.4005</v>
      </c>
      <c r="I3300" s="14">
        <f ca="1">IF(ROW()=2, Table1[[#This Row],[Netto loon]], INDIRECT(ADDRESS(ROW()-1,COLUMN(F:F))))</f>
        <v>30606.5995</v>
      </c>
      <c r="J3300" s="6">
        <f ca="1">IF(ROW()=2, 0, Table1[[#This Row],[Belastbaar loon]]-INDIRECT(ADDRESS(ROW()-1,COLUMN(A:A))))</f>
        <v>10</v>
      </c>
      <c r="K3300" s="6">
        <f ca="1">Table1[[#This Row],[Netto loon]]-Table1[[#This Row],[Netto vorige schijf]]</f>
        <v>5.0977999999995518</v>
      </c>
      <c r="L3300" s="2">
        <f ca="1">(Table1[[#This Row],[Bruto tov vorige schijf]]-Table1[[#This Row],[Netto tov vorige schijf]])/MAX(Table1[[#This Row],[Bruto tov vorige schijf]],1)</f>
        <v>0.49022000000004484</v>
      </c>
    </row>
    <row r="3301" spans="1:12" x14ac:dyDescent="0.25">
      <c r="A3301" s="14">
        <v>40831</v>
      </c>
      <c r="B3301" s="6">
        <f>LoonHeffing2020(Table1[[#This Row],[Belastbaar loon]])</f>
        <v>15250.378500000001</v>
      </c>
      <c r="C3301" s="6">
        <f>AlgemeneHeffingsKorting2020(Table1[[#This Row],[Belastbaar loon]])</f>
        <v>1569.7936</v>
      </c>
      <c r="D3301" s="14">
        <f>ArbeidsKorting2020(Table1[[#This Row],[Belastbaar loon]])</f>
        <v>3466.38</v>
      </c>
      <c r="E3301" s="14">
        <f>MAX(Table1[[#This Row],[Loonheffing]]-Table1[[#This Row],[Algemene Heffingskorting]]-Table1[[#This Row],[Arbeidskorting]],0)</f>
        <v>10214.204900000001</v>
      </c>
      <c r="F3301" s="6">
        <f>Table1[[#This Row],[Belastbaar loon]]-Table1[[#This Row],[Belasting]]</f>
        <v>30616.795099999999</v>
      </c>
      <c r="G3301" s="2">
        <f>(Table1[[#This Row],[Belastbaar loon]]-Table1[[#This Row],[Netto loon]])/Table1[[#This Row],[Belastbaar loon]]</f>
        <v>0.25015808821728591</v>
      </c>
      <c r="H3301" s="14">
        <f t="shared" ca="1" si="46"/>
        <v>10209.3027</v>
      </c>
      <c r="I3301" s="14">
        <f ca="1">IF(ROW()=2, Table1[[#This Row],[Netto loon]], INDIRECT(ADDRESS(ROW()-1,COLUMN(F:F))))</f>
        <v>30611.6973</v>
      </c>
      <c r="J3301" s="6">
        <f ca="1">IF(ROW()=2, 0, Table1[[#This Row],[Belastbaar loon]]-INDIRECT(ADDRESS(ROW()-1,COLUMN(A:A))))</f>
        <v>10</v>
      </c>
      <c r="K3301" s="6">
        <f ca="1">Table1[[#This Row],[Netto loon]]-Table1[[#This Row],[Netto vorige schijf]]</f>
        <v>5.0977999999995518</v>
      </c>
      <c r="L3301" s="2">
        <f ca="1">(Table1[[#This Row],[Bruto tov vorige schijf]]-Table1[[#This Row],[Netto tov vorige schijf]])/MAX(Table1[[#This Row],[Bruto tov vorige schijf]],1)</f>
        <v>0.49022000000004484</v>
      </c>
    </row>
    <row r="3302" spans="1:12" x14ac:dyDescent="0.25">
      <c r="A3302" s="14">
        <v>40841</v>
      </c>
      <c r="B3302" s="6">
        <f>LoonHeffing2020(Table1[[#This Row],[Belastbaar loon]])</f>
        <v>15254.113499999999</v>
      </c>
      <c r="C3302" s="6">
        <f>AlgemeneHeffingsKorting2020(Table1[[#This Row],[Belastbaar loon]])</f>
        <v>1569.2264</v>
      </c>
      <c r="D3302" s="14">
        <f>ArbeidsKorting2020(Table1[[#This Row],[Belastbaar loon]])</f>
        <v>3465.78</v>
      </c>
      <c r="E3302" s="14">
        <f>MAX(Table1[[#This Row],[Loonheffing]]-Table1[[#This Row],[Algemene Heffingskorting]]-Table1[[#This Row],[Arbeidskorting]],0)</f>
        <v>10219.107099999999</v>
      </c>
      <c r="F3302" s="6">
        <f>Table1[[#This Row],[Belastbaar loon]]-Table1[[#This Row],[Belasting]]</f>
        <v>30621.892899999999</v>
      </c>
      <c r="G3302" s="2">
        <f>(Table1[[#This Row],[Belastbaar loon]]-Table1[[#This Row],[Netto loon]])/Table1[[#This Row],[Belastbaar loon]]</f>
        <v>0.25021686785338265</v>
      </c>
      <c r="H3302" s="14">
        <f t="shared" ca="1" si="46"/>
        <v>10214.204900000001</v>
      </c>
      <c r="I3302" s="14">
        <f ca="1">IF(ROW()=2, Table1[[#This Row],[Netto loon]], INDIRECT(ADDRESS(ROW()-1,COLUMN(F:F))))</f>
        <v>30616.795099999999</v>
      </c>
      <c r="J3302" s="6">
        <f ca="1">IF(ROW()=2, 0, Table1[[#This Row],[Belastbaar loon]]-INDIRECT(ADDRESS(ROW()-1,COLUMN(A:A))))</f>
        <v>10</v>
      </c>
      <c r="K3302" s="6">
        <f ca="1">Table1[[#This Row],[Netto loon]]-Table1[[#This Row],[Netto vorige schijf]]</f>
        <v>5.0977999999995518</v>
      </c>
      <c r="L3302" s="2">
        <f ca="1">(Table1[[#This Row],[Bruto tov vorige schijf]]-Table1[[#This Row],[Netto tov vorige schijf]])/MAX(Table1[[#This Row],[Bruto tov vorige schijf]],1)</f>
        <v>0.49022000000004484</v>
      </c>
    </row>
    <row r="3303" spans="1:12" x14ac:dyDescent="0.25">
      <c r="A3303" s="14">
        <v>40851</v>
      </c>
      <c r="B3303" s="6">
        <f>LoonHeffing2020(Table1[[#This Row],[Belastbaar loon]])</f>
        <v>15257.8485</v>
      </c>
      <c r="C3303" s="6">
        <f>AlgemeneHeffingsKorting2020(Table1[[#This Row],[Belastbaar loon]])</f>
        <v>1568.6592000000001</v>
      </c>
      <c r="D3303" s="14">
        <f>ArbeidsKorting2020(Table1[[#This Row],[Belastbaar loon]])</f>
        <v>3465.18</v>
      </c>
      <c r="E3303" s="14">
        <f>MAX(Table1[[#This Row],[Loonheffing]]-Table1[[#This Row],[Algemene Heffingskorting]]-Table1[[#This Row],[Arbeidskorting]],0)</f>
        <v>10224.0093</v>
      </c>
      <c r="F3303" s="6">
        <f>Table1[[#This Row],[Belastbaar loon]]-Table1[[#This Row],[Belasting]]</f>
        <v>30626.990700000002</v>
      </c>
      <c r="G3303" s="2">
        <f>(Table1[[#This Row],[Belastbaar loon]]-Table1[[#This Row],[Netto loon]])/Table1[[#This Row],[Belastbaar loon]]</f>
        <v>0.25027561871190418</v>
      </c>
      <c r="H3303" s="14">
        <f t="shared" ca="1" si="46"/>
        <v>10219.107099999999</v>
      </c>
      <c r="I3303" s="14">
        <f ca="1">IF(ROW()=2, Table1[[#This Row],[Netto loon]], INDIRECT(ADDRESS(ROW()-1,COLUMN(F:F))))</f>
        <v>30621.892899999999</v>
      </c>
      <c r="J3303" s="6">
        <f ca="1">IF(ROW()=2, 0, Table1[[#This Row],[Belastbaar loon]]-INDIRECT(ADDRESS(ROW()-1,COLUMN(A:A))))</f>
        <v>10</v>
      </c>
      <c r="K3303" s="6">
        <f ca="1">Table1[[#This Row],[Netto loon]]-Table1[[#This Row],[Netto vorige schijf]]</f>
        <v>5.0978000000031898</v>
      </c>
      <c r="L3303" s="2">
        <f ca="1">(Table1[[#This Row],[Bruto tov vorige schijf]]-Table1[[#This Row],[Netto tov vorige schijf]])/MAX(Table1[[#This Row],[Bruto tov vorige schijf]],1)</f>
        <v>0.49021999999968102</v>
      </c>
    </row>
    <row r="3304" spans="1:12" x14ac:dyDescent="0.25">
      <c r="A3304" s="14">
        <v>40861</v>
      </c>
      <c r="B3304" s="6">
        <f>LoonHeffing2020(Table1[[#This Row],[Belastbaar loon]])</f>
        <v>15261.583500000001</v>
      </c>
      <c r="C3304" s="6">
        <f>AlgemeneHeffingsKorting2020(Table1[[#This Row],[Belastbaar loon]])</f>
        <v>1568.0920000000001</v>
      </c>
      <c r="D3304" s="14">
        <f>ArbeidsKorting2020(Table1[[#This Row],[Belastbaar loon]])</f>
        <v>3464.58</v>
      </c>
      <c r="E3304" s="14">
        <f>MAX(Table1[[#This Row],[Loonheffing]]-Table1[[#This Row],[Algemene Heffingskorting]]-Table1[[#This Row],[Arbeidskorting]],0)</f>
        <v>10228.9115</v>
      </c>
      <c r="F3304" s="6">
        <f>Table1[[#This Row],[Belastbaar loon]]-Table1[[#This Row],[Belasting]]</f>
        <v>30632.088499999998</v>
      </c>
      <c r="G3304" s="2">
        <f>(Table1[[#This Row],[Belastbaar loon]]-Table1[[#This Row],[Netto loon]])/Table1[[#This Row],[Belastbaar loon]]</f>
        <v>0.25033434081397915</v>
      </c>
      <c r="H3304" s="14">
        <f t="shared" ca="1" si="46"/>
        <v>10224.0093</v>
      </c>
      <c r="I3304" s="14">
        <f ca="1">IF(ROW()=2, Table1[[#This Row],[Netto loon]], INDIRECT(ADDRESS(ROW()-1,COLUMN(F:F))))</f>
        <v>30626.990700000002</v>
      </c>
      <c r="J3304" s="6">
        <f ca="1">IF(ROW()=2, 0, Table1[[#This Row],[Belastbaar loon]]-INDIRECT(ADDRESS(ROW()-1,COLUMN(A:A))))</f>
        <v>10</v>
      </c>
      <c r="K3304" s="6">
        <f ca="1">Table1[[#This Row],[Netto loon]]-Table1[[#This Row],[Netto vorige schijf]]</f>
        <v>5.0977999999959138</v>
      </c>
      <c r="L3304" s="2">
        <f ca="1">(Table1[[#This Row],[Bruto tov vorige schijf]]-Table1[[#This Row],[Netto tov vorige schijf]])/MAX(Table1[[#This Row],[Bruto tov vorige schijf]],1)</f>
        <v>0.49022000000040861</v>
      </c>
    </row>
    <row r="3305" spans="1:12" x14ac:dyDescent="0.25">
      <c r="A3305" s="14">
        <v>40871</v>
      </c>
      <c r="B3305" s="6">
        <f>LoonHeffing2020(Table1[[#This Row],[Belastbaar loon]])</f>
        <v>15265.318499999999</v>
      </c>
      <c r="C3305" s="6">
        <f>AlgemeneHeffingsKorting2020(Table1[[#This Row],[Belastbaar loon]])</f>
        <v>1567.5247999999999</v>
      </c>
      <c r="D3305" s="14">
        <f>ArbeidsKorting2020(Table1[[#This Row],[Belastbaar loon]])</f>
        <v>3463.98</v>
      </c>
      <c r="E3305" s="14">
        <f>MAX(Table1[[#This Row],[Loonheffing]]-Table1[[#This Row],[Algemene Heffingskorting]]-Table1[[#This Row],[Arbeidskorting]],0)</f>
        <v>10233.813700000001</v>
      </c>
      <c r="F3305" s="6">
        <f>Table1[[#This Row],[Belastbaar loon]]-Table1[[#This Row],[Belasting]]</f>
        <v>30637.186300000001</v>
      </c>
      <c r="G3305" s="2">
        <f>(Table1[[#This Row],[Belastbaar loon]]-Table1[[#This Row],[Netto loon]])/Table1[[#This Row],[Belastbaar loon]]</f>
        <v>0.2503930341807149</v>
      </c>
      <c r="H3305" s="14">
        <f t="shared" ca="1" si="46"/>
        <v>10228.9115</v>
      </c>
      <c r="I3305" s="14">
        <f ca="1">IF(ROW()=2, Table1[[#This Row],[Netto loon]], INDIRECT(ADDRESS(ROW()-1,COLUMN(F:F))))</f>
        <v>30632.088499999998</v>
      </c>
      <c r="J3305" s="6">
        <f ca="1">IF(ROW()=2, 0, Table1[[#This Row],[Belastbaar loon]]-INDIRECT(ADDRESS(ROW()-1,COLUMN(A:A))))</f>
        <v>10</v>
      </c>
      <c r="K3305" s="6">
        <f ca="1">Table1[[#This Row],[Netto loon]]-Table1[[#This Row],[Netto vorige schijf]]</f>
        <v>5.0978000000031898</v>
      </c>
      <c r="L3305" s="2">
        <f ca="1">(Table1[[#This Row],[Bruto tov vorige schijf]]-Table1[[#This Row],[Netto tov vorige schijf]])/MAX(Table1[[#This Row],[Bruto tov vorige schijf]],1)</f>
        <v>0.49021999999968102</v>
      </c>
    </row>
    <row r="3306" spans="1:12" x14ac:dyDescent="0.25">
      <c r="A3306" s="14">
        <v>40881</v>
      </c>
      <c r="B3306" s="6">
        <f>LoonHeffing2020(Table1[[#This Row],[Belastbaar loon]])</f>
        <v>15269.0535</v>
      </c>
      <c r="C3306" s="6">
        <f>AlgemeneHeffingsKorting2020(Table1[[#This Row],[Belastbaar loon]])</f>
        <v>1566.9576</v>
      </c>
      <c r="D3306" s="14">
        <f>ArbeidsKorting2020(Table1[[#This Row],[Belastbaar loon]])</f>
        <v>3463.38</v>
      </c>
      <c r="E3306" s="14">
        <f>MAX(Table1[[#This Row],[Loonheffing]]-Table1[[#This Row],[Algemene Heffingskorting]]-Table1[[#This Row],[Arbeidskorting]],0)</f>
        <v>10238.715899999999</v>
      </c>
      <c r="F3306" s="6">
        <f>Table1[[#This Row],[Belastbaar loon]]-Table1[[#This Row],[Belasting]]</f>
        <v>30642.284100000001</v>
      </c>
      <c r="G3306" s="2">
        <f>(Table1[[#This Row],[Belastbaar loon]]-Table1[[#This Row],[Netto loon]])/Table1[[#This Row],[Belastbaar loon]]</f>
        <v>0.25045169883319879</v>
      </c>
      <c r="H3306" s="14">
        <f t="shared" ca="1" si="46"/>
        <v>10233.813700000001</v>
      </c>
      <c r="I3306" s="14">
        <f ca="1">IF(ROW()=2, Table1[[#This Row],[Netto loon]], INDIRECT(ADDRESS(ROW()-1,COLUMN(F:F))))</f>
        <v>30637.186300000001</v>
      </c>
      <c r="J3306" s="6">
        <f ca="1">IF(ROW()=2, 0, Table1[[#This Row],[Belastbaar loon]]-INDIRECT(ADDRESS(ROW()-1,COLUMN(A:A))))</f>
        <v>10</v>
      </c>
      <c r="K3306" s="6">
        <f ca="1">Table1[[#This Row],[Netto loon]]-Table1[[#This Row],[Netto vorige schijf]]</f>
        <v>5.0977999999995518</v>
      </c>
      <c r="L3306" s="2">
        <f ca="1">(Table1[[#This Row],[Bruto tov vorige schijf]]-Table1[[#This Row],[Netto tov vorige schijf]])/MAX(Table1[[#This Row],[Bruto tov vorige schijf]],1)</f>
        <v>0.49022000000004484</v>
      </c>
    </row>
    <row r="3307" spans="1:12" x14ac:dyDescent="0.25">
      <c r="A3307" s="14">
        <v>40891</v>
      </c>
      <c r="B3307" s="6">
        <f>LoonHeffing2020(Table1[[#This Row],[Belastbaar loon]])</f>
        <v>15272.788500000001</v>
      </c>
      <c r="C3307" s="6">
        <f>AlgemeneHeffingsKorting2020(Table1[[#This Row],[Belastbaar loon]])</f>
        <v>1566.3904</v>
      </c>
      <c r="D3307" s="14">
        <f>ArbeidsKorting2020(Table1[[#This Row],[Belastbaar loon]])</f>
        <v>3462.78</v>
      </c>
      <c r="E3307" s="14">
        <f>MAX(Table1[[#This Row],[Loonheffing]]-Table1[[#This Row],[Algemene Heffingskorting]]-Table1[[#This Row],[Arbeidskorting]],0)</f>
        <v>10243.6181</v>
      </c>
      <c r="F3307" s="6">
        <f>Table1[[#This Row],[Belastbaar loon]]-Table1[[#This Row],[Belasting]]</f>
        <v>30647.3819</v>
      </c>
      <c r="G3307" s="2">
        <f>(Table1[[#This Row],[Belastbaar loon]]-Table1[[#This Row],[Netto loon]])/Table1[[#This Row],[Belastbaar loon]]</f>
        <v>0.25051033479249712</v>
      </c>
      <c r="H3307" s="14">
        <f t="shared" ca="1" si="46"/>
        <v>10238.715899999999</v>
      </c>
      <c r="I3307" s="14">
        <f ca="1">IF(ROW()=2, Table1[[#This Row],[Netto loon]], INDIRECT(ADDRESS(ROW()-1,COLUMN(F:F))))</f>
        <v>30642.284100000001</v>
      </c>
      <c r="J3307" s="6">
        <f ca="1">IF(ROW()=2, 0, Table1[[#This Row],[Belastbaar loon]]-INDIRECT(ADDRESS(ROW()-1,COLUMN(A:A))))</f>
        <v>10</v>
      </c>
      <c r="K3307" s="6">
        <f ca="1">Table1[[#This Row],[Netto loon]]-Table1[[#This Row],[Netto vorige schijf]]</f>
        <v>5.0977999999995518</v>
      </c>
      <c r="L3307" s="2">
        <f ca="1">(Table1[[#This Row],[Bruto tov vorige schijf]]-Table1[[#This Row],[Netto tov vorige schijf]])/MAX(Table1[[#This Row],[Bruto tov vorige schijf]],1)</f>
        <v>0.49022000000004484</v>
      </c>
    </row>
    <row r="3308" spans="1:12" x14ac:dyDescent="0.25">
      <c r="A3308" s="14">
        <v>40901</v>
      </c>
      <c r="B3308" s="6">
        <f>LoonHeffing2020(Table1[[#This Row],[Belastbaar loon]])</f>
        <v>15276.523499999999</v>
      </c>
      <c r="C3308" s="6">
        <f>AlgemeneHeffingsKorting2020(Table1[[#This Row],[Belastbaar loon]])</f>
        <v>1565.8232</v>
      </c>
      <c r="D3308" s="14">
        <f>ArbeidsKorting2020(Table1[[#This Row],[Belastbaar loon]])</f>
        <v>3462.18</v>
      </c>
      <c r="E3308" s="14">
        <f>MAX(Table1[[#This Row],[Loonheffing]]-Table1[[#This Row],[Algemene Heffingskorting]]-Table1[[#This Row],[Arbeidskorting]],0)</f>
        <v>10248.520299999998</v>
      </c>
      <c r="F3308" s="6">
        <f>Table1[[#This Row],[Belastbaar loon]]-Table1[[#This Row],[Belasting]]</f>
        <v>30652.479700000004</v>
      </c>
      <c r="G3308" s="2">
        <f>(Table1[[#This Row],[Belastbaar loon]]-Table1[[#This Row],[Netto loon]])/Table1[[#This Row],[Belastbaar loon]]</f>
        <v>0.25056894207965569</v>
      </c>
      <c r="H3308" s="14">
        <f t="shared" ca="1" si="46"/>
        <v>10243.6181</v>
      </c>
      <c r="I3308" s="14">
        <f ca="1">IF(ROW()=2, Table1[[#This Row],[Netto loon]], INDIRECT(ADDRESS(ROW()-1,COLUMN(F:F))))</f>
        <v>30647.3819</v>
      </c>
      <c r="J3308" s="6">
        <f ca="1">IF(ROW()=2, 0, Table1[[#This Row],[Belastbaar loon]]-INDIRECT(ADDRESS(ROW()-1,COLUMN(A:A))))</f>
        <v>10</v>
      </c>
      <c r="K3308" s="6">
        <f ca="1">Table1[[#This Row],[Netto loon]]-Table1[[#This Row],[Netto vorige schijf]]</f>
        <v>5.0978000000031898</v>
      </c>
      <c r="L3308" s="2">
        <f ca="1">(Table1[[#This Row],[Bruto tov vorige schijf]]-Table1[[#This Row],[Netto tov vorige schijf]])/MAX(Table1[[#This Row],[Bruto tov vorige schijf]],1)</f>
        <v>0.49021999999968102</v>
      </c>
    </row>
    <row r="3309" spans="1:12" x14ac:dyDescent="0.25">
      <c r="A3309" s="14">
        <v>40911</v>
      </c>
      <c r="B3309" s="6">
        <f>LoonHeffing2020(Table1[[#This Row],[Belastbaar loon]])</f>
        <v>15280.2585</v>
      </c>
      <c r="C3309" s="6">
        <f>AlgemeneHeffingsKorting2020(Table1[[#This Row],[Belastbaar loon]])</f>
        <v>1565.2560000000001</v>
      </c>
      <c r="D3309" s="14">
        <f>ArbeidsKorting2020(Table1[[#This Row],[Belastbaar loon]])</f>
        <v>3461.58</v>
      </c>
      <c r="E3309" s="14">
        <f>MAX(Table1[[#This Row],[Loonheffing]]-Table1[[#This Row],[Algemene Heffingskorting]]-Table1[[#This Row],[Arbeidskorting]],0)</f>
        <v>10253.422500000001</v>
      </c>
      <c r="F3309" s="6">
        <f>Table1[[#This Row],[Belastbaar loon]]-Table1[[#This Row],[Belasting]]</f>
        <v>30657.577499999999</v>
      </c>
      <c r="G3309" s="2">
        <f>(Table1[[#This Row],[Belastbaar loon]]-Table1[[#This Row],[Netto loon]])/Table1[[#This Row],[Belastbaar loon]]</f>
        <v>0.25062752071569994</v>
      </c>
      <c r="H3309" s="14">
        <f t="shared" ca="1" si="46"/>
        <v>10248.520299999998</v>
      </c>
      <c r="I3309" s="14">
        <f ca="1">IF(ROW()=2, Table1[[#This Row],[Netto loon]], INDIRECT(ADDRESS(ROW()-1,COLUMN(F:F))))</f>
        <v>30652.479700000004</v>
      </c>
      <c r="J3309" s="6">
        <f ca="1">IF(ROW()=2, 0, Table1[[#This Row],[Belastbaar loon]]-INDIRECT(ADDRESS(ROW()-1,COLUMN(A:A))))</f>
        <v>10</v>
      </c>
      <c r="K3309" s="6">
        <f ca="1">Table1[[#This Row],[Netto loon]]-Table1[[#This Row],[Netto vorige schijf]]</f>
        <v>5.0977999999959138</v>
      </c>
      <c r="L3309" s="2">
        <f ca="1">(Table1[[#This Row],[Bruto tov vorige schijf]]-Table1[[#This Row],[Netto tov vorige schijf]])/MAX(Table1[[#This Row],[Bruto tov vorige schijf]],1)</f>
        <v>0.49022000000040861</v>
      </c>
    </row>
    <row r="3310" spans="1:12" x14ac:dyDescent="0.25">
      <c r="A3310" s="14">
        <v>40921</v>
      </c>
      <c r="B3310" s="6">
        <f>LoonHeffing2020(Table1[[#This Row],[Belastbaar loon]])</f>
        <v>15283.9935</v>
      </c>
      <c r="C3310" s="6">
        <f>AlgemeneHeffingsKorting2020(Table1[[#This Row],[Belastbaar loon]])</f>
        <v>1564.6887999999999</v>
      </c>
      <c r="D3310" s="14">
        <f>ArbeidsKorting2020(Table1[[#This Row],[Belastbaar loon]])</f>
        <v>3460.98</v>
      </c>
      <c r="E3310" s="14">
        <f>MAX(Table1[[#This Row],[Loonheffing]]-Table1[[#This Row],[Algemene Heffingskorting]]-Table1[[#This Row],[Arbeidskorting]],0)</f>
        <v>10258.324700000001</v>
      </c>
      <c r="F3310" s="6">
        <f>Table1[[#This Row],[Belastbaar loon]]-Table1[[#This Row],[Belasting]]</f>
        <v>30662.675299999999</v>
      </c>
      <c r="G3310" s="2">
        <f>(Table1[[#This Row],[Belastbaar loon]]-Table1[[#This Row],[Netto loon]])/Table1[[#This Row],[Belastbaar loon]]</f>
        <v>0.2506860707216344</v>
      </c>
      <c r="H3310" s="14">
        <f t="shared" ca="1" si="46"/>
        <v>10253.422500000001</v>
      </c>
      <c r="I3310" s="14">
        <f ca="1">IF(ROW()=2, Table1[[#This Row],[Netto loon]], INDIRECT(ADDRESS(ROW()-1,COLUMN(F:F))))</f>
        <v>30657.577499999999</v>
      </c>
      <c r="J3310" s="6">
        <f ca="1">IF(ROW()=2, 0, Table1[[#This Row],[Belastbaar loon]]-INDIRECT(ADDRESS(ROW()-1,COLUMN(A:A))))</f>
        <v>10</v>
      </c>
      <c r="K3310" s="6">
        <f ca="1">Table1[[#This Row],[Netto loon]]-Table1[[#This Row],[Netto vorige schijf]]</f>
        <v>5.0977999999995518</v>
      </c>
      <c r="L3310" s="2">
        <f ca="1">(Table1[[#This Row],[Bruto tov vorige schijf]]-Table1[[#This Row],[Netto tov vorige schijf]])/MAX(Table1[[#This Row],[Bruto tov vorige schijf]],1)</f>
        <v>0.49022000000004484</v>
      </c>
    </row>
    <row r="3311" spans="1:12" x14ac:dyDescent="0.25">
      <c r="A3311" s="14">
        <v>40931</v>
      </c>
      <c r="B3311" s="6">
        <f>LoonHeffing2020(Table1[[#This Row],[Belastbaar loon]])</f>
        <v>15287.728499999999</v>
      </c>
      <c r="C3311" s="6">
        <f>AlgemeneHeffingsKorting2020(Table1[[#This Row],[Belastbaar loon]])</f>
        <v>1564.1215999999999</v>
      </c>
      <c r="D3311" s="14">
        <f>ArbeidsKorting2020(Table1[[#This Row],[Belastbaar loon]])</f>
        <v>3460.38</v>
      </c>
      <c r="E3311" s="14">
        <f>MAX(Table1[[#This Row],[Loonheffing]]-Table1[[#This Row],[Algemene Heffingskorting]]-Table1[[#This Row],[Arbeidskorting]],0)</f>
        <v>10263.226899999998</v>
      </c>
      <c r="F3311" s="6">
        <f>Table1[[#This Row],[Belastbaar loon]]-Table1[[#This Row],[Belasting]]</f>
        <v>30667.773100000002</v>
      </c>
      <c r="G3311" s="2">
        <f>(Table1[[#This Row],[Belastbaar loon]]-Table1[[#This Row],[Netto loon]])/Table1[[#This Row],[Belastbaar loon]]</f>
        <v>0.25074459211844319</v>
      </c>
      <c r="H3311" s="14">
        <f t="shared" ca="1" si="46"/>
        <v>10258.324700000001</v>
      </c>
      <c r="I3311" s="14">
        <f ca="1">IF(ROW()=2, Table1[[#This Row],[Netto loon]], INDIRECT(ADDRESS(ROW()-1,COLUMN(F:F))))</f>
        <v>30662.675299999999</v>
      </c>
      <c r="J3311" s="6">
        <f ca="1">IF(ROW()=2, 0, Table1[[#This Row],[Belastbaar loon]]-INDIRECT(ADDRESS(ROW()-1,COLUMN(A:A))))</f>
        <v>10</v>
      </c>
      <c r="K3311" s="6">
        <f ca="1">Table1[[#This Row],[Netto loon]]-Table1[[#This Row],[Netto vorige schijf]]</f>
        <v>5.0978000000031898</v>
      </c>
      <c r="L3311" s="2">
        <f ca="1">(Table1[[#This Row],[Bruto tov vorige schijf]]-Table1[[#This Row],[Netto tov vorige schijf]])/MAX(Table1[[#This Row],[Bruto tov vorige schijf]],1)</f>
        <v>0.49021999999968102</v>
      </c>
    </row>
    <row r="3312" spans="1:12" x14ac:dyDescent="0.25">
      <c r="A3312" s="14">
        <v>40941</v>
      </c>
      <c r="B3312" s="6">
        <f>LoonHeffing2020(Table1[[#This Row],[Belastbaar loon]])</f>
        <v>15291.4635</v>
      </c>
      <c r="C3312" s="6">
        <f>AlgemeneHeffingsKorting2020(Table1[[#This Row],[Belastbaar loon]])</f>
        <v>1563.5544</v>
      </c>
      <c r="D3312" s="14">
        <f>ArbeidsKorting2020(Table1[[#This Row],[Belastbaar loon]])</f>
        <v>3459.78</v>
      </c>
      <c r="E3312" s="14">
        <f>MAX(Table1[[#This Row],[Loonheffing]]-Table1[[#This Row],[Algemene Heffingskorting]]-Table1[[#This Row],[Arbeidskorting]],0)</f>
        <v>10268.1291</v>
      </c>
      <c r="F3312" s="6">
        <f>Table1[[#This Row],[Belastbaar loon]]-Table1[[#This Row],[Belasting]]</f>
        <v>30672.870900000002</v>
      </c>
      <c r="G3312" s="2">
        <f>(Table1[[#This Row],[Belastbaar loon]]-Table1[[#This Row],[Netto loon]])/Table1[[#This Row],[Belastbaar loon]]</f>
        <v>0.25080308492709014</v>
      </c>
      <c r="H3312" s="14">
        <f t="shared" ca="1" si="46"/>
        <v>10263.226899999998</v>
      </c>
      <c r="I3312" s="14">
        <f ca="1">IF(ROW()=2, Table1[[#This Row],[Netto loon]], INDIRECT(ADDRESS(ROW()-1,COLUMN(F:F))))</f>
        <v>30667.773100000002</v>
      </c>
      <c r="J3312" s="6">
        <f ca="1">IF(ROW()=2, 0, Table1[[#This Row],[Belastbaar loon]]-INDIRECT(ADDRESS(ROW()-1,COLUMN(A:A))))</f>
        <v>10</v>
      </c>
      <c r="K3312" s="6">
        <f ca="1">Table1[[#This Row],[Netto loon]]-Table1[[#This Row],[Netto vorige schijf]]</f>
        <v>5.0977999999995518</v>
      </c>
      <c r="L3312" s="2">
        <f ca="1">(Table1[[#This Row],[Bruto tov vorige schijf]]-Table1[[#This Row],[Netto tov vorige schijf]])/MAX(Table1[[#This Row],[Bruto tov vorige schijf]],1)</f>
        <v>0.49022000000004484</v>
      </c>
    </row>
    <row r="3313" spans="1:12" x14ac:dyDescent="0.25">
      <c r="A3313" s="14">
        <v>40951</v>
      </c>
      <c r="B3313" s="6">
        <f>LoonHeffing2020(Table1[[#This Row],[Belastbaar loon]])</f>
        <v>15295.1985</v>
      </c>
      <c r="C3313" s="6">
        <f>AlgemeneHeffingsKorting2020(Table1[[#This Row],[Belastbaar loon]])</f>
        <v>1562.9872</v>
      </c>
      <c r="D3313" s="14">
        <f>ArbeidsKorting2020(Table1[[#This Row],[Belastbaar loon]])</f>
        <v>3459.18</v>
      </c>
      <c r="E3313" s="14">
        <f>MAX(Table1[[#This Row],[Loonheffing]]-Table1[[#This Row],[Algemene Heffingskorting]]-Table1[[#This Row],[Arbeidskorting]],0)</f>
        <v>10273.031300000001</v>
      </c>
      <c r="F3313" s="6">
        <f>Table1[[#This Row],[Belastbaar loon]]-Table1[[#This Row],[Belasting]]</f>
        <v>30677.968699999998</v>
      </c>
      <c r="G3313" s="2">
        <f>(Table1[[#This Row],[Belastbaar loon]]-Table1[[#This Row],[Netto loon]])/Table1[[#This Row],[Belastbaar loon]]</f>
        <v>0.25086154916851855</v>
      </c>
      <c r="H3313" s="14">
        <f t="shared" ca="1" si="46"/>
        <v>10268.1291</v>
      </c>
      <c r="I3313" s="14">
        <f ca="1">IF(ROW()=2, Table1[[#This Row],[Netto loon]], INDIRECT(ADDRESS(ROW()-1,COLUMN(F:F))))</f>
        <v>30672.870900000002</v>
      </c>
      <c r="J3313" s="6">
        <f ca="1">IF(ROW()=2, 0, Table1[[#This Row],[Belastbaar loon]]-INDIRECT(ADDRESS(ROW()-1,COLUMN(A:A))))</f>
        <v>10</v>
      </c>
      <c r="K3313" s="6">
        <f ca="1">Table1[[#This Row],[Netto loon]]-Table1[[#This Row],[Netto vorige schijf]]</f>
        <v>5.0977999999959138</v>
      </c>
      <c r="L3313" s="2">
        <f ca="1">(Table1[[#This Row],[Bruto tov vorige schijf]]-Table1[[#This Row],[Netto tov vorige schijf]])/MAX(Table1[[#This Row],[Bruto tov vorige schijf]],1)</f>
        <v>0.49022000000040861</v>
      </c>
    </row>
    <row r="3314" spans="1:12" x14ac:dyDescent="0.25">
      <c r="A3314" s="14">
        <v>40961</v>
      </c>
      <c r="B3314" s="6">
        <f>LoonHeffing2020(Table1[[#This Row],[Belastbaar loon]])</f>
        <v>15298.933499999999</v>
      </c>
      <c r="C3314" s="6">
        <f>AlgemeneHeffingsKorting2020(Table1[[#This Row],[Belastbaar loon]])</f>
        <v>1562.42</v>
      </c>
      <c r="D3314" s="14">
        <f>ArbeidsKorting2020(Table1[[#This Row],[Belastbaar loon]])</f>
        <v>3458.58</v>
      </c>
      <c r="E3314" s="14">
        <f>MAX(Table1[[#This Row],[Loonheffing]]-Table1[[#This Row],[Algemene Heffingskorting]]-Table1[[#This Row],[Arbeidskorting]],0)</f>
        <v>10277.933499999999</v>
      </c>
      <c r="F3314" s="6">
        <f>Table1[[#This Row],[Belastbaar loon]]-Table1[[#This Row],[Belasting]]</f>
        <v>30683.066500000001</v>
      </c>
      <c r="G3314" s="2">
        <f>(Table1[[#This Row],[Belastbaar loon]]-Table1[[#This Row],[Netto loon]])/Table1[[#This Row],[Belastbaar loon]]</f>
        <v>0.25091998486365075</v>
      </c>
      <c r="H3314" s="14">
        <f t="shared" ca="1" si="46"/>
        <v>10273.031300000001</v>
      </c>
      <c r="I3314" s="14">
        <f ca="1">IF(ROW()=2, Table1[[#This Row],[Netto loon]], INDIRECT(ADDRESS(ROW()-1,COLUMN(F:F))))</f>
        <v>30677.968699999998</v>
      </c>
      <c r="J3314" s="6">
        <f ca="1">IF(ROW()=2, 0, Table1[[#This Row],[Belastbaar loon]]-INDIRECT(ADDRESS(ROW()-1,COLUMN(A:A))))</f>
        <v>10</v>
      </c>
      <c r="K3314" s="6">
        <f ca="1">Table1[[#This Row],[Netto loon]]-Table1[[#This Row],[Netto vorige schijf]]</f>
        <v>5.0978000000031898</v>
      </c>
      <c r="L3314" s="2">
        <f ca="1">(Table1[[#This Row],[Bruto tov vorige schijf]]-Table1[[#This Row],[Netto tov vorige schijf]])/MAX(Table1[[#This Row],[Bruto tov vorige schijf]],1)</f>
        <v>0.49021999999968102</v>
      </c>
    </row>
    <row r="3315" spans="1:12" x14ac:dyDescent="0.25">
      <c r="A3315" s="14">
        <v>40971</v>
      </c>
      <c r="B3315" s="6">
        <f>LoonHeffing2020(Table1[[#This Row],[Belastbaar loon]])</f>
        <v>15302.6685</v>
      </c>
      <c r="C3315" s="6">
        <f>AlgemeneHeffingsKorting2020(Table1[[#This Row],[Belastbaar loon]])</f>
        <v>1561.8528000000001</v>
      </c>
      <c r="D3315" s="14">
        <f>ArbeidsKorting2020(Table1[[#This Row],[Belastbaar loon]])</f>
        <v>3457.98</v>
      </c>
      <c r="E3315" s="14">
        <f>MAX(Table1[[#This Row],[Loonheffing]]-Table1[[#This Row],[Algemene Heffingskorting]]-Table1[[#This Row],[Arbeidskorting]],0)</f>
        <v>10282.8357</v>
      </c>
      <c r="F3315" s="6">
        <f>Table1[[#This Row],[Belastbaar loon]]-Table1[[#This Row],[Belasting]]</f>
        <v>30688.1643</v>
      </c>
      <c r="G3315" s="2">
        <f>(Table1[[#This Row],[Belastbaar loon]]-Table1[[#This Row],[Netto loon]])/Table1[[#This Row],[Belastbaar loon]]</f>
        <v>0.25097839203338945</v>
      </c>
      <c r="H3315" s="14">
        <f t="shared" ca="1" si="46"/>
        <v>10277.933499999999</v>
      </c>
      <c r="I3315" s="14">
        <f ca="1">IF(ROW()=2, Table1[[#This Row],[Netto loon]], INDIRECT(ADDRESS(ROW()-1,COLUMN(F:F))))</f>
        <v>30683.066500000001</v>
      </c>
      <c r="J3315" s="6">
        <f ca="1">IF(ROW()=2, 0, Table1[[#This Row],[Belastbaar loon]]-INDIRECT(ADDRESS(ROW()-1,COLUMN(A:A))))</f>
        <v>10</v>
      </c>
      <c r="K3315" s="6">
        <f ca="1">Table1[[#This Row],[Netto loon]]-Table1[[#This Row],[Netto vorige schijf]]</f>
        <v>5.0977999999995518</v>
      </c>
      <c r="L3315" s="2">
        <f ca="1">(Table1[[#This Row],[Bruto tov vorige schijf]]-Table1[[#This Row],[Netto tov vorige schijf]])/MAX(Table1[[#This Row],[Bruto tov vorige schijf]],1)</f>
        <v>0.49022000000004484</v>
      </c>
    </row>
    <row r="3316" spans="1:12" x14ac:dyDescent="0.25">
      <c r="A3316" s="14">
        <v>40981</v>
      </c>
      <c r="B3316" s="6">
        <f>LoonHeffing2020(Table1[[#This Row],[Belastbaar loon]])</f>
        <v>15306.4035</v>
      </c>
      <c r="C3316" s="6">
        <f>AlgemeneHeffingsKorting2020(Table1[[#This Row],[Belastbaar loon]])</f>
        <v>1561.2855999999999</v>
      </c>
      <c r="D3316" s="14">
        <f>ArbeidsKorting2020(Table1[[#This Row],[Belastbaar loon]])</f>
        <v>3457.38</v>
      </c>
      <c r="E3316" s="14">
        <f>MAX(Table1[[#This Row],[Loonheffing]]-Table1[[#This Row],[Algemene Heffingskorting]]-Table1[[#This Row],[Arbeidskorting]],0)</f>
        <v>10287.7379</v>
      </c>
      <c r="F3316" s="6">
        <f>Table1[[#This Row],[Belastbaar loon]]-Table1[[#This Row],[Belasting]]</f>
        <v>30693.2621</v>
      </c>
      <c r="G3316" s="2">
        <f>(Table1[[#This Row],[Belastbaar loon]]-Table1[[#This Row],[Netto loon]])/Table1[[#This Row],[Belastbaar loon]]</f>
        <v>0.25103677069861641</v>
      </c>
      <c r="H3316" s="14">
        <f t="shared" ca="1" si="46"/>
        <v>10282.8357</v>
      </c>
      <c r="I3316" s="14">
        <f ca="1">IF(ROW()=2, Table1[[#This Row],[Netto loon]], INDIRECT(ADDRESS(ROW()-1,COLUMN(F:F))))</f>
        <v>30688.1643</v>
      </c>
      <c r="J3316" s="6">
        <f ca="1">IF(ROW()=2, 0, Table1[[#This Row],[Belastbaar loon]]-INDIRECT(ADDRESS(ROW()-1,COLUMN(A:A))))</f>
        <v>10</v>
      </c>
      <c r="K3316" s="6">
        <f ca="1">Table1[[#This Row],[Netto loon]]-Table1[[#This Row],[Netto vorige schijf]]</f>
        <v>5.0977999999995518</v>
      </c>
      <c r="L3316" s="2">
        <f ca="1">(Table1[[#This Row],[Bruto tov vorige schijf]]-Table1[[#This Row],[Netto tov vorige schijf]])/MAX(Table1[[#This Row],[Bruto tov vorige schijf]],1)</f>
        <v>0.49022000000004484</v>
      </c>
    </row>
    <row r="3317" spans="1:12" x14ac:dyDescent="0.25">
      <c r="A3317" s="14">
        <v>40991</v>
      </c>
      <c r="B3317" s="6">
        <f>LoonHeffing2020(Table1[[#This Row],[Belastbaar loon]])</f>
        <v>15310.138499999999</v>
      </c>
      <c r="C3317" s="6">
        <f>AlgemeneHeffingsKorting2020(Table1[[#This Row],[Belastbaar loon]])</f>
        <v>1560.7184</v>
      </c>
      <c r="D3317" s="14">
        <f>ArbeidsKorting2020(Table1[[#This Row],[Belastbaar loon]])</f>
        <v>3456.78</v>
      </c>
      <c r="E3317" s="14">
        <f>MAX(Table1[[#This Row],[Loonheffing]]-Table1[[#This Row],[Algemene Heffingskorting]]-Table1[[#This Row],[Arbeidskorting]],0)</f>
        <v>10292.640099999999</v>
      </c>
      <c r="F3317" s="6">
        <f>Table1[[#This Row],[Belastbaar loon]]-Table1[[#This Row],[Belasting]]</f>
        <v>30698.359900000003</v>
      </c>
      <c r="G3317" s="2">
        <f>(Table1[[#This Row],[Belastbaar loon]]-Table1[[#This Row],[Netto loon]])/Table1[[#This Row],[Belastbaar loon]]</f>
        <v>0.25109512088019315</v>
      </c>
      <c r="H3317" s="14">
        <f t="shared" ca="1" si="46"/>
        <v>10287.7379</v>
      </c>
      <c r="I3317" s="14">
        <f ca="1">IF(ROW()=2, Table1[[#This Row],[Netto loon]], INDIRECT(ADDRESS(ROW()-1,COLUMN(F:F))))</f>
        <v>30693.2621</v>
      </c>
      <c r="J3317" s="6">
        <f ca="1">IF(ROW()=2, 0, Table1[[#This Row],[Belastbaar loon]]-INDIRECT(ADDRESS(ROW()-1,COLUMN(A:A))))</f>
        <v>10</v>
      </c>
      <c r="K3317" s="6">
        <f ca="1">Table1[[#This Row],[Netto loon]]-Table1[[#This Row],[Netto vorige schijf]]</f>
        <v>5.0978000000031898</v>
      </c>
      <c r="L3317" s="2">
        <f ca="1">(Table1[[#This Row],[Bruto tov vorige schijf]]-Table1[[#This Row],[Netto tov vorige schijf]])/MAX(Table1[[#This Row],[Bruto tov vorige schijf]],1)</f>
        <v>0.49021999999968102</v>
      </c>
    </row>
    <row r="3318" spans="1:12" x14ac:dyDescent="0.25">
      <c r="A3318" s="14">
        <v>41001</v>
      </c>
      <c r="B3318" s="6">
        <f>LoonHeffing2020(Table1[[#This Row],[Belastbaar loon]])</f>
        <v>15313.8735</v>
      </c>
      <c r="C3318" s="6">
        <f>AlgemeneHeffingsKorting2020(Table1[[#This Row],[Belastbaar loon]])</f>
        <v>1560.1512</v>
      </c>
      <c r="D3318" s="14">
        <f>ArbeidsKorting2020(Table1[[#This Row],[Belastbaar loon]])</f>
        <v>3456.18</v>
      </c>
      <c r="E3318" s="14">
        <f>MAX(Table1[[#This Row],[Loonheffing]]-Table1[[#This Row],[Algemene Heffingskorting]]-Table1[[#This Row],[Arbeidskorting]],0)</f>
        <v>10297.542299999999</v>
      </c>
      <c r="F3318" s="6">
        <f>Table1[[#This Row],[Belastbaar loon]]-Table1[[#This Row],[Belasting]]</f>
        <v>30703.457699999999</v>
      </c>
      <c r="G3318" s="2">
        <f>(Table1[[#This Row],[Belastbaar loon]]-Table1[[#This Row],[Netto loon]])/Table1[[#This Row],[Belastbaar loon]]</f>
        <v>0.25115344259896105</v>
      </c>
      <c r="H3318" s="14">
        <f t="shared" ca="1" si="46"/>
        <v>10292.640099999999</v>
      </c>
      <c r="I3318" s="14">
        <f ca="1">IF(ROW()=2, Table1[[#This Row],[Netto loon]], INDIRECT(ADDRESS(ROW()-1,COLUMN(F:F))))</f>
        <v>30698.359900000003</v>
      </c>
      <c r="J3318" s="6">
        <f ca="1">IF(ROW()=2, 0, Table1[[#This Row],[Belastbaar loon]]-INDIRECT(ADDRESS(ROW()-1,COLUMN(A:A))))</f>
        <v>10</v>
      </c>
      <c r="K3318" s="6">
        <f ca="1">Table1[[#This Row],[Netto loon]]-Table1[[#This Row],[Netto vorige schijf]]</f>
        <v>5.0977999999959138</v>
      </c>
      <c r="L3318" s="2">
        <f ca="1">(Table1[[#This Row],[Bruto tov vorige schijf]]-Table1[[#This Row],[Netto tov vorige schijf]])/MAX(Table1[[#This Row],[Bruto tov vorige schijf]],1)</f>
        <v>0.49022000000040861</v>
      </c>
    </row>
    <row r="3319" spans="1:12" x14ac:dyDescent="0.25">
      <c r="A3319" s="14">
        <v>41011</v>
      </c>
      <c r="B3319" s="6">
        <f>LoonHeffing2020(Table1[[#This Row],[Belastbaar loon]])</f>
        <v>15317.6085</v>
      </c>
      <c r="C3319" s="6">
        <f>AlgemeneHeffingsKorting2020(Table1[[#This Row],[Belastbaar loon]])</f>
        <v>1559.5840000000001</v>
      </c>
      <c r="D3319" s="14">
        <f>ArbeidsKorting2020(Table1[[#This Row],[Belastbaar loon]])</f>
        <v>3455.58</v>
      </c>
      <c r="E3319" s="14">
        <f>MAX(Table1[[#This Row],[Loonheffing]]-Table1[[#This Row],[Algemene Heffingskorting]]-Table1[[#This Row],[Arbeidskorting]],0)</f>
        <v>10302.4445</v>
      </c>
      <c r="F3319" s="6">
        <f>Table1[[#This Row],[Belastbaar loon]]-Table1[[#This Row],[Belasting]]</f>
        <v>30708.555500000002</v>
      </c>
      <c r="G3319" s="2">
        <f>(Table1[[#This Row],[Belastbaar loon]]-Table1[[#This Row],[Netto loon]])/Table1[[#This Row],[Belastbaar loon]]</f>
        <v>0.25121173587574058</v>
      </c>
      <c r="H3319" s="14">
        <f t="shared" ca="1" si="46"/>
        <v>10297.542299999999</v>
      </c>
      <c r="I3319" s="14">
        <f ca="1">IF(ROW()=2, Table1[[#This Row],[Netto loon]], INDIRECT(ADDRESS(ROW()-1,COLUMN(F:F))))</f>
        <v>30703.457699999999</v>
      </c>
      <c r="J3319" s="6">
        <f ca="1">IF(ROW()=2, 0, Table1[[#This Row],[Belastbaar loon]]-INDIRECT(ADDRESS(ROW()-1,COLUMN(A:A))))</f>
        <v>10</v>
      </c>
      <c r="K3319" s="6">
        <f ca="1">Table1[[#This Row],[Netto loon]]-Table1[[#This Row],[Netto vorige schijf]]</f>
        <v>5.0978000000031898</v>
      </c>
      <c r="L3319" s="2">
        <f ca="1">(Table1[[#This Row],[Bruto tov vorige schijf]]-Table1[[#This Row],[Netto tov vorige schijf]])/MAX(Table1[[#This Row],[Bruto tov vorige schijf]],1)</f>
        <v>0.49021999999968102</v>
      </c>
    </row>
    <row r="3320" spans="1:12" x14ac:dyDescent="0.25">
      <c r="A3320" s="14">
        <v>41021</v>
      </c>
      <c r="B3320" s="6">
        <f>LoonHeffing2020(Table1[[#This Row],[Belastbaar loon]])</f>
        <v>15321.343499999999</v>
      </c>
      <c r="C3320" s="6">
        <f>AlgemeneHeffingsKorting2020(Table1[[#This Row],[Belastbaar loon]])</f>
        <v>1559.0168000000001</v>
      </c>
      <c r="D3320" s="14">
        <f>ArbeidsKorting2020(Table1[[#This Row],[Belastbaar loon]])</f>
        <v>3454.98</v>
      </c>
      <c r="E3320" s="14">
        <f>MAX(Table1[[#This Row],[Loonheffing]]-Table1[[#This Row],[Algemene Heffingskorting]]-Table1[[#This Row],[Arbeidskorting]],0)</f>
        <v>10307.3467</v>
      </c>
      <c r="F3320" s="6">
        <f>Table1[[#This Row],[Belastbaar loon]]-Table1[[#This Row],[Belasting]]</f>
        <v>30713.653299999998</v>
      </c>
      <c r="G3320" s="2">
        <f>(Table1[[#This Row],[Belastbaar loon]]-Table1[[#This Row],[Netto loon]])/Table1[[#This Row],[Belastbaar loon]]</f>
        <v>0.25127000073133277</v>
      </c>
      <c r="H3320" s="14">
        <f t="shared" ca="1" si="46"/>
        <v>10302.4445</v>
      </c>
      <c r="I3320" s="14">
        <f ca="1">IF(ROW()=2, Table1[[#This Row],[Netto loon]], INDIRECT(ADDRESS(ROW()-1,COLUMN(F:F))))</f>
        <v>30708.555500000002</v>
      </c>
      <c r="J3320" s="6">
        <f ca="1">IF(ROW()=2, 0, Table1[[#This Row],[Belastbaar loon]]-INDIRECT(ADDRESS(ROW()-1,COLUMN(A:A))))</f>
        <v>10</v>
      </c>
      <c r="K3320" s="6">
        <f ca="1">Table1[[#This Row],[Netto loon]]-Table1[[#This Row],[Netto vorige schijf]]</f>
        <v>5.0977999999959138</v>
      </c>
      <c r="L3320" s="2">
        <f ca="1">(Table1[[#This Row],[Bruto tov vorige schijf]]-Table1[[#This Row],[Netto tov vorige schijf]])/MAX(Table1[[#This Row],[Bruto tov vorige schijf]],1)</f>
        <v>0.49022000000040861</v>
      </c>
    </row>
    <row r="3321" spans="1:12" x14ac:dyDescent="0.25">
      <c r="A3321" s="14">
        <v>41031</v>
      </c>
      <c r="B3321" s="6">
        <f>LoonHeffing2020(Table1[[#This Row],[Belastbaar loon]])</f>
        <v>15325.0785</v>
      </c>
      <c r="C3321" s="6">
        <f>AlgemeneHeffingsKorting2020(Table1[[#This Row],[Belastbaar loon]])</f>
        <v>1558.4495999999999</v>
      </c>
      <c r="D3321" s="14">
        <f>ArbeidsKorting2020(Table1[[#This Row],[Belastbaar loon]])</f>
        <v>3454.38</v>
      </c>
      <c r="E3321" s="14">
        <f>MAX(Table1[[#This Row],[Loonheffing]]-Table1[[#This Row],[Algemene Heffingskorting]]-Table1[[#This Row],[Arbeidskorting]],0)</f>
        <v>10312.248899999999</v>
      </c>
      <c r="F3321" s="6">
        <f>Table1[[#This Row],[Belastbaar loon]]-Table1[[#This Row],[Belasting]]</f>
        <v>30718.751100000001</v>
      </c>
      <c r="G3321" s="2">
        <f>(Table1[[#This Row],[Belastbaar loon]]-Table1[[#This Row],[Netto loon]])/Table1[[#This Row],[Belastbaar loon]]</f>
        <v>0.25132823718651748</v>
      </c>
      <c r="H3321" s="14">
        <f t="shared" ca="1" si="46"/>
        <v>10307.3467</v>
      </c>
      <c r="I3321" s="14">
        <f ca="1">IF(ROW()=2, Table1[[#This Row],[Netto loon]], INDIRECT(ADDRESS(ROW()-1,COLUMN(F:F))))</f>
        <v>30713.653299999998</v>
      </c>
      <c r="J3321" s="6">
        <f ca="1">IF(ROW()=2, 0, Table1[[#This Row],[Belastbaar loon]]-INDIRECT(ADDRESS(ROW()-1,COLUMN(A:A))))</f>
        <v>10</v>
      </c>
      <c r="K3321" s="6">
        <f ca="1">Table1[[#This Row],[Netto loon]]-Table1[[#This Row],[Netto vorige schijf]]</f>
        <v>5.0978000000031898</v>
      </c>
      <c r="L3321" s="2">
        <f ca="1">(Table1[[#This Row],[Bruto tov vorige schijf]]-Table1[[#This Row],[Netto tov vorige schijf]])/MAX(Table1[[#This Row],[Bruto tov vorige schijf]],1)</f>
        <v>0.49021999999968102</v>
      </c>
    </row>
    <row r="3322" spans="1:12" x14ac:dyDescent="0.25">
      <c r="A3322" s="14">
        <v>41041</v>
      </c>
      <c r="B3322" s="6">
        <f>LoonHeffing2020(Table1[[#This Row],[Belastbaar loon]])</f>
        <v>15328.8135</v>
      </c>
      <c r="C3322" s="6">
        <f>AlgemeneHeffingsKorting2020(Table1[[#This Row],[Belastbaar loon]])</f>
        <v>1557.8824</v>
      </c>
      <c r="D3322" s="14">
        <f>ArbeidsKorting2020(Table1[[#This Row],[Belastbaar loon]])</f>
        <v>3453.78</v>
      </c>
      <c r="E3322" s="14">
        <f>MAX(Table1[[#This Row],[Loonheffing]]-Table1[[#This Row],[Algemene Heffingskorting]]-Table1[[#This Row],[Arbeidskorting]],0)</f>
        <v>10317.151099999999</v>
      </c>
      <c r="F3322" s="6">
        <f>Table1[[#This Row],[Belastbaar loon]]-Table1[[#This Row],[Belasting]]</f>
        <v>30723.848900000001</v>
      </c>
      <c r="G3322" s="2">
        <f>(Table1[[#This Row],[Belastbaar loon]]-Table1[[#This Row],[Netto loon]])/Table1[[#This Row],[Belastbaar loon]]</f>
        <v>0.251386445262055</v>
      </c>
      <c r="H3322" s="14">
        <f t="shared" ca="1" si="46"/>
        <v>10312.248899999999</v>
      </c>
      <c r="I3322" s="14">
        <f ca="1">IF(ROW()=2, Table1[[#This Row],[Netto loon]], INDIRECT(ADDRESS(ROW()-1,COLUMN(F:F))))</f>
        <v>30718.751100000001</v>
      </c>
      <c r="J3322" s="6">
        <f ca="1">IF(ROW()=2, 0, Table1[[#This Row],[Belastbaar loon]]-INDIRECT(ADDRESS(ROW()-1,COLUMN(A:A))))</f>
        <v>10</v>
      </c>
      <c r="K3322" s="6">
        <f ca="1">Table1[[#This Row],[Netto loon]]-Table1[[#This Row],[Netto vorige schijf]]</f>
        <v>5.0977999999995518</v>
      </c>
      <c r="L3322" s="2">
        <f ca="1">(Table1[[#This Row],[Bruto tov vorige schijf]]-Table1[[#This Row],[Netto tov vorige schijf]])/MAX(Table1[[#This Row],[Bruto tov vorige schijf]],1)</f>
        <v>0.49022000000004484</v>
      </c>
    </row>
    <row r="3323" spans="1:12" x14ac:dyDescent="0.25">
      <c r="A3323" s="14">
        <v>41051</v>
      </c>
      <c r="B3323" s="6">
        <f>LoonHeffing2020(Table1[[#This Row],[Belastbaar loon]])</f>
        <v>15332.548500000001</v>
      </c>
      <c r="C3323" s="6">
        <f>AlgemeneHeffingsKorting2020(Table1[[#This Row],[Belastbaar loon]])</f>
        <v>1557.3152</v>
      </c>
      <c r="D3323" s="14">
        <f>ArbeidsKorting2020(Table1[[#This Row],[Belastbaar loon]])</f>
        <v>3453.18</v>
      </c>
      <c r="E3323" s="14">
        <f>MAX(Table1[[#This Row],[Loonheffing]]-Table1[[#This Row],[Algemene Heffingskorting]]-Table1[[#This Row],[Arbeidskorting]],0)</f>
        <v>10322.0533</v>
      </c>
      <c r="F3323" s="6">
        <f>Table1[[#This Row],[Belastbaar loon]]-Table1[[#This Row],[Belasting]]</f>
        <v>30728.9467</v>
      </c>
      <c r="G3323" s="2">
        <f>(Table1[[#This Row],[Belastbaar loon]]-Table1[[#This Row],[Netto loon]])/Table1[[#This Row],[Belastbaar loon]]</f>
        <v>0.25144462497868503</v>
      </c>
      <c r="H3323" s="14">
        <f t="shared" ca="1" si="46"/>
        <v>10317.151099999999</v>
      </c>
      <c r="I3323" s="14">
        <f ca="1">IF(ROW()=2, Table1[[#This Row],[Netto loon]], INDIRECT(ADDRESS(ROW()-1,COLUMN(F:F))))</f>
        <v>30723.848900000001</v>
      </c>
      <c r="J3323" s="6">
        <f ca="1">IF(ROW()=2, 0, Table1[[#This Row],[Belastbaar loon]]-INDIRECT(ADDRESS(ROW()-1,COLUMN(A:A))))</f>
        <v>10</v>
      </c>
      <c r="K3323" s="6">
        <f ca="1">Table1[[#This Row],[Netto loon]]-Table1[[#This Row],[Netto vorige schijf]]</f>
        <v>5.0977999999995518</v>
      </c>
      <c r="L3323" s="2">
        <f ca="1">(Table1[[#This Row],[Bruto tov vorige schijf]]-Table1[[#This Row],[Netto tov vorige schijf]])/MAX(Table1[[#This Row],[Bruto tov vorige schijf]],1)</f>
        <v>0.49022000000004484</v>
      </c>
    </row>
    <row r="3324" spans="1:12" x14ac:dyDescent="0.25">
      <c r="A3324" s="14">
        <v>41061</v>
      </c>
      <c r="B3324" s="6">
        <f>LoonHeffing2020(Table1[[#This Row],[Belastbaar loon]])</f>
        <v>15336.2835</v>
      </c>
      <c r="C3324" s="6">
        <f>AlgemeneHeffingsKorting2020(Table1[[#This Row],[Belastbaar loon]])</f>
        <v>1556.748</v>
      </c>
      <c r="D3324" s="14">
        <f>ArbeidsKorting2020(Table1[[#This Row],[Belastbaar loon]])</f>
        <v>3452.58</v>
      </c>
      <c r="E3324" s="14">
        <f>MAX(Table1[[#This Row],[Loonheffing]]-Table1[[#This Row],[Algemene Heffingskorting]]-Table1[[#This Row],[Arbeidskorting]],0)</f>
        <v>10326.9555</v>
      </c>
      <c r="F3324" s="6">
        <f>Table1[[#This Row],[Belastbaar loon]]-Table1[[#This Row],[Belasting]]</f>
        <v>30734.0445</v>
      </c>
      <c r="G3324" s="2">
        <f>(Table1[[#This Row],[Belastbaar loon]]-Table1[[#This Row],[Netto loon]])/Table1[[#This Row],[Belastbaar loon]]</f>
        <v>0.2515027763571272</v>
      </c>
      <c r="H3324" s="14">
        <f t="shared" ca="1" si="46"/>
        <v>10322.0533</v>
      </c>
      <c r="I3324" s="14">
        <f ca="1">IF(ROW()=2, Table1[[#This Row],[Netto loon]], INDIRECT(ADDRESS(ROW()-1,COLUMN(F:F))))</f>
        <v>30728.9467</v>
      </c>
      <c r="J3324" s="6">
        <f ca="1">IF(ROW()=2, 0, Table1[[#This Row],[Belastbaar loon]]-INDIRECT(ADDRESS(ROW()-1,COLUMN(A:A))))</f>
        <v>10</v>
      </c>
      <c r="K3324" s="6">
        <f ca="1">Table1[[#This Row],[Netto loon]]-Table1[[#This Row],[Netto vorige schijf]]</f>
        <v>5.0977999999995518</v>
      </c>
      <c r="L3324" s="2">
        <f ca="1">(Table1[[#This Row],[Bruto tov vorige schijf]]-Table1[[#This Row],[Netto tov vorige schijf]])/MAX(Table1[[#This Row],[Bruto tov vorige schijf]],1)</f>
        <v>0.49022000000004484</v>
      </c>
    </row>
    <row r="3325" spans="1:12" x14ac:dyDescent="0.25">
      <c r="A3325" s="14">
        <v>41071</v>
      </c>
      <c r="B3325" s="6">
        <f>LoonHeffing2020(Table1[[#This Row],[Belastbaar loon]])</f>
        <v>15340.0185</v>
      </c>
      <c r="C3325" s="6">
        <f>AlgemeneHeffingsKorting2020(Table1[[#This Row],[Belastbaar loon]])</f>
        <v>1556.1808000000001</v>
      </c>
      <c r="D3325" s="14">
        <f>ArbeidsKorting2020(Table1[[#This Row],[Belastbaar loon]])</f>
        <v>3451.98</v>
      </c>
      <c r="E3325" s="14">
        <f>MAX(Table1[[#This Row],[Loonheffing]]-Table1[[#This Row],[Algemene Heffingskorting]]-Table1[[#This Row],[Arbeidskorting]],0)</f>
        <v>10331.8577</v>
      </c>
      <c r="F3325" s="6">
        <f>Table1[[#This Row],[Belastbaar loon]]-Table1[[#This Row],[Belasting]]</f>
        <v>30739.1423</v>
      </c>
      <c r="G3325" s="2">
        <f>(Table1[[#This Row],[Belastbaar loon]]-Table1[[#This Row],[Netto loon]])/Table1[[#This Row],[Belastbaar loon]]</f>
        <v>0.25156089941808091</v>
      </c>
      <c r="H3325" s="14">
        <f t="shared" ca="1" si="46"/>
        <v>10326.9555</v>
      </c>
      <c r="I3325" s="14">
        <f ca="1">IF(ROW()=2, Table1[[#This Row],[Netto loon]], INDIRECT(ADDRESS(ROW()-1,COLUMN(F:F))))</f>
        <v>30734.0445</v>
      </c>
      <c r="J3325" s="6">
        <f ca="1">IF(ROW()=2, 0, Table1[[#This Row],[Belastbaar loon]]-INDIRECT(ADDRESS(ROW()-1,COLUMN(A:A))))</f>
        <v>10</v>
      </c>
      <c r="K3325" s="6">
        <f ca="1">Table1[[#This Row],[Netto loon]]-Table1[[#This Row],[Netto vorige schijf]]</f>
        <v>5.0977999999995518</v>
      </c>
      <c r="L3325" s="2">
        <f ca="1">(Table1[[#This Row],[Bruto tov vorige schijf]]-Table1[[#This Row],[Netto tov vorige schijf]])/MAX(Table1[[#This Row],[Bruto tov vorige schijf]],1)</f>
        <v>0.49022000000004484</v>
      </c>
    </row>
    <row r="3326" spans="1:12" x14ac:dyDescent="0.25">
      <c r="A3326" s="14">
        <v>41081</v>
      </c>
      <c r="B3326" s="6">
        <f>LoonHeffing2020(Table1[[#This Row],[Belastbaar loon]])</f>
        <v>15343.753500000001</v>
      </c>
      <c r="C3326" s="6">
        <f>AlgemeneHeffingsKorting2020(Table1[[#This Row],[Belastbaar loon]])</f>
        <v>1555.6135999999999</v>
      </c>
      <c r="D3326" s="14">
        <f>ArbeidsKorting2020(Table1[[#This Row],[Belastbaar loon]])</f>
        <v>3451.38</v>
      </c>
      <c r="E3326" s="14">
        <f>MAX(Table1[[#This Row],[Loonheffing]]-Table1[[#This Row],[Algemene Heffingskorting]]-Table1[[#This Row],[Arbeidskorting]],0)</f>
        <v>10336.759900000001</v>
      </c>
      <c r="F3326" s="6">
        <f>Table1[[#This Row],[Belastbaar loon]]-Table1[[#This Row],[Belasting]]</f>
        <v>30744.240099999999</v>
      </c>
      <c r="G3326" s="2">
        <f>(Table1[[#This Row],[Belastbaar loon]]-Table1[[#This Row],[Netto loon]])/Table1[[#This Row],[Belastbaar loon]]</f>
        <v>0.25161899418222539</v>
      </c>
      <c r="H3326" s="14">
        <f t="shared" ca="1" si="46"/>
        <v>10331.8577</v>
      </c>
      <c r="I3326" s="14">
        <f ca="1">IF(ROW()=2, Table1[[#This Row],[Netto loon]], INDIRECT(ADDRESS(ROW()-1,COLUMN(F:F))))</f>
        <v>30739.1423</v>
      </c>
      <c r="J3326" s="6">
        <f ca="1">IF(ROW()=2, 0, Table1[[#This Row],[Belastbaar loon]]-INDIRECT(ADDRESS(ROW()-1,COLUMN(A:A))))</f>
        <v>10</v>
      </c>
      <c r="K3326" s="6">
        <f ca="1">Table1[[#This Row],[Netto loon]]-Table1[[#This Row],[Netto vorige schijf]]</f>
        <v>5.0977999999995518</v>
      </c>
      <c r="L3326" s="2">
        <f ca="1">(Table1[[#This Row],[Bruto tov vorige schijf]]-Table1[[#This Row],[Netto tov vorige schijf]])/MAX(Table1[[#This Row],[Bruto tov vorige schijf]],1)</f>
        <v>0.49022000000004484</v>
      </c>
    </row>
    <row r="3327" spans="1:12" x14ac:dyDescent="0.25">
      <c r="A3327" s="14">
        <v>41091</v>
      </c>
      <c r="B3327" s="6">
        <f>LoonHeffing2020(Table1[[#This Row],[Belastbaar loon]])</f>
        <v>15347.488499999999</v>
      </c>
      <c r="C3327" s="6">
        <f>AlgemeneHeffingsKorting2020(Table1[[#This Row],[Belastbaar loon]])</f>
        <v>1555.0463999999999</v>
      </c>
      <c r="D3327" s="14">
        <f>ArbeidsKorting2020(Table1[[#This Row],[Belastbaar loon]])</f>
        <v>3450.78</v>
      </c>
      <c r="E3327" s="14">
        <f>MAX(Table1[[#This Row],[Loonheffing]]-Table1[[#This Row],[Algemene Heffingskorting]]-Table1[[#This Row],[Arbeidskorting]],0)</f>
        <v>10341.6621</v>
      </c>
      <c r="F3327" s="6">
        <f>Table1[[#This Row],[Belastbaar loon]]-Table1[[#This Row],[Belasting]]</f>
        <v>30749.337899999999</v>
      </c>
      <c r="G3327" s="2">
        <f>(Table1[[#This Row],[Belastbaar loon]]-Table1[[#This Row],[Netto loon]])/Table1[[#This Row],[Belastbaar loon]]</f>
        <v>0.25167706067021978</v>
      </c>
      <c r="H3327" s="14">
        <f t="shared" ca="1" si="46"/>
        <v>10336.759900000001</v>
      </c>
      <c r="I3327" s="14">
        <f ca="1">IF(ROW()=2, Table1[[#This Row],[Netto loon]], INDIRECT(ADDRESS(ROW()-1,COLUMN(F:F))))</f>
        <v>30744.240099999999</v>
      </c>
      <c r="J3327" s="6">
        <f ca="1">IF(ROW()=2, 0, Table1[[#This Row],[Belastbaar loon]]-INDIRECT(ADDRESS(ROW()-1,COLUMN(A:A))))</f>
        <v>10</v>
      </c>
      <c r="K3327" s="6">
        <f ca="1">Table1[[#This Row],[Netto loon]]-Table1[[#This Row],[Netto vorige schijf]]</f>
        <v>5.0977999999995518</v>
      </c>
      <c r="L3327" s="2">
        <f ca="1">(Table1[[#This Row],[Bruto tov vorige schijf]]-Table1[[#This Row],[Netto tov vorige schijf]])/MAX(Table1[[#This Row],[Bruto tov vorige schijf]],1)</f>
        <v>0.49022000000004484</v>
      </c>
    </row>
    <row r="3328" spans="1:12" x14ac:dyDescent="0.25">
      <c r="A3328" s="14">
        <v>41101</v>
      </c>
      <c r="B3328" s="6">
        <f>LoonHeffing2020(Table1[[#This Row],[Belastbaar loon]])</f>
        <v>15351.2235</v>
      </c>
      <c r="C3328" s="6">
        <f>AlgemeneHeffingsKorting2020(Table1[[#This Row],[Belastbaar loon]])</f>
        <v>1554.4792</v>
      </c>
      <c r="D3328" s="14">
        <f>ArbeidsKorting2020(Table1[[#This Row],[Belastbaar loon]])</f>
        <v>3450.18</v>
      </c>
      <c r="E3328" s="14">
        <f>MAX(Table1[[#This Row],[Loonheffing]]-Table1[[#This Row],[Algemene Heffingskorting]]-Table1[[#This Row],[Arbeidskorting]],0)</f>
        <v>10346.5643</v>
      </c>
      <c r="F3328" s="6">
        <f>Table1[[#This Row],[Belastbaar loon]]-Table1[[#This Row],[Belasting]]</f>
        <v>30754.435700000002</v>
      </c>
      <c r="G3328" s="2">
        <f>(Table1[[#This Row],[Belastbaar loon]]-Table1[[#This Row],[Netto loon]])/Table1[[#This Row],[Belastbaar loon]]</f>
        <v>0.25173509890270307</v>
      </c>
      <c r="H3328" s="14">
        <f t="shared" ca="1" si="46"/>
        <v>10341.6621</v>
      </c>
      <c r="I3328" s="14">
        <f ca="1">IF(ROW()=2, Table1[[#This Row],[Netto loon]], INDIRECT(ADDRESS(ROW()-1,COLUMN(F:F))))</f>
        <v>30749.337899999999</v>
      </c>
      <c r="J3328" s="6">
        <f ca="1">IF(ROW()=2, 0, Table1[[#This Row],[Belastbaar loon]]-INDIRECT(ADDRESS(ROW()-1,COLUMN(A:A))))</f>
        <v>10</v>
      </c>
      <c r="K3328" s="6">
        <f ca="1">Table1[[#This Row],[Netto loon]]-Table1[[#This Row],[Netto vorige schijf]]</f>
        <v>5.0978000000031898</v>
      </c>
      <c r="L3328" s="2">
        <f ca="1">(Table1[[#This Row],[Bruto tov vorige schijf]]-Table1[[#This Row],[Netto tov vorige schijf]])/MAX(Table1[[#This Row],[Bruto tov vorige schijf]],1)</f>
        <v>0.49021999999968102</v>
      </c>
    </row>
    <row r="3329" spans="1:12" x14ac:dyDescent="0.25">
      <c r="A3329" s="14">
        <v>41111</v>
      </c>
      <c r="B3329" s="6">
        <f>LoonHeffing2020(Table1[[#This Row],[Belastbaar loon]])</f>
        <v>15354.958500000001</v>
      </c>
      <c r="C3329" s="6">
        <f>AlgemeneHeffingsKorting2020(Table1[[#This Row],[Belastbaar loon]])</f>
        <v>1553.912</v>
      </c>
      <c r="D3329" s="14">
        <f>ArbeidsKorting2020(Table1[[#This Row],[Belastbaar loon]])</f>
        <v>3449.58</v>
      </c>
      <c r="E3329" s="14">
        <f>MAX(Table1[[#This Row],[Loonheffing]]-Table1[[#This Row],[Algemene Heffingskorting]]-Table1[[#This Row],[Arbeidskorting]],0)</f>
        <v>10351.4665</v>
      </c>
      <c r="F3329" s="6">
        <f>Table1[[#This Row],[Belastbaar loon]]-Table1[[#This Row],[Belasting]]</f>
        <v>30759.533499999998</v>
      </c>
      <c r="G3329" s="2">
        <f>(Table1[[#This Row],[Belastbaar loon]]-Table1[[#This Row],[Netto loon]])/Table1[[#This Row],[Belastbaar loon]]</f>
        <v>0.25179310890029438</v>
      </c>
      <c r="H3329" s="14">
        <f t="shared" ca="1" si="46"/>
        <v>10346.5643</v>
      </c>
      <c r="I3329" s="14">
        <f ca="1">IF(ROW()=2, Table1[[#This Row],[Netto loon]], INDIRECT(ADDRESS(ROW()-1,COLUMN(F:F))))</f>
        <v>30754.435700000002</v>
      </c>
      <c r="J3329" s="6">
        <f ca="1">IF(ROW()=2, 0, Table1[[#This Row],[Belastbaar loon]]-INDIRECT(ADDRESS(ROW()-1,COLUMN(A:A))))</f>
        <v>10</v>
      </c>
      <c r="K3329" s="6">
        <f ca="1">Table1[[#This Row],[Netto loon]]-Table1[[#This Row],[Netto vorige schijf]]</f>
        <v>5.0977999999959138</v>
      </c>
      <c r="L3329" s="2">
        <f ca="1">(Table1[[#This Row],[Bruto tov vorige schijf]]-Table1[[#This Row],[Netto tov vorige schijf]])/MAX(Table1[[#This Row],[Bruto tov vorige schijf]],1)</f>
        <v>0.49022000000040861</v>
      </c>
    </row>
    <row r="3330" spans="1:12" x14ac:dyDescent="0.25">
      <c r="A3330" s="14">
        <v>41121</v>
      </c>
      <c r="B3330" s="6">
        <f>LoonHeffing2020(Table1[[#This Row],[Belastbaar loon]])</f>
        <v>15358.693499999999</v>
      </c>
      <c r="C3330" s="6">
        <f>AlgemeneHeffingsKorting2020(Table1[[#This Row],[Belastbaar loon]])</f>
        <v>1553.3448000000001</v>
      </c>
      <c r="D3330" s="14">
        <f>ArbeidsKorting2020(Table1[[#This Row],[Belastbaar loon]])</f>
        <v>3448.98</v>
      </c>
      <c r="E3330" s="14">
        <f>MAX(Table1[[#This Row],[Loonheffing]]-Table1[[#This Row],[Algemene Heffingskorting]]-Table1[[#This Row],[Arbeidskorting]],0)</f>
        <v>10356.368699999999</v>
      </c>
      <c r="F3330" s="6">
        <f>Table1[[#This Row],[Belastbaar loon]]-Table1[[#This Row],[Belasting]]</f>
        <v>30764.631300000001</v>
      </c>
      <c r="G3330" s="2">
        <f>(Table1[[#This Row],[Belastbaar loon]]-Table1[[#This Row],[Netto loon]])/Table1[[#This Row],[Belastbaar loon]]</f>
        <v>0.25185109068359229</v>
      </c>
      <c r="H3330" s="14">
        <f t="shared" ca="1" si="46"/>
        <v>10351.4665</v>
      </c>
      <c r="I3330" s="14">
        <f ca="1">IF(ROW()=2, Table1[[#This Row],[Netto loon]], INDIRECT(ADDRESS(ROW()-1,COLUMN(F:F))))</f>
        <v>30759.533499999998</v>
      </c>
      <c r="J3330" s="6">
        <f ca="1">IF(ROW()=2, 0, Table1[[#This Row],[Belastbaar loon]]-INDIRECT(ADDRESS(ROW()-1,COLUMN(A:A))))</f>
        <v>10</v>
      </c>
      <c r="K3330" s="6">
        <f ca="1">Table1[[#This Row],[Netto loon]]-Table1[[#This Row],[Netto vorige schijf]]</f>
        <v>5.0978000000031898</v>
      </c>
      <c r="L3330" s="2">
        <f ca="1">(Table1[[#This Row],[Bruto tov vorige schijf]]-Table1[[#This Row],[Netto tov vorige schijf]])/MAX(Table1[[#This Row],[Bruto tov vorige schijf]],1)</f>
        <v>0.49021999999968102</v>
      </c>
    </row>
    <row r="3331" spans="1:12" x14ac:dyDescent="0.25">
      <c r="A3331" s="14">
        <v>41131</v>
      </c>
      <c r="B3331" s="6">
        <f>LoonHeffing2020(Table1[[#This Row],[Belastbaar loon]])</f>
        <v>15362.4285</v>
      </c>
      <c r="C3331" s="6">
        <f>AlgemeneHeffingsKorting2020(Table1[[#This Row],[Belastbaar loon]])</f>
        <v>1552.7776000000001</v>
      </c>
      <c r="D3331" s="14">
        <f>ArbeidsKorting2020(Table1[[#This Row],[Belastbaar loon]])</f>
        <v>3448.38</v>
      </c>
      <c r="E3331" s="14">
        <f>MAX(Table1[[#This Row],[Loonheffing]]-Table1[[#This Row],[Algemene Heffingskorting]]-Table1[[#This Row],[Arbeidskorting]],0)</f>
        <v>10361.2709</v>
      </c>
      <c r="F3331" s="6">
        <f>Table1[[#This Row],[Belastbaar loon]]-Table1[[#This Row],[Belasting]]</f>
        <v>30769.7291</v>
      </c>
      <c r="G3331" s="2">
        <f>(Table1[[#This Row],[Belastbaar loon]]-Table1[[#This Row],[Netto loon]])/Table1[[#This Row],[Belastbaar loon]]</f>
        <v>0.25190904427317595</v>
      </c>
      <c r="H3331" s="14">
        <f t="shared" ca="1" si="46"/>
        <v>10356.368699999999</v>
      </c>
      <c r="I3331" s="14">
        <f ca="1">IF(ROW()=2, Table1[[#This Row],[Netto loon]], INDIRECT(ADDRESS(ROW()-1,COLUMN(F:F))))</f>
        <v>30764.631300000001</v>
      </c>
      <c r="J3331" s="6">
        <f ca="1">IF(ROW()=2, 0, Table1[[#This Row],[Belastbaar loon]]-INDIRECT(ADDRESS(ROW()-1,COLUMN(A:A))))</f>
        <v>10</v>
      </c>
      <c r="K3331" s="6">
        <f ca="1">Table1[[#This Row],[Netto loon]]-Table1[[#This Row],[Netto vorige schijf]]</f>
        <v>5.0977999999995518</v>
      </c>
      <c r="L3331" s="2">
        <f ca="1">(Table1[[#This Row],[Bruto tov vorige schijf]]-Table1[[#This Row],[Netto tov vorige schijf]])/MAX(Table1[[#This Row],[Bruto tov vorige schijf]],1)</f>
        <v>0.49022000000004484</v>
      </c>
    </row>
    <row r="3332" spans="1:12" x14ac:dyDescent="0.25">
      <c r="A3332" s="14">
        <v>41141</v>
      </c>
      <c r="B3332" s="6">
        <f>LoonHeffing2020(Table1[[#This Row],[Belastbaar loon]])</f>
        <v>15366.163500000001</v>
      </c>
      <c r="C3332" s="6">
        <f>AlgemeneHeffingsKorting2020(Table1[[#This Row],[Belastbaar loon]])</f>
        <v>1552.2103999999999</v>
      </c>
      <c r="D3332" s="14">
        <f>ArbeidsKorting2020(Table1[[#This Row],[Belastbaar loon]])</f>
        <v>3447.78</v>
      </c>
      <c r="E3332" s="14">
        <f>MAX(Table1[[#This Row],[Loonheffing]]-Table1[[#This Row],[Algemene Heffingskorting]]-Table1[[#This Row],[Arbeidskorting]],0)</f>
        <v>10366.1731</v>
      </c>
      <c r="F3332" s="6">
        <f>Table1[[#This Row],[Belastbaar loon]]-Table1[[#This Row],[Belasting]]</f>
        <v>30774.8269</v>
      </c>
      <c r="G3332" s="2">
        <f>(Table1[[#This Row],[Belastbaar loon]]-Table1[[#This Row],[Netto loon]])/Table1[[#This Row],[Belastbaar loon]]</f>
        <v>0.25196696968960403</v>
      </c>
      <c r="H3332" s="14">
        <f t="shared" ca="1" si="46"/>
        <v>10361.2709</v>
      </c>
      <c r="I3332" s="14">
        <f ca="1">IF(ROW()=2, Table1[[#This Row],[Netto loon]], INDIRECT(ADDRESS(ROW()-1,COLUMN(F:F))))</f>
        <v>30769.7291</v>
      </c>
      <c r="J3332" s="6">
        <f ca="1">IF(ROW()=2, 0, Table1[[#This Row],[Belastbaar loon]]-INDIRECT(ADDRESS(ROW()-1,COLUMN(A:A))))</f>
        <v>10</v>
      </c>
      <c r="K3332" s="6">
        <f ca="1">Table1[[#This Row],[Netto loon]]-Table1[[#This Row],[Netto vorige schijf]]</f>
        <v>5.0977999999995518</v>
      </c>
      <c r="L3332" s="2">
        <f ca="1">(Table1[[#This Row],[Bruto tov vorige schijf]]-Table1[[#This Row],[Netto tov vorige schijf]])/MAX(Table1[[#This Row],[Bruto tov vorige schijf]],1)</f>
        <v>0.49022000000004484</v>
      </c>
    </row>
    <row r="3333" spans="1:12" x14ac:dyDescent="0.25">
      <c r="A3333" s="14">
        <v>41151</v>
      </c>
      <c r="B3333" s="6">
        <f>LoonHeffing2020(Table1[[#This Row],[Belastbaar loon]])</f>
        <v>15369.898499999999</v>
      </c>
      <c r="C3333" s="6">
        <f>AlgemeneHeffingsKorting2020(Table1[[#This Row],[Belastbaar loon]])</f>
        <v>1551.6432</v>
      </c>
      <c r="D3333" s="14">
        <f>ArbeidsKorting2020(Table1[[#This Row],[Belastbaar loon]])</f>
        <v>3447.18</v>
      </c>
      <c r="E3333" s="14">
        <f>MAX(Table1[[#This Row],[Loonheffing]]-Table1[[#This Row],[Algemene Heffingskorting]]-Table1[[#This Row],[Arbeidskorting]],0)</f>
        <v>10371.075299999999</v>
      </c>
      <c r="F3333" s="6">
        <f>Table1[[#This Row],[Belastbaar loon]]-Table1[[#This Row],[Belasting]]</f>
        <v>30779.924700000003</v>
      </c>
      <c r="G3333" s="2">
        <f>(Table1[[#This Row],[Belastbaar loon]]-Table1[[#This Row],[Netto loon]])/Table1[[#This Row],[Belastbaar loon]]</f>
        <v>0.25202486695341542</v>
      </c>
      <c r="H3333" s="14">
        <f t="shared" ca="1" si="46"/>
        <v>10366.1731</v>
      </c>
      <c r="I3333" s="14">
        <f ca="1">IF(ROW()=2, Table1[[#This Row],[Netto loon]], INDIRECT(ADDRESS(ROW()-1,COLUMN(F:F))))</f>
        <v>30774.8269</v>
      </c>
      <c r="J3333" s="6">
        <f ca="1">IF(ROW()=2, 0, Table1[[#This Row],[Belastbaar loon]]-INDIRECT(ADDRESS(ROW()-1,COLUMN(A:A))))</f>
        <v>10</v>
      </c>
      <c r="K3333" s="6">
        <f ca="1">Table1[[#This Row],[Netto loon]]-Table1[[#This Row],[Netto vorige schijf]]</f>
        <v>5.0978000000031898</v>
      </c>
      <c r="L3333" s="2">
        <f ca="1">(Table1[[#This Row],[Bruto tov vorige schijf]]-Table1[[#This Row],[Netto tov vorige schijf]])/MAX(Table1[[#This Row],[Bruto tov vorige schijf]],1)</f>
        <v>0.49021999999968102</v>
      </c>
    </row>
    <row r="3334" spans="1:12" x14ac:dyDescent="0.25">
      <c r="A3334" s="14">
        <v>41161</v>
      </c>
      <c r="B3334" s="6">
        <f>LoonHeffing2020(Table1[[#This Row],[Belastbaar loon]])</f>
        <v>15373.6335</v>
      </c>
      <c r="C3334" s="6">
        <f>AlgemeneHeffingsKorting2020(Table1[[#This Row],[Belastbaar loon]])</f>
        <v>1551.076</v>
      </c>
      <c r="D3334" s="14">
        <f>ArbeidsKorting2020(Table1[[#This Row],[Belastbaar loon]])</f>
        <v>3446.58</v>
      </c>
      <c r="E3334" s="14">
        <f>MAX(Table1[[#This Row],[Loonheffing]]-Table1[[#This Row],[Algemene Heffingskorting]]-Table1[[#This Row],[Arbeidskorting]],0)</f>
        <v>10375.977499999999</v>
      </c>
      <c r="F3334" s="6">
        <f>Table1[[#This Row],[Belastbaar loon]]-Table1[[#This Row],[Belasting]]</f>
        <v>30785.022499999999</v>
      </c>
      <c r="G3334" s="2">
        <f>(Table1[[#This Row],[Belastbaar loon]]-Table1[[#This Row],[Netto loon]])/Table1[[#This Row],[Belastbaar loon]]</f>
        <v>0.25208273608512916</v>
      </c>
      <c r="H3334" s="14">
        <f t="shared" ca="1" si="46"/>
        <v>10371.075299999999</v>
      </c>
      <c r="I3334" s="14">
        <f ca="1">IF(ROW()=2, Table1[[#This Row],[Netto loon]], INDIRECT(ADDRESS(ROW()-1,COLUMN(F:F))))</f>
        <v>30779.924700000003</v>
      </c>
      <c r="J3334" s="6">
        <f ca="1">IF(ROW()=2, 0, Table1[[#This Row],[Belastbaar loon]]-INDIRECT(ADDRESS(ROW()-1,COLUMN(A:A))))</f>
        <v>10</v>
      </c>
      <c r="K3334" s="6">
        <f ca="1">Table1[[#This Row],[Netto loon]]-Table1[[#This Row],[Netto vorige schijf]]</f>
        <v>5.0977999999959138</v>
      </c>
      <c r="L3334" s="2">
        <f ca="1">(Table1[[#This Row],[Bruto tov vorige schijf]]-Table1[[#This Row],[Netto tov vorige schijf]])/MAX(Table1[[#This Row],[Bruto tov vorige schijf]],1)</f>
        <v>0.49022000000040861</v>
      </c>
    </row>
    <row r="3335" spans="1:12" x14ac:dyDescent="0.25">
      <c r="A3335" s="14">
        <v>41171</v>
      </c>
      <c r="B3335" s="6">
        <f>LoonHeffing2020(Table1[[#This Row],[Belastbaar loon]])</f>
        <v>15377.3685</v>
      </c>
      <c r="C3335" s="6">
        <f>AlgemeneHeffingsKorting2020(Table1[[#This Row],[Belastbaar loon]])</f>
        <v>1550.5088000000001</v>
      </c>
      <c r="D3335" s="14">
        <f>ArbeidsKorting2020(Table1[[#This Row],[Belastbaar loon]])</f>
        <v>3445.98</v>
      </c>
      <c r="E3335" s="14">
        <f>MAX(Table1[[#This Row],[Loonheffing]]-Table1[[#This Row],[Algemene Heffingskorting]]-Table1[[#This Row],[Arbeidskorting]],0)</f>
        <v>10380.879700000001</v>
      </c>
      <c r="F3335" s="6">
        <f>Table1[[#This Row],[Belastbaar loon]]-Table1[[#This Row],[Belasting]]</f>
        <v>30790.120299999999</v>
      </c>
      <c r="G3335" s="2">
        <f>(Table1[[#This Row],[Belastbaar loon]]-Table1[[#This Row],[Netto loon]])/Table1[[#This Row],[Belastbaar loon]]</f>
        <v>0.25214057710524401</v>
      </c>
      <c r="H3335" s="14">
        <f t="shared" ca="1" si="46"/>
        <v>10375.977499999999</v>
      </c>
      <c r="I3335" s="14">
        <f ca="1">IF(ROW()=2, Table1[[#This Row],[Netto loon]], INDIRECT(ADDRESS(ROW()-1,COLUMN(F:F))))</f>
        <v>30785.022499999999</v>
      </c>
      <c r="J3335" s="6">
        <f ca="1">IF(ROW()=2, 0, Table1[[#This Row],[Belastbaar loon]]-INDIRECT(ADDRESS(ROW()-1,COLUMN(A:A))))</f>
        <v>10</v>
      </c>
      <c r="K3335" s="6">
        <f ca="1">Table1[[#This Row],[Netto loon]]-Table1[[#This Row],[Netto vorige schijf]]</f>
        <v>5.0977999999995518</v>
      </c>
      <c r="L3335" s="2">
        <f ca="1">(Table1[[#This Row],[Bruto tov vorige schijf]]-Table1[[#This Row],[Netto tov vorige schijf]])/MAX(Table1[[#This Row],[Bruto tov vorige schijf]],1)</f>
        <v>0.49022000000004484</v>
      </c>
    </row>
    <row r="3336" spans="1:12" x14ac:dyDescent="0.25">
      <c r="A3336" s="14">
        <v>41181</v>
      </c>
      <c r="B3336" s="6">
        <f>LoonHeffing2020(Table1[[#This Row],[Belastbaar loon]])</f>
        <v>15381.103499999999</v>
      </c>
      <c r="C3336" s="6">
        <f>AlgemeneHeffingsKorting2020(Table1[[#This Row],[Belastbaar loon]])</f>
        <v>1549.9416000000001</v>
      </c>
      <c r="D3336" s="14">
        <f>ArbeidsKorting2020(Table1[[#This Row],[Belastbaar loon]])</f>
        <v>3445.38</v>
      </c>
      <c r="E3336" s="14">
        <f>MAX(Table1[[#This Row],[Loonheffing]]-Table1[[#This Row],[Algemene Heffingskorting]]-Table1[[#This Row],[Arbeidskorting]],0)</f>
        <v>10385.781899999998</v>
      </c>
      <c r="F3336" s="6">
        <f>Table1[[#This Row],[Belastbaar loon]]-Table1[[#This Row],[Belasting]]</f>
        <v>30795.218100000002</v>
      </c>
      <c r="G3336" s="2">
        <f>(Table1[[#This Row],[Belastbaar loon]]-Table1[[#This Row],[Netto loon]])/Table1[[#This Row],[Belastbaar loon]]</f>
        <v>0.25219839003423905</v>
      </c>
      <c r="H3336" s="14">
        <f t="shared" ca="1" si="46"/>
        <v>10380.879700000001</v>
      </c>
      <c r="I3336" s="14">
        <f ca="1">IF(ROW()=2, Table1[[#This Row],[Netto loon]], INDIRECT(ADDRESS(ROW()-1,COLUMN(F:F))))</f>
        <v>30790.120299999999</v>
      </c>
      <c r="J3336" s="6">
        <f ca="1">IF(ROW()=2, 0, Table1[[#This Row],[Belastbaar loon]]-INDIRECT(ADDRESS(ROW()-1,COLUMN(A:A))))</f>
        <v>10</v>
      </c>
      <c r="K3336" s="6">
        <f ca="1">Table1[[#This Row],[Netto loon]]-Table1[[#This Row],[Netto vorige schijf]]</f>
        <v>5.0978000000031898</v>
      </c>
      <c r="L3336" s="2">
        <f ca="1">(Table1[[#This Row],[Bruto tov vorige schijf]]-Table1[[#This Row],[Netto tov vorige schijf]])/MAX(Table1[[#This Row],[Bruto tov vorige schijf]],1)</f>
        <v>0.49021999999968102</v>
      </c>
    </row>
    <row r="3337" spans="1:12" x14ac:dyDescent="0.25">
      <c r="A3337" s="14">
        <v>41191</v>
      </c>
      <c r="B3337" s="6">
        <f>LoonHeffing2020(Table1[[#This Row],[Belastbaar loon]])</f>
        <v>15384.8385</v>
      </c>
      <c r="C3337" s="6">
        <f>AlgemeneHeffingsKorting2020(Table1[[#This Row],[Belastbaar loon]])</f>
        <v>1549.3743999999999</v>
      </c>
      <c r="D3337" s="14">
        <f>ArbeidsKorting2020(Table1[[#This Row],[Belastbaar loon]])</f>
        <v>3444.78</v>
      </c>
      <c r="E3337" s="14">
        <f>MAX(Table1[[#This Row],[Loonheffing]]-Table1[[#This Row],[Algemene Heffingskorting]]-Table1[[#This Row],[Arbeidskorting]],0)</f>
        <v>10390.684099999999</v>
      </c>
      <c r="F3337" s="6">
        <f>Table1[[#This Row],[Belastbaar loon]]-Table1[[#This Row],[Belasting]]</f>
        <v>30800.315900000001</v>
      </c>
      <c r="G3337" s="2">
        <f>(Table1[[#This Row],[Belastbaar loon]]-Table1[[#This Row],[Netto loon]])/Table1[[#This Row],[Belastbaar loon]]</f>
        <v>0.25225617489257357</v>
      </c>
      <c r="H3337" s="14">
        <f t="shared" ca="1" si="46"/>
        <v>10385.781899999998</v>
      </c>
      <c r="I3337" s="14">
        <f ca="1">IF(ROW()=2, Table1[[#This Row],[Netto loon]], INDIRECT(ADDRESS(ROW()-1,COLUMN(F:F))))</f>
        <v>30795.218100000002</v>
      </c>
      <c r="J3337" s="6">
        <f ca="1">IF(ROW()=2, 0, Table1[[#This Row],[Belastbaar loon]]-INDIRECT(ADDRESS(ROW()-1,COLUMN(A:A))))</f>
        <v>10</v>
      </c>
      <c r="K3337" s="6">
        <f ca="1">Table1[[#This Row],[Netto loon]]-Table1[[#This Row],[Netto vorige schijf]]</f>
        <v>5.0977999999995518</v>
      </c>
      <c r="L3337" s="2">
        <f ca="1">(Table1[[#This Row],[Bruto tov vorige schijf]]-Table1[[#This Row],[Netto tov vorige schijf]])/MAX(Table1[[#This Row],[Bruto tov vorige schijf]],1)</f>
        <v>0.49022000000004484</v>
      </c>
    </row>
    <row r="3338" spans="1:12" x14ac:dyDescent="0.25">
      <c r="A3338" s="14">
        <v>41201</v>
      </c>
      <c r="B3338" s="6">
        <f>LoonHeffing2020(Table1[[#This Row],[Belastbaar loon]])</f>
        <v>15388.5735</v>
      </c>
      <c r="C3338" s="6">
        <f>AlgemeneHeffingsKorting2020(Table1[[#This Row],[Belastbaar loon]])</f>
        <v>1548.8072</v>
      </c>
      <c r="D3338" s="14">
        <f>ArbeidsKorting2020(Table1[[#This Row],[Belastbaar loon]])</f>
        <v>3444.18</v>
      </c>
      <c r="E3338" s="14">
        <f>MAX(Table1[[#This Row],[Loonheffing]]-Table1[[#This Row],[Algemene Heffingskorting]]-Table1[[#This Row],[Arbeidskorting]],0)</f>
        <v>10395.586300000001</v>
      </c>
      <c r="F3338" s="6">
        <f>Table1[[#This Row],[Belastbaar loon]]-Table1[[#This Row],[Belasting]]</f>
        <v>30805.413699999997</v>
      </c>
      <c r="G3338" s="2">
        <f>(Table1[[#This Row],[Belastbaar loon]]-Table1[[#This Row],[Netto loon]])/Table1[[#This Row],[Belastbaar loon]]</f>
        <v>0.25231393170068694</v>
      </c>
      <c r="H3338" s="14">
        <f t="shared" ca="1" si="46"/>
        <v>10390.684099999999</v>
      </c>
      <c r="I3338" s="14">
        <f ca="1">IF(ROW()=2, Table1[[#This Row],[Netto loon]], INDIRECT(ADDRESS(ROW()-1,COLUMN(F:F))))</f>
        <v>30800.315900000001</v>
      </c>
      <c r="J3338" s="6">
        <f ca="1">IF(ROW()=2, 0, Table1[[#This Row],[Belastbaar loon]]-INDIRECT(ADDRESS(ROW()-1,COLUMN(A:A))))</f>
        <v>10</v>
      </c>
      <c r="K3338" s="6">
        <f ca="1">Table1[[#This Row],[Netto loon]]-Table1[[#This Row],[Netto vorige schijf]]</f>
        <v>5.0977999999959138</v>
      </c>
      <c r="L3338" s="2">
        <f ca="1">(Table1[[#This Row],[Bruto tov vorige schijf]]-Table1[[#This Row],[Netto tov vorige schijf]])/MAX(Table1[[#This Row],[Bruto tov vorige schijf]],1)</f>
        <v>0.49022000000040861</v>
      </c>
    </row>
    <row r="3339" spans="1:12" x14ac:dyDescent="0.25">
      <c r="A3339" s="14">
        <v>41211</v>
      </c>
      <c r="B3339" s="6">
        <f>LoonHeffing2020(Table1[[#This Row],[Belastbaar loon]])</f>
        <v>15392.308499999999</v>
      </c>
      <c r="C3339" s="6">
        <f>AlgemeneHeffingsKorting2020(Table1[[#This Row],[Belastbaar loon]])</f>
        <v>1548.24</v>
      </c>
      <c r="D3339" s="14">
        <f>ArbeidsKorting2020(Table1[[#This Row],[Belastbaar loon]])</f>
        <v>3443.58</v>
      </c>
      <c r="E3339" s="14">
        <f>MAX(Table1[[#This Row],[Loonheffing]]-Table1[[#This Row],[Algemene Heffingskorting]]-Table1[[#This Row],[Arbeidskorting]],0)</f>
        <v>10400.488499999999</v>
      </c>
      <c r="F3339" s="6">
        <f>Table1[[#This Row],[Belastbaar loon]]-Table1[[#This Row],[Belasting]]</f>
        <v>30810.511500000001</v>
      </c>
      <c r="G3339" s="2">
        <f>(Table1[[#This Row],[Belastbaar loon]]-Table1[[#This Row],[Netto loon]])/Table1[[#This Row],[Belastbaar loon]]</f>
        <v>0.25237166047899834</v>
      </c>
      <c r="H3339" s="14">
        <f t="shared" ca="1" si="46"/>
        <v>10395.586300000001</v>
      </c>
      <c r="I3339" s="14">
        <f ca="1">IF(ROW()=2, Table1[[#This Row],[Netto loon]], INDIRECT(ADDRESS(ROW()-1,COLUMN(F:F))))</f>
        <v>30805.413699999997</v>
      </c>
      <c r="J3339" s="6">
        <f ca="1">IF(ROW()=2, 0, Table1[[#This Row],[Belastbaar loon]]-INDIRECT(ADDRESS(ROW()-1,COLUMN(A:A))))</f>
        <v>10</v>
      </c>
      <c r="K3339" s="6">
        <f ca="1">Table1[[#This Row],[Netto loon]]-Table1[[#This Row],[Netto vorige schijf]]</f>
        <v>5.0978000000031898</v>
      </c>
      <c r="L3339" s="2">
        <f ca="1">(Table1[[#This Row],[Bruto tov vorige schijf]]-Table1[[#This Row],[Netto tov vorige schijf]])/MAX(Table1[[#This Row],[Bruto tov vorige schijf]],1)</f>
        <v>0.49021999999968102</v>
      </c>
    </row>
    <row r="3340" spans="1:12" x14ac:dyDescent="0.25">
      <c r="A3340" s="14">
        <v>41221</v>
      </c>
      <c r="B3340" s="6">
        <f>LoonHeffing2020(Table1[[#This Row],[Belastbaar loon]])</f>
        <v>15396.0435</v>
      </c>
      <c r="C3340" s="6">
        <f>AlgemeneHeffingsKorting2020(Table1[[#This Row],[Belastbaar loon]])</f>
        <v>1547.6728000000001</v>
      </c>
      <c r="D3340" s="14">
        <f>ArbeidsKorting2020(Table1[[#This Row],[Belastbaar loon]])</f>
        <v>3442.98</v>
      </c>
      <c r="E3340" s="14">
        <f>MAX(Table1[[#This Row],[Loonheffing]]-Table1[[#This Row],[Algemene Heffingskorting]]-Table1[[#This Row],[Arbeidskorting]],0)</f>
        <v>10405.3907</v>
      </c>
      <c r="F3340" s="6">
        <f>Table1[[#This Row],[Belastbaar loon]]-Table1[[#This Row],[Belasting]]</f>
        <v>30815.6093</v>
      </c>
      <c r="G3340" s="2">
        <f>(Table1[[#This Row],[Belastbaar loon]]-Table1[[#This Row],[Netto loon]])/Table1[[#This Row],[Belastbaar loon]]</f>
        <v>0.2524293612479076</v>
      </c>
      <c r="H3340" s="14">
        <f t="shared" ca="1" si="46"/>
        <v>10400.488499999999</v>
      </c>
      <c r="I3340" s="14">
        <f ca="1">IF(ROW()=2, Table1[[#This Row],[Netto loon]], INDIRECT(ADDRESS(ROW()-1,COLUMN(F:F))))</f>
        <v>30810.511500000001</v>
      </c>
      <c r="J3340" s="6">
        <f ca="1">IF(ROW()=2, 0, Table1[[#This Row],[Belastbaar loon]]-INDIRECT(ADDRESS(ROW()-1,COLUMN(A:A))))</f>
        <v>10</v>
      </c>
      <c r="K3340" s="6">
        <f ca="1">Table1[[#This Row],[Netto loon]]-Table1[[#This Row],[Netto vorige schijf]]</f>
        <v>5.0977999999995518</v>
      </c>
      <c r="L3340" s="2">
        <f ca="1">(Table1[[#This Row],[Bruto tov vorige schijf]]-Table1[[#This Row],[Netto tov vorige schijf]])/MAX(Table1[[#This Row],[Bruto tov vorige schijf]],1)</f>
        <v>0.49022000000004484</v>
      </c>
    </row>
    <row r="3341" spans="1:12" x14ac:dyDescent="0.25">
      <c r="A3341" s="14">
        <v>41231</v>
      </c>
      <c r="B3341" s="6">
        <f>LoonHeffing2020(Table1[[#This Row],[Belastbaar loon]])</f>
        <v>15399.7785</v>
      </c>
      <c r="C3341" s="6">
        <f>AlgemeneHeffingsKorting2020(Table1[[#This Row],[Belastbaar loon]])</f>
        <v>1547.1056000000001</v>
      </c>
      <c r="D3341" s="14">
        <f>ArbeidsKorting2020(Table1[[#This Row],[Belastbaar loon]])</f>
        <v>3442.38</v>
      </c>
      <c r="E3341" s="14">
        <f>MAX(Table1[[#This Row],[Loonheffing]]-Table1[[#This Row],[Algemene Heffingskorting]]-Table1[[#This Row],[Arbeidskorting]],0)</f>
        <v>10410.2929</v>
      </c>
      <c r="F3341" s="6">
        <f>Table1[[#This Row],[Belastbaar loon]]-Table1[[#This Row],[Belasting]]</f>
        <v>30820.7071</v>
      </c>
      <c r="G3341" s="2">
        <f>(Table1[[#This Row],[Belastbaar loon]]-Table1[[#This Row],[Netto loon]])/Table1[[#This Row],[Belastbaar loon]]</f>
        <v>0.25248703402779465</v>
      </c>
      <c r="H3341" s="14">
        <f t="shared" ca="1" si="46"/>
        <v>10405.3907</v>
      </c>
      <c r="I3341" s="14">
        <f ca="1">IF(ROW()=2, Table1[[#This Row],[Netto loon]], INDIRECT(ADDRESS(ROW()-1,COLUMN(F:F))))</f>
        <v>30815.6093</v>
      </c>
      <c r="J3341" s="6">
        <f ca="1">IF(ROW()=2, 0, Table1[[#This Row],[Belastbaar loon]]-INDIRECT(ADDRESS(ROW()-1,COLUMN(A:A))))</f>
        <v>10</v>
      </c>
      <c r="K3341" s="6">
        <f ca="1">Table1[[#This Row],[Netto loon]]-Table1[[#This Row],[Netto vorige schijf]]</f>
        <v>5.0977999999995518</v>
      </c>
      <c r="L3341" s="2">
        <f ca="1">(Table1[[#This Row],[Bruto tov vorige schijf]]-Table1[[#This Row],[Netto tov vorige schijf]])/MAX(Table1[[#This Row],[Bruto tov vorige schijf]],1)</f>
        <v>0.49022000000004484</v>
      </c>
    </row>
    <row r="3342" spans="1:12" x14ac:dyDescent="0.25">
      <c r="A3342" s="14">
        <v>41241</v>
      </c>
      <c r="B3342" s="6">
        <f>LoonHeffing2020(Table1[[#This Row],[Belastbaar loon]])</f>
        <v>15403.513499999999</v>
      </c>
      <c r="C3342" s="6">
        <f>AlgemeneHeffingsKorting2020(Table1[[#This Row],[Belastbaar loon]])</f>
        <v>1546.5383999999999</v>
      </c>
      <c r="D3342" s="14">
        <f>ArbeidsKorting2020(Table1[[#This Row],[Belastbaar loon]])</f>
        <v>3441.78</v>
      </c>
      <c r="E3342" s="14">
        <f>MAX(Table1[[#This Row],[Loonheffing]]-Table1[[#This Row],[Algemene Heffingskorting]]-Table1[[#This Row],[Arbeidskorting]],0)</f>
        <v>10415.195099999999</v>
      </c>
      <c r="F3342" s="6">
        <f>Table1[[#This Row],[Belastbaar loon]]-Table1[[#This Row],[Belasting]]</f>
        <v>30825.804900000003</v>
      </c>
      <c r="G3342" s="2">
        <f>(Table1[[#This Row],[Belastbaar loon]]-Table1[[#This Row],[Netto loon]])/Table1[[#This Row],[Belastbaar loon]]</f>
        <v>0.25254467883901938</v>
      </c>
      <c r="H3342" s="14">
        <f t="shared" ca="1" si="46"/>
        <v>10410.2929</v>
      </c>
      <c r="I3342" s="14">
        <f ca="1">IF(ROW()=2, Table1[[#This Row],[Netto loon]], INDIRECT(ADDRESS(ROW()-1,COLUMN(F:F))))</f>
        <v>30820.7071</v>
      </c>
      <c r="J3342" s="6">
        <f ca="1">IF(ROW()=2, 0, Table1[[#This Row],[Belastbaar loon]]-INDIRECT(ADDRESS(ROW()-1,COLUMN(A:A))))</f>
        <v>10</v>
      </c>
      <c r="K3342" s="6">
        <f ca="1">Table1[[#This Row],[Netto loon]]-Table1[[#This Row],[Netto vorige schijf]]</f>
        <v>5.0978000000031898</v>
      </c>
      <c r="L3342" s="2">
        <f ca="1">(Table1[[#This Row],[Bruto tov vorige schijf]]-Table1[[#This Row],[Netto tov vorige schijf]])/MAX(Table1[[#This Row],[Bruto tov vorige schijf]],1)</f>
        <v>0.49021999999968102</v>
      </c>
    </row>
    <row r="3343" spans="1:12" x14ac:dyDescent="0.25">
      <c r="A3343" s="14">
        <v>41251</v>
      </c>
      <c r="B3343" s="6">
        <f>LoonHeffing2020(Table1[[#This Row],[Belastbaar loon]])</f>
        <v>15407.2485</v>
      </c>
      <c r="C3343" s="6">
        <f>AlgemeneHeffingsKorting2020(Table1[[#This Row],[Belastbaar loon]])</f>
        <v>1545.9712</v>
      </c>
      <c r="D3343" s="14">
        <f>ArbeidsKorting2020(Table1[[#This Row],[Belastbaar loon]])</f>
        <v>3441.18</v>
      </c>
      <c r="E3343" s="14">
        <f>MAX(Table1[[#This Row],[Loonheffing]]-Table1[[#This Row],[Algemene Heffingskorting]]-Table1[[#This Row],[Arbeidskorting]],0)</f>
        <v>10420.097299999999</v>
      </c>
      <c r="F3343" s="6">
        <f>Table1[[#This Row],[Belastbaar loon]]-Table1[[#This Row],[Belasting]]</f>
        <v>30830.902699999999</v>
      </c>
      <c r="G3343" s="2">
        <f>(Table1[[#This Row],[Belastbaar loon]]-Table1[[#This Row],[Netto loon]])/Table1[[#This Row],[Belastbaar loon]]</f>
        <v>0.25260229570192239</v>
      </c>
      <c r="H3343" s="14">
        <f t="shared" ca="1" si="46"/>
        <v>10415.195099999999</v>
      </c>
      <c r="I3343" s="14">
        <f ca="1">IF(ROW()=2, Table1[[#This Row],[Netto loon]], INDIRECT(ADDRESS(ROW()-1,COLUMN(F:F))))</f>
        <v>30825.804900000003</v>
      </c>
      <c r="J3343" s="6">
        <f ca="1">IF(ROW()=2, 0, Table1[[#This Row],[Belastbaar loon]]-INDIRECT(ADDRESS(ROW()-1,COLUMN(A:A))))</f>
        <v>10</v>
      </c>
      <c r="K3343" s="6">
        <f ca="1">Table1[[#This Row],[Netto loon]]-Table1[[#This Row],[Netto vorige schijf]]</f>
        <v>5.0977999999959138</v>
      </c>
      <c r="L3343" s="2">
        <f ca="1">(Table1[[#This Row],[Bruto tov vorige schijf]]-Table1[[#This Row],[Netto tov vorige schijf]])/MAX(Table1[[#This Row],[Bruto tov vorige schijf]],1)</f>
        <v>0.49022000000040861</v>
      </c>
    </row>
    <row r="3344" spans="1:12" x14ac:dyDescent="0.25">
      <c r="A3344" s="14">
        <v>41261</v>
      </c>
      <c r="B3344" s="6">
        <f>LoonHeffing2020(Table1[[#This Row],[Belastbaar loon]])</f>
        <v>15410.9835</v>
      </c>
      <c r="C3344" s="6">
        <f>AlgemeneHeffingsKorting2020(Table1[[#This Row],[Belastbaar loon]])</f>
        <v>1545.404</v>
      </c>
      <c r="D3344" s="14">
        <f>ArbeidsKorting2020(Table1[[#This Row],[Belastbaar loon]])</f>
        <v>3440.58</v>
      </c>
      <c r="E3344" s="14">
        <f>MAX(Table1[[#This Row],[Loonheffing]]-Table1[[#This Row],[Algemene Heffingskorting]]-Table1[[#This Row],[Arbeidskorting]],0)</f>
        <v>10424.9995</v>
      </c>
      <c r="F3344" s="6">
        <f>Table1[[#This Row],[Belastbaar loon]]-Table1[[#This Row],[Belasting]]</f>
        <v>30836.000500000002</v>
      </c>
      <c r="G3344" s="2">
        <f>(Table1[[#This Row],[Belastbaar loon]]-Table1[[#This Row],[Netto loon]])/Table1[[#This Row],[Belastbaar loon]]</f>
        <v>0.25265988463682409</v>
      </c>
      <c r="H3344" s="14">
        <f t="shared" ca="1" si="46"/>
        <v>10420.097299999999</v>
      </c>
      <c r="I3344" s="14">
        <f ca="1">IF(ROW()=2, Table1[[#This Row],[Netto loon]], INDIRECT(ADDRESS(ROW()-1,COLUMN(F:F))))</f>
        <v>30830.902699999999</v>
      </c>
      <c r="J3344" s="6">
        <f ca="1">IF(ROW()=2, 0, Table1[[#This Row],[Belastbaar loon]]-INDIRECT(ADDRESS(ROW()-1,COLUMN(A:A))))</f>
        <v>10</v>
      </c>
      <c r="K3344" s="6">
        <f ca="1">Table1[[#This Row],[Netto loon]]-Table1[[#This Row],[Netto vorige schijf]]</f>
        <v>5.0978000000031898</v>
      </c>
      <c r="L3344" s="2">
        <f ca="1">(Table1[[#This Row],[Bruto tov vorige schijf]]-Table1[[#This Row],[Netto tov vorige schijf]])/MAX(Table1[[#This Row],[Bruto tov vorige schijf]],1)</f>
        <v>0.49021999999968102</v>
      </c>
    </row>
    <row r="3345" spans="1:12" x14ac:dyDescent="0.25">
      <c r="A3345" s="14">
        <v>41271</v>
      </c>
      <c r="B3345" s="6">
        <f>LoonHeffing2020(Table1[[#This Row],[Belastbaar loon]])</f>
        <v>15414.718499999999</v>
      </c>
      <c r="C3345" s="6">
        <f>AlgemeneHeffingsKorting2020(Table1[[#This Row],[Belastbaar loon]])</f>
        <v>1544.8368</v>
      </c>
      <c r="D3345" s="14">
        <f>ArbeidsKorting2020(Table1[[#This Row],[Belastbaar loon]])</f>
        <v>3439.98</v>
      </c>
      <c r="E3345" s="14">
        <f>MAX(Table1[[#This Row],[Loonheffing]]-Table1[[#This Row],[Algemene Heffingskorting]]-Table1[[#This Row],[Arbeidskorting]],0)</f>
        <v>10429.901699999999</v>
      </c>
      <c r="F3345" s="6">
        <f>Table1[[#This Row],[Belastbaar loon]]-Table1[[#This Row],[Belasting]]</f>
        <v>30841.098300000001</v>
      </c>
      <c r="G3345" s="2">
        <f>(Table1[[#This Row],[Belastbaar loon]]-Table1[[#This Row],[Netto loon]])/Table1[[#This Row],[Belastbaar loon]]</f>
        <v>0.25271744566402554</v>
      </c>
      <c r="H3345" s="14">
        <f t="shared" ca="1" si="46"/>
        <v>10424.9995</v>
      </c>
      <c r="I3345" s="14">
        <f ca="1">IF(ROW()=2, Table1[[#This Row],[Netto loon]], INDIRECT(ADDRESS(ROW()-1,COLUMN(F:F))))</f>
        <v>30836.000500000002</v>
      </c>
      <c r="J3345" s="6">
        <f ca="1">IF(ROW()=2, 0, Table1[[#This Row],[Belastbaar loon]]-INDIRECT(ADDRESS(ROW()-1,COLUMN(A:A))))</f>
        <v>10</v>
      </c>
      <c r="K3345" s="6">
        <f ca="1">Table1[[#This Row],[Netto loon]]-Table1[[#This Row],[Netto vorige schijf]]</f>
        <v>5.0977999999995518</v>
      </c>
      <c r="L3345" s="2">
        <f ca="1">(Table1[[#This Row],[Bruto tov vorige schijf]]-Table1[[#This Row],[Netto tov vorige schijf]])/MAX(Table1[[#This Row],[Bruto tov vorige schijf]],1)</f>
        <v>0.49022000000004484</v>
      </c>
    </row>
    <row r="3346" spans="1:12" x14ac:dyDescent="0.25">
      <c r="A3346" s="14">
        <v>41281</v>
      </c>
      <c r="B3346" s="6">
        <f>LoonHeffing2020(Table1[[#This Row],[Belastbaar loon]])</f>
        <v>15418.4535</v>
      </c>
      <c r="C3346" s="6">
        <f>AlgemeneHeffingsKorting2020(Table1[[#This Row],[Belastbaar loon]])</f>
        <v>1544.2696000000001</v>
      </c>
      <c r="D3346" s="14">
        <f>ArbeidsKorting2020(Table1[[#This Row],[Belastbaar loon]])</f>
        <v>3439.38</v>
      </c>
      <c r="E3346" s="14">
        <f>MAX(Table1[[#This Row],[Loonheffing]]-Table1[[#This Row],[Algemene Heffingskorting]]-Table1[[#This Row],[Arbeidskorting]],0)</f>
        <v>10434.803899999999</v>
      </c>
      <c r="F3346" s="6">
        <f>Table1[[#This Row],[Belastbaar loon]]-Table1[[#This Row],[Belasting]]</f>
        <v>30846.196100000001</v>
      </c>
      <c r="G3346" s="2">
        <f>(Table1[[#This Row],[Belastbaar loon]]-Table1[[#This Row],[Netto loon]])/Table1[[#This Row],[Belastbaar loon]]</f>
        <v>0.252774978803808</v>
      </c>
      <c r="H3346" s="14">
        <f t="shared" ca="1" si="46"/>
        <v>10429.901699999999</v>
      </c>
      <c r="I3346" s="14">
        <f ca="1">IF(ROW()=2, Table1[[#This Row],[Netto loon]], INDIRECT(ADDRESS(ROW()-1,COLUMN(F:F))))</f>
        <v>30841.098300000001</v>
      </c>
      <c r="J3346" s="6">
        <f ca="1">IF(ROW()=2, 0, Table1[[#This Row],[Belastbaar loon]]-INDIRECT(ADDRESS(ROW()-1,COLUMN(A:A))))</f>
        <v>10</v>
      </c>
      <c r="K3346" s="6">
        <f ca="1">Table1[[#This Row],[Netto loon]]-Table1[[#This Row],[Netto vorige schijf]]</f>
        <v>5.0977999999995518</v>
      </c>
      <c r="L3346" s="2">
        <f ca="1">(Table1[[#This Row],[Bruto tov vorige schijf]]-Table1[[#This Row],[Netto tov vorige schijf]])/MAX(Table1[[#This Row],[Bruto tov vorige schijf]],1)</f>
        <v>0.49022000000004484</v>
      </c>
    </row>
    <row r="3347" spans="1:12" x14ac:dyDescent="0.25">
      <c r="A3347" s="14">
        <v>41291</v>
      </c>
      <c r="B3347" s="6">
        <f>LoonHeffing2020(Table1[[#This Row],[Belastbaar loon]])</f>
        <v>15422.1885</v>
      </c>
      <c r="C3347" s="6">
        <f>AlgemeneHeffingsKorting2020(Table1[[#This Row],[Belastbaar loon]])</f>
        <v>1543.7023999999999</v>
      </c>
      <c r="D3347" s="14">
        <f>ArbeidsKorting2020(Table1[[#This Row],[Belastbaar loon]])</f>
        <v>3438.78</v>
      </c>
      <c r="E3347" s="14">
        <f>MAX(Table1[[#This Row],[Loonheffing]]-Table1[[#This Row],[Algemene Heffingskorting]]-Table1[[#This Row],[Arbeidskorting]],0)</f>
        <v>10439.706099999999</v>
      </c>
      <c r="F3347" s="6">
        <f>Table1[[#This Row],[Belastbaar loon]]-Table1[[#This Row],[Belasting]]</f>
        <v>30851.293900000001</v>
      </c>
      <c r="G3347" s="2">
        <f>(Table1[[#This Row],[Belastbaar loon]]-Table1[[#This Row],[Netto loon]])/Table1[[#This Row],[Belastbaar loon]]</f>
        <v>0.25283248407643311</v>
      </c>
      <c r="H3347" s="14">
        <f t="shared" ca="1" si="46"/>
        <v>10434.803899999999</v>
      </c>
      <c r="I3347" s="14">
        <f ca="1">IF(ROW()=2, Table1[[#This Row],[Netto loon]], INDIRECT(ADDRESS(ROW()-1,COLUMN(F:F))))</f>
        <v>30846.196100000001</v>
      </c>
      <c r="J3347" s="6">
        <f ca="1">IF(ROW()=2, 0, Table1[[#This Row],[Belastbaar loon]]-INDIRECT(ADDRESS(ROW()-1,COLUMN(A:A))))</f>
        <v>10</v>
      </c>
      <c r="K3347" s="6">
        <f ca="1">Table1[[#This Row],[Netto loon]]-Table1[[#This Row],[Netto vorige schijf]]</f>
        <v>5.0977999999995518</v>
      </c>
      <c r="L3347" s="2">
        <f ca="1">(Table1[[#This Row],[Bruto tov vorige schijf]]-Table1[[#This Row],[Netto tov vorige schijf]])/MAX(Table1[[#This Row],[Bruto tov vorige schijf]],1)</f>
        <v>0.49022000000004484</v>
      </c>
    </row>
    <row r="3348" spans="1:12" x14ac:dyDescent="0.25">
      <c r="A3348" s="14">
        <v>41301</v>
      </c>
      <c r="B3348" s="6">
        <f>LoonHeffing2020(Table1[[#This Row],[Belastbaar loon]])</f>
        <v>15425.923500000001</v>
      </c>
      <c r="C3348" s="6">
        <f>AlgemeneHeffingsKorting2020(Table1[[#This Row],[Belastbaar loon]])</f>
        <v>1543.1351999999999</v>
      </c>
      <c r="D3348" s="14">
        <f>ArbeidsKorting2020(Table1[[#This Row],[Belastbaar loon]])</f>
        <v>3438.18</v>
      </c>
      <c r="E3348" s="14">
        <f>MAX(Table1[[#This Row],[Loonheffing]]-Table1[[#This Row],[Algemene Heffingskorting]]-Table1[[#This Row],[Arbeidskorting]],0)</f>
        <v>10444.6083</v>
      </c>
      <c r="F3348" s="6">
        <f>Table1[[#This Row],[Belastbaar loon]]-Table1[[#This Row],[Belasting]]</f>
        <v>30856.3917</v>
      </c>
      <c r="G3348" s="2">
        <f>(Table1[[#This Row],[Belastbaar loon]]-Table1[[#This Row],[Netto loon]])/Table1[[#This Row],[Belastbaar loon]]</f>
        <v>0.25288996150214282</v>
      </c>
      <c r="H3348" s="14">
        <f t="shared" ca="1" si="46"/>
        <v>10439.706099999999</v>
      </c>
      <c r="I3348" s="14">
        <f ca="1">IF(ROW()=2, Table1[[#This Row],[Netto loon]], INDIRECT(ADDRESS(ROW()-1,COLUMN(F:F))))</f>
        <v>30851.293900000001</v>
      </c>
      <c r="J3348" s="6">
        <f ca="1">IF(ROW()=2, 0, Table1[[#This Row],[Belastbaar loon]]-INDIRECT(ADDRESS(ROW()-1,COLUMN(A:A))))</f>
        <v>10</v>
      </c>
      <c r="K3348" s="6">
        <f ca="1">Table1[[#This Row],[Netto loon]]-Table1[[#This Row],[Netto vorige schijf]]</f>
        <v>5.0977999999995518</v>
      </c>
      <c r="L3348" s="2">
        <f ca="1">(Table1[[#This Row],[Bruto tov vorige schijf]]-Table1[[#This Row],[Netto tov vorige schijf]])/MAX(Table1[[#This Row],[Bruto tov vorige schijf]],1)</f>
        <v>0.49022000000004484</v>
      </c>
    </row>
    <row r="3349" spans="1:12" x14ac:dyDescent="0.25">
      <c r="A3349" s="14">
        <v>41311</v>
      </c>
      <c r="B3349" s="6">
        <f>LoonHeffing2020(Table1[[#This Row],[Belastbaar loon]])</f>
        <v>15429.6585</v>
      </c>
      <c r="C3349" s="6">
        <f>AlgemeneHeffingsKorting2020(Table1[[#This Row],[Belastbaar loon]])</f>
        <v>1542.568</v>
      </c>
      <c r="D3349" s="14">
        <f>ArbeidsKorting2020(Table1[[#This Row],[Belastbaar loon]])</f>
        <v>3437.58</v>
      </c>
      <c r="E3349" s="14">
        <f>MAX(Table1[[#This Row],[Loonheffing]]-Table1[[#This Row],[Algemene Heffingskorting]]-Table1[[#This Row],[Arbeidskorting]],0)</f>
        <v>10449.5105</v>
      </c>
      <c r="F3349" s="6">
        <f>Table1[[#This Row],[Belastbaar loon]]-Table1[[#This Row],[Belasting]]</f>
        <v>30861.4895</v>
      </c>
      <c r="G3349" s="2">
        <f>(Table1[[#This Row],[Belastbaar loon]]-Table1[[#This Row],[Netto loon]])/Table1[[#This Row],[Belastbaar loon]]</f>
        <v>0.25294741110115948</v>
      </c>
      <c r="H3349" s="14">
        <f t="shared" ca="1" si="46"/>
        <v>10444.6083</v>
      </c>
      <c r="I3349" s="14">
        <f ca="1">IF(ROW()=2, Table1[[#This Row],[Netto loon]], INDIRECT(ADDRESS(ROW()-1,COLUMN(F:F))))</f>
        <v>30856.3917</v>
      </c>
      <c r="J3349" s="6">
        <f ca="1">IF(ROW()=2, 0, Table1[[#This Row],[Belastbaar loon]]-INDIRECT(ADDRESS(ROW()-1,COLUMN(A:A))))</f>
        <v>10</v>
      </c>
      <c r="K3349" s="6">
        <f ca="1">Table1[[#This Row],[Netto loon]]-Table1[[#This Row],[Netto vorige schijf]]</f>
        <v>5.0977999999995518</v>
      </c>
      <c r="L3349" s="2">
        <f ca="1">(Table1[[#This Row],[Bruto tov vorige schijf]]-Table1[[#This Row],[Netto tov vorige schijf]])/MAX(Table1[[#This Row],[Bruto tov vorige schijf]],1)</f>
        <v>0.49022000000004484</v>
      </c>
    </row>
    <row r="3350" spans="1:12" x14ac:dyDescent="0.25">
      <c r="A3350" s="14">
        <v>41321</v>
      </c>
      <c r="B3350" s="6">
        <f>LoonHeffing2020(Table1[[#This Row],[Belastbaar loon]])</f>
        <v>15433.3935</v>
      </c>
      <c r="C3350" s="6">
        <f>AlgemeneHeffingsKorting2020(Table1[[#This Row],[Belastbaar loon]])</f>
        <v>1542.0008</v>
      </c>
      <c r="D3350" s="14">
        <f>ArbeidsKorting2020(Table1[[#This Row],[Belastbaar loon]])</f>
        <v>3436.98</v>
      </c>
      <c r="E3350" s="14">
        <f>MAX(Table1[[#This Row],[Loonheffing]]-Table1[[#This Row],[Algemene Heffingskorting]]-Table1[[#This Row],[Arbeidskorting]],0)</f>
        <v>10454.412700000001</v>
      </c>
      <c r="F3350" s="6">
        <f>Table1[[#This Row],[Belastbaar loon]]-Table1[[#This Row],[Belasting]]</f>
        <v>30866.587299999999</v>
      </c>
      <c r="G3350" s="2">
        <f>(Table1[[#This Row],[Belastbaar loon]]-Table1[[#This Row],[Netto loon]])/Table1[[#This Row],[Belastbaar loon]]</f>
        <v>0.25300483289368603</v>
      </c>
      <c r="H3350" s="14">
        <f t="shared" ca="1" si="46"/>
        <v>10449.5105</v>
      </c>
      <c r="I3350" s="14">
        <f ca="1">IF(ROW()=2, Table1[[#This Row],[Netto loon]], INDIRECT(ADDRESS(ROW()-1,COLUMN(F:F))))</f>
        <v>30861.4895</v>
      </c>
      <c r="J3350" s="6">
        <f ca="1">IF(ROW()=2, 0, Table1[[#This Row],[Belastbaar loon]]-INDIRECT(ADDRESS(ROW()-1,COLUMN(A:A))))</f>
        <v>10</v>
      </c>
      <c r="K3350" s="6">
        <f ca="1">Table1[[#This Row],[Netto loon]]-Table1[[#This Row],[Netto vorige schijf]]</f>
        <v>5.0977999999995518</v>
      </c>
      <c r="L3350" s="2">
        <f ca="1">(Table1[[#This Row],[Bruto tov vorige schijf]]-Table1[[#This Row],[Netto tov vorige schijf]])/MAX(Table1[[#This Row],[Bruto tov vorige schijf]],1)</f>
        <v>0.49022000000004484</v>
      </c>
    </row>
    <row r="3351" spans="1:12" x14ac:dyDescent="0.25">
      <c r="A3351" s="14">
        <v>41331</v>
      </c>
      <c r="B3351" s="6">
        <f>LoonHeffing2020(Table1[[#This Row],[Belastbaar loon]])</f>
        <v>15437.128500000001</v>
      </c>
      <c r="C3351" s="6">
        <f>AlgemeneHeffingsKorting2020(Table1[[#This Row],[Belastbaar loon]])</f>
        <v>1541.4336000000001</v>
      </c>
      <c r="D3351" s="14">
        <f>ArbeidsKorting2020(Table1[[#This Row],[Belastbaar loon]])</f>
        <v>3436.38</v>
      </c>
      <c r="E3351" s="14">
        <f>MAX(Table1[[#This Row],[Loonheffing]]-Table1[[#This Row],[Algemene Heffingskorting]]-Table1[[#This Row],[Arbeidskorting]],0)</f>
        <v>10459.314900000001</v>
      </c>
      <c r="F3351" s="6">
        <f>Table1[[#This Row],[Belastbaar loon]]-Table1[[#This Row],[Belasting]]</f>
        <v>30871.685099999999</v>
      </c>
      <c r="G3351" s="2">
        <f>(Table1[[#This Row],[Belastbaar loon]]-Table1[[#This Row],[Netto loon]])/Table1[[#This Row],[Belastbaar loon]]</f>
        <v>0.25306222689990565</v>
      </c>
      <c r="H3351" s="14">
        <f t="shared" ca="1" si="46"/>
        <v>10454.412700000001</v>
      </c>
      <c r="I3351" s="14">
        <f ca="1">IF(ROW()=2, Table1[[#This Row],[Netto loon]], INDIRECT(ADDRESS(ROW()-1,COLUMN(F:F))))</f>
        <v>30866.587299999999</v>
      </c>
      <c r="J3351" s="6">
        <f ca="1">IF(ROW()=2, 0, Table1[[#This Row],[Belastbaar loon]]-INDIRECT(ADDRESS(ROW()-1,COLUMN(A:A))))</f>
        <v>10</v>
      </c>
      <c r="K3351" s="6">
        <f ca="1">Table1[[#This Row],[Netto loon]]-Table1[[#This Row],[Netto vorige schijf]]</f>
        <v>5.0977999999995518</v>
      </c>
      <c r="L3351" s="2">
        <f ca="1">(Table1[[#This Row],[Bruto tov vorige schijf]]-Table1[[#This Row],[Netto tov vorige schijf]])/MAX(Table1[[#This Row],[Bruto tov vorige schijf]],1)</f>
        <v>0.49022000000004484</v>
      </c>
    </row>
    <row r="3352" spans="1:12" x14ac:dyDescent="0.25">
      <c r="A3352" s="14">
        <v>41341</v>
      </c>
      <c r="B3352" s="6">
        <f>LoonHeffing2020(Table1[[#This Row],[Belastbaar loon]])</f>
        <v>15440.863499999999</v>
      </c>
      <c r="C3352" s="6">
        <f>AlgemeneHeffingsKorting2020(Table1[[#This Row],[Belastbaar loon]])</f>
        <v>1540.8664000000001</v>
      </c>
      <c r="D3352" s="14">
        <f>ArbeidsKorting2020(Table1[[#This Row],[Belastbaar loon]])</f>
        <v>3435.78</v>
      </c>
      <c r="E3352" s="14">
        <f>MAX(Table1[[#This Row],[Loonheffing]]-Table1[[#This Row],[Algemene Heffingskorting]]-Table1[[#This Row],[Arbeidskorting]],0)</f>
        <v>10464.217099999998</v>
      </c>
      <c r="F3352" s="6">
        <f>Table1[[#This Row],[Belastbaar loon]]-Table1[[#This Row],[Belasting]]</f>
        <v>30876.782900000002</v>
      </c>
      <c r="G3352" s="2">
        <f>(Table1[[#This Row],[Belastbaar loon]]-Table1[[#This Row],[Netto loon]])/Table1[[#This Row],[Belastbaar loon]]</f>
        <v>0.25311959313998206</v>
      </c>
      <c r="H3352" s="14">
        <f t="shared" ca="1" si="46"/>
        <v>10459.314900000001</v>
      </c>
      <c r="I3352" s="14">
        <f ca="1">IF(ROW()=2, Table1[[#This Row],[Netto loon]], INDIRECT(ADDRESS(ROW()-1,COLUMN(F:F))))</f>
        <v>30871.685099999999</v>
      </c>
      <c r="J3352" s="6">
        <f ca="1">IF(ROW()=2, 0, Table1[[#This Row],[Belastbaar loon]]-INDIRECT(ADDRESS(ROW()-1,COLUMN(A:A))))</f>
        <v>10</v>
      </c>
      <c r="K3352" s="6">
        <f ca="1">Table1[[#This Row],[Netto loon]]-Table1[[#This Row],[Netto vorige schijf]]</f>
        <v>5.0978000000031898</v>
      </c>
      <c r="L3352" s="2">
        <f ca="1">(Table1[[#This Row],[Bruto tov vorige schijf]]-Table1[[#This Row],[Netto tov vorige schijf]])/MAX(Table1[[#This Row],[Bruto tov vorige schijf]],1)</f>
        <v>0.49021999999968102</v>
      </c>
    </row>
    <row r="3353" spans="1:12" x14ac:dyDescent="0.25">
      <c r="A3353" s="14">
        <v>41351</v>
      </c>
      <c r="B3353" s="6">
        <f>LoonHeffing2020(Table1[[#This Row],[Belastbaar loon]])</f>
        <v>15444.5985</v>
      </c>
      <c r="C3353" s="6">
        <f>AlgemeneHeffingsKorting2020(Table1[[#This Row],[Belastbaar loon]])</f>
        <v>1540.2991999999999</v>
      </c>
      <c r="D3353" s="14">
        <f>ArbeidsKorting2020(Table1[[#This Row],[Belastbaar loon]])</f>
        <v>3435.18</v>
      </c>
      <c r="E3353" s="14">
        <f>MAX(Table1[[#This Row],[Loonheffing]]-Table1[[#This Row],[Algemene Heffingskorting]]-Table1[[#This Row],[Arbeidskorting]],0)</f>
        <v>10469.1193</v>
      </c>
      <c r="F3353" s="6">
        <f>Table1[[#This Row],[Belastbaar loon]]-Table1[[#This Row],[Belasting]]</f>
        <v>30881.880700000002</v>
      </c>
      <c r="G3353" s="2">
        <f>(Table1[[#This Row],[Belastbaar loon]]-Table1[[#This Row],[Netto loon]])/Table1[[#This Row],[Belastbaar loon]]</f>
        <v>0.25317693163405958</v>
      </c>
      <c r="H3353" s="14">
        <f t="shared" ca="1" si="46"/>
        <v>10464.217099999998</v>
      </c>
      <c r="I3353" s="14">
        <f ca="1">IF(ROW()=2, Table1[[#This Row],[Netto loon]], INDIRECT(ADDRESS(ROW()-1,COLUMN(F:F))))</f>
        <v>30876.782900000002</v>
      </c>
      <c r="J3353" s="6">
        <f ca="1">IF(ROW()=2, 0, Table1[[#This Row],[Belastbaar loon]]-INDIRECT(ADDRESS(ROW()-1,COLUMN(A:A))))</f>
        <v>10</v>
      </c>
      <c r="K3353" s="6">
        <f ca="1">Table1[[#This Row],[Netto loon]]-Table1[[#This Row],[Netto vorige schijf]]</f>
        <v>5.0977999999995518</v>
      </c>
      <c r="L3353" s="2">
        <f ca="1">(Table1[[#This Row],[Bruto tov vorige schijf]]-Table1[[#This Row],[Netto tov vorige schijf]])/MAX(Table1[[#This Row],[Bruto tov vorige schijf]],1)</f>
        <v>0.49022000000004484</v>
      </c>
    </row>
    <row r="3354" spans="1:12" x14ac:dyDescent="0.25">
      <c r="A3354" s="14">
        <v>41361</v>
      </c>
      <c r="B3354" s="6">
        <f>LoonHeffing2020(Table1[[#This Row],[Belastbaar loon]])</f>
        <v>15448.333500000001</v>
      </c>
      <c r="C3354" s="6">
        <f>AlgemeneHeffingsKorting2020(Table1[[#This Row],[Belastbaar loon]])</f>
        <v>1539.732</v>
      </c>
      <c r="D3354" s="14">
        <f>ArbeidsKorting2020(Table1[[#This Row],[Belastbaar loon]])</f>
        <v>3434.58</v>
      </c>
      <c r="E3354" s="14">
        <f>MAX(Table1[[#This Row],[Loonheffing]]-Table1[[#This Row],[Algemene Heffingskorting]]-Table1[[#This Row],[Arbeidskorting]],0)</f>
        <v>10474.021500000001</v>
      </c>
      <c r="F3354" s="6">
        <f>Table1[[#This Row],[Belastbaar loon]]-Table1[[#This Row],[Belasting]]</f>
        <v>30886.978499999997</v>
      </c>
      <c r="G3354" s="2">
        <f>(Table1[[#This Row],[Belastbaar loon]]-Table1[[#This Row],[Netto loon]])/Table1[[#This Row],[Belastbaar loon]]</f>
        <v>0.25323424240226305</v>
      </c>
      <c r="H3354" s="14">
        <f t="shared" ref="H3354:H3417" ca="1" si="47">IF(ROW()=2, 0, INDIRECT(ADDRESS(ROW()-1,COLUMN(E:E))))</f>
        <v>10469.1193</v>
      </c>
      <c r="I3354" s="14">
        <f ca="1">IF(ROW()=2, Table1[[#This Row],[Netto loon]], INDIRECT(ADDRESS(ROW()-1,COLUMN(F:F))))</f>
        <v>30881.880700000002</v>
      </c>
      <c r="J3354" s="6">
        <f ca="1">IF(ROW()=2, 0, Table1[[#This Row],[Belastbaar loon]]-INDIRECT(ADDRESS(ROW()-1,COLUMN(A:A))))</f>
        <v>10</v>
      </c>
      <c r="K3354" s="6">
        <f ca="1">Table1[[#This Row],[Netto loon]]-Table1[[#This Row],[Netto vorige schijf]]</f>
        <v>5.0977999999959138</v>
      </c>
      <c r="L3354" s="2">
        <f ca="1">(Table1[[#This Row],[Bruto tov vorige schijf]]-Table1[[#This Row],[Netto tov vorige schijf]])/MAX(Table1[[#This Row],[Bruto tov vorige schijf]],1)</f>
        <v>0.49022000000040861</v>
      </c>
    </row>
    <row r="3355" spans="1:12" x14ac:dyDescent="0.25">
      <c r="A3355" s="14">
        <v>41371</v>
      </c>
      <c r="B3355" s="6">
        <f>LoonHeffing2020(Table1[[#This Row],[Belastbaar loon]])</f>
        <v>15452.068499999999</v>
      </c>
      <c r="C3355" s="6">
        <f>AlgemeneHeffingsKorting2020(Table1[[#This Row],[Belastbaar loon]])</f>
        <v>1539.1648</v>
      </c>
      <c r="D3355" s="14">
        <f>ArbeidsKorting2020(Table1[[#This Row],[Belastbaar loon]])</f>
        <v>3433.98</v>
      </c>
      <c r="E3355" s="14">
        <f>MAX(Table1[[#This Row],[Loonheffing]]-Table1[[#This Row],[Algemene Heffingskorting]]-Table1[[#This Row],[Arbeidskorting]],0)</f>
        <v>10478.923699999999</v>
      </c>
      <c r="F3355" s="6">
        <f>Table1[[#This Row],[Belastbaar loon]]-Table1[[#This Row],[Belasting]]</f>
        <v>30892.076300000001</v>
      </c>
      <c r="G3355" s="2">
        <f>(Table1[[#This Row],[Belastbaar loon]]-Table1[[#This Row],[Netto loon]])/Table1[[#This Row],[Belastbaar loon]]</f>
        <v>0.25329152546469746</v>
      </c>
      <c r="H3355" s="14">
        <f t="shared" ca="1" si="47"/>
        <v>10474.021500000001</v>
      </c>
      <c r="I3355" s="14">
        <f ca="1">IF(ROW()=2, Table1[[#This Row],[Netto loon]], INDIRECT(ADDRESS(ROW()-1,COLUMN(F:F))))</f>
        <v>30886.978499999997</v>
      </c>
      <c r="J3355" s="6">
        <f ca="1">IF(ROW()=2, 0, Table1[[#This Row],[Belastbaar loon]]-INDIRECT(ADDRESS(ROW()-1,COLUMN(A:A))))</f>
        <v>10</v>
      </c>
      <c r="K3355" s="6">
        <f ca="1">Table1[[#This Row],[Netto loon]]-Table1[[#This Row],[Netto vorige schijf]]</f>
        <v>5.0978000000031898</v>
      </c>
      <c r="L3355" s="2">
        <f ca="1">(Table1[[#This Row],[Bruto tov vorige schijf]]-Table1[[#This Row],[Netto tov vorige schijf]])/MAX(Table1[[#This Row],[Bruto tov vorige schijf]],1)</f>
        <v>0.49021999999968102</v>
      </c>
    </row>
    <row r="3356" spans="1:12" x14ac:dyDescent="0.25">
      <c r="A3356" s="14">
        <v>41381</v>
      </c>
      <c r="B3356" s="6">
        <f>LoonHeffing2020(Table1[[#This Row],[Belastbaar loon]])</f>
        <v>15455.8035</v>
      </c>
      <c r="C3356" s="6">
        <f>AlgemeneHeffingsKorting2020(Table1[[#This Row],[Belastbaar loon]])</f>
        <v>1538.5976000000001</v>
      </c>
      <c r="D3356" s="14">
        <f>ArbeidsKorting2020(Table1[[#This Row],[Belastbaar loon]])</f>
        <v>3433.38</v>
      </c>
      <c r="E3356" s="14">
        <f>MAX(Table1[[#This Row],[Loonheffing]]-Table1[[#This Row],[Algemene Heffingskorting]]-Table1[[#This Row],[Arbeidskorting]],0)</f>
        <v>10483.8259</v>
      </c>
      <c r="F3356" s="6">
        <f>Table1[[#This Row],[Belastbaar loon]]-Table1[[#This Row],[Belasting]]</f>
        <v>30897.1741</v>
      </c>
      <c r="G3356" s="2">
        <f>(Table1[[#This Row],[Belastbaar loon]]-Table1[[#This Row],[Netto loon]])/Table1[[#This Row],[Belastbaar loon]]</f>
        <v>0.25334878084144896</v>
      </c>
      <c r="H3356" s="14">
        <f t="shared" ca="1" si="47"/>
        <v>10478.923699999999</v>
      </c>
      <c r="I3356" s="14">
        <f ca="1">IF(ROW()=2, Table1[[#This Row],[Netto loon]], INDIRECT(ADDRESS(ROW()-1,COLUMN(F:F))))</f>
        <v>30892.076300000001</v>
      </c>
      <c r="J3356" s="6">
        <f ca="1">IF(ROW()=2, 0, Table1[[#This Row],[Belastbaar loon]]-INDIRECT(ADDRESS(ROW()-1,COLUMN(A:A))))</f>
        <v>10</v>
      </c>
      <c r="K3356" s="6">
        <f ca="1">Table1[[#This Row],[Netto loon]]-Table1[[#This Row],[Netto vorige schijf]]</f>
        <v>5.0977999999995518</v>
      </c>
      <c r="L3356" s="2">
        <f ca="1">(Table1[[#This Row],[Bruto tov vorige schijf]]-Table1[[#This Row],[Netto tov vorige schijf]])/MAX(Table1[[#This Row],[Bruto tov vorige schijf]],1)</f>
        <v>0.49022000000004484</v>
      </c>
    </row>
    <row r="3357" spans="1:12" x14ac:dyDescent="0.25">
      <c r="A3357" s="14">
        <v>41391</v>
      </c>
      <c r="B3357" s="6">
        <f>LoonHeffing2020(Table1[[#This Row],[Belastbaar loon]])</f>
        <v>15459.538500000001</v>
      </c>
      <c r="C3357" s="6">
        <f>AlgemeneHeffingsKorting2020(Table1[[#This Row],[Belastbaar loon]])</f>
        <v>1538.0304000000001</v>
      </c>
      <c r="D3357" s="14">
        <f>ArbeidsKorting2020(Table1[[#This Row],[Belastbaar loon]])</f>
        <v>3432.78</v>
      </c>
      <c r="E3357" s="14">
        <f>MAX(Table1[[#This Row],[Loonheffing]]-Table1[[#This Row],[Algemene Heffingskorting]]-Table1[[#This Row],[Arbeidskorting]],0)</f>
        <v>10488.7281</v>
      </c>
      <c r="F3357" s="6">
        <f>Table1[[#This Row],[Belastbaar loon]]-Table1[[#This Row],[Belasting]]</f>
        <v>30902.2719</v>
      </c>
      <c r="G3357" s="2">
        <f>(Table1[[#This Row],[Belastbaar loon]]-Table1[[#This Row],[Netto loon]])/Table1[[#This Row],[Belastbaar loon]]</f>
        <v>0.25340600855258388</v>
      </c>
      <c r="H3357" s="14">
        <f t="shared" ca="1" si="47"/>
        <v>10483.8259</v>
      </c>
      <c r="I3357" s="14">
        <f ca="1">IF(ROW()=2, Table1[[#This Row],[Netto loon]], INDIRECT(ADDRESS(ROW()-1,COLUMN(F:F))))</f>
        <v>30897.1741</v>
      </c>
      <c r="J3357" s="6">
        <f ca="1">IF(ROW()=2, 0, Table1[[#This Row],[Belastbaar loon]]-INDIRECT(ADDRESS(ROW()-1,COLUMN(A:A))))</f>
        <v>10</v>
      </c>
      <c r="K3357" s="6">
        <f ca="1">Table1[[#This Row],[Netto loon]]-Table1[[#This Row],[Netto vorige schijf]]</f>
        <v>5.0977999999995518</v>
      </c>
      <c r="L3357" s="2">
        <f ca="1">(Table1[[#This Row],[Bruto tov vorige schijf]]-Table1[[#This Row],[Netto tov vorige schijf]])/MAX(Table1[[#This Row],[Bruto tov vorige schijf]],1)</f>
        <v>0.49022000000004484</v>
      </c>
    </row>
    <row r="3358" spans="1:12" x14ac:dyDescent="0.25">
      <c r="A3358" s="14">
        <v>41401</v>
      </c>
      <c r="B3358" s="6">
        <f>LoonHeffing2020(Table1[[#This Row],[Belastbaar loon]])</f>
        <v>15463.273499999999</v>
      </c>
      <c r="C3358" s="6">
        <f>AlgemeneHeffingsKorting2020(Table1[[#This Row],[Belastbaar loon]])</f>
        <v>1537.4631999999999</v>
      </c>
      <c r="D3358" s="14">
        <f>ArbeidsKorting2020(Table1[[#This Row],[Belastbaar loon]])</f>
        <v>3432.18</v>
      </c>
      <c r="E3358" s="14">
        <f>MAX(Table1[[#This Row],[Loonheffing]]-Table1[[#This Row],[Algemene Heffingskorting]]-Table1[[#This Row],[Arbeidskorting]],0)</f>
        <v>10493.630299999999</v>
      </c>
      <c r="F3358" s="6">
        <f>Table1[[#This Row],[Belastbaar loon]]-Table1[[#This Row],[Belasting]]</f>
        <v>30907.369700000003</v>
      </c>
      <c r="G3358" s="2">
        <f>(Table1[[#This Row],[Belastbaar loon]]-Table1[[#This Row],[Netto loon]])/Table1[[#This Row],[Belastbaar loon]]</f>
        <v>0.25346320861814925</v>
      </c>
      <c r="H3358" s="14">
        <f t="shared" ca="1" si="47"/>
        <v>10488.7281</v>
      </c>
      <c r="I3358" s="14">
        <f ca="1">IF(ROW()=2, Table1[[#This Row],[Netto loon]], INDIRECT(ADDRESS(ROW()-1,COLUMN(F:F))))</f>
        <v>30902.2719</v>
      </c>
      <c r="J3358" s="6">
        <f ca="1">IF(ROW()=2, 0, Table1[[#This Row],[Belastbaar loon]]-INDIRECT(ADDRESS(ROW()-1,COLUMN(A:A))))</f>
        <v>10</v>
      </c>
      <c r="K3358" s="6">
        <f ca="1">Table1[[#This Row],[Netto loon]]-Table1[[#This Row],[Netto vorige schijf]]</f>
        <v>5.0978000000031898</v>
      </c>
      <c r="L3358" s="2">
        <f ca="1">(Table1[[#This Row],[Bruto tov vorige schijf]]-Table1[[#This Row],[Netto tov vorige schijf]])/MAX(Table1[[#This Row],[Bruto tov vorige schijf]],1)</f>
        <v>0.49021999999968102</v>
      </c>
    </row>
    <row r="3359" spans="1:12" x14ac:dyDescent="0.25">
      <c r="A3359" s="14">
        <v>41411</v>
      </c>
      <c r="B3359" s="6">
        <f>LoonHeffing2020(Table1[[#This Row],[Belastbaar loon]])</f>
        <v>15467.0085</v>
      </c>
      <c r="C3359" s="6">
        <f>AlgemeneHeffingsKorting2020(Table1[[#This Row],[Belastbaar loon]])</f>
        <v>1536.896</v>
      </c>
      <c r="D3359" s="14">
        <f>ArbeidsKorting2020(Table1[[#This Row],[Belastbaar loon]])</f>
        <v>3431.58</v>
      </c>
      <c r="E3359" s="14">
        <f>MAX(Table1[[#This Row],[Loonheffing]]-Table1[[#This Row],[Algemene Heffingskorting]]-Table1[[#This Row],[Arbeidskorting]],0)</f>
        <v>10498.532499999999</v>
      </c>
      <c r="F3359" s="6">
        <f>Table1[[#This Row],[Belastbaar loon]]-Table1[[#This Row],[Belasting]]</f>
        <v>30912.467499999999</v>
      </c>
      <c r="G3359" s="2">
        <f>(Table1[[#This Row],[Belastbaar loon]]-Table1[[#This Row],[Netto loon]])/Table1[[#This Row],[Belastbaar loon]]</f>
        <v>0.25352038105817298</v>
      </c>
      <c r="H3359" s="14">
        <f t="shared" ca="1" si="47"/>
        <v>10493.630299999999</v>
      </c>
      <c r="I3359" s="14">
        <f ca="1">IF(ROW()=2, Table1[[#This Row],[Netto loon]], INDIRECT(ADDRESS(ROW()-1,COLUMN(F:F))))</f>
        <v>30907.369700000003</v>
      </c>
      <c r="J3359" s="6">
        <f ca="1">IF(ROW()=2, 0, Table1[[#This Row],[Belastbaar loon]]-INDIRECT(ADDRESS(ROW()-1,COLUMN(A:A))))</f>
        <v>10</v>
      </c>
      <c r="K3359" s="6">
        <f ca="1">Table1[[#This Row],[Netto loon]]-Table1[[#This Row],[Netto vorige schijf]]</f>
        <v>5.0977999999959138</v>
      </c>
      <c r="L3359" s="2">
        <f ca="1">(Table1[[#This Row],[Bruto tov vorige schijf]]-Table1[[#This Row],[Netto tov vorige schijf]])/MAX(Table1[[#This Row],[Bruto tov vorige schijf]],1)</f>
        <v>0.49022000000040861</v>
      </c>
    </row>
    <row r="3360" spans="1:12" x14ac:dyDescent="0.25">
      <c r="A3360" s="14">
        <v>41421</v>
      </c>
      <c r="B3360" s="6">
        <f>LoonHeffing2020(Table1[[#This Row],[Belastbaar loon]])</f>
        <v>15470.7435</v>
      </c>
      <c r="C3360" s="6">
        <f>AlgemeneHeffingsKorting2020(Table1[[#This Row],[Belastbaar loon]])</f>
        <v>1536.3288</v>
      </c>
      <c r="D3360" s="14">
        <f>ArbeidsKorting2020(Table1[[#This Row],[Belastbaar loon]])</f>
        <v>3430.98</v>
      </c>
      <c r="E3360" s="14">
        <f>MAX(Table1[[#This Row],[Loonheffing]]-Table1[[#This Row],[Algemene Heffingskorting]]-Table1[[#This Row],[Arbeidskorting]],0)</f>
        <v>10503.434700000002</v>
      </c>
      <c r="F3360" s="6">
        <f>Table1[[#This Row],[Belastbaar loon]]-Table1[[#This Row],[Belasting]]</f>
        <v>30917.565299999998</v>
      </c>
      <c r="G3360" s="2">
        <f>(Table1[[#This Row],[Belastbaar loon]]-Table1[[#This Row],[Netto loon]])/Table1[[#This Row],[Belastbaar loon]]</f>
        <v>0.25357752589266319</v>
      </c>
      <c r="H3360" s="14">
        <f t="shared" ca="1" si="47"/>
        <v>10498.532499999999</v>
      </c>
      <c r="I3360" s="14">
        <f ca="1">IF(ROW()=2, Table1[[#This Row],[Netto loon]], INDIRECT(ADDRESS(ROW()-1,COLUMN(F:F))))</f>
        <v>30912.467499999999</v>
      </c>
      <c r="J3360" s="6">
        <f ca="1">IF(ROW()=2, 0, Table1[[#This Row],[Belastbaar loon]]-INDIRECT(ADDRESS(ROW()-1,COLUMN(A:A))))</f>
        <v>10</v>
      </c>
      <c r="K3360" s="6">
        <f ca="1">Table1[[#This Row],[Netto loon]]-Table1[[#This Row],[Netto vorige schijf]]</f>
        <v>5.0977999999995518</v>
      </c>
      <c r="L3360" s="2">
        <f ca="1">(Table1[[#This Row],[Bruto tov vorige schijf]]-Table1[[#This Row],[Netto tov vorige schijf]])/MAX(Table1[[#This Row],[Bruto tov vorige schijf]],1)</f>
        <v>0.49022000000004484</v>
      </c>
    </row>
    <row r="3361" spans="1:12" x14ac:dyDescent="0.25">
      <c r="A3361" s="14">
        <v>41431</v>
      </c>
      <c r="B3361" s="6">
        <f>LoonHeffing2020(Table1[[#This Row],[Belastbaar loon]])</f>
        <v>15474.478499999999</v>
      </c>
      <c r="C3361" s="6">
        <f>AlgemeneHeffingsKorting2020(Table1[[#This Row],[Belastbaar loon]])</f>
        <v>1535.7616</v>
      </c>
      <c r="D3361" s="14">
        <f>ArbeidsKorting2020(Table1[[#This Row],[Belastbaar loon]])</f>
        <v>3430.38</v>
      </c>
      <c r="E3361" s="14">
        <f>MAX(Table1[[#This Row],[Loonheffing]]-Table1[[#This Row],[Algemene Heffingskorting]]-Table1[[#This Row],[Arbeidskorting]],0)</f>
        <v>10508.336899999998</v>
      </c>
      <c r="F3361" s="6">
        <f>Table1[[#This Row],[Belastbaar loon]]-Table1[[#This Row],[Belasting]]</f>
        <v>30922.663100000002</v>
      </c>
      <c r="G3361" s="2">
        <f>(Table1[[#This Row],[Belastbaar loon]]-Table1[[#This Row],[Netto loon]])/Table1[[#This Row],[Belastbaar loon]]</f>
        <v>0.25363464314160888</v>
      </c>
      <c r="H3361" s="14">
        <f t="shared" ca="1" si="47"/>
        <v>10503.434700000002</v>
      </c>
      <c r="I3361" s="14">
        <f ca="1">IF(ROW()=2, Table1[[#This Row],[Netto loon]], INDIRECT(ADDRESS(ROW()-1,COLUMN(F:F))))</f>
        <v>30917.565299999998</v>
      </c>
      <c r="J3361" s="6">
        <f ca="1">IF(ROW()=2, 0, Table1[[#This Row],[Belastbaar loon]]-INDIRECT(ADDRESS(ROW()-1,COLUMN(A:A))))</f>
        <v>10</v>
      </c>
      <c r="K3361" s="6">
        <f ca="1">Table1[[#This Row],[Netto loon]]-Table1[[#This Row],[Netto vorige schijf]]</f>
        <v>5.0978000000031898</v>
      </c>
      <c r="L3361" s="2">
        <f ca="1">(Table1[[#This Row],[Bruto tov vorige schijf]]-Table1[[#This Row],[Netto tov vorige schijf]])/MAX(Table1[[#This Row],[Bruto tov vorige schijf]],1)</f>
        <v>0.49021999999968102</v>
      </c>
    </row>
    <row r="3362" spans="1:12" x14ac:dyDescent="0.25">
      <c r="A3362" s="14">
        <v>41441</v>
      </c>
      <c r="B3362" s="6">
        <f>LoonHeffing2020(Table1[[#This Row],[Belastbaar loon]])</f>
        <v>15478.2135</v>
      </c>
      <c r="C3362" s="6">
        <f>AlgemeneHeffingsKorting2020(Table1[[#This Row],[Belastbaar loon]])</f>
        <v>1535.1944000000001</v>
      </c>
      <c r="D3362" s="14">
        <f>ArbeidsKorting2020(Table1[[#This Row],[Belastbaar loon]])</f>
        <v>3429.78</v>
      </c>
      <c r="E3362" s="14">
        <f>MAX(Table1[[#This Row],[Loonheffing]]-Table1[[#This Row],[Algemene Heffingskorting]]-Table1[[#This Row],[Arbeidskorting]],0)</f>
        <v>10513.239099999999</v>
      </c>
      <c r="F3362" s="6">
        <f>Table1[[#This Row],[Belastbaar loon]]-Table1[[#This Row],[Belasting]]</f>
        <v>30927.760900000001</v>
      </c>
      <c r="G3362" s="2">
        <f>(Table1[[#This Row],[Belastbaar loon]]-Table1[[#This Row],[Netto loon]])/Table1[[#This Row],[Belastbaar loon]]</f>
        <v>0.25369173282498009</v>
      </c>
      <c r="H3362" s="14">
        <f t="shared" ca="1" si="47"/>
        <v>10508.336899999998</v>
      </c>
      <c r="I3362" s="14">
        <f ca="1">IF(ROW()=2, Table1[[#This Row],[Netto loon]], INDIRECT(ADDRESS(ROW()-1,COLUMN(F:F))))</f>
        <v>30922.663100000002</v>
      </c>
      <c r="J3362" s="6">
        <f ca="1">IF(ROW()=2, 0, Table1[[#This Row],[Belastbaar loon]]-INDIRECT(ADDRESS(ROW()-1,COLUMN(A:A))))</f>
        <v>10</v>
      </c>
      <c r="K3362" s="6">
        <f ca="1">Table1[[#This Row],[Netto loon]]-Table1[[#This Row],[Netto vorige schijf]]</f>
        <v>5.0977999999995518</v>
      </c>
      <c r="L3362" s="2">
        <f ca="1">(Table1[[#This Row],[Bruto tov vorige schijf]]-Table1[[#This Row],[Netto tov vorige schijf]])/MAX(Table1[[#This Row],[Bruto tov vorige schijf]],1)</f>
        <v>0.49022000000004484</v>
      </c>
    </row>
    <row r="3363" spans="1:12" x14ac:dyDescent="0.25">
      <c r="A3363" s="14">
        <v>41451</v>
      </c>
      <c r="B3363" s="6">
        <f>LoonHeffing2020(Table1[[#This Row],[Belastbaar loon]])</f>
        <v>15481.9485</v>
      </c>
      <c r="C3363" s="6">
        <f>AlgemeneHeffingsKorting2020(Table1[[#This Row],[Belastbaar loon]])</f>
        <v>1534.6271999999999</v>
      </c>
      <c r="D3363" s="14">
        <f>ArbeidsKorting2020(Table1[[#This Row],[Belastbaar loon]])</f>
        <v>3429.18</v>
      </c>
      <c r="E3363" s="14">
        <f>MAX(Table1[[#This Row],[Loonheffing]]-Table1[[#This Row],[Algemene Heffingskorting]]-Table1[[#This Row],[Arbeidskorting]],0)</f>
        <v>10518.141299999999</v>
      </c>
      <c r="F3363" s="6">
        <f>Table1[[#This Row],[Belastbaar loon]]-Table1[[#This Row],[Belasting]]</f>
        <v>30932.858700000001</v>
      </c>
      <c r="G3363" s="2">
        <f>(Table1[[#This Row],[Belastbaar loon]]-Table1[[#This Row],[Netto loon]])/Table1[[#This Row],[Belastbaar loon]]</f>
        <v>0.25374879496272706</v>
      </c>
      <c r="H3363" s="14">
        <f t="shared" ca="1" si="47"/>
        <v>10513.239099999999</v>
      </c>
      <c r="I3363" s="14">
        <f ca="1">IF(ROW()=2, Table1[[#This Row],[Netto loon]], INDIRECT(ADDRESS(ROW()-1,COLUMN(F:F))))</f>
        <v>30927.760900000001</v>
      </c>
      <c r="J3363" s="6">
        <f ca="1">IF(ROW()=2, 0, Table1[[#This Row],[Belastbaar loon]]-INDIRECT(ADDRESS(ROW()-1,COLUMN(A:A))))</f>
        <v>10</v>
      </c>
      <c r="K3363" s="6">
        <f ca="1">Table1[[#This Row],[Netto loon]]-Table1[[#This Row],[Netto vorige schijf]]</f>
        <v>5.0977999999995518</v>
      </c>
      <c r="L3363" s="2">
        <f ca="1">(Table1[[#This Row],[Bruto tov vorige schijf]]-Table1[[#This Row],[Netto tov vorige schijf]])/MAX(Table1[[#This Row],[Bruto tov vorige schijf]],1)</f>
        <v>0.49022000000004484</v>
      </c>
    </row>
    <row r="3364" spans="1:12" x14ac:dyDescent="0.25">
      <c r="A3364" s="14">
        <v>41461</v>
      </c>
      <c r="B3364" s="6">
        <f>LoonHeffing2020(Table1[[#This Row],[Belastbaar loon]])</f>
        <v>15485.683499999999</v>
      </c>
      <c r="C3364" s="6">
        <f>AlgemeneHeffingsKorting2020(Table1[[#This Row],[Belastbaar loon]])</f>
        <v>1534.06</v>
      </c>
      <c r="D3364" s="14">
        <f>ArbeidsKorting2020(Table1[[#This Row],[Belastbaar loon]])</f>
        <v>3428.58</v>
      </c>
      <c r="E3364" s="14">
        <f>MAX(Table1[[#This Row],[Loonheffing]]-Table1[[#This Row],[Algemene Heffingskorting]]-Table1[[#This Row],[Arbeidskorting]],0)</f>
        <v>10523.0435</v>
      </c>
      <c r="F3364" s="6">
        <f>Table1[[#This Row],[Belastbaar loon]]-Table1[[#This Row],[Belasting]]</f>
        <v>30937.9565</v>
      </c>
      <c r="G3364" s="2">
        <f>(Table1[[#This Row],[Belastbaar loon]]-Table1[[#This Row],[Netto loon]])/Table1[[#This Row],[Belastbaar loon]]</f>
        <v>0.25380582957478109</v>
      </c>
      <c r="H3364" s="14">
        <f t="shared" ca="1" si="47"/>
        <v>10518.141299999999</v>
      </c>
      <c r="I3364" s="14">
        <f ca="1">IF(ROW()=2, Table1[[#This Row],[Netto loon]], INDIRECT(ADDRESS(ROW()-1,COLUMN(F:F))))</f>
        <v>30932.858700000001</v>
      </c>
      <c r="J3364" s="6">
        <f ca="1">IF(ROW()=2, 0, Table1[[#This Row],[Belastbaar loon]]-INDIRECT(ADDRESS(ROW()-1,COLUMN(A:A))))</f>
        <v>10</v>
      </c>
      <c r="K3364" s="6">
        <f ca="1">Table1[[#This Row],[Netto loon]]-Table1[[#This Row],[Netto vorige schijf]]</f>
        <v>5.0977999999995518</v>
      </c>
      <c r="L3364" s="2">
        <f ca="1">(Table1[[#This Row],[Bruto tov vorige schijf]]-Table1[[#This Row],[Netto tov vorige schijf]])/MAX(Table1[[#This Row],[Bruto tov vorige schijf]],1)</f>
        <v>0.49022000000004484</v>
      </c>
    </row>
    <row r="3365" spans="1:12" x14ac:dyDescent="0.25">
      <c r="A3365" s="14">
        <v>41471</v>
      </c>
      <c r="B3365" s="6">
        <f>LoonHeffing2020(Table1[[#This Row],[Belastbaar loon]])</f>
        <v>15489.4185</v>
      </c>
      <c r="C3365" s="6">
        <f>AlgemeneHeffingsKorting2020(Table1[[#This Row],[Belastbaar loon]])</f>
        <v>1533.4928</v>
      </c>
      <c r="D3365" s="14">
        <f>ArbeidsKorting2020(Table1[[#This Row],[Belastbaar loon]])</f>
        <v>3427.98</v>
      </c>
      <c r="E3365" s="14">
        <f>MAX(Table1[[#This Row],[Loonheffing]]-Table1[[#This Row],[Algemene Heffingskorting]]-Table1[[#This Row],[Arbeidskorting]],0)</f>
        <v>10527.9457</v>
      </c>
      <c r="F3365" s="6">
        <f>Table1[[#This Row],[Belastbaar loon]]-Table1[[#This Row],[Belasting]]</f>
        <v>30943.0543</v>
      </c>
      <c r="G3365" s="2">
        <f>(Table1[[#This Row],[Belastbaar loon]]-Table1[[#This Row],[Netto loon]])/Table1[[#This Row],[Belastbaar loon]]</f>
        <v>0.25386283668105425</v>
      </c>
      <c r="H3365" s="14">
        <f t="shared" ca="1" si="47"/>
        <v>10523.0435</v>
      </c>
      <c r="I3365" s="14">
        <f ca="1">IF(ROW()=2, Table1[[#This Row],[Netto loon]], INDIRECT(ADDRESS(ROW()-1,COLUMN(F:F))))</f>
        <v>30937.9565</v>
      </c>
      <c r="J3365" s="6">
        <f ca="1">IF(ROW()=2, 0, Table1[[#This Row],[Belastbaar loon]]-INDIRECT(ADDRESS(ROW()-1,COLUMN(A:A))))</f>
        <v>10</v>
      </c>
      <c r="K3365" s="6">
        <f ca="1">Table1[[#This Row],[Netto loon]]-Table1[[#This Row],[Netto vorige schijf]]</f>
        <v>5.0977999999995518</v>
      </c>
      <c r="L3365" s="2">
        <f ca="1">(Table1[[#This Row],[Bruto tov vorige schijf]]-Table1[[#This Row],[Netto tov vorige schijf]])/MAX(Table1[[#This Row],[Bruto tov vorige schijf]],1)</f>
        <v>0.49022000000004484</v>
      </c>
    </row>
    <row r="3366" spans="1:12" x14ac:dyDescent="0.25">
      <c r="A3366" s="14">
        <v>41481</v>
      </c>
      <c r="B3366" s="6">
        <f>LoonHeffing2020(Table1[[#This Row],[Belastbaar loon]])</f>
        <v>15493.1535</v>
      </c>
      <c r="C3366" s="6">
        <f>AlgemeneHeffingsKorting2020(Table1[[#This Row],[Belastbaar loon]])</f>
        <v>1532.9256</v>
      </c>
      <c r="D3366" s="14">
        <f>ArbeidsKorting2020(Table1[[#This Row],[Belastbaar loon]])</f>
        <v>3427.38</v>
      </c>
      <c r="E3366" s="14">
        <f>MAX(Table1[[#This Row],[Loonheffing]]-Table1[[#This Row],[Algemene Heffingskorting]]-Table1[[#This Row],[Arbeidskorting]],0)</f>
        <v>10532.847900000001</v>
      </c>
      <c r="F3366" s="6">
        <f>Table1[[#This Row],[Belastbaar loon]]-Table1[[#This Row],[Belasting]]</f>
        <v>30948.152099999999</v>
      </c>
      <c r="G3366" s="2">
        <f>(Table1[[#This Row],[Belastbaar loon]]-Table1[[#This Row],[Netto loon]])/Table1[[#This Row],[Belastbaar loon]]</f>
        <v>0.25391981630143923</v>
      </c>
      <c r="H3366" s="14">
        <f t="shared" ca="1" si="47"/>
        <v>10527.9457</v>
      </c>
      <c r="I3366" s="14">
        <f ca="1">IF(ROW()=2, Table1[[#This Row],[Netto loon]], INDIRECT(ADDRESS(ROW()-1,COLUMN(F:F))))</f>
        <v>30943.0543</v>
      </c>
      <c r="J3366" s="6">
        <f ca="1">IF(ROW()=2, 0, Table1[[#This Row],[Belastbaar loon]]-INDIRECT(ADDRESS(ROW()-1,COLUMN(A:A))))</f>
        <v>10</v>
      </c>
      <c r="K3366" s="6">
        <f ca="1">Table1[[#This Row],[Netto loon]]-Table1[[#This Row],[Netto vorige schijf]]</f>
        <v>5.0977999999995518</v>
      </c>
      <c r="L3366" s="2">
        <f ca="1">(Table1[[#This Row],[Bruto tov vorige schijf]]-Table1[[#This Row],[Netto tov vorige schijf]])/MAX(Table1[[#This Row],[Bruto tov vorige schijf]],1)</f>
        <v>0.49022000000004484</v>
      </c>
    </row>
    <row r="3367" spans="1:12" x14ac:dyDescent="0.25">
      <c r="A3367" s="14">
        <v>41491</v>
      </c>
      <c r="B3367" s="6">
        <f>LoonHeffing2020(Table1[[#This Row],[Belastbaar loon]])</f>
        <v>15496.888499999999</v>
      </c>
      <c r="C3367" s="6">
        <f>AlgemeneHeffingsKorting2020(Table1[[#This Row],[Belastbaar loon]])</f>
        <v>1532.3584000000001</v>
      </c>
      <c r="D3367" s="14">
        <f>ArbeidsKorting2020(Table1[[#This Row],[Belastbaar loon]])</f>
        <v>3426.78</v>
      </c>
      <c r="E3367" s="14">
        <f>MAX(Table1[[#This Row],[Loonheffing]]-Table1[[#This Row],[Algemene Heffingskorting]]-Table1[[#This Row],[Arbeidskorting]],0)</f>
        <v>10537.750099999999</v>
      </c>
      <c r="F3367" s="6">
        <f>Table1[[#This Row],[Belastbaar loon]]-Table1[[#This Row],[Belasting]]</f>
        <v>30953.249900000003</v>
      </c>
      <c r="G3367" s="2">
        <f>(Table1[[#This Row],[Belastbaar loon]]-Table1[[#This Row],[Netto loon]])/Table1[[#This Row],[Belastbaar loon]]</f>
        <v>0.25397676845580963</v>
      </c>
      <c r="H3367" s="14">
        <f t="shared" ca="1" si="47"/>
        <v>10532.847900000001</v>
      </c>
      <c r="I3367" s="14">
        <f ca="1">IF(ROW()=2, Table1[[#This Row],[Netto loon]], INDIRECT(ADDRESS(ROW()-1,COLUMN(F:F))))</f>
        <v>30948.152099999999</v>
      </c>
      <c r="J3367" s="6">
        <f ca="1">IF(ROW()=2, 0, Table1[[#This Row],[Belastbaar loon]]-INDIRECT(ADDRESS(ROW()-1,COLUMN(A:A))))</f>
        <v>10</v>
      </c>
      <c r="K3367" s="6">
        <f ca="1">Table1[[#This Row],[Netto loon]]-Table1[[#This Row],[Netto vorige schijf]]</f>
        <v>5.0978000000031898</v>
      </c>
      <c r="L3367" s="2">
        <f ca="1">(Table1[[#This Row],[Bruto tov vorige schijf]]-Table1[[#This Row],[Netto tov vorige schijf]])/MAX(Table1[[#This Row],[Bruto tov vorige schijf]],1)</f>
        <v>0.49021999999968102</v>
      </c>
    </row>
    <row r="3368" spans="1:12" x14ac:dyDescent="0.25">
      <c r="A3368" s="14">
        <v>41501</v>
      </c>
      <c r="B3368" s="6">
        <f>LoonHeffing2020(Table1[[#This Row],[Belastbaar loon]])</f>
        <v>15500.6235</v>
      </c>
      <c r="C3368" s="6">
        <f>AlgemeneHeffingsKorting2020(Table1[[#This Row],[Belastbaar loon]])</f>
        <v>1531.7912000000001</v>
      </c>
      <c r="D3368" s="14">
        <f>ArbeidsKorting2020(Table1[[#This Row],[Belastbaar loon]])</f>
        <v>3426.18</v>
      </c>
      <c r="E3368" s="14">
        <f>MAX(Table1[[#This Row],[Loonheffing]]-Table1[[#This Row],[Algemene Heffingskorting]]-Table1[[#This Row],[Arbeidskorting]],0)</f>
        <v>10542.6523</v>
      </c>
      <c r="F3368" s="6">
        <f>Table1[[#This Row],[Belastbaar loon]]-Table1[[#This Row],[Belasting]]</f>
        <v>30958.347699999998</v>
      </c>
      <c r="G3368" s="2">
        <f>(Table1[[#This Row],[Belastbaar loon]]-Table1[[#This Row],[Netto loon]])/Table1[[#This Row],[Belastbaar loon]]</f>
        <v>0.25403369316402019</v>
      </c>
      <c r="H3368" s="14">
        <f t="shared" ca="1" si="47"/>
        <v>10537.750099999999</v>
      </c>
      <c r="I3368" s="14">
        <f ca="1">IF(ROW()=2, Table1[[#This Row],[Netto loon]], INDIRECT(ADDRESS(ROW()-1,COLUMN(F:F))))</f>
        <v>30953.249900000003</v>
      </c>
      <c r="J3368" s="6">
        <f ca="1">IF(ROW()=2, 0, Table1[[#This Row],[Belastbaar loon]]-INDIRECT(ADDRESS(ROW()-1,COLUMN(A:A))))</f>
        <v>10</v>
      </c>
      <c r="K3368" s="6">
        <f ca="1">Table1[[#This Row],[Netto loon]]-Table1[[#This Row],[Netto vorige schijf]]</f>
        <v>5.0977999999959138</v>
      </c>
      <c r="L3368" s="2">
        <f ca="1">(Table1[[#This Row],[Bruto tov vorige schijf]]-Table1[[#This Row],[Netto tov vorige schijf]])/MAX(Table1[[#This Row],[Bruto tov vorige schijf]],1)</f>
        <v>0.49022000000040861</v>
      </c>
    </row>
    <row r="3369" spans="1:12" x14ac:dyDescent="0.25">
      <c r="A3369" s="14">
        <v>41511</v>
      </c>
      <c r="B3369" s="6">
        <f>LoonHeffing2020(Table1[[#This Row],[Belastbaar loon]])</f>
        <v>15504.3585</v>
      </c>
      <c r="C3369" s="6">
        <f>AlgemeneHeffingsKorting2020(Table1[[#This Row],[Belastbaar loon]])</f>
        <v>1531.2239999999999</v>
      </c>
      <c r="D3369" s="14">
        <f>ArbeidsKorting2020(Table1[[#This Row],[Belastbaar loon]])</f>
        <v>3425.58</v>
      </c>
      <c r="E3369" s="14">
        <f>MAX(Table1[[#This Row],[Loonheffing]]-Table1[[#This Row],[Algemene Heffingskorting]]-Table1[[#This Row],[Arbeidskorting]],0)</f>
        <v>10547.5545</v>
      </c>
      <c r="F3369" s="6">
        <f>Table1[[#This Row],[Belastbaar loon]]-Table1[[#This Row],[Belasting]]</f>
        <v>30963.445500000002</v>
      </c>
      <c r="G3369" s="2">
        <f>(Table1[[#This Row],[Belastbaar loon]]-Table1[[#This Row],[Netto loon]])/Table1[[#This Row],[Belastbaar loon]]</f>
        <v>0.25409059044590587</v>
      </c>
      <c r="H3369" s="14">
        <f t="shared" ca="1" si="47"/>
        <v>10542.6523</v>
      </c>
      <c r="I3369" s="14">
        <f ca="1">IF(ROW()=2, Table1[[#This Row],[Netto loon]], INDIRECT(ADDRESS(ROW()-1,COLUMN(F:F))))</f>
        <v>30958.347699999998</v>
      </c>
      <c r="J3369" s="6">
        <f ca="1">IF(ROW()=2, 0, Table1[[#This Row],[Belastbaar loon]]-INDIRECT(ADDRESS(ROW()-1,COLUMN(A:A))))</f>
        <v>10</v>
      </c>
      <c r="K3369" s="6">
        <f ca="1">Table1[[#This Row],[Netto loon]]-Table1[[#This Row],[Netto vorige schijf]]</f>
        <v>5.0978000000031898</v>
      </c>
      <c r="L3369" s="2">
        <f ca="1">(Table1[[#This Row],[Bruto tov vorige schijf]]-Table1[[#This Row],[Netto tov vorige schijf]])/MAX(Table1[[#This Row],[Bruto tov vorige schijf]],1)</f>
        <v>0.49021999999968102</v>
      </c>
    </row>
    <row r="3370" spans="1:12" x14ac:dyDescent="0.25">
      <c r="A3370" s="14">
        <v>41521</v>
      </c>
      <c r="B3370" s="6">
        <f>LoonHeffing2020(Table1[[#This Row],[Belastbaar loon]])</f>
        <v>15508.093499999999</v>
      </c>
      <c r="C3370" s="6">
        <f>AlgemeneHeffingsKorting2020(Table1[[#This Row],[Belastbaar loon]])</f>
        <v>1530.6568</v>
      </c>
      <c r="D3370" s="14">
        <f>ArbeidsKorting2020(Table1[[#This Row],[Belastbaar loon]])</f>
        <v>3424.98</v>
      </c>
      <c r="E3370" s="14">
        <f>MAX(Table1[[#This Row],[Loonheffing]]-Table1[[#This Row],[Algemene Heffingskorting]]-Table1[[#This Row],[Arbeidskorting]],0)</f>
        <v>10552.456699999999</v>
      </c>
      <c r="F3370" s="6">
        <f>Table1[[#This Row],[Belastbaar loon]]-Table1[[#This Row],[Belasting]]</f>
        <v>30968.543300000001</v>
      </c>
      <c r="G3370" s="2">
        <f>(Table1[[#This Row],[Belastbaar loon]]-Table1[[#This Row],[Netto loon]])/Table1[[#This Row],[Belastbaar loon]]</f>
        <v>0.25414746032128316</v>
      </c>
      <c r="H3370" s="14">
        <f t="shared" ca="1" si="47"/>
        <v>10547.5545</v>
      </c>
      <c r="I3370" s="14">
        <f ca="1">IF(ROW()=2, Table1[[#This Row],[Netto loon]], INDIRECT(ADDRESS(ROW()-1,COLUMN(F:F))))</f>
        <v>30963.445500000002</v>
      </c>
      <c r="J3370" s="6">
        <f ca="1">IF(ROW()=2, 0, Table1[[#This Row],[Belastbaar loon]]-INDIRECT(ADDRESS(ROW()-1,COLUMN(A:A))))</f>
        <v>10</v>
      </c>
      <c r="K3370" s="6">
        <f ca="1">Table1[[#This Row],[Netto loon]]-Table1[[#This Row],[Netto vorige schijf]]</f>
        <v>5.0977999999995518</v>
      </c>
      <c r="L3370" s="2">
        <f ca="1">(Table1[[#This Row],[Bruto tov vorige schijf]]-Table1[[#This Row],[Netto tov vorige schijf]])/MAX(Table1[[#This Row],[Bruto tov vorige schijf]],1)</f>
        <v>0.49022000000004484</v>
      </c>
    </row>
    <row r="3371" spans="1:12" x14ac:dyDescent="0.25">
      <c r="A3371" s="14">
        <v>41531</v>
      </c>
      <c r="B3371" s="6">
        <f>LoonHeffing2020(Table1[[#This Row],[Belastbaar loon]])</f>
        <v>15511.8285</v>
      </c>
      <c r="C3371" s="6">
        <f>AlgemeneHeffingsKorting2020(Table1[[#This Row],[Belastbaar loon]])</f>
        <v>1530.0896</v>
      </c>
      <c r="D3371" s="14">
        <f>ArbeidsKorting2020(Table1[[#This Row],[Belastbaar loon]])</f>
        <v>3424.38</v>
      </c>
      <c r="E3371" s="14">
        <f>MAX(Table1[[#This Row],[Loonheffing]]-Table1[[#This Row],[Algemene Heffingskorting]]-Table1[[#This Row],[Arbeidskorting]],0)</f>
        <v>10557.358899999999</v>
      </c>
      <c r="F3371" s="6">
        <f>Table1[[#This Row],[Belastbaar loon]]-Table1[[#This Row],[Belasting]]</f>
        <v>30973.641100000001</v>
      </c>
      <c r="G3371" s="2">
        <f>(Table1[[#This Row],[Belastbaar loon]]-Table1[[#This Row],[Netto loon]])/Table1[[#This Row],[Belastbaar loon]]</f>
        <v>0.25420430280994916</v>
      </c>
      <c r="H3371" s="14">
        <f t="shared" ca="1" si="47"/>
        <v>10552.456699999999</v>
      </c>
      <c r="I3371" s="14">
        <f ca="1">IF(ROW()=2, Table1[[#This Row],[Netto loon]], INDIRECT(ADDRESS(ROW()-1,COLUMN(F:F))))</f>
        <v>30968.543300000001</v>
      </c>
      <c r="J3371" s="6">
        <f ca="1">IF(ROW()=2, 0, Table1[[#This Row],[Belastbaar loon]]-INDIRECT(ADDRESS(ROW()-1,COLUMN(A:A))))</f>
        <v>10</v>
      </c>
      <c r="K3371" s="6">
        <f ca="1">Table1[[#This Row],[Netto loon]]-Table1[[#This Row],[Netto vorige schijf]]</f>
        <v>5.0977999999995518</v>
      </c>
      <c r="L3371" s="2">
        <f ca="1">(Table1[[#This Row],[Bruto tov vorige schijf]]-Table1[[#This Row],[Netto tov vorige schijf]])/MAX(Table1[[#This Row],[Bruto tov vorige schijf]],1)</f>
        <v>0.49022000000004484</v>
      </c>
    </row>
    <row r="3372" spans="1:12" x14ac:dyDescent="0.25">
      <c r="A3372" s="14">
        <v>41541</v>
      </c>
      <c r="B3372" s="6">
        <f>LoonHeffing2020(Table1[[#This Row],[Belastbaar loon]])</f>
        <v>15515.5635</v>
      </c>
      <c r="C3372" s="6">
        <f>AlgemeneHeffingsKorting2020(Table1[[#This Row],[Belastbaar loon]])</f>
        <v>1529.5224000000001</v>
      </c>
      <c r="D3372" s="14">
        <f>ArbeidsKorting2020(Table1[[#This Row],[Belastbaar loon]])</f>
        <v>3423.78</v>
      </c>
      <c r="E3372" s="14">
        <f>MAX(Table1[[#This Row],[Loonheffing]]-Table1[[#This Row],[Algemene Heffingskorting]]-Table1[[#This Row],[Arbeidskorting]],0)</f>
        <v>10562.2611</v>
      </c>
      <c r="F3372" s="6">
        <f>Table1[[#This Row],[Belastbaar loon]]-Table1[[#This Row],[Belasting]]</f>
        <v>30978.7389</v>
      </c>
      <c r="G3372" s="2">
        <f>(Table1[[#This Row],[Belastbaar loon]]-Table1[[#This Row],[Netto loon]])/Table1[[#This Row],[Belastbaar loon]]</f>
        <v>0.25426111793168193</v>
      </c>
      <c r="H3372" s="14">
        <f t="shared" ca="1" si="47"/>
        <v>10557.358899999999</v>
      </c>
      <c r="I3372" s="14">
        <f ca="1">IF(ROW()=2, Table1[[#This Row],[Netto loon]], INDIRECT(ADDRESS(ROW()-1,COLUMN(F:F))))</f>
        <v>30973.641100000001</v>
      </c>
      <c r="J3372" s="6">
        <f ca="1">IF(ROW()=2, 0, Table1[[#This Row],[Belastbaar loon]]-INDIRECT(ADDRESS(ROW()-1,COLUMN(A:A))))</f>
        <v>10</v>
      </c>
      <c r="K3372" s="6">
        <f ca="1">Table1[[#This Row],[Netto loon]]-Table1[[#This Row],[Netto vorige schijf]]</f>
        <v>5.0977999999995518</v>
      </c>
      <c r="L3372" s="2">
        <f ca="1">(Table1[[#This Row],[Bruto tov vorige schijf]]-Table1[[#This Row],[Netto tov vorige schijf]])/MAX(Table1[[#This Row],[Bruto tov vorige schijf]],1)</f>
        <v>0.49022000000004484</v>
      </c>
    </row>
    <row r="3373" spans="1:12" x14ac:dyDescent="0.25">
      <c r="A3373" s="14">
        <v>41551</v>
      </c>
      <c r="B3373" s="6">
        <f>LoonHeffing2020(Table1[[#This Row],[Belastbaar loon]])</f>
        <v>15519.298500000001</v>
      </c>
      <c r="C3373" s="6">
        <f>AlgemeneHeffingsKorting2020(Table1[[#This Row],[Belastbaar loon]])</f>
        <v>1528.9552000000001</v>
      </c>
      <c r="D3373" s="14">
        <f>ArbeidsKorting2020(Table1[[#This Row],[Belastbaar loon]])</f>
        <v>3423.18</v>
      </c>
      <c r="E3373" s="14">
        <f>MAX(Table1[[#This Row],[Loonheffing]]-Table1[[#This Row],[Algemene Heffingskorting]]-Table1[[#This Row],[Arbeidskorting]],0)</f>
        <v>10567.1633</v>
      </c>
      <c r="F3373" s="6">
        <f>Table1[[#This Row],[Belastbaar loon]]-Table1[[#This Row],[Belasting]]</f>
        <v>30983.8367</v>
      </c>
      <c r="G3373" s="2">
        <f>(Table1[[#This Row],[Belastbaar loon]]-Table1[[#This Row],[Netto loon]])/Table1[[#This Row],[Belastbaar loon]]</f>
        <v>0.25431790570624052</v>
      </c>
      <c r="H3373" s="14">
        <f t="shared" ca="1" si="47"/>
        <v>10562.2611</v>
      </c>
      <c r="I3373" s="14">
        <f ca="1">IF(ROW()=2, Table1[[#This Row],[Netto loon]], INDIRECT(ADDRESS(ROW()-1,COLUMN(F:F))))</f>
        <v>30978.7389</v>
      </c>
      <c r="J3373" s="6">
        <f ca="1">IF(ROW()=2, 0, Table1[[#This Row],[Belastbaar loon]]-INDIRECT(ADDRESS(ROW()-1,COLUMN(A:A))))</f>
        <v>10</v>
      </c>
      <c r="K3373" s="6">
        <f ca="1">Table1[[#This Row],[Netto loon]]-Table1[[#This Row],[Netto vorige schijf]]</f>
        <v>5.0977999999995518</v>
      </c>
      <c r="L3373" s="2">
        <f ca="1">(Table1[[#This Row],[Bruto tov vorige schijf]]-Table1[[#This Row],[Netto tov vorige schijf]])/MAX(Table1[[#This Row],[Bruto tov vorige schijf]],1)</f>
        <v>0.49022000000004484</v>
      </c>
    </row>
    <row r="3374" spans="1:12" x14ac:dyDescent="0.25">
      <c r="A3374" s="14">
        <v>41561</v>
      </c>
      <c r="B3374" s="6">
        <f>LoonHeffing2020(Table1[[#This Row],[Belastbaar loon]])</f>
        <v>15523.0335</v>
      </c>
      <c r="C3374" s="6">
        <f>AlgemeneHeffingsKorting2020(Table1[[#This Row],[Belastbaar loon]])</f>
        <v>1528.3879999999999</v>
      </c>
      <c r="D3374" s="14">
        <f>ArbeidsKorting2020(Table1[[#This Row],[Belastbaar loon]])</f>
        <v>3422.58</v>
      </c>
      <c r="E3374" s="14">
        <f>MAX(Table1[[#This Row],[Loonheffing]]-Table1[[#This Row],[Algemene Heffingskorting]]-Table1[[#This Row],[Arbeidskorting]],0)</f>
        <v>10572.065499999999</v>
      </c>
      <c r="F3374" s="6">
        <f>Table1[[#This Row],[Belastbaar loon]]-Table1[[#This Row],[Belasting]]</f>
        <v>30988.934500000003</v>
      </c>
      <c r="G3374" s="2">
        <f>(Table1[[#This Row],[Belastbaar loon]]-Table1[[#This Row],[Netto loon]])/Table1[[#This Row],[Belastbaar loon]]</f>
        <v>0.25437466615336485</v>
      </c>
      <c r="H3374" s="14">
        <f t="shared" ca="1" si="47"/>
        <v>10567.1633</v>
      </c>
      <c r="I3374" s="14">
        <f ca="1">IF(ROW()=2, Table1[[#This Row],[Netto loon]], INDIRECT(ADDRESS(ROW()-1,COLUMN(F:F))))</f>
        <v>30983.8367</v>
      </c>
      <c r="J3374" s="6">
        <f ca="1">IF(ROW()=2, 0, Table1[[#This Row],[Belastbaar loon]]-INDIRECT(ADDRESS(ROW()-1,COLUMN(A:A))))</f>
        <v>10</v>
      </c>
      <c r="K3374" s="6">
        <f ca="1">Table1[[#This Row],[Netto loon]]-Table1[[#This Row],[Netto vorige schijf]]</f>
        <v>5.0978000000031898</v>
      </c>
      <c r="L3374" s="2">
        <f ca="1">(Table1[[#This Row],[Bruto tov vorige schijf]]-Table1[[#This Row],[Netto tov vorige schijf]])/MAX(Table1[[#This Row],[Bruto tov vorige schijf]],1)</f>
        <v>0.49021999999968102</v>
      </c>
    </row>
    <row r="3375" spans="1:12" x14ac:dyDescent="0.25">
      <c r="A3375" s="14">
        <v>41571</v>
      </c>
      <c r="B3375" s="6">
        <f>LoonHeffing2020(Table1[[#This Row],[Belastbaar loon]])</f>
        <v>15526.7685</v>
      </c>
      <c r="C3375" s="6">
        <f>AlgemeneHeffingsKorting2020(Table1[[#This Row],[Belastbaar loon]])</f>
        <v>1527.8208</v>
      </c>
      <c r="D3375" s="14">
        <f>ArbeidsKorting2020(Table1[[#This Row],[Belastbaar loon]])</f>
        <v>3421.98</v>
      </c>
      <c r="E3375" s="14">
        <f>MAX(Table1[[#This Row],[Loonheffing]]-Table1[[#This Row],[Algemene Heffingskorting]]-Table1[[#This Row],[Arbeidskorting]],0)</f>
        <v>10576.967700000001</v>
      </c>
      <c r="F3375" s="6">
        <f>Table1[[#This Row],[Belastbaar loon]]-Table1[[#This Row],[Belasting]]</f>
        <v>30994.032299999999</v>
      </c>
      <c r="G3375" s="2">
        <f>(Table1[[#This Row],[Belastbaar loon]]-Table1[[#This Row],[Netto loon]])/Table1[[#This Row],[Belastbaar loon]]</f>
        <v>0.25443139929277625</v>
      </c>
      <c r="H3375" s="14">
        <f t="shared" ca="1" si="47"/>
        <v>10572.065499999999</v>
      </c>
      <c r="I3375" s="14">
        <f ca="1">IF(ROW()=2, Table1[[#This Row],[Netto loon]], INDIRECT(ADDRESS(ROW()-1,COLUMN(F:F))))</f>
        <v>30988.934500000003</v>
      </c>
      <c r="J3375" s="6">
        <f ca="1">IF(ROW()=2, 0, Table1[[#This Row],[Belastbaar loon]]-INDIRECT(ADDRESS(ROW()-1,COLUMN(A:A))))</f>
        <v>10</v>
      </c>
      <c r="K3375" s="6">
        <f ca="1">Table1[[#This Row],[Netto loon]]-Table1[[#This Row],[Netto vorige schijf]]</f>
        <v>5.0977999999959138</v>
      </c>
      <c r="L3375" s="2">
        <f ca="1">(Table1[[#This Row],[Bruto tov vorige schijf]]-Table1[[#This Row],[Netto tov vorige schijf]])/MAX(Table1[[#This Row],[Bruto tov vorige schijf]],1)</f>
        <v>0.49022000000040861</v>
      </c>
    </row>
    <row r="3376" spans="1:12" x14ac:dyDescent="0.25">
      <c r="A3376" s="14">
        <v>41581</v>
      </c>
      <c r="B3376" s="6">
        <f>LoonHeffing2020(Table1[[#This Row],[Belastbaar loon]])</f>
        <v>15530.503500000001</v>
      </c>
      <c r="C3376" s="6">
        <f>AlgemeneHeffingsKorting2020(Table1[[#This Row],[Belastbaar loon]])</f>
        <v>1527.2536</v>
      </c>
      <c r="D3376" s="14">
        <f>ArbeidsKorting2020(Table1[[#This Row],[Belastbaar loon]])</f>
        <v>3421.38</v>
      </c>
      <c r="E3376" s="14">
        <f>MAX(Table1[[#This Row],[Loonheffing]]-Table1[[#This Row],[Algemene Heffingskorting]]-Table1[[#This Row],[Arbeidskorting]],0)</f>
        <v>10581.869900000002</v>
      </c>
      <c r="F3376" s="6">
        <f>Table1[[#This Row],[Belastbaar loon]]-Table1[[#This Row],[Belasting]]</f>
        <v>30999.130099999998</v>
      </c>
      <c r="G3376" s="2">
        <f>(Table1[[#This Row],[Belastbaar loon]]-Table1[[#This Row],[Netto loon]])/Table1[[#This Row],[Belastbaar loon]]</f>
        <v>0.25448810514417647</v>
      </c>
      <c r="H3376" s="14">
        <f t="shared" ca="1" si="47"/>
        <v>10576.967700000001</v>
      </c>
      <c r="I3376" s="14">
        <f ca="1">IF(ROW()=2, Table1[[#This Row],[Netto loon]], INDIRECT(ADDRESS(ROW()-1,COLUMN(F:F))))</f>
        <v>30994.032299999999</v>
      </c>
      <c r="J3376" s="6">
        <f ca="1">IF(ROW()=2, 0, Table1[[#This Row],[Belastbaar loon]]-INDIRECT(ADDRESS(ROW()-1,COLUMN(A:A))))</f>
        <v>10</v>
      </c>
      <c r="K3376" s="6">
        <f ca="1">Table1[[#This Row],[Netto loon]]-Table1[[#This Row],[Netto vorige schijf]]</f>
        <v>5.0977999999995518</v>
      </c>
      <c r="L3376" s="2">
        <f ca="1">(Table1[[#This Row],[Bruto tov vorige schijf]]-Table1[[#This Row],[Netto tov vorige schijf]])/MAX(Table1[[#This Row],[Bruto tov vorige schijf]],1)</f>
        <v>0.49022000000004484</v>
      </c>
    </row>
    <row r="3377" spans="1:12" x14ac:dyDescent="0.25">
      <c r="A3377" s="14">
        <v>41591</v>
      </c>
      <c r="B3377" s="6">
        <f>LoonHeffing2020(Table1[[#This Row],[Belastbaar loon]])</f>
        <v>15534.238499999999</v>
      </c>
      <c r="C3377" s="6">
        <f>AlgemeneHeffingsKorting2020(Table1[[#This Row],[Belastbaar loon]])</f>
        <v>1526.6864</v>
      </c>
      <c r="D3377" s="14">
        <f>ArbeidsKorting2020(Table1[[#This Row],[Belastbaar loon]])</f>
        <v>3420.78</v>
      </c>
      <c r="E3377" s="14">
        <f>MAX(Table1[[#This Row],[Loonheffing]]-Table1[[#This Row],[Algemene Heffingskorting]]-Table1[[#This Row],[Arbeidskorting]],0)</f>
        <v>10586.772099999998</v>
      </c>
      <c r="F3377" s="6">
        <f>Table1[[#This Row],[Belastbaar loon]]-Table1[[#This Row],[Belasting]]</f>
        <v>31004.227900000002</v>
      </c>
      <c r="G3377" s="2">
        <f>(Table1[[#This Row],[Belastbaar loon]]-Table1[[#This Row],[Netto loon]])/Table1[[#This Row],[Belastbaar loon]]</f>
        <v>0.25454478372724865</v>
      </c>
      <c r="H3377" s="14">
        <f t="shared" ca="1" si="47"/>
        <v>10581.869900000002</v>
      </c>
      <c r="I3377" s="14">
        <f ca="1">IF(ROW()=2, Table1[[#This Row],[Netto loon]], INDIRECT(ADDRESS(ROW()-1,COLUMN(F:F))))</f>
        <v>30999.130099999998</v>
      </c>
      <c r="J3377" s="6">
        <f ca="1">IF(ROW()=2, 0, Table1[[#This Row],[Belastbaar loon]]-INDIRECT(ADDRESS(ROW()-1,COLUMN(A:A))))</f>
        <v>10</v>
      </c>
      <c r="K3377" s="6">
        <f ca="1">Table1[[#This Row],[Netto loon]]-Table1[[#This Row],[Netto vorige schijf]]</f>
        <v>5.0978000000031898</v>
      </c>
      <c r="L3377" s="2">
        <f ca="1">(Table1[[#This Row],[Bruto tov vorige schijf]]-Table1[[#This Row],[Netto tov vorige schijf]])/MAX(Table1[[#This Row],[Bruto tov vorige schijf]],1)</f>
        <v>0.49021999999968102</v>
      </c>
    </row>
    <row r="3378" spans="1:12" x14ac:dyDescent="0.25">
      <c r="A3378" s="14">
        <v>41601</v>
      </c>
      <c r="B3378" s="6">
        <f>LoonHeffing2020(Table1[[#This Row],[Belastbaar loon]])</f>
        <v>15537.9735</v>
      </c>
      <c r="C3378" s="6">
        <f>AlgemeneHeffingsKorting2020(Table1[[#This Row],[Belastbaar loon]])</f>
        <v>1526.1192000000001</v>
      </c>
      <c r="D3378" s="14">
        <f>ArbeidsKorting2020(Table1[[#This Row],[Belastbaar loon]])</f>
        <v>3420.18</v>
      </c>
      <c r="E3378" s="14">
        <f>MAX(Table1[[#This Row],[Loonheffing]]-Table1[[#This Row],[Algemene Heffingskorting]]-Table1[[#This Row],[Arbeidskorting]],0)</f>
        <v>10591.674299999999</v>
      </c>
      <c r="F3378" s="6">
        <f>Table1[[#This Row],[Belastbaar loon]]-Table1[[#This Row],[Belasting]]</f>
        <v>31009.325700000001</v>
      </c>
      <c r="G3378" s="2">
        <f>(Table1[[#This Row],[Belastbaar loon]]-Table1[[#This Row],[Netto loon]])/Table1[[#This Row],[Belastbaar loon]]</f>
        <v>0.25460143506165717</v>
      </c>
      <c r="H3378" s="14">
        <f t="shared" ca="1" si="47"/>
        <v>10586.772099999998</v>
      </c>
      <c r="I3378" s="14">
        <f ca="1">IF(ROW()=2, Table1[[#This Row],[Netto loon]], INDIRECT(ADDRESS(ROW()-1,COLUMN(F:F))))</f>
        <v>31004.227900000002</v>
      </c>
      <c r="J3378" s="6">
        <f ca="1">IF(ROW()=2, 0, Table1[[#This Row],[Belastbaar loon]]-INDIRECT(ADDRESS(ROW()-1,COLUMN(A:A))))</f>
        <v>10</v>
      </c>
      <c r="K3378" s="6">
        <f ca="1">Table1[[#This Row],[Netto loon]]-Table1[[#This Row],[Netto vorige schijf]]</f>
        <v>5.0977999999995518</v>
      </c>
      <c r="L3378" s="2">
        <f ca="1">(Table1[[#This Row],[Bruto tov vorige schijf]]-Table1[[#This Row],[Netto tov vorige schijf]])/MAX(Table1[[#This Row],[Bruto tov vorige schijf]],1)</f>
        <v>0.49022000000004484</v>
      </c>
    </row>
    <row r="3379" spans="1:12" x14ac:dyDescent="0.25">
      <c r="A3379" s="14">
        <v>41611</v>
      </c>
      <c r="B3379" s="6">
        <f>LoonHeffing2020(Table1[[#This Row],[Belastbaar loon]])</f>
        <v>15541.708500000001</v>
      </c>
      <c r="C3379" s="6">
        <f>AlgemeneHeffingsKorting2020(Table1[[#This Row],[Belastbaar loon]])</f>
        <v>1525.5519999999999</v>
      </c>
      <c r="D3379" s="14">
        <f>ArbeidsKorting2020(Table1[[#This Row],[Belastbaar loon]])</f>
        <v>3419.58</v>
      </c>
      <c r="E3379" s="14">
        <f>MAX(Table1[[#This Row],[Loonheffing]]-Table1[[#This Row],[Algemene Heffingskorting]]-Table1[[#This Row],[Arbeidskorting]],0)</f>
        <v>10596.576500000001</v>
      </c>
      <c r="F3379" s="6">
        <f>Table1[[#This Row],[Belastbaar loon]]-Table1[[#This Row],[Belasting]]</f>
        <v>31014.423499999997</v>
      </c>
      <c r="G3379" s="2">
        <f>(Table1[[#This Row],[Belastbaar loon]]-Table1[[#This Row],[Netto loon]])/Table1[[#This Row],[Belastbaar loon]]</f>
        <v>0.25465805916704726</v>
      </c>
      <c r="H3379" s="14">
        <f t="shared" ca="1" si="47"/>
        <v>10591.674299999999</v>
      </c>
      <c r="I3379" s="14">
        <f ca="1">IF(ROW()=2, Table1[[#This Row],[Netto loon]], INDIRECT(ADDRESS(ROW()-1,COLUMN(F:F))))</f>
        <v>31009.325700000001</v>
      </c>
      <c r="J3379" s="6">
        <f ca="1">IF(ROW()=2, 0, Table1[[#This Row],[Belastbaar loon]]-INDIRECT(ADDRESS(ROW()-1,COLUMN(A:A))))</f>
        <v>10</v>
      </c>
      <c r="K3379" s="6">
        <f ca="1">Table1[[#This Row],[Netto loon]]-Table1[[#This Row],[Netto vorige schijf]]</f>
        <v>5.0977999999959138</v>
      </c>
      <c r="L3379" s="2">
        <f ca="1">(Table1[[#This Row],[Bruto tov vorige schijf]]-Table1[[#This Row],[Netto tov vorige schijf]])/MAX(Table1[[#This Row],[Bruto tov vorige schijf]],1)</f>
        <v>0.49022000000040861</v>
      </c>
    </row>
    <row r="3380" spans="1:12" x14ac:dyDescent="0.25">
      <c r="A3380" s="14">
        <v>41621</v>
      </c>
      <c r="B3380" s="6">
        <f>LoonHeffing2020(Table1[[#This Row],[Belastbaar loon]])</f>
        <v>15545.443499999999</v>
      </c>
      <c r="C3380" s="6">
        <f>AlgemeneHeffingsKorting2020(Table1[[#This Row],[Belastbaar loon]])</f>
        <v>1524.9848</v>
      </c>
      <c r="D3380" s="14">
        <f>ArbeidsKorting2020(Table1[[#This Row],[Belastbaar loon]])</f>
        <v>3418.98</v>
      </c>
      <c r="E3380" s="14">
        <f>MAX(Table1[[#This Row],[Loonheffing]]-Table1[[#This Row],[Algemene Heffingskorting]]-Table1[[#This Row],[Arbeidskorting]],0)</f>
        <v>10601.4787</v>
      </c>
      <c r="F3380" s="6">
        <f>Table1[[#This Row],[Belastbaar loon]]-Table1[[#This Row],[Belasting]]</f>
        <v>31019.5213</v>
      </c>
      <c r="G3380" s="2">
        <f>(Table1[[#This Row],[Belastbaar loon]]-Table1[[#This Row],[Netto loon]])/Table1[[#This Row],[Belastbaar loon]]</f>
        <v>0.25471465606304511</v>
      </c>
      <c r="H3380" s="14">
        <f t="shared" ca="1" si="47"/>
        <v>10596.576500000001</v>
      </c>
      <c r="I3380" s="14">
        <f ca="1">IF(ROW()=2, Table1[[#This Row],[Netto loon]], INDIRECT(ADDRESS(ROW()-1,COLUMN(F:F))))</f>
        <v>31014.423499999997</v>
      </c>
      <c r="J3380" s="6">
        <f ca="1">IF(ROW()=2, 0, Table1[[#This Row],[Belastbaar loon]]-INDIRECT(ADDRESS(ROW()-1,COLUMN(A:A))))</f>
        <v>10</v>
      </c>
      <c r="K3380" s="6">
        <f ca="1">Table1[[#This Row],[Netto loon]]-Table1[[#This Row],[Netto vorige schijf]]</f>
        <v>5.0978000000031898</v>
      </c>
      <c r="L3380" s="2">
        <f ca="1">(Table1[[#This Row],[Bruto tov vorige schijf]]-Table1[[#This Row],[Netto tov vorige schijf]])/MAX(Table1[[#This Row],[Bruto tov vorige schijf]],1)</f>
        <v>0.49021999999968102</v>
      </c>
    </row>
    <row r="3381" spans="1:12" x14ac:dyDescent="0.25">
      <c r="A3381" s="14">
        <v>41631</v>
      </c>
      <c r="B3381" s="6">
        <f>LoonHeffing2020(Table1[[#This Row],[Belastbaar loon]])</f>
        <v>15549.1785</v>
      </c>
      <c r="C3381" s="6">
        <f>AlgemeneHeffingsKorting2020(Table1[[#This Row],[Belastbaar loon]])</f>
        <v>1524.4176</v>
      </c>
      <c r="D3381" s="14">
        <f>ArbeidsKorting2020(Table1[[#This Row],[Belastbaar loon]])</f>
        <v>3418.38</v>
      </c>
      <c r="E3381" s="14">
        <f>MAX(Table1[[#This Row],[Loonheffing]]-Table1[[#This Row],[Algemene Heffingskorting]]-Table1[[#This Row],[Arbeidskorting]],0)</f>
        <v>10606.3809</v>
      </c>
      <c r="F3381" s="6">
        <f>Table1[[#This Row],[Belastbaar loon]]-Table1[[#This Row],[Belasting]]</f>
        <v>31024.6191</v>
      </c>
      <c r="G3381" s="2">
        <f>(Table1[[#This Row],[Belastbaar loon]]-Table1[[#This Row],[Netto loon]])/Table1[[#This Row],[Belastbaar loon]]</f>
        <v>0.25477122576925848</v>
      </c>
      <c r="H3381" s="14">
        <f t="shared" ca="1" si="47"/>
        <v>10601.4787</v>
      </c>
      <c r="I3381" s="14">
        <f ca="1">IF(ROW()=2, Table1[[#This Row],[Netto loon]], INDIRECT(ADDRESS(ROW()-1,COLUMN(F:F))))</f>
        <v>31019.5213</v>
      </c>
      <c r="J3381" s="6">
        <f ca="1">IF(ROW()=2, 0, Table1[[#This Row],[Belastbaar loon]]-INDIRECT(ADDRESS(ROW()-1,COLUMN(A:A))))</f>
        <v>10</v>
      </c>
      <c r="K3381" s="6">
        <f ca="1">Table1[[#This Row],[Netto loon]]-Table1[[#This Row],[Netto vorige schijf]]</f>
        <v>5.0977999999995518</v>
      </c>
      <c r="L3381" s="2">
        <f ca="1">(Table1[[#This Row],[Bruto tov vorige schijf]]-Table1[[#This Row],[Netto tov vorige schijf]])/MAX(Table1[[#This Row],[Bruto tov vorige schijf]],1)</f>
        <v>0.49022000000004484</v>
      </c>
    </row>
    <row r="3382" spans="1:12" x14ac:dyDescent="0.25">
      <c r="A3382" s="14">
        <v>41641</v>
      </c>
      <c r="B3382" s="6">
        <f>LoonHeffing2020(Table1[[#This Row],[Belastbaar loon]])</f>
        <v>15552.913500000001</v>
      </c>
      <c r="C3382" s="6">
        <f>AlgemeneHeffingsKorting2020(Table1[[#This Row],[Belastbaar loon]])</f>
        <v>1523.8504</v>
      </c>
      <c r="D3382" s="14">
        <f>ArbeidsKorting2020(Table1[[#This Row],[Belastbaar loon]])</f>
        <v>3417.78</v>
      </c>
      <c r="E3382" s="14">
        <f>MAX(Table1[[#This Row],[Loonheffing]]-Table1[[#This Row],[Algemene Heffingskorting]]-Table1[[#This Row],[Arbeidskorting]],0)</f>
        <v>10611.283100000001</v>
      </c>
      <c r="F3382" s="6">
        <f>Table1[[#This Row],[Belastbaar loon]]-Table1[[#This Row],[Belasting]]</f>
        <v>31029.716899999999</v>
      </c>
      <c r="G3382" s="2">
        <f>(Table1[[#This Row],[Belastbaar loon]]-Table1[[#This Row],[Netto loon]])/Table1[[#This Row],[Belastbaar loon]]</f>
        <v>0.25482776830527604</v>
      </c>
      <c r="H3382" s="14">
        <f t="shared" ca="1" si="47"/>
        <v>10606.3809</v>
      </c>
      <c r="I3382" s="14">
        <f ca="1">IF(ROW()=2, Table1[[#This Row],[Netto loon]], INDIRECT(ADDRESS(ROW()-1,COLUMN(F:F))))</f>
        <v>31024.6191</v>
      </c>
      <c r="J3382" s="6">
        <f ca="1">IF(ROW()=2, 0, Table1[[#This Row],[Belastbaar loon]]-INDIRECT(ADDRESS(ROW()-1,COLUMN(A:A))))</f>
        <v>10</v>
      </c>
      <c r="K3382" s="6">
        <f ca="1">Table1[[#This Row],[Netto loon]]-Table1[[#This Row],[Netto vorige schijf]]</f>
        <v>5.0977999999995518</v>
      </c>
      <c r="L3382" s="2">
        <f ca="1">(Table1[[#This Row],[Bruto tov vorige schijf]]-Table1[[#This Row],[Netto tov vorige schijf]])/MAX(Table1[[#This Row],[Bruto tov vorige schijf]],1)</f>
        <v>0.49022000000004484</v>
      </c>
    </row>
    <row r="3383" spans="1:12" x14ac:dyDescent="0.25">
      <c r="A3383" s="14">
        <v>41651</v>
      </c>
      <c r="B3383" s="6">
        <f>LoonHeffing2020(Table1[[#This Row],[Belastbaar loon]])</f>
        <v>15556.648499999999</v>
      </c>
      <c r="C3383" s="6">
        <f>AlgemeneHeffingsKorting2020(Table1[[#This Row],[Belastbaar loon]])</f>
        <v>1523.2832000000001</v>
      </c>
      <c r="D3383" s="14">
        <f>ArbeidsKorting2020(Table1[[#This Row],[Belastbaar loon]])</f>
        <v>3417.18</v>
      </c>
      <c r="E3383" s="14">
        <f>MAX(Table1[[#This Row],[Loonheffing]]-Table1[[#This Row],[Algemene Heffingskorting]]-Table1[[#This Row],[Arbeidskorting]],0)</f>
        <v>10616.185299999999</v>
      </c>
      <c r="F3383" s="6">
        <f>Table1[[#This Row],[Belastbaar loon]]-Table1[[#This Row],[Belasting]]</f>
        <v>31034.814700000003</v>
      </c>
      <c r="G3383" s="2">
        <f>(Table1[[#This Row],[Belastbaar loon]]-Table1[[#This Row],[Netto loon]])/Table1[[#This Row],[Belastbaar loon]]</f>
        <v>0.25488428369066762</v>
      </c>
      <c r="H3383" s="14">
        <f t="shared" ca="1" si="47"/>
        <v>10611.283100000001</v>
      </c>
      <c r="I3383" s="14">
        <f ca="1">IF(ROW()=2, Table1[[#This Row],[Netto loon]], INDIRECT(ADDRESS(ROW()-1,COLUMN(F:F))))</f>
        <v>31029.716899999999</v>
      </c>
      <c r="J3383" s="6">
        <f ca="1">IF(ROW()=2, 0, Table1[[#This Row],[Belastbaar loon]]-INDIRECT(ADDRESS(ROW()-1,COLUMN(A:A))))</f>
        <v>10</v>
      </c>
      <c r="K3383" s="6">
        <f ca="1">Table1[[#This Row],[Netto loon]]-Table1[[#This Row],[Netto vorige schijf]]</f>
        <v>5.0978000000031898</v>
      </c>
      <c r="L3383" s="2">
        <f ca="1">(Table1[[#This Row],[Bruto tov vorige schijf]]-Table1[[#This Row],[Netto tov vorige schijf]])/MAX(Table1[[#This Row],[Bruto tov vorige schijf]],1)</f>
        <v>0.49021999999968102</v>
      </c>
    </row>
    <row r="3384" spans="1:12" x14ac:dyDescent="0.25">
      <c r="A3384" s="14">
        <v>41661</v>
      </c>
      <c r="B3384" s="6">
        <f>LoonHeffing2020(Table1[[#This Row],[Belastbaar loon]])</f>
        <v>15560.3835</v>
      </c>
      <c r="C3384" s="6">
        <f>AlgemeneHeffingsKorting2020(Table1[[#This Row],[Belastbaar loon]])</f>
        <v>1522.7160000000001</v>
      </c>
      <c r="D3384" s="14">
        <f>ArbeidsKorting2020(Table1[[#This Row],[Belastbaar loon]])</f>
        <v>3416.58</v>
      </c>
      <c r="E3384" s="14">
        <f>MAX(Table1[[#This Row],[Loonheffing]]-Table1[[#This Row],[Algemene Heffingskorting]]-Table1[[#This Row],[Arbeidskorting]],0)</f>
        <v>10621.0875</v>
      </c>
      <c r="F3384" s="6">
        <f>Table1[[#This Row],[Belastbaar loon]]-Table1[[#This Row],[Belasting]]</f>
        <v>31039.912499999999</v>
      </c>
      <c r="G3384" s="2">
        <f>(Table1[[#This Row],[Belastbaar loon]]-Table1[[#This Row],[Netto loon]])/Table1[[#This Row],[Belastbaar loon]]</f>
        <v>0.25494077194498455</v>
      </c>
      <c r="H3384" s="14">
        <f t="shared" ca="1" si="47"/>
        <v>10616.185299999999</v>
      </c>
      <c r="I3384" s="14">
        <f ca="1">IF(ROW()=2, Table1[[#This Row],[Netto loon]], INDIRECT(ADDRESS(ROW()-1,COLUMN(F:F))))</f>
        <v>31034.814700000003</v>
      </c>
      <c r="J3384" s="6">
        <f ca="1">IF(ROW()=2, 0, Table1[[#This Row],[Belastbaar loon]]-INDIRECT(ADDRESS(ROW()-1,COLUMN(A:A))))</f>
        <v>10</v>
      </c>
      <c r="K3384" s="6">
        <f ca="1">Table1[[#This Row],[Netto loon]]-Table1[[#This Row],[Netto vorige schijf]]</f>
        <v>5.0977999999959138</v>
      </c>
      <c r="L3384" s="2">
        <f ca="1">(Table1[[#This Row],[Bruto tov vorige schijf]]-Table1[[#This Row],[Netto tov vorige schijf]])/MAX(Table1[[#This Row],[Bruto tov vorige schijf]],1)</f>
        <v>0.49022000000040861</v>
      </c>
    </row>
    <row r="3385" spans="1:12" x14ac:dyDescent="0.25">
      <c r="A3385" s="14">
        <v>41671</v>
      </c>
      <c r="B3385" s="6">
        <f>LoonHeffing2020(Table1[[#This Row],[Belastbaar loon]])</f>
        <v>15564.1185</v>
      </c>
      <c r="C3385" s="6">
        <f>AlgemeneHeffingsKorting2020(Table1[[#This Row],[Belastbaar loon]])</f>
        <v>1522.1487999999999</v>
      </c>
      <c r="D3385" s="14">
        <f>ArbeidsKorting2020(Table1[[#This Row],[Belastbaar loon]])</f>
        <v>3415.98</v>
      </c>
      <c r="E3385" s="14">
        <f>MAX(Table1[[#This Row],[Loonheffing]]-Table1[[#This Row],[Algemene Heffingskorting]]-Table1[[#This Row],[Arbeidskorting]],0)</f>
        <v>10625.989700000002</v>
      </c>
      <c r="F3385" s="6">
        <f>Table1[[#This Row],[Belastbaar loon]]-Table1[[#This Row],[Belasting]]</f>
        <v>31045.010299999998</v>
      </c>
      <c r="G3385" s="2">
        <f>(Table1[[#This Row],[Belastbaar loon]]-Table1[[#This Row],[Netto loon]])/Table1[[#This Row],[Belastbaar loon]]</f>
        <v>0.2549972330877589</v>
      </c>
      <c r="H3385" s="14">
        <f t="shared" ca="1" si="47"/>
        <v>10621.0875</v>
      </c>
      <c r="I3385" s="14">
        <f ca="1">IF(ROW()=2, Table1[[#This Row],[Netto loon]], INDIRECT(ADDRESS(ROW()-1,COLUMN(F:F))))</f>
        <v>31039.912499999999</v>
      </c>
      <c r="J3385" s="6">
        <f ca="1">IF(ROW()=2, 0, Table1[[#This Row],[Belastbaar loon]]-INDIRECT(ADDRESS(ROW()-1,COLUMN(A:A))))</f>
        <v>10</v>
      </c>
      <c r="K3385" s="6">
        <f ca="1">Table1[[#This Row],[Netto loon]]-Table1[[#This Row],[Netto vorige schijf]]</f>
        <v>5.0977999999995518</v>
      </c>
      <c r="L3385" s="2">
        <f ca="1">(Table1[[#This Row],[Bruto tov vorige schijf]]-Table1[[#This Row],[Netto tov vorige schijf]])/MAX(Table1[[#This Row],[Bruto tov vorige schijf]],1)</f>
        <v>0.49022000000004484</v>
      </c>
    </row>
    <row r="3386" spans="1:12" x14ac:dyDescent="0.25">
      <c r="A3386" s="14">
        <v>41681</v>
      </c>
      <c r="B3386" s="6">
        <f>LoonHeffing2020(Table1[[#This Row],[Belastbaar loon]])</f>
        <v>15567.853499999999</v>
      </c>
      <c r="C3386" s="6">
        <f>AlgemeneHeffingsKorting2020(Table1[[#This Row],[Belastbaar loon]])</f>
        <v>1521.5816</v>
      </c>
      <c r="D3386" s="14">
        <f>ArbeidsKorting2020(Table1[[#This Row],[Belastbaar loon]])</f>
        <v>3415.38</v>
      </c>
      <c r="E3386" s="14">
        <f>MAX(Table1[[#This Row],[Loonheffing]]-Table1[[#This Row],[Algemene Heffingskorting]]-Table1[[#This Row],[Arbeidskorting]],0)</f>
        <v>10630.891899999999</v>
      </c>
      <c r="F3386" s="6">
        <f>Table1[[#This Row],[Belastbaar loon]]-Table1[[#This Row],[Belasting]]</f>
        <v>31050.108100000001</v>
      </c>
      <c r="G3386" s="2">
        <f>(Table1[[#This Row],[Belastbaar loon]]-Table1[[#This Row],[Netto loon]])/Table1[[#This Row],[Belastbaar loon]]</f>
        <v>0.2550536671385043</v>
      </c>
      <c r="H3386" s="14">
        <f t="shared" ca="1" si="47"/>
        <v>10625.989700000002</v>
      </c>
      <c r="I3386" s="14">
        <f ca="1">IF(ROW()=2, Table1[[#This Row],[Netto loon]], INDIRECT(ADDRESS(ROW()-1,COLUMN(F:F))))</f>
        <v>31045.010299999998</v>
      </c>
      <c r="J3386" s="6">
        <f ca="1">IF(ROW()=2, 0, Table1[[#This Row],[Belastbaar loon]]-INDIRECT(ADDRESS(ROW()-1,COLUMN(A:A))))</f>
        <v>10</v>
      </c>
      <c r="K3386" s="6">
        <f ca="1">Table1[[#This Row],[Netto loon]]-Table1[[#This Row],[Netto vorige schijf]]</f>
        <v>5.0978000000031898</v>
      </c>
      <c r="L3386" s="2">
        <f ca="1">(Table1[[#This Row],[Bruto tov vorige schijf]]-Table1[[#This Row],[Netto tov vorige schijf]])/MAX(Table1[[#This Row],[Bruto tov vorige schijf]],1)</f>
        <v>0.49021999999968102</v>
      </c>
    </row>
    <row r="3387" spans="1:12" x14ac:dyDescent="0.25">
      <c r="A3387" s="14">
        <v>41691</v>
      </c>
      <c r="B3387" s="6">
        <f>LoonHeffing2020(Table1[[#This Row],[Belastbaar loon]])</f>
        <v>15571.5885</v>
      </c>
      <c r="C3387" s="6">
        <f>AlgemeneHeffingsKorting2020(Table1[[#This Row],[Belastbaar loon]])</f>
        <v>1521.0144</v>
      </c>
      <c r="D3387" s="14">
        <f>ArbeidsKorting2020(Table1[[#This Row],[Belastbaar loon]])</f>
        <v>3414.78</v>
      </c>
      <c r="E3387" s="14">
        <f>MAX(Table1[[#This Row],[Loonheffing]]-Table1[[#This Row],[Algemene Heffingskorting]]-Table1[[#This Row],[Arbeidskorting]],0)</f>
        <v>10635.794099999999</v>
      </c>
      <c r="F3387" s="6">
        <f>Table1[[#This Row],[Belastbaar loon]]-Table1[[#This Row],[Belasting]]</f>
        <v>31055.205900000001</v>
      </c>
      <c r="G3387" s="2">
        <f>(Table1[[#This Row],[Belastbaar loon]]-Table1[[#This Row],[Netto loon]])/Table1[[#This Row],[Belastbaar loon]]</f>
        <v>0.25511007411671582</v>
      </c>
      <c r="H3387" s="14">
        <f t="shared" ca="1" si="47"/>
        <v>10630.891899999999</v>
      </c>
      <c r="I3387" s="14">
        <f ca="1">IF(ROW()=2, Table1[[#This Row],[Netto loon]], INDIRECT(ADDRESS(ROW()-1,COLUMN(F:F))))</f>
        <v>31050.108100000001</v>
      </c>
      <c r="J3387" s="6">
        <f ca="1">IF(ROW()=2, 0, Table1[[#This Row],[Belastbaar loon]]-INDIRECT(ADDRESS(ROW()-1,COLUMN(A:A))))</f>
        <v>10</v>
      </c>
      <c r="K3387" s="6">
        <f ca="1">Table1[[#This Row],[Netto loon]]-Table1[[#This Row],[Netto vorige schijf]]</f>
        <v>5.0977999999995518</v>
      </c>
      <c r="L3387" s="2">
        <f ca="1">(Table1[[#This Row],[Bruto tov vorige schijf]]-Table1[[#This Row],[Netto tov vorige schijf]])/MAX(Table1[[#This Row],[Bruto tov vorige schijf]],1)</f>
        <v>0.49022000000004484</v>
      </c>
    </row>
    <row r="3388" spans="1:12" x14ac:dyDescent="0.25">
      <c r="A3388" s="14">
        <v>41701</v>
      </c>
      <c r="B3388" s="6">
        <f>LoonHeffing2020(Table1[[#This Row],[Belastbaar loon]])</f>
        <v>15575.3235</v>
      </c>
      <c r="C3388" s="6">
        <f>AlgemeneHeffingsKorting2020(Table1[[#This Row],[Belastbaar loon]])</f>
        <v>1520.4472000000001</v>
      </c>
      <c r="D3388" s="14">
        <f>ArbeidsKorting2020(Table1[[#This Row],[Belastbaar loon]])</f>
        <v>3414.18</v>
      </c>
      <c r="E3388" s="14">
        <f>MAX(Table1[[#This Row],[Loonheffing]]-Table1[[#This Row],[Algemene Heffingskorting]]-Table1[[#This Row],[Arbeidskorting]],0)</f>
        <v>10640.6963</v>
      </c>
      <c r="F3388" s="6">
        <f>Table1[[#This Row],[Belastbaar loon]]-Table1[[#This Row],[Belasting]]</f>
        <v>31060.3037</v>
      </c>
      <c r="G3388" s="2">
        <f>(Table1[[#This Row],[Belastbaar loon]]-Table1[[#This Row],[Netto loon]])/Table1[[#This Row],[Belastbaar loon]]</f>
        <v>0.25516645404186949</v>
      </c>
      <c r="H3388" s="14">
        <f t="shared" ca="1" si="47"/>
        <v>10635.794099999999</v>
      </c>
      <c r="I3388" s="14">
        <f ca="1">IF(ROW()=2, Table1[[#This Row],[Netto loon]], INDIRECT(ADDRESS(ROW()-1,COLUMN(F:F))))</f>
        <v>31055.205900000001</v>
      </c>
      <c r="J3388" s="6">
        <f ca="1">IF(ROW()=2, 0, Table1[[#This Row],[Belastbaar loon]]-INDIRECT(ADDRESS(ROW()-1,COLUMN(A:A))))</f>
        <v>10</v>
      </c>
      <c r="K3388" s="6">
        <f ca="1">Table1[[#This Row],[Netto loon]]-Table1[[#This Row],[Netto vorige schijf]]</f>
        <v>5.0977999999995518</v>
      </c>
      <c r="L3388" s="2">
        <f ca="1">(Table1[[#This Row],[Bruto tov vorige schijf]]-Table1[[#This Row],[Netto tov vorige schijf]])/MAX(Table1[[#This Row],[Bruto tov vorige schijf]],1)</f>
        <v>0.49022000000004484</v>
      </c>
    </row>
    <row r="3389" spans="1:12" x14ac:dyDescent="0.25">
      <c r="A3389" s="14">
        <v>41711</v>
      </c>
      <c r="B3389" s="6">
        <f>LoonHeffing2020(Table1[[#This Row],[Belastbaar loon]])</f>
        <v>15579.058499999999</v>
      </c>
      <c r="C3389" s="6">
        <f>AlgemeneHeffingsKorting2020(Table1[[#This Row],[Belastbaar loon]])</f>
        <v>1519.88</v>
      </c>
      <c r="D3389" s="14">
        <f>ArbeidsKorting2020(Table1[[#This Row],[Belastbaar loon]])</f>
        <v>3413.58</v>
      </c>
      <c r="E3389" s="14">
        <f>MAX(Table1[[#This Row],[Loonheffing]]-Table1[[#This Row],[Algemene Heffingskorting]]-Table1[[#This Row],[Arbeidskorting]],0)</f>
        <v>10645.598499999998</v>
      </c>
      <c r="F3389" s="6">
        <f>Table1[[#This Row],[Belastbaar loon]]-Table1[[#This Row],[Belasting]]</f>
        <v>31065.4015</v>
      </c>
      <c r="G3389" s="2">
        <f>(Table1[[#This Row],[Belastbaar loon]]-Table1[[#This Row],[Netto loon]])/Table1[[#This Row],[Belastbaar loon]]</f>
        <v>0.25522280693342286</v>
      </c>
      <c r="H3389" s="14">
        <f t="shared" ca="1" si="47"/>
        <v>10640.6963</v>
      </c>
      <c r="I3389" s="14">
        <f ca="1">IF(ROW()=2, Table1[[#This Row],[Netto loon]], INDIRECT(ADDRESS(ROW()-1,COLUMN(F:F))))</f>
        <v>31060.3037</v>
      </c>
      <c r="J3389" s="6">
        <f ca="1">IF(ROW()=2, 0, Table1[[#This Row],[Belastbaar loon]]-INDIRECT(ADDRESS(ROW()-1,COLUMN(A:A))))</f>
        <v>10</v>
      </c>
      <c r="K3389" s="6">
        <f ca="1">Table1[[#This Row],[Netto loon]]-Table1[[#This Row],[Netto vorige schijf]]</f>
        <v>5.0977999999995518</v>
      </c>
      <c r="L3389" s="2">
        <f ca="1">(Table1[[#This Row],[Bruto tov vorige schijf]]-Table1[[#This Row],[Netto tov vorige schijf]])/MAX(Table1[[#This Row],[Bruto tov vorige schijf]],1)</f>
        <v>0.49022000000004484</v>
      </c>
    </row>
    <row r="3390" spans="1:12" x14ac:dyDescent="0.25">
      <c r="A3390" s="14">
        <v>41721</v>
      </c>
      <c r="B3390" s="6">
        <f>LoonHeffing2020(Table1[[#This Row],[Belastbaar loon]])</f>
        <v>15582.7935</v>
      </c>
      <c r="C3390" s="6">
        <f>AlgemeneHeffingsKorting2020(Table1[[#This Row],[Belastbaar loon]])</f>
        <v>1519.3127999999999</v>
      </c>
      <c r="D3390" s="14">
        <f>ArbeidsKorting2020(Table1[[#This Row],[Belastbaar loon]])</f>
        <v>3412.98</v>
      </c>
      <c r="E3390" s="14">
        <f>MAX(Table1[[#This Row],[Loonheffing]]-Table1[[#This Row],[Algemene Heffingskorting]]-Table1[[#This Row],[Arbeidskorting]],0)</f>
        <v>10650.500700000001</v>
      </c>
      <c r="F3390" s="6">
        <f>Table1[[#This Row],[Belastbaar loon]]-Table1[[#This Row],[Belasting]]</f>
        <v>31070.499299999999</v>
      </c>
      <c r="G3390" s="2">
        <f>(Table1[[#This Row],[Belastbaar loon]]-Table1[[#This Row],[Netto loon]])/Table1[[#This Row],[Belastbaar loon]]</f>
        <v>0.25527913281081471</v>
      </c>
      <c r="H3390" s="14">
        <f t="shared" ca="1" si="47"/>
        <v>10645.598499999998</v>
      </c>
      <c r="I3390" s="14">
        <f ca="1">IF(ROW()=2, Table1[[#This Row],[Netto loon]], INDIRECT(ADDRESS(ROW()-1,COLUMN(F:F))))</f>
        <v>31065.4015</v>
      </c>
      <c r="J3390" s="6">
        <f ca="1">IF(ROW()=2, 0, Table1[[#This Row],[Belastbaar loon]]-INDIRECT(ADDRESS(ROW()-1,COLUMN(A:A))))</f>
        <v>10</v>
      </c>
      <c r="K3390" s="6">
        <f ca="1">Table1[[#This Row],[Netto loon]]-Table1[[#This Row],[Netto vorige schijf]]</f>
        <v>5.0977999999995518</v>
      </c>
      <c r="L3390" s="2">
        <f ca="1">(Table1[[#This Row],[Bruto tov vorige schijf]]-Table1[[#This Row],[Netto tov vorige schijf]])/MAX(Table1[[#This Row],[Bruto tov vorige schijf]],1)</f>
        <v>0.49022000000004484</v>
      </c>
    </row>
    <row r="3391" spans="1:12" x14ac:dyDescent="0.25">
      <c r="A3391" s="14">
        <v>41731</v>
      </c>
      <c r="B3391" s="6">
        <f>LoonHeffing2020(Table1[[#This Row],[Belastbaar loon]])</f>
        <v>15586.5285</v>
      </c>
      <c r="C3391" s="6">
        <f>AlgemeneHeffingsKorting2020(Table1[[#This Row],[Belastbaar loon]])</f>
        <v>1518.7456</v>
      </c>
      <c r="D3391" s="14">
        <f>ArbeidsKorting2020(Table1[[#This Row],[Belastbaar loon]])</f>
        <v>3412.38</v>
      </c>
      <c r="E3391" s="14">
        <f>MAX(Table1[[#This Row],[Loonheffing]]-Table1[[#This Row],[Algemene Heffingskorting]]-Table1[[#This Row],[Arbeidskorting]],0)</f>
        <v>10655.402900000001</v>
      </c>
      <c r="F3391" s="6">
        <f>Table1[[#This Row],[Belastbaar loon]]-Table1[[#This Row],[Belasting]]</f>
        <v>31075.597099999999</v>
      </c>
      <c r="G3391" s="2">
        <f>(Table1[[#This Row],[Belastbaar loon]]-Table1[[#This Row],[Netto loon]])/Table1[[#This Row],[Belastbaar loon]]</f>
        <v>0.25533543169346529</v>
      </c>
      <c r="H3391" s="14">
        <f t="shared" ca="1" si="47"/>
        <v>10650.500700000001</v>
      </c>
      <c r="I3391" s="14">
        <f ca="1">IF(ROW()=2, Table1[[#This Row],[Netto loon]], INDIRECT(ADDRESS(ROW()-1,COLUMN(F:F))))</f>
        <v>31070.499299999999</v>
      </c>
      <c r="J3391" s="6">
        <f ca="1">IF(ROW()=2, 0, Table1[[#This Row],[Belastbaar loon]]-INDIRECT(ADDRESS(ROW()-1,COLUMN(A:A))))</f>
        <v>10</v>
      </c>
      <c r="K3391" s="6">
        <f ca="1">Table1[[#This Row],[Netto loon]]-Table1[[#This Row],[Netto vorige schijf]]</f>
        <v>5.0977999999995518</v>
      </c>
      <c r="L3391" s="2">
        <f ca="1">(Table1[[#This Row],[Bruto tov vorige schijf]]-Table1[[#This Row],[Netto tov vorige schijf]])/MAX(Table1[[#This Row],[Bruto tov vorige schijf]],1)</f>
        <v>0.49022000000004484</v>
      </c>
    </row>
    <row r="3392" spans="1:12" x14ac:dyDescent="0.25">
      <c r="A3392" s="14">
        <v>41741</v>
      </c>
      <c r="B3392" s="6">
        <f>LoonHeffing2020(Table1[[#This Row],[Belastbaar loon]])</f>
        <v>15590.263499999999</v>
      </c>
      <c r="C3392" s="6">
        <f>AlgemeneHeffingsKorting2020(Table1[[#This Row],[Belastbaar loon]])</f>
        <v>1518.1784</v>
      </c>
      <c r="D3392" s="14">
        <f>ArbeidsKorting2020(Table1[[#This Row],[Belastbaar loon]])</f>
        <v>3411.78</v>
      </c>
      <c r="E3392" s="14">
        <f>MAX(Table1[[#This Row],[Loonheffing]]-Table1[[#This Row],[Algemene Heffingskorting]]-Table1[[#This Row],[Arbeidskorting]],0)</f>
        <v>10660.305099999998</v>
      </c>
      <c r="F3392" s="6">
        <f>Table1[[#This Row],[Belastbaar loon]]-Table1[[#This Row],[Belasting]]</f>
        <v>31080.694900000002</v>
      </c>
      <c r="G3392" s="2">
        <f>(Table1[[#This Row],[Belastbaar loon]]-Table1[[#This Row],[Netto loon]])/Table1[[#This Row],[Belastbaar loon]]</f>
        <v>0.25539170360077618</v>
      </c>
      <c r="H3392" s="14">
        <f t="shared" ca="1" si="47"/>
        <v>10655.402900000001</v>
      </c>
      <c r="I3392" s="14">
        <f ca="1">IF(ROW()=2, Table1[[#This Row],[Netto loon]], INDIRECT(ADDRESS(ROW()-1,COLUMN(F:F))))</f>
        <v>31075.597099999999</v>
      </c>
      <c r="J3392" s="6">
        <f ca="1">IF(ROW()=2, 0, Table1[[#This Row],[Belastbaar loon]]-INDIRECT(ADDRESS(ROW()-1,COLUMN(A:A))))</f>
        <v>10</v>
      </c>
      <c r="K3392" s="6">
        <f ca="1">Table1[[#This Row],[Netto loon]]-Table1[[#This Row],[Netto vorige schijf]]</f>
        <v>5.0978000000031898</v>
      </c>
      <c r="L3392" s="2">
        <f ca="1">(Table1[[#This Row],[Bruto tov vorige schijf]]-Table1[[#This Row],[Netto tov vorige schijf]])/MAX(Table1[[#This Row],[Bruto tov vorige schijf]],1)</f>
        <v>0.49021999999968102</v>
      </c>
    </row>
    <row r="3393" spans="1:12" x14ac:dyDescent="0.25">
      <c r="A3393" s="14">
        <v>41751</v>
      </c>
      <c r="B3393" s="6">
        <f>LoonHeffing2020(Table1[[#This Row],[Belastbaar loon]])</f>
        <v>15593.9985</v>
      </c>
      <c r="C3393" s="6">
        <f>AlgemeneHeffingsKorting2020(Table1[[#This Row],[Belastbaar loon]])</f>
        <v>1517.6112000000001</v>
      </c>
      <c r="D3393" s="14">
        <f>ArbeidsKorting2020(Table1[[#This Row],[Belastbaar loon]])</f>
        <v>3411.18</v>
      </c>
      <c r="E3393" s="14">
        <f>MAX(Table1[[#This Row],[Loonheffing]]-Table1[[#This Row],[Algemene Heffingskorting]]-Table1[[#This Row],[Arbeidskorting]],0)</f>
        <v>10665.2073</v>
      </c>
      <c r="F3393" s="6">
        <f>Table1[[#This Row],[Belastbaar loon]]-Table1[[#This Row],[Belasting]]</f>
        <v>31085.792699999998</v>
      </c>
      <c r="G3393" s="2">
        <f>(Table1[[#This Row],[Belastbaar loon]]-Table1[[#This Row],[Netto loon]])/Table1[[#This Row],[Belastbaar loon]]</f>
        <v>0.25544794855213054</v>
      </c>
      <c r="H3393" s="14">
        <f t="shared" ca="1" si="47"/>
        <v>10660.305099999998</v>
      </c>
      <c r="I3393" s="14">
        <f ca="1">IF(ROW()=2, Table1[[#This Row],[Netto loon]], INDIRECT(ADDRESS(ROW()-1,COLUMN(F:F))))</f>
        <v>31080.694900000002</v>
      </c>
      <c r="J3393" s="6">
        <f ca="1">IF(ROW()=2, 0, Table1[[#This Row],[Belastbaar loon]]-INDIRECT(ADDRESS(ROW()-1,COLUMN(A:A))))</f>
        <v>10</v>
      </c>
      <c r="K3393" s="6">
        <f ca="1">Table1[[#This Row],[Netto loon]]-Table1[[#This Row],[Netto vorige schijf]]</f>
        <v>5.0977999999959138</v>
      </c>
      <c r="L3393" s="2">
        <f ca="1">(Table1[[#This Row],[Bruto tov vorige schijf]]-Table1[[#This Row],[Netto tov vorige schijf]])/MAX(Table1[[#This Row],[Bruto tov vorige schijf]],1)</f>
        <v>0.49022000000040861</v>
      </c>
    </row>
    <row r="3394" spans="1:12" x14ac:dyDescent="0.25">
      <c r="A3394" s="14">
        <v>41761</v>
      </c>
      <c r="B3394" s="6">
        <f>LoonHeffing2020(Table1[[#This Row],[Belastbaar loon]])</f>
        <v>15597.7335</v>
      </c>
      <c r="C3394" s="6">
        <f>AlgemeneHeffingsKorting2020(Table1[[#This Row],[Belastbaar loon]])</f>
        <v>1517.0440000000001</v>
      </c>
      <c r="D3394" s="14">
        <f>ArbeidsKorting2020(Table1[[#This Row],[Belastbaar loon]])</f>
        <v>3410.58</v>
      </c>
      <c r="E3394" s="14">
        <f>MAX(Table1[[#This Row],[Loonheffing]]-Table1[[#This Row],[Algemene Heffingskorting]]-Table1[[#This Row],[Arbeidskorting]],0)</f>
        <v>10670.1095</v>
      </c>
      <c r="F3394" s="6">
        <f>Table1[[#This Row],[Belastbaar loon]]-Table1[[#This Row],[Belasting]]</f>
        <v>31090.890500000001</v>
      </c>
      <c r="G3394" s="2">
        <f>(Table1[[#This Row],[Belastbaar loon]]-Table1[[#This Row],[Netto loon]])/Table1[[#This Row],[Belastbaar loon]]</f>
        <v>0.25550416656689251</v>
      </c>
      <c r="H3394" s="14">
        <f t="shared" ca="1" si="47"/>
        <v>10665.2073</v>
      </c>
      <c r="I3394" s="14">
        <f ca="1">IF(ROW()=2, Table1[[#This Row],[Netto loon]], INDIRECT(ADDRESS(ROW()-1,COLUMN(F:F))))</f>
        <v>31085.792699999998</v>
      </c>
      <c r="J3394" s="6">
        <f ca="1">IF(ROW()=2, 0, Table1[[#This Row],[Belastbaar loon]]-INDIRECT(ADDRESS(ROW()-1,COLUMN(A:A))))</f>
        <v>10</v>
      </c>
      <c r="K3394" s="6">
        <f ca="1">Table1[[#This Row],[Netto loon]]-Table1[[#This Row],[Netto vorige schijf]]</f>
        <v>5.0978000000031898</v>
      </c>
      <c r="L3394" s="2">
        <f ca="1">(Table1[[#This Row],[Bruto tov vorige schijf]]-Table1[[#This Row],[Netto tov vorige schijf]])/MAX(Table1[[#This Row],[Bruto tov vorige schijf]],1)</f>
        <v>0.49021999999968102</v>
      </c>
    </row>
    <row r="3395" spans="1:12" x14ac:dyDescent="0.25">
      <c r="A3395" s="14">
        <v>41771</v>
      </c>
      <c r="B3395" s="6">
        <f>LoonHeffing2020(Table1[[#This Row],[Belastbaar loon]])</f>
        <v>15601.468499999999</v>
      </c>
      <c r="C3395" s="6">
        <f>AlgemeneHeffingsKorting2020(Table1[[#This Row],[Belastbaar loon]])</f>
        <v>1516.4767999999999</v>
      </c>
      <c r="D3395" s="14">
        <f>ArbeidsKorting2020(Table1[[#This Row],[Belastbaar loon]])</f>
        <v>3409.98</v>
      </c>
      <c r="E3395" s="14">
        <f>MAX(Table1[[#This Row],[Loonheffing]]-Table1[[#This Row],[Algemene Heffingskorting]]-Table1[[#This Row],[Arbeidskorting]],0)</f>
        <v>10675.011699999999</v>
      </c>
      <c r="F3395" s="6">
        <f>Table1[[#This Row],[Belastbaar loon]]-Table1[[#This Row],[Belasting]]</f>
        <v>31095.988300000001</v>
      </c>
      <c r="G3395" s="2">
        <f>(Table1[[#This Row],[Belastbaar loon]]-Table1[[#This Row],[Netto loon]])/Table1[[#This Row],[Belastbaar loon]]</f>
        <v>0.25556035766440832</v>
      </c>
      <c r="H3395" s="14">
        <f t="shared" ca="1" si="47"/>
        <v>10670.1095</v>
      </c>
      <c r="I3395" s="14">
        <f ca="1">IF(ROW()=2, Table1[[#This Row],[Netto loon]], INDIRECT(ADDRESS(ROW()-1,COLUMN(F:F))))</f>
        <v>31090.890500000001</v>
      </c>
      <c r="J3395" s="6">
        <f ca="1">IF(ROW()=2, 0, Table1[[#This Row],[Belastbaar loon]]-INDIRECT(ADDRESS(ROW()-1,COLUMN(A:A))))</f>
        <v>10</v>
      </c>
      <c r="K3395" s="6">
        <f ca="1">Table1[[#This Row],[Netto loon]]-Table1[[#This Row],[Netto vorige schijf]]</f>
        <v>5.0977999999995518</v>
      </c>
      <c r="L3395" s="2">
        <f ca="1">(Table1[[#This Row],[Bruto tov vorige schijf]]-Table1[[#This Row],[Netto tov vorige schijf]])/MAX(Table1[[#This Row],[Bruto tov vorige schijf]],1)</f>
        <v>0.49022000000004484</v>
      </c>
    </row>
    <row r="3396" spans="1:12" x14ac:dyDescent="0.25">
      <c r="A3396" s="14">
        <v>41781</v>
      </c>
      <c r="B3396" s="6">
        <f>LoonHeffing2020(Table1[[#This Row],[Belastbaar loon]])</f>
        <v>15605.2035</v>
      </c>
      <c r="C3396" s="6">
        <f>AlgemeneHeffingsKorting2020(Table1[[#This Row],[Belastbaar loon]])</f>
        <v>1515.9096</v>
      </c>
      <c r="D3396" s="14">
        <f>ArbeidsKorting2020(Table1[[#This Row],[Belastbaar loon]])</f>
        <v>3409.38</v>
      </c>
      <c r="E3396" s="14">
        <f>MAX(Table1[[#This Row],[Loonheffing]]-Table1[[#This Row],[Algemene Heffingskorting]]-Table1[[#This Row],[Arbeidskorting]],0)</f>
        <v>10679.9139</v>
      </c>
      <c r="F3396" s="6">
        <f>Table1[[#This Row],[Belastbaar loon]]-Table1[[#This Row],[Belasting]]</f>
        <v>31101.0861</v>
      </c>
      <c r="G3396" s="2">
        <f>(Table1[[#This Row],[Belastbaar loon]]-Table1[[#This Row],[Netto loon]])/Table1[[#This Row],[Belastbaar loon]]</f>
        <v>0.25561652186400519</v>
      </c>
      <c r="H3396" s="14">
        <f t="shared" ca="1" si="47"/>
        <v>10675.011699999999</v>
      </c>
      <c r="I3396" s="14">
        <f ca="1">IF(ROW()=2, Table1[[#This Row],[Netto loon]], INDIRECT(ADDRESS(ROW()-1,COLUMN(F:F))))</f>
        <v>31095.988300000001</v>
      </c>
      <c r="J3396" s="6">
        <f ca="1">IF(ROW()=2, 0, Table1[[#This Row],[Belastbaar loon]]-INDIRECT(ADDRESS(ROW()-1,COLUMN(A:A))))</f>
        <v>10</v>
      </c>
      <c r="K3396" s="6">
        <f ca="1">Table1[[#This Row],[Netto loon]]-Table1[[#This Row],[Netto vorige schijf]]</f>
        <v>5.0977999999995518</v>
      </c>
      <c r="L3396" s="2">
        <f ca="1">(Table1[[#This Row],[Bruto tov vorige schijf]]-Table1[[#This Row],[Netto tov vorige schijf]])/MAX(Table1[[#This Row],[Bruto tov vorige schijf]],1)</f>
        <v>0.49022000000004484</v>
      </c>
    </row>
    <row r="3397" spans="1:12" x14ac:dyDescent="0.25">
      <c r="A3397" s="14">
        <v>41791</v>
      </c>
      <c r="B3397" s="6">
        <f>LoonHeffing2020(Table1[[#This Row],[Belastbaar loon]])</f>
        <v>15608.9385</v>
      </c>
      <c r="C3397" s="6">
        <f>AlgemeneHeffingsKorting2020(Table1[[#This Row],[Belastbaar loon]])</f>
        <v>1515.3424</v>
      </c>
      <c r="D3397" s="14">
        <f>ArbeidsKorting2020(Table1[[#This Row],[Belastbaar loon]])</f>
        <v>3408.78</v>
      </c>
      <c r="E3397" s="14">
        <f>MAX(Table1[[#This Row],[Loonheffing]]-Table1[[#This Row],[Algemene Heffingskorting]]-Table1[[#This Row],[Arbeidskorting]],0)</f>
        <v>10684.8161</v>
      </c>
      <c r="F3397" s="6">
        <f>Table1[[#This Row],[Belastbaar loon]]-Table1[[#This Row],[Belasting]]</f>
        <v>31106.1839</v>
      </c>
      <c r="G3397" s="2">
        <f>(Table1[[#This Row],[Belastbaar loon]]-Table1[[#This Row],[Netto loon]])/Table1[[#This Row],[Belastbaar loon]]</f>
        <v>0.25567265918499199</v>
      </c>
      <c r="H3397" s="14">
        <f t="shared" ca="1" si="47"/>
        <v>10679.9139</v>
      </c>
      <c r="I3397" s="14">
        <f ca="1">IF(ROW()=2, Table1[[#This Row],[Netto loon]], INDIRECT(ADDRESS(ROW()-1,COLUMN(F:F))))</f>
        <v>31101.0861</v>
      </c>
      <c r="J3397" s="6">
        <f ca="1">IF(ROW()=2, 0, Table1[[#This Row],[Belastbaar loon]]-INDIRECT(ADDRESS(ROW()-1,COLUMN(A:A))))</f>
        <v>10</v>
      </c>
      <c r="K3397" s="6">
        <f ca="1">Table1[[#This Row],[Netto loon]]-Table1[[#This Row],[Netto vorige schijf]]</f>
        <v>5.0977999999995518</v>
      </c>
      <c r="L3397" s="2">
        <f ca="1">(Table1[[#This Row],[Bruto tov vorige schijf]]-Table1[[#This Row],[Netto tov vorige schijf]])/MAX(Table1[[#This Row],[Bruto tov vorige schijf]],1)</f>
        <v>0.49022000000004484</v>
      </c>
    </row>
    <row r="3398" spans="1:12" x14ac:dyDescent="0.25">
      <c r="A3398" s="14">
        <v>41801</v>
      </c>
      <c r="B3398" s="6">
        <f>LoonHeffing2020(Table1[[#This Row],[Belastbaar loon]])</f>
        <v>15612.673500000001</v>
      </c>
      <c r="C3398" s="6">
        <f>AlgemeneHeffingsKorting2020(Table1[[#This Row],[Belastbaar loon]])</f>
        <v>1514.7752</v>
      </c>
      <c r="D3398" s="14">
        <f>ArbeidsKorting2020(Table1[[#This Row],[Belastbaar loon]])</f>
        <v>3408.18</v>
      </c>
      <c r="E3398" s="14">
        <f>MAX(Table1[[#This Row],[Loonheffing]]-Table1[[#This Row],[Algemene Heffingskorting]]-Table1[[#This Row],[Arbeidskorting]],0)</f>
        <v>10689.7183</v>
      </c>
      <c r="F3398" s="6">
        <f>Table1[[#This Row],[Belastbaar loon]]-Table1[[#This Row],[Belasting]]</f>
        <v>31111.2817</v>
      </c>
      <c r="G3398" s="2">
        <f>(Table1[[#This Row],[Belastbaar loon]]-Table1[[#This Row],[Netto loon]])/Table1[[#This Row],[Belastbaar loon]]</f>
        <v>0.25572876964665919</v>
      </c>
      <c r="H3398" s="14">
        <f t="shared" ca="1" si="47"/>
        <v>10684.8161</v>
      </c>
      <c r="I3398" s="14">
        <f ca="1">IF(ROW()=2, Table1[[#This Row],[Netto loon]], INDIRECT(ADDRESS(ROW()-1,COLUMN(F:F))))</f>
        <v>31106.1839</v>
      </c>
      <c r="J3398" s="6">
        <f ca="1">IF(ROW()=2, 0, Table1[[#This Row],[Belastbaar loon]]-INDIRECT(ADDRESS(ROW()-1,COLUMN(A:A))))</f>
        <v>10</v>
      </c>
      <c r="K3398" s="6">
        <f ca="1">Table1[[#This Row],[Netto loon]]-Table1[[#This Row],[Netto vorige schijf]]</f>
        <v>5.0977999999995518</v>
      </c>
      <c r="L3398" s="2">
        <f ca="1">(Table1[[#This Row],[Bruto tov vorige schijf]]-Table1[[#This Row],[Netto tov vorige schijf]])/MAX(Table1[[#This Row],[Bruto tov vorige schijf]],1)</f>
        <v>0.49022000000004484</v>
      </c>
    </row>
    <row r="3399" spans="1:12" x14ac:dyDescent="0.25">
      <c r="A3399" s="14">
        <v>41811</v>
      </c>
      <c r="B3399" s="6">
        <f>LoonHeffing2020(Table1[[#This Row],[Belastbaar loon]])</f>
        <v>15616.4085</v>
      </c>
      <c r="C3399" s="6">
        <f>AlgemeneHeffingsKorting2020(Table1[[#This Row],[Belastbaar loon]])</f>
        <v>1514.2080000000001</v>
      </c>
      <c r="D3399" s="14">
        <f>ArbeidsKorting2020(Table1[[#This Row],[Belastbaar loon]])</f>
        <v>3407.58</v>
      </c>
      <c r="E3399" s="14">
        <f>MAX(Table1[[#This Row],[Loonheffing]]-Table1[[#This Row],[Algemene Heffingskorting]]-Table1[[#This Row],[Arbeidskorting]],0)</f>
        <v>10694.620499999999</v>
      </c>
      <c r="F3399" s="6">
        <f>Table1[[#This Row],[Belastbaar loon]]-Table1[[#This Row],[Belasting]]</f>
        <v>31116.379500000003</v>
      </c>
      <c r="G3399" s="2">
        <f>(Table1[[#This Row],[Belastbaar loon]]-Table1[[#This Row],[Netto loon]])/Table1[[#This Row],[Belastbaar loon]]</f>
        <v>0.2557848532682786</v>
      </c>
      <c r="H3399" s="14">
        <f t="shared" ca="1" si="47"/>
        <v>10689.7183</v>
      </c>
      <c r="I3399" s="14">
        <f ca="1">IF(ROW()=2, Table1[[#This Row],[Netto loon]], INDIRECT(ADDRESS(ROW()-1,COLUMN(F:F))))</f>
        <v>31111.2817</v>
      </c>
      <c r="J3399" s="6">
        <f ca="1">IF(ROW()=2, 0, Table1[[#This Row],[Belastbaar loon]]-INDIRECT(ADDRESS(ROW()-1,COLUMN(A:A))))</f>
        <v>10</v>
      </c>
      <c r="K3399" s="6">
        <f ca="1">Table1[[#This Row],[Netto loon]]-Table1[[#This Row],[Netto vorige schijf]]</f>
        <v>5.0978000000031898</v>
      </c>
      <c r="L3399" s="2">
        <f ca="1">(Table1[[#This Row],[Bruto tov vorige schijf]]-Table1[[#This Row],[Netto tov vorige schijf]])/MAX(Table1[[#This Row],[Bruto tov vorige schijf]],1)</f>
        <v>0.49021999999968102</v>
      </c>
    </row>
    <row r="3400" spans="1:12" x14ac:dyDescent="0.25">
      <c r="A3400" s="14">
        <v>41821</v>
      </c>
      <c r="B3400" s="6">
        <f>LoonHeffing2020(Table1[[#This Row],[Belastbaar loon]])</f>
        <v>15620.1435</v>
      </c>
      <c r="C3400" s="6">
        <f>AlgemeneHeffingsKorting2020(Table1[[#This Row],[Belastbaar loon]])</f>
        <v>1513.6407999999999</v>
      </c>
      <c r="D3400" s="14">
        <f>ArbeidsKorting2020(Table1[[#This Row],[Belastbaar loon]])</f>
        <v>3406.98</v>
      </c>
      <c r="E3400" s="14">
        <f>MAX(Table1[[#This Row],[Loonheffing]]-Table1[[#This Row],[Algemene Heffingskorting]]-Table1[[#This Row],[Arbeidskorting]],0)</f>
        <v>10699.522700000001</v>
      </c>
      <c r="F3400" s="6">
        <f>Table1[[#This Row],[Belastbaar loon]]-Table1[[#This Row],[Belasting]]</f>
        <v>31121.477299999999</v>
      </c>
      <c r="G3400" s="2">
        <f>(Table1[[#This Row],[Belastbaar loon]]-Table1[[#This Row],[Netto loon]])/Table1[[#This Row],[Belastbaar loon]]</f>
        <v>0.25584091006910409</v>
      </c>
      <c r="H3400" s="14">
        <f t="shared" ca="1" si="47"/>
        <v>10694.620499999999</v>
      </c>
      <c r="I3400" s="14">
        <f ca="1">IF(ROW()=2, Table1[[#This Row],[Netto loon]], INDIRECT(ADDRESS(ROW()-1,COLUMN(F:F))))</f>
        <v>31116.379500000003</v>
      </c>
      <c r="J3400" s="6">
        <f ca="1">IF(ROW()=2, 0, Table1[[#This Row],[Belastbaar loon]]-INDIRECT(ADDRESS(ROW()-1,COLUMN(A:A))))</f>
        <v>10</v>
      </c>
      <c r="K3400" s="6">
        <f ca="1">Table1[[#This Row],[Netto loon]]-Table1[[#This Row],[Netto vorige schijf]]</f>
        <v>5.0977999999959138</v>
      </c>
      <c r="L3400" s="2">
        <f ca="1">(Table1[[#This Row],[Bruto tov vorige schijf]]-Table1[[#This Row],[Netto tov vorige schijf]])/MAX(Table1[[#This Row],[Bruto tov vorige schijf]],1)</f>
        <v>0.49022000000040861</v>
      </c>
    </row>
    <row r="3401" spans="1:12" x14ac:dyDescent="0.25">
      <c r="A3401" s="14">
        <v>41831</v>
      </c>
      <c r="B3401" s="6">
        <f>LoonHeffing2020(Table1[[#This Row],[Belastbaar loon]])</f>
        <v>15623.878500000001</v>
      </c>
      <c r="C3401" s="6">
        <f>AlgemeneHeffingsKorting2020(Table1[[#This Row],[Belastbaar loon]])</f>
        <v>1513.0735999999999</v>
      </c>
      <c r="D3401" s="14">
        <f>ArbeidsKorting2020(Table1[[#This Row],[Belastbaar loon]])</f>
        <v>3406.38</v>
      </c>
      <c r="E3401" s="14">
        <f>MAX(Table1[[#This Row],[Loonheffing]]-Table1[[#This Row],[Algemene Heffingskorting]]-Table1[[#This Row],[Arbeidskorting]],0)</f>
        <v>10704.424900000002</v>
      </c>
      <c r="F3401" s="6">
        <f>Table1[[#This Row],[Belastbaar loon]]-Table1[[#This Row],[Belasting]]</f>
        <v>31126.575099999998</v>
      </c>
      <c r="G3401" s="2">
        <f>(Table1[[#This Row],[Belastbaar loon]]-Table1[[#This Row],[Netto loon]])/Table1[[#This Row],[Belastbaar loon]]</f>
        <v>0.25589694006837038</v>
      </c>
      <c r="H3401" s="14">
        <f t="shared" ca="1" si="47"/>
        <v>10699.522700000001</v>
      </c>
      <c r="I3401" s="14">
        <f ca="1">IF(ROW()=2, Table1[[#This Row],[Netto loon]], INDIRECT(ADDRESS(ROW()-1,COLUMN(F:F))))</f>
        <v>31121.477299999999</v>
      </c>
      <c r="J3401" s="6">
        <f ca="1">IF(ROW()=2, 0, Table1[[#This Row],[Belastbaar loon]]-INDIRECT(ADDRESS(ROW()-1,COLUMN(A:A))))</f>
        <v>10</v>
      </c>
      <c r="K3401" s="6">
        <f ca="1">Table1[[#This Row],[Netto loon]]-Table1[[#This Row],[Netto vorige schijf]]</f>
        <v>5.0977999999995518</v>
      </c>
      <c r="L3401" s="2">
        <f ca="1">(Table1[[#This Row],[Bruto tov vorige schijf]]-Table1[[#This Row],[Netto tov vorige schijf]])/MAX(Table1[[#This Row],[Bruto tov vorige schijf]],1)</f>
        <v>0.49022000000004484</v>
      </c>
    </row>
    <row r="3402" spans="1:12" x14ac:dyDescent="0.25">
      <c r="A3402" s="14">
        <v>41841</v>
      </c>
      <c r="B3402" s="6">
        <f>LoonHeffing2020(Table1[[#This Row],[Belastbaar loon]])</f>
        <v>15627.613499999999</v>
      </c>
      <c r="C3402" s="6">
        <f>AlgemeneHeffingsKorting2020(Table1[[#This Row],[Belastbaar loon]])</f>
        <v>1512.5064</v>
      </c>
      <c r="D3402" s="14">
        <f>ArbeidsKorting2020(Table1[[#This Row],[Belastbaar loon]])</f>
        <v>3405.78</v>
      </c>
      <c r="E3402" s="14">
        <f>MAX(Table1[[#This Row],[Loonheffing]]-Table1[[#This Row],[Algemene Heffingskorting]]-Table1[[#This Row],[Arbeidskorting]],0)</f>
        <v>10709.327099999999</v>
      </c>
      <c r="F3402" s="6">
        <f>Table1[[#This Row],[Belastbaar loon]]-Table1[[#This Row],[Belasting]]</f>
        <v>31131.672900000001</v>
      </c>
      <c r="G3402" s="2">
        <f>(Table1[[#This Row],[Belastbaar loon]]-Table1[[#This Row],[Netto loon]])/Table1[[#This Row],[Belastbaar loon]]</f>
        <v>0.25595294328529428</v>
      </c>
      <c r="H3402" s="14">
        <f t="shared" ca="1" si="47"/>
        <v>10704.424900000002</v>
      </c>
      <c r="I3402" s="14">
        <f ca="1">IF(ROW()=2, Table1[[#This Row],[Netto loon]], INDIRECT(ADDRESS(ROW()-1,COLUMN(F:F))))</f>
        <v>31126.575099999998</v>
      </c>
      <c r="J3402" s="6">
        <f ca="1">IF(ROW()=2, 0, Table1[[#This Row],[Belastbaar loon]]-INDIRECT(ADDRESS(ROW()-1,COLUMN(A:A))))</f>
        <v>10</v>
      </c>
      <c r="K3402" s="6">
        <f ca="1">Table1[[#This Row],[Netto loon]]-Table1[[#This Row],[Netto vorige schijf]]</f>
        <v>5.0978000000031898</v>
      </c>
      <c r="L3402" s="2">
        <f ca="1">(Table1[[#This Row],[Bruto tov vorige schijf]]-Table1[[#This Row],[Netto tov vorige schijf]])/MAX(Table1[[#This Row],[Bruto tov vorige schijf]],1)</f>
        <v>0.49021999999968102</v>
      </c>
    </row>
    <row r="3403" spans="1:12" x14ac:dyDescent="0.25">
      <c r="A3403" s="14">
        <v>41851</v>
      </c>
      <c r="B3403" s="6">
        <f>LoonHeffing2020(Table1[[#This Row],[Belastbaar loon]])</f>
        <v>15631.3485</v>
      </c>
      <c r="C3403" s="6">
        <f>AlgemeneHeffingsKorting2020(Table1[[#This Row],[Belastbaar loon]])</f>
        <v>1511.9392</v>
      </c>
      <c r="D3403" s="14">
        <f>ArbeidsKorting2020(Table1[[#This Row],[Belastbaar loon]])</f>
        <v>3405.18</v>
      </c>
      <c r="E3403" s="14">
        <f>MAX(Table1[[#This Row],[Loonheffing]]-Table1[[#This Row],[Algemene Heffingskorting]]-Table1[[#This Row],[Arbeidskorting]],0)</f>
        <v>10714.229299999999</v>
      </c>
      <c r="F3403" s="6">
        <f>Table1[[#This Row],[Belastbaar loon]]-Table1[[#This Row],[Belasting]]</f>
        <v>31136.770700000001</v>
      </c>
      <c r="G3403" s="2">
        <f>(Table1[[#This Row],[Belastbaar loon]]-Table1[[#This Row],[Netto loon]])/Table1[[#This Row],[Belastbaar loon]]</f>
        <v>0.2560089197390743</v>
      </c>
      <c r="H3403" s="14">
        <f t="shared" ca="1" si="47"/>
        <v>10709.327099999999</v>
      </c>
      <c r="I3403" s="14">
        <f ca="1">IF(ROW()=2, Table1[[#This Row],[Netto loon]], INDIRECT(ADDRESS(ROW()-1,COLUMN(F:F))))</f>
        <v>31131.672900000001</v>
      </c>
      <c r="J3403" s="6">
        <f ca="1">IF(ROW()=2, 0, Table1[[#This Row],[Belastbaar loon]]-INDIRECT(ADDRESS(ROW()-1,COLUMN(A:A))))</f>
        <v>10</v>
      </c>
      <c r="K3403" s="6">
        <f ca="1">Table1[[#This Row],[Netto loon]]-Table1[[#This Row],[Netto vorige schijf]]</f>
        <v>5.0977999999995518</v>
      </c>
      <c r="L3403" s="2">
        <f ca="1">(Table1[[#This Row],[Bruto tov vorige schijf]]-Table1[[#This Row],[Netto tov vorige schijf]])/MAX(Table1[[#This Row],[Bruto tov vorige schijf]],1)</f>
        <v>0.49022000000004484</v>
      </c>
    </row>
    <row r="3404" spans="1:12" x14ac:dyDescent="0.25">
      <c r="A3404" s="14">
        <v>41861</v>
      </c>
      <c r="B3404" s="6">
        <f>LoonHeffing2020(Table1[[#This Row],[Belastbaar loon]])</f>
        <v>15635.083500000001</v>
      </c>
      <c r="C3404" s="6">
        <f>AlgemeneHeffingsKorting2020(Table1[[#This Row],[Belastbaar loon]])</f>
        <v>1511.3720000000001</v>
      </c>
      <c r="D3404" s="14">
        <f>ArbeidsKorting2020(Table1[[#This Row],[Belastbaar loon]])</f>
        <v>3404.58</v>
      </c>
      <c r="E3404" s="14">
        <f>MAX(Table1[[#This Row],[Loonheffing]]-Table1[[#This Row],[Algemene Heffingskorting]]-Table1[[#This Row],[Arbeidskorting]],0)</f>
        <v>10719.131500000001</v>
      </c>
      <c r="F3404" s="6">
        <f>Table1[[#This Row],[Belastbaar loon]]-Table1[[#This Row],[Belasting]]</f>
        <v>31141.868499999997</v>
      </c>
      <c r="G3404" s="2">
        <f>(Table1[[#This Row],[Belastbaar loon]]-Table1[[#This Row],[Netto loon]])/Table1[[#This Row],[Belastbaar loon]]</f>
        <v>0.25606486944889045</v>
      </c>
      <c r="H3404" s="14">
        <f t="shared" ca="1" si="47"/>
        <v>10714.229299999999</v>
      </c>
      <c r="I3404" s="14">
        <f ca="1">IF(ROW()=2, Table1[[#This Row],[Netto loon]], INDIRECT(ADDRESS(ROW()-1,COLUMN(F:F))))</f>
        <v>31136.770700000001</v>
      </c>
      <c r="J3404" s="6">
        <f ca="1">IF(ROW()=2, 0, Table1[[#This Row],[Belastbaar loon]]-INDIRECT(ADDRESS(ROW()-1,COLUMN(A:A))))</f>
        <v>10</v>
      </c>
      <c r="K3404" s="6">
        <f ca="1">Table1[[#This Row],[Netto loon]]-Table1[[#This Row],[Netto vorige schijf]]</f>
        <v>5.0977999999959138</v>
      </c>
      <c r="L3404" s="2">
        <f ca="1">(Table1[[#This Row],[Bruto tov vorige schijf]]-Table1[[#This Row],[Netto tov vorige schijf]])/MAX(Table1[[#This Row],[Bruto tov vorige schijf]],1)</f>
        <v>0.49022000000040861</v>
      </c>
    </row>
    <row r="3405" spans="1:12" x14ac:dyDescent="0.25">
      <c r="A3405" s="14">
        <v>41871</v>
      </c>
      <c r="B3405" s="6">
        <f>LoonHeffing2020(Table1[[#This Row],[Belastbaar loon]])</f>
        <v>15638.818499999999</v>
      </c>
      <c r="C3405" s="6">
        <f>AlgemeneHeffingsKorting2020(Table1[[#This Row],[Belastbaar loon]])</f>
        <v>1510.8048000000001</v>
      </c>
      <c r="D3405" s="14">
        <f>ArbeidsKorting2020(Table1[[#This Row],[Belastbaar loon]])</f>
        <v>3403.98</v>
      </c>
      <c r="E3405" s="14">
        <f>MAX(Table1[[#This Row],[Loonheffing]]-Table1[[#This Row],[Algemene Heffingskorting]]-Table1[[#This Row],[Arbeidskorting]],0)</f>
        <v>10724.0337</v>
      </c>
      <c r="F3405" s="6">
        <f>Table1[[#This Row],[Belastbaar loon]]-Table1[[#This Row],[Belasting]]</f>
        <v>31146.9663</v>
      </c>
      <c r="G3405" s="2">
        <f>(Table1[[#This Row],[Belastbaar loon]]-Table1[[#This Row],[Netto loon]])/Table1[[#This Row],[Belastbaar loon]]</f>
        <v>0.25612079243390412</v>
      </c>
      <c r="H3405" s="14">
        <f t="shared" ca="1" si="47"/>
        <v>10719.131500000001</v>
      </c>
      <c r="I3405" s="14">
        <f ca="1">IF(ROW()=2, Table1[[#This Row],[Netto loon]], INDIRECT(ADDRESS(ROW()-1,COLUMN(F:F))))</f>
        <v>31141.868499999997</v>
      </c>
      <c r="J3405" s="6">
        <f ca="1">IF(ROW()=2, 0, Table1[[#This Row],[Belastbaar loon]]-INDIRECT(ADDRESS(ROW()-1,COLUMN(A:A))))</f>
        <v>10</v>
      </c>
      <c r="K3405" s="6">
        <f ca="1">Table1[[#This Row],[Netto loon]]-Table1[[#This Row],[Netto vorige schijf]]</f>
        <v>5.0978000000031898</v>
      </c>
      <c r="L3405" s="2">
        <f ca="1">(Table1[[#This Row],[Bruto tov vorige schijf]]-Table1[[#This Row],[Netto tov vorige schijf]])/MAX(Table1[[#This Row],[Bruto tov vorige schijf]],1)</f>
        <v>0.49021999999968102</v>
      </c>
    </row>
    <row r="3406" spans="1:12" x14ac:dyDescent="0.25">
      <c r="A3406" s="14">
        <v>41881</v>
      </c>
      <c r="B3406" s="6">
        <f>LoonHeffing2020(Table1[[#This Row],[Belastbaar loon]])</f>
        <v>15642.5535</v>
      </c>
      <c r="C3406" s="6">
        <f>AlgemeneHeffingsKorting2020(Table1[[#This Row],[Belastbaar loon]])</f>
        <v>1510.2375999999999</v>
      </c>
      <c r="D3406" s="14">
        <f>ArbeidsKorting2020(Table1[[#This Row],[Belastbaar loon]])</f>
        <v>3403.38</v>
      </c>
      <c r="E3406" s="14">
        <f>MAX(Table1[[#This Row],[Loonheffing]]-Table1[[#This Row],[Algemene Heffingskorting]]-Table1[[#This Row],[Arbeidskorting]],0)</f>
        <v>10728.9359</v>
      </c>
      <c r="F3406" s="6">
        <f>Table1[[#This Row],[Belastbaar loon]]-Table1[[#This Row],[Belasting]]</f>
        <v>31152.0641</v>
      </c>
      <c r="G3406" s="2">
        <f>(Table1[[#This Row],[Belastbaar loon]]-Table1[[#This Row],[Netto loon]])/Table1[[#This Row],[Belastbaar loon]]</f>
        <v>0.25617668871325899</v>
      </c>
      <c r="H3406" s="14">
        <f t="shared" ca="1" si="47"/>
        <v>10724.0337</v>
      </c>
      <c r="I3406" s="14">
        <f ca="1">IF(ROW()=2, Table1[[#This Row],[Netto loon]], INDIRECT(ADDRESS(ROW()-1,COLUMN(F:F))))</f>
        <v>31146.9663</v>
      </c>
      <c r="J3406" s="6">
        <f ca="1">IF(ROW()=2, 0, Table1[[#This Row],[Belastbaar loon]]-INDIRECT(ADDRESS(ROW()-1,COLUMN(A:A))))</f>
        <v>10</v>
      </c>
      <c r="K3406" s="6">
        <f ca="1">Table1[[#This Row],[Netto loon]]-Table1[[#This Row],[Netto vorige schijf]]</f>
        <v>5.0977999999995518</v>
      </c>
      <c r="L3406" s="2">
        <f ca="1">(Table1[[#This Row],[Bruto tov vorige schijf]]-Table1[[#This Row],[Netto tov vorige schijf]])/MAX(Table1[[#This Row],[Bruto tov vorige schijf]],1)</f>
        <v>0.49022000000004484</v>
      </c>
    </row>
    <row r="3407" spans="1:12" x14ac:dyDescent="0.25">
      <c r="A3407" s="14">
        <v>41891</v>
      </c>
      <c r="B3407" s="6">
        <f>LoonHeffing2020(Table1[[#This Row],[Belastbaar loon]])</f>
        <v>15646.288500000001</v>
      </c>
      <c r="C3407" s="6">
        <f>AlgemeneHeffingsKorting2020(Table1[[#This Row],[Belastbaar loon]])</f>
        <v>1509.6704</v>
      </c>
      <c r="D3407" s="14">
        <f>ArbeidsKorting2020(Table1[[#This Row],[Belastbaar loon]])</f>
        <v>3402.78</v>
      </c>
      <c r="E3407" s="14">
        <f>MAX(Table1[[#This Row],[Loonheffing]]-Table1[[#This Row],[Algemene Heffingskorting]]-Table1[[#This Row],[Arbeidskorting]],0)</f>
        <v>10733.838099999999</v>
      </c>
      <c r="F3407" s="6">
        <f>Table1[[#This Row],[Belastbaar loon]]-Table1[[#This Row],[Belasting]]</f>
        <v>31157.161899999999</v>
      </c>
      <c r="G3407" s="2">
        <f>(Table1[[#This Row],[Belastbaar loon]]-Table1[[#This Row],[Netto loon]])/Table1[[#This Row],[Belastbaar loon]]</f>
        <v>0.2562325583060801</v>
      </c>
      <c r="H3407" s="14">
        <f t="shared" ca="1" si="47"/>
        <v>10728.9359</v>
      </c>
      <c r="I3407" s="14">
        <f ca="1">IF(ROW()=2, Table1[[#This Row],[Netto loon]], INDIRECT(ADDRESS(ROW()-1,COLUMN(F:F))))</f>
        <v>31152.0641</v>
      </c>
      <c r="J3407" s="6">
        <f ca="1">IF(ROW()=2, 0, Table1[[#This Row],[Belastbaar loon]]-INDIRECT(ADDRESS(ROW()-1,COLUMN(A:A))))</f>
        <v>10</v>
      </c>
      <c r="K3407" s="6">
        <f ca="1">Table1[[#This Row],[Netto loon]]-Table1[[#This Row],[Netto vorige schijf]]</f>
        <v>5.0977999999995518</v>
      </c>
      <c r="L3407" s="2">
        <f ca="1">(Table1[[#This Row],[Bruto tov vorige schijf]]-Table1[[#This Row],[Netto tov vorige schijf]])/MAX(Table1[[#This Row],[Bruto tov vorige schijf]],1)</f>
        <v>0.49022000000004484</v>
      </c>
    </row>
    <row r="3408" spans="1:12" x14ac:dyDescent="0.25">
      <c r="A3408" s="14">
        <v>41901</v>
      </c>
      <c r="B3408" s="6">
        <f>LoonHeffing2020(Table1[[#This Row],[Belastbaar loon]])</f>
        <v>15650.023499999999</v>
      </c>
      <c r="C3408" s="6">
        <f>AlgemeneHeffingsKorting2020(Table1[[#This Row],[Belastbaar loon]])</f>
        <v>1509.1032</v>
      </c>
      <c r="D3408" s="14">
        <f>ArbeidsKorting2020(Table1[[#This Row],[Belastbaar loon]])</f>
        <v>3402.18</v>
      </c>
      <c r="E3408" s="14">
        <f>MAX(Table1[[#This Row],[Loonheffing]]-Table1[[#This Row],[Algemene Heffingskorting]]-Table1[[#This Row],[Arbeidskorting]],0)</f>
        <v>10738.740299999999</v>
      </c>
      <c r="F3408" s="6">
        <f>Table1[[#This Row],[Belastbaar loon]]-Table1[[#This Row],[Belasting]]</f>
        <v>31162.259700000002</v>
      </c>
      <c r="G3408" s="2">
        <f>(Table1[[#This Row],[Belastbaar loon]]-Table1[[#This Row],[Netto loon]])/Table1[[#This Row],[Belastbaar loon]]</f>
        <v>0.25628840123147412</v>
      </c>
      <c r="H3408" s="14">
        <f t="shared" ca="1" si="47"/>
        <v>10733.838099999999</v>
      </c>
      <c r="I3408" s="14">
        <f ca="1">IF(ROW()=2, Table1[[#This Row],[Netto loon]], INDIRECT(ADDRESS(ROW()-1,COLUMN(F:F))))</f>
        <v>31157.161899999999</v>
      </c>
      <c r="J3408" s="6">
        <f ca="1">IF(ROW()=2, 0, Table1[[#This Row],[Belastbaar loon]]-INDIRECT(ADDRESS(ROW()-1,COLUMN(A:A))))</f>
        <v>10</v>
      </c>
      <c r="K3408" s="6">
        <f ca="1">Table1[[#This Row],[Netto loon]]-Table1[[#This Row],[Netto vorige schijf]]</f>
        <v>5.0978000000031898</v>
      </c>
      <c r="L3408" s="2">
        <f ca="1">(Table1[[#This Row],[Bruto tov vorige schijf]]-Table1[[#This Row],[Netto tov vorige schijf]])/MAX(Table1[[#This Row],[Bruto tov vorige schijf]],1)</f>
        <v>0.49021999999968102</v>
      </c>
    </row>
    <row r="3409" spans="1:12" x14ac:dyDescent="0.25">
      <c r="A3409" s="14">
        <v>41911</v>
      </c>
      <c r="B3409" s="6">
        <f>LoonHeffing2020(Table1[[#This Row],[Belastbaar loon]])</f>
        <v>15653.7585</v>
      </c>
      <c r="C3409" s="6">
        <f>AlgemeneHeffingsKorting2020(Table1[[#This Row],[Belastbaar loon]])</f>
        <v>1508.5360000000001</v>
      </c>
      <c r="D3409" s="14">
        <f>ArbeidsKorting2020(Table1[[#This Row],[Belastbaar loon]])</f>
        <v>3401.58</v>
      </c>
      <c r="E3409" s="14">
        <f>MAX(Table1[[#This Row],[Loonheffing]]-Table1[[#This Row],[Algemene Heffingskorting]]-Table1[[#This Row],[Arbeidskorting]],0)</f>
        <v>10743.6425</v>
      </c>
      <c r="F3409" s="6">
        <f>Table1[[#This Row],[Belastbaar loon]]-Table1[[#This Row],[Belasting]]</f>
        <v>31167.357499999998</v>
      </c>
      <c r="G3409" s="2">
        <f>(Table1[[#This Row],[Belastbaar loon]]-Table1[[#This Row],[Netto loon]])/Table1[[#This Row],[Belastbaar loon]]</f>
        <v>0.25634421750853004</v>
      </c>
      <c r="H3409" s="14">
        <f t="shared" ca="1" si="47"/>
        <v>10738.740299999999</v>
      </c>
      <c r="I3409" s="14">
        <f ca="1">IF(ROW()=2, Table1[[#This Row],[Netto loon]], INDIRECT(ADDRESS(ROW()-1,COLUMN(F:F))))</f>
        <v>31162.259700000002</v>
      </c>
      <c r="J3409" s="6">
        <f ca="1">IF(ROW()=2, 0, Table1[[#This Row],[Belastbaar loon]]-INDIRECT(ADDRESS(ROW()-1,COLUMN(A:A))))</f>
        <v>10</v>
      </c>
      <c r="K3409" s="6">
        <f ca="1">Table1[[#This Row],[Netto loon]]-Table1[[#This Row],[Netto vorige schijf]]</f>
        <v>5.0977999999959138</v>
      </c>
      <c r="L3409" s="2">
        <f ca="1">(Table1[[#This Row],[Bruto tov vorige schijf]]-Table1[[#This Row],[Netto tov vorige schijf]])/MAX(Table1[[#This Row],[Bruto tov vorige schijf]],1)</f>
        <v>0.49022000000040861</v>
      </c>
    </row>
    <row r="3410" spans="1:12" x14ac:dyDescent="0.25">
      <c r="A3410" s="14">
        <v>41921</v>
      </c>
      <c r="B3410" s="6">
        <f>LoonHeffing2020(Table1[[#This Row],[Belastbaar loon]])</f>
        <v>15657.4935</v>
      </c>
      <c r="C3410" s="6">
        <f>AlgemeneHeffingsKorting2020(Table1[[#This Row],[Belastbaar loon]])</f>
        <v>1507.9688000000001</v>
      </c>
      <c r="D3410" s="14">
        <f>ArbeidsKorting2020(Table1[[#This Row],[Belastbaar loon]])</f>
        <v>3400.98</v>
      </c>
      <c r="E3410" s="14">
        <f>MAX(Table1[[#This Row],[Loonheffing]]-Table1[[#This Row],[Algemene Heffingskorting]]-Table1[[#This Row],[Arbeidskorting]],0)</f>
        <v>10748.5447</v>
      </c>
      <c r="F3410" s="6">
        <f>Table1[[#This Row],[Belastbaar loon]]-Table1[[#This Row],[Belasting]]</f>
        <v>31172.455300000001</v>
      </c>
      <c r="G3410" s="2">
        <f>(Table1[[#This Row],[Belastbaar loon]]-Table1[[#This Row],[Netto loon]])/Table1[[#This Row],[Belastbaar loon]]</f>
        <v>0.25640000715631778</v>
      </c>
      <c r="H3410" s="14">
        <f t="shared" ca="1" si="47"/>
        <v>10743.6425</v>
      </c>
      <c r="I3410" s="14">
        <f ca="1">IF(ROW()=2, Table1[[#This Row],[Netto loon]], INDIRECT(ADDRESS(ROW()-1,COLUMN(F:F))))</f>
        <v>31167.357499999998</v>
      </c>
      <c r="J3410" s="6">
        <f ca="1">IF(ROW()=2, 0, Table1[[#This Row],[Belastbaar loon]]-INDIRECT(ADDRESS(ROW()-1,COLUMN(A:A))))</f>
        <v>10</v>
      </c>
      <c r="K3410" s="6">
        <f ca="1">Table1[[#This Row],[Netto loon]]-Table1[[#This Row],[Netto vorige schijf]]</f>
        <v>5.0978000000031898</v>
      </c>
      <c r="L3410" s="2">
        <f ca="1">(Table1[[#This Row],[Bruto tov vorige schijf]]-Table1[[#This Row],[Netto tov vorige schijf]])/MAX(Table1[[#This Row],[Bruto tov vorige schijf]],1)</f>
        <v>0.49021999999968102</v>
      </c>
    </row>
    <row r="3411" spans="1:12" x14ac:dyDescent="0.25">
      <c r="A3411" s="14">
        <v>41931</v>
      </c>
      <c r="B3411" s="6">
        <f>LoonHeffing2020(Table1[[#This Row],[Belastbaar loon]])</f>
        <v>15661.228499999999</v>
      </c>
      <c r="C3411" s="6">
        <f>AlgemeneHeffingsKorting2020(Table1[[#This Row],[Belastbaar loon]])</f>
        <v>1507.4015999999999</v>
      </c>
      <c r="D3411" s="14">
        <f>ArbeidsKorting2020(Table1[[#This Row],[Belastbaar loon]])</f>
        <v>3400.38</v>
      </c>
      <c r="E3411" s="14">
        <f>MAX(Table1[[#This Row],[Loonheffing]]-Table1[[#This Row],[Algemene Heffingskorting]]-Table1[[#This Row],[Arbeidskorting]],0)</f>
        <v>10753.446899999999</v>
      </c>
      <c r="F3411" s="6">
        <f>Table1[[#This Row],[Belastbaar loon]]-Table1[[#This Row],[Belasting]]</f>
        <v>31177.553100000001</v>
      </c>
      <c r="G3411" s="2">
        <f>(Table1[[#This Row],[Belastbaar loon]]-Table1[[#This Row],[Netto loon]])/Table1[[#This Row],[Belastbaar loon]]</f>
        <v>0.25645577019388993</v>
      </c>
      <c r="H3411" s="14">
        <f t="shared" ca="1" si="47"/>
        <v>10748.5447</v>
      </c>
      <c r="I3411" s="14">
        <f ca="1">IF(ROW()=2, Table1[[#This Row],[Netto loon]], INDIRECT(ADDRESS(ROW()-1,COLUMN(F:F))))</f>
        <v>31172.455300000001</v>
      </c>
      <c r="J3411" s="6">
        <f ca="1">IF(ROW()=2, 0, Table1[[#This Row],[Belastbaar loon]]-INDIRECT(ADDRESS(ROW()-1,COLUMN(A:A))))</f>
        <v>10</v>
      </c>
      <c r="K3411" s="6">
        <f ca="1">Table1[[#This Row],[Netto loon]]-Table1[[#This Row],[Netto vorige schijf]]</f>
        <v>5.0977999999995518</v>
      </c>
      <c r="L3411" s="2">
        <f ca="1">(Table1[[#This Row],[Bruto tov vorige schijf]]-Table1[[#This Row],[Netto tov vorige schijf]])/MAX(Table1[[#This Row],[Bruto tov vorige schijf]],1)</f>
        <v>0.49022000000004484</v>
      </c>
    </row>
    <row r="3412" spans="1:12" x14ac:dyDescent="0.25">
      <c r="A3412" s="14">
        <v>41941</v>
      </c>
      <c r="B3412" s="6">
        <f>LoonHeffing2020(Table1[[#This Row],[Belastbaar loon]])</f>
        <v>15664.9635</v>
      </c>
      <c r="C3412" s="6">
        <f>AlgemeneHeffingsKorting2020(Table1[[#This Row],[Belastbaar loon]])</f>
        <v>1506.8344</v>
      </c>
      <c r="D3412" s="14">
        <f>ArbeidsKorting2020(Table1[[#This Row],[Belastbaar loon]])</f>
        <v>3399.78</v>
      </c>
      <c r="E3412" s="14">
        <f>MAX(Table1[[#This Row],[Loonheffing]]-Table1[[#This Row],[Algemene Heffingskorting]]-Table1[[#This Row],[Arbeidskorting]],0)</f>
        <v>10758.349099999999</v>
      </c>
      <c r="F3412" s="6">
        <f>Table1[[#This Row],[Belastbaar loon]]-Table1[[#This Row],[Belasting]]</f>
        <v>31182.650900000001</v>
      </c>
      <c r="G3412" s="2">
        <f>(Table1[[#This Row],[Belastbaar loon]]-Table1[[#This Row],[Netto loon]])/Table1[[#This Row],[Belastbaar loon]]</f>
        <v>0.25651150664028038</v>
      </c>
      <c r="H3412" s="14">
        <f t="shared" ca="1" si="47"/>
        <v>10753.446899999999</v>
      </c>
      <c r="I3412" s="14">
        <f ca="1">IF(ROW()=2, Table1[[#This Row],[Netto loon]], INDIRECT(ADDRESS(ROW()-1,COLUMN(F:F))))</f>
        <v>31177.553100000001</v>
      </c>
      <c r="J3412" s="6">
        <f ca="1">IF(ROW()=2, 0, Table1[[#This Row],[Belastbaar loon]]-INDIRECT(ADDRESS(ROW()-1,COLUMN(A:A))))</f>
        <v>10</v>
      </c>
      <c r="K3412" s="6">
        <f ca="1">Table1[[#This Row],[Netto loon]]-Table1[[#This Row],[Netto vorige schijf]]</f>
        <v>5.0977999999995518</v>
      </c>
      <c r="L3412" s="2">
        <f ca="1">(Table1[[#This Row],[Bruto tov vorige schijf]]-Table1[[#This Row],[Netto tov vorige schijf]])/MAX(Table1[[#This Row],[Bruto tov vorige schijf]],1)</f>
        <v>0.49022000000004484</v>
      </c>
    </row>
    <row r="3413" spans="1:12" x14ac:dyDescent="0.25">
      <c r="A3413" s="14">
        <v>41951</v>
      </c>
      <c r="B3413" s="6">
        <f>LoonHeffing2020(Table1[[#This Row],[Belastbaar loon]])</f>
        <v>15668.6985</v>
      </c>
      <c r="C3413" s="6">
        <f>AlgemeneHeffingsKorting2020(Table1[[#This Row],[Belastbaar loon]])</f>
        <v>1506.2672</v>
      </c>
      <c r="D3413" s="14">
        <f>ArbeidsKorting2020(Table1[[#This Row],[Belastbaar loon]])</f>
        <v>3399.18</v>
      </c>
      <c r="E3413" s="14">
        <f>MAX(Table1[[#This Row],[Loonheffing]]-Table1[[#This Row],[Algemene Heffingskorting]]-Table1[[#This Row],[Arbeidskorting]],0)</f>
        <v>10763.2513</v>
      </c>
      <c r="F3413" s="6">
        <f>Table1[[#This Row],[Belastbaar loon]]-Table1[[#This Row],[Belasting]]</f>
        <v>31187.7487</v>
      </c>
      <c r="G3413" s="2">
        <f>(Table1[[#This Row],[Belastbaar loon]]-Table1[[#This Row],[Netto loon]])/Table1[[#This Row],[Belastbaar loon]]</f>
        <v>0.25656721651450504</v>
      </c>
      <c r="H3413" s="14">
        <f t="shared" ca="1" si="47"/>
        <v>10758.349099999999</v>
      </c>
      <c r="I3413" s="14">
        <f ca="1">IF(ROW()=2, Table1[[#This Row],[Netto loon]], INDIRECT(ADDRESS(ROW()-1,COLUMN(F:F))))</f>
        <v>31182.650900000001</v>
      </c>
      <c r="J3413" s="6">
        <f ca="1">IF(ROW()=2, 0, Table1[[#This Row],[Belastbaar loon]]-INDIRECT(ADDRESS(ROW()-1,COLUMN(A:A))))</f>
        <v>10</v>
      </c>
      <c r="K3413" s="6">
        <f ca="1">Table1[[#This Row],[Netto loon]]-Table1[[#This Row],[Netto vorige schijf]]</f>
        <v>5.0977999999995518</v>
      </c>
      <c r="L3413" s="2">
        <f ca="1">(Table1[[#This Row],[Bruto tov vorige schijf]]-Table1[[#This Row],[Netto tov vorige schijf]])/MAX(Table1[[#This Row],[Bruto tov vorige schijf]],1)</f>
        <v>0.49022000000004484</v>
      </c>
    </row>
    <row r="3414" spans="1:12" x14ac:dyDescent="0.25">
      <c r="A3414" s="14">
        <v>41961</v>
      </c>
      <c r="B3414" s="6">
        <f>LoonHeffing2020(Table1[[#This Row],[Belastbaar loon]])</f>
        <v>15672.433499999999</v>
      </c>
      <c r="C3414" s="6">
        <f>AlgemeneHeffingsKorting2020(Table1[[#This Row],[Belastbaar loon]])</f>
        <v>1505.7</v>
      </c>
      <c r="D3414" s="14">
        <f>ArbeidsKorting2020(Table1[[#This Row],[Belastbaar loon]])</f>
        <v>3398.58</v>
      </c>
      <c r="E3414" s="14">
        <f>MAX(Table1[[#This Row],[Loonheffing]]-Table1[[#This Row],[Algemene Heffingskorting]]-Table1[[#This Row],[Arbeidskorting]],0)</f>
        <v>10768.153499999999</v>
      </c>
      <c r="F3414" s="6">
        <f>Table1[[#This Row],[Belastbaar loon]]-Table1[[#This Row],[Belasting]]</f>
        <v>31192.8465</v>
      </c>
      <c r="G3414" s="2">
        <f>(Table1[[#This Row],[Belastbaar loon]]-Table1[[#This Row],[Netto loon]])/Table1[[#This Row],[Belastbaar loon]]</f>
        <v>0.25662289983556158</v>
      </c>
      <c r="H3414" s="14">
        <f t="shared" ca="1" si="47"/>
        <v>10763.2513</v>
      </c>
      <c r="I3414" s="14">
        <f ca="1">IF(ROW()=2, Table1[[#This Row],[Netto loon]], INDIRECT(ADDRESS(ROW()-1,COLUMN(F:F))))</f>
        <v>31187.7487</v>
      </c>
      <c r="J3414" s="6">
        <f ca="1">IF(ROW()=2, 0, Table1[[#This Row],[Belastbaar loon]]-INDIRECT(ADDRESS(ROW()-1,COLUMN(A:A))))</f>
        <v>10</v>
      </c>
      <c r="K3414" s="6">
        <f ca="1">Table1[[#This Row],[Netto loon]]-Table1[[#This Row],[Netto vorige schijf]]</f>
        <v>5.0977999999995518</v>
      </c>
      <c r="L3414" s="2">
        <f ca="1">(Table1[[#This Row],[Bruto tov vorige schijf]]-Table1[[#This Row],[Netto tov vorige schijf]])/MAX(Table1[[#This Row],[Bruto tov vorige schijf]],1)</f>
        <v>0.49022000000004484</v>
      </c>
    </row>
    <row r="3415" spans="1:12" x14ac:dyDescent="0.25">
      <c r="A3415" s="14">
        <v>41971</v>
      </c>
      <c r="B3415" s="6">
        <f>LoonHeffing2020(Table1[[#This Row],[Belastbaar loon]])</f>
        <v>15676.1685</v>
      </c>
      <c r="C3415" s="6">
        <f>AlgemeneHeffingsKorting2020(Table1[[#This Row],[Belastbaar loon]])</f>
        <v>1505.1328000000001</v>
      </c>
      <c r="D3415" s="14">
        <f>ArbeidsKorting2020(Table1[[#This Row],[Belastbaar loon]])</f>
        <v>3397.98</v>
      </c>
      <c r="E3415" s="14">
        <f>MAX(Table1[[#This Row],[Loonheffing]]-Table1[[#This Row],[Algemene Heffingskorting]]-Table1[[#This Row],[Arbeidskorting]],0)</f>
        <v>10773.055700000001</v>
      </c>
      <c r="F3415" s="6">
        <f>Table1[[#This Row],[Belastbaar loon]]-Table1[[#This Row],[Belasting]]</f>
        <v>31197.944299999999</v>
      </c>
      <c r="G3415" s="2">
        <f>(Table1[[#This Row],[Belastbaar loon]]-Table1[[#This Row],[Netto loon]])/Table1[[#This Row],[Belastbaar loon]]</f>
        <v>0.25667855662242978</v>
      </c>
      <c r="H3415" s="14">
        <f t="shared" ca="1" si="47"/>
        <v>10768.153499999999</v>
      </c>
      <c r="I3415" s="14">
        <f ca="1">IF(ROW()=2, Table1[[#This Row],[Netto loon]], INDIRECT(ADDRESS(ROW()-1,COLUMN(F:F))))</f>
        <v>31192.8465</v>
      </c>
      <c r="J3415" s="6">
        <f ca="1">IF(ROW()=2, 0, Table1[[#This Row],[Belastbaar loon]]-INDIRECT(ADDRESS(ROW()-1,COLUMN(A:A))))</f>
        <v>10</v>
      </c>
      <c r="K3415" s="6">
        <f ca="1">Table1[[#This Row],[Netto loon]]-Table1[[#This Row],[Netto vorige schijf]]</f>
        <v>5.0977999999995518</v>
      </c>
      <c r="L3415" s="2">
        <f ca="1">(Table1[[#This Row],[Bruto tov vorige schijf]]-Table1[[#This Row],[Netto tov vorige schijf]])/MAX(Table1[[#This Row],[Bruto tov vorige schijf]],1)</f>
        <v>0.49022000000004484</v>
      </c>
    </row>
    <row r="3416" spans="1:12" x14ac:dyDescent="0.25">
      <c r="A3416" s="14">
        <v>41981</v>
      </c>
      <c r="B3416" s="6">
        <f>LoonHeffing2020(Table1[[#This Row],[Belastbaar loon]])</f>
        <v>15679.9035</v>
      </c>
      <c r="C3416" s="6">
        <f>AlgemeneHeffingsKorting2020(Table1[[#This Row],[Belastbaar loon]])</f>
        <v>1504.5655999999999</v>
      </c>
      <c r="D3416" s="14">
        <f>ArbeidsKorting2020(Table1[[#This Row],[Belastbaar loon]])</f>
        <v>3397.38</v>
      </c>
      <c r="E3416" s="14">
        <f>MAX(Table1[[#This Row],[Loonheffing]]-Table1[[#This Row],[Algemene Heffingskorting]]-Table1[[#This Row],[Arbeidskorting]],0)</f>
        <v>10777.957900000001</v>
      </c>
      <c r="F3416" s="6">
        <f>Table1[[#This Row],[Belastbaar loon]]-Table1[[#This Row],[Belasting]]</f>
        <v>31203.042099999999</v>
      </c>
      <c r="G3416" s="2">
        <f>(Table1[[#This Row],[Belastbaar loon]]-Table1[[#This Row],[Netto loon]])/Table1[[#This Row],[Belastbaar loon]]</f>
        <v>0.25673418689407118</v>
      </c>
      <c r="H3416" s="14">
        <f t="shared" ca="1" si="47"/>
        <v>10773.055700000001</v>
      </c>
      <c r="I3416" s="14">
        <f ca="1">IF(ROW()=2, Table1[[#This Row],[Netto loon]], INDIRECT(ADDRESS(ROW()-1,COLUMN(F:F))))</f>
        <v>31197.944299999999</v>
      </c>
      <c r="J3416" s="6">
        <f ca="1">IF(ROW()=2, 0, Table1[[#This Row],[Belastbaar loon]]-INDIRECT(ADDRESS(ROW()-1,COLUMN(A:A))))</f>
        <v>10</v>
      </c>
      <c r="K3416" s="6">
        <f ca="1">Table1[[#This Row],[Netto loon]]-Table1[[#This Row],[Netto vorige schijf]]</f>
        <v>5.0977999999995518</v>
      </c>
      <c r="L3416" s="2">
        <f ca="1">(Table1[[#This Row],[Bruto tov vorige schijf]]-Table1[[#This Row],[Netto tov vorige schijf]])/MAX(Table1[[#This Row],[Bruto tov vorige schijf]],1)</f>
        <v>0.49022000000004484</v>
      </c>
    </row>
    <row r="3417" spans="1:12" x14ac:dyDescent="0.25">
      <c r="A3417" s="14">
        <v>41991</v>
      </c>
      <c r="B3417" s="6">
        <f>LoonHeffing2020(Table1[[#This Row],[Belastbaar loon]])</f>
        <v>15683.638499999999</v>
      </c>
      <c r="C3417" s="6">
        <f>AlgemeneHeffingsKorting2020(Table1[[#This Row],[Belastbaar loon]])</f>
        <v>1503.9983999999999</v>
      </c>
      <c r="D3417" s="14">
        <f>ArbeidsKorting2020(Table1[[#This Row],[Belastbaar loon]])</f>
        <v>3396.78</v>
      </c>
      <c r="E3417" s="14">
        <f>MAX(Table1[[#This Row],[Loonheffing]]-Table1[[#This Row],[Algemene Heffingskorting]]-Table1[[#This Row],[Arbeidskorting]],0)</f>
        <v>10782.860099999998</v>
      </c>
      <c r="F3417" s="6">
        <f>Table1[[#This Row],[Belastbaar loon]]-Table1[[#This Row],[Belasting]]</f>
        <v>31208.139900000002</v>
      </c>
      <c r="G3417" s="2">
        <f>(Table1[[#This Row],[Belastbaar loon]]-Table1[[#This Row],[Netto loon]])/Table1[[#This Row],[Belastbaar loon]]</f>
        <v>0.25678979066942914</v>
      </c>
      <c r="H3417" s="14">
        <f t="shared" ca="1" si="47"/>
        <v>10777.957900000001</v>
      </c>
      <c r="I3417" s="14">
        <f ca="1">IF(ROW()=2, Table1[[#This Row],[Netto loon]], INDIRECT(ADDRESS(ROW()-1,COLUMN(F:F))))</f>
        <v>31203.042099999999</v>
      </c>
      <c r="J3417" s="6">
        <f ca="1">IF(ROW()=2, 0, Table1[[#This Row],[Belastbaar loon]]-INDIRECT(ADDRESS(ROW()-1,COLUMN(A:A))))</f>
        <v>10</v>
      </c>
      <c r="K3417" s="6">
        <f ca="1">Table1[[#This Row],[Netto loon]]-Table1[[#This Row],[Netto vorige schijf]]</f>
        <v>5.0978000000031898</v>
      </c>
      <c r="L3417" s="2">
        <f ca="1">(Table1[[#This Row],[Bruto tov vorige schijf]]-Table1[[#This Row],[Netto tov vorige schijf]])/MAX(Table1[[#This Row],[Bruto tov vorige schijf]],1)</f>
        <v>0.49021999999968102</v>
      </c>
    </row>
    <row r="3418" spans="1:12" x14ac:dyDescent="0.25">
      <c r="A3418" s="14">
        <v>42001</v>
      </c>
      <c r="B3418" s="6">
        <f>LoonHeffing2020(Table1[[#This Row],[Belastbaar loon]])</f>
        <v>15687.3735</v>
      </c>
      <c r="C3418" s="6">
        <f>AlgemeneHeffingsKorting2020(Table1[[#This Row],[Belastbaar loon]])</f>
        <v>1503.4312</v>
      </c>
      <c r="D3418" s="14">
        <f>ArbeidsKorting2020(Table1[[#This Row],[Belastbaar loon]])</f>
        <v>3396.18</v>
      </c>
      <c r="E3418" s="14">
        <f>MAX(Table1[[#This Row],[Loonheffing]]-Table1[[#This Row],[Algemene Heffingskorting]]-Table1[[#This Row],[Arbeidskorting]],0)</f>
        <v>10787.762299999999</v>
      </c>
      <c r="F3418" s="6">
        <f>Table1[[#This Row],[Belastbaar loon]]-Table1[[#This Row],[Belasting]]</f>
        <v>31213.237700000001</v>
      </c>
      <c r="G3418" s="2">
        <f>(Table1[[#This Row],[Belastbaar loon]]-Table1[[#This Row],[Netto loon]])/Table1[[#This Row],[Belastbaar loon]]</f>
        <v>0.25684536796742929</v>
      </c>
      <c r="H3418" s="14">
        <f t="shared" ref="H3418:H3481" ca="1" si="48">IF(ROW()=2, 0, INDIRECT(ADDRESS(ROW()-1,COLUMN(E:E))))</f>
        <v>10782.860099999998</v>
      </c>
      <c r="I3418" s="14">
        <f ca="1">IF(ROW()=2, Table1[[#This Row],[Netto loon]], INDIRECT(ADDRESS(ROW()-1,COLUMN(F:F))))</f>
        <v>31208.139900000002</v>
      </c>
      <c r="J3418" s="6">
        <f ca="1">IF(ROW()=2, 0, Table1[[#This Row],[Belastbaar loon]]-INDIRECT(ADDRESS(ROW()-1,COLUMN(A:A))))</f>
        <v>10</v>
      </c>
      <c r="K3418" s="6">
        <f ca="1">Table1[[#This Row],[Netto loon]]-Table1[[#This Row],[Netto vorige schijf]]</f>
        <v>5.0977999999995518</v>
      </c>
      <c r="L3418" s="2">
        <f ca="1">(Table1[[#This Row],[Bruto tov vorige schijf]]-Table1[[#This Row],[Netto tov vorige schijf]])/MAX(Table1[[#This Row],[Bruto tov vorige schijf]],1)</f>
        <v>0.49022000000004484</v>
      </c>
    </row>
    <row r="3419" spans="1:12" x14ac:dyDescent="0.25">
      <c r="A3419" s="14">
        <v>42011</v>
      </c>
      <c r="B3419" s="6">
        <f>LoonHeffing2020(Table1[[#This Row],[Belastbaar loon]])</f>
        <v>15691.1085</v>
      </c>
      <c r="C3419" s="6">
        <f>AlgemeneHeffingsKorting2020(Table1[[#This Row],[Belastbaar loon]])</f>
        <v>1502.864</v>
      </c>
      <c r="D3419" s="14">
        <f>ArbeidsKorting2020(Table1[[#This Row],[Belastbaar loon]])</f>
        <v>3395.58</v>
      </c>
      <c r="E3419" s="14">
        <f>MAX(Table1[[#This Row],[Loonheffing]]-Table1[[#This Row],[Algemene Heffingskorting]]-Table1[[#This Row],[Arbeidskorting]],0)</f>
        <v>10792.664500000001</v>
      </c>
      <c r="F3419" s="6">
        <f>Table1[[#This Row],[Belastbaar loon]]-Table1[[#This Row],[Belasting]]</f>
        <v>31218.335500000001</v>
      </c>
      <c r="G3419" s="2">
        <f>(Table1[[#This Row],[Belastbaar loon]]-Table1[[#This Row],[Netto loon]])/Table1[[#This Row],[Belastbaar loon]]</f>
        <v>0.25690091880697907</v>
      </c>
      <c r="H3419" s="14">
        <f t="shared" ca="1" si="48"/>
        <v>10787.762299999999</v>
      </c>
      <c r="I3419" s="14">
        <f ca="1">IF(ROW()=2, Table1[[#This Row],[Netto loon]], INDIRECT(ADDRESS(ROW()-1,COLUMN(F:F))))</f>
        <v>31213.237700000001</v>
      </c>
      <c r="J3419" s="6">
        <f ca="1">IF(ROW()=2, 0, Table1[[#This Row],[Belastbaar loon]]-INDIRECT(ADDRESS(ROW()-1,COLUMN(A:A))))</f>
        <v>10</v>
      </c>
      <c r="K3419" s="6">
        <f ca="1">Table1[[#This Row],[Netto loon]]-Table1[[#This Row],[Netto vorige schijf]]</f>
        <v>5.0977999999995518</v>
      </c>
      <c r="L3419" s="2">
        <f ca="1">(Table1[[#This Row],[Bruto tov vorige schijf]]-Table1[[#This Row],[Netto tov vorige schijf]])/MAX(Table1[[#This Row],[Bruto tov vorige schijf]],1)</f>
        <v>0.49022000000004484</v>
      </c>
    </row>
    <row r="3420" spans="1:12" x14ac:dyDescent="0.25">
      <c r="A3420" s="14">
        <v>42021</v>
      </c>
      <c r="B3420" s="6">
        <f>LoonHeffing2020(Table1[[#This Row],[Belastbaar loon]])</f>
        <v>15694.843499999999</v>
      </c>
      <c r="C3420" s="6">
        <f>AlgemeneHeffingsKorting2020(Table1[[#This Row],[Belastbaar loon]])</f>
        <v>1502.2968000000001</v>
      </c>
      <c r="D3420" s="14">
        <f>ArbeidsKorting2020(Table1[[#This Row],[Belastbaar loon]])</f>
        <v>3394.98</v>
      </c>
      <c r="E3420" s="14">
        <f>MAX(Table1[[#This Row],[Loonheffing]]-Table1[[#This Row],[Algemene Heffingskorting]]-Table1[[#This Row],[Arbeidskorting]],0)</f>
        <v>10797.566699999999</v>
      </c>
      <c r="F3420" s="6">
        <f>Table1[[#This Row],[Belastbaar loon]]-Table1[[#This Row],[Belasting]]</f>
        <v>31223.433300000001</v>
      </c>
      <c r="G3420" s="2">
        <f>(Table1[[#This Row],[Belastbaar loon]]-Table1[[#This Row],[Netto loon]])/Table1[[#This Row],[Belastbaar loon]]</f>
        <v>0.25695644320696792</v>
      </c>
      <c r="H3420" s="14">
        <f t="shared" ca="1" si="48"/>
        <v>10792.664500000001</v>
      </c>
      <c r="I3420" s="14">
        <f ca="1">IF(ROW()=2, Table1[[#This Row],[Netto loon]], INDIRECT(ADDRESS(ROW()-1,COLUMN(F:F))))</f>
        <v>31218.335500000001</v>
      </c>
      <c r="J3420" s="6">
        <f ca="1">IF(ROW()=2, 0, Table1[[#This Row],[Belastbaar loon]]-INDIRECT(ADDRESS(ROW()-1,COLUMN(A:A))))</f>
        <v>10</v>
      </c>
      <c r="K3420" s="6">
        <f ca="1">Table1[[#This Row],[Netto loon]]-Table1[[#This Row],[Netto vorige schijf]]</f>
        <v>5.0977999999995518</v>
      </c>
      <c r="L3420" s="2">
        <f ca="1">(Table1[[#This Row],[Bruto tov vorige schijf]]-Table1[[#This Row],[Netto tov vorige schijf]])/MAX(Table1[[#This Row],[Bruto tov vorige schijf]],1)</f>
        <v>0.49022000000004484</v>
      </c>
    </row>
    <row r="3421" spans="1:12" x14ac:dyDescent="0.25">
      <c r="A3421" s="14">
        <v>42031</v>
      </c>
      <c r="B3421" s="6">
        <f>LoonHeffing2020(Table1[[#This Row],[Belastbaar loon]])</f>
        <v>15698.5785</v>
      </c>
      <c r="C3421" s="6">
        <f>AlgemeneHeffingsKorting2020(Table1[[#This Row],[Belastbaar loon]])</f>
        <v>1501.7296000000001</v>
      </c>
      <c r="D3421" s="14">
        <f>ArbeidsKorting2020(Table1[[#This Row],[Belastbaar loon]])</f>
        <v>3394.38</v>
      </c>
      <c r="E3421" s="14">
        <f>MAX(Table1[[#This Row],[Loonheffing]]-Table1[[#This Row],[Algemene Heffingskorting]]-Table1[[#This Row],[Arbeidskorting]],0)</f>
        <v>10802.4689</v>
      </c>
      <c r="F3421" s="6">
        <f>Table1[[#This Row],[Belastbaar loon]]-Table1[[#This Row],[Belasting]]</f>
        <v>31228.5311</v>
      </c>
      <c r="G3421" s="2">
        <f>(Table1[[#This Row],[Belastbaar loon]]-Table1[[#This Row],[Netto loon]])/Table1[[#This Row],[Belastbaar loon]]</f>
        <v>0.2570119411862673</v>
      </c>
      <c r="H3421" s="14">
        <f t="shared" ca="1" si="48"/>
        <v>10797.566699999999</v>
      </c>
      <c r="I3421" s="14">
        <f ca="1">IF(ROW()=2, Table1[[#This Row],[Netto loon]], INDIRECT(ADDRESS(ROW()-1,COLUMN(F:F))))</f>
        <v>31223.433300000001</v>
      </c>
      <c r="J3421" s="6">
        <f ca="1">IF(ROW()=2, 0, Table1[[#This Row],[Belastbaar loon]]-INDIRECT(ADDRESS(ROW()-1,COLUMN(A:A))))</f>
        <v>10</v>
      </c>
      <c r="K3421" s="6">
        <f ca="1">Table1[[#This Row],[Netto loon]]-Table1[[#This Row],[Netto vorige schijf]]</f>
        <v>5.0977999999995518</v>
      </c>
      <c r="L3421" s="2">
        <f ca="1">(Table1[[#This Row],[Bruto tov vorige schijf]]-Table1[[#This Row],[Netto tov vorige schijf]])/MAX(Table1[[#This Row],[Bruto tov vorige schijf]],1)</f>
        <v>0.49022000000004484</v>
      </c>
    </row>
    <row r="3422" spans="1:12" x14ac:dyDescent="0.25">
      <c r="A3422" s="14">
        <v>42041</v>
      </c>
      <c r="B3422" s="6">
        <f>LoonHeffing2020(Table1[[#This Row],[Belastbaar loon]])</f>
        <v>15702.3135</v>
      </c>
      <c r="C3422" s="6">
        <f>AlgemeneHeffingsKorting2020(Table1[[#This Row],[Belastbaar loon]])</f>
        <v>1501.1623999999999</v>
      </c>
      <c r="D3422" s="14">
        <f>ArbeidsKorting2020(Table1[[#This Row],[Belastbaar loon]])</f>
        <v>3393.78</v>
      </c>
      <c r="E3422" s="14">
        <f>MAX(Table1[[#This Row],[Loonheffing]]-Table1[[#This Row],[Algemene Heffingskorting]]-Table1[[#This Row],[Arbeidskorting]],0)</f>
        <v>10807.3711</v>
      </c>
      <c r="F3422" s="6">
        <f>Table1[[#This Row],[Belastbaar loon]]-Table1[[#This Row],[Belasting]]</f>
        <v>31233.6289</v>
      </c>
      <c r="G3422" s="2">
        <f>(Table1[[#This Row],[Belastbaar loon]]-Table1[[#This Row],[Netto loon]])/Table1[[#This Row],[Belastbaar loon]]</f>
        <v>0.25706741276373063</v>
      </c>
      <c r="H3422" s="14">
        <f t="shared" ca="1" si="48"/>
        <v>10802.4689</v>
      </c>
      <c r="I3422" s="14">
        <f ca="1">IF(ROW()=2, Table1[[#This Row],[Netto loon]], INDIRECT(ADDRESS(ROW()-1,COLUMN(F:F))))</f>
        <v>31228.5311</v>
      </c>
      <c r="J3422" s="6">
        <f ca="1">IF(ROW()=2, 0, Table1[[#This Row],[Belastbaar loon]]-INDIRECT(ADDRESS(ROW()-1,COLUMN(A:A))))</f>
        <v>10</v>
      </c>
      <c r="K3422" s="6">
        <f ca="1">Table1[[#This Row],[Netto loon]]-Table1[[#This Row],[Netto vorige schijf]]</f>
        <v>5.0977999999995518</v>
      </c>
      <c r="L3422" s="2">
        <f ca="1">(Table1[[#This Row],[Bruto tov vorige schijf]]-Table1[[#This Row],[Netto tov vorige schijf]])/MAX(Table1[[#This Row],[Bruto tov vorige schijf]],1)</f>
        <v>0.49022000000004484</v>
      </c>
    </row>
    <row r="3423" spans="1:12" x14ac:dyDescent="0.25">
      <c r="A3423" s="14">
        <v>42051</v>
      </c>
      <c r="B3423" s="6">
        <f>LoonHeffing2020(Table1[[#This Row],[Belastbaar loon]])</f>
        <v>15706.048500000001</v>
      </c>
      <c r="C3423" s="6">
        <f>AlgemeneHeffingsKorting2020(Table1[[#This Row],[Belastbaar loon]])</f>
        <v>1500.5952</v>
      </c>
      <c r="D3423" s="14">
        <f>ArbeidsKorting2020(Table1[[#This Row],[Belastbaar loon]])</f>
        <v>3393.18</v>
      </c>
      <c r="E3423" s="14">
        <f>MAX(Table1[[#This Row],[Loonheffing]]-Table1[[#This Row],[Algemene Heffingskorting]]-Table1[[#This Row],[Arbeidskorting]],0)</f>
        <v>10812.273300000001</v>
      </c>
      <c r="F3423" s="6">
        <f>Table1[[#This Row],[Belastbaar loon]]-Table1[[#This Row],[Belasting]]</f>
        <v>31238.726699999999</v>
      </c>
      <c r="G3423" s="2">
        <f>(Table1[[#This Row],[Belastbaar loon]]-Table1[[#This Row],[Netto loon]])/Table1[[#This Row],[Belastbaar loon]]</f>
        <v>0.25712285795819362</v>
      </c>
      <c r="H3423" s="14">
        <f t="shared" ca="1" si="48"/>
        <v>10807.3711</v>
      </c>
      <c r="I3423" s="14">
        <f ca="1">IF(ROW()=2, Table1[[#This Row],[Netto loon]], INDIRECT(ADDRESS(ROW()-1,COLUMN(F:F))))</f>
        <v>31233.6289</v>
      </c>
      <c r="J3423" s="6">
        <f ca="1">IF(ROW()=2, 0, Table1[[#This Row],[Belastbaar loon]]-INDIRECT(ADDRESS(ROW()-1,COLUMN(A:A))))</f>
        <v>10</v>
      </c>
      <c r="K3423" s="6">
        <f ca="1">Table1[[#This Row],[Netto loon]]-Table1[[#This Row],[Netto vorige schijf]]</f>
        <v>5.0977999999995518</v>
      </c>
      <c r="L3423" s="2">
        <f ca="1">(Table1[[#This Row],[Bruto tov vorige schijf]]-Table1[[#This Row],[Netto tov vorige schijf]])/MAX(Table1[[#This Row],[Bruto tov vorige schijf]],1)</f>
        <v>0.49022000000004484</v>
      </c>
    </row>
    <row r="3424" spans="1:12" x14ac:dyDescent="0.25">
      <c r="A3424" s="14">
        <v>42061</v>
      </c>
      <c r="B3424" s="6">
        <f>LoonHeffing2020(Table1[[#This Row],[Belastbaar loon]])</f>
        <v>15709.7835</v>
      </c>
      <c r="C3424" s="6">
        <f>AlgemeneHeffingsKorting2020(Table1[[#This Row],[Belastbaar loon]])</f>
        <v>1500.028</v>
      </c>
      <c r="D3424" s="14">
        <f>ArbeidsKorting2020(Table1[[#This Row],[Belastbaar loon]])</f>
        <v>3392.58</v>
      </c>
      <c r="E3424" s="14">
        <f>MAX(Table1[[#This Row],[Loonheffing]]-Table1[[#This Row],[Algemene Heffingskorting]]-Table1[[#This Row],[Arbeidskorting]],0)</f>
        <v>10817.175499999999</v>
      </c>
      <c r="F3424" s="6">
        <f>Table1[[#This Row],[Belastbaar loon]]-Table1[[#This Row],[Belasting]]</f>
        <v>31243.824500000002</v>
      </c>
      <c r="G3424" s="2">
        <f>(Table1[[#This Row],[Belastbaar loon]]-Table1[[#This Row],[Netto loon]])/Table1[[#This Row],[Belastbaar loon]]</f>
        <v>0.25717827678847383</v>
      </c>
      <c r="H3424" s="14">
        <f t="shared" ca="1" si="48"/>
        <v>10812.273300000001</v>
      </c>
      <c r="I3424" s="14">
        <f ca="1">IF(ROW()=2, Table1[[#This Row],[Netto loon]], INDIRECT(ADDRESS(ROW()-1,COLUMN(F:F))))</f>
        <v>31238.726699999999</v>
      </c>
      <c r="J3424" s="6">
        <f ca="1">IF(ROW()=2, 0, Table1[[#This Row],[Belastbaar loon]]-INDIRECT(ADDRESS(ROW()-1,COLUMN(A:A))))</f>
        <v>10</v>
      </c>
      <c r="K3424" s="6">
        <f ca="1">Table1[[#This Row],[Netto loon]]-Table1[[#This Row],[Netto vorige schijf]]</f>
        <v>5.0978000000031898</v>
      </c>
      <c r="L3424" s="2">
        <f ca="1">(Table1[[#This Row],[Bruto tov vorige schijf]]-Table1[[#This Row],[Netto tov vorige schijf]])/MAX(Table1[[#This Row],[Bruto tov vorige schijf]],1)</f>
        <v>0.49021999999968102</v>
      </c>
    </row>
    <row r="3425" spans="1:12" x14ac:dyDescent="0.25">
      <c r="A3425" s="14">
        <v>42071</v>
      </c>
      <c r="B3425" s="6">
        <f>LoonHeffing2020(Table1[[#This Row],[Belastbaar loon]])</f>
        <v>15713.5185</v>
      </c>
      <c r="C3425" s="6">
        <f>AlgemeneHeffingsKorting2020(Table1[[#This Row],[Belastbaar loon]])</f>
        <v>1499.4608000000001</v>
      </c>
      <c r="D3425" s="14">
        <f>ArbeidsKorting2020(Table1[[#This Row],[Belastbaar loon]])</f>
        <v>3391.98</v>
      </c>
      <c r="E3425" s="14">
        <f>MAX(Table1[[#This Row],[Loonheffing]]-Table1[[#This Row],[Algemene Heffingskorting]]-Table1[[#This Row],[Arbeidskorting]],0)</f>
        <v>10822.0777</v>
      </c>
      <c r="F3425" s="6">
        <f>Table1[[#This Row],[Belastbaar loon]]-Table1[[#This Row],[Belasting]]</f>
        <v>31248.922299999998</v>
      </c>
      <c r="G3425" s="2">
        <f>(Table1[[#This Row],[Belastbaar loon]]-Table1[[#This Row],[Netto loon]])/Table1[[#This Row],[Belastbaar loon]]</f>
        <v>0.25723366927337127</v>
      </c>
      <c r="H3425" s="14">
        <f t="shared" ca="1" si="48"/>
        <v>10817.175499999999</v>
      </c>
      <c r="I3425" s="14">
        <f ca="1">IF(ROW()=2, Table1[[#This Row],[Netto loon]], INDIRECT(ADDRESS(ROW()-1,COLUMN(F:F))))</f>
        <v>31243.824500000002</v>
      </c>
      <c r="J3425" s="6">
        <f ca="1">IF(ROW()=2, 0, Table1[[#This Row],[Belastbaar loon]]-INDIRECT(ADDRESS(ROW()-1,COLUMN(A:A))))</f>
        <v>10</v>
      </c>
      <c r="K3425" s="6">
        <f ca="1">Table1[[#This Row],[Netto loon]]-Table1[[#This Row],[Netto vorige schijf]]</f>
        <v>5.0977999999959138</v>
      </c>
      <c r="L3425" s="2">
        <f ca="1">(Table1[[#This Row],[Bruto tov vorige schijf]]-Table1[[#This Row],[Netto tov vorige schijf]])/MAX(Table1[[#This Row],[Bruto tov vorige schijf]],1)</f>
        <v>0.49022000000040861</v>
      </c>
    </row>
    <row r="3426" spans="1:12" x14ac:dyDescent="0.25">
      <c r="A3426" s="14">
        <v>42081</v>
      </c>
      <c r="B3426" s="6">
        <f>LoonHeffing2020(Table1[[#This Row],[Belastbaar loon]])</f>
        <v>15717.253500000001</v>
      </c>
      <c r="C3426" s="6">
        <f>AlgemeneHeffingsKorting2020(Table1[[#This Row],[Belastbaar loon]])</f>
        <v>1498.8936000000001</v>
      </c>
      <c r="D3426" s="14">
        <f>ArbeidsKorting2020(Table1[[#This Row],[Belastbaar loon]])</f>
        <v>3391.38</v>
      </c>
      <c r="E3426" s="14">
        <f>MAX(Table1[[#This Row],[Loonheffing]]-Table1[[#This Row],[Algemene Heffingskorting]]-Table1[[#This Row],[Arbeidskorting]],0)</f>
        <v>10826.979900000002</v>
      </c>
      <c r="F3426" s="6">
        <f>Table1[[#This Row],[Belastbaar loon]]-Table1[[#This Row],[Belasting]]</f>
        <v>31254.020099999998</v>
      </c>
      <c r="G3426" s="2">
        <f>(Table1[[#This Row],[Belastbaar loon]]-Table1[[#This Row],[Netto loon]])/Table1[[#This Row],[Belastbaar loon]]</f>
        <v>0.25728903543166753</v>
      </c>
      <c r="H3426" s="14">
        <f t="shared" ca="1" si="48"/>
        <v>10822.0777</v>
      </c>
      <c r="I3426" s="14">
        <f ca="1">IF(ROW()=2, Table1[[#This Row],[Netto loon]], INDIRECT(ADDRESS(ROW()-1,COLUMN(F:F))))</f>
        <v>31248.922299999998</v>
      </c>
      <c r="J3426" s="6">
        <f ca="1">IF(ROW()=2, 0, Table1[[#This Row],[Belastbaar loon]]-INDIRECT(ADDRESS(ROW()-1,COLUMN(A:A))))</f>
        <v>10</v>
      </c>
      <c r="K3426" s="6">
        <f ca="1">Table1[[#This Row],[Netto loon]]-Table1[[#This Row],[Netto vorige schijf]]</f>
        <v>5.0977999999995518</v>
      </c>
      <c r="L3426" s="2">
        <f ca="1">(Table1[[#This Row],[Bruto tov vorige schijf]]-Table1[[#This Row],[Netto tov vorige schijf]])/MAX(Table1[[#This Row],[Bruto tov vorige schijf]],1)</f>
        <v>0.49022000000004484</v>
      </c>
    </row>
    <row r="3427" spans="1:12" x14ac:dyDescent="0.25">
      <c r="A3427" s="14">
        <v>42091</v>
      </c>
      <c r="B3427" s="6">
        <f>LoonHeffing2020(Table1[[#This Row],[Belastbaar loon]])</f>
        <v>15720.988499999999</v>
      </c>
      <c r="C3427" s="6">
        <f>AlgemeneHeffingsKorting2020(Table1[[#This Row],[Belastbaar loon]])</f>
        <v>1498.3263999999999</v>
      </c>
      <c r="D3427" s="14">
        <f>ArbeidsKorting2020(Table1[[#This Row],[Belastbaar loon]])</f>
        <v>3390.78</v>
      </c>
      <c r="E3427" s="14">
        <f>MAX(Table1[[#This Row],[Loonheffing]]-Table1[[#This Row],[Algemene Heffingskorting]]-Table1[[#This Row],[Arbeidskorting]],0)</f>
        <v>10831.882099999999</v>
      </c>
      <c r="F3427" s="6">
        <f>Table1[[#This Row],[Belastbaar loon]]-Table1[[#This Row],[Belasting]]</f>
        <v>31259.117900000001</v>
      </c>
      <c r="G3427" s="2">
        <f>(Table1[[#This Row],[Belastbaar loon]]-Table1[[#This Row],[Netto loon]])/Table1[[#This Row],[Belastbaar loon]]</f>
        <v>0.25734437528212678</v>
      </c>
      <c r="H3427" s="14">
        <f t="shared" ca="1" si="48"/>
        <v>10826.979900000002</v>
      </c>
      <c r="I3427" s="14">
        <f ca="1">IF(ROW()=2, Table1[[#This Row],[Netto loon]], INDIRECT(ADDRESS(ROW()-1,COLUMN(F:F))))</f>
        <v>31254.020099999998</v>
      </c>
      <c r="J3427" s="6">
        <f ca="1">IF(ROW()=2, 0, Table1[[#This Row],[Belastbaar loon]]-INDIRECT(ADDRESS(ROW()-1,COLUMN(A:A))))</f>
        <v>10</v>
      </c>
      <c r="K3427" s="6">
        <f ca="1">Table1[[#This Row],[Netto loon]]-Table1[[#This Row],[Netto vorige schijf]]</f>
        <v>5.0978000000031898</v>
      </c>
      <c r="L3427" s="2">
        <f ca="1">(Table1[[#This Row],[Bruto tov vorige schijf]]-Table1[[#This Row],[Netto tov vorige schijf]])/MAX(Table1[[#This Row],[Bruto tov vorige schijf]],1)</f>
        <v>0.49021999999968102</v>
      </c>
    </row>
    <row r="3428" spans="1:12" x14ac:dyDescent="0.25">
      <c r="A3428" s="14">
        <v>42101</v>
      </c>
      <c r="B3428" s="6">
        <f>LoonHeffing2020(Table1[[#This Row],[Belastbaar loon]])</f>
        <v>15724.7235</v>
      </c>
      <c r="C3428" s="6">
        <f>AlgemeneHeffingsKorting2020(Table1[[#This Row],[Belastbaar loon]])</f>
        <v>1497.7592</v>
      </c>
      <c r="D3428" s="14">
        <f>ArbeidsKorting2020(Table1[[#This Row],[Belastbaar loon]])</f>
        <v>3390.18</v>
      </c>
      <c r="E3428" s="14">
        <f>MAX(Table1[[#This Row],[Loonheffing]]-Table1[[#This Row],[Algemene Heffingskorting]]-Table1[[#This Row],[Arbeidskorting]],0)</f>
        <v>10836.784299999999</v>
      </c>
      <c r="F3428" s="6">
        <f>Table1[[#This Row],[Belastbaar loon]]-Table1[[#This Row],[Belasting]]</f>
        <v>31264.215700000001</v>
      </c>
      <c r="G3428" s="2">
        <f>(Table1[[#This Row],[Belastbaar loon]]-Table1[[#This Row],[Netto loon]])/Table1[[#This Row],[Belastbaar loon]]</f>
        <v>0.2573996888434954</v>
      </c>
      <c r="H3428" s="14">
        <f t="shared" ca="1" si="48"/>
        <v>10831.882099999999</v>
      </c>
      <c r="I3428" s="14">
        <f ca="1">IF(ROW()=2, Table1[[#This Row],[Netto loon]], INDIRECT(ADDRESS(ROW()-1,COLUMN(F:F))))</f>
        <v>31259.117900000001</v>
      </c>
      <c r="J3428" s="6">
        <f ca="1">IF(ROW()=2, 0, Table1[[#This Row],[Belastbaar loon]]-INDIRECT(ADDRESS(ROW()-1,COLUMN(A:A))))</f>
        <v>10</v>
      </c>
      <c r="K3428" s="6">
        <f ca="1">Table1[[#This Row],[Netto loon]]-Table1[[#This Row],[Netto vorige schijf]]</f>
        <v>5.0977999999995518</v>
      </c>
      <c r="L3428" s="2">
        <f ca="1">(Table1[[#This Row],[Bruto tov vorige schijf]]-Table1[[#This Row],[Netto tov vorige schijf]])/MAX(Table1[[#This Row],[Bruto tov vorige schijf]],1)</f>
        <v>0.49022000000004484</v>
      </c>
    </row>
    <row r="3429" spans="1:12" x14ac:dyDescent="0.25">
      <c r="A3429" s="14">
        <v>42111</v>
      </c>
      <c r="B3429" s="6">
        <f>LoonHeffing2020(Table1[[#This Row],[Belastbaar loon]])</f>
        <v>15728.458500000001</v>
      </c>
      <c r="C3429" s="6">
        <f>AlgemeneHeffingsKorting2020(Table1[[#This Row],[Belastbaar loon]])</f>
        <v>1497.192</v>
      </c>
      <c r="D3429" s="14">
        <f>ArbeidsKorting2020(Table1[[#This Row],[Belastbaar loon]])</f>
        <v>3389.58</v>
      </c>
      <c r="E3429" s="14">
        <f>MAX(Table1[[#This Row],[Loonheffing]]-Table1[[#This Row],[Algemene Heffingskorting]]-Table1[[#This Row],[Arbeidskorting]],0)</f>
        <v>10841.686500000002</v>
      </c>
      <c r="F3429" s="6">
        <f>Table1[[#This Row],[Belastbaar loon]]-Table1[[#This Row],[Belasting]]</f>
        <v>31269.313499999997</v>
      </c>
      <c r="G3429" s="2">
        <f>(Table1[[#This Row],[Belastbaar loon]]-Table1[[#This Row],[Netto loon]])/Table1[[#This Row],[Belastbaar loon]]</f>
        <v>0.25745497613450175</v>
      </c>
      <c r="H3429" s="14">
        <f t="shared" ca="1" si="48"/>
        <v>10836.784299999999</v>
      </c>
      <c r="I3429" s="14">
        <f ca="1">IF(ROW()=2, Table1[[#This Row],[Netto loon]], INDIRECT(ADDRESS(ROW()-1,COLUMN(F:F))))</f>
        <v>31264.215700000001</v>
      </c>
      <c r="J3429" s="6">
        <f ca="1">IF(ROW()=2, 0, Table1[[#This Row],[Belastbaar loon]]-INDIRECT(ADDRESS(ROW()-1,COLUMN(A:A))))</f>
        <v>10</v>
      </c>
      <c r="K3429" s="6">
        <f ca="1">Table1[[#This Row],[Netto loon]]-Table1[[#This Row],[Netto vorige schijf]]</f>
        <v>5.0977999999959138</v>
      </c>
      <c r="L3429" s="2">
        <f ca="1">(Table1[[#This Row],[Bruto tov vorige schijf]]-Table1[[#This Row],[Netto tov vorige schijf]])/MAX(Table1[[#This Row],[Bruto tov vorige schijf]],1)</f>
        <v>0.49022000000040861</v>
      </c>
    </row>
    <row r="3430" spans="1:12" x14ac:dyDescent="0.25">
      <c r="A3430" s="14">
        <v>42121</v>
      </c>
      <c r="B3430" s="6">
        <f>LoonHeffing2020(Table1[[#This Row],[Belastbaar loon]])</f>
        <v>15732.193499999999</v>
      </c>
      <c r="C3430" s="6">
        <f>AlgemeneHeffingsKorting2020(Table1[[#This Row],[Belastbaar loon]])</f>
        <v>1496.6248000000001</v>
      </c>
      <c r="D3430" s="14">
        <f>ArbeidsKorting2020(Table1[[#This Row],[Belastbaar loon]])</f>
        <v>3388.98</v>
      </c>
      <c r="E3430" s="14">
        <f>MAX(Table1[[#This Row],[Loonheffing]]-Table1[[#This Row],[Algemene Heffingskorting]]-Table1[[#This Row],[Arbeidskorting]],0)</f>
        <v>10846.5887</v>
      </c>
      <c r="F3430" s="6">
        <f>Table1[[#This Row],[Belastbaar loon]]-Table1[[#This Row],[Belasting]]</f>
        <v>31274.4113</v>
      </c>
      <c r="G3430" s="2">
        <f>(Table1[[#This Row],[Belastbaar loon]]-Table1[[#This Row],[Netto loon]])/Table1[[#This Row],[Belastbaar loon]]</f>
        <v>0.25751023717385629</v>
      </c>
      <c r="H3430" s="14">
        <f t="shared" ca="1" si="48"/>
        <v>10841.686500000002</v>
      </c>
      <c r="I3430" s="14">
        <f ca="1">IF(ROW()=2, Table1[[#This Row],[Netto loon]], INDIRECT(ADDRESS(ROW()-1,COLUMN(F:F))))</f>
        <v>31269.313499999997</v>
      </c>
      <c r="J3430" s="6">
        <f ca="1">IF(ROW()=2, 0, Table1[[#This Row],[Belastbaar loon]]-INDIRECT(ADDRESS(ROW()-1,COLUMN(A:A))))</f>
        <v>10</v>
      </c>
      <c r="K3430" s="6">
        <f ca="1">Table1[[#This Row],[Netto loon]]-Table1[[#This Row],[Netto vorige schijf]]</f>
        <v>5.0978000000031898</v>
      </c>
      <c r="L3430" s="2">
        <f ca="1">(Table1[[#This Row],[Bruto tov vorige schijf]]-Table1[[#This Row],[Netto tov vorige schijf]])/MAX(Table1[[#This Row],[Bruto tov vorige schijf]],1)</f>
        <v>0.49021999999968102</v>
      </c>
    </row>
    <row r="3431" spans="1:12" x14ac:dyDescent="0.25">
      <c r="A3431" s="14">
        <v>42131</v>
      </c>
      <c r="B3431" s="6">
        <f>LoonHeffing2020(Table1[[#This Row],[Belastbaar loon]])</f>
        <v>15735.9285</v>
      </c>
      <c r="C3431" s="6">
        <f>AlgemeneHeffingsKorting2020(Table1[[#This Row],[Belastbaar loon]])</f>
        <v>1496.0576000000001</v>
      </c>
      <c r="D3431" s="14">
        <f>ArbeidsKorting2020(Table1[[#This Row],[Belastbaar loon]])</f>
        <v>3388.38</v>
      </c>
      <c r="E3431" s="14">
        <f>MAX(Table1[[#This Row],[Loonheffing]]-Table1[[#This Row],[Algemene Heffingskorting]]-Table1[[#This Row],[Arbeidskorting]],0)</f>
        <v>10851.490900000001</v>
      </c>
      <c r="F3431" s="6">
        <f>Table1[[#This Row],[Belastbaar loon]]-Table1[[#This Row],[Belasting]]</f>
        <v>31279.509099999999</v>
      </c>
      <c r="G3431" s="2">
        <f>(Table1[[#This Row],[Belastbaar loon]]-Table1[[#This Row],[Netto loon]])/Table1[[#This Row],[Belastbaar loon]]</f>
        <v>0.25756547198025209</v>
      </c>
      <c r="H3431" s="14">
        <f t="shared" ca="1" si="48"/>
        <v>10846.5887</v>
      </c>
      <c r="I3431" s="14">
        <f ca="1">IF(ROW()=2, Table1[[#This Row],[Netto loon]], INDIRECT(ADDRESS(ROW()-1,COLUMN(F:F))))</f>
        <v>31274.4113</v>
      </c>
      <c r="J3431" s="6">
        <f ca="1">IF(ROW()=2, 0, Table1[[#This Row],[Belastbaar loon]]-INDIRECT(ADDRESS(ROW()-1,COLUMN(A:A))))</f>
        <v>10</v>
      </c>
      <c r="K3431" s="6">
        <f ca="1">Table1[[#This Row],[Netto loon]]-Table1[[#This Row],[Netto vorige schijf]]</f>
        <v>5.0977999999995518</v>
      </c>
      <c r="L3431" s="2">
        <f ca="1">(Table1[[#This Row],[Bruto tov vorige schijf]]-Table1[[#This Row],[Netto tov vorige schijf]])/MAX(Table1[[#This Row],[Bruto tov vorige schijf]],1)</f>
        <v>0.49022000000004484</v>
      </c>
    </row>
    <row r="3432" spans="1:12" x14ac:dyDescent="0.25">
      <c r="A3432" s="14">
        <v>42141</v>
      </c>
      <c r="B3432" s="6">
        <f>LoonHeffing2020(Table1[[#This Row],[Belastbaar loon]])</f>
        <v>15739.663500000001</v>
      </c>
      <c r="C3432" s="6">
        <f>AlgemeneHeffingsKorting2020(Table1[[#This Row],[Belastbaar loon]])</f>
        <v>1495.4903999999999</v>
      </c>
      <c r="D3432" s="14">
        <f>ArbeidsKorting2020(Table1[[#This Row],[Belastbaar loon]])</f>
        <v>3387.78</v>
      </c>
      <c r="E3432" s="14">
        <f>MAX(Table1[[#This Row],[Loonheffing]]-Table1[[#This Row],[Algemene Heffingskorting]]-Table1[[#This Row],[Arbeidskorting]],0)</f>
        <v>10856.393099999999</v>
      </c>
      <c r="F3432" s="6">
        <f>Table1[[#This Row],[Belastbaar loon]]-Table1[[#This Row],[Belasting]]</f>
        <v>31284.606899999999</v>
      </c>
      <c r="G3432" s="2">
        <f>(Table1[[#This Row],[Belastbaar loon]]-Table1[[#This Row],[Netto loon]])/Table1[[#This Row],[Belastbaar loon]]</f>
        <v>0.25762068057236426</v>
      </c>
      <c r="H3432" s="14">
        <f t="shared" ca="1" si="48"/>
        <v>10851.490900000001</v>
      </c>
      <c r="I3432" s="14">
        <f ca="1">IF(ROW()=2, Table1[[#This Row],[Netto loon]], INDIRECT(ADDRESS(ROW()-1,COLUMN(F:F))))</f>
        <v>31279.509099999999</v>
      </c>
      <c r="J3432" s="6">
        <f ca="1">IF(ROW()=2, 0, Table1[[#This Row],[Belastbaar loon]]-INDIRECT(ADDRESS(ROW()-1,COLUMN(A:A))))</f>
        <v>10</v>
      </c>
      <c r="K3432" s="6">
        <f ca="1">Table1[[#This Row],[Netto loon]]-Table1[[#This Row],[Netto vorige schijf]]</f>
        <v>5.0977999999995518</v>
      </c>
      <c r="L3432" s="2">
        <f ca="1">(Table1[[#This Row],[Bruto tov vorige schijf]]-Table1[[#This Row],[Netto tov vorige schijf]])/MAX(Table1[[#This Row],[Bruto tov vorige schijf]],1)</f>
        <v>0.49022000000004484</v>
      </c>
    </row>
    <row r="3433" spans="1:12" x14ac:dyDescent="0.25">
      <c r="A3433" s="14">
        <v>42151</v>
      </c>
      <c r="B3433" s="6">
        <f>LoonHeffing2020(Table1[[#This Row],[Belastbaar loon]])</f>
        <v>15743.398499999999</v>
      </c>
      <c r="C3433" s="6">
        <f>AlgemeneHeffingsKorting2020(Table1[[#This Row],[Belastbaar loon]])</f>
        <v>1494.9232</v>
      </c>
      <c r="D3433" s="14">
        <f>ArbeidsKorting2020(Table1[[#This Row],[Belastbaar loon]])</f>
        <v>3387.18</v>
      </c>
      <c r="E3433" s="14">
        <f>MAX(Table1[[#This Row],[Loonheffing]]-Table1[[#This Row],[Algemene Heffingskorting]]-Table1[[#This Row],[Arbeidskorting]],0)</f>
        <v>10861.2953</v>
      </c>
      <c r="F3433" s="6">
        <f>Table1[[#This Row],[Belastbaar loon]]-Table1[[#This Row],[Belasting]]</f>
        <v>31289.704700000002</v>
      </c>
      <c r="G3433" s="2">
        <f>(Table1[[#This Row],[Belastbaar loon]]-Table1[[#This Row],[Netto loon]])/Table1[[#This Row],[Belastbaar loon]]</f>
        <v>0.25767586296885003</v>
      </c>
      <c r="H3433" s="14">
        <f t="shared" ca="1" si="48"/>
        <v>10856.393099999999</v>
      </c>
      <c r="I3433" s="14">
        <f ca="1">IF(ROW()=2, Table1[[#This Row],[Netto loon]], INDIRECT(ADDRESS(ROW()-1,COLUMN(F:F))))</f>
        <v>31284.606899999999</v>
      </c>
      <c r="J3433" s="6">
        <f ca="1">IF(ROW()=2, 0, Table1[[#This Row],[Belastbaar loon]]-INDIRECT(ADDRESS(ROW()-1,COLUMN(A:A))))</f>
        <v>10</v>
      </c>
      <c r="K3433" s="6">
        <f ca="1">Table1[[#This Row],[Netto loon]]-Table1[[#This Row],[Netto vorige schijf]]</f>
        <v>5.0978000000031898</v>
      </c>
      <c r="L3433" s="2">
        <f ca="1">(Table1[[#This Row],[Bruto tov vorige schijf]]-Table1[[#This Row],[Netto tov vorige schijf]])/MAX(Table1[[#This Row],[Bruto tov vorige schijf]],1)</f>
        <v>0.49021999999968102</v>
      </c>
    </row>
    <row r="3434" spans="1:12" x14ac:dyDescent="0.25">
      <c r="A3434" s="14">
        <v>42161</v>
      </c>
      <c r="B3434" s="6">
        <f>LoonHeffing2020(Table1[[#This Row],[Belastbaar loon]])</f>
        <v>15747.1335</v>
      </c>
      <c r="C3434" s="6">
        <f>AlgemeneHeffingsKorting2020(Table1[[#This Row],[Belastbaar loon]])</f>
        <v>1494.356</v>
      </c>
      <c r="D3434" s="14">
        <f>ArbeidsKorting2020(Table1[[#This Row],[Belastbaar loon]])</f>
        <v>3386.58</v>
      </c>
      <c r="E3434" s="14">
        <f>MAX(Table1[[#This Row],[Loonheffing]]-Table1[[#This Row],[Algemene Heffingskorting]]-Table1[[#This Row],[Arbeidskorting]],0)</f>
        <v>10866.1975</v>
      </c>
      <c r="F3434" s="6">
        <f>Table1[[#This Row],[Belastbaar loon]]-Table1[[#This Row],[Belasting]]</f>
        <v>31294.802499999998</v>
      </c>
      <c r="G3434" s="2">
        <f>(Table1[[#This Row],[Belastbaar loon]]-Table1[[#This Row],[Netto loon]])/Table1[[#This Row],[Belastbaar loon]]</f>
        <v>0.25773101918834945</v>
      </c>
      <c r="H3434" s="14">
        <f t="shared" ca="1" si="48"/>
        <v>10861.2953</v>
      </c>
      <c r="I3434" s="14">
        <f ca="1">IF(ROW()=2, Table1[[#This Row],[Netto loon]], INDIRECT(ADDRESS(ROW()-1,COLUMN(F:F))))</f>
        <v>31289.704700000002</v>
      </c>
      <c r="J3434" s="6">
        <f ca="1">IF(ROW()=2, 0, Table1[[#This Row],[Belastbaar loon]]-INDIRECT(ADDRESS(ROW()-1,COLUMN(A:A))))</f>
        <v>10</v>
      </c>
      <c r="K3434" s="6">
        <f ca="1">Table1[[#This Row],[Netto loon]]-Table1[[#This Row],[Netto vorige schijf]]</f>
        <v>5.0977999999959138</v>
      </c>
      <c r="L3434" s="2">
        <f ca="1">(Table1[[#This Row],[Bruto tov vorige schijf]]-Table1[[#This Row],[Netto tov vorige schijf]])/MAX(Table1[[#This Row],[Bruto tov vorige schijf]],1)</f>
        <v>0.49022000000040861</v>
      </c>
    </row>
    <row r="3435" spans="1:12" x14ac:dyDescent="0.25">
      <c r="A3435" s="14">
        <v>42171</v>
      </c>
      <c r="B3435" s="6">
        <f>LoonHeffing2020(Table1[[#This Row],[Belastbaar loon]])</f>
        <v>15750.8685</v>
      </c>
      <c r="C3435" s="6">
        <f>AlgemeneHeffingsKorting2020(Table1[[#This Row],[Belastbaar loon]])</f>
        <v>1493.7888</v>
      </c>
      <c r="D3435" s="14">
        <f>ArbeidsKorting2020(Table1[[#This Row],[Belastbaar loon]])</f>
        <v>3385.98</v>
      </c>
      <c r="E3435" s="14">
        <f>MAX(Table1[[#This Row],[Loonheffing]]-Table1[[#This Row],[Algemene Heffingskorting]]-Table1[[#This Row],[Arbeidskorting]],0)</f>
        <v>10871.099700000001</v>
      </c>
      <c r="F3435" s="6">
        <f>Table1[[#This Row],[Belastbaar loon]]-Table1[[#This Row],[Belasting]]</f>
        <v>31299.900300000001</v>
      </c>
      <c r="G3435" s="2">
        <f>(Table1[[#This Row],[Belastbaar loon]]-Table1[[#This Row],[Netto loon]])/Table1[[#This Row],[Belastbaar loon]]</f>
        <v>0.25778614924948423</v>
      </c>
      <c r="H3435" s="14">
        <f t="shared" ca="1" si="48"/>
        <v>10866.1975</v>
      </c>
      <c r="I3435" s="14">
        <f ca="1">IF(ROW()=2, Table1[[#This Row],[Netto loon]], INDIRECT(ADDRESS(ROW()-1,COLUMN(F:F))))</f>
        <v>31294.802499999998</v>
      </c>
      <c r="J3435" s="6">
        <f ca="1">IF(ROW()=2, 0, Table1[[#This Row],[Belastbaar loon]]-INDIRECT(ADDRESS(ROW()-1,COLUMN(A:A))))</f>
        <v>10</v>
      </c>
      <c r="K3435" s="6">
        <f ca="1">Table1[[#This Row],[Netto loon]]-Table1[[#This Row],[Netto vorige schijf]]</f>
        <v>5.0978000000031898</v>
      </c>
      <c r="L3435" s="2">
        <f ca="1">(Table1[[#This Row],[Bruto tov vorige schijf]]-Table1[[#This Row],[Netto tov vorige schijf]])/MAX(Table1[[#This Row],[Bruto tov vorige schijf]],1)</f>
        <v>0.49021999999968102</v>
      </c>
    </row>
    <row r="3436" spans="1:12" x14ac:dyDescent="0.25">
      <c r="A3436" s="14">
        <v>42181</v>
      </c>
      <c r="B3436" s="6">
        <f>LoonHeffing2020(Table1[[#This Row],[Belastbaar loon]])</f>
        <v>15754.603499999999</v>
      </c>
      <c r="C3436" s="6">
        <f>AlgemeneHeffingsKorting2020(Table1[[#This Row],[Belastbaar loon]])</f>
        <v>1493.2216000000001</v>
      </c>
      <c r="D3436" s="14">
        <f>ArbeidsKorting2020(Table1[[#This Row],[Belastbaar loon]])</f>
        <v>3385.38</v>
      </c>
      <c r="E3436" s="14">
        <f>MAX(Table1[[#This Row],[Loonheffing]]-Table1[[#This Row],[Algemene Heffingskorting]]-Table1[[#This Row],[Arbeidskorting]],0)</f>
        <v>10876.001899999999</v>
      </c>
      <c r="F3436" s="6">
        <f>Table1[[#This Row],[Belastbaar loon]]-Table1[[#This Row],[Belasting]]</f>
        <v>31304.998100000001</v>
      </c>
      <c r="G3436" s="2">
        <f>(Table1[[#This Row],[Belastbaar loon]]-Table1[[#This Row],[Netto loon]])/Table1[[#This Row],[Belastbaar loon]]</f>
        <v>0.25784125317085888</v>
      </c>
      <c r="H3436" s="14">
        <f t="shared" ca="1" si="48"/>
        <v>10871.099700000001</v>
      </c>
      <c r="I3436" s="14">
        <f ca="1">IF(ROW()=2, Table1[[#This Row],[Netto loon]], INDIRECT(ADDRESS(ROW()-1,COLUMN(F:F))))</f>
        <v>31299.900300000001</v>
      </c>
      <c r="J3436" s="6">
        <f ca="1">IF(ROW()=2, 0, Table1[[#This Row],[Belastbaar loon]]-INDIRECT(ADDRESS(ROW()-1,COLUMN(A:A))))</f>
        <v>10</v>
      </c>
      <c r="K3436" s="6">
        <f ca="1">Table1[[#This Row],[Netto loon]]-Table1[[#This Row],[Netto vorige schijf]]</f>
        <v>5.0977999999995518</v>
      </c>
      <c r="L3436" s="2">
        <f ca="1">(Table1[[#This Row],[Bruto tov vorige schijf]]-Table1[[#This Row],[Netto tov vorige schijf]])/MAX(Table1[[#This Row],[Bruto tov vorige schijf]],1)</f>
        <v>0.49022000000004484</v>
      </c>
    </row>
    <row r="3437" spans="1:12" x14ac:dyDescent="0.25">
      <c r="A3437" s="14">
        <v>42191</v>
      </c>
      <c r="B3437" s="6">
        <f>LoonHeffing2020(Table1[[#This Row],[Belastbaar loon]])</f>
        <v>15758.3385</v>
      </c>
      <c r="C3437" s="6">
        <f>AlgemeneHeffingsKorting2020(Table1[[#This Row],[Belastbaar loon]])</f>
        <v>1492.6543999999999</v>
      </c>
      <c r="D3437" s="14">
        <f>ArbeidsKorting2020(Table1[[#This Row],[Belastbaar loon]])</f>
        <v>3384.78</v>
      </c>
      <c r="E3437" s="14">
        <f>MAX(Table1[[#This Row],[Loonheffing]]-Table1[[#This Row],[Algemene Heffingskorting]]-Table1[[#This Row],[Arbeidskorting]],0)</f>
        <v>10880.9041</v>
      </c>
      <c r="F3437" s="6">
        <f>Table1[[#This Row],[Belastbaar loon]]-Table1[[#This Row],[Belasting]]</f>
        <v>31310.0959</v>
      </c>
      <c r="G3437" s="2">
        <f>(Table1[[#This Row],[Belastbaar loon]]-Table1[[#This Row],[Netto loon]])/Table1[[#This Row],[Belastbaar loon]]</f>
        <v>0.25789633097106018</v>
      </c>
      <c r="H3437" s="14">
        <f t="shared" ca="1" si="48"/>
        <v>10876.001899999999</v>
      </c>
      <c r="I3437" s="14">
        <f ca="1">IF(ROW()=2, Table1[[#This Row],[Netto loon]], INDIRECT(ADDRESS(ROW()-1,COLUMN(F:F))))</f>
        <v>31304.998100000001</v>
      </c>
      <c r="J3437" s="6">
        <f ca="1">IF(ROW()=2, 0, Table1[[#This Row],[Belastbaar loon]]-INDIRECT(ADDRESS(ROW()-1,COLUMN(A:A))))</f>
        <v>10</v>
      </c>
      <c r="K3437" s="6">
        <f ca="1">Table1[[#This Row],[Netto loon]]-Table1[[#This Row],[Netto vorige schijf]]</f>
        <v>5.0977999999995518</v>
      </c>
      <c r="L3437" s="2">
        <f ca="1">(Table1[[#This Row],[Bruto tov vorige schijf]]-Table1[[#This Row],[Netto tov vorige schijf]])/MAX(Table1[[#This Row],[Bruto tov vorige schijf]],1)</f>
        <v>0.49022000000004484</v>
      </c>
    </row>
    <row r="3438" spans="1:12" x14ac:dyDescent="0.25">
      <c r="A3438" s="14">
        <v>42201</v>
      </c>
      <c r="B3438" s="6">
        <f>LoonHeffing2020(Table1[[#This Row],[Belastbaar loon]])</f>
        <v>15762.0735</v>
      </c>
      <c r="C3438" s="6">
        <f>AlgemeneHeffingsKorting2020(Table1[[#This Row],[Belastbaar loon]])</f>
        <v>1492.0871999999999</v>
      </c>
      <c r="D3438" s="14">
        <f>ArbeidsKorting2020(Table1[[#This Row],[Belastbaar loon]])</f>
        <v>3384.18</v>
      </c>
      <c r="E3438" s="14">
        <f>MAX(Table1[[#This Row],[Loonheffing]]-Table1[[#This Row],[Algemene Heffingskorting]]-Table1[[#This Row],[Arbeidskorting]],0)</f>
        <v>10885.8063</v>
      </c>
      <c r="F3438" s="6">
        <f>Table1[[#This Row],[Belastbaar loon]]-Table1[[#This Row],[Belasting]]</f>
        <v>31315.1937</v>
      </c>
      <c r="G3438" s="2">
        <f>(Table1[[#This Row],[Belastbaar loon]]-Table1[[#This Row],[Netto loon]])/Table1[[#This Row],[Belastbaar loon]]</f>
        <v>0.25795138266865714</v>
      </c>
      <c r="H3438" s="14">
        <f t="shared" ca="1" si="48"/>
        <v>10880.9041</v>
      </c>
      <c r="I3438" s="14">
        <f ca="1">IF(ROW()=2, Table1[[#This Row],[Netto loon]], INDIRECT(ADDRESS(ROW()-1,COLUMN(F:F))))</f>
        <v>31310.0959</v>
      </c>
      <c r="J3438" s="6">
        <f ca="1">IF(ROW()=2, 0, Table1[[#This Row],[Belastbaar loon]]-INDIRECT(ADDRESS(ROW()-1,COLUMN(A:A))))</f>
        <v>10</v>
      </c>
      <c r="K3438" s="6">
        <f ca="1">Table1[[#This Row],[Netto loon]]-Table1[[#This Row],[Netto vorige schijf]]</f>
        <v>5.0977999999995518</v>
      </c>
      <c r="L3438" s="2">
        <f ca="1">(Table1[[#This Row],[Bruto tov vorige schijf]]-Table1[[#This Row],[Netto tov vorige schijf]])/MAX(Table1[[#This Row],[Bruto tov vorige schijf]],1)</f>
        <v>0.49022000000004484</v>
      </c>
    </row>
    <row r="3439" spans="1:12" x14ac:dyDescent="0.25">
      <c r="A3439" s="14">
        <v>42211</v>
      </c>
      <c r="B3439" s="6">
        <f>LoonHeffing2020(Table1[[#This Row],[Belastbaar loon]])</f>
        <v>15765.808499999999</v>
      </c>
      <c r="C3439" s="6">
        <f>AlgemeneHeffingsKorting2020(Table1[[#This Row],[Belastbaar loon]])</f>
        <v>1491.52</v>
      </c>
      <c r="D3439" s="14">
        <f>ArbeidsKorting2020(Table1[[#This Row],[Belastbaar loon]])</f>
        <v>3383.58</v>
      </c>
      <c r="E3439" s="14">
        <f>MAX(Table1[[#This Row],[Loonheffing]]-Table1[[#This Row],[Algemene Heffingskorting]]-Table1[[#This Row],[Arbeidskorting]],0)</f>
        <v>10890.708499999999</v>
      </c>
      <c r="F3439" s="6">
        <f>Table1[[#This Row],[Belastbaar loon]]-Table1[[#This Row],[Belasting]]</f>
        <v>31320.291499999999</v>
      </c>
      <c r="G3439" s="2">
        <f>(Table1[[#This Row],[Belastbaar loon]]-Table1[[#This Row],[Netto loon]])/Table1[[#This Row],[Belastbaar loon]]</f>
        <v>0.25800640828220134</v>
      </c>
      <c r="H3439" s="14">
        <f t="shared" ca="1" si="48"/>
        <v>10885.8063</v>
      </c>
      <c r="I3439" s="14">
        <f ca="1">IF(ROW()=2, Table1[[#This Row],[Netto loon]], INDIRECT(ADDRESS(ROW()-1,COLUMN(F:F))))</f>
        <v>31315.1937</v>
      </c>
      <c r="J3439" s="6">
        <f ca="1">IF(ROW()=2, 0, Table1[[#This Row],[Belastbaar loon]]-INDIRECT(ADDRESS(ROW()-1,COLUMN(A:A))))</f>
        <v>10</v>
      </c>
      <c r="K3439" s="6">
        <f ca="1">Table1[[#This Row],[Netto loon]]-Table1[[#This Row],[Netto vorige schijf]]</f>
        <v>5.0977999999995518</v>
      </c>
      <c r="L3439" s="2">
        <f ca="1">(Table1[[#This Row],[Bruto tov vorige schijf]]-Table1[[#This Row],[Netto tov vorige schijf]])/MAX(Table1[[#This Row],[Bruto tov vorige schijf]],1)</f>
        <v>0.49022000000004484</v>
      </c>
    </row>
    <row r="3440" spans="1:12" x14ac:dyDescent="0.25">
      <c r="A3440" s="14">
        <v>42221</v>
      </c>
      <c r="B3440" s="6">
        <f>LoonHeffing2020(Table1[[#This Row],[Belastbaar loon]])</f>
        <v>15769.5435</v>
      </c>
      <c r="C3440" s="6">
        <f>AlgemeneHeffingsKorting2020(Table1[[#This Row],[Belastbaar loon]])</f>
        <v>1490.9528</v>
      </c>
      <c r="D3440" s="14">
        <f>ArbeidsKorting2020(Table1[[#This Row],[Belastbaar loon]])</f>
        <v>3382.98</v>
      </c>
      <c r="E3440" s="14">
        <f>MAX(Table1[[#This Row],[Loonheffing]]-Table1[[#This Row],[Algemene Heffingskorting]]-Table1[[#This Row],[Arbeidskorting]],0)</f>
        <v>10895.610700000001</v>
      </c>
      <c r="F3440" s="6">
        <f>Table1[[#This Row],[Belastbaar loon]]-Table1[[#This Row],[Belasting]]</f>
        <v>31325.389299999999</v>
      </c>
      <c r="G3440" s="2">
        <f>(Table1[[#This Row],[Belastbaar loon]]-Table1[[#This Row],[Netto loon]])/Table1[[#This Row],[Belastbaar loon]]</f>
        <v>0.25806140783022669</v>
      </c>
      <c r="H3440" s="14">
        <f t="shared" ca="1" si="48"/>
        <v>10890.708499999999</v>
      </c>
      <c r="I3440" s="14">
        <f ca="1">IF(ROW()=2, Table1[[#This Row],[Netto loon]], INDIRECT(ADDRESS(ROW()-1,COLUMN(F:F))))</f>
        <v>31320.291499999999</v>
      </c>
      <c r="J3440" s="6">
        <f ca="1">IF(ROW()=2, 0, Table1[[#This Row],[Belastbaar loon]]-INDIRECT(ADDRESS(ROW()-1,COLUMN(A:A))))</f>
        <v>10</v>
      </c>
      <c r="K3440" s="6">
        <f ca="1">Table1[[#This Row],[Netto loon]]-Table1[[#This Row],[Netto vorige schijf]]</f>
        <v>5.0977999999995518</v>
      </c>
      <c r="L3440" s="2">
        <f ca="1">(Table1[[#This Row],[Bruto tov vorige schijf]]-Table1[[#This Row],[Netto tov vorige schijf]])/MAX(Table1[[#This Row],[Bruto tov vorige schijf]],1)</f>
        <v>0.49022000000004484</v>
      </c>
    </row>
    <row r="3441" spans="1:12" x14ac:dyDescent="0.25">
      <c r="A3441" s="14">
        <v>42231</v>
      </c>
      <c r="B3441" s="6">
        <f>LoonHeffing2020(Table1[[#This Row],[Belastbaar loon]])</f>
        <v>15773.2785</v>
      </c>
      <c r="C3441" s="6">
        <f>AlgemeneHeffingsKorting2020(Table1[[#This Row],[Belastbaar loon]])</f>
        <v>1490.3856000000001</v>
      </c>
      <c r="D3441" s="14">
        <f>ArbeidsKorting2020(Table1[[#This Row],[Belastbaar loon]])</f>
        <v>3382.38</v>
      </c>
      <c r="E3441" s="14">
        <f>MAX(Table1[[#This Row],[Loonheffing]]-Table1[[#This Row],[Algemene Heffingskorting]]-Table1[[#This Row],[Arbeidskorting]],0)</f>
        <v>10900.512900000002</v>
      </c>
      <c r="F3441" s="6">
        <f>Table1[[#This Row],[Belastbaar loon]]-Table1[[#This Row],[Belasting]]</f>
        <v>31330.487099999998</v>
      </c>
      <c r="G3441" s="2">
        <f>(Table1[[#This Row],[Belastbaar loon]]-Table1[[#This Row],[Netto loon]])/Table1[[#This Row],[Belastbaar loon]]</f>
        <v>0.25811638133124959</v>
      </c>
      <c r="H3441" s="14">
        <f t="shared" ca="1" si="48"/>
        <v>10895.610700000001</v>
      </c>
      <c r="I3441" s="14">
        <f ca="1">IF(ROW()=2, Table1[[#This Row],[Netto loon]], INDIRECT(ADDRESS(ROW()-1,COLUMN(F:F))))</f>
        <v>31325.389299999999</v>
      </c>
      <c r="J3441" s="6">
        <f ca="1">IF(ROW()=2, 0, Table1[[#This Row],[Belastbaar loon]]-INDIRECT(ADDRESS(ROW()-1,COLUMN(A:A))))</f>
        <v>10</v>
      </c>
      <c r="K3441" s="6">
        <f ca="1">Table1[[#This Row],[Netto loon]]-Table1[[#This Row],[Netto vorige schijf]]</f>
        <v>5.0977999999995518</v>
      </c>
      <c r="L3441" s="2">
        <f ca="1">(Table1[[#This Row],[Bruto tov vorige schijf]]-Table1[[#This Row],[Netto tov vorige schijf]])/MAX(Table1[[#This Row],[Bruto tov vorige schijf]],1)</f>
        <v>0.49022000000004484</v>
      </c>
    </row>
    <row r="3442" spans="1:12" x14ac:dyDescent="0.25">
      <c r="A3442" s="14">
        <v>42241</v>
      </c>
      <c r="B3442" s="6">
        <f>LoonHeffing2020(Table1[[#This Row],[Belastbaar loon]])</f>
        <v>15777.013499999999</v>
      </c>
      <c r="C3442" s="6">
        <f>AlgemeneHeffingsKorting2020(Table1[[#This Row],[Belastbaar loon]])</f>
        <v>1489.8184000000001</v>
      </c>
      <c r="D3442" s="14">
        <f>ArbeidsKorting2020(Table1[[#This Row],[Belastbaar loon]])</f>
        <v>3381.78</v>
      </c>
      <c r="E3442" s="14">
        <f>MAX(Table1[[#This Row],[Loonheffing]]-Table1[[#This Row],[Algemene Heffingskorting]]-Table1[[#This Row],[Arbeidskorting]],0)</f>
        <v>10905.415099999998</v>
      </c>
      <c r="F3442" s="6">
        <f>Table1[[#This Row],[Belastbaar loon]]-Table1[[#This Row],[Belasting]]</f>
        <v>31335.584900000002</v>
      </c>
      <c r="G3442" s="2">
        <f>(Table1[[#This Row],[Belastbaar loon]]-Table1[[#This Row],[Netto loon]])/Table1[[#This Row],[Belastbaar loon]]</f>
        <v>0.25817132880376881</v>
      </c>
      <c r="H3442" s="14">
        <f t="shared" ca="1" si="48"/>
        <v>10900.512900000002</v>
      </c>
      <c r="I3442" s="14">
        <f ca="1">IF(ROW()=2, Table1[[#This Row],[Netto loon]], INDIRECT(ADDRESS(ROW()-1,COLUMN(F:F))))</f>
        <v>31330.487099999998</v>
      </c>
      <c r="J3442" s="6">
        <f ca="1">IF(ROW()=2, 0, Table1[[#This Row],[Belastbaar loon]]-INDIRECT(ADDRESS(ROW()-1,COLUMN(A:A))))</f>
        <v>10</v>
      </c>
      <c r="K3442" s="6">
        <f ca="1">Table1[[#This Row],[Netto loon]]-Table1[[#This Row],[Netto vorige schijf]]</f>
        <v>5.0978000000031898</v>
      </c>
      <c r="L3442" s="2">
        <f ca="1">(Table1[[#This Row],[Bruto tov vorige schijf]]-Table1[[#This Row],[Netto tov vorige schijf]])/MAX(Table1[[#This Row],[Bruto tov vorige schijf]],1)</f>
        <v>0.49021999999968102</v>
      </c>
    </row>
    <row r="3443" spans="1:12" x14ac:dyDescent="0.25">
      <c r="A3443" s="14">
        <v>42251</v>
      </c>
      <c r="B3443" s="6">
        <f>LoonHeffing2020(Table1[[#This Row],[Belastbaar loon]])</f>
        <v>15780.7485</v>
      </c>
      <c r="C3443" s="6">
        <f>AlgemeneHeffingsKorting2020(Table1[[#This Row],[Belastbaar loon]])</f>
        <v>1489.2511999999999</v>
      </c>
      <c r="D3443" s="14">
        <f>ArbeidsKorting2020(Table1[[#This Row],[Belastbaar loon]])</f>
        <v>3381.18</v>
      </c>
      <c r="E3443" s="14">
        <f>MAX(Table1[[#This Row],[Loonheffing]]-Table1[[#This Row],[Algemene Heffingskorting]]-Table1[[#This Row],[Arbeidskorting]],0)</f>
        <v>10910.317299999999</v>
      </c>
      <c r="F3443" s="6">
        <f>Table1[[#This Row],[Belastbaar loon]]-Table1[[#This Row],[Belasting]]</f>
        <v>31340.682700000001</v>
      </c>
      <c r="G3443" s="2">
        <f>(Table1[[#This Row],[Belastbaar loon]]-Table1[[#This Row],[Netto loon]])/Table1[[#This Row],[Belastbaar loon]]</f>
        <v>0.25822625026626583</v>
      </c>
      <c r="H3443" s="14">
        <f t="shared" ca="1" si="48"/>
        <v>10905.415099999998</v>
      </c>
      <c r="I3443" s="14">
        <f ca="1">IF(ROW()=2, Table1[[#This Row],[Netto loon]], INDIRECT(ADDRESS(ROW()-1,COLUMN(F:F))))</f>
        <v>31335.584900000002</v>
      </c>
      <c r="J3443" s="6">
        <f ca="1">IF(ROW()=2, 0, Table1[[#This Row],[Belastbaar loon]]-INDIRECT(ADDRESS(ROW()-1,COLUMN(A:A))))</f>
        <v>10</v>
      </c>
      <c r="K3443" s="6">
        <f ca="1">Table1[[#This Row],[Netto loon]]-Table1[[#This Row],[Netto vorige schijf]]</f>
        <v>5.0977999999995518</v>
      </c>
      <c r="L3443" s="2">
        <f ca="1">(Table1[[#This Row],[Bruto tov vorige schijf]]-Table1[[#This Row],[Netto tov vorige schijf]])/MAX(Table1[[#This Row],[Bruto tov vorige schijf]],1)</f>
        <v>0.49022000000004484</v>
      </c>
    </row>
    <row r="3444" spans="1:12" x14ac:dyDescent="0.25">
      <c r="A3444" s="14">
        <v>42261</v>
      </c>
      <c r="B3444" s="6">
        <f>LoonHeffing2020(Table1[[#This Row],[Belastbaar loon]])</f>
        <v>15784.4835</v>
      </c>
      <c r="C3444" s="6">
        <f>AlgemeneHeffingsKorting2020(Table1[[#This Row],[Belastbaar loon]])</f>
        <v>1488.684</v>
      </c>
      <c r="D3444" s="14">
        <f>ArbeidsKorting2020(Table1[[#This Row],[Belastbaar loon]])</f>
        <v>3380.58</v>
      </c>
      <c r="E3444" s="14">
        <f>MAX(Table1[[#This Row],[Loonheffing]]-Table1[[#This Row],[Algemene Heffingskorting]]-Table1[[#This Row],[Arbeidskorting]],0)</f>
        <v>10915.219500000001</v>
      </c>
      <c r="F3444" s="6">
        <f>Table1[[#This Row],[Belastbaar loon]]-Table1[[#This Row],[Belasting]]</f>
        <v>31345.780500000001</v>
      </c>
      <c r="G3444" s="2">
        <f>(Table1[[#This Row],[Belastbaar loon]]-Table1[[#This Row],[Netto loon]])/Table1[[#This Row],[Belastbaar loon]]</f>
        <v>0.25828114573720451</v>
      </c>
      <c r="H3444" s="14">
        <f t="shared" ca="1" si="48"/>
        <v>10910.317299999999</v>
      </c>
      <c r="I3444" s="14">
        <f ca="1">IF(ROW()=2, Table1[[#This Row],[Netto loon]], INDIRECT(ADDRESS(ROW()-1,COLUMN(F:F))))</f>
        <v>31340.682700000001</v>
      </c>
      <c r="J3444" s="6">
        <f ca="1">IF(ROW()=2, 0, Table1[[#This Row],[Belastbaar loon]]-INDIRECT(ADDRESS(ROW()-1,COLUMN(A:A))))</f>
        <v>10</v>
      </c>
      <c r="K3444" s="6">
        <f ca="1">Table1[[#This Row],[Netto loon]]-Table1[[#This Row],[Netto vorige schijf]]</f>
        <v>5.0977999999995518</v>
      </c>
      <c r="L3444" s="2">
        <f ca="1">(Table1[[#This Row],[Bruto tov vorige schijf]]-Table1[[#This Row],[Netto tov vorige schijf]])/MAX(Table1[[#This Row],[Bruto tov vorige schijf]],1)</f>
        <v>0.49022000000004484</v>
      </c>
    </row>
    <row r="3445" spans="1:12" x14ac:dyDescent="0.25">
      <c r="A3445" s="14">
        <v>42271</v>
      </c>
      <c r="B3445" s="6">
        <f>LoonHeffing2020(Table1[[#This Row],[Belastbaar loon]])</f>
        <v>15788.218499999999</v>
      </c>
      <c r="C3445" s="6">
        <f>AlgemeneHeffingsKorting2020(Table1[[#This Row],[Belastbaar loon]])</f>
        <v>1488.1168</v>
      </c>
      <c r="D3445" s="14">
        <f>ArbeidsKorting2020(Table1[[#This Row],[Belastbaar loon]])</f>
        <v>3379.98</v>
      </c>
      <c r="E3445" s="14">
        <f>MAX(Table1[[#This Row],[Loonheffing]]-Table1[[#This Row],[Algemene Heffingskorting]]-Table1[[#This Row],[Arbeidskorting]],0)</f>
        <v>10920.1217</v>
      </c>
      <c r="F3445" s="6">
        <f>Table1[[#This Row],[Belastbaar loon]]-Table1[[#This Row],[Belasting]]</f>
        <v>31350.8783</v>
      </c>
      <c r="G3445" s="2">
        <f>(Table1[[#This Row],[Belastbaar loon]]-Table1[[#This Row],[Netto loon]])/Table1[[#This Row],[Belastbaar loon]]</f>
        <v>0.25833601523503108</v>
      </c>
      <c r="H3445" s="14">
        <f t="shared" ca="1" si="48"/>
        <v>10915.219500000001</v>
      </c>
      <c r="I3445" s="14">
        <f ca="1">IF(ROW()=2, Table1[[#This Row],[Netto loon]], INDIRECT(ADDRESS(ROW()-1,COLUMN(F:F))))</f>
        <v>31345.780500000001</v>
      </c>
      <c r="J3445" s="6">
        <f ca="1">IF(ROW()=2, 0, Table1[[#This Row],[Belastbaar loon]]-INDIRECT(ADDRESS(ROW()-1,COLUMN(A:A))))</f>
        <v>10</v>
      </c>
      <c r="K3445" s="6">
        <f ca="1">Table1[[#This Row],[Netto loon]]-Table1[[#This Row],[Netto vorige schijf]]</f>
        <v>5.0977999999995518</v>
      </c>
      <c r="L3445" s="2">
        <f ca="1">(Table1[[#This Row],[Bruto tov vorige schijf]]-Table1[[#This Row],[Netto tov vorige schijf]])/MAX(Table1[[#This Row],[Bruto tov vorige schijf]],1)</f>
        <v>0.49022000000004484</v>
      </c>
    </row>
    <row r="3446" spans="1:12" x14ac:dyDescent="0.25">
      <c r="A3446" s="14">
        <v>42281</v>
      </c>
      <c r="B3446" s="6">
        <f>LoonHeffing2020(Table1[[#This Row],[Belastbaar loon]])</f>
        <v>15791.9535</v>
      </c>
      <c r="C3446" s="6">
        <f>AlgemeneHeffingsKorting2020(Table1[[#This Row],[Belastbaar loon]])</f>
        <v>1487.5496000000001</v>
      </c>
      <c r="D3446" s="14">
        <f>ArbeidsKorting2020(Table1[[#This Row],[Belastbaar loon]])</f>
        <v>3379.38</v>
      </c>
      <c r="E3446" s="14">
        <f>MAX(Table1[[#This Row],[Loonheffing]]-Table1[[#This Row],[Algemene Heffingskorting]]-Table1[[#This Row],[Arbeidskorting]],0)</f>
        <v>10925.0239</v>
      </c>
      <c r="F3446" s="6">
        <f>Table1[[#This Row],[Belastbaar loon]]-Table1[[#This Row],[Belasting]]</f>
        <v>31355.9761</v>
      </c>
      <c r="G3446" s="2">
        <f>(Table1[[#This Row],[Belastbaar loon]]-Table1[[#This Row],[Netto loon]])/Table1[[#This Row],[Belastbaar loon]]</f>
        <v>0.25839085877817458</v>
      </c>
      <c r="H3446" s="14">
        <f t="shared" ca="1" si="48"/>
        <v>10920.1217</v>
      </c>
      <c r="I3446" s="14">
        <f ca="1">IF(ROW()=2, Table1[[#This Row],[Netto loon]], INDIRECT(ADDRESS(ROW()-1,COLUMN(F:F))))</f>
        <v>31350.8783</v>
      </c>
      <c r="J3446" s="6">
        <f ca="1">IF(ROW()=2, 0, Table1[[#This Row],[Belastbaar loon]]-INDIRECT(ADDRESS(ROW()-1,COLUMN(A:A))))</f>
        <v>10</v>
      </c>
      <c r="K3446" s="6">
        <f ca="1">Table1[[#This Row],[Netto loon]]-Table1[[#This Row],[Netto vorige schijf]]</f>
        <v>5.0977999999995518</v>
      </c>
      <c r="L3446" s="2">
        <f ca="1">(Table1[[#This Row],[Bruto tov vorige schijf]]-Table1[[#This Row],[Netto tov vorige schijf]])/MAX(Table1[[#This Row],[Bruto tov vorige schijf]],1)</f>
        <v>0.49022000000004484</v>
      </c>
    </row>
    <row r="3447" spans="1:12" x14ac:dyDescent="0.25">
      <c r="A3447" s="14">
        <v>42291</v>
      </c>
      <c r="B3447" s="6">
        <f>LoonHeffing2020(Table1[[#This Row],[Belastbaar loon]])</f>
        <v>15795.6885</v>
      </c>
      <c r="C3447" s="6">
        <f>AlgemeneHeffingsKorting2020(Table1[[#This Row],[Belastbaar loon]])</f>
        <v>1486.9824000000001</v>
      </c>
      <c r="D3447" s="14">
        <f>ArbeidsKorting2020(Table1[[#This Row],[Belastbaar loon]])</f>
        <v>3378.78</v>
      </c>
      <c r="E3447" s="14">
        <f>MAX(Table1[[#This Row],[Loonheffing]]-Table1[[#This Row],[Algemene Heffingskorting]]-Table1[[#This Row],[Arbeidskorting]],0)</f>
        <v>10929.926099999999</v>
      </c>
      <c r="F3447" s="6">
        <f>Table1[[#This Row],[Belastbaar loon]]-Table1[[#This Row],[Belasting]]</f>
        <v>31361.073900000003</v>
      </c>
      <c r="G3447" s="2">
        <f>(Table1[[#This Row],[Belastbaar loon]]-Table1[[#This Row],[Netto loon]])/Table1[[#This Row],[Belastbaar loon]]</f>
        <v>0.2584456763850464</v>
      </c>
      <c r="H3447" s="14">
        <f t="shared" ca="1" si="48"/>
        <v>10925.0239</v>
      </c>
      <c r="I3447" s="14">
        <f ca="1">IF(ROW()=2, Table1[[#This Row],[Netto loon]], INDIRECT(ADDRESS(ROW()-1,COLUMN(F:F))))</f>
        <v>31355.9761</v>
      </c>
      <c r="J3447" s="6">
        <f ca="1">IF(ROW()=2, 0, Table1[[#This Row],[Belastbaar loon]]-INDIRECT(ADDRESS(ROW()-1,COLUMN(A:A))))</f>
        <v>10</v>
      </c>
      <c r="K3447" s="6">
        <f ca="1">Table1[[#This Row],[Netto loon]]-Table1[[#This Row],[Netto vorige schijf]]</f>
        <v>5.0978000000031898</v>
      </c>
      <c r="L3447" s="2">
        <f ca="1">(Table1[[#This Row],[Bruto tov vorige schijf]]-Table1[[#This Row],[Netto tov vorige schijf]])/MAX(Table1[[#This Row],[Bruto tov vorige schijf]],1)</f>
        <v>0.49021999999968102</v>
      </c>
    </row>
    <row r="3448" spans="1:12" x14ac:dyDescent="0.25">
      <c r="A3448" s="14">
        <v>42301</v>
      </c>
      <c r="B3448" s="6">
        <f>LoonHeffing2020(Table1[[#This Row],[Belastbaar loon]])</f>
        <v>15799.423500000001</v>
      </c>
      <c r="C3448" s="6">
        <f>AlgemeneHeffingsKorting2020(Table1[[#This Row],[Belastbaar loon]])</f>
        <v>1486.4151999999999</v>
      </c>
      <c r="D3448" s="14">
        <f>ArbeidsKorting2020(Table1[[#This Row],[Belastbaar loon]])</f>
        <v>3378.18</v>
      </c>
      <c r="E3448" s="14">
        <f>MAX(Table1[[#This Row],[Loonheffing]]-Table1[[#This Row],[Algemene Heffingskorting]]-Table1[[#This Row],[Arbeidskorting]],0)</f>
        <v>10934.828300000001</v>
      </c>
      <c r="F3448" s="6">
        <f>Table1[[#This Row],[Belastbaar loon]]-Table1[[#This Row],[Belasting]]</f>
        <v>31366.171699999999</v>
      </c>
      <c r="G3448" s="2">
        <f>(Table1[[#This Row],[Belastbaar loon]]-Table1[[#This Row],[Netto loon]])/Table1[[#This Row],[Belastbaar loon]]</f>
        <v>0.25850046807404081</v>
      </c>
      <c r="H3448" s="14">
        <f t="shared" ca="1" si="48"/>
        <v>10929.926099999999</v>
      </c>
      <c r="I3448" s="14">
        <f ca="1">IF(ROW()=2, Table1[[#This Row],[Netto loon]], INDIRECT(ADDRESS(ROW()-1,COLUMN(F:F))))</f>
        <v>31361.073900000003</v>
      </c>
      <c r="J3448" s="6">
        <f ca="1">IF(ROW()=2, 0, Table1[[#This Row],[Belastbaar loon]]-INDIRECT(ADDRESS(ROW()-1,COLUMN(A:A))))</f>
        <v>10</v>
      </c>
      <c r="K3448" s="6">
        <f ca="1">Table1[[#This Row],[Netto loon]]-Table1[[#This Row],[Netto vorige schijf]]</f>
        <v>5.0977999999959138</v>
      </c>
      <c r="L3448" s="2">
        <f ca="1">(Table1[[#This Row],[Bruto tov vorige schijf]]-Table1[[#This Row],[Netto tov vorige schijf]])/MAX(Table1[[#This Row],[Bruto tov vorige schijf]],1)</f>
        <v>0.49022000000040861</v>
      </c>
    </row>
    <row r="3449" spans="1:12" x14ac:dyDescent="0.25">
      <c r="A3449" s="14">
        <v>42311</v>
      </c>
      <c r="B3449" s="6">
        <f>LoonHeffing2020(Table1[[#This Row],[Belastbaar loon]])</f>
        <v>15803.1585</v>
      </c>
      <c r="C3449" s="6">
        <f>AlgemeneHeffingsKorting2020(Table1[[#This Row],[Belastbaar loon]])</f>
        <v>1485.848</v>
      </c>
      <c r="D3449" s="14">
        <f>ArbeidsKorting2020(Table1[[#This Row],[Belastbaar loon]])</f>
        <v>3377.58</v>
      </c>
      <c r="E3449" s="14">
        <f>MAX(Table1[[#This Row],[Loonheffing]]-Table1[[#This Row],[Algemene Heffingskorting]]-Table1[[#This Row],[Arbeidskorting]],0)</f>
        <v>10939.7305</v>
      </c>
      <c r="F3449" s="6">
        <f>Table1[[#This Row],[Belastbaar loon]]-Table1[[#This Row],[Belasting]]</f>
        <v>31371.269500000002</v>
      </c>
      <c r="G3449" s="2">
        <f>(Table1[[#This Row],[Belastbaar loon]]-Table1[[#This Row],[Netto loon]])/Table1[[#This Row],[Belastbaar loon]]</f>
        <v>0.25855523386353424</v>
      </c>
      <c r="H3449" s="14">
        <f t="shared" ca="1" si="48"/>
        <v>10934.828300000001</v>
      </c>
      <c r="I3449" s="14">
        <f ca="1">IF(ROW()=2, Table1[[#This Row],[Netto loon]], INDIRECT(ADDRESS(ROW()-1,COLUMN(F:F))))</f>
        <v>31366.171699999999</v>
      </c>
      <c r="J3449" s="6">
        <f ca="1">IF(ROW()=2, 0, Table1[[#This Row],[Belastbaar loon]]-INDIRECT(ADDRESS(ROW()-1,COLUMN(A:A))))</f>
        <v>10</v>
      </c>
      <c r="K3449" s="6">
        <f ca="1">Table1[[#This Row],[Netto loon]]-Table1[[#This Row],[Netto vorige schijf]]</f>
        <v>5.0978000000031898</v>
      </c>
      <c r="L3449" s="2">
        <f ca="1">(Table1[[#This Row],[Bruto tov vorige schijf]]-Table1[[#This Row],[Netto tov vorige schijf]])/MAX(Table1[[#This Row],[Bruto tov vorige schijf]],1)</f>
        <v>0.49021999999968102</v>
      </c>
    </row>
    <row r="3450" spans="1:12" x14ac:dyDescent="0.25">
      <c r="A3450" s="14">
        <v>42321</v>
      </c>
      <c r="B3450" s="6">
        <f>LoonHeffing2020(Table1[[#This Row],[Belastbaar loon]])</f>
        <v>15806.8935</v>
      </c>
      <c r="C3450" s="6">
        <f>AlgemeneHeffingsKorting2020(Table1[[#This Row],[Belastbaar loon]])</f>
        <v>1485.2808</v>
      </c>
      <c r="D3450" s="14">
        <f>ArbeidsKorting2020(Table1[[#This Row],[Belastbaar loon]])</f>
        <v>3376.98</v>
      </c>
      <c r="E3450" s="14">
        <f>MAX(Table1[[#This Row],[Loonheffing]]-Table1[[#This Row],[Algemene Heffingskorting]]-Table1[[#This Row],[Arbeidskorting]],0)</f>
        <v>10944.6327</v>
      </c>
      <c r="F3450" s="6">
        <f>Table1[[#This Row],[Belastbaar loon]]-Table1[[#This Row],[Belasting]]</f>
        <v>31376.367299999998</v>
      </c>
      <c r="G3450" s="2">
        <f>(Table1[[#This Row],[Belastbaar loon]]-Table1[[#This Row],[Netto loon]])/Table1[[#This Row],[Belastbaar loon]]</f>
        <v>0.25860997377188633</v>
      </c>
      <c r="H3450" s="14">
        <f t="shared" ca="1" si="48"/>
        <v>10939.7305</v>
      </c>
      <c r="I3450" s="14">
        <f ca="1">IF(ROW()=2, Table1[[#This Row],[Netto loon]], INDIRECT(ADDRESS(ROW()-1,COLUMN(F:F))))</f>
        <v>31371.269500000002</v>
      </c>
      <c r="J3450" s="6">
        <f ca="1">IF(ROW()=2, 0, Table1[[#This Row],[Belastbaar loon]]-INDIRECT(ADDRESS(ROW()-1,COLUMN(A:A))))</f>
        <v>10</v>
      </c>
      <c r="K3450" s="6">
        <f ca="1">Table1[[#This Row],[Netto loon]]-Table1[[#This Row],[Netto vorige schijf]]</f>
        <v>5.0977999999959138</v>
      </c>
      <c r="L3450" s="2">
        <f ca="1">(Table1[[#This Row],[Bruto tov vorige schijf]]-Table1[[#This Row],[Netto tov vorige schijf]])/MAX(Table1[[#This Row],[Bruto tov vorige schijf]],1)</f>
        <v>0.49022000000040861</v>
      </c>
    </row>
    <row r="3451" spans="1:12" x14ac:dyDescent="0.25">
      <c r="A3451" s="14">
        <v>42331</v>
      </c>
      <c r="B3451" s="6">
        <f>LoonHeffing2020(Table1[[#This Row],[Belastbaar loon]])</f>
        <v>15810.628500000001</v>
      </c>
      <c r="C3451" s="6">
        <f>AlgemeneHeffingsKorting2020(Table1[[#This Row],[Belastbaar loon]])</f>
        <v>1484.7136</v>
      </c>
      <c r="D3451" s="14">
        <f>ArbeidsKorting2020(Table1[[#This Row],[Belastbaar loon]])</f>
        <v>3376.38</v>
      </c>
      <c r="E3451" s="14">
        <f>MAX(Table1[[#This Row],[Loonheffing]]-Table1[[#This Row],[Algemene Heffingskorting]]-Table1[[#This Row],[Arbeidskorting]],0)</f>
        <v>10949.534899999999</v>
      </c>
      <c r="F3451" s="6">
        <f>Table1[[#This Row],[Belastbaar loon]]-Table1[[#This Row],[Belasting]]</f>
        <v>31381.465100000001</v>
      </c>
      <c r="G3451" s="2">
        <f>(Table1[[#This Row],[Belastbaar loon]]-Table1[[#This Row],[Netto loon]])/Table1[[#This Row],[Belastbaar loon]]</f>
        <v>0.25866468781743873</v>
      </c>
      <c r="H3451" s="14">
        <f t="shared" ca="1" si="48"/>
        <v>10944.6327</v>
      </c>
      <c r="I3451" s="14">
        <f ca="1">IF(ROW()=2, Table1[[#This Row],[Netto loon]], INDIRECT(ADDRESS(ROW()-1,COLUMN(F:F))))</f>
        <v>31376.367299999998</v>
      </c>
      <c r="J3451" s="6">
        <f ca="1">IF(ROW()=2, 0, Table1[[#This Row],[Belastbaar loon]]-INDIRECT(ADDRESS(ROW()-1,COLUMN(A:A))))</f>
        <v>10</v>
      </c>
      <c r="K3451" s="6">
        <f ca="1">Table1[[#This Row],[Netto loon]]-Table1[[#This Row],[Netto vorige schijf]]</f>
        <v>5.0978000000031898</v>
      </c>
      <c r="L3451" s="2">
        <f ca="1">(Table1[[#This Row],[Bruto tov vorige schijf]]-Table1[[#This Row],[Netto tov vorige schijf]])/MAX(Table1[[#This Row],[Bruto tov vorige schijf]],1)</f>
        <v>0.49021999999968102</v>
      </c>
    </row>
    <row r="3452" spans="1:12" x14ac:dyDescent="0.25">
      <c r="A3452" s="14">
        <v>42341</v>
      </c>
      <c r="B3452" s="6">
        <f>LoonHeffing2020(Table1[[#This Row],[Belastbaar loon]])</f>
        <v>15814.363499999999</v>
      </c>
      <c r="C3452" s="6">
        <f>AlgemeneHeffingsKorting2020(Table1[[#This Row],[Belastbaar loon]])</f>
        <v>1484.1464000000001</v>
      </c>
      <c r="D3452" s="14">
        <f>ArbeidsKorting2020(Table1[[#This Row],[Belastbaar loon]])</f>
        <v>3375.78</v>
      </c>
      <c r="E3452" s="14">
        <f>MAX(Table1[[#This Row],[Loonheffing]]-Table1[[#This Row],[Algemene Heffingskorting]]-Table1[[#This Row],[Arbeidskorting]],0)</f>
        <v>10954.437099999999</v>
      </c>
      <c r="F3452" s="6">
        <f>Table1[[#This Row],[Belastbaar loon]]-Table1[[#This Row],[Belasting]]</f>
        <v>31386.562900000001</v>
      </c>
      <c r="G3452" s="2">
        <f>(Table1[[#This Row],[Belastbaar loon]]-Table1[[#This Row],[Netto loon]])/Table1[[#This Row],[Belastbaar loon]]</f>
        <v>0.2587193760185163</v>
      </c>
      <c r="H3452" s="14">
        <f t="shared" ca="1" si="48"/>
        <v>10949.534899999999</v>
      </c>
      <c r="I3452" s="14">
        <f ca="1">IF(ROW()=2, Table1[[#This Row],[Netto loon]], INDIRECT(ADDRESS(ROW()-1,COLUMN(F:F))))</f>
        <v>31381.465100000001</v>
      </c>
      <c r="J3452" s="6">
        <f ca="1">IF(ROW()=2, 0, Table1[[#This Row],[Belastbaar loon]]-INDIRECT(ADDRESS(ROW()-1,COLUMN(A:A))))</f>
        <v>10</v>
      </c>
      <c r="K3452" s="6">
        <f ca="1">Table1[[#This Row],[Netto loon]]-Table1[[#This Row],[Netto vorige schijf]]</f>
        <v>5.0977999999995518</v>
      </c>
      <c r="L3452" s="2">
        <f ca="1">(Table1[[#This Row],[Bruto tov vorige schijf]]-Table1[[#This Row],[Netto tov vorige schijf]])/MAX(Table1[[#This Row],[Bruto tov vorige schijf]],1)</f>
        <v>0.49022000000004484</v>
      </c>
    </row>
    <row r="3453" spans="1:12" x14ac:dyDescent="0.25">
      <c r="A3453" s="14">
        <v>42351</v>
      </c>
      <c r="B3453" s="6">
        <f>LoonHeffing2020(Table1[[#This Row],[Belastbaar loon]])</f>
        <v>15818.0985</v>
      </c>
      <c r="C3453" s="6">
        <f>AlgemeneHeffingsKorting2020(Table1[[#This Row],[Belastbaar loon]])</f>
        <v>1483.5791999999999</v>
      </c>
      <c r="D3453" s="14">
        <f>ArbeidsKorting2020(Table1[[#This Row],[Belastbaar loon]])</f>
        <v>3375.18</v>
      </c>
      <c r="E3453" s="14">
        <f>MAX(Table1[[#This Row],[Loonheffing]]-Table1[[#This Row],[Algemene Heffingskorting]]-Table1[[#This Row],[Arbeidskorting]],0)</f>
        <v>10959.3393</v>
      </c>
      <c r="F3453" s="6">
        <f>Table1[[#This Row],[Belastbaar loon]]-Table1[[#This Row],[Belasting]]</f>
        <v>31391.6607</v>
      </c>
      <c r="G3453" s="2">
        <f>(Table1[[#This Row],[Belastbaar loon]]-Table1[[#This Row],[Netto loon]])/Table1[[#This Row],[Belastbaar loon]]</f>
        <v>0.25877403839342633</v>
      </c>
      <c r="H3453" s="14">
        <f t="shared" ca="1" si="48"/>
        <v>10954.437099999999</v>
      </c>
      <c r="I3453" s="14">
        <f ca="1">IF(ROW()=2, Table1[[#This Row],[Netto loon]], INDIRECT(ADDRESS(ROW()-1,COLUMN(F:F))))</f>
        <v>31386.562900000001</v>
      </c>
      <c r="J3453" s="6">
        <f ca="1">IF(ROW()=2, 0, Table1[[#This Row],[Belastbaar loon]]-INDIRECT(ADDRESS(ROW()-1,COLUMN(A:A))))</f>
        <v>10</v>
      </c>
      <c r="K3453" s="6">
        <f ca="1">Table1[[#This Row],[Netto loon]]-Table1[[#This Row],[Netto vorige schijf]]</f>
        <v>5.0977999999995518</v>
      </c>
      <c r="L3453" s="2">
        <f ca="1">(Table1[[#This Row],[Bruto tov vorige schijf]]-Table1[[#This Row],[Netto tov vorige schijf]])/MAX(Table1[[#This Row],[Bruto tov vorige schijf]],1)</f>
        <v>0.49022000000004484</v>
      </c>
    </row>
    <row r="3454" spans="1:12" x14ac:dyDescent="0.25">
      <c r="A3454" s="14">
        <v>42361</v>
      </c>
      <c r="B3454" s="6">
        <f>LoonHeffing2020(Table1[[#This Row],[Belastbaar loon]])</f>
        <v>15821.833500000001</v>
      </c>
      <c r="C3454" s="6">
        <f>AlgemeneHeffingsKorting2020(Table1[[#This Row],[Belastbaar loon]])</f>
        <v>1483.0119999999999</v>
      </c>
      <c r="D3454" s="14">
        <f>ArbeidsKorting2020(Table1[[#This Row],[Belastbaar loon]])</f>
        <v>3374.58</v>
      </c>
      <c r="E3454" s="14">
        <f>MAX(Table1[[#This Row],[Loonheffing]]-Table1[[#This Row],[Algemene Heffingskorting]]-Table1[[#This Row],[Arbeidskorting]],0)</f>
        <v>10964.2415</v>
      </c>
      <c r="F3454" s="6">
        <f>Table1[[#This Row],[Belastbaar loon]]-Table1[[#This Row],[Belasting]]</f>
        <v>31396.7585</v>
      </c>
      <c r="G3454" s="2">
        <f>(Table1[[#This Row],[Belastbaar loon]]-Table1[[#This Row],[Netto loon]])/Table1[[#This Row],[Belastbaar loon]]</f>
        <v>0.25882867496045892</v>
      </c>
      <c r="H3454" s="14">
        <f t="shared" ca="1" si="48"/>
        <v>10959.3393</v>
      </c>
      <c r="I3454" s="14">
        <f ca="1">IF(ROW()=2, Table1[[#This Row],[Netto loon]], INDIRECT(ADDRESS(ROW()-1,COLUMN(F:F))))</f>
        <v>31391.6607</v>
      </c>
      <c r="J3454" s="6">
        <f ca="1">IF(ROW()=2, 0, Table1[[#This Row],[Belastbaar loon]]-INDIRECT(ADDRESS(ROW()-1,COLUMN(A:A))))</f>
        <v>10</v>
      </c>
      <c r="K3454" s="6">
        <f ca="1">Table1[[#This Row],[Netto loon]]-Table1[[#This Row],[Netto vorige schijf]]</f>
        <v>5.0977999999995518</v>
      </c>
      <c r="L3454" s="2">
        <f ca="1">(Table1[[#This Row],[Bruto tov vorige schijf]]-Table1[[#This Row],[Netto tov vorige schijf]])/MAX(Table1[[#This Row],[Bruto tov vorige schijf]],1)</f>
        <v>0.49022000000004484</v>
      </c>
    </row>
    <row r="3455" spans="1:12" x14ac:dyDescent="0.25">
      <c r="A3455" s="14">
        <v>42371</v>
      </c>
      <c r="B3455" s="6">
        <f>LoonHeffing2020(Table1[[#This Row],[Belastbaar loon]])</f>
        <v>15825.568499999999</v>
      </c>
      <c r="C3455" s="6">
        <f>AlgemeneHeffingsKorting2020(Table1[[#This Row],[Belastbaar loon]])</f>
        <v>1482.4448</v>
      </c>
      <c r="D3455" s="14">
        <f>ArbeidsKorting2020(Table1[[#This Row],[Belastbaar loon]])</f>
        <v>3373.98</v>
      </c>
      <c r="E3455" s="14">
        <f>MAX(Table1[[#This Row],[Loonheffing]]-Table1[[#This Row],[Algemene Heffingskorting]]-Table1[[#This Row],[Arbeidskorting]],0)</f>
        <v>10969.143700000001</v>
      </c>
      <c r="F3455" s="6">
        <f>Table1[[#This Row],[Belastbaar loon]]-Table1[[#This Row],[Belasting]]</f>
        <v>31401.856299999999</v>
      </c>
      <c r="G3455" s="2">
        <f>(Table1[[#This Row],[Belastbaar loon]]-Table1[[#This Row],[Netto loon]])/Table1[[#This Row],[Belastbaar loon]]</f>
        <v>0.25888328573788677</v>
      </c>
      <c r="H3455" s="14">
        <f t="shared" ca="1" si="48"/>
        <v>10964.2415</v>
      </c>
      <c r="I3455" s="14">
        <f ca="1">IF(ROW()=2, Table1[[#This Row],[Netto loon]], INDIRECT(ADDRESS(ROW()-1,COLUMN(F:F))))</f>
        <v>31396.7585</v>
      </c>
      <c r="J3455" s="6">
        <f ca="1">IF(ROW()=2, 0, Table1[[#This Row],[Belastbaar loon]]-INDIRECT(ADDRESS(ROW()-1,COLUMN(A:A))))</f>
        <v>10</v>
      </c>
      <c r="K3455" s="6">
        <f ca="1">Table1[[#This Row],[Netto loon]]-Table1[[#This Row],[Netto vorige schijf]]</f>
        <v>5.0977999999995518</v>
      </c>
      <c r="L3455" s="2">
        <f ca="1">(Table1[[#This Row],[Bruto tov vorige schijf]]-Table1[[#This Row],[Netto tov vorige schijf]])/MAX(Table1[[#This Row],[Bruto tov vorige schijf]],1)</f>
        <v>0.49022000000004484</v>
      </c>
    </row>
    <row r="3456" spans="1:12" x14ac:dyDescent="0.25">
      <c r="A3456" s="14">
        <v>42381</v>
      </c>
      <c r="B3456" s="6">
        <f>LoonHeffing2020(Table1[[#This Row],[Belastbaar loon]])</f>
        <v>15829.3035</v>
      </c>
      <c r="C3456" s="6">
        <f>AlgemeneHeffingsKorting2020(Table1[[#This Row],[Belastbaar loon]])</f>
        <v>1481.8776</v>
      </c>
      <c r="D3456" s="14">
        <f>ArbeidsKorting2020(Table1[[#This Row],[Belastbaar loon]])</f>
        <v>3373.38</v>
      </c>
      <c r="E3456" s="14">
        <f>MAX(Table1[[#This Row],[Loonheffing]]-Table1[[#This Row],[Algemene Heffingskorting]]-Table1[[#This Row],[Arbeidskorting]],0)</f>
        <v>10974.045900000001</v>
      </c>
      <c r="F3456" s="6">
        <f>Table1[[#This Row],[Belastbaar loon]]-Table1[[#This Row],[Belasting]]</f>
        <v>31406.954099999999</v>
      </c>
      <c r="G3456" s="2">
        <f>(Table1[[#This Row],[Belastbaar loon]]-Table1[[#This Row],[Netto loon]])/Table1[[#This Row],[Belastbaar loon]]</f>
        <v>0.25893787074396546</v>
      </c>
      <c r="H3456" s="14">
        <f t="shared" ca="1" si="48"/>
        <v>10969.143700000001</v>
      </c>
      <c r="I3456" s="14">
        <f ca="1">IF(ROW()=2, Table1[[#This Row],[Netto loon]], INDIRECT(ADDRESS(ROW()-1,COLUMN(F:F))))</f>
        <v>31401.856299999999</v>
      </c>
      <c r="J3456" s="6">
        <f ca="1">IF(ROW()=2, 0, Table1[[#This Row],[Belastbaar loon]]-INDIRECT(ADDRESS(ROW()-1,COLUMN(A:A))))</f>
        <v>10</v>
      </c>
      <c r="K3456" s="6">
        <f ca="1">Table1[[#This Row],[Netto loon]]-Table1[[#This Row],[Netto vorige schijf]]</f>
        <v>5.0977999999995518</v>
      </c>
      <c r="L3456" s="2">
        <f ca="1">(Table1[[#This Row],[Bruto tov vorige schijf]]-Table1[[#This Row],[Netto tov vorige schijf]])/MAX(Table1[[#This Row],[Bruto tov vorige schijf]],1)</f>
        <v>0.49022000000004484</v>
      </c>
    </row>
    <row r="3457" spans="1:12" x14ac:dyDescent="0.25">
      <c r="A3457" s="14">
        <v>42391</v>
      </c>
      <c r="B3457" s="6">
        <f>LoonHeffing2020(Table1[[#This Row],[Belastbaar loon]])</f>
        <v>15833.038500000001</v>
      </c>
      <c r="C3457" s="6">
        <f>AlgemeneHeffingsKorting2020(Table1[[#This Row],[Belastbaar loon]])</f>
        <v>1481.3104000000001</v>
      </c>
      <c r="D3457" s="14">
        <f>ArbeidsKorting2020(Table1[[#This Row],[Belastbaar loon]])</f>
        <v>3372.78</v>
      </c>
      <c r="E3457" s="14">
        <f>MAX(Table1[[#This Row],[Loonheffing]]-Table1[[#This Row],[Algemene Heffingskorting]]-Table1[[#This Row],[Arbeidskorting]],0)</f>
        <v>10978.9481</v>
      </c>
      <c r="F3457" s="6">
        <f>Table1[[#This Row],[Belastbaar loon]]-Table1[[#This Row],[Belasting]]</f>
        <v>31412.051899999999</v>
      </c>
      <c r="G3457" s="2">
        <f>(Table1[[#This Row],[Belastbaar loon]]-Table1[[#This Row],[Netto loon]])/Table1[[#This Row],[Belastbaar loon]]</f>
        <v>0.25899242999693334</v>
      </c>
      <c r="H3457" s="14">
        <f t="shared" ca="1" si="48"/>
        <v>10974.045900000001</v>
      </c>
      <c r="I3457" s="14">
        <f ca="1">IF(ROW()=2, Table1[[#This Row],[Netto loon]], INDIRECT(ADDRESS(ROW()-1,COLUMN(F:F))))</f>
        <v>31406.954099999999</v>
      </c>
      <c r="J3457" s="6">
        <f ca="1">IF(ROW()=2, 0, Table1[[#This Row],[Belastbaar loon]]-INDIRECT(ADDRESS(ROW()-1,COLUMN(A:A))))</f>
        <v>10</v>
      </c>
      <c r="K3457" s="6">
        <f ca="1">Table1[[#This Row],[Netto loon]]-Table1[[#This Row],[Netto vorige schijf]]</f>
        <v>5.0977999999995518</v>
      </c>
      <c r="L3457" s="2">
        <f ca="1">(Table1[[#This Row],[Bruto tov vorige schijf]]-Table1[[#This Row],[Netto tov vorige schijf]])/MAX(Table1[[#This Row],[Bruto tov vorige schijf]],1)</f>
        <v>0.49022000000004484</v>
      </c>
    </row>
    <row r="3458" spans="1:12" x14ac:dyDescent="0.25">
      <c r="A3458" s="14">
        <v>42401</v>
      </c>
      <c r="B3458" s="6">
        <f>LoonHeffing2020(Table1[[#This Row],[Belastbaar loon]])</f>
        <v>15836.773499999999</v>
      </c>
      <c r="C3458" s="6">
        <f>AlgemeneHeffingsKorting2020(Table1[[#This Row],[Belastbaar loon]])</f>
        <v>1480.7432000000001</v>
      </c>
      <c r="D3458" s="14">
        <f>ArbeidsKorting2020(Table1[[#This Row],[Belastbaar loon]])</f>
        <v>3372.18</v>
      </c>
      <c r="E3458" s="14">
        <f>MAX(Table1[[#This Row],[Loonheffing]]-Table1[[#This Row],[Algemene Heffingskorting]]-Table1[[#This Row],[Arbeidskorting]],0)</f>
        <v>10983.850299999998</v>
      </c>
      <c r="F3458" s="6">
        <f>Table1[[#This Row],[Belastbaar loon]]-Table1[[#This Row],[Belasting]]</f>
        <v>31417.149700000002</v>
      </c>
      <c r="G3458" s="2">
        <f>(Table1[[#This Row],[Belastbaar loon]]-Table1[[#This Row],[Netto loon]])/Table1[[#This Row],[Belastbaar loon]]</f>
        <v>0.25904696351501139</v>
      </c>
      <c r="H3458" s="14">
        <f t="shared" ca="1" si="48"/>
        <v>10978.9481</v>
      </c>
      <c r="I3458" s="14">
        <f ca="1">IF(ROW()=2, Table1[[#This Row],[Netto loon]], INDIRECT(ADDRESS(ROW()-1,COLUMN(F:F))))</f>
        <v>31412.051899999999</v>
      </c>
      <c r="J3458" s="6">
        <f ca="1">IF(ROW()=2, 0, Table1[[#This Row],[Belastbaar loon]]-INDIRECT(ADDRESS(ROW()-1,COLUMN(A:A))))</f>
        <v>10</v>
      </c>
      <c r="K3458" s="6">
        <f ca="1">Table1[[#This Row],[Netto loon]]-Table1[[#This Row],[Netto vorige schijf]]</f>
        <v>5.0978000000031898</v>
      </c>
      <c r="L3458" s="2">
        <f ca="1">(Table1[[#This Row],[Bruto tov vorige schijf]]-Table1[[#This Row],[Netto tov vorige schijf]])/MAX(Table1[[#This Row],[Bruto tov vorige schijf]],1)</f>
        <v>0.49021999999968102</v>
      </c>
    </row>
    <row r="3459" spans="1:12" x14ac:dyDescent="0.25">
      <c r="A3459" s="14">
        <v>42411</v>
      </c>
      <c r="B3459" s="6">
        <f>LoonHeffing2020(Table1[[#This Row],[Belastbaar loon]])</f>
        <v>15840.5085</v>
      </c>
      <c r="C3459" s="6">
        <f>AlgemeneHeffingsKorting2020(Table1[[#This Row],[Belastbaar loon]])</f>
        <v>1480.1759999999999</v>
      </c>
      <c r="D3459" s="14">
        <f>ArbeidsKorting2020(Table1[[#This Row],[Belastbaar loon]])</f>
        <v>3371.58</v>
      </c>
      <c r="E3459" s="14">
        <f>MAX(Table1[[#This Row],[Loonheffing]]-Table1[[#This Row],[Algemene Heffingskorting]]-Table1[[#This Row],[Arbeidskorting]],0)</f>
        <v>10988.752500000001</v>
      </c>
      <c r="F3459" s="6">
        <f>Table1[[#This Row],[Belastbaar loon]]-Table1[[#This Row],[Belasting]]</f>
        <v>31422.247499999998</v>
      </c>
      <c r="G3459" s="2">
        <f>(Table1[[#This Row],[Belastbaar loon]]-Table1[[#This Row],[Netto loon]])/Table1[[#This Row],[Belastbaar loon]]</f>
        <v>0.25910147131640382</v>
      </c>
      <c r="H3459" s="14">
        <f t="shared" ca="1" si="48"/>
        <v>10983.850299999998</v>
      </c>
      <c r="I3459" s="14">
        <f ca="1">IF(ROW()=2, Table1[[#This Row],[Netto loon]], INDIRECT(ADDRESS(ROW()-1,COLUMN(F:F))))</f>
        <v>31417.149700000002</v>
      </c>
      <c r="J3459" s="6">
        <f ca="1">IF(ROW()=2, 0, Table1[[#This Row],[Belastbaar loon]]-INDIRECT(ADDRESS(ROW()-1,COLUMN(A:A))))</f>
        <v>10</v>
      </c>
      <c r="K3459" s="6">
        <f ca="1">Table1[[#This Row],[Netto loon]]-Table1[[#This Row],[Netto vorige schijf]]</f>
        <v>5.0977999999959138</v>
      </c>
      <c r="L3459" s="2">
        <f ca="1">(Table1[[#This Row],[Bruto tov vorige schijf]]-Table1[[#This Row],[Netto tov vorige schijf]])/MAX(Table1[[#This Row],[Bruto tov vorige schijf]],1)</f>
        <v>0.49022000000040861</v>
      </c>
    </row>
    <row r="3460" spans="1:12" x14ac:dyDescent="0.25">
      <c r="A3460" s="14">
        <v>42421</v>
      </c>
      <c r="B3460" s="6">
        <f>LoonHeffing2020(Table1[[#This Row],[Belastbaar loon]])</f>
        <v>15844.2435</v>
      </c>
      <c r="C3460" s="6">
        <f>AlgemeneHeffingsKorting2020(Table1[[#This Row],[Belastbaar loon]])</f>
        <v>1479.6088</v>
      </c>
      <c r="D3460" s="14">
        <f>ArbeidsKorting2020(Table1[[#This Row],[Belastbaar loon]])</f>
        <v>3370.98</v>
      </c>
      <c r="E3460" s="14">
        <f>MAX(Table1[[#This Row],[Loonheffing]]-Table1[[#This Row],[Algemene Heffingskorting]]-Table1[[#This Row],[Arbeidskorting]],0)</f>
        <v>10993.654700000001</v>
      </c>
      <c r="F3460" s="6">
        <f>Table1[[#This Row],[Belastbaar loon]]-Table1[[#This Row],[Belasting]]</f>
        <v>31427.345300000001</v>
      </c>
      <c r="G3460" s="2">
        <f>(Table1[[#This Row],[Belastbaar loon]]-Table1[[#This Row],[Netto loon]])/Table1[[#This Row],[Belastbaar loon]]</f>
        <v>0.25915595341929704</v>
      </c>
      <c r="H3460" s="14">
        <f t="shared" ca="1" si="48"/>
        <v>10988.752500000001</v>
      </c>
      <c r="I3460" s="14">
        <f ca="1">IF(ROW()=2, Table1[[#This Row],[Netto loon]], INDIRECT(ADDRESS(ROW()-1,COLUMN(F:F))))</f>
        <v>31422.247499999998</v>
      </c>
      <c r="J3460" s="6">
        <f ca="1">IF(ROW()=2, 0, Table1[[#This Row],[Belastbaar loon]]-INDIRECT(ADDRESS(ROW()-1,COLUMN(A:A))))</f>
        <v>10</v>
      </c>
      <c r="K3460" s="6">
        <f ca="1">Table1[[#This Row],[Netto loon]]-Table1[[#This Row],[Netto vorige schijf]]</f>
        <v>5.0978000000031898</v>
      </c>
      <c r="L3460" s="2">
        <f ca="1">(Table1[[#This Row],[Bruto tov vorige schijf]]-Table1[[#This Row],[Netto tov vorige schijf]])/MAX(Table1[[#This Row],[Bruto tov vorige schijf]],1)</f>
        <v>0.49021999999968102</v>
      </c>
    </row>
    <row r="3461" spans="1:12" x14ac:dyDescent="0.25">
      <c r="A3461" s="14">
        <v>42431</v>
      </c>
      <c r="B3461" s="6">
        <f>LoonHeffing2020(Table1[[#This Row],[Belastbaar loon]])</f>
        <v>15847.978499999999</v>
      </c>
      <c r="C3461" s="6">
        <f>AlgemeneHeffingsKorting2020(Table1[[#This Row],[Belastbaar loon]])</f>
        <v>1479.0416</v>
      </c>
      <c r="D3461" s="14">
        <f>ArbeidsKorting2020(Table1[[#This Row],[Belastbaar loon]])</f>
        <v>3370.38</v>
      </c>
      <c r="E3461" s="14">
        <f>MAX(Table1[[#This Row],[Loonheffing]]-Table1[[#This Row],[Algemene Heffingskorting]]-Table1[[#This Row],[Arbeidskorting]],0)</f>
        <v>10998.5569</v>
      </c>
      <c r="F3461" s="6">
        <f>Table1[[#This Row],[Belastbaar loon]]-Table1[[#This Row],[Belasting]]</f>
        <v>31432.4431</v>
      </c>
      <c r="G3461" s="2">
        <f>(Table1[[#This Row],[Belastbaar loon]]-Table1[[#This Row],[Netto loon]])/Table1[[#This Row],[Belastbaar loon]]</f>
        <v>0.25921040984186089</v>
      </c>
      <c r="H3461" s="14">
        <f t="shared" ca="1" si="48"/>
        <v>10993.654700000001</v>
      </c>
      <c r="I3461" s="14">
        <f ca="1">IF(ROW()=2, Table1[[#This Row],[Netto loon]], INDIRECT(ADDRESS(ROW()-1,COLUMN(F:F))))</f>
        <v>31427.345300000001</v>
      </c>
      <c r="J3461" s="6">
        <f ca="1">IF(ROW()=2, 0, Table1[[#This Row],[Belastbaar loon]]-INDIRECT(ADDRESS(ROW()-1,COLUMN(A:A))))</f>
        <v>10</v>
      </c>
      <c r="K3461" s="6">
        <f ca="1">Table1[[#This Row],[Netto loon]]-Table1[[#This Row],[Netto vorige schijf]]</f>
        <v>5.0977999999995518</v>
      </c>
      <c r="L3461" s="2">
        <f ca="1">(Table1[[#This Row],[Bruto tov vorige schijf]]-Table1[[#This Row],[Netto tov vorige schijf]])/MAX(Table1[[#This Row],[Bruto tov vorige schijf]],1)</f>
        <v>0.49022000000004484</v>
      </c>
    </row>
    <row r="3462" spans="1:12" x14ac:dyDescent="0.25">
      <c r="A3462" s="14">
        <v>42441</v>
      </c>
      <c r="B3462" s="6">
        <f>LoonHeffing2020(Table1[[#This Row],[Belastbaar loon]])</f>
        <v>15851.7135</v>
      </c>
      <c r="C3462" s="6">
        <f>AlgemeneHeffingsKorting2020(Table1[[#This Row],[Belastbaar loon]])</f>
        <v>1478.4744000000001</v>
      </c>
      <c r="D3462" s="14">
        <f>ArbeidsKorting2020(Table1[[#This Row],[Belastbaar loon]])</f>
        <v>3369.78</v>
      </c>
      <c r="E3462" s="14">
        <f>MAX(Table1[[#This Row],[Loonheffing]]-Table1[[#This Row],[Algemene Heffingskorting]]-Table1[[#This Row],[Arbeidskorting]],0)</f>
        <v>11003.459099999998</v>
      </c>
      <c r="F3462" s="6">
        <f>Table1[[#This Row],[Belastbaar loon]]-Table1[[#This Row],[Belasting]]</f>
        <v>31437.5409</v>
      </c>
      <c r="G3462" s="2">
        <f>(Table1[[#This Row],[Belastbaar loon]]-Table1[[#This Row],[Netto loon]])/Table1[[#This Row],[Belastbaar loon]]</f>
        <v>0.2592648406022478</v>
      </c>
      <c r="H3462" s="14">
        <f t="shared" ca="1" si="48"/>
        <v>10998.5569</v>
      </c>
      <c r="I3462" s="14">
        <f ca="1">IF(ROW()=2, Table1[[#This Row],[Netto loon]], INDIRECT(ADDRESS(ROW()-1,COLUMN(F:F))))</f>
        <v>31432.4431</v>
      </c>
      <c r="J3462" s="6">
        <f ca="1">IF(ROW()=2, 0, Table1[[#This Row],[Belastbaar loon]]-INDIRECT(ADDRESS(ROW()-1,COLUMN(A:A))))</f>
        <v>10</v>
      </c>
      <c r="K3462" s="6">
        <f ca="1">Table1[[#This Row],[Netto loon]]-Table1[[#This Row],[Netto vorige schijf]]</f>
        <v>5.0977999999995518</v>
      </c>
      <c r="L3462" s="2">
        <f ca="1">(Table1[[#This Row],[Bruto tov vorige schijf]]-Table1[[#This Row],[Netto tov vorige schijf]])/MAX(Table1[[#This Row],[Bruto tov vorige schijf]],1)</f>
        <v>0.49022000000004484</v>
      </c>
    </row>
    <row r="3463" spans="1:12" x14ac:dyDescent="0.25">
      <c r="A3463" s="14">
        <v>42451</v>
      </c>
      <c r="B3463" s="6">
        <f>LoonHeffing2020(Table1[[#This Row],[Belastbaar loon]])</f>
        <v>15855.4485</v>
      </c>
      <c r="C3463" s="6">
        <f>AlgemeneHeffingsKorting2020(Table1[[#This Row],[Belastbaar loon]])</f>
        <v>1477.9072000000001</v>
      </c>
      <c r="D3463" s="14">
        <f>ArbeidsKorting2020(Table1[[#This Row],[Belastbaar loon]])</f>
        <v>3369.18</v>
      </c>
      <c r="E3463" s="14">
        <f>MAX(Table1[[#This Row],[Loonheffing]]-Table1[[#This Row],[Algemene Heffingskorting]]-Table1[[#This Row],[Arbeidskorting]],0)</f>
        <v>11008.3613</v>
      </c>
      <c r="F3463" s="6">
        <f>Table1[[#This Row],[Belastbaar loon]]-Table1[[#This Row],[Belasting]]</f>
        <v>31442.6387</v>
      </c>
      <c r="G3463" s="2">
        <f>(Table1[[#This Row],[Belastbaar loon]]-Table1[[#This Row],[Netto loon]])/Table1[[#This Row],[Belastbaar loon]]</f>
        <v>0.25931924571859322</v>
      </c>
      <c r="H3463" s="14">
        <f t="shared" ca="1" si="48"/>
        <v>11003.459099999998</v>
      </c>
      <c r="I3463" s="14">
        <f ca="1">IF(ROW()=2, Table1[[#This Row],[Netto loon]], INDIRECT(ADDRESS(ROW()-1,COLUMN(F:F))))</f>
        <v>31437.5409</v>
      </c>
      <c r="J3463" s="6">
        <f ca="1">IF(ROW()=2, 0, Table1[[#This Row],[Belastbaar loon]]-INDIRECT(ADDRESS(ROW()-1,COLUMN(A:A))))</f>
        <v>10</v>
      </c>
      <c r="K3463" s="6">
        <f ca="1">Table1[[#This Row],[Netto loon]]-Table1[[#This Row],[Netto vorige schijf]]</f>
        <v>5.0977999999995518</v>
      </c>
      <c r="L3463" s="2">
        <f ca="1">(Table1[[#This Row],[Bruto tov vorige schijf]]-Table1[[#This Row],[Netto tov vorige schijf]])/MAX(Table1[[#This Row],[Bruto tov vorige schijf]],1)</f>
        <v>0.49022000000004484</v>
      </c>
    </row>
    <row r="3464" spans="1:12" x14ac:dyDescent="0.25">
      <c r="A3464" s="14">
        <v>42461</v>
      </c>
      <c r="B3464" s="6">
        <f>LoonHeffing2020(Table1[[#This Row],[Belastbaar loon]])</f>
        <v>15859.183499999999</v>
      </c>
      <c r="C3464" s="6">
        <f>AlgemeneHeffingsKorting2020(Table1[[#This Row],[Belastbaar loon]])</f>
        <v>1477.34</v>
      </c>
      <c r="D3464" s="14">
        <f>ArbeidsKorting2020(Table1[[#This Row],[Belastbaar loon]])</f>
        <v>3368.58</v>
      </c>
      <c r="E3464" s="14">
        <f>MAX(Table1[[#This Row],[Loonheffing]]-Table1[[#This Row],[Algemene Heffingskorting]]-Table1[[#This Row],[Arbeidskorting]],0)</f>
        <v>11013.263499999999</v>
      </c>
      <c r="F3464" s="6">
        <f>Table1[[#This Row],[Belastbaar loon]]-Table1[[#This Row],[Belasting]]</f>
        <v>31447.736499999999</v>
      </c>
      <c r="G3464" s="2">
        <f>(Table1[[#This Row],[Belastbaar loon]]-Table1[[#This Row],[Netto loon]])/Table1[[#This Row],[Belastbaar loon]]</f>
        <v>0.25937362520901536</v>
      </c>
      <c r="H3464" s="14">
        <f t="shared" ca="1" si="48"/>
        <v>11008.3613</v>
      </c>
      <c r="I3464" s="14">
        <f ca="1">IF(ROW()=2, Table1[[#This Row],[Netto loon]], INDIRECT(ADDRESS(ROW()-1,COLUMN(F:F))))</f>
        <v>31442.6387</v>
      </c>
      <c r="J3464" s="6">
        <f ca="1">IF(ROW()=2, 0, Table1[[#This Row],[Belastbaar loon]]-INDIRECT(ADDRESS(ROW()-1,COLUMN(A:A))))</f>
        <v>10</v>
      </c>
      <c r="K3464" s="6">
        <f ca="1">Table1[[#This Row],[Netto loon]]-Table1[[#This Row],[Netto vorige schijf]]</f>
        <v>5.0977999999995518</v>
      </c>
      <c r="L3464" s="2">
        <f ca="1">(Table1[[#This Row],[Bruto tov vorige schijf]]-Table1[[#This Row],[Netto tov vorige schijf]])/MAX(Table1[[#This Row],[Bruto tov vorige schijf]],1)</f>
        <v>0.49022000000004484</v>
      </c>
    </row>
    <row r="3465" spans="1:12" x14ac:dyDescent="0.25">
      <c r="A3465" s="14">
        <v>42471</v>
      </c>
      <c r="B3465" s="6">
        <f>LoonHeffing2020(Table1[[#This Row],[Belastbaar loon]])</f>
        <v>15862.9185</v>
      </c>
      <c r="C3465" s="6">
        <f>AlgemeneHeffingsKorting2020(Table1[[#This Row],[Belastbaar loon]])</f>
        <v>1476.7728</v>
      </c>
      <c r="D3465" s="14">
        <f>ArbeidsKorting2020(Table1[[#This Row],[Belastbaar loon]])</f>
        <v>3367.98</v>
      </c>
      <c r="E3465" s="14">
        <f>MAX(Table1[[#This Row],[Loonheffing]]-Table1[[#This Row],[Algemene Heffingskorting]]-Table1[[#This Row],[Arbeidskorting]],0)</f>
        <v>11018.1657</v>
      </c>
      <c r="F3465" s="6">
        <f>Table1[[#This Row],[Belastbaar loon]]-Table1[[#This Row],[Belasting]]</f>
        <v>31452.834300000002</v>
      </c>
      <c r="G3465" s="2">
        <f>(Table1[[#This Row],[Belastbaar loon]]-Table1[[#This Row],[Netto loon]])/Table1[[#This Row],[Belastbaar loon]]</f>
        <v>0.25942797909161541</v>
      </c>
      <c r="H3465" s="14">
        <f t="shared" ca="1" si="48"/>
        <v>11013.263499999999</v>
      </c>
      <c r="I3465" s="14">
        <f ca="1">IF(ROW()=2, Table1[[#This Row],[Netto loon]], INDIRECT(ADDRESS(ROW()-1,COLUMN(F:F))))</f>
        <v>31447.736499999999</v>
      </c>
      <c r="J3465" s="6">
        <f ca="1">IF(ROW()=2, 0, Table1[[#This Row],[Belastbaar loon]]-INDIRECT(ADDRESS(ROW()-1,COLUMN(A:A))))</f>
        <v>10</v>
      </c>
      <c r="K3465" s="6">
        <f ca="1">Table1[[#This Row],[Netto loon]]-Table1[[#This Row],[Netto vorige schijf]]</f>
        <v>5.0978000000031898</v>
      </c>
      <c r="L3465" s="2">
        <f ca="1">(Table1[[#This Row],[Bruto tov vorige schijf]]-Table1[[#This Row],[Netto tov vorige schijf]])/MAX(Table1[[#This Row],[Bruto tov vorige schijf]],1)</f>
        <v>0.49021999999968102</v>
      </c>
    </row>
    <row r="3466" spans="1:12" x14ac:dyDescent="0.25">
      <c r="A3466" s="14">
        <v>42481</v>
      </c>
      <c r="B3466" s="6">
        <f>LoonHeffing2020(Table1[[#This Row],[Belastbaar loon]])</f>
        <v>15866.6535</v>
      </c>
      <c r="C3466" s="6">
        <f>AlgemeneHeffingsKorting2020(Table1[[#This Row],[Belastbaar loon]])</f>
        <v>1476.2056</v>
      </c>
      <c r="D3466" s="14">
        <f>ArbeidsKorting2020(Table1[[#This Row],[Belastbaar loon]])</f>
        <v>3367.38</v>
      </c>
      <c r="E3466" s="14">
        <f>MAX(Table1[[#This Row],[Loonheffing]]-Table1[[#This Row],[Algemene Heffingskorting]]-Table1[[#This Row],[Arbeidskorting]],0)</f>
        <v>11023.067900000002</v>
      </c>
      <c r="F3466" s="6">
        <f>Table1[[#This Row],[Belastbaar loon]]-Table1[[#This Row],[Belasting]]</f>
        <v>31457.932099999998</v>
      </c>
      <c r="G3466" s="2">
        <f>(Table1[[#This Row],[Belastbaar loon]]-Table1[[#This Row],[Netto loon]])/Table1[[#This Row],[Belastbaar loon]]</f>
        <v>0.25948230738447781</v>
      </c>
      <c r="H3466" s="14">
        <f t="shared" ca="1" si="48"/>
        <v>11018.1657</v>
      </c>
      <c r="I3466" s="14">
        <f ca="1">IF(ROW()=2, Table1[[#This Row],[Netto loon]], INDIRECT(ADDRESS(ROW()-1,COLUMN(F:F))))</f>
        <v>31452.834300000002</v>
      </c>
      <c r="J3466" s="6">
        <f ca="1">IF(ROW()=2, 0, Table1[[#This Row],[Belastbaar loon]]-INDIRECT(ADDRESS(ROW()-1,COLUMN(A:A))))</f>
        <v>10</v>
      </c>
      <c r="K3466" s="6">
        <f ca="1">Table1[[#This Row],[Netto loon]]-Table1[[#This Row],[Netto vorige schijf]]</f>
        <v>5.0977999999959138</v>
      </c>
      <c r="L3466" s="2">
        <f ca="1">(Table1[[#This Row],[Bruto tov vorige schijf]]-Table1[[#This Row],[Netto tov vorige schijf]])/MAX(Table1[[#This Row],[Bruto tov vorige schijf]],1)</f>
        <v>0.49022000000040861</v>
      </c>
    </row>
    <row r="3467" spans="1:12" x14ac:dyDescent="0.25">
      <c r="A3467" s="14">
        <v>42491</v>
      </c>
      <c r="B3467" s="6">
        <f>LoonHeffing2020(Table1[[#This Row],[Belastbaar loon]])</f>
        <v>15870.388499999999</v>
      </c>
      <c r="C3467" s="6">
        <f>AlgemeneHeffingsKorting2020(Table1[[#This Row],[Belastbaar loon]])</f>
        <v>1475.6384</v>
      </c>
      <c r="D3467" s="14">
        <f>ArbeidsKorting2020(Table1[[#This Row],[Belastbaar loon]])</f>
        <v>3366.78</v>
      </c>
      <c r="E3467" s="14">
        <f>MAX(Table1[[#This Row],[Loonheffing]]-Table1[[#This Row],[Algemene Heffingskorting]]-Table1[[#This Row],[Arbeidskorting]],0)</f>
        <v>11027.970099999999</v>
      </c>
      <c r="F3467" s="6">
        <f>Table1[[#This Row],[Belastbaar loon]]-Table1[[#This Row],[Belasting]]</f>
        <v>31463.029900000001</v>
      </c>
      <c r="G3467" s="2">
        <f>(Table1[[#This Row],[Belastbaar loon]]-Table1[[#This Row],[Netto loon]])/Table1[[#This Row],[Belastbaar loon]]</f>
        <v>0.25953661010566942</v>
      </c>
      <c r="H3467" s="14">
        <f t="shared" ca="1" si="48"/>
        <v>11023.067900000002</v>
      </c>
      <c r="I3467" s="14">
        <f ca="1">IF(ROW()=2, Table1[[#This Row],[Netto loon]], INDIRECT(ADDRESS(ROW()-1,COLUMN(F:F))))</f>
        <v>31457.932099999998</v>
      </c>
      <c r="J3467" s="6">
        <f ca="1">IF(ROW()=2, 0, Table1[[#This Row],[Belastbaar loon]]-INDIRECT(ADDRESS(ROW()-1,COLUMN(A:A))))</f>
        <v>10</v>
      </c>
      <c r="K3467" s="6">
        <f ca="1">Table1[[#This Row],[Netto loon]]-Table1[[#This Row],[Netto vorige schijf]]</f>
        <v>5.0978000000031898</v>
      </c>
      <c r="L3467" s="2">
        <f ca="1">(Table1[[#This Row],[Bruto tov vorige schijf]]-Table1[[#This Row],[Netto tov vorige schijf]])/MAX(Table1[[#This Row],[Bruto tov vorige schijf]],1)</f>
        <v>0.49021999999968102</v>
      </c>
    </row>
    <row r="3468" spans="1:12" x14ac:dyDescent="0.25">
      <c r="A3468" s="14">
        <v>42501</v>
      </c>
      <c r="B3468" s="6">
        <f>LoonHeffing2020(Table1[[#This Row],[Belastbaar loon]])</f>
        <v>15874.1235</v>
      </c>
      <c r="C3468" s="6">
        <f>AlgemeneHeffingsKorting2020(Table1[[#This Row],[Belastbaar loon]])</f>
        <v>1475.0712000000001</v>
      </c>
      <c r="D3468" s="14">
        <f>ArbeidsKorting2020(Table1[[#This Row],[Belastbaar loon]])</f>
        <v>3366.18</v>
      </c>
      <c r="E3468" s="14">
        <f>MAX(Table1[[#This Row],[Loonheffing]]-Table1[[#This Row],[Algemene Heffingskorting]]-Table1[[#This Row],[Arbeidskorting]],0)</f>
        <v>11032.872299999999</v>
      </c>
      <c r="F3468" s="6">
        <f>Table1[[#This Row],[Belastbaar loon]]-Table1[[#This Row],[Belasting]]</f>
        <v>31468.127700000001</v>
      </c>
      <c r="G3468" s="2">
        <f>(Table1[[#This Row],[Belastbaar loon]]-Table1[[#This Row],[Netto loon]])/Table1[[#This Row],[Belastbaar loon]]</f>
        <v>0.25959088727324059</v>
      </c>
      <c r="H3468" s="14">
        <f t="shared" ca="1" si="48"/>
        <v>11027.970099999999</v>
      </c>
      <c r="I3468" s="14">
        <f ca="1">IF(ROW()=2, Table1[[#This Row],[Netto loon]], INDIRECT(ADDRESS(ROW()-1,COLUMN(F:F))))</f>
        <v>31463.029900000001</v>
      </c>
      <c r="J3468" s="6">
        <f ca="1">IF(ROW()=2, 0, Table1[[#This Row],[Belastbaar loon]]-INDIRECT(ADDRESS(ROW()-1,COLUMN(A:A))))</f>
        <v>10</v>
      </c>
      <c r="K3468" s="6">
        <f ca="1">Table1[[#This Row],[Netto loon]]-Table1[[#This Row],[Netto vorige schijf]]</f>
        <v>5.0977999999995518</v>
      </c>
      <c r="L3468" s="2">
        <f ca="1">(Table1[[#This Row],[Bruto tov vorige schijf]]-Table1[[#This Row],[Netto tov vorige schijf]])/MAX(Table1[[#This Row],[Bruto tov vorige schijf]],1)</f>
        <v>0.49022000000004484</v>
      </c>
    </row>
    <row r="3469" spans="1:12" x14ac:dyDescent="0.25">
      <c r="A3469" s="14">
        <v>42511</v>
      </c>
      <c r="B3469" s="6">
        <f>LoonHeffing2020(Table1[[#This Row],[Belastbaar loon]])</f>
        <v>15877.8585</v>
      </c>
      <c r="C3469" s="6">
        <f>AlgemeneHeffingsKorting2020(Table1[[#This Row],[Belastbaar loon]])</f>
        <v>1474.5039999999999</v>
      </c>
      <c r="D3469" s="14">
        <f>ArbeidsKorting2020(Table1[[#This Row],[Belastbaar loon]])</f>
        <v>3365.58</v>
      </c>
      <c r="E3469" s="14">
        <f>MAX(Table1[[#This Row],[Loonheffing]]-Table1[[#This Row],[Algemene Heffingskorting]]-Table1[[#This Row],[Arbeidskorting]],0)</f>
        <v>11037.774500000001</v>
      </c>
      <c r="F3469" s="6">
        <f>Table1[[#This Row],[Belastbaar loon]]-Table1[[#This Row],[Belasting]]</f>
        <v>31473.2255</v>
      </c>
      <c r="G3469" s="2">
        <f>(Table1[[#This Row],[Belastbaar loon]]-Table1[[#This Row],[Netto loon]])/Table1[[#This Row],[Belastbaar loon]]</f>
        <v>0.2596451389052245</v>
      </c>
      <c r="H3469" s="14">
        <f t="shared" ca="1" si="48"/>
        <v>11032.872299999999</v>
      </c>
      <c r="I3469" s="14">
        <f ca="1">IF(ROW()=2, Table1[[#This Row],[Netto loon]], INDIRECT(ADDRESS(ROW()-1,COLUMN(F:F))))</f>
        <v>31468.127700000001</v>
      </c>
      <c r="J3469" s="6">
        <f ca="1">IF(ROW()=2, 0, Table1[[#This Row],[Belastbaar loon]]-INDIRECT(ADDRESS(ROW()-1,COLUMN(A:A))))</f>
        <v>10</v>
      </c>
      <c r="K3469" s="6">
        <f ca="1">Table1[[#This Row],[Netto loon]]-Table1[[#This Row],[Netto vorige schijf]]</f>
        <v>5.0977999999995518</v>
      </c>
      <c r="L3469" s="2">
        <f ca="1">(Table1[[#This Row],[Bruto tov vorige schijf]]-Table1[[#This Row],[Netto tov vorige schijf]])/MAX(Table1[[#This Row],[Bruto tov vorige schijf]],1)</f>
        <v>0.49022000000004484</v>
      </c>
    </row>
    <row r="3470" spans="1:12" x14ac:dyDescent="0.25">
      <c r="A3470" s="14">
        <v>42521</v>
      </c>
      <c r="B3470" s="6">
        <f>LoonHeffing2020(Table1[[#This Row],[Belastbaar loon]])</f>
        <v>15881.593499999999</v>
      </c>
      <c r="C3470" s="6">
        <f>AlgemeneHeffingsKorting2020(Table1[[#This Row],[Belastbaar loon]])</f>
        <v>1473.9367999999999</v>
      </c>
      <c r="D3470" s="14">
        <f>ArbeidsKorting2020(Table1[[#This Row],[Belastbaar loon]])</f>
        <v>3364.98</v>
      </c>
      <c r="E3470" s="14">
        <f>MAX(Table1[[#This Row],[Loonheffing]]-Table1[[#This Row],[Algemene Heffingskorting]]-Table1[[#This Row],[Arbeidskorting]],0)</f>
        <v>11042.6767</v>
      </c>
      <c r="F3470" s="6">
        <f>Table1[[#This Row],[Belastbaar loon]]-Table1[[#This Row],[Belasting]]</f>
        <v>31478.3233</v>
      </c>
      <c r="G3470" s="2">
        <f>(Table1[[#This Row],[Belastbaar loon]]-Table1[[#This Row],[Netto loon]])/Table1[[#This Row],[Belastbaar loon]]</f>
        <v>0.25969936501963736</v>
      </c>
      <c r="H3470" s="14">
        <f t="shared" ca="1" si="48"/>
        <v>11037.774500000001</v>
      </c>
      <c r="I3470" s="14">
        <f ca="1">IF(ROW()=2, Table1[[#This Row],[Netto loon]], INDIRECT(ADDRESS(ROW()-1,COLUMN(F:F))))</f>
        <v>31473.2255</v>
      </c>
      <c r="J3470" s="6">
        <f ca="1">IF(ROW()=2, 0, Table1[[#This Row],[Belastbaar loon]]-INDIRECT(ADDRESS(ROW()-1,COLUMN(A:A))))</f>
        <v>10</v>
      </c>
      <c r="K3470" s="6">
        <f ca="1">Table1[[#This Row],[Netto loon]]-Table1[[#This Row],[Netto vorige schijf]]</f>
        <v>5.0977999999995518</v>
      </c>
      <c r="L3470" s="2">
        <f ca="1">(Table1[[#This Row],[Bruto tov vorige schijf]]-Table1[[#This Row],[Netto tov vorige schijf]])/MAX(Table1[[#This Row],[Bruto tov vorige schijf]],1)</f>
        <v>0.49022000000004484</v>
      </c>
    </row>
    <row r="3471" spans="1:12" x14ac:dyDescent="0.25">
      <c r="A3471" s="14">
        <v>42531</v>
      </c>
      <c r="B3471" s="6">
        <f>LoonHeffing2020(Table1[[#This Row],[Belastbaar loon]])</f>
        <v>15885.3285</v>
      </c>
      <c r="C3471" s="6">
        <f>AlgemeneHeffingsKorting2020(Table1[[#This Row],[Belastbaar loon]])</f>
        <v>1473.3696</v>
      </c>
      <c r="D3471" s="14">
        <f>ArbeidsKorting2020(Table1[[#This Row],[Belastbaar loon]])</f>
        <v>3364.38</v>
      </c>
      <c r="E3471" s="14">
        <f>MAX(Table1[[#This Row],[Loonheffing]]-Table1[[#This Row],[Algemene Heffingskorting]]-Table1[[#This Row],[Arbeidskorting]],0)</f>
        <v>11047.5789</v>
      </c>
      <c r="F3471" s="6">
        <f>Table1[[#This Row],[Belastbaar loon]]-Table1[[#This Row],[Belasting]]</f>
        <v>31483.4211</v>
      </c>
      <c r="G3471" s="2">
        <f>(Table1[[#This Row],[Belastbaar loon]]-Table1[[#This Row],[Netto loon]])/Table1[[#This Row],[Belastbaar loon]]</f>
        <v>0.25975356563447838</v>
      </c>
      <c r="H3471" s="14">
        <f t="shared" ca="1" si="48"/>
        <v>11042.6767</v>
      </c>
      <c r="I3471" s="14">
        <f ca="1">IF(ROW()=2, Table1[[#This Row],[Netto loon]], INDIRECT(ADDRESS(ROW()-1,COLUMN(F:F))))</f>
        <v>31478.3233</v>
      </c>
      <c r="J3471" s="6">
        <f ca="1">IF(ROW()=2, 0, Table1[[#This Row],[Belastbaar loon]]-INDIRECT(ADDRESS(ROW()-1,COLUMN(A:A))))</f>
        <v>10</v>
      </c>
      <c r="K3471" s="6">
        <f ca="1">Table1[[#This Row],[Netto loon]]-Table1[[#This Row],[Netto vorige schijf]]</f>
        <v>5.0977999999995518</v>
      </c>
      <c r="L3471" s="2">
        <f ca="1">(Table1[[#This Row],[Bruto tov vorige schijf]]-Table1[[#This Row],[Netto tov vorige schijf]])/MAX(Table1[[#This Row],[Bruto tov vorige schijf]],1)</f>
        <v>0.49022000000004484</v>
      </c>
    </row>
    <row r="3472" spans="1:12" x14ac:dyDescent="0.25">
      <c r="A3472" s="14">
        <v>42541</v>
      </c>
      <c r="B3472" s="6">
        <f>LoonHeffing2020(Table1[[#This Row],[Belastbaar loon]])</f>
        <v>15889.0635</v>
      </c>
      <c r="C3472" s="6">
        <f>AlgemeneHeffingsKorting2020(Table1[[#This Row],[Belastbaar loon]])</f>
        <v>1472.8024</v>
      </c>
      <c r="D3472" s="14">
        <f>ArbeidsKorting2020(Table1[[#This Row],[Belastbaar loon]])</f>
        <v>3363.78</v>
      </c>
      <c r="E3472" s="14">
        <f>MAX(Table1[[#This Row],[Loonheffing]]-Table1[[#This Row],[Algemene Heffingskorting]]-Table1[[#This Row],[Arbeidskorting]],0)</f>
        <v>11052.481099999999</v>
      </c>
      <c r="F3472" s="6">
        <f>Table1[[#This Row],[Belastbaar loon]]-Table1[[#This Row],[Belasting]]</f>
        <v>31488.518900000003</v>
      </c>
      <c r="G3472" s="2">
        <f>(Table1[[#This Row],[Belastbaar loon]]-Table1[[#This Row],[Netto loon]])/Table1[[#This Row],[Belastbaar loon]]</f>
        <v>0.25980774076772989</v>
      </c>
      <c r="H3472" s="14">
        <f t="shared" ca="1" si="48"/>
        <v>11047.5789</v>
      </c>
      <c r="I3472" s="14">
        <f ca="1">IF(ROW()=2, Table1[[#This Row],[Netto loon]], INDIRECT(ADDRESS(ROW()-1,COLUMN(F:F))))</f>
        <v>31483.4211</v>
      </c>
      <c r="J3472" s="6">
        <f ca="1">IF(ROW()=2, 0, Table1[[#This Row],[Belastbaar loon]]-INDIRECT(ADDRESS(ROW()-1,COLUMN(A:A))))</f>
        <v>10</v>
      </c>
      <c r="K3472" s="6">
        <f ca="1">Table1[[#This Row],[Netto loon]]-Table1[[#This Row],[Netto vorige schijf]]</f>
        <v>5.0978000000031898</v>
      </c>
      <c r="L3472" s="2">
        <f ca="1">(Table1[[#This Row],[Bruto tov vorige schijf]]-Table1[[#This Row],[Netto tov vorige schijf]])/MAX(Table1[[#This Row],[Bruto tov vorige schijf]],1)</f>
        <v>0.49021999999968102</v>
      </c>
    </row>
    <row r="3473" spans="1:12" x14ac:dyDescent="0.25">
      <c r="A3473" s="14">
        <v>42551</v>
      </c>
      <c r="B3473" s="6">
        <f>LoonHeffing2020(Table1[[#This Row],[Belastbaar loon]])</f>
        <v>15892.798500000001</v>
      </c>
      <c r="C3473" s="6">
        <f>AlgemeneHeffingsKorting2020(Table1[[#This Row],[Belastbaar loon]])</f>
        <v>1472.2352000000001</v>
      </c>
      <c r="D3473" s="14">
        <f>ArbeidsKorting2020(Table1[[#This Row],[Belastbaar loon]])</f>
        <v>3363.18</v>
      </c>
      <c r="E3473" s="14">
        <f>MAX(Table1[[#This Row],[Loonheffing]]-Table1[[#This Row],[Algemene Heffingskorting]]-Table1[[#This Row],[Arbeidskorting]],0)</f>
        <v>11057.383300000001</v>
      </c>
      <c r="F3473" s="6">
        <f>Table1[[#This Row],[Belastbaar loon]]-Table1[[#This Row],[Belasting]]</f>
        <v>31493.616699999999</v>
      </c>
      <c r="G3473" s="2">
        <f>(Table1[[#This Row],[Belastbaar loon]]-Table1[[#This Row],[Netto loon]])/Table1[[#This Row],[Belastbaar loon]]</f>
        <v>0.25986189043735758</v>
      </c>
      <c r="H3473" s="14">
        <f t="shared" ca="1" si="48"/>
        <v>11052.481099999999</v>
      </c>
      <c r="I3473" s="14">
        <f ca="1">IF(ROW()=2, Table1[[#This Row],[Netto loon]], INDIRECT(ADDRESS(ROW()-1,COLUMN(F:F))))</f>
        <v>31488.518900000003</v>
      </c>
      <c r="J3473" s="6">
        <f ca="1">IF(ROW()=2, 0, Table1[[#This Row],[Belastbaar loon]]-INDIRECT(ADDRESS(ROW()-1,COLUMN(A:A))))</f>
        <v>10</v>
      </c>
      <c r="K3473" s="6">
        <f ca="1">Table1[[#This Row],[Netto loon]]-Table1[[#This Row],[Netto vorige schijf]]</f>
        <v>5.0977999999959138</v>
      </c>
      <c r="L3473" s="2">
        <f ca="1">(Table1[[#This Row],[Bruto tov vorige schijf]]-Table1[[#This Row],[Netto tov vorige schijf]])/MAX(Table1[[#This Row],[Bruto tov vorige schijf]],1)</f>
        <v>0.49022000000040861</v>
      </c>
    </row>
    <row r="3474" spans="1:12" x14ac:dyDescent="0.25">
      <c r="A3474" s="14">
        <v>42561</v>
      </c>
      <c r="B3474" s="6">
        <f>LoonHeffing2020(Table1[[#This Row],[Belastbaar loon]])</f>
        <v>15896.5335</v>
      </c>
      <c r="C3474" s="6">
        <f>AlgemeneHeffingsKorting2020(Table1[[#This Row],[Belastbaar loon]])</f>
        <v>1471.6680000000001</v>
      </c>
      <c r="D3474" s="14">
        <f>ArbeidsKorting2020(Table1[[#This Row],[Belastbaar loon]])</f>
        <v>3362.58</v>
      </c>
      <c r="E3474" s="14">
        <f>MAX(Table1[[#This Row],[Loonheffing]]-Table1[[#This Row],[Algemene Heffingskorting]]-Table1[[#This Row],[Arbeidskorting]],0)</f>
        <v>11062.2855</v>
      </c>
      <c r="F3474" s="6">
        <f>Table1[[#This Row],[Belastbaar loon]]-Table1[[#This Row],[Belasting]]</f>
        <v>31498.714500000002</v>
      </c>
      <c r="G3474" s="2">
        <f>(Table1[[#This Row],[Belastbaar loon]]-Table1[[#This Row],[Netto loon]])/Table1[[#This Row],[Belastbaar loon]]</f>
        <v>0.25991601466130959</v>
      </c>
      <c r="H3474" s="14">
        <f t="shared" ca="1" si="48"/>
        <v>11057.383300000001</v>
      </c>
      <c r="I3474" s="14">
        <f ca="1">IF(ROW()=2, Table1[[#This Row],[Netto loon]], INDIRECT(ADDRESS(ROW()-1,COLUMN(F:F))))</f>
        <v>31493.616699999999</v>
      </c>
      <c r="J3474" s="6">
        <f ca="1">IF(ROW()=2, 0, Table1[[#This Row],[Belastbaar loon]]-INDIRECT(ADDRESS(ROW()-1,COLUMN(A:A))))</f>
        <v>10</v>
      </c>
      <c r="K3474" s="6">
        <f ca="1">Table1[[#This Row],[Netto loon]]-Table1[[#This Row],[Netto vorige schijf]]</f>
        <v>5.0978000000031898</v>
      </c>
      <c r="L3474" s="2">
        <f ca="1">(Table1[[#This Row],[Bruto tov vorige schijf]]-Table1[[#This Row],[Netto tov vorige schijf]])/MAX(Table1[[#This Row],[Bruto tov vorige schijf]],1)</f>
        <v>0.49021999999968102</v>
      </c>
    </row>
    <row r="3475" spans="1:12" x14ac:dyDescent="0.25">
      <c r="A3475" s="14">
        <v>42571</v>
      </c>
      <c r="B3475" s="6">
        <f>LoonHeffing2020(Table1[[#This Row],[Belastbaar loon]])</f>
        <v>15900.2685</v>
      </c>
      <c r="C3475" s="6">
        <f>AlgemeneHeffingsKorting2020(Table1[[#This Row],[Belastbaar loon]])</f>
        <v>1471.1007999999999</v>
      </c>
      <c r="D3475" s="14">
        <f>ArbeidsKorting2020(Table1[[#This Row],[Belastbaar loon]])</f>
        <v>3361.98</v>
      </c>
      <c r="E3475" s="14">
        <f>MAX(Table1[[#This Row],[Loonheffing]]-Table1[[#This Row],[Algemene Heffingskorting]]-Table1[[#This Row],[Arbeidskorting]],0)</f>
        <v>11067.1877</v>
      </c>
      <c r="F3475" s="6">
        <f>Table1[[#This Row],[Belastbaar loon]]-Table1[[#This Row],[Belasting]]</f>
        <v>31503.812299999998</v>
      </c>
      <c r="G3475" s="2">
        <f>(Table1[[#This Row],[Belastbaar loon]]-Table1[[#This Row],[Netto loon]])/Table1[[#This Row],[Belastbaar loon]]</f>
        <v>0.25997011345751808</v>
      </c>
      <c r="H3475" s="14">
        <f t="shared" ca="1" si="48"/>
        <v>11062.2855</v>
      </c>
      <c r="I3475" s="14">
        <f ca="1">IF(ROW()=2, Table1[[#This Row],[Netto loon]], INDIRECT(ADDRESS(ROW()-1,COLUMN(F:F))))</f>
        <v>31498.714500000002</v>
      </c>
      <c r="J3475" s="6">
        <f ca="1">IF(ROW()=2, 0, Table1[[#This Row],[Belastbaar loon]]-INDIRECT(ADDRESS(ROW()-1,COLUMN(A:A))))</f>
        <v>10</v>
      </c>
      <c r="K3475" s="6">
        <f ca="1">Table1[[#This Row],[Netto loon]]-Table1[[#This Row],[Netto vorige schijf]]</f>
        <v>5.0977999999959138</v>
      </c>
      <c r="L3475" s="2">
        <f ca="1">(Table1[[#This Row],[Bruto tov vorige schijf]]-Table1[[#This Row],[Netto tov vorige schijf]])/MAX(Table1[[#This Row],[Bruto tov vorige schijf]],1)</f>
        <v>0.49022000000040861</v>
      </c>
    </row>
    <row r="3476" spans="1:12" x14ac:dyDescent="0.25">
      <c r="A3476" s="14">
        <v>42581</v>
      </c>
      <c r="B3476" s="6">
        <f>LoonHeffing2020(Table1[[#This Row],[Belastbaar loon]])</f>
        <v>15904.003500000001</v>
      </c>
      <c r="C3476" s="6">
        <f>AlgemeneHeffingsKorting2020(Table1[[#This Row],[Belastbaar loon]])</f>
        <v>1470.5336</v>
      </c>
      <c r="D3476" s="14">
        <f>ArbeidsKorting2020(Table1[[#This Row],[Belastbaar loon]])</f>
        <v>3361.38</v>
      </c>
      <c r="E3476" s="14">
        <f>MAX(Table1[[#This Row],[Loonheffing]]-Table1[[#This Row],[Algemene Heffingskorting]]-Table1[[#This Row],[Arbeidskorting]],0)</f>
        <v>11072.089899999999</v>
      </c>
      <c r="F3476" s="6">
        <f>Table1[[#This Row],[Belastbaar loon]]-Table1[[#This Row],[Belasting]]</f>
        <v>31508.910100000001</v>
      </c>
      <c r="G3476" s="2">
        <f>(Table1[[#This Row],[Belastbaar loon]]-Table1[[#This Row],[Netto loon]])/Table1[[#This Row],[Belastbaar loon]]</f>
        <v>0.2600241868438975</v>
      </c>
      <c r="H3476" s="14">
        <f t="shared" ca="1" si="48"/>
        <v>11067.1877</v>
      </c>
      <c r="I3476" s="14">
        <f ca="1">IF(ROW()=2, Table1[[#This Row],[Netto loon]], INDIRECT(ADDRESS(ROW()-1,COLUMN(F:F))))</f>
        <v>31503.812299999998</v>
      </c>
      <c r="J3476" s="6">
        <f ca="1">IF(ROW()=2, 0, Table1[[#This Row],[Belastbaar loon]]-INDIRECT(ADDRESS(ROW()-1,COLUMN(A:A))))</f>
        <v>10</v>
      </c>
      <c r="K3476" s="6">
        <f ca="1">Table1[[#This Row],[Netto loon]]-Table1[[#This Row],[Netto vorige schijf]]</f>
        <v>5.0978000000031898</v>
      </c>
      <c r="L3476" s="2">
        <f ca="1">(Table1[[#This Row],[Bruto tov vorige schijf]]-Table1[[#This Row],[Netto tov vorige schijf]])/MAX(Table1[[#This Row],[Bruto tov vorige schijf]],1)</f>
        <v>0.49021999999968102</v>
      </c>
    </row>
    <row r="3477" spans="1:12" x14ac:dyDescent="0.25">
      <c r="A3477" s="14">
        <v>42591</v>
      </c>
      <c r="B3477" s="6">
        <f>LoonHeffing2020(Table1[[#This Row],[Belastbaar loon]])</f>
        <v>15907.738499999999</v>
      </c>
      <c r="C3477" s="6">
        <f>AlgemeneHeffingsKorting2020(Table1[[#This Row],[Belastbaar loon]])</f>
        <v>1469.9664</v>
      </c>
      <c r="D3477" s="14">
        <f>ArbeidsKorting2020(Table1[[#This Row],[Belastbaar loon]])</f>
        <v>3360.78</v>
      </c>
      <c r="E3477" s="14">
        <f>MAX(Table1[[#This Row],[Loonheffing]]-Table1[[#This Row],[Algemene Heffingskorting]]-Table1[[#This Row],[Arbeidskorting]],0)</f>
        <v>11076.992099999999</v>
      </c>
      <c r="F3477" s="6">
        <f>Table1[[#This Row],[Belastbaar loon]]-Table1[[#This Row],[Belasting]]</f>
        <v>31514.007900000001</v>
      </c>
      <c r="G3477" s="2">
        <f>(Table1[[#This Row],[Belastbaar loon]]-Table1[[#This Row],[Netto loon]])/Table1[[#This Row],[Belastbaar loon]]</f>
        <v>0.26007823483834613</v>
      </c>
      <c r="H3477" s="14">
        <f t="shared" ca="1" si="48"/>
        <v>11072.089899999999</v>
      </c>
      <c r="I3477" s="14">
        <f ca="1">IF(ROW()=2, Table1[[#This Row],[Netto loon]], INDIRECT(ADDRESS(ROW()-1,COLUMN(F:F))))</f>
        <v>31508.910100000001</v>
      </c>
      <c r="J3477" s="6">
        <f ca="1">IF(ROW()=2, 0, Table1[[#This Row],[Belastbaar loon]]-INDIRECT(ADDRESS(ROW()-1,COLUMN(A:A))))</f>
        <v>10</v>
      </c>
      <c r="K3477" s="6">
        <f ca="1">Table1[[#This Row],[Netto loon]]-Table1[[#This Row],[Netto vorige schijf]]</f>
        <v>5.0977999999995518</v>
      </c>
      <c r="L3477" s="2">
        <f ca="1">(Table1[[#This Row],[Bruto tov vorige schijf]]-Table1[[#This Row],[Netto tov vorige schijf]])/MAX(Table1[[#This Row],[Bruto tov vorige schijf]],1)</f>
        <v>0.49022000000004484</v>
      </c>
    </row>
    <row r="3478" spans="1:12" x14ac:dyDescent="0.25">
      <c r="A3478" s="14">
        <v>42601</v>
      </c>
      <c r="B3478" s="6">
        <f>LoonHeffing2020(Table1[[#This Row],[Belastbaar loon]])</f>
        <v>15911.4735</v>
      </c>
      <c r="C3478" s="6">
        <f>AlgemeneHeffingsKorting2020(Table1[[#This Row],[Belastbaar loon]])</f>
        <v>1469.3992000000001</v>
      </c>
      <c r="D3478" s="14">
        <f>ArbeidsKorting2020(Table1[[#This Row],[Belastbaar loon]])</f>
        <v>3360.18</v>
      </c>
      <c r="E3478" s="14">
        <f>MAX(Table1[[#This Row],[Loonheffing]]-Table1[[#This Row],[Algemene Heffingskorting]]-Table1[[#This Row],[Arbeidskorting]],0)</f>
        <v>11081.8943</v>
      </c>
      <c r="F3478" s="6">
        <f>Table1[[#This Row],[Belastbaar loon]]-Table1[[#This Row],[Belasting]]</f>
        <v>31519.1057</v>
      </c>
      <c r="G3478" s="2">
        <f>(Table1[[#This Row],[Belastbaar loon]]-Table1[[#This Row],[Netto loon]])/Table1[[#This Row],[Belastbaar loon]]</f>
        <v>0.26013225745874508</v>
      </c>
      <c r="H3478" s="14">
        <f t="shared" ca="1" si="48"/>
        <v>11076.992099999999</v>
      </c>
      <c r="I3478" s="14">
        <f ca="1">IF(ROW()=2, Table1[[#This Row],[Netto loon]], INDIRECT(ADDRESS(ROW()-1,COLUMN(F:F))))</f>
        <v>31514.007900000001</v>
      </c>
      <c r="J3478" s="6">
        <f ca="1">IF(ROW()=2, 0, Table1[[#This Row],[Belastbaar loon]]-INDIRECT(ADDRESS(ROW()-1,COLUMN(A:A))))</f>
        <v>10</v>
      </c>
      <c r="K3478" s="6">
        <f ca="1">Table1[[#This Row],[Netto loon]]-Table1[[#This Row],[Netto vorige schijf]]</f>
        <v>5.0977999999995518</v>
      </c>
      <c r="L3478" s="2">
        <f ca="1">(Table1[[#This Row],[Bruto tov vorige schijf]]-Table1[[#This Row],[Netto tov vorige schijf]])/MAX(Table1[[#This Row],[Bruto tov vorige schijf]],1)</f>
        <v>0.49022000000004484</v>
      </c>
    </row>
    <row r="3479" spans="1:12" x14ac:dyDescent="0.25">
      <c r="A3479" s="14">
        <v>42611</v>
      </c>
      <c r="B3479" s="6">
        <f>LoonHeffing2020(Table1[[#This Row],[Belastbaar loon]])</f>
        <v>15915.208500000001</v>
      </c>
      <c r="C3479" s="6">
        <f>AlgemeneHeffingsKorting2020(Table1[[#This Row],[Belastbaar loon]])</f>
        <v>1468.8320000000001</v>
      </c>
      <c r="D3479" s="14">
        <f>ArbeidsKorting2020(Table1[[#This Row],[Belastbaar loon]])</f>
        <v>3359.58</v>
      </c>
      <c r="E3479" s="14">
        <f>MAX(Table1[[#This Row],[Loonheffing]]-Table1[[#This Row],[Algemene Heffingskorting]]-Table1[[#This Row],[Arbeidskorting]],0)</f>
        <v>11086.7965</v>
      </c>
      <c r="F3479" s="6">
        <f>Table1[[#This Row],[Belastbaar loon]]-Table1[[#This Row],[Belasting]]</f>
        <v>31524.2035</v>
      </c>
      <c r="G3479" s="2">
        <f>(Table1[[#This Row],[Belastbaar loon]]-Table1[[#This Row],[Netto loon]])/Table1[[#This Row],[Belastbaar loon]]</f>
        <v>0.26018625472295887</v>
      </c>
      <c r="H3479" s="14">
        <f t="shared" ca="1" si="48"/>
        <v>11081.8943</v>
      </c>
      <c r="I3479" s="14">
        <f ca="1">IF(ROW()=2, Table1[[#This Row],[Netto loon]], INDIRECT(ADDRESS(ROW()-1,COLUMN(F:F))))</f>
        <v>31519.1057</v>
      </c>
      <c r="J3479" s="6">
        <f ca="1">IF(ROW()=2, 0, Table1[[#This Row],[Belastbaar loon]]-INDIRECT(ADDRESS(ROW()-1,COLUMN(A:A))))</f>
        <v>10</v>
      </c>
      <c r="K3479" s="6">
        <f ca="1">Table1[[#This Row],[Netto loon]]-Table1[[#This Row],[Netto vorige schijf]]</f>
        <v>5.0977999999995518</v>
      </c>
      <c r="L3479" s="2">
        <f ca="1">(Table1[[#This Row],[Bruto tov vorige schijf]]-Table1[[#This Row],[Netto tov vorige schijf]])/MAX(Table1[[#This Row],[Bruto tov vorige schijf]],1)</f>
        <v>0.49022000000004484</v>
      </c>
    </row>
    <row r="3480" spans="1:12" x14ac:dyDescent="0.25">
      <c r="A3480" s="14">
        <v>42621</v>
      </c>
      <c r="B3480" s="6">
        <f>LoonHeffing2020(Table1[[#This Row],[Belastbaar loon]])</f>
        <v>15918.943499999999</v>
      </c>
      <c r="C3480" s="6">
        <f>AlgemeneHeffingsKorting2020(Table1[[#This Row],[Belastbaar loon]])</f>
        <v>1468.2647999999999</v>
      </c>
      <c r="D3480" s="14">
        <f>ArbeidsKorting2020(Table1[[#This Row],[Belastbaar loon]])</f>
        <v>3358.98</v>
      </c>
      <c r="E3480" s="14">
        <f>MAX(Table1[[#This Row],[Loonheffing]]-Table1[[#This Row],[Algemene Heffingskorting]]-Table1[[#This Row],[Arbeidskorting]],0)</f>
        <v>11091.698700000001</v>
      </c>
      <c r="F3480" s="6">
        <f>Table1[[#This Row],[Belastbaar loon]]-Table1[[#This Row],[Belasting]]</f>
        <v>31529.301299999999</v>
      </c>
      <c r="G3480" s="2">
        <f>(Table1[[#This Row],[Belastbaar loon]]-Table1[[#This Row],[Netto loon]])/Table1[[#This Row],[Belastbaar loon]]</f>
        <v>0.26024022664883512</v>
      </c>
      <c r="H3480" s="14">
        <f t="shared" ca="1" si="48"/>
        <v>11086.7965</v>
      </c>
      <c r="I3480" s="14">
        <f ca="1">IF(ROW()=2, Table1[[#This Row],[Netto loon]], INDIRECT(ADDRESS(ROW()-1,COLUMN(F:F))))</f>
        <v>31524.2035</v>
      </c>
      <c r="J3480" s="6">
        <f ca="1">IF(ROW()=2, 0, Table1[[#This Row],[Belastbaar loon]]-INDIRECT(ADDRESS(ROW()-1,COLUMN(A:A))))</f>
        <v>10</v>
      </c>
      <c r="K3480" s="6">
        <f ca="1">Table1[[#This Row],[Netto loon]]-Table1[[#This Row],[Netto vorige schijf]]</f>
        <v>5.0977999999995518</v>
      </c>
      <c r="L3480" s="2">
        <f ca="1">(Table1[[#This Row],[Bruto tov vorige schijf]]-Table1[[#This Row],[Netto tov vorige schijf]])/MAX(Table1[[#This Row],[Bruto tov vorige schijf]],1)</f>
        <v>0.49022000000004484</v>
      </c>
    </row>
    <row r="3481" spans="1:12" x14ac:dyDescent="0.25">
      <c r="A3481" s="14">
        <v>42631</v>
      </c>
      <c r="B3481" s="6">
        <f>LoonHeffing2020(Table1[[#This Row],[Belastbaar loon]])</f>
        <v>15922.6785</v>
      </c>
      <c r="C3481" s="6">
        <f>AlgemeneHeffingsKorting2020(Table1[[#This Row],[Belastbaar loon]])</f>
        <v>1467.6976</v>
      </c>
      <c r="D3481" s="14">
        <f>ArbeidsKorting2020(Table1[[#This Row],[Belastbaar loon]])</f>
        <v>3358.38</v>
      </c>
      <c r="E3481" s="14">
        <f>MAX(Table1[[#This Row],[Loonheffing]]-Table1[[#This Row],[Algemene Heffingskorting]]-Table1[[#This Row],[Arbeidskorting]],0)</f>
        <v>11096.600900000001</v>
      </c>
      <c r="F3481" s="6">
        <f>Table1[[#This Row],[Belastbaar loon]]-Table1[[#This Row],[Belasting]]</f>
        <v>31534.399099999999</v>
      </c>
      <c r="G3481" s="2">
        <f>(Table1[[#This Row],[Belastbaar loon]]-Table1[[#This Row],[Netto loon]])/Table1[[#This Row],[Belastbaar loon]]</f>
        <v>0.26029417325420473</v>
      </c>
      <c r="H3481" s="14">
        <f t="shared" ca="1" si="48"/>
        <v>11091.698700000001</v>
      </c>
      <c r="I3481" s="14">
        <f ca="1">IF(ROW()=2, Table1[[#This Row],[Netto loon]], INDIRECT(ADDRESS(ROW()-1,COLUMN(F:F))))</f>
        <v>31529.301299999999</v>
      </c>
      <c r="J3481" s="6">
        <f ca="1">IF(ROW()=2, 0, Table1[[#This Row],[Belastbaar loon]]-INDIRECT(ADDRESS(ROW()-1,COLUMN(A:A))))</f>
        <v>10</v>
      </c>
      <c r="K3481" s="6">
        <f ca="1">Table1[[#This Row],[Netto loon]]-Table1[[#This Row],[Netto vorige schijf]]</f>
        <v>5.0977999999995518</v>
      </c>
      <c r="L3481" s="2">
        <f ca="1">(Table1[[#This Row],[Bruto tov vorige schijf]]-Table1[[#This Row],[Netto tov vorige schijf]])/MAX(Table1[[#This Row],[Bruto tov vorige schijf]],1)</f>
        <v>0.49022000000004484</v>
      </c>
    </row>
    <row r="3482" spans="1:12" x14ac:dyDescent="0.25">
      <c r="A3482" s="14">
        <v>42641</v>
      </c>
      <c r="B3482" s="6">
        <f>LoonHeffing2020(Table1[[#This Row],[Belastbaar loon]])</f>
        <v>15926.413500000001</v>
      </c>
      <c r="C3482" s="6">
        <f>AlgemeneHeffingsKorting2020(Table1[[#This Row],[Belastbaar loon]])</f>
        <v>1467.1304</v>
      </c>
      <c r="D3482" s="14">
        <f>ArbeidsKorting2020(Table1[[#This Row],[Belastbaar loon]])</f>
        <v>3357.78</v>
      </c>
      <c r="E3482" s="14">
        <f>MAX(Table1[[#This Row],[Loonheffing]]-Table1[[#This Row],[Algemene Heffingskorting]]-Table1[[#This Row],[Arbeidskorting]],0)</f>
        <v>11101.5031</v>
      </c>
      <c r="F3482" s="6">
        <f>Table1[[#This Row],[Belastbaar loon]]-Table1[[#This Row],[Belasting]]</f>
        <v>31539.496899999998</v>
      </c>
      <c r="G3482" s="2">
        <f>(Table1[[#This Row],[Belastbaar loon]]-Table1[[#This Row],[Netto loon]])/Table1[[#This Row],[Belastbaar loon]]</f>
        <v>0.2603480945568819</v>
      </c>
      <c r="H3482" s="14">
        <f t="shared" ref="H3482:H3545" ca="1" si="49">IF(ROW()=2, 0, INDIRECT(ADDRESS(ROW()-1,COLUMN(E:E))))</f>
        <v>11096.600900000001</v>
      </c>
      <c r="I3482" s="14">
        <f ca="1">IF(ROW()=2, Table1[[#This Row],[Netto loon]], INDIRECT(ADDRESS(ROW()-1,COLUMN(F:F))))</f>
        <v>31534.399099999999</v>
      </c>
      <c r="J3482" s="6">
        <f ca="1">IF(ROW()=2, 0, Table1[[#This Row],[Belastbaar loon]]-INDIRECT(ADDRESS(ROW()-1,COLUMN(A:A))))</f>
        <v>10</v>
      </c>
      <c r="K3482" s="6">
        <f ca="1">Table1[[#This Row],[Netto loon]]-Table1[[#This Row],[Netto vorige schijf]]</f>
        <v>5.0977999999995518</v>
      </c>
      <c r="L3482" s="2">
        <f ca="1">(Table1[[#This Row],[Bruto tov vorige schijf]]-Table1[[#This Row],[Netto tov vorige schijf]])/MAX(Table1[[#This Row],[Bruto tov vorige schijf]],1)</f>
        <v>0.49022000000004484</v>
      </c>
    </row>
    <row r="3483" spans="1:12" x14ac:dyDescent="0.25">
      <c r="A3483" s="14">
        <v>42651</v>
      </c>
      <c r="B3483" s="6">
        <f>LoonHeffing2020(Table1[[#This Row],[Belastbaar loon]])</f>
        <v>15930.148499999999</v>
      </c>
      <c r="C3483" s="6">
        <f>AlgemeneHeffingsKorting2020(Table1[[#This Row],[Belastbaar loon]])</f>
        <v>1466.5632000000001</v>
      </c>
      <c r="D3483" s="14">
        <f>ArbeidsKorting2020(Table1[[#This Row],[Belastbaar loon]])</f>
        <v>3357.18</v>
      </c>
      <c r="E3483" s="14">
        <f>MAX(Table1[[#This Row],[Loonheffing]]-Table1[[#This Row],[Algemene Heffingskorting]]-Table1[[#This Row],[Arbeidskorting]],0)</f>
        <v>11106.405299999999</v>
      </c>
      <c r="F3483" s="6">
        <f>Table1[[#This Row],[Belastbaar loon]]-Table1[[#This Row],[Belasting]]</f>
        <v>31544.594700000001</v>
      </c>
      <c r="G3483" s="2">
        <f>(Table1[[#This Row],[Belastbaar loon]]-Table1[[#This Row],[Netto loon]])/Table1[[#This Row],[Belastbaar loon]]</f>
        <v>0.26040199057466412</v>
      </c>
      <c r="H3483" s="14">
        <f t="shared" ca="1" si="49"/>
        <v>11101.5031</v>
      </c>
      <c r="I3483" s="14">
        <f ca="1">IF(ROW()=2, Table1[[#This Row],[Netto loon]], INDIRECT(ADDRESS(ROW()-1,COLUMN(F:F))))</f>
        <v>31539.496899999998</v>
      </c>
      <c r="J3483" s="6">
        <f ca="1">IF(ROW()=2, 0, Table1[[#This Row],[Belastbaar loon]]-INDIRECT(ADDRESS(ROW()-1,COLUMN(A:A))))</f>
        <v>10</v>
      </c>
      <c r="K3483" s="6">
        <f ca="1">Table1[[#This Row],[Netto loon]]-Table1[[#This Row],[Netto vorige schijf]]</f>
        <v>5.0978000000031898</v>
      </c>
      <c r="L3483" s="2">
        <f ca="1">(Table1[[#This Row],[Bruto tov vorige schijf]]-Table1[[#This Row],[Netto tov vorige schijf]])/MAX(Table1[[#This Row],[Bruto tov vorige schijf]],1)</f>
        <v>0.49021999999968102</v>
      </c>
    </row>
    <row r="3484" spans="1:12" x14ac:dyDescent="0.25">
      <c r="A3484" s="14">
        <v>42661</v>
      </c>
      <c r="B3484" s="6">
        <f>LoonHeffing2020(Table1[[#This Row],[Belastbaar loon]])</f>
        <v>15933.8835</v>
      </c>
      <c r="C3484" s="6">
        <f>AlgemeneHeffingsKorting2020(Table1[[#This Row],[Belastbaar loon]])</f>
        <v>1465.9960000000001</v>
      </c>
      <c r="D3484" s="14">
        <f>ArbeidsKorting2020(Table1[[#This Row],[Belastbaar loon]])</f>
        <v>3356.58</v>
      </c>
      <c r="E3484" s="14">
        <f>MAX(Table1[[#This Row],[Loonheffing]]-Table1[[#This Row],[Algemene Heffingskorting]]-Table1[[#This Row],[Arbeidskorting]],0)</f>
        <v>11111.307500000001</v>
      </c>
      <c r="F3484" s="6">
        <f>Table1[[#This Row],[Belastbaar loon]]-Table1[[#This Row],[Belasting]]</f>
        <v>31549.692499999997</v>
      </c>
      <c r="G3484" s="2">
        <f>(Table1[[#This Row],[Belastbaar loon]]-Table1[[#This Row],[Netto loon]])/Table1[[#This Row],[Belastbaar loon]]</f>
        <v>0.26045586132533233</v>
      </c>
      <c r="H3484" s="14">
        <f t="shared" ca="1" si="49"/>
        <v>11106.405299999999</v>
      </c>
      <c r="I3484" s="14">
        <f ca="1">IF(ROW()=2, Table1[[#This Row],[Netto loon]], INDIRECT(ADDRESS(ROW()-1,COLUMN(F:F))))</f>
        <v>31544.594700000001</v>
      </c>
      <c r="J3484" s="6">
        <f ca="1">IF(ROW()=2, 0, Table1[[#This Row],[Belastbaar loon]]-INDIRECT(ADDRESS(ROW()-1,COLUMN(A:A))))</f>
        <v>10</v>
      </c>
      <c r="K3484" s="6">
        <f ca="1">Table1[[#This Row],[Netto loon]]-Table1[[#This Row],[Netto vorige schijf]]</f>
        <v>5.0977999999959138</v>
      </c>
      <c r="L3484" s="2">
        <f ca="1">(Table1[[#This Row],[Bruto tov vorige schijf]]-Table1[[#This Row],[Netto tov vorige schijf]])/MAX(Table1[[#This Row],[Bruto tov vorige schijf]],1)</f>
        <v>0.49022000000040861</v>
      </c>
    </row>
    <row r="3485" spans="1:12" x14ac:dyDescent="0.25">
      <c r="A3485" s="14">
        <v>42671</v>
      </c>
      <c r="B3485" s="6">
        <f>LoonHeffing2020(Table1[[#This Row],[Belastbaar loon]])</f>
        <v>15937.6185</v>
      </c>
      <c r="C3485" s="6">
        <f>AlgemeneHeffingsKorting2020(Table1[[#This Row],[Belastbaar loon]])</f>
        <v>1465.4287999999999</v>
      </c>
      <c r="D3485" s="14">
        <f>ArbeidsKorting2020(Table1[[#This Row],[Belastbaar loon]])</f>
        <v>3355.98</v>
      </c>
      <c r="E3485" s="14">
        <f>MAX(Table1[[#This Row],[Loonheffing]]-Table1[[#This Row],[Algemene Heffingskorting]]-Table1[[#This Row],[Arbeidskorting]],0)</f>
        <v>11116.209700000001</v>
      </c>
      <c r="F3485" s="6">
        <f>Table1[[#This Row],[Belastbaar loon]]-Table1[[#This Row],[Belasting]]</f>
        <v>31554.790300000001</v>
      </c>
      <c r="G3485" s="2">
        <f>(Table1[[#This Row],[Belastbaar loon]]-Table1[[#This Row],[Netto loon]])/Table1[[#This Row],[Belastbaar loon]]</f>
        <v>0.26050970682665042</v>
      </c>
      <c r="H3485" s="14">
        <f t="shared" ca="1" si="49"/>
        <v>11111.307500000001</v>
      </c>
      <c r="I3485" s="14">
        <f ca="1">IF(ROW()=2, Table1[[#This Row],[Netto loon]], INDIRECT(ADDRESS(ROW()-1,COLUMN(F:F))))</f>
        <v>31549.692499999997</v>
      </c>
      <c r="J3485" s="6">
        <f ca="1">IF(ROW()=2, 0, Table1[[#This Row],[Belastbaar loon]]-INDIRECT(ADDRESS(ROW()-1,COLUMN(A:A))))</f>
        <v>10</v>
      </c>
      <c r="K3485" s="6">
        <f ca="1">Table1[[#This Row],[Netto loon]]-Table1[[#This Row],[Netto vorige schijf]]</f>
        <v>5.0978000000031898</v>
      </c>
      <c r="L3485" s="2">
        <f ca="1">(Table1[[#This Row],[Bruto tov vorige schijf]]-Table1[[#This Row],[Netto tov vorige schijf]])/MAX(Table1[[#This Row],[Bruto tov vorige schijf]],1)</f>
        <v>0.49021999999968102</v>
      </c>
    </row>
    <row r="3486" spans="1:12" x14ac:dyDescent="0.25">
      <c r="A3486" s="14">
        <v>42681</v>
      </c>
      <c r="B3486" s="6">
        <f>LoonHeffing2020(Table1[[#This Row],[Belastbaar loon]])</f>
        <v>15941.353499999999</v>
      </c>
      <c r="C3486" s="6">
        <f>AlgemeneHeffingsKorting2020(Table1[[#This Row],[Belastbaar loon]])</f>
        <v>1464.8616</v>
      </c>
      <c r="D3486" s="14">
        <f>ArbeidsKorting2020(Table1[[#This Row],[Belastbaar loon]])</f>
        <v>3355.38</v>
      </c>
      <c r="E3486" s="14">
        <f>MAX(Table1[[#This Row],[Loonheffing]]-Table1[[#This Row],[Algemene Heffingskorting]]-Table1[[#This Row],[Arbeidskorting]],0)</f>
        <v>11121.1119</v>
      </c>
      <c r="F3486" s="6">
        <f>Table1[[#This Row],[Belastbaar loon]]-Table1[[#This Row],[Belasting]]</f>
        <v>31559.8881</v>
      </c>
      <c r="G3486" s="2">
        <f>(Table1[[#This Row],[Belastbaar loon]]-Table1[[#This Row],[Netto loon]])/Table1[[#This Row],[Belastbaar loon]]</f>
        <v>0.26056352709636604</v>
      </c>
      <c r="H3486" s="14">
        <f t="shared" ca="1" si="49"/>
        <v>11116.209700000001</v>
      </c>
      <c r="I3486" s="14">
        <f ca="1">IF(ROW()=2, Table1[[#This Row],[Netto loon]], INDIRECT(ADDRESS(ROW()-1,COLUMN(F:F))))</f>
        <v>31554.790300000001</v>
      </c>
      <c r="J3486" s="6">
        <f ca="1">IF(ROW()=2, 0, Table1[[#This Row],[Belastbaar loon]]-INDIRECT(ADDRESS(ROW()-1,COLUMN(A:A))))</f>
        <v>10</v>
      </c>
      <c r="K3486" s="6">
        <f ca="1">Table1[[#This Row],[Netto loon]]-Table1[[#This Row],[Netto vorige schijf]]</f>
        <v>5.0977999999995518</v>
      </c>
      <c r="L3486" s="2">
        <f ca="1">(Table1[[#This Row],[Bruto tov vorige schijf]]-Table1[[#This Row],[Netto tov vorige schijf]])/MAX(Table1[[#This Row],[Bruto tov vorige schijf]],1)</f>
        <v>0.49022000000004484</v>
      </c>
    </row>
    <row r="3487" spans="1:12" x14ac:dyDescent="0.25">
      <c r="A3487" s="14">
        <v>42691</v>
      </c>
      <c r="B3487" s="6">
        <f>LoonHeffing2020(Table1[[#This Row],[Belastbaar loon]])</f>
        <v>15945.0885</v>
      </c>
      <c r="C3487" s="6">
        <f>AlgemeneHeffingsKorting2020(Table1[[#This Row],[Belastbaar loon]])</f>
        <v>1464.2944</v>
      </c>
      <c r="D3487" s="14">
        <f>ArbeidsKorting2020(Table1[[#This Row],[Belastbaar loon]])</f>
        <v>3354.78</v>
      </c>
      <c r="E3487" s="14">
        <f>MAX(Table1[[#This Row],[Loonheffing]]-Table1[[#This Row],[Algemene Heffingskorting]]-Table1[[#This Row],[Arbeidskorting]],0)</f>
        <v>11126.014099999999</v>
      </c>
      <c r="F3487" s="6">
        <f>Table1[[#This Row],[Belastbaar loon]]-Table1[[#This Row],[Belasting]]</f>
        <v>31564.9859</v>
      </c>
      <c r="G3487" s="2">
        <f>(Table1[[#This Row],[Belastbaar loon]]-Table1[[#This Row],[Netto loon]])/Table1[[#This Row],[Belastbaar loon]]</f>
        <v>0.26061732215221006</v>
      </c>
      <c r="H3487" s="14">
        <f t="shared" ca="1" si="49"/>
        <v>11121.1119</v>
      </c>
      <c r="I3487" s="14">
        <f ca="1">IF(ROW()=2, Table1[[#This Row],[Netto loon]], INDIRECT(ADDRESS(ROW()-1,COLUMN(F:F))))</f>
        <v>31559.8881</v>
      </c>
      <c r="J3487" s="6">
        <f ca="1">IF(ROW()=2, 0, Table1[[#This Row],[Belastbaar loon]]-INDIRECT(ADDRESS(ROW()-1,COLUMN(A:A))))</f>
        <v>10</v>
      </c>
      <c r="K3487" s="6">
        <f ca="1">Table1[[#This Row],[Netto loon]]-Table1[[#This Row],[Netto vorige schijf]]</f>
        <v>5.0977999999995518</v>
      </c>
      <c r="L3487" s="2">
        <f ca="1">(Table1[[#This Row],[Bruto tov vorige schijf]]-Table1[[#This Row],[Netto tov vorige schijf]])/MAX(Table1[[#This Row],[Bruto tov vorige schijf]],1)</f>
        <v>0.49022000000004484</v>
      </c>
    </row>
    <row r="3488" spans="1:12" x14ac:dyDescent="0.25">
      <c r="A3488" s="14">
        <v>42701</v>
      </c>
      <c r="B3488" s="6">
        <f>LoonHeffing2020(Table1[[#This Row],[Belastbaar loon]])</f>
        <v>15948.8235</v>
      </c>
      <c r="C3488" s="6">
        <f>AlgemeneHeffingsKorting2020(Table1[[#This Row],[Belastbaar loon]])</f>
        <v>1463.7272</v>
      </c>
      <c r="D3488" s="14">
        <f>ArbeidsKorting2020(Table1[[#This Row],[Belastbaar loon]])</f>
        <v>3354.18</v>
      </c>
      <c r="E3488" s="14">
        <f>MAX(Table1[[#This Row],[Loonheffing]]-Table1[[#This Row],[Algemene Heffingskorting]]-Table1[[#This Row],[Arbeidskorting]],0)</f>
        <v>11130.916300000001</v>
      </c>
      <c r="F3488" s="6">
        <f>Table1[[#This Row],[Belastbaar loon]]-Table1[[#This Row],[Belasting]]</f>
        <v>31570.083699999999</v>
      </c>
      <c r="G3488" s="2">
        <f>(Table1[[#This Row],[Belastbaar loon]]-Table1[[#This Row],[Netto loon]])/Table1[[#This Row],[Belastbaar loon]]</f>
        <v>0.2606710920118967</v>
      </c>
      <c r="H3488" s="14">
        <f t="shared" ca="1" si="49"/>
        <v>11126.014099999999</v>
      </c>
      <c r="I3488" s="14">
        <f ca="1">IF(ROW()=2, Table1[[#This Row],[Netto loon]], INDIRECT(ADDRESS(ROW()-1,COLUMN(F:F))))</f>
        <v>31564.9859</v>
      </c>
      <c r="J3488" s="6">
        <f ca="1">IF(ROW()=2, 0, Table1[[#This Row],[Belastbaar loon]]-INDIRECT(ADDRESS(ROW()-1,COLUMN(A:A))))</f>
        <v>10</v>
      </c>
      <c r="K3488" s="6">
        <f ca="1">Table1[[#This Row],[Netto loon]]-Table1[[#This Row],[Netto vorige schijf]]</f>
        <v>5.0977999999995518</v>
      </c>
      <c r="L3488" s="2">
        <f ca="1">(Table1[[#This Row],[Bruto tov vorige schijf]]-Table1[[#This Row],[Netto tov vorige schijf]])/MAX(Table1[[#This Row],[Bruto tov vorige schijf]],1)</f>
        <v>0.49022000000004484</v>
      </c>
    </row>
    <row r="3489" spans="1:12" x14ac:dyDescent="0.25">
      <c r="A3489" s="14">
        <v>42711</v>
      </c>
      <c r="B3489" s="6">
        <f>LoonHeffing2020(Table1[[#This Row],[Belastbaar loon]])</f>
        <v>15952.558499999999</v>
      </c>
      <c r="C3489" s="6">
        <f>AlgemeneHeffingsKorting2020(Table1[[#This Row],[Belastbaar loon]])</f>
        <v>1463.16</v>
      </c>
      <c r="D3489" s="14">
        <f>ArbeidsKorting2020(Table1[[#This Row],[Belastbaar loon]])</f>
        <v>3353.58</v>
      </c>
      <c r="E3489" s="14">
        <f>MAX(Table1[[#This Row],[Loonheffing]]-Table1[[#This Row],[Algemene Heffingskorting]]-Table1[[#This Row],[Arbeidskorting]],0)</f>
        <v>11135.818499999999</v>
      </c>
      <c r="F3489" s="6">
        <f>Table1[[#This Row],[Belastbaar loon]]-Table1[[#This Row],[Belasting]]</f>
        <v>31575.181499999999</v>
      </c>
      <c r="G3489" s="2">
        <f>(Table1[[#This Row],[Belastbaar loon]]-Table1[[#This Row],[Netto loon]])/Table1[[#This Row],[Belastbaar loon]]</f>
        <v>0.26072483669312357</v>
      </c>
      <c r="H3489" s="14">
        <f t="shared" ca="1" si="49"/>
        <v>11130.916300000001</v>
      </c>
      <c r="I3489" s="14">
        <f ca="1">IF(ROW()=2, Table1[[#This Row],[Netto loon]], INDIRECT(ADDRESS(ROW()-1,COLUMN(F:F))))</f>
        <v>31570.083699999999</v>
      </c>
      <c r="J3489" s="6">
        <f ca="1">IF(ROW()=2, 0, Table1[[#This Row],[Belastbaar loon]]-INDIRECT(ADDRESS(ROW()-1,COLUMN(A:A))))</f>
        <v>10</v>
      </c>
      <c r="K3489" s="6">
        <f ca="1">Table1[[#This Row],[Netto loon]]-Table1[[#This Row],[Netto vorige schijf]]</f>
        <v>5.0977999999995518</v>
      </c>
      <c r="L3489" s="2">
        <f ca="1">(Table1[[#This Row],[Bruto tov vorige schijf]]-Table1[[#This Row],[Netto tov vorige schijf]])/MAX(Table1[[#This Row],[Bruto tov vorige schijf]],1)</f>
        <v>0.49022000000004484</v>
      </c>
    </row>
    <row r="3490" spans="1:12" x14ac:dyDescent="0.25">
      <c r="A3490" s="14">
        <v>42721</v>
      </c>
      <c r="B3490" s="6">
        <f>LoonHeffing2020(Table1[[#This Row],[Belastbaar loon]])</f>
        <v>15956.2935</v>
      </c>
      <c r="C3490" s="6">
        <f>AlgemeneHeffingsKorting2020(Table1[[#This Row],[Belastbaar loon]])</f>
        <v>1462.5927999999999</v>
      </c>
      <c r="D3490" s="14">
        <f>ArbeidsKorting2020(Table1[[#This Row],[Belastbaar loon]])</f>
        <v>3352.98</v>
      </c>
      <c r="E3490" s="14">
        <f>MAX(Table1[[#This Row],[Loonheffing]]-Table1[[#This Row],[Algemene Heffingskorting]]-Table1[[#This Row],[Arbeidskorting]],0)</f>
        <v>11140.7207</v>
      </c>
      <c r="F3490" s="6">
        <f>Table1[[#This Row],[Belastbaar loon]]-Table1[[#This Row],[Belasting]]</f>
        <v>31580.279300000002</v>
      </c>
      <c r="G3490" s="2">
        <f>(Table1[[#This Row],[Belastbaar loon]]-Table1[[#This Row],[Netto loon]])/Table1[[#This Row],[Belastbaar loon]]</f>
        <v>0.26077855621357171</v>
      </c>
      <c r="H3490" s="14">
        <f t="shared" ca="1" si="49"/>
        <v>11135.818499999999</v>
      </c>
      <c r="I3490" s="14">
        <f ca="1">IF(ROW()=2, Table1[[#This Row],[Netto loon]], INDIRECT(ADDRESS(ROW()-1,COLUMN(F:F))))</f>
        <v>31575.181499999999</v>
      </c>
      <c r="J3490" s="6">
        <f ca="1">IF(ROW()=2, 0, Table1[[#This Row],[Belastbaar loon]]-INDIRECT(ADDRESS(ROW()-1,COLUMN(A:A))))</f>
        <v>10</v>
      </c>
      <c r="K3490" s="6">
        <f ca="1">Table1[[#This Row],[Netto loon]]-Table1[[#This Row],[Netto vorige schijf]]</f>
        <v>5.0978000000031898</v>
      </c>
      <c r="L3490" s="2">
        <f ca="1">(Table1[[#This Row],[Bruto tov vorige schijf]]-Table1[[#This Row],[Netto tov vorige schijf]])/MAX(Table1[[#This Row],[Bruto tov vorige schijf]],1)</f>
        <v>0.49021999999968102</v>
      </c>
    </row>
    <row r="3491" spans="1:12" x14ac:dyDescent="0.25">
      <c r="A3491" s="14">
        <v>42731</v>
      </c>
      <c r="B3491" s="6">
        <f>LoonHeffing2020(Table1[[#This Row],[Belastbaar loon]])</f>
        <v>15960.0285</v>
      </c>
      <c r="C3491" s="6">
        <f>AlgemeneHeffingsKorting2020(Table1[[#This Row],[Belastbaar loon]])</f>
        <v>1462.0255999999999</v>
      </c>
      <c r="D3491" s="14">
        <f>ArbeidsKorting2020(Table1[[#This Row],[Belastbaar loon]])</f>
        <v>3352.38</v>
      </c>
      <c r="E3491" s="14">
        <f>MAX(Table1[[#This Row],[Loonheffing]]-Table1[[#This Row],[Algemene Heffingskorting]]-Table1[[#This Row],[Arbeidskorting]],0)</f>
        <v>11145.622899999998</v>
      </c>
      <c r="F3491" s="6">
        <f>Table1[[#This Row],[Belastbaar loon]]-Table1[[#This Row],[Belasting]]</f>
        <v>31585.377100000002</v>
      </c>
      <c r="G3491" s="2">
        <f>(Table1[[#This Row],[Belastbaar loon]]-Table1[[#This Row],[Netto loon]])/Table1[[#This Row],[Belastbaar loon]]</f>
        <v>0.26083225059090587</v>
      </c>
      <c r="H3491" s="14">
        <f t="shared" ca="1" si="49"/>
        <v>11140.7207</v>
      </c>
      <c r="I3491" s="14">
        <f ca="1">IF(ROW()=2, Table1[[#This Row],[Netto loon]], INDIRECT(ADDRESS(ROW()-1,COLUMN(F:F))))</f>
        <v>31580.279300000002</v>
      </c>
      <c r="J3491" s="6">
        <f ca="1">IF(ROW()=2, 0, Table1[[#This Row],[Belastbaar loon]]-INDIRECT(ADDRESS(ROW()-1,COLUMN(A:A))))</f>
        <v>10</v>
      </c>
      <c r="K3491" s="6">
        <f ca="1">Table1[[#This Row],[Netto loon]]-Table1[[#This Row],[Netto vorige schijf]]</f>
        <v>5.0977999999995518</v>
      </c>
      <c r="L3491" s="2">
        <f ca="1">(Table1[[#This Row],[Bruto tov vorige schijf]]-Table1[[#This Row],[Netto tov vorige schijf]])/MAX(Table1[[#This Row],[Bruto tov vorige schijf]],1)</f>
        <v>0.49022000000004484</v>
      </c>
    </row>
    <row r="3492" spans="1:12" x14ac:dyDescent="0.25">
      <c r="A3492" s="14">
        <v>42741</v>
      </c>
      <c r="B3492" s="6">
        <f>LoonHeffing2020(Table1[[#This Row],[Belastbaar loon]])</f>
        <v>15963.763499999999</v>
      </c>
      <c r="C3492" s="6">
        <f>AlgemeneHeffingsKorting2020(Table1[[#This Row],[Belastbaar loon]])</f>
        <v>1461.4584</v>
      </c>
      <c r="D3492" s="14">
        <f>ArbeidsKorting2020(Table1[[#This Row],[Belastbaar loon]])</f>
        <v>3351.78</v>
      </c>
      <c r="E3492" s="14">
        <f>MAX(Table1[[#This Row],[Loonheffing]]-Table1[[#This Row],[Algemene Heffingskorting]]-Table1[[#This Row],[Arbeidskorting]],0)</f>
        <v>11150.525099999999</v>
      </c>
      <c r="F3492" s="6">
        <f>Table1[[#This Row],[Belastbaar loon]]-Table1[[#This Row],[Belasting]]</f>
        <v>31590.474900000001</v>
      </c>
      <c r="G3492" s="2">
        <f>(Table1[[#This Row],[Belastbaar loon]]-Table1[[#This Row],[Netto loon]])/Table1[[#This Row],[Belastbaar loon]]</f>
        <v>0.26088591984277387</v>
      </c>
      <c r="H3492" s="14">
        <f t="shared" ca="1" si="49"/>
        <v>11145.622899999998</v>
      </c>
      <c r="I3492" s="14">
        <f ca="1">IF(ROW()=2, Table1[[#This Row],[Netto loon]], INDIRECT(ADDRESS(ROW()-1,COLUMN(F:F))))</f>
        <v>31585.377100000002</v>
      </c>
      <c r="J3492" s="6">
        <f ca="1">IF(ROW()=2, 0, Table1[[#This Row],[Belastbaar loon]]-INDIRECT(ADDRESS(ROW()-1,COLUMN(A:A))))</f>
        <v>10</v>
      </c>
      <c r="K3492" s="6">
        <f ca="1">Table1[[#This Row],[Netto loon]]-Table1[[#This Row],[Netto vorige schijf]]</f>
        <v>5.0977999999995518</v>
      </c>
      <c r="L3492" s="2">
        <f ca="1">(Table1[[#This Row],[Bruto tov vorige schijf]]-Table1[[#This Row],[Netto tov vorige schijf]])/MAX(Table1[[#This Row],[Bruto tov vorige schijf]],1)</f>
        <v>0.49022000000004484</v>
      </c>
    </row>
    <row r="3493" spans="1:12" x14ac:dyDescent="0.25">
      <c r="A3493" s="14">
        <v>42751</v>
      </c>
      <c r="B3493" s="6">
        <f>LoonHeffing2020(Table1[[#This Row],[Belastbaar loon]])</f>
        <v>15967.4985</v>
      </c>
      <c r="C3493" s="6">
        <f>AlgemeneHeffingsKorting2020(Table1[[#This Row],[Belastbaar loon]])</f>
        <v>1460.8912</v>
      </c>
      <c r="D3493" s="14">
        <f>ArbeidsKorting2020(Table1[[#This Row],[Belastbaar loon]])</f>
        <v>3351.18</v>
      </c>
      <c r="E3493" s="14">
        <f>MAX(Table1[[#This Row],[Loonheffing]]-Table1[[#This Row],[Algemene Heffingskorting]]-Table1[[#This Row],[Arbeidskorting]],0)</f>
        <v>11155.427299999999</v>
      </c>
      <c r="F3493" s="6">
        <f>Table1[[#This Row],[Belastbaar loon]]-Table1[[#This Row],[Belasting]]</f>
        <v>31595.572700000001</v>
      </c>
      <c r="G3493" s="2">
        <f>(Table1[[#This Row],[Belastbaar loon]]-Table1[[#This Row],[Netto loon]])/Table1[[#This Row],[Belastbaar loon]]</f>
        <v>0.26093956398680729</v>
      </c>
      <c r="H3493" s="14">
        <f t="shared" ca="1" si="49"/>
        <v>11150.525099999999</v>
      </c>
      <c r="I3493" s="14">
        <f ca="1">IF(ROW()=2, Table1[[#This Row],[Netto loon]], INDIRECT(ADDRESS(ROW()-1,COLUMN(F:F))))</f>
        <v>31590.474900000001</v>
      </c>
      <c r="J3493" s="6">
        <f ca="1">IF(ROW()=2, 0, Table1[[#This Row],[Belastbaar loon]]-INDIRECT(ADDRESS(ROW()-1,COLUMN(A:A))))</f>
        <v>10</v>
      </c>
      <c r="K3493" s="6">
        <f ca="1">Table1[[#This Row],[Netto loon]]-Table1[[#This Row],[Netto vorige schijf]]</f>
        <v>5.0977999999995518</v>
      </c>
      <c r="L3493" s="2">
        <f ca="1">(Table1[[#This Row],[Bruto tov vorige schijf]]-Table1[[#This Row],[Netto tov vorige schijf]])/MAX(Table1[[#This Row],[Bruto tov vorige schijf]],1)</f>
        <v>0.49022000000004484</v>
      </c>
    </row>
    <row r="3494" spans="1:12" x14ac:dyDescent="0.25">
      <c r="A3494" s="14">
        <v>42761</v>
      </c>
      <c r="B3494" s="6">
        <f>LoonHeffing2020(Table1[[#This Row],[Belastbaar loon]])</f>
        <v>15971.2335</v>
      </c>
      <c r="C3494" s="6">
        <f>AlgemeneHeffingsKorting2020(Table1[[#This Row],[Belastbaar loon]])</f>
        <v>1460.3240000000001</v>
      </c>
      <c r="D3494" s="14">
        <f>ArbeidsKorting2020(Table1[[#This Row],[Belastbaar loon]])</f>
        <v>3350.58</v>
      </c>
      <c r="E3494" s="14">
        <f>MAX(Table1[[#This Row],[Loonheffing]]-Table1[[#This Row],[Algemene Heffingskorting]]-Table1[[#This Row],[Arbeidskorting]],0)</f>
        <v>11160.3295</v>
      </c>
      <c r="F3494" s="6">
        <f>Table1[[#This Row],[Belastbaar loon]]-Table1[[#This Row],[Belasting]]</f>
        <v>31600.6705</v>
      </c>
      <c r="G3494" s="2">
        <f>(Table1[[#This Row],[Belastbaar loon]]-Table1[[#This Row],[Netto loon]])/Table1[[#This Row],[Belastbaar loon]]</f>
        <v>0.26099318304062114</v>
      </c>
      <c r="H3494" s="14">
        <f t="shared" ca="1" si="49"/>
        <v>11155.427299999999</v>
      </c>
      <c r="I3494" s="14">
        <f ca="1">IF(ROW()=2, Table1[[#This Row],[Netto loon]], INDIRECT(ADDRESS(ROW()-1,COLUMN(F:F))))</f>
        <v>31595.572700000001</v>
      </c>
      <c r="J3494" s="6">
        <f ca="1">IF(ROW()=2, 0, Table1[[#This Row],[Belastbaar loon]]-INDIRECT(ADDRESS(ROW()-1,COLUMN(A:A))))</f>
        <v>10</v>
      </c>
      <c r="K3494" s="6">
        <f ca="1">Table1[[#This Row],[Netto loon]]-Table1[[#This Row],[Netto vorige schijf]]</f>
        <v>5.0977999999995518</v>
      </c>
      <c r="L3494" s="2">
        <f ca="1">(Table1[[#This Row],[Bruto tov vorige schijf]]-Table1[[#This Row],[Netto tov vorige schijf]])/MAX(Table1[[#This Row],[Bruto tov vorige schijf]],1)</f>
        <v>0.49022000000004484</v>
      </c>
    </row>
    <row r="3495" spans="1:12" x14ac:dyDescent="0.25">
      <c r="A3495" s="14">
        <v>42771</v>
      </c>
      <c r="B3495" s="6">
        <f>LoonHeffing2020(Table1[[#This Row],[Belastbaar loon]])</f>
        <v>15974.968499999999</v>
      </c>
      <c r="C3495" s="6">
        <f>AlgemeneHeffingsKorting2020(Table1[[#This Row],[Belastbaar loon]])</f>
        <v>1459.7568000000001</v>
      </c>
      <c r="D3495" s="14">
        <f>ArbeidsKorting2020(Table1[[#This Row],[Belastbaar loon]])</f>
        <v>3349.98</v>
      </c>
      <c r="E3495" s="14">
        <f>MAX(Table1[[#This Row],[Loonheffing]]-Table1[[#This Row],[Algemene Heffingskorting]]-Table1[[#This Row],[Arbeidskorting]],0)</f>
        <v>11165.2317</v>
      </c>
      <c r="F3495" s="6">
        <f>Table1[[#This Row],[Belastbaar loon]]-Table1[[#This Row],[Belasting]]</f>
        <v>31605.7683</v>
      </c>
      <c r="G3495" s="2">
        <f>(Table1[[#This Row],[Belastbaar loon]]-Table1[[#This Row],[Netto loon]])/Table1[[#This Row],[Belastbaar loon]]</f>
        <v>0.26104677702181384</v>
      </c>
      <c r="H3495" s="14">
        <f t="shared" ca="1" si="49"/>
        <v>11160.3295</v>
      </c>
      <c r="I3495" s="14">
        <f ca="1">IF(ROW()=2, Table1[[#This Row],[Netto loon]], INDIRECT(ADDRESS(ROW()-1,COLUMN(F:F))))</f>
        <v>31600.6705</v>
      </c>
      <c r="J3495" s="6">
        <f ca="1">IF(ROW()=2, 0, Table1[[#This Row],[Belastbaar loon]]-INDIRECT(ADDRESS(ROW()-1,COLUMN(A:A))))</f>
        <v>10</v>
      </c>
      <c r="K3495" s="6">
        <f ca="1">Table1[[#This Row],[Netto loon]]-Table1[[#This Row],[Netto vorige schijf]]</f>
        <v>5.0977999999995518</v>
      </c>
      <c r="L3495" s="2">
        <f ca="1">(Table1[[#This Row],[Bruto tov vorige schijf]]-Table1[[#This Row],[Netto tov vorige schijf]])/MAX(Table1[[#This Row],[Bruto tov vorige schijf]],1)</f>
        <v>0.49022000000004484</v>
      </c>
    </row>
    <row r="3496" spans="1:12" x14ac:dyDescent="0.25">
      <c r="A3496" s="14">
        <v>42781</v>
      </c>
      <c r="B3496" s="6">
        <f>LoonHeffing2020(Table1[[#This Row],[Belastbaar loon]])</f>
        <v>15978.7035</v>
      </c>
      <c r="C3496" s="6">
        <f>AlgemeneHeffingsKorting2020(Table1[[#This Row],[Belastbaar loon]])</f>
        <v>1459.1895999999999</v>
      </c>
      <c r="D3496" s="14">
        <f>ArbeidsKorting2020(Table1[[#This Row],[Belastbaar loon]])</f>
        <v>3349.38</v>
      </c>
      <c r="E3496" s="14">
        <f>MAX(Table1[[#This Row],[Loonheffing]]-Table1[[#This Row],[Algemene Heffingskorting]]-Table1[[#This Row],[Arbeidskorting]],0)</f>
        <v>11170.133900000001</v>
      </c>
      <c r="F3496" s="6">
        <f>Table1[[#This Row],[Belastbaar loon]]-Table1[[#This Row],[Belasting]]</f>
        <v>31610.866099999999</v>
      </c>
      <c r="G3496" s="2">
        <f>(Table1[[#This Row],[Belastbaar loon]]-Table1[[#This Row],[Netto loon]])/Table1[[#This Row],[Belastbaar loon]]</f>
        <v>0.26110034594796755</v>
      </c>
      <c r="H3496" s="14">
        <f t="shared" ca="1" si="49"/>
        <v>11165.2317</v>
      </c>
      <c r="I3496" s="14">
        <f ca="1">IF(ROW()=2, Table1[[#This Row],[Netto loon]], INDIRECT(ADDRESS(ROW()-1,COLUMN(F:F))))</f>
        <v>31605.7683</v>
      </c>
      <c r="J3496" s="6">
        <f ca="1">IF(ROW()=2, 0, Table1[[#This Row],[Belastbaar loon]]-INDIRECT(ADDRESS(ROW()-1,COLUMN(A:A))))</f>
        <v>10</v>
      </c>
      <c r="K3496" s="6">
        <f ca="1">Table1[[#This Row],[Netto loon]]-Table1[[#This Row],[Netto vorige schijf]]</f>
        <v>5.0977999999995518</v>
      </c>
      <c r="L3496" s="2">
        <f ca="1">(Table1[[#This Row],[Bruto tov vorige schijf]]-Table1[[#This Row],[Netto tov vorige schijf]])/MAX(Table1[[#This Row],[Bruto tov vorige schijf]],1)</f>
        <v>0.49022000000004484</v>
      </c>
    </row>
    <row r="3497" spans="1:12" x14ac:dyDescent="0.25">
      <c r="A3497" s="14">
        <v>42791</v>
      </c>
      <c r="B3497" s="6">
        <f>LoonHeffing2020(Table1[[#This Row],[Belastbaar loon]])</f>
        <v>15982.4385</v>
      </c>
      <c r="C3497" s="6">
        <f>AlgemeneHeffingsKorting2020(Table1[[#This Row],[Belastbaar loon]])</f>
        <v>1458.6224</v>
      </c>
      <c r="D3497" s="14">
        <f>ArbeidsKorting2020(Table1[[#This Row],[Belastbaar loon]])</f>
        <v>3348.78</v>
      </c>
      <c r="E3497" s="14">
        <f>MAX(Table1[[#This Row],[Loonheffing]]-Table1[[#This Row],[Algemene Heffingskorting]]-Table1[[#This Row],[Arbeidskorting]],0)</f>
        <v>11175.036099999999</v>
      </c>
      <c r="F3497" s="6">
        <f>Table1[[#This Row],[Belastbaar loon]]-Table1[[#This Row],[Belasting]]</f>
        <v>31615.963900000002</v>
      </c>
      <c r="G3497" s="2">
        <f>(Table1[[#This Row],[Belastbaar loon]]-Table1[[#This Row],[Netto loon]])/Table1[[#This Row],[Belastbaar loon]]</f>
        <v>0.26115388983664783</v>
      </c>
      <c r="H3497" s="14">
        <f t="shared" ca="1" si="49"/>
        <v>11170.133900000001</v>
      </c>
      <c r="I3497" s="14">
        <f ca="1">IF(ROW()=2, Table1[[#This Row],[Netto loon]], INDIRECT(ADDRESS(ROW()-1,COLUMN(F:F))))</f>
        <v>31610.866099999999</v>
      </c>
      <c r="J3497" s="6">
        <f ca="1">IF(ROW()=2, 0, Table1[[#This Row],[Belastbaar loon]]-INDIRECT(ADDRESS(ROW()-1,COLUMN(A:A))))</f>
        <v>10</v>
      </c>
      <c r="K3497" s="6">
        <f ca="1">Table1[[#This Row],[Netto loon]]-Table1[[#This Row],[Netto vorige schijf]]</f>
        <v>5.0978000000031898</v>
      </c>
      <c r="L3497" s="2">
        <f ca="1">(Table1[[#This Row],[Bruto tov vorige schijf]]-Table1[[#This Row],[Netto tov vorige schijf]])/MAX(Table1[[#This Row],[Bruto tov vorige schijf]],1)</f>
        <v>0.49021999999968102</v>
      </c>
    </row>
    <row r="3498" spans="1:12" x14ac:dyDescent="0.25">
      <c r="A3498" s="14">
        <v>42801</v>
      </c>
      <c r="B3498" s="6">
        <f>LoonHeffing2020(Table1[[#This Row],[Belastbaar loon]])</f>
        <v>15986.173500000001</v>
      </c>
      <c r="C3498" s="6">
        <f>AlgemeneHeffingsKorting2020(Table1[[#This Row],[Belastbaar loon]])</f>
        <v>1458.0552</v>
      </c>
      <c r="D3498" s="14">
        <f>ArbeidsKorting2020(Table1[[#This Row],[Belastbaar loon]])</f>
        <v>3348.18</v>
      </c>
      <c r="E3498" s="14">
        <f>MAX(Table1[[#This Row],[Loonheffing]]-Table1[[#This Row],[Algemene Heffingskorting]]-Table1[[#This Row],[Arbeidskorting]],0)</f>
        <v>11179.9383</v>
      </c>
      <c r="F3498" s="6">
        <f>Table1[[#This Row],[Belastbaar loon]]-Table1[[#This Row],[Belasting]]</f>
        <v>31621.061699999998</v>
      </c>
      <c r="G3498" s="2">
        <f>(Table1[[#This Row],[Belastbaar loon]]-Table1[[#This Row],[Netto loon]])/Table1[[#This Row],[Belastbaar loon]]</f>
        <v>0.2612074087054041</v>
      </c>
      <c r="H3498" s="14">
        <f t="shared" ca="1" si="49"/>
        <v>11175.036099999999</v>
      </c>
      <c r="I3498" s="14">
        <f ca="1">IF(ROW()=2, Table1[[#This Row],[Netto loon]], INDIRECT(ADDRESS(ROW()-1,COLUMN(F:F))))</f>
        <v>31615.963900000002</v>
      </c>
      <c r="J3498" s="6">
        <f ca="1">IF(ROW()=2, 0, Table1[[#This Row],[Belastbaar loon]]-INDIRECT(ADDRESS(ROW()-1,COLUMN(A:A))))</f>
        <v>10</v>
      </c>
      <c r="K3498" s="6">
        <f ca="1">Table1[[#This Row],[Netto loon]]-Table1[[#This Row],[Netto vorige schijf]]</f>
        <v>5.0977999999959138</v>
      </c>
      <c r="L3498" s="2">
        <f ca="1">(Table1[[#This Row],[Bruto tov vorige schijf]]-Table1[[#This Row],[Netto tov vorige schijf]])/MAX(Table1[[#This Row],[Bruto tov vorige schijf]],1)</f>
        <v>0.49022000000040861</v>
      </c>
    </row>
    <row r="3499" spans="1:12" x14ac:dyDescent="0.25">
      <c r="A3499" s="14">
        <v>42811</v>
      </c>
      <c r="B3499" s="6">
        <f>LoonHeffing2020(Table1[[#This Row],[Belastbaar loon]])</f>
        <v>15989.9085</v>
      </c>
      <c r="C3499" s="6">
        <f>AlgemeneHeffingsKorting2020(Table1[[#This Row],[Belastbaar loon]])</f>
        <v>1457.4880000000001</v>
      </c>
      <c r="D3499" s="14">
        <f>ArbeidsKorting2020(Table1[[#This Row],[Belastbaar loon]])</f>
        <v>3347.58</v>
      </c>
      <c r="E3499" s="14">
        <f>MAX(Table1[[#This Row],[Loonheffing]]-Table1[[#This Row],[Algemene Heffingskorting]]-Table1[[#This Row],[Arbeidskorting]],0)</f>
        <v>11184.8405</v>
      </c>
      <c r="F3499" s="6">
        <f>Table1[[#This Row],[Belastbaar loon]]-Table1[[#This Row],[Belasting]]</f>
        <v>31626.159500000002</v>
      </c>
      <c r="G3499" s="2">
        <f>(Table1[[#This Row],[Belastbaar loon]]-Table1[[#This Row],[Netto loon]])/Table1[[#This Row],[Belastbaar loon]]</f>
        <v>0.26126090257176893</v>
      </c>
      <c r="H3499" s="14">
        <f t="shared" ca="1" si="49"/>
        <v>11179.9383</v>
      </c>
      <c r="I3499" s="14">
        <f ca="1">IF(ROW()=2, Table1[[#This Row],[Netto loon]], INDIRECT(ADDRESS(ROW()-1,COLUMN(F:F))))</f>
        <v>31621.061699999998</v>
      </c>
      <c r="J3499" s="6">
        <f ca="1">IF(ROW()=2, 0, Table1[[#This Row],[Belastbaar loon]]-INDIRECT(ADDRESS(ROW()-1,COLUMN(A:A))))</f>
        <v>10</v>
      </c>
      <c r="K3499" s="6">
        <f ca="1">Table1[[#This Row],[Netto loon]]-Table1[[#This Row],[Netto vorige schijf]]</f>
        <v>5.0978000000031898</v>
      </c>
      <c r="L3499" s="2">
        <f ca="1">(Table1[[#This Row],[Bruto tov vorige schijf]]-Table1[[#This Row],[Netto tov vorige schijf]])/MAX(Table1[[#This Row],[Bruto tov vorige schijf]],1)</f>
        <v>0.49021999999968102</v>
      </c>
    </row>
    <row r="3500" spans="1:12" x14ac:dyDescent="0.25">
      <c r="A3500" s="14">
        <v>42821</v>
      </c>
      <c r="B3500" s="6">
        <f>LoonHeffing2020(Table1[[#This Row],[Belastbaar loon]])</f>
        <v>15993.6435</v>
      </c>
      <c r="C3500" s="6">
        <f>AlgemeneHeffingsKorting2020(Table1[[#This Row],[Belastbaar loon]])</f>
        <v>1456.9208000000001</v>
      </c>
      <c r="D3500" s="14">
        <f>ArbeidsKorting2020(Table1[[#This Row],[Belastbaar loon]])</f>
        <v>3346.98</v>
      </c>
      <c r="E3500" s="14">
        <f>MAX(Table1[[#This Row],[Loonheffing]]-Table1[[#This Row],[Algemene Heffingskorting]]-Table1[[#This Row],[Arbeidskorting]],0)</f>
        <v>11189.742700000001</v>
      </c>
      <c r="F3500" s="6">
        <f>Table1[[#This Row],[Belastbaar loon]]-Table1[[#This Row],[Belasting]]</f>
        <v>31631.257299999997</v>
      </c>
      <c r="G3500" s="2">
        <f>(Table1[[#This Row],[Belastbaar loon]]-Table1[[#This Row],[Netto loon]])/Table1[[#This Row],[Belastbaar loon]]</f>
        <v>0.26131437145325898</v>
      </c>
      <c r="H3500" s="14">
        <f t="shared" ca="1" si="49"/>
        <v>11184.8405</v>
      </c>
      <c r="I3500" s="14">
        <f ca="1">IF(ROW()=2, Table1[[#This Row],[Netto loon]], INDIRECT(ADDRESS(ROW()-1,COLUMN(F:F))))</f>
        <v>31626.159500000002</v>
      </c>
      <c r="J3500" s="6">
        <f ca="1">IF(ROW()=2, 0, Table1[[#This Row],[Belastbaar loon]]-INDIRECT(ADDRESS(ROW()-1,COLUMN(A:A))))</f>
        <v>10</v>
      </c>
      <c r="K3500" s="6">
        <f ca="1">Table1[[#This Row],[Netto loon]]-Table1[[#This Row],[Netto vorige schijf]]</f>
        <v>5.0977999999959138</v>
      </c>
      <c r="L3500" s="2">
        <f ca="1">(Table1[[#This Row],[Bruto tov vorige schijf]]-Table1[[#This Row],[Netto tov vorige schijf]])/MAX(Table1[[#This Row],[Bruto tov vorige schijf]],1)</f>
        <v>0.49022000000040861</v>
      </c>
    </row>
    <row r="3501" spans="1:12" x14ac:dyDescent="0.25">
      <c r="A3501" s="14">
        <v>42831</v>
      </c>
      <c r="B3501" s="6">
        <f>LoonHeffing2020(Table1[[#This Row],[Belastbaar loon]])</f>
        <v>15997.378500000001</v>
      </c>
      <c r="C3501" s="6">
        <f>AlgemeneHeffingsKorting2020(Table1[[#This Row],[Belastbaar loon]])</f>
        <v>1456.3535999999999</v>
      </c>
      <c r="D3501" s="14">
        <f>ArbeidsKorting2020(Table1[[#This Row],[Belastbaar loon]])</f>
        <v>3346.38</v>
      </c>
      <c r="E3501" s="14">
        <f>MAX(Table1[[#This Row],[Loonheffing]]-Table1[[#This Row],[Algemene Heffingskorting]]-Table1[[#This Row],[Arbeidskorting]],0)</f>
        <v>11194.644899999999</v>
      </c>
      <c r="F3501" s="6">
        <f>Table1[[#This Row],[Belastbaar loon]]-Table1[[#This Row],[Belasting]]</f>
        <v>31636.355100000001</v>
      </c>
      <c r="G3501" s="2">
        <f>(Table1[[#This Row],[Belastbaar loon]]-Table1[[#This Row],[Netto loon]])/Table1[[#This Row],[Belastbaar loon]]</f>
        <v>0.26136781536737408</v>
      </c>
      <c r="H3501" s="14">
        <f t="shared" ca="1" si="49"/>
        <v>11189.742700000001</v>
      </c>
      <c r="I3501" s="14">
        <f ca="1">IF(ROW()=2, Table1[[#This Row],[Netto loon]], INDIRECT(ADDRESS(ROW()-1,COLUMN(F:F))))</f>
        <v>31631.257299999997</v>
      </c>
      <c r="J3501" s="6">
        <f ca="1">IF(ROW()=2, 0, Table1[[#This Row],[Belastbaar loon]]-INDIRECT(ADDRESS(ROW()-1,COLUMN(A:A))))</f>
        <v>10</v>
      </c>
      <c r="K3501" s="6">
        <f ca="1">Table1[[#This Row],[Netto loon]]-Table1[[#This Row],[Netto vorige schijf]]</f>
        <v>5.0978000000031898</v>
      </c>
      <c r="L3501" s="2">
        <f ca="1">(Table1[[#This Row],[Bruto tov vorige schijf]]-Table1[[#This Row],[Netto tov vorige schijf]])/MAX(Table1[[#This Row],[Bruto tov vorige schijf]],1)</f>
        <v>0.49021999999968102</v>
      </c>
    </row>
    <row r="3502" spans="1:12" x14ac:dyDescent="0.25">
      <c r="A3502" s="14">
        <v>42841</v>
      </c>
      <c r="B3502" s="6">
        <f>LoonHeffing2020(Table1[[#This Row],[Belastbaar loon]])</f>
        <v>16001.113499999999</v>
      </c>
      <c r="C3502" s="6">
        <f>AlgemeneHeffingsKorting2020(Table1[[#This Row],[Belastbaar loon]])</f>
        <v>1455.7864</v>
      </c>
      <c r="D3502" s="14">
        <f>ArbeidsKorting2020(Table1[[#This Row],[Belastbaar loon]])</f>
        <v>3345.78</v>
      </c>
      <c r="E3502" s="14">
        <f>MAX(Table1[[#This Row],[Loonheffing]]-Table1[[#This Row],[Algemene Heffingskorting]]-Table1[[#This Row],[Arbeidskorting]],0)</f>
        <v>11199.547099999998</v>
      </c>
      <c r="F3502" s="6">
        <f>Table1[[#This Row],[Belastbaar loon]]-Table1[[#This Row],[Belasting]]</f>
        <v>31641.452900000004</v>
      </c>
      <c r="G3502" s="2">
        <f>(Table1[[#This Row],[Belastbaar loon]]-Table1[[#This Row],[Netto loon]])/Table1[[#This Row],[Belastbaar loon]]</f>
        <v>0.26142123433159814</v>
      </c>
      <c r="H3502" s="14">
        <f t="shared" ca="1" si="49"/>
        <v>11194.644899999999</v>
      </c>
      <c r="I3502" s="14">
        <f ca="1">IF(ROW()=2, Table1[[#This Row],[Netto loon]], INDIRECT(ADDRESS(ROW()-1,COLUMN(F:F))))</f>
        <v>31636.355100000001</v>
      </c>
      <c r="J3502" s="6">
        <f ca="1">IF(ROW()=2, 0, Table1[[#This Row],[Belastbaar loon]]-INDIRECT(ADDRESS(ROW()-1,COLUMN(A:A))))</f>
        <v>10</v>
      </c>
      <c r="K3502" s="6">
        <f ca="1">Table1[[#This Row],[Netto loon]]-Table1[[#This Row],[Netto vorige schijf]]</f>
        <v>5.0978000000031898</v>
      </c>
      <c r="L3502" s="2">
        <f ca="1">(Table1[[#This Row],[Bruto tov vorige schijf]]-Table1[[#This Row],[Netto tov vorige schijf]])/MAX(Table1[[#This Row],[Bruto tov vorige schijf]],1)</f>
        <v>0.49021999999968102</v>
      </c>
    </row>
    <row r="3503" spans="1:12" x14ac:dyDescent="0.25">
      <c r="A3503" s="14">
        <v>42851</v>
      </c>
      <c r="B3503" s="6">
        <f>LoonHeffing2020(Table1[[#This Row],[Belastbaar loon]])</f>
        <v>16004.8485</v>
      </c>
      <c r="C3503" s="6">
        <f>AlgemeneHeffingsKorting2020(Table1[[#This Row],[Belastbaar loon]])</f>
        <v>1455.2192</v>
      </c>
      <c r="D3503" s="14">
        <f>ArbeidsKorting2020(Table1[[#This Row],[Belastbaar loon]])</f>
        <v>3345.18</v>
      </c>
      <c r="E3503" s="14">
        <f>MAX(Table1[[#This Row],[Loonheffing]]-Table1[[#This Row],[Algemene Heffingskorting]]-Table1[[#This Row],[Arbeidskorting]],0)</f>
        <v>11204.4493</v>
      </c>
      <c r="F3503" s="6">
        <f>Table1[[#This Row],[Belastbaar loon]]-Table1[[#This Row],[Belasting]]</f>
        <v>31646.5507</v>
      </c>
      <c r="G3503" s="2">
        <f>(Table1[[#This Row],[Belastbaar loon]]-Table1[[#This Row],[Netto loon]])/Table1[[#This Row],[Belastbaar loon]]</f>
        <v>0.26147462836339874</v>
      </c>
      <c r="H3503" s="14">
        <f t="shared" ca="1" si="49"/>
        <v>11199.547099999998</v>
      </c>
      <c r="I3503" s="14">
        <f ca="1">IF(ROW()=2, Table1[[#This Row],[Netto loon]], INDIRECT(ADDRESS(ROW()-1,COLUMN(F:F))))</f>
        <v>31641.452900000004</v>
      </c>
      <c r="J3503" s="6">
        <f ca="1">IF(ROW()=2, 0, Table1[[#This Row],[Belastbaar loon]]-INDIRECT(ADDRESS(ROW()-1,COLUMN(A:A))))</f>
        <v>10</v>
      </c>
      <c r="K3503" s="6">
        <f ca="1">Table1[[#This Row],[Netto loon]]-Table1[[#This Row],[Netto vorige schijf]]</f>
        <v>5.0977999999959138</v>
      </c>
      <c r="L3503" s="2">
        <f ca="1">(Table1[[#This Row],[Bruto tov vorige schijf]]-Table1[[#This Row],[Netto tov vorige schijf]])/MAX(Table1[[#This Row],[Bruto tov vorige schijf]],1)</f>
        <v>0.49022000000040861</v>
      </c>
    </row>
    <row r="3504" spans="1:12" x14ac:dyDescent="0.25">
      <c r="A3504" s="14">
        <v>42861</v>
      </c>
      <c r="B3504" s="6">
        <f>LoonHeffing2020(Table1[[#This Row],[Belastbaar loon]])</f>
        <v>16008.583500000001</v>
      </c>
      <c r="C3504" s="6">
        <f>AlgemeneHeffingsKorting2020(Table1[[#This Row],[Belastbaar loon]])</f>
        <v>1454.652</v>
      </c>
      <c r="D3504" s="14">
        <f>ArbeidsKorting2020(Table1[[#This Row],[Belastbaar loon]])</f>
        <v>3344.58</v>
      </c>
      <c r="E3504" s="14">
        <f>MAX(Table1[[#This Row],[Loonheffing]]-Table1[[#This Row],[Algemene Heffingskorting]]-Table1[[#This Row],[Arbeidskorting]],0)</f>
        <v>11209.351500000001</v>
      </c>
      <c r="F3504" s="6">
        <f>Table1[[#This Row],[Belastbaar loon]]-Table1[[#This Row],[Belasting]]</f>
        <v>31651.648499999999</v>
      </c>
      <c r="G3504" s="2">
        <f>(Table1[[#This Row],[Belastbaar loon]]-Table1[[#This Row],[Netto loon]])/Table1[[#This Row],[Belastbaar loon]]</f>
        <v>0.26152799748022681</v>
      </c>
      <c r="H3504" s="14">
        <f t="shared" ca="1" si="49"/>
        <v>11204.4493</v>
      </c>
      <c r="I3504" s="14">
        <f ca="1">IF(ROW()=2, Table1[[#This Row],[Netto loon]], INDIRECT(ADDRESS(ROW()-1,COLUMN(F:F))))</f>
        <v>31646.5507</v>
      </c>
      <c r="J3504" s="6">
        <f ca="1">IF(ROW()=2, 0, Table1[[#This Row],[Belastbaar loon]]-INDIRECT(ADDRESS(ROW()-1,COLUMN(A:A))))</f>
        <v>10</v>
      </c>
      <c r="K3504" s="6">
        <f ca="1">Table1[[#This Row],[Netto loon]]-Table1[[#This Row],[Netto vorige schijf]]</f>
        <v>5.0977999999995518</v>
      </c>
      <c r="L3504" s="2">
        <f ca="1">(Table1[[#This Row],[Bruto tov vorige schijf]]-Table1[[#This Row],[Netto tov vorige schijf]])/MAX(Table1[[#This Row],[Bruto tov vorige schijf]],1)</f>
        <v>0.49022000000004484</v>
      </c>
    </row>
    <row r="3505" spans="1:12" x14ac:dyDescent="0.25">
      <c r="A3505" s="14">
        <v>42871</v>
      </c>
      <c r="B3505" s="6">
        <f>LoonHeffing2020(Table1[[#This Row],[Belastbaar loon]])</f>
        <v>16012.318499999999</v>
      </c>
      <c r="C3505" s="6">
        <f>AlgemeneHeffingsKorting2020(Table1[[#This Row],[Belastbaar loon]])</f>
        <v>1454.0848000000001</v>
      </c>
      <c r="D3505" s="14">
        <f>ArbeidsKorting2020(Table1[[#This Row],[Belastbaar loon]])</f>
        <v>3343.98</v>
      </c>
      <c r="E3505" s="14">
        <f>MAX(Table1[[#This Row],[Loonheffing]]-Table1[[#This Row],[Algemene Heffingskorting]]-Table1[[#This Row],[Arbeidskorting]],0)</f>
        <v>11214.253699999999</v>
      </c>
      <c r="F3505" s="6">
        <f>Table1[[#This Row],[Belastbaar loon]]-Table1[[#This Row],[Belasting]]</f>
        <v>31656.746299999999</v>
      </c>
      <c r="G3505" s="2">
        <f>(Table1[[#This Row],[Belastbaar loon]]-Table1[[#This Row],[Netto loon]])/Table1[[#This Row],[Belastbaar loon]]</f>
        <v>0.26158134169951719</v>
      </c>
      <c r="H3505" s="14">
        <f t="shared" ca="1" si="49"/>
        <v>11209.351500000001</v>
      </c>
      <c r="I3505" s="14">
        <f ca="1">IF(ROW()=2, Table1[[#This Row],[Netto loon]], INDIRECT(ADDRESS(ROW()-1,COLUMN(F:F))))</f>
        <v>31651.648499999999</v>
      </c>
      <c r="J3505" s="6">
        <f ca="1">IF(ROW()=2, 0, Table1[[#This Row],[Belastbaar loon]]-INDIRECT(ADDRESS(ROW()-1,COLUMN(A:A))))</f>
        <v>10</v>
      </c>
      <c r="K3505" s="6">
        <f ca="1">Table1[[#This Row],[Netto loon]]-Table1[[#This Row],[Netto vorige schijf]]</f>
        <v>5.0977999999995518</v>
      </c>
      <c r="L3505" s="2">
        <f ca="1">(Table1[[#This Row],[Bruto tov vorige schijf]]-Table1[[#This Row],[Netto tov vorige schijf]])/MAX(Table1[[#This Row],[Bruto tov vorige schijf]],1)</f>
        <v>0.49022000000004484</v>
      </c>
    </row>
    <row r="3506" spans="1:12" x14ac:dyDescent="0.25">
      <c r="A3506" s="14">
        <v>42881</v>
      </c>
      <c r="B3506" s="6">
        <f>LoonHeffing2020(Table1[[#This Row],[Belastbaar loon]])</f>
        <v>16016.0535</v>
      </c>
      <c r="C3506" s="6">
        <f>AlgemeneHeffingsKorting2020(Table1[[#This Row],[Belastbaar loon]])</f>
        <v>1453.5175999999999</v>
      </c>
      <c r="D3506" s="14">
        <f>ArbeidsKorting2020(Table1[[#This Row],[Belastbaar loon]])</f>
        <v>3343.38</v>
      </c>
      <c r="E3506" s="14">
        <f>MAX(Table1[[#This Row],[Loonheffing]]-Table1[[#This Row],[Algemene Heffingskorting]]-Table1[[#This Row],[Arbeidskorting]],0)</f>
        <v>11219.155900000002</v>
      </c>
      <c r="F3506" s="6">
        <f>Table1[[#This Row],[Belastbaar loon]]-Table1[[#This Row],[Belasting]]</f>
        <v>31661.844099999998</v>
      </c>
      <c r="G3506" s="2">
        <f>(Table1[[#This Row],[Belastbaar loon]]-Table1[[#This Row],[Netto loon]])/Table1[[#This Row],[Belastbaar loon]]</f>
        <v>0.26163466103868849</v>
      </c>
      <c r="H3506" s="14">
        <f t="shared" ca="1" si="49"/>
        <v>11214.253699999999</v>
      </c>
      <c r="I3506" s="14">
        <f ca="1">IF(ROW()=2, Table1[[#This Row],[Netto loon]], INDIRECT(ADDRESS(ROW()-1,COLUMN(F:F))))</f>
        <v>31656.746299999999</v>
      </c>
      <c r="J3506" s="6">
        <f ca="1">IF(ROW()=2, 0, Table1[[#This Row],[Belastbaar loon]]-INDIRECT(ADDRESS(ROW()-1,COLUMN(A:A))))</f>
        <v>10</v>
      </c>
      <c r="K3506" s="6">
        <f ca="1">Table1[[#This Row],[Netto loon]]-Table1[[#This Row],[Netto vorige schijf]]</f>
        <v>5.0977999999995518</v>
      </c>
      <c r="L3506" s="2">
        <f ca="1">(Table1[[#This Row],[Bruto tov vorige schijf]]-Table1[[#This Row],[Netto tov vorige schijf]])/MAX(Table1[[#This Row],[Bruto tov vorige schijf]],1)</f>
        <v>0.49022000000004484</v>
      </c>
    </row>
    <row r="3507" spans="1:12" x14ac:dyDescent="0.25">
      <c r="A3507" s="14">
        <v>42891</v>
      </c>
      <c r="B3507" s="6">
        <f>LoonHeffing2020(Table1[[#This Row],[Belastbaar loon]])</f>
        <v>16019.788500000001</v>
      </c>
      <c r="C3507" s="6">
        <f>AlgemeneHeffingsKorting2020(Table1[[#This Row],[Belastbaar loon]])</f>
        <v>1452.9503999999999</v>
      </c>
      <c r="D3507" s="14">
        <f>ArbeidsKorting2020(Table1[[#This Row],[Belastbaar loon]])</f>
        <v>3342.78</v>
      </c>
      <c r="E3507" s="14">
        <f>MAX(Table1[[#This Row],[Loonheffing]]-Table1[[#This Row],[Algemene Heffingskorting]]-Table1[[#This Row],[Arbeidskorting]],0)</f>
        <v>11224.0581</v>
      </c>
      <c r="F3507" s="6">
        <f>Table1[[#This Row],[Belastbaar loon]]-Table1[[#This Row],[Belasting]]</f>
        <v>31666.941899999998</v>
      </c>
      <c r="G3507" s="2">
        <f>(Table1[[#This Row],[Belastbaar loon]]-Table1[[#This Row],[Netto loon]])/Table1[[#This Row],[Belastbaar loon]]</f>
        <v>0.26168795551514307</v>
      </c>
      <c r="H3507" s="14">
        <f t="shared" ca="1" si="49"/>
        <v>11219.155900000002</v>
      </c>
      <c r="I3507" s="14">
        <f ca="1">IF(ROW()=2, Table1[[#This Row],[Netto loon]], INDIRECT(ADDRESS(ROW()-1,COLUMN(F:F))))</f>
        <v>31661.844099999998</v>
      </c>
      <c r="J3507" s="6">
        <f ca="1">IF(ROW()=2, 0, Table1[[#This Row],[Belastbaar loon]]-INDIRECT(ADDRESS(ROW()-1,COLUMN(A:A))))</f>
        <v>10</v>
      </c>
      <c r="K3507" s="6">
        <f ca="1">Table1[[#This Row],[Netto loon]]-Table1[[#This Row],[Netto vorige schijf]]</f>
        <v>5.0977999999995518</v>
      </c>
      <c r="L3507" s="2">
        <f ca="1">(Table1[[#This Row],[Bruto tov vorige schijf]]-Table1[[#This Row],[Netto tov vorige schijf]])/MAX(Table1[[#This Row],[Bruto tov vorige schijf]],1)</f>
        <v>0.49022000000004484</v>
      </c>
    </row>
    <row r="3508" spans="1:12" x14ac:dyDescent="0.25">
      <c r="A3508" s="14">
        <v>42901</v>
      </c>
      <c r="B3508" s="6">
        <f>LoonHeffing2020(Table1[[#This Row],[Belastbaar loon]])</f>
        <v>16023.523499999999</v>
      </c>
      <c r="C3508" s="6">
        <f>AlgemeneHeffingsKorting2020(Table1[[#This Row],[Belastbaar loon]])</f>
        <v>1452.3832</v>
      </c>
      <c r="D3508" s="14">
        <f>ArbeidsKorting2020(Table1[[#This Row],[Belastbaar loon]])</f>
        <v>3342.18</v>
      </c>
      <c r="E3508" s="14">
        <f>MAX(Table1[[#This Row],[Loonheffing]]-Table1[[#This Row],[Algemene Heffingskorting]]-Table1[[#This Row],[Arbeidskorting]],0)</f>
        <v>11228.960299999999</v>
      </c>
      <c r="F3508" s="6">
        <f>Table1[[#This Row],[Belastbaar loon]]-Table1[[#This Row],[Belasting]]</f>
        <v>31672.039700000001</v>
      </c>
      <c r="G3508" s="2">
        <f>(Table1[[#This Row],[Belastbaar loon]]-Table1[[#This Row],[Netto loon]])/Table1[[#This Row],[Belastbaar loon]]</f>
        <v>0.26174122514626696</v>
      </c>
      <c r="H3508" s="14">
        <f t="shared" ca="1" si="49"/>
        <v>11224.0581</v>
      </c>
      <c r="I3508" s="14">
        <f ca="1">IF(ROW()=2, Table1[[#This Row],[Netto loon]], INDIRECT(ADDRESS(ROW()-1,COLUMN(F:F))))</f>
        <v>31666.941899999998</v>
      </c>
      <c r="J3508" s="6">
        <f ca="1">IF(ROW()=2, 0, Table1[[#This Row],[Belastbaar loon]]-INDIRECT(ADDRESS(ROW()-1,COLUMN(A:A))))</f>
        <v>10</v>
      </c>
      <c r="K3508" s="6">
        <f ca="1">Table1[[#This Row],[Netto loon]]-Table1[[#This Row],[Netto vorige schijf]]</f>
        <v>5.0978000000031898</v>
      </c>
      <c r="L3508" s="2">
        <f ca="1">(Table1[[#This Row],[Bruto tov vorige schijf]]-Table1[[#This Row],[Netto tov vorige schijf]])/MAX(Table1[[#This Row],[Bruto tov vorige schijf]],1)</f>
        <v>0.49021999999968102</v>
      </c>
    </row>
    <row r="3509" spans="1:12" x14ac:dyDescent="0.25">
      <c r="A3509" s="14">
        <v>42911</v>
      </c>
      <c r="B3509" s="6">
        <f>LoonHeffing2020(Table1[[#This Row],[Belastbaar loon]])</f>
        <v>16027.2585</v>
      </c>
      <c r="C3509" s="6">
        <f>AlgemeneHeffingsKorting2020(Table1[[#This Row],[Belastbaar loon]])</f>
        <v>1451.816</v>
      </c>
      <c r="D3509" s="14">
        <f>ArbeidsKorting2020(Table1[[#This Row],[Belastbaar loon]])</f>
        <v>3341.58</v>
      </c>
      <c r="E3509" s="14">
        <f>MAX(Table1[[#This Row],[Loonheffing]]-Table1[[#This Row],[Algemene Heffingskorting]]-Table1[[#This Row],[Arbeidskorting]],0)</f>
        <v>11233.862499999999</v>
      </c>
      <c r="F3509" s="6">
        <f>Table1[[#This Row],[Belastbaar loon]]-Table1[[#This Row],[Belasting]]</f>
        <v>31677.137500000001</v>
      </c>
      <c r="G3509" s="2">
        <f>(Table1[[#This Row],[Belastbaar loon]]-Table1[[#This Row],[Netto loon]])/Table1[[#This Row],[Belastbaar loon]]</f>
        <v>0.26179446994943018</v>
      </c>
      <c r="H3509" s="14">
        <f t="shared" ca="1" si="49"/>
        <v>11228.960299999999</v>
      </c>
      <c r="I3509" s="14">
        <f ca="1">IF(ROW()=2, Table1[[#This Row],[Netto loon]], INDIRECT(ADDRESS(ROW()-1,COLUMN(F:F))))</f>
        <v>31672.039700000001</v>
      </c>
      <c r="J3509" s="6">
        <f ca="1">IF(ROW()=2, 0, Table1[[#This Row],[Belastbaar loon]]-INDIRECT(ADDRESS(ROW()-1,COLUMN(A:A))))</f>
        <v>10</v>
      </c>
      <c r="K3509" s="6">
        <f ca="1">Table1[[#This Row],[Netto loon]]-Table1[[#This Row],[Netto vorige schijf]]</f>
        <v>5.0977999999995518</v>
      </c>
      <c r="L3509" s="2">
        <f ca="1">(Table1[[#This Row],[Bruto tov vorige schijf]]-Table1[[#This Row],[Netto tov vorige schijf]])/MAX(Table1[[#This Row],[Bruto tov vorige schijf]],1)</f>
        <v>0.49022000000004484</v>
      </c>
    </row>
    <row r="3510" spans="1:12" x14ac:dyDescent="0.25">
      <c r="A3510" s="14">
        <v>42921</v>
      </c>
      <c r="B3510" s="6">
        <f>LoonHeffing2020(Table1[[#This Row],[Belastbaar loon]])</f>
        <v>16030.9935</v>
      </c>
      <c r="C3510" s="6">
        <f>AlgemeneHeffingsKorting2020(Table1[[#This Row],[Belastbaar loon]])</f>
        <v>1451.2488000000001</v>
      </c>
      <c r="D3510" s="14">
        <f>ArbeidsKorting2020(Table1[[#This Row],[Belastbaar loon]])</f>
        <v>3340.98</v>
      </c>
      <c r="E3510" s="14">
        <f>MAX(Table1[[#This Row],[Loonheffing]]-Table1[[#This Row],[Algemene Heffingskorting]]-Table1[[#This Row],[Arbeidskorting]],0)</f>
        <v>11238.764700000002</v>
      </c>
      <c r="F3510" s="6">
        <f>Table1[[#This Row],[Belastbaar loon]]-Table1[[#This Row],[Belasting]]</f>
        <v>31682.2353</v>
      </c>
      <c r="G3510" s="2">
        <f>(Table1[[#This Row],[Belastbaar loon]]-Table1[[#This Row],[Netto loon]])/Table1[[#This Row],[Belastbaar loon]]</f>
        <v>0.26184768994198643</v>
      </c>
      <c r="H3510" s="14">
        <f t="shared" ca="1" si="49"/>
        <v>11233.862499999999</v>
      </c>
      <c r="I3510" s="14">
        <f ca="1">IF(ROW()=2, Table1[[#This Row],[Netto loon]], INDIRECT(ADDRESS(ROW()-1,COLUMN(F:F))))</f>
        <v>31677.137500000001</v>
      </c>
      <c r="J3510" s="6">
        <f ca="1">IF(ROW()=2, 0, Table1[[#This Row],[Belastbaar loon]]-INDIRECT(ADDRESS(ROW()-1,COLUMN(A:A))))</f>
        <v>10</v>
      </c>
      <c r="K3510" s="6">
        <f ca="1">Table1[[#This Row],[Netto loon]]-Table1[[#This Row],[Netto vorige schijf]]</f>
        <v>5.0977999999995518</v>
      </c>
      <c r="L3510" s="2">
        <f ca="1">(Table1[[#This Row],[Bruto tov vorige schijf]]-Table1[[#This Row],[Netto tov vorige schijf]])/MAX(Table1[[#This Row],[Bruto tov vorige schijf]],1)</f>
        <v>0.49022000000004484</v>
      </c>
    </row>
    <row r="3511" spans="1:12" x14ac:dyDescent="0.25">
      <c r="A3511" s="14">
        <v>42931</v>
      </c>
      <c r="B3511" s="6">
        <f>LoonHeffing2020(Table1[[#This Row],[Belastbaar loon]])</f>
        <v>16034.728499999999</v>
      </c>
      <c r="C3511" s="6">
        <f>AlgemeneHeffingsKorting2020(Table1[[#This Row],[Belastbaar loon]])</f>
        <v>1450.6816000000001</v>
      </c>
      <c r="D3511" s="14">
        <f>ArbeidsKorting2020(Table1[[#This Row],[Belastbaar loon]])</f>
        <v>3340.38</v>
      </c>
      <c r="E3511" s="14">
        <f>MAX(Table1[[#This Row],[Loonheffing]]-Table1[[#This Row],[Algemene Heffingskorting]]-Table1[[#This Row],[Arbeidskorting]],0)</f>
        <v>11243.6669</v>
      </c>
      <c r="F3511" s="6">
        <f>Table1[[#This Row],[Belastbaar loon]]-Table1[[#This Row],[Belasting]]</f>
        <v>31687.3331</v>
      </c>
      <c r="G3511" s="2">
        <f>(Table1[[#This Row],[Belastbaar loon]]-Table1[[#This Row],[Netto loon]])/Table1[[#This Row],[Belastbaar loon]]</f>
        <v>0.26190088514127319</v>
      </c>
      <c r="H3511" s="14">
        <f t="shared" ca="1" si="49"/>
        <v>11238.764700000002</v>
      </c>
      <c r="I3511" s="14">
        <f ca="1">IF(ROW()=2, Table1[[#This Row],[Netto loon]], INDIRECT(ADDRESS(ROW()-1,COLUMN(F:F))))</f>
        <v>31682.2353</v>
      </c>
      <c r="J3511" s="6">
        <f ca="1">IF(ROW()=2, 0, Table1[[#This Row],[Belastbaar loon]]-INDIRECT(ADDRESS(ROW()-1,COLUMN(A:A))))</f>
        <v>10</v>
      </c>
      <c r="K3511" s="6">
        <f ca="1">Table1[[#This Row],[Netto loon]]-Table1[[#This Row],[Netto vorige schijf]]</f>
        <v>5.0977999999995518</v>
      </c>
      <c r="L3511" s="2">
        <f ca="1">(Table1[[#This Row],[Bruto tov vorige schijf]]-Table1[[#This Row],[Netto tov vorige schijf]])/MAX(Table1[[#This Row],[Bruto tov vorige schijf]],1)</f>
        <v>0.49022000000004484</v>
      </c>
    </row>
    <row r="3512" spans="1:12" x14ac:dyDescent="0.25">
      <c r="A3512" s="14">
        <v>42941</v>
      </c>
      <c r="B3512" s="6">
        <f>LoonHeffing2020(Table1[[#This Row],[Belastbaar loon]])</f>
        <v>16038.4635</v>
      </c>
      <c r="C3512" s="6">
        <f>AlgemeneHeffingsKorting2020(Table1[[#This Row],[Belastbaar loon]])</f>
        <v>1450.1143999999999</v>
      </c>
      <c r="D3512" s="14">
        <f>ArbeidsKorting2020(Table1[[#This Row],[Belastbaar loon]])</f>
        <v>3339.78</v>
      </c>
      <c r="E3512" s="14">
        <f>MAX(Table1[[#This Row],[Loonheffing]]-Table1[[#This Row],[Algemene Heffingskorting]]-Table1[[#This Row],[Arbeidskorting]],0)</f>
        <v>11248.569099999999</v>
      </c>
      <c r="F3512" s="6">
        <f>Table1[[#This Row],[Belastbaar loon]]-Table1[[#This Row],[Belasting]]</f>
        <v>31692.430899999999</v>
      </c>
      <c r="G3512" s="2">
        <f>(Table1[[#This Row],[Belastbaar loon]]-Table1[[#This Row],[Netto loon]])/Table1[[#This Row],[Belastbaar loon]]</f>
        <v>0.26195405556461193</v>
      </c>
      <c r="H3512" s="14">
        <f t="shared" ca="1" si="49"/>
        <v>11243.6669</v>
      </c>
      <c r="I3512" s="14">
        <f ca="1">IF(ROW()=2, Table1[[#This Row],[Netto loon]], INDIRECT(ADDRESS(ROW()-1,COLUMN(F:F))))</f>
        <v>31687.3331</v>
      </c>
      <c r="J3512" s="6">
        <f ca="1">IF(ROW()=2, 0, Table1[[#This Row],[Belastbaar loon]]-INDIRECT(ADDRESS(ROW()-1,COLUMN(A:A))))</f>
        <v>10</v>
      </c>
      <c r="K3512" s="6">
        <f ca="1">Table1[[#This Row],[Netto loon]]-Table1[[#This Row],[Netto vorige schijf]]</f>
        <v>5.0977999999995518</v>
      </c>
      <c r="L3512" s="2">
        <f ca="1">(Table1[[#This Row],[Bruto tov vorige schijf]]-Table1[[#This Row],[Netto tov vorige schijf]])/MAX(Table1[[#This Row],[Bruto tov vorige schijf]],1)</f>
        <v>0.49022000000004484</v>
      </c>
    </row>
    <row r="3513" spans="1:12" x14ac:dyDescent="0.25">
      <c r="A3513" s="14">
        <v>42951</v>
      </c>
      <c r="B3513" s="6">
        <f>LoonHeffing2020(Table1[[#This Row],[Belastbaar loon]])</f>
        <v>16042.1985</v>
      </c>
      <c r="C3513" s="6">
        <f>AlgemeneHeffingsKorting2020(Table1[[#This Row],[Belastbaar loon]])</f>
        <v>1449.5472</v>
      </c>
      <c r="D3513" s="14">
        <f>ArbeidsKorting2020(Table1[[#This Row],[Belastbaar loon]])</f>
        <v>3339.18</v>
      </c>
      <c r="E3513" s="14">
        <f>MAX(Table1[[#This Row],[Loonheffing]]-Table1[[#This Row],[Algemene Heffingskorting]]-Table1[[#This Row],[Arbeidskorting]],0)</f>
        <v>11253.471300000001</v>
      </c>
      <c r="F3513" s="6">
        <f>Table1[[#This Row],[Belastbaar loon]]-Table1[[#This Row],[Belasting]]</f>
        <v>31697.528699999999</v>
      </c>
      <c r="G3513" s="2">
        <f>(Table1[[#This Row],[Belastbaar loon]]-Table1[[#This Row],[Netto loon]])/Table1[[#This Row],[Belastbaar loon]]</f>
        <v>0.26200720122930782</v>
      </c>
      <c r="H3513" s="14">
        <f t="shared" ca="1" si="49"/>
        <v>11248.569099999999</v>
      </c>
      <c r="I3513" s="14">
        <f ca="1">IF(ROW()=2, Table1[[#This Row],[Netto loon]], INDIRECT(ADDRESS(ROW()-1,COLUMN(F:F))))</f>
        <v>31692.430899999999</v>
      </c>
      <c r="J3513" s="6">
        <f ca="1">IF(ROW()=2, 0, Table1[[#This Row],[Belastbaar loon]]-INDIRECT(ADDRESS(ROW()-1,COLUMN(A:A))))</f>
        <v>10</v>
      </c>
      <c r="K3513" s="6">
        <f ca="1">Table1[[#This Row],[Netto loon]]-Table1[[#This Row],[Netto vorige schijf]]</f>
        <v>5.0977999999995518</v>
      </c>
      <c r="L3513" s="2">
        <f ca="1">(Table1[[#This Row],[Bruto tov vorige schijf]]-Table1[[#This Row],[Netto tov vorige schijf]])/MAX(Table1[[#This Row],[Bruto tov vorige schijf]],1)</f>
        <v>0.49022000000004484</v>
      </c>
    </row>
    <row r="3514" spans="1:12" x14ac:dyDescent="0.25">
      <c r="A3514" s="14">
        <v>42961</v>
      </c>
      <c r="B3514" s="6">
        <f>LoonHeffing2020(Table1[[#This Row],[Belastbaar loon]])</f>
        <v>16045.933499999999</v>
      </c>
      <c r="C3514" s="6">
        <f>AlgemeneHeffingsKorting2020(Table1[[#This Row],[Belastbaar loon]])</f>
        <v>1448.98</v>
      </c>
      <c r="D3514" s="14">
        <f>ArbeidsKorting2020(Table1[[#This Row],[Belastbaar loon]])</f>
        <v>3338.58</v>
      </c>
      <c r="E3514" s="14">
        <f>MAX(Table1[[#This Row],[Loonheffing]]-Table1[[#This Row],[Algemene Heffingskorting]]-Table1[[#This Row],[Arbeidskorting]],0)</f>
        <v>11258.3735</v>
      </c>
      <c r="F3514" s="6">
        <f>Table1[[#This Row],[Belastbaar loon]]-Table1[[#This Row],[Belasting]]</f>
        <v>31702.626499999998</v>
      </c>
      <c r="G3514" s="2">
        <f>(Table1[[#This Row],[Belastbaar loon]]-Table1[[#This Row],[Netto loon]])/Table1[[#This Row],[Belastbaar loon]]</f>
        <v>0.26206032215265013</v>
      </c>
      <c r="H3514" s="14">
        <f t="shared" ca="1" si="49"/>
        <v>11253.471300000001</v>
      </c>
      <c r="I3514" s="14">
        <f ca="1">IF(ROW()=2, Table1[[#This Row],[Netto loon]], INDIRECT(ADDRESS(ROW()-1,COLUMN(F:F))))</f>
        <v>31697.528699999999</v>
      </c>
      <c r="J3514" s="6">
        <f ca="1">IF(ROW()=2, 0, Table1[[#This Row],[Belastbaar loon]]-INDIRECT(ADDRESS(ROW()-1,COLUMN(A:A))))</f>
        <v>10</v>
      </c>
      <c r="K3514" s="6">
        <f ca="1">Table1[[#This Row],[Netto loon]]-Table1[[#This Row],[Netto vorige schijf]]</f>
        <v>5.0977999999995518</v>
      </c>
      <c r="L3514" s="2">
        <f ca="1">(Table1[[#This Row],[Bruto tov vorige schijf]]-Table1[[#This Row],[Netto tov vorige schijf]])/MAX(Table1[[#This Row],[Bruto tov vorige schijf]],1)</f>
        <v>0.49022000000004484</v>
      </c>
    </row>
    <row r="3515" spans="1:12" x14ac:dyDescent="0.25">
      <c r="A3515" s="14">
        <v>42971</v>
      </c>
      <c r="B3515" s="6">
        <f>LoonHeffing2020(Table1[[#This Row],[Belastbaar loon]])</f>
        <v>16049.6685</v>
      </c>
      <c r="C3515" s="6">
        <f>AlgemeneHeffingsKorting2020(Table1[[#This Row],[Belastbaar loon]])</f>
        <v>1448.4128000000001</v>
      </c>
      <c r="D3515" s="14">
        <f>ArbeidsKorting2020(Table1[[#This Row],[Belastbaar loon]])</f>
        <v>3337.98</v>
      </c>
      <c r="E3515" s="14">
        <f>MAX(Table1[[#This Row],[Loonheffing]]-Table1[[#This Row],[Algemene Heffingskorting]]-Table1[[#This Row],[Arbeidskorting]],0)</f>
        <v>11263.2757</v>
      </c>
      <c r="F3515" s="6">
        <f>Table1[[#This Row],[Belastbaar loon]]-Table1[[#This Row],[Belasting]]</f>
        <v>31707.724300000002</v>
      </c>
      <c r="G3515" s="2">
        <f>(Table1[[#This Row],[Belastbaar loon]]-Table1[[#This Row],[Netto loon]])/Table1[[#This Row],[Belastbaar loon]]</f>
        <v>0.26211341835191171</v>
      </c>
      <c r="H3515" s="14">
        <f t="shared" ca="1" si="49"/>
        <v>11258.3735</v>
      </c>
      <c r="I3515" s="14">
        <f ca="1">IF(ROW()=2, Table1[[#This Row],[Netto loon]], INDIRECT(ADDRESS(ROW()-1,COLUMN(F:F))))</f>
        <v>31702.626499999998</v>
      </c>
      <c r="J3515" s="6">
        <f ca="1">IF(ROW()=2, 0, Table1[[#This Row],[Belastbaar loon]]-INDIRECT(ADDRESS(ROW()-1,COLUMN(A:A))))</f>
        <v>10</v>
      </c>
      <c r="K3515" s="6">
        <f ca="1">Table1[[#This Row],[Netto loon]]-Table1[[#This Row],[Netto vorige schijf]]</f>
        <v>5.0978000000031898</v>
      </c>
      <c r="L3515" s="2">
        <f ca="1">(Table1[[#This Row],[Bruto tov vorige schijf]]-Table1[[#This Row],[Netto tov vorige schijf]])/MAX(Table1[[#This Row],[Bruto tov vorige schijf]],1)</f>
        <v>0.49021999999968102</v>
      </c>
    </row>
    <row r="3516" spans="1:12" x14ac:dyDescent="0.25">
      <c r="A3516" s="14">
        <v>42981</v>
      </c>
      <c r="B3516" s="6">
        <f>LoonHeffing2020(Table1[[#This Row],[Belastbaar loon]])</f>
        <v>16053.4035</v>
      </c>
      <c r="C3516" s="6">
        <f>AlgemeneHeffingsKorting2020(Table1[[#This Row],[Belastbaar loon]])</f>
        <v>1447.8456000000001</v>
      </c>
      <c r="D3516" s="14">
        <f>ArbeidsKorting2020(Table1[[#This Row],[Belastbaar loon]])</f>
        <v>3337.38</v>
      </c>
      <c r="E3516" s="14">
        <f>MAX(Table1[[#This Row],[Loonheffing]]-Table1[[#This Row],[Algemene Heffingskorting]]-Table1[[#This Row],[Arbeidskorting]],0)</f>
        <v>11268.177899999999</v>
      </c>
      <c r="F3516" s="6">
        <f>Table1[[#This Row],[Belastbaar loon]]-Table1[[#This Row],[Belasting]]</f>
        <v>31712.822100000001</v>
      </c>
      <c r="G3516" s="2">
        <f>(Table1[[#This Row],[Belastbaar loon]]-Table1[[#This Row],[Netto loon]])/Table1[[#This Row],[Belastbaar loon]]</f>
        <v>0.26216648984434981</v>
      </c>
      <c r="H3516" s="14">
        <f t="shared" ca="1" si="49"/>
        <v>11263.2757</v>
      </c>
      <c r="I3516" s="14">
        <f ca="1">IF(ROW()=2, Table1[[#This Row],[Netto loon]], INDIRECT(ADDRESS(ROW()-1,COLUMN(F:F))))</f>
        <v>31707.724300000002</v>
      </c>
      <c r="J3516" s="6">
        <f ca="1">IF(ROW()=2, 0, Table1[[#This Row],[Belastbaar loon]]-INDIRECT(ADDRESS(ROW()-1,COLUMN(A:A))))</f>
        <v>10</v>
      </c>
      <c r="K3516" s="6">
        <f ca="1">Table1[[#This Row],[Netto loon]]-Table1[[#This Row],[Netto vorige schijf]]</f>
        <v>5.0977999999995518</v>
      </c>
      <c r="L3516" s="2">
        <f ca="1">(Table1[[#This Row],[Bruto tov vorige schijf]]-Table1[[#This Row],[Netto tov vorige schijf]])/MAX(Table1[[#This Row],[Bruto tov vorige schijf]],1)</f>
        <v>0.49022000000004484</v>
      </c>
    </row>
    <row r="3517" spans="1:12" x14ac:dyDescent="0.25">
      <c r="A3517" s="14">
        <v>42991</v>
      </c>
      <c r="B3517" s="6">
        <f>LoonHeffing2020(Table1[[#This Row],[Belastbaar loon]])</f>
        <v>16057.138499999999</v>
      </c>
      <c r="C3517" s="6">
        <f>AlgemeneHeffingsKorting2020(Table1[[#This Row],[Belastbaar loon]])</f>
        <v>1447.2783999999999</v>
      </c>
      <c r="D3517" s="14">
        <f>ArbeidsKorting2020(Table1[[#This Row],[Belastbaar loon]])</f>
        <v>3336.78</v>
      </c>
      <c r="E3517" s="14">
        <f>MAX(Table1[[#This Row],[Loonheffing]]-Table1[[#This Row],[Algemene Heffingskorting]]-Table1[[#This Row],[Arbeidskorting]],0)</f>
        <v>11273.080099999999</v>
      </c>
      <c r="F3517" s="6">
        <f>Table1[[#This Row],[Belastbaar loon]]-Table1[[#This Row],[Belasting]]</f>
        <v>31717.919900000001</v>
      </c>
      <c r="G3517" s="2">
        <f>(Table1[[#This Row],[Belastbaar loon]]-Table1[[#This Row],[Netto loon]])/Table1[[#This Row],[Belastbaar loon]]</f>
        <v>0.26221953664720521</v>
      </c>
      <c r="H3517" s="14">
        <f t="shared" ca="1" si="49"/>
        <v>11268.177899999999</v>
      </c>
      <c r="I3517" s="14">
        <f ca="1">IF(ROW()=2, Table1[[#This Row],[Netto loon]], INDIRECT(ADDRESS(ROW()-1,COLUMN(F:F))))</f>
        <v>31712.822100000001</v>
      </c>
      <c r="J3517" s="6">
        <f ca="1">IF(ROW()=2, 0, Table1[[#This Row],[Belastbaar loon]]-INDIRECT(ADDRESS(ROW()-1,COLUMN(A:A))))</f>
        <v>10</v>
      </c>
      <c r="K3517" s="6">
        <f ca="1">Table1[[#This Row],[Netto loon]]-Table1[[#This Row],[Netto vorige schijf]]</f>
        <v>5.0977999999995518</v>
      </c>
      <c r="L3517" s="2">
        <f ca="1">(Table1[[#This Row],[Bruto tov vorige schijf]]-Table1[[#This Row],[Netto tov vorige schijf]])/MAX(Table1[[#This Row],[Bruto tov vorige schijf]],1)</f>
        <v>0.49022000000004484</v>
      </c>
    </row>
    <row r="3518" spans="1:12" x14ac:dyDescent="0.25">
      <c r="A3518" s="14">
        <v>43001</v>
      </c>
      <c r="B3518" s="6">
        <f>LoonHeffing2020(Table1[[#This Row],[Belastbaar loon]])</f>
        <v>16060.8735</v>
      </c>
      <c r="C3518" s="6">
        <f>AlgemeneHeffingsKorting2020(Table1[[#This Row],[Belastbaar loon]])</f>
        <v>1446.7112</v>
      </c>
      <c r="D3518" s="14">
        <f>ArbeidsKorting2020(Table1[[#This Row],[Belastbaar loon]])</f>
        <v>3336.18</v>
      </c>
      <c r="E3518" s="14">
        <f>MAX(Table1[[#This Row],[Loonheffing]]-Table1[[#This Row],[Algemene Heffingskorting]]-Table1[[#This Row],[Arbeidskorting]],0)</f>
        <v>11277.9823</v>
      </c>
      <c r="F3518" s="6">
        <f>Table1[[#This Row],[Belastbaar loon]]-Table1[[#This Row],[Belasting]]</f>
        <v>31723.0177</v>
      </c>
      <c r="G3518" s="2">
        <f>(Table1[[#This Row],[Belastbaar loon]]-Table1[[#This Row],[Netto loon]])/Table1[[#This Row],[Belastbaar loon]]</f>
        <v>0.26227255877770284</v>
      </c>
      <c r="H3518" s="14">
        <f t="shared" ca="1" si="49"/>
        <v>11273.080099999999</v>
      </c>
      <c r="I3518" s="14">
        <f ca="1">IF(ROW()=2, Table1[[#This Row],[Netto loon]], INDIRECT(ADDRESS(ROW()-1,COLUMN(F:F))))</f>
        <v>31717.919900000001</v>
      </c>
      <c r="J3518" s="6">
        <f ca="1">IF(ROW()=2, 0, Table1[[#This Row],[Belastbaar loon]]-INDIRECT(ADDRESS(ROW()-1,COLUMN(A:A))))</f>
        <v>10</v>
      </c>
      <c r="K3518" s="6">
        <f ca="1">Table1[[#This Row],[Netto loon]]-Table1[[#This Row],[Netto vorige schijf]]</f>
        <v>5.0977999999995518</v>
      </c>
      <c r="L3518" s="2">
        <f ca="1">(Table1[[#This Row],[Bruto tov vorige schijf]]-Table1[[#This Row],[Netto tov vorige schijf]])/MAX(Table1[[#This Row],[Bruto tov vorige schijf]],1)</f>
        <v>0.49022000000004484</v>
      </c>
    </row>
    <row r="3519" spans="1:12" x14ac:dyDescent="0.25">
      <c r="A3519" s="14">
        <v>43011</v>
      </c>
      <c r="B3519" s="6">
        <f>LoonHeffing2020(Table1[[#This Row],[Belastbaar loon]])</f>
        <v>16064.6085</v>
      </c>
      <c r="C3519" s="6">
        <f>AlgemeneHeffingsKorting2020(Table1[[#This Row],[Belastbaar loon]])</f>
        <v>1446.144</v>
      </c>
      <c r="D3519" s="14">
        <f>ArbeidsKorting2020(Table1[[#This Row],[Belastbaar loon]])</f>
        <v>3335.58</v>
      </c>
      <c r="E3519" s="14">
        <f>MAX(Table1[[#This Row],[Loonheffing]]-Table1[[#This Row],[Algemene Heffingskorting]]-Table1[[#This Row],[Arbeidskorting]],0)</f>
        <v>11282.8845</v>
      </c>
      <c r="F3519" s="6">
        <f>Table1[[#This Row],[Belastbaar loon]]-Table1[[#This Row],[Belasting]]</f>
        <v>31728.1155</v>
      </c>
      <c r="G3519" s="2">
        <f>(Table1[[#This Row],[Belastbaar loon]]-Table1[[#This Row],[Netto loon]])/Table1[[#This Row],[Belastbaar loon]]</f>
        <v>0.26232555625305154</v>
      </c>
      <c r="H3519" s="14">
        <f t="shared" ca="1" si="49"/>
        <v>11277.9823</v>
      </c>
      <c r="I3519" s="14">
        <f ca="1">IF(ROW()=2, Table1[[#This Row],[Netto loon]], INDIRECT(ADDRESS(ROW()-1,COLUMN(F:F))))</f>
        <v>31723.0177</v>
      </c>
      <c r="J3519" s="6">
        <f ca="1">IF(ROW()=2, 0, Table1[[#This Row],[Belastbaar loon]]-INDIRECT(ADDRESS(ROW()-1,COLUMN(A:A))))</f>
        <v>10</v>
      </c>
      <c r="K3519" s="6">
        <f ca="1">Table1[[#This Row],[Netto loon]]-Table1[[#This Row],[Netto vorige schijf]]</f>
        <v>5.0977999999995518</v>
      </c>
      <c r="L3519" s="2">
        <f ca="1">(Table1[[#This Row],[Bruto tov vorige schijf]]-Table1[[#This Row],[Netto tov vorige schijf]])/MAX(Table1[[#This Row],[Bruto tov vorige schijf]],1)</f>
        <v>0.49022000000004484</v>
      </c>
    </row>
    <row r="3520" spans="1:12" x14ac:dyDescent="0.25">
      <c r="A3520" s="14">
        <v>43021</v>
      </c>
      <c r="B3520" s="6">
        <f>LoonHeffing2020(Table1[[#This Row],[Belastbaar loon]])</f>
        <v>16068.343499999999</v>
      </c>
      <c r="C3520" s="6">
        <f>AlgemeneHeffingsKorting2020(Table1[[#This Row],[Belastbaar loon]])</f>
        <v>1445.5768</v>
      </c>
      <c r="D3520" s="14">
        <f>ArbeidsKorting2020(Table1[[#This Row],[Belastbaar loon]])</f>
        <v>3334.98</v>
      </c>
      <c r="E3520" s="14">
        <f>MAX(Table1[[#This Row],[Loonheffing]]-Table1[[#This Row],[Algemene Heffingskorting]]-Table1[[#This Row],[Arbeidskorting]],0)</f>
        <v>11287.786699999999</v>
      </c>
      <c r="F3520" s="6">
        <f>Table1[[#This Row],[Belastbaar loon]]-Table1[[#This Row],[Belasting]]</f>
        <v>31733.213300000003</v>
      </c>
      <c r="G3520" s="2">
        <f>(Table1[[#This Row],[Belastbaar loon]]-Table1[[#This Row],[Netto loon]])/Table1[[#This Row],[Belastbaar loon]]</f>
        <v>0.26237852909044412</v>
      </c>
      <c r="H3520" s="14">
        <f t="shared" ca="1" si="49"/>
        <v>11282.8845</v>
      </c>
      <c r="I3520" s="14">
        <f ca="1">IF(ROW()=2, Table1[[#This Row],[Netto loon]], INDIRECT(ADDRESS(ROW()-1,COLUMN(F:F))))</f>
        <v>31728.1155</v>
      </c>
      <c r="J3520" s="6">
        <f ca="1">IF(ROW()=2, 0, Table1[[#This Row],[Belastbaar loon]]-INDIRECT(ADDRESS(ROW()-1,COLUMN(A:A))))</f>
        <v>10</v>
      </c>
      <c r="K3520" s="6">
        <f ca="1">Table1[[#This Row],[Netto loon]]-Table1[[#This Row],[Netto vorige schijf]]</f>
        <v>5.0978000000031898</v>
      </c>
      <c r="L3520" s="2">
        <f ca="1">(Table1[[#This Row],[Bruto tov vorige schijf]]-Table1[[#This Row],[Netto tov vorige schijf]])/MAX(Table1[[#This Row],[Bruto tov vorige schijf]],1)</f>
        <v>0.49021999999968102</v>
      </c>
    </row>
    <row r="3521" spans="1:12" x14ac:dyDescent="0.25">
      <c r="A3521" s="14">
        <v>43031</v>
      </c>
      <c r="B3521" s="6">
        <f>LoonHeffing2020(Table1[[#This Row],[Belastbaar loon]])</f>
        <v>16072.0785</v>
      </c>
      <c r="C3521" s="6">
        <f>AlgemeneHeffingsKorting2020(Table1[[#This Row],[Belastbaar loon]])</f>
        <v>1445.0096000000001</v>
      </c>
      <c r="D3521" s="14">
        <f>ArbeidsKorting2020(Table1[[#This Row],[Belastbaar loon]])</f>
        <v>3334.38</v>
      </c>
      <c r="E3521" s="14">
        <f>MAX(Table1[[#This Row],[Loonheffing]]-Table1[[#This Row],[Algemene Heffingskorting]]-Table1[[#This Row],[Arbeidskorting]],0)</f>
        <v>11292.688900000001</v>
      </c>
      <c r="F3521" s="6">
        <f>Table1[[#This Row],[Belastbaar loon]]-Table1[[#This Row],[Belasting]]</f>
        <v>31738.311099999999</v>
      </c>
      <c r="G3521" s="2">
        <f>(Table1[[#This Row],[Belastbaar loon]]-Table1[[#This Row],[Netto loon]])/Table1[[#This Row],[Belastbaar loon]]</f>
        <v>0.26243147730705774</v>
      </c>
      <c r="H3521" s="14">
        <f t="shared" ca="1" si="49"/>
        <v>11287.786699999999</v>
      </c>
      <c r="I3521" s="14">
        <f ca="1">IF(ROW()=2, Table1[[#This Row],[Netto loon]], INDIRECT(ADDRESS(ROW()-1,COLUMN(F:F))))</f>
        <v>31733.213300000003</v>
      </c>
      <c r="J3521" s="6">
        <f ca="1">IF(ROW()=2, 0, Table1[[#This Row],[Belastbaar loon]]-INDIRECT(ADDRESS(ROW()-1,COLUMN(A:A))))</f>
        <v>10</v>
      </c>
      <c r="K3521" s="6">
        <f ca="1">Table1[[#This Row],[Netto loon]]-Table1[[#This Row],[Netto vorige schijf]]</f>
        <v>5.0977999999959138</v>
      </c>
      <c r="L3521" s="2">
        <f ca="1">(Table1[[#This Row],[Bruto tov vorige schijf]]-Table1[[#This Row],[Netto tov vorige schijf]])/MAX(Table1[[#This Row],[Bruto tov vorige schijf]],1)</f>
        <v>0.49022000000040861</v>
      </c>
    </row>
    <row r="3522" spans="1:12" x14ac:dyDescent="0.25">
      <c r="A3522" s="14">
        <v>43041</v>
      </c>
      <c r="B3522" s="6">
        <f>LoonHeffing2020(Table1[[#This Row],[Belastbaar loon]])</f>
        <v>16075.8135</v>
      </c>
      <c r="C3522" s="6">
        <f>AlgemeneHeffingsKorting2020(Table1[[#This Row],[Belastbaar loon]])</f>
        <v>1444.4423999999999</v>
      </c>
      <c r="D3522" s="14">
        <f>ArbeidsKorting2020(Table1[[#This Row],[Belastbaar loon]])</f>
        <v>3333.78</v>
      </c>
      <c r="E3522" s="14">
        <f>MAX(Table1[[#This Row],[Loonheffing]]-Table1[[#This Row],[Algemene Heffingskorting]]-Table1[[#This Row],[Arbeidskorting]],0)</f>
        <v>11297.5911</v>
      </c>
      <c r="F3522" s="6">
        <f>Table1[[#This Row],[Belastbaar loon]]-Table1[[#This Row],[Belasting]]</f>
        <v>31743.408900000002</v>
      </c>
      <c r="G3522" s="2">
        <f>(Table1[[#This Row],[Belastbaar loon]]-Table1[[#This Row],[Netto loon]])/Table1[[#This Row],[Belastbaar loon]]</f>
        <v>0.26248440092005293</v>
      </c>
      <c r="H3522" s="14">
        <f t="shared" ca="1" si="49"/>
        <v>11292.688900000001</v>
      </c>
      <c r="I3522" s="14">
        <f ca="1">IF(ROW()=2, Table1[[#This Row],[Netto loon]], INDIRECT(ADDRESS(ROW()-1,COLUMN(F:F))))</f>
        <v>31738.311099999999</v>
      </c>
      <c r="J3522" s="6">
        <f ca="1">IF(ROW()=2, 0, Table1[[#This Row],[Belastbaar loon]]-INDIRECT(ADDRESS(ROW()-1,COLUMN(A:A))))</f>
        <v>10</v>
      </c>
      <c r="K3522" s="6">
        <f ca="1">Table1[[#This Row],[Netto loon]]-Table1[[#This Row],[Netto vorige schijf]]</f>
        <v>5.0978000000031898</v>
      </c>
      <c r="L3522" s="2">
        <f ca="1">(Table1[[#This Row],[Bruto tov vorige schijf]]-Table1[[#This Row],[Netto tov vorige schijf]])/MAX(Table1[[#This Row],[Bruto tov vorige schijf]],1)</f>
        <v>0.49021999999968102</v>
      </c>
    </row>
    <row r="3523" spans="1:12" x14ac:dyDescent="0.25">
      <c r="A3523" s="14">
        <v>43051</v>
      </c>
      <c r="B3523" s="6">
        <f>LoonHeffing2020(Table1[[#This Row],[Belastbaar loon]])</f>
        <v>16079.548500000001</v>
      </c>
      <c r="C3523" s="6">
        <f>AlgemeneHeffingsKorting2020(Table1[[#This Row],[Belastbaar loon]])</f>
        <v>1443.8751999999999</v>
      </c>
      <c r="D3523" s="14">
        <f>ArbeidsKorting2020(Table1[[#This Row],[Belastbaar loon]])</f>
        <v>3333.18</v>
      </c>
      <c r="E3523" s="14">
        <f>MAX(Table1[[#This Row],[Loonheffing]]-Table1[[#This Row],[Algemene Heffingskorting]]-Table1[[#This Row],[Arbeidskorting]],0)</f>
        <v>11302.4933</v>
      </c>
      <c r="F3523" s="6">
        <f>Table1[[#This Row],[Belastbaar loon]]-Table1[[#This Row],[Belasting]]</f>
        <v>31748.506699999998</v>
      </c>
      <c r="G3523" s="2">
        <f>(Table1[[#This Row],[Belastbaar loon]]-Table1[[#This Row],[Netto loon]])/Table1[[#This Row],[Belastbaar loon]]</f>
        <v>0.26253729994657504</v>
      </c>
      <c r="H3523" s="14">
        <f t="shared" ca="1" si="49"/>
        <v>11297.5911</v>
      </c>
      <c r="I3523" s="14">
        <f ca="1">IF(ROW()=2, Table1[[#This Row],[Netto loon]], INDIRECT(ADDRESS(ROW()-1,COLUMN(F:F))))</f>
        <v>31743.408900000002</v>
      </c>
      <c r="J3523" s="6">
        <f ca="1">IF(ROW()=2, 0, Table1[[#This Row],[Belastbaar loon]]-INDIRECT(ADDRESS(ROW()-1,COLUMN(A:A))))</f>
        <v>10</v>
      </c>
      <c r="K3523" s="6">
        <f ca="1">Table1[[#This Row],[Netto loon]]-Table1[[#This Row],[Netto vorige schijf]]</f>
        <v>5.0977999999959138</v>
      </c>
      <c r="L3523" s="2">
        <f ca="1">(Table1[[#This Row],[Bruto tov vorige schijf]]-Table1[[#This Row],[Netto tov vorige schijf]])/MAX(Table1[[#This Row],[Bruto tov vorige schijf]],1)</f>
        <v>0.49022000000040861</v>
      </c>
    </row>
    <row r="3524" spans="1:12" x14ac:dyDescent="0.25">
      <c r="A3524" s="14">
        <v>43061</v>
      </c>
      <c r="B3524" s="6">
        <f>LoonHeffing2020(Table1[[#This Row],[Belastbaar loon]])</f>
        <v>16083.2835</v>
      </c>
      <c r="C3524" s="6">
        <f>AlgemeneHeffingsKorting2020(Table1[[#This Row],[Belastbaar loon]])</f>
        <v>1443.308</v>
      </c>
      <c r="D3524" s="14">
        <f>ArbeidsKorting2020(Table1[[#This Row],[Belastbaar loon]])</f>
        <v>3332.58</v>
      </c>
      <c r="E3524" s="14">
        <f>MAX(Table1[[#This Row],[Loonheffing]]-Table1[[#This Row],[Algemene Heffingskorting]]-Table1[[#This Row],[Arbeidskorting]],0)</f>
        <v>11307.395500000001</v>
      </c>
      <c r="F3524" s="6">
        <f>Table1[[#This Row],[Belastbaar loon]]-Table1[[#This Row],[Belasting]]</f>
        <v>31753.604500000001</v>
      </c>
      <c r="G3524" s="2">
        <f>(Table1[[#This Row],[Belastbaar loon]]-Table1[[#This Row],[Netto loon]])/Table1[[#This Row],[Belastbaar loon]]</f>
        <v>0.26259017440375276</v>
      </c>
      <c r="H3524" s="14">
        <f t="shared" ca="1" si="49"/>
        <v>11302.4933</v>
      </c>
      <c r="I3524" s="14">
        <f ca="1">IF(ROW()=2, Table1[[#This Row],[Netto loon]], INDIRECT(ADDRESS(ROW()-1,COLUMN(F:F))))</f>
        <v>31748.506699999998</v>
      </c>
      <c r="J3524" s="6">
        <f ca="1">IF(ROW()=2, 0, Table1[[#This Row],[Belastbaar loon]]-INDIRECT(ADDRESS(ROW()-1,COLUMN(A:A))))</f>
        <v>10</v>
      </c>
      <c r="K3524" s="6">
        <f ca="1">Table1[[#This Row],[Netto loon]]-Table1[[#This Row],[Netto vorige schijf]]</f>
        <v>5.0978000000031898</v>
      </c>
      <c r="L3524" s="2">
        <f ca="1">(Table1[[#This Row],[Bruto tov vorige schijf]]-Table1[[#This Row],[Netto tov vorige schijf]])/MAX(Table1[[#This Row],[Bruto tov vorige schijf]],1)</f>
        <v>0.49021999999968102</v>
      </c>
    </row>
    <row r="3525" spans="1:12" x14ac:dyDescent="0.25">
      <c r="A3525" s="14">
        <v>43071</v>
      </c>
      <c r="B3525" s="6">
        <f>LoonHeffing2020(Table1[[#This Row],[Belastbaar loon]])</f>
        <v>16087.0185</v>
      </c>
      <c r="C3525" s="6">
        <f>AlgemeneHeffingsKorting2020(Table1[[#This Row],[Belastbaar loon]])</f>
        <v>1442.7408</v>
      </c>
      <c r="D3525" s="14">
        <f>ArbeidsKorting2020(Table1[[#This Row],[Belastbaar loon]])</f>
        <v>3331.98</v>
      </c>
      <c r="E3525" s="14">
        <f>MAX(Table1[[#This Row],[Loonheffing]]-Table1[[#This Row],[Algemene Heffingskorting]]-Table1[[#This Row],[Arbeidskorting]],0)</f>
        <v>11312.297700000001</v>
      </c>
      <c r="F3525" s="6">
        <f>Table1[[#This Row],[Belastbaar loon]]-Table1[[#This Row],[Belasting]]</f>
        <v>31758.702299999997</v>
      </c>
      <c r="G3525" s="2">
        <f>(Table1[[#This Row],[Belastbaar loon]]-Table1[[#This Row],[Netto loon]])/Table1[[#This Row],[Belastbaar loon]]</f>
        <v>0.26264302430869968</v>
      </c>
      <c r="H3525" s="14">
        <f t="shared" ca="1" si="49"/>
        <v>11307.395500000001</v>
      </c>
      <c r="I3525" s="14">
        <f ca="1">IF(ROW()=2, Table1[[#This Row],[Netto loon]], INDIRECT(ADDRESS(ROW()-1,COLUMN(F:F))))</f>
        <v>31753.604500000001</v>
      </c>
      <c r="J3525" s="6">
        <f ca="1">IF(ROW()=2, 0, Table1[[#This Row],[Belastbaar loon]]-INDIRECT(ADDRESS(ROW()-1,COLUMN(A:A))))</f>
        <v>10</v>
      </c>
      <c r="K3525" s="6">
        <f ca="1">Table1[[#This Row],[Netto loon]]-Table1[[#This Row],[Netto vorige schijf]]</f>
        <v>5.0977999999959138</v>
      </c>
      <c r="L3525" s="2">
        <f ca="1">(Table1[[#This Row],[Bruto tov vorige schijf]]-Table1[[#This Row],[Netto tov vorige schijf]])/MAX(Table1[[#This Row],[Bruto tov vorige schijf]],1)</f>
        <v>0.49022000000040861</v>
      </c>
    </row>
    <row r="3526" spans="1:12" x14ac:dyDescent="0.25">
      <c r="A3526" s="14">
        <v>43081</v>
      </c>
      <c r="B3526" s="6">
        <f>LoonHeffing2020(Table1[[#This Row],[Belastbaar loon]])</f>
        <v>16090.753500000001</v>
      </c>
      <c r="C3526" s="6">
        <f>AlgemeneHeffingsKorting2020(Table1[[#This Row],[Belastbaar loon]])</f>
        <v>1442.1736000000001</v>
      </c>
      <c r="D3526" s="14">
        <f>ArbeidsKorting2020(Table1[[#This Row],[Belastbaar loon]])</f>
        <v>3331.38</v>
      </c>
      <c r="E3526" s="14">
        <f>MAX(Table1[[#This Row],[Loonheffing]]-Table1[[#This Row],[Algemene Heffingskorting]]-Table1[[#This Row],[Arbeidskorting]],0)</f>
        <v>11317.1999</v>
      </c>
      <c r="F3526" s="6">
        <f>Table1[[#This Row],[Belastbaar loon]]-Table1[[#This Row],[Belasting]]</f>
        <v>31763.8001</v>
      </c>
      <c r="G3526" s="2">
        <f>(Table1[[#This Row],[Belastbaar loon]]-Table1[[#This Row],[Netto loon]])/Table1[[#This Row],[Belastbaar loon]]</f>
        <v>0.26269584967851256</v>
      </c>
      <c r="H3526" s="14">
        <f t="shared" ca="1" si="49"/>
        <v>11312.297700000001</v>
      </c>
      <c r="I3526" s="14">
        <f ca="1">IF(ROW()=2, Table1[[#This Row],[Netto loon]], INDIRECT(ADDRESS(ROW()-1,COLUMN(F:F))))</f>
        <v>31758.702299999997</v>
      </c>
      <c r="J3526" s="6">
        <f ca="1">IF(ROW()=2, 0, Table1[[#This Row],[Belastbaar loon]]-INDIRECT(ADDRESS(ROW()-1,COLUMN(A:A))))</f>
        <v>10</v>
      </c>
      <c r="K3526" s="6">
        <f ca="1">Table1[[#This Row],[Netto loon]]-Table1[[#This Row],[Netto vorige schijf]]</f>
        <v>5.0978000000031898</v>
      </c>
      <c r="L3526" s="2">
        <f ca="1">(Table1[[#This Row],[Bruto tov vorige schijf]]-Table1[[#This Row],[Netto tov vorige schijf]])/MAX(Table1[[#This Row],[Bruto tov vorige schijf]],1)</f>
        <v>0.49021999999968102</v>
      </c>
    </row>
    <row r="3527" spans="1:12" x14ac:dyDescent="0.25">
      <c r="A3527" s="14">
        <v>43091</v>
      </c>
      <c r="B3527" s="6">
        <f>LoonHeffing2020(Table1[[#This Row],[Belastbaar loon]])</f>
        <v>16094.488499999999</v>
      </c>
      <c r="C3527" s="6">
        <f>AlgemeneHeffingsKorting2020(Table1[[#This Row],[Belastbaar loon]])</f>
        <v>1441.6064000000001</v>
      </c>
      <c r="D3527" s="14">
        <f>ArbeidsKorting2020(Table1[[#This Row],[Belastbaar loon]])</f>
        <v>3330.78</v>
      </c>
      <c r="E3527" s="14">
        <f>MAX(Table1[[#This Row],[Loonheffing]]-Table1[[#This Row],[Algemene Heffingskorting]]-Table1[[#This Row],[Arbeidskorting]],0)</f>
        <v>11322.102099999998</v>
      </c>
      <c r="F3527" s="6">
        <f>Table1[[#This Row],[Belastbaar loon]]-Table1[[#This Row],[Belasting]]</f>
        <v>31768.897900000004</v>
      </c>
      <c r="G3527" s="2">
        <f>(Table1[[#This Row],[Belastbaar loon]]-Table1[[#This Row],[Netto loon]])/Table1[[#This Row],[Belastbaar loon]]</f>
        <v>0.26274865053027308</v>
      </c>
      <c r="H3527" s="14">
        <f t="shared" ca="1" si="49"/>
        <v>11317.1999</v>
      </c>
      <c r="I3527" s="14">
        <f ca="1">IF(ROW()=2, Table1[[#This Row],[Netto loon]], INDIRECT(ADDRESS(ROW()-1,COLUMN(F:F))))</f>
        <v>31763.8001</v>
      </c>
      <c r="J3527" s="6">
        <f ca="1">IF(ROW()=2, 0, Table1[[#This Row],[Belastbaar loon]]-INDIRECT(ADDRESS(ROW()-1,COLUMN(A:A))))</f>
        <v>10</v>
      </c>
      <c r="K3527" s="6">
        <f ca="1">Table1[[#This Row],[Netto loon]]-Table1[[#This Row],[Netto vorige schijf]]</f>
        <v>5.0978000000031898</v>
      </c>
      <c r="L3527" s="2">
        <f ca="1">(Table1[[#This Row],[Bruto tov vorige schijf]]-Table1[[#This Row],[Netto tov vorige schijf]])/MAX(Table1[[#This Row],[Bruto tov vorige schijf]],1)</f>
        <v>0.49021999999968102</v>
      </c>
    </row>
    <row r="3528" spans="1:12" x14ac:dyDescent="0.25">
      <c r="A3528" s="14">
        <v>43101</v>
      </c>
      <c r="B3528" s="6">
        <f>LoonHeffing2020(Table1[[#This Row],[Belastbaar loon]])</f>
        <v>16098.2235</v>
      </c>
      <c r="C3528" s="6">
        <f>AlgemeneHeffingsKorting2020(Table1[[#This Row],[Belastbaar loon]])</f>
        <v>1441.0391999999999</v>
      </c>
      <c r="D3528" s="14">
        <f>ArbeidsKorting2020(Table1[[#This Row],[Belastbaar loon]])</f>
        <v>3330.18</v>
      </c>
      <c r="E3528" s="14">
        <f>MAX(Table1[[#This Row],[Loonheffing]]-Table1[[#This Row],[Algemene Heffingskorting]]-Table1[[#This Row],[Arbeidskorting]],0)</f>
        <v>11327.004300000001</v>
      </c>
      <c r="F3528" s="6">
        <f>Table1[[#This Row],[Belastbaar loon]]-Table1[[#This Row],[Belasting]]</f>
        <v>31773.995699999999</v>
      </c>
      <c r="G3528" s="2">
        <f>(Table1[[#This Row],[Belastbaar loon]]-Table1[[#This Row],[Netto loon]])/Table1[[#This Row],[Belastbaar loon]]</f>
        <v>0.26280142688104685</v>
      </c>
      <c r="H3528" s="14">
        <f t="shared" ca="1" si="49"/>
        <v>11322.102099999998</v>
      </c>
      <c r="I3528" s="14">
        <f ca="1">IF(ROW()=2, Table1[[#This Row],[Netto loon]], INDIRECT(ADDRESS(ROW()-1,COLUMN(F:F))))</f>
        <v>31768.897900000004</v>
      </c>
      <c r="J3528" s="6">
        <f ca="1">IF(ROW()=2, 0, Table1[[#This Row],[Belastbaar loon]]-INDIRECT(ADDRESS(ROW()-1,COLUMN(A:A))))</f>
        <v>10</v>
      </c>
      <c r="K3528" s="6">
        <f ca="1">Table1[[#This Row],[Netto loon]]-Table1[[#This Row],[Netto vorige schijf]]</f>
        <v>5.0977999999959138</v>
      </c>
      <c r="L3528" s="2">
        <f ca="1">(Table1[[#This Row],[Bruto tov vorige schijf]]-Table1[[#This Row],[Netto tov vorige schijf]])/MAX(Table1[[#This Row],[Bruto tov vorige schijf]],1)</f>
        <v>0.49022000000040861</v>
      </c>
    </row>
    <row r="3529" spans="1:12" x14ac:dyDescent="0.25">
      <c r="A3529" s="14">
        <v>43111</v>
      </c>
      <c r="B3529" s="6">
        <f>LoonHeffing2020(Table1[[#This Row],[Belastbaar loon]])</f>
        <v>16101.958500000001</v>
      </c>
      <c r="C3529" s="6">
        <f>AlgemeneHeffingsKorting2020(Table1[[#This Row],[Belastbaar loon]])</f>
        <v>1440.472</v>
      </c>
      <c r="D3529" s="14">
        <f>ArbeidsKorting2020(Table1[[#This Row],[Belastbaar loon]])</f>
        <v>3329.58</v>
      </c>
      <c r="E3529" s="14">
        <f>MAX(Table1[[#This Row],[Loonheffing]]-Table1[[#This Row],[Algemene Heffingskorting]]-Table1[[#This Row],[Arbeidskorting]],0)</f>
        <v>11331.906500000001</v>
      </c>
      <c r="F3529" s="6">
        <f>Table1[[#This Row],[Belastbaar loon]]-Table1[[#This Row],[Belasting]]</f>
        <v>31779.093499999999</v>
      </c>
      <c r="G3529" s="2">
        <f>(Table1[[#This Row],[Belastbaar loon]]-Table1[[#This Row],[Netto loon]])/Table1[[#This Row],[Belastbaar loon]]</f>
        <v>0.26285417874788342</v>
      </c>
      <c r="H3529" s="14">
        <f t="shared" ca="1" si="49"/>
        <v>11327.004300000001</v>
      </c>
      <c r="I3529" s="14">
        <f ca="1">IF(ROW()=2, Table1[[#This Row],[Netto loon]], INDIRECT(ADDRESS(ROW()-1,COLUMN(F:F))))</f>
        <v>31773.995699999999</v>
      </c>
      <c r="J3529" s="6">
        <f ca="1">IF(ROW()=2, 0, Table1[[#This Row],[Belastbaar loon]]-INDIRECT(ADDRESS(ROW()-1,COLUMN(A:A))))</f>
        <v>10</v>
      </c>
      <c r="K3529" s="6">
        <f ca="1">Table1[[#This Row],[Netto loon]]-Table1[[#This Row],[Netto vorige schijf]]</f>
        <v>5.0977999999995518</v>
      </c>
      <c r="L3529" s="2">
        <f ca="1">(Table1[[#This Row],[Bruto tov vorige schijf]]-Table1[[#This Row],[Netto tov vorige schijf]])/MAX(Table1[[#This Row],[Bruto tov vorige schijf]],1)</f>
        <v>0.49022000000004484</v>
      </c>
    </row>
    <row r="3530" spans="1:12" x14ac:dyDescent="0.25">
      <c r="A3530" s="14">
        <v>43121</v>
      </c>
      <c r="B3530" s="6">
        <f>LoonHeffing2020(Table1[[#This Row],[Belastbaar loon]])</f>
        <v>16105.693499999999</v>
      </c>
      <c r="C3530" s="6">
        <f>AlgemeneHeffingsKorting2020(Table1[[#This Row],[Belastbaar loon]])</f>
        <v>1439.9048</v>
      </c>
      <c r="D3530" s="14">
        <f>ArbeidsKorting2020(Table1[[#This Row],[Belastbaar loon]])</f>
        <v>3328.98</v>
      </c>
      <c r="E3530" s="14">
        <f>MAX(Table1[[#This Row],[Loonheffing]]-Table1[[#This Row],[Algemene Heffingskorting]]-Table1[[#This Row],[Arbeidskorting]],0)</f>
        <v>11336.8087</v>
      </c>
      <c r="F3530" s="6">
        <f>Table1[[#This Row],[Belastbaar loon]]-Table1[[#This Row],[Belasting]]</f>
        <v>31784.191299999999</v>
      </c>
      <c r="G3530" s="2">
        <f>(Table1[[#This Row],[Belastbaar loon]]-Table1[[#This Row],[Netto loon]])/Table1[[#This Row],[Belastbaar loon]]</f>
        <v>0.26290690614781664</v>
      </c>
      <c r="H3530" s="14">
        <f t="shared" ca="1" si="49"/>
        <v>11331.906500000001</v>
      </c>
      <c r="I3530" s="14">
        <f ca="1">IF(ROW()=2, Table1[[#This Row],[Netto loon]], INDIRECT(ADDRESS(ROW()-1,COLUMN(F:F))))</f>
        <v>31779.093499999999</v>
      </c>
      <c r="J3530" s="6">
        <f ca="1">IF(ROW()=2, 0, Table1[[#This Row],[Belastbaar loon]]-INDIRECT(ADDRESS(ROW()-1,COLUMN(A:A))))</f>
        <v>10</v>
      </c>
      <c r="K3530" s="6">
        <f ca="1">Table1[[#This Row],[Netto loon]]-Table1[[#This Row],[Netto vorige schijf]]</f>
        <v>5.0977999999995518</v>
      </c>
      <c r="L3530" s="2">
        <f ca="1">(Table1[[#This Row],[Bruto tov vorige schijf]]-Table1[[#This Row],[Netto tov vorige schijf]])/MAX(Table1[[#This Row],[Bruto tov vorige schijf]],1)</f>
        <v>0.49022000000004484</v>
      </c>
    </row>
    <row r="3531" spans="1:12" x14ac:dyDescent="0.25">
      <c r="A3531" s="14">
        <v>43131</v>
      </c>
      <c r="B3531" s="6">
        <f>LoonHeffing2020(Table1[[#This Row],[Belastbaar loon]])</f>
        <v>16109.4285</v>
      </c>
      <c r="C3531" s="6">
        <f>AlgemeneHeffingsKorting2020(Table1[[#This Row],[Belastbaar loon]])</f>
        <v>1439.3376000000001</v>
      </c>
      <c r="D3531" s="14">
        <f>ArbeidsKorting2020(Table1[[#This Row],[Belastbaar loon]])</f>
        <v>3328.38</v>
      </c>
      <c r="E3531" s="14">
        <f>MAX(Table1[[#This Row],[Loonheffing]]-Table1[[#This Row],[Algemene Heffingskorting]]-Table1[[#This Row],[Arbeidskorting]],0)</f>
        <v>11341.710899999998</v>
      </c>
      <c r="F3531" s="6">
        <f>Table1[[#This Row],[Belastbaar loon]]-Table1[[#This Row],[Belasting]]</f>
        <v>31789.289100000002</v>
      </c>
      <c r="G3531" s="2">
        <f>(Table1[[#This Row],[Belastbaar loon]]-Table1[[#This Row],[Netto loon]])/Table1[[#This Row],[Belastbaar loon]]</f>
        <v>0.26295960909786459</v>
      </c>
      <c r="H3531" s="14">
        <f t="shared" ca="1" si="49"/>
        <v>11336.8087</v>
      </c>
      <c r="I3531" s="14">
        <f ca="1">IF(ROW()=2, Table1[[#This Row],[Netto loon]], INDIRECT(ADDRESS(ROW()-1,COLUMN(F:F))))</f>
        <v>31784.191299999999</v>
      </c>
      <c r="J3531" s="6">
        <f ca="1">IF(ROW()=2, 0, Table1[[#This Row],[Belastbaar loon]]-INDIRECT(ADDRESS(ROW()-1,COLUMN(A:A))))</f>
        <v>10</v>
      </c>
      <c r="K3531" s="6">
        <f ca="1">Table1[[#This Row],[Netto loon]]-Table1[[#This Row],[Netto vorige schijf]]</f>
        <v>5.0978000000031898</v>
      </c>
      <c r="L3531" s="2">
        <f ca="1">(Table1[[#This Row],[Bruto tov vorige schijf]]-Table1[[#This Row],[Netto tov vorige schijf]])/MAX(Table1[[#This Row],[Bruto tov vorige schijf]],1)</f>
        <v>0.49021999999968102</v>
      </c>
    </row>
    <row r="3532" spans="1:12" x14ac:dyDescent="0.25">
      <c r="A3532" s="14">
        <v>43141</v>
      </c>
      <c r="B3532" s="6">
        <f>LoonHeffing2020(Table1[[#This Row],[Belastbaar loon]])</f>
        <v>16113.163500000001</v>
      </c>
      <c r="C3532" s="6">
        <f>AlgemeneHeffingsKorting2020(Table1[[#This Row],[Belastbaar loon]])</f>
        <v>1438.7704000000001</v>
      </c>
      <c r="D3532" s="14">
        <f>ArbeidsKorting2020(Table1[[#This Row],[Belastbaar loon]])</f>
        <v>3327.78</v>
      </c>
      <c r="E3532" s="14">
        <f>MAX(Table1[[#This Row],[Loonheffing]]-Table1[[#This Row],[Algemene Heffingskorting]]-Table1[[#This Row],[Arbeidskorting]],0)</f>
        <v>11346.6131</v>
      </c>
      <c r="F3532" s="6">
        <f>Table1[[#This Row],[Belastbaar loon]]-Table1[[#This Row],[Belasting]]</f>
        <v>31794.386899999998</v>
      </c>
      <c r="G3532" s="2">
        <f>(Table1[[#This Row],[Belastbaar loon]]-Table1[[#This Row],[Netto loon]])/Table1[[#This Row],[Belastbaar loon]]</f>
        <v>0.26301228761502982</v>
      </c>
      <c r="H3532" s="14">
        <f t="shared" ca="1" si="49"/>
        <v>11341.710899999998</v>
      </c>
      <c r="I3532" s="14">
        <f ca="1">IF(ROW()=2, Table1[[#This Row],[Netto loon]], INDIRECT(ADDRESS(ROW()-1,COLUMN(F:F))))</f>
        <v>31789.289100000002</v>
      </c>
      <c r="J3532" s="6">
        <f ca="1">IF(ROW()=2, 0, Table1[[#This Row],[Belastbaar loon]]-INDIRECT(ADDRESS(ROW()-1,COLUMN(A:A))))</f>
        <v>10</v>
      </c>
      <c r="K3532" s="6">
        <f ca="1">Table1[[#This Row],[Netto loon]]-Table1[[#This Row],[Netto vorige schijf]]</f>
        <v>5.0977999999959138</v>
      </c>
      <c r="L3532" s="2">
        <f ca="1">(Table1[[#This Row],[Bruto tov vorige schijf]]-Table1[[#This Row],[Netto tov vorige schijf]])/MAX(Table1[[#This Row],[Bruto tov vorige schijf]],1)</f>
        <v>0.49022000000040861</v>
      </c>
    </row>
    <row r="3533" spans="1:12" x14ac:dyDescent="0.25">
      <c r="A3533" s="14">
        <v>43151</v>
      </c>
      <c r="B3533" s="6">
        <f>LoonHeffing2020(Table1[[#This Row],[Belastbaar loon]])</f>
        <v>16116.898499999999</v>
      </c>
      <c r="C3533" s="6">
        <f>AlgemeneHeffingsKorting2020(Table1[[#This Row],[Belastbaar loon]])</f>
        <v>1438.2031999999999</v>
      </c>
      <c r="D3533" s="14">
        <f>ArbeidsKorting2020(Table1[[#This Row],[Belastbaar loon]])</f>
        <v>3327.18</v>
      </c>
      <c r="E3533" s="14">
        <f>MAX(Table1[[#This Row],[Loonheffing]]-Table1[[#This Row],[Algemene Heffingskorting]]-Table1[[#This Row],[Arbeidskorting]],0)</f>
        <v>11351.515299999999</v>
      </c>
      <c r="F3533" s="6">
        <f>Table1[[#This Row],[Belastbaar loon]]-Table1[[#This Row],[Belasting]]</f>
        <v>31799.484700000001</v>
      </c>
      <c r="G3533" s="2">
        <f>(Table1[[#This Row],[Belastbaar loon]]-Table1[[#This Row],[Netto loon]])/Table1[[#This Row],[Belastbaar loon]]</f>
        <v>0.26306494171629857</v>
      </c>
      <c r="H3533" s="14">
        <f t="shared" ca="1" si="49"/>
        <v>11346.6131</v>
      </c>
      <c r="I3533" s="14">
        <f ca="1">IF(ROW()=2, Table1[[#This Row],[Netto loon]], INDIRECT(ADDRESS(ROW()-1,COLUMN(F:F))))</f>
        <v>31794.386899999998</v>
      </c>
      <c r="J3533" s="6">
        <f ca="1">IF(ROW()=2, 0, Table1[[#This Row],[Belastbaar loon]]-INDIRECT(ADDRESS(ROW()-1,COLUMN(A:A))))</f>
        <v>10</v>
      </c>
      <c r="K3533" s="6">
        <f ca="1">Table1[[#This Row],[Netto loon]]-Table1[[#This Row],[Netto vorige schijf]]</f>
        <v>5.0978000000031898</v>
      </c>
      <c r="L3533" s="2">
        <f ca="1">(Table1[[#This Row],[Bruto tov vorige schijf]]-Table1[[#This Row],[Netto tov vorige schijf]])/MAX(Table1[[#This Row],[Bruto tov vorige schijf]],1)</f>
        <v>0.49021999999968102</v>
      </c>
    </row>
    <row r="3534" spans="1:12" x14ac:dyDescent="0.25">
      <c r="A3534" s="14">
        <v>43161</v>
      </c>
      <c r="B3534" s="6">
        <f>LoonHeffing2020(Table1[[#This Row],[Belastbaar loon]])</f>
        <v>16120.6335</v>
      </c>
      <c r="C3534" s="6">
        <f>AlgemeneHeffingsKorting2020(Table1[[#This Row],[Belastbaar loon]])</f>
        <v>1437.636</v>
      </c>
      <c r="D3534" s="14">
        <f>ArbeidsKorting2020(Table1[[#This Row],[Belastbaar loon]])</f>
        <v>3326.58</v>
      </c>
      <c r="E3534" s="14">
        <f>MAX(Table1[[#This Row],[Loonheffing]]-Table1[[#This Row],[Algemene Heffingskorting]]-Table1[[#This Row],[Arbeidskorting]],0)</f>
        <v>11356.4175</v>
      </c>
      <c r="F3534" s="6">
        <f>Table1[[#This Row],[Belastbaar loon]]-Table1[[#This Row],[Belasting]]</f>
        <v>31804.5825</v>
      </c>
      <c r="G3534" s="2">
        <f>(Table1[[#This Row],[Belastbaar loon]]-Table1[[#This Row],[Netto loon]])/Table1[[#This Row],[Belastbaar loon]]</f>
        <v>0.26311757141864184</v>
      </c>
      <c r="H3534" s="14">
        <f t="shared" ca="1" si="49"/>
        <v>11351.515299999999</v>
      </c>
      <c r="I3534" s="14">
        <f ca="1">IF(ROW()=2, Table1[[#This Row],[Netto loon]], INDIRECT(ADDRESS(ROW()-1,COLUMN(F:F))))</f>
        <v>31799.484700000001</v>
      </c>
      <c r="J3534" s="6">
        <f ca="1">IF(ROW()=2, 0, Table1[[#This Row],[Belastbaar loon]]-INDIRECT(ADDRESS(ROW()-1,COLUMN(A:A))))</f>
        <v>10</v>
      </c>
      <c r="K3534" s="6">
        <f ca="1">Table1[[#This Row],[Netto loon]]-Table1[[#This Row],[Netto vorige schijf]]</f>
        <v>5.0977999999995518</v>
      </c>
      <c r="L3534" s="2">
        <f ca="1">(Table1[[#This Row],[Bruto tov vorige schijf]]-Table1[[#This Row],[Netto tov vorige schijf]])/MAX(Table1[[#This Row],[Bruto tov vorige schijf]],1)</f>
        <v>0.49022000000004484</v>
      </c>
    </row>
    <row r="3535" spans="1:12" x14ac:dyDescent="0.25">
      <c r="A3535" s="14">
        <v>43171</v>
      </c>
      <c r="B3535" s="6">
        <f>LoonHeffing2020(Table1[[#This Row],[Belastbaar loon]])</f>
        <v>16124.3685</v>
      </c>
      <c r="C3535" s="6">
        <f>AlgemeneHeffingsKorting2020(Table1[[#This Row],[Belastbaar loon]])</f>
        <v>1437.0688</v>
      </c>
      <c r="D3535" s="14">
        <f>ArbeidsKorting2020(Table1[[#This Row],[Belastbaar loon]])</f>
        <v>3325.98</v>
      </c>
      <c r="E3535" s="14">
        <f>MAX(Table1[[#This Row],[Loonheffing]]-Table1[[#This Row],[Algemene Heffingskorting]]-Table1[[#This Row],[Arbeidskorting]],0)</f>
        <v>11361.3197</v>
      </c>
      <c r="F3535" s="6">
        <f>Table1[[#This Row],[Belastbaar loon]]-Table1[[#This Row],[Belasting]]</f>
        <v>31809.6803</v>
      </c>
      <c r="G3535" s="2">
        <f>(Table1[[#This Row],[Belastbaar loon]]-Table1[[#This Row],[Netto loon]])/Table1[[#This Row],[Belastbaar loon]]</f>
        <v>0.26317017673901461</v>
      </c>
      <c r="H3535" s="14">
        <f t="shared" ca="1" si="49"/>
        <v>11356.4175</v>
      </c>
      <c r="I3535" s="14">
        <f ca="1">IF(ROW()=2, Table1[[#This Row],[Netto loon]], INDIRECT(ADDRESS(ROW()-1,COLUMN(F:F))))</f>
        <v>31804.5825</v>
      </c>
      <c r="J3535" s="6">
        <f ca="1">IF(ROW()=2, 0, Table1[[#This Row],[Belastbaar loon]]-INDIRECT(ADDRESS(ROW()-1,COLUMN(A:A))))</f>
        <v>10</v>
      </c>
      <c r="K3535" s="6">
        <f ca="1">Table1[[#This Row],[Netto loon]]-Table1[[#This Row],[Netto vorige schijf]]</f>
        <v>5.0977999999995518</v>
      </c>
      <c r="L3535" s="2">
        <f ca="1">(Table1[[#This Row],[Bruto tov vorige schijf]]-Table1[[#This Row],[Netto tov vorige schijf]])/MAX(Table1[[#This Row],[Bruto tov vorige schijf]],1)</f>
        <v>0.49022000000004484</v>
      </c>
    </row>
    <row r="3536" spans="1:12" x14ac:dyDescent="0.25">
      <c r="A3536" s="14">
        <v>43181</v>
      </c>
      <c r="B3536" s="6">
        <f>LoonHeffing2020(Table1[[#This Row],[Belastbaar loon]])</f>
        <v>16128.103499999999</v>
      </c>
      <c r="C3536" s="6">
        <f>AlgemeneHeffingsKorting2020(Table1[[#This Row],[Belastbaar loon]])</f>
        <v>1436.5016000000001</v>
      </c>
      <c r="D3536" s="14">
        <f>ArbeidsKorting2020(Table1[[#This Row],[Belastbaar loon]])</f>
        <v>3325.38</v>
      </c>
      <c r="E3536" s="14">
        <f>MAX(Table1[[#This Row],[Loonheffing]]-Table1[[#This Row],[Algemene Heffingskorting]]-Table1[[#This Row],[Arbeidskorting]],0)</f>
        <v>11366.2219</v>
      </c>
      <c r="F3536" s="6">
        <f>Table1[[#This Row],[Belastbaar loon]]-Table1[[#This Row],[Belasting]]</f>
        <v>31814.7781</v>
      </c>
      <c r="G3536" s="2">
        <f>(Table1[[#This Row],[Belastbaar loon]]-Table1[[#This Row],[Netto loon]])/Table1[[#This Row],[Belastbaar loon]]</f>
        <v>0.26322275769435632</v>
      </c>
      <c r="H3536" s="14">
        <f t="shared" ca="1" si="49"/>
        <v>11361.3197</v>
      </c>
      <c r="I3536" s="14">
        <f ca="1">IF(ROW()=2, Table1[[#This Row],[Netto loon]], INDIRECT(ADDRESS(ROW()-1,COLUMN(F:F))))</f>
        <v>31809.6803</v>
      </c>
      <c r="J3536" s="6">
        <f ca="1">IF(ROW()=2, 0, Table1[[#This Row],[Belastbaar loon]]-INDIRECT(ADDRESS(ROW()-1,COLUMN(A:A))))</f>
        <v>10</v>
      </c>
      <c r="K3536" s="6">
        <f ca="1">Table1[[#This Row],[Netto loon]]-Table1[[#This Row],[Netto vorige schijf]]</f>
        <v>5.0977999999995518</v>
      </c>
      <c r="L3536" s="2">
        <f ca="1">(Table1[[#This Row],[Bruto tov vorige schijf]]-Table1[[#This Row],[Netto tov vorige schijf]])/MAX(Table1[[#This Row],[Bruto tov vorige schijf]],1)</f>
        <v>0.49022000000004484</v>
      </c>
    </row>
    <row r="3537" spans="1:12" x14ac:dyDescent="0.25">
      <c r="A3537" s="14">
        <v>43191</v>
      </c>
      <c r="B3537" s="6">
        <f>LoonHeffing2020(Table1[[#This Row],[Belastbaar loon]])</f>
        <v>16131.8385</v>
      </c>
      <c r="C3537" s="6">
        <f>AlgemeneHeffingsKorting2020(Table1[[#This Row],[Belastbaar loon]])</f>
        <v>1435.9344000000001</v>
      </c>
      <c r="D3537" s="14">
        <f>ArbeidsKorting2020(Table1[[#This Row],[Belastbaar loon]])</f>
        <v>3324.78</v>
      </c>
      <c r="E3537" s="14">
        <f>MAX(Table1[[#This Row],[Loonheffing]]-Table1[[#This Row],[Algemene Heffingskorting]]-Table1[[#This Row],[Arbeidskorting]],0)</f>
        <v>11371.124099999999</v>
      </c>
      <c r="F3537" s="6">
        <f>Table1[[#This Row],[Belastbaar loon]]-Table1[[#This Row],[Belasting]]</f>
        <v>31819.875899999999</v>
      </c>
      <c r="G3537" s="2">
        <f>(Table1[[#This Row],[Belastbaar loon]]-Table1[[#This Row],[Netto loon]])/Table1[[#This Row],[Belastbaar loon]]</f>
        <v>0.26327531430159062</v>
      </c>
      <c r="H3537" s="14">
        <f t="shared" ca="1" si="49"/>
        <v>11366.2219</v>
      </c>
      <c r="I3537" s="14">
        <f ca="1">IF(ROW()=2, Table1[[#This Row],[Netto loon]], INDIRECT(ADDRESS(ROW()-1,COLUMN(F:F))))</f>
        <v>31814.7781</v>
      </c>
      <c r="J3537" s="6">
        <f ca="1">IF(ROW()=2, 0, Table1[[#This Row],[Belastbaar loon]]-INDIRECT(ADDRESS(ROW()-1,COLUMN(A:A))))</f>
        <v>10</v>
      </c>
      <c r="K3537" s="6">
        <f ca="1">Table1[[#This Row],[Netto loon]]-Table1[[#This Row],[Netto vorige schijf]]</f>
        <v>5.0977999999995518</v>
      </c>
      <c r="L3537" s="2">
        <f ca="1">(Table1[[#This Row],[Bruto tov vorige schijf]]-Table1[[#This Row],[Netto tov vorige schijf]])/MAX(Table1[[#This Row],[Bruto tov vorige schijf]],1)</f>
        <v>0.49022000000004484</v>
      </c>
    </row>
    <row r="3538" spans="1:12" x14ac:dyDescent="0.25">
      <c r="A3538" s="14">
        <v>43201</v>
      </c>
      <c r="B3538" s="6">
        <f>LoonHeffing2020(Table1[[#This Row],[Belastbaar loon]])</f>
        <v>16135.5735</v>
      </c>
      <c r="C3538" s="6">
        <f>AlgemeneHeffingsKorting2020(Table1[[#This Row],[Belastbaar loon]])</f>
        <v>1435.3671999999999</v>
      </c>
      <c r="D3538" s="14">
        <f>ArbeidsKorting2020(Table1[[#This Row],[Belastbaar loon]])</f>
        <v>3324.18</v>
      </c>
      <c r="E3538" s="14">
        <f>MAX(Table1[[#This Row],[Loonheffing]]-Table1[[#This Row],[Algemene Heffingskorting]]-Table1[[#This Row],[Arbeidskorting]],0)</f>
        <v>11376.0263</v>
      </c>
      <c r="F3538" s="6">
        <f>Table1[[#This Row],[Belastbaar loon]]-Table1[[#This Row],[Belasting]]</f>
        <v>31824.973700000002</v>
      </c>
      <c r="G3538" s="2">
        <f>(Table1[[#This Row],[Belastbaar loon]]-Table1[[#This Row],[Netto loon]])/Table1[[#This Row],[Belastbaar loon]]</f>
        <v>0.26332784657762548</v>
      </c>
      <c r="H3538" s="14">
        <f t="shared" ca="1" si="49"/>
        <v>11371.124099999999</v>
      </c>
      <c r="I3538" s="14">
        <f ca="1">IF(ROW()=2, Table1[[#This Row],[Netto loon]], INDIRECT(ADDRESS(ROW()-1,COLUMN(F:F))))</f>
        <v>31819.875899999999</v>
      </c>
      <c r="J3538" s="6">
        <f ca="1">IF(ROW()=2, 0, Table1[[#This Row],[Belastbaar loon]]-INDIRECT(ADDRESS(ROW()-1,COLUMN(A:A))))</f>
        <v>10</v>
      </c>
      <c r="K3538" s="6">
        <f ca="1">Table1[[#This Row],[Netto loon]]-Table1[[#This Row],[Netto vorige schijf]]</f>
        <v>5.0978000000031898</v>
      </c>
      <c r="L3538" s="2">
        <f ca="1">(Table1[[#This Row],[Bruto tov vorige schijf]]-Table1[[#This Row],[Netto tov vorige schijf]])/MAX(Table1[[#This Row],[Bruto tov vorige schijf]],1)</f>
        <v>0.49021999999968102</v>
      </c>
    </row>
    <row r="3539" spans="1:12" x14ac:dyDescent="0.25">
      <c r="A3539" s="14">
        <v>43211</v>
      </c>
      <c r="B3539" s="6">
        <f>LoonHeffing2020(Table1[[#This Row],[Belastbaar loon]])</f>
        <v>16139.308499999999</v>
      </c>
      <c r="C3539" s="6">
        <f>AlgemeneHeffingsKorting2020(Table1[[#This Row],[Belastbaar loon]])</f>
        <v>1434.8</v>
      </c>
      <c r="D3539" s="14">
        <f>ArbeidsKorting2020(Table1[[#This Row],[Belastbaar loon]])</f>
        <v>3323.58</v>
      </c>
      <c r="E3539" s="14">
        <f>MAX(Table1[[#This Row],[Loonheffing]]-Table1[[#This Row],[Algemene Heffingskorting]]-Table1[[#This Row],[Arbeidskorting]],0)</f>
        <v>11380.9285</v>
      </c>
      <c r="F3539" s="6">
        <f>Table1[[#This Row],[Belastbaar loon]]-Table1[[#This Row],[Belasting]]</f>
        <v>31830.071499999998</v>
      </c>
      <c r="G3539" s="2">
        <f>(Table1[[#This Row],[Belastbaar loon]]-Table1[[#This Row],[Netto loon]])/Table1[[#This Row],[Belastbaar loon]]</f>
        <v>0.26338035453935343</v>
      </c>
      <c r="H3539" s="14">
        <f t="shared" ca="1" si="49"/>
        <v>11376.0263</v>
      </c>
      <c r="I3539" s="14">
        <f ca="1">IF(ROW()=2, Table1[[#This Row],[Netto loon]], INDIRECT(ADDRESS(ROW()-1,COLUMN(F:F))))</f>
        <v>31824.973700000002</v>
      </c>
      <c r="J3539" s="6">
        <f ca="1">IF(ROW()=2, 0, Table1[[#This Row],[Belastbaar loon]]-INDIRECT(ADDRESS(ROW()-1,COLUMN(A:A))))</f>
        <v>10</v>
      </c>
      <c r="K3539" s="6">
        <f ca="1">Table1[[#This Row],[Netto loon]]-Table1[[#This Row],[Netto vorige schijf]]</f>
        <v>5.0977999999959138</v>
      </c>
      <c r="L3539" s="2">
        <f ca="1">(Table1[[#This Row],[Bruto tov vorige schijf]]-Table1[[#This Row],[Netto tov vorige schijf]])/MAX(Table1[[#This Row],[Bruto tov vorige schijf]],1)</f>
        <v>0.49022000000040861</v>
      </c>
    </row>
    <row r="3540" spans="1:12" x14ac:dyDescent="0.25">
      <c r="A3540" s="14">
        <v>43221</v>
      </c>
      <c r="B3540" s="6">
        <f>LoonHeffing2020(Table1[[#This Row],[Belastbaar loon]])</f>
        <v>16143.0435</v>
      </c>
      <c r="C3540" s="6">
        <f>AlgemeneHeffingsKorting2020(Table1[[#This Row],[Belastbaar loon]])</f>
        <v>1434.2328</v>
      </c>
      <c r="D3540" s="14">
        <f>ArbeidsKorting2020(Table1[[#This Row],[Belastbaar loon]])</f>
        <v>3322.98</v>
      </c>
      <c r="E3540" s="14">
        <f>MAX(Table1[[#This Row],[Loonheffing]]-Table1[[#This Row],[Algemene Heffingskorting]]-Table1[[#This Row],[Arbeidskorting]],0)</f>
        <v>11385.8307</v>
      </c>
      <c r="F3540" s="6">
        <f>Table1[[#This Row],[Belastbaar loon]]-Table1[[#This Row],[Belasting]]</f>
        <v>31835.169300000001</v>
      </c>
      <c r="G3540" s="2">
        <f>(Table1[[#This Row],[Belastbaar loon]]-Table1[[#This Row],[Netto loon]])/Table1[[#This Row],[Belastbaar loon]]</f>
        <v>0.26343283820365099</v>
      </c>
      <c r="H3540" s="14">
        <f t="shared" ca="1" si="49"/>
        <v>11380.9285</v>
      </c>
      <c r="I3540" s="14">
        <f ca="1">IF(ROW()=2, Table1[[#This Row],[Netto loon]], INDIRECT(ADDRESS(ROW()-1,COLUMN(F:F))))</f>
        <v>31830.071499999998</v>
      </c>
      <c r="J3540" s="6">
        <f ca="1">IF(ROW()=2, 0, Table1[[#This Row],[Belastbaar loon]]-INDIRECT(ADDRESS(ROW()-1,COLUMN(A:A))))</f>
        <v>10</v>
      </c>
      <c r="K3540" s="6">
        <f ca="1">Table1[[#This Row],[Netto loon]]-Table1[[#This Row],[Netto vorige schijf]]</f>
        <v>5.0978000000031898</v>
      </c>
      <c r="L3540" s="2">
        <f ca="1">(Table1[[#This Row],[Bruto tov vorige schijf]]-Table1[[#This Row],[Netto tov vorige schijf]])/MAX(Table1[[#This Row],[Bruto tov vorige schijf]],1)</f>
        <v>0.49021999999968102</v>
      </c>
    </row>
    <row r="3541" spans="1:12" x14ac:dyDescent="0.25">
      <c r="A3541" s="14">
        <v>43231</v>
      </c>
      <c r="B3541" s="6">
        <f>LoonHeffing2020(Table1[[#This Row],[Belastbaar loon]])</f>
        <v>16146.7785</v>
      </c>
      <c r="C3541" s="6">
        <f>AlgemeneHeffingsKorting2020(Table1[[#This Row],[Belastbaar loon]])</f>
        <v>1433.6656</v>
      </c>
      <c r="D3541" s="14">
        <f>ArbeidsKorting2020(Table1[[#This Row],[Belastbaar loon]])</f>
        <v>3322.38</v>
      </c>
      <c r="E3541" s="14">
        <f>MAX(Table1[[#This Row],[Loonheffing]]-Table1[[#This Row],[Algemene Heffingskorting]]-Table1[[#This Row],[Arbeidskorting]],0)</f>
        <v>11390.732899999999</v>
      </c>
      <c r="F3541" s="6">
        <f>Table1[[#This Row],[Belastbaar loon]]-Table1[[#This Row],[Belasting]]</f>
        <v>31840.267100000001</v>
      </c>
      <c r="G3541" s="2">
        <f>(Table1[[#This Row],[Belastbaar loon]]-Table1[[#This Row],[Netto loon]])/Table1[[#This Row],[Belastbaar loon]]</f>
        <v>0.26348529758737943</v>
      </c>
      <c r="H3541" s="14">
        <f t="shared" ca="1" si="49"/>
        <v>11385.8307</v>
      </c>
      <c r="I3541" s="14">
        <f ca="1">IF(ROW()=2, Table1[[#This Row],[Netto loon]], INDIRECT(ADDRESS(ROW()-1,COLUMN(F:F))))</f>
        <v>31835.169300000001</v>
      </c>
      <c r="J3541" s="6">
        <f ca="1">IF(ROW()=2, 0, Table1[[#This Row],[Belastbaar loon]]-INDIRECT(ADDRESS(ROW()-1,COLUMN(A:A))))</f>
        <v>10</v>
      </c>
      <c r="K3541" s="6">
        <f ca="1">Table1[[#This Row],[Netto loon]]-Table1[[#This Row],[Netto vorige schijf]]</f>
        <v>5.0977999999995518</v>
      </c>
      <c r="L3541" s="2">
        <f ca="1">(Table1[[#This Row],[Bruto tov vorige schijf]]-Table1[[#This Row],[Netto tov vorige schijf]])/MAX(Table1[[#This Row],[Bruto tov vorige schijf]],1)</f>
        <v>0.49022000000004484</v>
      </c>
    </row>
    <row r="3542" spans="1:12" x14ac:dyDescent="0.25">
      <c r="A3542" s="14">
        <v>43241</v>
      </c>
      <c r="B3542" s="6">
        <f>LoonHeffing2020(Table1[[#This Row],[Belastbaar loon]])</f>
        <v>16150.513499999999</v>
      </c>
      <c r="C3542" s="6">
        <f>AlgemeneHeffingsKorting2020(Table1[[#This Row],[Belastbaar loon]])</f>
        <v>1433.0984000000001</v>
      </c>
      <c r="D3542" s="14">
        <f>ArbeidsKorting2020(Table1[[#This Row],[Belastbaar loon]])</f>
        <v>3321.78</v>
      </c>
      <c r="E3542" s="14">
        <f>MAX(Table1[[#This Row],[Loonheffing]]-Table1[[#This Row],[Algemene Heffingskorting]]-Table1[[#This Row],[Arbeidskorting]],0)</f>
        <v>11395.635099999998</v>
      </c>
      <c r="F3542" s="6">
        <f>Table1[[#This Row],[Belastbaar loon]]-Table1[[#This Row],[Belasting]]</f>
        <v>31845.3649</v>
      </c>
      <c r="G3542" s="2">
        <f>(Table1[[#This Row],[Belastbaar loon]]-Table1[[#This Row],[Netto loon]])/Table1[[#This Row],[Belastbaar loon]]</f>
        <v>0.26353773270738418</v>
      </c>
      <c r="H3542" s="14">
        <f t="shared" ca="1" si="49"/>
        <v>11390.732899999999</v>
      </c>
      <c r="I3542" s="14">
        <f ca="1">IF(ROW()=2, Table1[[#This Row],[Netto loon]], INDIRECT(ADDRESS(ROW()-1,COLUMN(F:F))))</f>
        <v>31840.267100000001</v>
      </c>
      <c r="J3542" s="6">
        <f ca="1">IF(ROW()=2, 0, Table1[[#This Row],[Belastbaar loon]]-INDIRECT(ADDRESS(ROW()-1,COLUMN(A:A))))</f>
        <v>10</v>
      </c>
      <c r="K3542" s="6">
        <f ca="1">Table1[[#This Row],[Netto loon]]-Table1[[#This Row],[Netto vorige schijf]]</f>
        <v>5.0977999999995518</v>
      </c>
      <c r="L3542" s="2">
        <f ca="1">(Table1[[#This Row],[Bruto tov vorige schijf]]-Table1[[#This Row],[Netto tov vorige schijf]])/MAX(Table1[[#This Row],[Bruto tov vorige schijf]],1)</f>
        <v>0.49022000000004484</v>
      </c>
    </row>
    <row r="3543" spans="1:12" x14ac:dyDescent="0.25">
      <c r="A3543" s="14">
        <v>43251</v>
      </c>
      <c r="B3543" s="6">
        <f>LoonHeffing2020(Table1[[#This Row],[Belastbaar loon]])</f>
        <v>16154.2485</v>
      </c>
      <c r="C3543" s="6">
        <f>AlgemeneHeffingsKorting2020(Table1[[#This Row],[Belastbaar loon]])</f>
        <v>1432.5311999999999</v>
      </c>
      <c r="D3543" s="14">
        <f>ArbeidsKorting2020(Table1[[#This Row],[Belastbaar loon]])</f>
        <v>3321.18</v>
      </c>
      <c r="E3543" s="14">
        <f>MAX(Table1[[#This Row],[Loonheffing]]-Table1[[#This Row],[Algemene Heffingskorting]]-Table1[[#This Row],[Arbeidskorting]],0)</f>
        <v>11400.5373</v>
      </c>
      <c r="F3543" s="6">
        <f>Table1[[#This Row],[Belastbaar loon]]-Table1[[#This Row],[Belasting]]</f>
        <v>31850.4627</v>
      </c>
      <c r="G3543" s="2">
        <f>(Table1[[#This Row],[Belastbaar loon]]-Table1[[#This Row],[Netto loon]])/Table1[[#This Row],[Belastbaar loon]]</f>
        <v>0.26359014358049526</v>
      </c>
      <c r="H3543" s="14">
        <f t="shared" ca="1" si="49"/>
        <v>11395.635099999998</v>
      </c>
      <c r="I3543" s="14">
        <f ca="1">IF(ROW()=2, Table1[[#This Row],[Netto loon]], INDIRECT(ADDRESS(ROW()-1,COLUMN(F:F))))</f>
        <v>31845.3649</v>
      </c>
      <c r="J3543" s="6">
        <f ca="1">IF(ROW()=2, 0, Table1[[#This Row],[Belastbaar loon]]-INDIRECT(ADDRESS(ROW()-1,COLUMN(A:A))))</f>
        <v>10</v>
      </c>
      <c r="K3543" s="6">
        <f ca="1">Table1[[#This Row],[Netto loon]]-Table1[[#This Row],[Netto vorige schijf]]</f>
        <v>5.0977999999995518</v>
      </c>
      <c r="L3543" s="2">
        <f ca="1">(Table1[[#This Row],[Bruto tov vorige schijf]]-Table1[[#This Row],[Netto tov vorige schijf]])/MAX(Table1[[#This Row],[Bruto tov vorige schijf]],1)</f>
        <v>0.49022000000004484</v>
      </c>
    </row>
    <row r="3544" spans="1:12" x14ac:dyDescent="0.25">
      <c r="A3544" s="14">
        <v>43261</v>
      </c>
      <c r="B3544" s="6">
        <f>LoonHeffing2020(Table1[[#This Row],[Belastbaar loon]])</f>
        <v>16157.9835</v>
      </c>
      <c r="C3544" s="6">
        <f>AlgemeneHeffingsKorting2020(Table1[[#This Row],[Belastbaar loon]])</f>
        <v>1431.9639999999999</v>
      </c>
      <c r="D3544" s="14">
        <f>ArbeidsKorting2020(Table1[[#This Row],[Belastbaar loon]])</f>
        <v>3320.58</v>
      </c>
      <c r="E3544" s="14">
        <f>MAX(Table1[[#This Row],[Loonheffing]]-Table1[[#This Row],[Algemene Heffingskorting]]-Table1[[#This Row],[Arbeidskorting]],0)</f>
        <v>11405.4395</v>
      </c>
      <c r="F3544" s="6">
        <f>Table1[[#This Row],[Belastbaar loon]]-Table1[[#This Row],[Belasting]]</f>
        <v>31855.5605</v>
      </c>
      <c r="G3544" s="2">
        <f>(Table1[[#This Row],[Belastbaar loon]]-Table1[[#This Row],[Netto loon]])/Table1[[#This Row],[Belastbaar loon]]</f>
        <v>0.26364253022352696</v>
      </c>
      <c r="H3544" s="14">
        <f t="shared" ca="1" si="49"/>
        <v>11400.5373</v>
      </c>
      <c r="I3544" s="14">
        <f ca="1">IF(ROW()=2, Table1[[#This Row],[Netto loon]], INDIRECT(ADDRESS(ROW()-1,COLUMN(F:F))))</f>
        <v>31850.4627</v>
      </c>
      <c r="J3544" s="6">
        <f ca="1">IF(ROW()=2, 0, Table1[[#This Row],[Belastbaar loon]]-INDIRECT(ADDRESS(ROW()-1,COLUMN(A:A))))</f>
        <v>10</v>
      </c>
      <c r="K3544" s="6">
        <f ca="1">Table1[[#This Row],[Netto loon]]-Table1[[#This Row],[Netto vorige schijf]]</f>
        <v>5.0977999999995518</v>
      </c>
      <c r="L3544" s="2">
        <f ca="1">(Table1[[#This Row],[Bruto tov vorige schijf]]-Table1[[#This Row],[Netto tov vorige schijf]])/MAX(Table1[[#This Row],[Bruto tov vorige schijf]],1)</f>
        <v>0.49022000000004484</v>
      </c>
    </row>
    <row r="3545" spans="1:12" x14ac:dyDescent="0.25">
      <c r="A3545" s="14">
        <v>43271</v>
      </c>
      <c r="B3545" s="6">
        <f>LoonHeffing2020(Table1[[#This Row],[Belastbaar loon]])</f>
        <v>16161.718499999999</v>
      </c>
      <c r="C3545" s="6">
        <f>AlgemeneHeffingsKorting2020(Table1[[#This Row],[Belastbaar loon]])</f>
        <v>1431.3968</v>
      </c>
      <c r="D3545" s="14">
        <f>ArbeidsKorting2020(Table1[[#This Row],[Belastbaar loon]])</f>
        <v>3319.98</v>
      </c>
      <c r="E3545" s="14">
        <f>MAX(Table1[[#This Row],[Loonheffing]]-Table1[[#This Row],[Algemene Heffingskorting]]-Table1[[#This Row],[Arbeidskorting]],0)</f>
        <v>11410.341699999999</v>
      </c>
      <c r="F3545" s="6">
        <f>Table1[[#This Row],[Belastbaar loon]]-Table1[[#This Row],[Belasting]]</f>
        <v>31860.658300000003</v>
      </c>
      <c r="G3545" s="2">
        <f>(Table1[[#This Row],[Belastbaar loon]]-Table1[[#This Row],[Netto loon]])/Table1[[#This Row],[Belastbaar loon]]</f>
        <v>0.26369489265327811</v>
      </c>
      <c r="H3545" s="14">
        <f t="shared" ca="1" si="49"/>
        <v>11405.4395</v>
      </c>
      <c r="I3545" s="14">
        <f ca="1">IF(ROW()=2, Table1[[#This Row],[Netto loon]], INDIRECT(ADDRESS(ROW()-1,COLUMN(F:F))))</f>
        <v>31855.5605</v>
      </c>
      <c r="J3545" s="6">
        <f ca="1">IF(ROW()=2, 0, Table1[[#This Row],[Belastbaar loon]]-INDIRECT(ADDRESS(ROW()-1,COLUMN(A:A))))</f>
        <v>10</v>
      </c>
      <c r="K3545" s="6">
        <f ca="1">Table1[[#This Row],[Netto loon]]-Table1[[#This Row],[Netto vorige schijf]]</f>
        <v>5.0978000000031898</v>
      </c>
      <c r="L3545" s="2">
        <f ca="1">(Table1[[#This Row],[Bruto tov vorige schijf]]-Table1[[#This Row],[Netto tov vorige schijf]])/MAX(Table1[[#This Row],[Bruto tov vorige schijf]],1)</f>
        <v>0.49021999999968102</v>
      </c>
    </row>
    <row r="3546" spans="1:12" x14ac:dyDescent="0.25">
      <c r="A3546" s="14">
        <v>43281</v>
      </c>
      <c r="B3546" s="6">
        <f>LoonHeffing2020(Table1[[#This Row],[Belastbaar loon]])</f>
        <v>16165.4535</v>
      </c>
      <c r="C3546" s="6">
        <f>AlgemeneHeffingsKorting2020(Table1[[#This Row],[Belastbaar loon]])</f>
        <v>1430.8296</v>
      </c>
      <c r="D3546" s="14">
        <f>ArbeidsKorting2020(Table1[[#This Row],[Belastbaar loon]])</f>
        <v>3319.38</v>
      </c>
      <c r="E3546" s="14">
        <f>MAX(Table1[[#This Row],[Loonheffing]]-Table1[[#This Row],[Algemene Heffingskorting]]-Table1[[#This Row],[Arbeidskorting]],0)</f>
        <v>11415.243899999998</v>
      </c>
      <c r="F3546" s="6">
        <f>Table1[[#This Row],[Belastbaar loon]]-Table1[[#This Row],[Belasting]]</f>
        <v>31865.756100000002</v>
      </c>
      <c r="G3546" s="2">
        <f>(Table1[[#This Row],[Belastbaar loon]]-Table1[[#This Row],[Netto loon]])/Table1[[#This Row],[Belastbaar loon]]</f>
        <v>0.26374723088653212</v>
      </c>
      <c r="H3546" s="14">
        <f t="shared" ref="H3546:H3609" ca="1" si="50">IF(ROW()=2, 0, INDIRECT(ADDRESS(ROW()-1,COLUMN(E:E))))</f>
        <v>11410.341699999999</v>
      </c>
      <c r="I3546" s="14">
        <f ca="1">IF(ROW()=2, Table1[[#This Row],[Netto loon]], INDIRECT(ADDRESS(ROW()-1,COLUMN(F:F))))</f>
        <v>31860.658300000003</v>
      </c>
      <c r="J3546" s="6">
        <f ca="1">IF(ROW()=2, 0, Table1[[#This Row],[Belastbaar loon]]-INDIRECT(ADDRESS(ROW()-1,COLUMN(A:A))))</f>
        <v>10</v>
      </c>
      <c r="K3546" s="6">
        <f ca="1">Table1[[#This Row],[Netto loon]]-Table1[[#This Row],[Netto vorige schijf]]</f>
        <v>5.0977999999995518</v>
      </c>
      <c r="L3546" s="2">
        <f ca="1">(Table1[[#This Row],[Bruto tov vorige schijf]]-Table1[[#This Row],[Netto tov vorige schijf]])/MAX(Table1[[#This Row],[Bruto tov vorige schijf]],1)</f>
        <v>0.49022000000004484</v>
      </c>
    </row>
    <row r="3547" spans="1:12" x14ac:dyDescent="0.25">
      <c r="A3547" s="14">
        <v>43291</v>
      </c>
      <c r="B3547" s="6">
        <f>LoonHeffing2020(Table1[[#This Row],[Belastbaar loon]])</f>
        <v>16169.1885</v>
      </c>
      <c r="C3547" s="6">
        <f>AlgemeneHeffingsKorting2020(Table1[[#This Row],[Belastbaar loon]])</f>
        <v>1430.2624000000001</v>
      </c>
      <c r="D3547" s="14">
        <f>ArbeidsKorting2020(Table1[[#This Row],[Belastbaar loon]])</f>
        <v>3318.78</v>
      </c>
      <c r="E3547" s="14">
        <f>MAX(Table1[[#This Row],[Loonheffing]]-Table1[[#This Row],[Algemene Heffingskorting]]-Table1[[#This Row],[Arbeidskorting]],0)</f>
        <v>11420.1461</v>
      </c>
      <c r="F3547" s="6">
        <f>Table1[[#This Row],[Belastbaar loon]]-Table1[[#This Row],[Belasting]]</f>
        <v>31870.853900000002</v>
      </c>
      <c r="G3547" s="2">
        <f>(Table1[[#This Row],[Belastbaar loon]]-Table1[[#This Row],[Netto loon]])/Table1[[#This Row],[Belastbaar loon]]</f>
        <v>0.26379954494005681</v>
      </c>
      <c r="H3547" s="14">
        <f t="shared" ca="1" si="50"/>
        <v>11415.243899999998</v>
      </c>
      <c r="I3547" s="14">
        <f ca="1">IF(ROW()=2, Table1[[#This Row],[Netto loon]], INDIRECT(ADDRESS(ROW()-1,COLUMN(F:F))))</f>
        <v>31865.756100000002</v>
      </c>
      <c r="J3547" s="6">
        <f ca="1">IF(ROW()=2, 0, Table1[[#This Row],[Belastbaar loon]]-INDIRECT(ADDRESS(ROW()-1,COLUMN(A:A))))</f>
        <v>10</v>
      </c>
      <c r="K3547" s="6">
        <f ca="1">Table1[[#This Row],[Netto loon]]-Table1[[#This Row],[Netto vorige schijf]]</f>
        <v>5.0977999999995518</v>
      </c>
      <c r="L3547" s="2">
        <f ca="1">(Table1[[#This Row],[Bruto tov vorige schijf]]-Table1[[#This Row],[Netto tov vorige schijf]])/MAX(Table1[[#This Row],[Bruto tov vorige schijf]],1)</f>
        <v>0.49022000000004484</v>
      </c>
    </row>
    <row r="3548" spans="1:12" x14ac:dyDescent="0.25">
      <c r="A3548" s="14">
        <v>43301</v>
      </c>
      <c r="B3548" s="6">
        <f>LoonHeffing2020(Table1[[#This Row],[Belastbaar loon]])</f>
        <v>16172.923500000001</v>
      </c>
      <c r="C3548" s="6">
        <f>AlgemeneHeffingsKorting2020(Table1[[#This Row],[Belastbaar loon]])</f>
        <v>1429.6952000000001</v>
      </c>
      <c r="D3548" s="14">
        <f>ArbeidsKorting2020(Table1[[#This Row],[Belastbaar loon]])</f>
        <v>3318.18</v>
      </c>
      <c r="E3548" s="14">
        <f>MAX(Table1[[#This Row],[Loonheffing]]-Table1[[#This Row],[Algemene Heffingskorting]]-Table1[[#This Row],[Arbeidskorting]],0)</f>
        <v>11425.0483</v>
      </c>
      <c r="F3548" s="6">
        <f>Table1[[#This Row],[Belastbaar loon]]-Table1[[#This Row],[Belasting]]</f>
        <v>31875.951699999998</v>
      </c>
      <c r="G3548" s="2">
        <f>(Table1[[#This Row],[Belastbaar loon]]-Table1[[#This Row],[Netto loon]])/Table1[[#This Row],[Belastbaar loon]]</f>
        <v>0.26385183483060443</v>
      </c>
      <c r="H3548" s="14">
        <f t="shared" ca="1" si="50"/>
        <v>11420.1461</v>
      </c>
      <c r="I3548" s="14">
        <f ca="1">IF(ROW()=2, Table1[[#This Row],[Netto loon]], INDIRECT(ADDRESS(ROW()-1,COLUMN(F:F))))</f>
        <v>31870.853900000002</v>
      </c>
      <c r="J3548" s="6">
        <f ca="1">IF(ROW()=2, 0, Table1[[#This Row],[Belastbaar loon]]-INDIRECT(ADDRESS(ROW()-1,COLUMN(A:A))))</f>
        <v>10</v>
      </c>
      <c r="K3548" s="6">
        <f ca="1">Table1[[#This Row],[Netto loon]]-Table1[[#This Row],[Netto vorige schijf]]</f>
        <v>5.0977999999959138</v>
      </c>
      <c r="L3548" s="2">
        <f ca="1">(Table1[[#This Row],[Bruto tov vorige schijf]]-Table1[[#This Row],[Netto tov vorige schijf]])/MAX(Table1[[#This Row],[Bruto tov vorige schijf]],1)</f>
        <v>0.49022000000040861</v>
      </c>
    </row>
    <row r="3549" spans="1:12" x14ac:dyDescent="0.25">
      <c r="A3549" s="14">
        <v>43311</v>
      </c>
      <c r="B3549" s="6">
        <f>LoonHeffing2020(Table1[[#This Row],[Belastbaar loon]])</f>
        <v>16176.6585</v>
      </c>
      <c r="C3549" s="6">
        <f>AlgemeneHeffingsKorting2020(Table1[[#This Row],[Belastbaar loon]])</f>
        <v>1429.1279999999999</v>
      </c>
      <c r="D3549" s="14">
        <f>ArbeidsKorting2020(Table1[[#This Row],[Belastbaar loon]])</f>
        <v>3317.58</v>
      </c>
      <c r="E3549" s="14">
        <f>MAX(Table1[[#This Row],[Loonheffing]]-Table1[[#This Row],[Algemene Heffingskorting]]-Table1[[#This Row],[Arbeidskorting]],0)</f>
        <v>11429.950499999999</v>
      </c>
      <c r="F3549" s="6">
        <f>Table1[[#This Row],[Belastbaar loon]]-Table1[[#This Row],[Belasting]]</f>
        <v>31881.049500000001</v>
      </c>
      <c r="G3549" s="2">
        <f>(Table1[[#This Row],[Belastbaar loon]]-Table1[[#This Row],[Netto loon]])/Table1[[#This Row],[Belastbaar loon]]</f>
        <v>0.26390410057491165</v>
      </c>
      <c r="H3549" s="14">
        <f t="shared" ca="1" si="50"/>
        <v>11425.0483</v>
      </c>
      <c r="I3549" s="14">
        <f ca="1">IF(ROW()=2, Table1[[#This Row],[Netto loon]], INDIRECT(ADDRESS(ROW()-1,COLUMN(F:F))))</f>
        <v>31875.951699999998</v>
      </c>
      <c r="J3549" s="6">
        <f ca="1">IF(ROW()=2, 0, Table1[[#This Row],[Belastbaar loon]]-INDIRECT(ADDRESS(ROW()-1,COLUMN(A:A))))</f>
        <v>10</v>
      </c>
      <c r="K3549" s="6">
        <f ca="1">Table1[[#This Row],[Netto loon]]-Table1[[#This Row],[Netto vorige schijf]]</f>
        <v>5.0978000000031898</v>
      </c>
      <c r="L3549" s="2">
        <f ca="1">(Table1[[#This Row],[Bruto tov vorige schijf]]-Table1[[#This Row],[Netto tov vorige schijf]])/MAX(Table1[[#This Row],[Bruto tov vorige schijf]],1)</f>
        <v>0.49021999999968102</v>
      </c>
    </row>
    <row r="3550" spans="1:12" x14ac:dyDescent="0.25">
      <c r="A3550" s="14">
        <v>43321</v>
      </c>
      <c r="B3550" s="6">
        <f>LoonHeffing2020(Table1[[#This Row],[Belastbaar loon]])</f>
        <v>16180.3935</v>
      </c>
      <c r="C3550" s="6">
        <f>AlgemeneHeffingsKorting2020(Table1[[#This Row],[Belastbaar loon]])</f>
        <v>1428.5608</v>
      </c>
      <c r="D3550" s="14">
        <f>ArbeidsKorting2020(Table1[[#This Row],[Belastbaar loon]])</f>
        <v>3316.98</v>
      </c>
      <c r="E3550" s="14">
        <f>MAX(Table1[[#This Row],[Loonheffing]]-Table1[[#This Row],[Algemene Heffingskorting]]-Table1[[#This Row],[Arbeidskorting]],0)</f>
        <v>11434.852700000001</v>
      </c>
      <c r="F3550" s="6">
        <f>Table1[[#This Row],[Belastbaar loon]]-Table1[[#This Row],[Belasting]]</f>
        <v>31886.147299999997</v>
      </c>
      <c r="G3550" s="2">
        <f>(Table1[[#This Row],[Belastbaar loon]]-Table1[[#This Row],[Netto loon]])/Table1[[#This Row],[Belastbaar loon]]</f>
        <v>0.26395634218970021</v>
      </c>
      <c r="H3550" s="14">
        <f t="shared" ca="1" si="50"/>
        <v>11429.950499999999</v>
      </c>
      <c r="I3550" s="14">
        <f ca="1">IF(ROW()=2, Table1[[#This Row],[Netto loon]], INDIRECT(ADDRESS(ROW()-1,COLUMN(F:F))))</f>
        <v>31881.049500000001</v>
      </c>
      <c r="J3550" s="6">
        <f ca="1">IF(ROW()=2, 0, Table1[[#This Row],[Belastbaar loon]]-INDIRECT(ADDRESS(ROW()-1,COLUMN(A:A))))</f>
        <v>10</v>
      </c>
      <c r="K3550" s="6">
        <f ca="1">Table1[[#This Row],[Netto loon]]-Table1[[#This Row],[Netto vorige schijf]]</f>
        <v>5.0977999999959138</v>
      </c>
      <c r="L3550" s="2">
        <f ca="1">(Table1[[#This Row],[Bruto tov vorige schijf]]-Table1[[#This Row],[Netto tov vorige schijf]])/MAX(Table1[[#This Row],[Bruto tov vorige schijf]],1)</f>
        <v>0.49022000000040861</v>
      </c>
    </row>
    <row r="3551" spans="1:12" x14ac:dyDescent="0.25">
      <c r="A3551" s="14">
        <v>43331</v>
      </c>
      <c r="B3551" s="6">
        <f>LoonHeffing2020(Table1[[#This Row],[Belastbaar loon]])</f>
        <v>16184.128500000001</v>
      </c>
      <c r="C3551" s="6">
        <f>AlgemeneHeffingsKorting2020(Table1[[#This Row],[Belastbaar loon]])</f>
        <v>1427.9936</v>
      </c>
      <c r="D3551" s="14">
        <f>ArbeidsKorting2020(Table1[[#This Row],[Belastbaar loon]])</f>
        <v>3316.38</v>
      </c>
      <c r="E3551" s="14">
        <f>MAX(Table1[[#This Row],[Loonheffing]]-Table1[[#This Row],[Algemene Heffingskorting]]-Table1[[#This Row],[Arbeidskorting]],0)</f>
        <v>11439.7549</v>
      </c>
      <c r="F3551" s="6">
        <f>Table1[[#This Row],[Belastbaar loon]]-Table1[[#This Row],[Belasting]]</f>
        <v>31891.2451</v>
      </c>
      <c r="G3551" s="2">
        <f>(Table1[[#This Row],[Belastbaar loon]]-Table1[[#This Row],[Netto loon]])/Table1[[#This Row],[Belastbaar loon]]</f>
        <v>0.26400855969167569</v>
      </c>
      <c r="H3551" s="14">
        <f t="shared" ca="1" si="50"/>
        <v>11434.852700000001</v>
      </c>
      <c r="I3551" s="14">
        <f ca="1">IF(ROW()=2, Table1[[#This Row],[Netto loon]], INDIRECT(ADDRESS(ROW()-1,COLUMN(F:F))))</f>
        <v>31886.147299999997</v>
      </c>
      <c r="J3551" s="6">
        <f ca="1">IF(ROW()=2, 0, Table1[[#This Row],[Belastbaar loon]]-INDIRECT(ADDRESS(ROW()-1,COLUMN(A:A))))</f>
        <v>10</v>
      </c>
      <c r="K3551" s="6">
        <f ca="1">Table1[[#This Row],[Netto loon]]-Table1[[#This Row],[Netto vorige schijf]]</f>
        <v>5.0978000000031898</v>
      </c>
      <c r="L3551" s="2">
        <f ca="1">(Table1[[#This Row],[Bruto tov vorige schijf]]-Table1[[#This Row],[Netto tov vorige schijf]])/MAX(Table1[[#This Row],[Bruto tov vorige schijf]],1)</f>
        <v>0.49021999999968102</v>
      </c>
    </row>
    <row r="3552" spans="1:12" x14ac:dyDescent="0.25">
      <c r="A3552" s="14">
        <v>43341</v>
      </c>
      <c r="B3552" s="6">
        <f>LoonHeffing2020(Table1[[#This Row],[Belastbaar loon]])</f>
        <v>16187.863499999999</v>
      </c>
      <c r="C3552" s="6">
        <f>AlgemeneHeffingsKorting2020(Table1[[#This Row],[Belastbaar loon]])</f>
        <v>1427.4264000000001</v>
      </c>
      <c r="D3552" s="14">
        <f>ArbeidsKorting2020(Table1[[#This Row],[Belastbaar loon]])</f>
        <v>3315.78</v>
      </c>
      <c r="E3552" s="14">
        <f>MAX(Table1[[#This Row],[Loonheffing]]-Table1[[#This Row],[Algemene Heffingskorting]]-Table1[[#This Row],[Arbeidskorting]],0)</f>
        <v>11444.657099999999</v>
      </c>
      <c r="F3552" s="6">
        <f>Table1[[#This Row],[Belastbaar loon]]-Table1[[#This Row],[Belasting]]</f>
        <v>31896.342900000003</v>
      </c>
      <c r="G3552" s="2">
        <f>(Table1[[#This Row],[Belastbaar loon]]-Table1[[#This Row],[Netto loon]])/Table1[[#This Row],[Belastbaar loon]]</f>
        <v>0.2640607530975288</v>
      </c>
      <c r="H3552" s="14">
        <f t="shared" ca="1" si="50"/>
        <v>11439.7549</v>
      </c>
      <c r="I3552" s="14">
        <f ca="1">IF(ROW()=2, Table1[[#This Row],[Netto loon]], INDIRECT(ADDRESS(ROW()-1,COLUMN(F:F))))</f>
        <v>31891.2451</v>
      </c>
      <c r="J3552" s="6">
        <f ca="1">IF(ROW()=2, 0, Table1[[#This Row],[Belastbaar loon]]-INDIRECT(ADDRESS(ROW()-1,COLUMN(A:A))))</f>
        <v>10</v>
      </c>
      <c r="K3552" s="6">
        <f ca="1">Table1[[#This Row],[Netto loon]]-Table1[[#This Row],[Netto vorige schijf]]</f>
        <v>5.0978000000031898</v>
      </c>
      <c r="L3552" s="2">
        <f ca="1">(Table1[[#This Row],[Bruto tov vorige schijf]]-Table1[[#This Row],[Netto tov vorige schijf]])/MAX(Table1[[#This Row],[Bruto tov vorige schijf]],1)</f>
        <v>0.49021999999968102</v>
      </c>
    </row>
    <row r="3553" spans="1:12" x14ac:dyDescent="0.25">
      <c r="A3553" s="14">
        <v>43351</v>
      </c>
      <c r="B3553" s="6">
        <f>LoonHeffing2020(Table1[[#This Row],[Belastbaar loon]])</f>
        <v>16191.5985</v>
      </c>
      <c r="C3553" s="6">
        <f>AlgemeneHeffingsKorting2020(Table1[[#This Row],[Belastbaar loon]])</f>
        <v>1426.8592000000001</v>
      </c>
      <c r="D3553" s="14">
        <f>ArbeidsKorting2020(Table1[[#This Row],[Belastbaar loon]])</f>
        <v>3315.18</v>
      </c>
      <c r="E3553" s="14">
        <f>MAX(Table1[[#This Row],[Loonheffing]]-Table1[[#This Row],[Algemene Heffingskorting]]-Table1[[#This Row],[Arbeidskorting]],0)</f>
        <v>11449.559299999999</v>
      </c>
      <c r="F3553" s="6">
        <f>Table1[[#This Row],[Belastbaar loon]]-Table1[[#This Row],[Belasting]]</f>
        <v>31901.440699999999</v>
      </c>
      <c r="G3553" s="2">
        <f>(Table1[[#This Row],[Belastbaar loon]]-Table1[[#This Row],[Netto loon]])/Table1[[#This Row],[Belastbaar loon]]</f>
        <v>0.26411292242393486</v>
      </c>
      <c r="H3553" s="14">
        <f t="shared" ca="1" si="50"/>
        <v>11444.657099999999</v>
      </c>
      <c r="I3553" s="14">
        <f ca="1">IF(ROW()=2, Table1[[#This Row],[Netto loon]], INDIRECT(ADDRESS(ROW()-1,COLUMN(F:F))))</f>
        <v>31896.342900000003</v>
      </c>
      <c r="J3553" s="6">
        <f ca="1">IF(ROW()=2, 0, Table1[[#This Row],[Belastbaar loon]]-INDIRECT(ADDRESS(ROW()-1,COLUMN(A:A))))</f>
        <v>10</v>
      </c>
      <c r="K3553" s="6">
        <f ca="1">Table1[[#This Row],[Netto loon]]-Table1[[#This Row],[Netto vorige schijf]]</f>
        <v>5.0977999999959138</v>
      </c>
      <c r="L3553" s="2">
        <f ca="1">(Table1[[#This Row],[Bruto tov vorige schijf]]-Table1[[#This Row],[Netto tov vorige schijf]])/MAX(Table1[[#This Row],[Bruto tov vorige schijf]],1)</f>
        <v>0.49022000000040861</v>
      </c>
    </row>
    <row r="3554" spans="1:12" x14ac:dyDescent="0.25">
      <c r="A3554" s="14">
        <v>43361</v>
      </c>
      <c r="B3554" s="6">
        <f>LoonHeffing2020(Table1[[#This Row],[Belastbaar loon]])</f>
        <v>16195.333500000001</v>
      </c>
      <c r="C3554" s="6">
        <f>AlgemeneHeffingsKorting2020(Table1[[#This Row],[Belastbaar loon]])</f>
        <v>1426.2919999999999</v>
      </c>
      <c r="D3554" s="14">
        <f>ArbeidsKorting2020(Table1[[#This Row],[Belastbaar loon]])</f>
        <v>3314.58</v>
      </c>
      <c r="E3554" s="14">
        <f>MAX(Table1[[#This Row],[Loonheffing]]-Table1[[#This Row],[Algemene Heffingskorting]]-Table1[[#This Row],[Arbeidskorting]],0)</f>
        <v>11454.461500000001</v>
      </c>
      <c r="F3554" s="6">
        <f>Table1[[#This Row],[Belastbaar loon]]-Table1[[#This Row],[Belasting]]</f>
        <v>31906.538499999999</v>
      </c>
      <c r="G3554" s="2">
        <f>(Table1[[#This Row],[Belastbaar loon]]-Table1[[#This Row],[Netto loon]])/Table1[[#This Row],[Belastbaar loon]]</f>
        <v>0.26416506768755338</v>
      </c>
      <c r="H3554" s="14">
        <f t="shared" ca="1" si="50"/>
        <v>11449.559299999999</v>
      </c>
      <c r="I3554" s="14">
        <f ca="1">IF(ROW()=2, Table1[[#This Row],[Netto loon]], INDIRECT(ADDRESS(ROW()-1,COLUMN(F:F))))</f>
        <v>31901.440699999999</v>
      </c>
      <c r="J3554" s="6">
        <f ca="1">IF(ROW()=2, 0, Table1[[#This Row],[Belastbaar loon]]-INDIRECT(ADDRESS(ROW()-1,COLUMN(A:A))))</f>
        <v>10</v>
      </c>
      <c r="K3554" s="6">
        <f ca="1">Table1[[#This Row],[Netto loon]]-Table1[[#This Row],[Netto vorige schijf]]</f>
        <v>5.0977999999995518</v>
      </c>
      <c r="L3554" s="2">
        <f ca="1">(Table1[[#This Row],[Bruto tov vorige schijf]]-Table1[[#This Row],[Netto tov vorige schijf]])/MAX(Table1[[#This Row],[Bruto tov vorige schijf]],1)</f>
        <v>0.49022000000004484</v>
      </c>
    </row>
    <row r="3555" spans="1:12" x14ac:dyDescent="0.25">
      <c r="A3555" s="14">
        <v>43371</v>
      </c>
      <c r="B3555" s="6">
        <f>LoonHeffing2020(Table1[[#This Row],[Belastbaar loon]])</f>
        <v>16199.068499999999</v>
      </c>
      <c r="C3555" s="6">
        <f>AlgemeneHeffingsKorting2020(Table1[[#This Row],[Belastbaar loon]])</f>
        <v>1425.7248</v>
      </c>
      <c r="D3555" s="14">
        <f>ArbeidsKorting2020(Table1[[#This Row],[Belastbaar loon]])</f>
        <v>3313.98</v>
      </c>
      <c r="E3555" s="14">
        <f>MAX(Table1[[#This Row],[Loonheffing]]-Table1[[#This Row],[Algemene Heffingskorting]]-Table1[[#This Row],[Arbeidskorting]],0)</f>
        <v>11459.3637</v>
      </c>
      <c r="F3555" s="6">
        <f>Table1[[#This Row],[Belastbaar loon]]-Table1[[#This Row],[Belasting]]</f>
        <v>31911.636299999998</v>
      </c>
      <c r="G3555" s="2">
        <f>(Table1[[#This Row],[Belastbaar loon]]-Table1[[#This Row],[Netto loon]])/Table1[[#This Row],[Belastbaar loon]]</f>
        <v>0.26421718890502877</v>
      </c>
      <c r="H3555" s="14">
        <f t="shared" ca="1" si="50"/>
        <v>11454.461500000001</v>
      </c>
      <c r="I3555" s="14">
        <f ca="1">IF(ROW()=2, Table1[[#This Row],[Netto loon]], INDIRECT(ADDRESS(ROW()-1,COLUMN(F:F))))</f>
        <v>31906.538499999999</v>
      </c>
      <c r="J3555" s="6">
        <f ca="1">IF(ROW()=2, 0, Table1[[#This Row],[Belastbaar loon]]-INDIRECT(ADDRESS(ROW()-1,COLUMN(A:A))))</f>
        <v>10</v>
      </c>
      <c r="K3555" s="6">
        <f ca="1">Table1[[#This Row],[Netto loon]]-Table1[[#This Row],[Netto vorige schijf]]</f>
        <v>5.0977999999995518</v>
      </c>
      <c r="L3555" s="2">
        <f ca="1">(Table1[[#This Row],[Bruto tov vorige schijf]]-Table1[[#This Row],[Netto tov vorige schijf]])/MAX(Table1[[#This Row],[Bruto tov vorige schijf]],1)</f>
        <v>0.49022000000004484</v>
      </c>
    </row>
    <row r="3556" spans="1:12" x14ac:dyDescent="0.25">
      <c r="A3556" s="14">
        <v>43381</v>
      </c>
      <c r="B3556" s="6">
        <f>LoonHeffing2020(Table1[[#This Row],[Belastbaar loon]])</f>
        <v>16202.8035</v>
      </c>
      <c r="C3556" s="6">
        <f>AlgemeneHeffingsKorting2020(Table1[[#This Row],[Belastbaar loon]])</f>
        <v>1425.1576</v>
      </c>
      <c r="D3556" s="14">
        <f>ArbeidsKorting2020(Table1[[#This Row],[Belastbaar loon]])</f>
        <v>3313.38</v>
      </c>
      <c r="E3556" s="14">
        <f>MAX(Table1[[#This Row],[Loonheffing]]-Table1[[#This Row],[Algemene Heffingskorting]]-Table1[[#This Row],[Arbeidskorting]],0)</f>
        <v>11464.265899999999</v>
      </c>
      <c r="F3556" s="6">
        <f>Table1[[#This Row],[Belastbaar loon]]-Table1[[#This Row],[Belasting]]</f>
        <v>31916.734100000001</v>
      </c>
      <c r="G3556" s="2">
        <f>(Table1[[#This Row],[Belastbaar loon]]-Table1[[#This Row],[Netto loon]])/Table1[[#This Row],[Belastbaar loon]]</f>
        <v>0.26426928609299</v>
      </c>
      <c r="H3556" s="14">
        <f t="shared" ca="1" si="50"/>
        <v>11459.3637</v>
      </c>
      <c r="I3556" s="14">
        <f ca="1">IF(ROW()=2, Table1[[#This Row],[Netto loon]], INDIRECT(ADDRESS(ROW()-1,COLUMN(F:F))))</f>
        <v>31911.636299999998</v>
      </c>
      <c r="J3556" s="6">
        <f ca="1">IF(ROW()=2, 0, Table1[[#This Row],[Belastbaar loon]]-INDIRECT(ADDRESS(ROW()-1,COLUMN(A:A))))</f>
        <v>10</v>
      </c>
      <c r="K3556" s="6">
        <f ca="1">Table1[[#This Row],[Netto loon]]-Table1[[#This Row],[Netto vorige schijf]]</f>
        <v>5.0978000000031898</v>
      </c>
      <c r="L3556" s="2">
        <f ca="1">(Table1[[#This Row],[Bruto tov vorige schijf]]-Table1[[#This Row],[Netto tov vorige schijf]])/MAX(Table1[[#This Row],[Bruto tov vorige schijf]],1)</f>
        <v>0.49021999999968102</v>
      </c>
    </row>
    <row r="3557" spans="1:12" x14ac:dyDescent="0.25">
      <c r="A3557" s="14">
        <v>43391</v>
      </c>
      <c r="B3557" s="6">
        <f>LoonHeffing2020(Table1[[#This Row],[Belastbaar loon]])</f>
        <v>16206.538500000001</v>
      </c>
      <c r="C3557" s="6">
        <f>AlgemeneHeffingsKorting2020(Table1[[#This Row],[Belastbaar loon]])</f>
        <v>1424.5904</v>
      </c>
      <c r="D3557" s="14">
        <f>ArbeidsKorting2020(Table1[[#This Row],[Belastbaar loon]])</f>
        <v>3312.78</v>
      </c>
      <c r="E3557" s="14">
        <f>MAX(Table1[[#This Row],[Loonheffing]]-Table1[[#This Row],[Algemene Heffingskorting]]-Table1[[#This Row],[Arbeidskorting]],0)</f>
        <v>11469.168100000001</v>
      </c>
      <c r="F3557" s="6">
        <f>Table1[[#This Row],[Belastbaar loon]]-Table1[[#This Row],[Belasting]]</f>
        <v>31921.831899999997</v>
      </c>
      <c r="G3557" s="2">
        <f>(Table1[[#This Row],[Belastbaar loon]]-Table1[[#This Row],[Netto loon]])/Table1[[#This Row],[Belastbaar loon]]</f>
        <v>0.26432135926805106</v>
      </c>
      <c r="H3557" s="14">
        <f t="shared" ca="1" si="50"/>
        <v>11464.265899999999</v>
      </c>
      <c r="I3557" s="14">
        <f ca="1">IF(ROW()=2, Table1[[#This Row],[Netto loon]], INDIRECT(ADDRESS(ROW()-1,COLUMN(F:F))))</f>
        <v>31916.734100000001</v>
      </c>
      <c r="J3557" s="6">
        <f ca="1">IF(ROW()=2, 0, Table1[[#This Row],[Belastbaar loon]]-INDIRECT(ADDRESS(ROW()-1,COLUMN(A:A))))</f>
        <v>10</v>
      </c>
      <c r="K3557" s="6">
        <f ca="1">Table1[[#This Row],[Netto loon]]-Table1[[#This Row],[Netto vorige schijf]]</f>
        <v>5.0977999999959138</v>
      </c>
      <c r="L3557" s="2">
        <f ca="1">(Table1[[#This Row],[Bruto tov vorige schijf]]-Table1[[#This Row],[Netto tov vorige schijf]])/MAX(Table1[[#This Row],[Bruto tov vorige schijf]],1)</f>
        <v>0.49022000000040861</v>
      </c>
    </row>
    <row r="3558" spans="1:12" x14ac:dyDescent="0.25">
      <c r="A3558" s="14">
        <v>43401</v>
      </c>
      <c r="B3558" s="6">
        <f>LoonHeffing2020(Table1[[#This Row],[Belastbaar loon]])</f>
        <v>16210.273499999999</v>
      </c>
      <c r="C3558" s="6">
        <f>AlgemeneHeffingsKorting2020(Table1[[#This Row],[Belastbaar loon]])</f>
        <v>1424.0232000000001</v>
      </c>
      <c r="D3558" s="14">
        <f>ArbeidsKorting2020(Table1[[#This Row],[Belastbaar loon]])</f>
        <v>3312.18</v>
      </c>
      <c r="E3558" s="14">
        <f>MAX(Table1[[#This Row],[Loonheffing]]-Table1[[#This Row],[Algemene Heffingskorting]]-Table1[[#This Row],[Arbeidskorting]],0)</f>
        <v>11474.070299999999</v>
      </c>
      <c r="F3558" s="6">
        <f>Table1[[#This Row],[Belastbaar loon]]-Table1[[#This Row],[Belasting]]</f>
        <v>31926.929700000001</v>
      </c>
      <c r="G3558" s="2">
        <f>(Table1[[#This Row],[Belastbaar loon]]-Table1[[#This Row],[Netto loon]])/Table1[[#This Row],[Belastbaar loon]]</f>
        <v>0.26437340844680995</v>
      </c>
      <c r="H3558" s="14">
        <f t="shared" ca="1" si="50"/>
        <v>11469.168100000001</v>
      </c>
      <c r="I3558" s="14">
        <f ca="1">IF(ROW()=2, Table1[[#This Row],[Netto loon]], INDIRECT(ADDRESS(ROW()-1,COLUMN(F:F))))</f>
        <v>31921.831899999997</v>
      </c>
      <c r="J3558" s="6">
        <f ca="1">IF(ROW()=2, 0, Table1[[#This Row],[Belastbaar loon]]-INDIRECT(ADDRESS(ROW()-1,COLUMN(A:A))))</f>
        <v>10</v>
      </c>
      <c r="K3558" s="6">
        <f ca="1">Table1[[#This Row],[Netto loon]]-Table1[[#This Row],[Netto vorige schijf]]</f>
        <v>5.0978000000031898</v>
      </c>
      <c r="L3558" s="2">
        <f ca="1">(Table1[[#This Row],[Bruto tov vorige schijf]]-Table1[[#This Row],[Netto tov vorige schijf]])/MAX(Table1[[#This Row],[Bruto tov vorige schijf]],1)</f>
        <v>0.49021999999968102</v>
      </c>
    </row>
    <row r="3559" spans="1:12" x14ac:dyDescent="0.25">
      <c r="A3559" s="14">
        <v>43411</v>
      </c>
      <c r="B3559" s="6">
        <f>LoonHeffing2020(Table1[[#This Row],[Belastbaar loon]])</f>
        <v>16214.0085</v>
      </c>
      <c r="C3559" s="6">
        <f>AlgemeneHeffingsKorting2020(Table1[[#This Row],[Belastbaar loon]])</f>
        <v>1423.4559999999999</v>
      </c>
      <c r="D3559" s="14">
        <f>ArbeidsKorting2020(Table1[[#This Row],[Belastbaar loon]])</f>
        <v>3311.58</v>
      </c>
      <c r="E3559" s="14">
        <f>MAX(Table1[[#This Row],[Loonheffing]]-Table1[[#This Row],[Algemene Heffingskorting]]-Table1[[#This Row],[Arbeidskorting]],0)</f>
        <v>11478.9725</v>
      </c>
      <c r="F3559" s="6">
        <f>Table1[[#This Row],[Belastbaar loon]]-Table1[[#This Row],[Belasting]]</f>
        <v>31932.0275</v>
      </c>
      <c r="G3559" s="2">
        <f>(Table1[[#This Row],[Belastbaar loon]]-Table1[[#This Row],[Netto loon]])/Table1[[#This Row],[Belastbaar loon]]</f>
        <v>0.26442543364585014</v>
      </c>
      <c r="H3559" s="14">
        <f t="shared" ca="1" si="50"/>
        <v>11474.070299999999</v>
      </c>
      <c r="I3559" s="14">
        <f ca="1">IF(ROW()=2, Table1[[#This Row],[Netto loon]], INDIRECT(ADDRESS(ROW()-1,COLUMN(F:F))))</f>
        <v>31926.929700000001</v>
      </c>
      <c r="J3559" s="6">
        <f ca="1">IF(ROW()=2, 0, Table1[[#This Row],[Belastbaar loon]]-INDIRECT(ADDRESS(ROW()-1,COLUMN(A:A))))</f>
        <v>10</v>
      </c>
      <c r="K3559" s="6">
        <f ca="1">Table1[[#This Row],[Netto loon]]-Table1[[#This Row],[Netto vorige schijf]]</f>
        <v>5.0977999999995518</v>
      </c>
      <c r="L3559" s="2">
        <f ca="1">(Table1[[#This Row],[Bruto tov vorige schijf]]-Table1[[#This Row],[Netto tov vorige schijf]])/MAX(Table1[[#This Row],[Bruto tov vorige schijf]],1)</f>
        <v>0.49022000000004484</v>
      </c>
    </row>
    <row r="3560" spans="1:12" x14ac:dyDescent="0.25">
      <c r="A3560" s="14">
        <v>43421</v>
      </c>
      <c r="B3560" s="6">
        <f>LoonHeffing2020(Table1[[#This Row],[Belastbaar loon]])</f>
        <v>16217.7435</v>
      </c>
      <c r="C3560" s="6">
        <f>AlgemeneHeffingsKorting2020(Table1[[#This Row],[Belastbaar loon]])</f>
        <v>1422.8887999999999</v>
      </c>
      <c r="D3560" s="14">
        <f>ArbeidsKorting2020(Table1[[#This Row],[Belastbaar loon]])</f>
        <v>3310.98</v>
      </c>
      <c r="E3560" s="14">
        <f>MAX(Table1[[#This Row],[Loonheffing]]-Table1[[#This Row],[Algemene Heffingskorting]]-Table1[[#This Row],[Arbeidskorting]],0)</f>
        <v>11483.8747</v>
      </c>
      <c r="F3560" s="6">
        <f>Table1[[#This Row],[Belastbaar loon]]-Table1[[#This Row],[Belasting]]</f>
        <v>31937.1253</v>
      </c>
      <c r="G3560" s="2">
        <f>(Table1[[#This Row],[Belastbaar loon]]-Table1[[#This Row],[Netto loon]])/Table1[[#This Row],[Belastbaar loon]]</f>
        <v>0.26447743488173925</v>
      </c>
      <c r="H3560" s="14">
        <f t="shared" ca="1" si="50"/>
        <v>11478.9725</v>
      </c>
      <c r="I3560" s="14">
        <f ca="1">IF(ROW()=2, Table1[[#This Row],[Netto loon]], INDIRECT(ADDRESS(ROW()-1,COLUMN(F:F))))</f>
        <v>31932.0275</v>
      </c>
      <c r="J3560" s="6">
        <f ca="1">IF(ROW()=2, 0, Table1[[#This Row],[Belastbaar loon]]-INDIRECT(ADDRESS(ROW()-1,COLUMN(A:A))))</f>
        <v>10</v>
      </c>
      <c r="K3560" s="6">
        <f ca="1">Table1[[#This Row],[Netto loon]]-Table1[[#This Row],[Netto vorige schijf]]</f>
        <v>5.0977999999995518</v>
      </c>
      <c r="L3560" s="2">
        <f ca="1">(Table1[[#This Row],[Bruto tov vorige schijf]]-Table1[[#This Row],[Netto tov vorige schijf]])/MAX(Table1[[#This Row],[Bruto tov vorige schijf]],1)</f>
        <v>0.49022000000004484</v>
      </c>
    </row>
    <row r="3561" spans="1:12" x14ac:dyDescent="0.25">
      <c r="A3561" s="14">
        <v>43431</v>
      </c>
      <c r="B3561" s="6">
        <f>LoonHeffing2020(Table1[[#This Row],[Belastbaar loon]])</f>
        <v>16221.478499999999</v>
      </c>
      <c r="C3561" s="6">
        <f>AlgemeneHeffingsKorting2020(Table1[[#This Row],[Belastbaar loon]])</f>
        <v>1422.3216</v>
      </c>
      <c r="D3561" s="14">
        <f>ArbeidsKorting2020(Table1[[#This Row],[Belastbaar loon]])</f>
        <v>3310.38</v>
      </c>
      <c r="E3561" s="14">
        <f>MAX(Table1[[#This Row],[Loonheffing]]-Table1[[#This Row],[Algemene Heffingskorting]]-Table1[[#This Row],[Arbeidskorting]],0)</f>
        <v>11488.776900000001</v>
      </c>
      <c r="F3561" s="6">
        <f>Table1[[#This Row],[Belastbaar loon]]-Table1[[#This Row],[Belasting]]</f>
        <v>31942.223099999999</v>
      </c>
      <c r="G3561" s="2">
        <f>(Table1[[#This Row],[Belastbaar loon]]-Table1[[#This Row],[Netto loon]])/Table1[[#This Row],[Belastbaar loon]]</f>
        <v>0.26452941217102993</v>
      </c>
      <c r="H3561" s="14">
        <f t="shared" ca="1" si="50"/>
        <v>11483.8747</v>
      </c>
      <c r="I3561" s="14">
        <f ca="1">IF(ROW()=2, Table1[[#This Row],[Netto loon]], INDIRECT(ADDRESS(ROW()-1,COLUMN(F:F))))</f>
        <v>31937.1253</v>
      </c>
      <c r="J3561" s="6">
        <f ca="1">IF(ROW()=2, 0, Table1[[#This Row],[Belastbaar loon]]-INDIRECT(ADDRESS(ROW()-1,COLUMN(A:A))))</f>
        <v>10</v>
      </c>
      <c r="K3561" s="6">
        <f ca="1">Table1[[#This Row],[Netto loon]]-Table1[[#This Row],[Netto vorige schijf]]</f>
        <v>5.0977999999995518</v>
      </c>
      <c r="L3561" s="2">
        <f ca="1">(Table1[[#This Row],[Bruto tov vorige schijf]]-Table1[[#This Row],[Netto tov vorige schijf]])/MAX(Table1[[#This Row],[Bruto tov vorige schijf]],1)</f>
        <v>0.49022000000004484</v>
      </c>
    </row>
    <row r="3562" spans="1:12" x14ac:dyDescent="0.25">
      <c r="A3562" s="14">
        <v>43441</v>
      </c>
      <c r="B3562" s="6">
        <f>LoonHeffing2020(Table1[[#This Row],[Belastbaar loon]])</f>
        <v>16225.2135</v>
      </c>
      <c r="C3562" s="6">
        <f>AlgemeneHeffingsKorting2020(Table1[[#This Row],[Belastbaar loon]])</f>
        <v>1421.7544</v>
      </c>
      <c r="D3562" s="14">
        <f>ArbeidsKorting2020(Table1[[#This Row],[Belastbaar loon]])</f>
        <v>3309.78</v>
      </c>
      <c r="E3562" s="14">
        <f>MAX(Table1[[#This Row],[Loonheffing]]-Table1[[#This Row],[Algemene Heffingskorting]]-Table1[[#This Row],[Arbeidskorting]],0)</f>
        <v>11493.679099999999</v>
      </c>
      <c r="F3562" s="6">
        <f>Table1[[#This Row],[Belastbaar loon]]-Table1[[#This Row],[Belasting]]</f>
        <v>31947.320899999999</v>
      </c>
      <c r="G3562" s="2">
        <f>(Table1[[#This Row],[Belastbaar loon]]-Table1[[#This Row],[Netto loon]])/Table1[[#This Row],[Belastbaar loon]]</f>
        <v>0.26458136553025946</v>
      </c>
      <c r="H3562" s="14">
        <f t="shared" ca="1" si="50"/>
        <v>11488.776900000001</v>
      </c>
      <c r="I3562" s="14">
        <f ca="1">IF(ROW()=2, Table1[[#This Row],[Netto loon]], INDIRECT(ADDRESS(ROW()-1,COLUMN(F:F))))</f>
        <v>31942.223099999999</v>
      </c>
      <c r="J3562" s="6">
        <f ca="1">IF(ROW()=2, 0, Table1[[#This Row],[Belastbaar loon]]-INDIRECT(ADDRESS(ROW()-1,COLUMN(A:A))))</f>
        <v>10</v>
      </c>
      <c r="K3562" s="6">
        <f ca="1">Table1[[#This Row],[Netto loon]]-Table1[[#This Row],[Netto vorige schijf]]</f>
        <v>5.0977999999995518</v>
      </c>
      <c r="L3562" s="2">
        <f ca="1">(Table1[[#This Row],[Bruto tov vorige schijf]]-Table1[[#This Row],[Netto tov vorige schijf]])/MAX(Table1[[#This Row],[Bruto tov vorige schijf]],1)</f>
        <v>0.49022000000004484</v>
      </c>
    </row>
    <row r="3563" spans="1:12" x14ac:dyDescent="0.25">
      <c r="A3563" s="14">
        <v>43451</v>
      </c>
      <c r="B3563" s="6">
        <f>LoonHeffing2020(Table1[[#This Row],[Belastbaar loon]])</f>
        <v>16228.9485</v>
      </c>
      <c r="C3563" s="6">
        <f>AlgemeneHeffingsKorting2020(Table1[[#This Row],[Belastbaar loon]])</f>
        <v>1421.1872000000001</v>
      </c>
      <c r="D3563" s="14">
        <f>ArbeidsKorting2020(Table1[[#This Row],[Belastbaar loon]])</f>
        <v>3309.18</v>
      </c>
      <c r="E3563" s="14">
        <f>MAX(Table1[[#This Row],[Loonheffing]]-Table1[[#This Row],[Algemene Heffingskorting]]-Table1[[#This Row],[Arbeidskorting]],0)</f>
        <v>11498.5813</v>
      </c>
      <c r="F3563" s="6">
        <f>Table1[[#This Row],[Belastbaar loon]]-Table1[[#This Row],[Belasting]]</f>
        <v>31952.418700000002</v>
      </c>
      <c r="G3563" s="2">
        <f>(Table1[[#This Row],[Belastbaar loon]]-Table1[[#This Row],[Netto loon]])/Table1[[#This Row],[Belastbaar loon]]</f>
        <v>0.2646332949759499</v>
      </c>
      <c r="H3563" s="14">
        <f t="shared" ca="1" si="50"/>
        <v>11493.679099999999</v>
      </c>
      <c r="I3563" s="14">
        <f ca="1">IF(ROW()=2, Table1[[#This Row],[Netto loon]], INDIRECT(ADDRESS(ROW()-1,COLUMN(F:F))))</f>
        <v>31947.320899999999</v>
      </c>
      <c r="J3563" s="6">
        <f ca="1">IF(ROW()=2, 0, Table1[[#This Row],[Belastbaar loon]]-INDIRECT(ADDRESS(ROW()-1,COLUMN(A:A))))</f>
        <v>10</v>
      </c>
      <c r="K3563" s="6">
        <f ca="1">Table1[[#This Row],[Netto loon]]-Table1[[#This Row],[Netto vorige schijf]]</f>
        <v>5.0978000000031898</v>
      </c>
      <c r="L3563" s="2">
        <f ca="1">(Table1[[#This Row],[Bruto tov vorige schijf]]-Table1[[#This Row],[Netto tov vorige schijf]])/MAX(Table1[[#This Row],[Bruto tov vorige schijf]],1)</f>
        <v>0.49021999999968102</v>
      </c>
    </row>
    <row r="3564" spans="1:12" x14ac:dyDescent="0.25">
      <c r="A3564" s="14">
        <v>43461</v>
      </c>
      <c r="B3564" s="6">
        <f>LoonHeffing2020(Table1[[#This Row],[Belastbaar loon]])</f>
        <v>16232.683499999999</v>
      </c>
      <c r="C3564" s="6">
        <f>AlgemeneHeffingsKorting2020(Table1[[#This Row],[Belastbaar loon]])</f>
        <v>1420.6200000000001</v>
      </c>
      <c r="D3564" s="14">
        <f>ArbeidsKorting2020(Table1[[#This Row],[Belastbaar loon]])</f>
        <v>3308.58</v>
      </c>
      <c r="E3564" s="14">
        <f>MAX(Table1[[#This Row],[Loonheffing]]-Table1[[#This Row],[Algemene Heffingskorting]]-Table1[[#This Row],[Arbeidskorting]],0)</f>
        <v>11503.483499999998</v>
      </c>
      <c r="F3564" s="6">
        <f>Table1[[#This Row],[Belastbaar loon]]-Table1[[#This Row],[Belasting]]</f>
        <v>31957.516500000002</v>
      </c>
      <c r="G3564" s="2">
        <f>(Table1[[#This Row],[Belastbaar loon]]-Table1[[#This Row],[Netto loon]])/Table1[[#This Row],[Belastbaar loon]]</f>
        <v>0.26468520052460826</v>
      </c>
      <c r="H3564" s="14">
        <f t="shared" ca="1" si="50"/>
        <v>11498.5813</v>
      </c>
      <c r="I3564" s="14">
        <f ca="1">IF(ROW()=2, Table1[[#This Row],[Netto loon]], INDIRECT(ADDRESS(ROW()-1,COLUMN(F:F))))</f>
        <v>31952.418700000002</v>
      </c>
      <c r="J3564" s="6">
        <f ca="1">IF(ROW()=2, 0, Table1[[#This Row],[Belastbaar loon]]-INDIRECT(ADDRESS(ROW()-1,COLUMN(A:A))))</f>
        <v>10</v>
      </c>
      <c r="K3564" s="6">
        <f ca="1">Table1[[#This Row],[Netto loon]]-Table1[[#This Row],[Netto vorige schijf]]</f>
        <v>5.0977999999995518</v>
      </c>
      <c r="L3564" s="2">
        <f ca="1">(Table1[[#This Row],[Bruto tov vorige schijf]]-Table1[[#This Row],[Netto tov vorige schijf]])/MAX(Table1[[#This Row],[Bruto tov vorige schijf]],1)</f>
        <v>0.49022000000004484</v>
      </c>
    </row>
    <row r="3565" spans="1:12" x14ac:dyDescent="0.25">
      <c r="A3565" s="14">
        <v>43471</v>
      </c>
      <c r="B3565" s="6">
        <f>LoonHeffing2020(Table1[[#This Row],[Belastbaar loon]])</f>
        <v>16236.4185</v>
      </c>
      <c r="C3565" s="6">
        <f>AlgemeneHeffingsKorting2020(Table1[[#This Row],[Belastbaar loon]])</f>
        <v>1420.0527999999999</v>
      </c>
      <c r="D3565" s="14">
        <f>ArbeidsKorting2020(Table1[[#This Row],[Belastbaar loon]])</f>
        <v>3307.98</v>
      </c>
      <c r="E3565" s="14">
        <f>MAX(Table1[[#This Row],[Loonheffing]]-Table1[[#This Row],[Algemene Heffingskorting]]-Table1[[#This Row],[Arbeidskorting]],0)</f>
        <v>11508.385700000001</v>
      </c>
      <c r="F3565" s="6">
        <f>Table1[[#This Row],[Belastbaar loon]]-Table1[[#This Row],[Belasting]]</f>
        <v>31962.614300000001</v>
      </c>
      <c r="G3565" s="2">
        <f>(Table1[[#This Row],[Belastbaar loon]]-Table1[[#This Row],[Netto loon]])/Table1[[#This Row],[Belastbaar loon]]</f>
        <v>0.26473708219272618</v>
      </c>
      <c r="H3565" s="14">
        <f t="shared" ca="1" si="50"/>
        <v>11503.483499999998</v>
      </c>
      <c r="I3565" s="14">
        <f ca="1">IF(ROW()=2, Table1[[#This Row],[Netto loon]], INDIRECT(ADDRESS(ROW()-1,COLUMN(F:F))))</f>
        <v>31957.516500000002</v>
      </c>
      <c r="J3565" s="6">
        <f ca="1">IF(ROW()=2, 0, Table1[[#This Row],[Belastbaar loon]]-INDIRECT(ADDRESS(ROW()-1,COLUMN(A:A))))</f>
        <v>10</v>
      </c>
      <c r="K3565" s="6">
        <f ca="1">Table1[[#This Row],[Netto loon]]-Table1[[#This Row],[Netto vorige schijf]]</f>
        <v>5.0977999999995518</v>
      </c>
      <c r="L3565" s="2">
        <f ca="1">(Table1[[#This Row],[Bruto tov vorige schijf]]-Table1[[#This Row],[Netto tov vorige schijf]])/MAX(Table1[[#This Row],[Bruto tov vorige schijf]],1)</f>
        <v>0.49022000000004484</v>
      </c>
    </row>
    <row r="3566" spans="1:12" x14ac:dyDescent="0.25">
      <c r="A3566" s="14">
        <v>43481</v>
      </c>
      <c r="B3566" s="6">
        <f>LoonHeffing2020(Table1[[#This Row],[Belastbaar loon]])</f>
        <v>16240.1535</v>
      </c>
      <c r="C3566" s="6">
        <f>AlgemeneHeffingsKorting2020(Table1[[#This Row],[Belastbaar loon]])</f>
        <v>1419.4856</v>
      </c>
      <c r="D3566" s="14">
        <f>ArbeidsKorting2020(Table1[[#This Row],[Belastbaar loon]])</f>
        <v>3307.38</v>
      </c>
      <c r="E3566" s="14">
        <f>MAX(Table1[[#This Row],[Loonheffing]]-Table1[[#This Row],[Algemene Heffingskorting]]-Table1[[#This Row],[Arbeidskorting]],0)</f>
        <v>11513.287899999999</v>
      </c>
      <c r="F3566" s="6">
        <f>Table1[[#This Row],[Belastbaar loon]]-Table1[[#This Row],[Belasting]]</f>
        <v>31967.712100000001</v>
      </c>
      <c r="G3566" s="2">
        <f>(Table1[[#This Row],[Belastbaar loon]]-Table1[[#This Row],[Netto loon]])/Table1[[#This Row],[Belastbaar loon]]</f>
        <v>0.26478893999678021</v>
      </c>
      <c r="H3566" s="14">
        <f t="shared" ca="1" si="50"/>
        <v>11508.385700000001</v>
      </c>
      <c r="I3566" s="14">
        <f ca="1">IF(ROW()=2, Table1[[#This Row],[Netto loon]], INDIRECT(ADDRESS(ROW()-1,COLUMN(F:F))))</f>
        <v>31962.614300000001</v>
      </c>
      <c r="J3566" s="6">
        <f ca="1">IF(ROW()=2, 0, Table1[[#This Row],[Belastbaar loon]]-INDIRECT(ADDRESS(ROW()-1,COLUMN(A:A))))</f>
        <v>10</v>
      </c>
      <c r="K3566" s="6">
        <f ca="1">Table1[[#This Row],[Netto loon]]-Table1[[#This Row],[Netto vorige schijf]]</f>
        <v>5.0977999999995518</v>
      </c>
      <c r="L3566" s="2">
        <f ca="1">(Table1[[#This Row],[Bruto tov vorige schijf]]-Table1[[#This Row],[Netto tov vorige schijf]])/MAX(Table1[[#This Row],[Bruto tov vorige schijf]],1)</f>
        <v>0.49022000000004484</v>
      </c>
    </row>
    <row r="3567" spans="1:12" x14ac:dyDescent="0.25">
      <c r="A3567" s="14">
        <v>43491</v>
      </c>
      <c r="B3567" s="6">
        <f>LoonHeffing2020(Table1[[#This Row],[Belastbaar loon]])</f>
        <v>16243.888499999999</v>
      </c>
      <c r="C3567" s="6">
        <f>AlgemeneHeffingsKorting2020(Table1[[#This Row],[Belastbaar loon]])</f>
        <v>1418.9184</v>
      </c>
      <c r="D3567" s="14">
        <f>ArbeidsKorting2020(Table1[[#This Row],[Belastbaar loon]])</f>
        <v>3306.78</v>
      </c>
      <c r="E3567" s="14">
        <f>MAX(Table1[[#This Row],[Loonheffing]]-Table1[[#This Row],[Algemene Heffingskorting]]-Table1[[#This Row],[Arbeidskorting]],0)</f>
        <v>11518.190099999998</v>
      </c>
      <c r="F3567" s="6">
        <f>Table1[[#This Row],[Belastbaar loon]]-Table1[[#This Row],[Belasting]]</f>
        <v>31972.8099</v>
      </c>
      <c r="G3567" s="2">
        <f>(Table1[[#This Row],[Belastbaar loon]]-Table1[[#This Row],[Netto loon]])/Table1[[#This Row],[Belastbaar loon]]</f>
        <v>0.26484077395323169</v>
      </c>
      <c r="H3567" s="14">
        <f t="shared" ca="1" si="50"/>
        <v>11513.287899999999</v>
      </c>
      <c r="I3567" s="14">
        <f ca="1">IF(ROW()=2, Table1[[#This Row],[Netto loon]], INDIRECT(ADDRESS(ROW()-1,COLUMN(F:F))))</f>
        <v>31967.712100000001</v>
      </c>
      <c r="J3567" s="6">
        <f ca="1">IF(ROW()=2, 0, Table1[[#This Row],[Belastbaar loon]]-INDIRECT(ADDRESS(ROW()-1,COLUMN(A:A))))</f>
        <v>10</v>
      </c>
      <c r="K3567" s="6">
        <f ca="1">Table1[[#This Row],[Netto loon]]-Table1[[#This Row],[Netto vorige schijf]]</f>
        <v>5.0977999999995518</v>
      </c>
      <c r="L3567" s="2">
        <f ca="1">(Table1[[#This Row],[Bruto tov vorige schijf]]-Table1[[#This Row],[Netto tov vorige schijf]])/MAX(Table1[[#This Row],[Bruto tov vorige schijf]],1)</f>
        <v>0.49022000000004484</v>
      </c>
    </row>
    <row r="3568" spans="1:12" x14ac:dyDescent="0.25">
      <c r="A3568" s="14">
        <v>43501</v>
      </c>
      <c r="B3568" s="6">
        <f>LoonHeffing2020(Table1[[#This Row],[Belastbaar loon]])</f>
        <v>16247.6235</v>
      </c>
      <c r="C3568" s="6">
        <f>AlgemeneHeffingsKorting2020(Table1[[#This Row],[Belastbaar loon]])</f>
        <v>1418.3512000000001</v>
      </c>
      <c r="D3568" s="14">
        <f>ArbeidsKorting2020(Table1[[#This Row],[Belastbaar loon]])</f>
        <v>3306.18</v>
      </c>
      <c r="E3568" s="14">
        <f>MAX(Table1[[#This Row],[Loonheffing]]-Table1[[#This Row],[Algemene Heffingskorting]]-Table1[[#This Row],[Arbeidskorting]],0)</f>
        <v>11523.0923</v>
      </c>
      <c r="F3568" s="6">
        <f>Table1[[#This Row],[Belastbaar loon]]-Table1[[#This Row],[Belasting]]</f>
        <v>31977.9077</v>
      </c>
      <c r="G3568" s="2">
        <f>(Table1[[#This Row],[Belastbaar loon]]-Table1[[#This Row],[Netto loon]])/Table1[[#This Row],[Belastbaar loon]]</f>
        <v>0.26489258407852695</v>
      </c>
      <c r="H3568" s="14">
        <f t="shared" ca="1" si="50"/>
        <v>11518.190099999998</v>
      </c>
      <c r="I3568" s="14">
        <f ca="1">IF(ROW()=2, Table1[[#This Row],[Netto loon]], INDIRECT(ADDRESS(ROW()-1,COLUMN(F:F))))</f>
        <v>31972.8099</v>
      </c>
      <c r="J3568" s="6">
        <f ca="1">IF(ROW()=2, 0, Table1[[#This Row],[Belastbaar loon]]-INDIRECT(ADDRESS(ROW()-1,COLUMN(A:A))))</f>
        <v>10</v>
      </c>
      <c r="K3568" s="6">
        <f ca="1">Table1[[#This Row],[Netto loon]]-Table1[[#This Row],[Netto vorige schijf]]</f>
        <v>5.0977999999995518</v>
      </c>
      <c r="L3568" s="2">
        <f ca="1">(Table1[[#This Row],[Bruto tov vorige schijf]]-Table1[[#This Row],[Netto tov vorige schijf]])/MAX(Table1[[#This Row],[Bruto tov vorige schijf]],1)</f>
        <v>0.49022000000004484</v>
      </c>
    </row>
    <row r="3569" spans="1:12" x14ac:dyDescent="0.25">
      <c r="A3569" s="14">
        <v>43511</v>
      </c>
      <c r="B3569" s="6">
        <f>LoonHeffing2020(Table1[[#This Row],[Belastbaar loon]])</f>
        <v>16251.3585</v>
      </c>
      <c r="C3569" s="6">
        <f>AlgemeneHeffingsKorting2020(Table1[[#This Row],[Belastbaar loon]])</f>
        <v>1417.7840000000001</v>
      </c>
      <c r="D3569" s="14">
        <f>ArbeidsKorting2020(Table1[[#This Row],[Belastbaar loon]])</f>
        <v>3305.58</v>
      </c>
      <c r="E3569" s="14">
        <f>MAX(Table1[[#This Row],[Loonheffing]]-Table1[[#This Row],[Algemene Heffingskorting]]-Table1[[#This Row],[Arbeidskorting]],0)</f>
        <v>11527.994500000001</v>
      </c>
      <c r="F3569" s="6">
        <f>Table1[[#This Row],[Belastbaar loon]]-Table1[[#This Row],[Belasting]]</f>
        <v>31983.005499999999</v>
      </c>
      <c r="G3569" s="2">
        <f>(Table1[[#This Row],[Belastbaar loon]]-Table1[[#This Row],[Netto loon]])/Table1[[#This Row],[Belastbaar loon]]</f>
        <v>0.26494437038909702</v>
      </c>
      <c r="H3569" s="14">
        <f t="shared" ca="1" si="50"/>
        <v>11523.0923</v>
      </c>
      <c r="I3569" s="14">
        <f ca="1">IF(ROW()=2, Table1[[#This Row],[Netto loon]], INDIRECT(ADDRESS(ROW()-1,COLUMN(F:F))))</f>
        <v>31977.9077</v>
      </c>
      <c r="J3569" s="6">
        <f ca="1">IF(ROW()=2, 0, Table1[[#This Row],[Belastbaar loon]]-INDIRECT(ADDRESS(ROW()-1,COLUMN(A:A))))</f>
        <v>10</v>
      </c>
      <c r="K3569" s="6">
        <f ca="1">Table1[[#This Row],[Netto loon]]-Table1[[#This Row],[Netto vorige schijf]]</f>
        <v>5.0977999999995518</v>
      </c>
      <c r="L3569" s="2">
        <f ca="1">(Table1[[#This Row],[Bruto tov vorige schijf]]-Table1[[#This Row],[Netto tov vorige schijf]])/MAX(Table1[[#This Row],[Bruto tov vorige schijf]],1)</f>
        <v>0.49022000000004484</v>
      </c>
    </row>
    <row r="3570" spans="1:12" x14ac:dyDescent="0.25">
      <c r="A3570" s="14">
        <v>43521</v>
      </c>
      <c r="B3570" s="6">
        <f>LoonHeffing2020(Table1[[#This Row],[Belastbaar loon]])</f>
        <v>16255.093499999999</v>
      </c>
      <c r="C3570" s="6">
        <f>AlgemeneHeffingsKorting2020(Table1[[#This Row],[Belastbaar loon]])</f>
        <v>1417.2167999999999</v>
      </c>
      <c r="D3570" s="14">
        <f>ArbeidsKorting2020(Table1[[#This Row],[Belastbaar loon]])</f>
        <v>3304.98</v>
      </c>
      <c r="E3570" s="14">
        <f>MAX(Table1[[#This Row],[Loonheffing]]-Table1[[#This Row],[Algemene Heffingskorting]]-Table1[[#This Row],[Arbeidskorting]],0)</f>
        <v>11532.896699999999</v>
      </c>
      <c r="F3570" s="6">
        <f>Table1[[#This Row],[Belastbaar loon]]-Table1[[#This Row],[Belasting]]</f>
        <v>31988.103300000002</v>
      </c>
      <c r="G3570" s="2">
        <f>(Table1[[#This Row],[Belastbaar loon]]-Table1[[#This Row],[Netto loon]])/Table1[[#This Row],[Belastbaar loon]]</f>
        <v>0.26499613290135793</v>
      </c>
      <c r="H3570" s="14">
        <f t="shared" ca="1" si="50"/>
        <v>11527.994500000001</v>
      </c>
      <c r="I3570" s="14">
        <f ca="1">IF(ROW()=2, Table1[[#This Row],[Netto loon]], INDIRECT(ADDRESS(ROW()-1,COLUMN(F:F))))</f>
        <v>31983.005499999999</v>
      </c>
      <c r="J3570" s="6">
        <f ca="1">IF(ROW()=2, 0, Table1[[#This Row],[Belastbaar loon]]-INDIRECT(ADDRESS(ROW()-1,COLUMN(A:A))))</f>
        <v>10</v>
      </c>
      <c r="K3570" s="6">
        <f ca="1">Table1[[#This Row],[Netto loon]]-Table1[[#This Row],[Netto vorige schijf]]</f>
        <v>5.0978000000031898</v>
      </c>
      <c r="L3570" s="2">
        <f ca="1">(Table1[[#This Row],[Bruto tov vorige schijf]]-Table1[[#This Row],[Netto tov vorige schijf]])/MAX(Table1[[#This Row],[Bruto tov vorige schijf]],1)</f>
        <v>0.49021999999968102</v>
      </c>
    </row>
    <row r="3571" spans="1:12" x14ac:dyDescent="0.25">
      <c r="A3571" s="14">
        <v>43531</v>
      </c>
      <c r="B3571" s="6">
        <f>LoonHeffing2020(Table1[[#This Row],[Belastbaar loon]])</f>
        <v>16258.8285</v>
      </c>
      <c r="C3571" s="6">
        <f>AlgemeneHeffingsKorting2020(Table1[[#This Row],[Belastbaar loon]])</f>
        <v>1416.6496</v>
      </c>
      <c r="D3571" s="14">
        <f>ArbeidsKorting2020(Table1[[#This Row],[Belastbaar loon]])</f>
        <v>3304.38</v>
      </c>
      <c r="E3571" s="14">
        <f>MAX(Table1[[#This Row],[Loonheffing]]-Table1[[#This Row],[Algemene Heffingskorting]]-Table1[[#This Row],[Arbeidskorting]],0)</f>
        <v>11537.798899999998</v>
      </c>
      <c r="F3571" s="6">
        <f>Table1[[#This Row],[Belastbaar loon]]-Table1[[#This Row],[Belasting]]</f>
        <v>31993.201100000002</v>
      </c>
      <c r="G3571" s="2">
        <f>(Table1[[#This Row],[Belastbaar loon]]-Table1[[#This Row],[Netto loon]])/Table1[[#This Row],[Belastbaar loon]]</f>
        <v>0.26504787163171067</v>
      </c>
      <c r="H3571" s="14">
        <f t="shared" ca="1" si="50"/>
        <v>11532.896699999999</v>
      </c>
      <c r="I3571" s="14">
        <f ca="1">IF(ROW()=2, Table1[[#This Row],[Netto loon]], INDIRECT(ADDRESS(ROW()-1,COLUMN(F:F))))</f>
        <v>31988.103300000002</v>
      </c>
      <c r="J3571" s="6">
        <f ca="1">IF(ROW()=2, 0, Table1[[#This Row],[Belastbaar loon]]-INDIRECT(ADDRESS(ROW()-1,COLUMN(A:A))))</f>
        <v>10</v>
      </c>
      <c r="K3571" s="6">
        <f ca="1">Table1[[#This Row],[Netto loon]]-Table1[[#This Row],[Netto vorige schijf]]</f>
        <v>5.0977999999995518</v>
      </c>
      <c r="L3571" s="2">
        <f ca="1">(Table1[[#This Row],[Bruto tov vorige schijf]]-Table1[[#This Row],[Netto tov vorige schijf]])/MAX(Table1[[#This Row],[Bruto tov vorige schijf]],1)</f>
        <v>0.49022000000004484</v>
      </c>
    </row>
    <row r="3572" spans="1:12" x14ac:dyDescent="0.25">
      <c r="A3572" s="14">
        <v>43541</v>
      </c>
      <c r="B3572" s="6">
        <f>LoonHeffing2020(Table1[[#This Row],[Belastbaar loon]])</f>
        <v>16262.5635</v>
      </c>
      <c r="C3572" s="6">
        <f>AlgemeneHeffingsKorting2020(Table1[[#This Row],[Belastbaar loon]])</f>
        <v>1416.0824</v>
      </c>
      <c r="D3572" s="14">
        <f>ArbeidsKorting2020(Table1[[#This Row],[Belastbaar loon]])</f>
        <v>3303.78</v>
      </c>
      <c r="E3572" s="14">
        <f>MAX(Table1[[#This Row],[Loonheffing]]-Table1[[#This Row],[Algemene Heffingskorting]]-Table1[[#This Row],[Arbeidskorting]],0)</f>
        <v>11542.7011</v>
      </c>
      <c r="F3572" s="6">
        <f>Table1[[#This Row],[Belastbaar loon]]-Table1[[#This Row],[Belasting]]</f>
        <v>31998.298900000002</v>
      </c>
      <c r="G3572" s="2">
        <f>(Table1[[#This Row],[Belastbaar loon]]-Table1[[#This Row],[Netto loon]])/Table1[[#This Row],[Belastbaar loon]]</f>
        <v>0.26509958659654115</v>
      </c>
      <c r="H3572" s="14">
        <f t="shared" ca="1" si="50"/>
        <v>11537.798899999998</v>
      </c>
      <c r="I3572" s="14">
        <f ca="1">IF(ROW()=2, Table1[[#This Row],[Netto loon]], INDIRECT(ADDRESS(ROW()-1,COLUMN(F:F))))</f>
        <v>31993.201100000002</v>
      </c>
      <c r="J3572" s="6">
        <f ca="1">IF(ROW()=2, 0, Table1[[#This Row],[Belastbaar loon]]-INDIRECT(ADDRESS(ROW()-1,COLUMN(A:A))))</f>
        <v>10</v>
      </c>
      <c r="K3572" s="6">
        <f ca="1">Table1[[#This Row],[Netto loon]]-Table1[[#This Row],[Netto vorige schijf]]</f>
        <v>5.0977999999995518</v>
      </c>
      <c r="L3572" s="2">
        <f ca="1">(Table1[[#This Row],[Bruto tov vorige schijf]]-Table1[[#This Row],[Netto tov vorige schijf]])/MAX(Table1[[#This Row],[Bruto tov vorige schijf]],1)</f>
        <v>0.49022000000004484</v>
      </c>
    </row>
    <row r="3573" spans="1:12" x14ac:dyDescent="0.25">
      <c r="A3573" s="14">
        <v>43551</v>
      </c>
      <c r="B3573" s="6">
        <f>LoonHeffing2020(Table1[[#This Row],[Belastbaar loon]])</f>
        <v>16266.298500000001</v>
      </c>
      <c r="C3573" s="6">
        <f>AlgemeneHeffingsKorting2020(Table1[[#This Row],[Belastbaar loon]])</f>
        <v>1415.5152</v>
      </c>
      <c r="D3573" s="14">
        <f>ArbeidsKorting2020(Table1[[#This Row],[Belastbaar loon]])</f>
        <v>3303.18</v>
      </c>
      <c r="E3573" s="14">
        <f>MAX(Table1[[#This Row],[Loonheffing]]-Table1[[#This Row],[Algemene Heffingskorting]]-Table1[[#This Row],[Arbeidskorting]],0)</f>
        <v>11547.603300000001</v>
      </c>
      <c r="F3573" s="6">
        <f>Table1[[#This Row],[Belastbaar loon]]-Table1[[#This Row],[Belasting]]</f>
        <v>32003.396699999998</v>
      </c>
      <c r="G3573" s="2">
        <f>(Table1[[#This Row],[Belastbaar loon]]-Table1[[#This Row],[Netto loon]])/Table1[[#This Row],[Belastbaar loon]]</f>
        <v>0.2651512778122202</v>
      </c>
      <c r="H3573" s="14">
        <f t="shared" ca="1" si="50"/>
        <v>11542.7011</v>
      </c>
      <c r="I3573" s="14">
        <f ca="1">IF(ROW()=2, Table1[[#This Row],[Netto loon]], INDIRECT(ADDRESS(ROW()-1,COLUMN(F:F))))</f>
        <v>31998.298900000002</v>
      </c>
      <c r="J3573" s="6">
        <f ca="1">IF(ROW()=2, 0, Table1[[#This Row],[Belastbaar loon]]-INDIRECT(ADDRESS(ROW()-1,COLUMN(A:A))))</f>
        <v>10</v>
      </c>
      <c r="K3573" s="6">
        <f ca="1">Table1[[#This Row],[Netto loon]]-Table1[[#This Row],[Netto vorige schijf]]</f>
        <v>5.0977999999959138</v>
      </c>
      <c r="L3573" s="2">
        <f ca="1">(Table1[[#This Row],[Bruto tov vorige schijf]]-Table1[[#This Row],[Netto tov vorige schijf]])/MAX(Table1[[#This Row],[Bruto tov vorige schijf]],1)</f>
        <v>0.49022000000040861</v>
      </c>
    </row>
    <row r="3574" spans="1:12" x14ac:dyDescent="0.25">
      <c r="A3574" s="14">
        <v>43561</v>
      </c>
      <c r="B3574" s="6">
        <f>LoonHeffing2020(Table1[[#This Row],[Belastbaar loon]])</f>
        <v>16270.0335</v>
      </c>
      <c r="C3574" s="6">
        <f>AlgemeneHeffingsKorting2020(Table1[[#This Row],[Belastbaar loon]])</f>
        <v>1414.9480000000001</v>
      </c>
      <c r="D3574" s="14">
        <f>ArbeidsKorting2020(Table1[[#This Row],[Belastbaar loon]])</f>
        <v>3302.58</v>
      </c>
      <c r="E3574" s="14">
        <f>MAX(Table1[[#This Row],[Loonheffing]]-Table1[[#This Row],[Algemene Heffingskorting]]-Table1[[#This Row],[Arbeidskorting]],0)</f>
        <v>11552.505499999999</v>
      </c>
      <c r="F3574" s="6">
        <f>Table1[[#This Row],[Belastbaar loon]]-Table1[[#This Row],[Belasting]]</f>
        <v>32008.494500000001</v>
      </c>
      <c r="G3574" s="2">
        <f>(Table1[[#This Row],[Belastbaar loon]]-Table1[[#This Row],[Netto loon]])/Table1[[#This Row],[Belastbaar loon]]</f>
        <v>0.26520294529510341</v>
      </c>
      <c r="H3574" s="14">
        <f t="shared" ca="1" si="50"/>
        <v>11547.603300000001</v>
      </c>
      <c r="I3574" s="14">
        <f ca="1">IF(ROW()=2, Table1[[#This Row],[Netto loon]], INDIRECT(ADDRESS(ROW()-1,COLUMN(F:F))))</f>
        <v>32003.396699999998</v>
      </c>
      <c r="J3574" s="6">
        <f ca="1">IF(ROW()=2, 0, Table1[[#This Row],[Belastbaar loon]]-INDIRECT(ADDRESS(ROW()-1,COLUMN(A:A))))</f>
        <v>10</v>
      </c>
      <c r="K3574" s="6">
        <f ca="1">Table1[[#This Row],[Netto loon]]-Table1[[#This Row],[Netto vorige schijf]]</f>
        <v>5.0978000000031898</v>
      </c>
      <c r="L3574" s="2">
        <f ca="1">(Table1[[#This Row],[Bruto tov vorige schijf]]-Table1[[#This Row],[Netto tov vorige schijf]])/MAX(Table1[[#This Row],[Bruto tov vorige schijf]],1)</f>
        <v>0.49021999999968102</v>
      </c>
    </row>
    <row r="3575" spans="1:12" x14ac:dyDescent="0.25">
      <c r="A3575" s="14">
        <v>43571</v>
      </c>
      <c r="B3575" s="6">
        <f>LoonHeffing2020(Table1[[#This Row],[Belastbaar loon]])</f>
        <v>16273.7685</v>
      </c>
      <c r="C3575" s="6">
        <f>AlgemeneHeffingsKorting2020(Table1[[#This Row],[Belastbaar loon]])</f>
        <v>1414.3807999999999</v>
      </c>
      <c r="D3575" s="14">
        <f>ArbeidsKorting2020(Table1[[#This Row],[Belastbaar loon]])</f>
        <v>3301.98</v>
      </c>
      <c r="E3575" s="14">
        <f>MAX(Table1[[#This Row],[Loonheffing]]-Table1[[#This Row],[Algemene Heffingskorting]]-Table1[[#This Row],[Arbeidskorting]],0)</f>
        <v>11557.4077</v>
      </c>
      <c r="F3575" s="6">
        <f>Table1[[#This Row],[Belastbaar loon]]-Table1[[#This Row],[Belasting]]</f>
        <v>32013.5923</v>
      </c>
      <c r="G3575" s="2">
        <f>(Table1[[#This Row],[Belastbaar loon]]-Table1[[#This Row],[Netto loon]])/Table1[[#This Row],[Belastbaar loon]]</f>
        <v>0.26525458906153176</v>
      </c>
      <c r="H3575" s="14">
        <f t="shared" ca="1" si="50"/>
        <v>11552.505499999999</v>
      </c>
      <c r="I3575" s="14">
        <f ca="1">IF(ROW()=2, Table1[[#This Row],[Netto loon]], INDIRECT(ADDRESS(ROW()-1,COLUMN(F:F))))</f>
        <v>32008.494500000001</v>
      </c>
      <c r="J3575" s="6">
        <f ca="1">IF(ROW()=2, 0, Table1[[#This Row],[Belastbaar loon]]-INDIRECT(ADDRESS(ROW()-1,COLUMN(A:A))))</f>
        <v>10</v>
      </c>
      <c r="K3575" s="6">
        <f ca="1">Table1[[#This Row],[Netto loon]]-Table1[[#This Row],[Netto vorige schijf]]</f>
        <v>5.0977999999995518</v>
      </c>
      <c r="L3575" s="2">
        <f ca="1">(Table1[[#This Row],[Bruto tov vorige schijf]]-Table1[[#This Row],[Netto tov vorige schijf]])/MAX(Table1[[#This Row],[Bruto tov vorige schijf]],1)</f>
        <v>0.49022000000004484</v>
      </c>
    </row>
    <row r="3576" spans="1:12" x14ac:dyDescent="0.25">
      <c r="A3576" s="14">
        <v>43581</v>
      </c>
      <c r="B3576" s="6">
        <f>LoonHeffing2020(Table1[[#This Row],[Belastbaar loon]])</f>
        <v>16277.503500000001</v>
      </c>
      <c r="C3576" s="6">
        <f>AlgemeneHeffingsKorting2020(Table1[[#This Row],[Belastbaar loon]])</f>
        <v>1413.8136</v>
      </c>
      <c r="D3576" s="14">
        <f>ArbeidsKorting2020(Table1[[#This Row],[Belastbaar loon]])</f>
        <v>3301.38</v>
      </c>
      <c r="E3576" s="14">
        <f>MAX(Table1[[#This Row],[Loonheffing]]-Table1[[#This Row],[Algemene Heffingskorting]]-Table1[[#This Row],[Arbeidskorting]],0)</f>
        <v>11562.3099</v>
      </c>
      <c r="F3576" s="6">
        <f>Table1[[#This Row],[Belastbaar loon]]-Table1[[#This Row],[Belasting]]</f>
        <v>32018.6901</v>
      </c>
      <c r="G3576" s="2">
        <f>(Table1[[#This Row],[Belastbaar loon]]-Table1[[#This Row],[Netto loon]])/Table1[[#This Row],[Belastbaar loon]]</f>
        <v>0.26530620912783093</v>
      </c>
      <c r="H3576" s="14">
        <f t="shared" ca="1" si="50"/>
        <v>11557.4077</v>
      </c>
      <c r="I3576" s="14">
        <f ca="1">IF(ROW()=2, Table1[[#This Row],[Netto loon]], INDIRECT(ADDRESS(ROW()-1,COLUMN(F:F))))</f>
        <v>32013.5923</v>
      </c>
      <c r="J3576" s="6">
        <f ca="1">IF(ROW()=2, 0, Table1[[#This Row],[Belastbaar loon]]-INDIRECT(ADDRESS(ROW()-1,COLUMN(A:A))))</f>
        <v>10</v>
      </c>
      <c r="K3576" s="6">
        <f ca="1">Table1[[#This Row],[Netto loon]]-Table1[[#This Row],[Netto vorige schijf]]</f>
        <v>5.0977999999995518</v>
      </c>
      <c r="L3576" s="2">
        <f ca="1">(Table1[[#This Row],[Bruto tov vorige schijf]]-Table1[[#This Row],[Netto tov vorige schijf]])/MAX(Table1[[#This Row],[Bruto tov vorige schijf]],1)</f>
        <v>0.49022000000004484</v>
      </c>
    </row>
    <row r="3577" spans="1:12" x14ac:dyDescent="0.25">
      <c r="A3577" s="14">
        <v>43591</v>
      </c>
      <c r="B3577" s="6">
        <f>LoonHeffing2020(Table1[[#This Row],[Belastbaar loon]])</f>
        <v>16281.238499999999</v>
      </c>
      <c r="C3577" s="6">
        <f>AlgemeneHeffingsKorting2020(Table1[[#This Row],[Belastbaar loon]])</f>
        <v>1413.2464</v>
      </c>
      <c r="D3577" s="14">
        <f>ArbeidsKorting2020(Table1[[#This Row],[Belastbaar loon]])</f>
        <v>3300.78</v>
      </c>
      <c r="E3577" s="14">
        <f>MAX(Table1[[#This Row],[Loonheffing]]-Table1[[#This Row],[Algemene Heffingskorting]]-Table1[[#This Row],[Arbeidskorting]],0)</f>
        <v>11567.212099999999</v>
      </c>
      <c r="F3577" s="6">
        <f>Table1[[#This Row],[Belastbaar loon]]-Table1[[#This Row],[Belasting]]</f>
        <v>32023.787900000003</v>
      </c>
      <c r="G3577" s="2">
        <f>(Table1[[#This Row],[Belastbaar loon]]-Table1[[#This Row],[Netto loon]])/Table1[[#This Row],[Belastbaar loon]]</f>
        <v>0.26535780551031168</v>
      </c>
      <c r="H3577" s="14">
        <f t="shared" ca="1" si="50"/>
        <v>11562.3099</v>
      </c>
      <c r="I3577" s="14">
        <f ca="1">IF(ROW()=2, Table1[[#This Row],[Netto loon]], INDIRECT(ADDRESS(ROW()-1,COLUMN(F:F))))</f>
        <v>32018.6901</v>
      </c>
      <c r="J3577" s="6">
        <f ca="1">IF(ROW()=2, 0, Table1[[#This Row],[Belastbaar loon]]-INDIRECT(ADDRESS(ROW()-1,COLUMN(A:A))))</f>
        <v>10</v>
      </c>
      <c r="K3577" s="6">
        <f ca="1">Table1[[#This Row],[Netto loon]]-Table1[[#This Row],[Netto vorige schijf]]</f>
        <v>5.0978000000031898</v>
      </c>
      <c r="L3577" s="2">
        <f ca="1">(Table1[[#This Row],[Bruto tov vorige schijf]]-Table1[[#This Row],[Netto tov vorige schijf]])/MAX(Table1[[#This Row],[Bruto tov vorige schijf]],1)</f>
        <v>0.49021999999968102</v>
      </c>
    </row>
    <row r="3578" spans="1:12" x14ac:dyDescent="0.25">
      <c r="A3578" s="14">
        <v>43601</v>
      </c>
      <c r="B3578" s="6">
        <f>LoonHeffing2020(Table1[[#This Row],[Belastbaar loon]])</f>
        <v>16284.9735</v>
      </c>
      <c r="C3578" s="6">
        <f>AlgemeneHeffingsKorting2020(Table1[[#This Row],[Belastbaar loon]])</f>
        <v>1412.6792</v>
      </c>
      <c r="D3578" s="14">
        <f>ArbeidsKorting2020(Table1[[#This Row],[Belastbaar loon]])</f>
        <v>3300.18</v>
      </c>
      <c r="E3578" s="14">
        <f>MAX(Table1[[#This Row],[Loonheffing]]-Table1[[#This Row],[Algemene Heffingskorting]]-Table1[[#This Row],[Arbeidskorting]],0)</f>
        <v>11572.114299999999</v>
      </c>
      <c r="F3578" s="6">
        <f>Table1[[#This Row],[Belastbaar loon]]-Table1[[#This Row],[Belasting]]</f>
        <v>32028.885699999999</v>
      </c>
      <c r="G3578" s="2">
        <f>(Table1[[#This Row],[Belastbaar loon]]-Table1[[#This Row],[Netto loon]])/Table1[[#This Row],[Belastbaar loon]]</f>
        <v>0.26540937822527011</v>
      </c>
      <c r="H3578" s="14">
        <f t="shared" ca="1" si="50"/>
        <v>11567.212099999999</v>
      </c>
      <c r="I3578" s="14">
        <f ca="1">IF(ROW()=2, Table1[[#This Row],[Netto loon]], INDIRECT(ADDRESS(ROW()-1,COLUMN(F:F))))</f>
        <v>32023.787900000003</v>
      </c>
      <c r="J3578" s="6">
        <f ca="1">IF(ROW()=2, 0, Table1[[#This Row],[Belastbaar loon]]-INDIRECT(ADDRESS(ROW()-1,COLUMN(A:A))))</f>
        <v>10</v>
      </c>
      <c r="K3578" s="6">
        <f ca="1">Table1[[#This Row],[Netto loon]]-Table1[[#This Row],[Netto vorige schijf]]</f>
        <v>5.0977999999959138</v>
      </c>
      <c r="L3578" s="2">
        <f ca="1">(Table1[[#This Row],[Bruto tov vorige schijf]]-Table1[[#This Row],[Netto tov vorige schijf]])/MAX(Table1[[#This Row],[Bruto tov vorige schijf]],1)</f>
        <v>0.49022000000040861</v>
      </c>
    </row>
    <row r="3579" spans="1:12" x14ac:dyDescent="0.25">
      <c r="A3579" s="14">
        <v>43611</v>
      </c>
      <c r="B3579" s="6">
        <f>LoonHeffing2020(Table1[[#This Row],[Belastbaar loon]])</f>
        <v>16288.708500000001</v>
      </c>
      <c r="C3579" s="6">
        <f>AlgemeneHeffingsKorting2020(Table1[[#This Row],[Belastbaar loon]])</f>
        <v>1412.1120000000001</v>
      </c>
      <c r="D3579" s="14">
        <f>ArbeidsKorting2020(Table1[[#This Row],[Belastbaar loon]])</f>
        <v>3299.58</v>
      </c>
      <c r="E3579" s="14">
        <f>MAX(Table1[[#This Row],[Loonheffing]]-Table1[[#This Row],[Algemene Heffingskorting]]-Table1[[#This Row],[Arbeidskorting]],0)</f>
        <v>11577.0165</v>
      </c>
      <c r="F3579" s="6">
        <f>Table1[[#This Row],[Belastbaar loon]]-Table1[[#This Row],[Belasting]]</f>
        <v>32033.983500000002</v>
      </c>
      <c r="G3579" s="2">
        <f>(Table1[[#This Row],[Belastbaar loon]]-Table1[[#This Row],[Netto loon]])/Table1[[#This Row],[Belastbaar loon]]</f>
        <v>0.26546092728898668</v>
      </c>
      <c r="H3579" s="14">
        <f t="shared" ca="1" si="50"/>
        <v>11572.114299999999</v>
      </c>
      <c r="I3579" s="14">
        <f ca="1">IF(ROW()=2, Table1[[#This Row],[Netto loon]], INDIRECT(ADDRESS(ROW()-1,COLUMN(F:F))))</f>
        <v>32028.885699999999</v>
      </c>
      <c r="J3579" s="6">
        <f ca="1">IF(ROW()=2, 0, Table1[[#This Row],[Belastbaar loon]]-INDIRECT(ADDRESS(ROW()-1,COLUMN(A:A))))</f>
        <v>10</v>
      </c>
      <c r="K3579" s="6">
        <f ca="1">Table1[[#This Row],[Netto loon]]-Table1[[#This Row],[Netto vorige schijf]]</f>
        <v>5.0978000000031898</v>
      </c>
      <c r="L3579" s="2">
        <f ca="1">(Table1[[#This Row],[Bruto tov vorige schijf]]-Table1[[#This Row],[Netto tov vorige schijf]])/MAX(Table1[[#This Row],[Bruto tov vorige schijf]],1)</f>
        <v>0.49021999999968102</v>
      </c>
    </row>
    <row r="3580" spans="1:12" x14ac:dyDescent="0.25">
      <c r="A3580" s="14">
        <v>43621</v>
      </c>
      <c r="B3580" s="6">
        <f>LoonHeffing2020(Table1[[#This Row],[Belastbaar loon]])</f>
        <v>16292.443499999999</v>
      </c>
      <c r="C3580" s="6">
        <f>AlgemeneHeffingsKorting2020(Table1[[#This Row],[Belastbaar loon]])</f>
        <v>1411.5448000000001</v>
      </c>
      <c r="D3580" s="14">
        <f>ArbeidsKorting2020(Table1[[#This Row],[Belastbaar loon]])</f>
        <v>3298.98</v>
      </c>
      <c r="E3580" s="14">
        <f>MAX(Table1[[#This Row],[Loonheffing]]-Table1[[#This Row],[Algemene Heffingskorting]]-Table1[[#This Row],[Arbeidskorting]],0)</f>
        <v>11581.9187</v>
      </c>
      <c r="F3580" s="6">
        <f>Table1[[#This Row],[Belastbaar loon]]-Table1[[#This Row],[Belasting]]</f>
        <v>32039.081299999998</v>
      </c>
      <c r="G3580" s="2">
        <f>(Table1[[#This Row],[Belastbaar loon]]-Table1[[#This Row],[Netto loon]])/Table1[[#This Row],[Belastbaar loon]]</f>
        <v>0.26551245271772772</v>
      </c>
      <c r="H3580" s="14">
        <f t="shared" ca="1" si="50"/>
        <v>11577.0165</v>
      </c>
      <c r="I3580" s="14">
        <f ca="1">IF(ROW()=2, Table1[[#This Row],[Netto loon]], INDIRECT(ADDRESS(ROW()-1,COLUMN(F:F))))</f>
        <v>32033.983500000002</v>
      </c>
      <c r="J3580" s="6">
        <f ca="1">IF(ROW()=2, 0, Table1[[#This Row],[Belastbaar loon]]-INDIRECT(ADDRESS(ROW()-1,COLUMN(A:A))))</f>
        <v>10</v>
      </c>
      <c r="K3580" s="6">
        <f ca="1">Table1[[#This Row],[Netto loon]]-Table1[[#This Row],[Netto vorige schijf]]</f>
        <v>5.0977999999959138</v>
      </c>
      <c r="L3580" s="2">
        <f ca="1">(Table1[[#This Row],[Bruto tov vorige schijf]]-Table1[[#This Row],[Netto tov vorige schijf]])/MAX(Table1[[#This Row],[Bruto tov vorige schijf]],1)</f>
        <v>0.49022000000040861</v>
      </c>
    </row>
    <row r="3581" spans="1:12" x14ac:dyDescent="0.25">
      <c r="A3581" s="14">
        <v>43631</v>
      </c>
      <c r="B3581" s="6">
        <f>LoonHeffing2020(Table1[[#This Row],[Belastbaar loon]])</f>
        <v>16296.1785</v>
      </c>
      <c r="C3581" s="6">
        <f>AlgemeneHeffingsKorting2020(Table1[[#This Row],[Belastbaar loon]])</f>
        <v>1410.9775999999999</v>
      </c>
      <c r="D3581" s="14">
        <f>ArbeidsKorting2020(Table1[[#This Row],[Belastbaar loon]])</f>
        <v>3298.38</v>
      </c>
      <c r="E3581" s="14">
        <f>MAX(Table1[[#This Row],[Loonheffing]]-Table1[[#This Row],[Algemene Heffingskorting]]-Table1[[#This Row],[Arbeidskorting]],0)</f>
        <v>11586.820899999999</v>
      </c>
      <c r="F3581" s="6">
        <f>Table1[[#This Row],[Belastbaar loon]]-Table1[[#This Row],[Belasting]]</f>
        <v>32044.179100000001</v>
      </c>
      <c r="G3581" s="2">
        <f>(Table1[[#This Row],[Belastbaar loon]]-Table1[[#This Row],[Netto loon]])/Table1[[#This Row],[Belastbaar loon]]</f>
        <v>0.26556395452774401</v>
      </c>
      <c r="H3581" s="14">
        <f t="shared" ca="1" si="50"/>
        <v>11581.9187</v>
      </c>
      <c r="I3581" s="14">
        <f ca="1">IF(ROW()=2, Table1[[#This Row],[Netto loon]], INDIRECT(ADDRESS(ROW()-1,COLUMN(F:F))))</f>
        <v>32039.081299999998</v>
      </c>
      <c r="J3581" s="6">
        <f ca="1">IF(ROW()=2, 0, Table1[[#This Row],[Belastbaar loon]]-INDIRECT(ADDRESS(ROW()-1,COLUMN(A:A))))</f>
        <v>10</v>
      </c>
      <c r="K3581" s="6">
        <f ca="1">Table1[[#This Row],[Netto loon]]-Table1[[#This Row],[Netto vorige schijf]]</f>
        <v>5.0978000000031898</v>
      </c>
      <c r="L3581" s="2">
        <f ca="1">(Table1[[#This Row],[Bruto tov vorige schijf]]-Table1[[#This Row],[Netto tov vorige schijf]])/MAX(Table1[[#This Row],[Bruto tov vorige schijf]],1)</f>
        <v>0.49021999999968102</v>
      </c>
    </row>
    <row r="3582" spans="1:12" x14ac:dyDescent="0.25">
      <c r="A3582" s="14">
        <v>43641</v>
      </c>
      <c r="B3582" s="6">
        <f>LoonHeffing2020(Table1[[#This Row],[Belastbaar loon]])</f>
        <v>16299.913500000001</v>
      </c>
      <c r="C3582" s="6">
        <f>AlgemeneHeffingsKorting2020(Table1[[#This Row],[Belastbaar loon]])</f>
        <v>1410.4104</v>
      </c>
      <c r="D3582" s="14">
        <f>ArbeidsKorting2020(Table1[[#This Row],[Belastbaar loon]])</f>
        <v>3297.78</v>
      </c>
      <c r="E3582" s="14">
        <f>MAX(Table1[[#This Row],[Loonheffing]]-Table1[[#This Row],[Algemene Heffingskorting]]-Table1[[#This Row],[Arbeidskorting]],0)</f>
        <v>11591.723099999999</v>
      </c>
      <c r="F3582" s="6">
        <f>Table1[[#This Row],[Belastbaar loon]]-Table1[[#This Row],[Belasting]]</f>
        <v>32049.276900000001</v>
      </c>
      <c r="G3582" s="2">
        <f>(Table1[[#This Row],[Belastbaar loon]]-Table1[[#This Row],[Netto loon]])/Table1[[#This Row],[Belastbaar loon]]</f>
        <v>0.26561543273527188</v>
      </c>
      <c r="H3582" s="14">
        <f t="shared" ca="1" si="50"/>
        <v>11586.820899999999</v>
      </c>
      <c r="I3582" s="14">
        <f ca="1">IF(ROW()=2, Table1[[#This Row],[Netto loon]], INDIRECT(ADDRESS(ROW()-1,COLUMN(F:F))))</f>
        <v>32044.179100000001</v>
      </c>
      <c r="J3582" s="6">
        <f ca="1">IF(ROW()=2, 0, Table1[[#This Row],[Belastbaar loon]]-INDIRECT(ADDRESS(ROW()-1,COLUMN(A:A))))</f>
        <v>10</v>
      </c>
      <c r="K3582" s="6">
        <f ca="1">Table1[[#This Row],[Netto loon]]-Table1[[#This Row],[Netto vorige schijf]]</f>
        <v>5.0977999999995518</v>
      </c>
      <c r="L3582" s="2">
        <f ca="1">(Table1[[#This Row],[Bruto tov vorige schijf]]-Table1[[#This Row],[Netto tov vorige schijf]])/MAX(Table1[[#This Row],[Bruto tov vorige schijf]],1)</f>
        <v>0.49022000000004484</v>
      </c>
    </row>
    <row r="3583" spans="1:12" x14ac:dyDescent="0.25">
      <c r="A3583" s="14">
        <v>43651</v>
      </c>
      <c r="B3583" s="6">
        <f>LoonHeffing2020(Table1[[#This Row],[Belastbaar loon]])</f>
        <v>16303.648499999999</v>
      </c>
      <c r="C3583" s="6">
        <f>AlgemeneHeffingsKorting2020(Table1[[#This Row],[Belastbaar loon]])</f>
        <v>1409.8432</v>
      </c>
      <c r="D3583" s="14">
        <f>ArbeidsKorting2020(Table1[[#This Row],[Belastbaar loon]])</f>
        <v>3297.18</v>
      </c>
      <c r="E3583" s="14">
        <f>MAX(Table1[[#This Row],[Loonheffing]]-Table1[[#This Row],[Algemene Heffingskorting]]-Table1[[#This Row],[Arbeidskorting]],0)</f>
        <v>11596.6253</v>
      </c>
      <c r="F3583" s="6">
        <f>Table1[[#This Row],[Belastbaar loon]]-Table1[[#This Row],[Belasting]]</f>
        <v>32054.3747</v>
      </c>
      <c r="G3583" s="2">
        <f>(Table1[[#This Row],[Belastbaar loon]]-Table1[[#This Row],[Netto loon]])/Table1[[#This Row],[Belastbaar loon]]</f>
        <v>0.26566688735653249</v>
      </c>
      <c r="H3583" s="14">
        <f t="shared" ca="1" si="50"/>
        <v>11591.723099999999</v>
      </c>
      <c r="I3583" s="14">
        <f ca="1">IF(ROW()=2, Table1[[#This Row],[Netto loon]], INDIRECT(ADDRESS(ROW()-1,COLUMN(F:F))))</f>
        <v>32049.276900000001</v>
      </c>
      <c r="J3583" s="6">
        <f ca="1">IF(ROW()=2, 0, Table1[[#This Row],[Belastbaar loon]]-INDIRECT(ADDRESS(ROW()-1,COLUMN(A:A))))</f>
        <v>10</v>
      </c>
      <c r="K3583" s="6">
        <f ca="1">Table1[[#This Row],[Netto loon]]-Table1[[#This Row],[Netto vorige schijf]]</f>
        <v>5.0977999999995518</v>
      </c>
      <c r="L3583" s="2">
        <f ca="1">(Table1[[#This Row],[Bruto tov vorige schijf]]-Table1[[#This Row],[Netto tov vorige schijf]])/MAX(Table1[[#This Row],[Bruto tov vorige schijf]],1)</f>
        <v>0.49022000000004484</v>
      </c>
    </row>
    <row r="3584" spans="1:12" x14ac:dyDescent="0.25">
      <c r="A3584" s="14">
        <v>43661</v>
      </c>
      <c r="B3584" s="6">
        <f>LoonHeffing2020(Table1[[#This Row],[Belastbaar loon]])</f>
        <v>16307.3835</v>
      </c>
      <c r="C3584" s="6">
        <f>AlgemeneHeffingsKorting2020(Table1[[#This Row],[Belastbaar loon]])</f>
        <v>1409.2760000000001</v>
      </c>
      <c r="D3584" s="14">
        <f>ArbeidsKorting2020(Table1[[#This Row],[Belastbaar loon]])</f>
        <v>3296.58</v>
      </c>
      <c r="E3584" s="14">
        <f>MAX(Table1[[#This Row],[Loonheffing]]-Table1[[#This Row],[Algemene Heffingskorting]]-Table1[[#This Row],[Arbeidskorting]],0)</f>
        <v>11601.5275</v>
      </c>
      <c r="F3584" s="6">
        <f>Table1[[#This Row],[Belastbaar loon]]-Table1[[#This Row],[Belasting]]</f>
        <v>32059.4725</v>
      </c>
      <c r="G3584" s="2">
        <f>(Table1[[#This Row],[Belastbaar loon]]-Table1[[#This Row],[Netto loon]])/Table1[[#This Row],[Belastbaar loon]]</f>
        <v>0.2657183184077323</v>
      </c>
      <c r="H3584" s="14">
        <f t="shared" ca="1" si="50"/>
        <v>11596.6253</v>
      </c>
      <c r="I3584" s="14">
        <f ca="1">IF(ROW()=2, Table1[[#This Row],[Netto loon]], INDIRECT(ADDRESS(ROW()-1,COLUMN(F:F))))</f>
        <v>32054.3747</v>
      </c>
      <c r="J3584" s="6">
        <f ca="1">IF(ROW()=2, 0, Table1[[#This Row],[Belastbaar loon]]-INDIRECT(ADDRESS(ROW()-1,COLUMN(A:A))))</f>
        <v>10</v>
      </c>
      <c r="K3584" s="6">
        <f ca="1">Table1[[#This Row],[Netto loon]]-Table1[[#This Row],[Netto vorige schijf]]</f>
        <v>5.0977999999995518</v>
      </c>
      <c r="L3584" s="2">
        <f ca="1">(Table1[[#This Row],[Bruto tov vorige schijf]]-Table1[[#This Row],[Netto tov vorige schijf]])/MAX(Table1[[#This Row],[Bruto tov vorige schijf]],1)</f>
        <v>0.49022000000004484</v>
      </c>
    </row>
    <row r="3585" spans="1:12" x14ac:dyDescent="0.25">
      <c r="A3585" s="14">
        <v>43671</v>
      </c>
      <c r="B3585" s="6">
        <f>LoonHeffing2020(Table1[[#This Row],[Belastbaar loon]])</f>
        <v>16311.1185</v>
      </c>
      <c r="C3585" s="6">
        <f>AlgemeneHeffingsKorting2020(Table1[[#This Row],[Belastbaar loon]])</f>
        <v>1408.7088000000001</v>
      </c>
      <c r="D3585" s="14">
        <f>ArbeidsKorting2020(Table1[[#This Row],[Belastbaar loon]])</f>
        <v>3295.98</v>
      </c>
      <c r="E3585" s="14">
        <f>MAX(Table1[[#This Row],[Loonheffing]]-Table1[[#This Row],[Algemene Heffingskorting]]-Table1[[#This Row],[Arbeidskorting]],0)</f>
        <v>11606.429700000001</v>
      </c>
      <c r="F3585" s="6">
        <f>Table1[[#This Row],[Belastbaar loon]]-Table1[[#This Row],[Belasting]]</f>
        <v>32064.570299999999</v>
      </c>
      <c r="G3585" s="2">
        <f>(Table1[[#This Row],[Belastbaar loon]]-Table1[[#This Row],[Netto loon]])/Table1[[#This Row],[Belastbaar loon]]</f>
        <v>0.26576972590506287</v>
      </c>
      <c r="H3585" s="14">
        <f t="shared" ca="1" si="50"/>
        <v>11601.5275</v>
      </c>
      <c r="I3585" s="14">
        <f ca="1">IF(ROW()=2, Table1[[#This Row],[Netto loon]], INDIRECT(ADDRESS(ROW()-1,COLUMN(F:F))))</f>
        <v>32059.4725</v>
      </c>
      <c r="J3585" s="6">
        <f ca="1">IF(ROW()=2, 0, Table1[[#This Row],[Belastbaar loon]]-INDIRECT(ADDRESS(ROW()-1,COLUMN(A:A))))</f>
        <v>10</v>
      </c>
      <c r="K3585" s="6">
        <f ca="1">Table1[[#This Row],[Netto loon]]-Table1[[#This Row],[Netto vorige schijf]]</f>
        <v>5.0977999999995518</v>
      </c>
      <c r="L3585" s="2">
        <f ca="1">(Table1[[#This Row],[Bruto tov vorige schijf]]-Table1[[#This Row],[Netto tov vorige schijf]])/MAX(Table1[[#This Row],[Bruto tov vorige schijf]],1)</f>
        <v>0.49022000000004484</v>
      </c>
    </row>
    <row r="3586" spans="1:12" x14ac:dyDescent="0.25">
      <c r="A3586" s="14">
        <v>43681</v>
      </c>
      <c r="B3586" s="6">
        <f>LoonHeffing2020(Table1[[#This Row],[Belastbaar loon]])</f>
        <v>16314.853499999999</v>
      </c>
      <c r="C3586" s="6">
        <f>AlgemeneHeffingsKorting2020(Table1[[#This Row],[Belastbaar loon]])</f>
        <v>1408.1415999999999</v>
      </c>
      <c r="D3586" s="14">
        <f>ArbeidsKorting2020(Table1[[#This Row],[Belastbaar loon]])</f>
        <v>3295.38</v>
      </c>
      <c r="E3586" s="14">
        <f>MAX(Table1[[#This Row],[Loonheffing]]-Table1[[#This Row],[Algemene Heffingskorting]]-Table1[[#This Row],[Arbeidskorting]],0)</f>
        <v>11611.331899999997</v>
      </c>
      <c r="F3586" s="6">
        <f>Table1[[#This Row],[Belastbaar loon]]-Table1[[#This Row],[Belasting]]</f>
        <v>32069.668100000003</v>
      </c>
      <c r="G3586" s="2">
        <f>(Table1[[#This Row],[Belastbaar loon]]-Table1[[#This Row],[Netto loon]])/Table1[[#This Row],[Belastbaar loon]]</f>
        <v>0.26582110986470087</v>
      </c>
      <c r="H3586" s="14">
        <f t="shared" ca="1" si="50"/>
        <v>11606.429700000001</v>
      </c>
      <c r="I3586" s="14">
        <f ca="1">IF(ROW()=2, Table1[[#This Row],[Netto loon]], INDIRECT(ADDRESS(ROW()-1,COLUMN(F:F))))</f>
        <v>32064.570299999999</v>
      </c>
      <c r="J3586" s="6">
        <f ca="1">IF(ROW()=2, 0, Table1[[#This Row],[Belastbaar loon]]-INDIRECT(ADDRESS(ROW()-1,COLUMN(A:A))))</f>
        <v>10</v>
      </c>
      <c r="K3586" s="6">
        <f ca="1">Table1[[#This Row],[Netto loon]]-Table1[[#This Row],[Netto vorige schijf]]</f>
        <v>5.0978000000031898</v>
      </c>
      <c r="L3586" s="2">
        <f ca="1">(Table1[[#This Row],[Bruto tov vorige schijf]]-Table1[[#This Row],[Netto tov vorige schijf]])/MAX(Table1[[#This Row],[Bruto tov vorige schijf]],1)</f>
        <v>0.49021999999968102</v>
      </c>
    </row>
    <row r="3587" spans="1:12" x14ac:dyDescent="0.25">
      <c r="A3587" s="14">
        <v>43691</v>
      </c>
      <c r="B3587" s="6">
        <f>LoonHeffing2020(Table1[[#This Row],[Belastbaar loon]])</f>
        <v>16318.5885</v>
      </c>
      <c r="C3587" s="6">
        <f>AlgemeneHeffingsKorting2020(Table1[[#This Row],[Belastbaar loon]])</f>
        <v>1407.5744</v>
      </c>
      <c r="D3587" s="14">
        <f>ArbeidsKorting2020(Table1[[#This Row],[Belastbaar loon]])</f>
        <v>3294.78</v>
      </c>
      <c r="E3587" s="14">
        <f>MAX(Table1[[#This Row],[Loonheffing]]-Table1[[#This Row],[Algemene Heffingskorting]]-Table1[[#This Row],[Arbeidskorting]],0)</f>
        <v>11616.2341</v>
      </c>
      <c r="F3587" s="6">
        <f>Table1[[#This Row],[Belastbaar loon]]-Table1[[#This Row],[Belasting]]</f>
        <v>32074.765899999999</v>
      </c>
      <c r="G3587" s="2">
        <f>(Table1[[#This Row],[Belastbaar loon]]-Table1[[#This Row],[Netto loon]])/Table1[[#This Row],[Belastbaar loon]]</f>
        <v>0.26587247030280842</v>
      </c>
      <c r="H3587" s="14">
        <f t="shared" ca="1" si="50"/>
        <v>11611.331899999997</v>
      </c>
      <c r="I3587" s="14">
        <f ca="1">IF(ROW()=2, Table1[[#This Row],[Netto loon]], INDIRECT(ADDRESS(ROW()-1,COLUMN(F:F))))</f>
        <v>32069.668100000003</v>
      </c>
      <c r="J3587" s="6">
        <f ca="1">IF(ROW()=2, 0, Table1[[#This Row],[Belastbaar loon]]-INDIRECT(ADDRESS(ROW()-1,COLUMN(A:A))))</f>
        <v>10</v>
      </c>
      <c r="K3587" s="6">
        <f ca="1">Table1[[#This Row],[Netto loon]]-Table1[[#This Row],[Netto vorige schijf]]</f>
        <v>5.0977999999959138</v>
      </c>
      <c r="L3587" s="2">
        <f ca="1">(Table1[[#This Row],[Bruto tov vorige schijf]]-Table1[[#This Row],[Netto tov vorige schijf]])/MAX(Table1[[#This Row],[Bruto tov vorige schijf]],1)</f>
        <v>0.49022000000040861</v>
      </c>
    </row>
    <row r="3588" spans="1:12" x14ac:dyDescent="0.25">
      <c r="A3588" s="14">
        <v>43701</v>
      </c>
      <c r="B3588" s="6">
        <f>LoonHeffing2020(Table1[[#This Row],[Belastbaar loon]])</f>
        <v>16322.3235</v>
      </c>
      <c r="C3588" s="6">
        <f>AlgemeneHeffingsKorting2020(Table1[[#This Row],[Belastbaar loon]])</f>
        <v>1407.0072</v>
      </c>
      <c r="D3588" s="14">
        <f>ArbeidsKorting2020(Table1[[#This Row],[Belastbaar loon]])</f>
        <v>3294.18</v>
      </c>
      <c r="E3588" s="14">
        <f>MAX(Table1[[#This Row],[Loonheffing]]-Table1[[#This Row],[Algemene Heffingskorting]]-Table1[[#This Row],[Arbeidskorting]],0)</f>
        <v>11621.1363</v>
      </c>
      <c r="F3588" s="6">
        <f>Table1[[#This Row],[Belastbaar loon]]-Table1[[#This Row],[Belasting]]</f>
        <v>32079.863700000002</v>
      </c>
      <c r="G3588" s="2">
        <f>(Table1[[#This Row],[Belastbaar loon]]-Table1[[#This Row],[Netto loon]])/Table1[[#This Row],[Belastbaar loon]]</f>
        <v>0.26592380723553233</v>
      </c>
      <c r="H3588" s="14">
        <f t="shared" ca="1" si="50"/>
        <v>11616.2341</v>
      </c>
      <c r="I3588" s="14">
        <f ca="1">IF(ROW()=2, Table1[[#This Row],[Netto loon]], INDIRECT(ADDRESS(ROW()-1,COLUMN(F:F))))</f>
        <v>32074.765899999999</v>
      </c>
      <c r="J3588" s="6">
        <f ca="1">IF(ROW()=2, 0, Table1[[#This Row],[Belastbaar loon]]-INDIRECT(ADDRESS(ROW()-1,COLUMN(A:A))))</f>
        <v>10</v>
      </c>
      <c r="K3588" s="6">
        <f ca="1">Table1[[#This Row],[Netto loon]]-Table1[[#This Row],[Netto vorige schijf]]</f>
        <v>5.0978000000031898</v>
      </c>
      <c r="L3588" s="2">
        <f ca="1">(Table1[[#This Row],[Bruto tov vorige schijf]]-Table1[[#This Row],[Netto tov vorige schijf]])/MAX(Table1[[#This Row],[Bruto tov vorige schijf]],1)</f>
        <v>0.49021999999968102</v>
      </c>
    </row>
    <row r="3589" spans="1:12" x14ac:dyDescent="0.25">
      <c r="A3589" s="14">
        <v>43711</v>
      </c>
      <c r="B3589" s="6">
        <f>LoonHeffing2020(Table1[[#This Row],[Belastbaar loon]])</f>
        <v>16326.058499999999</v>
      </c>
      <c r="C3589" s="6">
        <f>AlgemeneHeffingsKorting2020(Table1[[#This Row],[Belastbaar loon]])</f>
        <v>1406.44</v>
      </c>
      <c r="D3589" s="14">
        <f>ArbeidsKorting2020(Table1[[#This Row],[Belastbaar loon]])</f>
        <v>3293.58</v>
      </c>
      <c r="E3589" s="14">
        <f>MAX(Table1[[#This Row],[Loonheffing]]-Table1[[#This Row],[Algemene Heffingskorting]]-Table1[[#This Row],[Arbeidskorting]],0)</f>
        <v>11626.038499999999</v>
      </c>
      <c r="F3589" s="6">
        <f>Table1[[#This Row],[Belastbaar loon]]-Table1[[#This Row],[Belasting]]</f>
        <v>32084.961500000001</v>
      </c>
      <c r="G3589" s="2">
        <f>(Table1[[#This Row],[Belastbaar loon]]-Table1[[#This Row],[Netto loon]])/Table1[[#This Row],[Belastbaar loon]]</f>
        <v>0.26597512067900525</v>
      </c>
      <c r="H3589" s="14">
        <f t="shared" ca="1" si="50"/>
        <v>11621.1363</v>
      </c>
      <c r="I3589" s="14">
        <f ca="1">IF(ROW()=2, Table1[[#This Row],[Netto loon]], INDIRECT(ADDRESS(ROW()-1,COLUMN(F:F))))</f>
        <v>32079.863700000002</v>
      </c>
      <c r="J3589" s="6">
        <f ca="1">IF(ROW()=2, 0, Table1[[#This Row],[Belastbaar loon]]-INDIRECT(ADDRESS(ROW()-1,COLUMN(A:A))))</f>
        <v>10</v>
      </c>
      <c r="K3589" s="6">
        <f ca="1">Table1[[#This Row],[Netto loon]]-Table1[[#This Row],[Netto vorige schijf]]</f>
        <v>5.0977999999995518</v>
      </c>
      <c r="L3589" s="2">
        <f ca="1">(Table1[[#This Row],[Bruto tov vorige schijf]]-Table1[[#This Row],[Netto tov vorige schijf]])/MAX(Table1[[#This Row],[Bruto tov vorige schijf]],1)</f>
        <v>0.49022000000004484</v>
      </c>
    </row>
    <row r="3590" spans="1:12" x14ac:dyDescent="0.25">
      <c r="A3590" s="14">
        <v>43721</v>
      </c>
      <c r="B3590" s="6">
        <f>LoonHeffing2020(Table1[[#This Row],[Belastbaar loon]])</f>
        <v>16329.7935</v>
      </c>
      <c r="C3590" s="6">
        <f>AlgemeneHeffingsKorting2020(Table1[[#This Row],[Belastbaar loon]])</f>
        <v>1405.8728000000001</v>
      </c>
      <c r="D3590" s="14">
        <f>ArbeidsKorting2020(Table1[[#This Row],[Belastbaar loon]])</f>
        <v>3292.98</v>
      </c>
      <c r="E3590" s="14">
        <f>MAX(Table1[[#This Row],[Loonheffing]]-Table1[[#This Row],[Algemene Heffingskorting]]-Table1[[#This Row],[Arbeidskorting]],0)</f>
        <v>11630.940699999999</v>
      </c>
      <c r="F3590" s="6">
        <f>Table1[[#This Row],[Belastbaar loon]]-Table1[[#This Row],[Belasting]]</f>
        <v>32090.059300000001</v>
      </c>
      <c r="G3590" s="2">
        <f>(Table1[[#This Row],[Belastbaar loon]]-Table1[[#This Row],[Netto loon]])/Table1[[#This Row],[Belastbaar loon]]</f>
        <v>0.26602641064934468</v>
      </c>
      <c r="H3590" s="14">
        <f t="shared" ca="1" si="50"/>
        <v>11626.038499999999</v>
      </c>
      <c r="I3590" s="14">
        <f ca="1">IF(ROW()=2, Table1[[#This Row],[Netto loon]], INDIRECT(ADDRESS(ROW()-1,COLUMN(F:F))))</f>
        <v>32084.961500000001</v>
      </c>
      <c r="J3590" s="6">
        <f ca="1">IF(ROW()=2, 0, Table1[[#This Row],[Belastbaar loon]]-INDIRECT(ADDRESS(ROW()-1,COLUMN(A:A))))</f>
        <v>10</v>
      </c>
      <c r="K3590" s="6">
        <f ca="1">Table1[[#This Row],[Netto loon]]-Table1[[#This Row],[Netto vorige schijf]]</f>
        <v>5.0977999999995518</v>
      </c>
      <c r="L3590" s="2">
        <f ca="1">(Table1[[#This Row],[Bruto tov vorige schijf]]-Table1[[#This Row],[Netto tov vorige schijf]])/MAX(Table1[[#This Row],[Bruto tov vorige schijf]],1)</f>
        <v>0.49022000000004484</v>
      </c>
    </row>
    <row r="3591" spans="1:12" x14ac:dyDescent="0.25">
      <c r="A3591" s="14">
        <v>43731</v>
      </c>
      <c r="B3591" s="6">
        <f>LoonHeffing2020(Table1[[#This Row],[Belastbaar loon]])</f>
        <v>16333.5285</v>
      </c>
      <c r="C3591" s="6">
        <f>AlgemeneHeffingsKorting2020(Table1[[#This Row],[Belastbaar loon]])</f>
        <v>1405.3055999999999</v>
      </c>
      <c r="D3591" s="14">
        <f>ArbeidsKorting2020(Table1[[#This Row],[Belastbaar loon]])</f>
        <v>3292.38</v>
      </c>
      <c r="E3591" s="14">
        <f>MAX(Table1[[#This Row],[Loonheffing]]-Table1[[#This Row],[Algemene Heffingskorting]]-Table1[[#This Row],[Arbeidskorting]],0)</f>
        <v>11635.8429</v>
      </c>
      <c r="F3591" s="6">
        <f>Table1[[#This Row],[Belastbaar loon]]-Table1[[#This Row],[Belasting]]</f>
        <v>32095.1571</v>
      </c>
      <c r="G3591" s="2">
        <f>(Table1[[#This Row],[Belastbaar loon]]-Table1[[#This Row],[Netto loon]])/Table1[[#This Row],[Belastbaar loon]]</f>
        <v>0.26607767716265351</v>
      </c>
      <c r="H3591" s="14">
        <f t="shared" ca="1" si="50"/>
        <v>11630.940699999999</v>
      </c>
      <c r="I3591" s="14">
        <f ca="1">IF(ROW()=2, Table1[[#This Row],[Netto loon]], INDIRECT(ADDRESS(ROW()-1,COLUMN(F:F))))</f>
        <v>32090.059300000001</v>
      </c>
      <c r="J3591" s="6">
        <f ca="1">IF(ROW()=2, 0, Table1[[#This Row],[Belastbaar loon]]-INDIRECT(ADDRESS(ROW()-1,COLUMN(A:A))))</f>
        <v>10</v>
      </c>
      <c r="K3591" s="6">
        <f ca="1">Table1[[#This Row],[Netto loon]]-Table1[[#This Row],[Netto vorige schijf]]</f>
        <v>5.0977999999995518</v>
      </c>
      <c r="L3591" s="2">
        <f ca="1">(Table1[[#This Row],[Bruto tov vorige schijf]]-Table1[[#This Row],[Netto tov vorige schijf]])/MAX(Table1[[#This Row],[Bruto tov vorige schijf]],1)</f>
        <v>0.49022000000004484</v>
      </c>
    </row>
    <row r="3592" spans="1:12" x14ac:dyDescent="0.25">
      <c r="A3592" s="14">
        <v>43741</v>
      </c>
      <c r="B3592" s="6">
        <f>LoonHeffing2020(Table1[[#This Row],[Belastbaar loon]])</f>
        <v>16337.263499999999</v>
      </c>
      <c r="C3592" s="6">
        <f>AlgemeneHeffingsKorting2020(Table1[[#This Row],[Belastbaar loon]])</f>
        <v>1404.7384</v>
      </c>
      <c r="D3592" s="14">
        <f>ArbeidsKorting2020(Table1[[#This Row],[Belastbaar loon]])</f>
        <v>3291.78</v>
      </c>
      <c r="E3592" s="14">
        <f>MAX(Table1[[#This Row],[Loonheffing]]-Table1[[#This Row],[Algemene Heffingskorting]]-Table1[[#This Row],[Arbeidskorting]],0)</f>
        <v>11640.745099999998</v>
      </c>
      <c r="F3592" s="6">
        <f>Table1[[#This Row],[Belastbaar loon]]-Table1[[#This Row],[Belasting]]</f>
        <v>32100.2549</v>
      </c>
      <c r="G3592" s="2">
        <f>(Table1[[#This Row],[Belastbaar loon]]-Table1[[#This Row],[Netto loon]])/Table1[[#This Row],[Belastbaar loon]]</f>
        <v>0.26612892023501977</v>
      </c>
      <c r="H3592" s="14">
        <f t="shared" ca="1" si="50"/>
        <v>11635.8429</v>
      </c>
      <c r="I3592" s="14">
        <f ca="1">IF(ROW()=2, Table1[[#This Row],[Netto loon]], INDIRECT(ADDRESS(ROW()-1,COLUMN(F:F))))</f>
        <v>32095.1571</v>
      </c>
      <c r="J3592" s="6">
        <f ca="1">IF(ROW()=2, 0, Table1[[#This Row],[Belastbaar loon]]-INDIRECT(ADDRESS(ROW()-1,COLUMN(A:A))))</f>
        <v>10</v>
      </c>
      <c r="K3592" s="6">
        <f ca="1">Table1[[#This Row],[Netto loon]]-Table1[[#This Row],[Netto vorige schijf]]</f>
        <v>5.0977999999995518</v>
      </c>
      <c r="L3592" s="2">
        <f ca="1">(Table1[[#This Row],[Bruto tov vorige schijf]]-Table1[[#This Row],[Netto tov vorige schijf]])/MAX(Table1[[#This Row],[Bruto tov vorige schijf]],1)</f>
        <v>0.49022000000004484</v>
      </c>
    </row>
    <row r="3593" spans="1:12" x14ac:dyDescent="0.25">
      <c r="A3593" s="14">
        <v>43751</v>
      </c>
      <c r="B3593" s="6">
        <f>LoonHeffing2020(Table1[[#This Row],[Belastbaar loon]])</f>
        <v>16340.9985</v>
      </c>
      <c r="C3593" s="6">
        <f>AlgemeneHeffingsKorting2020(Table1[[#This Row],[Belastbaar loon]])</f>
        <v>1404.1712</v>
      </c>
      <c r="D3593" s="14">
        <f>ArbeidsKorting2020(Table1[[#This Row],[Belastbaar loon]])</f>
        <v>3291.18</v>
      </c>
      <c r="E3593" s="14">
        <f>MAX(Table1[[#This Row],[Loonheffing]]-Table1[[#This Row],[Algemene Heffingskorting]]-Table1[[#This Row],[Arbeidskorting]],0)</f>
        <v>11645.647299999999</v>
      </c>
      <c r="F3593" s="6">
        <f>Table1[[#This Row],[Belastbaar loon]]-Table1[[#This Row],[Belasting]]</f>
        <v>32105.352700000003</v>
      </c>
      <c r="G3593" s="2">
        <f>(Table1[[#This Row],[Belastbaar loon]]-Table1[[#This Row],[Netto loon]])/Table1[[#This Row],[Belastbaar loon]]</f>
        <v>0.26618013988251688</v>
      </c>
      <c r="H3593" s="14">
        <f t="shared" ca="1" si="50"/>
        <v>11640.745099999998</v>
      </c>
      <c r="I3593" s="14">
        <f ca="1">IF(ROW()=2, Table1[[#This Row],[Netto loon]], INDIRECT(ADDRESS(ROW()-1,COLUMN(F:F))))</f>
        <v>32100.2549</v>
      </c>
      <c r="J3593" s="6">
        <f ca="1">IF(ROW()=2, 0, Table1[[#This Row],[Belastbaar loon]]-INDIRECT(ADDRESS(ROW()-1,COLUMN(A:A))))</f>
        <v>10</v>
      </c>
      <c r="K3593" s="6">
        <f ca="1">Table1[[#This Row],[Netto loon]]-Table1[[#This Row],[Netto vorige schijf]]</f>
        <v>5.0978000000031898</v>
      </c>
      <c r="L3593" s="2">
        <f ca="1">(Table1[[#This Row],[Bruto tov vorige schijf]]-Table1[[#This Row],[Netto tov vorige schijf]])/MAX(Table1[[#This Row],[Bruto tov vorige schijf]],1)</f>
        <v>0.49021999999968102</v>
      </c>
    </row>
    <row r="3594" spans="1:12" x14ac:dyDescent="0.25">
      <c r="A3594" s="14">
        <v>43761</v>
      </c>
      <c r="B3594" s="6">
        <f>LoonHeffing2020(Table1[[#This Row],[Belastbaar loon]])</f>
        <v>16344.7335</v>
      </c>
      <c r="C3594" s="6">
        <f>AlgemeneHeffingsKorting2020(Table1[[#This Row],[Belastbaar loon]])</f>
        <v>1403.604</v>
      </c>
      <c r="D3594" s="14">
        <f>ArbeidsKorting2020(Table1[[#This Row],[Belastbaar loon]])</f>
        <v>3290.58</v>
      </c>
      <c r="E3594" s="14">
        <f>MAX(Table1[[#This Row],[Loonheffing]]-Table1[[#This Row],[Algemene Heffingskorting]]-Table1[[#This Row],[Arbeidskorting]],0)</f>
        <v>11650.549500000001</v>
      </c>
      <c r="F3594" s="6">
        <f>Table1[[#This Row],[Belastbaar loon]]-Table1[[#This Row],[Belasting]]</f>
        <v>32110.450499999999</v>
      </c>
      <c r="G3594" s="2">
        <f>(Table1[[#This Row],[Belastbaar loon]]-Table1[[#This Row],[Netto loon]])/Table1[[#This Row],[Belastbaar loon]]</f>
        <v>0.26623133612120381</v>
      </c>
      <c r="H3594" s="14">
        <f t="shared" ca="1" si="50"/>
        <v>11645.647299999999</v>
      </c>
      <c r="I3594" s="14">
        <f ca="1">IF(ROW()=2, Table1[[#This Row],[Netto loon]], INDIRECT(ADDRESS(ROW()-1,COLUMN(F:F))))</f>
        <v>32105.352700000003</v>
      </c>
      <c r="J3594" s="6">
        <f ca="1">IF(ROW()=2, 0, Table1[[#This Row],[Belastbaar loon]]-INDIRECT(ADDRESS(ROW()-1,COLUMN(A:A))))</f>
        <v>10</v>
      </c>
      <c r="K3594" s="6">
        <f ca="1">Table1[[#This Row],[Netto loon]]-Table1[[#This Row],[Netto vorige schijf]]</f>
        <v>5.0977999999959138</v>
      </c>
      <c r="L3594" s="2">
        <f ca="1">(Table1[[#This Row],[Bruto tov vorige schijf]]-Table1[[#This Row],[Netto tov vorige schijf]])/MAX(Table1[[#This Row],[Bruto tov vorige schijf]],1)</f>
        <v>0.49022000000040861</v>
      </c>
    </row>
    <row r="3595" spans="1:12" x14ac:dyDescent="0.25">
      <c r="A3595" s="14">
        <v>43771</v>
      </c>
      <c r="B3595" s="6">
        <f>LoonHeffing2020(Table1[[#This Row],[Belastbaar loon]])</f>
        <v>16348.468499999999</v>
      </c>
      <c r="C3595" s="6">
        <f>AlgemeneHeffingsKorting2020(Table1[[#This Row],[Belastbaar loon]])</f>
        <v>1403.0368000000001</v>
      </c>
      <c r="D3595" s="14">
        <f>ArbeidsKorting2020(Table1[[#This Row],[Belastbaar loon]])</f>
        <v>3289.98</v>
      </c>
      <c r="E3595" s="14">
        <f>MAX(Table1[[#This Row],[Loonheffing]]-Table1[[#This Row],[Algemene Heffingskorting]]-Table1[[#This Row],[Arbeidskorting]],0)</f>
        <v>11655.4517</v>
      </c>
      <c r="F3595" s="6">
        <f>Table1[[#This Row],[Belastbaar loon]]-Table1[[#This Row],[Belasting]]</f>
        <v>32115.548300000002</v>
      </c>
      <c r="G3595" s="2">
        <f>(Table1[[#This Row],[Belastbaar loon]]-Table1[[#This Row],[Netto loon]])/Table1[[#This Row],[Belastbaar loon]]</f>
        <v>0.2662825089671243</v>
      </c>
      <c r="H3595" s="14">
        <f t="shared" ca="1" si="50"/>
        <v>11650.549500000001</v>
      </c>
      <c r="I3595" s="14">
        <f ca="1">IF(ROW()=2, Table1[[#This Row],[Netto loon]], INDIRECT(ADDRESS(ROW()-1,COLUMN(F:F))))</f>
        <v>32110.450499999999</v>
      </c>
      <c r="J3595" s="6">
        <f ca="1">IF(ROW()=2, 0, Table1[[#This Row],[Belastbaar loon]]-INDIRECT(ADDRESS(ROW()-1,COLUMN(A:A))))</f>
        <v>10</v>
      </c>
      <c r="K3595" s="6">
        <f ca="1">Table1[[#This Row],[Netto loon]]-Table1[[#This Row],[Netto vorige schijf]]</f>
        <v>5.0978000000031898</v>
      </c>
      <c r="L3595" s="2">
        <f ca="1">(Table1[[#This Row],[Bruto tov vorige schijf]]-Table1[[#This Row],[Netto tov vorige schijf]])/MAX(Table1[[#This Row],[Bruto tov vorige schijf]],1)</f>
        <v>0.49021999999968102</v>
      </c>
    </row>
    <row r="3596" spans="1:12" x14ac:dyDescent="0.25">
      <c r="A3596" s="14">
        <v>43781</v>
      </c>
      <c r="B3596" s="6">
        <f>LoonHeffing2020(Table1[[#This Row],[Belastbaar loon]])</f>
        <v>16352.2035</v>
      </c>
      <c r="C3596" s="6">
        <f>AlgemeneHeffingsKorting2020(Table1[[#This Row],[Belastbaar loon]])</f>
        <v>1402.4695999999999</v>
      </c>
      <c r="D3596" s="14">
        <f>ArbeidsKorting2020(Table1[[#This Row],[Belastbaar loon]])</f>
        <v>3289.38</v>
      </c>
      <c r="E3596" s="14">
        <f>MAX(Table1[[#This Row],[Loonheffing]]-Table1[[#This Row],[Algemene Heffingskorting]]-Table1[[#This Row],[Arbeidskorting]],0)</f>
        <v>11660.353899999998</v>
      </c>
      <c r="F3596" s="6">
        <f>Table1[[#This Row],[Belastbaar loon]]-Table1[[#This Row],[Belasting]]</f>
        <v>32120.646100000002</v>
      </c>
      <c r="G3596" s="2">
        <f>(Table1[[#This Row],[Belastbaar loon]]-Table1[[#This Row],[Netto loon]])/Table1[[#This Row],[Belastbaar loon]]</f>
        <v>0.26633365843630796</v>
      </c>
      <c r="H3596" s="14">
        <f t="shared" ca="1" si="50"/>
        <v>11655.4517</v>
      </c>
      <c r="I3596" s="14">
        <f ca="1">IF(ROW()=2, Table1[[#This Row],[Netto loon]], INDIRECT(ADDRESS(ROW()-1,COLUMN(F:F))))</f>
        <v>32115.548300000002</v>
      </c>
      <c r="J3596" s="6">
        <f ca="1">IF(ROW()=2, 0, Table1[[#This Row],[Belastbaar loon]]-INDIRECT(ADDRESS(ROW()-1,COLUMN(A:A))))</f>
        <v>10</v>
      </c>
      <c r="K3596" s="6">
        <f ca="1">Table1[[#This Row],[Netto loon]]-Table1[[#This Row],[Netto vorige schijf]]</f>
        <v>5.0977999999995518</v>
      </c>
      <c r="L3596" s="2">
        <f ca="1">(Table1[[#This Row],[Bruto tov vorige schijf]]-Table1[[#This Row],[Netto tov vorige schijf]])/MAX(Table1[[#This Row],[Bruto tov vorige schijf]],1)</f>
        <v>0.49022000000004484</v>
      </c>
    </row>
    <row r="3597" spans="1:12" x14ac:dyDescent="0.25">
      <c r="A3597" s="14">
        <v>43791</v>
      </c>
      <c r="B3597" s="6">
        <f>LoonHeffing2020(Table1[[#This Row],[Belastbaar loon]])</f>
        <v>16355.9385</v>
      </c>
      <c r="C3597" s="6">
        <f>AlgemeneHeffingsKorting2020(Table1[[#This Row],[Belastbaar loon]])</f>
        <v>1401.9023999999999</v>
      </c>
      <c r="D3597" s="14">
        <f>ArbeidsKorting2020(Table1[[#This Row],[Belastbaar loon]])</f>
        <v>3288.78</v>
      </c>
      <c r="E3597" s="14">
        <f>MAX(Table1[[#This Row],[Loonheffing]]-Table1[[#This Row],[Algemene Heffingskorting]]-Table1[[#This Row],[Arbeidskorting]],0)</f>
        <v>11665.256100000001</v>
      </c>
      <c r="F3597" s="6">
        <f>Table1[[#This Row],[Belastbaar loon]]-Table1[[#This Row],[Belasting]]</f>
        <v>32125.743900000001</v>
      </c>
      <c r="G3597" s="2">
        <f>(Table1[[#This Row],[Belastbaar loon]]-Table1[[#This Row],[Netto loon]])/Table1[[#This Row],[Belastbaar loon]]</f>
        <v>0.26638478454476944</v>
      </c>
      <c r="H3597" s="14">
        <f t="shared" ca="1" si="50"/>
        <v>11660.353899999998</v>
      </c>
      <c r="I3597" s="14">
        <f ca="1">IF(ROW()=2, Table1[[#This Row],[Netto loon]], INDIRECT(ADDRESS(ROW()-1,COLUMN(F:F))))</f>
        <v>32120.646100000002</v>
      </c>
      <c r="J3597" s="6">
        <f ca="1">IF(ROW()=2, 0, Table1[[#This Row],[Belastbaar loon]]-INDIRECT(ADDRESS(ROW()-1,COLUMN(A:A))))</f>
        <v>10</v>
      </c>
      <c r="K3597" s="6">
        <f ca="1">Table1[[#This Row],[Netto loon]]-Table1[[#This Row],[Netto vorige schijf]]</f>
        <v>5.0977999999995518</v>
      </c>
      <c r="L3597" s="2">
        <f ca="1">(Table1[[#This Row],[Bruto tov vorige schijf]]-Table1[[#This Row],[Netto tov vorige schijf]])/MAX(Table1[[#This Row],[Bruto tov vorige schijf]],1)</f>
        <v>0.49022000000004484</v>
      </c>
    </row>
    <row r="3598" spans="1:12" x14ac:dyDescent="0.25">
      <c r="A3598" s="14">
        <v>43801</v>
      </c>
      <c r="B3598" s="6">
        <f>LoonHeffing2020(Table1[[#This Row],[Belastbaar loon]])</f>
        <v>16359.673500000001</v>
      </c>
      <c r="C3598" s="6">
        <f>AlgemeneHeffingsKorting2020(Table1[[#This Row],[Belastbaar loon]])</f>
        <v>1401.3352</v>
      </c>
      <c r="D3598" s="14">
        <f>ArbeidsKorting2020(Table1[[#This Row],[Belastbaar loon]])</f>
        <v>3288.18</v>
      </c>
      <c r="E3598" s="14">
        <f>MAX(Table1[[#This Row],[Loonheffing]]-Table1[[#This Row],[Algemene Heffingskorting]]-Table1[[#This Row],[Arbeidskorting]],0)</f>
        <v>11670.158300000001</v>
      </c>
      <c r="F3598" s="6">
        <f>Table1[[#This Row],[Belastbaar loon]]-Table1[[#This Row],[Belasting]]</f>
        <v>32130.841699999997</v>
      </c>
      <c r="G3598" s="2">
        <f>(Table1[[#This Row],[Belastbaar loon]]-Table1[[#This Row],[Netto loon]])/Table1[[#This Row],[Belastbaar loon]]</f>
        <v>0.26643588730850898</v>
      </c>
      <c r="H3598" s="14">
        <f t="shared" ca="1" si="50"/>
        <v>11665.256100000001</v>
      </c>
      <c r="I3598" s="14">
        <f ca="1">IF(ROW()=2, Table1[[#This Row],[Netto loon]], INDIRECT(ADDRESS(ROW()-1,COLUMN(F:F))))</f>
        <v>32125.743900000001</v>
      </c>
      <c r="J3598" s="6">
        <f ca="1">IF(ROW()=2, 0, Table1[[#This Row],[Belastbaar loon]]-INDIRECT(ADDRESS(ROW()-1,COLUMN(A:A))))</f>
        <v>10</v>
      </c>
      <c r="K3598" s="6">
        <f ca="1">Table1[[#This Row],[Netto loon]]-Table1[[#This Row],[Netto vorige schijf]]</f>
        <v>5.0977999999959138</v>
      </c>
      <c r="L3598" s="2">
        <f ca="1">(Table1[[#This Row],[Bruto tov vorige schijf]]-Table1[[#This Row],[Netto tov vorige schijf]])/MAX(Table1[[#This Row],[Bruto tov vorige schijf]],1)</f>
        <v>0.49022000000040861</v>
      </c>
    </row>
    <row r="3599" spans="1:12" x14ac:dyDescent="0.25">
      <c r="A3599" s="14">
        <v>43811</v>
      </c>
      <c r="B3599" s="6">
        <f>LoonHeffing2020(Table1[[#This Row],[Belastbaar loon]])</f>
        <v>16363.4085</v>
      </c>
      <c r="C3599" s="6">
        <f>AlgemeneHeffingsKorting2020(Table1[[#This Row],[Belastbaar loon]])</f>
        <v>1400.768</v>
      </c>
      <c r="D3599" s="14">
        <f>ArbeidsKorting2020(Table1[[#This Row],[Belastbaar loon]])</f>
        <v>3287.58</v>
      </c>
      <c r="E3599" s="14">
        <f>MAX(Table1[[#This Row],[Loonheffing]]-Table1[[#This Row],[Algemene Heffingskorting]]-Table1[[#This Row],[Arbeidskorting]],0)</f>
        <v>11675.0605</v>
      </c>
      <c r="F3599" s="6">
        <f>Table1[[#This Row],[Belastbaar loon]]-Table1[[#This Row],[Belasting]]</f>
        <v>32135.9395</v>
      </c>
      <c r="G3599" s="2">
        <f>(Table1[[#This Row],[Belastbaar loon]]-Table1[[#This Row],[Netto loon]])/Table1[[#This Row],[Belastbaar loon]]</f>
        <v>0.26648696674351191</v>
      </c>
      <c r="H3599" s="14">
        <f t="shared" ca="1" si="50"/>
        <v>11670.158300000001</v>
      </c>
      <c r="I3599" s="14">
        <f ca="1">IF(ROW()=2, Table1[[#This Row],[Netto loon]], INDIRECT(ADDRESS(ROW()-1,COLUMN(F:F))))</f>
        <v>32130.841699999997</v>
      </c>
      <c r="J3599" s="6">
        <f ca="1">IF(ROW()=2, 0, Table1[[#This Row],[Belastbaar loon]]-INDIRECT(ADDRESS(ROW()-1,COLUMN(A:A))))</f>
        <v>10</v>
      </c>
      <c r="K3599" s="6">
        <f ca="1">Table1[[#This Row],[Netto loon]]-Table1[[#This Row],[Netto vorige schijf]]</f>
        <v>5.0978000000031898</v>
      </c>
      <c r="L3599" s="2">
        <f ca="1">(Table1[[#This Row],[Bruto tov vorige schijf]]-Table1[[#This Row],[Netto tov vorige schijf]])/MAX(Table1[[#This Row],[Bruto tov vorige schijf]],1)</f>
        <v>0.49021999999968102</v>
      </c>
    </row>
    <row r="3600" spans="1:12" x14ac:dyDescent="0.25">
      <c r="A3600" s="14">
        <v>43821</v>
      </c>
      <c r="B3600" s="6">
        <f>LoonHeffing2020(Table1[[#This Row],[Belastbaar loon]])</f>
        <v>16367.1435</v>
      </c>
      <c r="C3600" s="6">
        <f>AlgemeneHeffingsKorting2020(Table1[[#This Row],[Belastbaar loon]])</f>
        <v>1400.2008000000001</v>
      </c>
      <c r="D3600" s="14">
        <f>ArbeidsKorting2020(Table1[[#This Row],[Belastbaar loon]])</f>
        <v>3286.98</v>
      </c>
      <c r="E3600" s="14">
        <f>MAX(Table1[[#This Row],[Loonheffing]]-Table1[[#This Row],[Algemene Heffingskorting]]-Table1[[#This Row],[Arbeidskorting]],0)</f>
        <v>11679.9627</v>
      </c>
      <c r="F3600" s="6">
        <f>Table1[[#This Row],[Belastbaar loon]]-Table1[[#This Row],[Belasting]]</f>
        <v>32141.0373</v>
      </c>
      <c r="G3600" s="2">
        <f>(Table1[[#This Row],[Belastbaar loon]]-Table1[[#This Row],[Netto loon]])/Table1[[#This Row],[Belastbaar loon]]</f>
        <v>0.26653802286574929</v>
      </c>
      <c r="H3600" s="14">
        <f t="shared" ca="1" si="50"/>
        <v>11675.0605</v>
      </c>
      <c r="I3600" s="14">
        <f ca="1">IF(ROW()=2, Table1[[#This Row],[Netto loon]], INDIRECT(ADDRESS(ROW()-1,COLUMN(F:F))))</f>
        <v>32135.9395</v>
      </c>
      <c r="J3600" s="6">
        <f ca="1">IF(ROW()=2, 0, Table1[[#This Row],[Belastbaar loon]]-INDIRECT(ADDRESS(ROW()-1,COLUMN(A:A))))</f>
        <v>10</v>
      </c>
      <c r="K3600" s="6">
        <f ca="1">Table1[[#This Row],[Netto loon]]-Table1[[#This Row],[Netto vorige schijf]]</f>
        <v>5.0977999999995518</v>
      </c>
      <c r="L3600" s="2">
        <f ca="1">(Table1[[#This Row],[Bruto tov vorige schijf]]-Table1[[#This Row],[Netto tov vorige schijf]])/MAX(Table1[[#This Row],[Bruto tov vorige schijf]],1)</f>
        <v>0.49022000000004484</v>
      </c>
    </row>
    <row r="3601" spans="1:12" x14ac:dyDescent="0.25">
      <c r="A3601" s="14">
        <v>43831</v>
      </c>
      <c r="B3601" s="6">
        <f>LoonHeffing2020(Table1[[#This Row],[Belastbaar loon]])</f>
        <v>16370.878500000001</v>
      </c>
      <c r="C3601" s="6">
        <f>AlgemeneHeffingsKorting2020(Table1[[#This Row],[Belastbaar loon]])</f>
        <v>1399.6336000000001</v>
      </c>
      <c r="D3601" s="14">
        <f>ArbeidsKorting2020(Table1[[#This Row],[Belastbaar loon]])</f>
        <v>3286.38</v>
      </c>
      <c r="E3601" s="14">
        <f>MAX(Table1[[#This Row],[Loonheffing]]-Table1[[#This Row],[Algemene Heffingskorting]]-Table1[[#This Row],[Arbeidskorting]],0)</f>
        <v>11684.8649</v>
      </c>
      <c r="F3601" s="6">
        <f>Table1[[#This Row],[Belastbaar loon]]-Table1[[#This Row],[Belasting]]</f>
        <v>32146.1351</v>
      </c>
      <c r="G3601" s="2">
        <f>(Table1[[#This Row],[Belastbaar loon]]-Table1[[#This Row],[Netto loon]])/Table1[[#This Row],[Belastbaar loon]]</f>
        <v>0.26658905569117747</v>
      </c>
      <c r="H3601" s="14">
        <f t="shared" ca="1" si="50"/>
        <v>11679.9627</v>
      </c>
      <c r="I3601" s="14">
        <f ca="1">IF(ROW()=2, Table1[[#This Row],[Netto loon]], INDIRECT(ADDRESS(ROW()-1,COLUMN(F:F))))</f>
        <v>32141.0373</v>
      </c>
      <c r="J3601" s="6">
        <f ca="1">IF(ROW()=2, 0, Table1[[#This Row],[Belastbaar loon]]-INDIRECT(ADDRESS(ROW()-1,COLUMN(A:A))))</f>
        <v>10</v>
      </c>
      <c r="K3601" s="6">
        <f ca="1">Table1[[#This Row],[Netto loon]]-Table1[[#This Row],[Netto vorige schijf]]</f>
        <v>5.0977999999995518</v>
      </c>
      <c r="L3601" s="2">
        <f ca="1">(Table1[[#This Row],[Bruto tov vorige schijf]]-Table1[[#This Row],[Netto tov vorige schijf]])/MAX(Table1[[#This Row],[Bruto tov vorige schijf]],1)</f>
        <v>0.49022000000004484</v>
      </c>
    </row>
    <row r="3602" spans="1:12" x14ac:dyDescent="0.25">
      <c r="A3602" s="14">
        <v>43841</v>
      </c>
      <c r="B3602" s="6">
        <f>LoonHeffing2020(Table1[[#This Row],[Belastbaar loon]])</f>
        <v>16374.613499999999</v>
      </c>
      <c r="C3602" s="6">
        <f>AlgemeneHeffingsKorting2020(Table1[[#This Row],[Belastbaar loon]])</f>
        <v>1399.0663999999999</v>
      </c>
      <c r="D3602" s="14">
        <f>ArbeidsKorting2020(Table1[[#This Row],[Belastbaar loon]])</f>
        <v>3285.78</v>
      </c>
      <c r="E3602" s="14">
        <f>MAX(Table1[[#This Row],[Loonheffing]]-Table1[[#This Row],[Algemene Heffingskorting]]-Table1[[#This Row],[Arbeidskorting]],0)</f>
        <v>11689.767099999999</v>
      </c>
      <c r="F3602" s="6">
        <f>Table1[[#This Row],[Belastbaar loon]]-Table1[[#This Row],[Belasting]]</f>
        <v>32151.232900000003</v>
      </c>
      <c r="G3602" s="2">
        <f>(Table1[[#This Row],[Belastbaar loon]]-Table1[[#This Row],[Netto loon]])/Table1[[#This Row],[Belastbaar loon]]</f>
        <v>0.26664006523573819</v>
      </c>
      <c r="H3602" s="14">
        <f t="shared" ca="1" si="50"/>
        <v>11684.8649</v>
      </c>
      <c r="I3602" s="14">
        <f ca="1">IF(ROW()=2, Table1[[#This Row],[Netto loon]], INDIRECT(ADDRESS(ROW()-1,COLUMN(F:F))))</f>
        <v>32146.1351</v>
      </c>
      <c r="J3602" s="6">
        <f ca="1">IF(ROW()=2, 0, Table1[[#This Row],[Belastbaar loon]]-INDIRECT(ADDRESS(ROW()-1,COLUMN(A:A))))</f>
        <v>10</v>
      </c>
      <c r="K3602" s="6">
        <f ca="1">Table1[[#This Row],[Netto loon]]-Table1[[#This Row],[Netto vorige schijf]]</f>
        <v>5.0978000000031898</v>
      </c>
      <c r="L3602" s="2">
        <f ca="1">(Table1[[#This Row],[Bruto tov vorige schijf]]-Table1[[#This Row],[Netto tov vorige schijf]])/MAX(Table1[[#This Row],[Bruto tov vorige schijf]],1)</f>
        <v>0.49021999999968102</v>
      </c>
    </row>
    <row r="3603" spans="1:12" x14ac:dyDescent="0.25">
      <c r="A3603" s="14">
        <v>43851</v>
      </c>
      <c r="B3603" s="6">
        <f>LoonHeffing2020(Table1[[#This Row],[Belastbaar loon]])</f>
        <v>16378.3485</v>
      </c>
      <c r="C3603" s="6">
        <f>AlgemeneHeffingsKorting2020(Table1[[#This Row],[Belastbaar loon]])</f>
        <v>1398.4992</v>
      </c>
      <c r="D3603" s="14">
        <f>ArbeidsKorting2020(Table1[[#This Row],[Belastbaar loon]])</f>
        <v>3285.18</v>
      </c>
      <c r="E3603" s="14">
        <f>MAX(Table1[[#This Row],[Loonheffing]]-Table1[[#This Row],[Algemene Heffingskorting]]-Table1[[#This Row],[Arbeidskorting]],0)</f>
        <v>11694.6693</v>
      </c>
      <c r="F3603" s="6">
        <f>Table1[[#This Row],[Belastbaar loon]]-Table1[[#This Row],[Belasting]]</f>
        <v>32156.330699999999</v>
      </c>
      <c r="G3603" s="2">
        <f>(Table1[[#This Row],[Belastbaar loon]]-Table1[[#This Row],[Netto loon]])/Table1[[#This Row],[Belastbaar loon]]</f>
        <v>0.26669105151535888</v>
      </c>
      <c r="H3603" s="14">
        <f t="shared" ca="1" si="50"/>
        <v>11689.767099999999</v>
      </c>
      <c r="I3603" s="14">
        <f ca="1">IF(ROW()=2, Table1[[#This Row],[Netto loon]], INDIRECT(ADDRESS(ROW()-1,COLUMN(F:F))))</f>
        <v>32151.232900000003</v>
      </c>
      <c r="J3603" s="6">
        <f ca="1">IF(ROW()=2, 0, Table1[[#This Row],[Belastbaar loon]]-INDIRECT(ADDRESS(ROW()-1,COLUMN(A:A))))</f>
        <v>10</v>
      </c>
      <c r="K3603" s="6">
        <f ca="1">Table1[[#This Row],[Netto loon]]-Table1[[#This Row],[Netto vorige schijf]]</f>
        <v>5.0977999999959138</v>
      </c>
      <c r="L3603" s="2">
        <f ca="1">(Table1[[#This Row],[Bruto tov vorige schijf]]-Table1[[#This Row],[Netto tov vorige schijf]])/MAX(Table1[[#This Row],[Bruto tov vorige schijf]],1)</f>
        <v>0.49022000000040861</v>
      </c>
    </row>
    <row r="3604" spans="1:12" x14ac:dyDescent="0.25">
      <c r="A3604" s="14">
        <v>43861</v>
      </c>
      <c r="B3604" s="6">
        <f>LoonHeffing2020(Table1[[#This Row],[Belastbaar loon]])</f>
        <v>16382.083500000001</v>
      </c>
      <c r="C3604" s="6">
        <f>AlgemeneHeffingsKorting2020(Table1[[#This Row],[Belastbaar loon]])</f>
        <v>1397.932</v>
      </c>
      <c r="D3604" s="14">
        <f>ArbeidsKorting2020(Table1[[#This Row],[Belastbaar loon]])</f>
        <v>3284.58</v>
      </c>
      <c r="E3604" s="14">
        <f>MAX(Table1[[#This Row],[Loonheffing]]-Table1[[#This Row],[Algemene Heffingskorting]]-Table1[[#This Row],[Arbeidskorting]],0)</f>
        <v>11699.5715</v>
      </c>
      <c r="F3604" s="6">
        <f>Table1[[#This Row],[Belastbaar loon]]-Table1[[#This Row],[Belasting]]</f>
        <v>32161.428500000002</v>
      </c>
      <c r="G3604" s="2">
        <f>(Table1[[#This Row],[Belastbaar loon]]-Table1[[#This Row],[Netto loon]])/Table1[[#This Row],[Belastbaar loon]]</f>
        <v>0.26674201454595192</v>
      </c>
      <c r="H3604" s="14">
        <f t="shared" ca="1" si="50"/>
        <v>11694.6693</v>
      </c>
      <c r="I3604" s="14">
        <f ca="1">IF(ROW()=2, Table1[[#This Row],[Netto loon]], INDIRECT(ADDRESS(ROW()-1,COLUMN(F:F))))</f>
        <v>32156.330699999999</v>
      </c>
      <c r="J3604" s="6">
        <f ca="1">IF(ROW()=2, 0, Table1[[#This Row],[Belastbaar loon]]-INDIRECT(ADDRESS(ROW()-1,COLUMN(A:A))))</f>
        <v>10</v>
      </c>
      <c r="K3604" s="6">
        <f ca="1">Table1[[#This Row],[Netto loon]]-Table1[[#This Row],[Netto vorige schijf]]</f>
        <v>5.0978000000031898</v>
      </c>
      <c r="L3604" s="2">
        <f ca="1">(Table1[[#This Row],[Bruto tov vorige schijf]]-Table1[[#This Row],[Netto tov vorige schijf]])/MAX(Table1[[#This Row],[Bruto tov vorige schijf]],1)</f>
        <v>0.49021999999968102</v>
      </c>
    </row>
    <row r="3605" spans="1:12" x14ac:dyDescent="0.25">
      <c r="A3605" s="14">
        <v>43871</v>
      </c>
      <c r="B3605" s="6">
        <f>LoonHeffing2020(Table1[[#This Row],[Belastbaar loon]])</f>
        <v>16385.818500000001</v>
      </c>
      <c r="C3605" s="6">
        <f>AlgemeneHeffingsKorting2020(Table1[[#This Row],[Belastbaar loon]])</f>
        <v>1397.3648000000001</v>
      </c>
      <c r="D3605" s="14">
        <f>ArbeidsKorting2020(Table1[[#This Row],[Belastbaar loon]])</f>
        <v>3283.98</v>
      </c>
      <c r="E3605" s="14">
        <f>MAX(Table1[[#This Row],[Loonheffing]]-Table1[[#This Row],[Algemene Heffingskorting]]-Table1[[#This Row],[Arbeidskorting]],0)</f>
        <v>11704.473700000002</v>
      </c>
      <c r="F3605" s="6">
        <f>Table1[[#This Row],[Belastbaar loon]]-Table1[[#This Row],[Belasting]]</f>
        <v>32166.526299999998</v>
      </c>
      <c r="G3605" s="2">
        <f>(Table1[[#This Row],[Belastbaar loon]]-Table1[[#This Row],[Netto loon]])/Table1[[#This Row],[Belastbaar loon]]</f>
        <v>0.26679295434341599</v>
      </c>
      <c r="H3605" s="14">
        <f t="shared" ca="1" si="50"/>
        <v>11699.5715</v>
      </c>
      <c r="I3605" s="14">
        <f ca="1">IF(ROW()=2, Table1[[#This Row],[Netto loon]], INDIRECT(ADDRESS(ROW()-1,COLUMN(F:F))))</f>
        <v>32161.428500000002</v>
      </c>
      <c r="J3605" s="6">
        <f ca="1">IF(ROW()=2, 0, Table1[[#This Row],[Belastbaar loon]]-INDIRECT(ADDRESS(ROW()-1,COLUMN(A:A))))</f>
        <v>10</v>
      </c>
      <c r="K3605" s="6">
        <f ca="1">Table1[[#This Row],[Netto loon]]-Table1[[#This Row],[Netto vorige schijf]]</f>
        <v>5.0977999999959138</v>
      </c>
      <c r="L3605" s="2">
        <f ca="1">(Table1[[#This Row],[Bruto tov vorige schijf]]-Table1[[#This Row],[Netto tov vorige schijf]])/MAX(Table1[[#This Row],[Bruto tov vorige schijf]],1)</f>
        <v>0.49022000000040861</v>
      </c>
    </row>
    <row r="3606" spans="1:12" x14ac:dyDescent="0.25">
      <c r="A3606" s="14">
        <v>43881</v>
      </c>
      <c r="B3606" s="6">
        <f>LoonHeffing2020(Table1[[#This Row],[Belastbaar loon]])</f>
        <v>16389.553499999998</v>
      </c>
      <c r="C3606" s="6">
        <f>AlgemeneHeffingsKorting2020(Table1[[#This Row],[Belastbaar loon]])</f>
        <v>1396.7976000000001</v>
      </c>
      <c r="D3606" s="14">
        <f>ArbeidsKorting2020(Table1[[#This Row],[Belastbaar loon]])</f>
        <v>3283.38</v>
      </c>
      <c r="E3606" s="14">
        <f>MAX(Table1[[#This Row],[Loonheffing]]-Table1[[#This Row],[Algemene Heffingskorting]]-Table1[[#This Row],[Arbeidskorting]],0)</f>
        <v>11709.375899999999</v>
      </c>
      <c r="F3606" s="6">
        <f>Table1[[#This Row],[Belastbaar loon]]-Table1[[#This Row],[Belasting]]</f>
        <v>32171.624100000001</v>
      </c>
      <c r="G3606" s="2">
        <f>(Table1[[#This Row],[Belastbaar loon]]-Table1[[#This Row],[Netto loon]])/Table1[[#This Row],[Belastbaar loon]]</f>
        <v>0.26684387092363437</v>
      </c>
      <c r="H3606" s="14">
        <f t="shared" ca="1" si="50"/>
        <v>11704.473700000002</v>
      </c>
      <c r="I3606" s="14">
        <f ca="1">IF(ROW()=2, Table1[[#This Row],[Netto loon]], INDIRECT(ADDRESS(ROW()-1,COLUMN(F:F))))</f>
        <v>32166.526299999998</v>
      </c>
      <c r="J3606" s="6">
        <f ca="1">IF(ROW()=2, 0, Table1[[#This Row],[Belastbaar loon]]-INDIRECT(ADDRESS(ROW()-1,COLUMN(A:A))))</f>
        <v>10</v>
      </c>
      <c r="K3606" s="6">
        <f ca="1">Table1[[#This Row],[Netto loon]]-Table1[[#This Row],[Netto vorige schijf]]</f>
        <v>5.0978000000031898</v>
      </c>
      <c r="L3606" s="2">
        <f ca="1">(Table1[[#This Row],[Bruto tov vorige schijf]]-Table1[[#This Row],[Netto tov vorige schijf]])/MAX(Table1[[#This Row],[Bruto tov vorige schijf]],1)</f>
        <v>0.49021999999968102</v>
      </c>
    </row>
    <row r="3607" spans="1:12" x14ac:dyDescent="0.25">
      <c r="A3607" s="14">
        <v>43891</v>
      </c>
      <c r="B3607" s="6">
        <f>LoonHeffing2020(Table1[[#This Row],[Belastbaar loon]])</f>
        <v>16393.288499999999</v>
      </c>
      <c r="C3607" s="6">
        <f>AlgemeneHeffingsKorting2020(Table1[[#This Row],[Belastbaar loon]])</f>
        <v>1396.2303999999999</v>
      </c>
      <c r="D3607" s="14">
        <f>ArbeidsKorting2020(Table1[[#This Row],[Belastbaar loon]])</f>
        <v>3282.78</v>
      </c>
      <c r="E3607" s="14">
        <f>MAX(Table1[[#This Row],[Loonheffing]]-Table1[[#This Row],[Algemene Heffingskorting]]-Table1[[#This Row],[Arbeidskorting]],0)</f>
        <v>11714.278099999998</v>
      </c>
      <c r="F3607" s="6">
        <f>Table1[[#This Row],[Belastbaar loon]]-Table1[[#This Row],[Belasting]]</f>
        <v>32176.721900000004</v>
      </c>
      <c r="G3607" s="2">
        <f>(Table1[[#This Row],[Belastbaar loon]]-Table1[[#This Row],[Netto loon]])/Table1[[#This Row],[Belastbaar loon]]</f>
        <v>0.26689476430247649</v>
      </c>
      <c r="H3607" s="14">
        <f t="shared" ca="1" si="50"/>
        <v>11709.375899999999</v>
      </c>
      <c r="I3607" s="14">
        <f ca="1">IF(ROW()=2, Table1[[#This Row],[Netto loon]], INDIRECT(ADDRESS(ROW()-1,COLUMN(F:F))))</f>
        <v>32171.624100000001</v>
      </c>
      <c r="J3607" s="6">
        <f ca="1">IF(ROW()=2, 0, Table1[[#This Row],[Belastbaar loon]]-INDIRECT(ADDRESS(ROW()-1,COLUMN(A:A))))</f>
        <v>10</v>
      </c>
      <c r="K3607" s="6">
        <f ca="1">Table1[[#This Row],[Netto loon]]-Table1[[#This Row],[Netto vorige schijf]]</f>
        <v>5.0978000000031898</v>
      </c>
      <c r="L3607" s="2">
        <f ca="1">(Table1[[#This Row],[Bruto tov vorige schijf]]-Table1[[#This Row],[Netto tov vorige schijf]])/MAX(Table1[[#This Row],[Bruto tov vorige schijf]],1)</f>
        <v>0.49021999999968102</v>
      </c>
    </row>
    <row r="3608" spans="1:12" x14ac:dyDescent="0.25">
      <c r="A3608" s="14">
        <v>43901</v>
      </c>
      <c r="B3608" s="6">
        <f>LoonHeffing2020(Table1[[#This Row],[Belastbaar loon]])</f>
        <v>16397.023499999999</v>
      </c>
      <c r="C3608" s="6">
        <f>AlgemeneHeffingsKorting2020(Table1[[#This Row],[Belastbaar loon]])</f>
        <v>1395.6632</v>
      </c>
      <c r="D3608" s="14">
        <f>ArbeidsKorting2020(Table1[[#This Row],[Belastbaar loon]])</f>
        <v>3282.18</v>
      </c>
      <c r="E3608" s="14">
        <f>MAX(Table1[[#This Row],[Loonheffing]]-Table1[[#This Row],[Algemene Heffingskorting]]-Table1[[#This Row],[Arbeidskorting]],0)</f>
        <v>11719.1803</v>
      </c>
      <c r="F3608" s="6">
        <f>Table1[[#This Row],[Belastbaar loon]]-Table1[[#This Row],[Belasting]]</f>
        <v>32181.8197</v>
      </c>
      <c r="G3608" s="2">
        <f>(Table1[[#This Row],[Belastbaar loon]]-Table1[[#This Row],[Netto loon]])/Table1[[#This Row],[Belastbaar loon]]</f>
        <v>0.26694563449579733</v>
      </c>
      <c r="H3608" s="14">
        <f t="shared" ca="1" si="50"/>
        <v>11714.278099999998</v>
      </c>
      <c r="I3608" s="14">
        <f ca="1">IF(ROW()=2, Table1[[#This Row],[Netto loon]], INDIRECT(ADDRESS(ROW()-1,COLUMN(F:F))))</f>
        <v>32176.721900000004</v>
      </c>
      <c r="J3608" s="6">
        <f ca="1">IF(ROW()=2, 0, Table1[[#This Row],[Belastbaar loon]]-INDIRECT(ADDRESS(ROW()-1,COLUMN(A:A))))</f>
        <v>10</v>
      </c>
      <c r="K3608" s="6">
        <f ca="1">Table1[[#This Row],[Netto loon]]-Table1[[#This Row],[Netto vorige schijf]]</f>
        <v>5.0977999999959138</v>
      </c>
      <c r="L3608" s="2">
        <f ca="1">(Table1[[#This Row],[Bruto tov vorige schijf]]-Table1[[#This Row],[Netto tov vorige schijf]])/MAX(Table1[[#This Row],[Bruto tov vorige schijf]],1)</f>
        <v>0.49022000000040861</v>
      </c>
    </row>
    <row r="3609" spans="1:12" x14ac:dyDescent="0.25">
      <c r="A3609" s="14">
        <v>43911</v>
      </c>
      <c r="B3609" s="6">
        <f>LoonHeffing2020(Table1[[#This Row],[Belastbaar loon]])</f>
        <v>16400.7585</v>
      </c>
      <c r="C3609" s="6">
        <f>AlgemeneHeffingsKorting2020(Table1[[#This Row],[Belastbaar loon]])</f>
        <v>1395.096</v>
      </c>
      <c r="D3609" s="14">
        <f>ArbeidsKorting2020(Table1[[#This Row],[Belastbaar loon]])</f>
        <v>3281.58</v>
      </c>
      <c r="E3609" s="14">
        <f>MAX(Table1[[#This Row],[Loonheffing]]-Table1[[#This Row],[Algemene Heffingskorting]]-Table1[[#This Row],[Arbeidskorting]],0)</f>
        <v>11724.0825</v>
      </c>
      <c r="F3609" s="6">
        <f>Table1[[#This Row],[Belastbaar loon]]-Table1[[#This Row],[Belasting]]</f>
        <v>32186.9175</v>
      </c>
      <c r="G3609" s="2">
        <f>(Table1[[#This Row],[Belastbaar loon]]-Table1[[#This Row],[Netto loon]])/Table1[[#This Row],[Belastbaar loon]]</f>
        <v>0.26699648151943706</v>
      </c>
      <c r="H3609" s="14">
        <f t="shared" ca="1" si="50"/>
        <v>11719.1803</v>
      </c>
      <c r="I3609" s="14">
        <f ca="1">IF(ROW()=2, Table1[[#This Row],[Netto loon]], INDIRECT(ADDRESS(ROW()-1,COLUMN(F:F))))</f>
        <v>32181.8197</v>
      </c>
      <c r="J3609" s="6">
        <f ca="1">IF(ROW()=2, 0, Table1[[#This Row],[Belastbaar loon]]-INDIRECT(ADDRESS(ROW()-1,COLUMN(A:A))))</f>
        <v>10</v>
      </c>
      <c r="K3609" s="6">
        <f ca="1">Table1[[#This Row],[Netto loon]]-Table1[[#This Row],[Netto vorige schijf]]</f>
        <v>5.0977999999995518</v>
      </c>
      <c r="L3609" s="2">
        <f ca="1">(Table1[[#This Row],[Bruto tov vorige schijf]]-Table1[[#This Row],[Netto tov vorige schijf]])/MAX(Table1[[#This Row],[Bruto tov vorige schijf]],1)</f>
        <v>0.49022000000004484</v>
      </c>
    </row>
    <row r="3610" spans="1:12" x14ac:dyDescent="0.25">
      <c r="A3610" s="14">
        <v>43921</v>
      </c>
      <c r="B3610" s="6">
        <f>LoonHeffing2020(Table1[[#This Row],[Belastbaar loon]])</f>
        <v>16404.4935</v>
      </c>
      <c r="C3610" s="6">
        <f>AlgemeneHeffingsKorting2020(Table1[[#This Row],[Belastbaar loon]])</f>
        <v>1394.5288</v>
      </c>
      <c r="D3610" s="14">
        <f>ArbeidsKorting2020(Table1[[#This Row],[Belastbaar loon]])</f>
        <v>3280.98</v>
      </c>
      <c r="E3610" s="14">
        <f>MAX(Table1[[#This Row],[Loonheffing]]-Table1[[#This Row],[Algemene Heffingskorting]]-Table1[[#This Row],[Arbeidskorting]],0)</f>
        <v>11728.984700000001</v>
      </c>
      <c r="F3610" s="6">
        <f>Table1[[#This Row],[Belastbaar loon]]-Table1[[#This Row],[Belasting]]</f>
        <v>32192.015299999999</v>
      </c>
      <c r="G3610" s="2">
        <f>(Table1[[#This Row],[Belastbaar loon]]-Table1[[#This Row],[Netto loon]])/Table1[[#This Row],[Belastbaar loon]]</f>
        <v>0.26704730538922156</v>
      </c>
      <c r="H3610" s="14">
        <f t="shared" ref="H3610:H3673" ca="1" si="51">IF(ROW()=2, 0, INDIRECT(ADDRESS(ROW()-1,COLUMN(E:E))))</f>
        <v>11724.0825</v>
      </c>
      <c r="I3610" s="14">
        <f ca="1">IF(ROW()=2, Table1[[#This Row],[Netto loon]], INDIRECT(ADDRESS(ROW()-1,COLUMN(F:F))))</f>
        <v>32186.9175</v>
      </c>
      <c r="J3610" s="6">
        <f ca="1">IF(ROW()=2, 0, Table1[[#This Row],[Belastbaar loon]]-INDIRECT(ADDRESS(ROW()-1,COLUMN(A:A))))</f>
        <v>10</v>
      </c>
      <c r="K3610" s="6">
        <f ca="1">Table1[[#This Row],[Netto loon]]-Table1[[#This Row],[Netto vorige schijf]]</f>
        <v>5.0977999999995518</v>
      </c>
      <c r="L3610" s="2">
        <f ca="1">(Table1[[#This Row],[Bruto tov vorige schijf]]-Table1[[#This Row],[Netto tov vorige schijf]])/MAX(Table1[[#This Row],[Bruto tov vorige schijf]],1)</f>
        <v>0.49022000000004484</v>
      </c>
    </row>
    <row r="3611" spans="1:12" x14ac:dyDescent="0.25">
      <c r="A3611" s="14">
        <v>43931</v>
      </c>
      <c r="B3611" s="6">
        <f>LoonHeffing2020(Table1[[#This Row],[Belastbaar loon]])</f>
        <v>16408.228500000001</v>
      </c>
      <c r="C3611" s="6">
        <f>AlgemeneHeffingsKorting2020(Table1[[#This Row],[Belastbaar loon]])</f>
        <v>1393.9616000000001</v>
      </c>
      <c r="D3611" s="14">
        <f>ArbeidsKorting2020(Table1[[#This Row],[Belastbaar loon]])</f>
        <v>3280.38</v>
      </c>
      <c r="E3611" s="14">
        <f>MAX(Table1[[#This Row],[Loonheffing]]-Table1[[#This Row],[Algemene Heffingskorting]]-Table1[[#This Row],[Arbeidskorting]],0)</f>
        <v>11733.886900000001</v>
      </c>
      <c r="F3611" s="6">
        <f>Table1[[#This Row],[Belastbaar loon]]-Table1[[#This Row],[Belasting]]</f>
        <v>32197.113099999999</v>
      </c>
      <c r="G3611" s="2">
        <f>(Table1[[#This Row],[Belastbaar loon]]-Table1[[#This Row],[Netto loon]])/Table1[[#This Row],[Belastbaar loon]]</f>
        <v>0.26709810612096246</v>
      </c>
      <c r="H3611" s="14">
        <f t="shared" ca="1" si="51"/>
        <v>11728.984700000001</v>
      </c>
      <c r="I3611" s="14">
        <f ca="1">IF(ROW()=2, Table1[[#This Row],[Netto loon]], INDIRECT(ADDRESS(ROW()-1,COLUMN(F:F))))</f>
        <v>32192.015299999999</v>
      </c>
      <c r="J3611" s="6">
        <f ca="1">IF(ROW()=2, 0, Table1[[#This Row],[Belastbaar loon]]-INDIRECT(ADDRESS(ROW()-1,COLUMN(A:A))))</f>
        <v>10</v>
      </c>
      <c r="K3611" s="6">
        <f ca="1">Table1[[#This Row],[Netto loon]]-Table1[[#This Row],[Netto vorige schijf]]</f>
        <v>5.0977999999995518</v>
      </c>
      <c r="L3611" s="2">
        <f ca="1">(Table1[[#This Row],[Bruto tov vorige schijf]]-Table1[[#This Row],[Netto tov vorige schijf]])/MAX(Table1[[#This Row],[Bruto tov vorige schijf]],1)</f>
        <v>0.49022000000004484</v>
      </c>
    </row>
    <row r="3612" spans="1:12" x14ac:dyDescent="0.25">
      <c r="A3612" s="14">
        <v>43941</v>
      </c>
      <c r="B3612" s="6">
        <f>LoonHeffing2020(Table1[[#This Row],[Belastbaar loon]])</f>
        <v>16411.963500000002</v>
      </c>
      <c r="C3612" s="6">
        <f>AlgemeneHeffingsKorting2020(Table1[[#This Row],[Belastbaar loon]])</f>
        <v>1393.3943999999999</v>
      </c>
      <c r="D3612" s="14">
        <f>ArbeidsKorting2020(Table1[[#This Row],[Belastbaar loon]])</f>
        <v>3279.78</v>
      </c>
      <c r="E3612" s="14">
        <f>MAX(Table1[[#This Row],[Loonheffing]]-Table1[[#This Row],[Algemene Heffingskorting]]-Table1[[#This Row],[Arbeidskorting]],0)</f>
        <v>11738.789100000002</v>
      </c>
      <c r="F3612" s="6">
        <f>Table1[[#This Row],[Belastbaar loon]]-Table1[[#This Row],[Belasting]]</f>
        <v>32202.210899999998</v>
      </c>
      <c r="G3612" s="2">
        <f>(Table1[[#This Row],[Belastbaar loon]]-Table1[[#This Row],[Netto loon]])/Table1[[#This Row],[Belastbaar loon]]</f>
        <v>0.26714888373045681</v>
      </c>
      <c r="H3612" s="14">
        <f t="shared" ca="1" si="51"/>
        <v>11733.886900000001</v>
      </c>
      <c r="I3612" s="14">
        <f ca="1">IF(ROW()=2, Table1[[#This Row],[Netto loon]], INDIRECT(ADDRESS(ROW()-1,COLUMN(F:F))))</f>
        <v>32197.113099999999</v>
      </c>
      <c r="J3612" s="6">
        <f ca="1">IF(ROW()=2, 0, Table1[[#This Row],[Belastbaar loon]]-INDIRECT(ADDRESS(ROW()-1,COLUMN(A:A))))</f>
        <v>10</v>
      </c>
      <c r="K3612" s="6">
        <f ca="1">Table1[[#This Row],[Netto loon]]-Table1[[#This Row],[Netto vorige schijf]]</f>
        <v>5.0977999999995518</v>
      </c>
      <c r="L3612" s="2">
        <f ca="1">(Table1[[#This Row],[Bruto tov vorige schijf]]-Table1[[#This Row],[Netto tov vorige schijf]])/MAX(Table1[[#This Row],[Bruto tov vorige schijf]],1)</f>
        <v>0.49022000000004484</v>
      </c>
    </row>
    <row r="3613" spans="1:12" x14ac:dyDescent="0.25">
      <c r="A3613" s="14">
        <v>43951</v>
      </c>
      <c r="B3613" s="6">
        <f>LoonHeffing2020(Table1[[#This Row],[Belastbaar loon]])</f>
        <v>16415.698499999999</v>
      </c>
      <c r="C3613" s="6">
        <f>AlgemeneHeffingsKorting2020(Table1[[#This Row],[Belastbaar loon]])</f>
        <v>1392.8271999999999</v>
      </c>
      <c r="D3613" s="14">
        <f>ArbeidsKorting2020(Table1[[#This Row],[Belastbaar loon]])</f>
        <v>3279.18</v>
      </c>
      <c r="E3613" s="14">
        <f>MAX(Table1[[#This Row],[Loonheffing]]-Table1[[#This Row],[Algemene Heffingskorting]]-Table1[[#This Row],[Arbeidskorting]],0)</f>
        <v>11743.691299999999</v>
      </c>
      <c r="F3613" s="6">
        <f>Table1[[#This Row],[Belastbaar loon]]-Table1[[#This Row],[Belasting]]</f>
        <v>32207.308700000001</v>
      </c>
      <c r="G3613" s="2">
        <f>(Table1[[#This Row],[Belastbaar loon]]-Table1[[#This Row],[Netto loon]])/Table1[[#This Row],[Belastbaar loon]]</f>
        <v>0.26719963823348725</v>
      </c>
      <c r="H3613" s="14">
        <f t="shared" ca="1" si="51"/>
        <v>11738.789100000002</v>
      </c>
      <c r="I3613" s="14">
        <f ca="1">IF(ROW()=2, Table1[[#This Row],[Netto loon]], INDIRECT(ADDRESS(ROW()-1,COLUMN(F:F))))</f>
        <v>32202.210899999998</v>
      </c>
      <c r="J3613" s="6">
        <f ca="1">IF(ROW()=2, 0, Table1[[#This Row],[Belastbaar loon]]-INDIRECT(ADDRESS(ROW()-1,COLUMN(A:A))))</f>
        <v>10</v>
      </c>
      <c r="K3613" s="6">
        <f ca="1">Table1[[#This Row],[Netto loon]]-Table1[[#This Row],[Netto vorige schijf]]</f>
        <v>5.0978000000031898</v>
      </c>
      <c r="L3613" s="2">
        <f ca="1">(Table1[[#This Row],[Bruto tov vorige schijf]]-Table1[[#This Row],[Netto tov vorige schijf]])/MAX(Table1[[#This Row],[Bruto tov vorige schijf]],1)</f>
        <v>0.49021999999968102</v>
      </c>
    </row>
    <row r="3614" spans="1:12" x14ac:dyDescent="0.25">
      <c r="A3614" s="14">
        <v>43961</v>
      </c>
      <c r="B3614" s="6">
        <f>LoonHeffing2020(Table1[[#This Row],[Belastbaar loon]])</f>
        <v>16419.433499999999</v>
      </c>
      <c r="C3614" s="6">
        <f>AlgemeneHeffingsKorting2020(Table1[[#This Row],[Belastbaar loon]])</f>
        <v>1392.26</v>
      </c>
      <c r="D3614" s="14">
        <f>ArbeidsKorting2020(Table1[[#This Row],[Belastbaar loon]])</f>
        <v>3278.58</v>
      </c>
      <c r="E3614" s="14">
        <f>MAX(Table1[[#This Row],[Loonheffing]]-Table1[[#This Row],[Algemene Heffingskorting]]-Table1[[#This Row],[Arbeidskorting]],0)</f>
        <v>11748.593499999999</v>
      </c>
      <c r="F3614" s="6">
        <f>Table1[[#This Row],[Belastbaar loon]]-Table1[[#This Row],[Belasting]]</f>
        <v>32212.406500000001</v>
      </c>
      <c r="G3614" s="2">
        <f>(Table1[[#This Row],[Belastbaar loon]]-Table1[[#This Row],[Netto loon]])/Table1[[#This Row],[Belastbaar loon]]</f>
        <v>0.26725036964582244</v>
      </c>
      <c r="H3614" s="14">
        <f t="shared" ca="1" si="51"/>
        <v>11743.691299999999</v>
      </c>
      <c r="I3614" s="14">
        <f ca="1">IF(ROW()=2, Table1[[#This Row],[Netto loon]], INDIRECT(ADDRESS(ROW()-1,COLUMN(F:F))))</f>
        <v>32207.308700000001</v>
      </c>
      <c r="J3614" s="6">
        <f ca="1">IF(ROW()=2, 0, Table1[[#This Row],[Belastbaar loon]]-INDIRECT(ADDRESS(ROW()-1,COLUMN(A:A))))</f>
        <v>10</v>
      </c>
      <c r="K3614" s="6">
        <f ca="1">Table1[[#This Row],[Netto loon]]-Table1[[#This Row],[Netto vorige schijf]]</f>
        <v>5.0977999999995518</v>
      </c>
      <c r="L3614" s="2">
        <f ca="1">(Table1[[#This Row],[Bruto tov vorige schijf]]-Table1[[#This Row],[Netto tov vorige schijf]])/MAX(Table1[[#This Row],[Bruto tov vorige schijf]],1)</f>
        <v>0.49022000000004484</v>
      </c>
    </row>
    <row r="3615" spans="1:12" x14ac:dyDescent="0.25">
      <c r="A3615" s="14">
        <v>43971</v>
      </c>
      <c r="B3615" s="6">
        <f>LoonHeffing2020(Table1[[#This Row],[Belastbaar loon]])</f>
        <v>16423.1685</v>
      </c>
      <c r="C3615" s="6">
        <f>AlgemeneHeffingsKorting2020(Table1[[#This Row],[Belastbaar loon]])</f>
        <v>1391.6928</v>
      </c>
      <c r="D3615" s="14">
        <f>ArbeidsKorting2020(Table1[[#This Row],[Belastbaar loon]])</f>
        <v>3277.98</v>
      </c>
      <c r="E3615" s="14">
        <f>MAX(Table1[[#This Row],[Loonheffing]]-Table1[[#This Row],[Algemene Heffingskorting]]-Table1[[#This Row],[Arbeidskorting]],0)</f>
        <v>11753.495699999999</v>
      </c>
      <c r="F3615" s="6">
        <f>Table1[[#This Row],[Belastbaar loon]]-Table1[[#This Row],[Belasting]]</f>
        <v>32217.504300000001</v>
      </c>
      <c r="G3615" s="2">
        <f>(Table1[[#This Row],[Belastbaar loon]]-Table1[[#This Row],[Netto loon]])/Table1[[#This Row],[Belastbaar loon]]</f>
        <v>0.26730107798321617</v>
      </c>
      <c r="H3615" s="14">
        <f t="shared" ca="1" si="51"/>
        <v>11748.593499999999</v>
      </c>
      <c r="I3615" s="14">
        <f ca="1">IF(ROW()=2, Table1[[#This Row],[Netto loon]], INDIRECT(ADDRESS(ROW()-1,COLUMN(F:F))))</f>
        <v>32212.406500000001</v>
      </c>
      <c r="J3615" s="6">
        <f ca="1">IF(ROW()=2, 0, Table1[[#This Row],[Belastbaar loon]]-INDIRECT(ADDRESS(ROW()-1,COLUMN(A:A))))</f>
        <v>10</v>
      </c>
      <c r="K3615" s="6">
        <f ca="1">Table1[[#This Row],[Netto loon]]-Table1[[#This Row],[Netto vorige schijf]]</f>
        <v>5.0977999999995518</v>
      </c>
      <c r="L3615" s="2">
        <f ca="1">(Table1[[#This Row],[Bruto tov vorige schijf]]-Table1[[#This Row],[Netto tov vorige schijf]])/MAX(Table1[[#This Row],[Bruto tov vorige schijf]],1)</f>
        <v>0.49022000000004484</v>
      </c>
    </row>
    <row r="3616" spans="1:12" x14ac:dyDescent="0.25">
      <c r="A3616" s="14">
        <v>43981</v>
      </c>
      <c r="B3616" s="6">
        <f>LoonHeffing2020(Table1[[#This Row],[Belastbaar loon]])</f>
        <v>16426.9035</v>
      </c>
      <c r="C3616" s="6">
        <f>AlgemeneHeffingsKorting2020(Table1[[#This Row],[Belastbaar loon]])</f>
        <v>1391.1256000000001</v>
      </c>
      <c r="D3616" s="14">
        <f>ArbeidsKorting2020(Table1[[#This Row],[Belastbaar loon]])</f>
        <v>3277.38</v>
      </c>
      <c r="E3616" s="14">
        <f>MAX(Table1[[#This Row],[Loonheffing]]-Table1[[#This Row],[Algemene Heffingskorting]]-Table1[[#This Row],[Arbeidskorting]],0)</f>
        <v>11758.3979</v>
      </c>
      <c r="F3616" s="6">
        <f>Table1[[#This Row],[Belastbaar loon]]-Table1[[#This Row],[Belasting]]</f>
        <v>32222.6021</v>
      </c>
      <c r="G3616" s="2">
        <f>(Table1[[#This Row],[Belastbaar loon]]-Table1[[#This Row],[Netto loon]])/Table1[[#This Row],[Belastbaar loon]]</f>
        <v>0.26735176326140836</v>
      </c>
      <c r="H3616" s="14">
        <f t="shared" ca="1" si="51"/>
        <v>11753.495699999999</v>
      </c>
      <c r="I3616" s="14">
        <f ca="1">IF(ROW()=2, Table1[[#This Row],[Netto loon]], INDIRECT(ADDRESS(ROW()-1,COLUMN(F:F))))</f>
        <v>32217.504300000001</v>
      </c>
      <c r="J3616" s="6">
        <f ca="1">IF(ROW()=2, 0, Table1[[#This Row],[Belastbaar loon]]-INDIRECT(ADDRESS(ROW()-1,COLUMN(A:A))))</f>
        <v>10</v>
      </c>
      <c r="K3616" s="6">
        <f ca="1">Table1[[#This Row],[Netto loon]]-Table1[[#This Row],[Netto vorige schijf]]</f>
        <v>5.0977999999995518</v>
      </c>
      <c r="L3616" s="2">
        <f ca="1">(Table1[[#This Row],[Bruto tov vorige schijf]]-Table1[[#This Row],[Netto tov vorige schijf]])/MAX(Table1[[#This Row],[Bruto tov vorige schijf]],1)</f>
        <v>0.49022000000004484</v>
      </c>
    </row>
    <row r="3617" spans="1:12" x14ac:dyDescent="0.25">
      <c r="A3617" s="14">
        <v>43991</v>
      </c>
      <c r="B3617" s="6">
        <f>LoonHeffing2020(Table1[[#This Row],[Belastbaar loon]])</f>
        <v>16430.638500000001</v>
      </c>
      <c r="C3617" s="6">
        <f>AlgemeneHeffingsKorting2020(Table1[[#This Row],[Belastbaar loon]])</f>
        <v>1390.5584000000001</v>
      </c>
      <c r="D3617" s="14">
        <f>ArbeidsKorting2020(Table1[[#This Row],[Belastbaar loon]])</f>
        <v>3276.78</v>
      </c>
      <c r="E3617" s="14">
        <f>MAX(Table1[[#This Row],[Loonheffing]]-Table1[[#This Row],[Algemene Heffingskorting]]-Table1[[#This Row],[Arbeidskorting]],0)</f>
        <v>11763.3001</v>
      </c>
      <c r="F3617" s="6">
        <f>Table1[[#This Row],[Belastbaar loon]]-Table1[[#This Row],[Belasting]]</f>
        <v>32227.6999</v>
      </c>
      <c r="G3617" s="2">
        <f>(Table1[[#This Row],[Belastbaar loon]]-Table1[[#This Row],[Netto loon]])/Table1[[#This Row],[Belastbaar loon]]</f>
        <v>0.2674024254961242</v>
      </c>
      <c r="H3617" s="14">
        <f t="shared" ca="1" si="51"/>
        <v>11758.3979</v>
      </c>
      <c r="I3617" s="14">
        <f ca="1">IF(ROW()=2, Table1[[#This Row],[Netto loon]], INDIRECT(ADDRESS(ROW()-1,COLUMN(F:F))))</f>
        <v>32222.6021</v>
      </c>
      <c r="J3617" s="6">
        <f ca="1">IF(ROW()=2, 0, Table1[[#This Row],[Belastbaar loon]]-INDIRECT(ADDRESS(ROW()-1,COLUMN(A:A))))</f>
        <v>10</v>
      </c>
      <c r="K3617" s="6">
        <f ca="1">Table1[[#This Row],[Netto loon]]-Table1[[#This Row],[Netto vorige schijf]]</f>
        <v>5.0977999999995518</v>
      </c>
      <c r="L3617" s="2">
        <f ca="1">(Table1[[#This Row],[Bruto tov vorige schijf]]-Table1[[#This Row],[Netto tov vorige schijf]])/MAX(Table1[[#This Row],[Bruto tov vorige schijf]],1)</f>
        <v>0.49022000000004484</v>
      </c>
    </row>
    <row r="3618" spans="1:12" x14ac:dyDescent="0.25">
      <c r="A3618" s="14">
        <v>44001</v>
      </c>
      <c r="B3618" s="6">
        <f>LoonHeffing2020(Table1[[#This Row],[Belastbaar loon]])</f>
        <v>16434.373500000002</v>
      </c>
      <c r="C3618" s="6">
        <f>AlgemeneHeffingsKorting2020(Table1[[#This Row],[Belastbaar loon]])</f>
        <v>1389.9911999999999</v>
      </c>
      <c r="D3618" s="14">
        <f>ArbeidsKorting2020(Table1[[#This Row],[Belastbaar loon]])</f>
        <v>3276.18</v>
      </c>
      <c r="E3618" s="14">
        <f>MAX(Table1[[#This Row],[Loonheffing]]-Table1[[#This Row],[Algemene Heffingskorting]]-Table1[[#This Row],[Arbeidskorting]],0)</f>
        <v>11768.202300000001</v>
      </c>
      <c r="F3618" s="6">
        <f>Table1[[#This Row],[Belastbaar loon]]-Table1[[#This Row],[Belasting]]</f>
        <v>32232.797699999999</v>
      </c>
      <c r="G3618" s="2">
        <f>(Table1[[#This Row],[Belastbaar loon]]-Table1[[#This Row],[Netto loon]])/Table1[[#This Row],[Belastbaar loon]]</f>
        <v>0.26745306470307495</v>
      </c>
      <c r="H3618" s="14">
        <f t="shared" ca="1" si="51"/>
        <v>11763.3001</v>
      </c>
      <c r="I3618" s="14">
        <f ca="1">IF(ROW()=2, Table1[[#This Row],[Netto loon]], INDIRECT(ADDRESS(ROW()-1,COLUMN(F:F))))</f>
        <v>32227.6999</v>
      </c>
      <c r="J3618" s="6">
        <f ca="1">IF(ROW()=2, 0, Table1[[#This Row],[Belastbaar loon]]-INDIRECT(ADDRESS(ROW()-1,COLUMN(A:A))))</f>
        <v>10</v>
      </c>
      <c r="K3618" s="6">
        <f ca="1">Table1[[#This Row],[Netto loon]]-Table1[[#This Row],[Netto vorige schijf]]</f>
        <v>5.0977999999995518</v>
      </c>
      <c r="L3618" s="2">
        <f ca="1">(Table1[[#This Row],[Bruto tov vorige schijf]]-Table1[[#This Row],[Netto tov vorige schijf]])/MAX(Table1[[#This Row],[Bruto tov vorige schijf]],1)</f>
        <v>0.49022000000004484</v>
      </c>
    </row>
    <row r="3619" spans="1:12" x14ac:dyDescent="0.25">
      <c r="A3619" s="14">
        <v>44011</v>
      </c>
      <c r="B3619" s="6">
        <f>LoonHeffing2020(Table1[[#This Row],[Belastbaar loon]])</f>
        <v>16438.108499999998</v>
      </c>
      <c r="C3619" s="6">
        <f>AlgemeneHeffingsKorting2020(Table1[[#This Row],[Belastbaar loon]])</f>
        <v>1389.424</v>
      </c>
      <c r="D3619" s="14">
        <f>ArbeidsKorting2020(Table1[[#This Row],[Belastbaar loon]])</f>
        <v>3275.58</v>
      </c>
      <c r="E3619" s="14">
        <f>MAX(Table1[[#This Row],[Loonheffing]]-Table1[[#This Row],[Algemene Heffingskorting]]-Table1[[#This Row],[Arbeidskorting]],0)</f>
        <v>11773.104499999999</v>
      </c>
      <c r="F3619" s="6">
        <f>Table1[[#This Row],[Belastbaar loon]]-Table1[[#This Row],[Belasting]]</f>
        <v>32237.895499999999</v>
      </c>
      <c r="G3619" s="2">
        <f>(Table1[[#This Row],[Belastbaar loon]]-Table1[[#This Row],[Netto loon]])/Table1[[#This Row],[Belastbaar loon]]</f>
        <v>0.26750368089795734</v>
      </c>
      <c r="H3619" s="14">
        <f t="shared" ca="1" si="51"/>
        <v>11768.202300000001</v>
      </c>
      <c r="I3619" s="14">
        <f ca="1">IF(ROW()=2, Table1[[#This Row],[Netto loon]], INDIRECT(ADDRESS(ROW()-1,COLUMN(F:F))))</f>
        <v>32232.797699999999</v>
      </c>
      <c r="J3619" s="6">
        <f ca="1">IF(ROW()=2, 0, Table1[[#This Row],[Belastbaar loon]]-INDIRECT(ADDRESS(ROW()-1,COLUMN(A:A))))</f>
        <v>10</v>
      </c>
      <c r="K3619" s="6">
        <f ca="1">Table1[[#This Row],[Netto loon]]-Table1[[#This Row],[Netto vorige schijf]]</f>
        <v>5.0977999999995518</v>
      </c>
      <c r="L3619" s="2">
        <f ca="1">(Table1[[#This Row],[Bruto tov vorige schijf]]-Table1[[#This Row],[Netto tov vorige schijf]])/MAX(Table1[[#This Row],[Bruto tov vorige schijf]],1)</f>
        <v>0.49022000000004484</v>
      </c>
    </row>
    <row r="3620" spans="1:12" x14ac:dyDescent="0.25">
      <c r="A3620" s="14">
        <v>44021</v>
      </c>
      <c r="B3620" s="6">
        <f>LoonHeffing2020(Table1[[#This Row],[Belastbaar loon]])</f>
        <v>16441.843499999999</v>
      </c>
      <c r="C3620" s="6">
        <f>AlgemeneHeffingsKorting2020(Table1[[#This Row],[Belastbaar loon]])</f>
        <v>1388.8568</v>
      </c>
      <c r="D3620" s="14">
        <f>ArbeidsKorting2020(Table1[[#This Row],[Belastbaar loon]])</f>
        <v>3274.98</v>
      </c>
      <c r="E3620" s="14">
        <f>MAX(Table1[[#This Row],[Loonheffing]]-Table1[[#This Row],[Algemene Heffingskorting]]-Table1[[#This Row],[Arbeidskorting]],0)</f>
        <v>11778.0067</v>
      </c>
      <c r="F3620" s="6">
        <f>Table1[[#This Row],[Belastbaar loon]]-Table1[[#This Row],[Belasting]]</f>
        <v>32242.993300000002</v>
      </c>
      <c r="G3620" s="2">
        <f>(Table1[[#This Row],[Belastbaar loon]]-Table1[[#This Row],[Netto loon]])/Table1[[#This Row],[Belastbaar loon]]</f>
        <v>0.26755427409645394</v>
      </c>
      <c r="H3620" s="14">
        <f t="shared" ca="1" si="51"/>
        <v>11773.104499999999</v>
      </c>
      <c r="I3620" s="14">
        <f ca="1">IF(ROW()=2, Table1[[#This Row],[Netto loon]], INDIRECT(ADDRESS(ROW()-1,COLUMN(F:F))))</f>
        <v>32237.895499999999</v>
      </c>
      <c r="J3620" s="6">
        <f ca="1">IF(ROW()=2, 0, Table1[[#This Row],[Belastbaar loon]]-INDIRECT(ADDRESS(ROW()-1,COLUMN(A:A))))</f>
        <v>10</v>
      </c>
      <c r="K3620" s="6">
        <f ca="1">Table1[[#This Row],[Netto loon]]-Table1[[#This Row],[Netto vorige schijf]]</f>
        <v>5.0978000000031898</v>
      </c>
      <c r="L3620" s="2">
        <f ca="1">(Table1[[#This Row],[Bruto tov vorige schijf]]-Table1[[#This Row],[Netto tov vorige schijf]])/MAX(Table1[[#This Row],[Bruto tov vorige schijf]],1)</f>
        <v>0.49021999999968102</v>
      </c>
    </row>
    <row r="3621" spans="1:12" x14ac:dyDescent="0.25">
      <c r="A3621" s="14">
        <v>44031</v>
      </c>
      <c r="B3621" s="6">
        <f>LoonHeffing2020(Table1[[#This Row],[Belastbaar loon]])</f>
        <v>16445.5785</v>
      </c>
      <c r="C3621" s="6">
        <f>AlgemeneHeffingsKorting2020(Table1[[#This Row],[Belastbaar loon]])</f>
        <v>1388.2896000000001</v>
      </c>
      <c r="D3621" s="14">
        <f>ArbeidsKorting2020(Table1[[#This Row],[Belastbaar loon]])</f>
        <v>3274.38</v>
      </c>
      <c r="E3621" s="14">
        <f>MAX(Table1[[#This Row],[Loonheffing]]-Table1[[#This Row],[Algemene Heffingskorting]]-Table1[[#This Row],[Arbeidskorting]],0)</f>
        <v>11782.908899999999</v>
      </c>
      <c r="F3621" s="6">
        <f>Table1[[#This Row],[Belastbaar loon]]-Table1[[#This Row],[Belasting]]</f>
        <v>32248.091100000001</v>
      </c>
      <c r="G3621" s="2">
        <f>(Table1[[#This Row],[Belastbaar loon]]-Table1[[#This Row],[Netto loon]])/Table1[[#This Row],[Belastbaar loon]]</f>
        <v>0.26760484431423315</v>
      </c>
      <c r="H3621" s="14">
        <f t="shared" ca="1" si="51"/>
        <v>11778.0067</v>
      </c>
      <c r="I3621" s="14">
        <f ca="1">IF(ROW()=2, Table1[[#This Row],[Netto loon]], INDIRECT(ADDRESS(ROW()-1,COLUMN(F:F))))</f>
        <v>32242.993300000002</v>
      </c>
      <c r="J3621" s="6">
        <f ca="1">IF(ROW()=2, 0, Table1[[#This Row],[Belastbaar loon]]-INDIRECT(ADDRESS(ROW()-1,COLUMN(A:A))))</f>
        <v>10</v>
      </c>
      <c r="K3621" s="6">
        <f ca="1">Table1[[#This Row],[Netto loon]]-Table1[[#This Row],[Netto vorige schijf]]</f>
        <v>5.0977999999995518</v>
      </c>
      <c r="L3621" s="2">
        <f ca="1">(Table1[[#This Row],[Bruto tov vorige schijf]]-Table1[[#This Row],[Netto tov vorige schijf]])/MAX(Table1[[#This Row],[Bruto tov vorige schijf]],1)</f>
        <v>0.49022000000004484</v>
      </c>
    </row>
    <row r="3622" spans="1:12" x14ac:dyDescent="0.25">
      <c r="A3622" s="14">
        <v>44041</v>
      </c>
      <c r="B3622" s="6">
        <f>LoonHeffing2020(Table1[[#This Row],[Belastbaar loon]])</f>
        <v>16449.3135</v>
      </c>
      <c r="C3622" s="6">
        <f>AlgemeneHeffingsKorting2020(Table1[[#This Row],[Belastbaar loon]])</f>
        <v>1387.7224000000001</v>
      </c>
      <c r="D3622" s="14">
        <f>ArbeidsKorting2020(Table1[[#This Row],[Belastbaar loon]])</f>
        <v>3273.78</v>
      </c>
      <c r="E3622" s="14">
        <f>MAX(Table1[[#This Row],[Loonheffing]]-Table1[[#This Row],[Algemene Heffingskorting]]-Table1[[#This Row],[Arbeidskorting]],0)</f>
        <v>11787.811099999999</v>
      </c>
      <c r="F3622" s="6">
        <f>Table1[[#This Row],[Belastbaar loon]]-Table1[[#This Row],[Belasting]]</f>
        <v>32253.188900000001</v>
      </c>
      <c r="G3622" s="2">
        <f>(Table1[[#This Row],[Belastbaar loon]]-Table1[[#This Row],[Netto loon]])/Table1[[#This Row],[Belastbaar loon]]</f>
        <v>0.26765539156694895</v>
      </c>
      <c r="H3622" s="14">
        <f t="shared" ca="1" si="51"/>
        <v>11782.908899999999</v>
      </c>
      <c r="I3622" s="14">
        <f ca="1">IF(ROW()=2, Table1[[#This Row],[Netto loon]], INDIRECT(ADDRESS(ROW()-1,COLUMN(F:F))))</f>
        <v>32248.091100000001</v>
      </c>
      <c r="J3622" s="6">
        <f ca="1">IF(ROW()=2, 0, Table1[[#This Row],[Belastbaar loon]]-INDIRECT(ADDRESS(ROW()-1,COLUMN(A:A))))</f>
        <v>10</v>
      </c>
      <c r="K3622" s="6">
        <f ca="1">Table1[[#This Row],[Netto loon]]-Table1[[#This Row],[Netto vorige schijf]]</f>
        <v>5.0977999999995518</v>
      </c>
      <c r="L3622" s="2">
        <f ca="1">(Table1[[#This Row],[Bruto tov vorige schijf]]-Table1[[#This Row],[Netto tov vorige schijf]])/MAX(Table1[[#This Row],[Bruto tov vorige schijf]],1)</f>
        <v>0.49022000000004484</v>
      </c>
    </row>
    <row r="3623" spans="1:12" x14ac:dyDescent="0.25">
      <c r="A3623" s="14">
        <v>44051</v>
      </c>
      <c r="B3623" s="6">
        <f>LoonHeffing2020(Table1[[#This Row],[Belastbaar loon]])</f>
        <v>16453.048500000001</v>
      </c>
      <c r="C3623" s="6">
        <f>AlgemeneHeffingsKorting2020(Table1[[#This Row],[Belastbaar loon]])</f>
        <v>1387.1551999999999</v>
      </c>
      <c r="D3623" s="14">
        <f>ArbeidsKorting2020(Table1[[#This Row],[Belastbaar loon]])</f>
        <v>3273.18</v>
      </c>
      <c r="E3623" s="14">
        <f>MAX(Table1[[#This Row],[Loonheffing]]-Table1[[#This Row],[Algemene Heffingskorting]]-Table1[[#This Row],[Arbeidskorting]],0)</f>
        <v>11792.713300000001</v>
      </c>
      <c r="F3623" s="6">
        <f>Table1[[#This Row],[Belastbaar loon]]-Table1[[#This Row],[Belasting]]</f>
        <v>32258.286699999997</v>
      </c>
      <c r="G3623" s="2">
        <f>(Table1[[#This Row],[Belastbaar loon]]-Table1[[#This Row],[Netto loon]])/Table1[[#This Row],[Belastbaar loon]]</f>
        <v>0.2677059158702414</v>
      </c>
      <c r="H3623" s="14">
        <f t="shared" ca="1" si="51"/>
        <v>11787.811099999999</v>
      </c>
      <c r="I3623" s="14">
        <f ca="1">IF(ROW()=2, Table1[[#This Row],[Netto loon]], INDIRECT(ADDRESS(ROW()-1,COLUMN(F:F))))</f>
        <v>32253.188900000001</v>
      </c>
      <c r="J3623" s="6">
        <f ca="1">IF(ROW()=2, 0, Table1[[#This Row],[Belastbaar loon]]-INDIRECT(ADDRESS(ROW()-1,COLUMN(A:A))))</f>
        <v>10</v>
      </c>
      <c r="K3623" s="6">
        <f ca="1">Table1[[#This Row],[Netto loon]]-Table1[[#This Row],[Netto vorige schijf]]</f>
        <v>5.0977999999959138</v>
      </c>
      <c r="L3623" s="2">
        <f ca="1">(Table1[[#This Row],[Bruto tov vorige schijf]]-Table1[[#This Row],[Netto tov vorige schijf]])/MAX(Table1[[#This Row],[Bruto tov vorige schijf]],1)</f>
        <v>0.49022000000040861</v>
      </c>
    </row>
    <row r="3624" spans="1:12" x14ac:dyDescent="0.25">
      <c r="A3624" s="14">
        <v>44061</v>
      </c>
      <c r="B3624" s="6">
        <f>LoonHeffing2020(Table1[[#This Row],[Belastbaar loon]])</f>
        <v>16456.783500000001</v>
      </c>
      <c r="C3624" s="6">
        <f>AlgemeneHeffingsKorting2020(Table1[[#This Row],[Belastbaar loon]])</f>
        <v>1386.588</v>
      </c>
      <c r="D3624" s="14">
        <f>ArbeidsKorting2020(Table1[[#This Row],[Belastbaar loon]])</f>
        <v>3272.58</v>
      </c>
      <c r="E3624" s="14">
        <f>MAX(Table1[[#This Row],[Loonheffing]]-Table1[[#This Row],[Algemene Heffingskorting]]-Table1[[#This Row],[Arbeidskorting]],0)</f>
        <v>11797.615500000002</v>
      </c>
      <c r="F3624" s="6">
        <f>Table1[[#This Row],[Belastbaar loon]]-Table1[[#This Row],[Belasting]]</f>
        <v>32263.3845</v>
      </c>
      <c r="G3624" s="2">
        <f>(Table1[[#This Row],[Belastbaar loon]]-Table1[[#This Row],[Netto loon]])/Table1[[#This Row],[Belastbaar loon]]</f>
        <v>0.26775641723973581</v>
      </c>
      <c r="H3624" s="14">
        <f t="shared" ca="1" si="51"/>
        <v>11792.713300000001</v>
      </c>
      <c r="I3624" s="14">
        <f ca="1">IF(ROW()=2, Table1[[#This Row],[Netto loon]], INDIRECT(ADDRESS(ROW()-1,COLUMN(F:F))))</f>
        <v>32258.286699999997</v>
      </c>
      <c r="J3624" s="6">
        <f ca="1">IF(ROW()=2, 0, Table1[[#This Row],[Belastbaar loon]]-INDIRECT(ADDRESS(ROW()-1,COLUMN(A:A))))</f>
        <v>10</v>
      </c>
      <c r="K3624" s="6">
        <f ca="1">Table1[[#This Row],[Netto loon]]-Table1[[#This Row],[Netto vorige schijf]]</f>
        <v>5.0978000000031898</v>
      </c>
      <c r="L3624" s="2">
        <f ca="1">(Table1[[#This Row],[Bruto tov vorige schijf]]-Table1[[#This Row],[Netto tov vorige schijf]])/MAX(Table1[[#This Row],[Bruto tov vorige schijf]],1)</f>
        <v>0.49021999999968102</v>
      </c>
    </row>
    <row r="3625" spans="1:12" x14ac:dyDescent="0.25">
      <c r="A3625" s="14">
        <v>44071</v>
      </c>
      <c r="B3625" s="6">
        <f>LoonHeffing2020(Table1[[#This Row],[Belastbaar loon]])</f>
        <v>16460.518499999998</v>
      </c>
      <c r="C3625" s="6">
        <f>AlgemeneHeffingsKorting2020(Table1[[#This Row],[Belastbaar loon]])</f>
        <v>1386.0208</v>
      </c>
      <c r="D3625" s="14">
        <f>ArbeidsKorting2020(Table1[[#This Row],[Belastbaar loon]])</f>
        <v>3271.98</v>
      </c>
      <c r="E3625" s="14">
        <f>MAX(Table1[[#This Row],[Loonheffing]]-Table1[[#This Row],[Algemene Heffingskorting]]-Table1[[#This Row],[Arbeidskorting]],0)</f>
        <v>11802.517699999999</v>
      </c>
      <c r="F3625" s="6">
        <f>Table1[[#This Row],[Belastbaar loon]]-Table1[[#This Row],[Belasting]]</f>
        <v>32268.482300000003</v>
      </c>
      <c r="G3625" s="2">
        <f>(Table1[[#This Row],[Belastbaar loon]]-Table1[[#This Row],[Netto loon]])/Table1[[#This Row],[Belastbaar loon]]</f>
        <v>0.26780689569104393</v>
      </c>
      <c r="H3625" s="14">
        <f t="shared" ca="1" si="51"/>
        <v>11797.615500000002</v>
      </c>
      <c r="I3625" s="14">
        <f ca="1">IF(ROW()=2, Table1[[#This Row],[Netto loon]], INDIRECT(ADDRESS(ROW()-1,COLUMN(F:F))))</f>
        <v>32263.3845</v>
      </c>
      <c r="J3625" s="6">
        <f ca="1">IF(ROW()=2, 0, Table1[[#This Row],[Belastbaar loon]]-INDIRECT(ADDRESS(ROW()-1,COLUMN(A:A))))</f>
        <v>10</v>
      </c>
      <c r="K3625" s="6">
        <f ca="1">Table1[[#This Row],[Netto loon]]-Table1[[#This Row],[Netto vorige schijf]]</f>
        <v>5.0978000000031898</v>
      </c>
      <c r="L3625" s="2">
        <f ca="1">(Table1[[#This Row],[Bruto tov vorige schijf]]-Table1[[#This Row],[Netto tov vorige schijf]])/MAX(Table1[[#This Row],[Bruto tov vorige schijf]],1)</f>
        <v>0.49021999999968102</v>
      </c>
    </row>
    <row r="3626" spans="1:12" x14ac:dyDescent="0.25">
      <c r="A3626" s="14">
        <v>44081</v>
      </c>
      <c r="B3626" s="6">
        <f>LoonHeffing2020(Table1[[#This Row],[Belastbaar loon]])</f>
        <v>16464.253499999999</v>
      </c>
      <c r="C3626" s="6">
        <f>AlgemeneHeffingsKorting2020(Table1[[#This Row],[Belastbaar loon]])</f>
        <v>1385.4536000000001</v>
      </c>
      <c r="D3626" s="14">
        <f>ArbeidsKorting2020(Table1[[#This Row],[Belastbaar loon]])</f>
        <v>3271.38</v>
      </c>
      <c r="E3626" s="14">
        <f>MAX(Table1[[#This Row],[Loonheffing]]-Table1[[#This Row],[Algemene Heffingskorting]]-Table1[[#This Row],[Arbeidskorting]],0)</f>
        <v>11807.419899999997</v>
      </c>
      <c r="F3626" s="6">
        <f>Table1[[#This Row],[Belastbaar loon]]-Table1[[#This Row],[Belasting]]</f>
        <v>32273.580100000003</v>
      </c>
      <c r="G3626" s="2">
        <f>(Table1[[#This Row],[Belastbaar loon]]-Table1[[#This Row],[Netto loon]])/Table1[[#This Row],[Belastbaar loon]]</f>
        <v>0.26785735123976312</v>
      </c>
      <c r="H3626" s="14">
        <f t="shared" ca="1" si="51"/>
        <v>11802.517699999999</v>
      </c>
      <c r="I3626" s="14">
        <f ca="1">IF(ROW()=2, Table1[[#This Row],[Netto loon]], INDIRECT(ADDRESS(ROW()-1,COLUMN(F:F))))</f>
        <v>32268.482300000003</v>
      </c>
      <c r="J3626" s="6">
        <f ca="1">IF(ROW()=2, 0, Table1[[#This Row],[Belastbaar loon]]-INDIRECT(ADDRESS(ROW()-1,COLUMN(A:A))))</f>
        <v>10</v>
      </c>
      <c r="K3626" s="6">
        <f ca="1">Table1[[#This Row],[Netto loon]]-Table1[[#This Row],[Netto vorige schijf]]</f>
        <v>5.0977999999995518</v>
      </c>
      <c r="L3626" s="2">
        <f ca="1">(Table1[[#This Row],[Bruto tov vorige schijf]]-Table1[[#This Row],[Netto tov vorige schijf]])/MAX(Table1[[#This Row],[Bruto tov vorige schijf]],1)</f>
        <v>0.49022000000004484</v>
      </c>
    </row>
    <row r="3627" spans="1:12" x14ac:dyDescent="0.25">
      <c r="A3627" s="14">
        <v>44091</v>
      </c>
      <c r="B3627" s="6">
        <f>LoonHeffing2020(Table1[[#This Row],[Belastbaar loon]])</f>
        <v>16467.988499999999</v>
      </c>
      <c r="C3627" s="6">
        <f>AlgemeneHeffingsKorting2020(Table1[[#This Row],[Belastbaar loon]])</f>
        <v>1384.8864000000001</v>
      </c>
      <c r="D3627" s="14">
        <f>ArbeidsKorting2020(Table1[[#This Row],[Belastbaar loon]])</f>
        <v>3270.78</v>
      </c>
      <c r="E3627" s="14">
        <f>MAX(Table1[[#This Row],[Loonheffing]]-Table1[[#This Row],[Algemene Heffingskorting]]-Table1[[#This Row],[Arbeidskorting]],0)</f>
        <v>11812.322099999999</v>
      </c>
      <c r="F3627" s="6">
        <f>Table1[[#This Row],[Belastbaar loon]]-Table1[[#This Row],[Belasting]]</f>
        <v>32278.677900000002</v>
      </c>
      <c r="G3627" s="2">
        <f>(Table1[[#This Row],[Belastbaar loon]]-Table1[[#This Row],[Netto loon]])/Table1[[#This Row],[Belastbaar loon]]</f>
        <v>0.26790778390147646</v>
      </c>
      <c r="H3627" s="14">
        <f t="shared" ca="1" si="51"/>
        <v>11807.419899999997</v>
      </c>
      <c r="I3627" s="14">
        <f ca="1">IF(ROW()=2, Table1[[#This Row],[Netto loon]], INDIRECT(ADDRESS(ROW()-1,COLUMN(F:F))))</f>
        <v>32273.580100000003</v>
      </c>
      <c r="J3627" s="6">
        <f ca="1">IF(ROW()=2, 0, Table1[[#This Row],[Belastbaar loon]]-INDIRECT(ADDRESS(ROW()-1,COLUMN(A:A))))</f>
        <v>10</v>
      </c>
      <c r="K3627" s="6">
        <f ca="1">Table1[[#This Row],[Netto loon]]-Table1[[#This Row],[Netto vorige schijf]]</f>
        <v>5.0977999999995518</v>
      </c>
      <c r="L3627" s="2">
        <f ca="1">(Table1[[#This Row],[Bruto tov vorige schijf]]-Table1[[#This Row],[Netto tov vorige schijf]])/MAX(Table1[[#This Row],[Bruto tov vorige schijf]],1)</f>
        <v>0.49022000000004484</v>
      </c>
    </row>
    <row r="3628" spans="1:12" x14ac:dyDescent="0.25">
      <c r="A3628" s="14">
        <v>44101</v>
      </c>
      <c r="B3628" s="6">
        <f>LoonHeffing2020(Table1[[#This Row],[Belastbaar loon]])</f>
        <v>16471.7235</v>
      </c>
      <c r="C3628" s="6">
        <f>AlgemeneHeffingsKorting2020(Table1[[#This Row],[Belastbaar loon]])</f>
        <v>1384.3191999999999</v>
      </c>
      <c r="D3628" s="14">
        <f>ArbeidsKorting2020(Table1[[#This Row],[Belastbaar loon]])</f>
        <v>3270.18</v>
      </c>
      <c r="E3628" s="14">
        <f>MAX(Table1[[#This Row],[Loonheffing]]-Table1[[#This Row],[Algemene Heffingskorting]]-Table1[[#This Row],[Arbeidskorting]],0)</f>
        <v>11817.2243</v>
      </c>
      <c r="F3628" s="6">
        <f>Table1[[#This Row],[Belastbaar loon]]-Table1[[#This Row],[Belasting]]</f>
        <v>32283.775699999998</v>
      </c>
      <c r="G3628" s="2">
        <f>(Table1[[#This Row],[Belastbaar loon]]-Table1[[#This Row],[Netto loon]])/Table1[[#This Row],[Belastbaar loon]]</f>
        <v>0.26795819369175305</v>
      </c>
      <c r="H3628" s="14">
        <f t="shared" ca="1" si="51"/>
        <v>11812.322099999999</v>
      </c>
      <c r="I3628" s="14">
        <f ca="1">IF(ROW()=2, Table1[[#This Row],[Netto loon]], INDIRECT(ADDRESS(ROW()-1,COLUMN(F:F))))</f>
        <v>32278.677900000002</v>
      </c>
      <c r="J3628" s="6">
        <f ca="1">IF(ROW()=2, 0, Table1[[#This Row],[Belastbaar loon]]-INDIRECT(ADDRESS(ROW()-1,COLUMN(A:A))))</f>
        <v>10</v>
      </c>
      <c r="K3628" s="6">
        <f ca="1">Table1[[#This Row],[Netto loon]]-Table1[[#This Row],[Netto vorige schijf]]</f>
        <v>5.0977999999959138</v>
      </c>
      <c r="L3628" s="2">
        <f ca="1">(Table1[[#This Row],[Bruto tov vorige schijf]]-Table1[[#This Row],[Netto tov vorige schijf]])/MAX(Table1[[#This Row],[Bruto tov vorige schijf]],1)</f>
        <v>0.49022000000040861</v>
      </c>
    </row>
    <row r="3629" spans="1:12" x14ac:dyDescent="0.25">
      <c r="A3629" s="14">
        <v>44111</v>
      </c>
      <c r="B3629" s="6">
        <f>LoonHeffing2020(Table1[[#This Row],[Belastbaar loon]])</f>
        <v>16475.458500000001</v>
      </c>
      <c r="C3629" s="6">
        <f>AlgemeneHeffingsKorting2020(Table1[[#This Row],[Belastbaar loon]])</f>
        <v>1383.752</v>
      </c>
      <c r="D3629" s="14">
        <f>ArbeidsKorting2020(Table1[[#This Row],[Belastbaar loon]])</f>
        <v>3269.58</v>
      </c>
      <c r="E3629" s="14">
        <f>MAX(Table1[[#This Row],[Loonheffing]]-Table1[[#This Row],[Algemene Heffingskorting]]-Table1[[#This Row],[Arbeidskorting]],0)</f>
        <v>11822.1265</v>
      </c>
      <c r="F3629" s="6">
        <f>Table1[[#This Row],[Belastbaar loon]]-Table1[[#This Row],[Belasting]]</f>
        <v>32288.873500000002</v>
      </c>
      <c r="G3629" s="2">
        <f>(Table1[[#This Row],[Belastbaar loon]]-Table1[[#This Row],[Netto loon]])/Table1[[#This Row],[Belastbaar loon]]</f>
        <v>0.26800858062614763</v>
      </c>
      <c r="H3629" s="14">
        <f t="shared" ca="1" si="51"/>
        <v>11817.2243</v>
      </c>
      <c r="I3629" s="14">
        <f ca="1">IF(ROW()=2, Table1[[#This Row],[Netto loon]], INDIRECT(ADDRESS(ROW()-1,COLUMN(F:F))))</f>
        <v>32283.775699999998</v>
      </c>
      <c r="J3629" s="6">
        <f ca="1">IF(ROW()=2, 0, Table1[[#This Row],[Belastbaar loon]]-INDIRECT(ADDRESS(ROW()-1,COLUMN(A:A))))</f>
        <v>10</v>
      </c>
      <c r="K3629" s="6">
        <f ca="1">Table1[[#This Row],[Netto loon]]-Table1[[#This Row],[Netto vorige schijf]]</f>
        <v>5.0978000000031898</v>
      </c>
      <c r="L3629" s="2">
        <f ca="1">(Table1[[#This Row],[Bruto tov vorige schijf]]-Table1[[#This Row],[Netto tov vorige schijf]])/MAX(Table1[[#This Row],[Bruto tov vorige schijf]],1)</f>
        <v>0.49021999999968102</v>
      </c>
    </row>
    <row r="3630" spans="1:12" x14ac:dyDescent="0.25">
      <c r="A3630" s="14">
        <v>44121</v>
      </c>
      <c r="B3630" s="6">
        <f>LoonHeffing2020(Table1[[#This Row],[Belastbaar loon]])</f>
        <v>16479.193500000001</v>
      </c>
      <c r="C3630" s="6">
        <f>AlgemeneHeffingsKorting2020(Table1[[#This Row],[Belastbaar loon]])</f>
        <v>1383.1848</v>
      </c>
      <c r="D3630" s="14">
        <f>ArbeidsKorting2020(Table1[[#This Row],[Belastbaar loon]])</f>
        <v>3268.98</v>
      </c>
      <c r="E3630" s="14">
        <f>MAX(Table1[[#This Row],[Loonheffing]]-Table1[[#This Row],[Algemene Heffingskorting]]-Table1[[#This Row],[Arbeidskorting]],0)</f>
        <v>11827.028700000003</v>
      </c>
      <c r="F3630" s="6">
        <f>Table1[[#This Row],[Belastbaar loon]]-Table1[[#This Row],[Belasting]]</f>
        <v>32293.971299999997</v>
      </c>
      <c r="G3630" s="2">
        <f>(Table1[[#This Row],[Belastbaar loon]]-Table1[[#This Row],[Netto loon]])/Table1[[#This Row],[Belastbaar loon]]</f>
        <v>0.26805894472020131</v>
      </c>
      <c r="H3630" s="14">
        <f t="shared" ca="1" si="51"/>
        <v>11822.1265</v>
      </c>
      <c r="I3630" s="14">
        <f ca="1">IF(ROW()=2, Table1[[#This Row],[Netto loon]], INDIRECT(ADDRESS(ROW()-1,COLUMN(F:F))))</f>
        <v>32288.873500000002</v>
      </c>
      <c r="J3630" s="6">
        <f ca="1">IF(ROW()=2, 0, Table1[[#This Row],[Belastbaar loon]]-INDIRECT(ADDRESS(ROW()-1,COLUMN(A:A))))</f>
        <v>10</v>
      </c>
      <c r="K3630" s="6">
        <f ca="1">Table1[[#This Row],[Netto loon]]-Table1[[#This Row],[Netto vorige schijf]]</f>
        <v>5.0977999999959138</v>
      </c>
      <c r="L3630" s="2">
        <f ca="1">(Table1[[#This Row],[Bruto tov vorige schijf]]-Table1[[#This Row],[Netto tov vorige schijf]])/MAX(Table1[[#This Row],[Bruto tov vorige schijf]],1)</f>
        <v>0.49022000000040861</v>
      </c>
    </row>
    <row r="3631" spans="1:12" x14ac:dyDescent="0.25">
      <c r="A3631" s="14">
        <v>44131</v>
      </c>
      <c r="B3631" s="6">
        <f>LoonHeffing2020(Table1[[#This Row],[Belastbaar loon]])</f>
        <v>16482.928499999998</v>
      </c>
      <c r="C3631" s="6">
        <f>AlgemeneHeffingsKorting2020(Table1[[#This Row],[Belastbaar loon]])</f>
        <v>1382.6176</v>
      </c>
      <c r="D3631" s="14">
        <f>ArbeidsKorting2020(Table1[[#This Row],[Belastbaar loon]])</f>
        <v>3268.38</v>
      </c>
      <c r="E3631" s="14">
        <f>MAX(Table1[[#This Row],[Loonheffing]]-Table1[[#This Row],[Algemene Heffingskorting]]-Table1[[#This Row],[Arbeidskorting]],0)</f>
        <v>11831.930899999999</v>
      </c>
      <c r="F3631" s="6">
        <f>Table1[[#This Row],[Belastbaar loon]]-Table1[[#This Row],[Belasting]]</f>
        <v>32299.069100000001</v>
      </c>
      <c r="G3631" s="2">
        <f>(Table1[[#This Row],[Belastbaar loon]]-Table1[[#This Row],[Netto loon]])/Table1[[#This Row],[Belastbaar loon]]</f>
        <v>0.2681092859894405</v>
      </c>
      <c r="H3631" s="14">
        <f t="shared" ca="1" si="51"/>
        <v>11827.028700000003</v>
      </c>
      <c r="I3631" s="14">
        <f ca="1">IF(ROW()=2, Table1[[#This Row],[Netto loon]], INDIRECT(ADDRESS(ROW()-1,COLUMN(F:F))))</f>
        <v>32293.971299999997</v>
      </c>
      <c r="J3631" s="6">
        <f ca="1">IF(ROW()=2, 0, Table1[[#This Row],[Belastbaar loon]]-INDIRECT(ADDRESS(ROW()-1,COLUMN(A:A))))</f>
        <v>10</v>
      </c>
      <c r="K3631" s="6">
        <f ca="1">Table1[[#This Row],[Netto loon]]-Table1[[#This Row],[Netto vorige schijf]]</f>
        <v>5.0978000000031898</v>
      </c>
      <c r="L3631" s="2">
        <f ca="1">(Table1[[#This Row],[Bruto tov vorige schijf]]-Table1[[#This Row],[Netto tov vorige schijf]])/MAX(Table1[[#This Row],[Bruto tov vorige schijf]],1)</f>
        <v>0.49021999999968102</v>
      </c>
    </row>
    <row r="3632" spans="1:12" x14ac:dyDescent="0.25">
      <c r="A3632" s="14">
        <v>44141</v>
      </c>
      <c r="B3632" s="6">
        <f>LoonHeffing2020(Table1[[#This Row],[Belastbaar loon]])</f>
        <v>16486.663499999999</v>
      </c>
      <c r="C3632" s="6">
        <f>AlgemeneHeffingsKorting2020(Table1[[#This Row],[Belastbaar loon]])</f>
        <v>1382.0504000000001</v>
      </c>
      <c r="D3632" s="14">
        <f>ArbeidsKorting2020(Table1[[#This Row],[Belastbaar loon]])</f>
        <v>3267.78</v>
      </c>
      <c r="E3632" s="14">
        <f>MAX(Table1[[#This Row],[Loonheffing]]-Table1[[#This Row],[Algemene Heffingskorting]]-Table1[[#This Row],[Arbeidskorting]],0)</f>
        <v>11836.833099999998</v>
      </c>
      <c r="F3632" s="6">
        <f>Table1[[#This Row],[Belastbaar loon]]-Table1[[#This Row],[Belasting]]</f>
        <v>32304.166900000004</v>
      </c>
      <c r="G3632" s="2">
        <f>(Table1[[#This Row],[Belastbaar loon]]-Table1[[#This Row],[Netto loon]])/Table1[[#This Row],[Belastbaar loon]]</f>
        <v>0.26815960444937803</v>
      </c>
      <c r="H3632" s="14">
        <f t="shared" ca="1" si="51"/>
        <v>11831.930899999999</v>
      </c>
      <c r="I3632" s="14">
        <f ca="1">IF(ROW()=2, Table1[[#This Row],[Netto loon]], INDIRECT(ADDRESS(ROW()-1,COLUMN(F:F))))</f>
        <v>32299.069100000001</v>
      </c>
      <c r="J3632" s="6">
        <f ca="1">IF(ROW()=2, 0, Table1[[#This Row],[Belastbaar loon]]-INDIRECT(ADDRESS(ROW()-1,COLUMN(A:A))))</f>
        <v>10</v>
      </c>
      <c r="K3632" s="6">
        <f ca="1">Table1[[#This Row],[Netto loon]]-Table1[[#This Row],[Netto vorige schijf]]</f>
        <v>5.0978000000031898</v>
      </c>
      <c r="L3632" s="2">
        <f ca="1">(Table1[[#This Row],[Bruto tov vorige schijf]]-Table1[[#This Row],[Netto tov vorige schijf]])/MAX(Table1[[#This Row],[Bruto tov vorige schijf]],1)</f>
        <v>0.49021999999968102</v>
      </c>
    </row>
    <row r="3633" spans="1:12" x14ac:dyDescent="0.25">
      <c r="A3633" s="14">
        <v>44151</v>
      </c>
      <c r="B3633" s="6">
        <f>LoonHeffing2020(Table1[[#This Row],[Belastbaar loon]])</f>
        <v>16490.398499999999</v>
      </c>
      <c r="C3633" s="6">
        <f>AlgemeneHeffingsKorting2020(Table1[[#This Row],[Belastbaar loon]])</f>
        <v>1381.4831999999999</v>
      </c>
      <c r="D3633" s="14">
        <f>ArbeidsKorting2020(Table1[[#This Row],[Belastbaar loon]])</f>
        <v>3267.18</v>
      </c>
      <c r="E3633" s="14">
        <f>MAX(Table1[[#This Row],[Loonheffing]]-Table1[[#This Row],[Algemene Heffingskorting]]-Table1[[#This Row],[Arbeidskorting]],0)</f>
        <v>11841.735299999998</v>
      </c>
      <c r="F3633" s="6">
        <f>Table1[[#This Row],[Belastbaar loon]]-Table1[[#This Row],[Belasting]]</f>
        <v>32309.2647</v>
      </c>
      <c r="G3633" s="2">
        <f>(Table1[[#This Row],[Belastbaar loon]]-Table1[[#This Row],[Netto loon]])/Table1[[#This Row],[Belastbaar loon]]</f>
        <v>0.26820990011551266</v>
      </c>
      <c r="H3633" s="14">
        <f t="shared" ca="1" si="51"/>
        <v>11836.833099999998</v>
      </c>
      <c r="I3633" s="14">
        <f ca="1">IF(ROW()=2, Table1[[#This Row],[Netto loon]], INDIRECT(ADDRESS(ROW()-1,COLUMN(F:F))))</f>
        <v>32304.166900000004</v>
      </c>
      <c r="J3633" s="6">
        <f ca="1">IF(ROW()=2, 0, Table1[[#This Row],[Belastbaar loon]]-INDIRECT(ADDRESS(ROW()-1,COLUMN(A:A))))</f>
        <v>10</v>
      </c>
      <c r="K3633" s="6">
        <f ca="1">Table1[[#This Row],[Netto loon]]-Table1[[#This Row],[Netto vorige schijf]]</f>
        <v>5.0977999999959138</v>
      </c>
      <c r="L3633" s="2">
        <f ca="1">(Table1[[#This Row],[Bruto tov vorige schijf]]-Table1[[#This Row],[Netto tov vorige schijf]])/MAX(Table1[[#This Row],[Bruto tov vorige schijf]],1)</f>
        <v>0.49022000000040861</v>
      </c>
    </row>
    <row r="3634" spans="1:12" x14ac:dyDescent="0.25">
      <c r="A3634" s="14">
        <v>44161</v>
      </c>
      <c r="B3634" s="6">
        <f>LoonHeffing2020(Table1[[#This Row],[Belastbaar loon]])</f>
        <v>16494.1335</v>
      </c>
      <c r="C3634" s="6">
        <f>AlgemeneHeffingsKorting2020(Table1[[#This Row],[Belastbaar loon]])</f>
        <v>1380.9159999999999</v>
      </c>
      <c r="D3634" s="14">
        <f>ArbeidsKorting2020(Table1[[#This Row],[Belastbaar loon]])</f>
        <v>3266.58</v>
      </c>
      <c r="E3634" s="14">
        <f>MAX(Table1[[#This Row],[Loonheffing]]-Table1[[#This Row],[Algemene Heffingskorting]]-Table1[[#This Row],[Arbeidskorting]],0)</f>
        <v>11846.637500000001</v>
      </c>
      <c r="F3634" s="6">
        <f>Table1[[#This Row],[Belastbaar loon]]-Table1[[#This Row],[Belasting]]</f>
        <v>32314.362499999999</v>
      </c>
      <c r="G3634" s="2">
        <f>(Table1[[#This Row],[Belastbaar loon]]-Table1[[#This Row],[Netto loon]])/Table1[[#This Row],[Belastbaar loon]]</f>
        <v>0.26826017300332877</v>
      </c>
      <c r="H3634" s="14">
        <f t="shared" ca="1" si="51"/>
        <v>11841.735299999998</v>
      </c>
      <c r="I3634" s="14">
        <f ca="1">IF(ROW()=2, Table1[[#This Row],[Netto loon]], INDIRECT(ADDRESS(ROW()-1,COLUMN(F:F))))</f>
        <v>32309.2647</v>
      </c>
      <c r="J3634" s="6">
        <f ca="1">IF(ROW()=2, 0, Table1[[#This Row],[Belastbaar loon]]-INDIRECT(ADDRESS(ROW()-1,COLUMN(A:A))))</f>
        <v>10</v>
      </c>
      <c r="K3634" s="6">
        <f ca="1">Table1[[#This Row],[Netto loon]]-Table1[[#This Row],[Netto vorige schijf]]</f>
        <v>5.0977999999995518</v>
      </c>
      <c r="L3634" s="2">
        <f ca="1">(Table1[[#This Row],[Bruto tov vorige schijf]]-Table1[[#This Row],[Netto tov vorige schijf]])/MAX(Table1[[#This Row],[Bruto tov vorige schijf]],1)</f>
        <v>0.49022000000004484</v>
      </c>
    </row>
    <row r="3635" spans="1:12" x14ac:dyDescent="0.25">
      <c r="A3635" s="14">
        <v>44171</v>
      </c>
      <c r="B3635" s="6">
        <f>LoonHeffing2020(Table1[[#This Row],[Belastbaar loon]])</f>
        <v>16497.8685</v>
      </c>
      <c r="C3635" s="6">
        <f>AlgemeneHeffingsKorting2020(Table1[[#This Row],[Belastbaar loon]])</f>
        <v>1380.3488</v>
      </c>
      <c r="D3635" s="14">
        <f>ArbeidsKorting2020(Table1[[#This Row],[Belastbaar loon]])</f>
        <v>3265.98</v>
      </c>
      <c r="E3635" s="14">
        <f>MAX(Table1[[#This Row],[Loonheffing]]-Table1[[#This Row],[Algemene Heffingskorting]]-Table1[[#This Row],[Arbeidskorting]],0)</f>
        <v>11851.539700000001</v>
      </c>
      <c r="F3635" s="6">
        <f>Table1[[#This Row],[Belastbaar loon]]-Table1[[#This Row],[Belasting]]</f>
        <v>32319.460299999999</v>
      </c>
      <c r="G3635" s="2">
        <f>(Table1[[#This Row],[Belastbaar loon]]-Table1[[#This Row],[Netto loon]])/Table1[[#This Row],[Belastbaar loon]]</f>
        <v>0.26831042312829689</v>
      </c>
      <c r="H3635" s="14">
        <f t="shared" ca="1" si="51"/>
        <v>11846.637500000001</v>
      </c>
      <c r="I3635" s="14">
        <f ca="1">IF(ROW()=2, Table1[[#This Row],[Netto loon]], INDIRECT(ADDRESS(ROW()-1,COLUMN(F:F))))</f>
        <v>32314.362499999999</v>
      </c>
      <c r="J3635" s="6">
        <f ca="1">IF(ROW()=2, 0, Table1[[#This Row],[Belastbaar loon]]-INDIRECT(ADDRESS(ROW()-1,COLUMN(A:A))))</f>
        <v>10</v>
      </c>
      <c r="K3635" s="6">
        <f ca="1">Table1[[#This Row],[Netto loon]]-Table1[[#This Row],[Netto vorige schijf]]</f>
        <v>5.0977999999995518</v>
      </c>
      <c r="L3635" s="2">
        <f ca="1">(Table1[[#This Row],[Bruto tov vorige schijf]]-Table1[[#This Row],[Netto tov vorige schijf]])/MAX(Table1[[#This Row],[Bruto tov vorige schijf]],1)</f>
        <v>0.49022000000004484</v>
      </c>
    </row>
    <row r="3636" spans="1:12" x14ac:dyDescent="0.25">
      <c r="A3636" s="14">
        <v>44181</v>
      </c>
      <c r="B3636" s="6">
        <f>LoonHeffing2020(Table1[[#This Row],[Belastbaar loon]])</f>
        <v>16501.603500000001</v>
      </c>
      <c r="C3636" s="6">
        <f>AlgemeneHeffingsKorting2020(Table1[[#This Row],[Belastbaar loon]])</f>
        <v>1379.7816</v>
      </c>
      <c r="D3636" s="14">
        <f>ArbeidsKorting2020(Table1[[#This Row],[Belastbaar loon]])</f>
        <v>3265.38</v>
      </c>
      <c r="E3636" s="14">
        <f>MAX(Table1[[#This Row],[Loonheffing]]-Table1[[#This Row],[Algemene Heffingskorting]]-Table1[[#This Row],[Arbeidskorting]],0)</f>
        <v>11856.441900000002</v>
      </c>
      <c r="F3636" s="6">
        <f>Table1[[#This Row],[Belastbaar loon]]-Table1[[#This Row],[Belasting]]</f>
        <v>32324.558099999998</v>
      </c>
      <c r="G3636" s="2">
        <f>(Table1[[#This Row],[Belastbaar loon]]-Table1[[#This Row],[Netto loon]])/Table1[[#This Row],[Belastbaar loon]]</f>
        <v>0.2683606505058736</v>
      </c>
      <c r="H3636" s="14">
        <f t="shared" ca="1" si="51"/>
        <v>11851.539700000001</v>
      </c>
      <c r="I3636" s="14">
        <f ca="1">IF(ROW()=2, Table1[[#This Row],[Netto loon]], INDIRECT(ADDRESS(ROW()-1,COLUMN(F:F))))</f>
        <v>32319.460299999999</v>
      </c>
      <c r="J3636" s="6">
        <f ca="1">IF(ROW()=2, 0, Table1[[#This Row],[Belastbaar loon]]-INDIRECT(ADDRESS(ROW()-1,COLUMN(A:A))))</f>
        <v>10</v>
      </c>
      <c r="K3636" s="6">
        <f ca="1">Table1[[#This Row],[Netto loon]]-Table1[[#This Row],[Netto vorige schijf]]</f>
        <v>5.0977999999995518</v>
      </c>
      <c r="L3636" s="2">
        <f ca="1">(Table1[[#This Row],[Bruto tov vorige schijf]]-Table1[[#This Row],[Netto tov vorige schijf]])/MAX(Table1[[#This Row],[Bruto tov vorige schijf]],1)</f>
        <v>0.49022000000004484</v>
      </c>
    </row>
    <row r="3637" spans="1:12" x14ac:dyDescent="0.25">
      <c r="A3637" s="14">
        <v>44191</v>
      </c>
      <c r="B3637" s="6">
        <f>LoonHeffing2020(Table1[[#This Row],[Belastbaar loon]])</f>
        <v>16505.338500000002</v>
      </c>
      <c r="C3637" s="6">
        <f>AlgemeneHeffingsKorting2020(Table1[[#This Row],[Belastbaar loon]])</f>
        <v>1379.2144000000001</v>
      </c>
      <c r="D3637" s="14">
        <f>ArbeidsKorting2020(Table1[[#This Row],[Belastbaar loon]])</f>
        <v>3264.78</v>
      </c>
      <c r="E3637" s="14">
        <f>MAX(Table1[[#This Row],[Loonheffing]]-Table1[[#This Row],[Algemene Heffingskorting]]-Table1[[#This Row],[Arbeidskorting]],0)</f>
        <v>11861.3441</v>
      </c>
      <c r="F3637" s="6">
        <f>Table1[[#This Row],[Belastbaar loon]]-Table1[[#This Row],[Belasting]]</f>
        <v>32329.655899999998</v>
      </c>
      <c r="G3637" s="2">
        <f>(Table1[[#This Row],[Belastbaar loon]]-Table1[[#This Row],[Netto loon]])/Table1[[#This Row],[Belastbaar loon]]</f>
        <v>0.26841085515150148</v>
      </c>
      <c r="H3637" s="14">
        <f t="shared" ca="1" si="51"/>
        <v>11856.441900000002</v>
      </c>
      <c r="I3637" s="14">
        <f ca="1">IF(ROW()=2, Table1[[#This Row],[Netto loon]], INDIRECT(ADDRESS(ROW()-1,COLUMN(F:F))))</f>
        <v>32324.558099999998</v>
      </c>
      <c r="J3637" s="6">
        <f ca="1">IF(ROW()=2, 0, Table1[[#This Row],[Belastbaar loon]]-INDIRECT(ADDRESS(ROW()-1,COLUMN(A:A))))</f>
        <v>10</v>
      </c>
      <c r="K3637" s="6">
        <f ca="1">Table1[[#This Row],[Netto loon]]-Table1[[#This Row],[Netto vorige schijf]]</f>
        <v>5.0977999999995518</v>
      </c>
      <c r="L3637" s="2">
        <f ca="1">(Table1[[#This Row],[Bruto tov vorige schijf]]-Table1[[#This Row],[Netto tov vorige schijf]])/MAX(Table1[[#This Row],[Bruto tov vorige schijf]],1)</f>
        <v>0.49022000000004484</v>
      </c>
    </row>
    <row r="3638" spans="1:12" x14ac:dyDescent="0.25">
      <c r="A3638" s="14">
        <v>44201</v>
      </c>
      <c r="B3638" s="6">
        <f>LoonHeffing2020(Table1[[#This Row],[Belastbaar loon]])</f>
        <v>16509.073499999999</v>
      </c>
      <c r="C3638" s="6">
        <f>AlgemeneHeffingsKorting2020(Table1[[#This Row],[Belastbaar loon]])</f>
        <v>1378.6472000000001</v>
      </c>
      <c r="D3638" s="14">
        <f>ArbeidsKorting2020(Table1[[#This Row],[Belastbaar loon]])</f>
        <v>3264.18</v>
      </c>
      <c r="E3638" s="14">
        <f>MAX(Table1[[#This Row],[Loonheffing]]-Table1[[#This Row],[Algemene Heffingskorting]]-Table1[[#This Row],[Arbeidskorting]],0)</f>
        <v>11866.246299999999</v>
      </c>
      <c r="F3638" s="6">
        <f>Table1[[#This Row],[Belastbaar loon]]-Table1[[#This Row],[Belasting]]</f>
        <v>32334.753700000001</v>
      </c>
      <c r="G3638" s="2">
        <f>(Table1[[#This Row],[Belastbaar loon]]-Table1[[#This Row],[Netto loon]])/Table1[[#This Row],[Belastbaar loon]]</f>
        <v>0.26846103708060903</v>
      </c>
      <c r="H3638" s="14">
        <f t="shared" ca="1" si="51"/>
        <v>11861.3441</v>
      </c>
      <c r="I3638" s="14">
        <f ca="1">IF(ROW()=2, Table1[[#This Row],[Netto loon]], INDIRECT(ADDRESS(ROW()-1,COLUMN(F:F))))</f>
        <v>32329.655899999998</v>
      </c>
      <c r="J3638" s="6">
        <f ca="1">IF(ROW()=2, 0, Table1[[#This Row],[Belastbaar loon]]-INDIRECT(ADDRESS(ROW()-1,COLUMN(A:A))))</f>
        <v>10</v>
      </c>
      <c r="K3638" s="6">
        <f ca="1">Table1[[#This Row],[Netto loon]]-Table1[[#This Row],[Netto vorige schijf]]</f>
        <v>5.0978000000031898</v>
      </c>
      <c r="L3638" s="2">
        <f ca="1">(Table1[[#This Row],[Bruto tov vorige schijf]]-Table1[[#This Row],[Netto tov vorige schijf]])/MAX(Table1[[#This Row],[Bruto tov vorige schijf]],1)</f>
        <v>0.49021999999968102</v>
      </c>
    </row>
    <row r="3639" spans="1:12" x14ac:dyDescent="0.25">
      <c r="A3639" s="14">
        <v>44211</v>
      </c>
      <c r="B3639" s="6">
        <f>LoonHeffing2020(Table1[[#This Row],[Belastbaar loon]])</f>
        <v>16512.808499999999</v>
      </c>
      <c r="C3639" s="6">
        <f>AlgemeneHeffingsKorting2020(Table1[[#This Row],[Belastbaar loon]])</f>
        <v>1378.08</v>
      </c>
      <c r="D3639" s="14">
        <f>ArbeidsKorting2020(Table1[[#This Row],[Belastbaar loon]])</f>
        <v>3263.58</v>
      </c>
      <c r="E3639" s="14">
        <f>MAX(Table1[[#This Row],[Loonheffing]]-Table1[[#This Row],[Algemene Heffingskorting]]-Table1[[#This Row],[Arbeidskorting]],0)</f>
        <v>11871.148499999999</v>
      </c>
      <c r="F3639" s="6">
        <f>Table1[[#This Row],[Belastbaar loon]]-Table1[[#This Row],[Belasting]]</f>
        <v>32339.851500000001</v>
      </c>
      <c r="G3639" s="2">
        <f>(Table1[[#This Row],[Belastbaar loon]]-Table1[[#This Row],[Netto loon]])/Table1[[#This Row],[Belastbaar loon]]</f>
        <v>0.26851119630861098</v>
      </c>
      <c r="H3639" s="14">
        <f t="shared" ca="1" si="51"/>
        <v>11866.246299999999</v>
      </c>
      <c r="I3639" s="14">
        <f ca="1">IF(ROW()=2, Table1[[#This Row],[Netto loon]], INDIRECT(ADDRESS(ROW()-1,COLUMN(F:F))))</f>
        <v>32334.753700000001</v>
      </c>
      <c r="J3639" s="6">
        <f ca="1">IF(ROW()=2, 0, Table1[[#This Row],[Belastbaar loon]]-INDIRECT(ADDRESS(ROW()-1,COLUMN(A:A))))</f>
        <v>10</v>
      </c>
      <c r="K3639" s="6">
        <f ca="1">Table1[[#This Row],[Netto loon]]-Table1[[#This Row],[Netto vorige schijf]]</f>
        <v>5.0977999999995518</v>
      </c>
      <c r="L3639" s="2">
        <f ca="1">(Table1[[#This Row],[Bruto tov vorige schijf]]-Table1[[#This Row],[Netto tov vorige schijf]])/MAX(Table1[[#This Row],[Bruto tov vorige schijf]],1)</f>
        <v>0.49022000000004484</v>
      </c>
    </row>
    <row r="3640" spans="1:12" x14ac:dyDescent="0.25">
      <c r="A3640" s="14">
        <v>44221</v>
      </c>
      <c r="B3640" s="6">
        <f>LoonHeffing2020(Table1[[#This Row],[Belastbaar loon]])</f>
        <v>16516.5435</v>
      </c>
      <c r="C3640" s="6">
        <f>AlgemeneHeffingsKorting2020(Table1[[#This Row],[Belastbaar loon]])</f>
        <v>1377.5128</v>
      </c>
      <c r="D3640" s="14">
        <f>ArbeidsKorting2020(Table1[[#This Row],[Belastbaar loon]])</f>
        <v>3262.98</v>
      </c>
      <c r="E3640" s="14">
        <f>MAX(Table1[[#This Row],[Loonheffing]]-Table1[[#This Row],[Algemene Heffingskorting]]-Table1[[#This Row],[Arbeidskorting]],0)</f>
        <v>11876.0507</v>
      </c>
      <c r="F3640" s="6">
        <f>Table1[[#This Row],[Belastbaar loon]]-Table1[[#This Row],[Belasting]]</f>
        <v>32344.9493</v>
      </c>
      <c r="G3640" s="2">
        <f>(Table1[[#This Row],[Belastbaar loon]]-Table1[[#This Row],[Netto loon]])/Table1[[#This Row],[Belastbaar loon]]</f>
        <v>0.26856133285090794</v>
      </c>
      <c r="H3640" s="14">
        <f t="shared" ca="1" si="51"/>
        <v>11871.148499999999</v>
      </c>
      <c r="I3640" s="14">
        <f ca="1">IF(ROW()=2, Table1[[#This Row],[Netto loon]], INDIRECT(ADDRESS(ROW()-1,COLUMN(F:F))))</f>
        <v>32339.851500000001</v>
      </c>
      <c r="J3640" s="6">
        <f ca="1">IF(ROW()=2, 0, Table1[[#This Row],[Belastbaar loon]]-INDIRECT(ADDRESS(ROW()-1,COLUMN(A:A))))</f>
        <v>10</v>
      </c>
      <c r="K3640" s="6">
        <f ca="1">Table1[[#This Row],[Netto loon]]-Table1[[#This Row],[Netto vorige schijf]]</f>
        <v>5.0977999999995518</v>
      </c>
      <c r="L3640" s="2">
        <f ca="1">(Table1[[#This Row],[Bruto tov vorige schijf]]-Table1[[#This Row],[Netto tov vorige schijf]])/MAX(Table1[[#This Row],[Bruto tov vorige schijf]],1)</f>
        <v>0.49022000000004484</v>
      </c>
    </row>
    <row r="3641" spans="1:12" x14ac:dyDescent="0.25">
      <c r="A3641" s="14">
        <v>44231</v>
      </c>
      <c r="B3641" s="6">
        <f>LoonHeffing2020(Table1[[#This Row],[Belastbaar loon]])</f>
        <v>16520.2785</v>
      </c>
      <c r="C3641" s="6">
        <f>AlgemeneHeffingsKorting2020(Table1[[#This Row],[Belastbaar loon]])</f>
        <v>1376.9456</v>
      </c>
      <c r="D3641" s="14">
        <f>ArbeidsKorting2020(Table1[[#This Row],[Belastbaar loon]])</f>
        <v>3262.38</v>
      </c>
      <c r="E3641" s="14">
        <f>MAX(Table1[[#This Row],[Loonheffing]]-Table1[[#This Row],[Algemene Heffingskorting]]-Table1[[#This Row],[Arbeidskorting]],0)</f>
        <v>11880.9529</v>
      </c>
      <c r="F3641" s="6">
        <f>Table1[[#This Row],[Belastbaar loon]]-Table1[[#This Row],[Belasting]]</f>
        <v>32350.0471</v>
      </c>
      <c r="G3641" s="2">
        <f>(Table1[[#This Row],[Belastbaar loon]]-Table1[[#This Row],[Netto loon]])/Table1[[#This Row],[Belastbaar loon]]</f>
        <v>0.26861144672288667</v>
      </c>
      <c r="H3641" s="14">
        <f t="shared" ca="1" si="51"/>
        <v>11876.0507</v>
      </c>
      <c r="I3641" s="14">
        <f ca="1">IF(ROW()=2, Table1[[#This Row],[Netto loon]], INDIRECT(ADDRESS(ROW()-1,COLUMN(F:F))))</f>
        <v>32344.9493</v>
      </c>
      <c r="J3641" s="6">
        <f ca="1">IF(ROW()=2, 0, Table1[[#This Row],[Belastbaar loon]]-INDIRECT(ADDRESS(ROW()-1,COLUMN(A:A))))</f>
        <v>10</v>
      </c>
      <c r="K3641" s="6">
        <f ca="1">Table1[[#This Row],[Netto loon]]-Table1[[#This Row],[Netto vorige schijf]]</f>
        <v>5.0977999999995518</v>
      </c>
      <c r="L3641" s="2">
        <f ca="1">(Table1[[#This Row],[Bruto tov vorige schijf]]-Table1[[#This Row],[Netto tov vorige schijf]])/MAX(Table1[[#This Row],[Bruto tov vorige schijf]],1)</f>
        <v>0.49022000000004484</v>
      </c>
    </row>
    <row r="3642" spans="1:12" x14ac:dyDescent="0.25">
      <c r="A3642" s="14">
        <v>44241</v>
      </c>
      <c r="B3642" s="6">
        <f>LoonHeffing2020(Table1[[#This Row],[Belastbaar loon]])</f>
        <v>16524.013500000001</v>
      </c>
      <c r="C3642" s="6">
        <f>AlgemeneHeffingsKorting2020(Table1[[#This Row],[Belastbaar loon]])</f>
        <v>1376.3784000000001</v>
      </c>
      <c r="D3642" s="14">
        <f>ArbeidsKorting2020(Table1[[#This Row],[Belastbaar loon]])</f>
        <v>3261.78</v>
      </c>
      <c r="E3642" s="14">
        <f>MAX(Table1[[#This Row],[Loonheffing]]-Table1[[#This Row],[Algemene Heffingskorting]]-Table1[[#This Row],[Arbeidskorting]],0)</f>
        <v>11885.855100000001</v>
      </c>
      <c r="F3642" s="6">
        <f>Table1[[#This Row],[Belastbaar loon]]-Table1[[#This Row],[Belasting]]</f>
        <v>32355.144899999999</v>
      </c>
      <c r="G3642" s="2">
        <f>(Table1[[#This Row],[Belastbaar loon]]-Table1[[#This Row],[Netto loon]])/Table1[[#This Row],[Belastbaar loon]]</f>
        <v>0.26866153793991998</v>
      </c>
      <c r="H3642" s="14">
        <f t="shared" ca="1" si="51"/>
        <v>11880.9529</v>
      </c>
      <c r="I3642" s="14">
        <f ca="1">IF(ROW()=2, Table1[[#This Row],[Netto loon]], INDIRECT(ADDRESS(ROW()-1,COLUMN(F:F))))</f>
        <v>32350.0471</v>
      </c>
      <c r="J3642" s="6">
        <f ca="1">IF(ROW()=2, 0, Table1[[#This Row],[Belastbaar loon]]-INDIRECT(ADDRESS(ROW()-1,COLUMN(A:A))))</f>
        <v>10</v>
      </c>
      <c r="K3642" s="6">
        <f ca="1">Table1[[#This Row],[Netto loon]]-Table1[[#This Row],[Netto vorige schijf]]</f>
        <v>5.0977999999995518</v>
      </c>
      <c r="L3642" s="2">
        <f ca="1">(Table1[[#This Row],[Bruto tov vorige schijf]]-Table1[[#This Row],[Netto tov vorige schijf]])/MAX(Table1[[#This Row],[Bruto tov vorige schijf]],1)</f>
        <v>0.49022000000004484</v>
      </c>
    </row>
    <row r="3643" spans="1:12" x14ac:dyDescent="0.25">
      <c r="A3643" s="14">
        <v>44251</v>
      </c>
      <c r="B3643" s="6">
        <f>LoonHeffing2020(Table1[[#This Row],[Belastbaar loon]])</f>
        <v>16527.748500000002</v>
      </c>
      <c r="C3643" s="6">
        <f>AlgemeneHeffingsKorting2020(Table1[[#This Row],[Belastbaar loon]])</f>
        <v>1375.8112000000001</v>
      </c>
      <c r="D3643" s="14">
        <f>ArbeidsKorting2020(Table1[[#This Row],[Belastbaar loon]])</f>
        <v>3261.18</v>
      </c>
      <c r="E3643" s="14">
        <f>MAX(Table1[[#This Row],[Loonheffing]]-Table1[[#This Row],[Algemene Heffingskorting]]-Table1[[#This Row],[Arbeidskorting]],0)</f>
        <v>11890.757300000001</v>
      </c>
      <c r="F3643" s="6">
        <f>Table1[[#This Row],[Belastbaar loon]]-Table1[[#This Row],[Belasting]]</f>
        <v>32360.242699999999</v>
      </c>
      <c r="G3643" s="2">
        <f>(Table1[[#This Row],[Belastbaar loon]]-Table1[[#This Row],[Netto loon]])/Table1[[#This Row],[Belastbaar loon]]</f>
        <v>0.26871160651736686</v>
      </c>
      <c r="H3643" s="14">
        <f t="shared" ca="1" si="51"/>
        <v>11885.855100000001</v>
      </c>
      <c r="I3643" s="14">
        <f ca="1">IF(ROW()=2, Table1[[#This Row],[Netto loon]], INDIRECT(ADDRESS(ROW()-1,COLUMN(F:F))))</f>
        <v>32355.144899999999</v>
      </c>
      <c r="J3643" s="6">
        <f ca="1">IF(ROW()=2, 0, Table1[[#This Row],[Belastbaar loon]]-INDIRECT(ADDRESS(ROW()-1,COLUMN(A:A))))</f>
        <v>10</v>
      </c>
      <c r="K3643" s="6">
        <f ca="1">Table1[[#This Row],[Netto loon]]-Table1[[#This Row],[Netto vorige schijf]]</f>
        <v>5.0977999999995518</v>
      </c>
      <c r="L3643" s="2">
        <f ca="1">(Table1[[#This Row],[Bruto tov vorige schijf]]-Table1[[#This Row],[Netto tov vorige schijf]])/MAX(Table1[[#This Row],[Bruto tov vorige schijf]],1)</f>
        <v>0.49022000000004484</v>
      </c>
    </row>
    <row r="3644" spans="1:12" x14ac:dyDescent="0.25">
      <c r="A3644" s="14">
        <v>44261</v>
      </c>
      <c r="B3644" s="6">
        <f>LoonHeffing2020(Table1[[#This Row],[Belastbaar loon]])</f>
        <v>16531.483499999998</v>
      </c>
      <c r="C3644" s="6">
        <f>AlgemeneHeffingsKorting2020(Table1[[#This Row],[Belastbaar loon]])</f>
        <v>1375.2439999999999</v>
      </c>
      <c r="D3644" s="14">
        <f>ArbeidsKorting2020(Table1[[#This Row],[Belastbaar loon]])</f>
        <v>3260.58</v>
      </c>
      <c r="E3644" s="14">
        <f>MAX(Table1[[#This Row],[Loonheffing]]-Table1[[#This Row],[Algemene Heffingskorting]]-Table1[[#This Row],[Arbeidskorting]],0)</f>
        <v>11895.659499999998</v>
      </c>
      <c r="F3644" s="6">
        <f>Table1[[#This Row],[Belastbaar loon]]-Table1[[#This Row],[Belasting]]</f>
        <v>32365.340500000002</v>
      </c>
      <c r="G3644" s="2">
        <f>(Table1[[#This Row],[Belastbaar loon]]-Table1[[#This Row],[Netto loon]])/Table1[[#This Row],[Belastbaar loon]]</f>
        <v>0.26876165247057227</v>
      </c>
      <c r="H3644" s="14">
        <f t="shared" ca="1" si="51"/>
        <v>11890.757300000001</v>
      </c>
      <c r="I3644" s="14">
        <f ca="1">IF(ROW()=2, Table1[[#This Row],[Netto loon]], INDIRECT(ADDRESS(ROW()-1,COLUMN(F:F))))</f>
        <v>32360.242699999999</v>
      </c>
      <c r="J3644" s="6">
        <f ca="1">IF(ROW()=2, 0, Table1[[#This Row],[Belastbaar loon]]-INDIRECT(ADDRESS(ROW()-1,COLUMN(A:A))))</f>
        <v>10</v>
      </c>
      <c r="K3644" s="6">
        <f ca="1">Table1[[#This Row],[Netto loon]]-Table1[[#This Row],[Netto vorige schijf]]</f>
        <v>5.0978000000031898</v>
      </c>
      <c r="L3644" s="2">
        <f ca="1">(Table1[[#This Row],[Bruto tov vorige schijf]]-Table1[[#This Row],[Netto tov vorige schijf]])/MAX(Table1[[#This Row],[Bruto tov vorige schijf]],1)</f>
        <v>0.49021999999968102</v>
      </c>
    </row>
    <row r="3645" spans="1:12" x14ac:dyDescent="0.25">
      <c r="A3645" s="14">
        <v>44271</v>
      </c>
      <c r="B3645" s="6">
        <f>LoonHeffing2020(Table1[[#This Row],[Belastbaar loon]])</f>
        <v>16535.218499999999</v>
      </c>
      <c r="C3645" s="6">
        <f>AlgemeneHeffingsKorting2020(Table1[[#This Row],[Belastbaar loon]])</f>
        <v>1374.6768</v>
      </c>
      <c r="D3645" s="14">
        <f>ArbeidsKorting2020(Table1[[#This Row],[Belastbaar loon]])</f>
        <v>3259.98</v>
      </c>
      <c r="E3645" s="14">
        <f>MAX(Table1[[#This Row],[Loonheffing]]-Table1[[#This Row],[Algemene Heffingskorting]]-Table1[[#This Row],[Arbeidskorting]],0)</f>
        <v>11900.5617</v>
      </c>
      <c r="F3645" s="6">
        <f>Table1[[#This Row],[Belastbaar loon]]-Table1[[#This Row],[Belasting]]</f>
        <v>32370.438300000002</v>
      </c>
      <c r="G3645" s="2">
        <f>(Table1[[#This Row],[Belastbaar loon]]-Table1[[#This Row],[Netto loon]])/Table1[[#This Row],[Belastbaar loon]]</f>
        <v>0.26881167581486748</v>
      </c>
      <c r="H3645" s="14">
        <f t="shared" ca="1" si="51"/>
        <v>11895.659499999998</v>
      </c>
      <c r="I3645" s="14">
        <f ca="1">IF(ROW()=2, Table1[[#This Row],[Netto loon]], INDIRECT(ADDRESS(ROW()-1,COLUMN(F:F))))</f>
        <v>32365.340500000002</v>
      </c>
      <c r="J3645" s="6">
        <f ca="1">IF(ROW()=2, 0, Table1[[#This Row],[Belastbaar loon]]-INDIRECT(ADDRESS(ROW()-1,COLUMN(A:A))))</f>
        <v>10</v>
      </c>
      <c r="K3645" s="6">
        <f ca="1">Table1[[#This Row],[Netto loon]]-Table1[[#This Row],[Netto vorige schijf]]</f>
        <v>5.0977999999995518</v>
      </c>
      <c r="L3645" s="2">
        <f ca="1">(Table1[[#This Row],[Bruto tov vorige schijf]]-Table1[[#This Row],[Netto tov vorige schijf]])/MAX(Table1[[#This Row],[Bruto tov vorige schijf]],1)</f>
        <v>0.49022000000004484</v>
      </c>
    </row>
    <row r="3646" spans="1:12" x14ac:dyDescent="0.25">
      <c r="A3646" s="14">
        <v>44281</v>
      </c>
      <c r="B3646" s="6">
        <f>LoonHeffing2020(Table1[[#This Row],[Belastbaar loon]])</f>
        <v>16538.9535</v>
      </c>
      <c r="C3646" s="6">
        <f>AlgemeneHeffingsKorting2020(Table1[[#This Row],[Belastbaar loon]])</f>
        <v>1374.1096</v>
      </c>
      <c r="D3646" s="14">
        <f>ArbeidsKorting2020(Table1[[#This Row],[Belastbaar loon]])</f>
        <v>3259.38</v>
      </c>
      <c r="E3646" s="14">
        <f>MAX(Table1[[#This Row],[Loonheffing]]-Table1[[#This Row],[Algemene Heffingskorting]]-Table1[[#This Row],[Arbeidskorting]],0)</f>
        <v>11905.463899999999</v>
      </c>
      <c r="F3646" s="6">
        <f>Table1[[#This Row],[Belastbaar loon]]-Table1[[#This Row],[Belasting]]</f>
        <v>32375.536100000001</v>
      </c>
      <c r="G3646" s="2">
        <f>(Table1[[#This Row],[Belastbaar loon]]-Table1[[#This Row],[Netto loon]])/Table1[[#This Row],[Belastbaar loon]]</f>
        <v>0.26886167656556986</v>
      </c>
      <c r="H3646" s="14">
        <f t="shared" ca="1" si="51"/>
        <v>11900.5617</v>
      </c>
      <c r="I3646" s="14">
        <f ca="1">IF(ROW()=2, Table1[[#This Row],[Netto loon]], INDIRECT(ADDRESS(ROW()-1,COLUMN(F:F))))</f>
        <v>32370.438300000002</v>
      </c>
      <c r="J3646" s="6">
        <f ca="1">IF(ROW()=2, 0, Table1[[#This Row],[Belastbaar loon]]-INDIRECT(ADDRESS(ROW()-1,COLUMN(A:A))))</f>
        <v>10</v>
      </c>
      <c r="K3646" s="6">
        <f ca="1">Table1[[#This Row],[Netto loon]]-Table1[[#This Row],[Netto vorige schijf]]</f>
        <v>5.0977999999995518</v>
      </c>
      <c r="L3646" s="2">
        <f ca="1">(Table1[[#This Row],[Bruto tov vorige schijf]]-Table1[[#This Row],[Netto tov vorige schijf]])/MAX(Table1[[#This Row],[Bruto tov vorige schijf]],1)</f>
        <v>0.49022000000004484</v>
      </c>
    </row>
    <row r="3647" spans="1:12" x14ac:dyDescent="0.25">
      <c r="A3647" s="14">
        <v>44291</v>
      </c>
      <c r="B3647" s="6">
        <f>LoonHeffing2020(Table1[[#This Row],[Belastbaar loon]])</f>
        <v>16542.6885</v>
      </c>
      <c r="C3647" s="6">
        <f>AlgemeneHeffingsKorting2020(Table1[[#This Row],[Belastbaar loon]])</f>
        <v>1373.5424</v>
      </c>
      <c r="D3647" s="14">
        <f>ArbeidsKorting2020(Table1[[#This Row],[Belastbaar loon]])</f>
        <v>3258.78</v>
      </c>
      <c r="E3647" s="14">
        <f>MAX(Table1[[#This Row],[Loonheffing]]-Table1[[#This Row],[Algemene Heffingskorting]]-Table1[[#This Row],[Arbeidskorting]],0)</f>
        <v>11910.366099999999</v>
      </c>
      <c r="F3647" s="6">
        <f>Table1[[#This Row],[Belastbaar loon]]-Table1[[#This Row],[Belasting]]</f>
        <v>32380.633900000001</v>
      </c>
      <c r="G3647" s="2">
        <f>(Table1[[#This Row],[Belastbaar loon]]-Table1[[#This Row],[Netto loon]])/Table1[[#This Row],[Belastbaar loon]]</f>
        <v>0.2689116547379829</v>
      </c>
      <c r="H3647" s="14">
        <f t="shared" ca="1" si="51"/>
        <v>11905.463899999999</v>
      </c>
      <c r="I3647" s="14">
        <f ca="1">IF(ROW()=2, Table1[[#This Row],[Netto loon]], INDIRECT(ADDRESS(ROW()-1,COLUMN(F:F))))</f>
        <v>32375.536100000001</v>
      </c>
      <c r="J3647" s="6">
        <f ca="1">IF(ROW()=2, 0, Table1[[#This Row],[Belastbaar loon]]-INDIRECT(ADDRESS(ROW()-1,COLUMN(A:A))))</f>
        <v>10</v>
      </c>
      <c r="K3647" s="6">
        <f ca="1">Table1[[#This Row],[Netto loon]]-Table1[[#This Row],[Netto vorige schijf]]</f>
        <v>5.0977999999995518</v>
      </c>
      <c r="L3647" s="2">
        <f ca="1">(Table1[[#This Row],[Bruto tov vorige schijf]]-Table1[[#This Row],[Netto tov vorige schijf]])/MAX(Table1[[#This Row],[Bruto tov vorige schijf]],1)</f>
        <v>0.49022000000004484</v>
      </c>
    </row>
    <row r="3648" spans="1:12" x14ac:dyDescent="0.25">
      <c r="A3648" s="14">
        <v>44301</v>
      </c>
      <c r="B3648" s="6">
        <f>LoonHeffing2020(Table1[[#This Row],[Belastbaar loon]])</f>
        <v>16546.423500000001</v>
      </c>
      <c r="C3648" s="6">
        <f>AlgemeneHeffingsKorting2020(Table1[[#This Row],[Belastbaar loon]])</f>
        <v>1372.9752000000001</v>
      </c>
      <c r="D3648" s="14">
        <f>ArbeidsKorting2020(Table1[[#This Row],[Belastbaar loon]])</f>
        <v>3258.18</v>
      </c>
      <c r="E3648" s="14">
        <f>MAX(Table1[[#This Row],[Loonheffing]]-Table1[[#This Row],[Algemene Heffingskorting]]-Table1[[#This Row],[Arbeidskorting]],0)</f>
        <v>11915.2683</v>
      </c>
      <c r="F3648" s="6">
        <f>Table1[[#This Row],[Belastbaar loon]]-Table1[[#This Row],[Belasting]]</f>
        <v>32385.7317</v>
      </c>
      <c r="G3648" s="2">
        <f>(Table1[[#This Row],[Belastbaar loon]]-Table1[[#This Row],[Netto loon]])/Table1[[#This Row],[Belastbaar loon]]</f>
        <v>0.26896161034739624</v>
      </c>
      <c r="H3648" s="14">
        <f t="shared" ca="1" si="51"/>
        <v>11910.366099999999</v>
      </c>
      <c r="I3648" s="14">
        <f ca="1">IF(ROW()=2, Table1[[#This Row],[Netto loon]], INDIRECT(ADDRESS(ROW()-1,COLUMN(F:F))))</f>
        <v>32380.633900000001</v>
      </c>
      <c r="J3648" s="6">
        <f ca="1">IF(ROW()=2, 0, Table1[[#This Row],[Belastbaar loon]]-INDIRECT(ADDRESS(ROW()-1,COLUMN(A:A))))</f>
        <v>10</v>
      </c>
      <c r="K3648" s="6">
        <f ca="1">Table1[[#This Row],[Netto loon]]-Table1[[#This Row],[Netto vorige schijf]]</f>
        <v>5.0977999999995518</v>
      </c>
      <c r="L3648" s="2">
        <f ca="1">(Table1[[#This Row],[Bruto tov vorige schijf]]-Table1[[#This Row],[Netto tov vorige schijf]])/MAX(Table1[[#This Row],[Bruto tov vorige schijf]],1)</f>
        <v>0.49022000000004484</v>
      </c>
    </row>
    <row r="3649" spans="1:12" x14ac:dyDescent="0.25">
      <c r="A3649" s="14">
        <v>44311</v>
      </c>
      <c r="B3649" s="6">
        <f>LoonHeffing2020(Table1[[#This Row],[Belastbaar loon]])</f>
        <v>16550.158500000001</v>
      </c>
      <c r="C3649" s="6">
        <f>AlgemeneHeffingsKorting2020(Table1[[#This Row],[Belastbaar loon]])</f>
        <v>1372.4079999999999</v>
      </c>
      <c r="D3649" s="14">
        <f>ArbeidsKorting2020(Table1[[#This Row],[Belastbaar loon]])</f>
        <v>3257.58</v>
      </c>
      <c r="E3649" s="14">
        <f>MAX(Table1[[#This Row],[Loonheffing]]-Table1[[#This Row],[Algemene Heffingskorting]]-Table1[[#This Row],[Arbeidskorting]],0)</f>
        <v>11920.170500000002</v>
      </c>
      <c r="F3649" s="6">
        <f>Table1[[#This Row],[Belastbaar loon]]-Table1[[#This Row],[Belasting]]</f>
        <v>32390.8295</v>
      </c>
      <c r="G3649" s="2">
        <f>(Table1[[#This Row],[Belastbaar loon]]-Table1[[#This Row],[Netto loon]])/Table1[[#This Row],[Belastbaar loon]]</f>
        <v>0.26901154340908578</v>
      </c>
      <c r="H3649" s="14">
        <f t="shared" ca="1" si="51"/>
        <v>11915.2683</v>
      </c>
      <c r="I3649" s="14">
        <f ca="1">IF(ROW()=2, Table1[[#This Row],[Netto loon]], INDIRECT(ADDRESS(ROW()-1,COLUMN(F:F))))</f>
        <v>32385.7317</v>
      </c>
      <c r="J3649" s="6">
        <f ca="1">IF(ROW()=2, 0, Table1[[#This Row],[Belastbaar loon]]-INDIRECT(ADDRESS(ROW()-1,COLUMN(A:A))))</f>
        <v>10</v>
      </c>
      <c r="K3649" s="6">
        <f ca="1">Table1[[#This Row],[Netto loon]]-Table1[[#This Row],[Netto vorige schijf]]</f>
        <v>5.0977999999995518</v>
      </c>
      <c r="L3649" s="2">
        <f ca="1">(Table1[[#This Row],[Bruto tov vorige schijf]]-Table1[[#This Row],[Netto tov vorige schijf]])/MAX(Table1[[#This Row],[Bruto tov vorige schijf]],1)</f>
        <v>0.49022000000004484</v>
      </c>
    </row>
    <row r="3650" spans="1:12" x14ac:dyDescent="0.25">
      <c r="A3650" s="14">
        <v>44321</v>
      </c>
      <c r="B3650" s="6">
        <f>LoonHeffing2020(Table1[[#This Row],[Belastbaar loon]])</f>
        <v>16553.893499999998</v>
      </c>
      <c r="C3650" s="6">
        <f>AlgemeneHeffingsKorting2020(Table1[[#This Row],[Belastbaar loon]])</f>
        <v>1371.8407999999999</v>
      </c>
      <c r="D3650" s="14">
        <f>ArbeidsKorting2020(Table1[[#This Row],[Belastbaar loon]])</f>
        <v>3256.98</v>
      </c>
      <c r="E3650" s="14">
        <f>MAX(Table1[[#This Row],[Loonheffing]]-Table1[[#This Row],[Algemene Heffingskorting]]-Table1[[#This Row],[Arbeidskorting]],0)</f>
        <v>11925.072699999999</v>
      </c>
      <c r="F3650" s="6">
        <f>Table1[[#This Row],[Belastbaar loon]]-Table1[[#This Row],[Belasting]]</f>
        <v>32395.927300000003</v>
      </c>
      <c r="G3650" s="2">
        <f>(Table1[[#This Row],[Belastbaar loon]]-Table1[[#This Row],[Netto loon]])/Table1[[#This Row],[Belastbaar loon]]</f>
        <v>0.2690614539383136</v>
      </c>
      <c r="H3650" s="14">
        <f t="shared" ca="1" si="51"/>
        <v>11920.170500000002</v>
      </c>
      <c r="I3650" s="14">
        <f ca="1">IF(ROW()=2, Table1[[#This Row],[Netto loon]], INDIRECT(ADDRESS(ROW()-1,COLUMN(F:F))))</f>
        <v>32390.8295</v>
      </c>
      <c r="J3650" s="6">
        <f ca="1">IF(ROW()=2, 0, Table1[[#This Row],[Belastbaar loon]]-INDIRECT(ADDRESS(ROW()-1,COLUMN(A:A))))</f>
        <v>10</v>
      </c>
      <c r="K3650" s="6">
        <f ca="1">Table1[[#This Row],[Netto loon]]-Table1[[#This Row],[Netto vorige schijf]]</f>
        <v>5.0978000000031898</v>
      </c>
      <c r="L3650" s="2">
        <f ca="1">(Table1[[#This Row],[Bruto tov vorige schijf]]-Table1[[#This Row],[Netto tov vorige schijf]])/MAX(Table1[[#This Row],[Bruto tov vorige schijf]],1)</f>
        <v>0.49021999999968102</v>
      </c>
    </row>
    <row r="3651" spans="1:12" x14ac:dyDescent="0.25">
      <c r="A3651" s="14">
        <v>44331</v>
      </c>
      <c r="B3651" s="6">
        <f>LoonHeffing2020(Table1[[#This Row],[Belastbaar loon]])</f>
        <v>16557.628499999999</v>
      </c>
      <c r="C3651" s="6">
        <f>AlgemeneHeffingsKorting2020(Table1[[#This Row],[Belastbaar loon]])</f>
        <v>1371.2736</v>
      </c>
      <c r="D3651" s="14">
        <f>ArbeidsKorting2020(Table1[[#This Row],[Belastbaar loon]])</f>
        <v>3256.38</v>
      </c>
      <c r="E3651" s="14">
        <f>MAX(Table1[[#This Row],[Loonheffing]]-Table1[[#This Row],[Algemene Heffingskorting]]-Table1[[#This Row],[Arbeidskorting]],0)</f>
        <v>11929.974899999997</v>
      </c>
      <c r="F3651" s="6">
        <f>Table1[[#This Row],[Belastbaar loon]]-Table1[[#This Row],[Belasting]]</f>
        <v>32401.025100000003</v>
      </c>
      <c r="G3651" s="2">
        <f>(Table1[[#This Row],[Belastbaar loon]]-Table1[[#This Row],[Netto loon]])/Table1[[#This Row],[Belastbaar loon]]</f>
        <v>0.26911134195032815</v>
      </c>
      <c r="H3651" s="14">
        <f t="shared" ca="1" si="51"/>
        <v>11925.072699999999</v>
      </c>
      <c r="I3651" s="14">
        <f ca="1">IF(ROW()=2, Table1[[#This Row],[Netto loon]], INDIRECT(ADDRESS(ROW()-1,COLUMN(F:F))))</f>
        <v>32395.927300000003</v>
      </c>
      <c r="J3651" s="6">
        <f ca="1">IF(ROW()=2, 0, Table1[[#This Row],[Belastbaar loon]]-INDIRECT(ADDRESS(ROW()-1,COLUMN(A:A))))</f>
        <v>10</v>
      </c>
      <c r="K3651" s="6">
        <f ca="1">Table1[[#This Row],[Netto loon]]-Table1[[#This Row],[Netto vorige schijf]]</f>
        <v>5.0977999999995518</v>
      </c>
      <c r="L3651" s="2">
        <f ca="1">(Table1[[#This Row],[Bruto tov vorige schijf]]-Table1[[#This Row],[Netto tov vorige schijf]])/MAX(Table1[[#This Row],[Bruto tov vorige schijf]],1)</f>
        <v>0.49022000000004484</v>
      </c>
    </row>
    <row r="3652" spans="1:12" x14ac:dyDescent="0.25">
      <c r="A3652" s="14">
        <v>44341</v>
      </c>
      <c r="B3652" s="6">
        <f>LoonHeffing2020(Table1[[#This Row],[Belastbaar loon]])</f>
        <v>16561.363499999999</v>
      </c>
      <c r="C3652" s="6">
        <f>AlgemeneHeffingsKorting2020(Table1[[#This Row],[Belastbaar loon]])</f>
        <v>1370.7064</v>
      </c>
      <c r="D3652" s="14">
        <f>ArbeidsKorting2020(Table1[[#This Row],[Belastbaar loon]])</f>
        <v>3255.78</v>
      </c>
      <c r="E3652" s="14">
        <f>MAX(Table1[[#This Row],[Loonheffing]]-Table1[[#This Row],[Algemene Heffingskorting]]-Table1[[#This Row],[Arbeidskorting]],0)</f>
        <v>11934.8771</v>
      </c>
      <c r="F3652" s="6">
        <f>Table1[[#This Row],[Belastbaar loon]]-Table1[[#This Row],[Belasting]]</f>
        <v>32406.122900000002</v>
      </c>
      <c r="G3652" s="2">
        <f>(Table1[[#This Row],[Belastbaar loon]]-Table1[[#This Row],[Netto loon]])/Table1[[#This Row],[Belastbaar loon]]</f>
        <v>0.26916120746036393</v>
      </c>
      <c r="H3652" s="14">
        <f t="shared" ca="1" si="51"/>
        <v>11929.974899999997</v>
      </c>
      <c r="I3652" s="14">
        <f ca="1">IF(ROW()=2, Table1[[#This Row],[Netto loon]], INDIRECT(ADDRESS(ROW()-1,COLUMN(F:F))))</f>
        <v>32401.025100000003</v>
      </c>
      <c r="J3652" s="6">
        <f ca="1">IF(ROW()=2, 0, Table1[[#This Row],[Belastbaar loon]]-INDIRECT(ADDRESS(ROW()-1,COLUMN(A:A))))</f>
        <v>10</v>
      </c>
      <c r="K3652" s="6">
        <f ca="1">Table1[[#This Row],[Netto loon]]-Table1[[#This Row],[Netto vorige schijf]]</f>
        <v>5.0977999999995518</v>
      </c>
      <c r="L3652" s="2">
        <f ca="1">(Table1[[#This Row],[Bruto tov vorige schijf]]-Table1[[#This Row],[Netto tov vorige schijf]])/MAX(Table1[[#This Row],[Bruto tov vorige schijf]],1)</f>
        <v>0.49022000000004484</v>
      </c>
    </row>
    <row r="3653" spans="1:12" x14ac:dyDescent="0.25">
      <c r="A3653" s="14">
        <v>44351</v>
      </c>
      <c r="B3653" s="6">
        <f>LoonHeffing2020(Table1[[#This Row],[Belastbaar loon]])</f>
        <v>16565.0985</v>
      </c>
      <c r="C3653" s="6">
        <f>AlgemeneHeffingsKorting2020(Table1[[#This Row],[Belastbaar loon]])</f>
        <v>1370.1392000000001</v>
      </c>
      <c r="D3653" s="14">
        <f>ArbeidsKorting2020(Table1[[#This Row],[Belastbaar loon]])</f>
        <v>3255.18</v>
      </c>
      <c r="E3653" s="14">
        <f>MAX(Table1[[#This Row],[Loonheffing]]-Table1[[#This Row],[Algemene Heffingskorting]]-Table1[[#This Row],[Arbeidskorting]],0)</f>
        <v>11939.7793</v>
      </c>
      <c r="F3653" s="6">
        <f>Table1[[#This Row],[Belastbaar loon]]-Table1[[#This Row],[Belasting]]</f>
        <v>32411.220699999998</v>
      </c>
      <c r="G3653" s="2">
        <f>(Table1[[#This Row],[Belastbaar loon]]-Table1[[#This Row],[Netto loon]])/Table1[[#This Row],[Belastbaar loon]]</f>
        <v>0.26921105048364191</v>
      </c>
      <c r="H3653" s="14">
        <f t="shared" ca="1" si="51"/>
        <v>11934.8771</v>
      </c>
      <c r="I3653" s="14">
        <f ca="1">IF(ROW()=2, Table1[[#This Row],[Netto loon]], INDIRECT(ADDRESS(ROW()-1,COLUMN(F:F))))</f>
        <v>32406.122900000002</v>
      </c>
      <c r="J3653" s="6">
        <f ca="1">IF(ROW()=2, 0, Table1[[#This Row],[Belastbaar loon]]-INDIRECT(ADDRESS(ROW()-1,COLUMN(A:A))))</f>
        <v>10</v>
      </c>
      <c r="K3653" s="6">
        <f ca="1">Table1[[#This Row],[Netto loon]]-Table1[[#This Row],[Netto vorige schijf]]</f>
        <v>5.0977999999959138</v>
      </c>
      <c r="L3653" s="2">
        <f ca="1">(Table1[[#This Row],[Bruto tov vorige schijf]]-Table1[[#This Row],[Netto tov vorige schijf]])/MAX(Table1[[#This Row],[Bruto tov vorige schijf]],1)</f>
        <v>0.49022000000040861</v>
      </c>
    </row>
    <row r="3654" spans="1:12" x14ac:dyDescent="0.25">
      <c r="A3654" s="14">
        <v>44361</v>
      </c>
      <c r="B3654" s="6">
        <f>LoonHeffing2020(Table1[[#This Row],[Belastbaar loon]])</f>
        <v>16568.833500000001</v>
      </c>
      <c r="C3654" s="6">
        <f>AlgemeneHeffingsKorting2020(Table1[[#This Row],[Belastbaar loon]])</f>
        <v>1369.5720000000001</v>
      </c>
      <c r="D3654" s="14">
        <f>ArbeidsKorting2020(Table1[[#This Row],[Belastbaar loon]])</f>
        <v>3254.58</v>
      </c>
      <c r="E3654" s="14">
        <f>MAX(Table1[[#This Row],[Loonheffing]]-Table1[[#This Row],[Algemene Heffingskorting]]-Table1[[#This Row],[Arbeidskorting]],0)</f>
        <v>11944.681500000001</v>
      </c>
      <c r="F3654" s="6">
        <f>Table1[[#This Row],[Belastbaar loon]]-Table1[[#This Row],[Belasting]]</f>
        <v>32416.318500000001</v>
      </c>
      <c r="G3654" s="2">
        <f>(Table1[[#This Row],[Belastbaar loon]]-Table1[[#This Row],[Netto loon]])/Table1[[#This Row],[Belastbaar loon]]</f>
        <v>0.26926087103536889</v>
      </c>
      <c r="H3654" s="14">
        <f t="shared" ca="1" si="51"/>
        <v>11939.7793</v>
      </c>
      <c r="I3654" s="14">
        <f ca="1">IF(ROW()=2, Table1[[#This Row],[Netto loon]], INDIRECT(ADDRESS(ROW()-1,COLUMN(F:F))))</f>
        <v>32411.220699999998</v>
      </c>
      <c r="J3654" s="6">
        <f ca="1">IF(ROW()=2, 0, Table1[[#This Row],[Belastbaar loon]]-INDIRECT(ADDRESS(ROW()-1,COLUMN(A:A))))</f>
        <v>10</v>
      </c>
      <c r="K3654" s="6">
        <f ca="1">Table1[[#This Row],[Netto loon]]-Table1[[#This Row],[Netto vorige schijf]]</f>
        <v>5.0978000000031898</v>
      </c>
      <c r="L3654" s="2">
        <f ca="1">(Table1[[#This Row],[Bruto tov vorige schijf]]-Table1[[#This Row],[Netto tov vorige schijf]])/MAX(Table1[[#This Row],[Bruto tov vorige schijf]],1)</f>
        <v>0.49021999999968102</v>
      </c>
    </row>
    <row r="3655" spans="1:12" x14ac:dyDescent="0.25">
      <c r="A3655" s="14">
        <v>44371</v>
      </c>
      <c r="B3655" s="6">
        <f>LoonHeffing2020(Table1[[#This Row],[Belastbaar loon]])</f>
        <v>16572.568500000001</v>
      </c>
      <c r="C3655" s="6">
        <f>AlgemeneHeffingsKorting2020(Table1[[#This Row],[Belastbaar loon]])</f>
        <v>1369.0047999999999</v>
      </c>
      <c r="D3655" s="14">
        <f>ArbeidsKorting2020(Table1[[#This Row],[Belastbaar loon]])</f>
        <v>3253.98</v>
      </c>
      <c r="E3655" s="14">
        <f>MAX(Table1[[#This Row],[Loonheffing]]-Table1[[#This Row],[Algemene Heffingskorting]]-Table1[[#This Row],[Arbeidskorting]],0)</f>
        <v>11949.583700000001</v>
      </c>
      <c r="F3655" s="6">
        <f>Table1[[#This Row],[Belastbaar loon]]-Table1[[#This Row],[Belasting]]</f>
        <v>32421.416299999997</v>
      </c>
      <c r="G3655" s="2">
        <f>(Table1[[#This Row],[Belastbaar loon]]-Table1[[#This Row],[Netto loon]])/Table1[[#This Row],[Belastbaar loon]]</f>
        <v>0.26931066913073859</v>
      </c>
      <c r="H3655" s="14">
        <f t="shared" ca="1" si="51"/>
        <v>11944.681500000001</v>
      </c>
      <c r="I3655" s="14">
        <f ca="1">IF(ROW()=2, Table1[[#This Row],[Netto loon]], INDIRECT(ADDRESS(ROW()-1,COLUMN(F:F))))</f>
        <v>32416.318500000001</v>
      </c>
      <c r="J3655" s="6">
        <f ca="1">IF(ROW()=2, 0, Table1[[#This Row],[Belastbaar loon]]-INDIRECT(ADDRESS(ROW()-1,COLUMN(A:A))))</f>
        <v>10</v>
      </c>
      <c r="K3655" s="6">
        <f ca="1">Table1[[#This Row],[Netto loon]]-Table1[[#This Row],[Netto vorige schijf]]</f>
        <v>5.0977999999959138</v>
      </c>
      <c r="L3655" s="2">
        <f ca="1">(Table1[[#This Row],[Bruto tov vorige schijf]]-Table1[[#This Row],[Netto tov vorige schijf]])/MAX(Table1[[#This Row],[Bruto tov vorige schijf]],1)</f>
        <v>0.49022000000040861</v>
      </c>
    </row>
    <row r="3656" spans="1:12" x14ac:dyDescent="0.25">
      <c r="A3656" s="14">
        <v>44381</v>
      </c>
      <c r="B3656" s="6">
        <f>LoonHeffing2020(Table1[[#This Row],[Belastbaar loon]])</f>
        <v>16576.303499999998</v>
      </c>
      <c r="C3656" s="6">
        <f>AlgemeneHeffingsKorting2020(Table1[[#This Row],[Belastbaar loon]])</f>
        <v>1368.4376</v>
      </c>
      <c r="D3656" s="14">
        <f>ArbeidsKorting2020(Table1[[#This Row],[Belastbaar loon]])</f>
        <v>3253.38</v>
      </c>
      <c r="E3656" s="14">
        <f>MAX(Table1[[#This Row],[Loonheffing]]-Table1[[#This Row],[Algemene Heffingskorting]]-Table1[[#This Row],[Arbeidskorting]],0)</f>
        <v>11954.4859</v>
      </c>
      <c r="F3656" s="6">
        <f>Table1[[#This Row],[Belastbaar loon]]-Table1[[#This Row],[Belasting]]</f>
        <v>32426.5141</v>
      </c>
      <c r="G3656" s="2">
        <f>(Table1[[#This Row],[Belastbaar loon]]-Table1[[#This Row],[Netto loon]])/Table1[[#This Row],[Belastbaar loon]]</f>
        <v>0.26936044478493049</v>
      </c>
      <c r="H3656" s="14">
        <f t="shared" ca="1" si="51"/>
        <v>11949.583700000001</v>
      </c>
      <c r="I3656" s="14">
        <f ca="1">IF(ROW()=2, Table1[[#This Row],[Netto loon]], INDIRECT(ADDRESS(ROW()-1,COLUMN(F:F))))</f>
        <v>32421.416299999997</v>
      </c>
      <c r="J3656" s="6">
        <f ca="1">IF(ROW()=2, 0, Table1[[#This Row],[Belastbaar loon]]-INDIRECT(ADDRESS(ROW()-1,COLUMN(A:A))))</f>
        <v>10</v>
      </c>
      <c r="K3656" s="6">
        <f ca="1">Table1[[#This Row],[Netto loon]]-Table1[[#This Row],[Netto vorige schijf]]</f>
        <v>5.0978000000031898</v>
      </c>
      <c r="L3656" s="2">
        <f ca="1">(Table1[[#This Row],[Bruto tov vorige schijf]]-Table1[[#This Row],[Netto tov vorige schijf]])/MAX(Table1[[#This Row],[Bruto tov vorige schijf]],1)</f>
        <v>0.49021999999968102</v>
      </c>
    </row>
    <row r="3657" spans="1:12" x14ac:dyDescent="0.25">
      <c r="A3657" s="14">
        <v>44391</v>
      </c>
      <c r="B3657" s="6">
        <f>LoonHeffing2020(Table1[[#This Row],[Belastbaar loon]])</f>
        <v>16580.038499999999</v>
      </c>
      <c r="C3657" s="6">
        <f>AlgemeneHeffingsKorting2020(Table1[[#This Row],[Belastbaar loon]])</f>
        <v>1367.8704</v>
      </c>
      <c r="D3657" s="14">
        <f>ArbeidsKorting2020(Table1[[#This Row],[Belastbaar loon]])</f>
        <v>3252.78</v>
      </c>
      <c r="E3657" s="14">
        <f>MAX(Table1[[#This Row],[Loonheffing]]-Table1[[#This Row],[Algemene Heffingskorting]]-Table1[[#This Row],[Arbeidskorting]],0)</f>
        <v>11959.388099999998</v>
      </c>
      <c r="F3657" s="6">
        <f>Table1[[#This Row],[Belastbaar loon]]-Table1[[#This Row],[Belasting]]</f>
        <v>32431.611900000004</v>
      </c>
      <c r="G3657" s="2">
        <f>(Table1[[#This Row],[Belastbaar loon]]-Table1[[#This Row],[Netto loon]])/Table1[[#This Row],[Belastbaar loon]]</f>
        <v>0.26941019801311067</v>
      </c>
      <c r="H3657" s="14">
        <f t="shared" ca="1" si="51"/>
        <v>11954.4859</v>
      </c>
      <c r="I3657" s="14">
        <f ca="1">IF(ROW()=2, Table1[[#This Row],[Netto loon]], INDIRECT(ADDRESS(ROW()-1,COLUMN(F:F))))</f>
        <v>32426.5141</v>
      </c>
      <c r="J3657" s="6">
        <f ca="1">IF(ROW()=2, 0, Table1[[#This Row],[Belastbaar loon]]-INDIRECT(ADDRESS(ROW()-1,COLUMN(A:A))))</f>
        <v>10</v>
      </c>
      <c r="K3657" s="6">
        <f ca="1">Table1[[#This Row],[Netto loon]]-Table1[[#This Row],[Netto vorige schijf]]</f>
        <v>5.0978000000031898</v>
      </c>
      <c r="L3657" s="2">
        <f ca="1">(Table1[[#This Row],[Bruto tov vorige schijf]]-Table1[[#This Row],[Netto tov vorige schijf]])/MAX(Table1[[#This Row],[Bruto tov vorige schijf]],1)</f>
        <v>0.49021999999968102</v>
      </c>
    </row>
    <row r="3658" spans="1:12" x14ac:dyDescent="0.25">
      <c r="A3658" s="14">
        <v>44401</v>
      </c>
      <c r="B3658" s="6">
        <f>LoonHeffing2020(Table1[[#This Row],[Belastbaar loon]])</f>
        <v>16583.773499999999</v>
      </c>
      <c r="C3658" s="6">
        <f>AlgemeneHeffingsKorting2020(Table1[[#This Row],[Belastbaar loon]])</f>
        <v>1367.3032000000001</v>
      </c>
      <c r="D3658" s="14">
        <f>ArbeidsKorting2020(Table1[[#This Row],[Belastbaar loon]])</f>
        <v>3252.18</v>
      </c>
      <c r="E3658" s="14">
        <f>MAX(Table1[[#This Row],[Loonheffing]]-Table1[[#This Row],[Algemene Heffingskorting]]-Table1[[#This Row],[Arbeidskorting]],0)</f>
        <v>11964.290299999999</v>
      </c>
      <c r="F3658" s="6">
        <f>Table1[[#This Row],[Belastbaar loon]]-Table1[[#This Row],[Belasting]]</f>
        <v>32436.709699999999</v>
      </c>
      <c r="G3658" s="2">
        <f>(Table1[[#This Row],[Belastbaar loon]]-Table1[[#This Row],[Netto loon]])/Table1[[#This Row],[Belastbaar loon]]</f>
        <v>0.26945992883043174</v>
      </c>
      <c r="H3658" s="14">
        <f t="shared" ca="1" si="51"/>
        <v>11959.388099999998</v>
      </c>
      <c r="I3658" s="14">
        <f ca="1">IF(ROW()=2, Table1[[#This Row],[Netto loon]], INDIRECT(ADDRESS(ROW()-1,COLUMN(F:F))))</f>
        <v>32431.611900000004</v>
      </c>
      <c r="J3658" s="6">
        <f ca="1">IF(ROW()=2, 0, Table1[[#This Row],[Belastbaar loon]]-INDIRECT(ADDRESS(ROW()-1,COLUMN(A:A))))</f>
        <v>10</v>
      </c>
      <c r="K3658" s="6">
        <f ca="1">Table1[[#This Row],[Netto loon]]-Table1[[#This Row],[Netto vorige schijf]]</f>
        <v>5.0977999999959138</v>
      </c>
      <c r="L3658" s="2">
        <f ca="1">(Table1[[#This Row],[Bruto tov vorige schijf]]-Table1[[#This Row],[Netto tov vorige schijf]])/MAX(Table1[[#This Row],[Bruto tov vorige schijf]],1)</f>
        <v>0.49022000000040861</v>
      </c>
    </row>
    <row r="3659" spans="1:12" x14ac:dyDescent="0.25">
      <c r="A3659" s="14">
        <v>44411</v>
      </c>
      <c r="B3659" s="6">
        <f>LoonHeffing2020(Table1[[#This Row],[Belastbaar loon]])</f>
        <v>16587.5085</v>
      </c>
      <c r="C3659" s="6">
        <f>AlgemeneHeffingsKorting2020(Table1[[#This Row],[Belastbaar loon]])</f>
        <v>1366.7360000000001</v>
      </c>
      <c r="D3659" s="14">
        <f>ArbeidsKorting2020(Table1[[#This Row],[Belastbaar loon]])</f>
        <v>3251.58</v>
      </c>
      <c r="E3659" s="14">
        <f>MAX(Table1[[#This Row],[Loonheffing]]-Table1[[#This Row],[Algemene Heffingskorting]]-Table1[[#This Row],[Arbeidskorting]],0)</f>
        <v>11969.192499999999</v>
      </c>
      <c r="F3659" s="6">
        <f>Table1[[#This Row],[Belastbaar loon]]-Table1[[#This Row],[Belasting]]</f>
        <v>32441.807500000003</v>
      </c>
      <c r="G3659" s="2">
        <f>(Table1[[#This Row],[Belastbaar loon]]-Table1[[#This Row],[Netto loon]])/Table1[[#This Row],[Belastbaar loon]]</f>
        <v>0.26950963725203209</v>
      </c>
      <c r="H3659" s="14">
        <f t="shared" ca="1" si="51"/>
        <v>11964.290299999999</v>
      </c>
      <c r="I3659" s="14">
        <f ca="1">IF(ROW()=2, Table1[[#This Row],[Netto loon]], INDIRECT(ADDRESS(ROW()-1,COLUMN(F:F))))</f>
        <v>32436.709699999999</v>
      </c>
      <c r="J3659" s="6">
        <f ca="1">IF(ROW()=2, 0, Table1[[#This Row],[Belastbaar loon]]-INDIRECT(ADDRESS(ROW()-1,COLUMN(A:A))))</f>
        <v>10</v>
      </c>
      <c r="K3659" s="6">
        <f ca="1">Table1[[#This Row],[Netto loon]]-Table1[[#This Row],[Netto vorige schijf]]</f>
        <v>5.0978000000031898</v>
      </c>
      <c r="L3659" s="2">
        <f ca="1">(Table1[[#This Row],[Bruto tov vorige schijf]]-Table1[[#This Row],[Netto tov vorige schijf]])/MAX(Table1[[#This Row],[Bruto tov vorige schijf]],1)</f>
        <v>0.49021999999968102</v>
      </c>
    </row>
    <row r="3660" spans="1:12" x14ac:dyDescent="0.25">
      <c r="A3660" s="14">
        <v>44421</v>
      </c>
      <c r="B3660" s="6">
        <f>LoonHeffing2020(Table1[[#This Row],[Belastbaar loon]])</f>
        <v>16591.2435</v>
      </c>
      <c r="C3660" s="6">
        <f>AlgemeneHeffingsKorting2020(Table1[[#This Row],[Belastbaar loon]])</f>
        <v>1366.1687999999999</v>
      </c>
      <c r="D3660" s="14">
        <f>ArbeidsKorting2020(Table1[[#This Row],[Belastbaar loon]])</f>
        <v>3250.98</v>
      </c>
      <c r="E3660" s="14">
        <f>MAX(Table1[[#This Row],[Loonheffing]]-Table1[[#This Row],[Algemene Heffingskorting]]-Table1[[#This Row],[Arbeidskorting]],0)</f>
        <v>11974.094700000001</v>
      </c>
      <c r="F3660" s="6">
        <f>Table1[[#This Row],[Belastbaar loon]]-Table1[[#This Row],[Belasting]]</f>
        <v>32446.905299999999</v>
      </c>
      <c r="G3660" s="2">
        <f>(Table1[[#This Row],[Belastbaar loon]]-Table1[[#This Row],[Netto loon]])/Table1[[#This Row],[Belastbaar loon]]</f>
        <v>0.26955932329303711</v>
      </c>
      <c r="H3660" s="14">
        <f t="shared" ca="1" si="51"/>
        <v>11969.192499999999</v>
      </c>
      <c r="I3660" s="14">
        <f ca="1">IF(ROW()=2, Table1[[#This Row],[Netto loon]], INDIRECT(ADDRESS(ROW()-1,COLUMN(F:F))))</f>
        <v>32441.807500000003</v>
      </c>
      <c r="J3660" s="6">
        <f ca="1">IF(ROW()=2, 0, Table1[[#This Row],[Belastbaar loon]]-INDIRECT(ADDRESS(ROW()-1,COLUMN(A:A))))</f>
        <v>10</v>
      </c>
      <c r="K3660" s="6">
        <f ca="1">Table1[[#This Row],[Netto loon]]-Table1[[#This Row],[Netto vorige schijf]]</f>
        <v>5.0977999999959138</v>
      </c>
      <c r="L3660" s="2">
        <f ca="1">(Table1[[#This Row],[Bruto tov vorige schijf]]-Table1[[#This Row],[Netto tov vorige schijf]])/MAX(Table1[[#This Row],[Bruto tov vorige schijf]],1)</f>
        <v>0.49022000000040861</v>
      </c>
    </row>
    <row r="3661" spans="1:12" x14ac:dyDescent="0.25">
      <c r="A3661" s="14">
        <v>44431</v>
      </c>
      <c r="B3661" s="6">
        <f>LoonHeffing2020(Table1[[#This Row],[Belastbaar loon]])</f>
        <v>16594.978500000001</v>
      </c>
      <c r="C3661" s="6">
        <f>AlgemeneHeffingsKorting2020(Table1[[#This Row],[Belastbaar loon]])</f>
        <v>1365.6016</v>
      </c>
      <c r="D3661" s="14">
        <f>ArbeidsKorting2020(Table1[[#This Row],[Belastbaar loon]])</f>
        <v>3250.38</v>
      </c>
      <c r="E3661" s="14">
        <f>MAX(Table1[[#This Row],[Loonheffing]]-Table1[[#This Row],[Algemene Heffingskorting]]-Table1[[#This Row],[Arbeidskorting]],0)</f>
        <v>11978.996900000002</v>
      </c>
      <c r="F3661" s="6">
        <f>Table1[[#This Row],[Belastbaar loon]]-Table1[[#This Row],[Belasting]]</f>
        <v>32452.003099999998</v>
      </c>
      <c r="G3661" s="2">
        <f>(Table1[[#This Row],[Belastbaar loon]]-Table1[[#This Row],[Netto loon]])/Table1[[#This Row],[Belastbaar loon]]</f>
        <v>0.26960898696855801</v>
      </c>
      <c r="H3661" s="14">
        <f t="shared" ca="1" si="51"/>
        <v>11974.094700000001</v>
      </c>
      <c r="I3661" s="14">
        <f ca="1">IF(ROW()=2, Table1[[#This Row],[Netto loon]], INDIRECT(ADDRESS(ROW()-1,COLUMN(F:F))))</f>
        <v>32446.905299999999</v>
      </c>
      <c r="J3661" s="6">
        <f ca="1">IF(ROW()=2, 0, Table1[[#This Row],[Belastbaar loon]]-INDIRECT(ADDRESS(ROW()-1,COLUMN(A:A))))</f>
        <v>10</v>
      </c>
      <c r="K3661" s="6">
        <f ca="1">Table1[[#This Row],[Netto loon]]-Table1[[#This Row],[Netto vorige schijf]]</f>
        <v>5.0977999999995518</v>
      </c>
      <c r="L3661" s="2">
        <f ca="1">(Table1[[#This Row],[Bruto tov vorige schijf]]-Table1[[#This Row],[Netto tov vorige schijf]])/MAX(Table1[[#This Row],[Bruto tov vorige schijf]],1)</f>
        <v>0.49022000000004484</v>
      </c>
    </row>
    <row r="3662" spans="1:12" x14ac:dyDescent="0.25">
      <c r="A3662" s="14">
        <v>44441</v>
      </c>
      <c r="B3662" s="6">
        <f>LoonHeffing2020(Table1[[#This Row],[Belastbaar loon]])</f>
        <v>16598.713500000002</v>
      </c>
      <c r="C3662" s="6">
        <f>AlgemeneHeffingsKorting2020(Table1[[#This Row],[Belastbaar loon]])</f>
        <v>1365.0344</v>
      </c>
      <c r="D3662" s="14">
        <f>ArbeidsKorting2020(Table1[[#This Row],[Belastbaar loon]])</f>
        <v>3249.78</v>
      </c>
      <c r="E3662" s="14">
        <f>MAX(Table1[[#This Row],[Loonheffing]]-Table1[[#This Row],[Algemene Heffingskorting]]-Table1[[#This Row],[Arbeidskorting]],0)</f>
        <v>11983.899100000001</v>
      </c>
      <c r="F3662" s="6">
        <f>Table1[[#This Row],[Belastbaar loon]]-Table1[[#This Row],[Belasting]]</f>
        <v>32457.100899999998</v>
      </c>
      <c r="G3662" s="2">
        <f>(Table1[[#This Row],[Belastbaar loon]]-Table1[[#This Row],[Netto loon]])/Table1[[#This Row],[Belastbaar loon]]</f>
        <v>0.2696586282936928</v>
      </c>
      <c r="H3662" s="14">
        <f t="shared" ca="1" si="51"/>
        <v>11978.996900000002</v>
      </c>
      <c r="I3662" s="14">
        <f ca="1">IF(ROW()=2, Table1[[#This Row],[Netto loon]], INDIRECT(ADDRESS(ROW()-1,COLUMN(F:F))))</f>
        <v>32452.003099999998</v>
      </c>
      <c r="J3662" s="6">
        <f ca="1">IF(ROW()=2, 0, Table1[[#This Row],[Belastbaar loon]]-INDIRECT(ADDRESS(ROW()-1,COLUMN(A:A))))</f>
        <v>10</v>
      </c>
      <c r="K3662" s="6">
        <f ca="1">Table1[[#This Row],[Netto loon]]-Table1[[#This Row],[Netto vorige schijf]]</f>
        <v>5.0977999999995518</v>
      </c>
      <c r="L3662" s="2">
        <f ca="1">(Table1[[#This Row],[Bruto tov vorige schijf]]-Table1[[#This Row],[Netto tov vorige schijf]])/MAX(Table1[[#This Row],[Bruto tov vorige schijf]],1)</f>
        <v>0.49022000000004484</v>
      </c>
    </row>
    <row r="3663" spans="1:12" x14ac:dyDescent="0.25">
      <c r="A3663" s="14">
        <v>44451</v>
      </c>
      <c r="B3663" s="6">
        <f>LoonHeffing2020(Table1[[#This Row],[Belastbaar loon]])</f>
        <v>16602.448499999999</v>
      </c>
      <c r="C3663" s="6">
        <f>AlgemeneHeffingsKorting2020(Table1[[#This Row],[Belastbaar loon]])</f>
        <v>1364.4672</v>
      </c>
      <c r="D3663" s="14">
        <f>ArbeidsKorting2020(Table1[[#This Row],[Belastbaar loon]])</f>
        <v>3249.18</v>
      </c>
      <c r="E3663" s="14">
        <f>MAX(Table1[[#This Row],[Loonheffing]]-Table1[[#This Row],[Algemene Heffingskorting]]-Table1[[#This Row],[Arbeidskorting]],0)</f>
        <v>11988.801299999999</v>
      </c>
      <c r="F3663" s="6">
        <f>Table1[[#This Row],[Belastbaar loon]]-Table1[[#This Row],[Belasting]]</f>
        <v>32462.198700000001</v>
      </c>
      <c r="G3663" s="2">
        <f>(Table1[[#This Row],[Belastbaar loon]]-Table1[[#This Row],[Netto loon]])/Table1[[#This Row],[Belastbaar loon]]</f>
        <v>0.26970824728352566</v>
      </c>
      <c r="H3663" s="14">
        <f t="shared" ca="1" si="51"/>
        <v>11983.899100000001</v>
      </c>
      <c r="I3663" s="14">
        <f ca="1">IF(ROW()=2, Table1[[#This Row],[Netto loon]], INDIRECT(ADDRESS(ROW()-1,COLUMN(F:F))))</f>
        <v>32457.100899999998</v>
      </c>
      <c r="J3663" s="6">
        <f ca="1">IF(ROW()=2, 0, Table1[[#This Row],[Belastbaar loon]]-INDIRECT(ADDRESS(ROW()-1,COLUMN(A:A))))</f>
        <v>10</v>
      </c>
      <c r="K3663" s="6">
        <f ca="1">Table1[[#This Row],[Netto loon]]-Table1[[#This Row],[Netto vorige schijf]]</f>
        <v>5.0978000000031898</v>
      </c>
      <c r="L3663" s="2">
        <f ca="1">(Table1[[#This Row],[Bruto tov vorige schijf]]-Table1[[#This Row],[Netto tov vorige schijf]])/MAX(Table1[[#This Row],[Bruto tov vorige schijf]],1)</f>
        <v>0.49021999999968102</v>
      </c>
    </row>
    <row r="3664" spans="1:12" x14ac:dyDescent="0.25">
      <c r="A3664" s="14">
        <v>44461</v>
      </c>
      <c r="B3664" s="6">
        <f>LoonHeffing2020(Table1[[#This Row],[Belastbaar loon]])</f>
        <v>16606.183499999999</v>
      </c>
      <c r="C3664" s="6">
        <f>AlgemeneHeffingsKorting2020(Table1[[#This Row],[Belastbaar loon]])</f>
        <v>1363.9</v>
      </c>
      <c r="D3664" s="14">
        <f>ArbeidsKorting2020(Table1[[#This Row],[Belastbaar loon]])</f>
        <v>3248.58</v>
      </c>
      <c r="E3664" s="14">
        <f>MAX(Table1[[#This Row],[Loonheffing]]-Table1[[#This Row],[Algemene Heffingskorting]]-Table1[[#This Row],[Arbeidskorting]],0)</f>
        <v>11993.7035</v>
      </c>
      <c r="F3664" s="6">
        <f>Table1[[#This Row],[Belastbaar loon]]-Table1[[#This Row],[Belasting]]</f>
        <v>32467.2965</v>
      </c>
      <c r="G3664" s="2">
        <f>(Table1[[#This Row],[Belastbaar loon]]-Table1[[#This Row],[Netto loon]])/Table1[[#This Row],[Belastbaar loon]]</f>
        <v>0.26975784395312746</v>
      </c>
      <c r="H3664" s="14">
        <f t="shared" ca="1" si="51"/>
        <v>11988.801299999999</v>
      </c>
      <c r="I3664" s="14">
        <f ca="1">IF(ROW()=2, Table1[[#This Row],[Netto loon]], INDIRECT(ADDRESS(ROW()-1,COLUMN(F:F))))</f>
        <v>32462.198700000001</v>
      </c>
      <c r="J3664" s="6">
        <f ca="1">IF(ROW()=2, 0, Table1[[#This Row],[Belastbaar loon]]-INDIRECT(ADDRESS(ROW()-1,COLUMN(A:A))))</f>
        <v>10</v>
      </c>
      <c r="K3664" s="6">
        <f ca="1">Table1[[#This Row],[Netto loon]]-Table1[[#This Row],[Netto vorige schijf]]</f>
        <v>5.0977999999995518</v>
      </c>
      <c r="L3664" s="2">
        <f ca="1">(Table1[[#This Row],[Bruto tov vorige schijf]]-Table1[[#This Row],[Netto tov vorige schijf]])/MAX(Table1[[#This Row],[Bruto tov vorige schijf]],1)</f>
        <v>0.49022000000004484</v>
      </c>
    </row>
    <row r="3665" spans="1:12" x14ac:dyDescent="0.25">
      <c r="A3665" s="14">
        <v>44471</v>
      </c>
      <c r="B3665" s="6">
        <f>LoonHeffing2020(Table1[[#This Row],[Belastbaar loon]])</f>
        <v>16609.9185</v>
      </c>
      <c r="C3665" s="6">
        <f>AlgemeneHeffingsKorting2020(Table1[[#This Row],[Belastbaar loon]])</f>
        <v>1363.3327999999999</v>
      </c>
      <c r="D3665" s="14">
        <f>ArbeidsKorting2020(Table1[[#This Row],[Belastbaar loon]])</f>
        <v>3247.98</v>
      </c>
      <c r="E3665" s="14">
        <f>MAX(Table1[[#This Row],[Loonheffing]]-Table1[[#This Row],[Algemene Heffingskorting]]-Table1[[#This Row],[Arbeidskorting]],0)</f>
        <v>11998.6057</v>
      </c>
      <c r="F3665" s="6">
        <f>Table1[[#This Row],[Belastbaar loon]]-Table1[[#This Row],[Belasting]]</f>
        <v>32472.3943</v>
      </c>
      <c r="G3665" s="2">
        <f>(Table1[[#This Row],[Belastbaar loon]]-Table1[[#This Row],[Netto loon]])/Table1[[#This Row],[Belastbaar loon]]</f>
        <v>0.26980741831755528</v>
      </c>
      <c r="H3665" s="14">
        <f t="shared" ca="1" si="51"/>
        <v>11993.7035</v>
      </c>
      <c r="I3665" s="14">
        <f ca="1">IF(ROW()=2, Table1[[#This Row],[Netto loon]], INDIRECT(ADDRESS(ROW()-1,COLUMN(F:F))))</f>
        <v>32467.2965</v>
      </c>
      <c r="J3665" s="6">
        <f ca="1">IF(ROW()=2, 0, Table1[[#This Row],[Belastbaar loon]]-INDIRECT(ADDRESS(ROW()-1,COLUMN(A:A))))</f>
        <v>10</v>
      </c>
      <c r="K3665" s="6">
        <f ca="1">Table1[[#This Row],[Netto loon]]-Table1[[#This Row],[Netto vorige schijf]]</f>
        <v>5.0977999999995518</v>
      </c>
      <c r="L3665" s="2">
        <f ca="1">(Table1[[#This Row],[Bruto tov vorige schijf]]-Table1[[#This Row],[Netto tov vorige schijf]])/MAX(Table1[[#This Row],[Bruto tov vorige schijf]],1)</f>
        <v>0.49022000000004484</v>
      </c>
    </row>
    <row r="3666" spans="1:12" x14ac:dyDescent="0.25">
      <c r="A3666" s="14">
        <v>44481</v>
      </c>
      <c r="B3666" s="6">
        <f>LoonHeffing2020(Table1[[#This Row],[Belastbaar loon]])</f>
        <v>16613.6535</v>
      </c>
      <c r="C3666" s="6">
        <f>AlgemeneHeffingsKorting2020(Table1[[#This Row],[Belastbaar loon]])</f>
        <v>1362.7655999999999</v>
      </c>
      <c r="D3666" s="14">
        <f>ArbeidsKorting2020(Table1[[#This Row],[Belastbaar loon]])</f>
        <v>3247.38</v>
      </c>
      <c r="E3666" s="14">
        <f>MAX(Table1[[#This Row],[Loonheffing]]-Table1[[#This Row],[Algemene Heffingskorting]]-Table1[[#This Row],[Arbeidskorting]],0)</f>
        <v>12003.507900000001</v>
      </c>
      <c r="F3666" s="6">
        <f>Table1[[#This Row],[Belastbaar loon]]-Table1[[#This Row],[Belasting]]</f>
        <v>32477.492099999999</v>
      </c>
      <c r="G3666" s="2">
        <f>(Table1[[#This Row],[Belastbaar loon]]-Table1[[#This Row],[Netto loon]])/Table1[[#This Row],[Belastbaar loon]]</f>
        <v>0.26985697039185269</v>
      </c>
      <c r="H3666" s="14">
        <f t="shared" ca="1" si="51"/>
        <v>11998.6057</v>
      </c>
      <c r="I3666" s="14">
        <f ca="1">IF(ROW()=2, Table1[[#This Row],[Netto loon]], INDIRECT(ADDRESS(ROW()-1,COLUMN(F:F))))</f>
        <v>32472.3943</v>
      </c>
      <c r="J3666" s="6">
        <f ca="1">IF(ROW()=2, 0, Table1[[#This Row],[Belastbaar loon]]-INDIRECT(ADDRESS(ROW()-1,COLUMN(A:A))))</f>
        <v>10</v>
      </c>
      <c r="K3666" s="6">
        <f ca="1">Table1[[#This Row],[Netto loon]]-Table1[[#This Row],[Netto vorige schijf]]</f>
        <v>5.0977999999995518</v>
      </c>
      <c r="L3666" s="2">
        <f ca="1">(Table1[[#This Row],[Bruto tov vorige schijf]]-Table1[[#This Row],[Netto tov vorige schijf]])/MAX(Table1[[#This Row],[Bruto tov vorige schijf]],1)</f>
        <v>0.49022000000004484</v>
      </c>
    </row>
    <row r="3667" spans="1:12" x14ac:dyDescent="0.25">
      <c r="A3667" s="14">
        <v>44491</v>
      </c>
      <c r="B3667" s="6">
        <f>LoonHeffing2020(Table1[[#This Row],[Belastbaar loon]])</f>
        <v>16617.388500000001</v>
      </c>
      <c r="C3667" s="6">
        <f>AlgemeneHeffingsKorting2020(Table1[[#This Row],[Belastbaar loon]])</f>
        <v>1362.1984</v>
      </c>
      <c r="D3667" s="14">
        <f>ArbeidsKorting2020(Table1[[#This Row],[Belastbaar loon]])</f>
        <v>3246.78</v>
      </c>
      <c r="E3667" s="14">
        <f>MAX(Table1[[#This Row],[Loonheffing]]-Table1[[#This Row],[Algemene Heffingskorting]]-Table1[[#This Row],[Arbeidskorting]],0)</f>
        <v>12008.410100000001</v>
      </c>
      <c r="F3667" s="6">
        <f>Table1[[#This Row],[Belastbaar loon]]-Table1[[#This Row],[Belasting]]</f>
        <v>32482.589899999999</v>
      </c>
      <c r="G3667" s="2">
        <f>(Table1[[#This Row],[Belastbaar loon]]-Table1[[#This Row],[Netto loon]])/Table1[[#This Row],[Belastbaar loon]]</f>
        <v>0.26990650019104989</v>
      </c>
      <c r="H3667" s="14">
        <f t="shared" ca="1" si="51"/>
        <v>12003.507900000001</v>
      </c>
      <c r="I3667" s="14">
        <f ca="1">IF(ROW()=2, Table1[[#This Row],[Netto loon]], INDIRECT(ADDRESS(ROW()-1,COLUMN(F:F))))</f>
        <v>32477.492099999999</v>
      </c>
      <c r="J3667" s="6">
        <f ca="1">IF(ROW()=2, 0, Table1[[#This Row],[Belastbaar loon]]-INDIRECT(ADDRESS(ROW()-1,COLUMN(A:A))))</f>
        <v>10</v>
      </c>
      <c r="K3667" s="6">
        <f ca="1">Table1[[#This Row],[Netto loon]]-Table1[[#This Row],[Netto vorige schijf]]</f>
        <v>5.0977999999995518</v>
      </c>
      <c r="L3667" s="2">
        <f ca="1">(Table1[[#This Row],[Bruto tov vorige schijf]]-Table1[[#This Row],[Netto tov vorige schijf]])/MAX(Table1[[#This Row],[Bruto tov vorige schijf]],1)</f>
        <v>0.49022000000004484</v>
      </c>
    </row>
    <row r="3668" spans="1:12" x14ac:dyDescent="0.25">
      <c r="A3668" s="14">
        <v>44501</v>
      </c>
      <c r="B3668" s="6">
        <f>LoonHeffing2020(Table1[[#This Row],[Belastbaar loon]])</f>
        <v>16621.123500000002</v>
      </c>
      <c r="C3668" s="6">
        <f>AlgemeneHeffingsKorting2020(Table1[[#This Row],[Belastbaar loon]])</f>
        <v>1361.6312</v>
      </c>
      <c r="D3668" s="14">
        <f>ArbeidsKorting2020(Table1[[#This Row],[Belastbaar loon]])</f>
        <v>3246.18</v>
      </c>
      <c r="E3668" s="14">
        <f>MAX(Table1[[#This Row],[Loonheffing]]-Table1[[#This Row],[Algemene Heffingskorting]]-Table1[[#This Row],[Arbeidskorting]],0)</f>
        <v>12013.312300000001</v>
      </c>
      <c r="F3668" s="6">
        <f>Table1[[#This Row],[Belastbaar loon]]-Table1[[#This Row],[Belasting]]</f>
        <v>32487.687699999999</v>
      </c>
      <c r="G3668" s="2">
        <f>(Table1[[#This Row],[Belastbaar loon]]-Table1[[#This Row],[Netto loon]])/Table1[[#This Row],[Belastbaar loon]]</f>
        <v>0.26995600773016337</v>
      </c>
      <c r="H3668" s="14">
        <f t="shared" ca="1" si="51"/>
        <v>12008.410100000001</v>
      </c>
      <c r="I3668" s="14">
        <f ca="1">IF(ROW()=2, Table1[[#This Row],[Netto loon]], INDIRECT(ADDRESS(ROW()-1,COLUMN(F:F))))</f>
        <v>32482.589899999999</v>
      </c>
      <c r="J3668" s="6">
        <f ca="1">IF(ROW()=2, 0, Table1[[#This Row],[Belastbaar loon]]-INDIRECT(ADDRESS(ROW()-1,COLUMN(A:A))))</f>
        <v>10</v>
      </c>
      <c r="K3668" s="6">
        <f ca="1">Table1[[#This Row],[Netto loon]]-Table1[[#This Row],[Netto vorige schijf]]</f>
        <v>5.0977999999995518</v>
      </c>
      <c r="L3668" s="2">
        <f ca="1">(Table1[[#This Row],[Bruto tov vorige schijf]]-Table1[[#This Row],[Netto tov vorige schijf]])/MAX(Table1[[#This Row],[Bruto tov vorige schijf]],1)</f>
        <v>0.49022000000004484</v>
      </c>
    </row>
    <row r="3669" spans="1:12" x14ac:dyDescent="0.25">
      <c r="A3669" s="14">
        <v>44511</v>
      </c>
      <c r="B3669" s="6">
        <f>LoonHeffing2020(Table1[[#This Row],[Belastbaar loon]])</f>
        <v>16624.858499999998</v>
      </c>
      <c r="C3669" s="6">
        <f>AlgemeneHeffingsKorting2020(Table1[[#This Row],[Belastbaar loon]])</f>
        <v>1361.0640000000001</v>
      </c>
      <c r="D3669" s="14">
        <f>ArbeidsKorting2020(Table1[[#This Row],[Belastbaar loon]])</f>
        <v>3245.58</v>
      </c>
      <c r="E3669" s="14">
        <f>MAX(Table1[[#This Row],[Loonheffing]]-Table1[[#This Row],[Algemene Heffingskorting]]-Table1[[#This Row],[Arbeidskorting]],0)</f>
        <v>12018.214499999998</v>
      </c>
      <c r="F3669" s="6">
        <f>Table1[[#This Row],[Belastbaar loon]]-Table1[[#This Row],[Belasting]]</f>
        <v>32492.785500000002</v>
      </c>
      <c r="G3669" s="2">
        <f>(Table1[[#This Row],[Belastbaar loon]]-Table1[[#This Row],[Netto loon]])/Table1[[#This Row],[Belastbaar loon]]</f>
        <v>0.27000549302419624</v>
      </c>
      <c r="H3669" s="14">
        <f t="shared" ca="1" si="51"/>
        <v>12013.312300000001</v>
      </c>
      <c r="I3669" s="14">
        <f ca="1">IF(ROW()=2, Table1[[#This Row],[Netto loon]], INDIRECT(ADDRESS(ROW()-1,COLUMN(F:F))))</f>
        <v>32487.687699999999</v>
      </c>
      <c r="J3669" s="6">
        <f ca="1">IF(ROW()=2, 0, Table1[[#This Row],[Belastbaar loon]]-INDIRECT(ADDRESS(ROW()-1,COLUMN(A:A))))</f>
        <v>10</v>
      </c>
      <c r="K3669" s="6">
        <f ca="1">Table1[[#This Row],[Netto loon]]-Table1[[#This Row],[Netto vorige schijf]]</f>
        <v>5.0978000000031898</v>
      </c>
      <c r="L3669" s="2">
        <f ca="1">(Table1[[#This Row],[Bruto tov vorige schijf]]-Table1[[#This Row],[Netto tov vorige schijf]])/MAX(Table1[[#This Row],[Bruto tov vorige schijf]],1)</f>
        <v>0.49021999999968102</v>
      </c>
    </row>
    <row r="3670" spans="1:12" x14ac:dyDescent="0.25">
      <c r="A3670" s="14">
        <v>44521</v>
      </c>
      <c r="B3670" s="6">
        <f>LoonHeffing2020(Table1[[#This Row],[Belastbaar loon]])</f>
        <v>16628.593499999999</v>
      </c>
      <c r="C3670" s="6">
        <f>AlgemeneHeffingsKorting2020(Table1[[#This Row],[Belastbaar loon]])</f>
        <v>1360.4968000000001</v>
      </c>
      <c r="D3670" s="14">
        <f>ArbeidsKorting2020(Table1[[#This Row],[Belastbaar loon]])</f>
        <v>3244.98</v>
      </c>
      <c r="E3670" s="14">
        <f>MAX(Table1[[#This Row],[Loonheffing]]-Table1[[#This Row],[Algemene Heffingskorting]]-Table1[[#This Row],[Arbeidskorting]],0)</f>
        <v>12023.116699999999</v>
      </c>
      <c r="F3670" s="6">
        <f>Table1[[#This Row],[Belastbaar loon]]-Table1[[#This Row],[Belasting]]</f>
        <v>32497.883300000001</v>
      </c>
      <c r="G3670" s="2">
        <f>(Table1[[#This Row],[Belastbaar loon]]-Table1[[#This Row],[Netto loon]])/Table1[[#This Row],[Belastbaar loon]]</f>
        <v>0.27005495608813818</v>
      </c>
      <c r="H3670" s="14">
        <f t="shared" ca="1" si="51"/>
        <v>12018.214499999998</v>
      </c>
      <c r="I3670" s="14">
        <f ca="1">IF(ROW()=2, Table1[[#This Row],[Netto loon]], INDIRECT(ADDRESS(ROW()-1,COLUMN(F:F))))</f>
        <v>32492.785500000002</v>
      </c>
      <c r="J3670" s="6">
        <f ca="1">IF(ROW()=2, 0, Table1[[#This Row],[Belastbaar loon]]-INDIRECT(ADDRESS(ROW()-1,COLUMN(A:A))))</f>
        <v>10</v>
      </c>
      <c r="K3670" s="6">
        <f ca="1">Table1[[#This Row],[Netto loon]]-Table1[[#This Row],[Netto vorige schijf]]</f>
        <v>5.0977999999995518</v>
      </c>
      <c r="L3670" s="2">
        <f ca="1">(Table1[[#This Row],[Bruto tov vorige schijf]]-Table1[[#This Row],[Netto tov vorige schijf]])/MAX(Table1[[#This Row],[Bruto tov vorige schijf]],1)</f>
        <v>0.49022000000004484</v>
      </c>
    </row>
    <row r="3671" spans="1:12" x14ac:dyDescent="0.25">
      <c r="A3671" s="14">
        <v>44531</v>
      </c>
      <c r="B3671" s="6">
        <f>LoonHeffing2020(Table1[[#This Row],[Belastbaar loon]])</f>
        <v>16632.3285</v>
      </c>
      <c r="C3671" s="6">
        <f>AlgemeneHeffingsKorting2020(Table1[[#This Row],[Belastbaar loon]])</f>
        <v>1359.9295999999999</v>
      </c>
      <c r="D3671" s="14">
        <f>ArbeidsKorting2020(Table1[[#This Row],[Belastbaar loon]])</f>
        <v>3244.38</v>
      </c>
      <c r="E3671" s="14">
        <f>MAX(Table1[[#This Row],[Loonheffing]]-Table1[[#This Row],[Algemene Heffingskorting]]-Table1[[#This Row],[Arbeidskorting]],0)</f>
        <v>12028.018899999999</v>
      </c>
      <c r="F3671" s="6">
        <f>Table1[[#This Row],[Belastbaar loon]]-Table1[[#This Row],[Belasting]]</f>
        <v>32502.981100000001</v>
      </c>
      <c r="G3671" s="2">
        <f>(Table1[[#This Row],[Belastbaar loon]]-Table1[[#This Row],[Netto loon]])/Table1[[#This Row],[Belastbaar loon]]</f>
        <v>0.27010439693696525</v>
      </c>
      <c r="H3671" s="14">
        <f t="shared" ca="1" si="51"/>
        <v>12023.116699999999</v>
      </c>
      <c r="I3671" s="14">
        <f ca="1">IF(ROW()=2, Table1[[#This Row],[Netto loon]], INDIRECT(ADDRESS(ROW()-1,COLUMN(F:F))))</f>
        <v>32497.883300000001</v>
      </c>
      <c r="J3671" s="6">
        <f ca="1">IF(ROW()=2, 0, Table1[[#This Row],[Belastbaar loon]]-INDIRECT(ADDRESS(ROW()-1,COLUMN(A:A))))</f>
        <v>10</v>
      </c>
      <c r="K3671" s="6">
        <f ca="1">Table1[[#This Row],[Netto loon]]-Table1[[#This Row],[Netto vorige schijf]]</f>
        <v>5.0977999999995518</v>
      </c>
      <c r="L3671" s="2">
        <f ca="1">(Table1[[#This Row],[Bruto tov vorige schijf]]-Table1[[#This Row],[Netto tov vorige schijf]])/MAX(Table1[[#This Row],[Bruto tov vorige schijf]],1)</f>
        <v>0.49022000000004484</v>
      </c>
    </row>
    <row r="3672" spans="1:12" x14ac:dyDescent="0.25">
      <c r="A3672" s="14">
        <v>44541</v>
      </c>
      <c r="B3672" s="6">
        <f>LoonHeffing2020(Table1[[#This Row],[Belastbaar loon]])</f>
        <v>16636.0635</v>
      </c>
      <c r="C3672" s="6">
        <f>AlgemeneHeffingsKorting2020(Table1[[#This Row],[Belastbaar loon]])</f>
        <v>1359.3624</v>
      </c>
      <c r="D3672" s="14">
        <f>ArbeidsKorting2020(Table1[[#This Row],[Belastbaar loon]])</f>
        <v>3243.78</v>
      </c>
      <c r="E3672" s="14">
        <f>MAX(Table1[[#This Row],[Loonheffing]]-Table1[[#This Row],[Algemene Heffingskorting]]-Table1[[#This Row],[Arbeidskorting]],0)</f>
        <v>12032.9211</v>
      </c>
      <c r="F3672" s="6">
        <f>Table1[[#This Row],[Belastbaar loon]]-Table1[[#This Row],[Belasting]]</f>
        <v>32508.0789</v>
      </c>
      <c r="G3672" s="2">
        <f>(Table1[[#This Row],[Belastbaar loon]]-Table1[[#This Row],[Netto loon]])/Table1[[#This Row],[Belastbaar loon]]</f>
        <v>0.27015381558564017</v>
      </c>
      <c r="H3672" s="14">
        <f t="shared" ca="1" si="51"/>
        <v>12028.018899999999</v>
      </c>
      <c r="I3672" s="14">
        <f ca="1">IF(ROW()=2, Table1[[#This Row],[Netto loon]], INDIRECT(ADDRESS(ROW()-1,COLUMN(F:F))))</f>
        <v>32502.981100000001</v>
      </c>
      <c r="J3672" s="6">
        <f ca="1">IF(ROW()=2, 0, Table1[[#This Row],[Belastbaar loon]]-INDIRECT(ADDRESS(ROW()-1,COLUMN(A:A))))</f>
        <v>10</v>
      </c>
      <c r="K3672" s="6">
        <f ca="1">Table1[[#This Row],[Netto loon]]-Table1[[#This Row],[Netto vorige schijf]]</f>
        <v>5.0977999999995518</v>
      </c>
      <c r="L3672" s="2">
        <f ca="1">(Table1[[#This Row],[Bruto tov vorige schijf]]-Table1[[#This Row],[Netto tov vorige schijf]])/MAX(Table1[[#This Row],[Bruto tov vorige schijf]],1)</f>
        <v>0.49022000000004484</v>
      </c>
    </row>
    <row r="3673" spans="1:12" x14ac:dyDescent="0.25">
      <c r="A3673" s="14">
        <v>44551</v>
      </c>
      <c r="B3673" s="6">
        <f>LoonHeffing2020(Table1[[#This Row],[Belastbaar loon]])</f>
        <v>16639.798500000001</v>
      </c>
      <c r="C3673" s="6">
        <f>AlgemeneHeffingsKorting2020(Table1[[#This Row],[Belastbaar loon]])</f>
        <v>1358.7952</v>
      </c>
      <c r="D3673" s="14">
        <f>ArbeidsKorting2020(Table1[[#This Row],[Belastbaar loon]])</f>
        <v>3243.18</v>
      </c>
      <c r="E3673" s="14">
        <f>MAX(Table1[[#This Row],[Loonheffing]]-Table1[[#This Row],[Algemene Heffingskorting]]-Table1[[#This Row],[Arbeidskorting]],0)</f>
        <v>12037.8233</v>
      </c>
      <c r="F3673" s="6">
        <f>Table1[[#This Row],[Belastbaar loon]]-Table1[[#This Row],[Belasting]]</f>
        <v>32513.1767</v>
      </c>
      <c r="G3673" s="2">
        <f>(Table1[[#This Row],[Belastbaar loon]]-Table1[[#This Row],[Netto loon]])/Table1[[#This Row],[Belastbaar loon]]</f>
        <v>0.27020321204911224</v>
      </c>
      <c r="H3673" s="14">
        <f t="shared" ca="1" si="51"/>
        <v>12032.9211</v>
      </c>
      <c r="I3673" s="14">
        <f ca="1">IF(ROW()=2, Table1[[#This Row],[Netto loon]], INDIRECT(ADDRESS(ROW()-1,COLUMN(F:F))))</f>
        <v>32508.0789</v>
      </c>
      <c r="J3673" s="6">
        <f ca="1">IF(ROW()=2, 0, Table1[[#This Row],[Belastbaar loon]]-INDIRECT(ADDRESS(ROW()-1,COLUMN(A:A))))</f>
        <v>10</v>
      </c>
      <c r="K3673" s="6">
        <f ca="1">Table1[[#This Row],[Netto loon]]-Table1[[#This Row],[Netto vorige schijf]]</f>
        <v>5.0977999999995518</v>
      </c>
      <c r="L3673" s="2">
        <f ca="1">(Table1[[#This Row],[Bruto tov vorige schijf]]-Table1[[#This Row],[Netto tov vorige schijf]])/MAX(Table1[[#This Row],[Bruto tov vorige schijf]],1)</f>
        <v>0.49022000000004484</v>
      </c>
    </row>
    <row r="3674" spans="1:12" x14ac:dyDescent="0.25">
      <c r="A3674" s="14">
        <v>44561</v>
      </c>
      <c r="B3674" s="6">
        <f>LoonHeffing2020(Table1[[#This Row],[Belastbaar loon]])</f>
        <v>16643.533500000001</v>
      </c>
      <c r="C3674" s="6">
        <f>AlgemeneHeffingsKorting2020(Table1[[#This Row],[Belastbaar loon]])</f>
        <v>1358.2280000000001</v>
      </c>
      <c r="D3674" s="14">
        <f>ArbeidsKorting2020(Table1[[#This Row],[Belastbaar loon]])</f>
        <v>3242.58</v>
      </c>
      <c r="E3674" s="14">
        <f>MAX(Table1[[#This Row],[Loonheffing]]-Table1[[#This Row],[Algemene Heffingskorting]]-Table1[[#This Row],[Arbeidskorting]],0)</f>
        <v>12042.725500000002</v>
      </c>
      <c r="F3674" s="6">
        <f>Table1[[#This Row],[Belastbaar loon]]-Table1[[#This Row],[Belasting]]</f>
        <v>32518.2745</v>
      </c>
      <c r="G3674" s="2">
        <f>(Table1[[#This Row],[Belastbaar loon]]-Table1[[#This Row],[Netto loon]])/Table1[[#This Row],[Belastbaar loon]]</f>
        <v>0.2702525863423173</v>
      </c>
      <c r="H3674" s="14">
        <f t="shared" ref="H3674:H3737" ca="1" si="52">IF(ROW()=2, 0, INDIRECT(ADDRESS(ROW()-1,COLUMN(E:E))))</f>
        <v>12037.8233</v>
      </c>
      <c r="I3674" s="14">
        <f ca="1">IF(ROW()=2, Table1[[#This Row],[Netto loon]], INDIRECT(ADDRESS(ROW()-1,COLUMN(F:F))))</f>
        <v>32513.1767</v>
      </c>
      <c r="J3674" s="6">
        <f ca="1">IF(ROW()=2, 0, Table1[[#This Row],[Belastbaar loon]]-INDIRECT(ADDRESS(ROW()-1,COLUMN(A:A))))</f>
        <v>10</v>
      </c>
      <c r="K3674" s="6">
        <f ca="1">Table1[[#This Row],[Netto loon]]-Table1[[#This Row],[Netto vorige schijf]]</f>
        <v>5.0977999999995518</v>
      </c>
      <c r="L3674" s="2">
        <f ca="1">(Table1[[#This Row],[Bruto tov vorige schijf]]-Table1[[#This Row],[Netto tov vorige schijf]])/MAX(Table1[[#This Row],[Bruto tov vorige schijf]],1)</f>
        <v>0.49022000000004484</v>
      </c>
    </row>
    <row r="3675" spans="1:12" x14ac:dyDescent="0.25">
      <c r="A3675" s="14">
        <v>44571</v>
      </c>
      <c r="B3675" s="6">
        <f>LoonHeffing2020(Table1[[#This Row],[Belastbaar loon]])</f>
        <v>16647.268499999998</v>
      </c>
      <c r="C3675" s="6">
        <f>AlgemeneHeffingsKorting2020(Table1[[#This Row],[Belastbaar loon]])</f>
        <v>1357.6608000000001</v>
      </c>
      <c r="D3675" s="14">
        <f>ArbeidsKorting2020(Table1[[#This Row],[Belastbaar loon]])</f>
        <v>3241.98</v>
      </c>
      <c r="E3675" s="14">
        <f>MAX(Table1[[#This Row],[Loonheffing]]-Table1[[#This Row],[Algemene Heffingskorting]]-Table1[[#This Row],[Arbeidskorting]],0)</f>
        <v>12047.627699999999</v>
      </c>
      <c r="F3675" s="6">
        <f>Table1[[#This Row],[Belastbaar loon]]-Table1[[#This Row],[Belasting]]</f>
        <v>32523.372300000003</v>
      </c>
      <c r="G3675" s="2">
        <f>(Table1[[#This Row],[Belastbaar loon]]-Table1[[#This Row],[Netto loon]])/Table1[[#This Row],[Belastbaar loon]]</f>
        <v>0.27030193848017764</v>
      </c>
      <c r="H3675" s="14">
        <f t="shared" ca="1" si="52"/>
        <v>12042.725500000002</v>
      </c>
      <c r="I3675" s="14">
        <f ca="1">IF(ROW()=2, Table1[[#This Row],[Netto loon]], INDIRECT(ADDRESS(ROW()-1,COLUMN(F:F))))</f>
        <v>32518.2745</v>
      </c>
      <c r="J3675" s="6">
        <f ca="1">IF(ROW()=2, 0, Table1[[#This Row],[Belastbaar loon]]-INDIRECT(ADDRESS(ROW()-1,COLUMN(A:A))))</f>
        <v>10</v>
      </c>
      <c r="K3675" s="6">
        <f ca="1">Table1[[#This Row],[Netto loon]]-Table1[[#This Row],[Netto vorige schijf]]</f>
        <v>5.0978000000031898</v>
      </c>
      <c r="L3675" s="2">
        <f ca="1">(Table1[[#This Row],[Bruto tov vorige schijf]]-Table1[[#This Row],[Netto tov vorige schijf]])/MAX(Table1[[#This Row],[Bruto tov vorige schijf]],1)</f>
        <v>0.49021999999968102</v>
      </c>
    </row>
    <row r="3676" spans="1:12" x14ac:dyDescent="0.25">
      <c r="A3676" s="14">
        <v>44581</v>
      </c>
      <c r="B3676" s="6">
        <f>LoonHeffing2020(Table1[[#This Row],[Belastbaar loon]])</f>
        <v>16651.003499999999</v>
      </c>
      <c r="C3676" s="6">
        <f>AlgemeneHeffingsKorting2020(Table1[[#This Row],[Belastbaar loon]])</f>
        <v>1357.0935999999999</v>
      </c>
      <c r="D3676" s="14">
        <f>ArbeidsKorting2020(Table1[[#This Row],[Belastbaar loon]])</f>
        <v>3241.38</v>
      </c>
      <c r="E3676" s="14">
        <f>MAX(Table1[[#This Row],[Loonheffing]]-Table1[[#This Row],[Algemene Heffingskorting]]-Table1[[#This Row],[Arbeidskorting]],0)</f>
        <v>12052.529899999998</v>
      </c>
      <c r="F3676" s="6">
        <f>Table1[[#This Row],[Belastbaar loon]]-Table1[[#This Row],[Belasting]]</f>
        <v>32528.470100000002</v>
      </c>
      <c r="G3676" s="2">
        <f>(Table1[[#This Row],[Belastbaar loon]]-Table1[[#This Row],[Netto loon]])/Table1[[#This Row],[Belastbaar loon]]</f>
        <v>0.27035126847760249</v>
      </c>
      <c r="H3676" s="14">
        <f t="shared" ca="1" si="52"/>
        <v>12047.627699999999</v>
      </c>
      <c r="I3676" s="14">
        <f ca="1">IF(ROW()=2, Table1[[#This Row],[Netto loon]], INDIRECT(ADDRESS(ROW()-1,COLUMN(F:F))))</f>
        <v>32523.372300000003</v>
      </c>
      <c r="J3676" s="6">
        <f ca="1">IF(ROW()=2, 0, Table1[[#This Row],[Belastbaar loon]]-INDIRECT(ADDRESS(ROW()-1,COLUMN(A:A))))</f>
        <v>10</v>
      </c>
      <c r="K3676" s="6">
        <f ca="1">Table1[[#This Row],[Netto loon]]-Table1[[#This Row],[Netto vorige schijf]]</f>
        <v>5.0977999999995518</v>
      </c>
      <c r="L3676" s="2">
        <f ca="1">(Table1[[#This Row],[Bruto tov vorige schijf]]-Table1[[#This Row],[Netto tov vorige schijf]])/MAX(Table1[[#This Row],[Bruto tov vorige schijf]],1)</f>
        <v>0.49022000000004484</v>
      </c>
    </row>
    <row r="3677" spans="1:12" x14ac:dyDescent="0.25">
      <c r="A3677" s="14">
        <v>44591</v>
      </c>
      <c r="B3677" s="6">
        <f>LoonHeffing2020(Table1[[#This Row],[Belastbaar loon]])</f>
        <v>16654.738499999999</v>
      </c>
      <c r="C3677" s="6">
        <f>AlgemeneHeffingsKorting2020(Table1[[#This Row],[Belastbaar loon]])</f>
        <v>1356.5264</v>
      </c>
      <c r="D3677" s="14">
        <f>ArbeidsKorting2020(Table1[[#This Row],[Belastbaar loon]])</f>
        <v>3240.78</v>
      </c>
      <c r="E3677" s="14">
        <f>MAX(Table1[[#This Row],[Loonheffing]]-Table1[[#This Row],[Algemene Heffingskorting]]-Table1[[#This Row],[Arbeidskorting]],0)</f>
        <v>12057.432099999998</v>
      </c>
      <c r="F3677" s="6">
        <f>Table1[[#This Row],[Belastbaar loon]]-Table1[[#This Row],[Belasting]]</f>
        <v>32533.567900000002</v>
      </c>
      <c r="G3677" s="2">
        <f>(Table1[[#This Row],[Belastbaar loon]]-Table1[[#This Row],[Netto loon]])/Table1[[#This Row],[Belastbaar loon]]</f>
        <v>0.2704005763494875</v>
      </c>
      <c r="H3677" s="14">
        <f t="shared" ca="1" si="52"/>
        <v>12052.529899999998</v>
      </c>
      <c r="I3677" s="14">
        <f ca="1">IF(ROW()=2, Table1[[#This Row],[Netto loon]], INDIRECT(ADDRESS(ROW()-1,COLUMN(F:F))))</f>
        <v>32528.470100000002</v>
      </c>
      <c r="J3677" s="6">
        <f ca="1">IF(ROW()=2, 0, Table1[[#This Row],[Belastbaar loon]]-INDIRECT(ADDRESS(ROW()-1,COLUMN(A:A))))</f>
        <v>10</v>
      </c>
      <c r="K3677" s="6">
        <f ca="1">Table1[[#This Row],[Netto loon]]-Table1[[#This Row],[Netto vorige schijf]]</f>
        <v>5.0977999999995518</v>
      </c>
      <c r="L3677" s="2">
        <f ca="1">(Table1[[#This Row],[Bruto tov vorige schijf]]-Table1[[#This Row],[Netto tov vorige schijf]])/MAX(Table1[[#This Row],[Bruto tov vorige schijf]],1)</f>
        <v>0.49022000000004484</v>
      </c>
    </row>
    <row r="3678" spans="1:12" x14ac:dyDescent="0.25">
      <c r="A3678" s="14">
        <v>44601</v>
      </c>
      <c r="B3678" s="6">
        <f>LoonHeffing2020(Table1[[#This Row],[Belastbaar loon]])</f>
        <v>16658.4735</v>
      </c>
      <c r="C3678" s="6">
        <f>AlgemeneHeffingsKorting2020(Table1[[#This Row],[Belastbaar loon]])</f>
        <v>1355.9592</v>
      </c>
      <c r="D3678" s="14">
        <f>ArbeidsKorting2020(Table1[[#This Row],[Belastbaar loon]])</f>
        <v>3240.18</v>
      </c>
      <c r="E3678" s="14">
        <f>MAX(Table1[[#This Row],[Loonheffing]]-Table1[[#This Row],[Algemene Heffingskorting]]-Table1[[#This Row],[Arbeidskorting]],0)</f>
        <v>12062.3343</v>
      </c>
      <c r="F3678" s="6">
        <f>Table1[[#This Row],[Belastbaar loon]]-Table1[[#This Row],[Belasting]]</f>
        <v>32538.665699999998</v>
      </c>
      <c r="G3678" s="2">
        <f>(Table1[[#This Row],[Belastbaar loon]]-Table1[[#This Row],[Netto loon]])/Table1[[#This Row],[Belastbaar loon]]</f>
        <v>0.27044986211071503</v>
      </c>
      <c r="H3678" s="14">
        <f t="shared" ca="1" si="52"/>
        <v>12057.432099999998</v>
      </c>
      <c r="I3678" s="14">
        <f ca="1">IF(ROW()=2, Table1[[#This Row],[Netto loon]], INDIRECT(ADDRESS(ROW()-1,COLUMN(F:F))))</f>
        <v>32533.567900000002</v>
      </c>
      <c r="J3678" s="6">
        <f ca="1">IF(ROW()=2, 0, Table1[[#This Row],[Belastbaar loon]]-INDIRECT(ADDRESS(ROW()-1,COLUMN(A:A))))</f>
        <v>10</v>
      </c>
      <c r="K3678" s="6">
        <f ca="1">Table1[[#This Row],[Netto loon]]-Table1[[#This Row],[Netto vorige schijf]]</f>
        <v>5.0977999999959138</v>
      </c>
      <c r="L3678" s="2">
        <f ca="1">(Table1[[#This Row],[Bruto tov vorige schijf]]-Table1[[#This Row],[Netto tov vorige schijf]])/MAX(Table1[[#This Row],[Bruto tov vorige schijf]],1)</f>
        <v>0.49022000000040861</v>
      </c>
    </row>
    <row r="3679" spans="1:12" x14ac:dyDescent="0.25">
      <c r="A3679" s="14">
        <v>44611</v>
      </c>
      <c r="B3679" s="6">
        <f>LoonHeffing2020(Table1[[#This Row],[Belastbaar loon]])</f>
        <v>16662.208500000001</v>
      </c>
      <c r="C3679" s="6">
        <f>AlgemeneHeffingsKorting2020(Table1[[#This Row],[Belastbaar loon]])</f>
        <v>1355.3920000000001</v>
      </c>
      <c r="D3679" s="14">
        <f>ArbeidsKorting2020(Table1[[#This Row],[Belastbaar loon]])</f>
        <v>3239.58</v>
      </c>
      <c r="E3679" s="14">
        <f>MAX(Table1[[#This Row],[Loonheffing]]-Table1[[#This Row],[Algemene Heffingskorting]]-Table1[[#This Row],[Arbeidskorting]],0)</f>
        <v>12067.236500000001</v>
      </c>
      <c r="F3679" s="6">
        <f>Table1[[#This Row],[Belastbaar loon]]-Table1[[#This Row],[Belasting]]</f>
        <v>32543.763500000001</v>
      </c>
      <c r="G3679" s="2">
        <f>(Table1[[#This Row],[Belastbaar loon]]-Table1[[#This Row],[Netto loon]])/Table1[[#This Row],[Belastbaar loon]]</f>
        <v>0.27049912577615381</v>
      </c>
      <c r="H3679" s="14">
        <f t="shared" ca="1" si="52"/>
        <v>12062.3343</v>
      </c>
      <c r="I3679" s="14">
        <f ca="1">IF(ROW()=2, Table1[[#This Row],[Netto loon]], INDIRECT(ADDRESS(ROW()-1,COLUMN(F:F))))</f>
        <v>32538.665699999998</v>
      </c>
      <c r="J3679" s="6">
        <f ca="1">IF(ROW()=2, 0, Table1[[#This Row],[Belastbaar loon]]-INDIRECT(ADDRESS(ROW()-1,COLUMN(A:A))))</f>
        <v>10</v>
      </c>
      <c r="K3679" s="6">
        <f ca="1">Table1[[#This Row],[Netto loon]]-Table1[[#This Row],[Netto vorige schijf]]</f>
        <v>5.0978000000031898</v>
      </c>
      <c r="L3679" s="2">
        <f ca="1">(Table1[[#This Row],[Bruto tov vorige schijf]]-Table1[[#This Row],[Netto tov vorige schijf]])/MAX(Table1[[#This Row],[Bruto tov vorige schijf]],1)</f>
        <v>0.49021999999968102</v>
      </c>
    </row>
    <row r="3680" spans="1:12" x14ac:dyDescent="0.25">
      <c r="A3680" s="14">
        <v>44621</v>
      </c>
      <c r="B3680" s="6">
        <f>LoonHeffing2020(Table1[[#This Row],[Belastbaar loon]])</f>
        <v>16665.943500000001</v>
      </c>
      <c r="C3680" s="6">
        <f>AlgemeneHeffingsKorting2020(Table1[[#This Row],[Belastbaar loon]])</f>
        <v>1354.8248000000001</v>
      </c>
      <c r="D3680" s="14">
        <f>ArbeidsKorting2020(Table1[[#This Row],[Belastbaar loon]])</f>
        <v>3238.98</v>
      </c>
      <c r="E3680" s="14">
        <f>MAX(Table1[[#This Row],[Loonheffing]]-Table1[[#This Row],[Algemene Heffingskorting]]-Table1[[#This Row],[Arbeidskorting]],0)</f>
        <v>12072.138700000001</v>
      </c>
      <c r="F3680" s="6">
        <f>Table1[[#This Row],[Belastbaar loon]]-Table1[[#This Row],[Belasting]]</f>
        <v>32548.861299999997</v>
      </c>
      <c r="G3680" s="2">
        <f>(Table1[[#This Row],[Belastbaar loon]]-Table1[[#This Row],[Netto loon]])/Table1[[#This Row],[Belastbaar loon]]</f>
        <v>0.27054836736065985</v>
      </c>
      <c r="H3680" s="14">
        <f t="shared" ca="1" si="52"/>
        <v>12067.236500000001</v>
      </c>
      <c r="I3680" s="14">
        <f ca="1">IF(ROW()=2, Table1[[#This Row],[Netto loon]], INDIRECT(ADDRESS(ROW()-1,COLUMN(F:F))))</f>
        <v>32543.763500000001</v>
      </c>
      <c r="J3680" s="6">
        <f ca="1">IF(ROW()=2, 0, Table1[[#This Row],[Belastbaar loon]]-INDIRECT(ADDRESS(ROW()-1,COLUMN(A:A))))</f>
        <v>10</v>
      </c>
      <c r="K3680" s="6">
        <f ca="1">Table1[[#This Row],[Netto loon]]-Table1[[#This Row],[Netto vorige schijf]]</f>
        <v>5.0977999999959138</v>
      </c>
      <c r="L3680" s="2">
        <f ca="1">(Table1[[#This Row],[Bruto tov vorige schijf]]-Table1[[#This Row],[Netto tov vorige schijf]])/MAX(Table1[[#This Row],[Bruto tov vorige schijf]],1)</f>
        <v>0.49022000000040861</v>
      </c>
    </row>
    <row r="3681" spans="1:12" x14ac:dyDescent="0.25">
      <c r="A3681" s="14">
        <v>44631</v>
      </c>
      <c r="B3681" s="6">
        <f>LoonHeffing2020(Table1[[#This Row],[Belastbaar loon]])</f>
        <v>16669.678499999998</v>
      </c>
      <c r="C3681" s="6">
        <f>AlgemeneHeffingsKorting2020(Table1[[#This Row],[Belastbaar loon]])</f>
        <v>1354.2575999999999</v>
      </c>
      <c r="D3681" s="14">
        <f>ArbeidsKorting2020(Table1[[#This Row],[Belastbaar loon]])</f>
        <v>3238.38</v>
      </c>
      <c r="E3681" s="14">
        <f>MAX(Table1[[#This Row],[Loonheffing]]-Table1[[#This Row],[Algemene Heffingskorting]]-Table1[[#This Row],[Arbeidskorting]],0)</f>
        <v>12077.040899999996</v>
      </c>
      <c r="F3681" s="6">
        <f>Table1[[#This Row],[Belastbaar loon]]-Table1[[#This Row],[Belasting]]</f>
        <v>32553.959100000004</v>
      </c>
      <c r="G3681" s="2">
        <f>(Table1[[#This Row],[Belastbaar loon]]-Table1[[#This Row],[Netto loon]])/Table1[[#This Row],[Belastbaar loon]]</f>
        <v>0.27059758687907498</v>
      </c>
      <c r="H3681" s="14">
        <f t="shared" ca="1" si="52"/>
        <v>12072.138700000001</v>
      </c>
      <c r="I3681" s="14">
        <f ca="1">IF(ROW()=2, Table1[[#This Row],[Netto loon]], INDIRECT(ADDRESS(ROW()-1,COLUMN(F:F))))</f>
        <v>32548.861299999997</v>
      </c>
      <c r="J3681" s="6">
        <f ca="1">IF(ROW()=2, 0, Table1[[#This Row],[Belastbaar loon]]-INDIRECT(ADDRESS(ROW()-1,COLUMN(A:A))))</f>
        <v>10</v>
      </c>
      <c r="K3681" s="6">
        <f ca="1">Table1[[#This Row],[Netto loon]]-Table1[[#This Row],[Netto vorige schijf]]</f>
        <v>5.0978000000068278</v>
      </c>
      <c r="L3681" s="2">
        <f ca="1">(Table1[[#This Row],[Bruto tov vorige schijf]]-Table1[[#This Row],[Netto tov vorige schijf]])/MAX(Table1[[#This Row],[Bruto tov vorige schijf]],1)</f>
        <v>0.4902199999993172</v>
      </c>
    </row>
    <row r="3682" spans="1:12" x14ac:dyDescent="0.25">
      <c r="A3682" s="14">
        <v>44641</v>
      </c>
      <c r="B3682" s="6">
        <f>LoonHeffing2020(Table1[[#This Row],[Belastbaar loon]])</f>
        <v>16673.413499999999</v>
      </c>
      <c r="C3682" s="6">
        <f>AlgemeneHeffingsKorting2020(Table1[[#This Row],[Belastbaar loon]])</f>
        <v>1353.6904</v>
      </c>
      <c r="D3682" s="14">
        <f>ArbeidsKorting2020(Table1[[#This Row],[Belastbaar loon]])</f>
        <v>3237.78</v>
      </c>
      <c r="E3682" s="14">
        <f>MAX(Table1[[#This Row],[Loonheffing]]-Table1[[#This Row],[Algemene Heffingskorting]]-Table1[[#This Row],[Arbeidskorting]],0)</f>
        <v>12081.943099999999</v>
      </c>
      <c r="F3682" s="6">
        <f>Table1[[#This Row],[Belastbaar loon]]-Table1[[#This Row],[Belasting]]</f>
        <v>32559.056900000003</v>
      </c>
      <c r="G3682" s="2">
        <f>(Table1[[#This Row],[Belastbaar loon]]-Table1[[#This Row],[Netto loon]])/Table1[[#This Row],[Belastbaar loon]]</f>
        <v>0.27064678434622874</v>
      </c>
      <c r="H3682" s="14">
        <f t="shared" ca="1" si="52"/>
        <v>12077.040899999996</v>
      </c>
      <c r="I3682" s="14">
        <f ca="1">IF(ROW()=2, Table1[[#This Row],[Netto loon]], INDIRECT(ADDRESS(ROW()-1,COLUMN(F:F))))</f>
        <v>32553.959100000004</v>
      </c>
      <c r="J3682" s="6">
        <f ca="1">IF(ROW()=2, 0, Table1[[#This Row],[Belastbaar loon]]-INDIRECT(ADDRESS(ROW()-1,COLUMN(A:A))))</f>
        <v>10</v>
      </c>
      <c r="K3682" s="6">
        <f ca="1">Table1[[#This Row],[Netto loon]]-Table1[[#This Row],[Netto vorige schijf]]</f>
        <v>5.0977999999995518</v>
      </c>
      <c r="L3682" s="2">
        <f ca="1">(Table1[[#This Row],[Bruto tov vorige schijf]]-Table1[[#This Row],[Netto tov vorige schijf]])/MAX(Table1[[#This Row],[Bruto tov vorige schijf]],1)</f>
        <v>0.49022000000004484</v>
      </c>
    </row>
    <row r="3683" spans="1:12" x14ac:dyDescent="0.25">
      <c r="A3683" s="14">
        <v>44651</v>
      </c>
      <c r="B3683" s="6">
        <f>LoonHeffing2020(Table1[[#This Row],[Belastbaar loon]])</f>
        <v>16677.148499999999</v>
      </c>
      <c r="C3683" s="6">
        <f>AlgemeneHeffingsKorting2020(Table1[[#This Row],[Belastbaar loon]])</f>
        <v>1353.1232</v>
      </c>
      <c r="D3683" s="14">
        <f>ArbeidsKorting2020(Table1[[#This Row],[Belastbaar loon]])</f>
        <v>3237.18</v>
      </c>
      <c r="E3683" s="14">
        <f>MAX(Table1[[#This Row],[Loonheffing]]-Table1[[#This Row],[Algemene Heffingskorting]]-Table1[[#This Row],[Arbeidskorting]],0)</f>
        <v>12086.845299999999</v>
      </c>
      <c r="F3683" s="6">
        <f>Table1[[#This Row],[Belastbaar loon]]-Table1[[#This Row],[Belasting]]</f>
        <v>32564.154699999999</v>
      </c>
      <c r="G3683" s="2">
        <f>(Table1[[#This Row],[Belastbaar loon]]-Table1[[#This Row],[Netto loon]])/Table1[[#This Row],[Belastbaar loon]]</f>
        <v>0.27069595977693672</v>
      </c>
      <c r="H3683" s="14">
        <f t="shared" ca="1" si="52"/>
        <v>12081.943099999999</v>
      </c>
      <c r="I3683" s="14">
        <f ca="1">IF(ROW()=2, Table1[[#This Row],[Netto loon]], INDIRECT(ADDRESS(ROW()-1,COLUMN(F:F))))</f>
        <v>32559.056900000003</v>
      </c>
      <c r="J3683" s="6">
        <f ca="1">IF(ROW()=2, 0, Table1[[#This Row],[Belastbaar loon]]-INDIRECT(ADDRESS(ROW()-1,COLUMN(A:A))))</f>
        <v>10</v>
      </c>
      <c r="K3683" s="6">
        <f ca="1">Table1[[#This Row],[Netto loon]]-Table1[[#This Row],[Netto vorige schijf]]</f>
        <v>5.0977999999959138</v>
      </c>
      <c r="L3683" s="2">
        <f ca="1">(Table1[[#This Row],[Bruto tov vorige schijf]]-Table1[[#This Row],[Netto tov vorige schijf]])/MAX(Table1[[#This Row],[Bruto tov vorige schijf]],1)</f>
        <v>0.49022000000040861</v>
      </c>
    </row>
    <row r="3684" spans="1:12" x14ac:dyDescent="0.25">
      <c r="A3684" s="14">
        <v>44661</v>
      </c>
      <c r="B3684" s="6">
        <f>LoonHeffing2020(Table1[[#This Row],[Belastbaar loon]])</f>
        <v>16680.8835</v>
      </c>
      <c r="C3684" s="6">
        <f>AlgemeneHeffingsKorting2020(Table1[[#This Row],[Belastbaar loon]])</f>
        <v>1352.556</v>
      </c>
      <c r="D3684" s="14">
        <f>ArbeidsKorting2020(Table1[[#This Row],[Belastbaar loon]])</f>
        <v>3236.58</v>
      </c>
      <c r="E3684" s="14">
        <f>MAX(Table1[[#This Row],[Loonheffing]]-Table1[[#This Row],[Algemene Heffingskorting]]-Table1[[#This Row],[Arbeidskorting]],0)</f>
        <v>12091.747499999999</v>
      </c>
      <c r="F3684" s="6">
        <f>Table1[[#This Row],[Belastbaar loon]]-Table1[[#This Row],[Belasting]]</f>
        <v>32569.252500000002</v>
      </c>
      <c r="G3684" s="2">
        <f>(Table1[[#This Row],[Belastbaar loon]]-Table1[[#This Row],[Netto loon]])/Table1[[#This Row],[Belastbaar loon]]</f>
        <v>0.27074511318600114</v>
      </c>
      <c r="H3684" s="14">
        <f t="shared" ca="1" si="52"/>
        <v>12086.845299999999</v>
      </c>
      <c r="I3684" s="14">
        <f ca="1">IF(ROW()=2, Table1[[#This Row],[Netto loon]], INDIRECT(ADDRESS(ROW()-1,COLUMN(F:F))))</f>
        <v>32564.154699999999</v>
      </c>
      <c r="J3684" s="6">
        <f ca="1">IF(ROW()=2, 0, Table1[[#This Row],[Belastbaar loon]]-INDIRECT(ADDRESS(ROW()-1,COLUMN(A:A))))</f>
        <v>10</v>
      </c>
      <c r="K3684" s="6">
        <f ca="1">Table1[[#This Row],[Netto loon]]-Table1[[#This Row],[Netto vorige schijf]]</f>
        <v>5.0978000000031898</v>
      </c>
      <c r="L3684" s="2">
        <f ca="1">(Table1[[#This Row],[Bruto tov vorige schijf]]-Table1[[#This Row],[Netto tov vorige schijf]])/MAX(Table1[[#This Row],[Bruto tov vorige schijf]],1)</f>
        <v>0.49021999999968102</v>
      </c>
    </row>
    <row r="3685" spans="1:12" x14ac:dyDescent="0.25">
      <c r="A3685" s="14">
        <v>44671</v>
      </c>
      <c r="B3685" s="6">
        <f>LoonHeffing2020(Table1[[#This Row],[Belastbaar loon]])</f>
        <v>16684.6185</v>
      </c>
      <c r="C3685" s="6">
        <f>AlgemeneHeffingsKorting2020(Table1[[#This Row],[Belastbaar loon]])</f>
        <v>1351.9888000000001</v>
      </c>
      <c r="D3685" s="14">
        <f>ArbeidsKorting2020(Table1[[#This Row],[Belastbaar loon]])</f>
        <v>3235.98</v>
      </c>
      <c r="E3685" s="14">
        <f>MAX(Table1[[#This Row],[Loonheffing]]-Table1[[#This Row],[Algemene Heffingskorting]]-Table1[[#This Row],[Arbeidskorting]],0)</f>
        <v>12096.649700000002</v>
      </c>
      <c r="F3685" s="6">
        <f>Table1[[#This Row],[Belastbaar loon]]-Table1[[#This Row],[Belasting]]</f>
        <v>32574.350299999998</v>
      </c>
      <c r="G3685" s="2">
        <f>(Table1[[#This Row],[Belastbaar loon]]-Table1[[#This Row],[Netto loon]])/Table1[[#This Row],[Belastbaar loon]]</f>
        <v>0.27079424458821161</v>
      </c>
      <c r="H3685" s="14">
        <f t="shared" ca="1" si="52"/>
        <v>12091.747499999999</v>
      </c>
      <c r="I3685" s="14">
        <f ca="1">IF(ROW()=2, Table1[[#This Row],[Netto loon]], INDIRECT(ADDRESS(ROW()-1,COLUMN(F:F))))</f>
        <v>32569.252500000002</v>
      </c>
      <c r="J3685" s="6">
        <f ca="1">IF(ROW()=2, 0, Table1[[#This Row],[Belastbaar loon]]-INDIRECT(ADDRESS(ROW()-1,COLUMN(A:A))))</f>
        <v>10</v>
      </c>
      <c r="K3685" s="6">
        <f ca="1">Table1[[#This Row],[Netto loon]]-Table1[[#This Row],[Netto vorige schijf]]</f>
        <v>5.0977999999959138</v>
      </c>
      <c r="L3685" s="2">
        <f ca="1">(Table1[[#This Row],[Bruto tov vorige schijf]]-Table1[[#This Row],[Netto tov vorige schijf]])/MAX(Table1[[#This Row],[Bruto tov vorige schijf]],1)</f>
        <v>0.49022000000040861</v>
      </c>
    </row>
    <row r="3686" spans="1:12" x14ac:dyDescent="0.25">
      <c r="A3686" s="14">
        <v>44681</v>
      </c>
      <c r="B3686" s="6">
        <f>LoonHeffing2020(Table1[[#This Row],[Belastbaar loon]])</f>
        <v>16688.353500000001</v>
      </c>
      <c r="C3686" s="6">
        <f>AlgemeneHeffingsKorting2020(Table1[[#This Row],[Belastbaar loon]])</f>
        <v>1351.4215999999999</v>
      </c>
      <c r="D3686" s="14">
        <f>ArbeidsKorting2020(Table1[[#This Row],[Belastbaar loon]])</f>
        <v>3235.38</v>
      </c>
      <c r="E3686" s="14">
        <f>MAX(Table1[[#This Row],[Loonheffing]]-Table1[[#This Row],[Algemene Heffingskorting]]-Table1[[#This Row],[Arbeidskorting]],0)</f>
        <v>12101.551900000002</v>
      </c>
      <c r="F3686" s="6">
        <f>Table1[[#This Row],[Belastbaar loon]]-Table1[[#This Row],[Belasting]]</f>
        <v>32579.448099999998</v>
      </c>
      <c r="G3686" s="2">
        <f>(Table1[[#This Row],[Belastbaar loon]]-Table1[[#This Row],[Netto loon]])/Table1[[#This Row],[Belastbaar loon]]</f>
        <v>0.27084335399834386</v>
      </c>
      <c r="H3686" s="14">
        <f t="shared" ca="1" si="52"/>
        <v>12096.649700000002</v>
      </c>
      <c r="I3686" s="14">
        <f ca="1">IF(ROW()=2, Table1[[#This Row],[Netto loon]], INDIRECT(ADDRESS(ROW()-1,COLUMN(F:F))))</f>
        <v>32574.350299999998</v>
      </c>
      <c r="J3686" s="6">
        <f ca="1">IF(ROW()=2, 0, Table1[[#This Row],[Belastbaar loon]]-INDIRECT(ADDRESS(ROW()-1,COLUMN(A:A))))</f>
        <v>10</v>
      </c>
      <c r="K3686" s="6">
        <f ca="1">Table1[[#This Row],[Netto loon]]-Table1[[#This Row],[Netto vorige schijf]]</f>
        <v>5.0977999999995518</v>
      </c>
      <c r="L3686" s="2">
        <f ca="1">(Table1[[#This Row],[Bruto tov vorige schijf]]-Table1[[#This Row],[Netto tov vorige schijf]])/MAX(Table1[[#This Row],[Bruto tov vorige schijf]],1)</f>
        <v>0.49022000000004484</v>
      </c>
    </row>
    <row r="3687" spans="1:12" x14ac:dyDescent="0.25">
      <c r="A3687" s="14">
        <v>44691</v>
      </c>
      <c r="B3687" s="6">
        <f>LoonHeffing2020(Table1[[#This Row],[Belastbaar loon]])</f>
        <v>16692.088500000002</v>
      </c>
      <c r="C3687" s="6">
        <f>AlgemeneHeffingsKorting2020(Table1[[#This Row],[Belastbaar loon]])</f>
        <v>1350.8543999999999</v>
      </c>
      <c r="D3687" s="14">
        <f>ArbeidsKorting2020(Table1[[#This Row],[Belastbaar loon]])</f>
        <v>3234.78</v>
      </c>
      <c r="E3687" s="14">
        <f>MAX(Table1[[#This Row],[Loonheffing]]-Table1[[#This Row],[Algemene Heffingskorting]]-Table1[[#This Row],[Arbeidskorting]],0)</f>
        <v>12106.454100000001</v>
      </c>
      <c r="F3687" s="6">
        <f>Table1[[#This Row],[Belastbaar loon]]-Table1[[#This Row],[Belasting]]</f>
        <v>32584.545899999997</v>
      </c>
      <c r="G3687" s="2">
        <f>(Table1[[#This Row],[Belastbaar loon]]-Table1[[#This Row],[Netto loon]])/Table1[[#This Row],[Belastbaar loon]]</f>
        <v>0.2708924414311607</v>
      </c>
      <c r="H3687" s="14">
        <f t="shared" ca="1" si="52"/>
        <v>12101.551900000002</v>
      </c>
      <c r="I3687" s="14">
        <f ca="1">IF(ROW()=2, Table1[[#This Row],[Netto loon]], INDIRECT(ADDRESS(ROW()-1,COLUMN(F:F))))</f>
        <v>32579.448099999998</v>
      </c>
      <c r="J3687" s="6">
        <f ca="1">IF(ROW()=2, 0, Table1[[#This Row],[Belastbaar loon]]-INDIRECT(ADDRESS(ROW()-1,COLUMN(A:A))))</f>
        <v>10</v>
      </c>
      <c r="K3687" s="6">
        <f ca="1">Table1[[#This Row],[Netto loon]]-Table1[[#This Row],[Netto vorige schijf]]</f>
        <v>5.0977999999995518</v>
      </c>
      <c r="L3687" s="2">
        <f ca="1">(Table1[[#This Row],[Bruto tov vorige schijf]]-Table1[[#This Row],[Netto tov vorige schijf]])/MAX(Table1[[#This Row],[Bruto tov vorige schijf]],1)</f>
        <v>0.49022000000004484</v>
      </c>
    </row>
    <row r="3688" spans="1:12" x14ac:dyDescent="0.25">
      <c r="A3688" s="14">
        <v>44701</v>
      </c>
      <c r="B3688" s="6">
        <f>LoonHeffing2020(Table1[[#This Row],[Belastbaar loon]])</f>
        <v>16695.823499999999</v>
      </c>
      <c r="C3688" s="6">
        <f>AlgemeneHeffingsKorting2020(Table1[[#This Row],[Belastbaar loon]])</f>
        <v>1350.2872</v>
      </c>
      <c r="D3688" s="14">
        <f>ArbeidsKorting2020(Table1[[#This Row],[Belastbaar loon]])</f>
        <v>3234.18</v>
      </c>
      <c r="E3688" s="14">
        <f>MAX(Table1[[#This Row],[Loonheffing]]-Table1[[#This Row],[Algemene Heffingskorting]]-Table1[[#This Row],[Arbeidskorting]],0)</f>
        <v>12111.356299999998</v>
      </c>
      <c r="F3688" s="6">
        <f>Table1[[#This Row],[Belastbaar loon]]-Table1[[#This Row],[Belasting]]</f>
        <v>32589.643700000001</v>
      </c>
      <c r="G3688" s="2">
        <f>(Table1[[#This Row],[Belastbaar loon]]-Table1[[#This Row],[Netto loon]])/Table1[[#This Row],[Belastbaar loon]]</f>
        <v>0.27094150690141161</v>
      </c>
      <c r="H3688" s="14">
        <f t="shared" ca="1" si="52"/>
        <v>12106.454100000001</v>
      </c>
      <c r="I3688" s="14">
        <f ca="1">IF(ROW()=2, Table1[[#This Row],[Netto loon]], INDIRECT(ADDRESS(ROW()-1,COLUMN(F:F))))</f>
        <v>32584.545899999997</v>
      </c>
      <c r="J3688" s="6">
        <f ca="1">IF(ROW()=2, 0, Table1[[#This Row],[Belastbaar loon]]-INDIRECT(ADDRESS(ROW()-1,COLUMN(A:A))))</f>
        <v>10</v>
      </c>
      <c r="K3688" s="6">
        <f ca="1">Table1[[#This Row],[Netto loon]]-Table1[[#This Row],[Netto vorige schijf]]</f>
        <v>5.0978000000031898</v>
      </c>
      <c r="L3688" s="2">
        <f ca="1">(Table1[[#This Row],[Bruto tov vorige schijf]]-Table1[[#This Row],[Netto tov vorige schijf]])/MAX(Table1[[#This Row],[Bruto tov vorige schijf]],1)</f>
        <v>0.49021999999968102</v>
      </c>
    </row>
    <row r="3689" spans="1:12" x14ac:dyDescent="0.25">
      <c r="A3689" s="14">
        <v>44711</v>
      </c>
      <c r="B3689" s="6">
        <f>LoonHeffing2020(Table1[[#This Row],[Belastbaar loon]])</f>
        <v>16699.558499999999</v>
      </c>
      <c r="C3689" s="6">
        <f>AlgemeneHeffingsKorting2020(Table1[[#This Row],[Belastbaar loon]])</f>
        <v>1349.72</v>
      </c>
      <c r="D3689" s="14">
        <f>ArbeidsKorting2020(Table1[[#This Row],[Belastbaar loon]])</f>
        <v>3233.58</v>
      </c>
      <c r="E3689" s="14">
        <f>MAX(Table1[[#This Row],[Loonheffing]]-Table1[[#This Row],[Algemene Heffingskorting]]-Table1[[#This Row],[Arbeidskorting]],0)</f>
        <v>12116.2585</v>
      </c>
      <c r="F3689" s="6">
        <f>Table1[[#This Row],[Belastbaar loon]]-Table1[[#This Row],[Belasting]]</f>
        <v>32594.7415</v>
      </c>
      <c r="G3689" s="2">
        <f>(Table1[[#This Row],[Belastbaar loon]]-Table1[[#This Row],[Netto loon]])/Table1[[#This Row],[Belastbaar loon]]</f>
        <v>0.27099055042383308</v>
      </c>
      <c r="H3689" s="14">
        <f t="shared" ca="1" si="52"/>
        <v>12111.356299999998</v>
      </c>
      <c r="I3689" s="14">
        <f ca="1">IF(ROW()=2, Table1[[#This Row],[Netto loon]], INDIRECT(ADDRESS(ROW()-1,COLUMN(F:F))))</f>
        <v>32589.643700000001</v>
      </c>
      <c r="J3689" s="6">
        <f ca="1">IF(ROW()=2, 0, Table1[[#This Row],[Belastbaar loon]]-INDIRECT(ADDRESS(ROW()-1,COLUMN(A:A))))</f>
        <v>10</v>
      </c>
      <c r="K3689" s="6">
        <f ca="1">Table1[[#This Row],[Netto loon]]-Table1[[#This Row],[Netto vorige schijf]]</f>
        <v>5.0977999999995518</v>
      </c>
      <c r="L3689" s="2">
        <f ca="1">(Table1[[#This Row],[Bruto tov vorige schijf]]-Table1[[#This Row],[Netto tov vorige schijf]])/MAX(Table1[[#This Row],[Bruto tov vorige schijf]],1)</f>
        <v>0.49022000000004484</v>
      </c>
    </row>
    <row r="3690" spans="1:12" x14ac:dyDescent="0.25">
      <c r="A3690" s="14">
        <v>44721</v>
      </c>
      <c r="B3690" s="6">
        <f>LoonHeffing2020(Table1[[#This Row],[Belastbaar loon]])</f>
        <v>16703.2935</v>
      </c>
      <c r="C3690" s="6">
        <f>AlgemeneHeffingsKorting2020(Table1[[#This Row],[Belastbaar loon]])</f>
        <v>1349.1528000000001</v>
      </c>
      <c r="D3690" s="14">
        <f>ArbeidsKorting2020(Table1[[#This Row],[Belastbaar loon]])</f>
        <v>3232.98</v>
      </c>
      <c r="E3690" s="14">
        <f>MAX(Table1[[#This Row],[Loonheffing]]-Table1[[#This Row],[Algemene Heffingskorting]]-Table1[[#This Row],[Arbeidskorting]],0)</f>
        <v>12121.1607</v>
      </c>
      <c r="F3690" s="6">
        <f>Table1[[#This Row],[Belastbaar loon]]-Table1[[#This Row],[Belasting]]</f>
        <v>32599.8393</v>
      </c>
      <c r="G3690" s="2">
        <f>(Table1[[#This Row],[Belastbaar loon]]-Table1[[#This Row],[Netto loon]])/Table1[[#This Row],[Belastbaar loon]]</f>
        <v>0.27103957201314821</v>
      </c>
      <c r="H3690" s="14">
        <f t="shared" ca="1" si="52"/>
        <v>12116.2585</v>
      </c>
      <c r="I3690" s="14">
        <f ca="1">IF(ROW()=2, Table1[[#This Row],[Netto loon]], INDIRECT(ADDRESS(ROW()-1,COLUMN(F:F))))</f>
        <v>32594.7415</v>
      </c>
      <c r="J3690" s="6">
        <f ca="1">IF(ROW()=2, 0, Table1[[#This Row],[Belastbaar loon]]-INDIRECT(ADDRESS(ROW()-1,COLUMN(A:A))))</f>
        <v>10</v>
      </c>
      <c r="K3690" s="6">
        <f ca="1">Table1[[#This Row],[Netto loon]]-Table1[[#This Row],[Netto vorige schijf]]</f>
        <v>5.0977999999995518</v>
      </c>
      <c r="L3690" s="2">
        <f ca="1">(Table1[[#This Row],[Bruto tov vorige schijf]]-Table1[[#This Row],[Netto tov vorige schijf]])/MAX(Table1[[#This Row],[Bruto tov vorige schijf]],1)</f>
        <v>0.49022000000004484</v>
      </c>
    </row>
    <row r="3691" spans="1:12" x14ac:dyDescent="0.25">
      <c r="A3691" s="14">
        <v>44731</v>
      </c>
      <c r="B3691" s="6">
        <f>LoonHeffing2020(Table1[[#This Row],[Belastbaar loon]])</f>
        <v>16707.0285</v>
      </c>
      <c r="C3691" s="6">
        <f>AlgemeneHeffingsKorting2020(Table1[[#This Row],[Belastbaar loon]])</f>
        <v>1348.5856000000001</v>
      </c>
      <c r="D3691" s="14">
        <f>ArbeidsKorting2020(Table1[[#This Row],[Belastbaar loon]])</f>
        <v>3232.38</v>
      </c>
      <c r="E3691" s="14">
        <f>MAX(Table1[[#This Row],[Loonheffing]]-Table1[[#This Row],[Algemene Heffingskorting]]-Table1[[#This Row],[Arbeidskorting]],0)</f>
        <v>12126.062900000001</v>
      </c>
      <c r="F3691" s="6">
        <f>Table1[[#This Row],[Belastbaar loon]]-Table1[[#This Row],[Belasting]]</f>
        <v>32604.937099999999</v>
      </c>
      <c r="G3691" s="2">
        <f>(Table1[[#This Row],[Belastbaar loon]]-Table1[[#This Row],[Netto loon]])/Table1[[#This Row],[Belastbaar loon]]</f>
        <v>0.27108857168406697</v>
      </c>
      <c r="H3691" s="14">
        <f t="shared" ca="1" si="52"/>
        <v>12121.1607</v>
      </c>
      <c r="I3691" s="14">
        <f ca="1">IF(ROW()=2, Table1[[#This Row],[Netto loon]], INDIRECT(ADDRESS(ROW()-1,COLUMN(F:F))))</f>
        <v>32599.8393</v>
      </c>
      <c r="J3691" s="6">
        <f ca="1">IF(ROW()=2, 0, Table1[[#This Row],[Belastbaar loon]]-INDIRECT(ADDRESS(ROW()-1,COLUMN(A:A))))</f>
        <v>10</v>
      </c>
      <c r="K3691" s="6">
        <f ca="1">Table1[[#This Row],[Netto loon]]-Table1[[#This Row],[Netto vorige schijf]]</f>
        <v>5.0977999999995518</v>
      </c>
      <c r="L3691" s="2">
        <f ca="1">(Table1[[#This Row],[Bruto tov vorige schijf]]-Table1[[#This Row],[Netto tov vorige schijf]])/MAX(Table1[[#This Row],[Bruto tov vorige schijf]],1)</f>
        <v>0.49022000000004484</v>
      </c>
    </row>
    <row r="3692" spans="1:12" x14ac:dyDescent="0.25">
      <c r="A3692" s="14">
        <v>44741</v>
      </c>
      <c r="B3692" s="6">
        <f>LoonHeffing2020(Table1[[#This Row],[Belastbaar loon]])</f>
        <v>16710.763500000001</v>
      </c>
      <c r="C3692" s="6">
        <f>AlgemeneHeffingsKorting2020(Table1[[#This Row],[Belastbaar loon]])</f>
        <v>1348.0183999999999</v>
      </c>
      <c r="D3692" s="14">
        <f>ArbeidsKorting2020(Table1[[#This Row],[Belastbaar loon]])</f>
        <v>3231.78</v>
      </c>
      <c r="E3692" s="14">
        <f>MAX(Table1[[#This Row],[Loonheffing]]-Table1[[#This Row],[Algemene Heffingskorting]]-Table1[[#This Row],[Arbeidskorting]],0)</f>
        <v>12130.965099999999</v>
      </c>
      <c r="F3692" s="6">
        <f>Table1[[#This Row],[Belastbaar loon]]-Table1[[#This Row],[Belasting]]</f>
        <v>32610.034899999999</v>
      </c>
      <c r="G3692" s="2">
        <f>(Table1[[#This Row],[Belastbaar loon]]-Table1[[#This Row],[Netto loon]])/Table1[[#This Row],[Belastbaar loon]]</f>
        <v>0.27113754945128632</v>
      </c>
      <c r="H3692" s="14">
        <f t="shared" ca="1" si="52"/>
        <v>12126.062900000001</v>
      </c>
      <c r="I3692" s="14">
        <f ca="1">IF(ROW()=2, Table1[[#This Row],[Netto loon]], INDIRECT(ADDRESS(ROW()-1,COLUMN(F:F))))</f>
        <v>32604.937099999999</v>
      </c>
      <c r="J3692" s="6">
        <f ca="1">IF(ROW()=2, 0, Table1[[#This Row],[Belastbaar loon]]-INDIRECT(ADDRESS(ROW()-1,COLUMN(A:A))))</f>
        <v>10</v>
      </c>
      <c r="K3692" s="6">
        <f ca="1">Table1[[#This Row],[Netto loon]]-Table1[[#This Row],[Netto vorige schijf]]</f>
        <v>5.0977999999995518</v>
      </c>
      <c r="L3692" s="2">
        <f ca="1">(Table1[[#This Row],[Bruto tov vorige schijf]]-Table1[[#This Row],[Netto tov vorige schijf]])/MAX(Table1[[#This Row],[Bruto tov vorige schijf]],1)</f>
        <v>0.49022000000004484</v>
      </c>
    </row>
    <row r="3693" spans="1:12" x14ac:dyDescent="0.25">
      <c r="A3693" s="14">
        <v>44751</v>
      </c>
      <c r="B3693" s="6">
        <f>LoonHeffing2020(Table1[[#This Row],[Belastbaar loon]])</f>
        <v>16714.498500000002</v>
      </c>
      <c r="C3693" s="6">
        <f>AlgemeneHeffingsKorting2020(Table1[[#This Row],[Belastbaar loon]])</f>
        <v>1347.4512</v>
      </c>
      <c r="D3693" s="14">
        <f>ArbeidsKorting2020(Table1[[#This Row],[Belastbaar loon]])</f>
        <v>3231.18</v>
      </c>
      <c r="E3693" s="14">
        <f>MAX(Table1[[#This Row],[Loonheffing]]-Table1[[#This Row],[Algemene Heffingskorting]]-Table1[[#This Row],[Arbeidskorting]],0)</f>
        <v>12135.867300000002</v>
      </c>
      <c r="F3693" s="6">
        <f>Table1[[#This Row],[Belastbaar loon]]-Table1[[#This Row],[Belasting]]</f>
        <v>32615.132699999998</v>
      </c>
      <c r="G3693" s="2">
        <f>(Table1[[#This Row],[Belastbaar loon]]-Table1[[#This Row],[Netto loon]])/Table1[[#This Row],[Belastbaar loon]]</f>
        <v>0.2711865053294899</v>
      </c>
      <c r="H3693" s="14">
        <f t="shared" ca="1" si="52"/>
        <v>12130.965099999999</v>
      </c>
      <c r="I3693" s="14">
        <f ca="1">IF(ROW()=2, Table1[[#This Row],[Netto loon]], INDIRECT(ADDRESS(ROW()-1,COLUMN(F:F))))</f>
        <v>32610.034899999999</v>
      </c>
      <c r="J3693" s="6">
        <f ca="1">IF(ROW()=2, 0, Table1[[#This Row],[Belastbaar loon]]-INDIRECT(ADDRESS(ROW()-1,COLUMN(A:A))))</f>
        <v>10</v>
      </c>
      <c r="K3693" s="6">
        <f ca="1">Table1[[#This Row],[Netto loon]]-Table1[[#This Row],[Netto vorige schijf]]</f>
        <v>5.0977999999995518</v>
      </c>
      <c r="L3693" s="2">
        <f ca="1">(Table1[[#This Row],[Bruto tov vorige schijf]]-Table1[[#This Row],[Netto tov vorige schijf]])/MAX(Table1[[#This Row],[Bruto tov vorige schijf]],1)</f>
        <v>0.49022000000004484</v>
      </c>
    </row>
    <row r="3694" spans="1:12" x14ac:dyDescent="0.25">
      <c r="A3694" s="14">
        <v>44761</v>
      </c>
      <c r="B3694" s="6">
        <f>LoonHeffing2020(Table1[[#This Row],[Belastbaar loon]])</f>
        <v>16718.233499999998</v>
      </c>
      <c r="C3694" s="6">
        <f>AlgemeneHeffingsKorting2020(Table1[[#This Row],[Belastbaar loon]])</f>
        <v>1346.884</v>
      </c>
      <c r="D3694" s="14">
        <f>ArbeidsKorting2020(Table1[[#This Row],[Belastbaar loon]])</f>
        <v>3230.58</v>
      </c>
      <c r="E3694" s="14">
        <f>MAX(Table1[[#This Row],[Loonheffing]]-Table1[[#This Row],[Algemene Heffingskorting]]-Table1[[#This Row],[Arbeidskorting]],0)</f>
        <v>12140.769499999999</v>
      </c>
      <c r="F3694" s="6">
        <f>Table1[[#This Row],[Belastbaar loon]]-Table1[[#This Row],[Belasting]]</f>
        <v>32620.230500000001</v>
      </c>
      <c r="G3694" s="2">
        <f>(Table1[[#This Row],[Belastbaar loon]]-Table1[[#This Row],[Netto loon]])/Table1[[#This Row],[Belastbaar loon]]</f>
        <v>0.2712354393333482</v>
      </c>
      <c r="H3694" s="14">
        <f t="shared" ca="1" si="52"/>
        <v>12135.867300000002</v>
      </c>
      <c r="I3694" s="14">
        <f ca="1">IF(ROW()=2, Table1[[#This Row],[Netto loon]], INDIRECT(ADDRESS(ROW()-1,COLUMN(F:F))))</f>
        <v>32615.132699999998</v>
      </c>
      <c r="J3694" s="6">
        <f ca="1">IF(ROW()=2, 0, Table1[[#This Row],[Belastbaar loon]]-INDIRECT(ADDRESS(ROW()-1,COLUMN(A:A))))</f>
        <v>10</v>
      </c>
      <c r="K3694" s="6">
        <f ca="1">Table1[[#This Row],[Netto loon]]-Table1[[#This Row],[Netto vorige schijf]]</f>
        <v>5.0978000000031898</v>
      </c>
      <c r="L3694" s="2">
        <f ca="1">(Table1[[#This Row],[Bruto tov vorige schijf]]-Table1[[#This Row],[Netto tov vorige schijf]])/MAX(Table1[[#This Row],[Bruto tov vorige schijf]],1)</f>
        <v>0.49021999999968102</v>
      </c>
    </row>
    <row r="3695" spans="1:12" x14ac:dyDescent="0.25">
      <c r="A3695" s="14">
        <v>44771</v>
      </c>
      <c r="B3695" s="6">
        <f>LoonHeffing2020(Table1[[#This Row],[Belastbaar loon]])</f>
        <v>16721.968499999999</v>
      </c>
      <c r="C3695" s="6">
        <f>AlgemeneHeffingsKorting2020(Table1[[#This Row],[Belastbaar loon]])</f>
        <v>1346.3168000000001</v>
      </c>
      <c r="D3695" s="14">
        <f>ArbeidsKorting2020(Table1[[#This Row],[Belastbaar loon]])</f>
        <v>3229.98</v>
      </c>
      <c r="E3695" s="14">
        <f>MAX(Table1[[#This Row],[Loonheffing]]-Table1[[#This Row],[Algemene Heffingskorting]]-Table1[[#This Row],[Arbeidskorting]],0)</f>
        <v>12145.671699999999</v>
      </c>
      <c r="F3695" s="6">
        <f>Table1[[#This Row],[Belastbaar loon]]-Table1[[#This Row],[Belasting]]</f>
        <v>32625.328300000001</v>
      </c>
      <c r="G3695" s="2">
        <f>(Table1[[#This Row],[Belastbaar loon]]-Table1[[#This Row],[Netto loon]])/Table1[[#This Row],[Belastbaar loon]]</f>
        <v>0.27128435147751889</v>
      </c>
      <c r="H3695" s="14">
        <f t="shared" ca="1" si="52"/>
        <v>12140.769499999999</v>
      </c>
      <c r="I3695" s="14">
        <f ca="1">IF(ROW()=2, Table1[[#This Row],[Netto loon]], INDIRECT(ADDRESS(ROW()-1,COLUMN(F:F))))</f>
        <v>32620.230500000001</v>
      </c>
      <c r="J3695" s="6">
        <f ca="1">IF(ROW()=2, 0, Table1[[#This Row],[Belastbaar loon]]-INDIRECT(ADDRESS(ROW()-1,COLUMN(A:A))))</f>
        <v>10</v>
      </c>
      <c r="K3695" s="6">
        <f ca="1">Table1[[#This Row],[Netto loon]]-Table1[[#This Row],[Netto vorige schijf]]</f>
        <v>5.0977999999995518</v>
      </c>
      <c r="L3695" s="2">
        <f ca="1">(Table1[[#This Row],[Bruto tov vorige schijf]]-Table1[[#This Row],[Netto tov vorige schijf]])/MAX(Table1[[#This Row],[Bruto tov vorige schijf]],1)</f>
        <v>0.49022000000004484</v>
      </c>
    </row>
    <row r="3696" spans="1:12" x14ac:dyDescent="0.25">
      <c r="A3696" s="14">
        <v>44781</v>
      </c>
      <c r="B3696" s="6">
        <f>LoonHeffing2020(Table1[[#This Row],[Belastbaar loon]])</f>
        <v>16725.7035</v>
      </c>
      <c r="C3696" s="6">
        <f>AlgemeneHeffingsKorting2020(Table1[[#This Row],[Belastbaar loon]])</f>
        <v>1345.7496000000001</v>
      </c>
      <c r="D3696" s="14">
        <f>ArbeidsKorting2020(Table1[[#This Row],[Belastbaar loon]])</f>
        <v>3229.38</v>
      </c>
      <c r="E3696" s="14">
        <f>MAX(Table1[[#This Row],[Loonheffing]]-Table1[[#This Row],[Algemene Heffingskorting]]-Table1[[#This Row],[Arbeidskorting]],0)</f>
        <v>12150.573899999999</v>
      </c>
      <c r="F3696" s="6">
        <f>Table1[[#This Row],[Belastbaar loon]]-Table1[[#This Row],[Belasting]]</f>
        <v>32630.426100000001</v>
      </c>
      <c r="G3696" s="2">
        <f>(Table1[[#This Row],[Belastbaar loon]]-Table1[[#This Row],[Netto loon]])/Table1[[#This Row],[Belastbaar loon]]</f>
        <v>0.27133324177664631</v>
      </c>
      <c r="H3696" s="14">
        <f t="shared" ca="1" si="52"/>
        <v>12145.671699999999</v>
      </c>
      <c r="I3696" s="14">
        <f ca="1">IF(ROW()=2, Table1[[#This Row],[Netto loon]], INDIRECT(ADDRESS(ROW()-1,COLUMN(F:F))))</f>
        <v>32625.328300000001</v>
      </c>
      <c r="J3696" s="6">
        <f ca="1">IF(ROW()=2, 0, Table1[[#This Row],[Belastbaar loon]]-INDIRECT(ADDRESS(ROW()-1,COLUMN(A:A))))</f>
        <v>10</v>
      </c>
      <c r="K3696" s="6">
        <f ca="1">Table1[[#This Row],[Netto loon]]-Table1[[#This Row],[Netto vorige schijf]]</f>
        <v>5.0977999999995518</v>
      </c>
      <c r="L3696" s="2">
        <f ca="1">(Table1[[#This Row],[Bruto tov vorige schijf]]-Table1[[#This Row],[Netto tov vorige schijf]])/MAX(Table1[[#This Row],[Bruto tov vorige schijf]],1)</f>
        <v>0.49022000000004484</v>
      </c>
    </row>
    <row r="3697" spans="1:12" x14ac:dyDescent="0.25">
      <c r="A3697" s="14">
        <v>44791</v>
      </c>
      <c r="B3697" s="6">
        <f>LoonHeffing2020(Table1[[#This Row],[Belastbaar loon]])</f>
        <v>16729.4385</v>
      </c>
      <c r="C3697" s="6">
        <f>AlgemeneHeffingsKorting2020(Table1[[#This Row],[Belastbaar loon]])</f>
        <v>1345.1823999999999</v>
      </c>
      <c r="D3697" s="14">
        <f>ArbeidsKorting2020(Table1[[#This Row],[Belastbaar loon]])</f>
        <v>3228.78</v>
      </c>
      <c r="E3697" s="14">
        <f>MAX(Table1[[#This Row],[Loonheffing]]-Table1[[#This Row],[Algemene Heffingskorting]]-Table1[[#This Row],[Arbeidskorting]],0)</f>
        <v>12155.4761</v>
      </c>
      <c r="F3697" s="6">
        <f>Table1[[#This Row],[Belastbaar loon]]-Table1[[#This Row],[Belasting]]</f>
        <v>32635.5239</v>
      </c>
      <c r="G3697" s="2">
        <f>(Table1[[#This Row],[Belastbaar loon]]-Table1[[#This Row],[Netto loon]])/Table1[[#This Row],[Belastbaar loon]]</f>
        <v>0.2713821102453618</v>
      </c>
      <c r="H3697" s="14">
        <f t="shared" ca="1" si="52"/>
        <v>12150.573899999999</v>
      </c>
      <c r="I3697" s="14">
        <f ca="1">IF(ROW()=2, Table1[[#This Row],[Netto loon]], INDIRECT(ADDRESS(ROW()-1,COLUMN(F:F))))</f>
        <v>32630.426100000001</v>
      </c>
      <c r="J3697" s="6">
        <f ca="1">IF(ROW()=2, 0, Table1[[#This Row],[Belastbaar loon]]-INDIRECT(ADDRESS(ROW()-1,COLUMN(A:A))))</f>
        <v>10</v>
      </c>
      <c r="K3697" s="6">
        <f ca="1">Table1[[#This Row],[Netto loon]]-Table1[[#This Row],[Netto vorige schijf]]</f>
        <v>5.0977999999995518</v>
      </c>
      <c r="L3697" s="2">
        <f ca="1">(Table1[[#This Row],[Bruto tov vorige schijf]]-Table1[[#This Row],[Netto tov vorige schijf]])/MAX(Table1[[#This Row],[Bruto tov vorige schijf]],1)</f>
        <v>0.49022000000004484</v>
      </c>
    </row>
    <row r="3698" spans="1:12" x14ac:dyDescent="0.25">
      <c r="A3698" s="14">
        <v>44801</v>
      </c>
      <c r="B3698" s="6">
        <f>LoonHeffing2020(Table1[[#This Row],[Belastbaar loon]])</f>
        <v>16733.173500000001</v>
      </c>
      <c r="C3698" s="6">
        <f>AlgemeneHeffingsKorting2020(Table1[[#This Row],[Belastbaar loon]])</f>
        <v>1344.6152</v>
      </c>
      <c r="D3698" s="14">
        <f>ArbeidsKorting2020(Table1[[#This Row],[Belastbaar loon]])</f>
        <v>3228.18</v>
      </c>
      <c r="E3698" s="14">
        <f>MAX(Table1[[#This Row],[Loonheffing]]-Table1[[#This Row],[Algemene Heffingskorting]]-Table1[[#This Row],[Arbeidskorting]],0)</f>
        <v>12160.3783</v>
      </c>
      <c r="F3698" s="6">
        <f>Table1[[#This Row],[Belastbaar loon]]-Table1[[#This Row],[Belasting]]</f>
        <v>32640.6217</v>
      </c>
      <c r="G3698" s="2">
        <f>(Table1[[#This Row],[Belastbaar loon]]-Table1[[#This Row],[Netto loon]])/Table1[[#This Row],[Belastbaar loon]]</f>
        <v>0.2714309568982835</v>
      </c>
      <c r="H3698" s="14">
        <f t="shared" ca="1" si="52"/>
        <v>12155.4761</v>
      </c>
      <c r="I3698" s="14">
        <f ca="1">IF(ROW()=2, Table1[[#This Row],[Netto loon]], INDIRECT(ADDRESS(ROW()-1,COLUMN(F:F))))</f>
        <v>32635.5239</v>
      </c>
      <c r="J3698" s="6">
        <f ca="1">IF(ROW()=2, 0, Table1[[#This Row],[Belastbaar loon]]-INDIRECT(ADDRESS(ROW()-1,COLUMN(A:A))))</f>
        <v>10</v>
      </c>
      <c r="K3698" s="6">
        <f ca="1">Table1[[#This Row],[Netto loon]]-Table1[[#This Row],[Netto vorige schijf]]</f>
        <v>5.0977999999995518</v>
      </c>
      <c r="L3698" s="2">
        <f ca="1">(Table1[[#This Row],[Bruto tov vorige schijf]]-Table1[[#This Row],[Netto tov vorige schijf]])/MAX(Table1[[#This Row],[Bruto tov vorige schijf]],1)</f>
        <v>0.49022000000004484</v>
      </c>
    </row>
    <row r="3699" spans="1:12" x14ac:dyDescent="0.25">
      <c r="A3699" s="14">
        <v>44811</v>
      </c>
      <c r="B3699" s="6">
        <f>LoonHeffing2020(Table1[[#This Row],[Belastbaar loon]])</f>
        <v>16736.908500000001</v>
      </c>
      <c r="C3699" s="6">
        <f>AlgemeneHeffingsKorting2020(Table1[[#This Row],[Belastbaar loon]])</f>
        <v>1344.048</v>
      </c>
      <c r="D3699" s="14">
        <f>ArbeidsKorting2020(Table1[[#This Row],[Belastbaar loon]])</f>
        <v>3227.58</v>
      </c>
      <c r="E3699" s="14">
        <f>MAX(Table1[[#This Row],[Loonheffing]]-Table1[[#This Row],[Algemene Heffingskorting]]-Table1[[#This Row],[Arbeidskorting]],0)</f>
        <v>12165.280500000001</v>
      </c>
      <c r="F3699" s="6">
        <f>Table1[[#This Row],[Belastbaar loon]]-Table1[[#This Row],[Belasting]]</f>
        <v>32645.719499999999</v>
      </c>
      <c r="G3699" s="2">
        <f>(Table1[[#This Row],[Belastbaar loon]]-Table1[[#This Row],[Netto loon]])/Table1[[#This Row],[Belastbaar loon]]</f>
        <v>0.27147978175001675</v>
      </c>
      <c r="H3699" s="14">
        <f t="shared" ca="1" si="52"/>
        <v>12160.3783</v>
      </c>
      <c r="I3699" s="14">
        <f ca="1">IF(ROW()=2, Table1[[#This Row],[Netto loon]], INDIRECT(ADDRESS(ROW()-1,COLUMN(F:F))))</f>
        <v>32640.6217</v>
      </c>
      <c r="J3699" s="6">
        <f ca="1">IF(ROW()=2, 0, Table1[[#This Row],[Belastbaar loon]]-INDIRECT(ADDRESS(ROW()-1,COLUMN(A:A))))</f>
        <v>10</v>
      </c>
      <c r="K3699" s="6">
        <f ca="1">Table1[[#This Row],[Netto loon]]-Table1[[#This Row],[Netto vorige schijf]]</f>
        <v>5.0977999999995518</v>
      </c>
      <c r="L3699" s="2">
        <f ca="1">(Table1[[#This Row],[Bruto tov vorige schijf]]-Table1[[#This Row],[Netto tov vorige schijf]])/MAX(Table1[[#This Row],[Bruto tov vorige schijf]],1)</f>
        <v>0.49022000000004484</v>
      </c>
    </row>
    <row r="3700" spans="1:12" x14ac:dyDescent="0.25">
      <c r="A3700" s="14">
        <v>44821</v>
      </c>
      <c r="B3700" s="6">
        <f>LoonHeffing2020(Table1[[#This Row],[Belastbaar loon]])</f>
        <v>16740.643499999998</v>
      </c>
      <c r="C3700" s="6">
        <f>AlgemeneHeffingsKorting2020(Table1[[#This Row],[Belastbaar loon]])</f>
        <v>1343.4808</v>
      </c>
      <c r="D3700" s="14">
        <f>ArbeidsKorting2020(Table1[[#This Row],[Belastbaar loon]])</f>
        <v>3226.98</v>
      </c>
      <c r="E3700" s="14">
        <f>MAX(Table1[[#This Row],[Loonheffing]]-Table1[[#This Row],[Algemene Heffingskorting]]-Table1[[#This Row],[Arbeidskorting]],0)</f>
        <v>12170.182699999999</v>
      </c>
      <c r="F3700" s="6">
        <f>Table1[[#This Row],[Belastbaar loon]]-Table1[[#This Row],[Belasting]]</f>
        <v>32650.817300000002</v>
      </c>
      <c r="G3700" s="2">
        <f>(Table1[[#This Row],[Belastbaar loon]]-Table1[[#This Row],[Netto loon]])/Table1[[#This Row],[Belastbaar loon]]</f>
        <v>0.27152858481515357</v>
      </c>
      <c r="H3700" s="14">
        <f t="shared" ca="1" si="52"/>
        <v>12165.280500000001</v>
      </c>
      <c r="I3700" s="14">
        <f ca="1">IF(ROW()=2, Table1[[#This Row],[Netto loon]], INDIRECT(ADDRESS(ROW()-1,COLUMN(F:F))))</f>
        <v>32645.719499999999</v>
      </c>
      <c r="J3700" s="6">
        <f ca="1">IF(ROW()=2, 0, Table1[[#This Row],[Belastbaar loon]]-INDIRECT(ADDRESS(ROW()-1,COLUMN(A:A))))</f>
        <v>10</v>
      </c>
      <c r="K3700" s="6">
        <f ca="1">Table1[[#This Row],[Netto loon]]-Table1[[#This Row],[Netto vorige schijf]]</f>
        <v>5.0978000000031898</v>
      </c>
      <c r="L3700" s="2">
        <f ca="1">(Table1[[#This Row],[Bruto tov vorige schijf]]-Table1[[#This Row],[Netto tov vorige schijf]])/MAX(Table1[[#This Row],[Bruto tov vorige schijf]],1)</f>
        <v>0.49021999999968102</v>
      </c>
    </row>
    <row r="3701" spans="1:12" x14ac:dyDescent="0.25">
      <c r="A3701" s="14">
        <v>44831</v>
      </c>
      <c r="B3701" s="6">
        <f>LoonHeffing2020(Table1[[#This Row],[Belastbaar loon]])</f>
        <v>16744.378499999999</v>
      </c>
      <c r="C3701" s="6">
        <f>AlgemeneHeffingsKorting2020(Table1[[#This Row],[Belastbaar loon]])</f>
        <v>1342.9136000000001</v>
      </c>
      <c r="D3701" s="14">
        <f>ArbeidsKorting2020(Table1[[#This Row],[Belastbaar loon]])</f>
        <v>3226.38</v>
      </c>
      <c r="E3701" s="14">
        <f>MAX(Table1[[#This Row],[Loonheffing]]-Table1[[#This Row],[Algemene Heffingskorting]]-Table1[[#This Row],[Arbeidskorting]],0)</f>
        <v>12175.084899999998</v>
      </c>
      <c r="F3701" s="6">
        <f>Table1[[#This Row],[Belastbaar loon]]-Table1[[#This Row],[Belasting]]</f>
        <v>32655.915100000002</v>
      </c>
      <c r="G3701" s="2">
        <f>(Table1[[#This Row],[Belastbaar loon]]-Table1[[#This Row],[Netto loon]])/Table1[[#This Row],[Belastbaar loon]]</f>
        <v>0.27157736610827327</v>
      </c>
      <c r="H3701" s="14">
        <f t="shared" ca="1" si="52"/>
        <v>12170.182699999999</v>
      </c>
      <c r="I3701" s="14">
        <f ca="1">IF(ROW()=2, Table1[[#This Row],[Netto loon]], INDIRECT(ADDRESS(ROW()-1,COLUMN(F:F))))</f>
        <v>32650.817300000002</v>
      </c>
      <c r="J3701" s="6">
        <f ca="1">IF(ROW()=2, 0, Table1[[#This Row],[Belastbaar loon]]-INDIRECT(ADDRESS(ROW()-1,COLUMN(A:A))))</f>
        <v>10</v>
      </c>
      <c r="K3701" s="6">
        <f ca="1">Table1[[#This Row],[Netto loon]]-Table1[[#This Row],[Netto vorige schijf]]</f>
        <v>5.0977999999995518</v>
      </c>
      <c r="L3701" s="2">
        <f ca="1">(Table1[[#This Row],[Bruto tov vorige schijf]]-Table1[[#This Row],[Netto tov vorige schijf]])/MAX(Table1[[#This Row],[Bruto tov vorige schijf]],1)</f>
        <v>0.49022000000004484</v>
      </c>
    </row>
    <row r="3702" spans="1:12" x14ac:dyDescent="0.25">
      <c r="A3702" s="14">
        <v>44841</v>
      </c>
      <c r="B3702" s="6">
        <f>LoonHeffing2020(Table1[[#This Row],[Belastbaar loon]])</f>
        <v>16748.113499999999</v>
      </c>
      <c r="C3702" s="6">
        <f>AlgemeneHeffingsKorting2020(Table1[[#This Row],[Belastbaar loon]])</f>
        <v>1342.3463999999999</v>
      </c>
      <c r="D3702" s="14">
        <f>ArbeidsKorting2020(Table1[[#This Row],[Belastbaar loon]])</f>
        <v>3225.78</v>
      </c>
      <c r="E3702" s="14">
        <f>MAX(Table1[[#This Row],[Loonheffing]]-Table1[[#This Row],[Algemene Heffingskorting]]-Table1[[#This Row],[Arbeidskorting]],0)</f>
        <v>12179.987099999998</v>
      </c>
      <c r="F3702" s="6">
        <f>Table1[[#This Row],[Belastbaar loon]]-Table1[[#This Row],[Belasting]]</f>
        <v>32661.012900000002</v>
      </c>
      <c r="G3702" s="2">
        <f>(Table1[[#This Row],[Belastbaar loon]]-Table1[[#This Row],[Netto loon]])/Table1[[#This Row],[Belastbaar loon]]</f>
        <v>0.2716261256439419</v>
      </c>
      <c r="H3702" s="14">
        <f t="shared" ca="1" si="52"/>
        <v>12175.084899999998</v>
      </c>
      <c r="I3702" s="14">
        <f ca="1">IF(ROW()=2, Table1[[#This Row],[Netto loon]], INDIRECT(ADDRESS(ROW()-1,COLUMN(F:F))))</f>
        <v>32655.915100000002</v>
      </c>
      <c r="J3702" s="6">
        <f ca="1">IF(ROW()=2, 0, Table1[[#This Row],[Belastbaar loon]]-INDIRECT(ADDRESS(ROW()-1,COLUMN(A:A))))</f>
        <v>10</v>
      </c>
      <c r="K3702" s="6">
        <f ca="1">Table1[[#This Row],[Netto loon]]-Table1[[#This Row],[Netto vorige schijf]]</f>
        <v>5.0977999999995518</v>
      </c>
      <c r="L3702" s="2">
        <f ca="1">(Table1[[#This Row],[Bruto tov vorige schijf]]-Table1[[#This Row],[Netto tov vorige schijf]])/MAX(Table1[[#This Row],[Bruto tov vorige schijf]],1)</f>
        <v>0.49022000000004484</v>
      </c>
    </row>
    <row r="3703" spans="1:12" x14ac:dyDescent="0.25">
      <c r="A3703" s="14">
        <v>44851</v>
      </c>
      <c r="B3703" s="6">
        <f>LoonHeffing2020(Table1[[#This Row],[Belastbaar loon]])</f>
        <v>16751.8485</v>
      </c>
      <c r="C3703" s="6">
        <f>AlgemeneHeffingsKorting2020(Table1[[#This Row],[Belastbaar loon]])</f>
        <v>1341.7791999999999</v>
      </c>
      <c r="D3703" s="14">
        <f>ArbeidsKorting2020(Table1[[#This Row],[Belastbaar loon]])</f>
        <v>3225.18</v>
      </c>
      <c r="E3703" s="14">
        <f>MAX(Table1[[#This Row],[Loonheffing]]-Table1[[#This Row],[Algemene Heffingskorting]]-Table1[[#This Row],[Arbeidskorting]],0)</f>
        <v>12184.889299999999</v>
      </c>
      <c r="F3703" s="6">
        <f>Table1[[#This Row],[Belastbaar loon]]-Table1[[#This Row],[Belasting]]</f>
        <v>32666.110700000001</v>
      </c>
      <c r="G3703" s="2">
        <f>(Table1[[#This Row],[Belastbaar loon]]-Table1[[#This Row],[Netto loon]])/Table1[[#This Row],[Belastbaar loon]]</f>
        <v>0.27167486343671265</v>
      </c>
      <c r="H3703" s="14">
        <f t="shared" ca="1" si="52"/>
        <v>12179.987099999998</v>
      </c>
      <c r="I3703" s="14">
        <f ca="1">IF(ROW()=2, Table1[[#This Row],[Netto loon]], INDIRECT(ADDRESS(ROW()-1,COLUMN(F:F))))</f>
        <v>32661.012900000002</v>
      </c>
      <c r="J3703" s="6">
        <f ca="1">IF(ROW()=2, 0, Table1[[#This Row],[Belastbaar loon]]-INDIRECT(ADDRESS(ROW()-1,COLUMN(A:A))))</f>
        <v>10</v>
      </c>
      <c r="K3703" s="6">
        <f ca="1">Table1[[#This Row],[Netto loon]]-Table1[[#This Row],[Netto vorige schijf]]</f>
        <v>5.0977999999995518</v>
      </c>
      <c r="L3703" s="2">
        <f ca="1">(Table1[[#This Row],[Bruto tov vorige schijf]]-Table1[[#This Row],[Netto tov vorige schijf]])/MAX(Table1[[#This Row],[Bruto tov vorige schijf]],1)</f>
        <v>0.49022000000004484</v>
      </c>
    </row>
    <row r="3704" spans="1:12" x14ac:dyDescent="0.25">
      <c r="A3704" s="14">
        <v>44861</v>
      </c>
      <c r="B3704" s="6">
        <f>LoonHeffing2020(Table1[[#This Row],[Belastbaar loon]])</f>
        <v>16755.583500000001</v>
      </c>
      <c r="C3704" s="6">
        <f>AlgemeneHeffingsKorting2020(Table1[[#This Row],[Belastbaar loon]])</f>
        <v>1341.212</v>
      </c>
      <c r="D3704" s="14">
        <f>ArbeidsKorting2020(Table1[[#This Row],[Belastbaar loon]])</f>
        <v>3224.58</v>
      </c>
      <c r="E3704" s="14">
        <f>MAX(Table1[[#This Row],[Loonheffing]]-Table1[[#This Row],[Algemene Heffingskorting]]-Table1[[#This Row],[Arbeidskorting]],0)</f>
        <v>12189.791500000001</v>
      </c>
      <c r="F3704" s="6">
        <f>Table1[[#This Row],[Belastbaar loon]]-Table1[[#This Row],[Belasting]]</f>
        <v>32671.208500000001</v>
      </c>
      <c r="G3704" s="2">
        <f>(Table1[[#This Row],[Belastbaar loon]]-Table1[[#This Row],[Netto loon]])/Table1[[#This Row],[Belastbaar loon]]</f>
        <v>0.27172357950112569</v>
      </c>
      <c r="H3704" s="14">
        <f t="shared" ca="1" si="52"/>
        <v>12184.889299999999</v>
      </c>
      <c r="I3704" s="14">
        <f ca="1">IF(ROW()=2, Table1[[#This Row],[Netto loon]], INDIRECT(ADDRESS(ROW()-1,COLUMN(F:F))))</f>
        <v>32666.110700000001</v>
      </c>
      <c r="J3704" s="6">
        <f ca="1">IF(ROW()=2, 0, Table1[[#This Row],[Belastbaar loon]]-INDIRECT(ADDRESS(ROW()-1,COLUMN(A:A))))</f>
        <v>10</v>
      </c>
      <c r="K3704" s="6">
        <f ca="1">Table1[[#This Row],[Netto loon]]-Table1[[#This Row],[Netto vorige schijf]]</f>
        <v>5.0977999999995518</v>
      </c>
      <c r="L3704" s="2">
        <f ca="1">(Table1[[#This Row],[Bruto tov vorige schijf]]-Table1[[#This Row],[Netto tov vorige schijf]])/MAX(Table1[[#This Row],[Bruto tov vorige schijf]],1)</f>
        <v>0.49022000000004484</v>
      </c>
    </row>
    <row r="3705" spans="1:12" x14ac:dyDescent="0.25">
      <c r="A3705" s="14">
        <v>44871</v>
      </c>
      <c r="B3705" s="6">
        <f>LoonHeffing2020(Table1[[#This Row],[Belastbaar loon]])</f>
        <v>16759.318500000001</v>
      </c>
      <c r="C3705" s="6">
        <f>AlgemeneHeffingsKorting2020(Table1[[#This Row],[Belastbaar loon]])</f>
        <v>1340.6448</v>
      </c>
      <c r="D3705" s="14">
        <f>ArbeidsKorting2020(Table1[[#This Row],[Belastbaar loon]])</f>
        <v>3223.98</v>
      </c>
      <c r="E3705" s="14">
        <f>MAX(Table1[[#This Row],[Loonheffing]]-Table1[[#This Row],[Algemene Heffingskorting]]-Table1[[#This Row],[Arbeidskorting]],0)</f>
        <v>12194.693700000002</v>
      </c>
      <c r="F3705" s="6">
        <f>Table1[[#This Row],[Belastbaar loon]]-Table1[[#This Row],[Belasting]]</f>
        <v>32676.306299999997</v>
      </c>
      <c r="G3705" s="2">
        <f>(Table1[[#This Row],[Belastbaar loon]]-Table1[[#This Row],[Netto loon]])/Table1[[#This Row],[Belastbaar loon]]</f>
        <v>0.27177227385170832</v>
      </c>
      <c r="H3705" s="14">
        <f t="shared" ca="1" si="52"/>
        <v>12189.791500000001</v>
      </c>
      <c r="I3705" s="14">
        <f ca="1">IF(ROW()=2, Table1[[#This Row],[Netto loon]], INDIRECT(ADDRESS(ROW()-1,COLUMN(F:F))))</f>
        <v>32671.208500000001</v>
      </c>
      <c r="J3705" s="6">
        <f ca="1">IF(ROW()=2, 0, Table1[[#This Row],[Belastbaar loon]]-INDIRECT(ADDRESS(ROW()-1,COLUMN(A:A))))</f>
        <v>10</v>
      </c>
      <c r="K3705" s="6">
        <f ca="1">Table1[[#This Row],[Netto loon]]-Table1[[#This Row],[Netto vorige schijf]]</f>
        <v>5.0977999999959138</v>
      </c>
      <c r="L3705" s="2">
        <f ca="1">(Table1[[#This Row],[Bruto tov vorige schijf]]-Table1[[#This Row],[Netto tov vorige schijf]])/MAX(Table1[[#This Row],[Bruto tov vorige schijf]],1)</f>
        <v>0.49022000000040861</v>
      </c>
    </row>
    <row r="3706" spans="1:12" x14ac:dyDescent="0.25">
      <c r="A3706" s="14">
        <v>44881</v>
      </c>
      <c r="B3706" s="6">
        <f>LoonHeffing2020(Table1[[#This Row],[Belastbaar loon]])</f>
        <v>16763.053499999998</v>
      </c>
      <c r="C3706" s="6">
        <f>AlgemeneHeffingsKorting2020(Table1[[#This Row],[Belastbaar loon]])</f>
        <v>1340.0776000000001</v>
      </c>
      <c r="D3706" s="14">
        <f>ArbeidsKorting2020(Table1[[#This Row],[Belastbaar loon]])</f>
        <v>3223.38</v>
      </c>
      <c r="E3706" s="14">
        <f>MAX(Table1[[#This Row],[Loonheffing]]-Table1[[#This Row],[Algemene Heffingskorting]]-Table1[[#This Row],[Arbeidskorting]],0)</f>
        <v>12199.595899999997</v>
      </c>
      <c r="F3706" s="6">
        <f>Table1[[#This Row],[Belastbaar loon]]-Table1[[#This Row],[Belasting]]</f>
        <v>32681.404100000003</v>
      </c>
      <c r="G3706" s="2">
        <f>(Table1[[#This Row],[Belastbaar loon]]-Table1[[#This Row],[Netto loon]])/Table1[[#This Row],[Belastbaar loon]]</f>
        <v>0.27182094650297445</v>
      </c>
      <c r="H3706" s="14">
        <f t="shared" ca="1" si="52"/>
        <v>12194.693700000002</v>
      </c>
      <c r="I3706" s="14">
        <f ca="1">IF(ROW()=2, Table1[[#This Row],[Netto loon]], INDIRECT(ADDRESS(ROW()-1,COLUMN(F:F))))</f>
        <v>32676.306299999997</v>
      </c>
      <c r="J3706" s="6">
        <f ca="1">IF(ROW()=2, 0, Table1[[#This Row],[Belastbaar loon]]-INDIRECT(ADDRESS(ROW()-1,COLUMN(A:A))))</f>
        <v>10</v>
      </c>
      <c r="K3706" s="6">
        <f ca="1">Table1[[#This Row],[Netto loon]]-Table1[[#This Row],[Netto vorige schijf]]</f>
        <v>5.0978000000068278</v>
      </c>
      <c r="L3706" s="2">
        <f ca="1">(Table1[[#This Row],[Bruto tov vorige schijf]]-Table1[[#This Row],[Netto tov vorige schijf]])/MAX(Table1[[#This Row],[Bruto tov vorige schijf]],1)</f>
        <v>0.4902199999993172</v>
      </c>
    </row>
    <row r="3707" spans="1:12" x14ac:dyDescent="0.25">
      <c r="A3707" s="14">
        <v>44891</v>
      </c>
      <c r="B3707" s="6">
        <f>LoonHeffing2020(Table1[[#This Row],[Belastbaar loon]])</f>
        <v>16766.788499999999</v>
      </c>
      <c r="C3707" s="6">
        <f>AlgemeneHeffingsKorting2020(Table1[[#This Row],[Belastbaar loon]])</f>
        <v>1339.5104000000001</v>
      </c>
      <c r="D3707" s="14">
        <f>ArbeidsKorting2020(Table1[[#This Row],[Belastbaar loon]])</f>
        <v>3222.78</v>
      </c>
      <c r="E3707" s="14">
        <f>MAX(Table1[[#This Row],[Loonheffing]]-Table1[[#This Row],[Algemene Heffingskorting]]-Table1[[#This Row],[Arbeidskorting]],0)</f>
        <v>12204.498099999999</v>
      </c>
      <c r="F3707" s="6">
        <f>Table1[[#This Row],[Belastbaar loon]]-Table1[[#This Row],[Belasting]]</f>
        <v>32686.501900000003</v>
      </c>
      <c r="G3707" s="2">
        <f>(Table1[[#This Row],[Belastbaar loon]]-Table1[[#This Row],[Netto loon]])/Table1[[#This Row],[Belastbaar loon]]</f>
        <v>0.27186959746942585</v>
      </c>
      <c r="H3707" s="14">
        <f t="shared" ca="1" si="52"/>
        <v>12199.595899999997</v>
      </c>
      <c r="I3707" s="14">
        <f ca="1">IF(ROW()=2, Table1[[#This Row],[Netto loon]], INDIRECT(ADDRESS(ROW()-1,COLUMN(F:F))))</f>
        <v>32681.404100000003</v>
      </c>
      <c r="J3707" s="6">
        <f ca="1">IF(ROW()=2, 0, Table1[[#This Row],[Belastbaar loon]]-INDIRECT(ADDRESS(ROW()-1,COLUMN(A:A))))</f>
        <v>10</v>
      </c>
      <c r="K3707" s="6">
        <f ca="1">Table1[[#This Row],[Netto loon]]-Table1[[#This Row],[Netto vorige schijf]]</f>
        <v>5.0977999999995518</v>
      </c>
      <c r="L3707" s="2">
        <f ca="1">(Table1[[#This Row],[Bruto tov vorige schijf]]-Table1[[#This Row],[Netto tov vorige schijf]])/MAX(Table1[[#This Row],[Bruto tov vorige schijf]],1)</f>
        <v>0.49022000000004484</v>
      </c>
    </row>
    <row r="3708" spans="1:12" x14ac:dyDescent="0.25">
      <c r="A3708" s="14">
        <v>44901</v>
      </c>
      <c r="B3708" s="6">
        <f>LoonHeffing2020(Table1[[#This Row],[Belastbaar loon]])</f>
        <v>16770.523499999999</v>
      </c>
      <c r="C3708" s="6">
        <f>AlgemeneHeffingsKorting2020(Table1[[#This Row],[Belastbaar loon]])</f>
        <v>1338.9431999999999</v>
      </c>
      <c r="D3708" s="14">
        <f>ArbeidsKorting2020(Table1[[#This Row],[Belastbaar loon]])</f>
        <v>3222.18</v>
      </c>
      <c r="E3708" s="14">
        <f>MAX(Table1[[#This Row],[Loonheffing]]-Table1[[#This Row],[Algemene Heffingskorting]]-Table1[[#This Row],[Arbeidskorting]],0)</f>
        <v>12209.400299999999</v>
      </c>
      <c r="F3708" s="6">
        <f>Table1[[#This Row],[Belastbaar loon]]-Table1[[#This Row],[Belasting]]</f>
        <v>32691.599699999999</v>
      </c>
      <c r="G3708" s="2">
        <f>(Table1[[#This Row],[Belastbaar loon]]-Table1[[#This Row],[Netto loon]])/Table1[[#This Row],[Belastbaar loon]]</f>
        <v>0.27191822676555089</v>
      </c>
      <c r="H3708" s="14">
        <f t="shared" ca="1" si="52"/>
        <v>12204.498099999999</v>
      </c>
      <c r="I3708" s="14">
        <f ca="1">IF(ROW()=2, Table1[[#This Row],[Netto loon]], INDIRECT(ADDRESS(ROW()-1,COLUMN(F:F))))</f>
        <v>32686.501900000003</v>
      </c>
      <c r="J3708" s="6">
        <f ca="1">IF(ROW()=2, 0, Table1[[#This Row],[Belastbaar loon]]-INDIRECT(ADDRESS(ROW()-1,COLUMN(A:A))))</f>
        <v>10</v>
      </c>
      <c r="K3708" s="6">
        <f ca="1">Table1[[#This Row],[Netto loon]]-Table1[[#This Row],[Netto vorige schijf]]</f>
        <v>5.0977999999959138</v>
      </c>
      <c r="L3708" s="2">
        <f ca="1">(Table1[[#This Row],[Bruto tov vorige schijf]]-Table1[[#This Row],[Netto tov vorige schijf]])/MAX(Table1[[#This Row],[Bruto tov vorige schijf]],1)</f>
        <v>0.49022000000040861</v>
      </c>
    </row>
    <row r="3709" spans="1:12" x14ac:dyDescent="0.25">
      <c r="A3709" s="14">
        <v>44911</v>
      </c>
      <c r="B3709" s="6">
        <f>LoonHeffing2020(Table1[[#This Row],[Belastbaar loon]])</f>
        <v>16774.2585</v>
      </c>
      <c r="C3709" s="6">
        <f>AlgemeneHeffingsKorting2020(Table1[[#This Row],[Belastbaar loon]])</f>
        <v>1338.376</v>
      </c>
      <c r="D3709" s="14">
        <f>ArbeidsKorting2020(Table1[[#This Row],[Belastbaar loon]])</f>
        <v>3221.58</v>
      </c>
      <c r="E3709" s="14">
        <f>MAX(Table1[[#This Row],[Loonheffing]]-Table1[[#This Row],[Algemene Heffingskorting]]-Table1[[#This Row],[Arbeidskorting]],0)</f>
        <v>12214.3025</v>
      </c>
      <c r="F3709" s="6">
        <f>Table1[[#This Row],[Belastbaar loon]]-Table1[[#This Row],[Belasting]]</f>
        <v>32696.697500000002</v>
      </c>
      <c r="G3709" s="2">
        <f>(Table1[[#This Row],[Belastbaar loon]]-Table1[[#This Row],[Netto loon]])/Table1[[#This Row],[Belastbaar loon]]</f>
        <v>0.27196683440582481</v>
      </c>
      <c r="H3709" s="14">
        <f t="shared" ca="1" si="52"/>
        <v>12209.400299999999</v>
      </c>
      <c r="I3709" s="14">
        <f ca="1">IF(ROW()=2, Table1[[#This Row],[Netto loon]], INDIRECT(ADDRESS(ROW()-1,COLUMN(F:F))))</f>
        <v>32691.599699999999</v>
      </c>
      <c r="J3709" s="6">
        <f ca="1">IF(ROW()=2, 0, Table1[[#This Row],[Belastbaar loon]]-INDIRECT(ADDRESS(ROW()-1,COLUMN(A:A))))</f>
        <v>10</v>
      </c>
      <c r="K3709" s="6">
        <f ca="1">Table1[[#This Row],[Netto loon]]-Table1[[#This Row],[Netto vorige schijf]]</f>
        <v>5.0978000000031898</v>
      </c>
      <c r="L3709" s="2">
        <f ca="1">(Table1[[#This Row],[Bruto tov vorige schijf]]-Table1[[#This Row],[Netto tov vorige schijf]])/MAX(Table1[[#This Row],[Bruto tov vorige schijf]],1)</f>
        <v>0.49021999999968102</v>
      </c>
    </row>
    <row r="3710" spans="1:12" x14ac:dyDescent="0.25">
      <c r="A3710" s="14">
        <v>44921</v>
      </c>
      <c r="B3710" s="6">
        <f>LoonHeffing2020(Table1[[#This Row],[Belastbaar loon]])</f>
        <v>16777.9935</v>
      </c>
      <c r="C3710" s="6">
        <f>AlgemeneHeffingsKorting2020(Table1[[#This Row],[Belastbaar loon]])</f>
        <v>1337.8088</v>
      </c>
      <c r="D3710" s="14">
        <f>ArbeidsKorting2020(Table1[[#This Row],[Belastbaar loon]])</f>
        <v>3220.98</v>
      </c>
      <c r="E3710" s="14">
        <f>MAX(Table1[[#This Row],[Loonheffing]]-Table1[[#This Row],[Algemene Heffingskorting]]-Table1[[#This Row],[Arbeidskorting]],0)</f>
        <v>12219.2047</v>
      </c>
      <c r="F3710" s="6">
        <f>Table1[[#This Row],[Belastbaar loon]]-Table1[[#This Row],[Belasting]]</f>
        <v>32701.795299999998</v>
      </c>
      <c r="G3710" s="2">
        <f>(Table1[[#This Row],[Belastbaar loon]]-Table1[[#This Row],[Netto loon]])/Table1[[#This Row],[Belastbaar loon]]</f>
        <v>0.27201542040471055</v>
      </c>
      <c r="H3710" s="14">
        <f t="shared" ca="1" si="52"/>
        <v>12214.3025</v>
      </c>
      <c r="I3710" s="14">
        <f ca="1">IF(ROW()=2, Table1[[#This Row],[Netto loon]], INDIRECT(ADDRESS(ROW()-1,COLUMN(F:F))))</f>
        <v>32696.697500000002</v>
      </c>
      <c r="J3710" s="6">
        <f ca="1">IF(ROW()=2, 0, Table1[[#This Row],[Belastbaar loon]]-INDIRECT(ADDRESS(ROW()-1,COLUMN(A:A))))</f>
        <v>10</v>
      </c>
      <c r="K3710" s="6">
        <f ca="1">Table1[[#This Row],[Netto loon]]-Table1[[#This Row],[Netto vorige schijf]]</f>
        <v>5.0977999999959138</v>
      </c>
      <c r="L3710" s="2">
        <f ca="1">(Table1[[#This Row],[Bruto tov vorige schijf]]-Table1[[#This Row],[Netto tov vorige schijf]])/MAX(Table1[[#This Row],[Bruto tov vorige schijf]],1)</f>
        <v>0.49022000000040861</v>
      </c>
    </row>
    <row r="3711" spans="1:12" x14ac:dyDescent="0.25">
      <c r="A3711" s="14">
        <v>44931</v>
      </c>
      <c r="B3711" s="6">
        <f>LoonHeffing2020(Table1[[#This Row],[Belastbaar loon]])</f>
        <v>16781.728500000001</v>
      </c>
      <c r="C3711" s="6">
        <f>AlgemeneHeffingsKorting2020(Table1[[#This Row],[Belastbaar loon]])</f>
        <v>1337.2416000000001</v>
      </c>
      <c r="D3711" s="14">
        <f>ArbeidsKorting2020(Table1[[#This Row],[Belastbaar loon]])</f>
        <v>3220.38</v>
      </c>
      <c r="E3711" s="14">
        <f>MAX(Table1[[#This Row],[Loonheffing]]-Table1[[#This Row],[Algemene Heffingskorting]]-Table1[[#This Row],[Arbeidskorting]],0)</f>
        <v>12224.106900000002</v>
      </c>
      <c r="F3711" s="6">
        <f>Table1[[#This Row],[Belastbaar loon]]-Table1[[#This Row],[Belasting]]</f>
        <v>32706.893099999998</v>
      </c>
      <c r="G3711" s="2">
        <f>(Table1[[#This Row],[Belastbaar loon]]-Table1[[#This Row],[Netto loon]])/Table1[[#This Row],[Belastbaar loon]]</f>
        <v>0.27206398477665761</v>
      </c>
      <c r="H3711" s="14">
        <f t="shared" ca="1" si="52"/>
        <v>12219.2047</v>
      </c>
      <c r="I3711" s="14">
        <f ca="1">IF(ROW()=2, Table1[[#This Row],[Netto loon]], INDIRECT(ADDRESS(ROW()-1,COLUMN(F:F))))</f>
        <v>32701.795299999998</v>
      </c>
      <c r="J3711" s="6">
        <f ca="1">IF(ROW()=2, 0, Table1[[#This Row],[Belastbaar loon]]-INDIRECT(ADDRESS(ROW()-1,COLUMN(A:A))))</f>
        <v>10</v>
      </c>
      <c r="K3711" s="6">
        <f ca="1">Table1[[#This Row],[Netto loon]]-Table1[[#This Row],[Netto vorige schijf]]</f>
        <v>5.0977999999995518</v>
      </c>
      <c r="L3711" s="2">
        <f ca="1">(Table1[[#This Row],[Bruto tov vorige schijf]]-Table1[[#This Row],[Netto tov vorige schijf]])/MAX(Table1[[#This Row],[Bruto tov vorige schijf]],1)</f>
        <v>0.49022000000004484</v>
      </c>
    </row>
    <row r="3712" spans="1:12" x14ac:dyDescent="0.25">
      <c r="A3712" s="14">
        <v>44941</v>
      </c>
      <c r="B3712" s="6">
        <f>LoonHeffing2020(Table1[[#This Row],[Belastbaar loon]])</f>
        <v>16785.463500000002</v>
      </c>
      <c r="C3712" s="6">
        <f>AlgemeneHeffingsKorting2020(Table1[[#This Row],[Belastbaar loon]])</f>
        <v>1336.6744000000001</v>
      </c>
      <c r="D3712" s="14">
        <f>ArbeidsKorting2020(Table1[[#This Row],[Belastbaar loon]])</f>
        <v>3219.78</v>
      </c>
      <c r="E3712" s="14">
        <f>MAX(Table1[[#This Row],[Loonheffing]]-Table1[[#This Row],[Algemene Heffingskorting]]-Table1[[#This Row],[Arbeidskorting]],0)</f>
        <v>12229.009100000001</v>
      </c>
      <c r="F3712" s="6">
        <f>Table1[[#This Row],[Belastbaar loon]]-Table1[[#This Row],[Belasting]]</f>
        <v>32711.990899999997</v>
      </c>
      <c r="G3712" s="2">
        <f>(Table1[[#This Row],[Belastbaar loon]]-Table1[[#This Row],[Netto loon]])/Table1[[#This Row],[Belastbaar loon]]</f>
        <v>0.27211252753610293</v>
      </c>
      <c r="H3712" s="14">
        <f t="shared" ca="1" si="52"/>
        <v>12224.106900000002</v>
      </c>
      <c r="I3712" s="14">
        <f ca="1">IF(ROW()=2, Table1[[#This Row],[Netto loon]], INDIRECT(ADDRESS(ROW()-1,COLUMN(F:F))))</f>
        <v>32706.893099999998</v>
      </c>
      <c r="J3712" s="6">
        <f ca="1">IF(ROW()=2, 0, Table1[[#This Row],[Belastbaar loon]]-INDIRECT(ADDRESS(ROW()-1,COLUMN(A:A))))</f>
        <v>10</v>
      </c>
      <c r="K3712" s="6">
        <f ca="1">Table1[[#This Row],[Netto loon]]-Table1[[#This Row],[Netto vorige schijf]]</f>
        <v>5.0977999999995518</v>
      </c>
      <c r="L3712" s="2">
        <f ca="1">(Table1[[#This Row],[Bruto tov vorige schijf]]-Table1[[#This Row],[Netto tov vorige schijf]])/MAX(Table1[[#This Row],[Bruto tov vorige schijf]],1)</f>
        <v>0.49022000000004484</v>
      </c>
    </row>
    <row r="3713" spans="1:12" x14ac:dyDescent="0.25">
      <c r="A3713" s="14">
        <v>44951</v>
      </c>
      <c r="B3713" s="6">
        <f>LoonHeffing2020(Table1[[#This Row],[Belastbaar loon]])</f>
        <v>16789.198499999999</v>
      </c>
      <c r="C3713" s="6">
        <f>AlgemeneHeffingsKorting2020(Table1[[#This Row],[Belastbaar loon]])</f>
        <v>1336.1071999999999</v>
      </c>
      <c r="D3713" s="14">
        <f>ArbeidsKorting2020(Table1[[#This Row],[Belastbaar loon]])</f>
        <v>3219.18</v>
      </c>
      <c r="E3713" s="14">
        <f>MAX(Table1[[#This Row],[Loonheffing]]-Table1[[#This Row],[Algemene Heffingskorting]]-Table1[[#This Row],[Arbeidskorting]],0)</f>
        <v>12233.911299999998</v>
      </c>
      <c r="F3713" s="6">
        <f>Table1[[#This Row],[Belastbaar loon]]-Table1[[#This Row],[Belasting]]</f>
        <v>32717.0887</v>
      </c>
      <c r="G3713" s="2">
        <f>(Table1[[#This Row],[Belastbaar loon]]-Table1[[#This Row],[Netto loon]])/Table1[[#This Row],[Belastbaar loon]]</f>
        <v>0.2721610486974706</v>
      </c>
      <c r="H3713" s="14">
        <f t="shared" ca="1" si="52"/>
        <v>12229.009100000001</v>
      </c>
      <c r="I3713" s="14">
        <f ca="1">IF(ROW()=2, Table1[[#This Row],[Netto loon]], INDIRECT(ADDRESS(ROW()-1,COLUMN(F:F))))</f>
        <v>32711.990899999997</v>
      </c>
      <c r="J3713" s="6">
        <f ca="1">IF(ROW()=2, 0, Table1[[#This Row],[Belastbaar loon]]-INDIRECT(ADDRESS(ROW()-1,COLUMN(A:A))))</f>
        <v>10</v>
      </c>
      <c r="K3713" s="6">
        <f ca="1">Table1[[#This Row],[Netto loon]]-Table1[[#This Row],[Netto vorige schijf]]</f>
        <v>5.0978000000031898</v>
      </c>
      <c r="L3713" s="2">
        <f ca="1">(Table1[[#This Row],[Bruto tov vorige schijf]]-Table1[[#This Row],[Netto tov vorige schijf]])/MAX(Table1[[#This Row],[Bruto tov vorige schijf]],1)</f>
        <v>0.49021999999968102</v>
      </c>
    </row>
    <row r="3714" spans="1:12" x14ac:dyDescent="0.25">
      <c r="A3714" s="14">
        <v>44961</v>
      </c>
      <c r="B3714" s="6">
        <f>LoonHeffing2020(Table1[[#This Row],[Belastbaar loon]])</f>
        <v>16792.933499999999</v>
      </c>
      <c r="C3714" s="6">
        <f>AlgemeneHeffingsKorting2020(Table1[[#This Row],[Belastbaar loon]])</f>
        <v>1335.54</v>
      </c>
      <c r="D3714" s="14">
        <f>ArbeidsKorting2020(Table1[[#This Row],[Belastbaar loon]])</f>
        <v>3218.58</v>
      </c>
      <c r="E3714" s="14">
        <f>MAX(Table1[[#This Row],[Loonheffing]]-Table1[[#This Row],[Algemene Heffingskorting]]-Table1[[#This Row],[Arbeidskorting]],0)</f>
        <v>12238.813499999998</v>
      </c>
      <c r="F3714" s="6">
        <f>Table1[[#This Row],[Belastbaar loon]]-Table1[[#This Row],[Belasting]]</f>
        <v>32722.186500000003</v>
      </c>
      <c r="G3714" s="2">
        <f>(Table1[[#This Row],[Belastbaar loon]]-Table1[[#This Row],[Netto loon]])/Table1[[#This Row],[Belastbaar loon]]</f>
        <v>0.27220954827517174</v>
      </c>
      <c r="H3714" s="14">
        <f t="shared" ca="1" si="52"/>
        <v>12233.911299999998</v>
      </c>
      <c r="I3714" s="14">
        <f ca="1">IF(ROW()=2, Table1[[#This Row],[Netto loon]], INDIRECT(ADDRESS(ROW()-1,COLUMN(F:F))))</f>
        <v>32717.0887</v>
      </c>
      <c r="J3714" s="6">
        <f ca="1">IF(ROW()=2, 0, Table1[[#This Row],[Belastbaar loon]]-INDIRECT(ADDRESS(ROW()-1,COLUMN(A:A))))</f>
        <v>10</v>
      </c>
      <c r="K3714" s="6">
        <f ca="1">Table1[[#This Row],[Netto loon]]-Table1[[#This Row],[Netto vorige schijf]]</f>
        <v>5.0978000000031898</v>
      </c>
      <c r="L3714" s="2">
        <f ca="1">(Table1[[#This Row],[Bruto tov vorige schijf]]-Table1[[#This Row],[Netto tov vorige schijf]])/MAX(Table1[[#This Row],[Bruto tov vorige schijf]],1)</f>
        <v>0.49021999999968102</v>
      </c>
    </row>
    <row r="3715" spans="1:12" x14ac:dyDescent="0.25">
      <c r="A3715" s="14">
        <v>44971</v>
      </c>
      <c r="B3715" s="6">
        <f>LoonHeffing2020(Table1[[#This Row],[Belastbaar loon]])</f>
        <v>16796.6685</v>
      </c>
      <c r="C3715" s="6">
        <f>AlgemeneHeffingsKorting2020(Table1[[#This Row],[Belastbaar loon]])</f>
        <v>1334.9728</v>
      </c>
      <c r="D3715" s="14">
        <f>ArbeidsKorting2020(Table1[[#This Row],[Belastbaar loon]])</f>
        <v>3217.98</v>
      </c>
      <c r="E3715" s="14">
        <f>MAX(Table1[[#This Row],[Loonheffing]]-Table1[[#This Row],[Algemene Heffingskorting]]-Table1[[#This Row],[Arbeidskorting]],0)</f>
        <v>12243.715700000001</v>
      </c>
      <c r="F3715" s="6">
        <f>Table1[[#This Row],[Belastbaar loon]]-Table1[[#This Row],[Belasting]]</f>
        <v>32727.284299999999</v>
      </c>
      <c r="G3715" s="2">
        <f>(Table1[[#This Row],[Belastbaar loon]]-Table1[[#This Row],[Netto loon]])/Table1[[#This Row],[Belastbaar loon]]</f>
        <v>0.27225802628360501</v>
      </c>
      <c r="H3715" s="14">
        <f t="shared" ca="1" si="52"/>
        <v>12238.813499999998</v>
      </c>
      <c r="I3715" s="14">
        <f ca="1">IF(ROW()=2, Table1[[#This Row],[Netto loon]], INDIRECT(ADDRESS(ROW()-1,COLUMN(F:F))))</f>
        <v>32722.186500000003</v>
      </c>
      <c r="J3715" s="6">
        <f ca="1">IF(ROW()=2, 0, Table1[[#This Row],[Belastbaar loon]]-INDIRECT(ADDRESS(ROW()-1,COLUMN(A:A))))</f>
        <v>10</v>
      </c>
      <c r="K3715" s="6">
        <f ca="1">Table1[[#This Row],[Netto loon]]-Table1[[#This Row],[Netto vorige schijf]]</f>
        <v>5.0977999999959138</v>
      </c>
      <c r="L3715" s="2">
        <f ca="1">(Table1[[#This Row],[Bruto tov vorige schijf]]-Table1[[#This Row],[Netto tov vorige schijf]])/MAX(Table1[[#This Row],[Bruto tov vorige schijf]],1)</f>
        <v>0.49022000000040861</v>
      </c>
    </row>
    <row r="3716" spans="1:12" x14ac:dyDescent="0.25">
      <c r="A3716" s="14">
        <v>44981</v>
      </c>
      <c r="B3716" s="6">
        <f>LoonHeffing2020(Table1[[#This Row],[Belastbaar loon]])</f>
        <v>16800.4035</v>
      </c>
      <c r="C3716" s="6">
        <f>AlgemeneHeffingsKorting2020(Table1[[#This Row],[Belastbaar loon]])</f>
        <v>1334.4056</v>
      </c>
      <c r="D3716" s="14">
        <f>ArbeidsKorting2020(Table1[[#This Row],[Belastbaar loon]])</f>
        <v>3217.38</v>
      </c>
      <c r="E3716" s="14">
        <f>MAX(Table1[[#This Row],[Loonheffing]]-Table1[[#This Row],[Algemene Heffingskorting]]-Table1[[#This Row],[Arbeidskorting]],0)</f>
        <v>12248.617900000001</v>
      </c>
      <c r="F3716" s="6">
        <f>Table1[[#This Row],[Belastbaar loon]]-Table1[[#This Row],[Belasting]]</f>
        <v>32732.382099999999</v>
      </c>
      <c r="G3716" s="2">
        <f>(Table1[[#This Row],[Belastbaar loon]]-Table1[[#This Row],[Netto loon]])/Table1[[#This Row],[Belastbaar loon]]</f>
        <v>0.27230648273715569</v>
      </c>
      <c r="H3716" s="14">
        <f t="shared" ca="1" si="52"/>
        <v>12243.715700000001</v>
      </c>
      <c r="I3716" s="14">
        <f ca="1">IF(ROW()=2, Table1[[#This Row],[Netto loon]], INDIRECT(ADDRESS(ROW()-1,COLUMN(F:F))))</f>
        <v>32727.284299999999</v>
      </c>
      <c r="J3716" s="6">
        <f ca="1">IF(ROW()=2, 0, Table1[[#This Row],[Belastbaar loon]]-INDIRECT(ADDRESS(ROW()-1,COLUMN(A:A))))</f>
        <v>10</v>
      </c>
      <c r="K3716" s="6">
        <f ca="1">Table1[[#This Row],[Netto loon]]-Table1[[#This Row],[Netto vorige schijf]]</f>
        <v>5.0977999999995518</v>
      </c>
      <c r="L3716" s="2">
        <f ca="1">(Table1[[#This Row],[Bruto tov vorige schijf]]-Table1[[#This Row],[Netto tov vorige schijf]])/MAX(Table1[[#This Row],[Bruto tov vorige schijf]],1)</f>
        <v>0.49022000000004484</v>
      </c>
    </row>
    <row r="3717" spans="1:12" x14ac:dyDescent="0.25">
      <c r="A3717" s="14">
        <v>44991</v>
      </c>
      <c r="B3717" s="6">
        <f>LoonHeffing2020(Table1[[#This Row],[Belastbaar loon]])</f>
        <v>16804.138500000001</v>
      </c>
      <c r="C3717" s="6">
        <f>AlgemeneHeffingsKorting2020(Table1[[#This Row],[Belastbaar loon]])</f>
        <v>1333.8384000000001</v>
      </c>
      <c r="D3717" s="14">
        <f>ArbeidsKorting2020(Table1[[#This Row],[Belastbaar loon]])</f>
        <v>3216.78</v>
      </c>
      <c r="E3717" s="14">
        <f>MAX(Table1[[#This Row],[Loonheffing]]-Table1[[#This Row],[Algemene Heffingskorting]]-Table1[[#This Row],[Arbeidskorting]],0)</f>
        <v>12253.5201</v>
      </c>
      <c r="F3717" s="6">
        <f>Table1[[#This Row],[Belastbaar loon]]-Table1[[#This Row],[Belasting]]</f>
        <v>32737.479899999998</v>
      </c>
      <c r="G3717" s="2">
        <f>(Table1[[#This Row],[Belastbaar loon]]-Table1[[#This Row],[Netto loon]])/Table1[[#This Row],[Belastbaar loon]]</f>
        <v>0.27235491765019676</v>
      </c>
      <c r="H3717" s="14">
        <f t="shared" ca="1" si="52"/>
        <v>12248.617900000001</v>
      </c>
      <c r="I3717" s="14">
        <f ca="1">IF(ROW()=2, Table1[[#This Row],[Netto loon]], INDIRECT(ADDRESS(ROW()-1,COLUMN(F:F))))</f>
        <v>32732.382099999999</v>
      </c>
      <c r="J3717" s="6">
        <f ca="1">IF(ROW()=2, 0, Table1[[#This Row],[Belastbaar loon]]-INDIRECT(ADDRESS(ROW()-1,COLUMN(A:A))))</f>
        <v>10</v>
      </c>
      <c r="K3717" s="6">
        <f ca="1">Table1[[#This Row],[Netto loon]]-Table1[[#This Row],[Netto vorige schijf]]</f>
        <v>5.0977999999995518</v>
      </c>
      <c r="L3717" s="2">
        <f ca="1">(Table1[[#This Row],[Bruto tov vorige schijf]]-Table1[[#This Row],[Netto tov vorige schijf]])/MAX(Table1[[#This Row],[Bruto tov vorige schijf]],1)</f>
        <v>0.49022000000004484</v>
      </c>
    </row>
    <row r="3718" spans="1:12" x14ac:dyDescent="0.25">
      <c r="A3718" s="14">
        <v>45001</v>
      </c>
      <c r="B3718" s="6">
        <f>LoonHeffing2020(Table1[[#This Row],[Belastbaar loon]])</f>
        <v>16807.873500000002</v>
      </c>
      <c r="C3718" s="6">
        <f>AlgemeneHeffingsKorting2020(Table1[[#This Row],[Belastbaar loon]])</f>
        <v>1333.2711999999999</v>
      </c>
      <c r="D3718" s="14">
        <f>ArbeidsKorting2020(Table1[[#This Row],[Belastbaar loon]])</f>
        <v>3216.18</v>
      </c>
      <c r="E3718" s="14">
        <f>MAX(Table1[[#This Row],[Loonheffing]]-Table1[[#This Row],[Algemene Heffingskorting]]-Table1[[#This Row],[Arbeidskorting]],0)</f>
        <v>12258.422300000002</v>
      </c>
      <c r="F3718" s="6">
        <f>Table1[[#This Row],[Belastbaar loon]]-Table1[[#This Row],[Belasting]]</f>
        <v>32742.577699999998</v>
      </c>
      <c r="G3718" s="2">
        <f>(Table1[[#This Row],[Belastbaar loon]]-Table1[[#This Row],[Netto loon]])/Table1[[#This Row],[Belastbaar loon]]</f>
        <v>0.27240333103708814</v>
      </c>
      <c r="H3718" s="14">
        <f t="shared" ca="1" si="52"/>
        <v>12253.5201</v>
      </c>
      <c r="I3718" s="14">
        <f ca="1">IF(ROW()=2, Table1[[#This Row],[Netto loon]], INDIRECT(ADDRESS(ROW()-1,COLUMN(F:F))))</f>
        <v>32737.479899999998</v>
      </c>
      <c r="J3718" s="6">
        <f ca="1">IF(ROW()=2, 0, Table1[[#This Row],[Belastbaar loon]]-INDIRECT(ADDRESS(ROW()-1,COLUMN(A:A))))</f>
        <v>10</v>
      </c>
      <c r="K3718" s="6">
        <f ca="1">Table1[[#This Row],[Netto loon]]-Table1[[#This Row],[Netto vorige schijf]]</f>
        <v>5.0977999999995518</v>
      </c>
      <c r="L3718" s="2">
        <f ca="1">(Table1[[#This Row],[Bruto tov vorige schijf]]-Table1[[#This Row],[Netto tov vorige schijf]])/MAX(Table1[[#This Row],[Bruto tov vorige schijf]],1)</f>
        <v>0.49022000000004484</v>
      </c>
    </row>
    <row r="3719" spans="1:12" x14ac:dyDescent="0.25">
      <c r="A3719" s="14">
        <v>45011</v>
      </c>
      <c r="B3719" s="6">
        <f>LoonHeffing2020(Table1[[#This Row],[Belastbaar loon]])</f>
        <v>16811.608499999998</v>
      </c>
      <c r="C3719" s="6">
        <f>AlgemeneHeffingsKorting2020(Table1[[#This Row],[Belastbaar loon]])</f>
        <v>1332.704</v>
      </c>
      <c r="D3719" s="14">
        <f>ArbeidsKorting2020(Table1[[#This Row],[Belastbaar loon]])</f>
        <v>3215.58</v>
      </c>
      <c r="E3719" s="14">
        <f>MAX(Table1[[#This Row],[Loonheffing]]-Table1[[#This Row],[Algemene Heffingskorting]]-Table1[[#This Row],[Arbeidskorting]],0)</f>
        <v>12263.324499999999</v>
      </c>
      <c r="F3719" s="6">
        <f>Table1[[#This Row],[Belastbaar loon]]-Table1[[#This Row],[Belasting]]</f>
        <v>32747.675500000001</v>
      </c>
      <c r="G3719" s="2">
        <f>(Table1[[#This Row],[Belastbaar loon]]-Table1[[#This Row],[Netto loon]])/Table1[[#This Row],[Belastbaar loon]]</f>
        <v>0.27245172291217701</v>
      </c>
      <c r="H3719" s="14">
        <f t="shared" ca="1" si="52"/>
        <v>12258.422300000002</v>
      </c>
      <c r="I3719" s="14">
        <f ca="1">IF(ROW()=2, Table1[[#This Row],[Netto loon]], INDIRECT(ADDRESS(ROW()-1,COLUMN(F:F))))</f>
        <v>32742.577699999998</v>
      </c>
      <c r="J3719" s="6">
        <f ca="1">IF(ROW()=2, 0, Table1[[#This Row],[Belastbaar loon]]-INDIRECT(ADDRESS(ROW()-1,COLUMN(A:A))))</f>
        <v>10</v>
      </c>
      <c r="K3719" s="6">
        <f ca="1">Table1[[#This Row],[Netto loon]]-Table1[[#This Row],[Netto vorige schijf]]</f>
        <v>5.0978000000031898</v>
      </c>
      <c r="L3719" s="2">
        <f ca="1">(Table1[[#This Row],[Bruto tov vorige schijf]]-Table1[[#This Row],[Netto tov vorige schijf]])/MAX(Table1[[#This Row],[Bruto tov vorige schijf]],1)</f>
        <v>0.49021999999968102</v>
      </c>
    </row>
    <row r="3720" spans="1:12" x14ac:dyDescent="0.25">
      <c r="A3720" s="14">
        <v>45021</v>
      </c>
      <c r="B3720" s="6">
        <f>LoonHeffing2020(Table1[[#This Row],[Belastbaar loon]])</f>
        <v>16815.343499999999</v>
      </c>
      <c r="C3720" s="6">
        <f>AlgemeneHeffingsKorting2020(Table1[[#This Row],[Belastbaar loon]])</f>
        <v>1332.1368</v>
      </c>
      <c r="D3720" s="14">
        <f>ArbeidsKorting2020(Table1[[#This Row],[Belastbaar loon]])</f>
        <v>3214.98</v>
      </c>
      <c r="E3720" s="14">
        <f>MAX(Table1[[#This Row],[Loonheffing]]-Table1[[#This Row],[Algemene Heffingskorting]]-Table1[[#This Row],[Arbeidskorting]],0)</f>
        <v>12268.226699999999</v>
      </c>
      <c r="F3720" s="6">
        <f>Table1[[#This Row],[Belastbaar loon]]-Table1[[#This Row],[Belasting]]</f>
        <v>32752.773300000001</v>
      </c>
      <c r="G3720" s="2">
        <f>(Table1[[#This Row],[Belastbaar loon]]-Table1[[#This Row],[Netto loon]])/Table1[[#This Row],[Belastbaar loon]]</f>
        <v>0.27250009328979807</v>
      </c>
      <c r="H3720" s="14">
        <f t="shared" ca="1" si="52"/>
        <v>12263.324499999999</v>
      </c>
      <c r="I3720" s="14">
        <f ca="1">IF(ROW()=2, Table1[[#This Row],[Netto loon]], INDIRECT(ADDRESS(ROW()-1,COLUMN(F:F))))</f>
        <v>32747.675500000001</v>
      </c>
      <c r="J3720" s="6">
        <f ca="1">IF(ROW()=2, 0, Table1[[#This Row],[Belastbaar loon]]-INDIRECT(ADDRESS(ROW()-1,COLUMN(A:A))))</f>
        <v>10</v>
      </c>
      <c r="K3720" s="6">
        <f ca="1">Table1[[#This Row],[Netto loon]]-Table1[[#This Row],[Netto vorige schijf]]</f>
        <v>5.0977999999995518</v>
      </c>
      <c r="L3720" s="2">
        <f ca="1">(Table1[[#This Row],[Bruto tov vorige schijf]]-Table1[[#This Row],[Netto tov vorige schijf]])/MAX(Table1[[#This Row],[Bruto tov vorige schijf]],1)</f>
        <v>0.49022000000004484</v>
      </c>
    </row>
    <row r="3721" spans="1:12" x14ac:dyDescent="0.25">
      <c r="A3721" s="14">
        <v>45031</v>
      </c>
      <c r="B3721" s="6">
        <f>LoonHeffing2020(Table1[[#This Row],[Belastbaar loon]])</f>
        <v>16819.0785</v>
      </c>
      <c r="C3721" s="6">
        <f>AlgemeneHeffingsKorting2020(Table1[[#This Row],[Belastbaar loon]])</f>
        <v>1331.5696</v>
      </c>
      <c r="D3721" s="14">
        <f>ArbeidsKorting2020(Table1[[#This Row],[Belastbaar loon]])</f>
        <v>3214.38</v>
      </c>
      <c r="E3721" s="14">
        <f>MAX(Table1[[#This Row],[Loonheffing]]-Table1[[#This Row],[Algemene Heffingskorting]]-Table1[[#This Row],[Arbeidskorting]],0)</f>
        <v>12273.1289</v>
      </c>
      <c r="F3721" s="6">
        <f>Table1[[#This Row],[Belastbaar loon]]-Table1[[#This Row],[Belasting]]</f>
        <v>32757.8711</v>
      </c>
      <c r="G3721" s="2">
        <f>(Table1[[#This Row],[Belastbaar loon]]-Table1[[#This Row],[Netto loon]])/Table1[[#This Row],[Belastbaar loon]]</f>
        <v>0.27254844218427304</v>
      </c>
      <c r="H3721" s="14">
        <f t="shared" ca="1" si="52"/>
        <v>12268.226699999999</v>
      </c>
      <c r="I3721" s="14">
        <f ca="1">IF(ROW()=2, Table1[[#This Row],[Netto loon]], INDIRECT(ADDRESS(ROW()-1,COLUMN(F:F))))</f>
        <v>32752.773300000001</v>
      </c>
      <c r="J3721" s="6">
        <f ca="1">IF(ROW()=2, 0, Table1[[#This Row],[Belastbaar loon]]-INDIRECT(ADDRESS(ROW()-1,COLUMN(A:A))))</f>
        <v>10</v>
      </c>
      <c r="K3721" s="6">
        <f ca="1">Table1[[#This Row],[Netto loon]]-Table1[[#This Row],[Netto vorige schijf]]</f>
        <v>5.0977999999995518</v>
      </c>
      <c r="L3721" s="2">
        <f ca="1">(Table1[[#This Row],[Bruto tov vorige schijf]]-Table1[[#This Row],[Netto tov vorige schijf]])/MAX(Table1[[#This Row],[Bruto tov vorige schijf]],1)</f>
        <v>0.49022000000004484</v>
      </c>
    </row>
    <row r="3722" spans="1:12" x14ac:dyDescent="0.25">
      <c r="A3722" s="14">
        <v>45041</v>
      </c>
      <c r="B3722" s="6">
        <f>LoonHeffing2020(Table1[[#This Row],[Belastbaar loon]])</f>
        <v>16822.8135</v>
      </c>
      <c r="C3722" s="6">
        <f>AlgemeneHeffingsKorting2020(Table1[[#This Row],[Belastbaar loon]])</f>
        <v>1331.0024000000001</v>
      </c>
      <c r="D3722" s="14">
        <f>ArbeidsKorting2020(Table1[[#This Row],[Belastbaar loon]])</f>
        <v>3213.78</v>
      </c>
      <c r="E3722" s="14">
        <f>MAX(Table1[[#This Row],[Loonheffing]]-Table1[[#This Row],[Algemene Heffingskorting]]-Table1[[#This Row],[Arbeidskorting]],0)</f>
        <v>12278.0311</v>
      </c>
      <c r="F3722" s="6">
        <f>Table1[[#This Row],[Belastbaar loon]]-Table1[[#This Row],[Belasting]]</f>
        <v>32762.9689</v>
      </c>
      <c r="G3722" s="2">
        <f>(Table1[[#This Row],[Belastbaar loon]]-Table1[[#This Row],[Netto loon]])/Table1[[#This Row],[Belastbaar loon]]</f>
        <v>0.27259676960991097</v>
      </c>
      <c r="H3722" s="14">
        <f t="shared" ca="1" si="52"/>
        <v>12273.1289</v>
      </c>
      <c r="I3722" s="14">
        <f ca="1">IF(ROW()=2, Table1[[#This Row],[Netto loon]], INDIRECT(ADDRESS(ROW()-1,COLUMN(F:F))))</f>
        <v>32757.8711</v>
      </c>
      <c r="J3722" s="6">
        <f ca="1">IF(ROW()=2, 0, Table1[[#This Row],[Belastbaar loon]]-INDIRECT(ADDRESS(ROW()-1,COLUMN(A:A))))</f>
        <v>10</v>
      </c>
      <c r="K3722" s="6">
        <f ca="1">Table1[[#This Row],[Netto loon]]-Table1[[#This Row],[Netto vorige schijf]]</f>
        <v>5.0977999999995518</v>
      </c>
      <c r="L3722" s="2">
        <f ca="1">(Table1[[#This Row],[Bruto tov vorige schijf]]-Table1[[#This Row],[Netto tov vorige schijf]])/MAX(Table1[[#This Row],[Bruto tov vorige schijf]],1)</f>
        <v>0.49022000000004484</v>
      </c>
    </row>
    <row r="3723" spans="1:12" x14ac:dyDescent="0.25">
      <c r="A3723" s="14">
        <v>45051</v>
      </c>
      <c r="B3723" s="6">
        <f>LoonHeffing2020(Table1[[#This Row],[Belastbaar loon]])</f>
        <v>16826.548500000001</v>
      </c>
      <c r="C3723" s="6">
        <f>AlgemeneHeffingsKorting2020(Table1[[#This Row],[Belastbaar loon]])</f>
        <v>1330.4352000000001</v>
      </c>
      <c r="D3723" s="14">
        <f>ArbeidsKorting2020(Table1[[#This Row],[Belastbaar loon]])</f>
        <v>3213.18</v>
      </c>
      <c r="E3723" s="14">
        <f>MAX(Table1[[#This Row],[Loonheffing]]-Table1[[#This Row],[Algemene Heffingskorting]]-Table1[[#This Row],[Arbeidskorting]],0)</f>
        <v>12282.933300000001</v>
      </c>
      <c r="F3723" s="6">
        <f>Table1[[#This Row],[Belastbaar loon]]-Table1[[#This Row],[Belasting]]</f>
        <v>32768.066699999996</v>
      </c>
      <c r="G3723" s="2">
        <f>(Table1[[#This Row],[Belastbaar loon]]-Table1[[#This Row],[Netto loon]])/Table1[[#This Row],[Belastbaar loon]]</f>
        <v>0.27264507558100831</v>
      </c>
      <c r="H3723" s="14">
        <f t="shared" ca="1" si="52"/>
        <v>12278.0311</v>
      </c>
      <c r="I3723" s="14">
        <f ca="1">IF(ROW()=2, Table1[[#This Row],[Netto loon]], INDIRECT(ADDRESS(ROW()-1,COLUMN(F:F))))</f>
        <v>32762.9689</v>
      </c>
      <c r="J3723" s="6">
        <f ca="1">IF(ROW()=2, 0, Table1[[#This Row],[Belastbaar loon]]-INDIRECT(ADDRESS(ROW()-1,COLUMN(A:A))))</f>
        <v>10</v>
      </c>
      <c r="K3723" s="6">
        <f ca="1">Table1[[#This Row],[Netto loon]]-Table1[[#This Row],[Netto vorige schijf]]</f>
        <v>5.0977999999959138</v>
      </c>
      <c r="L3723" s="2">
        <f ca="1">(Table1[[#This Row],[Bruto tov vorige schijf]]-Table1[[#This Row],[Netto tov vorige schijf]])/MAX(Table1[[#This Row],[Bruto tov vorige schijf]],1)</f>
        <v>0.49022000000040861</v>
      </c>
    </row>
    <row r="3724" spans="1:12" x14ac:dyDescent="0.25">
      <c r="A3724" s="14">
        <v>45061</v>
      </c>
      <c r="B3724" s="6">
        <f>LoonHeffing2020(Table1[[#This Row],[Belastbaar loon]])</f>
        <v>16830.283500000001</v>
      </c>
      <c r="C3724" s="6">
        <f>AlgemeneHeffingsKorting2020(Table1[[#This Row],[Belastbaar loon]])</f>
        <v>1329.8679999999999</v>
      </c>
      <c r="D3724" s="14">
        <f>ArbeidsKorting2020(Table1[[#This Row],[Belastbaar loon]])</f>
        <v>3212.58</v>
      </c>
      <c r="E3724" s="14">
        <f>MAX(Table1[[#This Row],[Loonheffing]]-Table1[[#This Row],[Algemene Heffingskorting]]-Table1[[#This Row],[Arbeidskorting]],0)</f>
        <v>12287.835500000001</v>
      </c>
      <c r="F3724" s="6">
        <f>Table1[[#This Row],[Belastbaar loon]]-Table1[[#This Row],[Belasting]]</f>
        <v>32773.164499999999</v>
      </c>
      <c r="G3724" s="2">
        <f>(Table1[[#This Row],[Belastbaar loon]]-Table1[[#This Row],[Netto loon]])/Table1[[#This Row],[Belastbaar loon]]</f>
        <v>0.27269336011184842</v>
      </c>
      <c r="H3724" s="14">
        <f t="shared" ca="1" si="52"/>
        <v>12282.933300000001</v>
      </c>
      <c r="I3724" s="14">
        <f ca="1">IF(ROW()=2, Table1[[#This Row],[Netto loon]], INDIRECT(ADDRESS(ROW()-1,COLUMN(F:F))))</f>
        <v>32768.066699999996</v>
      </c>
      <c r="J3724" s="6">
        <f ca="1">IF(ROW()=2, 0, Table1[[#This Row],[Belastbaar loon]]-INDIRECT(ADDRESS(ROW()-1,COLUMN(A:A))))</f>
        <v>10</v>
      </c>
      <c r="K3724" s="6">
        <f ca="1">Table1[[#This Row],[Netto loon]]-Table1[[#This Row],[Netto vorige schijf]]</f>
        <v>5.0978000000031898</v>
      </c>
      <c r="L3724" s="2">
        <f ca="1">(Table1[[#This Row],[Bruto tov vorige schijf]]-Table1[[#This Row],[Netto tov vorige schijf]])/MAX(Table1[[#This Row],[Bruto tov vorige schijf]],1)</f>
        <v>0.49021999999968102</v>
      </c>
    </row>
    <row r="3725" spans="1:12" x14ac:dyDescent="0.25">
      <c r="A3725" s="14">
        <v>45071</v>
      </c>
      <c r="B3725" s="6">
        <f>LoonHeffing2020(Table1[[#This Row],[Belastbaar loon]])</f>
        <v>16834.018499999998</v>
      </c>
      <c r="C3725" s="6">
        <f>AlgemeneHeffingsKorting2020(Table1[[#This Row],[Belastbaar loon]])</f>
        <v>1329.3008</v>
      </c>
      <c r="D3725" s="14">
        <f>ArbeidsKorting2020(Table1[[#This Row],[Belastbaar loon]])</f>
        <v>3211.98</v>
      </c>
      <c r="E3725" s="14">
        <f>MAX(Table1[[#This Row],[Loonheffing]]-Table1[[#This Row],[Algemene Heffingskorting]]-Table1[[#This Row],[Arbeidskorting]],0)</f>
        <v>12292.737699999998</v>
      </c>
      <c r="F3725" s="6">
        <f>Table1[[#This Row],[Belastbaar loon]]-Table1[[#This Row],[Belasting]]</f>
        <v>32778.262300000002</v>
      </c>
      <c r="G3725" s="2">
        <f>(Table1[[#This Row],[Belastbaar loon]]-Table1[[#This Row],[Netto loon]])/Table1[[#This Row],[Belastbaar loon]]</f>
        <v>0.27274162321670248</v>
      </c>
      <c r="H3725" s="14">
        <f t="shared" ca="1" si="52"/>
        <v>12287.835500000001</v>
      </c>
      <c r="I3725" s="14">
        <f ca="1">IF(ROW()=2, Table1[[#This Row],[Netto loon]], INDIRECT(ADDRESS(ROW()-1,COLUMN(F:F))))</f>
        <v>32773.164499999999</v>
      </c>
      <c r="J3725" s="6">
        <f ca="1">IF(ROW()=2, 0, Table1[[#This Row],[Belastbaar loon]]-INDIRECT(ADDRESS(ROW()-1,COLUMN(A:A))))</f>
        <v>10</v>
      </c>
      <c r="K3725" s="6">
        <f ca="1">Table1[[#This Row],[Netto loon]]-Table1[[#This Row],[Netto vorige schijf]]</f>
        <v>5.0978000000031898</v>
      </c>
      <c r="L3725" s="2">
        <f ca="1">(Table1[[#This Row],[Bruto tov vorige schijf]]-Table1[[#This Row],[Netto tov vorige schijf]])/MAX(Table1[[#This Row],[Bruto tov vorige schijf]],1)</f>
        <v>0.49021999999968102</v>
      </c>
    </row>
    <row r="3726" spans="1:12" x14ac:dyDescent="0.25">
      <c r="A3726" s="14">
        <v>45081</v>
      </c>
      <c r="B3726" s="6">
        <f>LoonHeffing2020(Table1[[#This Row],[Belastbaar loon]])</f>
        <v>16837.753499999999</v>
      </c>
      <c r="C3726" s="6">
        <f>AlgemeneHeffingsKorting2020(Table1[[#This Row],[Belastbaar loon]])</f>
        <v>1328.7336</v>
      </c>
      <c r="D3726" s="14">
        <f>ArbeidsKorting2020(Table1[[#This Row],[Belastbaar loon]])</f>
        <v>3211.38</v>
      </c>
      <c r="E3726" s="14">
        <f>MAX(Table1[[#This Row],[Loonheffing]]-Table1[[#This Row],[Algemene Heffingskorting]]-Table1[[#This Row],[Arbeidskorting]],0)</f>
        <v>12297.639899999998</v>
      </c>
      <c r="F3726" s="6">
        <f>Table1[[#This Row],[Belastbaar loon]]-Table1[[#This Row],[Belasting]]</f>
        <v>32783.360100000005</v>
      </c>
      <c r="G3726" s="2">
        <f>(Table1[[#This Row],[Belastbaar loon]]-Table1[[#This Row],[Netto loon]])/Table1[[#This Row],[Belastbaar loon]]</f>
        <v>0.27278986490982887</v>
      </c>
      <c r="H3726" s="14">
        <f t="shared" ca="1" si="52"/>
        <v>12292.737699999998</v>
      </c>
      <c r="I3726" s="14">
        <f ca="1">IF(ROW()=2, Table1[[#This Row],[Netto loon]], INDIRECT(ADDRESS(ROW()-1,COLUMN(F:F))))</f>
        <v>32778.262300000002</v>
      </c>
      <c r="J3726" s="6">
        <f ca="1">IF(ROW()=2, 0, Table1[[#This Row],[Belastbaar loon]]-INDIRECT(ADDRESS(ROW()-1,COLUMN(A:A))))</f>
        <v>10</v>
      </c>
      <c r="K3726" s="6">
        <f ca="1">Table1[[#This Row],[Netto loon]]-Table1[[#This Row],[Netto vorige schijf]]</f>
        <v>5.0978000000031898</v>
      </c>
      <c r="L3726" s="2">
        <f ca="1">(Table1[[#This Row],[Bruto tov vorige schijf]]-Table1[[#This Row],[Netto tov vorige schijf]])/MAX(Table1[[#This Row],[Bruto tov vorige schijf]],1)</f>
        <v>0.49021999999968102</v>
      </c>
    </row>
    <row r="3727" spans="1:12" x14ac:dyDescent="0.25">
      <c r="A3727" s="14">
        <v>45091</v>
      </c>
      <c r="B3727" s="6">
        <f>LoonHeffing2020(Table1[[#This Row],[Belastbaar loon]])</f>
        <v>16841.488499999999</v>
      </c>
      <c r="C3727" s="6">
        <f>AlgemeneHeffingsKorting2020(Table1[[#This Row],[Belastbaar loon]])</f>
        <v>1328.1664000000001</v>
      </c>
      <c r="D3727" s="14">
        <f>ArbeidsKorting2020(Table1[[#This Row],[Belastbaar loon]])</f>
        <v>3210.78</v>
      </c>
      <c r="E3727" s="14">
        <f>MAX(Table1[[#This Row],[Loonheffing]]-Table1[[#This Row],[Algemene Heffingskorting]]-Table1[[#This Row],[Arbeidskorting]],0)</f>
        <v>12302.542099999999</v>
      </c>
      <c r="F3727" s="6">
        <f>Table1[[#This Row],[Belastbaar loon]]-Table1[[#This Row],[Belasting]]</f>
        <v>32788.457900000001</v>
      </c>
      <c r="G3727" s="2">
        <f>(Table1[[#This Row],[Belastbaar loon]]-Table1[[#This Row],[Netto loon]])/Table1[[#This Row],[Belastbaar loon]]</f>
        <v>0.27283808520547337</v>
      </c>
      <c r="H3727" s="14">
        <f t="shared" ca="1" si="52"/>
        <v>12297.639899999998</v>
      </c>
      <c r="I3727" s="14">
        <f ca="1">IF(ROW()=2, Table1[[#This Row],[Netto loon]], INDIRECT(ADDRESS(ROW()-1,COLUMN(F:F))))</f>
        <v>32783.360100000005</v>
      </c>
      <c r="J3727" s="6">
        <f ca="1">IF(ROW()=2, 0, Table1[[#This Row],[Belastbaar loon]]-INDIRECT(ADDRESS(ROW()-1,COLUMN(A:A))))</f>
        <v>10</v>
      </c>
      <c r="K3727" s="6">
        <f ca="1">Table1[[#This Row],[Netto loon]]-Table1[[#This Row],[Netto vorige schijf]]</f>
        <v>5.0977999999959138</v>
      </c>
      <c r="L3727" s="2">
        <f ca="1">(Table1[[#This Row],[Bruto tov vorige schijf]]-Table1[[#This Row],[Netto tov vorige schijf]])/MAX(Table1[[#This Row],[Bruto tov vorige schijf]],1)</f>
        <v>0.49022000000040861</v>
      </c>
    </row>
    <row r="3728" spans="1:12" x14ac:dyDescent="0.25">
      <c r="A3728" s="14">
        <v>45101</v>
      </c>
      <c r="B3728" s="6">
        <f>LoonHeffing2020(Table1[[#This Row],[Belastbaar loon]])</f>
        <v>16845.2235</v>
      </c>
      <c r="C3728" s="6">
        <f>AlgemeneHeffingsKorting2020(Table1[[#This Row],[Belastbaar loon]])</f>
        <v>1327.5992000000001</v>
      </c>
      <c r="D3728" s="14">
        <f>ArbeidsKorting2020(Table1[[#This Row],[Belastbaar loon]])</f>
        <v>3210.18</v>
      </c>
      <c r="E3728" s="14">
        <f>MAX(Table1[[#This Row],[Loonheffing]]-Table1[[#This Row],[Algemene Heffingskorting]]-Table1[[#This Row],[Arbeidskorting]],0)</f>
        <v>12307.444299999999</v>
      </c>
      <c r="F3728" s="6">
        <f>Table1[[#This Row],[Belastbaar loon]]-Table1[[#This Row],[Belasting]]</f>
        <v>32793.555699999997</v>
      </c>
      <c r="G3728" s="2">
        <f>(Table1[[#This Row],[Belastbaar loon]]-Table1[[#This Row],[Netto loon]])/Table1[[#This Row],[Belastbaar loon]]</f>
        <v>0.27288628411786886</v>
      </c>
      <c r="H3728" s="14">
        <f t="shared" ca="1" si="52"/>
        <v>12302.542099999999</v>
      </c>
      <c r="I3728" s="14">
        <f ca="1">IF(ROW()=2, Table1[[#This Row],[Netto loon]], INDIRECT(ADDRESS(ROW()-1,COLUMN(F:F))))</f>
        <v>32788.457900000001</v>
      </c>
      <c r="J3728" s="6">
        <f ca="1">IF(ROW()=2, 0, Table1[[#This Row],[Belastbaar loon]]-INDIRECT(ADDRESS(ROW()-1,COLUMN(A:A))))</f>
        <v>10</v>
      </c>
      <c r="K3728" s="6">
        <f ca="1">Table1[[#This Row],[Netto loon]]-Table1[[#This Row],[Netto vorige schijf]]</f>
        <v>5.0977999999959138</v>
      </c>
      <c r="L3728" s="2">
        <f ca="1">(Table1[[#This Row],[Bruto tov vorige schijf]]-Table1[[#This Row],[Netto tov vorige schijf]])/MAX(Table1[[#This Row],[Bruto tov vorige schijf]],1)</f>
        <v>0.49022000000040861</v>
      </c>
    </row>
    <row r="3729" spans="1:12" x14ac:dyDescent="0.25">
      <c r="A3729" s="14">
        <v>45111</v>
      </c>
      <c r="B3729" s="6">
        <f>LoonHeffing2020(Table1[[#This Row],[Belastbaar loon]])</f>
        <v>16848.958500000001</v>
      </c>
      <c r="C3729" s="6">
        <f>AlgemeneHeffingsKorting2020(Table1[[#This Row],[Belastbaar loon]])</f>
        <v>1327.0319999999999</v>
      </c>
      <c r="D3729" s="14">
        <f>ArbeidsKorting2020(Table1[[#This Row],[Belastbaar loon]])</f>
        <v>3209.58</v>
      </c>
      <c r="E3729" s="14">
        <f>MAX(Table1[[#This Row],[Loonheffing]]-Table1[[#This Row],[Algemene Heffingskorting]]-Table1[[#This Row],[Arbeidskorting]],0)</f>
        <v>12312.346500000001</v>
      </c>
      <c r="F3729" s="6">
        <f>Table1[[#This Row],[Belastbaar loon]]-Table1[[#This Row],[Belasting]]</f>
        <v>32798.6535</v>
      </c>
      <c r="G3729" s="2">
        <f>(Table1[[#This Row],[Belastbaar loon]]-Table1[[#This Row],[Netto loon]])/Table1[[#This Row],[Belastbaar loon]]</f>
        <v>0.27293446166123558</v>
      </c>
      <c r="H3729" s="14">
        <f t="shared" ca="1" si="52"/>
        <v>12307.444299999999</v>
      </c>
      <c r="I3729" s="14">
        <f ca="1">IF(ROW()=2, Table1[[#This Row],[Netto loon]], INDIRECT(ADDRESS(ROW()-1,COLUMN(F:F))))</f>
        <v>32793.555699999997</v>
      </c>
      <c r="J3729" s="6">
        <f ca="1">IF(ROW()=2, 0, Table1[[#This Row],[Belastbaar loon]]-INDIRECT(ADDRESS(ROW()-1,COLUMN(A:A))))</f>
        <v>10</v>
      </c>
      <c r="K3729" s="6">
        <f ca="1">Table1[[#This Row],[Netto loon]]-Table1[[#This Row],[Netto vorige schijf]]</f>
        <v>5.0978000000031898</v>
      </c>
      <c r="L3729" s="2">
        <f ca="1">(Table1[[#This Row],[Bruto tov vorige schijf]]-Table1[[#This Row],[Netto tov vorige schijf]])/MAX(Table1[[#This Row],[Bruto tov vorige schijf]],1)</f>
        <v>0.49021999999968102</v>
      </c>
    </row>
    <row r="3730" spans="1:12" x14ac:dyDescent="0.25">
      <c r="A3730" s="14">
        <v>45121</v>
      </c>
      <c r="B3730" s="6">
        <f>LoonHeffing2020(Table1[[#This Row],[Belastbaar loon]])</f>
        <v>16852.693500000001</v>
      </c>
      <c r="C3730" s="6">
        <f>AlgemeneHeffingsKorting2020(Table1[[#This Row],[Belastbaar loon]])</f>
        <v>1326.4648</v>
      </c>
      <c r="D3730" s="14">
        <f>ArbeidsKorting2020(Table1[[#This Row],[Belastbaar loon]])</f>
        <v>3208.98</v>
      </c>
      <c r="E3730" s="14">
        <f>MAX(Table1[[#This Row],[Loonheffing]]-Table1[[#This Row],[Algemene Heffingskorting]]-Table1[[#This Row],[Arbeidskorting]],0)</f>
        <v>12317.248700000002</v>
      </c>
      <c r="F3730" s="6">
        <f>Table1[[#This Row],[Belastbaar loon]]-Table1[[#This Row],[Belasting]]</f>
        <v>32803.751299999996</v>
      </c>
      <c r="G3730" s="2">
        <f>(Table1[[#This Row],[Belastbaar loon]]-Table1[[#This Row],[Netto loon]])/Table1[[#This Row],[Belastbaar loon]]</f>
        <v>0.27298261784978178</v>
      </c>
      <c r="H3730" s="14">
        <f t="shared" ca="1" si="52"/>
        <v>12312.346500000001</v>
      </c>
      <c r="I3730" s="14">
        <f ca="1">IF(ROW()=2, Table1[[#This Row],[Netto loon]], INDIRECT(ADDRESS(ROW()-1,COLUMN(F:F))))</f>
        <v>32798.6535</v>
      </c>
      <c r="J3730" s="6">
        <f ca="1">IF(ROW()=2, 0, Table1[[#This Row],[Belastbaar loon]]-INDIRECT(ADDRESS(ROW()-1,COLUMN(A:A))))</f>
        <v>10</v>
      </c>
      <c r="K3730" s="6">
        <f ca="1">Table1[[#This Row],[Netto loon]]-Table1[[#This Row],[Netto vorige schijf]]</f>
        <v>5.0977999999959138</v>
      </c>
      <c r="L3730" s="2">
        <f ca="1">(Table1[[#This Row],[Bruto tov vorige schijf]]-Table1[[#This Row],[Netto tov vorige schijf]])/MAX(Table1[[#This Row],[Bruto tov vorige schijf]],1)</f>
        <v>0.49022000000040861</v>
      </c>
    </row>
    <row r="3731" spans="1:12" x14ac:dyDescent="0.25">
      <c r="A3731" s="14">
        <v>45131</v>
      </c>
      <c r="B3731" s="6">
        <f>LoonHeffing2020(Table1[[#This Row],[Belastbaar loon]])</f>
        <v>16856.428499999998</v>
      </c>
      <c r="C3731" s="6">
        <f>AlgemeneHeffingsKorting2020(Table1[[#This Row],[Belastbaar loon]])</f>
        <v>1325.8976</v>
      </c>
      <c r="D3731" s="14">
        <f>ArbeidsKorting2020(Table1[[#This Row],[Belastbaar loon]])</f>
        <v>3208.38</v>
      </c>
      <c r="E3731" s="14">
        <f>MAX(Table1[[#This Row],[Loonheffing]]-Table1[[#This Row],[Algemene Heffingskorting]]-Table1[[#This Row],[Arbeidskorting]],0)</f>
        <v>12322.150899999997</v>
      </c>
      <c r="F3731" s="6">
        <f>Table1[[#This Row],[Belastbaar loon]]-Table1[[#This Row],[Belasting]]</f>
        <v>32808.849100000007</v>
      </c>
      <c r="G3731" s="2">
        <f>(Table1[[#This Row],[Belastbaar loon]]-Table1[[#This Row],[Netto loon]])/Table1[[#This Row],[Belastbaar loon]]</f>
        <v>0.27303075269770211</v>
      </c>
      <c r="H3731" s="14">
        <f t="shared" ca="1" si="52"/>
        <v>12317.248700000002</v>
      </c>
      <c r="I3731" s="14">
        <f ca="1">IF(ROW()=2, Table1[[#This Row],[Netto loon]], INDIRECT(ADDRESS(ROW()-1,COLUMN(F:F))))</f>
        <v>32803.751299999996</v>
      </c>
      <c r="J3731" s="6">
        <f ca="1">IF(ROW()=2, 0, Table1[[#This Row],[Belastbaar loon]]-INDIRECT(ADDRESS(ROW()-1,COLUMN(A:A))))</f>
        <v>10</v>
      </c>
      <c r="K3731" s="6">
        <f ca="1">Table1[[#This Row],[Netto loon]]-Table1[[#This Row],[Netto vorige schijf]]</f>
        <v>5.0978000000104657</v>
      </c>
      <c r="L3731" s="2">
        <f ca="1">(Table1[[#This Row],[Bruto tov vorige schijf]]-Table1[[#This Row],[Netto tov vorige schijf]])/MAX(Table1[[#This Row],[Bruto tov vorige schijf]],1)</f>
        <v>0.49021999999895344</v>
      </c>
    </row>
    <row r="3732" spans="1:12" x14ac:dyDescent="0.25">
      <c r="A3732" s="14">
        <v>45141</v>
      </c>
      <c r="B3732" s="6">
        <f>LoonHeffing2020(Table1[[#This Row],[Belastbaar loon]])</f>
        <v>16860.163499999999</v>
      </c>
      <c r="C3732" s="6">
        <f>AlgemeneHeffingsKorting2020(Table1[[#This Row],[Belastbaar loon]])</f>
        <v>1325.3304000000001</v>
      </c>
      <c r="D3732" s="14">
        <f>ArbeidsKorting2020(Table1[[#This Row],[Belastbaar loon]])</f>
        <v>3207.78</v>
      </c>
      <c r="E3732" s="14">
        <f>MAX(Table1[[#This Row],[Loonheffing]]-Table1[[#This Row],[Algemene Heffingskorting]]-Table1[[#This Row],[Arbeidskorting]],0)</f>
        <v>12327.053099999997</v>
      </c>
      <c r="F3732" s="6">
        <f>Table1[[#This Row],[Belastbaar loon]]-Table1[[#This Row],[Belasting]]</f>
        <v>32813.946900000003</v>
      </c>
      <c r="G3732" s="2">
        <f>(Table1[[#This Row],[Belastbaar loon]]-Table1[[#This Row],[Netto loon]])/Table1[[#This Row],[Belastbaar loon]]</f>
        <v>0.27307886621917987</v>
      </c>
      <c r="H3732" s="14">
        <f t="shared" ca="1" si="52"/>
        <v>12322.150899999997</v>
      </c>
      <c r="I3732" s="14">
        <f ca="1">IF(ROW()=2, Table1[[#This Row],[Netto loon]], INDIRECT(ADDRESS(ROW()-1,COLUMN(F:F))))</f>
        <v>32808.849100000007</v>
      </c>
      <c r="J3732" s="6">
        <f ca="1">IF(ROW()=2, 0, Table1[[#This Row],[Belastbaar loon]]-INDIRECT(ADDRESS(ROW()-1,COLUMN(A:A))))</f>
        <v>10</v>
      </c>
      <c r="K3732" s="6">
        <f ca="1">Table1[[#This Row],[Netto loon]]-Table1[[#This Row],[Netto vorige schijf]]</f>
        <v>5.0977999999959138</v>
      </c>
      <c r="L3732" s="2">
        <f ca="1">(Table1[[#This Row],[Bruto tov vorige schijf]]-Table1[[#This Row],[Netto tov vorige schijf]])/MAX(Table1[[#This Row],[Bruto tov vorige schijf]],1)</f>
        <v>0.49022000000040861</v>
      </c>
    </row>
    <row r="3733" spans="1:12" x14ac:dyDescent="0.25">
      <c r="A3733" s="14">
        <v>45151</v>
      </c>
      <c r="B3733" s="6">
        <f>LoonHeffing2020(Table1[[#This Row],[Belastbaar loon]])</f>
        <v>16863.898499999999</v>
      </c>
      <c r="C3733" s="6">
        <f>AlgemeneHeffingsKorting2020(Table1[[#This Row],[Belastbaar loon]])</f>
        <v>1324.7632000000001</v>
      </c>
      <c r="D3733" s="14">
        <f>ArbeidsKorting2020(Table1[[#This Row],[Belastbaar loon]])</f>
        <v>3207.18</v>
      </c>
      <c r="E3733" s="14">
        <f>MAX(Table1[[#This Row],[Loonheffing]]-Table1[[#This Row],[Algemene Heffingskorting]]-Table1[[#This Row],[Arbeidskorting]],0)</f>
        <v>12331.9553</v>
      </c>
      <c r="F3733" s="6">
        <f>Table1[[#This Row],[Belastbaar loon]]-Table1[[#This Row],[Belasting]]</f>
        <v>32819.044699999999</v>
      </c>
      <c r="G3733" s="2">
        <f>(Table1[[#This Row],[Belastbaar loon]]-Table1[[#This Row],[Netto loon]])/Table1[[#This Row],[Belastbaar loon]]</f>
        <v>0.2731269584283848</v>
      </c>
      <c r="H3733" s="14">
        <f t="shared" ca="1" si="52"/>
        <v>12327.053099999997</v>
      </c>
      <c r="I3733" s="14">
        <f ca="1">IF(ROW()=2, Table1[[#This Row],[Netto loon]], INDIRECT(ADDRESS(ROW()-1,COLUMN(F:F))))</f>
        <v>32813.946900000003</v>
      </c>
      <c r="J3733" s="6">
        <f ca="1">IF(ROW()=2, 0, Table1[[#This Row],[Belastbaar loon]]-INDIRECT(ADDRESS(ROW()-1,COLUMN(A:A))))</f>
        <v>10</v>
      </c>
      <c r="K3733" s="6">
        <f ca="1">Table1[[#This Row],[Netto loon]]-Table1[[#This Row],[Netto vorige schijf]]</f>
        <v>5.0977999999959138</v>
      </c>
      <c r="L3733" s="2">
        <f ca="1">(Table1[[#This Row],[Bruto tov vorige schijf]]-Table1[[#This Row],[Netto tov vorige schijf]])/MAX(Table1[[#This Row],[Bruto tov vorige schijf]],1)</f>
        <v>0.49022000000040861</v>
      </c>
    </row>
    <row r="3734" spans="1:12" x14ac:dyDescent="0.25">
      <c r="A3734" s="14">
        <v>45161</v>
      </c>
      <c r="B3734" s="6">
        <f>LoonHeffing2020(Table1[[#This Row],[Belastbaar loon]])</f>
        <v>16867.6335</v>
      </c>
      <c r="C3734" s="6">
        <f>AlgemeneHeffingsKorting2020(Table1[[#This Row],[Belastbaar loon]])</f>
        <v>1324.1959999999999</v>
      </c>
      <c r="D3734" s="14">
        <f>ArbeidsKorting2020(Table1[[#This Row],[Belastbaar loon]])</f>
        <v>3206.58</v>
      </c>
      <c r="E3734" s="14">
        <f>MAX(Table1[[#This Row],[Loonheffing]]-Table1[[#This Row],[Algemene Heffingskorting]]-Table1[[#This Row],[Arbeidskorting]],0)</f>
        <v>12336.8575</v>
      </c>
      <c r="F3734" s="6">
        <f>Table1[[#This Row],[Belastbaar loon]]-Table1[[#This Row],[Belasting]]</f>
        <v>32824.142500000002</v>
      </c>
      <c r="G3734" s="2">
        <f>(Table1[[#This Row],[Belastbaar loon]]-Table1[[#This Row],[Netto loon]])/Table1[[#This Row],[Belastbaar loon]]</f>
        <v>0.2731750293394743</v>
      </c>
      <c r="H3734" s="14">
        <f t="shared" ca="1" si="52"/>
        <v>12331.9553</v>
      </c>
      <c r="I3734" s="14">
        <f ca="1">IF(ROW()=2, Table1[[#This Row],[Netto loon]], INDIRECT(ADDRESS(ROW()-1,COLUMN(F:F))))</f>
        <v>32819.044699999999</v>
      </c>
      <c r="J3734" s="6">
        <f ca="1">IF(ROW()=2, 0, Table1[[#This Row],[Belastbaar loon]]-INDIRECT(ADDRESS(ROW()-1,COLUMN(A:A))))</f>
        <v>10</v>
      </c>
      <c r="K3734" s="6">
        <f ca="1">Table1[[#This Row],[Netto loon]]-Table1[[#This Row],[Netto vorige schijf]]</f>
        <v>5.0978000000031898</v>
      </c>
      <c r="L3734" s="2">
        <f ca="1">(Table1[[#This Row],[Bruto tov vorige schijf]]-Table1[[#This Row],[Netto tov vorige schijf]])/MAX(Table1[[#This Row],[Bruto tov vorige schijf]],1)</f>
        <v>0.49021999999968102</v>
      </c>
    </row>
    <row r="3735" spans="1:12" x14ac:dyDescent="0.25">
      <c r="A3735" s="14">
        <v>45171</v>
      </c>
      <c r="B3735" s="6">
        <f>LoonHeffing2020(Table1[[#This Row],[Belastbaar loon]])</f>
        <v>16871.3685</v>
      </c>
      <c r="C3735" s="6">
        <f>AlgemeneHeffingsKorting2020(Table1[[#This Row],[Belastbaar loon]])</f>
        <v>1323.6288</v>
      </c>
      <c r="D3735" s="14">
        <f>ArbeidsKorting2020(Table1[[#This Row],[Belastbaar loon]])</f>
        <v>3205.98</v>
      </c>
      <c r="E3735" s="14">
        <f>MAX(Table1[[#This Row],[Loonheffing]]-Table1[[#This Row],[Algemene Heffingskorting]]-Table1[[#This Row],[Arbeidskorting]],0)</f>
        <v>12341.759700000001</v>
      </c>
      <c r="F3735" s="6">
        <f>Table1[[#This Row],[Belastbaar loon]]-Table1[[#This Row],[Belasting]]</f>
        <v>32829.240299999998</v>
      </c>
      <c r="G3735" s="2">
        <f>(Table1[[#This Row],[Belastbaar loon]]-Table1[[#This Row],[Netto loon]])/Table1[[#This Row],[Belastbaar loon]]</f>
        <v>0.27322307896659365</v>
      </c>
      <c r="H3735" s="14">
        <f t="shared" ca="1" si="52"/>
        <v>12336.8575</v>
      </c>
      <c r="I3735" s="14">
        <f ca="1">IF(ROW()=2, Table1[[#This Row],[Netto loon]], INDIRECT(ADDRESS(ROW()-1,COLUMN(F:F))))</f>
        <v>32824.142500000002</v>
      </c>
      <c r="J3735" s="6">
        <f ca="1">IF(ROW()=2, 0, Table1[[#This Row],[Belastbaar loon]]-INDIRECT(ADDRESS(ROW()-1,COLUMN(A:A))))</f>
        <v>10</v>
      </c>
      <c r="K3735" s="6">
        <f ca="1">Table1[[#This Row],[Netto loon]]-Table1[[#This Row],[Netto vorige schijf]]</f>
        <v>5.0977999999959138</v>
      </c>
      <c r="L3735" s="2">
        <f ca="1">(Table1[[#This Row],[Bruto tov vorige schijf]]-Table1[[#This Row],[Netto tov vorige schijf]])/MAX(Table1[[#This Row],[Bruto tov vorige schijf]],1)</f>
        <v>0.49022000000040861</v>
      </c>
    </row>
    <row r="3736" spans="1:12" x14ac:dyDescent="0.25">
      <c r="A3736" s="14">
        <v>45181</v>
      </c>
      <c r="B3736" s="6">
        <f>LoonHeffing2020(Table1[[#This Row],[Belastbaar loon]])</f>
        <v>16875.103500000001</v>
      </c>
      <c r="C3736" s="6">
        <f>AlgemeneHeffingsKorting2020(Table1[[#This Row],[Belastbaar loon]])</f>
        <v>1323.0616</v>
      </c>
      <c r="D3736" s="14">
        <f>ArbeidsKorting2020(Table1[[#This Row],[Belastbaar loon]])</f>
        <v>3205.38</v>
      </c>
      <c r="E3736" s="14">
        <f>MAX(Table1[[#This Row],[Loonheffing]]-Table1[[#This Row],[Algemene Heffingskorting]]-Table1[[#This Row],[Arbeidskorting]],0)</f>
        <v>12346.661899999999</v>
      </c>
      <c r="F3736" s="6">
        <f>Table1[[#This Row],[Belastbaar loon]]-Table1[[#This Row],[Belasting]]</f>
        <v>32834.338100000001</v>
      </c>
      <c r="G3736" s="2">
        <f>(Table1[[#This Row],[Belastbaar loon]]-Table1[[#This Row],[Netto loon]])/Table1[[#This Row],[Belastbaar loon]]</f>
        <v>0.27327110732387505</v>
      </c>
      <c r="H3736" s="14">
        <f t="shared" ca="1" si="52"/>
        <v>12341.759700000001</v>
      </c>
      <c r="I3736" s="14">
        <f ca="1">IF(ROW()=2, Table1[[#This Row],[Netto loon]], INDIRECT(ADDRESS(ROW()-1,COLUMN(F:F))))</f>
        <v>32829.240299999998</v>
      </c>
      <c r="J3736" s="6">
        <f ca="1">IF(ROW()=2, 0, Table1[[#This Row],[Belastbaar loon]]-INDIRECT(ADDRESS(ROW()-1,COLUMN(A:A))))</f>
        <v>10</v>
      </c>
      <c r="K3736" s="6">
        <f ca="1">Table1[[#This Row],[Netto loon]]-Table1[[#This Row],[Netto vorige schijf]]</f>
        <v>5.0978000000031898</v>
      </c>
      <c r="L3736" s="2">
        <f ca="1">(Table1[[#This Row],[Bruto tov vorige schijf]]-Table1[[#This Row],[Netto tov vorige schijf]])/MAX(Table1[[#This Row],[Bruto tov vorige schijf]],1)</f>
        <v>0.49021999999968102</v>
      </c>
    </row>
    <row r="3737" spans="1:12" x14ac:dyDescent="0.25">
      <c r="A3737" s="14">
        <v>45191</v>
      </c>
      <c r="B3737" s="6">
        <f>LoonHeffing2020(Table1[[#This Row],[Belastbaar loon]])</f>
        <v>16878.838500000002</v>
      </c>
      <c r="C3737" s="6">
        <f>AlgemeneHeffingsKorting2020(Table1[[#This Row],[Belastbaar loon]])</f>
        <v>1322.4944</v>
      </c>
      <c r="D3737" s="14">
        <f>ArbeidsKorting2020(Table1[[#This Row],[Belastbaar loon]])</f>
        <v>3204.78</v>
      </c>
      <c r="E3737" s="14">
        <f>MAX(Table1[[#This Row],[Loonheffing]]-Table1[[#This Row],[Algemene Heffingskorting]]-Table1[[#This Row],[Arbeidskorting]],0)</f>
        <v>12351.564100000001</v>
      </c>
      <c r="F3737" s="6">
        <f>Table1[[#This Row],[Belastbaar loon]]-Table1[[#This Row],[Belasting]]</f>
        <v>32839.435899999997</v>
      </c>
      <c r="G3737" s="2">
        <f>(Table1[[#This Row],[Belastbaar loon]]-Table1[[#This Row],[Netto loon]])/Table1[[#This Row],[Belastbaar loon]]</f>
        <v>0.27331911442543877</v>
      </c>
      <c r="H3737" s="14">
        <f t="shared" ca="1" si="52"/>
        <v>12346.661899999999</v>
      </c>
      <c r="I3737" s="14">
        <f ca="1">IF(ROW()=2, Table1[[#This Row],[Netto loon]], INDIRECT(ADDRESS(ROW()-1,COLUMN(F:F))))</f>
        <v>32834.338100000001</v>
      </c>
      <c r="J3737" s="6">
        <f ca="1">IF(ROW()=2, 0, Table1[[#This Row],[Belastbaar loon]]-INDIRECT(ADDRESS(ROW()-1,COLUMN(A:A))))</f>
        <v>10</v>
      </c>
      <c r="K3737" s="6">
        <f ca="1">Table1[[#This Row],[Netto loon]]-Table1[[#This Row],[Netto vorige schijf]]</f>
        <v>5.0977999999959138</v>
      </c>
      <c r="L3737" s="2">
        <f ca="1">(Table1[[#This Row],[Bruto tov vorige schijf]]-Table1[[#This Row],[Netto tov vorige schijf]])/MAX(Table1[[#This Row],[Bruto tov vorige schijf]],1)</f>
        <v>0.49022000000040861</v>
      </c>
    </row>
    <row r="3738" spans="1:12" x14ac:dyDescent="0.25">
      <c r="A3738" s="14">
        <v>45201</v>
      </c>
      <c r="B3738" s="6">
        <f>LoonHeffing2020(Table1[[#This Row],[Belastbaar loon]])</f>
        <v>16882.573499999999</v>
      </c>
      <c r="C3738" s="6">
        <f>AlgemeneHeffingsKorting2020(Table1[[#This Row],[Belastbaar loon]])</f>
        <v>1321.9272000000001</v>
      </c>
      <c r="D3738" s="14">
        <f>ArbeidsKorting2020(Table1[[#This Row],[Belastbaar loon]])</f>
        <v>3204.18</v>
      </c>
      <c r="E3738" s="14">
        <f>MAX(Table1[[#This Row],[Loonheffing]]-Table1[[#This Row],[Algemene Heffingskorting]]-Table1[[#This Row],[Arbeidskorting]],0)</f>
        <v>12356.466299999998</v>
      </c>
      <c r="F3738" s="6">
        <f>Table1[[#This Row],[Belastbaar loon]]-Table1[[#This Row],[Belasting]]</f>
        <v>32844.5337</v>
      </c>
      <c r="G3738" s="2">
        <f>(Table1[[#This Row],[Belastbaar loon]]-Table1[[#This Row],[Netto loon]])/Table1[[#This Row],[Belastbaar loon]]</f>
        <v>0.27336710028539191</v>
      </c>
      <c r="H3738" s="14">
        <f t="shared" ref="H3738:H3801" ca="1" si="53">IF(ROW()=2, 0, INDIRECT(ADDRESS(ROW()-1,COLUMN(E:E))))</f>
        <v>12351.564100000001</v>
      </c>
      <c r="I3738" s="14">
        <f ca="1">IF(ROW()=2, Table1[[#This Row],[Netto loon]], INDIRECT(ADDRESS(ROW()-1,COLUMN(F:F))))</f>
        <v>32839.435899999997</v>
      </c>
      <c r="J3738" s="6">
        <f ca="1">IF(ROW()=2, 0, Table1[[#This Row],[Belastbaar loon]]-INDIRECT(ADDRESS(ROW()-1,COLUMN(A:A))))</f>
        <v>10</v>
      </c>
      <c r="K3738" s="6">
        <f ca="1">Table1[[#This Row],[Netto loon]]-Table1[[#This Row],[Netto vorige schijf]]</f>
        <v>5.0978000000031898</v>
      </c>
      <c r="L3738" s="2">
        <f ca="1">(Table1[[#This Row],[Bruto tov vorige schijf]]-Table1[[#This Row],[Netto tov vorige schijf]])/MAX(Table1[[#This Row],[Bruto tov vorige schijf]],1)</f>
        <v>0.49021999999968102</v>
      </c>
    </row>
    <row r="3739" spans="1:12" x14ac:dyDescent="0.25">
      <c r="A3739" s="14">
        <v>45211</v>
      </c>
      <c r="B3739" s="6">
        <f>LoonHeffing2020(Table1[[#This Row],[Belastbaar loon]])</f>
        <v>16886.308499999999</v>
      </c>
      <c r="C3739" s="6">
        <f>AlgemeneHeffingsKorting2020(Table1[[#This Row],[Belastbaar loon]])</f>
        <v>1321.36</v>
      </c>
      <c r="D3739" s="14">
        <f>ArbeidsKorting2020(Table1[[#This Row],[Belastbaar loon]])</f>
        <v>3203.58</v>
      </c>
      <c r="E3739" s="14">
        <f>MAX(Table1[[#This Row],[Loonheffing]]-Table1[[#This Row],[Algemene Heffingskorting]]-Table1[[#This Row],[Arbeidskorting]],0)</f>
        <v>12361.368499999999</v>
      </c>
      <c r="F3739" s="6">
        <f>Table1[[#This Row],[Belastbaar loon]]-Table1[[#This Row],[Belasting]]</f>
        <v>32849.631500000003</v>
      </c>
      <c r="G3739" s="2">
        <f>(Table1[[#This Row],[Belastbaar loon]]-Table1[[#This Row],[Netto loon]])/Table1[[#This Row],[Belastbaar loon]]</f>
        <v>0.27341506491782969</v>
      </c>
      <c r="H3739" s="14">
        <f t="shared" ca="1" si="53"/>
        <v>12356.466299999998</v>
      </c>
      <c r="I3739" s="14">
        <f ca="1">IF(ROW()=2, Table1[[#This Row],[Netto loon]], INDIRECT(ADDRESS(ROW()-1,COLUMN(F:F))))</f>
        <v>32844.5337</v>
      </c>
      <c r="J3739" s="6">
        <f ca="1">IF(ROW()=2, 0, Table1[[#This Row],[Belastbaar loon]]-INDIRECT(ADDRESS(ROW()-1,COLUMN(A:A))))</f>
        <v>10</v>
      </c>
      <c r="K3739" s="6">
        <f ca="1">Table1[[#This Row],[Netto loon]]-Table1[[#This Row],[Netto vorige schijf]]</f>
        <v>5.0978000000031898</v>
      </c>
      <c r="L3739" s="2">
        <f ca="1">(Table1[[#This Row],[Bruto tov vorige schijf]]-Table1[[#This Row],[Netto tov vorige schijf]])/MAX(Table1[[#This Row],[Bruto tov vorige schijf]],1)</f>
        <v>0.49021999999968102</v>
      </c>
    </row>
    <row r="3740" spans="1:12" x14ac:dyDescent="0.25">
      <c r="A3740" s="14">
        <v>45221</v>
      </c>
      <c r="B3740" s="6">
        <f>LoonHeffing2020(Table1[[#This Row],[Belastbaar loon]])</f>
        <v>16890.0435</v>
      </c>
      <c r="C3740" s="6">
        <f>AlgemeneHeffingsKorting2020(Table1[[#This Row],[Belastbaar loon]])</f>
        <v>1320.7927999999999</v>
      </c>
      <c r="D3740" s="14">
        <f>ArbeidsKorting2020(Table1[[#This Row],[Belastbaar loon]])</f>
        <v>3202.98</v>
      </c>
      <c r="E3740" s="14">
        <f>MAX(Table1[[#This Row],[Loonheffing]]-Table1[[#This Row],[Algemene Heffingskorting]]-Table1[[#This Row],[Arbeidskorting]],0)</f>
        <v>12366.270700000001</v>
      </c>
      <c r="F3740" s="6">
        <f>Table1[[#This Row],[Belastbaar loon]]-Table1[[#This Row],[Belasting]]</f>
        <v>32854.729299999999</v>
      </c>
      <c r="G3740" s="2">
        <f>(Table1[[#This Row],[Belastbaar loon]]-Table1[[#This Row],[Netto loon]])/Table1[[#This Row],[Belastbaar loon]]</f>
        <v>0.27346300833683468</v>
      </c>
      <c r="H3740" s="14">
        <f t="shared" ca="1" si="53"/>
        <v>12361.368499999999</v>
      </c>
      <c r="I3740" s="14">
        <f ca="1">IF(ROW()=2, Table1[[#This Row],[Netto loon]], INDIRECT(ADDRESS(ROW()-1,COLUMN(F:F))))</f>
        <v>32849.631500000003</v>
      </c>
      <c r="J3740" s="6">
        <f ca="1">IF(ROW()=2, 0, Table1[[#This Row],[Belastbaar loon]]-INDIRECT(ADDRESS(ROW()-1,COLUMN(A:A))))</f>
        <v>10</v>
      </c>
      <c r="K3740" s="6">
        <f ca="1">Table1[[#This Row],[Netto loon]]-Table1[[#This Row],[Netto vorige schijf]]</f>
        <v>5.0977999999959138</v>
      </c>
      <c r="L3740" s="2">
        <f ca="1">(Table1[[#This Row],[Bruto tov vorige schijf]]-Table1[[#This Row],[Netto tov vorige schijf]])/MAX(Table1[[#This Row],[Bruto tov vorige schijf]],1)</f>
        <v>0.49022000000040861</v>
      </c>
    </row>
    <row r="3741" spans="1:12" x14ac:dyDescent="0.25">
      <c r="A3741" s="14">
        <v>45231</v>
      </c>
      <c r="B3741" s="6">
        <f>LoonHeffing2020(Table1[[#This Row],[Belastbaar loon]])</f>
        <v>16893.7785</v>
      </c>
      <c r="C3741" s="6">
        <f>AlgemeneHeffingsKorting2020(Table1[[#This Row],[Belastbaar loon]])</f>
        <v>1320.2256</v>
      </c>
      <c r="D3741" s="14">
        <f>ArbeidsKorting2020(Table1[[#This Row],[Belastbaar loon]])</f>
        <v>3202.38</v>
      </c>
      <c r="E3741" s="14">
        <f>MAX(Table1[[#This Row],[Loonheffing]]-Table1[[#This Row],[Algemene Heffingskorting]]-Table1[[#This Row],[Arbeidskorting]],0)</f>
        <v>12371.172900000001</v>
      </c>
      <c r="F3741" s="6">
        <f>Table1[[#This Row],[Belastbaar loon]]-Table1[[#This Row],[Belasting]]</f>
        <v>32859.827099999995</v>
      </c>
      <c r="G3741" s="2">
        <f>(Table1[[#This Row],[Belastbaar loon]]-Table1[[#This Row],[Netto loon]])/Table1[[#This Row],[Belastbaar loon]]</f>
        <v>0.27351093055647685</v>
      </c>
      <c r="H3741" s="14">
        <f t="shared" ca="1" si="53"/>
        <v>12366.270700000001</v>
      </c>
      <c r="I3741" s="14">
        <f ca="1">IF(ROW()=2, Table1[[#This Row],[Netto loon]], INDIRECT(ADDRESS(ROW()-1,COLUMN(F:F))))</f>
        <v>32854.729299999999</v>
      </c>
      <c r="J3741" s="6">
        <f ca="1">IF(ROW()=2, 0, Table1[[#This Row],[Belastbaar loon]]-INDIRECT(ADDRESS(ROW()-1,COLUMN(A:A))))</f>
        <v>10</v>
      </c>
      <c r="K3741" s="6">
        <f ca="1">Table1[[#This Row],[Netto loon]]-Table1[[#This Row],[Netto vorige schijf]]</f>
        <v>5.0977999999959138</v>
      </c>
      <c r="L3741" s="2">
        <f ca="1">(Table1[[#This Row],[Bruto tov vorige schijf]]-Table1[[#This Row],[Netto tov vorige schijf]])/MAX(Table1[[#This Row],[Bruto tov vorige schijf]],1)</f>
        <v>0.49022000000040861</v>
      </c>
    </row>
    <row r="3742" spans="1:12" x14ac:dyDescent="0.25">
      <c r="A3742" s="14">
        <v>45241</v>
      </c>
      <c r="B3742" s="6">
        <f>LoonHeffing2020(Table1[[#This Row],[Belastbaar loon]])</f>
        <v>16897.513500000001</v>
      </c>
      <c r="C3742" s="6">
        <f>AlgemeneHeffingsKorting2020(Table1[[#This Row],[Belastbaar loon]])</f>
        <v>1319.6584</v>
      </c>
      <c r="D3742" s="14">
        <f>ArbeidsKorting2020(Table1[[#This Row],[Belastbaar loon]])</f>
        <v>3201.78</v>
      </c>
      <c r="E3742" s="14">
        <f>MAX(Table1[[#This Row],[Loonheffing]]-Table1[[#This Row],[Algemene Heffingskorting]]-Table1[[#This Row],[Arbeidskorting]],0)</f>
        <v>12376.0751</v>
      </c>
      <c r="F3742" s="6">
        <f>Table1[[#This Row],[Belastbaar loon]]-Table1[[#This Row],[Belasting]]</f>
        <v>32864.924899999998</v>
      </c>
      <c r="G3742" s="2">
        <f>(Table1[[#This Row],[Belastbaar loon]]-Table1[[#This Row],[Netto loon]])/Table1[[#This Row],[Belastbaar loon]]</f>
        <v>0.27355883159081368</v>
      </c>
      <c r="H3742" s="14">
        <f t="shared" ca="1" si="53"/>
        <v>12371.172900000001</v>
      </c>
      <c r="I3742" s="14">
        <f ca="1">IF(ROW()=2, Table1[[#This Row],[Netto loon]], INDIRECT(ADDRESS(ROW()-1,COLUMN(F:F))))</f>
        <v>32859.827099999995</v>
      </c>
      <c r="J3742" s="6">
        <f ca="1">IF(ROW()=2, 0, Table1[[#This Row],[Belastbaar loon]]-INDIRECT(ADDRESS(ROW()-1,COLUMN(A:A))))</f>
        <v>10</v>
      </c>
      <c r="K3742" s="6">
        <f ca="1">Table1[[#This Row],[Netto loon]]-Table1[[#This Row],[Netto vorige schijf]]</f>
        <v>5.0978000000031898</v>
      </c>
      <c r="L3742" s="2">
        <f ca="1">(Table1[[#This Row],[Bruto tov vorige schijf]]-Table1[[#This Row],[Netto tov vorige schijf]])/MAX(Table1[[#This Row],[Bruto tov vorige schijf]],1)</f>
        <v>0.49021999999968102</v>
      </c>
    </row>
    <row r="3743" spans="1:12" x14ac:dyDescent="0.25">
      <c r="A3743" s="14">
        <v>45251</v>
      </c>
      <c r="B3743" s="6">
        <f>LoonHeffing2020(Table1[[#This Row],[Belastbaar loon]])</f>
        <v>16901.248500000002</v>
      </c>
      <c r="C3743" s="6">
        <f>AlgemeneHeffingsKorting2020(Table1[[#This Row],[Belastbaar loon]])</f>
        <v>1319.0912000000001</v>
      </c>
      <c r="D3743" s="14">
        <f>ArbeidsKorting2020(Table1[[#This Row],[Belastbaar loon]])</f>
        <v>3201.18</v>
      </c>
      <c r="E3743" s="14">
        <f>MAX(Table1[[#This Row],[Loonheffing]]-Table1[[#This Row],[Algemene Heffingskorting]]-Table1[[#This Row],[Arbeidskorting]],0)</f>
        <v>12380.9773</v>
      </c>
      <c r="F3743" s="6">
        <f>Table1[[#This Row],[Belastbaar loon]]-Table1[[#This Row],[Belasting]]</f>
        <v>32870.022700000001</v>
      </c>
      <c r="G3743" s="2">
        <f>(Table1[[#This Row],[Belastbaar loon]]-Table1[[#This Row],[Netto loon]])/Table1[[#This Row],[Belastbaar loon]]</f>
        <v>0.27360671145389048</v>
      </c>
      <c r="H3743" s="14">
        <f t="shared" ca="1" si="53"/>
        <v>12376.0751</v>
      </c>
      <c r="I3743" s="14">
        <f ca="1">IF(ROW()=2, Table1[[#This Row],[Netto loon]], INDIRECT(ADDRESS(ROW()-1,COLUMN(F:F))))</f>
        <v>32864.924899999998</v>
      </c>
      <c r="J3743" s="6">
        <f ca="1">IF(ROW()=2, 0, Table1[[#This Row],[Belastbaar loon]]-INDIRECT(ADDRESS(ROW()-1,COLUMN(A:A))))</f>
        <v>10</v>
      </c>
      <c r="K3743" s="6">
        <f ca="1">Table1[[#This Row],[Netto loon]]-Table1[[#This Row],[Netto vorige schijf]]</f>
        <v>5.0978000000031898</v>
      </c>
      <c r="L3743" s="2">
        <f ca="1">(Table1[[#This Row],[Bruto tov vorige schijf]]-Table1[[#This Row],[Netto tov vorige schijf]])/MAX(Table1[[#This Row],[Bruto tov vorige schijf]],1)</f>
        <v>0.49021999999968102</v>
      </c>
    </row>
    <row r="3744" spans="1:12" x14ac:dyDescent="0.25">
      <c r="A3744" s="14">
        <v>45261</v>
      </c>
      <c r="B3744" s="6">
        <f>LoonHeffing2020(Table1[[#This Row],[Belastbaar loon]])</f>
        <v>16904.983499999998</v>
      </c>
      <c r="C3744" s="6">
        <f>AlgemeneHeffingsKorting2020(Table1[[#This Row],[Belastbaar loon]])</f>
        <v>1318.5240000000001</v>
      </c>
      <c r="D3744" s="14">
        <f>ArbeidsKorting2020(Table1[[#This Row],[Belastbaar loon]])</f>
        <v>3200.58</v>
      </c>
      <c r="E3744" s="14">
        <f>MAX(Table1[[#This Row],[Loonheffing]]-Table1[[#This Row],[Algemene Heffingskorting]]-Table1[[#This Row],[Arbeidskorting]],0)</f>
        <v>12385.879499999999</v>
      </c>
      <c r="F3744" s="6">
        <f>Table1[[#This Row],[Belastbaar loon]]-Table1[[#This Row],[Belasting]]</f>
        <v>32875.120500000005</v>
      </c>
      <c r="G3744" s="2">
        <f>(Table1[[#This Row],[Belastbaar loon]]-Table1[[#This Row],[Netto loon]])/Table1[[#This Row],[Belastbaar loon]]</f>
        <v>0.2736545701597401</v>
      </c>
      <c r="H3744" s="14">
        <f t="shared" ca="1" si="53"/>
        <v>12380.9773</v>
      </c>
      <c r="I3744" s="14">
        <f ca="1">IF(ROW()=2, Table1[[#This Row],[Netto loon]], INDIRECT(ADDRESS(ROW()-1,COLUMN(F:F))))</f>
        <v>32870.022700000001</v>
      </c>
      <c r="J3744" s="6">
        <f ca="1">IF(ROW()=2, 0, Table1[[#This Row],[Belastbaar loon]]-INDIRECT(ADDRESS(ROW()-1,COLUMN(A:A))))</f>
        <v>10</v>
      </c>
      <c r="K3744" s="6">
        <f ca="1">Table1[[#This Row],[Netto loon]]-Table1[[#This Row],[Netto vorige schijf]]</f>
        <v>5.0978000000031898</v>
      </c>
      <c r="L3744" s="2">
        <f ca="1">(Table1[[#This Row],[Bruto tov vorige schijf]]-Table1[[#This Row],[Netto tov vorige schijf]])/MAX(Table1[[#This Row],[Bruto tov vorige schijf]],1)</f>
        <v>0.49021999999968102</v>
      </c>
    </row>
    <row r="3745" spans="1:12" x14ac:dyDescent="0.25">
      <c r="A3745" s="14">
        <v>45271</v>
      </c>
      <c r="B3745" s="6">
        <f>LoonHeffing2020(Table1[[#This Row],[Belastbaar loon]])</f>
        <v>16908.718499999999</v>
      </c>
      <c r="C3745" s="6">
        <f>AlgemeneHeffingsKorting2020(Table1[[#This Row],[Belastbaar loon]])</f>
        <v>1317.9567999999999</v>
      </c>
      <c r="D3745" s="14">
        <f>ArbeidsKorting2020(Table1[[#This Row],[Belastbaar loon]])</f>
        <v>3199.98</v>
      </c>
      <c r="E3745" s="14">
        <f>MAX(Table1[[#This Row],[Loonheffing]]-Table1[[#This Row],[Algemene Heffingskorting]]-Table1[[#This Row],[Arbeidskorting]],0)</f>
        <v>12390.7817</v>
      </c>
      <c r="F3745" s="6">
        <f>Table1[[#This Row],[Belastbaar loon]]-Table1[[#This Row],[Belasting]]</f>
        <v>32880.2183</v>
      </c>
      <c r="G3745" s="2">
        <f>(Table1[[#This Row],[Belastbaar loon]]-Table1[[#This Row],[Netto loon]])/Table1[[#This Row],[Belastbaar loon]]</f>
        <v>0.27370240772238297</v>
      </c>
      <c r="H3745" s="14">
        <f t="shared" ca="1" si="53"/>
        <v>12385.879499999999</v>
      </c>
      <c r="I3745" s="14">
        <f ca="1">IF(ROW()=2, Table1[[#This Row],[Netto loon]], INDIRECT(ADDRESS(ROW()-1,COLUMN(F:F))))</f>
        <v>32875.120500000005</v>
      </c>
      <c r="J3745" s="6">
        <f ca="1">IF(ROW()=2, 0, Table1[[#This Row],[Belastbaar loon]]-INDIRECT(ADDRESS(ROW()-1,COLUMN(A:A))))</f>
        <v>10</v>
      </c>
      <c r="K3745" s="6">
        <f ca="1">Table1[[#This Row],[Netto loon]]-Table1[[#This Row],[Netto vorige schijf]]</f>
        <v>5.0977999999959138</v>
      </c>
      <c r="L3745" s="2">
        <f ca="1">(Table1[[#This Row],[Bruto tov vorige schijf]]-Table1[[#This Row],[Netto tov vorige schijf]])/MAX(Table1[[#This Row],[Bruto tov vorige schijf]],1)</f>
        <v>0.49022000000040861</v>
      </c>
    </row>
    <row r="3746" spans="1:12" x14ac:dyDescent="0.25">
      <c r="A3746" s="14">
        <v>45281</v>
      </c>
      <c r="B3746" s="6">
        <f>LoonHeffing2020(Table1[[#This Row],[Belastbaar loon]])</f>
        <v>16912.4535</v>
      </c>
      <c r="C3746" s="6">
        <f>AlgemeneHeffingsKorting2020(Table1[[#This Row],[Belastbaar loon]])</f>
        <v>1317.3896</v>
      </c>
      <c r="D3746" s="14">
        <f>ArbeidsKorting2020(Table1[[#This Row],[Belastbaar loon]])</f>
        <v>3199.38</v>
      </c>
      <c r="E3746" s="14">
        <f>MAX(Table1[[#This Row],[Loonheffing]]-Table1[[#This Row],[Algemene Heffingskorting]]-Table1[[#This Row],[Arbeidskorting]],0)</f>
        <v>12395.6839</v>
      </c>
      <c r="F3746" s="6">
        <f>Table1[[#This Row],[Belastbaar loon]]-Table1[[#This Row],[Belasting]]</f>
        <v>32885.316099999996</v>
      </c>
      <c r="G3746" s="2">
        <f>(Table1[[#This Row],[Belastbaar loon]]-Table1[[#This Row],[Netto loon]])/Table1[[#This Row],[Belastbaar loon]]</f>
        <v>0.273750224155827</v>
      </c>
      <c r="H3746" s="14">
        <f t="shared" ca="1" si="53"/>
        <v>12390.7817</v>
      </c>
      <c r="I3746" s="14">
        <f ca="1">IF(ROW()=2, Table1[[#This Row],[Netto loon]], INDIRECT(ADDRESS(ROW()-1,COLUMN(F:F))))</f>
        <v>32880.2183</v>
      </c>
      <c r="J3746" s="6">
        <f ca="1">IF(ROW()=2, 0, Table1[[#This Row],[Belastbaar loon]]-INDIRECT(ADDRESS(ROW()-1,COLUMN(A:A))))</f>
        <v>10</v>
      </c>
      <c r="K3746" s="6">
        <f ca="1">Table1[[#This Row],[Netto loon]]-Table1[[#This Row],[Netto vorige schijf]]</f>
        <v>5.0977999999959138</v>
      </c>
      <c r="L3746" s="2">
        <f ca="1">(Table1[[#This Row],[Bruto tov vorige schijf]]-Table1[[#This Row],[Netto tov vorige schijf]])/MAX(Table1[[#This Row],[Bruto tov vorige schijf]],1)</f>
        <v>0.49022000000040861</v>
      </c>
    </row>
    <row r="3747" spans="1:12" x14ac:dyDescent="0.25">
      <c r="A3747" s="14">
        <v>45291</v>
      </c>
      <c r="B3747" s="6">
        <f>LoonHeffing2020(Table1[[#This Row],[Belastbaar loon]])</f>
        <v>16916.1885</v>
      </c>
      <c r="C3747" s="6">
        <f>AlgemeneHeffingsKorting2020(Table1[[#This Row],[Belastbaar loon]])</f>
        <v>1316.8224</v>
      </c>
      <c r="D3747" s="14">
        <f>ArbeidsKorting2020(Table1[[#This Row],[Belastbaar loon]])</f>
        <v>3198.78</v>
      </c>
      <c r="E3747" s="14">
        <f>MAX(Table1[[#This Row],[Loonheffing]]-Table1[[#This Row],[Algemene Heffingskorting]]-Table1[[#This Row],[Arbeidskorting]],0)</f>
        <v>12400.586099999999</v>
      </c>
      <c r="F3747" s="6">
        <f>Table1[[#This Row],[Belastbaar loon]]-Table1[[#This Row],[Belasting]]</f>
        <v>32890.4139</v>
      </c>
      <c r="G3747" s="2">
        <f>(Table1[[#This Row],[Belastbaar loon]]-Table1[[#This Row],[Netto loon]])/Table1[[#This Row],[Belastbaar loon]]</f>
        <v>0.27379801947406768</v>
      </c>
      <c r="H3747" s="14">
        <f t="shared" ca="1" si="53"/>
        <v>12395.6839</v>
      </c>
      <c r="I3747" s="14">
        <f ca="1">IF(ROW()=2, Table1[[#This Row],[Netto loon]], INDIRECT(ADDRESS(ROW()-1,COLUMN(F:F))))</f>
        <v>32885.316099999996</v>
      </c>
      <c r="J3747" s="6">
        <f ca="1">IF(ROW()=2, 0, Table1[[#This Row],[Belastbaar loon]]-INDIRECT(ADDRESS(ROW()-1,COLUMN(A:A))))</f>
        <v>10</v>
      </c>
      <c r="K3747" s="6">
        <f ca="1">Table1[[#This Row],[Netto loon]]-Table1[[#This Row],[Netto vorige schijf]]</f>
        <v>5.0978000000031898</v>
      </c>
      <c r="L3747" s="2">
        <f ca="1">(Table1[[#This Row],[Bruto tov vorige schijf]]-Table1[[#This Row],[Netto tov vorige schijf]])/MAX(Table1[[#This Row],[Bruto tov vorige schijf]],1)</f>
        <v>0.49021999999968102</v>
      </c>
    </row>
    <row r="3748" spans="1:12" x14ac:dyDescent="0.25">
      <c r="A3748" s="14">
        <v>45301</v>
      </c>
      <c r="B3748" s="6">
        <f>LoonHeffing2020(Table1[[#This Row],[Belastbaar loon]])</f>
        <v>16919.923500000001</v>
      </c>
      <c r="C3748" s="6">
        <f>AlgemeneHeffingsKorting2020(Table1[[#This Row],[Belastbaar loon]])</f>
        <v>1316.2552000000001</v>
      </c>
      <c r="D3748" s="14">
        <f>ArbeidsKorting2020(Table1[[#This Row],[Belastbaar loon]])</f>
        <v>3198.18</v>
      </c>
      <c r="E3748" s="14">
        <f>MAX(Table1[[#This Row],[Loonheffing]]-Table1[[#This Row],[Algemene Heffingskorting]]-Table1[[#This Row],[Arbeidskorting]],0)</f>
        <v>12405.488300000001</v>
      </c>
      <c r="F3748" s="6">
        <f>Table1[[#This Row],[Belastbaar loon]]-Table1[[#This Row],[Belasting]]</f>
        <v>32895.511700000003</v>
      </c>
      <c r="G3748" s="2">
        <f>(Table1[[#This Row],[Belastbaar loon]]-Table1[[#This Row],[Netto loon]])/Table1[[#This Row],[Belastbaar loon]]</f>
        <v>0.27384579369108841</v>
      </c>
      <c r="H3748" s="14">
        <f t="shared" ca="1" si="53"/>
        <v>12400.586099999999</v>
      </c>
      <c r="I3748" s="14">
        <f ca="1">IF(ROW()=2, Table1[[#This Row],[Netto loon]], INDIRECT(ADDRESS(ROW()-1,COLUMN(F:F))))</f>
        <v>32890.4139</v>
      </c>
      <c r="J3748" s="6">
        <f ca="1">IF(ROW()=2, 0, Table1[[#This Row],[Belastbaar loon]]-INDIRECT(ADDRESS(ROW()-1,COLUMN(A:A))))</f>
        <v>10</v>
      </c>
      <c r="K3748" s="6">
        <f ca="1">Table1[[#This Row],[Netto loon]]-Table1[[#This Row],[Netto vorige schijf]]</f>
        <v>5.0978000000031898</v>
      </c>
      <c r="L3748" s="2">
        <f ca="1">(Table1[[#This Row],[Bruto tov vorige schijf]]-Table1[[#This Row],[Netto tov vorige schijf]])/MAX(Table1[[#This Row],[Bruto tov vorige schijf]],1)</f>
        <v>0.49021999999968102</v>
      </c>
    </row>
    <row r="3749" spans="1:12" x14ac:dyDescent="0.25">
      <c r="A3749" s="14">
        <v>45311</v>
      </c>
      <c r="B3749" s="6">
        <f>LoonHeffing2020(Table1[[#This Row],[Belastbaar loon]])</f>
        <v>16923.658500000001</v>
      </c>
      <c r="C3749" s="6">
        <f>AlgemeneHeffingsKorting2020(Table1[[#This Row],[Belastbaar loon]])</f>
        <v>1315.6880000000001</v>
      </c>
      <c r="D3749" s="14">
        <f>ArbeidsKorting2020(Table1[[#This Row],[Belastbaar loon]])</f>
        <v>3197.58</v>
      </c>
      <c r="E3749" s="14">
        <f>MAX(Table1[[#This Row],[Loonheffing]]-Table1[[#This Row],[Algemene Heffingskorting]]-Table1[[#This Row],[Arbeidskorting]],0)</f>
        <v>12410.390500000001</v>
      </c>
      <c r="F3749" s="6">
        <f>Table1[[#This Row],[Belastbaar loon]]-Table1[[#This Row],[Belasting]]</f>
        <v>32900.609499999999</v>
      </c>
      <c r="G3749" s="2">
        <f>(Table1[[#This Row],[Belastbaar loon]]-Table1[[#This Row],[Netto loon]])/Table1[[#This Row],[Belastbaar loon]]</f>
        <v>0.27389354682086031</v>
      </c>
      <c r="H3749" s="14">
        <f t="shared" ca="1" si="53"/>
        <v>12405.488300000001</v>
      </c>
      <c r="I3749" s="14">
        <f ca="1">IF(ROW()=2, Table1[[#This Row],[Netto loon]], INDIRECT(ADDRESS(ROW()-1,COLUMN(F:F))))</f>
        <v>32895.511700000003</v>
      </c>
      <c r="J3749" s="6">
        <f ca="1">IF(ROW()=2, 0, Table1[[#This Row],[Belastbaar loon]]-INDIRECT(ADDRESS(ROW()-1,COLUMN(A:A))))</f>
        <v>10</v>
      </c>
      <c r="K3749" s="6">
        <f ca="1">Table1[[#This Row],[Netto loon]]-Table1[[#This Row],[Netto vorige schijf]]</f>
        <v>5.0977999999959138</v>
      </c>
      <c r="L3749" s="2">
        <f ca="1">(Table1[[#This Row],[Bruto tov vorige schijf]]-Table1[[#This Row],[Netto tov vorige schijf]])/MAX(Table1[[#This Row],[Bruto tov vorige schijf]],1)</f>
        <v>0.49022000000040861</v>
      </c>
    </row>
    <row r="3750" spans="1:12" x14ac:dyDescent="0.25">
      <c r="A3750" s="14">
        <v>45321</v>
      </c>
      <c r="B3750" s="6">
        <f>LoonHeffing2020(Table1[[#This Row],[Belastbaar loon]])</f>
        <v>16927.393499999998</v>
      </c>
      <c r="C3750" s="6">
        <f>AlgemeneHeffingsKorting2020(Table1[[#This Row],[Belastbaar loon]])</f>
        <v>1315.1207999999999</v>
      </c>
      <c r="D3750" s="14">
        <f>ArbeidsKorting2020(Table1[[#This Row],[Belastbaar loon]])</f>
        <v>3196.98</v>
      </c>
      <c r="E3750" s="14">
        <f>MAX(Table1[[#This Row],[Loonheffing]]-Table1[[#This Row],[Algemene Heffingskorting]]-Table1[[#This Row],[Arbeidskorting]],0)</f>
        <v>12415.292699999998</v>
      </c>
      <c r="F3750" s="6">
        <f>Table1[[#This Row],[Belastbaar loon]]-Table1[[#This Row],[Belasting]]</f>
        <v>32905.707300000002</v>
      </c>
      <c r="G3750" s="2">
        <f>(Table1[[#This Row],[Belastbaar loon]]-Table1[[#This Row],[Netto loon]])/Table1[[#This Row],[Belastbaar loon]]</f>
        <v>0.2739412788773416</v>
      </c>
      <c r="H3750" s="14">
        <f t="shared" ca="1" si="53"/>
        <v>12410.390500000001</v>
      </c>
      <c r="I3750" s="14">
        <f ca="1">IF(ROW()=2, Table1[[#This Row],[Netto loon]], INDIRECT(ADDRESS(ROW()-1,COLUMN(F:F))))</f>
        <v>32900.609499999999</v>
      </c>
      <c r="J3750" s="6">
        <f ca="1">IF(ROW()=2, 0, Table1[[#This Row],[Belastbaar loon]]-INDIRECT(ADDRESS(ROW()-1,COLUMN(A:A))))</f>
        <v>10</v>
      </c>
      <c r="K3750" s="6">
        <f ca="1">Table1[[#This Row],[Netto loon]]-Table1[[#This Row],[Netto vorige schijf]]</f>
        <v>5.0978000000031898</v>
      </c>
      <c r="L3750" s="2">
        <f ca="1">(Table1[[#This Row],[Bruto tov vorige schijf]]-Table1[[#This Row],[Netto tov vorige schijf]])/MAX(Table1[[#This Row],[Bruto tov vorige schijf]],1)</f>
        <v>0.49021999999968102</v>
      </c>
    </row>
    <row r="3751" spans="1:12" x14ac:dyDescent="0.25">
      <c r="A3751" s="14">
        <v>45331</v>
      </c>
      <c r="B3751" s="6">
        <f>LoonHeffing2020(Table1[[#This Row],[Belastbaar loon]])</f>
        <v>16931.128499999999</v>
      </c>
      <c r="C3751" s="6">
        <f>AlgemeneHeffingsKorting2020(Table1[[#This Row],[Belastbaar loon]])</f>
        <v>1314.5536</v>
      </c>
      <c r="D3751" s="14">
        <f>ArbeidsKorting2020(Table1[[#This Row],[Belastbaar loon]])</f>
        <v>3196.38</v>
      </c>
      <c r="E3751" s="14">
        <f>MAX(Table1[[#This Row],[Loonheffing]]-Table1[[#This Row],[Algemene Heffingskorting]]-Table1[[#This Row],[Arbeidskorting]],0)</f>
        <v>12420.194899999999</v>
      </c>
      <c r="F3751" s="6">
        <f>Table1[[#This Row],[Belastbaar loon]]-Table1[[#This Row],[Belasting]]</f>
        <v>32910.805099999998</v>
      </c>
      <c r="G3751" s="2">
        <f>(Table1[[#This Row],[Belastbaar loon]]-Table1[[#This Row],[Netto loon]])/Table1[[#This Row],[Belastbaar loon]]</f>
        <v>0.27398898987447889</v>
      </c>
      <c r="H3751" s="14">
        <f t="shared" ca="1" si="53"/>
        <v>12415.292699999998</v>
      </c>
      <c r="I3751" s="14">
        <f ca="1">IF(ROW()=2, Table1[[#This Row],[Netto loon]], INDIRECT(ADDRESS(ROW()-1,COLUMN(F:F))))</f>
        <v>32905.707300000002</v>
      </c>
      <c r="J3751" s="6">
        <f ca="1">IF(ROW()=2, 0, Table1[[#This Row],[Belastbaar loon]]-INDIRECT(ADDRESS(ROW()-1,COLUMN(A:A))))</f>
        <v>10</v>
      </c>
      <c r="K3751" s="6">
        <f ca="1">Table1[[#This Row],[Netto loon]]-Table1[[#This Row],[Netto vorige schijf]]</f>
        <v>5.0977999999959138</v>
      </c>
      <c r="L3751" s="2">
        <f ca="1">(Table1[[#This Row],[Bruto tov vorige schijf]]-Table1[[#This Row],[Netto tov vorige schijf]])/MAX(Table1[[#This Row],[Bruto tov vorige schijf]],1)</f>
        <v>0.49022000000040861</v>
      </c>
    </row>
    <row r="3752" spans="1:12" x14ac:dyDescent="0.25">
      <c r="A3752" s="14">
        <v>45341</v>
      </c>
      <c r="B3752" s="6">
        <f>LoonHeffing2020(Table1[[#This Row],[Belastbaar loon]])</f>
        <v>16934.863499999999</v>
      </c>
      <c r="C3752" s="6">
        <f>AlgemeneHeffingsKorting2020(Table1[[#This Row],[Belastbaar loon]])</f>
        <v>1313.9864</v>
      </c>
      <c r="D3752" s="14">
        <f>ArbeidsKorting2020(Table1[[#This Row],[Belastbaar loon]])</f>
        <v>3195.78</v>
      </c>
      <c r="E3752" s="14">
        <f>MAX(Table1[[#This Row],[Loonheffing]]-Table1[[#This Row],[Algemene Heffingskorting]]-Table1[[#This Row],[Arbeidskorting]],0)</f>
        <v>12425.097099999999</v>
      </c>
      <c r="F3752" s="6">
        <f>Table1[[#This Row],[Belastbaar loon]]-Table1[[#This Row],[Belasting]]</f>
        <v>32915.902900000001</v>
      </c>
      <c r="G3752" s="2">
        <f>(Table1[[#This Row],[Belastbaar loon]]-Table1[[#This Row],[Netto loon]])/Table1[[#This Row],[Belastbaar loon]]</f>
        <v>0.27403667982620583</v>
      </c>
      <c r="H3752" s="14">
        <f t="shared" ca="1" si="53"/>
        <v>12420.194899999999</v>
      </c>
      <c r="I3752" s="14">
        <f ca="1">IF(ROW()=2, Table1[[#This Row],[Netto loon]], INDIRECT(ADDRESS(ROW()-1,COLUMN(F:F))))</f>
        <v>32910.805099999998</v>
      </c>
      <c r="J3752" s="6">
        <f ca="1">IF(ROW()=2, 0, Table1[[#This Row],[Belastbaar loon]]-INDIRECT(ADDRESS(ROW()-1,COLUMN(A:A))))</f>
        <v>10</v>
      </c>
      <c r="K3752" s="6">
        <f ca="1">Table1[[#This Row],[Netto loon]]-Table1[[#This Row],[Netto vorige schijf]]</f>
        <v>5.0978000000031898</v>
      </c>
      <c r="L3752" s="2">
        <f ca="1">(Table1[[#This Row],[Bruto tov vorige schijf]]-Table1[[#This Row],[Netto tov vorige schijf]])/MAX(Table1[[#This Row],[Bruto tov vorige schijf]],1)</f>
        <v>0.49021999999968102</v>
      </c>
    </row>
    <row r="3753" spans="1:12" x14ac:dyDescent="0.25">
      <c r="A3753" s="14">
        <v>45351</v>
      </c>
      <c r="B3753" s="6">
        <f>LoonHeffing2020(Table1[[#This Row],[Belastbaar loon]])</f>
        <v>16938.5985</v>
      </c>
      <c r="C3753" s="6">
        <f>AlgemeneHeffingsKorting2020(Table1[[#This Row],[Belastbaar loon]])</f>
        <v>1313.4192</v>
      </c>
      <c r="D3753" s="14">
        <f>ArbeidsKorting2020(Table1[[#This Row],[Belastbaar loon]])</f>
        <v>3195.18</v>
      </c>
      <c r="E3753" s="14">
        <f>MAX(Table1[[#This Row],[Loonheffing]]-Table1[[#This Row],[Algemene Heffingskorting]]-Table1[[#This Row],[Arbeidskorting]],0)</f>
        <v>12429.999299999999</v>
      </c>
      <c r="F3753" s="6">
        <f>Table1[[#This Row],[Belastbaar loon]]-Table1[[#This Row],[Belasting]]</f>
        <v>32921.000700000004</v>
      </c>
      <c r="G3753" s="2">
        <f>(Table1[[#This Row],[Belastbaar loon]]-Table1[[#This Row],[Netto loon]])/Table1[[#This Row],[Belastbaar loon]]</f>
        <v>0.27408434874644433</v>
      </c>
      <c r="H3753" s="14">
        <f t="shared" ca="1" si="53"/>
        <v>12425.097099999999</v>
      </c>
      <c r="I3753" s="14">
        <f ca="1">IF(ROW()=2, Table1[[#This Row],[Netto loon]], INDIRECT(ADDRESS(ROW()-1,COLUMN(F:F))))</f>
        <v>32915.902900000001</v>
      </c>
      <c r="J3753" s="6">
        <f ca="1">IF(ROW()=2, 0, Table1[[#This Row],[Belastbaar loon]]-INDIRECT(ADDRESS(ROW()-1,COLUMN(A:A))))</f>
        <v>10</v>
      </c>
      <c r="K3753" s="6">
        <f ca="1">Table1[[#This Row],[Netto loon]]-Table1[[#This Row],[Netto vorige schijf]]</f>
        <v>5.0978000000031898</v>
      </c>
      <c r="L3753" s="2">
        <f ca="1">(Table1[[#This Row],[Bruto tov vorige schijf]]-Table1[[#This Row],[Netto tov vorige schijf]])/MAX(Table1[[#This Row],[Bruto tov vorige schijf]],1)</f>
        <v>0.49021999999968102</v>
      </c>
    </row>
    <row r="3754" spans="1:12" x14ac:dyDescent="0.25">
      <c r="A3754" s="14">
        <v>45361</v>
      </c>
      <c r="B3754" s="6">
        <f>LoonHeffing2020(Table1[[#This Row],[Belastbaar loon]])</f>
        <v>16942.333500000001</v>
      </c>
      <c r="C3754" s="6">
        <f>AlgemeneHeffingsKorting2020(Table1[[#This Row],[Belastbaar loon]])</f>
        <v>1312.8520000000001</v>
      </c>
      <c r="D3754" s="14">
        <f>ArbeidsKorting2020(Table1[[#This Row],[Belastbaar loon]])</f>
        <v>3194.58</v>
      </c>
      <c r="E3754" s="14">
        <f>MAX(Table1[[#This Row],[Loonheffing]]-Table1[[#This Row],[Algemene Heffingskorting]]-Table1[[#This Row],[Arbeidskorting]],0)</f>
        <v>12434.9015</v>
      </c>
      <c r="F3754" s="6">
        <f>Table1[[#This Row],[Belastbaar loon]]-Table1[[#This Row],[Belasting]]</f>
        <v>32926.0985</v>
      </c>
      <c r="G3754" s="2">
        <f>(Table1[[#This Row],[Belastbaar loon]]-Table1[[#This Row],[Netto loon]])/Table1[[#This Row],[Belastbaar loon]]</f>
        <v>0.27413199664910387</v>
      </c>
      <c r="H3754" s="14">
        <f t="shared" ca="1" si="53"/>
        <v>12429.999299999999</v>
      </c>
      <c r="I3754" s="14">
        <f ca="1">IF(ROW()=2, Table1[[#This Row],[Netto loon]], INDIRECT(ADDRESS(ROW()-1,COLUMN(F:F))))</f>
        <v>32921.000700000004</v>
      </c>
      <c r="J3754" s="6">
        <f ca="1">IF(ROW()=2, 0, Table1[[#This Row],[Belastbaar loon]]-INDIRECT(ADDRESS(ROW()-1,COLUMN(A:A))))</f>
        <v>10</v>
      </c>
      <c r="K3754" s="6">
        <f ca="1">Table1[[#This Row],[Netto loon]]-Table1[[#This Row],[Netto vorige schijf]]</f>
        <v>5.0977999999959138</v>
      </c>
      <c r="L3754" s="2">
        <f ca="1">(Table1[[#This Row],[Bruto tov vorige schijf]]-Table1[[#This Row],[Netto tov vorige schijf]])/MAX(Table1[[#This Row],[Bruto tov vorige schijf]],1)</f>
        <v>0.49022000000040861</v>
      </c>
    </row>
    <row r="3755" spans="1:12" x14ac:dyDescent="0.25">
      <c r="A3755" s="14">
        <v>45371</v>
      </c>
      <c r="B3755" s="6">
        <f>LoonHeffing2020(Table1[[#This Row],[Belastbaar loon]])</f>
        <v>16946.068500000001</v>
      </c>
      <c r="C3755" s="6">
        <f>AlgemeneHeffingsKorting2020(Table1[[#This Row],[Belastbaar loon]])</f>
        <v>1312.2847999999999</v>
      </c>
      <c r="D3755" s="14">
        <f>ArbeidsKorting2020(Table1[[#This Row],[Belastbaar loon]])</f>
        <v>3193.98</v>
      </c>
      <c r="E3755" s="14">
        <f>MAX(Table1[[#This Row],[Loonheffing]]-Table1[[#This Row],[Algemene Heffingskorting]]-Table1[[#This Row],[Arbeidskorting]],0)</f>
        <v>12439.803700000002</v>
      </c>
      <c r="F3755" s="6">
        <f>Table1[[#This Row],[Belastbaar loon]]-Table1[[#This Row],[Belasting]]</f>
        <v>32931.196299999996</v>
      </c>
      <c r="G3755" s="2">
        <f>(Table1[[#This Row],[Belastbaar loon]]-Table1[[#This Row],[Netto loon]])/Table1[[#This Row],[Belastbaar loon]]</f>
        <v>0.27417962354808145</v>
      </c>
      <c r="H3755" s="14">
        <f t="shared" ca="1" si="53"/>
        <v>12434.9015</v>
      </c>
      <c r="I3755" s="14">
        <f ca="1">IF(ROW()=2, Table1[[#This Row],[Netto loon]], INDIRECT(ADDRESS(ROW()-1,COLUMN(F:F))))</f>
        <v>32926.0985</v>
      </c>
      <c r="J3755" s="6">
        <f ca="1">IF(ROW()=2, 0, Table1[[#This Row],[Belastbaar loon]]-INDIRECT(ADDRESS(ROW()-1,COLUMN(A:A))))</f>
        <v>10</v>
      </c>
      <c r="K3755" s="6">
        <f ca="1">Table1[[#This Row],[Netto loon]]-Table1[[#This Row],[Netto vorige schijf]]</f>
        <v>5.0977999999959138</v>
      </c>
      <c r="L3755" s="2">
        <f ca="1">(Table1[[#This Row],[Bruto tov vorige schijf]]-Table1[[#This Row],[Netto tov vorige schijf]])/MAX(Table1[[#This Row],[Bruto tov vorige schijf]],1)</f>
        <v>0.49022000000040861</v>
      </c>
    </row>
    <row r="3756" spans="1:12" x14ac:dyDescent="0.25">
      <c r="A3756" s="14">
        <v>45381</v>
      </c>
      <c r="B3756" s="6">
        <f>LoonHeffing2020(Table1[[#This Row],[Belastbaar loon]])</f>
        <v>16949.803499999998</v>
      </c>
      <c r="C3756" s="6">
        <f>AlgemeneHeffingsKorting2020(Table1[[#This Row],[Belastbaar loon]])</f>
        <v>1311.7175999999999</v>
      </c>
      <c r="D3756" s="14">
        <f>ArbeidsKorting2020(Table1[[#This Row],[Belastbaar loon]])</f>
        <v>3193.38</v>
      </c>
      <c r="E3756" s="14">
        <f>MAX(Table1[[#This Row],[Loonheffing]]-Table1[[#This Row],[Algemene Heffingskorting]]-Table1[[#This Row],[Arbeidskorting]],0)</f>
        <v>12444.705899999997</v>
      </c>
      <c r="F3756" s="6">
        <f>Table1[[#This Row],[Belastbaar loon]]-Table1[[#This Row],[Belasting]]</f>
        <v>32936.294099999999</v>
      </c>
      <c r="G3756" s="2">
        <f>(Table1[[#This Row],[Belastbaar loon]]-Table1[[#This Row],[Netto loon]])/Table1[[#This Row],[Belastbaar loon]]</f>
        <v>0.27422722945726186</v>
      </c>
      <c r="H3756" s="14">
        <f t="shared" ca="1" si="53"/>
        <v>12439.803700000002</v>
      </c>
      <c r="I3756" s="14">
        <f ca="1">IF(ROW()=2, Table1[[#This Row],[Netto loon]], INDIRECT(ADDRESS(ROW()-1,COLUMN(F:F))))</f>
        <v>32931.196299999996</v>
      </c>
      <c r="J3756" s="6">
        <f ca="1">IF(ROW()=2, 0, Table1[[#This Row],[Belastbaar loon]]-INDIRECT(ADDRESS(ROW()-1,COLUMN(A:A))))</f>
        <v>10</v>
      </c>
      <c r="K3756" s="6">
        <f ca="1">Table1[[#This Row],[Netto loon]]-Table1[[#This Row],[Netto vorige schijf]]</f>
        <v>5.0978000000031898</v>
      </c>
      <c r="L3756" s="2">
        <f ca="1">(Table1[[#This Row],[Bruto tov vorige schijf]]-Table1[[#This Row],[Netto tov vorige schijf]])/MAX(Table1[[#This Row],[Bruto tov vorige schijf]],1)</f>
        <v>0.49021999999968102</v>
      </c>
    </row>
    <row r="3757" spans="1:12" x14ac:dyDescent="0.25">
      <c r="A3757" s="14">
        <v>45391</v>
      </c>
      <c r="B3757" s="6">
        <f>LoonHeffing2020(Table1[[#This Row],[Belastbaar loon]])</f>
        <v>16953.538499999999</v>
      </c>
      <c r="C3757" s="6">
        <f>AlgemeneHeffingsKorting2020(Table1[[#This Row],[Belastbaar loon]])</f>
        <v>1311.1504</v>
      </c>
      <c r="D3757" s="14">
        <f>ArbeidsKorting2020(Table1[[#This Row],[Belastbaar loon]])</f>
        <v>3192.78</v>
      </c>
      <c r="E3757" s="14">
        <f>MAX(Table1[[#This Row],[Loonheffing]]-Table1[[#This Row],[Algemene Heffingskorting]]-Table1[[#This Row],[Arbeidskorting]],0)</f>
        <v>12449.608099999998</v>
      </c>
      <c r="F3757" s="6">
        <f>Table1[[#This Row],[Belastbaar loon]]-Table1[[#This Row],[Belasting]]</f>
        <v>32941.391900000002</v>
      </c>
      <c r="G3757" s="2">
        <f>(Table1[[#This Row],[Belastbaar loon]]-Table1[[#This Row],[Netto loon]])/Table1[[#This Row],[Belastbaar loon]]</f>
        <v>0.27427481439051787</v>
      </c>
      <c r="H3757" s="14">
        <f t="shared" ca="1" si="53"/>
        <v>12444.705899999997</v>
      </c>
      <c r="I3757" s="14">
        <f ca="1">IF(ROW()=2, Table1[[#This Row],[Netto loon]], INDIRECT(ADDRESS(ROW()-1,COLUMN(F:F))))</f>
        <v>32936.294099999999</v>
      </c>
      <c r="J3757" s="6">
        <f ca="1">IF(ROW()=2, 0, Table1[[#This Row],[Belastbaar loon]]-INDIRECT(ADDRESS(ROW()-1,COLUMN(A:A))))</f>
        <v>10</v>
      </c>
      <c r="K3757" s="6">
        <f ca="1">Table1[[#This Row],[Netto loon]]-Table1[[#This Row],[Netto vorige schijf]]</f>
        <v>5.0978000000031898</v>
      </c>
      <c r="L3757" s="2">
        <f ca="1">(Table1[[#This Row],[Bruto tov vorige schijf]]-Table1[[#This Row],[Netto tov vorige schijf]])/MAX(Table1[[#This Row],[Bruto tov vorige schijf]],1)</f>
        <v>0.49021999999968102</v>
      </c>
    </row>
    <row r="3758" spans="1:12" x14ac:dyDescent="0.25">
      <c r="A3758" s="14">
        <v>45401</v>
      </c>
      <c r="B3758" s="6">
        <f>LoonHeffing2020(Table1[[#This Row],[Belastbaar loon]])</f>
        <v>16957.273499999999</v>
      </c>
      <c r="C3758" s="6">
        <f>AlgemeneHeffingsKorting2020(Table1[[#This Row],[Belastbaar loon]])</f>
        <v>1310.5832</v>
      </c>
      <c r="D3758" s="14">
        <f>ArbeidsKorting2020(Table1[[#This Row],[Belastbaar loon]])</f>
        <v>3192.18</v>
      </c>
      <c r="E3758" s="14">
        <f>MAX(Table1[[#This Row],[Loonheffing]]-Table1[[#This Row],[Algemene Heffingskorting]]-Table1[[#This Row],[Arbeidskorting]],0)</f>
        <v>12454.510299999998</v>
      </c>
      <c r="F3758" s="6">
        <f>Table1[[#This Row],[Belastbaar loon]]-Table1[[#This Row],[Belasting]]</f>
        <v>32946.489700000006</v>
      </c>
      <c r="G3758" s="2">
        <f>(Table1[[#This Row],[Belastbaar loon]]-Table1[[#This Row],[Netto loon]])/Table1[[#This Row],[Belastbaar loon]]</f>
        <v>0.27432237836170997</v>
      </c>
      <c r="H3758" s="14">
        <f t="shared" ca="1" si="53"/>
        <v>12449.608099999998</v>
      </c>
      <c r="I3758" s="14">
        <f ca="1">IF(ROW()=2, Table1[[#This Row],[Netto loon]], INDIRECT(ADDRESS(ROW()-1,COLUMN(F:F))))</f>
        <v>32941.391900000002</v>
      </c>
      <c r="J3758" s="6">
        <f ca="1">IF(ROW()=2, 0, Table1[[#This Row],[Belastbaar loon]]-INDIRECT(ADDRESS(ROW()-1,COLUMN(A:A))))</f>
        <v>10</v>
      </c>
      <c r="K3758" s="6">
        <f ca="1">Table1[[#This Row],[Netto loon]]-Table1[[#This Row],[Netto vorige schijf]]</f>
        <v>5.0978000000031898</v>
      </c>
      <c r="L3758" s="2">
        <f ca="1">(Table1[[#This Row],[Bruto tov vorige schijf]]-Table1[[#This Row],[Netto tov vorige schijf]])/MAX(Table1[[#This Row],[Bruto tov vorige schijf]],1)</f>
        <v>0.49021999999968102</v>
      </c>
    </row>
    <row r="3759" spans="1:12" x14ac:dyDescent="0.25">
      <c r="A3759" s="14">
        <v>45411</v>
      </c>
      <c r="B3759" s="6">
        <f>LoonHeffing2020(Table1[[#This Row],[Belastbaar loon]])</f>
        <v>16961.0085</v>
      </c>
      <c r="C3759" s="6">
        <f>AlgemeneHeffingsKorting2020(Table1[[#This Row],[Belastbaar loon]])</f>
        <v>1310.0160000000001</v>
      </c>
      <c r="D3759" s="14">
        <f>ArbeidsKorting2020(Table1[[#This Row],[Belastbaar loon]])</f>
        <v>3191.58</v>
      </c>
      <c r="E3759" s="14">
        <f>MAX(Table1[[#This Row],[Loonheffing]]-Table1[[#This Row],[Algemene Heffingskorting]]-Table1[[#This Row],[Arbeidskorting]],0)</f>
        <v>12459.4125</v>
      </c>
      <c r="F3759" s="6">
        <f>Table1[[#This Row],[Belastbaar loon]]-Table1[[#This Row],[Belasting]]</f>
        <v>32951.587500000001</v>
      </c>
      <c r="G3759" s="2">
        <f>(Table1[[#This Row],[Belastbaar loon]]-Table1[[#This Row],[Netto loon]])/Table1[[#This Row],[Belastbaar loon]]</f>
        <v>0.27436992138468652</v>
      </c>
      <c r="H3759" s="14">
        <f t="shared" ca="1" si="53"/>
        <v>12454.510299999998</v>
      </c>
      <c r="I3759" s="14">
        <f ca="1">IF(ROW()=2, Table1[[#This Row],[Netto loon]], INDIRECT(ADDRESS(ROW()-1,COLUMN(F:F))))</f>
        <v>32946.489700000006</v>
      </c>
      <c r="J3759" s="6">
        <f ca="1">IF(ROW()=2, 0, Table1[[#This Row],[Belastbaar loon]]-INDIRECT(ADDRESS(ROW()-1,COLUMN(A:A))))</f>
        <v>10</v>
      </c>
      <c r="K3759" s="6">
        <f ca="1">Table1[[#This Row],[Netto loon]]-Table1[[#This Row],[Netto vorige schijf]]</f>
        <v>5.0977999999959138</v>
      </c>
      <c r="L3759" s="2">
        <f ca="1">(Table1[[#This Row],[Bruto tov vorige schijf]]-Table1[[#This Row],[Netto tov vorige schijf]])/MAX(Table1[[#This Row],[Bruto tov vorige schijf]],1)</f>
        <v>0.49022000000040861</v>
      </c>
    </row>
    <row r="3760" spans="1:12" x14ac:dyDescent="0.25">
      <c r="A3760" s="14">
        <v>45421</v>
      </c>
      <c r="B3760" s="6">
        <f>LoonHeffing2020(Table1[[#This Row],[Belastbaar loon]])</f>
        <v>16964.7435</v>
      </c>
      <c r="C3760" s="6">
        <f>AlgemeneHeffingsKorting2020(Table1[[#This Row],[Belastbaar loon]])</f>
        <v>1309.4488000000001</v>
      </c>
      <c r="D3760" s="14">
        <f>ArbeidsKorting2020(Table1[[#This Row],[Belastbaar loon]])</f>
        <v>3190.98</v>
      </c>
      <c r="E3760" s="14">
        <f>MAX(Table1[[#This Row],[Loonheffing]]-Table1[[#This Row],[Algemene Heffingskorting]]-Table1[[#This Row],[Arbeidskorting]],0)</f>
        <v>12464.314700000001</v>
      </c>
      <c r="F3760" s="6">
        <f>Table1[[#This Row],[Belastbaar loon]]-Table1[[#This Row],[Belasting]]</f>
        <v>32956.685299999997</v>
      </c>
      <c r="G3760" s="2">
        <f>(Table1[[#This Row],[Belastbaar loon]]-Table1[[#This Row],[Netto loon]])/Table1[[#This Row],[Belastbaar loon]]</f>
        <v>0.27441744347328334</v>
      </c>
      <c r="H3760" s="14">
        <f t="shared" ca="1" si="53"/>
        <v>12459.4125</v>
      </c>
      <c r="I3760" s="14">
        <f ca="1">IF(ROW()=2, Table1[[#This Row],[Netto loon]], INDIRECT(ADDRESS(ROW()-1,COLUMN(F:F))))</f>
        <v>32951.587500000001</v>
      </c>
      <c r="J3760" s="6">
        <f ca="1">IF(ROW()=2, 0, Table1[[#This Row],[Belastbaar loon]]-INDIRECT(ADDRESS(ROW()-1,COLUMN(A:A))))</f>
        <v>10</v>
      </c>
      <c r="K3760" s="6">
        <f ca="1">Table1[[#This Row],[Netto loon]]-Table1[[#This Row],[Netto vorige schijf]]</f>
        <v>5.0977999999959138</v>
      </c>
      <c r="L3760" s="2">
        <f ca="1">(Table1[[#This Row],[Bruto tov vorige schijf]]-Table1[[#This Row],[Netto tov vorige schijf]])/MAX(Table1[[#This Row],[Bruto tov vorige schijf]],1)</f>
        <v>0.49022000000040861</v>
      </c>
    </row>
    <row r="3761" spans="1:12" x14ac:dyDescent="0.25">
      <c r="A3761" s="14">
        <v>45431</v>
      </c>
      <c r="B3761" s="6">
        <f>LoonHeffing2020(Table1[[#This Row],[Belastbaar loon]])</f>
        <v>16968.478500000001</v>
      </c>
      <c r="C3761" s="6">
        <f>AlgemeneHeffingsKorting2020(Table1[[#This Row],[Belastbaar loon]])</f>
        <v>1308.8815999999999</v>
      </c>
      <c r="D3761" s="14">
        <f>ArbeidsKorting2020(Table1[[#This Row],[Belastbaar loon]])</f>
        <v>3190.38</v>
      </c>
      <c r="E3761" s="14">
        <f>MAX(Table1[[#This Row],[Loonheffing]]-Table1[[#This Row],[Algemene Heffingskorting]]-Table1[[#This Row],[Arbeidskorting]],0)</f>
        <v>12469.216899999999</v>
      </c>
      <c r="F3761" s="6">
        <f>Table1[[#This Row],[Belastbaar loon]]-Table1[[#This Row],[Belasting]]</f>
        <v>32961.783100000001</v>
      </c>
      <c r="G3761" s="2">
        <f>(Table1[[#This Row],[Belastbaar loon]]-Table1[[#This Row],[Netto loon]])/Table1[[#This Row],[Belastbaar loon]]</f>
        <v>0.2744649446413242</v>
      </c>
      <c r="H3761" s="14">
        <f t="shared" ca="1" si="53"/>
        <v>12464.314700000001</v>
      </c>
      <c r="I3761" s="14">
        <f ca="1">IF(ROW()=2, Table1[[#This Row],[Netto loon]], INDIRECT(ADDRESS(ROW()-1,COLUMN(F:F))))</f>
        <v>32956.685299999997</v>
      </c>
      <c r="J3761" s="6">
        <f ca="1">IF(ROW()=2, 0, Table1[[#This Row],[Belastbaar loon]]-INDIRECT(ADDRESS(ROW()-1,COLUMN(A:A))))</f>
        <v>10</v>
      </c>
      <c r="K3761" s="6">
        <f ca="1">Table1[[#This Row],[Netto loon]]-Table1[[#This Row],[Netto vorige schijf]]</f>
        <v>5.0978000000031898</v>
      </c>
      <c r="L3761" s="2">
        <f ca="1">(Table1[[#This Row],[Bruto tov vorige schijf]]-Table1[[#This Row],[Netto tov vorige schijf]])/MAX(Table1[[#This Row],[Bruto tov vorige schijf]],1)</f>
        <v>0.49021999999968102</v>
      </c>
    </row>
    <row r="3762" spans="1:12" x14ac:dyDescent="0.25">
      <c r="A3762" s="14">
        <v>45441</v>
      </c>
      <c r="B3762" s="6">
        <f>LoonHeffing2020(Table1[[#This Row],[Belastbaar loon]])</f>
        <v>16972.213500000002</v>
      </c>
      <c r="C3762" s="6">
        <f>AlgemeneHeffingsKorting2020(Table1[[#This Row],[Belastbaar loon]])</f>
        <v>1308.3144</v>
      </c>
      <c r="D3762" s="14">
        <f>ArbeidsKorting2020(Table1[[#This Row],[Belastbaar loon]])</f>
        <v>3189.78</v>
      </c>
      <c r="E3762" s="14">
        <f>MAX(Table1[[#This Row],[Loonheffing]]-Table1[[#This Row],[Algemene Heffingskorting]]-Table1[[#This Row],[Arbeidskorting]],0)</f>
        <v>12474.119100000002</v>
      </c>
      <c r="F3762" s="6">
        <f>Table1[[#This Row],[Belastbaar loon]]-Table1[[#This Row],[Belasting]]</f>
        <v>32966.880899999996</v>
      </c>
      <c r="G3762" s="2">
        <f>(Table1[[#This Row],[Belastbaar loon]]-Table1[[#This Row],[Netto loon]])/Table1[[#This Row],[Belastbaar loon]]</f>
        <v>0.27451242490262107</v>
      </c>
      <c r="H3762" s="14">
        <f t="shared" ca="1" si="53"/>
        <v>12469.216899999999</v>
      </c>
      <c r="I3762" s="14">
        <f ca="1">IF(ROW()=2, Table1[[#This Row],[Netto loon]], INDIRECT(ADDRESS(ROW()-1,COLUMN(F:F))))</f>
        <v>32961.783100000001</v>
      </c>
      <c r="J3762" s="6">
        <f ca="1">IF(ROW()=2, 0, Table1[[#This Row],[Belastbaar loon]]-INDIRECT(ADDRESS(ROW()-1,COLUMN(A:A))))</f>
        <v>10</v>
      </c>
      <c r="K3762" s="6">
        <f ca="1">Table1[[#This Row],[Netto loon]]-Table1[[#This Row],[Netto vorige schijf]]</f>
        <v>5.0977999999959138</v>
      </c>
      <c r="L3762" s="2">
        <f ca="1">(Table1[[#This Row],[Bruto tov vorige schijf]]-Table1[[#This Row],[Netto tov vorige schijf]])/MAX(Table1[[#This Row],[Bruto tov vorige schijf]],1)</f>
        <v>0.49022000000040861</v>
      </c>
    </row>
    <row r="3763" spans="1:12" x14ac:dyDescent="0.25">
      <c r="A3763" s="14">
        <v>45451</v>
      </c>
      <c r="B3763" s="6">
        <f>LoonHeffing2020(Table1[[#This Row],[Belastbaar loon]])</f>
        <v>16975.948499999999</v>
      </c>
      <c r="C3763" s="6">
        <f>AlgemeneHeffingsKorting2020(Table1[[#This Row],[Belastbaar loon]])</f>
        <v>1307.7472</v>
      </c>
      <c r="D3763" s="14">
        <f>ArbeidsKorting2020(Table1[[#This Row],[Belastbaar loon]])</f>
        <v>3189.18</v>
      </c>
      <c r="E3763" s="14">
        <f>MAX(Table1[[#This Row],[Loonheffing]]-Table1[[#This Row],[Algemene Heffingskorting]]-Table1[[#This Row],[Arbeidskorting]],0)</f>
        <v>12479.021299999999</v>
      </c>
      <c r="F3763" s="6">
        <f>Table1[[#This Row],[Belastbaar loon]]-Table1[[#This Row],[Belasting]]</f>
        <v>32971.9787</v>
      </c>
      <c r="G3763" s="2">
        <f>(Table1[[#This Row],[Belastbaar loon]]-Table1[[#This Row],[Netto loon]])/Table1[[#This Row],[Belastbaar loon]]</f>
        <v>0.27455988427097316</v>
      </c>
      <c r="H3763" s="14">
        <f t="shared" ca="1" si="53"/>
        <v>12474.119100000002</v>
      </c>
      <c r="I3763" s="14">
        <f ca="1">IF(ROW()=2, Table1[[#This Row],[Netto loon]], INDIRECT(ADDRESS(ROW()-1,COLUMN(F:F))))</f>
        <v>32966.880899999996</v>
      </c>
      <c r="J3763" s="6">
        <f ca="1">IF(ROW()=2, 0, Table1[[#This Row],[Belastbaar loon]]-INDIRECT(ADDRESS(ROW()-1,COLUMN(A:A))))</f>
        <v>10</v>
      </c>
      <c r="K3763" s="6">
        <f ca="1">Table1[[#This Row],[Netto loon]]-Table1[[#This Row],[Netto vorige schijf]]</f>
        <v>5.0978000000031898</v>
      </c>
      <c r="L3763" s="2">
        <f ca="1">(Table1[[#This Row],[Bruto tov vorige schijf]]-Table1[[#This Row],[Netto tov vorige schijf]])/MAX(Table1[[#This Row],[Bruto tov vorige schijf]],1)</f>
        <v>0.49021999999968102</v>
      </c>
    </row>
    <row r="3764" spans="1:12" x14ac:dyDescent="0.25">
      <c r="A3764" s="14">
        <v>45461</v>
      </c>
      <c r="B3764" s="6">
        <f>LoonHeffing2020(Table1[[#This Row],[Belastbaar loon]])</f>
        <v>16979.683499999999</v>
      </c>
      <c r="C3764" s="6">
        <f>AlgemeneHeffingsKorting2020(Table1[[#This Row],[Belastbaar loon]])</f>
        <v>1307.18</v>
      </c>
      <c r="D3764" s="14">
        <f>ArbeidsKorting2020(Table1[[#This Row],[Belastbaar loon]])</f>
        <v>3188.58</v>
      </c>
      <c r="E3764" s="14">
        <f>MAX(Table1[[#This Row],[Loonheffing]]-Table1[[#This Row],[Algemene Heffingskorting]]-Table1[[#This Row],[Arbeidskorting]],0)</f>
        <v>12483.923499999999</v>
      </c>
      <c r="F3764" s="6">
        <f>Table1[[#This Row],[Belastbaar loon]]-Table1[[#This Row],[Belasting]]</f>
        <v>32977.076500000003</v>
      </c>
      <c r="G3764" s="2">
        <f>(Table1[[#This Row],[Belastbaar loon]]-Table1[[#This Row],[Netto loon]])/Table1[[#This Row],[Belastbaar loon]]</f>
        <v>0.27460732276016797</v>
      </c>
      <c r="H3764" s="14">
        <f t="shared" ca="1" si="53"/>
        <v>12479.021299999999</v>
      </c>
      <c r="I3764" s="14">
        <f ca="1">IF(ROW()=2, Table1[[#This Row],[Netto loon]], INDIRECT(ADDRESS(ROW()-1,COLUMN(F:F))))</f>
        <v>32971.9787</v>
      </c>
      <c r="J3764" s="6">
        <f ca="1">IF(ROW()=2, 0, Table1[[#This Row],[Belastbaar loon]]-INDIRECT(ADDRESS(ROW()-1,COLUMN(A:A))))</f>
        <v>10</v>
      </c>
      <c r="K3764" s="6">
        <f ca="1">Table1[[#This Row],[Netto loon]]-Table1[[#This Row],[Netto vorige schijf]]</f>
        <v>5.0978000000031898</v>
      </c>
      <c r="L3764" s="2">
        <f ca="1">(Table1[[#This Row],[Bruto tov vorige schijf]]-Table1[[#This Row],[Netto tov vorige schijf]])/MAX(Table1[[#This Row],[Bruto tov vorige schijf]],1)</f>
        <v>0.49021999999968102</v>
      </c>
    </row>
    <row r="3765" spans="1:12" x14ac:dyDescent="0.25">
      <c r="A3765" s="14">
        <v>45471</v>
      </c>
      <c r="B3765" s="6">
        <f>LoonHeffing2020(Table1[[#This Row],[Belastbaar loon]])</f>
        <v>16983.4185</v>
      </c>
      <c r="C3765" s="6">
        <f>AlgemeneHeffingsKorting2020(Table1[[#This Row],[Belastbaar loon]])</f>
        <v>1306.6128000000001</v>
      </c>
      <c r="D3765" s="14">
        <f>ArbeidsKorting2020(Table1[[#This Row],[Belastbaar loon]])</f>
        <v>3187.98</v>
      </c>
      <c r="E3765" s="14">
        <f>MAX(Table1[[#This Row],[Loonheffing]]-Table1[[#This Row],[Algemene Heffingskorting]]-Table1[[#This Row],[Arbeidskorting]],0)</f>
        <v>12488.825699999999</v>
      </c>
      <c r="F3765" s="6">
        <f>Table1[[#This Row],[Belastbaar loon]]-Table1[[#This Row],[Belasting]]</f>
        <v>32982.174299999999</v>
      </c>
      <c r="G3765" s="2">
        <f>(Table1[[#This Row],[Belastbaar loon]]-Table1[[#This Row],[Netto loon]])/Table1[[#This Row],[Belastbaar loon]]</f>
        <v>0.27465474038398102</v>
      </c>
      <c r="H3765" s="14">
        <f t="shared" ca="1" si="53"/>
        <v>12483.923499999999</v>
      </c>
      <c r="I3765" s="14">
        <f ca="1">IF(ROW()=2, Table1[[#This Row],[Netto loon]], INDIRECT(ADDRESS(ROW()-1,COLUMN(F:F))))</f>
        <v>32977.076500000003</v>
      </c>
      <c r="J3765" s="6">
        <f ca="1">IF(ROW()=2, 0, Table1[[#This Row],[Belastbaar loon]]-INDIRECT(ADDRESS(ROW()-1,COLUMN(A:A))))</f>
        <v>10</v>
      </c>
      <c r="K3765" s="6">
        <f ca="1">Table1[[#This Row],[Netto loon]]-Table1[[#This Row],[Netto vorige schijf]]</f>
        <v>5.0977999999959138</v>
      </c>
      <c r="L3765" s="2">
        <f ca="1">(Table1[[#This Row],[Bruto tov vorige schijf]]-Table1[[#This Row],[Netto tov vorige schijf]])/MAX(Table1[[#This Row],[Bruto tov vorige schijf]],1)</f>
        <v>0.49022000000040861</v>
      </c>
    </row>
    <row r="3766" spans="1:12" x14ac:dyDescent="0.25">
      <c r="A3766" s="14">
        <v>45481</v>
      </c>
      <c r="B3766" s="6">
        <f>LoonHeffing2020(Table1[[#This Row],[Belastbaar loon]])</f>
        <v>16987.1535</v>
      </c>
      <c r="C3766" s="6">
        <f>AlgemeneHeffingsKorting2020(Table1[[#This Row],[Belastbaar loon]])</f>
        <v>1306.0455999999999</v>
      </c>
      <c r="D3766" s="14">
        <f>ArbeidsKorting2020(Table1[[#This Row],[Belastbaar loon]])</f>
        <v>3187.38</v>
      </c>
      <c r="E3766" s="14">
        <f>MAX(Table1[[#This Row],[Loonheffing]]-Table1[[#This Row],[Algemene Heffingskorting]]-Table1[[#This Row],[Arbeidskorting]],0)</f>
        <v>12493.727900000002</v>
      </c>
      <c r="F3766" s="6">
        <f>Table1[[#This Row],[Belastbaar loon]]-Table1[[#This Row],[Belasting]]</f>
        <v>32987.272100000002</v>
      </c>
      <c r="G3766" s="2">
        <f>(Table1[[#This Row],[Belastbaar loon]]-Table1[[#This Row],[Netto loon]])/Table1[[#This Row],[Belastbaar loon]]</f>
        <v>0.27470213715617509</v>
      </c>
      <c r="H3766" s="14">
        <f t="shared" ca="1" si="53"/>
        <v>12488.825699999999</v>
      </c>
      <c r="I3766" s="14">
        <f ca="1">IF(ROW()=2, Table1[[#This Row],[Netto loon]], INDIRECT(ADDRESS(ROW()-1,COLUMN(F:F))))</f>
        <v>32982.174299999999</v>
      </c>
      <c r="J3766" s="6">
        <f ca="1">IF(ROW()=2, 0, Table1[[#This Row],[Belastbaar loon]]-INDIRECT(ADDRESS(ROW()-1,COLUMN(A:A))))</f>
        <v>10</v>
      </c>
      <c r="K3766" s="6">
        <f ca="1">Table1[[#This Row],[Netto loon]]-Table1[[#This Row],[Netto vorige schijf]]</f>
        <v>5.0978000000031898</v>
      </c>
      <c r="L3766" s="2">
        <f ca="1">(Table1[[#This Row],[Bruto tov vorige schijf]]-Table1[[#This Row],[Netto tov vorige schijf]])/MAX(Table1[[#This Row],[Bruto tov vorige schijf]],1)</f>
        <v>0.49021999999968102</v>
      </c>
    </row>
    <row r="3767" spans="1:12" x14ac:dyDescent="0.25">
      <c r="A3767" s="14">
        <v>45491</v>
      </c>
      <c r="B3767" s="6">
        <f>LoonHeffing2020(Table1[[#This Row],[Belastbaar loon]])</f>
        <v>16990.888500000001</v>
      </c>
      <c r="C3767" s="6">
        <f>AlgemeneHeffingsKorting2020(Table1[[#This Row],[Belastbaar loon]])</f>
        <v>1305.4784</v>
      </c>
      <c r="D3767" s="14">
        <f>ArbeidsKorting2020(Table1[[#This Row],[Belastbaar loon]])</f>
        <v>3186.78</v>
      </c>
      <c r="E3767" s="14">
        <f>MAX(Table1[[#This Row],[Loonheffing]]-Table1[[#This Row],[Algemene Heffingskorting]]-Table1[[#This Row],[Arbeidskorting]],0)</f>
        <v>12498.6301</v>
      </c>
      <c r="F3767" s="6">
        <f>Table1[[#This Row],[Belastbaar loon]]-Table1[[#This Row],[Belasting]]</f>
        <v>32992.369899999998</v>
      </c>
      <c r="G3767" s="2">
        <f>(Table1[[#This Row],[Belastbaar loon]]-Table1[[#This Row],[Netto loon]])/Table1[[#This Row],[Belastbaar loon]]</f>
        <v>0.27474951309050144</v>
      </c>
      <c r="H3767" s="14">
        <f t="shared" ca="1" si="53"/>
        <v>12493.727900000002</v>
      </c>
      <c r="I3767" s="14">
        <f ca="1">IF(ROW()=2, Table1[[#This Row],[Netto loon]], INDIRECT(ADDRESS(ROW()-1,COLUMN(F:F))))</f>
        <v>32987.272100000002</v>
      </c>
      <c r="J3767" s="6">
        <f ca="1">IF(ROW()=2, 0, Table1[[#This Row],[Belastbaar loon]]-INDIRECT(ADDRESS(ROW()-1,COLUMN(A:A))))</f>
        <v>10</v>
      </c>
      <c r="K3767" s="6">
        <f ca="1">Table1[[#This Row],[Netto loon]]-Table1[[#This Row],[Netto vorige schijf]]</f>
        <v>5.0977999999959138</v>
      </c>
      <c r="L3767" s="2">
        <f ca="1">(Table1[[#This Row],[Bruto tov vorige schijf]]-Table1[[#This Row],[Netto tov vorige schijf]])/MAX(Table1[[#This Row],[Bruto tov vorige schijf]],1)</f>
        <v>0.49022000000040861</v>
      </c>
    </row>
    <row r="3768" spans="1:12" x14ac:dyDescent="0.25">
      <c r="A3768" s="14">
        <v>45501</v>
      </c>
      <c r="B3768" s="6">
        <f>LoonHeffing2020(Table1[[#This Row],[Belastbaar loon]])</f>
        <v>16994.623500000002</v>
      </c>
      <c r="C3768" s="6">
        <f>AlgemeneHeffingsKorting2020(Table1[[#This Row],[Belastbaar loon]])</f>
        <v>1304.9112</v>
      </c>
      <c r="D3768" s="14">
        <f>ArbeidsKorting2020(Table1[[#This Row],[Belastbaar loon]])</f>
        <v>3186.18</v>
      </c>
      <c r="E3768" s="14">
        <f>MAX(Table1[[#This Row],[Loonheffing]]-Table1[[#This Row],[Algemene Heffingskorting]]-Table1[[#This Row],[Arbeidskorting]],0)</f>
        <v>12503.532300000001</v>
      </c>
      <c r="F3768" s="6">
        <f>Table1[[#This Row],[Belastbaar loon]]-Table1[[#This Row],[Belasting]]</f>
        <v>32997.467700000001</v>
      </c>
      <c r="G3768" s="2">
        <f>(Table1[[#This Row],[Belastbaar loon]]-Table1[[#This Row],[Netto loon]])/Table1[[#This Row],[Belastbaar loon]]</f>
        <v>0.27479686820069887</v>
      </c>
      <c r="H3768" s="14">
        <f t="shared" ca="1" si="53"/>
        <v>12498.6301</v>
      </c>
      <c r="I3768" s="14">
        <f ca="1">IF(ROW()=2, Table1[[#This Row],[Netto loon]], INDIRECT(ADDRESS(ROW()-1,COLUMN(F:F))))</f>
        <v>32992.369899999998</v>
      </c>
      <c r="J3768" s="6">
        <f ca="1">IF(ROW()=2, 0, Table1[[#This Row],[Belastbaar loon]]-INDIRECT(ADDRESS(ROW()-1,COLUMN(A:A))))</f>
        <v>10</v>
      </c>
      <c r="K3768" s="6">
        <f ca="1">Table1[[#This Row],[Netto loon]]-Table1[[#This Row],[Netto vorige schijf]]</f>
        <v>5.0978000000031898</v>
      </c>
      <c r="L3768" s="2">
        <f ca="1">(Table1[[#This Row],[Bruto tov vorige schijf]]-Table1[[#This Row],[Netto tov vorige schijf]])/MAX(Table1[[#This Row],[Bruto tov vorige schijf]],1)</f>
        <v>0.49021999999968102</v>
      </c>
    </row>
    <row r="3769" spans="1:12" x14ac:dyDescent="0.25">
      <c r="A3769" s="14">
        <v>45511</v>
      </c>
      <c r="B3769" s="6">
        <f>LoonHeffing2020(Table1[[#This Row],[Belastbaar loon]])</f>
        <v>16998.358499999998</v>
      </c>
      <c r="C3769" s="6">
        <f>AlgemeneHeffingsKorting2020(Table1[[#This Row],[Belastbaar loon]])</f>
        <v>1304.3440000000001</v>
      </c>
      <c r="D3769" s="14">
        <f>ArbeidsKorting2020(Table1[[#This Row],[Belastbaar loon]])</f>
        <v>3185.58</v>
      </c>
      <c r="E3769" s="14">
        <f>MAX(Table1[[#This Row],[Loonheffing]]-Table1[[#This Row],[Algemene Heffingskorting]]-Table1[[#This Row],[Arbeidskorting]],0)</f>
        <v>12508.434499999998</v>
      </c>
      <c r="F3769" s="6">
        <f>Table1[[#This Row],[Belastbaar loon]]-Table1[[#This Row],[Belasting]]</f>
        <v>33002.565500000004</v>
      </c>
      <c r="G3769" s="2">
        <f>(Table1[[#This Row],[Belastbaar loon]]-Table1[[#This Row],[Netto loon]])/Table1[[#This Row],[Belastbaar loon]]</f>
        <v>0.27484420250049429</v>
      </c>
      <c r="H3769" s="14">
        <f t="shared" ca="1" si="53"/>
        <v>12503.532300000001</v>
      </c>
      <c r="I3769" s="14">
        <f ca="1">IF(ROW()=2, Table1[[#This Row],[Netto loon]], INDIRECT(ADDRESS(ROW()-1,COLUMN(F:F))))</f>
        <v>32997.467700000001</v>
      </c>
      <c r="J3769" s="6">
        <f ca="1">IF(ROW()=2, 0, Table1[[#This Row],[Belastbaar loon]]-INDIRECT(ADDRESS(ROW()-1,COLUMN(A:A))))</f>
        <v>10</v>
      </c>
      <c r="K3769" s="6">
        <f ca="1">Table1[[#This Row],[Netto loon]]-Table1[[#This Row],[Netto vorige schijf]]</f>
        <v>5.0978000000031898</v>
      </c>
      <c r="L3769" s="2">
        <f ca="1">(Table1[[#This Row],[Bruto tov vorige schijf]]-Table1[[#This Row],[Netto tov vorige schijf]])/MAX(Table1[[#This Row],[Bruto tov vorige schijf]],1)</f>
        <v>0.49021999999968102</v>
      </c>
    </row>
    <row r="3770" spans="1:12" x14ac:dyDescent="0.25">
      <c r="A3770" s="14">
        <v>45521</v>
      </c>
      <c r="B3770" s="6">
        <f>LoonHeffing2020(Table1[[#This Row],[Belastbaar loon]])</f>
        <v>17002.093499999999</v>
      </c>
      <c r="C3770" s="6">
        <f>AlgemeneHeffingsKorting2020(Table1[[#This Row],[Belastbaar loon]])</f>
        <v>1303.7768000000001</v>
      </c>
      <c r="D3770" s="14">
        <f>ArbeidsKorting2020(Table1[[#This Row],[Belastbaar loon]])</f>
        <v>3184.98</v>
      </c>
      <c r="E3770" s="14">
        <f>MAX(Table1[[#This Row],[Loonheffing]]-Table1[[#This Row],[Algemene Heffingskorting]]-Table1[[#This Row],[Arbeidskorting]],0)</f>
        <v>12513.3367</v>
      </c>
      <c r="F3770" s="6">
        <f>Table1[[#This Row],[Belastbaar loon]]-Table1[[#This Row],[Belasting]]</f>
        <v>33007.6633</v>
      </c>
      <c r="G3770" s="2">
        <f>(Table1[[#This Row],[Belastbaar loon]]-Table1[[#This Row],[Netto loon]])/Table1[[#This Row],[Belastbaar loon]]</f>
        <v>0.27489151600360273</v>
      </c>
      <c r="H3770" s="14">
        <f t="shared" ca="1" si="53"/>
        <v>12508.434499999998</v>
      </c>
      <c r="I3770" s="14">
        <f ca="1">IF(ROW()=2, Table1[[#This Row],[Netto loon]], INDIRECT(ADDRESS(ROW()-1,COLUMN(F:F))))</f>
        <v>33002.565500000004</v>
      </c>
      <c r="J3770" s="6">
        <f ca="1">IF(ROW()=2, 0, Table1[[#This Row],[Belastbaar loon]]-INDIRECT(ADDRESS(ROW()-1,COLUMN(A:A))))</f>
        <v>10</v>
      </c>
      <c r="K3770" s="6">
        <f ca="1">Table1[[#This Row],[Netto loon]]-Table1[[#This Row],[Netto vorige schijf]]</f>
        <v>5.0977999999959138</v>
      </c>
      <c r="L3770" s="2">
        <f ca="1">(Table1[[#This Row],[Bruto tov vorige schijf]]-Table1[[#This Row],[Netto tov vorige schijf]])/MAX(Table1[[#This Row],[Bruto tov vorige schijf]],1)</f>
        <v>0.49022000000040861</v>
      </c>
    </row>
    <row r="3771" spans="1:12" x14ac:dyDescent="0.25">
      <c r="A3771" s="14">
        <v>45531</v>
      </c>
      <c r="B3771" s="6">
        <f>LoonHeffing2020(Table1[[#This Row],[Belastbaar loon]])</f>
        <v>17005.8285</v>
      </c>
      <c r="C3771" s="6">
        <f>AlgemeneHeffingsKorting2020(Table1[[#This Row],[Belastbaar loon]])</f>
        <v>1303.2095999999999</v>
      </c>
      <c r="D3771" s="14">
        <f>ArbeidsKorting2020(Table1[[#This Row],[Belastbaar loon]])</f>
        <v>3184.38</v>
      </c>
      <c r="E3771" s="14">
        <f>MAX(Table1[[#This Row],[Loonheffing]]-Table1[[#This Row],[Algemene Heffingskorting]]-Table1[[#This Row],[Arbeidskorting]],0)</f>
        <v>12518.2389</v>
      </c>
      <c r="F3771" s="6">
        <f>Table1[[#This Row],[Belastbaar loon]]-Table1[[#This Row],[Belasting]]</f>
        <v>33012.761100000003</v>
      </c>
      <c r="G3771" s="2">
        <f>(Table1[[#This Row],[Belastbaar loon]]-Table1[[#This Row],[Netto loon]])/Table1[[#This Row],[Belastbaar loon]]</f>
        <v>0.27493880872372661</v>
      </c>
      <c r="H3771" s="14">
        <f t="shared" ca="1" si="53"/>
        <v>12513.3367</v>
      </c>
      <c r="I3771" s="14">
        <f ca="1">IF(ROW()=2, Table1[[#This Row],[Netto loon]], INDIRECT(ADDRESS(ROW()-1,COLUMN(F:F))))</f>
        <v>33007.6633</v>
      </c>
      <c r="J3771" s="6">
        <f ca="1">IF(ROW()=2, 0, Table1[[#This Row],[Belastbaar loon]]-INDIRECT(ADDRESS(ROW()-1,COLUMN(A:A))))</f>
        <v>10</v>
      </c>
      <c r="K3771" s="6">
        <f ca="1">Table1[[#This Row],[Netto loon]]-Table1[[#This Row],[Netto vorige schijf]]</f>
        <v>5.0978000000031898</v>
      </c>
      <c r="L3771" s="2">
        <f ca="1">(Table1[[#This Row],[Bruto tov vorige schijf]]-Table1[[#This Row],[Netto tov vorige schijf]])/MAX(Table1[[#This Row],[Bruto tov vorige schijf]],1)</f>
        <v>0.49021999999968102</v>
      </c>
    </row>
    <row r="3772" spans="1:12" x14ac:dyDescent="0.25">
      <c r="A3772" s="14">
        <v>45541</v>
      </c>
      <c r="B3772" s="6">
        <f>LoonHeffing2020(Table1[[#This Row],[Belastbaar loon]])</f>
        <v>17009.5635</v>
      </c>
      <c r="C3772" s="6">
        <f>AlgemeneHeffingsKorting2020(Table1[[#This Row],[Belastbaar loon]])</f>
        <v>1302.6424</v>
      </c>
      <c r="D3772" s="14">
        <f>ArbeidsKorting2020(Table1[[#This Row],[Belastbaar loon]])</f>
        <v>3183.78</v>
      </c>
      <c r="E3772" s="14">
        <f>MAX(Table1[[#This Row],[Loonheffing]]-Table1[[#This Row],[Algemene Heffingskorting]]-Table1[[#This Row],[Arbeidskorting]],0)</f>
        <v>12523.141099999999</v>
      </c>
      <c r="F3772" s="6">
        <f>Table1[[#This Row],[Belastbaar loon]]-Table1[[#This Row],[Belasting]]</f>
        <v>33017.858899999999</v>
      </c>
      <c r="G3772" s="2">
        <f>(Table1[[#This Row],[Belastbaar loon]]-Table1[[#This Row],[Netto loon]])/Table1[[#This Row],[Belastbaar loon]]</f>
        <v>0.27498608067455699</v>
      </c>
      <c r="H3772" s="14">
        <f t="shared" ca="1" si="53"/>
        <v>12518.2389</v>
      </c>
      <c r="I3772" s="14">
        <f ca="1">IF(ROW()=2, Table1[[#This Row],[Netto loon]], INDIRECT(ADDRESS(ROW()-1,COLUMN(F:F))))</f>
        <v>33012.761100000003</v>
      </c>
      <c r="J3772" s="6">
        <f ca="1">IF(ROW()=2, 0, Table1[[#This Row],[Belastbaar loon]]-INDIRECT(ADDRESS(ROW()-1,COLUMN(A:A))))</f>
        <v>10</v>
      </c>
      <c r="K3772" s="6">
        <f ca="1">Table1[[#This Row],[Netto loon]]-Table1[[#This Row],[Netto vorige schijf]]</f>
        <v>5.0977999999959138</v>
      </c>
      <c r="L3772" s="2">
        <f ca="1">(Table1[[#This Row],[Bruto tov vorige schijf]]-Table1[[#This Row],[Netto tov vorige schijf]])/MAX(Table1[[#This Row],[Bruto tov vorige schijf]],1)</f>
        <v>0.49022000000040861</v>
      </c>
    </row>
    <row r="3773" spans="1:12" x14ac:dyDescent="0.25">
      <c r="A3773" s="14">
        <v>45551</v>
      </c>
      <c r="B3773" s="6">
        <f>LoonHeffing2020(Table1[[#This Row],[Belastbaar loon]])</f>
        <v>17013.298500000001</v>
      </c>
      <c r="C3773" s="6">
        <f>AlgemeneHeffingsKorting2020(Table1[[#This Row],[Belastbaar loon]])</f>
        <v>1302.0752</v>
      </c>
      <c r="D3773" s="14">
        <f>ArbeidsKorting2020(Table1[[#This Row],[Belastbaar loon]])</f>
        <v>3183.18</v>
      </c>
      <c r="E3773" s="14">
        <f>MAX(Table1[[#This Row],[Loonheffing]]-Table1[[#This Row],[Algemene Heffingskorting]]-Table1[[#This Row],[Arbeidskorting]],0)</f>
        <v>12528.043300000001</v>
      </c>
      <c r="F3773" s="6">
        <f>Table1[[#This Row],[Belastbaar loon]]-Table1[[#This Row],[Belasting]]</f>
        <v>33022.956699999995</v>
      </c>
      <c r="G3773" s="2">
        <f>(Table1[[#This Row],[Belastbaar loon]]-Table1[[#This Row],[Netto loon]])/Table1[[#This Row],[Belastbaar loon]]</f>
        <v>0.27503333186977247</v>
      </c>
      <c r="H3773" s="14">
        <f t="shared" ca="1" si="53"/>
        <v>12523.141099999999</v>
      </c>
      <c r="I3773" s="14">
        <f ca="1">IF(ROW()=2, Table1[[#This Row],[Netto loon]], INDIRECT(ADDRESS(ROW()-1,COLUMN(F:F))))</f>
        <v>33017.858899999999</v>
      </c>
      <c r="J3773" s="6">
        <f ca="1">IF(ROW()=2, 0, Table1[[#This Row],[Belastbaar loon]]-INDIRECT(ADDRESS(ROW()-1,COLUMN(A:A))))</f>
        <v>10</v>
      </c>
      <c r="K3773" s="6">
        <f ca="1">Table1[[#This Row],[Netto loon]]-Table1[[#This Row],[Netto vorige schijf]]</f>
        <v>5.0977999999959138</v>
      </c>
      <c r="L3773" s="2">
        <f ca="1">(Table1[[#This Row],[Bruto tov vorige schijf]]-Table1[[#This Row],[Netto tov vorige schijf]])/MAX(Table1[[#This Row],[Bruto tov vorige schijf]],1)</f>
        <v>0.49022000000040861</v>
      </c>
    </row>
    <row r="3774" spans="1:12" x14ac:dyDescent="0.25">
      <c r="A3774" s="14">
        <v>45561</v>
      </c>
      <c r="B3774" s="6">
        <f>LoonHeffing2020(Table1[[#This Row],[Belastbaar loon]])</f>
        <v>17017.033500000001</v>
      </c>
      <c r="C3774" s="6">
        <f>AlgemeneHeffingsKorting2020(Table1[[#This Row],[Belastbaar loon]])</f>
        <v>1301.508</v>
      </c>
      <c r="D3774" s="14">
        <f>ArbeidsKorting2020(Table1[[#This Row],[Belastbaar loon]])</f>
        <v>3182.58</v>
      </c>
      <c r="E3774" s="14">
        <f>MAX(Table1[[#This Row],[Loonheffing]]-Table1[[#This Row],[Algemene Heffingskorting]]-Table1[[#This Row],[Arbeidskorting]],0)</f>
        <v>12532.945500000002</v>
      </c>
      <c r="F3774" s="6">
        <f>Table1[[#This Row],[Belastbaar loon]]-Table1[[#This Row],[Belasting]]</f>
        <v>33028.054499999998</v>
      </c>
      <c r="G3774" s="2">
        <f>(Table1[[#This Row],[Belastbaar loon]]-Table1[[#This Row],[Netto loon]])/Table1[[#This Row],[Belastbaar loon]]</f>
        <v>0.27508056232303946</v>
      </c>
      <c r="H3774" s="14">
        <f t="shared" ca="1" si="53"/>
        <v>12528.043300000001</v>
      </c>
      <c r="I3774" s="14">
        <f ca="1">IF(ROW()=2, Table1[[#This Row],[Netto loon]], INDIRECT(ADDRESS(ROW()-1,COLUMN(F:F))))</f>
        <v>33022.956699999995</v>
      </c>
      <c r="J3774" s="6">
        <f ca="1">IF(ROW()=2, 0, Table1[[#This Row],[Belastbaar loon]]-INDIRECT(ADDRESS(ROW()-1,COLUMN(A:A))))</f>
        <v>10</v>
      </c>
      <c r="K3774" s="6">
        <f ca="1">Table1[[#This Row],[Netto loon]]-Table1[[#This Row],[Netto vorige schijf]]</f>
        <v>5.0978000000031898</v>
      </c>
      <c r="L3774" s="2">
        <f ca="1">(Table1[[#This Row],[Bruto tov vorige schijf]]-Table1[[#This Row],[Netto tov vorige schijf]])/MAX(Table1[[#This Row],[Bruto tov vorige schijf]],1)</f>
        <v>0.49021999999968102</v>
      </c>
    </row>
    <row r="3775" spans="1:12" x14ac:dyDescent="0.25">
      <c r="A3775" s="14">
        <v>45571</v>
      </c>
      <c r="B3775" s="6">
        <f>LoonHeffing2020(Table1[[#This Row],[Belastbaar loon]])</f>
        <v>17020.768499999998</v>
      </c>
      <c r="C3775" s="6">
        <f>AlgemeneHeffingsKorting2020(Table1[[#This Row],[Belastbaar loon]])</f>
        <v>1300.9408000000001</v>
      </c>
      <c r="D3775" s="14">
        <f>ArbeidsKorting2020(Table1[[#This Row],[Belastbaar loon]])</f>
        <v>3181.98</v>
      </c>
      <c r="E3775" s="14">
        <f>MAX(Table1[[#This Row],[Loonheffing]]-Table1[[#This Row],[Algemene Heffingskorting]]-Table1[[#This Row],[Arbeidskorting]],0)</f>
        <v>12537.847699999998</v>
      </c>
      <c r="F3775" s="6">
        <f>Table1[[#This Row],[Belastbaar loon]]-Table1[[#This Row],[Belasting]]</f>
        <v>33033.152300000002</v>
      </c>
      <c r="G3775" s="2">
        <f>(Table1[[#This Row],[Belastbaar loon]]-Table1[[#This Row],[Netto loon]])/Table1[[#This Row],[Belastbaar loon]]</f>
        <v>0.27512777204801298</v>
      </c>
      <c r="H3775" s="14">
        <f t="shared" ca="1" si="53"/>
        <v>12532.945500000002</v>
      </c>
      <c r="I3775" s="14">
        <f ca="1">IF(ROW()=2, Table1[[#This Row],[Netto loon]], INDIRECT(ADDRESS(ROW()-1,COLUMN(F:F))))</f>
        <v>33028.054499999998</v>
      </c>
      <c r="J3775" s="6">
        <f ca="1">IF(ROW()=2, 0, Table1[[#This Row],[Belastbaar loon]]-INDIRECT(ADDRESS(ROW()-1,COLUMN(A:A))))</f>
        <v>10</v>
      </c>
      <c r="K3775" s="6">
        <f ca="1">Table1[[#This Row],[Netto loon]]-Table1[[#This Row],[Netto vorige schijf]]</f>
        <v>5.0978000000031898</v>
      </c>
      <c r="L3775" s="2">
        <f ca="1">(Table1[[#This Row],[Bruto tov vorige schijf]]-Table1[[#This Row],[Netto tov vorige schijf]])/MAX(Table1[[#This Row],[Bruto tov vorige schijf]],1)</f>
        <v>0.49021999999968102</v>
      </c>
    </row>
    <row r="3776" spans="1:12" x14ac:dyDescent="0.25">
      <c r="A3776" s="14">
        <v>45581</v>
      </c>
      <c r="B3776" s="6">
        <f>LoonHeffing2020(Table1[[#This Row],[Belastbaar loon]])</f>
        <v>17024.503499999999</v>
      </c>
      <c r="C3776" s="6">
        <f>AlgemeneHeffingsKorting2020(Table1[[#This Row],[Belastbaar loon]])</f>
        <v>1300.3735999999999</v>
      </c>
      <c r="D3776" s="14">
        <f>ArbeidsKorting2020(Table1[[#This Row],[Belastbaar loon]])</f>
        <v>3181.38</v>
      </c>
      <c r="E3776" s="14">
        <f>MAX(Table1[[#This Row],[Loonheffing]]-Table1[[#This Row],[Algemene Heffingskorting]]-Table1[[#This Row],[Arbeidskorting]],0)</f>
        <v>12542.749899999999</v>
      </c>
      <c r="F3776" s="6">
        <f>Table1[[#This Row],[Belastbaar loon]]-Table1[[#This Row],[Belasting]]</f>
        <v>33038.250100000005</v>
      </c>
      <c r="G3776" s="2">
        <f>(Table1[[#This Row],[Belastbaar loon]]-Table1[[#This Row],[Netto loon]])/Table1[[#This Row],[Belastbaar loon]]</f>
        <v>0.27517496105833561</v>
      </c>
      <c r="H3776" s="14">
        <f t="shared" ca="1" si="53"/>
        <v>12537.847699999998</v>
      </c>
      <c r="I3776" s="14">
        <f ca="1">IF(ROW()=2, Table1[[#This Row],[Netto loon]], INDIRECT(ADDRESS(ROW()-1,COLUMN(F:F))))</f>
        <v>33033.152300000002</v>
      </c>
      <c r="J3776" s="6">
        <f ca="1">IF(ROW()=2, 0, Table1[[#This Row],[Belastbaar loon]]-INDIRECT(ADDRESS(ROW()-1,COLUMN(A:A))))</f>
        <v>10</v>
      </c>
      <c r="K3776" s="6">
        <f ca="1">Table1[[#This Row],[Netto loon]]-Table1[[#This Row],[Netto vorige schijf]]</f>
        <v>5.0978000000031898</v>
      </c>
      <c r="L3776" s="2">
        <f ca="1">(Table1[[#This Row],[Bruto tov vorige schijf]]-Table1[[#This Row],[Netto tov vorige schijf]])/MAX(Table1[[#This Row],[Bruto tov vorige schijf]],1)</f>
        <v>0.49021999999968102</v>
      </c>
    </row>
    <row r="3777" spans="1:12" x14ac:dyDescent="0.25">
      <c r="A3777" s="14">
        <v>45591</v>
      </c>
      <c r="B3777" s="6">
        <f>LoonHeffing2020(Table1[[#This Row],[Belastbaar loon]])</f>
        <v>17028.238499999999</v>
      </c>
      <c r="C3777" s="6">
        <f>AlgemeneHeffingsKorting2020(Table1[[#This Row],[Belastbaar loon]])</f>
        <v>1299.8063999999999</v>
      </c>
      <c r="D3777" s="14">
        <f>ArbeidsKorting2020(Table1[[#This Row],[Belastbaar loon]])</f>
        <v>3180.78</v>
      </c>
      <c r="E3777" s="14">
        <f>MAX(Table1[[#This Row],[Loonheffing]]-Table1[[#This Row],[Algemene Heffingskorting]]-Table1[[#This Row],[Arbeidskorting]],0)</f>
        <v>12547.652099999999</v>
      </c>
      <c r="F3777" s="6">
        <f>Table1[[#This Row],[Belastbaar loon]]-Table1[[#This Row],[Belasting]]</f>
        <v>33043.347900000001</v>
      </c>
      <c r="G3777" s="2">
        <f>(Table1[[#This Row],[Belastbaar loon]]-Table1[[#This Row],[Netto loon]])/Table1[[#This Row],[Belastbaar loon]]</f>
        <v>0.27522212936763835</v>
      </c>
      <c r="H3777" s="14">
        <f t="shared" ca="1" si="53"/>
        <v>12542.749899999999</v>
      </c>
      <c r="I3777" s="14">
        <f ca="1">IF(ROW()=2, Table1[[#This Row],[Netto loon]], INDIRECT(ADDRESS(ROW()-1,COLUMN(F:F))))</f>
        <v>33038.250100000005</v>
      </c>
      <c r="J3777" s="6">
        <f ca="1">IF(ROW()=2, 0, Table1[[#This Row],[Belastbaar loon]]-INDIRECT(ADDRESS(ROW()-1,COLUMN(A:A))))</f>
        <v>10</v>
      </c>
      <c r="K3777" s="6">
        <f ca="1">Table1[[#This Row],[Netto loon]]-Table1[[#This Row],[Netto vorige schijf]]</f>
        <v>5.0977999999959138</v>
      </c>
      <c r="L3777" s="2">
        <f ca="1">(Table1[[#This Row],[Bruto tov vorige schijf]]-Table1[[#This Row],[Netto tov vorige schijf]])/MAX(Table1[[#This Row],[Bruto tov vorige schijf]],1)</f>
        <v>0.49022000000040861</v>
      </c>
    </row>
    <row r="3778" spans="1:12" x14ac:dyDescent="0.25">
      <c r="A3778" s="14">
        <v>45601</v>
      </c>
      <c r="B3778" s="6">
        <f>LoonHeffing2020(Table1[[#This Row],[Belastbaar loon]])</f>
        <v>17031.9735</v>
      </c>
      <c r="C3778" s="6">
        <f>AlgemeneHeffingsKorting2020(Table1[[#This Row],[Belastbaar loon]])</f>
        <v>1299.2392</v>
      </c>
      <c r="D3778" s="14">
        <f>ArbeidsKorting2020(Table1[[#This Row],[Belastbaar loon]])</f>
        <v>3180.18</v>
      </c>
      <c r="E3778" s="14">
        <f>MAX(Table1[[#This Row],[Loonheffing]]-Table1[[#This Row],[Algemene Heffingskorting]]-Table1[[#This Row],[Arbeidskorting]],0)</f>
        <v>12552.5543</v>
      </c>
      <c r="F3778" s="6">
        <f>Table1[[#This Row],[Belastbaar loon]]-Table1[[#This Row],[Belasting]]</f>
        <v>33048.445699999997</v>
      </c>
      <c r="G3778" s="2">
        <f>(Table1[[#This Row],[Belastbaar loon]]-Table1[[#This Row],[Netto loon]])/Table1[[#This Row],[Belastbaar loon]]</f>
        <v>0.27526927698953979</v>
      </c>
      <c r="H3778" s="14">
        <f t="shared" ca="1" si="53"/>
        <v>12547.652099999999</v>
      </c>
      <c r="I3778" s="14">
        <f ca="1">IF(ROW()=2, Table1[[#This Row],[Netto loon]], INDIRECT(ADDRESS(ROW()-1,COLUMN(F:F))))</f>
        <v>33043.347900000001</v>
      </c>
      <c r="J3778" s="6">
        <f ca="1">IF(ROW()=2, 0, Table1[[#This Row],[Belastbaar loon]]-INDIRECT(ADDRESS(ROW()-1,COLUMN(A:A))))</f>
        <v>10</v>
      </c>
      <c r="K3778" s="6">
        <f ca="1">Table1[[#This Row],[Netto loon]]-Table1[[#This Row],[Netto vorige schijf]]</f>
        <v>5.0977999999959138</v>
      </c>
      <c r="L3778" s="2">
        <f ca="1">(Table1[[#This Row],[Bruto tov vorige schijf]]-Table1[[#This Row],[Netto tov vorige schijf]])/MAX(Table1[[#This Row],[Bruto tov vorige schijf]],1)</f>
        <v>0.49022000000040861</v>
      </c>
    </row>
    <row r="3779" spans="1:12" x14ac:dyDescent="0.25">
      <c r="A3779" s="14">
        <v>45611</v>
      </c>
      <c r="B3779" s="6">
        <f>LoonHeffing2020(Table1[[#This Row],[Belastbaar loon]])</f>
        <v>17035.708500000001</v>
      </c>
      <c r="C3779" s="6">
        <f>AlgemeneHeffingsKorting2020(Table1[[#This Row],[Belastbaar loon]])</f>
        <v>1298.672</v>
      </c>
      <c r="D3779" s="14">
        <f>ArbeidsKorting2020(Table1[[#This Row],[Belastbaar loon]])</f>
        <v>3179.58</v>
      </c>
      <c r="E3779" s="14">
        <f>MAX(Table1[[#This Row],[Loonheffing]]-Table1[[#This Row],[Algemene Heffingskorting]]-Table1[[#This Row],[Arbeidskorting]],0)</f>
        <v>12557.4565</v>
      </c>
      <c r="F3779" s="6">
        <f>Table1[[#This Row],[Belastbaar loon]]-Table1[[#This Row],[Belasting]]</f>
        <v>33053.5435</v>
      </c>
      <c r="G3779" s="2">
        <f>(Table1[[#This Row],[Belastbaar loon]]-Table1[[#This Row],[Netto loon]])/Table1[[#This Row],[Belastbaar loon]]</f>
        <v>0.27531640393764661</v>
      </c>
      <c r="H3779" s="14">
        <f t="shared" ca="1" si="53"/>
        <v>12552.5543</v>
      </c>
      <c r="I3779" s="14">
        <f ca="1">IF(ROW()=2, Table1[[#This Row],[Netto loon]], INDIRECT(ADDRESS(ROW()-1,COLUMN(F:F))))</f>
        <v>33048.445699999997</v>
      </c>
      <c r="J3779" s="6">
        <f ca="1">IF(ROW()=2, 0, Table1[[#This Row],[Belastbaar loon]]-INDIRECT(ADDRESS(ROW()-1,COLUMN(A:A))))</f>
        <v>10</v>
      </c>
      <c r="K3779" s="6">
        <f ca="1">Table1[[#This Row],[Netto loon]]-Table1[[#This Row],[Netto vorige schijf]]</f>
        <v>5.0978000000031898</v>
      </c>
      <c r="L3779" s="2">
        <f ca="1">(Table1[[#This Row],[Bruto tov vorige schijf]]-Table1[[#This Row],[Netto tov vorige schijf]])/MAX(Table1[[#This Row],[Bruto tov vorige schijf]],1)</f>
        <v>0.49021999999968102</v>
      </c>
    </row>
    <row r="3780" spans="1:12" x14ac:dyDescent="0.25">
      <c r="A3780" s="14">
        <v>45621</v>
      </c>
      <c r="B3780" s="6">
        <f>LoonHeffing2020(Table1[[#This Row],[Belastbaar loon]])</f>
        <v>17039.443500000001</v>
      </c>
      <c r="C3780" s="6">
        <f>AlgemeneHeffingsKorting2020(Table1[[#This Row],[Belastbaar loon]])</f>
        <v>1298.1048000000001</v>
      </c>
      <c r="D3780" s="14">
        <f>ArbeidsKorting2020(Table1[[#This Row],[Belastbaar loon]])</f>
        <v>3178.98</v>
      </c>
      <c r="E3780" s="14">
        <f>MAX(Table1[[#This Row],[Loonheffing]]-Table1[[#This Row],[Algemene Heffingskorting]]-Table1[[#This Row],[Arbeidskorting]],0)</f>
        <v>12562.358700000001</v>
      </c>
      <c r="F3780" s="6">
        <f>Table1[[#This Row],[Belastbaar loon]]-Table1[[#This Row],[Belasting]]</f>
        <v>33058.641300000003</v>
      </c>
      <c r="G3780" s="2">
        <f>(Table1[[#This Row],[Belastbaar loon]]-Table1[[#This Row],[Netto loon]])/Table1[[#This Row],[Belastbaar loon]]</f>
        <v>0.27536351022555394</v>
      </c>
      <c r="H3780" s="14">
        <f t="shared" ca="1" si="53"/>
        <v>12557.4565</v>
      </c>
      <c r="I3780" s="14">
        <f ca="1">IF(ROW()=2, Table1[[#This Row],[Netto loon]], INDIRECT(ADDRESS(ROW()-1,COLUMN(F:F))))</f>
        <v>33053.5435</v>
      </c>
      <c r="J3780" s="6">
        <f ca="1">IF(ROW()=2, 0, Table1[[#This Row],[Belastbaar loon]]-INDIRECT(ADDRESS(ROW()-1,COLUMN(A:A))))</f>
        <v>10</v>
      </c>
      <c r="K3780" s="6">
        <f ca="1">Table1[[#This Row],[Netto loon]]-Table1[[#This Row],[Netto vorige schijf]]</f>
        <v>5.0978000000031898</v>
      </c>
      <c r="L3780" s="2">
        <f ca="1">(Table1[[#This Row],[Bruto tov vorige schijf]]-Table1[[#This Row],[Netto tov vorige schijf]])/MAX(Table1[[#This Row],[Bruto tov vorige schijf]],1)</f>
        <v>0.49021999999968102</v>
      </c>
    </row>
    <row r="3781" spans="1:12" x14ac:dyDescent="0.25">
      <c r="A3781" s="14">
        <v>45631</v>
      </c>
      <c r="B3781" s="6">
        <f>LoonHeffing2020(Table1[[#This Row],[Belastbaar loon]])</f>
        <v>17043.178499999998</v>
      </c>
      <c r="C3781" s="6">
        <f>AlgemeneHeffingsKorting2020(Table1[[#This Row],[Belastbaar loon]])</f>
        <v>1297.5376000000001</v>
      </c>
      <c r="D3781" s="14">
        <f>ArbeidsKorting2020(Table1[[#This Row],[Belastbaar loon]])</f>
        <v>3178.38</v>
      </c>
      <c r="E3781" s="14">
        <f>MAX(Table1[[#This Row],[Loonheffing]]-Table1[[#This Row],[Algemene Heffingskorting]]-Table1[[#This Row],[Arbeidskorting]],0)</f>
        <v>12567.260899999997</v>
      </c>
      <c r="F3781" s="6">
        <f>Table1[[#This Row],[Belastbaar loon]]-Table1[[#This Row],[Belasting]]</f>
        <v>33063.739100000006</v>
      </c>
      <c r="G3781" s="2">
        <f>(Table1[[#This Row],[Belastbaar loon]]-Table1[[#This Row],[Netto loon]])/Table1[[#This Row],[Belastbaar loon]]</f>
        <v>0.2754105958668448</v>
      </c>
      <c r="H3781" s="14">
        <f t="shared" ca="1" si="53"/>
        <v>12562.358700000001</v>
      </c>
      <c r="I3781" s="14">
        <f ca="1">IF(ROW()=2, Table1[[#This Row],[Netto loon]], INDIRECT(ADDRESS(ROW()-1,COLUMN(F:F))))</f>
        <v>33058.641300000003</v>
      </c>
      <c r="J3781" s="6">
        <f ca="1">IF(ROW()=2, 0, Table1[[#This Row],[Belastbaar loon]]-INDIRECT(ADDRESS(ROW()-1,COLUMN(A:A))))</f>
        <v>10</v>
      </c>
      <c r="K3781" s="6">
        <f ca="1">Table1[[#This Row],[Netto loon]]-Table1[[#This Row],[Netto vorige schijf]]</f>
        <v>5.0978000000031898</v>
      </c>
      <c r="L3781" s="2">
        <f ca="1">(Table1[[#This Row],[Bruto tov vorige schijf]]-Table1[[#This Row],[Netto tov vorige schijf]])/MAX(Table1[[#This Row],[Bruto tov vorige schijf]],1)</f>
        <v>0.49021999999968102</v>
      </c>
    </row>
    <row r="3782" spans="1:12" x14ac:dyDescent="0.25">
      <c r="A3782" s="14">
        <v>45641</v>
      </c>
      <c r="B3782" s="6">
        <f>LoonHeffing2020(Table1[[#This Row],[Belastbaar loon]])</f>
        <v>17046.913499999999</v>
      </c>
      <c r="C3782" s="6">
        <f>AlgemeneHeffingsKorting2020(Table1[[#This Row],[Belastbaar loon]])</f>
        <v>1296.9703999999999</v>
      </c>
      <c r="D3782" s="14">
        <f>ArbeidsKorting2020(Table1[[#This Row],[Belastbaar loon]])</f>
        <v>3177.78</v>
      </c>
      <c r="E3782" s="14">
        <f>MAX(Table1[[#This Row],[Loonheffing]]-Table1[[#This Row],[Algemene Heffingskorting]]-Table1[[#This Row],[Arbeidskorting]],0)</f>
        <v>12572.163099999998</v>
      </c>
      <c r="F3782" s="6">
        <f>Table1[[#This Row],[Belastbaar loon]]-Table1[[#This Row],[Belasting]]</f>
        <v>33068.836900000002</v>
      </c>
      <c r="G3782" s="2">
        <f>(Table1[[#This Row],[Belastbaar loon]]-Table1[[#This Row],[Netto loon]])/Table1[[#This Row],[Belastbaar loon]]</f>
        <v>0.27545766087509033</v>
      </c>
      <c r="H3782" s="14">
        <f t="shared" ca="1" si="53"/>
        <v>12567.260899999997</v>
      </c>
      <c r="I3782" s="14">
        <f ca="1">IF(ROW()=2, Table1[[#This Row],[Netto loon]], INDIRECT(ADDRESS(ROW()-1,COLUMN(F:F))))</f>
        <v>33063.739100000006</v>
      </c>
      <c r="J3782" s="6">
        <f ca="1">IF(ROW()=2, 0, Table1[[#This Row],[Belastbaar loon]]-INDIRECT(ADDRESS(ROW()-1,COLUMN(A:A))))</f>
        <v>10</v>
      </c>
      <c r="K3782" s="6">
        <f ca="1">Table1[[#This Row],[Netto loon]]-Table1[[#This Row],[Netto vorige schijf]]</f>
        <v>5.0977999999959138</v>
      </c>
      <c r="L3782" s="2">
        <f ca="1">(Table1[[#This Row],[Bruto tov vorige schijf]]-Table1[[#This Row],[Netto tov vorige schijf]])/MAX(Table1[[#This Row],[Bruto tov vorige schijf]],1)</f>
        <v>0.49022000000040861</v>
      </c>
    </row>
    <row r="3783" spans="1:12" x14ac:dyDescent="0.25">
      <c r="A3783" s="14">
        <v>45651</v>
      </c>
      <c r="B3783" s="6">
        <f>LoonHeffing2020(Table1[[#This Row],[Belastbaar loon]])</f>
        <v>17050.648499999999</v>
      </c>
      <c r="C3783" s="6">
        <f>AlgemeneHeffingsKorting2020(Table1[[#This Row],[Belastbaar loon]])</f>
        <v>1296.4032</v>
      </c>
      <c r="D3783" s="14">
        <f>ArbeidsKorting2020(Table1[[#This Row],[Belastbaar loon]])</f>
        <v>3177.18</v>
      </c>
      <c r="E3783" s="14">
        <f>MAX(Table1[[#This Row],[Loonheffing]]-Table1[[#This Row],[Algemene Heffingskorting]]-Table1[[#This Row],[Arbeidskorting]],0)</f>
        <v>12577.065299999998</v>
      </c>
      <c r="F3783" s="6">
        <f>Table1[[#This Row],[Belastbaar loon]]-Table1[[#This Row],[Belasting]]</f>
        <v>33073.934699999998</v>
      </c>
      <c r="G3783" s="2">
        <f>(Table1[[#This Row],[Belastbaar loon]]-Table1[[#This Row],[Netto loon]])/Table1[[#This Row],[Belastbaar loon]]</f>
        <v>0.27550470526384968</v>
      </c>
      <c r="H3783" s="14">
        <f t="shared" ca="1" si="53"/>
        <v>12572.163099999998</v>
      </c>
      <c r="I3783" s="14">
        <f ca="1">IF(ROW()=2, Table1[[#This Row],[Netto loon]], INDIRECT(ADDRESS(ROW()-1,COLUMN(F:F))))</f>
        <v>33068.836900000002</v>
      </c>
      <c r="J3783" s="6">
        <f ca="1">IF(ROW()=2, 0, Table1[[#This Row],[Belastbaar loon]]-INDIRECT(ADDRESS(ROW()-1,COLUMN(A:A))))</f>
        <v>10</v>
      </c>
      <c r="K3783" s="6">
        <f ca="1">Table1[[#This Row],[Netto loon]]-Table1[[#This Row],[Netto vorige schijf]]</f>
        <v>5.0977999999959138</v>
      </c>
      <c r="L3783" s="2">
        <f ca="1">(Table1[[#This Row],[Bruto tov vorige schijf]]-Table1[[#This Row],[Netto tov vorige schijf]])/MAX(Table1[[#This Row],[Bruto tov vorige schijf]],1)</f>
        <v>0.49022000000040861</v>
      </c>
    </row>
    <row r="3784" spans="1:12" x14ac:dyDescent="0.25">
      <c r="A3784" s="14">
        <v>45661</v>
      </c>
      <c r="B3784" s="6">
        <f>LoonHeffing2020(Table1[[#This Row],[Belastbaar loon]])</f>
        <v>17054.3835</v>
      </c>
      <c r="C3784" s="6">
        <f>AlgemeneHeffingsKorting2020(Table1[[#This Row],[Belastbaar loon]])</f>
        <v>1295.836</v>
      </c>
      <c r="D3784" s="14">
        <f>ArbeidsKorting2020(Table1[[#This Row],[Belastbaar loon]])</f>
        <v>3176.58</v>
      </c>
      <c r="E3784" s="14">
        <f>MAX(Table1[[#This Row],[Loonheffing]]-Table1[[#This Row],[Algemene Heffingskorting]]-Table1[[#This Row],[Arbeidskorting]],0)</f>
        <v>12581.967500000001</v>
      </c>
      <c r="F3784" s="6">
        <f>Table1[[#This Row],[Belastbaar loon]]-Table1[[#This Row],[Belasting]]</f>
        <v>33079.032500000001</v>
      </c>
      <c r="G3784" s="2">
        <f>(Table1[[#This Row],[Belastbaar loon]]-Table1[[#This Row],[Netto loon]])/Table1[[#This Row],[Belastbaar loon]]</f>
        <v>0.27555172904667002</v>
      </c>
      <c r="H3784" s="14">
        <f t="shared" ca="1" si="53"/>
        <v>12577.065299999998</v>
      </c>
      <c r="I3784" s="14">
        <f ca="1">IF(ROW()=2, Table1[[#This Row],[Netto loon]], INDIRECT(ADDRESS(ROW()-1,COLUMN(F:F))))</f>
        <v>33073.934699999998</v>
      </c>
      <c r="J3784" s="6">
        <f ca="1">IF(ROW()=2, 0, Table1[[#This Row],[Belastbaar loon]]-INDIRECT(ADDRESS(ROW()-1,COLUMN(A:A))))</f>
        <v>10</v>
      </c>
      <c r="K3784" s="6">
        <f ca="1">Table1[[#This Row],[Netto loon]]-Table1[[#This Row],[Netto vorige schijf]]</f>
        <v>5.0978000000031898</v>
      </c>
      <c r="L3784" s="2">
        <f ca="1">(Table1[[#This Row],[Bruto tov vorige schijf]]-Table1[[#This Row],[Netto tov vorige schijf]])/MAX(Table1[[#This Row],[Bruto tov vorige schijf]],1)</f>
        <v>0.49021999999968102</v>
      </c>
    </row>
    <row r="3785" spans="1:12" x14ac:dyDescent="0.25">
      <c r="A3785" s="14">
        <v>45671</v>
      </c>
      <c r="B3785" s="6">
        <f>LoonHeffing2020(Table1[[#This Row],[Belastbaar loon]])</f>
        <v>17058.1185</v>
      </c>
      <c r="C3785" s="6">
        <f>AlgemeneHeffingsKorting2020(Table1[[#This Row],[Belastbaar loon]])</f>
        <v>1295.2688000000001</v>
      </c>
      <c r="D3785" s="14">
        <f>ArbeidsKorting2020(Table1[[#This Row],[Belastbaar loon]])</f>
        <v>3175.98</v>
      </c>
      <c r="E3785" s="14">
        <f>MAX(Table1[[#This Row],[Loonheffing]]-Table1[[#This Row],[Algemene Heffingskorting]]-Table1[[#This Row],[Arbeidskorting]],0)</f>
        <v>12586.869700000001</v>
      </c>
      <c r="F3785" s="6">
        <f>Table1[[#This Row],[Belastbaar loon]]-Table1[[#This Row],[Belasting]]</f>
        <v>33084.130299999997</v>
      </c>
      <c r="G3785" s="2">
        <f>(Table1[[#This Row],[Belastbaar loon]]-Table1[[#This Row],[Netto loon]])/Table1[[#This Row],[Belastbaar loon]]</f>
        <v>0.27559873223708703</v>
      </c>
      <c r="H3785" s="14">
        <f t="shared" ca="1" si="53"/>
        <v>12581.967500000001</v>
      </c>
      <c r="I3785" s="14">
        <f ca="1">IF(ROW()=2, Table1[[#This Row],[Netto loon]], INDIRECT(ADDRESS(ROW()-1,COLUMN(F:F))))</f>
        <v>33079.032500000001</v>
      </c>
      <c r="J3785" s="6">
        <f ca="1">IF(ROW()=2, 0, Table1[[#This Row],[Belastbaar loon]]-INDIRECT(ADDRESS(ROW()-1,COLUMN(A:A))))</f>
        <v>10</v>
      </c>
      <c r="K3785" s="6">
        <f ca="1">Table1[[#This Row],[Netto loon]]-Table1[[#This Row],[Netto vorige schijf]]</f>
        <v>5.0977999999959138</v>
      </c>
      <c r="L3785" s="2">
        <f ca="1">(Table1[[#This Row],[Bruto tov vorige schijf]]-Table1[[#This Row],[Netto tov vorige schijf]])/MAX(Table1[[#This Row],[Bruto tov vorige schijf]],1)</f>
        <v>0.49022000000040861</v>
      </c>
    </row>
    <row r="3786" spans="1:12" x14ac:dyDescent="0.25">
      <c r="A3786" s="14">
        <v>45681</v>
      </c>
      <c r="B3786" s="6">
        <f>LoonHeffing2020(Table1[[#This Row],[Belastbaar loon]])</f>
        <v>17061.853500000001</v>
      </c>
      <c r="C3786" s="6">
        <f>AlgemeneHeffingsKorting2020(Table1[[#This Row],[Belastbaar loon]])</f>
        <v>1294.7016000000001</v>
      </c>
      <c r="D3786" s="14">
        <f>ArbeidsKorting2020(Table1[[#This Row],[Belastbaar loon]])</f>
        <v>3175.38</v>
      </c>
      <c r="E3786" s="14">
        <f>MAX(Table1[[#This Row],[Loonheffing]]-Table1[[#This Row],[Algemene Heffingskorting]]-Table1[[#This Row],[Arbeidskorting]],0)</f>
        <v>12591.7719</v>
      </c>
      <c r="F3786" s="6">
        <f>Table1[[#This Row],[Belastbaar loon]]-Table1[[#This Row],[Belasting]]</f>
        <v>33089.2281</v>
      </c>
      <c r="G3786" s="2">
        <f>(Table1[[#This Row],[Belastbaar loon]]-Table1[[#This Row],[Netto loon]])/Table1[[#This Row],[Belastbaar loon]]</f>
        <v>0.27564571484862416</v>
      </c>
      <c r="H3786" s="14">
        <f t="shared" ca="1" si="53"/>
        <v>12586.869700000001</v>
      </c>
      <c r="I3786" s="14">
        <f ca="1">IF(ROW()=2, Table1[[#This Row],[Netto loon]], INDIRECT(ADDRESS(ROW()-1,COLUMN(F:F))))</f>
        <v>33084.130299999997</v>
      </c>
      <c r="J3786" s="6">
        <f ca="1">IF(ROW()=2, 0, Table1[[#This Row],[Belastbaar loon]]-INDIRECT(ADDRESS(ROW()-1,COLUMN(A:A))))</f>
        <v>10</v>
      </c>
      <c r="K3786" s="6">
        <f ca="1">Table1[[#This Row],[Netto loon]]-Table1[[#This Row],[Netto vorige schijf]]</f>
        <v>5.0978000000031898</v>
      </c>
      <c r="L3786" s="2">
        <f ca="1">(Table1[[#This Row],[Bruto tov vorige schijf]]-Table1[[#This Row],[Netto tov vorige schijf]])/MAX(Table1[[#This Row],[Bruto tov vorige schijf]],1)</f>
        <v>0.49021999999968102</v>
      </c>
    </row>
    <row r="3787" spans="1:12" x14ac:dyDescent="0.25">
      <c r="A3787" s="14">
        <v>45691</v>
      </c>
      <c r="B3787" s="6">
        <f>LoonHeffing2020(Table1[[#This Row],[Belastbaar loon]])</f>
        <v>17065.588500000002</v>
      </c>
      <c r="C3787" s="6">
        <f>AlgemeneHeffingsKorting2020(Table1[[#This Row],[Belastbaar loon]])</f>
        <v>1294.1343999999999</v>
      </c>
      <c r="D3787" s="14">
        <f>ArbeidsKorting2020(Table1[[#This Row],[Belastbaar loon]])</f>
        <v>3174.78</v>
      </c>
      <c r="E3787" s="14">
        <f>MAX(Table1[[#This Row],[Loonheffing]]-Table1[[#This Row],[Algemene Heffingskorting]]-Table1[[#This Row],[Arbeidskorting]],0)</f>
        <v>12596.674100000002</v>
      </c>
      <c r="F3787" s="6">
        <f>Table1[[#This Row],[Belastbaar loon]]-Table1[[#This Row],[Belasting]]</f>
        <v>33094.325899999996</v>
      </c>
      <c r="G3787" s="2">
        <f>(Table1[[#This Row],[Belastbaar loon]]-Table1[[#This Row],[Netto loon]])/Table1[[#This Row],[Belastbaar loon]]</f>
        <v>0.27569267689479338</v>
      </c>
      <c r="H3787" s="14">
        <f t="shared" ca="1" si="53"/>
        <v>12591.7719</v>
      </c>
      <c r="I3787" s="14">
        <f ca="1">IF(ROW()=2, Table1[[#This Row],[Netto loon]], INDIRECT(ADDRESS(ROW()-1,COLUMN(F:F))))</f>
        <v>33089.2281</v>
      </c>
      <c r="J3787" s="6">
        <f ca="1">IF(ROW()=2, 0, Table1[[#This Row],[Belastbaar loon]]-INDIRECT(ADDRESS(ROW()-1,COLUMN(A:A))))</f>
        <v>10</v>
      </c>
      <c r="K3787" s="6">
        <f ca="1">Table1[[#This Row],[Netto loon]]-Table1[[#This Row],[Netto vorige schijf]]</f>
        <v>5.0977999999959138</v>
      </c>
      <c r="L3787" s="2">
        <f ca="1">(Table1[[#This Row],[Bruto tov vorige schijf]]-Table1[[#This Row],[Netto tov vorige schijf]])/MAX(Table1[[#This Row],[Bruto tov vorige schijf]],1)</f>
        <v>0.49022000000040861</v>
      </c>
    </row>
    <row r="3788" spans="1:12" x14ac:dyDescent="0.25">
      <c r="A3788" s="14">
        <v>45701</v>
      </c>
      <c r="B3788" s="6">
        <f>LoonHeffing2020(Table1[[#This Row],[Belastbaar loon]])</f>
        <v>17069.323499999999</v>
      </c>
      <c r="C3788" s="6">
        <f>AlgemeneHeffingsKorting2020(Table1[[#This Row],[Belastbaar loon]])</f>
        <v>1293.5672</v>
      </c>
      <c r="D3788" s="14">
        <f>ArbeidsKorting2020(Table1[[#This Row],[Belastbaar loon]])</f>
        <v>3174.18</v>
      </c>
      <c r="E3788" s="14">
        <f>MAX(Table1[[#This Row],[Loonheffing]]-Table1[[#This Row],[Algemene Heffingskorting]]-Table1[[#This Row],[Arbeidskorting]],0)</f>
        <v>12601.576299999999</v>
      </c>
      <c r="F3788" s="6">
        <f>Table1[[#This Row],[Belastbaar loon]]-Table1[[#This Row],[Belasting]]</f>
        <v>33099.423699999999</v>
      </c>
      <c r="G3788" s="2">
        <f>(Table1[[#This Row],[Belastbaar loon]]-Table1[[#This Row],[Netto loon]])/Table1[[#This Row],[Belastbaar loon]]</f>
        <v>0.27573961838909433</v>
      </c>
      <c r="H3788" s="14">
        <f t="shared" ca="1" si="53"/>
        <v>12596.674100000002</v>
      </c>
      <c r="I3788" s="14">
        <f ca="1">IF(ROW()=2, Table1[[#This Row],[Netto loon]], INDIRECT(ADDRESS(ROW()-1,COLUMN(F:F))))</f>
        <v>33094.325899999996</v>
      </c>
      <c r="J3788" s="6">
        <f ca="1">IF(ROW()=2, 0, Table1[[#This Row],[Belastbaar loon]]-INDIRECT(ADDRESS(ROW()-1,COLUMN(A:A))))</f>
        <v>10</v>
      </c>
      <c r="K3788" s="6">
        <f ca="1">Table1[[#This Row],[Netto loon]]-Table1[[#This Row],[Netto vorige schijf]]</f>
        <v>5.0978000000031898</v>
      </c>
      <c r="L3788" s="2">
        <f ca="1">(Table1[[#This Row],[Bruto tov vorige schijf]]-Table1[[#This Row],[Netto tov vorige schijf]])/MAX(Table1[[#This Row],[Bruto tov vorige schijf]],1)</f>
        <v>0.49021999999968102</v>
      </c>
    </row>
    <row r="3789" spans="1:12" x14ac:dyDescent="0.25">
      <c r="A3789" s="14">
        <v>45711</v>
      </c>
      <c r="B3789" s="6">
        <f>LoonHeffing2020(Table1[[#This Row],[Belastbaar loon]])</f>
        <v>17073.058499999999</v>
      </c>
      <c r="C3789" s="6">
        <f>AlgemeneHeffingsKorting2020(Table1[[#This Row],[Belastbaar loon]])</f>
        <v>1293</v>
      </c>
      <c r="D3789" s="14">
        <f>ArbeidsKorting2020(Table1[[#This Row],[Belastbaar loon]])</f>
        <v>3173.58</v>
      </c>
      <c r="E3789" s="14">
        <f>MAX(Table1[[#This Row],[Loonheffing]]-Table1[[#This Row],[Algemene Heffingskorting]]-Table1[[#This Row],[Arbeidskorting]],0)</f>
        <v>12606.478499999999</v>
      </c>
      <c r="F3789" s="6">
        <f>Table1[[#This Row],[Belastbaar loon]]-Table1[[#This Row],[Belasting]]</f>
        <v>33104.521500000003</v>
      </c>
      <c r="G3789" s="2">
        <f>(Table1[[#This Row],[Belastbaar loon]]-Table1[[#This Row],[Netto loon]])/Table1[[#This Row],[Belastbaar loon]]</f>
        <v>0.27578653934501535</v>
      </c>
      <c r="H3789" s="14">
        <f t="shared" ca="1" si="53"/>
        <v>12601.576299999999</v>
      </c>
      <c r="I3789" s="14">
        <f ca="1">IF(ROW()=2, Table1[[#This Row],[Netto loon]], INDIRECT(ADDRESS(ROW()-1,COLUMN(F:F))))</f>
        <v>33099.423699999999</v>
      </c>
      <c r="J3789" s="6">
        <f ca="1">IF(ROW()=2, 0, Table1[[#This Row],[Belastbaar loon]]-INDIRECT(ADDRESS(ROW()-1,COLUMN(A:A))))</f>
        <v>10</v>
      </c>
      <c r="K3789" s="6">
        <f ca="1">Table1[[#This Row],[Netto loon]]-Table1[[#This Row],[Netto vorige schijf]]</f>
        <v>5.0978000000031898</v>
      </c>
      <c r="L3789" s="2">
        <f ca="1">(Table1[[#This Row],[Bruto tov vorige schijf]]-Table1[[#This Row],[Netto tov vorige schijf]])/MAX(Table1[[#This Row],[Bruto tov vorige schijf]],1)</f>
        <v>0.49021999999968102</v>
      </c>
    </row>
    <row r="3790" spans="1:12" x14ac:dyDescent="0.25">
      <c r="A3790" s="14">
        <v>45721</v>
      </c>
      <c r="B3790" s="6">
        <f>LoonHeffing2020(Table1[[#This Row],[Belastbaar loon]])</f>
        <v>17076.7935</v>
      </c>
      <c r="C3790" s="6">
        <f>AlgemeneHeffingsKorting2020(Table1[[#This Row],[Belastbaar loon]])</f>
        <v>1292.4328</v>
      </c>
      <c r="D3790" s="14">
        <f>ArbeidsKorting2020(Table1[[#This Row],[Belastbaar loon]])</f>
        <v>3172.98</v>
      </c>
      <c r="E3790" s="14">
        <f>MAX(Table1[[#This Row],[Loonheffing]]-Table1[[#This Row],[Algemene Heffingskorting]]-Table1[[#This Row],[Arbeidskorting]],0)</f>
        <v>12611.3807</v>
      </c>
      <c r="F3790" s="6">
        <f>Table1[[#This Row],[Belastbaar loon]]-Table1[[#This Row],[Belasting]]</f>
        <v>33109.619299999998</v>
      </c>
      <c r="G3790" s="2">
        <f>(Table1[[#This Row],[Belastbaar loon]]-Table1[[#This Row],[Netto loon]])/Table1[[#This Row],[Belastbaar loon]]</f>
        <v>0.27583343977603292</v>
      </c>
      <c r="H3790" s="14">
        <f t="shared" ca="1" si="53"/>
        <v>12606.478499999999</v>
      </c>
      <c r="I3790" s="14">
        <f ca="1">IF(ROW()=2, Table1[[#This Row],[Netto loon]], INDIRECT(ADDRESS(ROW()-1,COLUMN(F:F))))</f>
        <v>33104.521500000003</v>
      </c>
      <c r="J3790" s="6">
        <f ca="1">IF(ROW()=2, 0, Table1[[#This Row],[Belastbaar loon]]-INDIRECT(ADDRESS(ROW()-1,COLUMN(A:A))))</f>
        <v>10</v>
      </c>
      <c r="K3790" s="6">
        <f ca="1">Table1[[#This Row],[Netto loon]]-Table1[[#This Row],[Netto vorige schijf]]</f>
        <v>5.0977999999959138</v>
      </c>
      <c r="L3790" s="2">
        <f ca="1">(Table1[[#This Row],[Bruto tov vorige schijf]]-Table1[[#This Row],[Netto tov vorige schijf]])/MAX(Table1[[#This Row],[Bruto tov vorige schijf]],1)</f>
        <v>0.49022000000040861</v>
      </c>
    </row>
    <row r="3791" spans="1:12" x14ac:dyDescent="0.25">
      <c r="A3791" s="14">
        <v>45731</v>
      </c>
      <c r="B3791" s="6">
        <f>LoonHeffing2020(Table1[[#This Row],[Belastbaar loon]])</f>
        <v>17080.5285</v>
      </c>
      <c r="C3791" s="6">
        <f>AlgemeneHeffingsKorting2020(Table1[[#This Row],[Belastbaar loon]])</f>
        <v>1291.8656000000001</v>
      </c>
      <c r="D3791" s="14">
        <f>ArbeidsKorting2020(Table1[[#This Row],[Belastbaar loon]])</f>
        <v>3172.38</v>
      </c>
      <c r="E3791" s="14">
        <f>MAX(Table1[[#This Row],[Loonheffing]]-Table1[[#This Row],[Algemene Heffingskorting]]-Table1[[#This Row],[Arbeidskorting]],0)</f>
        <v>12616.282899999998</v>
      </c>
      <c r="F3791" s="6">
        <f>Table1[[#This Row],[Belastbaar loon]]-Table1[[#This Row],[Belasting]]</f>
        <v>33114.717100000002</v>
      </c>
      <c r="G3791" s="2">
        <f>(Table1[[#This Row],[Belastbaar loon]]-Table1[[#This Row],[Netto loon]])/Table1[[#This Row],[Belastbaar loon]]</f>
        <v>0.27588031969561128</v>
      </c>
      <c r="H3791" s="14">
        <f t="shared" ca="1" si="53"/>
        <v>12611.3807</v>
      </c>
      <c r="I3791" s="14">
        <f ca="1">IF(ROW()=2, Table1[[#This Row],[Netto loon]], INDIRECT(ADDRESS(ROW()-1,COLUMN(F:F))))</f>
        <v>33109.619299999998</v>
      </c>
      <c r="J3791" s="6">
        <f ca="1">IF(ROW()=2, 0, Table1[[#This Row],[Belastbaar loon]]-INDIRECT(ADDRESS(ROW()-1,COLUMN(A:A))))</f>
        <v>10</v>
      </c>
      <c r="K3791" s="6">
        <f ca="1">Table1[[#This Row],[Netto loon]]-Table1[[#This Row],[Netto vorige schijf]]</f>
        <v>5.0978000000031898</v>
      </c>
      <c r="L3791" s="2">
        <f ca="1">(Table1[[#This Row],[Bruto tov vorige schijf]]-Table1[[#This Row],[Netto tov vorige schijf]])/MAX(Table1[[#This Row],[Bruto tov vorige schijf]],1)</f>
        <v>0.49021999999968102</v>
      </c>
    </row>
    <row r="3792" spans="1:12" x14ac:dyDescent="0.25">
      <c r="A3792" s="14">
        <v>45741</v>
      </c>
      <c r="B3792" s="6">
        <f>LoonHeffing2020(Table1[[#This Row],[Belastbaar loon]])</f>
        <v>17084.263500000001</v>
      </c>
      <c r="C3792" s="6">
        <f>AlgemeneHeffingsKorting2020(Table1[[#This Row],[Belastbaar loon]])</f>
        <v>1291.2983999999999</v>
      </c>
      <c r="D3792" s="14">
        <f>ArbeidsKorting2020(Table1[[#This Row],[Belastbaar loon]])</f>
        <v>3171.78</v>
      </c>
      <c r="E3792" s="14">
        <f>MAX(Table1[[#This Row],[Loonheffing]]-Table1[[#This Row],[Algemene Heffingskorting]]-Table1[[#This Row],[Arbeidskorting]],0)</f>
        <v>12621.185100000001</v>
      </c>
      <c r="F3792" s="6">
        <f>Table1[[#This Row],[Belastbaar loon]]-Table1[[#This Row],[Belasting]]</f>
        <v>33119.814899999998</v>
      </c>
      <c r="G3792" s="2">
        <f>(Table1[[#This Row],[Belastbaar loon]]-Table1[[#This Row],[Netto loon]])/Table1[[#This Row],[Belastbaar loon]]</f>
        <v>0.27592717911720344</v>
      </c>
      <c r="H3792" s="14">
        <f t="shared" ca="1" si="53"/>
        <v>12616.282899999998</v>
      </c>
      <c r="I3792" s="14">
        <f ca="1">IF(ROW()=2, Table1[[#This Row],[Netto loon]], INDIRECT(ADDRESS(ROW()-1,COLUMN(F:F))))</f>
        <v>33114.717100000002</v>
      </c>
      <c r="J3792" s="6">
        <f ca="1">IF(ROW()=2, 0, Table1[[#This Row],[Belastbaar loon]]-INDIRECT(ADDRESS(ROW()-1,COLUMN(A:A))))</f>
        <v>10</v>
      </c>
      <c r="K3792" s="6">
        <f ca="1">Table1[[#This Row],[Netto loon]]-Table1[[#This Row],[Netto vorige schijf]]</f>
        <v>5.0977999999959138</v>
      </c>
      <c r="L3792" s="2">
        <f ca="1">(Table1[[#This Row],[Bruto tov vorige schijf]]-Table1[[#This Row],[Netto tov vorige schijf]])/MAX(Table1[[#This Row],[Bruto tov vorige schijf]],1)</f>
        <v>0.49022000000040861</v>
      </c>
    </row>
    <row r="3793" spans="1:12" x14ac:dyDescent="0.25">
      <c r="A3793" s="14">
        <v>45751</v>
      </c>
      <c r="B3793" s="6">
        <f>LoonHeffing2020(Table1[[#This Row],[Belastbaar loon]])</f>
        <v>17087.998500000002</v>
      </c>
      <c r="C3793" s="6">
        <f>AlgemeneHeffingsKorting2020(Table1[[#This Row],[Belastbaar loon]])</f>
        <v>1290.7311999999999</v>
      </c>
      <c r="D3793" s="14">
        <f>ArbeidsKorting2020(Table1[[#This Row],[Belastbaar loon]])</f>
        <v>3171.18</v>
      </c>
      <c r="E3793" s="14">
        <f>MAX(Table1[[#This Row],[Loonheffing]]-Table1[[#This Row],[Algemene Heffingskorting]]-Table1[[#This Row],[Arbeidskorting]],0)</f>
        <v>12626.087300000001</v>
      </c>
      <c r="F3793" s="6">
        <f>Table1[[#This Row],[Belastbaar loon]]-Table1[[#This Row],[Belasting]]</f>
        <v>33124.912700000001</v>
      </c>
      <c r="G3793" s="2">
        <f>(Table1[[#This Row],[Belastbaar loon]]-Table1[[#This Row],[Netto loon]])/Table1[[#This Row],[Belastbaar loon]]</f>
        <v>0.27597401805425015</v>
      </c>
      <c r="H3793" s="14">
        <f t="shared" ca="1" si="53"/>
        <v>12621.185100000001</v>
      </c>
      <c r="I3793" s="14">
        <f ca="1">IF(ROW()=2, Table1[[#This Row],[Netto loon]], INDIRECT(ADDRESS(ROW()-1,COLUMN(F:F))))</f>
        <v>33119.814899999998</v>
      </c>
      <c r="J3793" s="6">
        <f ca="1">IF(ROW()=2, 0, Table1[[#This Row],[Belastbaar loon]]-INDIRECT(ADDRESS(ROW()-1,COLUMN(A:A))))</f>
        <v>10</v>
      </c>
      <c r="K3793" s="6">
        <f ca="1">Table1[[#This Row],[Netto loon]]-Table1[[#This Row],[Netto vorige schijf]]</f>
        <v>5.0978000000031898</v>
      </c>
      <c r="L3793" s="2">
        <f ca="1">(Table1[[#This Row],[Bruto tov vorige schijf]]-Table1[[#This Row],[Netto tov vorige schijf]])/MAX(Table1[[#This Row],[Bruto tov vorige schijf]],1)</f>
        <v>0.49021999999968102</v>
      </c>
    </row>
    <row r="3794" spans="1:12" x14ac:dyDescent="0.25">
      <c r="A3794" s="14">
        <v>45761</v>
      </c>
      <c r="B3794" s="6">
        <f>LoonHeffing2020(Table1[[#This Row],[Belastbaar loon]])</f>
        <v>17091.733499999998</v>
      </c>
      <c r="C3794" s="6">
        <f>AlgemeneHeffingsKorting2020(Table1[[#This Row],[Belastbaar loon]])</f>
        <v>1290.164</v>
      </c>
      <c r="D3794" s="14">
        <f>ArbeidsKorting2020(Table1[[#This Row],[Belastbaar loon]])</f>
        <v>3170.58</v>
      </c>
      <c r="E3794" s="14">
        <f>MAX(Table1[[#This Row],[Loonheffing]]-Table1[[#This Row],[Algemene Heffingskorting]]-Table1[[#This Row],[Arbeidskorting]],0)</f>
        <v>12630.989499999998</v>
      </c>
      <c r="F3794" s="6">
        <f>Table1[[#This Row],[Belastbaar loon]]-Table1[[#This Row],[Belasting]]</f>
        <v>33130.010500000004</v>
      </c>
      <c r="G3794" s="2">
        <f>(Table1[[#This Row],[Belastbaar loon]]-Table1[[#This Row],[Netto loon]])/Table1[[#This Row],[Belastbaar loon]]</f>
        <v>0.27602083652018083</v>
      </c>
      <c r="H3794" s="14">
        <f t="shared" ca="1" si="53"/>
        <v>12626.087300000001</v>
      </c>
      <c r="I3794" s="14">
        <f ca="1">IF(ROW()=2, Table1[[#This Row],[Netto loon]], INDIRECT(ADDRESS(ROW()-1,COLUMN(F:F))))</f>
        <v>33124.912700000001</v>
      </c>
      <c r="J3794" s="6">
        <f ca="1">IF(ROW()=2, 0, Table1[[#This Row],[Belastbaar loon]]-INDIRECT(ADDRESS(ROW()-1,COLUMN(A:A))))</f>
        <v>10</v>
      </c>
      <c r="K3794" s="6">
        <f ca="1">Table1[[#This Row],[Netto loon]]-Table1[[#This Row],[Netto vorige schijf]]</f>
        <v>5.0978000000031898</v>
      </c>
      <c r="L3794" s="2">
        <f ca="1">(Table1[[#This Row],[Bruto tov vorige schijf]]-Table1[[#This Row],[Netto tov vorige schijf]])/MAX(Table1[[#This Row],[Bruto tov vorige schijf]],1)</f>
        <v>0.49021999999968102</v>
      </c>
    </row>
    <row r="3795" spans="1:12" x14ac:dyDescent="0.25">
      <c r="A3795" s="14">
        <v>45771</v>
      </c>
      <c r="B3795" s="6">
        <f>LoonHeffing2020(Table1[[#This Row],[Belastbaar loon]])</f>
        <v>17095.468499999999</v>
      </c>
      <c r="C3795" s="6">
        <f>AlgemeneHeffingsKorting2020(Table1[[#This Row],[Belastbaar loon]])</f>
        <v>1289.5968</v>
      </c>
      <c r="D3795" s="14">
        <f>ArbeidsKorting2020(Table1[[#This Row],[Belastbaar loon]])</f>
        <v>3169.98</v>
      </c>
      <c r="E3795" s="14">
        <f>MAX(Table1[[#This Row],[Loonheffing]]-Table1[[#This Row],[Algemene Heffingskorting]]-Table1[[#This Row],[Arbeidskorting]],0)</f>
        <v>12635.8917</v>
      </c>
      <c r="F3795" s="6">
        <f>Table1[[#This Row],[Belastbaar loon]]-Table1[[#This Row],[Belasting]]</f>
        <v>33135.1083</v>
      </c>
      <c r="G3795" s="2">
        <f>(Table1[[#This Row],[Belastbaar loon]]-Table1[[#This Row],[Netto loon]])/Table1[[#This Row],[Belastbaar loon]]</f>
        <v>0.27606763452841321</v>
      </c>
      <c r="H3795" s="14">
        <f t="shared" ca="1" si="53"/>
        <v>12630.989499999998</v>
      </c>
      <c r="I3795" s="14">
        <f ca="1">IF(ROW()=2, Table1[[#This Row],[Netto loon]], INDIRECT(ADDRESS(ROW()-1,COLUMN(F:F))))</f>
        <v>33130.010500000004</v>
      </c>
      <c r="J3795" s="6">
        <f ca="1">IF(ROW()=2, 0, Table1[[#This Row],[Belastbaar loon]]-INDIRECT(ADDRESS(ROW()-1,COLUMN(A:A))))</f>
        <v>10</v>
      </c>
      <c r="K3795" s="6">
        <f ca="1">Table1[[#This Row],[Netto loon]]-Table1[[#This Row],[Netto vorige schijf]]</f>
        <v>5.0977999999959138</v>
      </c>
      <c r="L3795" s="2">
        <f ca="1">(Table1[[#This Row],[Bruto tov vorige schijf]]-Table1[[#This Row],[Netto tov vorige schijf]])/MAX(Table1[[#This Row],[Bruto tov vorige schijf]],1)</f>
        <v>0.49022000000040861</v>
      </c>
    </row>
    <row r="3796" spans="1:12" x14ac:dyDescent="0.25">
      <c r="A3796" s="14">
        <v>45781</v>
      </c>
      <c r="B3796" s="6">
        <f>LoonHeffing2020(Table1[[#This Row],[Belastbaar loon]])</f>
        <v>17099.2035</v>
      </c>
      <c r="C3796" s="6">
        <f>AlgemeneHeffingsKorting2020(Table1[[#This Row],[Belastbaar loon]])</f>
        <v>1289.0296000000001</v>
      </c>
      <c r="D3796" s="14">
        <f>ArbeidsKorting2020(Table1[[#This Row],[Belastbaar loon]])</f>
        <v>3169.38</v>
      </c>
      <c r="E3796" s="14">
        <f>MAX(Table1[[#This Row],[Loonheffing]]-Table1[[#This Row],[Algemene Heffingskorting]]-Table1[[#This Row],[Arbeidskorting]],0)</f>
        <v>12640.793900000001</v>
      </c>
      <c r="F3796" s="6">
        <f>Table1[[#This Row],[Belastbaar loon]]-Table1[[#This Row],[Belasting]]</f>
        <v>33140.206099999996</v>
      </c>
      <c r="G3796" s="2">
        <f>(Table1[[#This Row],[Belastbaar loon]]-Table1[[#This Row],[Netto loon]])/Table1[[#This Row],[Belastbaar loon]]</f>
        <v>0.27611441209235282</v>
      </c>
      <c r="H3796" s="14">
        <f t="shared" ca="1" si="53"/>
        <v>12635.8917</v>
      </c>
      <c r="I3796" s="14">
        <f ca="1">IF(ROW()=2, Table1[[#This Row],[Netto loon]], INDIRECT(ADDRESS(ROW()-1,COLUMN(F:F))))</f>
        <v>33135.1083</v>
      </c>
      <c r="J3796" s="6">
        <f ca="1">IF(ROW()=2, 0, Table1[[#This Row],[Belastbaar loon]]-INDIRECT(ADDRESS(ROW()-1,COLUMN(A:A))))</f>
        <v>10</v>
      </c>
      <c r="K3796" s="6">
        <f ca="1">Table1[[#This Row],[Netto loon]]-Table1[[#This Row],[Netto vorige schijf]]</f>
        <v>5.0977999999959138</v>
      </c>
      <c r="L3796" s="2">
        <f ca="1">(Table1[[#This Row],[Bruto tov vorige schijf]]-Table1[[#This Row],[Netto tov vorige schijf]])/MAX(Table1[[#This Row],[Bruto tov vorige schijf]],1)</f>
        <v>0.49022000000040861</v>
      </c>
    </row>
    <row r="3797" spans="1:12" x14ac:dyDescent="0.25">
      <c r="A3797" s="14">
        <v>45791</v>
      </c>
      <c r="B3797" s="6">
        <f>LoonHeffing2020(Table1[[#This Row],[Belastbaar loon]])</f>
        <v>17102.9385</v>
      </c>
      <c r="C3797" s="6">
        <f>AlgemeneHeffingsKorting2020(Table1[[#This Row],[Belastbaar loon]])</f>
        <v>1288.4624000000001</v>
      </c>
      <c r="D3797" s="14">
        <f>ArbeidsKorting2020(Table1[[#This Row],[Belastbaar loon]])</f>
        <v>3168.78</v>
      </c>
      <c r="E3797" s="14">
        <f>MAX(Table1[[#This Row],[Loonheffing]]-Table1[[#This Row],[Algemene Heffingskorting]]-Table1[[#This Row],[Arbeidskorting]],0)</f>
        <v>12645.696099999999</v>
      </c>
      <c r="F3797" s="6">
        <f>Table1[[#This Row],[Belastbaar loon]]-Table1[[#This Row],[Belasting]]</f>
        <v>33145.303899999999</v>
      </c>
      <c r="G3797" s="2">
        <f>(Table1[[#This Row],[Belastbaar loon]]-Table1[[#This Row],[Netto loon]])/Table1[[#This Row],[Belastbaar loon]]</f>
        <v>0.27616116922539363</v>
      </c>
      <c r="H3797" s="14">
        <f t="shared" ca="1" si="53"/>
        <v>12640.793900000001</v>
      </c>
      <c r="I3797" s="14">
        <f ca="1">IF(ROW()=2, Table1[[#This Row],[Netto loon]], INDIRECT(ADDRESS(ROW()-1,COLUMN(F:F))))</f>
        <v>33140.206099999996</v>
      </c>
      <c r="J3797" s="6">
        <f ca="1">IF(ROW()=2, 0, Table1[[#This Row],[Belastbaar loon]]-INDIRECT(ADDRESS(ROW()-1,COLUMN(A:A))))</f>
        <v>10</v>
      </c>
      <c r="K3797" s="6">
        <f ca="1">Table1[[#This Row],[Netto loon]]-Table1[[#This Row],[Netto vorige schijf]]</f>
        <v>5.0978000000031898</v>
      </c>
      <c r="L3797" s="2">
        <f ca="1">(Table1[[#This Row],[Bruto tov vorige schijf]]-Table1[[#This Row],[Netto tov vorige schijf]])/MAX(Table1[[#This Row],[Bruto tov vorige schijf]],1)</f>
        <v>0.49021999999968102</v>
      </c>
    </row>
    <row r="3798" spans="1:12" x14ac:dyDescent="0.25">
      <c r="A3798" s="14">
        <v>45801</v>
      </c>
      <c r="B3798" s="6">
        <f>LoonHeffing2020(Table1[[#This Row],[Belastbaar loon]])</f>
        <v>17106.673500000001</v>
      </c>
      <c r="C3798" s="6">
        <f>AlgemeneHeffingsKorting2020(Table1[[#This Row],[Belastbaar loon]])</f>
        <v>1287.8951999999999</v>
      </c>
      <c r="D3798" s="14">
        <f>ArbeidsKorting2020(Table1[[#This Row],[Belastbaar loon]])</f>
        <v>3168.18</v>
      </c>
      <c r="E3798" s="14">
        <f>MAX(Table1[[#This Row],[Loonheffing]]-Table1[[#This Row],[Algemene Heffingskorting]]-Table1[[#This Row],[Arbeidskorting]],0)</f>
        <v>12650.598300000001</v>
      </c>
      <c r="F3798" s="6">
        <f>Table1[[#This Row],[Belastbaar loon]]-Table1[[#This Row],[Belasting]]</f>
        <v>33150.401700000002</v>
      </c>
      <c r="G3798" s="2">
        <f>(Table1[[#This Row],[Belastbaar loon]]-Table1[[#This Row],[Netto loon]])/Table1[[#This Row],[Belastbaar loon]]</f>
        <v>0.27620790594091826</v>
      </c>
      <c r="H3798" s="14">
        <f t="shared" ca="1" si="53"/>
        <v>12645.696099999999</v>
      </c>
      <c r="I3798" s="14">
        <f ca="1">IF(ROW()=2, Table1[[#This Row],[Netto loon]], INDIRECT(ADDRESS(ROW()-1,COLUMN(F:F))))</f>
        <v>33145.303899999999</v>
      </c>
      <c r="J3798" s="6">
        <f ca="1">IF(ROW()=2, 0, Table1[[#This Row],[Belastbaar loon]]-INDIRECT(ADDRESS(ROW()-1,COLUMN(A:A))))</f>
        <v>10</v>
      </c>
      <c r="K3798" s="6">
        <f ca="1">Table1[[#This Row],[Netto loon]]-Table1[[#This Row],[Netto vorige schijf]]</f>
        <v>5.0978000000031898</v>
      </c>
      <c r="L3798" s="2">
        <f ca="1">(Table1[[#This Row],[Bruto tov vorige schijf]]-Table1[[#This Row],[Netto tov vorige schijf]])/MAX(Table1[[#This Row],[Bruto tov vorige schijf]],1)</f>
        <v>0.49021999999968102</v>
      </c>
    </row>
    <row r="3799" spans="1:12" x14ac:dyDescent="0.25">
      <c r="A3799" s="14">
        <v>45811</v>
      </c>
      <c r="B3799" s="6">
        <f>LoonHeffing2020(Table1[[#This Row],[Belastbaar loon]])</f>
        <v>17110.408500000001</v>
      </c>
      <c r="C3799" s="6">
        <f>AlgemeneHeffingsKorting2020(Table1[[#This Row],[Belastbaar loon]])</f>
        <v>1287.328</v>
      </c>
      <c r="D3799" s="14">
        <f>ArbeidsKorting2020(Table1[[#This Row],[Belastbaar loon]])</f>
        <v>3167.58</v>
      </c>
      <c r="E3799" s="14">
        <f>MAX(Table1[[#This Row],[Loonheffing]]-Table1[[#This Row],[Algemene Heffingskorting]]-Table1[[#This Row],[Arbeidskorting]],0)</f>
        <v>12655.500500000002</v>
      </c>
      <c r="F3799" s="6">
        <f>Table1[[#This Row],[Belastbaar loon]]-Table1[[#This Row],[Belasting]]</f>
        <v>33155.499499999998</v>
      </c>
      <c r="G3799" s="2">
        <f>(Table1[[#This Row],[Belastbaar loon]]-Table1[[#This Row],[Netto loon]])/Table1[[#This Row],[Belastbaar loon]]</f>
        <v>0.27625462225229752</v>
      </c>
      <c r="H3799" s="14">
        <f t="shared" ca="1" si="53"/>
        <v>12650.598300000001</v>
      </c>
      <c r="I3799" s="14">
        <f ca="1">IF(ROW()=2, Table1[[#This Row],[Netto loon]], INDIRECT(ADDRESS(ROW()-1,COLUMN(F:F))))</f>
        <v>33150.401700000002</v>
      </c>
      <c r="J3799" s="6">
        <f ca="1">IF(ROW()=2, 0, Table1[[#This Row],[Belastbaar loon]]-INDIRECT(ADDRESS(ROW()-1,COLUMN(A:A))))</f>
        <v>10</v>
      </c>
      <c r="K3799" s="6">
        <f ca="1">Table1[[#This Row],[Netto loon]]-Table1[[#This Row],[Netto vorige schijf]]</f>
        <v>5.0977999999959138</v>
      </c>
      <c r="L3799" s="2">
        <f ca="1">(Table1[[#This Row],[Bruto tov vorige schijf]]-Table1[[#This Row],[Netto tov vorige schijf]])/MAX(Table1[[#This Row],[Bruto tov vorige schijf]],1)</f>
        <v>0.49022000000040861</v>
      </c>
    </row>
    <row r="3800" spans="1:12" x14ac:dyDescent="0.25">
      <c r="A3800" s="14">
        <v>45821</v>
      </c>
      <c r="B3800" s="6">
        <f>LoonHeffing2020(Table1[[#This Row],[Belastbaar loon]])</f>
        <v>17114.143499999998</v>
      </c>
      <c r="C3800" s="6">
        <f>AlgemeneHeffingsKorting2020(Table1[[#This Row],[Belastbaar loon]])</f>
        <v>1286.7608</v>
      </c>
      <c r="D3800" s="14">
        <f>ArbeidsKorting2020(Table1[[#This Row],[Belastbaar loon]])</f>
        <v>3166.98</v>
      </c>
      <c r="E3800" s="14">
        <f>MAX(Table1[[#This Row],[Loonheffing]]-Table1[[#This Row],[Algemene Heffingskorting]]-Table1[[#This Row],[Arbeidskorting]],0)</f>
        <v>12660.402699999999</v>
      </c>
      <c r="F3800" s="6">
        <f>Table1[[#This Row],[Belastbaar loon]]-Table1[[#This Row],[Belasting]]</f>
        <v>33160.597300000001</v>
      </c>
      <c r="G3800" s="2">
        <f>(Table1[[#This Row],[Belastbaar loon]]-Table1[[#This Row],[Netto loon]])/Table1[[#This Row],[Belastbaar loon]]</f>
        <v>0.27630131817289011</v>
      </c>
      <c r="H3800" s="14">
        <f t="shared" ca="1" si="53"/>
        <v>12655.500500000002</v>
      </c>
      <c r="I3800" s="14">
        <f ca="1">IF(ROW()=2, Table1[[#This Row],[Netto loon]], INDIRECT(ADDRESS(ROW()-1,COLUMN(F:F))))</f>
        <v>33155.499499999998</v>
      </c>
      <c r="J3800" s="6">
        <f ca="1">IF(ROW()=2, 0, Table1[[#This Row],[Belastbaar loon]]-INDIRECT(ADDRESS(ROW()-1,COLUMN(A:A))))</f>
        <v>10</v>
      </c>
      <c r="K3800" s="6">
        <f ca="1">Table1[[#This Row],[Netto loon]]-Table1[[#This Row],[Netto vorige schijf]]</f>
        <v>5.0978000000031898</v>
      </c>
      <c r="L3800" s="2">
        <f ca="1">(Table1[[#This Row],[Bruto tov vorige schijf]]-Table1[[#This Row],[Netto tov vorige schijf]])/MAX(Table1[[#This Row],[Bruto tov vorige schijf]],1)</f>
        <v>0.49021999999968102</v>
      </c>
    </row>
    <row r="3801" spans="1:12" x14ac:dyDescent="0.25">
      <c r="A3801" s="14">
        <v>45831</v>
      </c>
      <c r="B3801" s="6">
        <f>LoonHeffing2020(Table1[[#This Row],[Belastbaar loon]])</f>
        <v>17117.878499999999</v>
      </c>
      <c r="C3801" s="6">
        <f>AlgemeneHeffingsKorting2020(Table1[[#This Row],[Belastbaar loon]])</f>
        <v>1286.1936000000001</v>
      </c>
      <c r="D3801" s="14">
        <f>ArbeidsKorting2020(Table1[[#This Row],[Belastbaar loon]])</f>
        <v>3166.38</v>
      </c>
      <c r="E3801" s="14">
        <f>MAX(Table1[[#This Row],[Loonheffing]]-Table1[[#This Row],[Algemene Heffingskorting]]-Table1[[#This Row],[Arbeidskorting]],0)</f>
        <v>12665.304899999999</v>
      </c>
      <c r="F3801" s="6">
        <f>Table1[[#This Row],[Belastbaar loon]]-Table1[[#This Row],[Belasting]]</f>
        <v>33165.695099999997</v>
      </c>
      <c r="G3801" s="2">
        <f>(Table1[[#This Row],[Belastbaar loon]]-Table1[[#This Row],[Netto loon]])/Table1[[#This Row],[Belastbaar loon]]</f>
        <v>0.27634799371604379</v>
      </c>
      <c r="H3801" s="14">
        <f t="shared" ca="1" si="53"/>
        <v>12660.402699999999</v>
      </c>
      <c r="I3801" s="14">
        <f ca="1">IF(ROW()=2, Table1[[#This Row],[Netto loon]], INDIRECT(ADDRESS(ROW()-1,COLUMN(F:F))))</f>
        <v>33160.597300000001</v>
      </c>
      <c r="J3801" s="6">
        <f ca="1">IF(ROW()=2, 0, Table1[[#This Row],[Belastbaar loon]]-INDIRECT(ADDRESS(ROW()-1,COLUMN(A:A))))</f>
        <v>10</v>
      </c>
      <c r="K3801" s="6">
        <f ca="1">Table1[[#This Row],[Netto loon]]-Table1[[#This Row],[Netto vorige schijf]]</f>
        <v>5.0977999999959138</v>
      </c>
      <c r="L3801" s="2">
        <f ca="1">(Table1[[#This Row],[Bruto tov vorige schijf]]-Table1[[#This Row],[Netto tov vorige schijf]])/MAX(Table1[[#This Row],[Bruto tov vorige schijf]],1)</f>
        <v>0.49022000000040861</v>
      </c>
    </row>
    <row r="3802" spans="1:12" x14ac:dyDescent="0.25">
      <c r="A3802" s="14">
        <v>45841</v>
      </c>
      <c r="B3802" s="6">
        <f>LoonHeffing2020(Table1[[#This Row],[Belastbaar loon]])</f>
        <v>17121.613499999999</v>
      </c>
      <c r="C3802" s="6">
        <f>AlgemeneHeffingsKorting2020(Table1[[#This Row],[Belastbaar loon]])</f>
        <v>1285.6264000000001</v>
      </c>
      <c r="D3802" s="14">
        <f>ArbeidsKorting2020(Table1[[#This Row],[Belastbaar loon]])</f>
        <v>3165.78</v>
      </c>
      <c r="E3802" s="14">
        <f>MAX(Table1[[#This Row],[Loonheffing]]-Table1[[#This Row],[Algemene Heffingskorting]]-Table1[[#This Row],[Arbeidskorting]],0)</f>
        <v>12670.207099999998</v>
      </c>
      <c r="F3802" s="6">
        <f>Table1[[#This Row],[Belastbaar loon]]-Table1[[#This Row],[Belasting]]</f>
        <v>33170.7929</v>
      </c>
      <c r="G3802" s="2">
        <f>(Table1[[#This Row],[Belastbaar loon]]-Table1[[#This Row],[Netto loon]])/Table1[[#This Row],[Belastbaar loon]]</f>
        <v>0.27639464889509391</v>
      </c>
      <c r="H3802" s="14">
        <f t="shared" ref="H3802:H3865" ca="1" si="54">IF(ROW()=2, 0, INDIRECT(ADDRESS(ROW()-1,COLUMN(E:E))))</f>
        <v>12665.304899999999</v>
      </c>
      <c r="I3802" s="14">
        <f ca="1">IF(ROW()=2, Table1[[#This Row],[Netto loon]], INDIRECT(ADDRESS(ROW()-1,COLUMN(F:F))))</f>
        <v>33165.695099999997</v>
      </c>
      <c r="J3802" s="6">
        <f ca="1">IF(ROW()=2, 0, Table1[[#This Row],[Belastbaar loon]]-INDIRECT(ADDRESS(ROW()-1,COLUMN(A:A))))</f>
        <v>10</v>
      </c>
      <c r="K3802" s="6">
        <f ca="1">Table1[[#This Row],[Netto loon]]-Table1[[#This Row],[Netto vorige schijf]]</f>
        <v>5.0978000000031898</v>
      </c>
      <c r="L3802" s="2">
        <f ca="1">(Table1[[#This Row],[Bruto tov vorige schijf]]-Table1[[#This Row],[Netto tov vorige schijf]])/MAX(Table1[[#This Row],[Bruto tov vorige schijf]],1)</f>
        <v>0.49021999999968102</v>
      </c>
    </row>
    <row r="3803" spans="1:12" x14ac:dyDescent="0.25">
      <c r="A3803" s="14">
        <v>45851</v>
      </c>
      <c r="B3803" s="6">
        <f>LoonHeffing2020(Table1[[#This Row],[Belastbaar loon]])</f>
        <v>17125.3485</v>
      </c>
      <c r="C3803" s="6">
        <f>AlgemeneHeffingsKorting2020(Table1[[#This Row],[Belastbaar loon]])</f>
        <v>1285.0591999999999</v>
      </c>
      <c r="D3803" s="14">
        <f>ArbeidsKorting2020(Table1[[#This Row],[Belastbaar loon]])</f>
        <v>3165.18</v>
      </c>
      <c r="E3803" s="14">
        <f>MAX(Table1[[#This Row],[Loonheffing]]-Table1[[#This Row],[Algemene Heffingskorting]]-Table1[[#This Row],[Arbeidskorting]],0)</f>
        <v>12675.1093</v>
      </c>
      <c r="F3803" s="6">
        <f>Table1[[#This Row],[Belastbaar loon]]-Table1[[#This Row],[Belasting]]</f>
        <v>33175.890700000004</v>
      </c>
      <c r="G3803" s="2">
        <f>(Table1[[#This Row],[Belastbaar loon]]-Table1[[#This Row],[Netto loon]])/Table1[[#This Row],[Belastbaar loon]]</f>
        <v>0.27644128372336474</v>
      </c>
      <c r="H3803" s="14">
        <f t="shared" ca="1" si="54"/>
        <v>12670.207099999998</v>
      </c>
      <c r="I3803" s="14">
        <f ca="1">IF(ROW()=2, Table1[[#This Row],[Netto loon]], INDIRECT(ADDRESS(ROW()-1,COLUMN(F:F))))</f>
        <v>33170.7929</v>
      </c>
      <c r="J3803" s="6">
        <f ca="1">IF(ROW()=2, 0, Table1[[#This Row],[Belastbaar loon]]-INDIRECT(ADDRESS(ROW()-1,COLUMN(A:A))))</f>
        <v>10</v>
      </c>
      <c r="K3803" s="6">
        <f ca="1">Table1[[#This Row],[Netto loon]]-Table1[[#This Row],[Netto vorige schijf]]</f>
        <v>5.0978000000031898</v>
      </c>
      <c r="L3803" s="2">
        <f ca="1">(Table1[[#This Row],[Bruto tov vorige schijf]]-Table1[[#This Row],[Netto tov vorige schijf]])/MAX(Table1[[#This Row],[Bruto tov vorige schijf]],1)</f>
        <v>0.49021999999968102</v>
      </c>
    </row>
    <row r="3804" spans="1:12" x14ac:dyDescent="0.25">
      <c r="A3804" s="14">
        <v>45861</v>
      </c>
      <c r="B3804" s="6">
        <f>LoonHeffing2020(Table1[[#This Row],[Belastbaar loon]])</f>
        <v>17129.083500000001</v>
      </c>
      <c r="C3804" s="6">
        <f>AlgemeneHeffingsKorting2020(Table1[[#This Row],[Belastbaar loon]])</f>
        <v>1284.492</v>
      </c>
      <c r="D3804" s="14">
        <f>ArbeidsKorting2020(Table1[[#This Row],[Belastbaar loon]])</f>
        <v>3164.58</v>
      </c>
      <c r="E3804" s="14">
        <f>MAX(Table1[[#This Row],[Loonheffing]]-Table1[[#This Row],[Algemene Heffingskorting]]-Table1[[#This Row],[Arbeidskorting]],0)</f>
        <v>12680.011500000001</v>
      </c>
      <c r="F3804" s="6">
        <f>Table1[[#This Row],[Belastbaar loon]]-Table1[[#This Row],[Belasting]]</f>
        <v>33180.988499999999</v>
      </c>
      <c r="G3804" s="2">
        <f>(Table1[[#This Row],[Belastbaar loon]]-Table1[[#This Row],[Netto loon]])/Table1[[#This Row],[Belastbaar loon]]</f>
        <v>0.27648789821416891</v>
      </c>
      <c r="H3804" s="14">
        <f t="shared" ca="1" si="54"/>
        <v>12675.1093</v>
      </c>
      <c r="I3804" s="14">
        <f ca="1">IF(ROW()=2, Table1[[#This Row],[Netto loon]], INDIRECT(ADDRESS(ROW()-1,COLUMN(F:F))))</f>
        <v>33175.890700000004</v>
      </c>
      <c r="J3804" s="6">
        <f ca="1">IF(ROW()=2, 0, Table1[[#This Row],[Belastbaar loon]]-INDIRECT(ADDRESS(ROW()-1,COLUMN(A:A))))</f>
        <v>10</v>
      </c>
      <c r="K3804" s="6">
        <f ca="1">Table1[[#This Row],[Netto loon]]-Table1[[#This Row],[Netto vorige schijf]]</f>
        <v>5.0977999999959138</v>
      </c>
      <c r="L3804" s="2">
        <f ca="1">(Table1[[#This Row],[Bruto tov vorige schijf]]-Table1[[#This Row],[Netto tov vorige schijf]])/MAX(Table1[[#This Row],[Bruto tov vorige schijf]],1)</f>
        <v>0.49022000000040861</v>
      </c>
    </row>
    <row r="3805" spans="1:12" x14ac:dyDescent="0.25">
      <c r="A3805" s="14">
        <v>45871</v>
      </c>
      <c r="B3805" s="6">
        <f>LoonHeffing2020(Table1[[#This Row],[Belastbaar loon]])</f>
        <v>17132.818500000001</v>
      </c>
      <c r="C3805" s="6">
        <f>AlgemeneHeffingsKorting2020(Table1[[#This Row],[Belastbaar loon]])</f>
        <v>1283.9248</v>
      </c>
      <c r="D3805" s="14">
        <f>ArbeidsKorting2020(Table1[[#This Row],[Belastbaar loon]])</f>
        <v>3163.98</v>
      </c>
      <c r="E3805" s="14">
        <f>MAX(Table1[[#This Row],[Loonheffing]]-Table1[[#This Row],[Algemene Heffingskorting]]-Table1[[#This Row],[Arbeidskorting]],0)</f>
        <v>12684.913700000001</v>
      </c>
      <c r="F3805" s="6">
        <f>Table1[[#This Row],[Belastbaar loon]]-Table1[[#This Row],[Belasting]]</f>
        <v>33186.086299999995</v>
      </c>
      <c r="G3805" s="2">
        <f>(Table1[[#This Row],[Belastbaar loon]]-Table1[[#This Row],[Netto loon]])/Table1[[#This Row],[Belastbaar loon]]</f>
        <v>0.27653449238080713</v>
      </c>
      <c r="H3805" s="14">
        <f t="shared" ca="1" si="54"/>
        <v>12680.011500000001</v>
      </c>
      <c r="I3805" s="14">
        <f ca="1">IF(ROW()=2, Table1[[#This Row],[Netto loon]], INDIRECT(ADDRESS(ROW()-1,COLUMN(F:F))))</f>
        <v>33180.988499999999</v>
      </c>
      <c r="J3805" s="6">
        <f ca="1">IF(ROW()=2, 0, Table1[[#This Row],[Belastbaar loon]]-INDIRECT(ADDRESS(ROW()-1,COLUMN(A:A))))</f>
        <v>10</v>
      </c>
      <c r="K3805" s="6">
        <f ca="1">Table1[[#This Row],[Netto loon]]-Table1[[#This Row],[Netto vorige schijf]]</f>
        <v>5.0977999999959138</v>
      </c>
      <c r="L3805" s="2">
        <f ca="1">(Table1[[#This Row],[Bruto tov vorige schijf]]-Table1[[#This Row],[Netto tov vorige schijf]])/MAX(Table1[[#This Row],[Bruto tov vorige schijf]],1)</f>
        <v>0.49022000000040861</v>
      </c>
    </row>
    <row r="3806" spans="1:12" x14ac:dyDescent="0.25">
      <c r="A3806" s="14">
        <v>45881</v>
      </c>
      <c r="B3806" s="6">
        <f>LoonHeffing2020(Table1[[#This Row],[Belastbaar loon]])</f>
        <v>17136.553499999998</v>
      </c>
      <c r="C3806" s="6">
        <f>AlgemeneHeffingsKorting2020(Table1[[#This Row],[Belastbaar loon]])</f>
        <v>1283.3576</v>
      </c>
      <c r="D3806" s="14">
        <f>ArbeidsKorting2020(Table1[[#This Row],[Belastbaar loon]])</f>
        <v>3163.38</v>
      </c>
      <c r="E3806" s="14">
        <f>MAX(Table1[[#This Row],[Loonheffing]]-Table1[[#This Row],[Algemene Heffingskorting]]-Table1[[#This Row],[Arbeidskorting]],0)</f>
        <v>12689.815899999998</v>
      </c>
      <c r="F3806" s="6">
        <f>Table1[[#This Row],[Belastbaar loon]]-Table1[[#This Row],[Belasting]]</f>
        <v>33191.184099999999</v>
      </c>
      <c r="G3806" s="2">
        <f>(Table1[[#This Row],[Belastbaar loon]]-Table1[[#This Row],[Netto loon]])/Table1[[#This Row],[Belastbaar loon]]</f>
        <v>0.27658106623656853</v>
      </c>
      <c r="H3806" s="14">
        <f t="shared" ca="1" si="54"/>
        <v>12684.913700000001</v>
      </c>
      <c r="I3806" s="14">
        <f ca="1">IF(ROW()=2, Table1[[#This Row],[Netto loon]], INDIRECT(ADDRESS(ROW()-1,COLUMN(F:F))))</f>
        <v>33186.086299999995</v>
      </c>
      <c r="J3806" s="6">
        <f ca="1">IF(ROW()=2, 0, Table1[[#This Row],[Belastbaar loon]]-INDIRECT(ADDRESS(ROW()-1,COLUMN(A:A))))</f>
        <v>10</v>
      </c>
      <c r="K3806" s="6">
        <f ca="1">Table1[[#This Row],[Netto loon]]-Table1[[#This Row],[Netto vorige schijf]]</f>
        <v>5.0978000000031898</v>
      </c>
      <c r="L3806" s="2">
        <f ca="1">(Table1[[#This Row],[Bruto tov vorige schijf]]-Table1[[#This Row],[Netto tov vorige schijf]])/MAX(Table1[[#This Row],[Bruto tov vorige schijf]],1)</f>
        <v>0.49021999999968102</v>
      </c>
    </row>
    <row r="3807" spans="1:12" x14ac:dyDescent="0.25">
      <c r="A3807" s="14">
        <v>45891</v>
      </c>
      <c r="B3807" s="6">
        <f>LoonHeffing2020(Table1[[#This Row],[Belastbaar loon]])</f>
        <v>17140.288499999999</v>
      </c>
      <c r="C3807" s="6">
        <f>AlgemeneHeffingsKorting2020(Table1[[#This Row],[Belastbaar loon]])</f>
        <v>1282.7904000000001</v>
      </c>
      <c r="D3807" s="14">
        <f>ArbeidsKorting2020(Table1[[#This Row],[Belastbaar loon]])</f>
        <v>3162.78</v>
      </c>
      <c r="E3807" s="14">
        <f>MAX(Table1[[#This Row],[Loonheffing]]-Table1[[#This Row],[Algemene Heffingskorting]]-Table1[[#This Row],[Arbeidskorting]],0)</f>
        <v>12694.718099999998</v>
      </c>
      <c r="F3807" s="6">
        <f>Table1[[#This Row],[Belastbaar loon]]-Table1[[#This Row],[Belasting]]</f>
        <v>33196.281900000002</v>
      </c>
      <c r="G3807" s="2">
        <f>(Table1[[#This Row],[Belastbaar loon]]-Table1[[#This Row],[Netto loon]])/Table1[[#This Row],[Belastbaar loon]]</f>
        <v>0.27662761979473094</v>
      </c>
      <c r="H3807" s="14">
        <f t="shared" ca="1" si="54"/>
        <v>12689.815899999998</v>
      </c>
      <c r="I3807" s="14">
        <f ca="1">IF(ROW()=2, Table1[[#This Row],[Netto loon]], INDIRECT(ADDRESS(ROW()-1,COLUMN(F:F))))</f>
        <v>33191.184099999999</v>
      </c>
      <c r="J3807" s="6">
        <f ca="1">IF(ROW()=2, 0, Table1[[#This Row],[Belastbaar loon]]-INDIRECT(ADDRESS(ROW()-1,COLUMN(A:A))))</f>
        <v>10</v>
      </c>
      <c r="K3807" s="6">
        <f ca="1">Table1[[#This Row],[Netto loon]]-Table1[[#This Row],[Netto vorige schijf]]</f>
        <v>5.0978000000031898</v>
      </c>
      <c r="L3807" s="2">
        <f ca="1">(Table1[[#This Row],[Bruto tov vorige schijf]]-Table1[[#This Row],[Netto tov vorige schijf]])/MAX(Table1[[#This Row],[Bruto tov vorige schijf]],1)</f>
        <v>0.49021999999968102</v>
      </c>
    </row>
    <row r="3808" spans="1:12" x14ac:dyDescent="0.25">
      <c r="A3808" s="14">
        <v>45901</v>
      </c>
      <c r="B3808" s="6">
        <f>LoonHeffing2020(Table1[[#This Row],[Belastbaar loon]])</f>
        <v>17144.023499999999</v>
      </c>
      <c r="C3808" s="6">
        <f>AlgemeneHeffingsKorting2020(Table1[[#This Row],[Belastbaar loon]])</f>
        <v>1282.2231999999999</v>
      </c>
      <c r="D3808" s="14">
        <f>ArbeidsKorting2020(Table1[[#This Row],[Belastbaar loon]])</f>
        <v>3162.18</v>
      </c>
      <c r="E3808" s="14">
        <f>MAX(Table1[[#This Row],[Loonheffing]]-Table1[[#This Row],[Algemene Heffingskorting]]-Table1[[#This Row],[Arbeidskorting]],0)</f>
        <v>12699.620299999999</v>
      </c>
      <c r="F3808" s="6">
        <f>Table1[[#This Row],[Belastbaar loon]]-Table1[[#This Row],[Belasting]]</f>
        <v>33201.379700000005</v>
      </c>
      <c r="G3808" s="2">
        <f>(Table1[[#This Row],[Belastbaar loon]]-Table1[[#This Row],[Netto loon]])/Table1[[#This Row],[Belastbaar loon]]</f>
        <v>0.27667415306856047</v>
      </c>
      <c r="H3808" s="14">
        <f t="shared" ca="1" si="54"/>
        <v>12694.718099999998</v>
      </c>
      <c r="I3808" s="14">
        <f ca="1">IF(ROW()=2, Table1[[#This Row],[Netto loon]], INDIRECT(ADDRESS(ROW()-1,COLUMN(F:F))))</f>
        <v>33196.281900000002</v>
      </c>
      <c r="J3808" s="6">
        <f ca="1">IF(ROW()=2, 0, Table1[[#This Row],[Belastbaar loon]]-INDIRECT(ADDRESS(ROW()-1,COLUMN(A:A))))</f>
        <v>10</v>
      </c>
      <c r="K3808" s="6">
        <f ca="1">Table1[[#This Row],[Netto loon]]-Table1[[#This Row],[Netto vorige schijf]]</f>
        <v>5.0978000000031898</v>
      </c>
      <c r="L3808" s="2">
        <f ca="1">(Table1[[#This Row],[Bruto tov vorige schijf]]-Table1[[#This Row],[Netto tov vorige schijf]])/MAX(Table1[[#This Row],[Bruto tov vorige schijf]],1)</f>
        <v>0.49021999999968102</v>
      </c>
    </row>
    <row r="3809" spans="1:12" x14ac:dyDescent="0.25">
      <c r="A3809" s="14">
        <v>45911</v>
      </c>
      <c r="B3809" s="6">
        <f>LoonHeffing2020(Table1[[#This Row],[Belastbaar loon]])</f>
        <v>17147.7585</v>
      </c>
      <c r="C3809" s="6">
        <f>AlgemeneHeffingsKorting2020(Table1[[#This Row],[Belastbaar loon]])</f>
        <v>1281.6559999999999</v>
      </c>
      <c r="D3809" s="14">
        <f>ArbeidsKorting2020(Table1[[#This Row],[Belastbaar loon]])</f>
        <v>3161.58</v>
      </c>
      <c r="E3809" s="14">
        <f>MAX(Table1[[#This Row],[Loonheffing]]-Table1[[#This Row],[Algemene Heffingskorting]]-Table1[[#This Row],[Arbeidskorting]],0)</f>
        <v>12704.522500000001</v>
      </c>
      <c r="F3809" s="6">
        <f>Table1[[#This Row],[Belastbaar loon]]-Table1[[#This Row],[Belasting]]</f>
        <v>33206.477500000001</v>
      </c>
      <c r="G3809" s="2">
        <f>(Table1[[#This Row],[Belastbaar loon]]-Table1[[#This Row],[Netto loon]])/Table1[[#This Row],[Belastbaar loon]]</f>
        <v>0.27672066607131185</v>
      </c>
      <c r="H3809" s="14">
        <f t="shared" ca="1" si="54"/>
        <v>12699.620299999999</v>
      </c>
      <c r="I3809" s="14">
        <f ca="1">IF(ROW()=2, Table1[[#This Row],[Netto loon]], INDIRECT(ADDRESS(ROW()-1,COLUMN(F:F))))</f>
        <v>33201.379700000005</v>
      </c>
      <c r="J3809" s="6">
        <f ca="1">IF(ROW()=2, 0, Table1[[#This Row],[Belastbaar loon]]-INDIRECT(ADDRESS(ROW()-1,COLUMN(A:A))))</f>
        <v>10</v>
      </c>
      <c r="K3809" s="6">
        <f ca="1">Table1[[#This Row],[Netto loon]]-Table1[[#This Row],[Netto vorige schijf]]</f>
        <v>5.0977999999959138</v>
      </c>
      <c r="L3809" s="2">
        <f ca="1">(Table1[[#This Row],[Bruto tov vorige schijf]]-Table1[[#This Row],[Netto tov vorige schijf]])/MAX(Table1[[#This Row],[Bruto tov vorige schijf]],1)</f>
        <v>0.49022000000040861</v>
      </c>
    </row>
    <row r="3810" spans="1:12" x14ac:dyDescent="0.25">
      <c r="A3810" s="14">
        <v>45921</v>
      </c>
      <c r="B3810" s="6">
        <f>LoonHeffing2020(Table1[[#This Row],[Belastbaar loon]])</f>
        <v>17151.4935</v>
      </c>
      <c r="C3810" s="6">
        <f>AlgemeneHeffingsKorting2020(Table1[[#This Row],[Belastbaar loon]])</f>
        <v>1281.0888</v>
      </c>
      <c r="D3810" s="14">
        <f>ArbeidsKorting2020(Table1[[#This Row],[Belastbaar loon]])</f>
        <v>3160.98</v>
      </c>
      <c r="E3810" s="14">
        <f>MAX(Table1[[#This Row],[Loonheffing]]-Table1[[#This Row],[Algemene Heffingskorting]]-Table1[[#This Row],[Arbeidskorting]],0)</f>
        <v>12709.424700000001</v>
      </c>
      <c r="F3810" s="6">
        <f>Table1[[#This Row],[Belastbaar loon]]-Table1[[#This Row],[Belasting]]</f>
        <v>33211.575299999997</v>
      </c>
      <c r="G3810" s="2">
        <f>(Table1[[#This Row],[Belastbaar loon]]-Table1[[#This Row],[Netto loon]])/Table1[[#This Row],[Belastbaar loon]]</f>
        <v>0.27676715881622793</v>
      </c>
      <c r="H3810" s="14">
        <f t="shared" ca="1" si="54"/>
        <v>12704.522500000001</v>
      </c>
      <c r="I3810" s="14">
        <f ca="1">IF(ROW()=2, Table1[[#This Row],[Netto loon]], INDIRECT(ADDRESS(ROW()-1,COLUMN(F:F))))</f>
        <v>33206.477500000001</v>
      </c>
      <c r="J3810" s="6">
        <f ca="1">IF(ROW()=2, 0, Table1[[#This Row],[Belastbaar loon]]-INDIRECT(ADDRESS(ROW()-1,COLUMN(A:A))))</f>
        <v>10</v>
      </c>
      <c r="K3810" s="6">
        <f ca="1">Table1[[#This Row],[Netto loon]]-Table1[[#This Row],[Netto vorige schijf]]</f>
        <v>5.0977999999959138</v>
      </c>
      <c r="L3810" s="2">
        <f ca="1">(Table1[[#This Row],[Bruto tov vorige schijf]]-Table1[[#This Row],[Netto tov vorige schijf]])/MAX(Table1[[#This Row],[Bruto tov vorige schijf]],1)</f>
        <v>0.49022000000040861</v>
      </c>
    </row>
    <row r="3811" spans="1:12" x14ac:dyDescent="0.25">
      <c r="A3811" s="14">
        <v>45931</v>
      </c>
      <c r="B3811" s="6">
        <f>LoonHeffing2020(Table1[[#This Row],[Belastbaar loon]])</f>
        <v>17155.228500000001</v>
      </c>
      <c r="C3811" s="6">
        <f>AlgemeneHeffingsKorting2020(Table1[[#This Row],[Belastbaar loon]])</f>
        <v>1280.5216</v>
      </c>
      <c r="D3811" s="14">
        <f>ArbeidsKorting2020(Table1[[#This Row],[Belastbaar loon]])</f>
        <v>3160.38</v>
      </c>
      <c r="E3811" s="14">
        <f>MAX(Table1[[#This Row],[Loonheffing]]-Table1[[#This Row],[Algemene Heffingskorting]]-Table1[[#This Row],[Arbeidskorting]],0)</f>
        <v>12714.3269</v>
      </c>
      <c r="F3811" s="6">
        <f>Table1[[#This Row],[Belastbaar loon]]-Table1[[#This Row],[Belasting]]</f>
        <v>33216.6731</v>
      </c>
      <c r="G3811" s="2">
        <f>(Table1[[#This Row],[Belastbaar loon]]-Table1[[#This Row],[Netto loon]])/Table1[[#This Row],[Belastbaar loon]]</f>
        <v>0.27681363131654002</v>
      </c>
      <c r="H3811" s="14">
        <f t="shared" ca="1" si="54"/>
        <v>12709.424700000001</v>
      </c>
      <c r="I3811" s="14">
        <f ca="1">IF(ROW()=2, Table1[[#This Row],[Netto loon]], INDIRECT(ADDRESS(ROW()-1,COLUMN(F:F))))</f>
        <v>33211.575299999997</v>
      </c>
      <c r="J3811" s="6">
        <f ca="1">IF(ROW()=2, 0, Table1[[#This Row],[Belastbaar loon]]-INDIRECT(ADDRESS(ROW()-1,COLUMN(A:A))))</f>
        <v>10</v>
      </c>
      <c r="K3811" s="6">
        <f ca="1">Table1[[#This Row],[Netto loon]]-Table1[[#This Row],[Netto vorige schijf]]</f>
        <v>5.0978000000031898</v>
      </c>
      <c r="L3811" s="2">
        <f ca="1">(Table1[[#This Row],[Bruto tov vorige schijf]]-Table1[[#This Row],[Netto tov vorige schijf]])/MAX(Table1[[#This Row],[Bruto tov vorige schijf]],1)</f>
        <v>0.49021999999968102</v>
      </c>
    </row>
    <row r="3812" spans="1:12" x14ac:dyDescent="0.25">
      <c r="A3812" s="14">
        <v>45941</v>
      </c>
      <c r="B3812" s="6">
        <f>LoonHeffing2020(Table1[[#This Row],[Belastbaar loon]])</f>
        <v>17158.963500000002</v>
      </c>
      <c r="C3812" s="6">
        <f>AlgemeneHeffingsKorting2020(Table1[[#This Row],[Belastbaar loon]])</f>
        <v>1279.9544000000001</v>
      </c>
      <c r="D3812" s="14">
        <f>ArbeidsKorting2020(Table1[[#This Row],[Belastbaar loon]])</f>
        <v>3159.78</v>
      </c>
      <c r="E3812" s="14">
        <f>MAX(Table1[[#This Row],[Loonheffing]]-Table1[[#This Row],[Algemene Heffingskorting]]-Table1[[#This Row],[Arbeidskorting]],0)</f>
        <v>12719.2291</v>
      </c>
      <c r="F3812" s="6">
        <f>Table1[[#This Row],[Belastbaar loon]]-Table1[[#This Row],[Belasting]]</f>
        <v>33221.770900000003</v>
      </c>
      <c r="G3812" s="2">
        <f>(Table1[[#This Row],[Belastbaar loon]]-Table1[[#This Row],[Netto loon]])/Table1[[#This Row],[Belastbaar loon]]</f>
        <v>0.27686008358546826</v>
      </c>
      <c r="H3812" s="14">
        <f t="shared" ca="1" si="54"/>
        <v>12714.3269</v>
      </c>
      <c r="I3812" s="14">
        <f ca="1">IF(ROW()=2, Table1[[#This Row],[Netto loon]], INDIRECT(ADDRESS(ROW()-1,COLUMN(F:F))))</f>
        <v>33216.6731</v>
      </c>
      <c r="J3812" s="6">
        <f ca="1">IF(ROW()=2, 0, Table1[[#This Row],[Belastbaar loon]]-INDIRECT(ADDRESS(ROW()-1,COLUMN(A:A))))</f>
        <v>10</v>
      </c>
      <c r="K3812" s="6">
        <f ca="1">Table1[[#This Row],[Netto loon]]-Table1[[#This Row],[Netto vorige schijf]]</f>
        <v>5.0978000000031898</v>
      </c>
      <c r="L3812" s="2">
        <f ca="1">(Table1[[#This Row],[Bruto tov vorige schijf]]-Table1[[#This Row],[Netto tov vorige schijf]])/MAX(Table1[[#This Row],[Bruto tov vorige schijf]],1)</f>
        <v>0.49021999999968102</v>
      </c>
    </row>
    <row r="3813" spans="1:12" x14ac:dyDescent="0.25">
      <c r="A3813" s="14">
        <v>45951</v>
      </c>
      <c r="B3813" s="6">
        <f>LoonHeffing2020(Table1[[#This Row],[Belastbaar loon]])</f>
        <v>17162.698499999999</v>
      </c>
      <c r="C3813" s="6">
        <f>AlgemeneHeffingsKorting2020(Table1[[#This Row],[Belastbaar loon]])</f>
        <v>1279.3872000000001</v>
      </c>
      <c r="D3813" s="14">
        <f>ArbeidsKorting2020(Table1[[#This Row],[Belastbaar loon]])</f>
        <v>3159.18</v>
      </c>
      <c r="E3813" s="14">
        <f>MAX(Table1[[#This Row],[Loonheffing]]-Table1[[#This Row],[Algemene Heffingskorting]]-Table1[[#This Row],[Arbeidskorting]],0)</f>
        <v>12724.131299999997</v>
      </c>
      <c r="F3813" s="6">
        <f>Table1[[#This Row],[Belastbaar loon]]-Table1[[#This Row],[Belasting]]</f>
        <v>33226.868700000006</v>
      </c>
      <c r="G3813" s="2">
        <f>(Table1[[#This Row],[Belastbaar loon]]-Table1[[#This Row],[Netto loon]])/Table1[[#This Row],[Belastbaar loon]]</f>
        <v>0.27690651563622104</v>
      </c>
      <c r="H3813" s="14">
        <f t="shared" ca="1" si="54"/>
        <v>12719.2291</v>
      </c>
      <c r="I3813" s="14">
        <f ca="1">IF(ROW()=2, Table1[[#This Row],[Netto loon]], INDIRECT(ADDRESS(ROW()-1,COLUMN(F:F))))</f>
        <v>33221.770900000003</v>
      </c>
      <c r="J3813" s="6">
        <f ca="1">IF(ROW()=2, 0, Table1[[#This Row],[Belastbaar loon]]-INDIRECT(ADDRESS(ROW()-1,COLUMN(A:A))))</f>
        <v>10</v>
      </c>
      <c r="K3813" s="6">
        <f ca="1">Table1[[#This Row],[Netto loon]]-Table1[[#This Row],[Netto vorige schijf]]</f>
        <v>5.0978000000031898</v>
      </c>
      <c r="L3813" s="2">
        <f ca="1">(Table1[[#This Row],[Bruto tov vorige schijf]]-Table1[[#This Row],[Netto tov vorige schijf]])/MAX(Table1[[#This Row],[Bruto tov vorige schijf]],1)</f>
        <v>0.49021999999968102</v>
      </c>
    </row>
    <row r="3814" spans="1:12" x14ac:dyDescent="0.25">
      <c r="A3814" s="14">
        <v>45961</v>
      </c>
      <c r="B3814" s="6">
        <f>LoonHeffing2020(Table1[[#This Row],[Belastbaar loon]])</f>
        <v>17166.433499999999</v>
      </c>
      <c r="C3814" s="6">
        <f>AlgemeneHeffingsKorting2020(Table1[[#This Row],[Belastbaar loon]])</f>
        <v>1278.82</v>
      </c>
      <c r="D3814" s="14">
        <f>ArbeidsKorting2020(Table1[[#This Row],[Belastbaar loon]])</f>
        <v>3158.58</v>
      </c>
      <c r="E3814" s="14">
        <f>MAX(Table1[[#This Row],[Loonheffing]]-Table1[[#This Row],[Algemene Heffingskorting]]-Table1[[#This Row],[Arbeidskorting]],0)</f>
        <v>12729.0335</v>
      </c>
      <c r="F3814" s="6">
        <f>Table1[[#This Row],[Belastbaar loon]]-Table1[[#This Row],[Belasting]]</f>
        <v>33231.966500000002</v>
      </c>
      <c r="G3814" s="2">
        <f>(Table1[[#This Row],[Belastbaar loon]]-Table1[[#This Row],[Netto loon]])/Table1[[#This Row],[Belastbaar loon]]</f>
        <v>0.27695292748199557</v>
      </c>
      <c r="H3814" s="14">
        <f t="shared" ca="1" si="54"/>
        <v>12724.131299999997</v>
      </c>
      <c r="I3814" s="14">
        <f ca="1">IF(ROW()=2, Table1[[#This Row],[Netto loon]], INDIRECT(ADDRESS(ROW()-1,COLUMN(F:F))))</f>
        <v>33226.868700000006</v>
      </c>
      <c r="J3814" s="6">
        <f ca="1">IF(ROW()=2, 0, Table1[[#This Row],[Belastbaar loon]]-INDIRECT(ADDRESS(ROW()-1,COLUMN(A:A))))</f>
        <v>10</v>
      </c>
      <c r="K3814" s="6">
        <f ca="1">Table1[[#This Row],[Netto loon]]-Table1[[#This Row],[Netto vorige schijf]]</f>
        <v>5.0977999999959138</v>
      </c>
      <c r="L3814" s="2">
        <f ca="1">(Table1[[#This Row],[Bruto tov vorige schijf]]-Table1[[#This Row],[Netto tov vorige schijf]])/MAX(Table1[[#This Row],[Bruto tov vorige schijf]],1)</f>
        <v>0.49022000000040861</v>
      </c>
    </row>
    <row r="3815" spans="1:12" x14ac:dyDescent="0.25">
      <c r="A3815" s="14">
        <v>45971</v>
      </c>
      <c r="B3815" s="6">
        <f>LoonHeffing2020(Table1[[#This Row],[Belastbaar loon]])</f>
        <v>17170.1685</v>
      </c>
      <c r="C3815" s="6">
        <f>AlgemeneHeffingsKorting2020(Table1[[#This Row],[Belastbaar loon]])</f>
        <v>1278.2528</v>
      </c>
      <c r="D3815" s="14">
        <f>ArbeidsKorting2020(Table1[[#This Row],[Belastbaar loon]])</f>
        <v>3157.98</v>
      </c>
      <c r="E3815" s="14">
        <f>MAX(Table1[[#This Row],[Loonheffing]]-Table1[[#This Row],[Algemene Heffingskorting]]-Table1[[#This Row],[Arbeidskorting]],0)</f>
        <v>12733.9357</v>
      </c>
      <c r="F3815" s="6">
        <f>Table1[[#This Row],[Belastbaar loon]]-Table1[[#This Row],[Belasting]]</f>
        <v>33237.064299999998</v>
      </c>
      <c r="G3815" s="2">
        <f>(Table1[[#This Row],[Belastbaar loon]]-Table1[[#This Row],[Netto loon]])/Table1[[#This Row],[Belastbaar loon]]</f>
        <v>0.27699931913597708</v>
      </c>
      <c r="H3815" s="14">
        <f t="shared" ca="1" si="54"/>
        <v>12729.0335</v>
      </c>
      <c r="I3815" s="14">
        <f ca="1">IF(ROW()=2, Table1[[#This Row],[Netto loon]], INDIRECT(ADDRESS(ROW()-1,COLUMN(F:F))))</f>
        <v>33231.966500000002</v>
      </c>
      <c r="J3815" s="6">
        <f ca="1">IF(ROW()=2, 0, Table1[[#This Row],[Belastbaar loon]]-INDIRECT(ADDRESS(ROW()-1,COLUMN(A:A))))</f>
        <v>10</v>
      </c>
      <c r="K3815" s="6">
        <f ca="1">Table1[[#This Row],[Netto loon]]-Table1[[#This Row],[Netto vorige schijf]]</f>
        <v>5.0977999999959138</v>
      </c>
      <c r="L3815" s="2">
        <f ca="1">(Table1[[#This Row],[Bruto tov vorige schijf]]-Table1[[#This Row],[Netto tov vorige schijf]])/MAX(Table1[[#This Row],[Bruto tov vorige schijf]],1)</f>
        <v>0.49022000000040861</v>
      </c>
    </row>
    <row r="3816" spans="1:12" x14ac:dyDescent="0.25">
      <c r="A3816" s="14">
        <v>45981</v>
      </c>
      <c r="B3816" s="6">
        <f>LoonHeffing2020(Table1[[#This Row],[Belastbaar loon]])</f>
        <v>17173.9035</v>
      </c>
      <c r="C3816" s="6">
        <f>AlgemeneHeffingsKorting2020(Table1[[#This Row],[Belastbaar loon]])</f>
        <v>1277.6856</v>
      </c>
      <c r="D3816" s="14">
        <f>ArbeidsKorting2020(Table1[[#This Row],[Belastbaar loon]])</f>
        <v>3157.38</v>
      </c>
      <c r="E3816" s="14">
        <f>MAX(Table1[[#This Row],[Loonheffing]]-Table1[[#This Row],[Algemene Heffingskorting]]-Table1[[#This Row],[Arbeidskorting]],0)</f>
        <v>12738.837899999999</v>
      </c>
      <c r="F3816" s="6">
        <f>Table1[[#This Row],[Belastbaar loon]]-Table1[[#This Row],[Belasting]]</f>
        <v>33242.162100000001</v>
      </c>
      <c r="G3816" s="2">
        <f>(Table1[[#This Row],[Belastbaar loon]]-Table1[[#This Row],[Netto loon]])/Table1[[#This Row],[Belastbaar loon]]</f>
        <v>0.27704569061133943</v>
      </c>
      <c r="H3816" s="14">
        <f t="shared" ca="1" si="54"/>
        <v>12733.9357</v>
      </c>
      <c r="I3816" s="14">
        <f ca="1">IF(ROW()=2, Table1[[#This Row],[Netto loon]], INDIRECT(ADDRESS(ROW()-1,COLUMN(F:F))))</f>
        <v>33237.064299999998</v>
      </c>
      <c r="J3816" s="6">
        <f ca="1">IF(ROW()=2, 0, Table1[[#This Row],[Belastbaar loon]]-INDIRECT(ADDRESS(ROW()-1,COLUMN(A:A))))</f>
        <v>10</v>
      </c>
      <c r="K3816" s="6">
        <f ca="1">Table1[[#This Row],[Netto loon]]-Table1[[#This Row],[Netto vorige schijf]]</f>
        <v>5.0978000000031898</v>
      </c>
      <c r="L3816" s="2">
        <f ca="1">(Table1[[#This Row],[Bruto tov vorige schijf]]-Table1[[#This Row],[Netto tov vorige schijf]])/MAX(Table1[[#This Row],[Bruto tov vorige schijf]],1)</f>
        <v>0.49021999999968102</v>
      </c>
    </row>
    <row r="3817" spans="1:12" x14ac:dyDescent="0.25">
      <c r="A3817" s="14">
        <v>45991</v>
      </c>
      <c r="B3817" s="6">
        <f>LoonHeffing2020(Table1[[#This Row],[Belastbaar loon]])</f>
        <v>17177.638500000001</v>
      </c>
      <c r="C3817" s="6">
        <f>AlgemeneHeffingsKorting2020(Table1[[#This Row],[Belastbaar loon]])</f>
        <v>1277.1184000000001</v>
      </c>
      <c r="D3817" s="14">
        <f>ArbeidsKorting2020(Table1[[#This Row],[Belastbaar loon]])</f>
        <v>3156.78</v>
      </c>
      <c r="E3817" s="14">
        <f>MAX(Table1[[#This Row],[Loonheffing]]-Table1[[#This Row],[Algemene Heffingskorting]]-Table1[[#This Row],[Arbeidskorting]],0)</f>
        <v>12743.740100000001</v>
      </c>
      <c r="F3817" s="6">
        <f>Table1[[#This Row],[Belastbaar loon]]-Table1[[#This Row],[Belasting]]</f>
        <v>33247.259899999997</v>
      </c>
      <c r="G3817" s="2">
        <f>(Table1[[#This Row],[Belastbaar loon]]-Table1[[#This Row],[Netto loon]])/Table1[[#This Row],[Belastbaar loon]]</f>
        <v>0.27709204192124554</v>
      </c>
      <c r="H3817" s="14">
        <f t="shared" ca="1" si="54"/>
        <v>12738.837899999999</v>
      </c>
      <c r="I3817" s="14">
        <f ca="1">IF(ROW()=2, Table1[[#This Row],[Netto loon]], INDIRECT(ADDRESS(ROW()-1,COLUMN(F:F))))</f>
        <v>33242.162100000001</v>
      </c>
      <c r="J3817" s="6">
        <f ca="1">IF(ROW()=2, 0, Table1[[#This Row],[Belastbaar loon]]-INDIRECT(ADDRESS(ROW()-1,COLUMN(A:A))))</f>
        <v>10</v>
      </c>
      <c r="K3817" s="6">
        <f ca="1">Table1[[#This Row],[Netto loon]]-Table1[[#This Row],[Netto vorige schijf]]</f>
        <v>5.0977999999959138</v>
      </c>
      <c r="L3817" s="2">
        <f ca="1">(Table1[[#This Row],[Bruto tov vorige schijf]]-Table1[[#This Row],[Netto tov vorige schijf]])/MAX(Table1[[#This Row],[Bruto tov vorige schijf]],1)</f>
        <v>0.49022000000040861</v>
      </c>
    </row>
    <row r="3818" spans="1:12" x14ac:dyDescent="0.25">
      <c r="A3818" s="14">
        <v>46001</v>
      </c>
      <c r="B3818" s="6">
        <f>LoonHeffing2020(Table1[[#This Row],[Belastbaar loon]])</f>
        <v>17181.373500000002</v>
      </c>
      <c r="C3818" s="6">
        <f>AlgemeneHeffingsKorting2020(Table1[[#This Row],[Belastbaar loon]])</f>
        <v>1276.5512000000001</v>
      </c>
      <c r="D3818" s="14">
        <f>ArbeidsKorting2020(Table1[[#This Row],[Belastbaar loon]])</f>
        <v>3156.18</v>
      </c>
      <c r="E3818" s="14">
        <f>MAX(Table1[[#This Row],[Loonheffing]]-Table1[[#This Row],[Algemene Heffingskorting]]-Table1[[#This Row],[Arbeidskorting]],0)</f>
        <v>12748.642300000001</v>
      </c>
      <c r="F3818" s="6">
        <f>Table1[[#This Row],[Belastbaar loon]]-Table1[[#This Row],[Belasting]]</f>
        <v>33252.3577</v>
      </c>
      <c r="G3818" s="2">
        <f>(Table1[[#This Row],[Belastbaar loon]]-Table1[[#This Row],[Netto loon]])/Table1[[#This Row],[Belastbaar loon]]</f>
        <v>0.27713837307884609</v>
      </c>
      <c r="H3818" s="14">
        <f t="shared" ca="1" si="54"/>
        <v>12743.740100000001</v>
      </c>
      <c r="I3818" s="14">
        <f ca="1">IF(ROW()=2, Table1[[#This Row],[Netto loon]], INDIRECT(ADDRESS(ROW()-1,COLUMN(F:F))))</f>
        <v>33247.259899999997</v>
      </c>
      <c r="J3818" s="6">
        <f ca="1">IF(ROW()=2, 0, Table1[[#This Row],[Belastbaar loon]]-INDIRECT(ADDRESS(ROW()-1,COLUMN(A:A))))</f>
        <v>10</v>
      </c>
      <c r="K3818" s="6">
        <f ca="1">Table1[[#This Row],[Netto loon]]-Table1[[#This Row],[Netto vorige schijf]]</f>
        <v>5.0978000000031898</v>
      </c>
      <c r="L3818" s="2">
        <f ca="1">(Table1[[#This Row],[Bruto tov vorige schijf]]-Table1[[#This Row],[Netto tov vorige schijf]])/MAX(Table1[[#This Row],[Bruto tov vorige schijf]],1)</f>
        <v>0.49021999999968102</v>
      </c>
    </row>
    <row r="3819" spans="1:12" x14ac:dyDescent="0.25">
      <c r="A3819" s="14">
        <v>46011</v>
      </c>
      <c r="B3819" s="6">
        <f>LoonHeffing2020(Table1[[#This Row],[Belastbaar loon]])</f>
        <v>17185.108499999998</v>
      </c>
      <c r="C3819" s="6">
        <f>AlgemeneHeffingsKorting2020(Table1[[#This Row],[Belastbaar loon]])</f>
        <v>1275.9839999999999</v>
      </c>
      <c r="D3819" s="14">
        <f>ArbeidsKorting2020(Table1[[#This Row],[Belastbaar loon]])</f>
        <v>3155.58</v>
      </c>
      <c r="E3819" s="14">
        <f>MAX(Table1[[#This Row],[Loonheffing]]-Table1[[#This Row],[Algemene Heffingskorting]]-Table1[[#This Row],[Arbeidskorting]],0)</f>
        <v>12753.544499999998</v>
      </c>
      <c r="F3819" s="6">
        <f>Table1[[#This Row],[Belastbaar loon]]-Table1[[#This Row],[Belasting]]</f>
        <v>33257.455500000004</v>
      </c>
      <c r="G3819" s="2">
        <f>(Table1[[#This Row],[Belastbaar loon]]-Table1[[#This Row],[Netto loon]])/Table1[[#This Row],[Belastbaar loon]]</f>
        <v>0.27718468409728103</v>
      </c>
      <c r="H3819" s="14">
        <f t="shared" ca="1" si="54"/>
        <v>12748.642300000001</v>
      </c>
      <c r="I3819" s="14">
        <f ca="1">IF(ROW()=2, Table1[[#This Row],[Netto loon]], INDIRECT(ADDRESS(ROW()-1,COLUMN(F:F))))</f>
        <v>33252.3577</v>
      </c>
      <c r="J3819" s="6">
        <f ca="1">IF(ROW()=2, 0, Table1[[#This Row],[Belastbaar loon]]-INDIRECT(ADDRESS(ROW()-1,COLUMN(A:A))))</f>
        <v>10</v>
      </c>
      <c r="K3819" s="6">
        <f ca="1">Table1[[#This Row],[Netto loon]]-Table1[[#This Row],[Netto vorige schijf]]</f>
        <v>5.0978000000031898</v>
      </c>
      <c r="L3819" s="2">
        <f ca="1">(Table1[[#This Row],[Bruto tov vorige schijf]]-Table1[[#This Row],[Netto tov vorige schijf]])/MAX(Table1[[#This Row],[Bruto tov vorige schijf]],1)</f>
        <v>0.49021999999968102</v>
      </c>
    </row>
    <row r="3820" spans="1:12" x14ac:dyDescent="0.25">
      <c r="A3820" s="14">
        <v>46021</v>
      </c>
      <c r="B3820" s="6">
        <f>LoonHeffing2020(Table1[[#This Row],[Belastbaar loon]])</f>
        <v>17188.843499999999</v>
      </c>
      <c r="C3820" s="6">
        <f>AlgemeneHeffingsKorting2020(Table1[[#This Row],[Belastbaar loon]])</f>
        <v>1275.4168</v>
      </c>
      <c r="D3820" s="14">
        <f>ArbeidsKorting2020(Table1[[#This Row],[Belastbaar loon]])</f>
        <v>3154.98</v>
      </c>
      <c r="E3820" s="14">
        <f>MAX(Table1[[#This Row],[Loonheffing]]-Table1[[#This Row],[Algemene Heffingskorting]]-Table1[[#This Row],[Arbeidskorting]],0)</f>
        <v>12758.4467</v>
      </c>
      <c r="F3820" s="6">
        <f>Table1[[#This Row],[Belastbaar loon]]-Table1[[#This Row],[Belasting]]</f>
        <v>33262.5533</v>
      </c>
      <c r="G3820" s="2">
        <f>(Table1[[#This Row],[Belastbaar loon]]-Table1[[#This Row],[Netto loon]])/Table1[[#This Row],[Belastbaar loon]]</f>
        <v>0.27723097498967864</v>
      </c>
      <c r="H3820" s="14">
        <f t="shared" ca="1" si="54"/>
        <v>12753.544499999998</v>
      </c>
      <c r="I3820" s="14">
        <f ca="1">IF(ROW()=2, Table1[[#This Row],[Netto loon]], INDIRECT(ADDRESS(ROW()-1,COLUMN(F:F))))</f>
        <v>33257.455500000004</v>
      </c>
      <c r="J3820" s="6">
        <f ca="1">IF(ROW()=2, 0, Table1[[#This Row],[Belastbaar loon]]-INDIRECT(ADDRESS(ROW()-1,COLUMN(A:A))))</f>
        <v>10</v>
      </c>
      <c r="K3820" s="6">
        <f ca="1">Table1[[#This Row],[Netto loon]]-Table1[[#This Row],[Netto vorige schijf]]</f>
        <v>5.0977999999959138</v>
      </c>
      <c r="L3820" s="2">
        <f ca="1">(Table1[[#This Row],[Bruto tov vorige schijf]]-Table1[[#This Row],[Netto tov vorige schijf]])/MAX(Table1[[#This Row],[Bruto tov vorige schijf]],1)</f>
        <v>0.49022000000040861</v>
      </c>
    </row>
    <row r="3821" spans="1:12" x14ac:dyDescent="0.25">
      <c r="A3821" s="14">
        <v>46031</v>
      </c>
      <c r="B3821" s="6">
        <f>LoonHeffing2020(Table1[[#This Row],[Belastbaar loon]])</f>
        <v>17192.5785</v>
      </c>
      <c r="C3821" s="6">
        <f>AlgemeneHeffingsKorting2020(Table1[[#This Row],[Belastbaar loon]])</f>
        <v>1274.8496</v>
      </c>
      <c r="D3821" s="14">
        <f>ArbeidsKorting2020(Table1[[#This Row],[Belastbaar loon]])</f>
        <v>3154.38</v>
      </c>
      <c r="E3821" s="14">
        <f>MAX(Table1[[#This Row],[Loonheffing]]-Table1[[#This Row],[Algemene Heffingskorting]]-Table1[[#This Row],[Arbeidskorting]],0)</f>
        <v>12763.348900000001</v>
      </c>
      <c r="F3821" s="6">
        <f>Table1[[#This Row],[Belastbaar loon]]-Table1[[#This Row],[Belasting]]</f>
        <v>33267.651100000003</v>
      </c>
      <c r="G3821" s="2">
        <f>(Table1[[#This Row],[Belastbaar loon]]-Table1[[#This Row],[Netto loon]])/Table1[[#This Row],[Belastbaar loon]]</f>
        <v>0.27727724576915552</v>
      </c>
      <c r="H3821" s="14">
        <f t="shared" ca="1" si="54"/>
        <v>12758.4467</v>
      </c>
      <c r="I3821" s="14">
        <f ca="1">IF(ROW()=2, Table1[[#This Row],[Netto loon]], INDIRECT(ADDRESS(ROW()-1,COLUMN(F:F))))</f>
        <v>33262.5533</v>
      </c>
      <c r="J3821" s="6">
        <f ca="1">IF(ROW()=2, 0, Table1[[#This Row],[Belastbaar loon]]-INDIRECT(ADDRESS(ROW()-1,COLUMN(A:A))))</f>
        <v>10</v>
      </c>
      <c r="K3821" s="6">
        <f ca="1">Table1[[#This Row],[Netto loon]]-Table1[[#This Row],[Netto vorige schijf]]</f>
        <v>5.0978000000031898</v>
      </c>
      <c r="L3821" s="2">
        <f ca="1">(Table1[[#This Row],[Bruto tov vorige schijf]]-Table1[[#This Row],[Netto tov vorige schijf]])/MAX(Table1[[#This Row],[Bruto tov vorige schijf]],1)</f>
        <v>0.49021999999968102</v>
      </c>
    </row>
    <row r="3822" spans="1:12" x14ac:dyDescent="0.25">
      <c r="A3822" s="14">
        <v>46041</v>
      </c>
      <c r="B3822" s="6">
        <f>LoonHeffing2020(Table1[[#This Row],[Belastbaar loon]])</f>
        <v>17196.3135</v>
      </c>
      <c r="C3822" s="6">
        <f>AlgemeneHeffingsKorting2020(Table1[[#This Row],[Belastbaar loon]])</f>
        <v>1274.2824000000001</v>
      </c>
      <c r="D3822" s="14">
        <f>ArbeidsKorting2020(Table1[[#This Row],[Belastbaar loon]])</f>
        <v>3153.78</v>
      </c>
      <c r="E3822" s="14">
        <f>MAX(Table1[[#This Row],[Loonheffing]]-Table1[[#This Row],[Algemene Heffingskorting]]-Table1[[#This Row],[Arbeidskorting]],0)</f>
        <v>12768.251099999999</v>
      </c>
      <c r="F3822" s="6">
        <f>Table1[[#This Row],[Belastbaar loon]]-Table1[[#This Row],[Belasting]]</f>
        <v>33272.748899999999</v>
      </c>
      <c r="G3822" s="2">
        <f>(Table1[[#This Row],[Belastbaar loon]]-Table1[[#This Row],[Netto loon]])/Table1[[#This Row],[Belastbaar loon]]</f>
        <v>0.27732349644881737</v>
      </c>
      <c r="H3822" s="14">
        <f t="shared" ca="1" si="54"/>
        <v>12763.348900000001</v>
      </c>
      <c r="I3822" s="14">
        <f ca="1">IF(ROW()=2, Table1[[#This Row],[Netto loon]], INDIRECT(ADDRESS(ROW()-1,COLUMN(F:F))))</f>
        <v>33267.651100000003</v>
      </c>
      <c r="J3822" s="6">
        <f ca="1">IF(ROW()=2, 0, Table1[[#This Row],[Belastbaar loon]]-INDIRECT(ADDRESS(ROW()-1,COLUMN(A:A))))</f>
        <v>10</v>
      </c>
      <c r="K3822" s="6">
        <f ca="1">Table1[[#This Row],[Netto loon]]-Table1[[#This Row],[Netto vorige schijf]]</f>
        <v>5.0977999999959138</v>
      </c>
      <c r="L3822" s="2">
        <f ca="1">(Table1[[#This Row],[Bruto tov vorige schijf]]-Table1[[#This Row],[Netto tov vorige schijf]])/MAX(Table1[[#This Row],[Bruto tov vorige schijf]],1)</f>
        <v>0.49022000000040861</v>
      </c>
    </row>
    <row r="3823" spans="1:12" x14ac:dyDescent="0.25">
      <c r="A3823" s="14">
        <v>46051</v>
      </c>
      <c r="B3823" s="6">
        <f>LoonHeffing2020(Table1[[#This Row],[Belastbaar loon]])</f>
        <v>17200.048500000001</v>
      </c>
      <c r="C3823" s="6">
        <f>AlgemeneHeffingsKorting2020(Table1[[#This Row],[Belastbaar loon]])</f>
        <v>1273.7152000000001</v>
      </c>
      <c r="D3823" s="14">
        <f>ArbeidsKorting2020(Table1[[#This Row],[Belastbaar loon]])</f>
        <v>3153.18</v>
      </c>
      <c r="E3823" s="14">
        <f>MAX(Table1[[#This Row],[Loonheffing]]-Table1[[#This Row],[Algemene Heffingskorting]]-Table1[[#This Row],[Arbeidskorting]],0)</f>
        <v>12773.1533</v>
      </c>
      <c r="F3823" s="6">
        <f>Table1[[#This Row],[Belastbaar loon]]-Table1[[#This Row],[Belasting]]</f>
        <v>33277.846700000002</v>
      </c>
      <c r="G3823" s="2">
        <f>(Table1[[#This Row],[Belastbaar loon]]-Table1[[#This Row],[Netto loon]])/Table1[[#This Row],[Belastbaar loon]]</f>
        <v>0.277369727041758</v>
      </c>
      <c r="H3823" s="14">
        <f t="shared" ca="1" si="54"/>
        <v>12768.251099999999</v>
      </c>
      <c r="I3823" s="14">
        <f ca="1">IF(ROW()=2, Table1[[#This Row],[Netto loon]], INDIRECT(ADDRESS(ROW()-1,COLUMN(F:F))))</f>
        <v>33272.748899999999</v>
      </c>
      <c r="J3823" s="6">
        <f ca="1">IF(ROW()=2, 0, Table1[[#This Row],[Belastbaar loon]]-INDIRECT(ADDRESS(ROW()-1,COLUMN(A:A))))</f>
        <v>10</v>
      </c>
      <c r="K3823" s="6">
        <f ca="1">Table1[[#This Row],[Netto loon]]-Table1[[#This Row],[Netto vorige schijf]]</f>
        <v>5.0978000000031898</v>
      </c>
      <c r="L3823" s="2">
        <f ca="1">(Table1[[#This Row],[Bruto tov vorige schijf]]-Table1[[#This Row],[Netto tov vorige schijf]])/MAX(Table1[[#This Row],[Bruto tov vorige schijf]],1)</f>
        <v>0.49021999999968102</v>
      </c>
    </row>
    <row r="3824" spans="1:12" x14ac:dyDescent="0.25">
      <c r="A3824" s="14">
        <v>46061</v>
      </c>
      <c r="B3824" s="6">
        <f>LoonHeffing2020(Table1[[#This Row],[Belastbaar loon]])</f>
        <v>17203.783500000001</v>
      </c>
      <c r="C3824" s="6">
        <f>AlgemeneHeffingsKorting2020(Table1[[#This Row],[Belastbaar loon]])</f>
        <v>1273.1479999999999</v>
      </c>
      <c r="D3824" s="14">
        <f>ArbeidsKorting2020(Table1[[#This Row],[Belastbaar loon]])</f>
        <v>3152.58</v>
      </c>
      <c r="E3824" s="14">
        <f>MAX(Table1[[#This Row],[Loonheffing]]-Table1[[#This Row],[Algemene Heffingskorting]]-Table1[[#This Row],[Arbeidskorting]],0)</f>
        <v>12778.055500000002</v>
      </c>
      <c r="F3824" s="6">
        <f>Table1[[#This Row],[Belastbaar loon]]-Table1[[#This Row],[Belasting]]</f>
        <v>33282.944499999998</v>
      </c>
      <c r="G3824" s="2">
        <f>(Table1[[#This Row],[Belastbaar loon]]-Table1[[#This Row],[Netto loon]])/Table1[[#This Row],[Belastbaar loon]]</f>
        <v>0.27741593756106037</v>
      </c>
      <c r="H3824" s="14">
        <f t="shared" ca="1" si="54"/>
        <v>12773.1533</v>
      </c>
      <c r="I3824" s="14">
        <f ca="1">IF(ROW()=2, Table1[[#This Row],[Netto loon]], INDIRECT(ADDRESS(ROW()-1,COLUMN(F:F))))</f>
        <v>33277.846700000002</v>
      </c>
      <c r="J3824" s="6">
        <f ca="1">IF(ROW()=2, 0, Table1[[#This Row],[Belastbaar loon]]-INDIRECT(ADDRESS(ROW()-1,COLUMN(A:A))))</f>
        <v>10</v>
      </c>
      <c r="K3824" s="6">
        <f ca="1">Table1[[#This Row],[Netto loon]]-Table1[[#This Row],[Netto vorige schijf]]</f>
        <v>5.0977999999959138</v>
      </c>
      <c r="L3824" s="2">
        <f ca="1">(Table1[[#This Row],[Bruto tov vorige schijf]]-Table1[[#This Row],[Netto tov vorige schijf]])/MAX(Table1[[#This Row],[Bruto tov vorige schijf]],1)</f>
        <v>0.49022000000040861</v>
      </c>
    </row>
    <row r="3825" spans="1:12" x14ac:dyDescent="0.25">
      <c r="A3825" s="14">
        <v>46071</v>
      </c>
      <c r="B3825" s="6">
        <f>LoonHeffing2020(Table1[[#This Row],[Belastbaar loon]])</f>
        <v>17207.518499999998</v>
      </c>
      <c r="C3825" s="6">
        <f>AlgemeneHeffingsKorting2020(Table1[[#This Row],[Belastbaar loon]])</f>
        <v>1272.5808</v>
      </c>
      <c r="D3825" s="14">
        <f>ArbeidsKorting2020(Table1[[#This Row],[Belastbaar loon]])</f>
        <v>3151.98</v>
      </c>
      <c r="E3825" s="14">
        <f>MAX(Table1[[#This Row],[Loonheffing]]-Table1[[#This Row],[Algemene Heffingskorting]]-Table1[[#This Row],[Arbeidskorting]],0)</f>
        <v>12782.957699999999</v>
      </c>
      <c r="F3825" s="6">
        <f>Table1[[#This Row],[Belastbaar loon]]-Table1[[#This Row],[Belasting]]</f>
        <v>33288.042300000001</v>
      </c>
      <c r="G3825" s="2">
        <f>(Table1[[#This Row],[Belastbaar loon]]-Table1[[#This Row],[Netto loon]])/Table1[[#This Row],[Belastbaar loon]]</f>
        <v>0.27746212801979553</v>
      </c>
      <c r="H3825" s="14">
        <f t="shared" ca="1" si="54"/>
        <v>12778.055500000002</v>
      </c>
      <c r="I3825" s="14">
        <f ca="1">IF(ROW()=2, Table1[[#This Row],[Netto loon]], INDIRECT(ADDRESS(ROW()-1,COLUMN(F:F))))</f>
        <v>33282.944499999998</v>
      </c>
      <c r="J3825" s="6">
        <f ca="1">IF(ROW()=2, 0, Table1[[#This Row],[Belastbaar loon]]-INDIRECT(ADDRESS(ROW()-1,COLUMN(A:A))))</f>
        <v>10</v>
      </c>
      <c r="K3825" s="6">
        <f ca="1">Table1[[#This Row],[Netto loon]]-Table1[[#This Row],[Netto vorige schijf]]</f>
        <v>5.0978000000031898</v>
      </c>
      <c r="L3825" s="2">
        <f ca="1">(Table1[[#This Row],[Bruto tov vorige schijf]]-Table1[[#This Row],[Netto tov vorige schijf]])/MAX(Table1[[#This Row],[Bruto tov vorige schijf]],1)</f>
        <v>0.49021999999968102</v>
      </c>
    </row>
    <row r="3826" spans="1:12" x14ac:dyDescent="0.25">
      <c r="A3826" s="14">
        <v>46081</v>
      </c>
      <c r="B3826" s="6">
        <f>LoonHeffing2020(Table1[[#This Row],[Belastbaar loon]])</f>
        <v>17211.253499999999</v>
      </c>
      <c r="C3826" s="6">
        <f>AlgemeneHeffingsKorting2020(Table1[[#This Row],[Belastbaar loon]])</f>
        <v>1272.0136</v>
      </c>
      <c r="D3826" s="14">
        <f>ArbeidsKorting2020(Table1[[#This Row],[Belastbaar loon]])</f>
        <v>3151.38</v>
      </c>
      <c r="E3826" s="14">
        <f>MAX(Table1[[#This Row],[Loonheffing]]-Table1[[#This Row],[Algemene Heffingskorting]]-Table1[[#This Row],[Arbeidskorting]],0)</f>
        <v>12787.859899999999</v>
      </c>
      <c r="F3826" s="6">
        <f>Table1[[#This Row],[Belastbaar loon]]-Table1[[#This Row],[Belasting]]</f>
        <v>33293.140100000004</v>
      </c>
      <c r="G3826" s="2">
        <f>(Table1[[#This Row],[Belastbaar loon]]-Table1[[#This Row],[Netto loon]])/Table1[[#This Row],[Belastbaar loon]]</f>
        <v>0.27750829843102354</v>
      </c>
      <c r="H3826" s="14">
        <f t="shared" ca="1" si="54"/>
        <v>12782.957699999999</v>
      </c>
      <c r="I3826" s="14">
        <f ca="1">IF(ROW()=2, Table1[[#This Row],[Netto loon]], INDIRECT(ADDRESS(ROW()-1,COLUMN(F:F))))</f>
        <v>33288.042300000001</v>
      </c>
      <c r="J3826" s="6">
        <f ca="1">IF(ROW()=2, 0, Table1[[#This Row],[Belastbaar loon]]-INDIRECT(ADDRESS(ROW()-1,COLUMN(A:A))))</f>
        <v>10</v>
      </c>
      <c r="K3826" s="6">
        <f ca="1">Table1[[#This Row],[Netto loon]]-Table1[[#This Row],[Netto vorige schijf]]</f>
        <v>5.0978000000031898</v>
      </c>
      <c r="L3826" s="2">
        <f ca="1">(Table1[[#This Row],[Bruto tov vorige schijf]]-Table1[[#This Row],[Netto tov vorige schijf]])/MAX(Table1[[#This Row],[Bruto tov vorige schijf]],1)</f>
        <v>0.49021999999968102</v>
      </c>
    </row>
    <row r="3827" spans="1:12" x14ac:dyDescent="0.25">
      <c r="A3827" s="14">
        <v>46091</v>
      </c>
      <c r="B3827" s="6">
        <f>LoonHeffing2020(Table1[[#This Row],[Belastbaar loon]])</f>
        <v>17214.988499999999</v>
      </c>
      <c r="C3827" s="6">
        <f>AlgemeneHeffingsKorting2020(Table1[[#This Row],[Belastbaar loon]])</f>
        <v>1271.4464</v>
      </c>
      <c r="D3827" s="14">
        <f>ArbeidsKorting2020(Table1[[#This Row],[Belastbaar loon]])</f>
        <v>3150.78</v>
      </c>
      <c r="E3827" s="14">
        <f>MAX(Table1[[#This Row],[Loonheffing]]-Table1[[#This Row],[Algemene Heffingskorting]]-Table1[[#This Row],[Arbeidskorting]],0)</f>
        <v>12792.762099999998</v>
      </c>
      <c r="F3827" s="6">
        <f>Table1[[#This Row],[Belastbaar loon]]-Table1[[#This Row],[Belasting]]</f>
        <v>33298.2379</v>
      </c>
      <c r="G3827" s="2">
        <f>(Table1[[#This Row],[Belastbaar loon]]-Table1[[#This Row],[Netto loon]])/Table1[[#This Row],[Belastbaar loon]]</f>
        <v>0.27755444880779329</v>
      </c>
      <c r="H3827" s="14">
        <f t="shared" ca="1" si="54"/>
        <v>12787.859899999999</v>
      </c>
      <c r="I3827" s="14">
        <f ca="1">IF(ROW()=2, Table1[[#This Row],[Netto loon]], INDIRECT(ADDRESS(ROW()-1,COLUMN(F:F))))</f>
        <v>33293.140100000004</v>
      </c>
      <c r="J3827" s="6">
        <f ca="1">IF(ROW()=2, 0, Table1[[#This Row],[Belastbaar loon]]-INDIRECT(ADDRESS(ROW()-1,COLUMN(A:A))))</f>
        <v>10</v>
      </c>
      <c r="K3827" s="6">
        <f ca="1">Table1[[#This Row],[Netto loon]]-Table1[[#This Row],[Netto vorige schijf]]</f>
        <v>5.0977999999959138</v>
      </c>
      <c r="L3827" s="2">
        <f ca="1">(Table1[[#This Row],[Bruto tov vorige schijf]]-Table1[[#This Row],[Netto tov vorige schijf]])/MAX(Table1[[#This Row],[Bruto tov vorige schijf]],1)</f>
        <v>0.49022000000040861</v>
      </c>
    </row>
    <row r="3828" spans="1:12" x14ac:dyDescent="0.25">
      <c r="A3828" s="14">
        <v>46101</v>
      </c>
      <c r="B3828" s="6">
        <f>LoonHeffing2020(Table1[[#This Row],[Belastbaar loon]])</f>
        <v>17218.7235</v>
      </c>
      <c r="C3828" s="6">
        <f>AlgemeneHeffingsKorting2020(Table1[[#This Row],[Belastbaar loon]])</f>
        <v>1270.8792000000001</v>
      </c>
      <c r="D3828" s="14">
        <f>ArbeidsKorting2020(Table1[[#This Row],[Belastbaar loon]])</f>
        <v>3150.18</v>
      </c>
      <c r="E3828" s="14">
        <f>MAX(Table1[[#This Row],[Loonheffing]]-Table1[[#This Row],[Algemene Heffingskorting]]-Table1[[#This Row],[Arbeidskorting]],0)</f>
        <v>12797.6643</v>
      </c>
      <c r="F3828" s="6">
        <f>Table1[[#This Row],[Belastbaar loon]]-Table1[[#This Row],[Belasting]]</f>
        <v>33303.335699999996</v>
      </c>
      <c r="G3828" s="2">
        <f>(Table1[[#This Row],[Belastbaar loon]]-Table1[[#This Row],[Netto loon]])/Table1[[#This Row],[Belastbaar loon]]</f>
        <v>0.2776005791631419</v>
      </c>
      <c r="H3828" s="14">
        <f t="shared" ca="1" si="54"/>
        <v>12792.762099999998</v>
      </c>
      <c r="I3828" s="14">
        <f ca="1">IF(ROW()=2, Table1[[#This Row],[Netto loon]], INDIRECT(ADDRESS(ROW()-1,COLUMN(F:F))))</f>
        <v>33298.2379</v>
      </c>
      <c r="J3828" s="6">
        <f ca="1">IF(ROW()=2, 0, Table1[[#This Row],[Belastbaar loon]]-INDIRECT(ADDRESS(ROW()-1,COLUMN(A:A))))</f>
        <v>10</v>
      </c>
      <c r="K3828" s="6">
        <f ca="1">Table1[[#This Row],[Netto loon]]-Table1[[#This Row],[Netto vorige schijf]]</f>
        <v>5.0977999999959138</v>
      </c>
      <c r="L3828" s="2">
        <f ca="1">(Table1[[#This Row],[Bruto tov vorige schijf]]-Table1[[#This Row],[Netto tov vorige schijf]])/MAX(Table1[[#This Row],[Bruto tov vorige schijf]],1)</f>
        <v>0.49022000000040861</v>
      </c>
    </row>
    <row r="3829" spans="1:12" x14ac:dyDescent="0.25">
      <c r="A3829" s="14">
        <v>46111</v>
      </c>
      <c r="B3829" s="6">
        <f>LoonHeffing2020(Table1[[#This Row],[Belastbaar loon]])</f>
        <v>17222.458500000001</v>
      </c>
      <c r="C3829" s="6">
        <f>AlgemeneHeffingsKorting2020(Table1[[#This Row],[Belastbaar loon]])</f>
        <v>1270.3119999999999</v>
      </c>
      <c r="D3829" s="14">
        <f>ArbeidsKorting2020(Table1[[#This Row],[Belastbaar loon]])</f>
        <v>3149.58</v>
      </c>
      <c r="E3829" s="14">
        <f>MAX(Table1[[#This Row],[Loonheffing]]-Table1[[#This Row],[Algemene Heffingskorting]]-Table1[[#This Row],[Arbeidskorting]],0)</f>
        <v>12802.566500000001</v>
      </c>
      <c r="F3829" s="6">
        <f>Table1[[#This Row],[Belastbaar loon]]-Table1[[#This Row],[Belasting]]</f>
        <v>33308.433499999999</v>
      </c>
      <c r="G3829" s="2">
        <f>(Table1[[#This Row],[Belastbaar loon]]-Table1[[#This Row],[Netto loon]])/Table1[[#This Row],[Belastbaar loon]]</f>
        <v>0.27764668951009525</v>
      </c>
      <c r="H3829" s="14">
        <f t="shared" ca="1" si="54"/>
        <v>12797.6643</v>
      </c>
      <c r="I3829" s="14">
        <f ca="1">IF(ROW()=2, Table1[[#This Row],[Netto loon]], INDIRECT(ADDRESS(ROW()-1,COLUMN(F:F))))</f>
        <v>33303.335699999996</v>
      </c>
      <c r="J3829" s="6">
        <f ca="1">IF(ROW()=2, 0, Table1[[#This Row],[Belastbaar loon]]-INDIRECT(ADDRESS(ROW()-1,COLUMN(A:A))))</f>
        <v>10</v>
      </c>
      <c r="K3829" s="6">
        <f ca="1">Table1[[#This Row],[Netto loon]]-Table1[[#This Row],[Netto vorige schijf]]</f>
        <v>5.0978000000031898</v>
      </c>
      <c r="L3829" s="2">
        <f ca="1">(Table1[[#This Row],[Bruto tov vorige schijf]]-Table1[[#This Row],[Netto tov vorige schijf]])/MAX(Table1[[#This Row],[Bruto tov vorige schijf]],1)</f>
        <v>0.49021999999968102</v>
      </c>
    </row>
    <row r="3830" spans="1:12" x14ac:dyDescent="0.25">
      <c r="A3830" s="14">
        <v>46121</v>
      </c>
      <c r="B3830" s="6">
        <f>LoonHeffing2020(Table1[[#This Row],[Belastbaar loon]])</f>
        <v>17226.193500000001</v>
      </c>
      <c r="C3830" s="6">
        <f>AlgemeneHeffingsKorting2020(Table1[[#This Row],[Belastbaar loon]])</f>
        <v>1269.7447999999999</v>
      </c>
      <c r="D3830" s="14">
        <f>ArbeidsKorting2020(Table1[[#This Row],[Belastbaar loon]])</f>
        <v>3148.98</v>
      </c>
      <c r="E3830" s="14">
        <f>MAX(Table1[[#This Row],[Loonheffing]]-Table1[[#This Row],[Algemene Heffingskorting]]-Table1[[#This Row],[Arbeidskorting]],0)</f>
        <v>12807.468700000001</v>
      </c>
      <c r="F3830" s="6">
        <f>Table1[[#This Row],[Belastbaar loon]]-Table1[[#This Row],[Belasting]]</f>
        <v>33313.531300000002</v>
      </c>
      <c r="G3830" s="2">
        <f>(Table1[[#This Row],[Belastbaar loon]]-Table1[[#This Row],[Netto loon]])/Table1[[#This Row],[Belastbaar loon]]</f>
        <v>0.27769277986166818</v>
      </c>
      <c r="H3830" s="14">
        <f t="shared" ca="1" si="54"/>
        <v>12802.566500000001</v>
      </c>
      <c r="I3830" s="14">
        <f ca="1">IF(ROW()=2, Table1[[#This Row],[Netto loon]], INDIRECT(ADDRESS(ROW()-1,COLUMN(F:F))))</f>
        <v>33308.433499999999</v>
      </c>
      <c r="J3830" s="6">
        <f ca="1">IF(ROW()=2, 0, Table1[[#This Row],[Belastbaar loon]]-INDIRECT(ADDRESS(ROW()-1,COLUMN(A:A))))</f>
        <v>10</v>
      </c>
      <c r="K3830" s="6">
        <f ca="1">Table1[[#This Row],[Netto loon]]-Table1[[#This Row],[Netto vorige schijf]]</f>
        <v>5.0978000000031898</v>
      </c>
      <c r="L3830" s="2">
        <f ca="1">(Table1[[#This Row],[Bruto tov vorige schijf]]-Table1[[#This Row],[Netto tov vorige schijf]])/MAX(Table1[[#This Row],[Bruto tov vorige schijf]],1)</f>
        <v>0.49021999999968102</v>
      </c>
    </row>
    <row r="3831" spans="1:12" x14ac:dyDescent="0.25">
      <c r="A3831" s="14">
        <v>46131</v>
      </c>
      <c r="B3831" s="6">
        <f>LoonHeffing2020(Table1[[#This Row],[Belastbaar loon]])</f>
        <v>17229.928499999998</v>
      </c>
      <c r="C3831" s="6">
        <f>AlgemeneHeffingsKorting2020(Table1[[#This Row],[Belastbaar loon]])</f>
        <v>1269.1776</v>
      </c>
      <c r="D3831" s="14">
        <f>ArbeidsKorting2020(Table1[[#This Row],[Belastbaar loon]])</f>
        <v>3148.38</v>
      </c>
      <c r="E3831" s="14">
        <f>MAX(Table1[[#This Row],[Loonheffing]]-Table1[[#This Row],[Algemene Heffingskorting]]-Table1[[#This Row],[Arbeidskorting]],0)</f>
        <v>12812.370899999998</v>
      </c>
      <c r="F3831" s="6">
        <f>Table1[[#This Row],[Belastbaar loon]]-Table1[[#This Row],[Belasting]]</f>
        <v>33318.629100000006</v>
      </c>
      <c r="G3831" s="2">
        <f>(Table1[[#This Row],[Belastbaar loon]]-Table1[[#This Row],[Netto loon]])/Table1[[#This Row],[Belastbaar loon]]</f>
        <v>0.27773885023086414</v>
      </c>
      <c r="H3831" s="14">
        <f t="shared" ca="1" si="54"/>
        <v>12807.468700000001</v>
      </c>
      <c r="I3831" s="14">
        <f ca="1">IF(ROW()=2, Table1[[#This Row],[Netto loon]], INDIRECT(ADDRESS(ROW()-1,COLUMN(F:F))))</f>
        <v>33313.531300000002</v>
      </c>
      <c r="J3831" s="6">
        <f ca="1">IF(ROW()=2, 0, Table1[[#This Row],[Belastbaar loon]]-INDIRECT(ADDRESS(ROW()-1,COLUMN(A:A))))</f>
        <v>10</v>
      </c>
      <c r="K3831" s="6">
        <f ca="1">Table1[[#This Row],[Netto loon]]-Table1[[#This Row],[Netto vorige schijf]]</f>
        <v>5.0978000000031898</v>
      </c>
      <c r="L3831" s="2">
        <f ca="1">(Table1[[#This Row],[Bruto tov vorige schijf]]-Table1[[#This Row],[Netto tov vorige schijf]])/MAX(Table1[[#This Row],[Bruto tov vorige schijf]],1)</f>
        <v>0.49021999999968102</v>
      </c>
    </row>
    <row r="3832" spans="1:12" x14ac:dyDescent="0.25">
      <c r="A3832" s="14">
        <v>46141</v>
      </c>
      <c r="B3832" s="6">
        <f>LoonHeffing2020(Table1[[#This Row],[Belastbaar loon]])</f>
        <v>17233.663499999999</v>
      </c>
      <c r="C3832" s="6">
        <f>AlgemeneHeffingsKorting2020(Table1[[#This Row],[Belastbaar loon]])</f>
        <v>1268.6104</v>
      </c>
      <c r="D3832" s="14">
        <f>ArbeidsKorting2020(Table1[[#This Row],[Belastbaar loon]])</f>
        <v>3147.78</v>
      </c>
      <c r="E3832" s="14">
        <f>MAX(Table1[[#This Row],[Loonheffing]]-Table1[[#This Row],[Algemene Heffingskorting]]-Table1[[#This Row],[Arbeidskorting]],0)</f>
        <v>12817.273099999999</v>
      </c>
      <c r="F3832" s="6">
        <f>Table1[[#This Row],[Belastbaar loon]]-Table1[[#This Row],[Belasting]]</f>
        <v>33323.726900000001</v>
      </c>
      <c r="G3832" s="2">
        <f>(Table1[[#This Row],[Belastbaar loon]]-Table1[[#This Row],[Netto loon]])/Table1[[#This Row],[Belastbaar loon]]</f>
        <v>0.27778490063067551</v>
      </c>
      <c r="H3832" s="14">
        <f t="shared" ca="1" si="54"/>
        <v>12812.370899999998</v>
      </c>
      <c r="I3832" s="14">
        <f ca="1">IF(ROW()=2, Table1[[#This Row],[Netto loon]], INDIRECT(ADDRESS(ROW()-1,COLUMN(F:F))))</f>
        <v>33318.629100000006</v>
      </c>
      <c r="J3832" s="6">
        <f ca="1">IF(ROW()=2, 0, Table1[[#This Row],[Belastbaar loon]]-INDIRECT(ADDRESS(ROW()-1,COLUMN(A:A))))</f>
        <v>10</v>
      </c>
      <c r="K3832" s="6">
        <f ca="1">Table1[[#This Row],[Netto loon]]-Table1[[#This Row],[Netto vorige schijf]]</f>
        <v>5.0977999999959138</v>
      </c>
      <c r="L3832" s="2">
        <f ca="1">(Table1[[#This Row],[Bruto tov vorige schijf]]-Table1[[#This Row],[Netto tov vorige schijf]])/MAX(Table1[[#This Row],[Bruto tov vorige schijf]],1)</f>
        <v>0.49022000000040861</v>
      </c>
    </row>
    <row r="3833" spans="1:12" x14ac:dyDescent="0.25">
      <c r="A3833" s="14">
        <v>46151</v>
      </c>
      <c r="B3833" s="6">
        <f>LoonHeffing2020(Table1[[#This Row],[Belastbaar loon]])</f>
        <v>17237.398499999999</v>
      </c>
      <c r="C3833" s="6">
        <f>AlgemeneHeffingsKorting2020(Table1[[#This Row],[Belastbaar loon]])</f>
        <v>1268.0432000000001</v>
      </c>
      <c r="D3833" s="14">
        <f>ArbeidsKorting2020(Table1[[#This Row],[Belastbaar loon]])</f>
        <v>3147.18</v>
      </c>
      <c r="E3833" s="14">
        <f>MAX(Table1[[#This Row],[Loonheffing]]-Table1[[#This Row],[Algemene Heffingskorting]]-Table1[[#This Row],[Arbeidskorting]],0)</f>
        <v>12822.175299999999</v>
      </c>
      <c r="F3833" s="6">
        <f>Table1[[#This Row],[Belastbaar loon]]-Table1[[#This Row],[Belasting]]</f>
        <v>33328.824699999997</v>
      </c>
      <c r="G3833" s="2">
        <f>(Table1[[#This Row],[Belastbaar loon]]-Table1[[#This Row],[Netto loon]])/Table1[[#This Row],[Belastbaar loon]]</f>
        <v>0.27783093107408297</v>
      </c>
      <c r="H3833" s="14">
        <f t="shared" ca="1" si="54"/>
        <v>12817.273099999999</v>
      </c>
      <c r="I3833" s="14">
        <f ca="1">IF(ROW()=2, Table1[[#This Row],[Netto loon]], INDIRECT(ADDRESS(ROW()-1,COLUMN(F:F))))</f>
        <v>33323.726900000001</v>
      </c>
      <c r="J3833" s="6">
        <f ca="1">IF(ROW()=2, 0, Table1[[#This Row],[Belastbaar loon]]-INDIRECT(ADDRESS(ROW()-1,COLUMN(A:A))))</f>
        <v>10</v>
      </c>
      <c r="K3833" s="6">
        <f ca="1">Table1[[#This Row],[Netto loon]]-Table1[[#This Row],[Netto vorige schijf]]</f>
        <v>5.0977999999959138</v>
      </c>
      <c r="L3833" s="2">
        <f ca="1">(Table1[[#This Row],[Bruto tov vorige schijf]]-Table1[[#This Row],[Netto tov vorige schijf]])/MAX(Table1[[#This Row],[Bruto tov vorige schijf]],1)</f>
        <v>0.49022000000040861</v>
      </c>
    </row>
    <row r="3834" spans="1:12" x14ac:dyDescent="0.25">
      <c r="A3834" s="14">
        <v>46161</v>
      </c>
      <c r="B3834" s="6">
        <f>LoonHeffing2020(Table1[[#This Row],[Belastbaar loon]])</f>
        <v>17241.1335</v>
      </c>
      <c r="C3834" s="6">
        <f>AlgemeneHeffingsKorting2020(Table1[[#This Row],[Belastbaar loon]])</f>
        <v>1267.4760000000001</v>
      </c>
      <c r="D3834" s="14">
        <f>ArbeidsKorting2020(Table1[[#This Row],[Belastbaar loon]])</f>
        <v>3146.58</v>
      </c>
      <c r="E3834" s="14">
        <f>MAX(Table1[[#This Row],[Loonheffing]]-Table1[[#This Row],[Algemene Heffingskorting]]-Table1[[#This Row],[Arbeidskorting]],0)</f>
        <v>12827.077499999999</v>
      </c>
      <c r="F3834" s="6">
        <f>Table1[[#This Row],[Belastbaar loon]]-Table1[[#This Row],[Belasting]]</f>
        <v>33333.922500000001</v>
      </c>
      <c r="G3834" s="2">
        <f>(Table1[[#This Row],[Belastbaar loon]]-Table1[[#This Row],[Netto loon]])/Table1[[#This Row],[Belastbaar loon]]</f>
        <v>0.27787694157405601</v>
      </c>
      <c r="H3834" s="14">
        <f t="shared" ca="1" si="54"/>
        <v>12822.175299999999</v>
      </c>
      <c r="I3834" s="14">
        <f ca="1">IF(ROW()=2, Table1[[#This Row],[Netto loon]], INDIRECT(ADDRESS(ROW()-1,COLUMN(F:F))))</f>
        <v>33328.824699999997</v>
      </c>
      <c r="J3834" s="6">
        <f ca="1">IF(ROW()=2, 0, Table1[[#This Row],[Belastbaar loon]]-INDIRECT(ADDRESS(ROW()-1,COLUMN(A:A))))</f>
        <v>10</v>
      </c>
      <c r="K3834" s="6">
        <f ca="1">Table1[[#This Row],[Netto loon]]-Table1[[#This Row],[Netto vorige schijf]]</f>
        <v>5.0978000000031898</v>
      </c>
      <c r="L3834" s="2">
        <f ca="1">(Table1[[#This Row],[Bruto tov vorige schijf]]-Table1[[#This Row],[Netto tov vorige schijf]])/MAX(Table1[[#This Row],[Bruto tov vorige schijf]],1)</f>
        <v>0.49021999999968102</v>
      </c>
    </row>
    <row r="3835" spans="1:12" x14ac:dyDescent="0.25">
      <c r="A3835" s="14">
        <v>46171</v>
      </c>
      <c r="B3835" s="6">
        <f>LoonHeffing2020(Table1[[#This Row],[Belastbaar loon]])</f>
        <v>17244.8685</v>
      </c>
      <c r="C3835" s="6">
        <f>AlgemeneHeffingsKorting2020(Table1[[#This Row],[Belastbaar loon]])</f>
        <v>1266.9087999999999</v>
      </c>
      <c r="D3835" s="14">
        <f>ArbeidsKorting2020(Table1[[#This Row],[Belastbaar loon]])</f>
        <v>3145.98</v>
      </c>
      <c r="E3835" s="14">
        <f>MAX(Table1[[#This Row],[Loonheffing]]-Table1[[#This Row],[Algemene Heffingskorting]]-Table1[[#This Row],[Arbeidskorting]],0)</f>
        <v>12831.979700000002</v>
      </c>
      <c r="F3835" s="6">
        <f>Table1[[#This Row],[Belastbaar loon]]-Table1[[#This Row],[Belasting]]</f>
        <v>33339.020299999996</v>
      </c>
      <c r="G3835" s="2">
        <f>(Table1[[#This Row],[Belastbaar loon]]-Table1[[#This Row],[Netto loon]])/Table1[[#This Row],[Belastbaar loon]]</f>
        <v>0.2779229321435534</v>
      </c>
      <c r="H3835" s="14">
        <f t="shared" ca="1" si="54"/>
        <v>12827.077499999999</v>
      </c>
      <c r="I3835" s="14">
        <f ca="1">IF(ROW()=2, Table1[[#This Row],[Netto loon]], INDIRECT(ADDRESS(ROW()-1,COLUMN(F:F))))</f>
        <v>33333.922500000001</v>
      </c>
      <c r="J3835" s="6">
        <f ca="1">IF(ROW()=2, 0, Table1[[#This Row],[Belastbaar loon]]-INDIRECT(ADDRESS(ROW()-1,COLUMN(A:A))))</f>
        <v>10</v>
      </c>
      <c r="K3835" s="6">
        <f ca="1">Table1[[#This Row],[Netto loon]]-Table1[[#This Row],[Netto vorige schijf]]</f>
        <v>5.0977999999959138</v>
      </c>
      <c r="L3835" s="2">
        <f ca="1">(Table1[[#This Row],[Bruto tov vorige schijf]]-Table1[[#This Row],[Netto tov vorige schijf]])/MAX(Table1[[#This Row],[Bruto tov vorige schijf]],1)</f>
        <v>0.49022000000040861</v>
      </c>
    </row>
    <row r="3836" spans="1:12" x14ac:dyDescent="0.25">
      <c r="A3836" s="14">
        <v>46181</v>
      </c>
      <c r="B3836" s="6">
        <f>LoonHeffing2020(Table1[[#This Row],[Belastbaar loon]])</f>
        <v>17248.603500000001</v>
      </c>
      <c r="C3836" s="6">
        <f>AlgemeneHeffingsKorting2020(Table1[[#This Row],[Belastbaar loon]])</f>
        <v>1266.3416</v>
      </c>
      <c r="D3836" s="14">
        <f>ArbeidsKorting2020(Table1[[#This Row],[Belastbaar loon]])</f>
        <v>3145.38</v>
      </c>
      <c r="E3836" s="14">
        <f>MAX(Table1[[#This Row],[Loonheffing]]-Table1[[#This Row],[Algemene Heffingskorting]]-Table1[[#This Row],[Arbeidskorting]],0)</f>
        <v>12836.8819</v>
      </c>
      <c r="F3836" s="6">
        <f>Table1[[#This Row],[Belastbaar loon]]-Table1[[#This Row],[Belasting]]</f>
        <v>33344.1181</v>
      </c>
      <c r="G3836" s="2">
        <f>(Table1[[#This Row],[Belastbaar loon]]-Table1[[#This Row],[Netto loon]])/Table1[[#This Row],[Belastbaar loon]]</f>
        <v>0.277968902795522</v>
      </c>
      <c r="H3836" s="14">
        <f t="shared" ca="1" si="54"/>
        <v>12831.979700000002</v>
      </c>
      <c r="I3836" s="14">
        <f ca="1">IF(ROW()=2, Table1[[#This Row],[Netto loon]], INDIRECT(ADDRESS(ROW()-1,COLUMN(F:F))))</f>
        <v>33339.020299999996</v>
      </c>
      <c r="J3836" s="6">
        <f ca="1">IF(ROW()=2, 0, Table1[[#This Row],[Belastbaar loon]]-INDIRECT(ADDRESS(ROW()-1,COLUMN(A:A))))</f>
        <v>10</v>
      </c>
      <c r="K3836" s="6">
        <f ca="1">Table1[[#This Row],[Netto loon]]-Table1[[#This Row],[Netto vorige schijf]]</f>
        <v>5.0978000000031898</v>
      </c>
      <c r="L3836" s="2">
        <f ca="1">(Table1[[#This Row],[Bruto tov vorige schijf]]-Table1[[#This Row],[Netto tov vorige schijf]])/MAX(Table1[[#This Row],[Bruto tov vorige schijf]],1)</f>
        <v>0.49021999999968102</v>
      </c>
    </row>
    <row r="3837" spans="1:12" x14ac:dyDescent="0.25">
      <c r="A3837" s="14">
        <v>46191</v>
      </c>
      <c r="B3837" s="6">
        <f>LoonHeffing2020(Table1[[#This Row],[Belastbaar loon]])</f>
        <v>17252.338500000002</v>
      </c>
      <c r="C3837" s="6">
        <f>AlgemeneHeffingsKorting2020(Table1[[#This Row],[Belastbaar loon]])</f>
        <v>1265.7744</v>
      </c>
      <c r="D3837" s="14">
        <f>ArbeidsKorting2020(Table1[[#This Row],[Belastbaar loon]])</f>
        <v>3144.78</v>
      </c>
      <c r="E3837" s="14">
        <f>MAX(Table1[[#This Row],[Loonheffing]]-Table1[[#This Row],[Algemene Heffingskorting]]-Table1[[#This Row],[Arbeidskorting]],0)</f>
        <v>12841.784100000001</v>
      </c>
      <c r="F3837" s="6">
        <f>Table1[[#This Row],[Belastbaar loon]]-Table1[[#This Row],[Belasting]]</f>
        <v>33349.215899999996</v>
      </c>
      <c r="G3837" s="2">
        <f>(Table1[[#This Row],[Belastbaar loon]]-Table1[[#This Row],[Netto loon]])/Table1[[#This Row],[Belastbaar loon]]</f>
        <v>0.27801485354289807</v>
      </c>
      <c r="H3837" s="14">
        <f t="shared" ca="1" si="54"/>
        <v>12836.8819</v>
      </c>
      <c r="I3837" s="14">
        <f ca="1">IF(ROW()=2, Table1[[#This Row],[Netto loon]], INDIRECT(ADDRESS(ROW()-1,COLUMN(F:F))))</f>
        <v>33344.1181</v>
      </c>
      <c r="J3837" s="6">
        <f ca="1">IF(ROW()=2, 0, Table1[[#This Row],[Belastbaar loon]]-INDIRECT(ADDRESS(ROW()-1,COLUMN(A:A))))</f>
        <v>10</v>
      </c>
      <c r="K3837" s="6">
        <f ca="1">Table1[[#This Row],[Netto loon]]-Table1[[#This Row],[Netto vorige schijf]]</f>
        <v>5.0977999999959138</v>
      </c>
      <c r="L3837" s="2">
        <f ca="1">(Table1[[#This Row],[Bruto tov vorige schijf]]-Table1[[#This Row],[Netto tov vorige schijf]])/MAX(Table1[[#This Row],[Bruto tov vorige schijf]],1)</f>
        <v>0.49022000000040861</v>
      </c>
    </row>
    <row r="3838" spans="1:12" x14ac:dyDescent="0.25">
      <c r="A3838" s="14">
        <v>46201</v>
      </c>
      <c r="B3838" s="6">
        <f>LoonHeffing2020(Table1[[#This Row],[Belastbaar loon]])</f>
        <v>17256.073499999999</v>
      </c>
      <c r="C3838" s="6">
        <f>AlgemeneHeffingsKorting2020(Table1[[#This Row],[Belastbaar loon]])</f>
        <v>1265.2072000000001</v>
      </c>
      <c r="D3838" s="14">
        <f>ArbeidsKorting2020(Table1[[#This Row],[Belastbaar loon]])</f>
        <v>3144.18</v>
      </c>
      <c r="E3838" s="14">
        <f>MAX(Table1[[#This Row],[Loonheffing]]-Table1[[#This Row],[Algemene Heffingskorting]]-Table1[[#This Row],[Arbeidskorting]],0)</f>
        <v>12846.686299999998</v>
      </c>
      <c r="F3838" s="6">
        <f>Table1[[#This Row],[Belastbaar loon]]-Table1[[#This Row],[Belasting]]</f>
        <v>33354.313699999999</v>
      </c>
      <c r="G3838" s="2">
        <f>(Table1[[#This Row],[Belastbaar loon]]-Table1[[#This Row],[Netto loon]])/Table1[[#This Row],[Belastbaar loon]]</f>
        <v>0.2780607843986061</v>
      </c>
      <c r="H3838" s="14">
        <f t="shared" ca="1" si="54"/>
        <v>12841.784100000001</v>
      </c>
      <c r="I3838" s="14">
        <f ca="1">IF(ROW()=2, Table1[[#This Row],[Netto loon]], INDIRECT(ADDRESS(ROW()-1,COLUMN(F:F))))</f>
        <v>33349.215899999996</v>
      </c>
      <c r="J3838" s="6">
        <f ca="1">IF(ROW()=2, 0, Table1[[#This Row],[Belastbaar loon]]-INDIRECT(ADDRESS(ROW()-1,COLUMN(A:A))))</f>
        <v>10</v>
      </c>
      <c r="K3838" s="6">
        <f ca="1">Table1[[#This Row],[Netto loon]]-Table1[[#This Row],[Netto vorige schijf]]</f>
        <v>5.0978000000031898</v>
      </c>
      <c r="L3838" s="2">
        <f ca="1">(Table1[[#This Row],[Bruto tov vorige schijf]]-Table1[[#This Row],[Netto tov vorige schijf]])/MAX(Table1[[#This Row],[Bruto tov vorige schijf]],1)</f>
        <v>0.49021999999968102</v>
      </c>
    </row>
    <row r="3839" spans="1:12" x14ac:dyDescent="0.25">
      <c r="A3839" s="14">
        <v>46211</v>
      </c>
      <c r="B3839" s="6">
        <f>LoonHeffing2020(Table1[[#This Row],[Belastbaar loon]])</f>
        <v>17259.808499999999</v>
      </c>
      <c r="C3839" s="6">
        <f>AlgemeneHeffingsKorting2020(Table1[[#This Row],[Belastbaar loon]])</f>
        <v>1264.6400000000001</v>
      </c>
      <c r="D3839" s="14">
        <f>ArbeidsKorting2020(Table1[[#This Row],[Belastbaar loon]])</f>
        <v>3143.58</v>
      </c>
      <c r="E3839" s="14">
        <f>MAX(Table1[[#This Row],[Loonheffing]]-Table1[[#This Row],[Algemene Heffingskorting]]-Table1[[#This Row],[Arbeidskorting]],0)</f>
        <v>12851.5885</v>
      </c>
      <c r="F3839" s="6">
        <f>Table1[[#This Row],[Belastbaar loon]]-Table1[[#This Row],[Belasting]]</f>
        <v>33359.411500000002</v>
      </c>
      <c r="G3839" s="2">
        <f>(Table1[[#This Row],[Belastbaar loon]]-Table1[[#This Row],[Netto loon]])/Table1[[#This Row],[Belastbaar loon]]</f>
        <v>0.27810669537555988</v>
      </c>
      <c r="H3839" s="14">
        <f t="shared" ca="1" si="54"/>
        <v>12846.686299999998</v>
      </c>
      <c r="I3839" s="14">
        <f ca="1">IF(ROW()=2, Table1[[#This Row],[Netto loon]], INDIRECT(ADDRESS(ROW()-1,COLUMN(F:F))))</f>
        <v>33354.313699999999</v>
      </c>
      <c r="J3839" s="6">
        <f ca="1">IF(ROW()=2, 0, Table1[[#This Row],[Belastbaar loon]]-INDIRECT(ADDRESS(ROW()-1,COLUMN(A:A))))</f>
        <v>10</v>
      </c>
      <c r="K3839" s="6">
        <f ca="1">Table1[[#This Row],[Netto loon]]-Table1[[#This Row],[Netto vorige schijf]]</f>
        <v>5.0978000000031898</v>
      </c>
      <c r="L3839" s="2">
        <f ca="1">(Table1[[#This Row],[Bruto tov vorige schijf]]-Table1[[#This Row],[Netto tov vorige schijf]])/MAX(Table1[[#This Row],[Bruto tov vorige schijf]],1)</f>
        <v>0.49021999999968102</v>
      </c>
    </row>
    <row r="3840" spans="1:12" x14ac:dyDescent="0.25">
      <c r="A3840" s="14">
        <v>46221</v>
      </c>
      <c r="B3840" s="6">
        <f>LoonHeffing2020(Table1[[#This Row],[Belastbaar loon]])</f>
        <v>17263.5435</v>
      </c>
      <c r="C3840" s="6">
        <f>AlgemeneHeffingsKorting2020(Table1[[#This Row],[Belastbaar loon]])</f>
        <v>1264.0727999999999</v>
      </c>
      <c r="D3840" s="14">
        <f>ArbeidsKorting2020(Table1[[#This Row],[Belastbaar loon]])</f>
        <v>3142.98</v>
      </c>
      <c r="E3840" s="14">
        <f>MAX(Table1[[#This Row],[Loonheffing]]-Table1[[#This Row],[Algemene Heffingskorting]]-Table1[[#This Row],[Arbeidskorting]],0)</f>
        <v>12856.4907</v>
      </c>
      <c r="F3840" s="6">
        <f>Table1[[#This Row],[Belastbaar loon]]-Table1[[#This Row],[Belasting]]</f>
        <v>33364.509299999998</v>
      </c>
      <c r="G3840" s="2">
        <f>(Table1[[#This Row],[Belastbaar loon]]-Table1[[#This Row],[Netto loon]])/Table1[[#This Row],[Belastbaar loon]]</f>
        <v>0.27815258648666197</v>
      </c>
      <c r="H3840" s="14">
        <f t="shared" ca="1" si="54"/>
        <v>12851.5885</v>
      </c>
      <c r="I3840" s="14">
        <f ca="1">IF(ROW()=2, Table1[[#This Row],[Netto loon]], INDIRECT(ADDRESS(ROW()-1,COLUMN(F:F))))</f>
        <v>33359.411500000002</v>
      </c>
      <c r="J3840" s="6">
        <f ca="1">IF(ROW()=2, 0, Table1[[#This Row],[Belastbaar loon]]-INDIRECT(ADDRESS(ROW()-1,COLUMN(A:A))))</f>
        <v>10</v>
      </c>
      <c r="K3840" s="6">
        <f ca="1">Table1[[#This Row],[Netto loon]]-Table1[[#This Row],[Netto vorige schijf]]</f>
        <v>5.0977999999959138</v>
      </c>
      <c r="L3840" s="2">
        <f ca="1">(Table1[[#This Row],[Bruto tov vorige schijf]]-Table1[[#This Row],[Netto tov vorige schijf]])/MAX(Table1[[#This Row],[Bruto tov vorige schijf]],1)</f>
        <v>0.49022000000040861</v>
      </c>
    </row>
    <row r="3841" spans="1:12" x14ac:dyDescent="0.25">
      <c r="A3841" s="14">
        <v>46231</v>
      </c>
      <c r="B3841" s="6">
        <f>LoonHeffing2020(Table1[[#This Row],[Belastbaar loon]])</f>
        <v>17267.2785</v>
      </c>
      <c r="C3841" s="6">
        <f>AlgemeneHeffingsKorting2020(Table1[[#This Row],[Belastbaar loon]])</f>
        <v>1263.5056</v>
      </c>
      <c r="D3841" s="14">
        <f>ArbeidsKorting2020(Table1[[#This Row],[Belastbaar loon]])</f>
        <v>3142.38</v>
      </c>
      <c r="E3841" s="14">
        <f>MAX(Table1[[#This Row],[Loonheffing]]-Table1[[#This Row],[Algemene Heffingskorting]]-Table1[[#This Row],[Arbeidskorting]],0)</f>
        <v>12861.392899999999</v>
      </c>
      <c r="F3841" s="6">
        <f>Table1[[#This Row],[Belastbaar loon]]-Table1[[#This Row],[Belasting]]</f>
        <v>33369.607100000001</v>
      </c>
      <c r="G3841" s="2">
        <f>(Table1[[#This Row],[Belastbaar loon]]-Table1[[#This Row],[Netto loon]])/Table1[[#This Row],[Belastbaar loon]]</f>
        <v>0.27819845774480323</v>
      </c>
      <c r="H3841" s="14">
        <f t="shared" ca="1" si="54"/>
        <v>12856.4907</v>
      </c>
      <c r="I3841" s="14">
        <f ca="1">IF(ROW()=2, Table1[[#This Row],[Netto loon]], INDIRECT(ADDRESS(ROW()-1,COLUMN(F:F))))</f>
        <v>33364.509299999998</v>
      </c>
      <c r="J3841" s="6">
        <f ca="1">IF(ROW()=2, 0, Table1[[#This Row],[Belastbaar loon]]-INDIRECT(ADDRESS(ROW()-1,COLUMN(A:A))))</f>
        <v>10</v>
      </c>
      <c r="K3841" s="6">
        <f ca="1">Table1[[#This Row],[Netto loon]]-Table1[[#This Row],[Netto vorige schijf]]</f>
        <v>5.0978000000031898</v>
      </c>
      <c r="L3841" s="2">
        <f ca="1">(Table1[[#This Row],[Bruto tov vorige schijf]]-Table1[[#This Row],[Netto tov vorige schijf]])/MAX(Table1[[#This Row],[Bruto tov vorige schijf]],1)</f>
        <v>0.49021999999968102</v>
      </c>
    </row>
    <row r="3842" spans="1:12" x14ac:dyDescent="0.25">
      <c r="A3842" s="14">
        <v>46241</v>
      </c>
      <c r="B3842" s="6">
        <f>LoonHeffing2020(Table1[[#This Row],[Belastbaar loon]])</f>
        <v>17271.013500000001</v>
      </c>
      <c r="C3842" s="6">
        <f>AlgemeneHeffingsKorting2020(Table1[[#This Row],[Belastbaar loon]])</f>
        <v>1262.9384</v>
      </c>
      <c r="D3842" s="14">
        <f>ArbeidsKorting2020(Table1[[#This Row],[Belastbaar loon]])</f>
        <v>3141.78</v>
      </c>
      <c r="E3842" s="14">
        <f>MAX(Table1[[#This Row],[Loonheffing]]-Table1[[#This Row],[Algemene Heffingskorting]]-Table1[[#This Row],[Arbeidskorting]],0)</f>
        <v>12866.295100000001</v>
      </c>
      <c r="F3842" s="6">
        <f>Table1[[#This Row],[Belastbaar loon]]-Table1[[#This Row],[Belasting]]</f>
        <v>33374.704899999997</v>
      </c>
      <c r="G3842" s="2">
        <f>(Table1[[#This Row],[Belastbaar loon]]-Table1[[#This Row],[Netto loon]])/Table1[[#This Row],[Belastbaar loon]]</f>
        <v>0.27824430916286419</v>
      </c>
      <c r="H3842" s="14">
        <f t="shared" ca="1" si="54"/>
        <v>12861.392899999999</v>
      </c>
      <c r="I3842" s="14">
        <f ca="1">IF(ROW()=2, Table1[[#This Row],[Netto loon]], INDIRECT(ADDRESS(ROW()-1,COLUMN(F:F))))</f>
        <v>33369.607100000001</v>
      </c>
      <c r="J3842" s="6">
        <f ca="1">IF(ROW()=2, 0, Table1[[#This Row],[Belastbaar loon]]-INDIRECT(ADDRESS(ROW()-1,COLUMN(A:A))))</f>
        <v>10</v>
      </c>
      <c r="K3842" s="6">
        <f ca="1">Table1[[#This Row],[Netto loon]]-Table1[[#This Row],[Netto vorige schijf]]</f>
        <v>5.0977999999959138</v>
      </c>
      <c r="L3842" s="2">
        <f ca="1">(Table1[[#This Row],[Bruto tov vorige schijf]]-Table1[[#This Row],[Netto tov vorige schijf]])/MAX(Table1[[#This Row],[Bruto tov vorige schijf]],1)</f>
        <v>0.49022000000040861</v>
      </c>
    </row>
    <row r="3843" spans="1:12" x14ac:dyDescent="0.25">
      <c r="A3843" s="14">
        <v>46251</v>
      </c>
      <c r="B3843" s="6">
        <f>LoonHeffing2020(Table1[[#This Row],[Belastbaar loon]])</f>
        <v>17274.748500000002</v>
      </c>
      <c r="C3843" s="6">
        <f>AlgemeneHeffingsKorting2020(Table1[[#This Row],[Belastbaar loon]])</f>
        <v>1262.3712</v>
      </c>
      <c r="D3843" s="14">
        <f>ArbeidsKorting2020(Table1[[#This Row],[Belastbaar loon]])</f>
        <v>3141.18</v>
      </c>
      <c r="E3843" s="14">
        <f>MAX(Table1[[#This Row],[Loonheffing]]-Table1[[#This Row],[Algemene Heffingskorting]]-Table1[[#This Row],[Arbeidskorting]],0)</f>
        <v>12871.197300000002</v>
      </c>
      <c r="F3843" s="6">
        <f>Table1[[#This Row],[Belastbaar loon]]-Table1[[#This Row],[Belasting]]</f>
        <v>33379.8027</v>
      </c>
      <c r="G3843" s="2">
        <f>(Table1[[#This Row],[Belastbaar loon]]-Table1[[#This Row],[Netto loon]])/Table1[[#This Row],[Belastbaar loon]]</f>
        <v>0.27829014075371344</v>
      </c>
      <c r="H3843" s="14">
        <f t="shared" ca="1" si="54"/>
        <v>12866.295100000001</v>
      </c>
      <c r="I3843" s="14">
        <f ca="1">IF(ROW()=2, Table1[[#This Row],[Netto loon]], INDIRECT(ADDRESS(ROW()-1,COLUMN(F:F))))</f>
        <v>33374.704899999997</v>
      </c>
      <c r="J3843" s="6">
        <f ca="1">IF(ROW()=2, 0, Table1[[#This Row],[Belastbaar loon]]-INDIRECT(ADDRESS(ROW()-1,COLUMN(A:A))))</f>
        <v>10</v>
      </c>
      <c r="K3843" s="6">
        <f ca="1">Table1[[#This Row],[Netto loon]]-Table1[[#This Row],[Netto vorige schijf]]</f>
        <v>5.0978000000031898</v>
      </c>
      <c r="L3843" s="2">
        <f ca="1">(Table1[[#This Row],[Bruto tov vorige schijf]]-Table1[[#This Row],[Netto tov vorige schijf]])/MAX(Table1[[#This Row],[Bruto tov vorige schijf]],1)</f>
        <v>0.49021999999968102</v>
      </c>
    </row>
    <row r="3844" spans="1:12" x14ac:dyDescent="0.25">
      <c r="A3844" s="14">
        <v>46261</v>
      </c>
      <c r="B3844" s="6">
        <f>LoonHeffing2020(Table1[[#This Row],[Belastbaar loon]])</f>
        <v>17278.483499999998</v>
      </c>
      <c r="C3844" s="6">
        <f>AlgemeneHeffingsKorting2020(Table1[[#This Row],[Belastbaar loon]])</f>
        <v>1261.8040000000001</v>
      </c>
      <c r="D3844" s="14">
        <f>ArbeidsKorting2020(Table1[[#This Row],[Belastbaar loon]])</f>
        <v>3140.58</v>
      </c>
      <c r="E3844" s="14">
        <f>MAX(Table1[[#This Row],[Loonheffing]]-Table1[[#This Row],[Algemene Heffingskorting]]-Table1[[#This Row],[Arbeidskorting]],0)</f>
        <v>12876.099499999998</v>
      </c>
      <c r="F3844" s="6">
        <f>Table1[[#This Row],[Belastbaar loon]]-Table1[[#This Row],[Belasting]]</f>
        <v>33384.900500000003</v>
      </c>
      <c r="G3844" s="2">
        <f>(Table1[[#This Row],[Belastbaar loon]]-Table1[[#This Row],[Netto loon]])/Table1[[#This Row],[Belastbaar loon]]</f>
        <v>0.27833595253020899</v>
      </c>
      <c r="H3844" s="14">
        <f t="shared" ca="1" si="54"/>
        <v>12871.197300000002</v>
      </c>
      <c r="I3844" s="14">
        <f ca="1">IF(ROW()=2, Table1[[#This Row],[Netto loon]], INDIRECT(ADDRESS(ROW()-1,COLUMN(F:F))))</f>
        <v>33379.8027</v>
      </c>
      <c r="J3844" s="6">
        <f ca="1">IF(ROW()=2, 0, Table1[[#This Row],[Belastbaar loon]]-INDIRECT(ADDRESS(ROW()-1,COLUMN(A:A))))</f>
        <v>10</v>
      </c>
      <c r="K3844" s="6">
        <f ca="1">Table1[[#This Row],[Netto loon]]-Table1[[#This Row],[Netto vorige schijf]]</f>
        <v>5.0978000000031898</v>
      </c>
      <c r="L3844" s="2">
        <f ca="1">(Table1[[#This Row],[Bruto tov vorige schijf]]-Table1[[#This Row],[Netto tov vorige schijf]])/MAX(Table1[[#This Row],[Bruto tov vorige schijf]],1)</f>
        <v>0.49021999999968102</v>
      </c>
    </row>
    <row r="3845" spans="1:12" x14ac:dyDescent="0.25">
      <c r="A3845" s="14">
        <v>46271</v>
      </c>
      <c r="B3845" s="6">
        <f>LoonHeffing2020(Table1[[#This Row],[Belastbaar loon]])</f>
        <v>17282.218499999999</v>
      </c>
      <c r="C3845" s="6">
        <f>AlgemeneHeffingsKorting2020(Table1[[#This Row],[Belastbaar loon]])</f>
        <v>1261.2367999999999</v>
      </c>
      <c r="D3845" s="14">
        <f>ArbeidsKorting2020(Table1[[#This Row],[Belastbaar loon]])</f>
        <v>3139.98</v>
      </c>
      <c r="E3845" s="14">
        <f>MAX(Table1[[#This Row],[Loonheffing]]-Table1[[#This Row],[Algemene Heffingskorting]]-Table1[[#This Row],[Arbeidskorting]],0)</f>
        <v>12881.001699999999</v>
      </c>
      <c r="F3845" s="6">
        <f>Table1[[#This Row],[Belastbaar loon]]-Table1[[#This Row],[Belasting]]</f>
        <v>33389.998299999999</v>
      </c>
      <c r="G3845" s="2">
        <f>(Table1[[#This Row],[Belastbaar loon]]-Table1[[#This Row],[Netto loon]])/Table1[[#This Row],[Belastbaar loon]]</f>
        <v>0.27838174450519765</v>
      </c>
      <c r="H3845" s="14">
        <f t="shared" ca="1" si="54"/>
        <v>12876.099499999998</v>
      </c>
      <c r="I3845" s="14">
        <f ca="1">IF(ROW()=2, Table1[[#This Row],[Netto loon]], INDIRECT(ADDRESS(ROW()-1,COLUMN(F:F))))</f>
        <v>33384.900500000003</v>
      </c>
      <c r="J3845" s="6">
        <f ca="1">IF(ROW()=2, 0, Table1[[#This Row],[Belastbaar loon]]-INDIRECT(ADDRESS(ROW()-1,COLUMN(A:A))))</f>
        <v>10</v>
      </c>
      <c r="K3845" s="6">
        <f ca="1">Table1[[#This Row],[Netto loon]]-Table1[[#This Row],[Netto vorige schijf]]</f>
        <v>5.0977999999959138</v>
      </c>
      <c r="L3845" s="2">
        <f ca="1">(Table1[[#This Row],[Bruto tov vorige schijf]]-Table1[[#This Row],[Netto tov vorige schijf]])/MAX(Table1[[#This Row],[Bruto tov vorige schijf]],1)</f>
        <v>0.49022000000040861</v>
      </c>
    </row>
    <row r="3846" spans="1:12" x14ac:dyDescent="0.25">
      <c r="A3846" s="14">
        <v>46281</v>
      </c>
      <c r="B3846" s="6">
        <f>LoonHeffing2020(Table1[[#This Row],[Belastbaar loon]])</f>
        <v>17285.9535</v>
      </c>
      <c r="C3846" s="6">
        <f>AlgemeneHeffingsKorting2020(Table1[[#This Row],[Belastbaar loon]])</f>
        <v>1260.6695999999999</v>
      </c>
      <c r="D3846" s="14">
        <f>ArbeidsKorting2020(Table1[[#This Row],[Belastbaar loon]])</f>
        <v>3139.38</v>
      </c>
      <c r="E3846" s="14">
        <f>MAX(Table1[[#This Row],[Loonheffing]]-Table1[[#This Row],[Algemene Heffingskorting]]-Table1[[#This Row],[Arbeidskorting]],0)</f>
        <v>12885.903900000001</v>
      </c>
      <c r="F3846" s="6">
        <f>Table1[[#This Row],[Belastbaar loon]]-Table1[[#This Row],[Belasting]]</f>
        <v>33395.096099999995</v>
      </c>
      <c r="G3846" s="2">
        <f>(Table1[[#This Row],[Belastbaar loon]]-Table1[[#This Row],[Netto loon]])/Table1[[#This Row],[Belastbaar loon]]</f>
        <v>0.278427516691515</v>
      </c>
      <c r="H3846" s="14">
        <f t="shared" ca="1" si="54"/>
        <v>12881.001699999999</v>
      </c>
      <c r="I3846" s="14">
        <f ca="1">IF(ROW()=2, Table1[[#This Row],[Netto loon]], INDIRECT(ADDRESS(ROW()-1,COLUMN(F:F))))</f>
        <v>33389.998299999999</v>
      </c>
      <c r="J3846" s="6">
        <f ca="1">IF(ROW()=2, 0, Table1[[#This Row],[Belastbaar loon]]-INDIRECT(ADDRESS(ROW()-1,COLUMN(A:A))))</f>
        <v>10</v>
      </c>
      <c r="K3846" s="6">
        <f ca="1">Table1[[#This Row],[Netto loon]]-Table1[[#This Row],[Netto vorige schijf]]</f>
        <v>5.0977999999959138</v>
      </c>
      <c r="L3846" s="2">
        <f ca="1">(Table1[[#This Row],[Bruto tov vorige schijf]]-Table1[[#This Row],[Netto tov vorige schijf]])/MAX(Table1[[#This Row],[Bruto tov vorige schijf]],1)</f>
        <v>0.49022000000040861</v>
      </c>
    </row>
    <row r="3847" spans="1:12" x14ac:dyDescent="0.25">
      <c r="A3847" s="14">
        <v>46291</v>
      </c>
      <c r="B3847" s="6">
        <f>LoonHeffing2020(Table1[[#This Row],[Belastbaar loon]])</f>
        <v>17289.6885</v>
      </c>
      <c r="C3847" s="6">
        <f>AlgemeneHeffingsKorting2020(Table1[[#This Row],[Belastbaar loon]])</f>
        <v>1260.1024</v>
      </c>
      <c r="D3847" s="14">
        <f>ArbeidsKorting2020(Table1[[#This Row],[Belastbaar loon]])</f>
        <v>3138.78</v>
      </c>
      <c r="E3847" s="14">
        <f>MAX(Table1[[#This Row],[Loonheffing]]-Table1[[#This Row],[Algemene Heffingskorting]]-Table1[[#This Row],[Arbeidskorting]],0)</f>
        <v>12890.8061</v>
      </c>
      <c r="F3847" s="6">
        <f>Table1[[#This Row],[Belastbaar loon]]-Table1[[#This Row],[Belasting]]</f>
        <v>33400.193899999998</v>
      </c>
      <c r="G3847" s="2">
        <f>(Table1[[#This Row],[Belastbaar loon]]-Table1[[#This Row],[Netto loon]])/Table1[[#This Row],[Belastbaar loon]]</f>
        <v>0.27847326910198528</v>
      </c>
      <c r="H3847" s="14">
        <f t="shared" ca="1" si="54"/>
        <v>12885.903900000001</v>
      </c>
      <c r="I3847" s="14">
        <f ca="1">IF(ROW()=2, Table1[[#This Row],[Netto loon]], INDIRECT(ADDRESS(ROW()-1,COLUMN(F:F))))</f>
        <v>33395.096099999995</v>
      </c>
      <c r="J3847" s="6">
        <f ca="1">IF(ROW()=2, 0, Table1[[#This Row],[Belastbaar loon]]-INDIRECT(ADDRESS(ROW()-1,COLUMN(A:A))))</f>
        <v>10</v>
      </c>
      <c r="K3847" s="6">
        <f ca="1">Table1[[#This Row],[Netto loon]]-Table1[[#This Row],[Netto vorige schijf]]</f>
        <v>5.0978000000031898</v>
      </c>
      <c r="L3847" s="2">
        <f ca="1">(Table1[[#This Row],[Bruto tov vorige schijf]]-Table1[[#This Row],[Netto tov vorige schijf]])/MAX(Table1[[#This Row],[Bruto tov vorige schijf]],1)</f>
        <v>0.49021999999968102</v>
      </c>
    </row>
    <row r="3848" spans="1:12" x14ac:dyDescent="0.25">
      <c r="A3848" s="14">
        <v>46301</v>
      </c>
      <c r="B3848" s="6">
        <f>LoonHeffing2020(Table1[[#This Row],[Belastbaar loon]])</f>
        <v>17293.423500000001</v>
      </c>
      <c r="C3848" s="6">
        <f>AlgemeneHeffingsKorting2020(Table1[[#This Row],[Belastbaar loon]])</f>
        <v>1259.5352</v>
      </c>
      <c r="D3848" s="14">
        <f>ArbeidsKorting2020(Table1[[#This Row],[Belastbaar loon]])</f>
        <v>3138.18</v>
      </c>
      <c r="E3848" s="14">
        <f>MAX(Table1[[#This Row],[Loonheffing]]-Table1[[#This Row],[Algemene Heffingskorting]]-Table1[[#This Row],[Arbeidskorting]],0)</f>
        <v>12895.7083</v>
      </c>
      <c r="F3848" s="6">
        <f>Table1[[#This Row],[Belastbaar loon]]-Table1[[#This Row],[Belasting]]</f>
        <v>33405.291700000002</v>
      </c>
      <c r="G3848" s="2">
        <f>(Table1[[#This Row],[Belastbaar loon]]-Table1[[#This Row],[Netto loon]])/Table1[[#This Row],[Belastbaar loon]]</f>
        <v>0.27851900174942223</v>
      </c>
      <c r="H3848" s="14">
        <f t="shared" ca="1" si="54"/>
        <v>12890.8061</v>
      </c>
      <c r="I3848" s="14">
        <f ca="1">IF(ROW()=2, Table1[[#This Row],[Netto loon]], INDIRECT(ADDRESS(ROW()-1,COLUMN(F:F))))</f>
        <v>33400.193899999998</v>
      </c>
      <c r="J3848" s="6">
        <f ca="1">IF(ROW()=2, 0, Table1[[#This Row],[Belastbaar loon]]-INDIRECT(ADDRESS(ROW()-1,COLUMN(A:A))))</f>
        <v>10</v>
      </c>
      <c r="K3848" s="6">
        <f ca="1">Table1[[#This Row],[Netto loon]]-Table1[[#This Row],[Netto vorige schijf]]</f>
        <v>5.0978000000031898</v>
      </c>
      <c r="L3848" s="2">
        <f ca="1">(Table1[[#This Row],[Bruto tov vorige schijf]]-Table1[[#This Row],[Netto tov vorige schijf]])/MAX(Table1[[#This Row],[Bruto tov vorige schijf]],1)</f>
        <v>0.49021999999968102</v>
      </c>
    </row>
    <row r="3849" spans="1:12" x14ac:dyDescent="0.25">
      <c r="A3849" s="14">
        <v>46311</v>
      </c>
      <c r="B3849" s="6">
        <f>LoonHeffing2020(Table1[[#This Row],[Belastbaar loon]])</f>
        <v>17297.158500000001</v>
      </c>
      <c r="C3849" s="6">
        <f>AlgemeneHeffingsKorting2020(Table1[[#This Row],[Belastbaar loon]])</f>
        <v>1258.9680000000001</v>
      </c>
      <c r="D3849" s="14">
        <f>ArbeidsKorting2020(Table1[[#This Row],[Belastbaar loon]])</f>
        <v>3137.58</v>
      </c>
      <c r="E3849" s="14">
        <f>MAX(Table1[[#This Row],[Loonheffing]]-Table1[[#This Row],[Algemene Heffingskorting]]-Table1[[#This Row],[Arbeidskorting]],0)</f>
        <v>12900.610500000001</v>
      </c>
      <c r="F3849" s="6">
        <f>Table1[[#This Row],[Belastbaar loon]]-Table1[[#This Row],[Belasting]]</f>
        <v>33410.389499999997</v>
      </c>
      <c r="G3849" s="2">
        <f>(Table1[[#This Row],[Belastbaar loon]]-Table1[[#This Row],[Netto loon]])/Table1[[#This Row],[Belastbaar loon]]</f>
        <v>0.2785647146466283</v>
      </c>
      <c r="H3849" s="14">
        <f t="shared" ca="1" si="54"/>
        <v>12895.7083</v>
      </c>
      <c r="I3849" s="14">
        <f ca="1">IF(ROW()=2, Table1[[#This Row],[Netto loon]], INDIRECT(ADDRESS(ROW()-1,COLUMN(F:F))))</f>
        <v>33405.291700000002</v>
      </c>
      <c r="J3849" s="6">
        <f ca="1">IF(ROW()=2, 0, Table1[[#This Row],[Belastbaar loon]]-INDIRECT(ADDRESS(ROW()-1,COLUMN(A:A))))</f>
        <v>10</v>
      </c>
      <c r="K3849" s="6">
        <f ca="1">Table1[[#This Row],[Netto loon]]-Table1[[#This Row],[Netto vorige schijf]]</f>
        <v>5.0977999999959138</v>
      </c>
      <c r="L3849" s="2">
        <f ca="1">(Table1[[#This Row],[Bruto tov vorige schijf]]-Table1[[#This Row],[Netto tov vorige schijf]])/MAX(Table1[[#This Row],[Bruto tov vorige schijf]],1)</f>
        <v>0.49022000000040861</v>
      </c>
    </row>
    <row r="3850" spans="1:12" x14ac:dyDescent="0.25">
      <c r="A3850" s="14">
        <v>46321</v>
      </c>
      <c r="B3850" s="6">
        <f>LoonHeffing2020(Table1[[#This Row],[Belastbaar loon]])</f>
        <v>17300.893499999998</v>
      </c>
      <c r="C3850" s="6">
        <f>AlgemeneHeffingsKorting2020(Table1[[#This Row],[Belastbaar loon]])</f>
        <v>1258.4008000000001</v>
      </c>
      <c r="D3850" s="14">
        <f>ArbeidsKorting2020(Table1[[#This Row],[Belastbaar loon]])</f>
        <v>3136.98</v>
      </c>
      <c r="E3850" s="14">
        <f>MAX(Table1[[#This Row],[Loonheffing]]-Table1[[#This Row],[Algemene Heffingskorting]]-Table1[[#This Row],[Arbeidskorting]],0)</f>
        <v>12905.512699999999</v>
      </c>
      <c r="F3850" s="6">
        <f>Table1[[#This Row],[Belastbaar loon]]-Table1[[#This Row],[Belasting]]</f>
        <v>33415.487300000001</v>
      </c>
      <c r="G3850" s="2">
        <f>(Table1[[#This Row],[Belastbaar loon]]-Table1[[#This Row],[Netto loon]])/Table1[[#This Row],[Belastbaar loon]]</f>
        <v>0.27861040780639451</v>
      </c>
      <c r="H3850" s="14">
        <f t="shared" ca="1" si="54"/>
        <v>12900.610500000001</v>
      </c>
      <c r="I3850" s="14">
        <f ca="1">IF(ROW()=2, Table1[[#This Row],[Netto loon]], INDIRECT(ADDRESS(ROW()-1,COLUMN(F:F))))</f>
        <v>33410.389499999997</v>
      </c>
      <c r="J3850" s="6">
        <f ca="1">IF(ROW()=2, 0, Table1[[#This Row],[Belastbaar loon]]-INDIRECT(ADDRESS(ROW()-1,COLUMN(A:A))))</f>
        <v>10</v>
      </c>
      <c r="K3850" s="6">
        <f ca="1">Table1[[#This Row],[Netto loon]]-Table1[[#This Row],[Netto vorige schijf]]</f>
        <v>5.0978000000031898</v>
      </c>
      <c r="L3850" s="2">
        <f ca="1">(Table1[[#This Row],[Bruto tov vorige schijf]]-Table1[[#This Row],[Netto tov vorige schijf]])/MAX(Table1[[#This Row],[Bruto tov vorige schijf]],1)</f>
        <v>0.49021999999968102</v>
      </c>
    </row>
    <row r="3851" spans="1:12" x14ac:dyDescent="0.25">
      <c r="A3851" s="14">
        <v>46331</v>
      </c>
      <c r="B3851" s="6">
        <f>LoonHeffing2020(Table1[[#This Row],[Belastbaar loon]])</f>
        <v>17304.628499999999</v>
      </c>
      <c r="C3851" s="6">
        <f>AlgemeneHeffingsKorting2020(Table1[[#This Row],[Belastbaar loon]])</f>
        <v>1257.8335999999999</v>
      </c>
      <c r="D3851" s="14">
        <f>ArbeidsKorting2020(Table1[[#This Row],[Belastbaar loon]])</f>
        <v>3136.38</v>
      </c>
      <c r="E3851" s="14">
        <f>MAX(Table1[[#This Row],[Loonheffing]]-Table1[[#This Row],[Algemene Heffingskorting]]-Table1[[#This Row],[Arbeidskorting]],0)</f>
        <v>12910.4149</v>
      </c>
      <c r="F3851" s="6">
        <f>Table1[[#This Row],[Belastbaar loon]]-Table1[[#This Row],[Belasting]]</f>
        <v>33420.585099999997</v>
      </c>
      <c r="G3851" s="2">
        <f>(Table1[[#This Row],[Belastbaar loon]]-Table1[[#This Row],[Netto loon]])/Table1[[#This Row],[Belastbaar loon]]</f>
        <v>0.27865608124150143</v>
      </c>
      <c r="H3851" s="14">
        <f t="shared" ca="1" si="54"/>
        <v>12905.512699999999</v>
      </c>
      <c r="I3851" s="14">
        <f ca="1">IF(ROW()=2, Table1[[#This Row],[Netto loon]], INDIRECT(ADDRESS(ROW()-1,COLUMN(F:F))))</f>
        <v>33415.487300000001</v>
      </c>
      <c r="J3851" s="6">
        <f ca="1">IF(ROW()=2, 0, Table1[[#This Row],[Belastbaar loon]]-INDIRECT(ADDRESS(ROW()-1,COLUMN(A:A))))</f>
        <v>10</v>
      </c>
      <c r="K3851" s="6">
        <f ca="1">Table1[[#This Row],[Netto loon]]-Table1[[#This Row],[Netto vorige schijf]]</f>
        <v>5.0977999999959138</v>
      </c>
      <c r="L3851" s="2">
        <f ca="1">(Table1[[#This Row],[Bruto tov vorige schijf]]-Table1[[#This Row],[Netto tov vorige schijf]])/MAX(Table1[[#This Row],[Bruto tov vorige schijf]],1)</f>
        <v>0.49022000000040861</v>
      </c>
    </row>
    <row r="3852" spans="1:12" x14ac:dyDescent="0.25">
      <c r="A3852" s="14">
        <v>46341</v>
      </c>
      <c r="B3852" s="6">
        <f>LoonHeffing2020(Table1[[#This Row],[Belastbaar loon]])</f>
        <v>17308.363499999999</v>
      </c>
      <c r="C3852" s="6">
        <f>AlgemeneHeffingsKorting2020(Table1[[#This Row],[Belastbaar loon]])</f>
        <v>1257.2664</v>
      </c>
      <c r="D3852" s="14">
        <f>ArbeidsKorting2020(Table1[[#This Row],[Belastbaar loon]])</f>
        <v>3135.78</v>
      </c>
      <c r="E3852" s="14">
        <f>MAX(Table1[[#This Row],[Loonheffing]]-Table1[[#This Row],[Algemene Heffingskorting]]-Table1[[#This Row],[Arbeidskorting]],0)</f>
        <v>12915.317099999998</v>
      </c>
      <c r="F3852" s="6">
        <f>Table1[[#This Row],[Belastbaar loon]]-Table1[[#This Row],[Belasting]]</f>
        <v>33425.6829</v>
      </c>
      <c r="G3852" s="2">
        <f>(Table1[[#This Row],[Belastbaar loon]]-Table1[[#This Row],[Netto loon]])/Table1[[#This Row],[Belastbaar loon]]</f>
        <v>0.27870173496471806</v>
      </c>
      <c r="H3852" s="14">
        <f t="shared" ca="1" si="54"/>
        <v>12910.4149</v>
      </c>
      <c r="I3852" s="14">
        <f ca="1">IF(ROW()=2, Table1[[#This Row],[Netto loon]], INDIRECT(ADDRESS(ROW()-1,COLUMN(F:F))))</f>
        <v>33420.585099999997</v>
      </c>
      <c r="J3852" s="6">
        <f ca="1">IF(ROW()=2, 0, Table1[[#This Row],[Belastbaar loon]]-INDIRECT(ADDRESS(ROW()-1,COLUMN(A:A))))</f>
        <v>10</v>
      </c>
      <c r="K3852" s="6">
        <f ca="1">Table1[[#This Row],[Netto loon]]-Table1[[#This Row],[Netto vorige schijf]]</f>
        <v>5.0978000000031898</v>
      </c>
      <c r="L3852" s="2">
        <f ca="1">(Table1[[#This Row],[Bruto tov vorige schijf]]-Table1[[#This Row],[Netto tov vorige schijf]])/MAX(Table1[[#This Row],[Bruto tov vorige schijf]],1)</f>
        <v>0.49021999999968102</v>
      </c>
    </row>
    <row r="3853" spans="1:12" x14ac:dyDescent="0.25">
      <c r="A3853" s="14">
        <v>46351</v>
      </c>
      <c r="B3853" s="6">
        <f>LoonHeffing2020(Table1[[#This Row],[Belastbaar loon]])</f>
        <v>17312.0985</v>
      </c>
      <c r="C3853" s="6">
        <f>AlgemeneHeffingsKorting2020(Table1[[#This Row],[Belastbaar loon]])</f>
        <v>1256.6992</v>
      </c>
      <c r="D3853" s="14">
        <f>ArbeidsKorting2020(Table1[[#This Row],[Belastbaar loon]])</f>
        <v>3135.18</v>
      </c>
      <c r="E3853" s="14">
        <f>MAX(Table1[[#This Row],[Loonheffing]]-Table1[[#This Row],[Algemene Heffingskorting]]-Table1[[#This Row],[Arbeidskorting]],0)</f>
        <v>12920.219300000001</v>
      </c>
      <c r="F3853" s="6">
        <f>Table1[[#This Row],[Belastbaar loon]]-Table1[[#This Row],[Belasting]]</f>
        <v>33430.780700000003</v>
      </c>
      <c r="G3853" s="2">
        <f>(Table1[[#This Row],[Belastbaar loon]]-Table1[[#This Row],[Netto loon]])/Table1[[#This Row],[Belastbaar loon]]</f>
        <v>0.27874736898880276</v>
      </c>
      <c r="H3853" s="14">
        <f t="shared" ca="1" si="54"/>
        <v>12915.317099999998</v>
      </c>
      <c r="I3853" s="14">
        <f ca="1">IF(ROW()=2, Table1[[#This Row],[Netto loon]], INDIRECT(ADDRESS(ROW()-1,COLUMN(F:F))))</f>
        <v>33425.6829</v>
      </c>
      <c r="J3853" s="6">
        <f ca="1">IF(ROW()=2, 0, Table1[[#This Row],[Belastbaar loon]]-INDIRECT(ADDRESS(ROW()-1,COLUMN(A:A))))</f>
        <v>10</v>
      </c>
      <c r="K3853" s="6">
        <f ca="1">Table1[[#This Row],[Netto loon]]-Table1[[#This Row],[Netto vorige schijf]]</f>
        <v>5.0978000000031898</v>
      </c>
      <c r="L3853" s="2">
        <f ca="1">(Table1[[#This Row],[Bruto tov vorige schijf]]-Table1[[#This Row],[Netto tov vorige schijf]])/MAX(Table1[[#This Row],[Bruto tov vorige schijf]],1)</f>
        <v>0.49021999999968102</v>
      </c>
    </row>
    <row r="3854" spans="1:12" x14ac:dyDescent="0.25">
      <c r="A3854" s="14">
        <v>46361</v>
      </c>
      <c r="B3854" s="6">
        <f>LoonHeffing2020(Table1[[#This Row],[Belastbaar loon]])</f>
        <v>17315.833500000001</v>
      </c>
      <c r="C3854" s="6">
        <f>AlgemeneHeffingsKorting2020(Table1[[#This Row],[Belastbaar loon]])</f>
        <v>1256.1320000000001</v>
      </c>
      <c r="D3854" s="14">
        <f>ArbeidsKorting2020(Table1[[#This Row],[Belastbaar loon]])</f>
        <v>3134.58</v>
      </c>
      <c r="E3854" s="14">
        <f>MAX(Table1[[#This Row],[Loonheffing]]-Table1[[#This Row],[Algemene Heffingskorting]]-Table1[[#This Row],[Arbeidskorting]],0)</f>
        <v>12925.121500000001</v>
      </c>
      <c r="F3854" s="6">
        <f>Table1[[#This Row],[Belastbaar loon]]-Table1[[#This Row],[Belasting]]</f>
        <v>33435.878499999999</v>
      </c>
      <c r="G3854" s="2">
        <f>(Table1[[#This Row],[Belastbaar loon]]-Table1[[#This Row],[Netto loon]])/Table1[[#This Row],[Belastbaar loon]]</f>
        <v>0.27879298332650293</v>
      </c>
      <c r="H3854" s="14">
        <f t="shared" ca="1" si="54"/>
        <v>12920.219300000001</v>
      </c>
      <c r="I3854" s="14">
        <f ca="1">IF(ROW()=2, Table1[[#This Row],[Netto loon]], INDIRECT(ADDRESS(ROW()-1,COLUMN(F:F))))</f>
        <v>33430.780700000003</v>
      </c>
      <c r="J3854" s="6">
        <f ca="1">IF(ROW()=2, 0, Table1[[#This Row],[Belastbaar loon]]-INDIRECT(ADDRESS(ROW()-1,COLUMN(A:A))))</f>
        <v>10</v>
      </c>
      <c r="K3854" s="6">
        <f ca="1">Table1[[#This Row],[Netto loon]]-Table1[[#This Row],[Netto vorige schijf]]</f>
        <v>5.0977999999959138</v>
      </c>
      <c r="L3854" s="2">
        <f ca="1">(Table1[[#This Row],[Bruto tov vorige schijf]]-Table1[[#This Row],[Netto tov vorige schijf]])/MAX(Table1[[#This Row],[Bruto tov vorige schijf]],1)</f>
        <v>0.49022000000040861</v>
      </c>
    </row>
    <row r="3855" spans="1:12" x14ac:dyDescent="0.25">
      <c r="A3855" s="14">
        <v>46371</v>
      </c>
      <c r="B3855" s="6">
        <f>LoonHeffing2020(Table1[[#This Row],[Belastbaar loon]])</f>
        <v>17319.568500000001</v>
      </c>
      <c r="C3855" s="6">
        <f>AlgemeneHeffingsKorting2020(Table1[[#This Row],[Belastbaar loon]])</f>
        <v>1255.5648000000001</v>
      </c>
      <c r="D3855" s="14">
        <f>ArbeidsKorting2020(Table1[[#This Row],[Belastbaar loon]])</f>
        <v>3133.98</v>
      </c>
      <c r="E3855" s="14">
        <f>MAX(Table1[[#This Row],[Loonheffing]]-Table1[[#This Row],[Algemene Heffingskorting]]-Table1[[#This Row],[Arbeidskorting]],0)</f>
        <v>12930.023700000002</v>
      </c>
      <c r="F3855" s="6">
        <f>Table1[[#This Row],[Belastbaar loon]]-Table1[[#This Row],[Belasting]]</f>
        <v>33440.976299999995</v>
      </c>
      <c r="G3855" s="2">
        <f>(Table1[[#This Row],[Belastbaar loon]]-Table1[[#This Row],[Netto loon]])/Table1[[#This Row],[Belastbaar loon]]</f>
        <v>0.27883857799055456</v>
      </c>
      <c r="H3855" s="14">
        <f t="shared" ca="1" si="54"/>
        <v>12925.121500000001</v>
      </c>
      <c r="I3855" s="14">
        <f ca="1">IF(ROW()=2, Table1[[#This Row],[Netto loon]], INDIRECT(ADDRESS(ROW()-1,COLUMN(F:F))))</f>
        <v>33435.878499999999</v>
      </c>
      <c r="J3855" s="6">
        <f ca="1">IF(ROW()=2, 0, Table1[[#This Row],[Belastbaar loon]]-INDIRECT(ADDRESS(ROW()-1,COLUMN(A:A))))</f>
        <v>10</v>
      </c>
      <c r="K3855" s="6">
        <f ca="1">Table1[[#This Row],[Netto loon]]-Table1[[#This Row],[Netto vorige schijf]]</f>
        <v>5.0977999999959138</v>
      </c>
      <c r="L3855" s="2">
        <f ca="1">(Table1[[#This Row],[Bruto tov vorige schijf]]-Table1[[#This Row],[Netto tov vorige schijf]])/MAX(Table1[[#This Row],[Bruto tov vorige schijf]],1)</f>
        <v>0.49022000000040861</v>
      </c>
    </row>
    <row r="3856" spans="1:12" x14ac:dyDescent="0.25">
      <c r="A3856" s="14">
        <v>46381</v>
      </c>
      <c r="B3856" s="6">
        <f>LoonHeffing2020(Table1[[#This Row],[Belastbaar loon]])</f>
        <v>17323.303499999998</v>
      </c>
      <c r="C3856" s="6">
        <f>AlgemeneHeffingsKorting2020(Table1[[#This Row],[Belastbaar loon]])</f>
        <v>1254.9975999999999</v>
      </c>
      <c r="D3856" s="14">
        <f>ArbeidsKorting2020(Table1[[#This Row],[Belastbaar loon]])</f>
        <v>3133.38</v>
      </c>
      <c r="E3856" s="14">
        <f>MAX(Table1[[#This Row],[Loonheffing]]-Table1[[#This Row],[Algemene Heffingskorting]]-Table1[[#This Row],[Arbeidskorting]],0)</f>
        <v>12934.925899999998</v>
      </c>
      <c r="F3856" s="6">
        <f>Table1[[#This Row],[Belastbaar loon]]-Table1[[#This Row],[Belasting]]</f>
        <v>33446.074099999998</v>
      </c>
      <c r="G3856" s="2">
        <f>(Table1[[#This Row],[Belastbaar loon]]-Table1[[#This Row],[Netto loon]])/Table1[[#This Row],[Belastbaar loon]]</f>
        <v>0.2788841529936828</v>
      </c>
      <c r="H3856" s="14">
        <f t="shared" ca="1" si="54"/>
        <v>12930.023700000002</v>
      </c>
      <c r="I3856" s="14">
        <f ca="1">IF(ROW()=2, Table1[[#This Row],[Netto loon]], INDIRECT(ADDRESS(ROW()-1,COLUMN(F:F))))</f>
        <v>33440.976299999995</v>
      </c>
      <c r="J3856" s="6">
        <f ca="1">IF(ROW()=2, 0, Table1[[#This Row],[Belastbaar loon]]-INDIRECT(ADDRESS(ROW()-1,COLUMN(A:A))))</f>
        <v>10</v>
      </c>
      <c r="K3856" s="6">
        <f ca="1">Table1[[#This Row],[Netto loon]]-Table1[[#This Row],[Netto vorige schijf]]</f>
        <v>5.0978000000031898</v>
      </c>
      <c r="L3856" s="2">
        <f ca="1">(Table1[[#This Row],[Bruto tov vorige schijf]]-Table1[[#This Row],[Netto tov vorige schijf]])/MAX(Table1[[#This Row],[Bruto tov vorige schijf]],1)</f>
        <v>0.49021999999968102</v>
      </c>
    </row>
    <row r="3857" spans="1:12" x14ac:dyDescent="0.25">
      <c r="A3857" s="14">
        <v>46391</v>
      </c>
      <c r="B3857" s="6">
        <f>LoonHeffing2020(Table1[[#This Row],[Belastbaar loon]])</f>
        <v>17327.038499999999</v>
      </c>
      <c r="C3857" s="6">
        <f>AlgemeneHeffingsKorting2020(Table1[[#This Row],[Belastbaar loon]])</f>
        <v>1254.4304</v>
      </c>
      <c r="D3857" s="14">
        <f>ArbeidsKorting2020(Table1[[#This Row],[Belastbaar loon]])</f>
        <v>3132.78</v>
      </c>
      <c r="E3857" s="14">
        <f>MAX(Table1[[#This Row],[Loonheffing]]-Table1[[#This Row],[Algemene Heffingskorting]]-Table1[[#This Row],[Arbeidskorting]],0)</f>
        <v>12939.828099999999</v>
      </c>
      <c r="F3857" s="6">
        <f>Table1[[#This Row],[Belastbaar loon]]-Table1[[#This Row],[Belasting]]</f>
        <v>33451.171900000001</v>
      </c>
      <c r="G3857" s="2">
        <f>(Table1[[#This Row],[Belastbaar loon]]-Table1[[#This Row],[Netto loon]])/Table1[[#This Row],[Belastbaar loon]]</f>
        <v>0.27892970834860209</v>
      </c>
      <c r="H3857" s="14">
        <f t="shared" ca="1" si="54"/>
        <v>12934.925899999998</v>
      </c>
      <c r="I3857" s="14">
        <f ca="1">IF(ROW()=2, Table1[[#This Row],[Netto loon]], INDIRECT(ADDRESS(ROW()-1,COLUMN(F:F))))</f>
        <v>33446.074099999998</v>
      </c>
      <c r="J3857" s="6">
        <f ca="1">IF(ROW()=2, 0, Table1[[#This Row],[Belastbaar loon]]-INDIRECT(ADDRESS(ROW()-1,COLUMN(A:A))))</f>
        <v>10</v>
      </c>
      <c r="K3857" s="6">
        <f ca="1">Table1[[#This Row],[Netto loon]]-Table1[[#This Row],[Netto vorige schijf]]</f>
        <v>5.0978000000031898</v>
      </c>
      <c r="L3857" s="2">
        <f ca="1">(Table1[[#This Row],[Bruto tov vorige schijf]]-Table1[[#This Row],[Netto tov vorige schijf]])/MAX(Table1[[#This Row],[Bruto tov vorige schijf]],1)</f>
        <v>0.49021999999968102</v>
      </c>
    </row>
    <row r="3858" spans="1:12" x14ac:dyDescent="0.25">
      <c r="A3858" s="14">
        <v>46401</v>
      </c>
      <c r="B3858" s="6">
        <f>LoonHeffing2020(Table1[[#This Row],[Belastbaar loon]])</f>
        <v>17330.773499999999</v>
      </c>
      <c r="C3858" s="6">
        <f>AlgemeneHeffingsKorting2020(Table1[[#This Row],[Belastbaar loon]])</f>
        <v>1253.8632</v>
      </c>
      <c r="D3858" s="14">
        <f>ArbeidsKorting2020(Table1[[#This Row],[Belastbaar loon]])</f>
        <v>3132.18</v>
      </c>
      <c r="E3858" s="14">
        <f>MAX(Table1[[#This Row],[Loonheffing]]-Table1[[#This Row],[Algemene Heffingskorting]]-Table1[[#This Row],[Arbeidskorting]],0)</f>
        <v>12944.730299999999</v>
      </c>
      <c r="F3858" s="6">
        <f>Table1[[#This Row],[Belastbaar loon]]-Table1[[#This Row],[Belasting]]</f>
        <v>33456.269700000004</v>
      </c>
      <c r="G3858" s="2">
        <f>(Table1[[#This Row],[Belastbaar loon]]-Table1[[#This Row],[Netto loon]])/Table1[[#This Row],[Belastbaar loon]]</f>
        <v>0.27897524406801566</v>
      </c>
      <c r="H3858" s="14">
        <f t="shared" ca="1" si="54"/>
        <v>12939.828099999999</v>
      </c>
      <c r="I3858" s="14">
        <f ca="1">IF(ROW()=2, Table1[[#This Row],[Netto loon]], INDIRECT(ADDRESS(ROW()-1,COLUMN(F:F))))</f>
        <v>33451.171900000001</v>
      </c>
      <c r="J3858" s="6">
        <f ca="1">IF(ROW()=2, 0, Table1[[#This Row],[Belastbaar loon]]-INDIRECT(ADDRESS(ROW()-1,COLUMN(A:A))))</f>
        <v>10</v>
      </c>
      <c r="K3858" s="6">
        <f ca="1">Table1[[#This Row],[Netto loon]]-Table1[[#This Row],[Netto vorige schijf]]</f>
        <v>5.0978000000031898</v>
      </c>
      <c r="L3858" s="2">
        <f ca="1">(Table1[[#This Row],[Bruto tov vorige schijf]]-Table1[[#This Row],[Netto tov vorige schijf]])/MAX(Table1[[#This Row],[Bruto tov vorige schijf]],1)</f>
        <v>0.49021999999968102</v>
      </c>
    </row>
    <row r="3859" spans="1:12" x14ac:dyDescent="0.25">
      <c r="A3859" s="14">
        <v>46411</v>
      </c>
      <c r="B3859" s="6">
        <f>LoonHeffing2020(Table1[[#This Row],[Belastbaar loon]])</f>
        <v>17334.5085</v>
      </c>
      <c r="C3859" s="6">
        <f>AlgemeneHeffingsKorting2020(Table1[[#This Row],[Belastbaar loon]])</f>
        <v>1253.296</v>
      </c>
      <c r="D3859" s="14">
        <f>ArbeidsKorting2020(Table1[[#This Row],[Belastbaar loon]])</f>
        <v>3131.58</v>
      </c>
      <c r="E3859" s="14">
        <f>MAX(Table1[[#This Row],[Loonheffing]]-Table1[[#This Row],[Algemene Heffingskorting]]-Table1[[#This Row],[Arbeidskorting]],0)</f>
        <v>12949.6325</v>
      </c>
      <c r="F3859" s="6">
        <f>Table1[[#This Row],[Belastbaar loon]]-Table1[[#This Row],[Belasting]]</f>
        <v>33461.3675</v>
      </c>
      <c r="G3859" s="2">
        <f>(Table1[[#This Row],[Belastbaar loon]]-Table1[[#This Row],[Netto loon]])/Table1[[#This Row],[Belastbaar loon]]</f>
        <v>0.27902076016461613</v>
      </c>
      <c r="H3859" s="14">
        <f t="shared" ca="1" si="54"/>
        <v>12944.730299999999</v>
      </c>
      <c r="I3859" s="14">
        <f ca="1">IF(ROW()=2, Table1[[#This Row],[Netto loon]], INDIRECT(ADDRESS(ROW()-1,COLUMN(F:F))))</f>
        <v>33456.269700000004</v>
      </c>
      <c r="J3859" s="6">
        <f ca="1">IF(ROW()=2, 0, Table1[[#This Row],[Belastbaar loon]]-INDIRECT(ADDRESS(ROW()-1,COLUMN(A:A))))</f>
        <v>10</v>
      </c>
      <c r="K3859" s="6">
        <f ca="1">Table1[[#This Row],[Netto loon]]-Table1[[#This Row],[Netto vorige schijf]]</f>
        <v>5.0977999999959138</v>
      </c>
      <c r="L3859" s="2">
        <f ca="1">(Table1[[#This Row],[Bruto tov vorige schijf]]-Table1[[#This Row],[Netto tov vorige schijf]])/MAX(Table1[[#This Row],[Bruto tov vorige schijf]],1)</f>
        <v>0.49022000000040861</v>
      </c>
    </row>
    <row r="3860" spans="1:12" x14ac:dyDescent="0.25">
      <c r="A3860" s="14">
        <v>46421</v>
      </c>
      <c r="B3860" s="6">
        <f>LoonHeffing2020(Table1[[#This Row],[Belastbaar loon]])</f>
        <v>17338.2435</v>
      </c>
      <c r="C3860" s="6">
        <f>AlgemeneHeffingsKorting2020(Table1[[#This Row],[Belastbaar loon]])</f>
        <v>1252.7288000000001</v>
      </c>
      <c r="D3860" s="14">
        <f>ArbeidsKorting2020(Table1[[#This Row],[Belastbaar loon]])</f>
        <v>3130.98</v>
      </c>
      <c r="E3860" s="14">
        <f>MAX(Table1[[#This Row],[Loonheffing]]-Table1[[#This Row],[Algemene Heffingskorting]]-Table1[[#This Row],[Arbeidskorting]],0)</f>
        <v>12954.5347</v>
      </c>
      <c r="F3860" s="6">
        <f>Table1[[#This Row],[Belastbaar loon]]-Table1[[#This Row],[Belasting]]</f>
        <v>33466.465299999996</v>
      </c>
      <c r="G3860" s="2">
        <f>(Table1[[#This Row],[Belastbaar loon]]-Table1[[#This Row],[Netto loon]])/Table1[[#This Row],[Belastbaar loon]]</f>
        <v>0.2790662566510847</v>
      </c>
      <c r="H3860" s="14">
        <f t="shared" ca="1" si="54"/>
        <v>12949.6325</v>
      </c>
      <c r="I3860" s="14">
        <f ca="1">IF(ROW()=2, Table1[[#This Row],[Netto loon]], INDIRECT(ADDRESS(ROW()-1,COLUMN(F:F))))</f>
        <v>33461.3675</v>
      </c>
      <c r="J3860" s="6">
        <f ca="1">IF(ROW()=2, 0, Table1[[#This Row],[Belastbaar loon]]-INDIRECT(ADDRESS(ROW()-1,COLUMN(A:A))))</f>
        <v>10</v>
      </c>
      <c r="K3860" s="6">
        <f ca="1">Table1[[#This Row],[Netto loon]]-Table1[[#This Row],[Netto vorige schijf]]</f>
        <v>5.0977999999959138</v>
      </c>
      <c r="L3860" s="2">
        <f ca="1">(Table1[[#This Row],[Bruto tov vorige schijf]]-Table1[[#This Row],[Netto tov vorige schijf]])/MAX(Table1[[#This Row],[Bruto tov vorige schijf]],1)</f>
        <v>0.49022000000040861</v>
      </c>
    </row>
    <row r="3861" spans="1:12" x14ac:dyDescent="0.25">
      <c r="A3861" s="14">
        <v>46431</v>
      </c>
      <c r="B3861" s="6">
        <f>LoonHeffing2020(Table1[[#This Row],[Belastbaar loon]])</f>
        <v>17341.978500000001</v>
      </c>
      <c r="C3861" s="6">
        <f>AlgemeneHeffingsKorting2020(Table1[[#This Row],[Belastbaar loon]])</f>
        <v>1252.1615999999999</v>
      </c>
      <c r="D3861" s="14">
        <f>ArbeidsKorting2020(Table1[[#This Row],[Belastbaar loon]])</f>
        <v>3130.38</v>
      </c>
      <c r="E3861" s="14">
        <f>MAX(Table1[[#This Row],[Loonheffing]]-Table1[[#This Row],[Algemene Heffingskorting]]-Table1[[#This Row],[Arbeidskorting]],0)</f>
        <v>12959.436900000001</v>
      </c>
      <c r="F3861" s="6">
        <f>Table1[[#This Row],[Belastbaar loon]]-Table1[[#This Row],[Belasting]]</f>
        <v>33471.563099999999</v>
      </c>
      <c r="G3861" s="2">
        <f>(Table1[[#This Row],[Belastbaar loon]]-Table1[[#This Row],[Netto loon]])/Table1[[#This Row],[Belastbaar loon]]</f>
        <v>0.27911173354009178</v>
      </c>
      <c r="H3861" s="14">
        <f t="shared" ca="1" si="54"/>
        <v>12954.5347</v>
      </c>
      <c r="I3861" s="14">
        <f ca="1">IF(ROW()=2, Table1[[#This Row],[Netto loon]], INDIRECT(ADDRESS(ROW()-1,COLUMN(F:F))))</f>
        <v>33466.465299999996</v>
      </c>
      <c r="J3861" s="6">
        <f ca="1">IF(ROW()=2, 0, Table1[[#This Row],[Belastbaar loon]]-INDIRECT(ADDRESS(ROW()-1,COLUMN(A:A))))</f>
        <v>10</v>
      </c>
      <c r="K3861" s="6">
        <f ca="1">Table1[[#This Row],[Netto loon]]-Table1[[#This Row],[Netto vorige schijf]]</f>
        <v>5.0978000000031898</v>
      </c>
      <c r="L3861" s="2">
        <f ca="1">(Table1[[#This Row],[Bruto tov vorige schijf]]-Table1[[#This Row],[Netto tov vorige schijf]])/MAX(Table1[[#This Row],[Bruto tov vorige schijf]],1)</f>
        <v>0.49021999999968102</v>
      </c>
    </row>
    <row r="3862" spans="1:12" x14ac:dyDescent="0.25">
      <c r="A3862" s="14">
        <v>46441</v>
      </c>
      <c r="B3862" s="6">
        <f>LoonHeffing2020(Table1[[#This Row],[Belastbaar loon]])</f>
        <v>17345.713500000002</v>
      </c>
      <c r="C3862" s="6">
        <f>AlgemeneHeffingsKorting2020(Table1[[#This Row],[Belastbaar loon]])</f>
        <v>1251.5944</v>
      </c>
      <c r="D3862" s="14">
        <f>ArbeidsKorting2020(Table1[[#This Row],[Belastbaar loon]])</f>
        <v>3129.78</v>
      </c>
      <c r="E3862" s="14">
        <f>MAX(Table1[[#This Row],[Loonheffing]]-Table1[[#This Row],[Algemene Heffingskorting]]-Table1[[#This Row],[Arbeidskorting]],0)</f>
        <v>12964.339100000001</v>
      </c>
      <c r="F3862" s="6">
        <f>Table1[[#This Row],[Belastbaar loon]]-Table1[[#This Row],[Belasting]]</f>
        <v>33476.660900000003</v>
      </c>
      <c r="G3862" s="2">
        <f>(Table1[[#This Row],[Belastbaar loon]]-Table1[[#This Row],[Netto loon]])/Table1[[#This Row],[Belastbaar loon]]</f>
        <v>0.27915719084429702</v>
      </c>
      <c r="H3862" s="14">
        <f t="shared" ca="1" si="54"/>
        <v>12959.436900000001</v>
      </c>
      <c r="I3862" s="14">
        <f ca="1">IF(ROW()=2, Table1[[#This Row],[Netto loon]], INDIRECT(ADDRESS(ROW()-1,COLUMN(F:F))))</f>
        <v>33471.563099999999</v>
      </c>
      <c r="J3862" s="6">
        <f ca="1">IF(ROW()=2, 0, Table1[[#This Row],[Belastbaar loon]]-INDIRECT(ADDRESS(ROW()-1,COLUMN(A:A))))</f>
        <v>10</v>
      </c>
      <c r="K3862" s="6">
        <f ca="1">Table1[[#This Row],[Netto loon]]-Table1[[#This Row],[Netto vorige schijf]]</f>
        <v>5.0978000000031898</v>
      </c>
      <c r="L3862" s="2">
        <f ca="1">(Table1[[#This Row],[Bruto tov vorige schijf]]-Table1[[#This Row],[Netto tov vorige schijf]])/MAX(Table1[[#This Row],[Bruto tov vorige schijf]],1)</f>
        <v>0.49021999999968102</v>
      </c>
    </row>
    <row r="3863" spans="1:12" x14ac:dyDescent="0.25">
      <c r="A3863" s="14">
        <v>46451</v>
      </c>
      <c r="B3863" s="6">
        <f>LoonHeffing2020(Table1[[#This Row],[Belastbaar loon]])</f>
        <v>17349.448499999999</v>
      </c>
      <c r="C3863" s="6">
        <f>AlgemeneHeffingsKorting2020(Table1[[#This Row],[Belastbaar loon]])</f>
        <v>1251.0272</v>
      </c>
      <c r="D3863" s="14">
        <f>ArbeidsKorting2020(Table1[[#This Row],[Belastbaar loon]])</f>
        <v>3129.18</v>
      </c>
      <c r="E3863" s="14">
        <f>MAX(Table1[[#This Row],[Loonheffing]]-Table1[[#This Row],[Algemene Heffingskorting]]-Table1[[#This Row],[Arbeidskorting]],0)</f>
        <v>12969.241299999998</v>
      </c>
      <c r="F3863" s="6">
        <f>Table1[[#This Row],[Belastbaar loon]]-Table1[[#This Row],[Belasting]]</f>
        <v>33481.758700000006</v>
      </c>
      <c r="G3863" s="2">
        <f>(Table1[[#This Row],[Belastbaar loon]]-Table1[[#This Row],[Netto loon]])/Table1[[#This Row],[Belastbaar loon]]</f>
        <v>0.27920262857634914</v>
      </c>
      <c r="H3863" s="14">
        <f t="shared" ca="1" si="54"/>
        <v>12964.339100000001</v>
      </c>
      <c r="I3863" s="14">
        <f ca="1">IF(ROW()=2, Table1[[#This Row],[Netto loon]], INDIRECT(ADDRESS(ROW()-1,COLUMN(F:F))))</f>
        <v>33476.660900000003</v>
      </c>
      <c r="J3863" s="6">
        <f ca="1">IF(ROW()=2, 0, Table1[[#This Row],[Belastbaar loon]]-INDIRECT(ADDRESS(ROW()-1,COLUMN(A:A))))</f>
        <v>10</v>
      </c>
      <c r="K3863" s="6">
        <f ca="1">Table1[[#This Row],[Netto loon]]-Table1[[#This Row],[Netto vorige schijf]]</f>
        <v>5.0978000000031898</v>
      </c>
      <c r="L3863" s="2">
        <f ca="1">(Table1[[#This Row],[Bruto tov vorige schijf]]-Table1[[#This Row],[Netto tov vorige schijf]])/MAX(Table1[[#This Row],[Bruto tov vorige schijf]],1)</f>
        <v>0.49021999999968102</v>
      </c>
    </row>
    <row r="3864" spans="1:12" x14ac:dyDescent="0.25">
      <c r="A3864" s="14">
        <v>46461</v>
      </c>
      <c r="B3864" s="6">
        <f>LoonHeffing2020(Table1[[#This Row],[Belastbaar loon]])</f>
        <v>17353.183499999999</v>
      </c>
      <c r="C3864" s="6">
        <f>AlgemeneHeffingsKorting2020(Table1[[#This Row],[Belastbaar loon]])</f>
        <v>1250.46</v>
      </c>
      <c r="D3864" s="14">
        <f>ArbeidsKorting2020(Table1[[#This Row],[Belastbaar loon]])</f>
        <v>3128.58</v>
      </c>
      <c r="E3864" s="14">
        <f>MAX(Table1[[#This Row],[Loonheffing]]-Table1[[#This Row],[Algemene Heffingskorting]]-Table1[[#This Row],[Arbeidskorting]],0)</f>
        <v>12974.1435</v>
      </c>
      <c r="F3864" s="6">
        <f>Table1[[#This Row],[Belastbaar loon]]-Table1[[#This Row],[Belasting]]</f>
        <v>33486.856500000002</v>
      </c>
      <c r="G3864" s="2">
        <f>(Table1[[#This Row],[Belastbaar loon]]-Table1[[#This Row],[Netto loon]])/Table1[[#This Row],[Belastbaar loon]]</f>
        <v>0.27924804674888615</v>
      </c>
      <c r="H3864" s="14">
        <f t="shared" ca="1" si="54"/>
        <v>12969.241299999998</v>
      </c>
      <c r="I3864" s="14">
        <f ca="1">IF(ROW()=2, Table1[[#This Row],[Netto loon]], INDIRECT(ADDRESS(ROW()-1,COLUMN(F:F))))</f>
        <v>33481.758700000006</v>
      </c>
      <c r="J3864" s="6">
        <f ca="1">IF(ROW()=2, 0, Table1[[#This Row],[Belastbaar loon]]-INDIRECT(ADDRESS(ROW()-1,COLUMN(A:A))))</f>
        <v>10</v>
      </c>
      <c r="K3864" s="6">
        <f ca="1">Table1[[#This Row],[Netto loon]]-Table1[[#This Row],[Netto vorige schijf]]</f>
        <v>5.0977999999959138</v>
      </c>
      <c r="L3864" s="2">
        <f ca="1">(Table1[[#This Row],[Bruto tov vorige schijf]]-Table1[[#This Row],[Netto tov vorige schijf]])/MAX(Table1[[#This Row],[Bruto tov vorige schijf]],1)</f>
        <v>0.49022000000040861</v>
      </c>
    </row>
    <row r="3865" spans="1:12" x14ac:dyDescent="0.25">
      <c r="A3865" s="14">
        <v>46471</v>
      </c>
      <c r="B3865" s="6">
        <f>LoonHeffing2020(Table1[[#This Row],[Belastbaar loon]])</f>
        <v>17356.9185</v>
      </c>
      <c r="C3865" s="6">
        <f>AlgemeneHeffingsKorting2020(Table1[[#This Row],[Belastbaar loon]])</f>
        <v>1249.8928000000001</v>
      </c>
      <c r="D3865" s="14">
        <f>ArbeidsKorting2020(Table1[[#This Row],[Belastbaar loon]])</f>
        <v>3127.98</v>
      </c>
      <c r="E3865" s="14">
        <f>MAX(Table1[[#This Row],[Loonheffing]]-Table1[[#This Row],[Algemene Heffingskorting]]-Table1[[#This Row],[Arbeidskorting]],0)</f>
        <v>12979.045700000001</v>
      </c>
      <c r="F3865" s="6">
        <f>Table1[[#This Row],[Belastbaar loon]]-Table1[[#This Row],[Belasting]]</f>
        <v>33491.954299999998</v>
      </c>
      <c r="G3865" s="2">
        <f>(Table1[[#This Row],[Belastbaar loon]]-Table1[[#This Row],[Netto loon]])/Table1[[#This Row],[Belastbaar loon]]</f>
        <v>0.27929344537453471</v>
      </c>
      <c r="H3865" s="14">
        <f t="shared" ca="1" si="54"/>
        <v>12974.1435</v>
      </c>
      <c r="I3865" s="14">
        <f ca="1">IF(ROW()=2, Table1[[#This Row],[Netto loon]], INDIRECT(ADDRESS(ROW()-1,COLUMN(F:F))))</f>
        <v>33486.856500000002</v>
      </c>
      <c r="J3865" s="6">
        <f ca="1">IF(ROW()=2, 0, Table1[[#This Row],[Belastbaar loon]]-INDIRECT(ADDRESS(ROW()-1,COLUMN(A:A))))</f>
        <v>10</v>
      </c>
      <c r="K3865" s="6">
        <f ca="1">Table1[[#This Row],[Netto loon]]-Table1[[#This Row],[Netto vorige schijf]]</f>
        <v>5.0977999999959138</v>
      </c>
      <c r="L3865" s="2">
        <f ca="1">(Table1[[#This Row],[Bruto tov vorige schijf]]-Table1[[#This Row],[Netto tov vorige schijf]])/MAX(Table1[[#This Row],[Bruto tov vorige schijf]],1)</f>
        <v>0.49022000000040861</v>
      </c>
    </row>
    <row r="3866" spans="1:12" x14ac:dyDescent="0.25">
      <c r="A3866" s="14">
        <v>46481</v>
      </c>
      <c r="B3866" s="6">
        <f>LoonHeffing2020(Table1[[#This Row],[Belastbaar loon]])</f>
        <v>17360.6535</v>
      </c>
      <c r="C3866" s="6">
        <f>AlgemeneHeffingsKorting2020(Table1[[#This Row],[Belastbaar loon]])</f>
        <v>1249.3256000000001</v>
      </c>
      <c r="D3866" s="14">
        <f>ArbeidsKorting2020(Table1[[#This Row],[Belastbaar loon]])</f>
        <v>3127.38</v>
      </c>
      <c r="E3866" s="14">
        <f>MAX(Table1[[#This Row],[Loonheffing]]-Table1[[#This Row],[Algemene Heffingskorting]]-Table1[[#This Row],[Arbeidskorting]],0)</f>
        <v>12983.947899999999</v>
      </c>
      <c r="F3866" s="6">
        <f>Table1[[#This Row],[Belastbaar loon]]-Table1[[#This Row],[Belasting]]</f>
        <v>33497.052100000001</v>
      </c>
      <c r="G3866" s="2">
        <f>(Table1[[#This Row],[Belastbaar loon]]-Table1[[#This Row],[Netto loon]])/Table1[[#This Row],[Belastbaar loon]]</f>
        <v>0.2793388244659108</v>
      </c>
      <c r="H3866" s="14">
        <f t="shared" ref="H3866:H3929" ca="1" si="55">IF(ROW()=2, 0, INDIRECT(ADDRESS(ROW()-1,COLUMN(E:E))))</f>
        <v>12979.045700000001</v>
      </c>
      <c r="I3866" s="14">
        <f ca="1">IF(ROW()=2, Table1[[#This Row],[Netto loon]], INDIRECT(ADDRESS(ROW()-1,COLUMN(F:F))))</f>
        <v>33491.954299999998</v>
      </c>
      <c r="J3866" s="6">
        <f ca="1">IF(ROW()=2, 0, Table1[[#This Row],[Belastbaar loon]]-INDIRECT(ADDRESS(ROW()-1,COLUMN(A:A))))</f>
        <v>10</v>
      </c>
      <c r="K3866" s="6">
        <f ca="1">Table1[[#This Row],[Netto loon]]-Table1[[#This Row],[Netto vorige schijf]]</f>
        <v>5.0978000000031898</v>
      </c>
      <c r="L3866" s="2">
        <f ca="1">(Table1[[#This Row],[Bruto tov vorige schijf]]-Table1[[#This Row],[Netto tov vorige schijf]])/MAX(Table1[[#This Row],[Bruto tov vorige schijf]],1)</f>
        <v>0.49021999999968102</v>
      </c>
    </row>
    <row r="3867" spans="1:12" x14ac:dyDescent="0.25">
      <c r="A3867" s="14">
        <v>46491</v>
      </c>
      <c r="B3867" s="6">
        <f>LoonHeffing2020(Table1[[#This Row],[Belastbaar loon]])</f>
        <v>17364.388500000001</v>
      </c>
      <c r="C3867" s="6">
        <f>AlgemeneHeffingsKorting2020(Table1[[#This Row],[Belastbaar loon]])</f>
        <v>1248.7583999999999</v>
      </c>
      <c r="D3867" s="14">
        <f>ArbeidsKorting2020(Table1[[#This Row],[Belastbaar loon]])</f>
        <v>3126.78</v>
      </c>
      <c r="E3867" s="14">
        <f>MAX(Table1[[#This Row],[Loonheffing]]-Table1[[#This Row],[Algemene Heffingskorting]]-Table1[[#This Row],[Arbeidskorting]],0)</f>
        <v>12988.8501</v>
      </c>
      <c r="F3867" s="6">
        <f>Table1[[#This Row],[Belastbaar loon]]-Table1[[#This Row],[Belasting]]</f>
        <v>33502.149900000004</v>
      </c>
      <c r="G3867" s="2">
        <f>(Table1[[#This Row],[Belastbaar loon]]-Table1[[#This Row],[Netto loon]])/Table1[[#This Row],[Belastbaar loon]]</f>
        <v>0.27938418403561971</v>
      </c>
      <c r="H3867" s="14">
        <f t="shared" ca="1" si="55"/>
        <v>12983.947899999999</v>
      </c>
      <c r="I3867" s="14">
        <f ca="1">IF(ROW()=2, Table1[[#This Row],[Netto loon]], INDIRECT(ADDRESS(ROW()-1,COLUMN(F:F))))</f>
        <v>33497.052100000001</v>
      </c>
      <c r="J3867" s="6">
        <f ca="1">IF(ROW()=2, 0, Table1[[#This Row],[Belastbaar loon]]-INDIRECT(ADDRESS(ROW()-1,COLUMN(A:A))))</f>
        <v>10</v>
      </c>
      <c r="K3867" s="6">
        <f ca="1">Table1[[#This Row],[Netto loon]]-Table1[[#This Row],[Netto vorige schijf]]</f>
        <v>5.0978000000031898</v>
      </c>
      <c r="L3867" s="2">
        <f ca="1">(Table1[[#This Row],[Bruto tov vorige schijf]]-Table1[[#This Row],[Netto tov vorige schijf]])/MAX(Table1[[#This Row],[Bruto tov vorige schijf]],1)</f>
        <v>0.49021999999968102</v>
      </c>
    </row>
    <row r="3868" spans="1:12" x14ac:dyDescent="0.25">
      <c r="A3868" s="14">
        <v>46501</v>
      </c>
      <c r="B3868" s="6">
        <f>LoonHeffing2020(Table1[[#This Row],[Belastbaar loon]])</f>
        <v>17368.123500000002</v>
      </c>
      <c r="C3868" s="6">
        <f>AlgemeneHeffingsKorting2020(Table1[[#This Row],[Belastbaar loon]])</f>
        <v>1248.1912</v>
      </c>
      <c r="D3868" s="14">
        <f>ArbeidsKorting2020(Table1[[#This Row],[Belastbaar loon]])</f>
        <v>3126.18</v>
      </c>
      <c r="E3868" s="14">
        <f>MAX(Table1[[#This Row],[Loonheffing]]-Table1[[#This Row],[Algemene Heffingskorting]]-Table1[[#This Row],[Arbeidskorting]],0)</f>
        <v>12993.752300000002</v>
      </c>
      <c r="F3868" s="6">
        <f>Table1[[#This Row],[Belastbaar loon]]-Table1[[#This Row],[Belasting]]</f>
        <v>33507.2477</v>
      </c>
      <c r="G3868" s="2">
        <f>(Table1[[#This Row],[Belastbaar loon]]-Table1[[#This Row],[Netto loon]])/Table1[[#This Row],[Belastbaar loon]]</f>
        <v>0.27942952409625599</v>
      </c>
      <c r="H3868" s="14">
        <f t="shared" ca="1" si="55"/>
        <v>12988.8501</v>
      </c>
      <c r="I3868" s="14">
        <f ca="1">IF(ROW()=2, Table1[[#This Row],[Netto loon]], INDIRECT(ADDRESS(ROW()-1,COLUMN(F:F))))</f>
        <v>33502.149900000004</v>
      </c>
      <c r="J3868" s="6">
        <f ca="1">IF(ROW()=2, 0, Table1[[#This Row],[Belastbaar loon]]-INDIRECT(ADDRESS(ROW()-1,COLUMN(A:A))))</f>
        <v>10</v>
      </c>
      <c r="K3868" s="6">
        <f ca="1">Table1[[#This Row],[Netto loon]]-Table1[[#This Row],[Netto vorige schijf]]</f>
        <v>5.0977999999959138</v>
      </c>
      <c r="L3868" s="2">
        <f ca="1">(Table1[[#This Row],[Bruto tov vorige schijf]]-Table1[[#This Row],[Netto tov vorige schijf]])/MAX(Table1[[#This Row],[Bruto tov vorige schijf]],1)</f>
        <v>0.49022000000040861</v>
      </c>
    </row>
    <row r="3869" spans="1:12" x14ac:dyDescent="0.25">
      <c r="A3869" s="14">
        <v>46511</v>
      </c>
      <c r="B3869" s="6">
        <f>LoonHeffing2020(Table1[[#This Row],[Belastbaar loon]])</f>
        <v>17371.858499999998</v>
      </c>
      <c r="C3869" s="6">
        <f>AlgemeneHeffingsKorting2020(Table1[[#This Row],[Belastbaar loon]])</f>
        <v>1247.624</v>
      </c>
      <c r="D3869" s="14">
        <f>ArbeidsKorting2020(Table1[[#This Row],[Belastbaar loon]])</f>
        <v>3125.58</v>
      </c>
      <c r="E3869" s="14">
        <f>MAX(Table1[[#This Row],[Loonheffing]]-Table1[[#This Row],[Algemene Heffingskorting]]-Table1[[#This Row],[Arbeidskorting]],0)</f>
        <v>12998.654499999999</v>
      </c>
      <c r="F3869" s="6">
        <f>Table1[[#This Row],[Belastbaar loon]]-Table1[[#This Row],[Belasting]]</f>
        <v>33512.345500000003</v>
      </c>
      <c r="G3869" s="2">
        <f>(Table1[[#This Row],[Belastbaar loon]]-Table1[[#This Row],[Netto loon]])/Table1[[#This Row],[Belastbaar loon]]</f>
        <v>0.27947484466040284</v>
      </c>
      <c r="H3869" s="14">
        <f t="shared" ca="1" si="55"/>
        <v>12993.752300000002</v>
      </c>
      <c r="I3869" s="14">
        <f ca="1">IF(ROW()=2, Table1[[#This Row],[Netto loon]], INDIRECT(ADDRESS(ROW()-1,COLUMN(F:F))))</f>
        <v>33507.2477</v>
      </c>
      <c r="J3869" s="6">
        <f ca="1">IF(ROW()=2, 0, Table1[[#This Row],[Belastbaar loon]]-INDIRECT(ADDRESS(ROW()-1,COLUMN(A:A))))</f>
        <v>10</v>
      </c>
      <c r="K3869" s="6">
        <f ca="1">Table1[[#This Row],[Netto loon]]-Table1[[#This Row],[Netto vorige schijf]]</f>
        <v>5.0978000000031898</v>
      </c>
      <c r="L3869" s="2">
        <f ca="1">(Table1[[#This Row],[Bruto tov vorige schijf]]-Table1[[#This Row],[Netto tov vorige schijf]])/MAX(Table1[[#This Row],[Bruto tov vorige schijf]],1)</f>
        <v>0.49021999999968102</v>
      </c>
    </row>
    <row r="3870" spans="1:12" x14ac:dyDescent="0.25">
      <c r="A3870" s="14">
        <v>46521</v>
      </c>
      <c r="B3870" s="6">
        <f>LoonHeffing2020(Table1[[#This Row],[Belastbaar loon]])</f>
        <v>17375.593499999999</v>
      </c>
      <c r="C3870" s="6">
        <f>AlgemeneHeffingsKorting2020(Table1[[#This Row],[Belastbaar loon]])</f>
        <v>1247.0568000000001</v>
      </c>
      <c r="D3870" s="14">
        <f>ArbeidsKorting2020(Table1[[#This Row],[Belastbaar loon]])</f>
        <v>3124.98</v>
      </c>
      <c r="E3870" s="14">
        <f>MAX(Table1[[#This Row],[Loonheffing]]-Table1[[#This Row],[Algemene Heffingskorting]]-Table1[[#This Row],[Arbeidskorting]],0)</f>
        <v>13003.556699999999</v>
      </c>
      <c r="F3870" s="6">
        <f>Table1[[#This Row],[Belastbaar loon]]-Table1[[#This Row],[Belasting]]</f>
        <v>33517.443299999999</v>
      </c>
      <c r="G3870" s="2">
        <f>(Table1[[#This Row],[Belastbaar loon]]-Table1[[#This Row],[Netto loon]])/Table1[[#This Row],[Belastbaar loon]]</f>
        <v>0.27952014574063327</v>
      </c>
      <c r="H3870" s="14">
        <f t="shared" ca="1" si="55"/>
        <v>12998.654499999999</v>
      </c>
      <c r="I3870" s="14">
        <f ca="1">IF(ROW()=2, Table1[[#This Row],[Netto loon]], INDIRECT(ADDRESS(ROW()-1,COLUMN(F:F))))</f>
        <v>33512.345500000003</v>
      </c>
      <c r="J3870" s="6">
        <f ca="1">IF(ROW()=2, 0, Table1[[#This Row],[Belastbaar loon]]-INDIRECT(ADDRESS(ROW()-1,COLUMN(A:A))))</f>
        <v>10</v>
      </c>
      <c r="K3870" s="6">
        <f ca="1">Table1[[#This Row],[Netto loon]]-Table1[[#This Row],[Netto vorige schijf]]</f>
        <v>5.0977999999959138</v>
      </c>
      <c r="L3870" s="2">
        <f ca="1">(Table1[[#This Row],[Bruto tov vorige schijf]]-Table1[[#This Row],[Netto tov vorige schijf]])/MAX(Table1[[#This Row],[Bruto tov vorige schijf]],1)</f>
        <v>0.49022000000040861</v>
      </c>
    </row>
    <row r="3871" spans="1:12" x14ac:dyDescent="0.25">
      <c r="A3871" s="14">
        <v>46531</v>
      </c>
      <c r="B3871" s="6">
        <f>LoonHeffing2020(Table1[[#This Row],[Belastbaar loon]])</f>
        <v>17379.3285</v>
      </c>
      <c r="C3871" s="6">
        <f>AlgemeneHeffingsKorting2020(Table1[[#This Row],[Belastbaar loon]])</f>
        <v>1246.4896000000001</v>
      </c>
      <c r="D3871" s="14">
        <f>ArbeidsKorting2020(Table1[[#This Row],[Belastbaar loon]])</f>
        <v>3124.38</v>
      </c>
      <c r="E3871" s="14">
        <f>MAX(Table1[[#This Row],[Loonheffing]]-Table1[[#This Row],[Algemene Heffingskorting]]-Table1[[#This Row],[Arbeidskorting]],0)</f>
        <v>13008.458899999998</v>
      </c>
      <c r="F3871" s="6">
        <f>Table1[[#This Row],[Belastbaar loon]]-Table1[[#This Row],[Belasting]]</f>
        <v>33522.541100000002</v>
      </c>
      <c r="G3871" s="2">
        <f>(Table1[[#This Row],[Belastbaar loon]]-Table1[[#This Row],[Netto loon]])/Table1[[#This Row],[Belastbaar loon]]</f>
        <v>0.2795654273495089</v>
      </c>
      <c r="H3871" s="14">
        <f t="shared" ca="1" si="55"/>
        <v>13003.556699999999</v>
      </c>
      <c r="I3871" s="14">
        <f ca="1">IF(ROW()=2, Table1[[#This Row],[Netto loon]], INDIRECT(ADDRESS(ROW()-1,COLUMN(F:F))))</f>
        <v>33517.443299999999</v>
      </c>
      <c r="J3871" s="6">
        <f ca="1">IF(ROW()=2, 0, Table1[[#This Row],[Belastbaar loon]]-INDIRECT(ADDRESS(ROW()-1,COLUMN(A:A))))</f>
        <v>10</v>
      </c>
      <c r="K3871" s="6">
        <f ca="1">Table1[[#This Row],[Netto loon]]-Table1[[#This Row],[Netto vorige schijf]]</f>
        <v>5.0978000000031898</v>
      </c>
      <c r="L3871" s="2">
        <f ca="1">(Table1[[#This Row],[Bruto tov vorige schijf]]-Table1[[#This Row],[Netto tov vorige schijf]])/MAX(Table1[[#This Row],[Bruto tov vorige schijf]],1)</f>
        <v>0.49021999999968102</v>
      </c>
    </row>
    <row r="3872" spans="1:12" x14ac:dyDescent="0.25">
      <c r="A3872" s="14">
        <v>46541</v>
      </c>
      <c r="B3872" s="6">
        <f>LoonHeffing2020(Table1[[#This Row],[Belastbaar loon]])</f>
        <v>17383.0635</v>
      </c>
      <c r="C3872" s="6">
        <f>AlgemeneHeffingsKorting2020(Table1[[#This Row],[Belastbaar loon]])</f>
        <v>1245.9223999999999</v>
      </c>
      <c r="D3872" s="14">
        <f>ArbeidsKorting2020(Table1[[#This Row],[Belastbaar loon]])</f>
        <v>3123.78</v>
      </c>
      <c r="E3872" s="14">
        <f>MAX(Table1[[#This Row],[Loonheffing]]-Table1[[#This Row],[Algemene Heffingskorting]]-Table1[[#This Row],[Arbeidskorting]],0)</f>
        <v>13013.3611</v>
      </c>
      <c r="F3872" s="6">
        <f>Table1[[#This Row],[Belastbaar loon]]-Table1[[#This Row],[Belasting]]</f>
        <v>33527.638899999998</v>
      </c>
      <c r="G3872" s="2">
        <f>(Table1[[#This Row],[Belastbaar loon]]-Table1[[#This Row],[Netto loon]])/Table1[[#This Row],[Belastbaar loon]]</f>
        <v>0.27961068949958107</v>
      </c>
      <c r="H3872" s="14">
        <f t="shared" ca="1" si="55"/>
        <v>13008.458899999998</v>
      </c>
      <c r="I3872" s="14">
        <f ca="1">IF(ROW()=2, Table1[[#This Row],[Netto loon]], INDIRECT(ADDRESS(ROW()-1,COLUMN(F:F))))</f>
        <v>33522.541100000002</v>
      </c>
      <c r="J3872" s="6">
        <f ca="1">IF(ROW()=2, 0, Table1[[#This Row],[Belastbaar loon]]-INDIRECT(ADDRESS(ROW()-1,COLUMN(A:A))))</f>
        <v>10</v>
      </c>
      <c r="K3872" s="6">
        <f ca="1">Table1[[#This Row],[Netto loon]]-Table1[[#This Row],[Netto vorige schijf]]</f>
        <v>5.0977999999959138</v>
      </c>
      <c r="L3872" s="2">
        <f ca="1">(Table1[[#This Row],[Bruto tov vorige schijf]]-Table1[[#This Row],[Netto tov vorige schijf]])/MAX(Table1[[#This Row],[Bruto tov vorige schijf]],1)</f>
        <v>0.49022000000040861</v>
      </c>
    </row>
    <row r="3873" spans="1:12" x14ac:dyDescent="0.25">
      <c r="A3873" s="14">
        <v>46551</v>
      </c>
      <c r="B3873" s="6">
        <f>LoonHeffing2020(Table1[[#This Row],[Belastbaar loon]])</f>
        <v>17386.798500000001</v>
      </c>
      <c r="C3873" s="6">
        <f>AlgemeneHeffingsKorting2020(Table1[[#This Row],[Belastbaar loon]])</f>
        <v>1245.3552</v>
      </c>
      <c r="D3873" s="14">
        <f>ArbeidsKorting2020(Table1[[#This Row],[Belastbaar loon]])</f>
        <v>3123.18</v>
      </c>
      <c r="E3873" s="14">
        <f>MAX(Table1[[#This Row],[Loonheffing]]-Table1[[#This Row],[Algemene Heffingskorting]]-Table1[[#This Row],[Arbeidskorting]],0)</f>
        <v>13018.263300000001</v>
      </c>
      <c r="F3873" s="6">
        <f>Table1[[#This Row],[Belastbaar loon]]-Table1[[#This Row],[Belasting]]</f>
        <v>33532.736700000001</v>
      </c>
      <c r="G3873" s="2">
        <f>(Table1[[#This Row],[Belastbaar loon]]-Table1[[#This Row],[Netto loon]])/Table1[[#This Row],[Belastbaar loon]]</f>
        <v>0.2796559322033898</v>
      </c>
      <c r="H3873" s="14">
        <f t="shared" ca="1" si="55"/>
        <v>13013.3611</v>
      </c>
      <c r="I3873" s="14">
        <f ca="1">IF(ROW()=2, Table1[[#This Row],[Netto loon]], INDIRECT(ADDRESS(ROW()-1,COLUMN(F:F))))</f>
        <v>33527.638899999998</v>
      </c>
      <c r="J3873" s="6">
        <f ca="1">IF(ROW()=2, 0, Table1[[#This Row],[Belastbaar loon]]-INDIRECT(ADDRESS(ROW()-1,COLUMN(A:A))))</f>
        <v>10</v>
      </c>
      <c r="K3873" s="6">
        <f ca="1">Table1[[#This Row],[Netto loon]]-Table1[[#This Row],[Netto vorige schijf]]</f>
        <v>5.0978000000031898</v>
      </c>
      <c r="L3873" s="2">
        <f ca="1">(Table1[[#This Row],[Bruto tov vorige schijf]]-Table1[[#This Row],[Netto tov vorige schijf]])/MAX(Table1[[#This Row],[Bruto tov vorige schijf]],1)</f>
        <v>0.49021999999968102</v>
      </c>
    </row>
    <row r="3874" spans="1:12" x14ac:dyDescent="0.25">
      <c r="A3874" s="14">
        <v>46561</v>
      </c>
      <c r="B3874" s="6">
        <f>LoonHeffing2020(Table1[[#This Row],[Belastbaar loon]])</f>
        <v>17390.533500000001</v>
      </c>
      <c r="C3874" s="6">
        <f>AlgemeneHeffingsKorting2020(Table1[[#This Row],[Belastbaar loon]])</f>
        <v>1244.788</v>
      </c>
      <c r="D3874" s="14">
        <f>ArbeidsKorting2020(Table1[[#This Row],[Belastbaar loon]])</f>
        <v>3122.58</v>
      </c>
      <c r="E3874" s="14">
        <f>MAX(Table1[[#This Row],[Loonheffing]]-Table1[[#This Row],[Algemene Heffingskorting]]-Table1[[#This Row],[Arbeidskorting]],0)</f>
        <v>13023.165500000001</v>
      </c>
      <c r="F3874" s="6">
        <f>Table1[[#This Row],[Belastbaar loon]]-Table1[[#This Row],[Belasting]]</f>
        <v>33537.834499999997</v>
      </c>
      <c r="G3874" s="2">
        <f>(Table1[[#This Row],[Belastbaar loon]]-Table1[[#This Row],[Netto loon]])/Table1[[#This Row],[Belastbaar loon]]</f>
        <v>0.27970115547346497</v>
      </c>
      <c r="H3874" s="14">
        <f t="shared" ca="1" si="55"/>
        <v>13018.263300000001</v>
      </c>
      <c r="I3874" s="14">
        <f ca="1">IF(ROW()=2, Table1[[#This Row],[Netto loon]], INDIRECT(ADDRESS(ROW()-1,COLUMN(F:F))))</f>
        <v>33532.736700000001</v>
      </c>
      <c r="J3874" s="6">
        <f ca="1">IF(ROW()=2, 0, Table1[[#This Row],[Belastbaar loon]]-INDIRECT(ADDRESS(ROW()-1,COLUMN(A:A))))</f>
        <v>10</v>
      </c>
      <c r="K3874" s="6">
        <f ca="1">Table1[[#This Row],[Netto loon]]-Table1[[#This Row],[Netto vorige schijf]]</f>
        <v>5.0977999999959138</v>
      </c>
      <c r="L3874" s="2">
        <f ca="1">(Table1[[#This Row],[Bruto tov vorige schijf]]-Table1[[#This Row],[Netto tov vorige schijf]])/MAX(Table1[[#This Row],[Bruto tov vorige schijf]],1)</f>
        <v>0.49022000000040861</v>
      </c>
    </row>
    <row r="3875" spans="1:12" x14ac:dyDescent="0.25">
      <c r="A3875" s="14">
        <v>46571</v>
      </c>
      <c r="B3875" s="6">
        <f>LoonHeffing2020(Table1[[#This Row],[Belastbaar loon]])</f>
        <v>17394.268499999998</v>
      </c>
      <c r="C3875" s="6">
        <f>AlgemeneHeffingsKorting2020(Table1[[#This Row],[Belastbaar loon]])</f>
        <v>1244.2208000000001</v>
      </c>
      <c r="D3875" s="14">
        <f>ArbeidsKorting2020(Table1[[#This Row],[Belastbaar loon]])</f>
        <v>3121.98</v>
      </c>
      <c r="E3875" s="14">
        <f>MAX(Table1[[#This Row],[Loonheffing]]-Table1[[#This Row],[Algemene Heffingskorting]]-Table1[[#This Row],[Arbeidskorting]],0)</f>
        <v>13028.0677</v>
      </c>
      <c r="F3875" s="6">
        <f>Table1[[#This Row],[Belastbaar loon]]-Table1[[#This Row],[Belasting]]</f>
        <v>33542.9323</v>
      </c>
      <c r="G3875" s="2">
        <f>(Table1[[#This Row],[Belastbaar loon]]-Table1[[#This Row],[Netto loon]])/Table1[[#This Row],[Belastbaar loon]]</f>
        <v>0.27974635932232506</v>
      </c>
      <c r="H3875" s="14">
        <f t="shared" ca="1" si="55"/>
        <v>13023.165500000001</v>
      </c>
      <c r="I3875" s="14">
        <f ca="1">IF(ROW()=2, Table1[[#This Row],[Netto loon]], INDIRECT(ADDRESS(ROW()-1,COLUMN(F:F))))</f>
        <v>33537.834499999997</v>
      </c>
      <c r="J3875" s="6">
        <f ca="1">IF(ROW()=2, 0, Table1[[#This Row],[Belastbaar loon]]-INDIRECT(ADDRESS(ROW()-1,COLUMN(A:A))))</f>
        <v>10</v>
      </c>
      <c r="K3875" s="6">
        <f ca="1">Table1[[#This Row],[Netto loon]]-Table1[[#This Row],[Netto vorige schijf]]</f>
        <v>5.0978000000031898</v>
      </c>
      <c r="L3875" s="2">
        <f ca="1">(Table1[[#This Row],[Bruto tov vorige schijf]]-Table1[[#This Row],[Netto tov vorige schijf]])/MAX(Table1[[#This Row],[Bruto tov vorige schijf]],1)</f>
        <v>0.49021999999968102</v>
      </c>
    </row>
    <row r="3876" spans="1:12" x14ac:dyDescent="0.25">
      <c r="A3876" s="14">
        <v>46581</v>
      </c>
      <c r="B3876" s="6">
        <f>LoonHeffing2020(Table1[[#This Row],[Belastbaar loon]])</f>
        <v>17398.003499999999</v>
      </c>
      <c r="C3876" s="6">
        <f>AlgemeneHeffingsKorting2020(Table1[[#This Row],[Belastbaar loon]])</f>
        <v>1243.6536000000001</v>
      </c>
      <c r="D3876" s="14">
        <f>ArbeidsKorting2020(Table1[[#This Row],[Belastbaar loon]])</f>
        <v>3121.38</v>
      </c>
      <c r="E3876" s="14">
        <f>MAX(Table1[[#This Row],[Loonheffing]]-Table1[[#This Row],[Algemene Heffingskorting]]-Table1[[#This Row],[Arbeidskorting]],0)</f>
        <v>13032.9699</v>
      </c>
      <c r="F3876" s="6">
        <f>Table1[[#This Row],[Belastbaar loon]]-Table1[[#This Row],[Belasting]]</f>
        <v>33548.030100000004</v>
      </c>
      <c r="G3876" s="2">
        <f>(Table1[[#This Row],[Belastbaar loon]]-Table1[[#This Row],[Netto loon]])/Table1[[#This Row],[Belastbaar loon]]</f>
        <v>0.27979154376247817</v>
      </c>
      <c r="H3876" s="14">
        <f t="shared" ca="1" si="55"/>
        <v>13028.0677</v>
      </c>
      <c r="I3876" s="14">
        <f ca="1">IF(ROW()=2, Table1[[#This Row],[Netto loon]], INDIRECT(ADDRESS(ROW()-1,COLUMN(F:F))))</f>
        <v>33542.9323</v>
      </c>
      <c r="J3876" s="6">
        <f ca="1">IF(ROW()=2, 0, Table1[[#This Row],[Belastbaar loon]]-INDIRECT(ADDRESS(ROW()-1,COLUMN(A:A))))</f>
        <v>10</v>
      </c>
      <c r="K3876" s="6">
        <f ca="1">Table1[[#This Row],[Netto loon]]-Table1[[#This Row],[Netto vorige schijf]]</f>
        <v>5.0978000000031898</v>
      </c>
      <c r="L3876" s="2">
        <f ca="1">(Table1[[#This Row],[Bruto tov vorige schijf]]-Table1[[#This Row],[Netto tov vorige schijf]])/MAX(Table1[[#This Row],[Bruto tov vorige schijf]],1)</f>
        <v>0.49021999999968102</v>
      </c>
    </row>
    <row r="3877" spans="1:12" x14ac:dyDescent="0.25">
      <c r="A3877" s="14">
        <v>46591</v>
      </c>
      <c r="B3877" s="6">
        <f>LoonHeffing2020(Table1[[#This Row],[Belastbaar loon]])</f>
        <v>17401.738499999999</v>
      </c>
      <c r="C3877" s="6">
        <f>AlgemeneHeffingsKorting2020(Table1[[#This Row],[Belastbaar loon]])</f>
        <v>1243.0863999999999</v>
      </c>
      <c r="D3877" s="14">
        <f>ArbeidsKorting2020(Table1[[#This Row],[Belastbaar loon]])</f>
        <v>3120.78</v>
      </c>
      <c r="E3877" s="14">
        <f>MAX(Table1[[#This Row],[Loonheffing]]-Table1[[#This Row],[Algemene Heffingskorting]]-Table1[[#This Row],[Arbeidskorting]],0)</f>
        <v>13037.872099999999</v>
      </c>
      <c r="F3877" s="6">
        <f>Table1[[#This Row],[Belastbaar loon]]-Table1[[#This Row],[Belasting]]</f>
        <v>33553.127899999999</v>
      </c>
      <c r="G3877" s="2">
        <f>(Table1[[#This Row],[Belastbaar loon]]-Table1[[#This Row],[Netto loon]])/Table1[[#This Row],[Belastbaar loon]]</f>
        <v>0.27983670880642186</v>
      </c>
      <c r="H3877" s="14">
        <f t="shared" ca="1" si="55"/>
        <v>13032.9699</v>
      </c>
      <c r="I3877" s="14">
        <f ca="1">IF(ROW()=2, Table1[[#This Row],[Netto loon]], INDIRECT(ADDRESS(ROW()-1,COLUMN(F:F))))</f>
        <v>33548.030100000004</v>
      </c>
      <c r="J3877" s="6">
        <f ca="1">IF(ROW()=2, 0, Table1[[#This Row],[Belastbaar loon]]-INDIRECT(ADDRESS(ROW()-1,COLUMN(A:A))))</f>
        <v>10</v>
      </c>
      <c r="K3877" s="6">
        <f ca="1">Table1[[#This Row],[Netto loon]]-Table1[[#This Row],[Netto vorige schijf]]</f>
        <v>5.0977999999959138</v>
      </c>
      <c r="L3877" s="2">
        <f ca="1">(Table1[[#This Row],[Bruto tov vorige schijf]]-Table1[[#This Row],[Netto tov vorige schijf]])/MAX(Table1[[#This Row],[Bruto tov vorige schijf]],1)</f>
        <v>0.49022000000040861</v>
      </c>
    </row>
    <row r="3878" spans="1:12" x14ac:dyDescent="0.25">
      <c r="A3878" s="14">
        <v>46601</v>
      </c>
      <c r="B3878" s="6">
        <f>LoonHeffing2020(Table1[[#This Row],[Belastbaar loon]])</f>
        <v>17405.4735</v>
      </c>
      <c r="C3878" s="6">
        <f>AlgemeneHeffingsKorting2020(Table1[[#This Row],[Belastbaar loon]])</f>
        <v>1242.5192</v>
      </c>
      <c r="D3878" s="14">
        <f>ArbeidsKorting2020(Table1[[#This Row],[Belastbaar loon]])</f>
        <v>3120.18</v>
      </c>
      <c r="E3878" s="14">
        <f>MAX(Table1[[#This Row],[Loonheffing]]-Table1[[#This Row],[Algemene Heffingskorting]]-Table1[[#This Row],[Arbeidskorting]],0)</f>
        <v>13042.774299999999</v>
      </c>
      <c r="F3878" s="6">
        <f>Table1[[#This Row],[Belastbaar loon]]-Table1[[#This Row],[Belasting]]</f>
        <v>33558.225700000003</v>
      </c>
      <c r="G3878" s="2">
        <f>(Table1[[#This Row],[Belastbaar loon]]-Table1[[#This Row],[Netto loon]])/Table1[[#This Row],[Belastbaar loon]]</f>
        <v>0.27988185446664227</v>
      </c>
      <c r="H3878" s="14">
        <f t="shared" ca="1" si="55"/>
        <v>13037.872099999999</v>
      </c>
      <c r="I3878" s="14">
        <f ca="1">IF(ROW()=2, Table1[[#This Row],[Netto loon]], INDIRECT(ADDRESS(ROW()-1,COLUMN(F:F))))</f>
        <v>33553.127899999999</v>
      </c>
      <c r="J3878" s="6">
        <f ca="1">IF(ROW()=2, 0, Table1[[#This Row],[Belastbaar loon]]-INDIRECT(ADDRESS(ROW()-1,COLUMN(A:A))))</f>
        <v>10</v>
      </c>
      <c r="K3878" s="6">
        <f ca="1">Table1[[#This Row],[Netto loon]]-Table1[[#This Row],[Netto vorige schijf]]</f>
        <v>5.0978000000031898</v>
      </c>
      <c r="L3878" s="2">
        <f ca="1">(Table1[[#This Row],[Bruto tov vorige schijf]]-Table1[[#This Row],[Netto tov vorige schijf]])/MAX(Table1[[#This Row],[Bruto tov vorige schijf]],1)</f>
        <v>0.49021999999968102</v>
      </c>
    </row>
    <row r="3879" spans="1:12" x14ac:dyDescent="0.25">
      <c r="A3879" s="14">
        <v>46611</v>
      </c>
      <c r="B3879" s="6">
        <f>LoonHeffing2020(Table1[[#This Row],[Belastbaar loon]])</f>
        <v>17409.208500000001</v>
      </c>
      <c r="C3879" s="6">
        <f>AlgemeneHeffingsKorting2020(Table1[[#This Row],[Belastbaar loon]])</f>
        <v>1241.952</v>
      </c>
      <c r="D3879" s="14">
        <f>ArbeidsKorting2020(Table1[[#This Row],[Belastbaar loon]])</f>
        <v>3119.58</v>
      </c>
      <c r="E3879" s="14">
        <f>MAX(Table1[[#This Row],[Loonheffing]]-Table1[[#This Row],[Algemene Heffingskorting]]-Table1[[#This Row],[Arbeidskorting]],0)</f>
        <v>13047.676500000001</v>
      </c>
      <c r="F3879" s="6">
        <f>Table1[[#This Row],[Belastbaar loon]]-Table1[[#This Row],[Belasting]]</f>
        <v>33563.323499999999</v>
      </c>
      <c r="G3879" s="2">
        <f>(Table1[[#This Row],[Belastbaar loon]]-Table1[[#This Row],[Netto loon]])/Table1[[#This Row],[Belastbaar loon]]</f>
        <v>0.27992698075561567</v>
      </c>
      <c r="H3879" s="14">
        <f t="shared" ca="1" si="55"/>
        <v>13042.774299999999</v>
      </c>
      <c r="I3879" s="14">
        <f ca="1">IF(ROW()=2, Table1[[#This Row],[Netto loon]], INDIRECT(ADDRESS(ROW()-1,COLUMN(F:F))))</f>
        <v>33558.225700000003</v>
      </c>
      <c r="J3879" s="6">
        <f ca="1">IF(ROW()=2, 0, Table1[[#This Row],[Belastbaar loon]]-INDIRECT(ADDRESS(ROW()-1,COLUMN(A:A))))</f>
        <v>10</v>
      </c>
      <c r="K3879" s="6">
        <f ca="1">Table1[[#This Row],[Netto loon]]-Table1[[#This Row],[Netto vorige schijf]]</f>
        <v>5.0977999999959138</v>
      </c>
      <c r="L3879" s="2">
        <f ca="1">(Table1[[#This Row],[Bruto tov vorige schijf]]-Table1[[#This Row],[Netto tov vorige schijf]])/MAX(Table1[[#This Row],[Bruto tov vorige schijf]],1)</f>
        <v>0.49022000000040861</v>
      </c>
    </row>
    <row r="3880" spans="1:12" x14ac:dyDescent="0.25">
      <c r="A3880" s="14">
        <v>46621</v>
      </c>
      <c r="B3880" s="6">
        <f>LoonHeffing2020(Table1[[#This Row],[Belastbaar loon]])</f>
        <v>17412.943500000001</v>
      </c>
      <c r="C3880" s="6">
        <f>AlgemeneHeffingsKorting2020(Table1[[#This Row],[Belastbaar loon]])</f>
        <v>1241.3848</v>
      </c>
      <c r="D3880" s="14">
        <f>ArbeidsKorting2020(Table1[[#This Row],[Belastbaar loon]])</f>
        <v>3118.98</v>
      </c>
      <c r="E3880" s="14">
        <f>MAX(Table1[[#This Row],[Loonheffing]]-Table1[[#This Row],[Algemene Heffingskorting]]-Table1[[#This Row],[Arbeidskorting]],0)</f>
        <v>13052.578700000002</v>
      </c>
      <c r="F3880" s="6">
        <f>Table1[[#This Row],[Belastbaar loon]]-Table1[[#This Row],[Belasting]]</f>
        <v>33568.421300000002</v>
      </c>
      <c r="G3880" s="2">
        <f>(Table1[[#This Row],[Belastbaar loon]]-Table1[[#This Row],[Netto loon]])/Table1[[#This Row],[Belastbaar loon]]</f>
        <v>0.27997208768580678</v>
      </c>
      <c r="H3880" s="14">
        <f t="shared" ca="1" si="55"/>
        <v>13047.676500000001</v>
      </c>
      <c r="I3880" s="14">
        <f ca="1">IF(ROW()=2, Table1[[#This Row],[Netto loon]], INDIRECT(ADDRESS(ROW()-1,COLUMN(F:F))))</f>
        <v>33563.323499999999</v>
      </c>
      <c r="J3880" s="6">
        <f ca="1">IF(ROW()=2, 0, Table1[[#This Row],[Belastbaar loon]]-INDIRECT(ADDRESS(ROW()-1,COLUMN(A:A))))</f>
        <v>10</v>
      </c>
      <c r="K3880" s="6">
        <f ca="1">Table1[[#This Row],[Netto loon]]-Table1[[#This Row],[Netto vorige schijf]]</f>
        <v>5.0978000000031898</v>
      </c>
      <c r="L3880" s="2">
        <f ca="1">(Table1[[#This Row],[Bruto tov vorige schijf]]-Table1[[#This Row],[Netto tov vorige schijf]])/MAX(Table1[[#This Row],[Bruto tov vorige schijf]],1)</f>
        <v>0.49021999999968102</v>
      </c>
    </row>
    <row r="3881" spans="1:12" x14ac:dyDescent="0.25">
      <c r="A3881" s="14">
        <v>46631</v>
      </c>
      <c r="B3881" s="6">
        <f>LoonHeffing2020(Table1[[#This Row],[Belastbaar loon]])</f>
        <v>17416.678499999998</v>
      </c>
      <c r="C3881" s="6">
        <f>AlgemeneHeffingsKorting2020(Table1[[#This Row],[Belastbaar loon]])</f>
        <v>1240.8176000000001</v>
      </c>
      <c r="D3881" s="14">
        <f>ArbeidsKorting2020(Table1[[#This Row],[Belastbaar loon]])</f>
        <v>3118.38</v>
      </c>
      <c r="E3881" s="14">
        <f>MAX(Table1[[#This Row],[Loonheffing]]-Table1[[#This Row],[Algemene Heffingskorting]]-Table1[[#This Row],[Arbeidskorting]],0)</f>
        <v>13057.480899999999</v>
      </c>
      <c r="F3881" s="6">
        <f>Table1[[#This Row],[Belastbaar loon]]-Table1[[#This Row],[Belasting]]</f>
        <v>33573.519100000005</v>
      </c>
      <c r="G3881" s="2">
        <f>(Table1[[#This Row],[Belastbaar loon]]-Table1[[#This Row],[Netto loon]])/Table1[[#This Row],[Belastbaar loon]]</f>
        <v>0.28001717526967029</v>
      </c>
      <c r="H3881" s="14">
        <f t="shared" ca="1" si="55"/>
        <v>13052.578700000002</v>
      </c>
      <c r="I3881" s="14">
        <f ca="1">IF(ROW()=2, Table1[[#This Row],[Netto loon]], INDIRECT(ADDRESS(ROW()-1,COLUMN(F:F))))</f>
        <v>33568.421300000002</v>
      </c>
      <c r="J3881" s="6">
        <f ca="1">IF(ROW()=2, 0, Table1[[#This Row],[Belastbaar loon]]-INDIRECT(ADDRESS(ROW()-1,COLUMN(A:A))))</f>
        <v>10</v>
      </c>
      <c r="K3881" s="6">
        <f ca="1">Table1[[#This Row],[Netto loon]]-Table1[[#This Row],[Netto vorige schijf]]</f>
        <v>5.0978000000031898</v>
      </c>
      <c r="L3881" s="2">
        <f ca="1">(Table1[[#This Row],[Bruto tov vorige schijf]]-Table1[[#This Row],[Netto tov vorige schijf]])/MAX(Table1[[#This Row],[Bruto tov vorige schijf]],1)</f>
        <v>0.49021999999968102</v>
      </c>
    </row>
    <row r="3882" spans="1:12" x14ac:dyDescent="0.25">
      <c r="A3882" s="14">
        <v>46641</v>
      </c>
      <c r="B3882" s="6">
        <f>LoonHeffing2020(Table1[[#This Row],[Belastbaar loon]])</f>
        <v>17420.413499999999</v>
      </c>
      <c r="C3882" s="6">
        <f>AlgemeneHeffingsKorting2020(Table1[[#This Row],[Belastbaar loon]])</f>
        <v>1240.2503999999999</v>
      </c>
      <c r="D3882" s="14">
        <f>ArbeidsKorting2020(Table1[[#This Row],[Belastbaar loon]])</f>
        <v>3117.78</v>
      </c>
      <c r="E3882" s="14">
        <f>MAX(Table1[[#This Row],[Loonheffing]]-Table1[[#This Row],[Algemene Heffingskorting]]-Table1[[#This Row],[Arbeidskorting]],0)</f>
        <v>13062.383099999997</v>
      </c>
      <c r="F3882" s="6">
        <f>Table1[[#This Row],[Belastbaar loon]]-Table1[[#This Row],[Belasting]]</f>
        <v>33578.616900000001</v>
      </c>
      <c r="G3882" s="2">
        <f>(Table1[[#This Row],[Belastbaar loon]]-Table1[[#This Row],[Netto loon]])/Table1[[#This Row],[Belastbaar loon]]</f>
        <v>0.28006224351965009</v>
      </c>
      <c r="H3882" s="14">
        <f t="shared" ca="1" si="55"/>
        <v>13057.480899999999</v>
      </c>
      <c r="I3882" s="14">
        <f ca="1">IF(ROW()=2, Table1[[#This Row],[Netto loon]], INDIRECT(ADDRESS(ROW()-1,COLUMN(F:F))))</f>
        <v>33573.519100000005</v>
      </c>
      <c r="J3882" s="6">
        <f ca="1">IF(ROW()=2, 0, Table1[[#This Row],[Belastbaar loon]]-INDIRECT(ADDRESS(ROW()-1,COLUMN(A:A))))</f>
        <v>10</v>
      </c>
      <c r="K3882" s="6">
        <f ca="1">Table1[[#This Row],[Netto loon]]-Table1[[#This Row],[Netto vorige schijf]]</f>
        <v>5.0977999999959138</v>
      </c>
      <c r="L3882" s="2">
        <f ca="1">(Table1[[#This Row],[Bruto tov vorige schijf]]-Table1[[#This Row],[Netto tov vorige schijf]])/MAX(Table1[[#This Row],[Bruto tov vorige schijf]],1)</f>
        <v>0.49022000000040861</v>
      </c>
    </row>
    <row r="3883" spans="1:12" x14ac:dyDescent="0.25">
      <c r="A3883" s="14">
        <v>46651</v>
      </c>
      <c r="B3883" s="6">
        <f>LoonHeffing2020(Table1[[#This Row],[Belastbaar loon]])</f>
        <v>17424.148499999999</v>
      </c>
      <c r="C3883" s="6">
        <f>AlgemeneHeffingsKorting2020(Table1[[#This Row],[Belastbaar loon]])</f>
        <v>1239.6831999999999</v>
      </c>
      <c r="D3883" s="14">
        <f>ArbeidsKorting2020(Table1[[#This Row],[Belastbaar loon]])</f>
        <v>3117.18</v>
      </c>
      <c r="E3883" s="14">
        <f>MAX(Table1[[#This Row],[Loonheffing]]-Table1[[#This Row],[Algemene Heffingskorting]]-Table1[[#This Row],[Arbeidskorting]],0)</f>
        <v>13067.2853</v>
      </c>
      <c r="F3883" s="6">
        <f>Table1[[#This Row],[Belastbaar loon]]-Table1[[#This Row],[Belasting]]</f>
        <v>33583.714699999997</v>
      </c>
      <c r="G3883" s="2">
        <f>(Table1[[#This Row],[Belastbaar loon]]-Table1[[#This Row],[Netto loon]])/Table1[[#This Row],[Belastbaar loon]]</f>
        <v>0.28010729244817911</v>
      </c>
      <c r="H3883" s="14">
        <f t="shared" ca="1" si="55"/>
        <v>13062.383099999997</v>
      </c>
      <c r="I3883" s="14">
        <f ca="1">IF(ROW()=2, Table1[[#This Row],[Netto loon]], INDIRECT(ADDRESS(ROW()-1,COLUMN(F:F))))</f>
        <v>33578.616900000001</v>
      </c>
      <c r="J3883" s="6">
        <f ca="1">IF(ROW()=2, 0, Table1[[#This Row],[Belastbaar loon]]-INDIRECT(ADDRESS(ROW()-1,COLUMN(A:A))))</f>
        <v>10</v>
      </c>
      <c r="K3883" s="6">
        <f ca="1">Table1[[#This Row],[Netto loon]]-Table1[[#This Row],[Netto vorige schijf]]</f>
        <v>5.0977999999959138</v>
      </c>
      <c r="L3883" s="2">
        <f ca="1">(Table1[[#This Row],[Bruto tov vorige schijf]]-Table1[[#This Row],[Netto tov vorige schijf]])/MAX(Table1[[#This Row],[Bruto tov vorige schijf]],1)</f>
        <v>0.49022000000040861</v>
      </c>
    </row>
    <row r="3884" spans="1:12" x14ac:dyDescent="0.25">
      <c r="A3884" s="14">
        <v>46661</v>
      </c>
      <c r="B3884" s="6">
        <f>LoonHeffing2020(Table1[[#This Row],[Belastbaar loon]])</f>
        <v>17427.8835</v>
      </c>
      <c r="C3884" s="6">
        <f>AlgemeneHeffingsKorting2020(Table1[[#This Row],[Belastbaar loon]])</f>
        <v>1239.116</v>
      </c>
      <c r="D3884" s="14">
        <f>ArbeidsKorting2020(Table1[[#This Row],[Belastbaar loon]])</f>
        <v>3116.58</v>
      </c>
      <c r="E3884" s="14">
        <f>MAX(Table1[[#This Row],[Loonheffing]]-Table1[[#This Row],[Algemene Heffingskorting]]-Table1[[#This Row],[Arbeidskorting]],0)</f>
        <v>13072.1875</v>
      </c>
      <c r="F3884" s="6">
        <f>Table1[[#This Row],[Belastbaar loon]]-Table1[[#This Row],[Belasting]]</f>
        <v>33588.8125</v>
      </c>
      <c r="G3884" s="2">
        <f>(Table1[[#This Row],[Belastbaar loon]]-Table1[[#This Row],[Netto loon]])/Table1[[#This Row],[Belastbaar loon]]</f>
        <v>0.28015232206767965</v>
      </c>
      <c r="H3884" s="14">
        <f t="shared" ca="1" si="55"/>
        <v>13067.2853</v>
      </c>
      <c r="I3884" s="14">
        <f ca="1">IF(ROW()=2, Table1[[#This Row],[Netto loon]], INDIRECT(ADDRESS(ROW()-1,COLUMN(F:F))))</f>
        <v>33583.714699999997</v>
      </c>
      <c r="J3884" s="6">
        <f ca="1">IF(ROW()=2, 0, Table1[[#This Row],[Belastbaar loon]]-INDIRECT(ADDRESS(ROW()-1,COLUMN(A:A))))</f>
        <v>10</v>
      </c>
      <c r="K3884" s="6">
        <f ca="1">Table1[[#This Row],[Netto loon]]-Table1[[#This Row],[Netto vorige schijf]]</f>
        <v>5.0978000000031898</v>
      </c>
      <c r="L3884" s="2">
        <f ca="1">(Table1[[#This Row],[Bruto tov vorige schijf]]-Table1[[#This Row],[Netto tov vorige schijf]])/MAX(Table1[[#This Row],[Bruto tov vorige schijf]],1)</f>
        <v>0.49021999999968102</v>
      </c>
    </row>
    <row r="3885" spans="1:12" x14ac:dyDescent="0.25">
      <c r="A3885" s="14">
        <v>46671</v>
      </c>
      <c r="B3885" s="6">
        <f>LoonHeffing2020(Table1[[#This Row],[Belastbaar loon]])</f>
        <v>17431.6185</v>
      </c>
      <c r="C3885" s="6">
        <f>AlgemeneHeffingsKorting2020(Table1[[#This Row],[Belastbaar loon]])</f>
        <v>1238.5488</v>
      </c>
      <c r="D3885" s="14">
        <f>ArbeidsKorting2020(Table1[[#This Row],[Belastbaar loon]])</f>
        <v>3115.98</v>
      </c>
      <c r="E3885" s="14">
        <f>MAX(Table1[[#This Row],[Loonheffing]]-Table1[[#This Row],[Algemene Heffingskorting]]-Table1[[#This Row],[Arbeidskorting]],0)</f>
        <v>13077.0897</v>
      </c>
      <c r="F3885" s="6">
        <f>Table1[[#This Row],[Belastbaar loon]]-Table1[[#This Row],[Belasting]]</f>
        <v>33593.910300000003</v>
      </c>
      <c r="G3885" s="2">
        <f>(Table1[[#This Row],[Belastbaar loon]]-Table1[[#This Row],[Netto loon]])/Table1[[#This Row],[Belastbaar loon]]</f>
        <v>0.28019733239056366</v>
      </c>
      <c r="H3885" s="14">
        <f t="shared" ca="1" si="55"/>
        <v>13072.1875</v>
      </c>
      <c r="I3885" s="14">
        <f ca="1">IF(ROW()=2, Table1[[#This Row],[Netto loon]], INDIRECT(ADDRESS(ROW()-1,COLUMN(F:F))))</f>
        <v>33588.8125</v>
      </c>
      <c r="J3885" s="6">
        <f ca="1">IF(ROW()=2, 0, Table1[[#This Row],[Belastbaar loon]]-INDIRECT(ADDRESS(ROW()-1,COLUMN(A:A))))</f>
        <v>10</v>
      </c>
      <c r="K3885" s="6">
        <f ca="1">Table1[[#This Row],[Netto loon]]-Table1[[#This Row],[Netto vorige schijf]]</f>
        <v>5.0978000000031898</v>
      </c>
      <c r="L3885" s="2">
        <f ca="1">(Table1[[#This Row],[Bruto tov vorige schijf]]-Table1[[#This Row],[Netto tov vorige schijf]])/MAX(Table1[[#This Row],[Bruto tov vorige schijf]],1)</f>
        <v>0.49021999999968102</v>
      </c>
    </row>
    <row r="3886" spans="1:12" x14ac:dyDescent="0.25">
      <c r="A3886" s="14">
        <v>46681</v>
      </c>
      <c r="B3886" s="6">
        <f>LoonHeffing2020(Table1[[#This Row],[Belastbaar loon]])</f>
        <v>17435.353500000001</v>
      </c>
      <c r="C3886" s="6">
        <f>AlgemeneHeffingsKorting2020(Table1[[#This Row],[Belastbaar loon]])</f>
        <v>1237.9816000000001</v>
      </c>
      <c r="D3886" s="14">
        <f>ArbeidsKorting2020(Table1[[#This Row],[Belastbaar loon]])</f>
        <v>3115.38</v>
      </c>
      <c r="E3886" s="14">
        <f>MAX(Table1[[#This Row],[Loonheffing]]-Table1[[#This Row],[Algemene Heffingskorting]]-Table1[[#This Row],[Arbeidskorting]],0)</f>
        <v>13081.991900000001</v>
      </c>
      <c r="F3886" s="6">
        <f>Table1[[#This Row],[Belastbaar loon]]-Table1[[#This Row],[Belasting]]</f>
        <v>33599.008099999999</v>
      </c>
      <c r="G3886" s="2">
        <f>(Table1[[#This Row],[Belastbaar loon]]-Table1[[#This Row],[Netto loon]])/Table1[[#This Row],[Belastbaar loon]]</f>
        <v>0.28024232342923244</v>
      </c>
      <c r="H3886" s="14">
        <f t="shared" ca="1" si="55"/>
        <v>13077.0897</v>
      </c>
      <c r="I3886" s="14">
        <f ca="1">IF(ROW()=2, Table1[[#This Row],[Netto loon]], INDIRECT(ADDRESS(ROW()-1,COLUMN(F:F))))</f>
        <v>33593.910300000003</v>
      </c>
      <c r="J3886" s="6">
        <f ca="1">IF(ROW()=2, 0, Table1[[#This Row],[Belastbaar loon]]-INDIRECT(ADDRESS(ROW()-1,COLUMN(A:A))))</f>
        <v>10</v>
      </c>
      <c r="K3886" s="6">
        <f ca="1">Table1[[#This Row],[Netto loon]]-Table1[[#This Row],[Netto vorige schijf]]</f>
        <v>5.0977999999959138</v>
      </c>
      <c r="L3886" s="2">
        <f ca="1">(Table1[[#This Row],[Bruto tov vorige schijf]]-Table1[[#This Row],[Netto tov vorige schijf]])/MAX(Table1[[#This Row],[Bruto tov vorige schijf]],1)</f>
        <v>0.49022000000040861</v>
      </c>
    </row>
    <row r="3887" spans="1:12" x14ac:dyDescent="0.25">
      <c r="A3887" s="14">
        <v>46691</v>
      </c>
      <c r="B3887" s="6">
        <f>LoonHeffing2020(Table1[[#This Row],[Belastbaar loon]])</f>
        <v>17439.088500000002</v>
      </c>
      <c r="C3887" s="6">
        <f>AlgemeneHeffingsKorting2020(Table1[[#This Row],[Belastbaar loon]])</f>
        <v>1237.4144000000001</v>
      </c>
      <c r="D3887" s="14">
        <f>ArbeidsKorting2020(Table1[[#This Row],[Belastbaar loon]])</f>
        <v>3114.78</v>
      </c>
      <c r="E3887" s="14">
        <f>MAX(Table1[[#This Row],[Loonheffing]]-Table1[[#This Row],[Algemene Heffingskorting]]-Table1[[#This Row],[Arbeidskorting]],0)</f>
        <v>13086.894100000001</v>
      </c>
      <c r="F3887" s="6">
        <f>Table1[[#This Row],[Belastbaar loon]]-Table1[[#This Row],[Belasting]]</f>
        <v>33604.105899999995</v>
      </c>
      <c r="G3887" s="2">
        <f>(Table1[[#This Row],[Belastbaar loon]]-Table1[[#This Row],[Netto loon]])/Table1[[#This Row],[Belastbaar loon]]</f>
        <v>0.28028729519607642</v>
      </c>
      <c r="H3887" s="14">
        <f t="shared" ca="1" si="55"/>
        <v>13081.991900000001</v>
      </c>
      <c r="I3887" s="14">
        <f ca="1">IF(ROW()=2, Table1[[#This Row],[Netto loon]], INDIRECT(ADDRESS(ROW()-1,COLUMN(F:F))))</f>
        <v>33599.008099999999</v>
      </c>
      <c r="J3887" s="6">
        <f ca="1">IF(ROW()=2, 0, Table1[[#This Row],[Belastbaar loon]]-INDIRECT(ADDRESS(ROW()-1,COLUMN(A:A))))</f>
        <v>10</v>
      </c>
      <c r="K3887" s="6">
        <f ca="1">Table1[[#This Row],[Netto loon]]-Table1[[#This Row],[Netto vorige schijf]]</f>
        <v>5.0977999999959138</v>
      </c>
      <c r="L3887" s="2">
        <f ca="1">(Table1[[#This Row],[Bruto tov vorige schijf]]-Table1[[#This Row],[Netto tov vorige schijf]])/MAX(Table1[[#This Row],[Bruto tov vorige schijf]],1)</f>
        <v>0.49022000000040861</v>
      </c>
    </row>
    <row r="3888" spans="1:12" x14ac:dyDescent="0.25">
      <c r="A3888" s="14">
        <v>46701</v>
      </c>
      <c r="B3888" s="6">
        <f>LoonHeffing2020(Table1[[#This Row],[Belastbaar loon]])</f>
        <v>17442.823499999999</v>
      </c>
      <c r="C3888" s="6">
        <f>AlgemeneHeffingsKorting2020(Table1[[#This Row],[Belastbaar loon]])</f>
        <v>1236.8471999999999</v>
      </c>
      <c r="D3888" s="14">
        <f>ArbeidsKorting2020(Table1[[#This Row],[Belastbaar loon]])</f>
        <v>3114.18</v>
      </c>
      <c r="E3888" s="14">
        <f>MAX(Table1[[#This Row],[Loonheffing]]-Table1[[#This Row],[Algemene Heffingskorting]]-Table1[[#This Row],[Arbeidskorting]],0)</f>
        <v>13091.796299999998</v>
      </c>
      <c r="F3888" s="6">
        <f>Table1[[#This Row],[Belastbaar loon]]-Table1[[#This Row],[Belasting]]</f>
        <v>33609.203699999998</v>
      </c>
      <c r="G3888" s="2">
        <f>(Table1[[#This Row],[Belastbaar loon]]-Table1[[#This Row],[Netto loon]])/Table1[[#This Row],[Belastbaar loon]]</f>
        <v>0.28033224770347531</v>
      </c>
      <c r="H3888" s="14">
        <f t="shared" ca="1" si="55"/>
        <v>13086.894100000001</v>
      </c>
      <c r="I3888" s="14">
        <f ca="1">IF(ROW()=2, Table1[[#This Row],[Netto loon]], INDIRECT(ADDRESS(ROW()-1,COLUMN(F:F))))</f>
        <v>33604.105899999995</v>
      </c>
      <c r="J3888" s="6">
        <f ca="1">IF(ROW()=2, 0, Table1[[#This Row],[Belastbaar loon]]-INDIRECT(ADDRESS(ROW()-1,COLUMN(A:A))))</f>
        <v>10</v>
      </c>
      <c r="K3888" s="6">
        <f ca="1">Table1[[#This Row],[Netto loon]]-Table1[[#This Row],[Netto vorige schijf]]</f>
        <v>5.0978000000031898</v>
      </c>
      <c r="L3888" s="2">
        <f ca="1">(Table1[[#This Row],[Bruto tov vorige schijf]]-Table1[[#This Row],[Netto tov vorige schijf]])/MAX(Table1[[#This Row],[Bruto tov vorige schijf]],1)</f>
        <v>0.49021999999968102</v>
      </c>
    </row>
    <row r="3889" spans="1:12" x14ac:dyDescent="0.25">
      <c r="A3889" s="14">
        <v>46711</v>
      </c>
      <c r="B3889" s="6">
        <f>LoonHeffing2020(Table1[[#This Row],[Belastbaar loon]])</f>
        <v>17446.558499999999</v>
      </c>
      <c r="C3889" s="6">
        <f>AlgemeneHeffingsKorting2020(Table1[[#This Row],[Belastbaar loon]])</f>
        <v>1236.28</v>
      </c>
      <c r="D3889" s="14">
        <f>ArbeidsKorting2020(Table1[[#This Row],[Belastbaar loon]])</f>
        <v>3113.58</v>
      </c>
      <c r="E3889" s="14">
        <f>MAX(Table1[[#This Row],[Loonheffing]]-Table1[[#This Row],[Algemene Heffingskorting]]-Table1[[#This Row],[Arbeidskorting]],0)</f>
        <v>13096.698499999999</v>
      </c>
      <c r="F3889" s="6">
        <f>Table1[[#This Row],[Belastbaar loon]]-Table1[[#This Row],[Belasting]]</f>
        <v>33614.301500000001</v>
      </c>
      <c r="G3889" s="2">
        <f>(Table1[[#This Row],[Belastbaar loon]]-Table1[[#This Row],[Netto loon]])/Table1[[#This Row],[Belastbaar loon]]</f>
        <v>0.28037718096379866</v>
      </c>
      <c r="H3889" s="14">
        <f t="shared" ca="1" si="55"/>
        <v>13091.796299999998</v>
      </c>
      <c r="I3889" s="14">
        <f ca="1">IF(ROW()=2, Table1[[#This Row],[Netto loon]], INDIRECT(ADDRESS(ROW()-1,COLUMN(F:F))))</f>
        <v>33609.203699999998</v>
      </c>
      <c r="J3889" s="6">
        <f ca="1">IF(ROW()=2, 0, Table1[[#This Row],[Belastbaar loon]]-INDIRECT(ADDRESS(ROW()-1,COLUMN(A:A))))</f>
        <v>10</v>
      </c>
      <c r="K3889" s="6">
        <f ca="1">Table1[[#This Row],[Netto loon]]-Table1[[#This Row],[Netto vorige schijf]]</f>
        <v>5.0978000000031898</v>
      </c>
      <c r="L3889" s="2">
        <f ca="1">(Table1[[#This Row],[Bruto tov vorige schijf]]-Table1[[#This Row],[Netto tov vorige schijf]])/MAX(Table1[[#This Row],[Bruto tov vorige schijf]],1)</f>
        <v>0.49021999999968102</v>
      </c>
    </row>
    <row r="3890" spans="1:12" x14ac:dyDescent="0.25">
      <c r="A3890" s="14">
        <v>46721</v>
      </c>
      <c r="B3890" s="6">
        <f>LoonHeffing2020(Table1[[#This Row],[Belastbaar loon]])</f>
        <v>17450.2935</v>
      </c>
      <c r="C3890" s="6">
        <f>AlgemeneHeffingsKorting2020(Table1[[#This Row],[Belastbaar loon]])</f>
        <v>1235.7128</v>
      </c>
      <c r="D3890" s="14">
        <f>ArbeidsKorting2020(Table1[[#This Row],[Belastbaar loon]])</f>
        <v>3112.98</v>
      </c>
      <c r="E3890" s="14">
        <f>MAX(Table1[[#This Row],[Loonheffing]]-Table1[[#This Row],[Algemene Heffingskorting]]-Table1[[#This Row],[Arbeidskorting]],0)</f>
        <v>13101.600700000001</v>
      </c>
      <c r="F3890" s="6">
        <f>Table1[[#This Row],[Belastbaar loon]]-Table1[[#This Row],[Belasting]]</f>
        <v>33619.399299999997</v>
      </c>
      <c r="G3890" s="2">
        <f>(Table1[[#This Row],[Belastbaar loon]]-Table1[[#This Row],[Netto loon]])/Table1[[#This Row],[Belastbaar loon]]</f>
        <v>0.28042209498940524</v>
      </c>
      <c r="H3890" s="14">
        <f t="shared" ca="1" si="55"/>
        <v>13096.698499999999</v>
      </c>
      <c r="I3890" s="14">
        <f ca="1">IF(ROW()=2, Table1[[#This Row],[Netto loon]], INDIRECT(ADDRESS(ROW()-1,COLUMN(F:F))))</f>
        <v>33614.301500000001</v>
      </c>
      <c r="J3890" s="6">
        <f ca="1">IF(ROW()=2, 0, Table1[[#This Row],[Belastbaar loon]]-INDIRECT(ADDRESS(ROW()-1,COLUMN(A:A))))</f>
        <v>10</v>
      </c>
      <c r="K3890" s="6">
        <f ca="1">Table1[[#This Row],[Netto loon]]-Table1[[#This Row],[Netto vorige schijf]]</f>
        <v>5.0977999999959138</v>
      </c>
      <c r="L3890" s="2">
        <f ca="1">(Table1[[#This Row],[Bruto tov vorige schijf]]-Table1[[#This Row],[Netto tov vorige schijf]])/MAX(Table1[[#This Row],[Bruto tov vorige schijf]],1)</f>
        <v>0.49022000000040861</v>
      </c>
    </row>
    <row r="3891" spans="1:12" x14ac:dyDescent="0.25">
      <c r="A3891" s="14">
        <v>46731</v>
      </c>
      <c r="B3891" s="6">
        <f>LoonHeffing2020(Table1[[#This Row],[Belastbaar loon]])</f>
        <v>17454.0285</v>
      </c>
      <c r="C3891" s="6">
        <f>AlgemeneHeffingsKorting2020(Table1[[#This Row],[Belastbaar loon]])</f>
        <v>1235.1456000000001</v>
      </c>
      <c r="D3891" s="14">
        <f>ArbeidsKorting2020(Table1[[#This Row],[Belastbaar loon]])</f>
        <v>3112.38</v>
      </c>
      <c r="E3891" s="14">
        <f>MAX(Table1[[#This Row],[Loonheffing]]-Table1[[#This Row],[Algemene Heffingskorting]]-Table1[[#This Row],[Arbeidskorting]],0)</f>
        <v>13106.502899999999</v>
      </c>
      <c r="F3891" s="6">
        <f>Table1[[#This Row],[Belastbaar loon]]-Table1[[#This Row],[Belasting]]</f>
        <v>33624.497100000001</v>
      </c>
      <c r="G3891" s="2">
        <f>(Table1[[#This Row],[Belastbaar loon]]-Table1[[#This Row],[Netto loon]])/Table1[[#This Row],[Belastbaar loon]]</f>
        <v>0.28046698979264301</v>
      </c>
      <c r="H3891" s="14">
        <f t="shared" ca="1" si="55"/>
        <v>13101.600700000001</v>
      </c>
      <c r="I3891" s="14">
        <f ca="1">IF(ROW()=2, Table1[[#This Row],[Netto loon]], INDIRECT(ADDRESS(ROW()-1,COLUMN(F:F))))</f>
        <v>33619.399299999997</v>
      </c>
      <c r="J3891" s="6">
        <f ca="1">IF(ROW()=2, 0, Table1[[#This Row],[Belastbaar loon]]-INDIRECT(ADDRESS(ROW()-1,COLUMN(A:A))))</f>
        <v>10</v>
      </c>
      <c r="K3891" s="6">
        <f ca="1">Table1[[#This Row],[Netto loon]]-Table1[[#This Row],[Netto vorige schijf]]</f>
        <v>5.0978000000031898</v>
      </c>
      <c r="L3891" s="2">
        <f ca="1">(Table1[[#This Row],[Bruto tov vorige schijf]]-Table1[[#This Row],[Netto tov vorige schijf]])/MAX(Table1[[#This Row],[Bruto tov vorige schijf]],1)</f>
        <v>0.49021999999968102</v>
      </c>
    </row>
    <row r="3892" spans="1:12" x14ac:dyDescent="0.25">
      <c r="A3892" s="14">
        <v>46741</v>
      </c>
      <c r="B3892" s="6">
        <f>LoonHeffing2020(Table1[[#This Row],[Belastbaar loon]])</f>
        <v>17457.763500000001</v>
      </c>
      <c r="C3892" s="6">
        <f>AlgemeneHeffingsKorting2020(Table1[[#This Row],[Belastbaar loon]])</f>
        <v>1234.5784000000001</v>
      </c>
      <c r="D3892" s="14">
        <f>ArbeidsKorting2020(Table1[[#This Row],[Belastbaar loon]])</f>
        <v>3111.78</v>
      </c>
      <c r="E3892" s="14">
        <f>MAX(Table1[[#This Row],[Loonheffing]]-Table1[[#This Row],[Algemene Heffingskorting]]-Table1[[#This Row],[Arbeidskorting]],0)</f>
        <v>13111.4051</v>
      </c>
      <c r="F3892" s="6">
        <f>Table1[[#This Row],[Belastbaar loon]]-Table1[[#This Row],[Belasting]]</f>
        <v>33629.594899999996</v>
      </c>
      <c r="G3892" s="2">
        <f>(Table1[[#This Row],[Belastbaar loon]]-Table1[[#This Row],[Netto loon]])/Table1[[#This Row],[Belastbaar loon]]</f>
        <v>0.28051186538584977</v>
      </c>
      <c r="H3892" s="14">
        <f t="shared" ca="1" si="55"/>
        <v>13106.502899999999</v>
      </c>
      <c r="I3892" s="14">
        <f ca="1">IF(ROW()=2, Table1[[#This Row],[Netto loon]], INDIRECT(ADDRESS(ROW()-1,COLUMN(F:F))))</f>
        <v>33624.497100000001</v>
      </c>
      <c r="J3892" s="6">
        <f ca="1">IF(ROW()=2, 0, Table1[[#This Row],[Belastbaar loon]]-INDIRECT(ADDRESS(ROW()-1,COLUMN(A:A))))</f>
        <v>10</v>
      </c>
      <c r="K3892" s="6">
        <f ca="1">Table1[[#This Row],[Netto loon]]-Table1[[#This Row],[Netto vorige schijf]]</f>
        <v>5.0977999999959138</v>
      </c>
      <c r="L3892" s="2">
        <f ca="1">(Table1[[#This Row],[Bruto tov vorige schijf]]-Table1[[#This Row],[Netto tov vorige schijf]])/MAX(Table1[[#This Row],[Bruto tov vorige schijf]],1)</f>
        <v>0.49022000000040861</v>
      </c>
    </row>
    <row r="3893" spans="1:12" x14ac:dyDescent="0.25">
      <c r="A3893" s="14">
        <v>46751</v>
      </c>
      <c r="B3893" s="6">
        <f>LoonHeffing2020(Table1[[#This Row],[Belastbaar loon]])</f>
        <v>17461.498500000002</v>
      </c>
      <c r="C3893" s="6">
        <f>AlgemeneHeffingsKorting2020(Table1[[#This Row],[Belastbaar loon]])</f>
        <v>1234.0111999999999</v>
      </c>
      <c r="D3893" s="14">
        <f>ArbeidsKorting2020(Table1[[#This Row],[Belastbaar loon]])</f>
        <v>3111.18</v>
      </c>
      <c r="E3893" s="14">
        <f>MAX(Table1[[#This Row],[Loonheffing]]-Table1[[#This Row],[Algemene Heffingskorting]]-Table1[[#This Row],[Arbeidskorting]],0)</f>
        <v>13116.3073</v>
      </c>
      <c r="F3893" s="6">
        <f>Table1[[#This Row],[Belastbaar loon]]-Table1[[#This Row],[Belasting]]</f>
        <v>33634.6927</v>
      </c>
      <c r="G3893" s="2">
        <f>(Table1[[#This Row],[Belastbaar loon]]-Table1[[#This Row],[Netto loon]])/Table1[[#This Row],[Belastbaar loon]]</f>
        <v>0.28055672178135227</v>
      </c>
      <c r="H3893" s="14">
        <f t="shared" ca="1" si="55"/>
        <v>13111.4051</v>
      </c>
      <c r="I3893" s="14">
        <f ca="1">IF(ROW()=2, Table1[[#This Row],[Netto loon]], INDIRECT(ADDRESS(ROW()-1,COLUMN(F:F))))</f>
        <v>33629.594899999996</v>
      </c>
      <c r="J3893" s="6">
        <f ca="1">IF(ROW()=2, 0, Table1[[#This Row],[Belastbaar loon]]-INDIRECT(ADDRESS(ROW()-1,COLUMN(A:A))))</f>
        <v>10</v>
      </c>
      <c r="K3893" s="6">
        <f ca="1">Table1[[#This Row],[Netto loon]]-Table1[[#This Row],[Netto vorige schijf]]</f>
        <v>5.0978000000031898</v>
      </c>
      <c r="L3893" s="2">
        <f ca="1">(Table1[[#This Row],[Bruto tov vorige schijf]]-Table1[[#This Row],[Netto tov vorige schijf]])/MAX(Table1[[#This Row],[Bruto tov vorige schijf]],1)</f>
        <v>0.49021999999968102</v>
      </c>
    </row>
    <row r="3894" spans="1:12" x14ac:dyDescent="0.25">
      <c r="A3894" s="14">
        <v>46761</v>
      </c>
      <c r="B3894" s="6">
        <f>LoonHeffing2020(Table1[[#This Row],[Belastbaar loon]])</f>
        <v>17465.233499999998</v>
      </c>
      <c r="C3894" s="6">
        <f>AlgemeneHeffingsKorting2020(Table1[[#This Row],[Belastbaar loon]])</f>
        <v>1233.444</v>
      </c>
      <c r="D3894" s="14">
        <f>ArbeidsKorting2020(Table1[[#This Row],[Belastbaar loon]])</f>
        <v>3110.58</v>
      </c>
      <c r="E3894" s="14">
        <f>MAX(Table1[[#This Row],[Loonheffing]]-Table1[[#This Row],[Algemene Heffingskorting]]-Table1[[#This Row],[Arbeidskorting]],0)</f>
        <v>13121.209499999999</v>
      </c>
      <c r="F3894" s="6">
        <f>Table1[[#This Row],[Belastbaar loon]]-Table1[[#This Row],[Belasting]]</f>
        <v>33639.790500000003</v>
      </c>
      <c r="G3894" s="2">
        <f>(Table1[[#This Row],[Belastbaar loon]]-Table1[[#This Row],[Netto loon]])/Table1[[#This Row],[Belastbaar loon]]</f>
        <v>0.28060155899146721</v>
      </c>
      <c r="H3894" s="14">
        <f t="shared" ca="1" si="55"/>
        <v>13116.3073</v>
      </c>
      <c r="I3894" s="14">
        <f ca="1">IF(ROW()=2, Table1[[#This Row],[Netto loon]], INDIRECT(ADDRESS(ROW()-1,COLUMN(F:F))))</f>
        <v>33634.6927</v>
      </c>
      <c r="J3894" s="6">
        <f ca="1">IF(ROW()=2, 0, Table1[[#This Row],[Belastbaar loon]]-INDIRECT(ADDRESS(ROW()-1,COLUMN(A:A))))</f>
        <v>10</v>
      </c>
      <c r="K3894" s="6">
        <f ca="1">Table1[[#This Row],[Netto loon]]-Table1[[#This Row],[Netto vorige schijf]]</f>
        <v>5.0978000000031898</v>
      </c>
      <c r="L3894" s="2">
        <f ca="1">(Table1[[#This Row],[Bruto tov vorige schijf]]-Table1[[#This Row],[Netto tov vorige schijf]])/MAX(Table1[[#This Row],[Bruto tov vorige schijf]],1)</f>
        <v>0.49021999999968102</v>
      </c>
    </row>
    <row r="3895" spans="1:12" x14ac:dyDescent="0.25">
      <c r="A3895" s="14">
        <v>46771</v>
      </c>
      <c r="B3895" s="6">
        <f>LoonHeffing2020(Table1[[#This Row],[Belastbaar loon]])</f>
        <v>17468.968499999999</v>
      </c>
      <c r="C3895" s="6">
        <f>AlgemeneHeffingsKorting2020(Table1[[#This Row],[Belastbaar loon]])</f>
        <v>1232.8768</v>
      </c>
      <c r="D3895" s="14">
        <f>ArbeidsKorting2020(Table1[[#This Row],[Belastbaar loon]])</f>
        <v>3109.98</v>
      </c>
      <c r="E3895" s="14">
        <f>MAX(Table1[[#This Row],[Loonheffing]]-Table1[[#This Row],[Algemene Heffingskorting]]-Table1[[#This Row],[Arbeidskorting]],0)</f>
        <v>13126.111699999999</v>
      </c>
      <c r="F3895" s="6">
        <f>Table1[[#This Row],[Belastbaar loon]]-Table1[[#This Row],[Belasting]]</f>
        <v>33644.888299999999</v>
      </c>
      <c r="G3895" s="2">
        <f>(Table1[[#This Row],[Belastbaar loon]]-Table1[[#This Row],[Netto loon]])/Table1[[#This Row],[Belastbaar loon]]</f>
        <v>0.28064637702850059</v>
      </c>
      <c r="H3895" s="14">
        <f t="shared" ca="1" si="55"/>
        <v>13121.209499999999</v>
      </c>
      <c r="I3895" s="14">
        <f ca="1">IF(ROW()=2, Table1[[#This Row],[Netto loon]], INDIRECT(ADDRESS(ROW()-1,COLUMN(F:F))))</f>
        <v>33639.790500000003</v>
      </c>
      <c r="J3895" s="6">
        <f ca="1">IF(ROW()=2, 0, Table1[[#This Row],[Belastbaar loon]]-INDIRECT(ADDRESS(ROW()-1,COLUMN(A:A))))</f>
        <v>10</v>
      </c>
      <c r="K3895" s="6">
        <f ca="1">Table1[[#This Row],[Netto loon]]-Table1[[#This Row],[Netto vorige schijf]]</f>
        <v>5.0977999999959138</v>
      </c>
      <c r="L3895" s="2">
        <f ca="1">(Table1[[#This Row],[Bruto tov vorige schijf]]-Table1[[#This Row],[Netto tov vorige schijf]])/MAX(Table1[[#This Row],[Bruto tov vorige schijf]],1)</f>
        <v>0.49022000000040861</v>
      </c>
    </row>
    <row r="3896" spans="1:12" x14ac:dyDescent="0.25">
      <c r="A3896" s="14">
        <v>46781</v>
      </c>
      <c r="B3896" s="6">
        <f>LoonHeffing2020(Table1[[#This Row],[Belastbaar loon]])</f>
        <v>17472.7035</v>
      </c>
      <c r="C3896" s="6">
        <f>AlgemeneHeffingsKorting2020(Table1[[#This Row],[Belastbaar loon]])</f>
        <v>1232.3096</v>
      </c>
      <c r="D3896" s="14">
        <f>ArbeidsKorting2020(Table1[[#This Row],[Belastbaar loon]])</f>
        <v>3109.38</v>
      </c>
      <c r="E3896" s="14">
        <f>MAX(Table1[[#This Row],[Loonheffing]]-Table1[[#This Row],[Algemene Heffingskorting]]-Table1[[#This Row],[Arbeidskorting]],0)</f>
        <v>13131.013899999998</v>
      </c>
      <c r="F3896" s="6">
        <f>Table1[[#This Row],[Belastbaar loon]]-Table1[[#This Row],[Belasting]]</f>
        <v>33649.986100000002</v>
      </c>
      <c r="G3896" s="2">
        <f>(Table1[[#This Row],[Belastbaar loon]]-Table1[[#This Row],[Netto loon]])/Table1[[#This Row],[Belastbaar loon]]</f>
        <v>0.28069117590474763</v>
      </c>
      <c r="H3896" s="14">
        <f t="shared" ca="1" si="55"/>
        <v>13126.111699999999</v>
      </c>
      <c r="I3896" s="14">
        <f ca="1">IF(ROW()=2, Table1[[#This Row],[Netto loon]], INDIRECT(ADDRESS(ROW()-1,COLUMN(F:F))))</f>
        <v>33644.888299999999</v>
      </c>
      <c r="J3896" s="6">
        <f ca="1">IF(ROW()=2, 0, Table1[[#This Row],[Belastbaar loon]]-INDIRECT(ADDRESS(ROW()-1,COLUMN(A:A))))</f>
        <v>10</v>
      </c>
      <c r="K3896" s="6">
        <f ca="1">Table1[[#This Row],[Netto loon]]-Table1[[#This Row],[Netto vorige schijf]]</f>
        <v>5.0978000000031898</v>
      </c>
      <c r="L3896" s="2">
        <f ca="1">(Table1[[#This Row],[Bruto tov vorige schijf]]-Table1[[#This Row],[Netto tov vorige schijf]])/MAX(Table1[[#This Row],[Bruto tov vorige schijf]],1)</f>
        <v>0.49021999999968102</v>
      </c>
    </row>
    <row r="3897" spans="1:12" x14ac:dyDescent="0.25">
      <c r="A3897" s="14">
        <v>46791</v>
      </c>
      <c r="B3897" s="6">
        <f>LoonHeffing2020(Table1[[#This Row],[Belastbaar loon]])</f>
        <v>17476.4385</v>
      </c>
      <c r="C3897" s="6">
        <f>AlgemeneHeffingsKorting2020(Table1[[#This Row],[Belastbaar loon]])</f>
        <v>1231.7424000000001</v>
      </c>
      <c r="D3897" s="14">
        <f>ArbeidsKorting2020(Table1[[#This Row],[Belastbaar loon]])</f>
        <v>3108.78</v>
      </c>
      <c r="E3897" s="14">
        <f>MAX(Table1[[#This Row],[Loonheffing]]-Table1[[#This Row],[Algemene Heffingskorting]]-Table1[[#This Row],[Arbeidskorting]],0)</f>
        <v>13135.9161</v>
      </c>
      <c r="F3897" s="6">
        <f>Table1[[#This Row],[Belastbaar loon]]-Table1[[#This Row],[Belasting]]</f>
        <v>33655.083899999998</v>
      </c>
      <c r="G3897" s="2">
        <f>(Table1[[#This Row],[Belastbaar loon]]-Table1[[#This Row],[Netto loon]])/Table1[[#This Row],[Belastbaar loon]]</f>
        <v>0.28073595563249348</v>
      </c>
      <c r="H3897" s="14">
        <f t="shared" ca="1" si="55"/>
        <v>13131.013899999998</v>
      </c>
      <c r="I3897" s="14">
        <f ca="1">IF(ROW()=2, Table1[[#This Row],[Netto loon]], INDIRECT(ADDRESS(ROW()-1,COLUMN(F:F))))</f>
        <v>33649.986100000002</v>
      </c>
      <c r="J3897" s="6">
        <f ca="1">IF(ROW()=2, 0, Table1[[#This Row],[Belastbaar loon]]-INDIRECT(ADDRESS(ROW()-1,COLUMN(A:A))))</f>
        <v>10</v>
      </c>
      <c r="K3897" s="6">
        <f ca="1">Table1[[#This Row],[Netto loon]]-Table1[[#This Row],[Netto vorige schijf]]</f>
        <v>5.0977999999959138</v>
      </c>
      <c r="L3897" s="2">
        <f ca="1">(Table1[[#This Row],[Bruto tov vorige schijf]]-Table1[[#This Row],[Netto tov vorige schijf]])/MAX(Table1[[#This Row],[Bruto tov vorige schijf]],1)</f>
        <v>0.49022000000040861</v>
      </c>
    </row>
    <row r="3898" spans="1:12" x14ac:dyDescent="0.25">
      <c r="A3898" s="14">
        <v>46801</v>
      </c>
      <c r="B3898" s="6">
        <f>LoonHeffing2020(Table1[[#This Row],[Belastbaar loon]])</f>
        <v>17480.173500000001</v>
      </c>
      <c r="C3898" s="6">
        <f>AlgemeneHeffingsKorting2020(Table1[[#This Row],[Belastbaar loon]])</f>
        <v>1231.1751999999999</v>
      </c>
      <c r="D3898" s="14">
        <f>ArbeidsKorting2020(Table1[[#This Row],[Belastbaar loon]])</f>
        <v>3108.18</v>
      </c>
      <c r="E3898" s="14">
        <f>MAX(Table1[[#This Row],[Loonheffing]]-Table1[[#This Row],[Algemene Heffingskorting]]-Table1[[#This Row],[Arbeidskorting]],0)</f>
        <v>13140.818300000001</v>
      </c>
      <c r="F3898" s="6">
        <f>Table1[[#This Row],[Belastbaar loon]]-Table1[[#This Row],[Belasting]]</f>
        <v>33660.181700000001</v>
      </c>
      <c r="G3898" s="2">
        <f>(Table1[[#This Row],[Belastbaar loon]]-Table1[[#This Row],[Netto loon]])/Table1[[#This Row],[Belastbaar loon]]</f>
        <v>0.28078071622401229</v>
      </c>
      <c r="H3898" s="14">
        <f t="shared" ca="1" si="55"/>
        <v>13135.9161</v>
      </c>
      <c r="I3898" s="14">
        <f ca="1">IF(ROW()=2, Table1[[#This Row],[Netto loon]], INDIRECT(ADDRESS(ROW()-1,COLUMN(F:F))))</f>
        <v>33655.083899999998</v>
      </c>
      <c r="J3898" s="6">
        <f ca="1">IF(ROW()=2, 0, Table1[[#This Row],[Belastbaar loon]]-INDIRECT(ADDRESS(ROW()-1,COLUMN(A:A))))</f>
        <v>10</v>
      </c>
      <c r="K3898" s="6">
        <f ca="1">Table1[[#This Row],[Netto loon]]-Table1[[#This Row],[Netto vorige schijf]]</f>
        <v>5.0978000000031898</v>
      </c>
      <c r="L3898" s="2">
        <f ca="1">(Table1[[#This Row],[Bruto tov vorige schijf]]-Table1[[#This Row],[Netto tov vorige schijf]])/MAX(Table1[[#This Row],[Bruto tov vorige schijf]],1)</f>
        <v>0.49021999999968102</v>
      </c>
    </row>
    <row r="3899" spans="1:12" x14ac:dyDescent="0.25">
      <c r="A3899" s="14">
        <v>46811</v>
      </c>
      <c r="B3899" s="6">
        <f>LoonHeffing2020(Table1[[#This Row],[Belastbaar loon]])</f>
        <v>17483.908500000001</v>
      </c>
      <c r="C3899" s="6">
        <f>AlgemeneHeffingsKorting2020(Table1[[#This Row],[Belastbaar loon]])</f>
        <v>1230.6079999999999</v>
      </c>
      <c r="D3899" s="14">
        <f>ArbeidsKorting2020(Table1[[#This Row],[Belastbaar loon]])</f>
        <v>3107.58</v>
      </c>
      <c r="E3899" s="14">
        <f>MAX(Table1[[#This Row],[Loonheffing]]-Table1[[#This Row],[Algemene Heffingskorting]]-Table1[[#This Row],[Arbeidskorting]],0)</f>
        <v>13145.720500000001</v>
      </c>
      <c r="F3899" s="6">
        <f>Table1[[#This Row],[Belastbaar loon]]-Table1[[#This Row],[Belasting]]</f>
        <v>33665.279499999997</v>
      </c>
      <c r="G3899" s="2">
        <f>(Table1[[#This Row],[Belastbaar loon]]-Table1[[#This Row],[Netto loon]])/Table1[[#This Row],[Belastbaar loon]]</f>
        <v>0.2808254576915683</v>
      </c>
      <c r="H3899" s="14">
        <f t="shared" ca="1" si="55"/>
        <v>13140.818300000001</v>
      </c>
      <c r="I3899" s="14">
        <f ca="1">IF(ROW()=2, Table1[[#This Row],[Netto loon]], INDIRECT(ADDRESS(ROW()-1,COLUMN(F:F))))</f>
        <v>33660.181700000001</v>
      </c>
      <c r="J3899" s="6">
        <f ca="1">IF(ROW()=2, 0, Table1[[#This Row],[Belastbaar loon]]-INDIRECT(ADDRESS(ROW()-1,COLUMN(A:A))))</f>
        <v>10</v>
      </c>
      <c r="K3899" s="6">
        <f ca="1">Table1[[#This Row],[Netto loon]]-Table1[[#This Row],[Netto vorige schijf]]</f>
        <v>5.0977999999959138</v>
      </c>
      <c r="L3899" s="2">
        <f ca="1">(Table1[[#This Row],[Bruto tov vorige schijf]]-Table1[[#This Row],[Netto tov vorige schijf]])/MAX(Table1[[#This Row],[Bruto tov vorige schijf]],1)</f>
        <v>0.49022000000040861</v>
      </c>
    </row>
    <row r="3900" spans="1:12" x14ac:dyDescent="0.25">
      <c r="A3900" s="14">
        <v>46821</v>
      </c>
      <c r="B3900" s="6">
        <f>LoonHeffing2020(Table1[[#This Row],[Belastbaar loon]])</f>
        <v>17487.643499999998</v>
      </c>
      <c r="C3900" s="6">
        <f>AlgemeneHeffingsKorting2020(Table1[[#This Row],[Belastbaar loon]])</f>
        <v>1230.0408</v>
      </c>
      <c r="D3900" s="14">
        <f>ArbeidsKorting2020(Table1[[#This Row],[Belastbaar loon]])</f>
        <v>3106.98</v>
      </c>
      <c r="E3900" s="14">
        <f>MAX(Table1[[#This Row],[Loonheffing]]-Table1[[#This Row],[Algemene Heffingskorting]]-Table1[[#This Row],[Arbeidskorting]],0)</f>
        <v>13150.622699999998</v>
      </c>
      <c r="F3900" s="6">
        <f>Table1[[#This Row],[Belastbaar loon]]-Table1[[#This Row],[Belasting]]</f>
        <v>33670.3773</v>
      </c>
      <c r="G3900" s="2">
        <f>(Table1[[#This Row],[Belastbaar loon]]-Table1[[#This Row],[Netto loon]])/Table1[[#This Row],[Belastbaar loon]]</f>
        <v>0.2808701800474146</v>
      </c>
      <c r="H3900" s="14">
        <f t="shared" ca="1" si="55"/>
        <v>13145.720500000001</v>
      </c>
      <c r="I3900" s="14">
        <f ca="1">IF(ROW()=2, Table1[[#This Row],[Netto loon]], INDIRECT(ADDRESS(ROW()-1,COLUMN(F:F))))</f>
        <v>33665.279499999997</v>
      </c>
      <c r="J3900" s="6">
        <f ca="1">IF(ROW()=2, 0, Table1[[#This Row],[Belastbaar loon]]-INDIRECT(ADDRESS(ROW()-1,COLUMN(A:A))))</f>
        <v>10</v>
      </c>
      <c r="K3900" s="6">
        <f ca="1">Table1[[#This Row],[Netto loon]]-Table1[[#This Row],[Netto vorige schijf]]</f>
        <v>5.0978000000031898</v>
      </c>
      <c r="L3900" s="2">
        <f ca="1">(Table1[[#This Row],[Bruto tov vorige schijf]]-Table1[[#This Row],[Netto tov vorige schijf]])/MAX(Table1[[#This Row],[Bruto tov vorige schijf]],1)</f>
        <v>0.49021999999968102</v>
      </c>
    </row>
    <row r="3901" spans="1:12" x14ac:dyDescent="0.25">
      <c r="A3901" s="14">
        <v>46831</v>
      </c>
      <c r="B3901" s="6">
        <f>LoonHeffing2020(Table1[[#This Row],[Belastbaar loon]])</f>
        <v>17491.378499999999</v>
      </c>
      <c r="C3901" s="6">
        <f>AlgemeneHeffingsKorting2020(Table1[[#This Row],[Belastbaar loon]])</f>
        <v>1229.4736</v>
      </c>
      <c r="D3901" s="14">
        <f>ArbeidsKorting2020(Table1[[#This Row],[Belastbaar loon]])</f>
        <v>3106.38</v>
      </c>
      <c r="E3901" s="14">
        <f>MAX(Table1[[#This Row],[Loonheffing]]-Table1[[#This Row],[Algemene Heffingskorting]]-Table1[[#This Row],[Arbeidskorting]],0)</f>
        <v>13155.5249</v>
      </c>
      <c r="F3901" s="6">
        <f>Table1[[#This Row],[Belastbaar loon]]-Table1[[#This Row],[Belasting]]</f>
        <v>33675.475099999996</v>
      </c>
      <c r="G3901" s="2">
        <f>(Table1[[#This Row],[Belastbaar loon]]-Table1[[#This Row],[Netto loon]])/Table1[[#This Row],[Belastbaar loon]]</f>
        <v>0.2809148833037946</v>
      </c>
      <c r="H3901" s="14">
        <f t="shared" ca="1" si="55"/>
        <v>13150.622699999998</v>
      </c>
      <c r="I3901" s="14">
        <f ca="1">IF(ROW()=2, Table1[[#This Row],[Netto loon]], INDIRECT(ADDRESS(ROW()-1,COLUMN(F:F))))</f>
        <v>33670.3773</v>
      </c>
      <c r="J3901" s="6">
        <f ca="1">IF(ROW()=2, 0, Table1[[#This Row],[Belastbaar loon]]-INDIRECT(ADDRESS(ROW()-1,COLUMN(A:A))))</f>
        <v>10</v>
      </c>
      <c r="K3901" s="6">
        <f ca="1">Table1[[#This Row],[Netto loon]]-Table1[[#This Row],[Netto vorige schijf]]</f>
        <v>5.0977999999959138</v>
      </c>
      <c r="L3901" s="2">
        <f ca="1">(Table1[[#This Row],[Bruto tov vorige schijf]]-Table1[[#This Row],[Netto tov vorige schijf]])/MAX(Table1[[#This Row],[Bruto tov vorige schijf]],1)</f>
        <v>0.49022000000040861</v>
      </c>
    </row>
    <row r="3902" spans="1:12" x14ac:dyDescent="0.25">
      <c r="A3902" s="14">
        <v>46841</v>
      </c>
      <c r="B3902" s="6">
        <f>LoonHeffing2020(Table1[[#This Row],[Belastbaar loon]])</f>
        <v>17495.113499999999</v>
      </c>
      <c r="C3902" s="6">
        <f>AlgemeneHeffingsKorting2020(Table1[[#This Row],[Belastbaar loon]])</f>
        <v>1228.9064000000001</v>
      </c>
      <c r="D3902" s="14">
        <f>ArbeidsKorting2020(Table1[[#This Row],[Belastbaar loon]])</f>
        <v>3105.78</v>
      </c>
      <c r="E3902" s="14">
        <f>MAX(Table1[[#This Row],[Loonheffing]]-Table1[[#This Row],[Algemene Heffingskorting]]-Table1[[#This Row],[Arbeidskorting]],0)</f>
        <v>13160.427099999999</v>
      </c>
      <c r="F3902" s="6">
        <f>Table1[[#This Row],[Belastbaar loon]]-Table1[[#This Row],[Belasting]]</f>
        <v>33680.572899999999</v>
      </c>
      <c r="G3902" s="2">
        <f>(Table1[[#This Row],[Belastbaar loon]]-Table1[[#This Row],[Netto loon]])/Table1[[#This Row],[Belastbaar loon]]</f>
        <v>0.28095956747294037</v>
      </c>
      <c r="H3902" s="14">
        <f t="shared" ca="1" si="55"/>
        <v>13155.5249</v>
      </c>
      <c r="I3902" s="14">
        <f ca="1">IF(ROW()=2, Table1[[#This Row],[Netto loon]], INDIRECT(ADDRESS(ROW()-1,COLUMN(F:F))))</f>
        <v>33675.475099999996</v>
      </c>
      <c r="J3902" s="6">
        <f ca="1">IF(ROW()=2, 0, Table1[[#This Row],[Belastbaar loon]]-INDIRECT(ADDRESS(ROW()-1,COLUMN(A:A))))</f>
        <v>10</v>
      </c>
      <c r="K3902" s="6">
        <f ca="1">Table1[[#This Row],[Netto loon]]-Table1[[#This Row],[Netto vorige schijf]]</f>
        <v>5.0978000000031898</v>
      </c>
      <c r="L3902" s="2">
        <f ca="1">(Table1[[#This Row],[Bruto tov vorige schijf]]-Table1[[#This Row],[Netto tov vorige schijf]])/MAX(Table1[[#This Row],[Bruto tov vorige schijf]],1)</f>
        <v>0.49021999999968102</v>
      </c>
    </row>
    <row r="3903" spans="1:12" x14ac:dyDescent="0.25">
      <c r="A3903" s="14">
        <v>46851</v>
      </c>
      <c r="B3903" s="6">
        <f>LoonHeffing2020(Table1[[#This Row],[Belastbaar loon]])</f>
        <v>17498.8485</v>
      </c>
      <c r="C3903" s="6">
        <f>AlgemeneHeffingsKorting2020(Table1[[#This Row],[Belastbaar loon]])</f>
        <v>1228.3392000000001</v>
      </c>
      <c r="D3903" s="14">
        <f>ArbeidsKorting2020(Table1[[#This Row],[Belastbaar loon]])</f>
        <v>3105.18</v>
      </c>
      <c r="E3903" s="14">
        <f>MAX(Table1[[#This Row],[Loonheffing]]-Table1[[#This Row],[Algemene Heffingskorting]]-Table1[[#This Row],[Arbeidskorting]],0)</f>
        <v>13165.329299999999</v>
      </c>
      <c r="F3903" s="6">
        <f>Table1[[#This Row],[Belastbaar loon]]-Table1[[#This Row],[Belasting]]</f>
        <v>33685.670700000002</v>
      </c>
      <c r="G3903" s="2">
        <f>(Table1[[#This Row],[Belastbaar loon]]-Table1[[#This Row],[Netto loon]])/Table1[[#This Row],[Belastbaar loon]]</f>
        <v>0.2810042325670743</v>
      </c>
      <c r="H3903" s="14">
        <f t="shared" ca="1" si="55"/>
        <v>13160.427099999999</v>
      </c>
      <c r="I3903" s="14">
        <f ca="1">IF(ROW()=2, Table1[[#This Row],[Netto loon]], INDIRECT(ADDRESS(ROW()-1,COLUMN(F:F))))</f>
        <v>33680.572899999999</v>
      </c>
      <c r="J3903" s="6">
        <f ca="1">IF(ROW()=2, 0, Table1[[#This Row],[Belastbaar loon]]-INDIRECT(ADDRESS(ROW()-1,COLUMN(A:A))))</f>
        <v>10</v>
      </c>
      <c r="K3903" s="6">
        <f ca="1">Table1[[#This Row],[Netto loon]]-Table1[[#This Row],[Netto vorige schijf]]</f>
        <v>5.0978000000031898</v>
      </c>
      <c r="L3903" s="2">
        <f ca="1">(Table1[[#This Row],[Bruto tov vorige schijf]]-Table1[[#This Row],[Netto tov vorige schijf]])/MAX(Table1[[#This Row],[Bruto tov vorige schijf]],1)</f>
        <v>0.49021999999968102</v>
      </c>
    </row>
    <row r="3904" spans="1:12" x14ac:dyDescent="0.25">
      <c r="A3904" s="14">
        <v>46861</v>
      </c>
      <c r="B3904" s="6">
        <f>LoonHeffing2020(Table1[[#This Row],[Belastbaar loon]])</f>
        <v>17502.583500000001</v>
      </c>
      <c r="C3904" s="6">
        <f>AlgemeneHeffingsKorting2020(Table1[[#This Row],[Belastbaar loon]])</f>
        <v>1227.7719999999999</v>
      </c>
      <c r="D3904" s="14">
        <f>ArbeidsKorting2020(Table1[[#This Row],[Belastbaar loon]])</f>
        <v>3104.58</v>
      </c>
      <c r="E3904" s="14">
        <f>MAX(Table1[[#This Row],[Loonheffing]]-Table1[[#This Row],[Algemene Heffingskorting]]-Table1[[#This Row],[Arbeidskorting]],0)</f>
        <v>13170.2315</v>
      </c>
      <c r="F3904" s="6">
        <f>Table1[[#This Row],[Belastbaar loon]]-Table1[[#This Row],[Belasting]]</f>
        <v>33690.768499999998</v>
      </c>
      <c r="G3904" s="2">
        <f>(Table1[[#This Row],[Belastbaar loon]]-Table1[[#This Row],[Netto loon]])/Table1[[#This Row],[Belastbaar loon]]</f>
        <v>0.2810488785984081</v>
      </c>
      <c r="H3904" s="14">
        <f t="shared" ca="1" si="55"/>
        <v>13165.329299999999</v>
      </c>
      <c r="I3904" s="14">
        <f ca="1">IF(ROW()=2, Table1[[#This Row],[Netto loon]], INDIRECT(ADDRESS(ROW()-1,COLUMN(F:F))))</f>
        <v>33685.670700000002</v>
      </c>
      <c r="J3904" s="6">
        <f ca="1">IF(ROW()=2, 0, Table1[[#This Row],[Belastbaar loon]]-INDIRECT(ADDRESS(ROW()-1,COLUMN(A:A))))</f>
        <v>10</v>
      </c>
      <c r="K3904" s="6">
        <f ca="1">Table1[[#This Row],[Netto loon]]-Table1[[#This Row],[Netto vorige schijf]]</f>
        <v>5.0977999999959138</v>
      </c>
      <c r="L3904" s="2">
        <f ca="1">(Table1[[#This Row],[Bruto tov vorige schijf]]-Table1[[#This Row],[Netto tov vorige schijf]])/MAX(Table1[[#This Row],[Bruto tov vorige schijf]],1)</f>
        <v>0.49022000000040861</v>
      </c>
    </row>
    <row r="3905" spans="1:12" x14ac:dyDescent="0.25">
      <c r="A3905" s="14">
        <v>46871</v>
      </c>
      <c r="B3905" s="6">
        <f>LoonHeffing2020(Table1[[#This Row],[Belastbaar loon]])</f>
        <v>17506.318500000001</v>
      </c>
      <c r="C3905" s="6">
        <f>AlgemeneHeffingsKorting2020(Table1[[#This Row],[Belastbaar loon]])</f>
        <v>1227.2048</v>
      </c>
      <c r="D3905" s="14">
        <f>ArbeidsKorting2020(Table1[[#This Row],[Belastbaar loon]])</f>
        <v>3103.98</v>
      </c>
      <c r="E3905" s="14">
        <f>MAX(Table1[[#This Row],[Loonheffing]]-Table1[[#This Row],[Algemene Heffingskorting]]-Table1[[#This Row],[Arbeidskorting]],0)</f>
        <v>13175.133700000002</v>
      </c>
      <c r="F3905" s="6">
        <f>Table1[[#This Row],[Belastbaar loon]]-Table1[[#This Row],[Belasting]]</f>
        <v>33695.866299999994</v>
      </c>
      <c r="G3905" s="2">
        <f>(Table1[[#This Row],[Belastbaar loon]]-Table1[[#This Row],[Netto loon]])/Table1[[#This Row],[Belastbaar loon]]</f>
        <v>0.28109350557914287</v>
      </c>
      <c r="H3905" s="14">
        <f t="shared" ca="1" si="55"/>
        <v>13170.2315</v>
      </c>
      <c r="I3905" s="14">
        <f ca="1">IF(ROW()=2, Table1[[#This Row],[Netto loon]], INDIRECT(ADDRESS(ROW()-1,COLUMN(F:F))))</f>
        <v>33690.768499999998</v>
      </c>
      <c r="J3905" s="6">
        <f ca="1">IF(ROW()=2, 0, Table1[[#This Row],[Belastbaar loon]]-INDIRECT(ADDRESS(ROW()-1,COLUMN(A:A))))</f>
        <v>10</v>
      </c>
      <c r="K3905" s="6">
        <f ca="1">Table1[[#This Row],[Netto loon]]-Table1[[#This Row],[Netto vorige schijf]]</f>
        <v>5.0977999999959138</v>
      </c>
      <c r="L3905" s="2">
        <f ca="1">(Table1[[#This Row],[Bruto tov vorige schijf]]-Table1[[#This Row],[Netto tov vorige schijf]])/MAX(Table1[[#This Row],[Bruto tov vorige schijf]],1)</f>
        <v>0.49022000000040861</v>
      </c>
    </row>
    <row r="3906" spans="1:12" x14ac:dyDescent="0.25">
      <c r="A3906" s="14">
        <v>46881</v>
      </c>
      <c r="B3906" s="6">
        <f>LoonHeffing2020(Table1[[#This Row],[Belastbaar loon]])</f>
        <v>17510.053499999998</v>
      </c>
      <c r="C3906" s="6">
        <f>AlgemeneHeffingsKorting2020(Table1[[#This Row],[Belastbaar loon]])</f>
        <v>1226.6376</v>
      </c>
      <c r="D3906" s="14">
        <f>ArbeidsKorting2020(Table1[[#This Row],[Belastbaar loon]])</f>
        <v>3103.38</v>
      </c>
      <c r="E3906" s="14">
        <f>MAX(Table1[[#This Row],[Loonheffing]]-Table1[[#This Row],[Algemene Heffingskorting]]-Table1[[#This Row],[Arbeidskorting]],0)</f>
        <v>13180.035899999999</v>
      </c>
      <c r="F3906" s="6">
        <f>Table1[[#This Row],[Belastbaar loon]]-Table1[[#This Row],[Belasting]]</f>
        <v>33700.964099999997</v>
      </c>
      <c r="G3906" s="2">
        <f>(Table1[[#This Row],[Belastbaar loon]]-Table1[[#This Row],[Netto loon]])/Table1[[#This Row],[Belastbaar loon]]</f>
        <v>0.28113811352146928</v>
      </c>
      <c r="H3906" s="14">
        <f t="shared" ca="1" si="55"/>
        <v>13175.133700000002</v>
      </c>
      <c r="I3906" s="14">
        <f ca="1">IF(ROW()=2, Table1[[#This Row],[Netto loon]], INDIRECT(ADDRESS(ROW()-1,COLUMN(F:F))))</f>
        <v>33695.866299999994</v>
      </c>
      <c r="J3906" s="6">
        <f ca="1">IF(ROW()=2, 0, Table1[[#This Row],[Belastbaar loon]]-INDIRECT(ADDRESS(ROW()-1,COLUMN(A:A))))</f>
        <v>10</v>
      </c>
      <c r="K3906" s="6">
        <f ca="1">Table1[[#This Row],[Netto loon]]-Table1[[#This Row],[Netto vorige schijf]]</f>
        <v>5.0978000000031898</v>
      </c>
      <c r="L3906" s="2">
        <f ca="1">(Table1[[#This Row],[Bruto tov vorige schijf]]-Table1[[#This Row],[Netto tov vorige schijf]])/MAX(Table1[[#This Row],[Bruto tov vorige schijf]],1)</f>
        <v>0.49021999999968102</v>
      </c>
    </row>
    <row r="3907" spans="1:12" x14ac:dyDescent="0.25">
      <c r="A3907" s="14">
        <v>46891</v>
      </c>
      <c r="B3907" s="6">
        <f>LoonHeffing2020(Table1[[#This Row],[Belastbaar loon]])</f>
        <v>17513.788499999999</v>
      </c>
      <c r="C3907" s="6">
        <f>AlgemeneHeffingsKorting2020(Table1[[#This Row],[Belastbaar loon]])</f>
        <v>1226.0704000000001</v>
      </c>
      <c r="D3907" s="14">
        <f>ArbeidsKorting2020(Table1[[#This Row],[Belastbaar loon]])</f>
        <v>3102.78</v>
      </c>
      <c r="E3907" s="14">
        <f>MAX(Table1[[#This Row],[Loonheffing]]-Table1[[#This Row],[Algemene Heffingskorting]]-Table1[[#This Row],[Arbeidskorting]],0)</f>
        <v>13184.938099999998</v>
      </c>
      <c r="F3907" s="6">
        <f>Table1[[#This Row],[Belastbaar loon]]-Table1[[#This Row],[Belasting]]</f>
        <v>33706.061900000001</v>
      </c>
      <c r="G3907" s="2">
        <f>(Table1[[#This Row],[Belastbaar loon]]-Table1[[#This Row],[Netto loon]])/Table1[[#This Row],[Belastbaar loon]]</f>
        <v>0.28118270243756799</v>
      </c>
      <c r="H3907" s="14">
        <f t="shared" ca="1" si="55"/>
        <v>13180.035899999999</v>
      </c>
      <c r="I3907" s="14">
        <f ca="1">IF(ROW()=2, Table1[[#This Row],[Netto loon]], INDIRECT(ADDRESS(ROW()-1,COLUMN(F:F))))</f>
        <v>33700.964099999997</v>
      </c>
      <c r="J3907" s="6">
        <f ca="1">IF(ROW()=2, 0, Table1[[#This Row],[Belastbaar loon]]-INDIRECT(ADDRESS(ROW()-1,COLUMN(A:A))))</f>
        <v>10</v>
      </c>
      <c r="K3907" s="6">
        <f ca="1">Table1[[#This Row],[Netto loon]]-Table1[[#This Row],[Netto vorige schijf]]</f>
        <v>5.0978000000031898</v>
      </c>
      <c r="L3907" s="2">
        <f ca="1">(Table1[[#This Row],[Bruto tov vorige schijf]]-Table1[[#This Row],[Netto tov vorige schijf]])/MAX(Table1[[#This Row],[Bruto tov vorige schijf]],1)</f>
        <v>0.49021999999968102</v>
      </c>
    </row>
    <row r="3908" spans="1:12" x14ac:dyDescent="0.25">
      <c r="A3908" s="14">
        <v>46901</v>
      </c>
      <c r="B3908" s="6">
        <f>LoonHeffing2020(Table1[[#This Row],[Belastbaar loon]])</f>
        <v>17517.523499999999</v>
      </c>
      <c r="C3908" s="6">
        <f>AlgemeneHeffingsKorting2020(Table1[[#This Row],[Belastbaar loon]])</f>
        <v>1225.5032000000001</v>
      </c>
      <c r="D3908" s="14">
        <f>ArbeidsKorting2020(Table1[[#This Row],[Belastbaar loon]])</f>
        <v>3102.18</v>
      </c>
      <c r="E3908" s="14">
        <f>MAX(Table1[[#This Row],[Loonheffing]]-Table1[[#This Row],[Algemene Heffingskorting]]-Table1[[#This Row],[Arbeidskorting]],0)</f>
        <v>13189.8403</v>
      </c>
      <c r="F3908" s="6">
        <f>Table1[[#This Row],[Belastbaar loon]]-Table1[[#This Row],[Belasting]]</f>
        <v>33711.159700000004</v>
      </c>
      <c r="G3908" s="2">
        <f>(Table1[[#This Row],[Belastbaar loon]]-Table1[[#This Row],[Netto loon]])/Table1[[#This Row],[Belastbaar loon]]</f>
        <v>0.28122727233960887</v>
      </c>
      <c r="H3908" s="14">
        <f t="shared" ca="1" si="55"/>
        <v>13184.938099999998</v>
      </c>
      <c r="I3908" s="14">
        <f ca="1">IF(ROW()=2, Table1[[#This Row],[Netto loon]], INDIRECT(ADDRESS(ROW()-1,COLUMN(F:F))))</f>
        <v>33706.061900000001</v>
      </c>
      <c r="J3908" s="6">
        <f ca="1">IF(ROW()=2, 0, Table1[[#This Row],[Belastbaar loon]]-INDIRECT(ADDRESS(ROW()-1,COLUMN(A:A))))</f>
        <v>10</v>
      </c>
      <c r="K3908" s="6">
        <f ca="1">Table1[[#This Row],[Netto loon]]-Table1[[#This Row],[Netto vorige schijf]]</f>
        <v>5.0978000000031898</v>
      </c>
      <c r="L3908" s="2">
        <f ca="1">(Table1[[#This Row],[Bruto tov vorige schijf]]-Table1[[#This Row],[Netto tov vorige schijf]])/MAX(Table1[[#This Row],[Bruto tov vorige schijf]],1)</f>
        <v>0.49021999999968102</v>
      </c>
    </row>
    <row r="3909" spans="1:12" x14ac:dyDescent="0.25">
      <c r="A3909" s="14">
        <v>46911</v>
      </c>
      <c r="B3909" s="6">
        <f>LoonHeffing2020(Table1[[#This Row],[Belastbaar loon]])</f>
        <v>17521.2585</v>
      </c>
      <c r="C3909" s="6">
        <f>AlgemeneHeffingsKorting2020(Table1[[#This Row],[Belastbaar loon]])</f>
        <v>1224.9359999999999</v>
      </c>
      <c r="D3909" s="14">
        <f>ArbeidsKorting2020(Table1[[#This Row],[Belastbaar loon]])</f>
        <v>3101.58</v>
      </c>
      <c r="E3909" s="14">
        <f>MAX(Table1[[#This Row],[Loonheffing]]-Table1[[#This Row],[Algemene Heffingskorting]]-Table1[[#This Row],[Arbeidskorting]],0)</f>
        <v>13194.7425</v>
      </c>
      <c r="F3909" s="6">
        <f>Table1[[#This Row],[Belastbaar loon]]-Table1[[#This Row],[Belasting]]</f>
        <v>33716.2575</v>
      </c>
      <c r="G3909" s="2">
        <f>(Table1[[#This Row],[Belastbaar loon]]-Table1[[#This Row],[Netto loon]])/Table1[[#This Row],[Belastbaar loon]]</f>
        <v>0.28127182323975186</v>
      </c>
      <c r="H3909" s="14">
        <f t="shared" ca="1" si="55"/>
        <v>13189.8403</v>
      </c>
      <c r="I3909" s="14">
        <f ca="1">IF(ROW()=2, Table1[[#This Row],[Netto loon]], INDIRECT(ADDRESS(ROW()-1,COLUMN(F:F))))</f>
        <v>33711.159700000004</v>
      </c>
      <c r="J3909" s="6">
        <f ca="1">IF(ROW()=2, 0, Table1[[#This Row],[Belastbaar loon]]-INDIRECT(ADDRESS(ROW()-1,COLUMN(A:A))))</f>
        <v>10</v>
      </c>
      <c r="K3909" s="6">
        <f ca="1">Table1[[#This Row],[Netto loon]]-Table1[[#This Row],[Netto vorige schijf]]</f>
        <v>5.0977999999959138</v>
      </c>
      <c r="L3909" s="2">
        <f ca="1">(Table1[[#This Row],[Bruto tov vorige schijf]]-Table1[[#This Row],[Netto tov vorige schijf]])/MAX(Table1[[#This Row],[Bruto tov vorige schijf]],1)</f>
        <v>0.49022000000040861</v>
      </c>
    </row>
    <row r="3910" spans="1:12" x14ac:dyDescent="0.25">
      <c r="A3910" s="14">
        <v>46921</v>
      </c>
      <c r="B3910" s="6">
        <f>LoonHeffing2020(Table1[[#This Row],[Belastbaar loon]])</f>
        <v>17524.9935</v>
      </c>
      <c r="C3910" s="6">
        <f>AlgemeneHeffingsKorting2020(Table1[[#This Row],[Belastbaar loon]])</f>
        <v>1224.3688</v>
      </c>
      <c r="D3910" s="14">
        <f>ArbeidsKorting2020(Table1[[#This Row],[Belastbaar loon]])</f>
        <v>3100.98</v>
      </c>
      <c r="E3910" s="14">
        <f>MAX(Table1[[#This Row],[Loonheffing]]-Table1[[#This Row],[Algemene Heffingskorting]]-Table1[[#This Row],[Arbeidskorting]],0)</f>
        <v>13199.644700000001</v>
      </c>
      <c r="F3910" s="6">
        <f>Table1[[#This Row],[Belastbaar loon]]-Table1[[#This Row],[Belasting]]</f>
        <v>33721.355299999996</v>
      </c>
      <c r="G3910" s="2">
        <f>(Table1[[#This Row],[Belastbaar loon]]-Table1[[#This Row],[Netto loon]])/Table1[[#This Row],[Belastbaar loon]]</f>
        <v>0.28131635515014608</v>
      </c>
      <c r="H3910" s="14">
        <f t="shared" ca="1" si="55"/>
        <v>13194.7425</v>
      </c>
      <c r="I3910" s="14">
        <f ca="1">IF(ROW()=2, Table1[[#This Row],[Netto loon]], INDIRECT(ADDRESS(ROW()-1,COLUMN(F:F))))</f>
        <v>33716.2575</v>
      </c>
      <c r="J3910" s="6">
        <f ca="1">IF(ROW()=2, 0, Table1[[#This Row],[Belastbaar loon]]-INDIRECT(ADDRESS(ROW()-1,COLUMN(A:A))))</f>
        <v>10</v>
      </c>
      <c r="K3910" s="6">
        <f ca="1">Table1[[#This Row],[Netto loon]]-Table1[[#This Row],[Netto vorige schijf]]</f>
        <v>5.0977999999959138</v>
      </c>
      <c r="L3910" s="2">
        <f ca="1">(Table1[[#This Row],[Bruto tov vorige schijf]]-Table1[[#This Row],[Netto tov vorige schijf]])/MAX(Table1[[#This Row],[Bruto tov vorige schijf]],1)</f>
        <v>0.49022000000040861</v>
      </c>
    </row>
    <row r="3911" spans="1:12" x14ac:dyDescent="0.25">
      <c r="A3911" s="14">
        <v>46931</v>
      </c>
      <c r="B3911" s="6">
        <f>LoonHeffing2020(Table1[[#This Row],[Belastbaar loon]])</f>
        <v>17528.728500000001</v>
      </c>
      <c r="C3911" s="6">
        <f>AlgemeneHeffingsKorting2020(Table1[[#This Row],[Belastbaar loon]])</f>
        <v>1223.8016</v>
      </c>
      <c r="D3911" s="14">
        <f>ArbeidsKorting2020(Table1[[#This Row],[Belastbaar loon]])</f>
        <v>3100.38</v>
      </c>
      <c r="E3911" s="14">
        <f>MAX(Table1[[#This Row],[Loonheffing]]-Table1[[#This Row],[Algemene Heffingskorting]]-Table1[[#This Row],[Arbeidskorting]],0)</f>
        <v>13204.546900000001</v>
      </c>
      <c r="F3911" s="6">
        <f>Table1[[#This Row],[Belastbaar loon]]-Table1[[#This Row],[Belasting]]</f>
        <v>33726.453099999999</v>
      </c>
      <c r="G3911" s="2">
        <f>(Table1[[#This Row],[Belastbaar loon]]-Table1[[#This Row],[Netto loon]])/Table1[[#This Row],[Belastbaar loon]]</f>
        <v>0.28136086808293026</v>
      </c>
      <c r="H3911" s="14">
        <f t="shared" ca="1" si="55"/>
        <v>13199.644700000001</v>
      </c>
      <c r="I3911" s="14">
        <f ca="1">IF(ROW()=2, Table1[[#This Row],[Netto loon]], INDIRECT(ADDRESS(ROW()-1,COLUMN(F:F))))</f>
        <v>33721.355299999996</v>
      </c>
      <c r="J3911" s="6">
        <f ca="1">IF(ROW()=2, 0, Table1[[#This Row],[Belastbaar loon]]-INDIRECT(ADDRESS(ROW()-1,COLUMN(A:A))))</f>
        <v>10</v>
      </c>
      <c r="K3911" s="6">
        <f ca="1">Table1[[#This Row],[Netto loon]]-Table1[[#This Row],[Netto vorige schijf]]</f>
        <v>5.0978000000031898</v>
      </c>
      <c r="L3911" s="2">
        <f ca="1">(Table1[[#This Row],[Bruto tov vorige schijf]]-Table1[[#This Row],[Netto tov vorige schijf]])/MAX(Table1[[#This Row],[Bruto tov vorige schijf]],1)</f>
        <v>0.49021999999968102</v>
      </c>
    </row>
    <row r="3912" spans="1:12" x14ac:dyDescent="0.25">
      <c r="A3912" s="14">
        <v>46941</v>
      </c>
      <c r="B3912" s="6">
        <f>LoonHeffing2020(Table1[[#This Row],[Belastbaar loon]])</f>
        <v>17532.463500000002</v>
      </c>
      <c r="C3912" s="6">
        <f>AlgemeneHeffingsKorting2020(Table1[[#This Row],[Belastbaar loon]])</f>
        <v>1223.2344000000001</v>
      </c>
      <c r="D3912" s="14">
        <f>ArbeidsKorting2020(Table1[[#This Row],[Belastbaar loon]])</f>
        <v>3099.78</v>
      </c>
      <c r="E3912" s="14">
        <f>MAX(Table1[[#This Row],[Loonheffing]]-Table1[[#This Row],[Algemene Heffingskorting]]-Table1[[#This Row],[Arbeidskorting]],0)</f>
        <v>13209.449100000002</v>
      </c>
      <c r="F3912" s="6">
        <f>Table1[[#This Row],[Belastbaar loon]]-Table1[[#This Row],[Belasting]]</f>
        <v>33731.550900000002</v>
      </c>
      <c r="G3912" s="2">
        <f>(Table1[[#This Row],[Belastbaar loon]]-Table1[[#This Row],[Netto loon]])/Table1[[#This Row],[Belastbaar loon]]</f>
        <v>0.28140536205023325</v>
      </c>
      <c r="H3912" s="14">
        <f t="shared" ca="1" si="55"/>
        <v>13204.546900000001</v>
      </c>
      <c r="I3912" s="14">
        <f ca="1">IF(ROW()=2, Table1[[#This Row],[Netto loon]], INDIRECT(ADDRESS(ROW()-1,COLUMN(F:F))))</f>
        <v>33726.453099999999</v>
      </c>
      <c r="J3912" s="6">
        <f ca="1">IF(ROW()=2, 0, Table1[[#This Row],[Belastbaar loon]]-INDIRECT(ADDRESS(ROW()-1,COLUMN(A:A))))</f>
        <v>10</v>
      </c>
      <c r="K3912" s="6">
        <f ca="1">Table1[[#This Row],[Netto loon]]-Table1[[#This Row],[Netto vorige schijf]]</f>
        <v>5.0978000000031898</v>
      </c>
      <c r="L3912" s="2">
        <f ca="1">(Table1[[#This Row],[Bruto tov vorige schijf]]-Table1[[#This Row],[Netto tov vorige schijf]])/MAX(Table1[[#This Row],[Bruto tov vorige schijf]],1)</f>
        <v>0.49021999999968102</v>
      </c>
    </row>
    <row r="3913" spans="1:12" x14ac:dyDescent="0.25">
      <c r="A3913" s="14">
        <v>46951</v>
      </c>
      <c r="B3913" s="6">
        <f>LoonHeffing2020(Table1[[#This Row],[Belastbaar loon]])</f>
        <v>17536.198499999999</v>
      </c>
      <c r="C3913" s="6">
        <f>AlgemeneHeffingsKorting2020(Table1[[#This Row],[Belastbaar loon]])</f>
        <v>1222.6672000000001</v>
      </c>
      <c r="D3913" s="14">
        <f>ArbeidsKorting2020(Table1[[#This Row],[Belastbaar loon]])</f>
        <v>3099.18</v>
      </c>
      <c r="E3913" s="14">
        <f>MAX(Table1[[#This Row],[Loonheffing]]-Table1[[#This Row],[Algemene Heffingskorting]]-Table1[[#This Row],[Arbeidskorting]],0)</f>
        <v>13214.351299999998</v>
      </c>
      <c r="F3913" s="6">
        <f>Table1[[#This Row],[Belastbaar loon]]-Table1[[#This Row],[Belasting]]</f>
        <v>33736.648700000005</v>
      </c>
      <c r="G3913" s="2">
        <f>(Table1[[#This Row],[Belastbaar loon]]-Table1[[#This Row],[Netto loon]])/Table1[[#This Row],[Belastbaar loon]]</f>
        <v>0.2814498370641732</v>
      </c>
      <c r="H3913" s="14">
        <f t="shared" ca="1" si="55"/>
        <v>13209.449100000002</v>
      </c>
      <c r="I3913" s="14">
        <f ca="1">IF(ROW()=2, Table1[[#This Row],[Netto loon]], INDIRECT(ADDRESS(ROW()-1,COLUMN(F:F))))</f>
        <v>33731.550900000002</v>
      </c>
      <c r="J3913" s="6">
        <f ca="1">IF(ROW()=2, 0, Table1[[#This Row],[Belastbaar loon]]-INDIRECT(ADDRESS(ROW()-1,COLUMN(A:A))))</f>
        <v>10</v>
      </c>
      <c r="K3913" s="6">
        <f ca="1">Table1[[#This Row],[Netto loon]]-Table1[[#This Row],[Netto vorige schijf]]</f>
        <v>5.0978000000031898</v>
      </c>
      <c r="L3913" s="2">
        <f ca="1">(Table1[[#This Row],[Bruto tov vorige schijf]]-Table1[[#This Row],[Netto tov vorige schijf]])/MAX(Table1[[#This Row],[Bruto tov vorige schijf]],1)</f>
        <v>0.49021999999968102</v>
      </c>
    </row>
    <row r="3914" spans="1:12" x14ac:dyDescent="0.25">
      <c r="A3914" s="14">
        <v>46961</v>
      </c>
      <c r="B3914" s="6">
        <f>LoonHeffing2020(Table1[[#This Row],[Belastbaar loon]])</f>
        <v>17539.933499999999</v>
      </c>
      <c r="C3914" s="6">
        <f>AlgemeneHeffingsKorting2020(Table1[[#This Row],[Belastbaar loon]])</f>
        <v>1222.0999999999999</v>
      </c>
      <c r="D3914" s="14">
        <f>ArbeidsKorting2020(Table1[[#This Row],[Belastbaar loon]])</f>
        <v>3098.58</v>
      </c>
      <c r="E3914" s="14">
        <f>MAX(Table1[[#This Row],[Loonheffing]]-Table1[[#This Row],[Algemene Heffingskorting]]-Table1[[#This Row],[Arbeidskorting]],0)</f>
        <v>13219.253499999999</v>
      </c>
      <c r="F3914" s="6">
        <f>Table1[[#This Row],[Belastbaar loon]]-Table1[[#This Row],[Belasting]]</f>
        <v>33741.746500000001</v>
      </c>
      <c r="G3914" s="2">
        <f>(Table1[[#This Row],[Belastbaar loon]]-Table1[[#This Row],[Netto loon]])/Table1[[#This Row],[Belastbaar loon]]</f>
        <v>0.2814942931368582</v>
      </c>
      <c r="H3914" s="14">
        <f t="shared" ca="1" si="55"/>
        <v>13214.351299999998</v>
      </c>
      <c r="I3914" s="14">
        <f ca="1">IF(ROW()=2, Table1[[#This Row],[Netto loon]], INDIRECT(ADDRESS(ROW()-1,COLUMN(F:F))))</f>
        <v>33736.648700000005</v>
      </c>
      <c r="J3914" s="6">
        <f ca="1">IF(ROW()=2, 0, Table1[[#This Row],[Belastbaar loon]]-INDIRECT(ADDRESS(ROW()-1,COLUMN(A:A))))</f>
        <v>10</v>
      </c>
      <c r="K3914" s="6">
        <f ca="1">Table1[[#This Row],[Netto loon]]-Table1[[#This Row],[Netto vorige schijf]]</f>
        <v>5.0977999999959138</v>
      </c>
      <c r="L3914" s="2">
        <f ca="1">(Table1[[#This Row],[Bruto tov vorige schijf]]-Table1[[#This Row],[Netto tov vorige schijf]])/MAX(Table1[[#This Row],[Bruto tov vorige schijf]],1)</f>
        <v>0.49022000000040861</v>
      </c>
    </row>
    <row r="3915" spans="1:12" x14ac:dyDescent="0.25">
      <c r="A3915" s="14">
        <v>46971</v>
      </c>
      <c r="B3915" s="6">
        <f>LoonHeffing2020(Table1[[#This Row],[Belastbaar loon]])</f>
        <v>17543.6685</v>
      </c>
      <c r="C3915" s="6">
        <f>AlgemeneHeffingsKorting2020(Table1[[#This Row],[Belastbaar loon]])</f>
        <v>1221.5328</v>
      </c>
      <c r="D3915" s="14">
        <f>ArbeidsKorting2020(Table1[[#This Row],[Belastbaar loon]])</f>
        <v>3097.98</v>
      </c>
      <c r="E3915" s="14">
        <f>MAX(Table1[[#This Row],[Loonheffing]]-Table1[[#This Row],[Algemene Heffingskorting]]-Table1[[#This Row],[Arbeidskorting]],0)</f>
        <v>13224.155699999999</v>
      </c>
      <c r="F3915" s="6">
        <f>Table1[[#This Row],[Belastbaar loon]]-Table1[[#This Row],[Belasting]]</f>
        <v>33746.844299999997</v>
      </c>
      <c r="G3915" s="2">
        <f>(Table1[[#This Row],[Belastbaar loon]]-Table1[[#This Row],[Netto loon]])/Table1[[#This Row],[Belastbaar loon]]</f>
        <v>0.28153873028038584</v>
      </c>
      <c r="H3915" s="14">
        <f t="shared" ca="1" si="55"/>
        <v>13219.253499999999</v>
      </c>
      <c r="I3915" s="14">
        <f ca="1">IF(ROW()=2, Table1[[#This Row],[Netto loon]], INDIRECT(ADDRESS(ROW()-1,COLUMN(F:F))))</f>
        <v>33741.746500000001</v>
      </c>
      <c r="J3915" s="6">
        <f ca="1">IF(ROW()=2, 0, Table1[[#This Row],[Belastbaar loon]]-INDIRECT(ADDRESS(ROW()-1,COLUMN(A:A))))</f>
        <v>10</v>
      </c>
      <c r="K3915" s="6">
        <f ca="1">Table1[[#This Row],[Netto loon]]-Table1[[#This Row],[Netto vorige schijf]]</f>
        <v>5.0977999999959138</v>
      </c>
      <c r="L3915" s="2">
        <f ca="1">(Table1[[#This Row],[Bruto tov vorige schijf]]-Table1[[#This Row],[Netto tov vorige schijf]])/MAX(Table1[[#This Row],[Bruto tov vorige schijf]],1)</f>
        <v>0.49022000000040861</v>
      </c>
    </row>
    <row r="3916" spans="1:12" x14ac:dyDescent="0.25">
      <c r="A3916" s="14">
        <v>46981</v>
      </c>
      <c r="B3916" s="6">
        <f>LoonHeffing2020(Table1[[#This Row],[Belastbaar loon]])</f>
        <v>17547.4035</v>
      </c>
      <c r="C3916" s="6">
        <f>AlgemeneHeffingsKorting2020(Table1[[#This Row],[Belastbaar loon]])</f>
        <v>1220.9656</v>
      </c>
      <c r="D3916" s="14">
        <f>ArbeidsKorting2020(Table1[[#This Row],[Belastbaar loon]])</f>
        <v>3097.38</v>
      </c>
      <c r="E3916" s="14">
        <f>MAX(Table1[[#This Row],[Loonheffing]]-Table1[[#This Row],[Algemene Heffingskorting]]-Table1[[#This Row],[Arbeidskorting]],0)</f>
        <v>13229.0579</v>
      </c>
      <c r="F3916" s="6">
        <f>Table1[[#This Row],[Belastbaar loon]]-Table1[[#This Row],[Belasting]]</f>
        <v>33751.9421</v>
      </c>
      <c r="G3916" s="2">
        <f>(Table1[[#This Row],[Belastbaar loon]]-Table1[[#This Row],[Netto loon]])/Table1[[#This Row],[Belastbaar loon]]</f>
        <v>0.28158314850684318</v>
      </c>
      <c r="H3916" s="14">
        <f t="shared" ca="1" si="55"/>
        <v>13224.155699999999</v>
      </c>
      <c r="I3916" s="14">
        <f ca="1">IF(ROW()=2, Table1[[#This Row],[Netto loon]], INDIRECT(ADDRESS(ROW()-1,COLUMN(F:F))))</f>
        <v>33746.844299999997</v>
      </c>
      <c r="J3916" s="6">
        <f ca="1">IF(ROW()=2, 0, Table1[[#This Row],[Belastbaar loon]]-INDIRECT(ADDRESS(ROW()-1,COLUMN(A:A))))</f>
        <v>10</v>
      </c>
      <c r="K3916" s="6">
        <f ca="1">Table1[[#This Row],[Netto loon]]-Table1[[#This Row],[Netto vorige schijf]]</f>
        <v>5.0978000000031898</v>
      </c>
      <c r="L3916" s="2">
        <f ca="1">(Table1[[#This Row],[Bruto tov vorige schijf]]-Table1[[#This Row],[Netto tov vorige schijf]])/MAX(Table1[[#This Row],[Bruto tov vorige schijf]],1)</f>
        <v>0.49021999999968102</v>
      </c>
    </row>
    <row r="3917" spans="1:12" x14ac:dyDescent="0.25">
      <c r="A3917" s="14">
        <v>46991</v>
      </c>
      <c r="B3917" s="6">
        <f>LoonHeffing2020(Table1[[#This Row],[Belastbaar loon]])</f>
        <v>17551.138500000001</v>
      </c>
      <c r="C3917" s="6">
        <f>AlgemeneHeffingsKorting2020(Table1[[#This Row],[Belastbaar loon]])</f>
        <v>1220.3984</v>
      </c>
      <c r="D3917" s="14">
        <f>ArbeidsKorting2020(Table1[[#This Row],[Belastbaar loon]])</f>
        <v>3096.78</v>
      </c>
      <c r="E3917" s="14">
        <f>MAX(Table1[[#This Row],[Loonheffing]]-Table1[[#This Row],[Algemene Heffingskorting]]-Table1[[#This Row],[Arbeidskorting]],0)</f>
        <v>13233.9601</v>
      </c>
      <c r="F3917" s="6">
        <f>Table1[[#This Row],[Belastbaar loon]]-Table1[[#This Row],[Belasting]]</f>
        <v>33757.039900000003</v>
      </c>
      <c r="G3917" s="2">
        <f>(Table1[[#This Row],[Belastbaar loon]]-Table1[[#This Row],[Netto loon]])/Table1[[#This Row],[Belastbaar loon]]</f>
        <v>0.28162754782830746</v>
      </c>
      <c r="H3917" s="14">
        <f t="shared" ca="1" si="55"/>
        <v>13229.0579</v>
      </c>
      <c r="I3917" s="14">
        <f ca="1">IF(ROW()=2, Table1[[#This Row],[Netto loon]], INDIRECT(ADDRESS(ROW()-1,COLUMN(F:F))))</f>
        <v>33751.9421</v>
      </c>
      <c r="J3917" s="6">
        <f ca="1">IF(ROW()=2, 0, Table1[[#This Row],[Belastbaar loon]]-INDIRECT(ADDRESS(ROW()-1,COLUMN(A:A))))</f>
        <v>10</v>
      </c>
      <c r="K3917" s="6">
        <f ca="1">Table1[[#This Row],[Netto loon]]-Table1[[#This Row],[Netto vorige schijf]]</f>
        <v>5.0978000000031898</v>
      </c>
      <c r="L3917" s="2">
        <f ca="1">(Table1[[#This Row],[Bruto tov vorige schijf]]-Table1[[#This Row],[Netto tov vorige schijf]])/MAX(Table1[[#This Row],[Bruto tov vorige schijf]],1)</f>
        <v>0.49021999999968102</v>
      </c>
    </row>
    <row r="3918" spans="1:12" x14ac:dyDescent="0.25">
      <c r="A3918" s="14">
        <v>47001</v>
      </c>
      <c r="B3918" s="6">
        <f>LoonHeffing2020(Table1[[#This Row],[Belastbaar loon]])</f>
        <v>17554.873500000002</v>
      </c>
      <c r="C3918" s="6">
        <f>AlgemeneHeffingsKorting2020(Table1[[#This Row],[Belastbaar loon]])</f>
        <v>1219.8312000000001</v>
      </c>
      <c r="D3918" s="14">
        <f>ArbeidsKorting2020(Table1[[#This Row],[Belastbaar loon]])</f>
        <v>3096.18</v>
      </c>
      <c r="E3918" s="14">
        <f>MAX(Table1[[#This Row],[Loonheffing]]-Table1[[#This Row],[Algemene Heffingskorting]]-Table1[[#This Row],[Arbeidskorting]],0)</f>
        <v>13238.862300000001</v>
      </c>
      <c r="F3918" s="6">
        <f>Table1[[#This Row],[Belastbaar loon]]-Table1[[#This Row],[Belasting]]</f>
        <v>33762.137699999999</v>
      </c>
      <c r="G3918" s="2">
        <f>(Table1[[#This Row],[Belastbaar loon]]-Table1[[#This Row],[Netto loon]])/Table1[[#This Row],[Belastbaar loon]]</f>
        <v>0.28167192825684562</v>
      </c>
      <c r="H3918" s="14">
        <f t="shared" ca="1" si="55"/>
        <v>13233.9601</v>
      </c>
      <c r="I3918" s="14">
        <f ca="1">IF(ROW()=2, Table1[[#This Row],[Netto loon]], INDIRECT(ADDRESS(ROW()-1,COLUMN(F:F))))</f>
        <v>33757.039900000003</v>
      </c>
      <c r="J3918" s="6">
        <f ca="1">IF(ROW()=2, 0, Table1[[#This Row],[Belastbaar loon]]-INDIRECT(ADDRESS(ROW()-1,COLUMN(A:A))))</f>
        <v>10</v>
      </c>
      <c r="K3918" s="6">
        <f ca="1">Table1[[#This Row],[Netto loon]]-Table1[[#This Row],[Netto vorige schijf]]</f>
        <v>5.0977999999959138</v>
      </c>
      <c r="L3918" s="2">
        <f ca="1">(Table1[[#This Row],[Bruto tov vorige schijf]]-Table1[[#This Row],[Netto tov vorige schijf]])/MAX(Table1[[#This Row],[Bruto tov vorige schijf]],1)</f>
        <v>0.49022000000040861</v>
      </c>
    </row>
    <row r="3919" spans="1:12" x14ac:dyDescent="0.25">
      <c r="A3919" s="14">
        <v>47011</v>
      </c>
      <c r="B3919" s="6">
        <f>LoonHeffing2020(Table1[[#This Row],[Belastbaar loon]])</f>
        <v>17558.608499999998</v>
      </c>
      <c r="C3919" s="6">
        <f>AlgemeneHeffingsKorting2020(Table1[[#This Row],[Belastbaar loon]])</f>
        <v>1219.2640000000001</v>
      </c>
      <c r="D3919" s="14">
        <f>ArbeidsKorting2020(Table1[[#This Row],[Belastbaar loon]])</f>
        <v>3095.58</v>
      </c>
      <c r="E3919" s="14">
        <f>MAX(Table1[[#This Row],[Loonheffing]]-Table1[[#This Row],[Algemene Heffingskorting]]-Table1[[#This Row],[Arbeidskorting]],0)</f>
        <v>13243.764499999999</v>
      </c>
      <c r="F3919" s="6">
        <f>Table1[[#This Row],[Belastbaar loon]]-Table1[[#This Row],[Belasting]]</f>
        <v>33767.235500000003</v>
      </c>
      <c r="G3919" s="2">
        <f>(Table1[[#This Row],[Belastbaar loon]]-Table1[[#This Row],[Netto loon]])/Table1[[#This Row],[Belastbaar loon]]</f>
        <v>0.2817162898045138</v>
      </c>
      <c r="H3919" s="14">
        <f t="shared" ca="1" si="55"/>
        <v>13238.862300000001</v>
      </c>
      <c r="I3919" s="14">
        <f ca="1">IF(ROW()=2, Table1[[#This Row],[Netto loon]], INDIRECT(ADDRESS(ROW()-1,COLUMN(F:F))))</f>
        <v>33762.137699999999</v>
      </c>
      <c r="J3919" s="6">
        <f ca="1">IF(ROW()=2, 0, Table1[[#This Row],[Belastbaar loon]]-INDIRECT(ADDRESS(ROW()-1,COLUMN(A:A))))</f>
        <v>10</v>
      </c>
      <c r="K3919" s="6">
        <f ca="1">Table1[[#This Row],[Netto loon]]-Table1[[#This Row],[Netto vorige schijf]]</f>
        <v>5.0978000000031898</v>
      </c>
      <c r="L3919" s="2">
        <f ca="1">(Table1[[#This Row],[Bruto tov vorige schijf]]-Table1[[#This Row],[Netto tov vorige schijf]])/MAX(Table1[[#This Row],[Bruto tov vorige schijf]],1)</f>
        <v>0.49021999999968102</v>
      </c>
    </row>
    <row r="3920" spans="1:12" x14ac:dyDescent="0.25">
      <c r="A3920" s="14">
        <v>47021</v>
      </c>
      <c r="B3920" s="6">
        <f>LoonHeffing2020(Table1[[#This Row],[Belastbaar loon]])</f>
        <v>17562.343499999999</v>
      </c>
      <c r="C3920" s="6">
        <f>AlgemeneHeffingsKorting2020(Table1[[#This Row],[Belastbaar loon]])</f>
        <v>1218.6967999999999</v>
      </c>
      <c r="D3920" s="14">
        <f>ArbeidsKorting2020(Table1[[#This Row],[Belastbaar loon]])</f>
        <v>3094.98</v>
      </c>
      <c r="E3920" s="14">
        <f>MAX(Table1[[#This Row],[Loonheffing]]-Table1[[#This Row],[Algemene Heffingskorting]]-Table1[[#This Row],[Arbeidskorting]],0)</f>
        <v>13248.6667</v>
      </c>
      <c r="F3920" s="6">
        <f>Table1[[#This Row],[Belastbaar loon]]-Table1[[#This Row],[Belasting]]</f>
        <v>33772.333299999998</v>
      </c>
      <c r="G3920" s="2">
        <f>(Table1[[#This Row],[Belastbaar loon]]-Table1[[#This Row],[Netto loon]])/Table1[[#This Row],[Belastbaar loon]]</f>
        <v>0.28176063248335853</v>
      </c>
      <c r="H3920" s="14">
        <f t="shared" ca="1" si="55"/>
        <v>13243.764499999999</v>
      </c>
      <c r="I3920" s="14">
        <f ca="1">IF(ROW()=2, Table1[[#This Row],[Netto loon]], INDIRECT(ADDRESS(ROW()-1,COLUMN(F:F))))</f>
        <v>33767.235500000003</v>
      </c>
      <c r="J3920" s="6">
        <f ca="1">IF(ROW()=2, 0, Table1[[#This Row],[Belastbaar loon]]-INDIRECT(ADDRESS(ROW()-1,COLUMN(A:A))))</f>
        <v>10</v>
      </c>
      <c r="K3920" s="6">
        <f ca="1">Table1[[#This Row],[Netto loon]]-Table1[[#This Row],[Netto vorige schijf]]</f>
        <v>5.0977999999959138</v>
      </c>
      <c r="L3920" s="2">
        <f ca="1">(Table1[[#This Row],[Bruto tov vorige schijf]]-Table1[[#This Row],[Netto tov vorige schijf]])/MAX(Table1[[#This Row],[Bruto tov vorige schijf]],1)</f>
        <v>0.49022000000040861</v>
      </c>
    </row>
    <row r="3921" spans="1:12" x14ac:dyDescent="0.25">
      <c r="A3921" s="14">
        <v>47031</v>
      </c>
      <c r="B3921" s="6">
        <f>LoonHeffing2020(Table1[[#This Row],[Belastbaar loon]])</f>
        <v>17566.0785</v>
      </c>
      <c r="C3921" s="6">
        <f>AlgemeneHeffingsKorting2020(Table1[[#This Row],[Belastbaar loon]])</f>
        <v>1218.1296</v>
      </c>
      <c r="D3921" s="14">
        <f>ArbeidsKorting2020(Table1[[#This Row],[Belastbaar loon]])</f>
        <v>3094.38</v>
      </c>
      <c r="E3921" s="14">
        <f>MAX(Table1[[#This Row],[Loonheffing]]-Table1[[#This Row],[Algemene Heffingskorting]]-Table1[[#This Row],[Arbeidskorting]],0)</f>
        <v>13253.568899999998</v>
      </c>
      <c r="F3921" s="6">
        <f>Table1[[#This Row],[Belastbaar loon]]-Table1[[#This Row],[Belasting]]</f>
        <v>33777.431100000002</v>
      </c>
      <c r="G3921" s="2">
        <f>(Table1[[#This Row],[Belastbaar loon]]-Table1[[#This Row],[Netto loon]])/Table1[[#This Row],[Belastbaar loon]]</f>
        <v>0.28180495630541552</v>
      </c>
      <c r="H3921" s="14">
        <f t="shared" ca="1" si="55"/>
        <v>13248.6667</v>
      </c>
      <c r="I3921" s="14">
        <f ca="1">IF(ROW()=2, Table1[[#This Row],[Netto loon]], INDIRECT(ADDRESS(ROW()-1,COLUMN(F:F))))</f>
        <v>33772.333299999998</v>
      </c>
      <c r="J3921" s="6">
        <f ca="1">IF(ROW()=2, 0, Table1[[#This Row],[Belastbaar loon]]-INDIRECT(ADDRESS(ROW()-1,COLUMN(A:A))))</f>
        <v>10</v>
      </c>
      <c r="K3921" s="6">
        <f ca="1">Table1[[#This Row],[Netto loon]]-Table1[[#This Row],[Netto vorige schijf]]</f>
        <v>5.0978000000031898</v>
      </c>
      <c r="L3921" s="2">
        <f ca="1">(Table1[[#This Row],[Bruto tov vorige schijf]]-Table1[[#This Row],[Netto tov vorige schijf]])/MAX(Table1[[#This Row],[Bruto tov vorige schijf]],1)</f>
        <v>0.49021999999968102</v>
      </c>
    </row>
    <row r="3922" spans="1:12" x14ac:dyDescent="0.25">
      <c r="A3922" s="14">
        <v>47041</v>
      </c>
      <c r="B3922" s="6">
        <f>LoonHeffing2020(Table1[[#This Row],[Belastbaar loon]])</f>
        <v>17569.8135</v>
      </c>
      <c r="C3922" s="6">
        <f>AlgemeneHeffingsKorting2020(Table1[[#This Row],[Belastbaar loon]])</f>
        <v>1217.5624</v>
      </c>
      <c r="D3922" s="14">
        <f>ArbeidsKorting2020(Table1[[#This Row],[Belastbaar loon]])</f>
        <v>3093.78</v>
      </c>
      <c r="E3922" s="14">
        <f>MAX(Table1[[#This Row],[Loonheffing]]-Table1[[#This Row],[Algemene Heffingskorting]]-Table1[[#This Row],[Arbeidskorting]],0)</f>
        <v>13258.471099999999</v>
      </c>
      <c r="F3922" s="6">
        <f>Table1[[#This Row],[Belastbaar loon]]-Table1[[#This Row],[Belasting]]</f>
        <v>33782.528900000005</v>
      </c>
      <c r="G3922" s="2">
        <f>(Table1[[#This Row],[Belastbaar loon]]-Table1[[#This Row],[Netto loon]])/Table1[[#This Row],[Belastbaar loon]]</f>
        <v>0.28184926128271071</v>
      </c>
      <c r="H3922" s="14">
        <f t="shared" ca="1" si="55"/>
        <v>13253.568899999998</v>
      </c>
      <c r="I3922" s="14">
        <f ca="1">IF(ROW()=2, Table1[[#This Row],[Netto loon]], INDIRECT(ADDRESS(ROW()-1,COLUMN(F:F))))</f>
        <v>33777.431100000002</v>
      </c>
      <c r="J3922" s="6">
        <f ca="1">IF(ROW()=2, 0, Table1[[#This Row],[Belastbaar loon]]-INDIRECT(ADDRESS(ROW()-1,COLUMN(A:A))))</f>
        <v>10</v>
      </c>
      <c r="K3922" s="6">
        <f ca="1">Table1[[#This Row],[Netto loon]]-Table1[[#This Row],[Netto vorige schijf]]</f>
        <v>5.0978000000031898</v>
      </c>
      <c r="L3922" s="2">
        <f ca="1">(Table1[[#This Row],[Bruto tov vorige schijf]]-Table1[[#This Row],[Netto tov vorige schijf]])/MAX(Table1[[#This Row],[Bruto tov vorige schijf]],1)</f>
        <v>0.49021999999968102</v>
      </c>
    </row>
    <row r="3923" spans="1:12" x14ac:dyDescent="0.25">
      <c r="A3923" s="14">
        <v>47051</v>
      </c>
      <c r="B3923" s="6">
        <f>LoonHeffing2020(Table1[[#This Row],[Belastbaar loon]])</f>
        <v>17573.548500000001</v>
      </c>
      <c r="C3923" s="6">
        <f>AlgemeneHeffingsKorting2020(Table1[[#This Row],[Belastbaar loon]])</f>
        <v>1216.9952000000001</v>
      </c>
      <c r="D3923" s="14">
        <f>ArbeidsKorting2020(Table1[[#This Row],[Belastbaar loon]])</f>
        <v>3093.18</v>
      </c>
      <c r="E3923" s="14">
        <f>MAX(Table1[[#This Row],[Loonheffing]]-Table1[[#This Row],[Algemene Heffingskorting]]-Table1[[#This Row],[Arbeidskorting]],0)</f>
        <v>13263.373300000001</v>
      </c>
      <c r="F3923" s="6">
        <f>Table1[[#This Row],[Belastbaar loon]]-Table1[[#This Row],[Belasting]]</f>
        <v>33787.626700000001</v>
      </c>
      <c r="G3923" s="2">
        <f>(Table1[[#This Row],[Belastbaar loon]]-Table1[[#This Row],[Netto loon]])/Table1[[#This Row],[Belastbaar loon]]</f>
        <v>0.28189354742725975</v>
      </c>
      <c r="H3923" s="14">
        <f t="shared" ca="1" si="55"/>
        <v>13258.471099999999</v>
      </c>
      <c r="I3923" s="14">
        <f ca="1">IF(ROW()=2, Table1[[#This Row],[Netto loon]], INDIRECT(ADDRESS(ROW()-1,COLUMN(F:F))))</f>
        <v>33782.528900000005</v>
      </c>
      <c r="J3923" s="6">
        <f ca="1">IF(ROW()=2, 0, Table1[[#This Row],[Belastbaar loon]]-INDIRECT(ADDRESS(ROW()-1,COLUMN(A:A))))</f>
        <v>10</v>
      </c>
      <c r="K3923" s="6">
        <f ca="1">Table1[[#This Row],[Netto loon]]-Table1[[#This Row],[Netto vorige schijf]]</f>
        <v>5.0977999999959138</v>
      </c>
      <c r="L3923" s="2">
        <f ca="1">(Table1[[#This Row],[Bruto tov vorige schijf]]-Table1[[#This Row],[Netto tov vorige schijf]])/MAX(Table1[[#This Row],[Bruto tov vorige schijf]],1)</f>
        <v>0.49022000000040861</v>
      </c>
    </row>
    <row r="3924" spans="1:12" x14ac:dyDescent="0.25">
      <c r="A3924" s="14">
        <v>47061</v>
      </c>
      <c r="B3924" s="6">
        <f>LoonHeffing2020(Table1[[#This Row],[Belastbaar loon]])</f>
        <v>17577.283500000001</v>
      </c>
      <c r="C3924" s="6">
        <f>AlgemeneHeffingsKorting2020(Table1[[#This Row],[Belastbaar loon]])</f>
        <v>1216.4280000000001</v>
      </c>
      <c r="D3924" s="14">
        <f>ArbeidsKorting2020(Table1[[#This Row],[Belastbaar loon]])</f>
        <v>3092.58</v>
      </c>
      <c r="E3924" s="14">
        <f>MAX(Table1[[#This Row],[Loonheffing]]-Table1[[#This Row],[Algemene Heffingskorting]]-Table1[[#This Row],[Arbeidskorting]],0)</f>
        <v>13268.275500000002</v>
      </c>
      <c r="F3924" s="6">
        <f>Table1[[#This Row],[Belastbaar loon]]-Table1[[#This Row],[Belasting]]</f>
        <v>33792.724499999997</v>
      </c>
      <c r="G3924" s="2">
        <f>(Table1[[#This Row],[Belastbaar loon]]-Table1[[#This Row],[Netto loon]])/Table1[[#This Row],[Belastbaar loon]]</f>
        <v>0.28193781475106783</v>
      </c>
      <c r="H3924" s="14">
        <f t="shared" ca="1" si="55"/>
        <v>13263.373300000001</v>
      </c>
      <c r="I3924" s="14">
        <f ca="1">IF(ROW()=2, Table1[[#This Row],[Netto loon]], INDIRECT(ADDRESS(ROW()-1,COLUMN(F:F))))</f>
        <v>33787.626700000001</v>
      </c>
      <c r="J3924" s="6">
        <f ca="1">IF(ROW()=2, 0, Table1[[#This Row],[Belastbaar loon]]-INDIRECT(ADDRESS(ROW()-1,COLUMN(A:A))))</f>
        <v>10</v>
      </c>
      <c r="K3924" s="6">
        <f ca="1">Table1[[#This Row],[Netto loon]]-Table1[[#This Row],[Netto vorige schijf]]</f>
        <v>5.0977999999959138</v>
      </c>
      <c r="L3924" s="2">
        <f ca="1">(Table1[[#This Row],[Bruto tov vorige schijf]]-Table1[[#This Row],[Netto tov vorige schijf]])/MAX(Table1[[#This Row],[Bruto tov vorige schijf]],1)</f>
        <v>0.49022000000040861</v>
      </c>
    </row>
    <row r="3925" spans="1:12" x14ac:dyDescent="0.25">
      <c r="A3925" s="14">
        <v>47071</v>
      </c>
      <c r="B3925" s="6">
        <f>LoonHeffing2020(Table1[[#This Row],[Belastbaar loon]])</f>
        <v>17581.018499999998</v>
      </c>
      <c r="C3925" s="6">
        <f>AlgemeneHeffingsKorting2020(Table1[[#This Row],[Belastbaar loon]])</f>
        <v>1215.8607999999999</v>
      </c>
      <c r="D3925" s="14">
        <f>ArbeidsKorting2020(Table1[[#This Row],[Belastbaar loon]])</f>
        <v>3091.98</v>
      </c>
      <c r="E3925" s="14">
        <f>MAX(Table1[[#This Row],[Loonheffing]]-Table1[[#This Row],[Algemene Heffingskorting]]-Table1[[#This Row],[Arbeidskorting]],0)</f>
        <v>13273.177699999998</v>
      </c>
      <c r="F3925" s="6">
        <f>Table1[[#This Row],[Belastbaar loon]]-Table1[[#This Row],[Belasting]]</f>
        <v>33797.8223</v>
      </c>
      <c r="G3925" s="2">
        <f>(Table1[[#This Row],[Belastbaar loon]]-Table1[[#This Row],[Netto loon]])/Table1[[#This Row],[Belastbaar loon]]</f>
        <v>0.2819820632661299</v>
      </c>
      <c r="H3925" s="14">
        <f t="shared" ca="1" si="55"/>
        <v>13268.275500000002</v>
      </c>
      <c r="I3925" s="14">
        <f ca="1">IF(ROW()=2, Table1[[#This Row],[Netto loon]], INDIRECT(ADDRESS(ROW()-1,COLUMN(F:F))))</f>
        <v>33792.724499999997</v>
      </c>
      <c r="J3925" s="6">
        <f ca="1">IF(ROW()=2, 0, Table1[[#This Row],[Belastbaar loon]]-INDIRECT(ADDRESS(ROW()-1,COLUMN(A:A))))</f>
        <v>10</v>
      </c>
      <c r="K3925" s="6">
        <f ca="1">Table1[[#This Row],[Netto loon]]-Table1[[#This Row],[Netto vorige schijf]]</f>
        <v>5.0978000000031898</v>
      </c>
      <c r="L3925" s="2">
        <f ca="1">(Table1[[#This Row],[Bruto tov vorige schijf]]-Table1[[#This Row],[Netto tov vorige schijf]])/MAX(Table1[[#This Row],[Bruto tov vorige schijf]],1)</f>
        <v>0.49021999999968102</v>
      </c>
    </row>
    <row r="3926" spans="1:12" x14ac:dyDescent="0.25">
      <c r="A3926" s="14">
        <v>47081</v>
      </c>
      <c r="B3926" s="6">
        <f>LoonHeffing2020(Table1[[#This Row],[Belastbaar loon]])</f>
        <v>17584.753499999999</v>
      </c>
      <c r="C3926" s="6">
        <f>AlgemeneHeffingsKorting2020(Table1[[#This Row],[Belastbaar loon]])</f>
        <v>1215.2936</v>
      </c>
      <c r="D3926" s="14">
        <f>ArbeidsKorting2020(Table1[[#This Row],[Belastbaar loon]])</f>
        <v>3091.38</v>
      </c>
      <c r="E3926" s="14">
        <f>MAX(Table1[[#This Row],[Loonheffing]]-Table1[[#This Row],[Algemene Heffingskorting]]-Table1[[#This Row],[Arbeidskorting]],0)</f>
        <v>13278.079899999997</v>
      </c>
      <c r="F3926" s="6">
        <f>Table1[[#This Row],[Belastbaar loon]]-Table1[[#This Row],[Belasting]]</f>
        <v>33802.920100000003</v>
      </c>
      <c r="G3926" s="2">
        <f>(Table1[[#This Row],[Belastbaar loon]]-Table1[[#This Row],[Netto loon]])/Table1[[#This Row],[Belastbaar loon]]</f>
        <v>0.28202629298443105</v>
      </c>
      <c r="H3926" s="14">
        <f t="shared" ca="1" si="55"/>
        <v>13273.177699999998</v>
      </c>
      <c r="I3926" s="14">
        <f ca="1">IF(ROW()=2, Table1[[#This Row],[Netto loon]], INDIRECT(ADDRESS(ROW()-1,COLUMN(F:F))))</f>
        <v>33797.8223</v>
      </c>
      <c r="J3926" s="6">
        <f ca="1">IF(ROW()=2, 0, Table1[[#This Row],[Belastbaar loon]]-INDIRECT(ADDRESS(ROW()-1,COLUMN(A:A))))</f>
        <v>10</v>
      </c>
      <c r="K3926" s="6">
        <f ca="1">Table1[[#This Row],[Netto loon]]-Table1[[#This Row],[Netto vorige schijf]]</f>
        <v>5.0978000000031898</v>
      </c>
      <c r="L3926" s="2">
        <f ca="1">(Table1[[#This Row],[Bruto tov vorige schijf]]-Table1[[#This Row],[Netto tov vorige schijf]])/MAX(Table1[[#This Row],[Bruto tov vorige schijf]],1)</f>
        <v>0.49021999999968102</v>
      </c>
    </row>
    <row r="3927" spans="1:12" x14ac:dyDescent="0.25">
      <c r="A3927" s="14">
        <v>47091</v>
      </c>
      <c r="B3927" s="6">
        <f>LoonHeffing2020(Table1[[#This Row],[Belastbaar loon]])</f>
        <v>17588.488499999999</v>
      </c>
      <c r="C3927" s="6">
        <f>AlgemeneHeffingsKorting2020(Table1[[#This Row],[Belastbaar loon]])</f>
        <v>1214.7264</v>
      </c>
      <c r="D3927" s="14">
        <f>ArbeidsKorting2020(Table1[[#This Row],[Belastbaar loon]])</f>
        <v>3090.78</v>
      </c>
      <c r="E3927" s="14">
        <f>MAX(Table1[[#This Row],[Loonheffing]]-Table1[[#This Row],[Algemene Heffingskorting]]-Table1[[#This Row],[Arbeidskorting]],0)</f>
        <v>13282.982099999999</v>
      </c>
      <c r="F3927" s="6">
        <f>Table1[[#This Row],[Belastbaar loon]]-Table1[[#This Row],[Belasting]]</f>
        <v>33808.017899999999</v>
      </c>
      <c r="G3927" s="2">
        <f>(Table1[[#This Row],[Belastbaar loon]]-Table1[[#This Row],[Netto loon]])/Table1[[#This Row],[Belastbaar loon]]</f>
        <v>0.28207050391794614</v>
      </c>
      <c r="H3927" s="14">
        <f t="shared" ca="1" si="55"/>
        <v>13278.079899999997</v>
      </c>
      <c r="I3927" s="14">
        <f ca="1">IF(ROW()=2, Table1[[#This Row],[Netto loon]], INDIRECT(ADDRESS(ROW()-1,COLUMN(F:F))))</f>
        <v>33802.920100000003</v>
      </c>
      <c r="J3927" s="6">
        <f ca="1">IF(ROW()=2, 0, Table1[[#This Row],[Belastbaar loon]]-INDIRECT(ADDRESS(ROW()-1,COLUMN(A:A))))</f>
        <v>10</v>
      </c>
      <c r="K3927" s="6">
        <f ca="1">Table1[[#This Row],[Netto loon]]-Table1[[#This Row],[Netto vorige schijf]]</f>
        <v>5.0977999999959138</v>
      </c>
      <c r="L3927" s="2">
        <f ca="1">(Table1[[#This Row],[Bruto tov vorige schijf]]-Table1[[#This Row],[Netto tov vorige schijf]])/MAX(Table1[[#This Row],[Bruto tov vorige schijf]],1)</f>
        <v>0.49022000000040861</v>
      </c>
    </row>
    <row r="3928" spans="1:12" x14ac:dyDescent="0.25">
      <c r="A3928" s="14">
        <v>47101</v>
      </c>
      <c r="B3928" s="6">
        <f>LoonHeffing2020(Table1[[#This Row],[Belastbaar loon]])</f>
        <v>17592.2235</v>
      </c>
      <c r="C3928" s="6">
        <f>AlgemeneHeffingsKorting2020(Table1[[#This Row],[Belastbaar loon]])</f>
        <v>1214.1592000000001</v>
      </c>
      <c r="D3928" s="14">
        <f>ArbeidsKorting2020(Table1[[#This Row],[Belastbaar loon]])</f>
        <v>3090.18</v>
      </c>
      <c r="E3928" s="14">
        <f>MAX(Table1[[#This Row],[Loonheffing]]-Table1[[#This Row],[Algemene Heffingskorting]]-Table1[[#This Row],[Arbeidskorting]],0)</f>
        <v>13287.8843</v>
      </c>
      <c r="F3928" s="6">
        <f>Table1[[#This Row],[Belastbaar loon]]-Table1[[#This Row],[Belasting]]</f>
        <v>33813.115700000002</v>
      </c>
      <c r="G3928" s="2">
        <f>(Table1[[#This Row],[Belastbaar loon]]-Table1[[#This Row],[Netto loon]])/Table1[[#This Row],[Belastbaar loon]]</f>
        <v>0.28211469607863948</v>
      </c>
      <c r="H3928" s="14">
        <f t="shared" ca="1" si="55"/>
        <v>13282.982099999999</v>
      </c>
      <c r="I3928" s="14">
        <f ca="1">IF(ROW()=2, Table1[[#This Row],[Netto loon]], INDIRECT(ADDRESS(ROW()-1,COLUMN(F:F))))</f>
        <v>33808.017899999999</v>
      </c>
      <c r="J3928" s="6">
        <f ca="1">IF(ROW()=2, 0, Table1[[#This Row],[Belastbaar loon]]-INDIRECT(ADDRESS(ROW()-1,COLUMN(A:A))))</f>
        <v>10</v>
      </c>
      <c r="K3928" s="6">
        <f ca="1">Table1[[#This Row],[Netto loon]]-Table1[[#This Row],[Netto vorige schijf]]</f>
        <v>5.0978000000031898</v>
      </c>
      <c r="L3928" s="2">
        <f ca="1">(Table1[[#This Row],[Bruto tov vorige schijf]]-Table1[[#This Row],[Netto tov vorige schijf]])/MAX(Table1[[#This Row],[Bruto tov vorige schijf]],1)</f>
        <v>0.49021999999968102</v>
      </c>
    </row>
    <row r="3929" spans="1:12" x14ac:dyDescent="0.25">
      <c r="A3929" s="14">
        <v>47111</v>
      </c>
      <c r="B3929" s="6">
        <f>LoonHeffing2020(Table1[[#This Row],[Belastbaar loon]])</f>
        <v>17595.958500000001</v>
      </c>
      <c r="C3929" s="6">
        <f>AlgemeneHeffingsKorting2020(Table1[[#This Row],[Belastbaar loon]])</f>
        <v>1213.5920000000001</v>
      </c>
      <c r="D3929" s="14">
        <f>ArbeidsKorting2020(Table1[[#This Row],[Belastbaar loon]])</f>
        <v>3089.58</v>
      </c>
      <c r="E3929" s="14">
        <f>MAX(Table1[[#This Row],[Loonheffing]]-Table1[[#This Row],[Algemene Heffingskorting]]-Table1[[#This Row],[Arbeidskorting]],0)</f>
        <v>13292.7865</v>
      </c>
      <c r="F3929" s="6">
        <f>Table1[[#This Row],[Belastbaar loon]]-Table1[[#This Row],[Belasting]]</f>
        <v>33818.213499999998</v>
      </c>
      <c r="G3929" s="2">
        <f>(Table1[[#This Row],[Belastbaar loon]]-Table1[[#This Row],[Netto loon]])/Table1[[#This Row],[Belastbaar loon]]</f>
        <v>0.2821588694784658</v>
      </c>
      <c r="H3929" s="14">
        <f t="shared" ca="1" si="55"/>
        <v>13287.8843</v>
      </c>
      <c r="I3929" s="14">
        <f ca="1">IF(ROW()=2, Table1[[#This Row],[Netto loon]], INDIRECT(ADDRESS(ROW()-1,COLUMN(F:F))))</f>
        <v>33813.115700000002</v>
      </c>
      <c r="J3929" s="6">
        <f ca="1">IF(ROW()=2, 0, Table1[[#This Row],[Belastbaar loon]]-INDIRECT(ADDRESS(ROW()-1,COLUMN(A:A))))</f>
        <v>10</v>
      </c>
      <c r="K3929" s="6">
        <f ca="1">Table1[[#This Row],[Netto loon]]-Table1[[#This Row],[Netto vorige schijf]]</f>
        <v>5.0977999999959138</v>
      </c>
      <c r="L3929" s="2">
        <f ca="1">(Table1[[#This Row],[Bruto tov vorige schijf]]-Table1[[#This Row],[Netto tov vorige schijf]])/MAX(Table1[[#This Row],[Bruto tov vorige schijf]],1)</f>
        <v>0.49022000000040861</v>
      </c>
    </row>
    <row r="3930" spans="1:12" x14ac:dyDescent="0.25">
      <c r="A3930" s="14">
        <v>47121</v>
      </c>
      <c r="B3930" s="6">
        <f>LoonHeffing2020(Table1[[#This Row],[Belastbaar loon]])</f>
        <v>17599.693500000001</v>
      </c>
      <c r="C3930" s="6">
        <f>AlgemeneHeffingsKorting2020(Table1[[#This Row],[Belastbaar loon]])</f>
        <v>1213.0247999999999</v>
      </c>
      <c r="D3930" s="14">
        <f>ArbeidsKorting2020(Table1[[#This Row],[Belastbaar loon]])</f>
        <v>3088.98</v>
      </c>
      <c r="E3930" s="14">
        <f>MAX(Table1[[#This Row],[Loonheffing]]-Table1[[#This Row],[Algemene Heffingskorting]]-Table1[[#This Row],[Arbeidskorting]],0)</f>
        <v>13297.688700000002</v>
      </c>
      <c r="F3930" s="6">
        <f>Table1[[#This Row],[Belastbaar loon]]-Table1[[#This Row],[Belasting]]</f>
        <v>33823.311300000001</v>
      </c>
      <c r="G3930" s="2">
        <f>(Table1[[#This Row],[Belastbaar loon]]-Table1[[#This Row],[Netto loon]])/Table1[[#This Row],[Belastbaar loon]]</f>
        <v>0.28220302412936904</v>
      </c>
      <c r="H3930" s="14">
        <f t="shared" ref="H3930:H3993" ca="1" si="56">IF(ROW()=2, 0, INDIRECT(ADDRESS(ROW()-1,COLUMN(E:E))))</f>
        <v>13292.7865</v>
      </c>
      <c r="I3930" s="14">
        <f ca="1">IF(ROW()=2, Table1[[#This Row],[Netto loon]], INDIRECT(ADDRESS(ROW()-1,COLUMN(F:F))))</f>
        <v>33818.213499999998</v>
      </c>
      <c r="J3930" s="6">
        <f ca="1">IF(ROW()=2, 0, Table1[[#This Row],[Belastbaar loon]]-INDIRECT(ADDRESS(ROW()-1,COLUMN(A:A))))</f>
        <v>10</v>
      </c>
      <c r="K3930" s="6">
        <f ca="1">Table1[[#This Row],[Netto loon]]-Table1[[#This Row],[Netto vorige schijf]]</f>
        <v>5.0978000000031898</v>
      </c>
      <c r="L3930" s="2">
        <f ca="1">(Table1[[#This Row],[Bruto tov vorige schijf]]-Table1[[#This Row],[Netto tov vorige schijf]])/MAX(Table1[[#This Row],[Bruto tov vorige schijf]],1)</f>
        <v>0.49021999999968102</v>
      </c>
    </row>
    <row r="3931" spans="1:12" x14ac:dyDescent="0.25">
      <c r="A3931" s="14">
        <v>47131</v>
      </c>
      <c r="B3931" s="6">
        <f>LoonHeffing2020(Table1[[#This Row],[Belastbaar loon]])</f>
        <v>17603.428499999998</v>
      </c>
      <c r="C3931" s="6">
        <f>AlgemeneHeffingsKorting2020(Table1[[#This Row],[Belastbaar loon]])</f>
        <v>1212.4576</v>
      </c>
      <c r="D3931" s="14">
        <f>ArbeidsKorting2020(Table1[[#This Row],[Belastbaar loon]])</f>
        <v>3088.38</v>
      </c>
      <c r="E3931" s="14">
        <f>MAX(Table1[[#This Row],[Loonheffing]]-Table1[[#This Row],[Algemene Heffingskorting]]-Table1[[#This Row],[Arbeidskorting]],0)</f>
        <v>13302.590899999996</v>
      </c>
      <c r="F3931" s="6">
        <f>Table1[[#This Row],[Belastbaar loon]]-Table1[[#This Row],[Belasting]]</f>
        <v>33828.409100000004</v>
      </c>
      <c r="G3931" s="2">
        <f>(Table1[[#This Row],[Belastbaar loon]]-Table1[[#This Row],[Netto loon]])/Table1[[#This Row],[Belastbaar loon]]</f>
        <v>0.28224716004328354</v>
      </c>
      <c r="H3931" s="14">
        <f t="shared" ca="1" si="56"/>
        <v>13297.688700000002</v>
      </c>
      <c r="I3931" s="14">
        <f ca="1">IF(ROW()=2, Table1[[#This Row],[Netto loon]], INDIRECT(ADDRESS(ROW()-1,COLUMN(F:F))))</f>
        <v>33823.311300000001</v>
      </c>
      <c r="J3931" s="6">
        <f ca="1">IF(ROW()=2, 0, Table1[[#This Row],[Belastbaar loon]]-INDIRECT(ADDRESS(ROW()-1,COLUMN(A:A))))</f>
        <v>10</v>
      </c>
      <c r="K3931" s="6">
        <f ca="1">Table1[[#This Row],[Netto loon]]-Table1[[#This Row],[Netto vorige schijf]]</f>
        <v>5.0978000000031898</v>
      </c>
      <c r="L3931" s="2">
        <f ca="1">(Table1[[#This Row],[Bruto tov vorige schijf]]-Table1[[#This Row],[Netto tov vorige schijf]])/MAX(Table1[[#This Row],[Bruto tov vorige schijf]],1)</f>
        <v>0.49021999999968102</v>
      </c>
    </row>
    <row r="3932" spans="1:12" x14ac:dyDescent="0.25">
      <c r="A3932" s="14">
        <v>47141</v>
      </c>
      <c r="B3932" s="6">
        <f>LoonHeffing2020(Table1[[#This Row],[Belastbaar loon]])</f>
        <v>17607.163499999999</v>
      </c>
      <c r="C3932" s="6">
        <f>AlgemeneHeffingsKorting2020(Table1[[#This Row],[Belastbaar loon]])</f>
        <v>1211.8904</v>
      </c>
      <c r="D3932" s="14">
        <f>ArbeidsKorting2020(Table1[[#This Row],[Belastbaar loon]])</f>
        <v>3087.78</v>
      </c>
      <c r="E3932" s="14">
        <f>MAX(Table1[[#This Row],[Loonheffing]]-Table1[[#This Row],[Algemene Heffingskorting]]-Table1[[#This Row],[Arbeidskorting]],0)</f>
        <v>13307.493099999998</v>
      </c>
      <c r="F3932" s="6">
        <f>Table1[[#This Row],[Belastbaar loon]]-Table1[[#This Row],[Belasting]]</f>
        <v>33833.5069</v>
      </c>
      <c r="G3932" s="2">
        <f>(Table1[[#This Row],[Belastbaar loon]]-Table1[[#This Row],[Netto loon]])/Table1[[#This Row],[Belastbaar loon]]</f>
        <v>0.28229127723213338</v>
      </c>
      <c r="H3932" s="14">
        <f t="shared" ca="1" si="56"/>
        <v>13302.590899999996</v>
      </c>
      <c r="I3932" s="14">
        <f ca="1">IF(ROW()=2, Table1[[#This Row],[Netto loon]], INDIRECT(ADDRESS(ROW()-1,COLUMN(F:F))))</f>
        <v>33828.409100000004</v>
      </c>
      <c r="J3932" s="6">
        <f ca="1">IF(ROW()=2, 0, Table1[[#This Row],[Belastbaar loon]]-INDIRECT(ADDRESS(ROW()-1,COLUMN(A:A))))</f>
        <v>10</v>
      </c>
      <c r="K3932" s="6">
        <f ca="1">Table1[[#This Row],[Netto loon]]-Table1[[#This Row],[Netto vorige schijf]]</f>
        <v>5.0977999999959138</v>
      </c>
      <c r="L3932" s="2">
        <f ca="1">(Table1[[#This Row],[Bruto tov vorige schijf]]-Table1[[#This Row],[Netto tov vorige schijf]])/MAX(Table1[[#This Row],[Bruto tov vorige schijf]],1)</f>
        <v>0.49022000000040861</v>
      </c>
    </row>
    <row r="3933" spans="1:12" x14ac:dyDescent="0.25">
      <c r="A3933" s="14">
        <v>47151</v>
      </c>
      <c r="B3933" s="6">
        <f>LoonHeffing2020(Table1[[#This Row],[Belastbaar loon]])</f>
        <v>17610.898499999999</v>
      </c>
      <c r="C3933" s="6">
        <f>AlgemeneHeffingsKorting2020(Table1[[#This Row],[Belastbaar loon]])</f>
        <v>1211.3232</v>
      </c>
      <c r="D3933" s="14">
        <f>ArbeidsKorting2020(Table1[[#This Row],[Belastbaar loon]])</f>
        <v>3087.18</v>
      </c>
      <c r="E3933" s="14">
        <f>MAX(Table1[[#This Row],[Loonheffing]]-Table1[[#This Row],[Algemene Heffingskorting]]-Table1[[#This Row],[Arbeidskorting]],0)</f>
        <v>13312.3953</v>
      </c>
      <c r="F3933" s="6">
        <f>Table1[[#This Row],[Belastbaar loon]]-Table1[[#This Row],[Belasting]]</f>
        <v>33838.604699999996</v>
      </c>
      <c r="G3933" s="2">
        <f>(Table1[[#This Row],[Belastbaar loon]]-Table1[[#This Row],[Netto loon]])/Table1[[#This Row],[Belastbaar loon]]</f>
        <v>0.28233537570783235</v>
      </c>
      <c r="H3933" s="14">
        <f t="shared" ca="1" si="56"/>
        <v>13307.493099999998</v>
      </c>
      <c r="I3933" s="14">
        <f ca="1">IF(ROW()=2, Table1[[#This Row],[Netto loon]], INDIRECT(ADDRESS(ROW()-1,COLUMN(F:F))))</f>
        <v>33833.5069</v>
      </c>
      <c r="J3933" s="6">
        <f ca="1">IF(ROW()=2, 0, Table1[[#This Row],[Belastbaar loon]]-INDIRECT(ADDRESS(ROW()-1,COLUMN(A:A))))</f>
        <v>10</v>
      </c>
      <c r="K3933" s="6">
        <f ca="1">Table1[[#This Row],[Netto loon]]-Table1[[#This Row],[Netto vorige schijf]]</f>
        <v>5.0977999999959138</v>
      </c>
      <c r="L3933" s="2">
        <f ca="1">(Table1[[#This Row],[Bruto tov vorige schijf]]-Table1[[#This Row],[Netto tov vorige schijf]])/MAX(Table1[[#This Row],[Bruto tov vorige schijf]],1)</f>
        <v>0.49022000000040861</v>
      </c>
    </row>
    <row r="3934" spans="1:12" x14ac:dyDescent="0.25">
      <c r="A3934" s="14">
        <v>47161</v>
      </c>
      <c r="B3934" s="6">
        <f>LoonHeffing2020(Table1[[#This Row],[Belastbaar loon]])</f>
        <v>17614.6335</v>
      </c>
      <c r="C3934" s="6">
        <f>AlgemeneHeffingsKorting2020(Table1[[#This Row],[Belastbaar loon]])</f>
        <v>1210.7560000000001</v>
      </c>
      <c r="D3934" s="14">
        <f>ArbeidsKorting2020(Table1[[#This Row],[Belastbaar loon]])</f>
        <v>3086.58</v>
      </c>
      <c r="E3934" s="14">
        <f>MAX(Table1[[#This Row],[Loonheffing]]-Table1[[#This Row],[Algemene Heffingskorting]]-Table1[[#This Row],[Arbeidskorting]],0)</f>
        <v>13317.297499999999</v>
      </c>
      <c r="F3934" s="6">
        <f>Table1[[#This Row],[Belastbaar loon]]-Table1[[#This Row],[Belasting]]</f>
        <v>33843.702499999999</v>
      </c>
      <c r="G3934" s="2">
        <f>(Table1[[#This Row],[Belastbaar loon]]-Table1[[#This Row],[Netto loon]])/Table1[[#This Row],[Belastbaar loon]]</f>
        <v>0.2823794554822841</v>
      </c>
      <c r="H3934" s="14">
        <f t="shared" ca="1" si="56"/>
        <v>13312.3953</v>
      </c>
      <c r="I3934" s="14">
        <f ca="1">IF(ROW()=2, Table1[[#This Row],[Netto loon]], INDIRECT(ADDRESS(ROW()-1,COLUMN(F:F))))</f>
        <v>33838.604699999996</v>
      </c>
      <c r="J3934" s="6">
        <f ca="1">IF(ROW()=2, 0, Table1[[#This Row],[Belastbaar loon]]-INDIRECT(ADDRESS(ROW()-1,COLUMN(A:A))))</f>
        <v>10</v>
      </c>
      <c r="K3934" s="6">
        <f ca="1">Table1[[#This Row],[Netto loon]]-Table1[[#This Row],[Netto vorige schijf]]</f>
        <v>5.0978000000031898</v>
      </c>
      <c r="L3934" s="2">
        <f ca="1">(Table1[[#This Row],[Bruto tov vorige schijf]]-Table1[[#This Row],[Netto tov vorige schijf]])/MAX(Table1[[#This Row],[Bruto tov vorige schijf]],1)</f>
        <v>0.49021999999968102</v>
      </c>
    </row>
    <row r="3935" spans="1:12" x14ac:dyDescent="0.25">
      <c r="A3935" s="14">
        <v>47171</v>
      </c>
      <c r="B3935" s="6">
        <f>LoonHeffing2020(Table1[[#This Row],[Belastbaar loon]])</f>
        <v>17618.3685</v>
      </c>
      <c r="C3935" s="6">
        <f>AlgemeneHeffingsKorting2020(Table1[[#This Row],[Belastbaar loon]])</f>
        <v>1210.1887999999999</v>
      </c>
      <c r="D3935" s="14">
        <f>ArbeidsKorting2020(Table1[[#This Row],[Belastbaar loon]])</f>
        <v>3085.98</v>
      </c>
      <c r="E3935" s="14">
        <f>MAX(Table1[[#This Row],[Loonheffing]]-Table1[[#This Row],[Algemene Heffingskorting]]-Table1[[#This Row],[Arbeidskorting]],0)</f>
        <v>13322.199700000001</v>
      </c>
      <c r="F3935" s="6">
        <f>Table1[[#This Row],[Belastbaar loon]]-Table1[[#This Row],[Belasting]]</f>
        <v>33848.800300000003</v>
      </c>
      <c r="G3935" s="2">
        <f>(Table1[[#This Row],[Belastbaar loon]]-Table1[[#This Row],[Netto loon]])/Table1[[#This Row],[Belastbaar loon]]</f>
        <v>0.28242351656738246</v>
      </c>
      <c r="H3935" s="14">
        <f t="shared" ca="1" si="56"/>
        <v>13317.297499999999</v>
      </c>
      <c r="I3935" s="14">
        <f ca="1">IF(ROW()=2, Table1[[#This Row],[Netto loon]], INDIRECT(ADDRESS(ROW()-1,COLUMN(F:F))))</f>
        <v>33843.702499999999</v>
      </c>
      <c r="J3935" s="6">
        <f ca="1">IF(ROW()=2, 0, Table1[[#This Row],[Belastbaar loon]]-INDIRECT(ADDRESS(ROW()-1,COLUMN(A:A))))</f>
        <v>10</v>
      </c>
      <c r="K3935" s="6">
        <f ca="1">Table1[[#This Row],[Netto loon]]-Table1[[#This Row],[Netto vorige schijf]]</f>
        <v>5.0978000000031898</v>
      </c>
      <c r="L3935" s="2">
        <f ca="1">(Table1[[#This Row],[Bruto tov vorige schijf]]-Table1[[#This Row],[Netto tov vorige schijf]])/MAX(Table1[[#This Row],[Bruto tov vorige schijf]],1)</f>
        <v>0.49021999999968102</v>
      </c>
    </row>
    <row r="3936" spans="1:12" x14ac:dyDescent="0.25">
      <c r="A3936" s="14">
        <v>47181</v>
      </c>
      <c r="B3936" s="6">
        <f>LoonHeffing2020(Table1[[#This Row],[Belastbaar loon]])</f>
        <v>17622.103500000001</v>
      </c>
      <c r="C3936" s="6">
        <f>AlgemeneHeffingsKorting2020(Table1[[#This Row],[Belastbaar loon]])</f>
        <v>1209.6215999999999</v>
      </c>
      <c r="D3936" s="14">
        <f>ArbeidsKorting2020(Table1[[#This Row],[Belastbaar loon]])</f>
        <v>3085.38</v>
      </c>
      <c r="E3936" s="14">
        <f>MAX(Table1[[#This Row],[Loonheffing]]-Table1[[#This Row],[Algemene Heffingskorting]]-Table1[[#This Row],[Arbeidskorting]],0)</f>
        <v>13327.101900000001</v>
      </c>
      <c r="F3936" s="6">
        <f>Table1[[#This Row],[Belastbaar loon]]-Table1[[#This Row],[Belasting]]</f>
        <v>33853.898099999999</v>
      </c>
      <c r="G3936" s="2">
        <f>(Table1[[#This Row],[Belastbaar loon]]-Table1[[#This Row],[Netto loon]])/Table1[[#This Row],[Belastbaar loon]]</f>
        <v>0.28246755897501113</v>
      </c>
      <c r="H3936" s="14">
        <f t="shared" ca="1" si="56"/>
        <v>13322.199700000001</v>
      </c>
      <c r="I3936" s="14">
        <f ca="1">IF(ROW()=2, Table1[[#This Row],[Netto loon]], INDIRECT(ADDRESS(ROW()-1,COLUMN(F:F))))</f>
        <v>33848.800300000003</v>
      </c>
      <c r="J3936" s="6">
        <f ca="1">IF(ROW()=2, 0, Table1[[#This Row],[Belastbaar loon]]-INDIRECT(ADDRESS(ROW()-1,COLUMN(A:A))))</f>
        <v>10</v>
      </c>
      <c r="K3936" s="6">
        <f ca="1">Table1[[#This Row],[Netto loon]]-Table1[[#This Row],[Netto vorige schijf]]</f>
        <v>5.0977999999959138</v>
      </c>
      <c r="L3936" s="2">
        <f ca="1">(Table1[[#This Row],[Bruto tov vorige schijf]]-Table1[[#This Row],[Netto tov vorige schijf]])/MAX(Table1[[#This Row],[Bruto tov vorige schijf]],1)</f>
        <v>0.49022000000040861</v>
      </c>
    </row>
    <row r="3937" spans="1:12" x14ac:dyDescent="0.25">
      <c r="A3937" s="14">
        <v>47191</v>
      </c>
      <c r="B3937" s="6">
        <f>LoonHeffing2020(Table1[[#This Row],[Belastbaar loon]])</f>
        <v>17625.838500000002</v>
      </c>
      <c r="C3937" s="6">
        <f>AlgemeneHeffingsKorting2020(Table1[[#This Row],[Belastbaar loon]])</f>
        <v>1209.0544</v>
      </c>
      <c r="D3937" s="14">
        <f>ArbeidsKorting2020(Table1[[#This Row],[Belastbaar loon]])</f>
        <v>3084.78</v>
      </c>
      <c r="E3937" s="14">
        <f>MAX(Table1[[#This Row],[Loonheffing]]-Table1[[#This Row],[Algemene Heffingskorting]]-Table1[[#This Row],[Arbeidskorting]],0)</f>
        <v>13332.0041</v>
      </c>
      <c r="F3937" s="6">
        <f>Table1[[#This Row],[Belastbaar loon]]-Table1[[#This Row],[Belasting]]</f>
        <v>33858.995900000002</v>
      </c>
      <c r="G3937" s="2">
        <f>(Table1[[#This Row],[Belastbaar loon]]-Table1[[#This Row],[Netto loon]])/Table1[[#This Row],[Belastbaar loon]]</f>
        <v>0.28251158271704346</v>
      </c>
      <c r="H3937" s="14">
        <f t="shared" ca="1" si="56"/>
        <v>13327.101900000001</v>
      </c>
      <c r="I3937" s="14">
        <f ca="1">IF(ROW()=2, Table1[[#This Row],[Netto loon]], INDIRECT(ADDRESS(ROW()-1,COLUMN(F:F))))</f>
        <v>33853.898099999999</v>
      </c>
      <c r="J3937" s="6">
        <f ca="1">IF(ROW()=2, 0, Table1[[#This Row],[Belastbaar loon]]-INDIRECT(ADDRESS(ROW()-1,COLUMN(A:A))))</f>
        <v>10</v>
      </c>
      <c r="K3937" s="6">
        <f ca="1">Table1[[#This Row],[Netto loon]]-Table1[[#This Row],[Netto vorige schijf]]</f>
        <v>5.0978000000031898</v>
      </c>
      <c r="L3937" s="2">
        <f ca="1">(Table1[[#This Row],[Bruto tov vorige schijf]]-Table1[[#This Row],[Netto tov vorige schijf]])/MAX(Table1[[#This Row],[Bruto tov vorige schijf]],1)</f>
        <v>0.49021999999968102</v>
      </c>
    </row>
    <row r="3938" spans="1:12" x14ac:dyDescent="0.25">
      <c r="A3938" s="14">
        <v>47201</v>
      </c>
      <c r="B3938" s="6">
        <f>LoonHeffing2020(Table1[[#This Row],[Belastbaar loon]])</f>
        <v>17629.573499999999</v>
      </c>
      <c r="C3938" s="6">
        <f>AlgemeneHeffingsKorting2020(Table1[[#This Row],[Belastbaar loon]])</f>
        <v>1208.4872</v>
      </c>
      <c r="D3938" s="14">
        <f>ArbeidsKorting2020(Table1[[#This Row],[Belastbaar loon]])</f>
        <v>3084.18</v>
      </c>
      <c r="E3938" s="14">
        <f>MAX(Table1[[#This Row],[Loonheffing]]-Table1[[#This Row],[Algemene Heffingskorting]]-Table1[[#This Row],[Arbeidskorting]],0)</f>
        <v>13336.906299999999</v>
      </c>
      <c r="F3938" s="6">
        <f>Table1[[#This Row],[Belastbaar loon]]-Table1[[#This Row],[Belasting]]</f>
        <v>33864.093699999998</v>
      </c>
      <c r="G3938" s="2">
        <f>(Table1[[#This Row],[Belastbaar loon]]-Table1[[#This Row],[Netto loon]])/Table1[[#This Row],[Belastbaar loon]]</f>
        <v>0.28255558780534318</v>
      </c>
      <c r="H3938" s="14">
        <f t="shared" ca="1" si="56"/>
        <v>13332.0041</v>
      </c>
      <c r="I3938" s="14">
        <f ca="1">IF(ROW()=2, Table1[[#This Row],[Netto loon]], INDIRECT(ADDRESS(ROW()-1,COLUMN(F:F))))</f>
        <v>33858.995900000002</v>
      </c>
      <c r="J3938" s="6">
        <f ca="1">IF(ROW()=2, 0, Table1[[#This Row],[Belastbaar loon]]-INDIRECT(ADDRESS(ROW()-1,COLUMN(A:A))))</f>
        <v>10</v>
      </c>
      <c r="K3938" s="6">
        <f ca="1">Table1[[#This Row],[Netto loon]]-Table1[[#This Row],[Netto vorige schijf]]</f>
        <v>5.0977999999959138</v>
      </c>
      <c r="L3938" s="2">
        <f ca="1">(Table1[[#This Row],[Bruto tov vorige schijf]]-Table1[[#This Row],[Netto tov vorige schijf]])/MAX(Table1[[#This Row],[Bruto tov vorige schijf]],1)</f>
        <v>0.49022000000040861</v>
      </c>
    </row>
    <row r="3939" spans="1:12" x14ac:dyDescent="0.25">
      <c r="A3939" s="14">
        <v>47211</v>
      </c>
      <c r="B3939" s="6">
        <f>LoonHeffing2020(Table1[[#This Row],[Belastbaar loon]])</f>
        <v>17633.308499999999</v>
      </c>
      <c r="C3939" s="6">
        <f>AlgemeneHeffingsKorting2020(Table1[[#This Row],[Belastbaar loon]])</f>
        <v>1207.92</v>
      </c>
      <c r="D3939" s="14">
        <f>ArbeidsKorting2020(Table1[[#This Row],[Belastbaar loon]])</f>
        <v>3083.58</v>
      </c>
      <c r="E3939" s="14">
        <f>MAX(Table1[[#This Row],[Loonheffing]]-Table1[[#This Row],[Algemene Heffingskorting]]-Table1[[#This Row],[Arbeidskorting]],0)</f>
        <v>13341.808500000001</v>
      </c>
      <c r="F3939" s="6">
        <f>Table1[[#This Row],[Belastbaar loon]]-Table1[[#This Row],[Belasting]]</f>
        <v>33869.191500000001</v>
      </c>
      <c r="G3939" s="2">
        <f>(Table1[[#This Row],[Belastbaar loon]]-Table1[[#This Row],[Netto loon]])/Table1[[#This Row],[Belastbaar loon]]</f>
        <v>0.28259957425176335</v>
      </c>
      <c r="H3939" s="14">
        <f t="shared" ca="1" si="56"/>
        <v>13336.906299999999</v>
      </c>
      <c r="I3939" s="14">
        <f ca="1">IF(ROW()=2, Table1[[#This Row],[Netto loon]], INDIRECT(ADDRESS(ROW()-1,COLUMN(F:F))))</f>
        <v>33864.093699999998</v>
      </c>
      <c r="J3939" s="6">
        <f ca="1">IF(ROW()=2, 0, Table1[[#This Row],[Belastbaar loon]]-INDIRECT(ADDRESS(ROW()-1,COLUMN(A:A))))</f>
        <v>10</v>
      </c>
      <c r="K3939" s="6">
        <f ca="1">Table1[[#This Row],[Netto loon]]-Table1[[#This Row],[Netto vorige schijf]]</f>
        <v>5.0978000000031898</v>
      </c>
      <c r="L3939" s="2">
        <f ca="1">(Table1[[#This Row],[Bruto tov vorige schijf]]-Table1[[#This Row],[Netto tov vorige schijf]])/MAX(Table1[[#This Row],[Bruto tov vorige schijf]],1)</f>
        <v>0.49021999999968102</v>
      </c>
    </row>
    <row r="3940" spans="1:12" x14ac:dyDescent="0.25">
      <c r="A3940" s="14">
        <v>47221</v>
      </c>
      <c r="B3940" s="6">
        <f>LoonHeffing2020(Table1[[#This Row],[Belastbaar loon]])</f>
        <v>17637.0435</v>
      </c>
      <c r="C3940" s="6">
        <f>AlgemeneHeffingsKorting2020(Table1[[#This Row],[Belastbaar loon]])</f>
        <v>1207.3528000000001</v>
      </c>
      <c r="D3940" s="14">
        <f>ArbeidsKorting2020(Table1[[#This Row],[Belastbaar loon]])</f>
        <v>3082.98</v>
      </c>
      <c r="E3940" s="14">
        <f>MAX(Table1[[#This Row],[Loonheffing]]-Table1[[#This Row],[Algemene Heffingskorting]]-Table1[[#This Row],[Arbeidskorting]],0)</f>
        <v>13346.7107</v>
      </c>
      <c r="F3940" s="6">
        <f>Table1[[#This Row],[Belastbaar loon]]-Table1[[#This Row],[Belasting]]</f>
        <v>33874.289300000004</v>
      </c>
      <c r="G3940" s="2">
        <f>(Table1[[#This Row],[Belastbaar loon]]-Table1[[#This Row],[Netto loon]])/Table1[[#This Row],[Belastbaar loon]]</f>
        <v>0.28264354206814757</v>
      </c>
      <c r="H3940" s="14">
        <f t="shared" ca="1" si="56"/>
        <v>13341.808500000001</v>
      </c>
      <c r="I3940" s="14">
        <f ca="1">IF(ROW()=2, Table1[[#This Row],[Netto loon]], INDIRECT(ADDRESS(ROW()-1,COLUMN(F:F))))</f>
        <v>33869.191500000001</v>
      </c>
      <c r="J3940" s="6">
        <f ca="1">IF(ROW()=2, 0, Table1[[#This Row],[Belastbaar loon]]-INDIRECT(ADDRESS(ROW()-1,COLUMN(A:A))))</f>
        <v>10</v>
      </c>
      <c r="K3940" s="6">
        <f ca="1">Table1[[#This Row],[Netto loon]]-Table1[[#This Row],[Netto vorige schijf]]</f>
        <v>5.0978000000031898</v>
      </c>
      <c r="L3940" s="2">
        <f ca="1">(Table1[[#This Row],[Bruto tov vorige schijf]]-Table1[[#This Row],[Netto tov vorige schijf]])/MAX(Table1[[#This Row],[Bruto tov vorige schijf]],1)</f>
        <v>0.49021999999968102</v>
      </c>
    </row>
    <row r="3941" spans="1:12" x14ac:dyDescent="0.25">
      <c r="A3941" s="14">
        <v>47231</v>
      </c>
      <c r="B3941" s="6">
        <f>LoonHeffing2020(Table1[[#This Row],[Belastbaar loon]])</f>
        <v>17640.7785</v>
      </c>
      <c r="C3941" s="6">
        <f>AlgemeneHeffingsKorting2020(Table1[[#This Row],[Belastbaar loon]])</f>
        <v>1206.7855999999999</v>
      </c>
      <c r="D3941" s="14">
        <f>ArbeidsKorting2020(Table1[[#This Row],[Belastbaar loon]])</f>
        <v>3082.38</v>
      </c>
      <c r="E3941" s="14">
        <f>MAX(Table1[[#This Row],[Loonheffing]]-Table1[[#This Row],[Algemene Heffingskorting]]-Table1[[#This Row],[Arbeidskorting]],0)</f>
        <v>13351.6129</v>
      </c>
      <c r="F3941" s="6">
        <f>Table1[[#This Row],[Belastbaar loon]]-Table1[[#This Row],[Belasting]]</f>
        <v>33879.3871</v>
      </c>
      <c r="G3941" s="2">
        <f>(Table1[[#This Row],[Belastbaar loon]]-Table1[[#This Row],[Netto loon]])/Table1[[#This Row],[Belastbaar loon]]</f>
        <v>0.2826874912663293</v>
      </c>
      <c r="H3941" s="14">
        <f t="shared" ca="1" si="56"/>
        <v>13346.7107</v>
      </c>
      <c r="I3941" s="14">
        <f ca="1">IF(ROW()=2, Table1[[#This Row],[Netto loon]], INDIRECT(ADDRESS(ROW()-1,COLUMN(F:F))))</f>
        <v>33874.289300000004</v>
      </c>
      <c r="J3941" s="6">
        <f ca="1">IF(ROW()=2, 0, Table1[[#This Row],[Belastbaar loon]]-INDIRECT(ADDRESS(ROW()-1,COLUMN(A:A))))</f>
        <v>10</v>
      </c>
      <c r="K3941" s="6">
        <f ca="1">Table1[[#This Row],[Netto loon]]-Table1[[#This Row],[Netto vorige schijf]]</f>
        <v>5.0977999999959138</v>
      </c>
      <c r="L3941" s="2">
        <f ca="1">(Table1[[#This Row],[Bruto tov vorige schijf]]-Table1[[#This Row],[Netto tov vorige schijf]])/MAX(Table1[[#This Row],[Bruto tov vorige schijf]],1)</f>
        <v>0.49022000000040861</v>
      </c>
    </row>
    <row r="3942" spans="1:12" x14ac:dyDescent="0.25">
      <c r="A3942" s="14">
        <v>47241</v>
      </c>
      <c r="B3942" s="6">
        <f>LoonHeffing2020(Table1[[#This Row],[Belastbaar loon]])</f>
        <v>17644.513500000001</v>
      </c>
      <c r="C3942" s="6">
        <f>AlgemeneHeffingsKorting2020(Table1[[#This Row],[Belastbaar loon]])</f>
        <v>1206.2184</v>
      </c>
      <c r="D3942" s="14">
        <f>ArbeidsKorting2020(Table1[[#This Row],[Belastbaar loon]])</f>
        <v>3081.78</v>
      </c>
      <c r="E3942" s="14">
        <f>MAX(Table1[[#This Row],[Loonheffing]]-Table1[[#This Row],[Algemene Heffingskorting]]-Table1[[#This Row],[Arbeidskorting]],0)</f>
        <v>13356.515099999999</v>
      </c>
      <c r="F3942" s="6">
        <f>Table1[[#This Row],[Belastbaar loon]]-Table1[[#This Row],[Belasting]]</f>
        <v>33884.484900000003</v>
      </c>
      <c r="G3942" s="2">
        <f>(Table1[[#This Row],[Belastbaar loon]]-Table1[[#This Row],[Netto loon]])/Table1[[#This Row],[Belastbaar loon]]</f>
        <v>0.28273142185813166</v>
      </c>
      <c r="H3942" s="14">
        <f t="shared" ca="1" si="56"/>
        <v>13351.6129</v>
      </c>
      <c r="I3942" s="14">
        <f ca="1">IF(ROW()=2, Table1[[#This Row],[Netto loon]], INDIRECT(ADDRESS(ROW()-1,COLUMN(F:F))))</f>
        <v>33879.3871</v>
      </c>
      <c r="J3942" s="6">
        <f ca="1">IF(ROW()=2, 0, Table1[[#This Row],[Belastbaar loon]]-INDIRECT(ADDRESS(ROW()-1,COLUMN(A:A))))</f>
        <v>10</v>
      </c>
      <c r="K3942" s="6">
        <f ca="1">Table1[[#This Row],[Netto loon]]-Table1[[#This Row],[Netto vorige schijf]]</f>
        <v>5.0978000000031898</v>
      </c>
      <c r="L3942" s="2">
        <f ca="1">(Table1[[#This Row],[Bruto tov vorige schijf]]-Table1[[#This Row],[Netto tov vorige schijf]])/MAX(Table1[[#This Row],[Bruto tov vorige schijf]],1)</f>
        <v>0.49021999999968102</v>
      </c>
    </row>
    <row r="3943" spans="1:12" x14ac:dyDescent="0.25">
      <c r="A3943" s="14">
        <v>47251</v>
      </c>
      <c r="B3943" s="6">
        <f>LoonHeffing2020(Table1[[#This Row],[Belastbaar loon]])</f>
        <v>17648.248500000002</v>
      </c>
      <c r="C3943" s="6">
        <f>AlgemeneHeffingsKorting2020(Table1[[#This Row],[Belastbaar loon]])</f>
        <v>1205.6512</v>
      </c>
      <c r="D3943" s="14">
        <f>ArbeidsKorting2020(Table1[[#This Row],[Belastbaar loon]])</f>
        <v>3081.18</v>
      </c>
      <c r="E3943" s="14">
        <f>MAX(Table1[[#This Row],[Loonheffing]]-Table1[[#This Row],[Algemene Heffingskorting]]-Table1[[#This Row],[Arbeidskorting]],0)</f>
        <v>13361.417300000001</v>
      </c>
      <c r="F3943" s="6">
        <f>Table1[[#This Row],[Belastbaar loon]]-Table1[[#This Row],[Belasting]]</f>
        <v>33889.582699999999</v>
      </c>
      <c r="G3943" s="2">
        <f>(Table1[[#This Row],[Belastbaar loon]]-Table1[[#This Row],[Netto loon]])/Table1[[#This Row],[Belastbaar loon]]</f>
        <v>0.28277533385536818</v>
      </c>
      <c r="H3943" s="14">
        <f t="shared" ca="1" si="56"/>
        <v>13356.515099999999</v>
      </c>
      <c r="I3943" s="14">
        <f ca="1">IF(ROW()=2, Table1[[#This Row],[Netto loon]], INDIRECT(ADDRESS(ROW()-1,COLUMN(F:F))))</f>
        <v>33884.484900000003</v>
      </c>
      <c r="J3943" s="6">
        <f ca="1">IF(ROW()=2, 0, Table1[[#This Row],[Belastbaar loon]]-INDIRECT(ADDRESS(ROW()-1,COLUMN(A:A))))</f>
        <v>10</v>
      </c>
      <c r="K3943" s="6">
        <f ca="1">Table1[[#This Row],[Netto loon]]-Table1[[#This Row],[Netto vorige schijf]]</f>
        <v>5.0977999999959138</v>
      </c>
      <c r="L3943" s="2">
        <f ca="1">(Table1[[#This Row],[Bruto tov vorige schijf]]-Table1[[#This Row],[Netto tov vorige schijf]])/MAX(Table1[[#This Row],[Bruto tov vorige schijf]],1)</f>
        <v>0.49022000000040861</v>
      </c>
    </row>
    <row r="3944" spans="1:12" x14ac:dyDescent="0.25">
      <c r="A3944" s="14">
        <v>47261</v>
      </c>
      <c r="B3944" s="6">
        <f>LoonHeffing2020(Table1[[#This Row],[Belastbaar loon]])</f>
        <v>17651.983499999998</v>
      </c>
      <c r="C3944" s="6">
        <f>AlgemeneHeffingsKorting2020(Table1[[#This Row],[Belastbaar loon]])</f>
        <v>1205.0840000000001</v>
      </c>
      <c r="D3944" s="14">
        <f>ArbeidsKorting2020(Table1[[#This Row],[Belastbaar loon]])</f>
        <v>3080.58</v>
      </c>
      <c r="E3944" s="14">
        <f>MAX(Table1[[#This Row],[Loonheffing]]-Table1[[#This Row],[Algemene Heffingskorting]]-Table1[[#This Row],[Arbeidskorting]],0)</f>
        <v>13366.3195</v>
      </c>
      <c r="F3944" s="6">
        <f>Table1[[#This Row],[Belastbaar loon]]-Table1[[#This Row],[Belasting]]</f>
        <v>33894.680500000002</v>
      </c>
      <c r="G3944" s="2">
        <f>(Table1[[#This Row],[Belastbaar loon]]-Table1[[#This Row],[Netto loon]])/Table1[[#This Row],[Belastbaar loon]]</f>
        <v>0.28281922726984188</v>
      </c>
      <c r="H3944" s="14">
        <f t="shared" ca="1" si="56"/>
        <v>13361.417300000001</v>
      </c>
      <c r="I3944" s="14">
        <f ca="1">IF(ROW()=2, Table1[[#This Row],[Netto loon]], INDIRECT(ADDRESS(ROW()-1,COLUMN(F:F))))</f>
        <v>33889.582699999999</v>
      </c>
      <c r="J3944" s="6">
        <f ca="1">IF(ROW()=2, 0, Table1[[#This Row],[Belastbaar loon]]-INDIRECT(ADDRESS(ROW()-1,COLUMN(A:A))))</f>
        <v>10</v>
      </c>
      <c r="K3944" s="6">
        <f ca="1">Table1[[#This Row],[Netto loon]]-Table1[[#This Row],[Netto vorige schijf]]</f>
        <v>5.0978000000031898</v>
      </c>
      <c r="L3944" s="2">
        <f ca="1">(Table1[[#This Row],[Bruto tov vorige schijf]]-Table1[[#This Row],[Netto tov vorige schijf]])/MAX(Table1[[#This Row],[Bruto tov vorige schijf]],1)</f>
        <v>0.49021999999968102</v>
      </c>
    </row>
    <row r="3945" spans="1:12" x14ac:dyDescent="0.25">
      <c r="A3945" s="14">
        <v>47271</v>
      </c>
      <c r="B3945" s="6">
        <f>LoonHeffing2020(Table1[[#This Row],[Belastbaar loon]])</f>
        <v>17655.718499999999</v>
      </c>
      <c r="C3945" s="6">
        <f>AlgemeneHeffingsKorting2020(Table1[[#This Row],[Belastbaar loon]])</f>
        <v>1204.5168000000001</v>
      </c>
      <c r="D3945" s="14">
        <f>ArbeidsKorting2020(Table1[[#This Row],[Belastbaar loon]])</f>
        <v>3079.98</v>
      </c>
      <c r="E3945" s="14">
        <f>MAX(Table1[[#This Row],[Loonheffing]]-Table1[[#This Row],[Algemene Heffingskorting]]-Table1[[#This Row],[Arbeidskorting]],0)</f>
        <v>13371.221699999998</v>
      </c>
      <c r="F3945" s="6">
        <f>Table1[[#This Row],[Belastbaar loon]]-Table1[[#This Row],[Belasting]]</f>
        <v>33899.778300000005</v>
      </c>
      <c r="G3945" s="2">
        <f>(Table1[[#This Row],[Belastbaar loon]]-Table1[[#This Row],[Netto loon]])/Table1[[#This Row],[Belastbaar loon]]</f>
        <v>0.28286310211334631</v>
      </c>
      <c r="H3945" s="14">
        <f t="shared" ca="1" si="56"/>
        <v>13366.3195</v>
      </c>
      <c r="I3945" s="14">
        <f ca="1">IF(ROW()=2, Table1[[#This Row],[Netto loon]], INDIRECT(ADDRESS(ROW()-1,COLUMN(F:F))))</f>
        <v>33894.680500000002</v>
      </c>
      <c r="J3945" s="6">
        <f ca="1">IF(ROW()=2, 0, Table1[[#This Row],[Belastbaar loon]]-INDIRECT(ADDRESS(ROW()-1,COLUMN(A:A))))</f>
        <v>10</v>
      </c>
      <c r="K3945" s="6">
        <f ca="1">Table1[[#This Row],[Netto loon]]-Table1[[#This Row],[Netto vorige schijf]]</f>
        <v>5.0978000000031898</v>
      </c>
      <c r="L3945" s="2">
        <f ca="1">(Table1[[#This Row],[Bruto tov vorige schijf]]-Table1[[#This Row],[Netto tov vorige schijf]])/MAX(Table1[[#This Row],[Bruto tov vorige schijf]],1)</f>
        <v>0.49021999999968102</v>
      </c>
    </row>
    <row r="3946" spans="1:12" x14ac:dyDescent="0.25">
      <c r="A3946" s="14">
        <v>47281</v>
      </c>
      <c r="B3946" s="6">
        <f>LoonHeffing2020(Table1[[#This Row],[Belastbaar loon]])</f>
        <v>17659.4535</v>
      </c>
      <c r="C3946" s="6">
        <f>AlgemeneHeffingsKorting2020(Table1[[#This Row],[Belastbaar loon]])</f>
        <v>1203.9495999999999</v>
      </c>
      <c r="D3946" s="14">
        <f>ArbeidsKorting2020(Table1[[#This Row],[Belastbaar loon]])</f>
        <v>3079.38</v>
      </c>
      <c r="E3946" s="14">
        <f>MAX(Table1[[#This Row],[Loonheffing]]-Table1[[#This Row],[Algemene Heffingskorting]]-Table1[[#This Row],[Arbeidskorting]],0)</f>
        <v>13376.123899999999</v>
      </c>
      <c r="F3946" s="6">
        <f>Table1[[#This Row],[Belastbaar loon]]-Table1[[#This Row],[Belasting]]</f>
        <v>33904.876100000001</v>
      </c>
      <c r="G3946" s="2">
        <f>(Table1[[#This Row],[Belastbaar loon]]-Table1[[#This Row],[Netto loon]])/Table1[[#This Row],[Belastbaar loon]]</f>
        <v>0.282906958397665</v>
      </c>
      <c r="H3946" s="14">
        <f t="shared" ca="1" si="56"/>
        <v>13371.221699999998</v>
      </c>
      <c r="I3946" s="14">
        <f ca="1">IF(ROW()=2, Table1[[#This Row],[Netto loon]], INDIRECT(ADDRESS(ROW()-1,COLUMN(F:F))))</f>
        <v>33899.778300000005</v>
      </c>
      <c r="J3946" s="6">
        <f ca="1">IF(ROW()=2, 0, Table1[[#This Row],[Belastbaar loon]]-INDIRECT(ADDRESS(ROW()-1,COLUMN(A:A))))</f>
        <v>10</v>
      </c>
      <c r="K3946" s="6">
        <f ca="1">Table1[[#This Row],[Netto loon]]-Table1[[#This Row],[Netto vorige schijf]]</f>
        <v>5.0977999999959138</v>
      </c>
      <c r="L3946" s="2">
        <f ca="1">(Table1[[#This Row],[Bruto tov vorige schijf]]-Table1[[#This Row],[Netto tov vorige schijf]])/MAX(Table1[[#This Row],[Bruto tov vorige schijf]],1)</f>
        <v>0.49022000000040861</v>
      </c>
    </row>
    <row r="3947" spans="1:12" x14ac:dyDescent="0.25">
      <c r="A3947" s="14">
        <v>47291</v>
      </c>
      <c r="B3947" s="6">
        <f>LoonHeffing2020(Table1[[#This Row],[Belastbaar loon]])</f>
        <v>17663.1885</v>
      </c>
      <c r="C3947" s="6">
        <f>AlgemeneHeffingsKorting2020(Table1[[#This Row],[Belastbaar loon]])</f>
        <v>1203.3824</v>
      </c>
      <c r="D3947" s="14">
        <f>ArbeidsKorting2020(Table1[[#This Row],[Belastbaar loon]])</f>
        <v>3078.78</v>
      </c>
      <c r="E3947" s="14">
        <f>MAX(Table1[[#This Row],[Loonheffing]]-Table1[[#This Row],[Algemene Heffingskorting]]-Table1[[#This Row],[Arbeidskorting]],0)</f>
        <v>13381.026100000001</v>
      </c>
      <c r="F3947" s="6">
        <f>Table1[[#This Row],[Belastbaar loon]]-Table1[[#This Row],[Belasting]]</f>
        <v>33909.973899999997</v>
      </c>
      <c r="G3947" s="2">
        <f>(Table1[[#This Row],[Belastbaar loon]]-Table1[[#This Row],[Netto loon]])/Table1[[#This Row],[Belastbaar loon]]</f>
        <v>0.28295079613457114</v>
      </c>
      <c r="H3947" s="14">
        <f t="shared" ca="1" si="56"/>
        <v>13376.123899999999</v>
      </c>
      <c r="I3947" s="14">
        <f ca="1">IF(ROW()=2, Table1[[#This Row],[Netto loon]], INDIRECT(ADDRESS(ROW()-1,COLUMN(F:F))))</f>
        <v>33904.876100000001</v>
      </c>
      <c r="J3947" s="6">
        <f ca="1">IF(ROW()=2, 0, Table1[[#This Row],[Belastbaar loon]]-INDIRECT(ADDRESS(ROW()-1,COLUMN(A:A))))</f>
        <v>10</v>
      </c>
      <c r="K3947" s="6">
        <f ca="1">Table1[[#This Row],[Netto loon]]-Table1[[#This Row],[Netto vorige schijf]]</f>
        <v>5.0977999999959138</v>
      </c>
      <c r="L3947" s="2">
        <f ca="1">(Table1[[#This Row],[Bruto tov vorige schijf]]-Table1[[#This Row],[Netto tov vorige schijf]])/MAX(Table1[[#This Row],[Bruto tov vorige schijf]],1)</f>
        <v>0.49022000000040861</v>
      </c>
    </row>
    <row r="3948" spans="1:12" x14ac:dyDescent="0.25">
      <c r="A3948" s="14">
        <v>47301</v>
      </c>
      <c r="B3948" s="6">
        <f>LoonHeffing2020(Table1[[#This Row],[Belastbaar loon]])</f>
        <v>17666.923500000001</v>
      </c>
      <c r="C3948" s="6">
        <f>AlgemeneHeffingsKorting2020(Table1[[#This Row],[Belastbaar loon]])</f>
        <v>1202.8152</v>
      </c>
      <c r="D3948" s="14">
        <f>ArbeidsKorting2020(Table1[[#This Row],[Belastbaar loon]])</f>
        <v>3078.18</v>
      </c>
      <c r="E3948" s="14">
        <f>MAX(Table1[[#This Row],[Loonheffing]]-Table1[[#This Row],[Algemene Heffingskorting]]-Table1[[#This Row],[Arbeidskorting]],0)</f>
        <v>13385.9283</v>
      </c>
      <c r="F3948" s="6">
        <f>Table1[[#This Row],[Belastbaar loon]]-Table1[[#This Row],[Belasting]]</f>
        <v>33915.0717</v>
      </c>
      <c r="G3948" s="2">
        <f>(Table1[[#This Row],[Belastbaar loon]]-Table1[[#This Row],[Netto loon]])/Table1[[#This Row],[Belastbaar loon]]</f>
        <v>0.28299461533582798</v>
      </c>
      <c r="H3948" s="14">
        <f t="shared" ca="1" si="56"/>
        <v>13381.026100000001</v>
      </c>
      <c r="I3948" s="14">
        <f ca="1">IF(ROW()=2, Table1[[#This Row],[Netto loon]], INDIRECT(ADDRESS(ROW()-1,COLUMN(F:F))))</f>
        <v>33909.973899999997</v>
      </c>
      <c r="J3948" s="6">
        <f ca="1">IF(ROW()=2, 0, Table1[[#This Row],[Belastbaar loon]]-INDIRECT(ADDRESS(ROW()-1,COLUMN(A:A))))</f>
        <v>10</v>
      </c>
      <c r="K3948" s="6">
        <f ca="1">Table1[[#This Row],[Netto loon]]-Table1[[#This Row],[Netto vorige schijf]]</f>
        <v>5.0978000000031898</v>
      </c>
      <c r="L3948" s="2">
        <f ca="1">(Table1[[#This Row],[Bruto tov vorige schijf]]-Table1[[#This Row],[Netto tov vorige schijf]])/MAX(Table1[[#This Row],[Bruto tov vorige schijf]],1)</f>
        <v>0.49021999999968102</v>
      </c>
    </row>
    <row r="3949" spans="1:12" x14ac:dyDescent="0.25">
      <c r="A3949" s="14">
        <v>47311</v>
      </c>
      <c r="B3949" s="6">
        <f>LoonHeffing2020(Table1[[#This Row],[Belastbaar loon]])</f>
        <v>17670.658500000001</v>
      </c>
      <c r="C3949" s="6">
        <f>AlgemeneHeffingsKorting2020(Table1[[#This Row],[Belastbaar loon]])</f>
        <v>1202.248</v>
      </c>
      <c r="D3949" s="14">
        <f>ArbeidsKorting2020(Table1[[#This Row],[Belastbaar loon]])</f>
        <v>3077.58</v>
      </c>
      <c r="E3949" s="14">
        <f>MAX(Table1[[#This Row],[Loonheffing]]-Table1[[#This Row],[Algemene Heffingskorting]]-Table1[[#This Row],[Arbeidskorting]],0)</f>
        <v>13390.830500000002</v>
      </c>
      <c r="F3949" s="6">
        <f>Table1[[#This Row],[Belastbaar loon]]-Table1[[#This Row],[Belasting]]</f>
        <v>33920.169499999996</v>
      </c>
      <c r="G3949" s="2">
        <f>(Table1[[#This Row],[Belastbaar loon]]-Table1[[#This Row],[Netto loon]])/Table1[[#This Row],[Belastbaar loon]]</f>
        <v>0.28303841601318941</v>
      </c>
      <c r="H3949" s="14">
        <f t="shared" ca="1" si="56"/>
        <v>13385.9283</v>
      </c>
      <c r="I3949" s="14">
        <f ca="1">IF(ROW()=2, Table1[[#This Row],[Netto loon]], INDIRECT(ADDRESS(ROW()-1,COLUMN(F:F))))</f>
        <v>33915.0717</v>
      </c>
      <c r="J3949" s="6">
        <f ca="1">IF(ROW()=2, 0, Table1[[#This Row],[Belastbaar loon]]-INDIRECT(ADDRESS(ROW()-1,COLUMN(A:A))))</f>
        <v>10</v>
      </c>
      <c r="K3949" s="6">
        <f ca="1">Table1[[#This Row],[Netto loon]]-Table1[[#This Row],[Netto vorige schijf]]</f>
        <v>5.0977999999959138</v>
      </c>
      <c r="L3949" s="2">
        <f ca="1">(Table1[[#This Row],[Bruto tov vorige schijf]]-Table1[[#This Row],[Netto tov vorige schijf]])/MAX(Table1[[#This Row],[Bruto tov vorige schijf]],1)</f>
        <v>0.49022000000040861</v>
      </c>
    </row>
    <row r="3950" spans="1:12" x14ac:dyDescent="0.25">
      <c r="A3950" s="14">
        <v>47321</v>
      </c>
      <c r="B3950" s="6">
        <f>LoonHeffing2020(Table1[[#This Row],[Belastbaar loon]])</f>
        <v>17674.393499999998</v>
      </c>
      <c r="C3950" s="6">
        <f>AlgemeneHeffingsKorting2020(Table1[[#This Row],[Belastbaar loon]])</f>
        <v>1201.6808000000001</v>
      </c>
      <c r="D3950" s="14">
        <f>ArbeidsKorting2020(Table1[[#This Row],[Belastbaar loon]])</f>
        <v>3076.98</v>
      </c>
      <c r="E3950" s="14">
        <f>MAX(Table1[[#This Row],[Loonheffing]]-Table1[[#This Row],[Algemene Heffingskorting]]-Table1[[#This Row],[Arbeidskorting]],0)</f>
        <v>13395.732699999997</v>
      </c>
      <c r="F3950" s="6">
        <f>Table1[[#This Row],[Belastbaar loon]]-Table1[[#This Row],[Belasting]]</f>
        <v>33925.267300000007</v>
      </c>
      <c r="G3950" s="2">
        <f>(Table1[[#This Row],[Belastbaar loon]]-Table1[[#This Row],[Netto loon]])/Table1[[#This Row],[Belastbaar loon]]</f>
        <v>0.28308219817839847</v>
      </c>
      <c r="H3950" s="14">
        <f t="shared" ca="1" si="56"/>
        <v>13390.830500000002</v>
      </c>
      <c r="I3950" s="14">
        <f ca="1">IF(ROW()=2, Table1[[#This Row],[Netto loon]], INDIRECT(ADDRESS(ROW()-1,COLUMN(F:F))))</f>
        <v>33920.169499999996</v>
      </c>
      <c r="J3950" s="6">
        <f ca="1">IF(ROW()=2, 0, Table1[[#This Row],[Belastbaar loon]]-INDIRECT(ADDRESS(ROW()-1,COLUMN(A:A))))</f>
        <v>10</v>
      </c>
      <c r="K3950" s="6">
        <f ca="1">Table1[[#This Row],[Netto loon]]-Table1[[#This Row],[Netto vorige schijf]]</f>
        <v>5.0978000000104657</v>
      </c>
      <c r="L3950" s="2">
        <f ca="1">(Table1[[#This Row],[Bruto tov vorige schijf]]-Table1[[#This Row],[Netto tov vorige schijf]])/MAX(Table1[[#This Row],[Bruto tov vorige schijf]],1)</f>
        <v>0.49021999999895344</v>
      </c>
    </row>
    <row r="3951" spans="1:12" x14ac:dyDescent="0.25">
      <c r="A3951" s="14">
        <v>47331</v>
      </c>
      <c r="B3951" s="6">
        <f>LoonHeffing2020(Table1[[#This Row],[Belastbaar loon]])</f>
        <v>17678.128499999999</v>
      </c>
      <c r="C3951" s="6">
        <f>AlgemeneHeffingsKorting2020(Table1[[#This Row],[Belastbaar loon]])</f>
        <v>1201.1135999999999</v>
      </c>
      <c r="D3951" s="14">
        <f>ArbeidsKorting2020(Table1[[#This Row],[Belastbaar loon]])</f>
        <v>3076.38</v>
      </c>
      <c r="E3951" s="14">
        <f>MAX(Table1[[#This Row],[Loonheffing]]-Table1[[#This Row],[Algemene Heffingskorting]]-Table1[[#This Row],[Arbeidskorting]],0)</f>
        <v>13400.634899999997</v>
      </c>
      <c r="F3951" s="6">
        <f>Table1[[#This Row],[Belastbaar loon]]-Table1[[#This Row],[Belasting]]</f>
        <v>33930.365100000003</v>
      </c>
      <c r="G3951" s="2">
        <f>(Table1[[#This Row],[Belastbaar loon]]-Table1[[#This Row],[Netto loon]])/Table1[[#This Row],[Belastbaar loon]]</f>
        <v>0.28312596184318939</v>
      </c>
      <c r="H3951" s="14">
        <f t="shared" ca="1" si="56"/>
        <v>13395.732699999997</v>
      </c>
      <c r="I3951" s="14">
        <f ca="1">IF(ROW()=2, Table1[[#This Row],[Netto loon]], INDIRECT(ADDRESS(ROW()-1,COLUMN(F:F))))</f>
        <v>33925.267300000007</v>
      </c>
      <c r="J3951" s="6">
        <f ca="1">IF(ROW()=2, 0, Table1[[#This Row],[Belastbaar loon]]-INDIRECT(ADDRESS(ROW()-1,COLUMN(A:A))))</f>
        <v>10</v>
      </c>
      <c r="K3951" s="6">
        <f ca="1">Table1[[#This Row],[Netto loon]]-Table1[[#This Row],[Netto vorige schijf]]</f>
        <v>5.0977999999959138</v>
      </c>
      <c r="L3951" s="2">
        <f ca="1">(Table1[[#This Row],[Bruto tov vorige schijf]]-Table1[[#This Row],[Netto tov vorige schijf]])/MAX(Table1[[#This Row],[Bruto tov vorige schijf]],1)</f>
        <v>0.49022000000040861</v>
      </c>
    </row>
    <row r="3952" spans="1:12" x14ac:dyDescent="0.25">
      <c r="A3952" s="14">
        <v>47341</v>
      </c>
      <c r="B3952" s="6">
        <f>LoonHeffing2020(Table1[[#This Row],[Belastbaar loon]])</f>
        <v>17681.863499999999</v>
      </c>
      <c r="C3952" s="6">
        <f>AlgemeneHeffingsKorting2020(Table1[[#This Row],[Belastbaar loon]])</f>
        <v>1200.5463999999999</v>
      </c>
      <c r="D3952" s="14">
        <f>ArbeidsKorting2020(Table1[[#This Row],[Belastbaar loon]])</f>
        <v>3075.78</v>
      </c>
      <c r="E3952" s="14">
        <f>MAX(Table1[[#This Row],[Loonheffing]]-Table1[[#This Row],[Algemene Heffingskorting]]-Table1[[#This Row],[Arbeidskorting]],0)</f>
        <v>13405.5371</v>
      </c>
      <c r="F3952" s="6">
        <f>Table1[[#This Row],[Belastbaar loon]]-Table1[[#This Row],[Belasting]]</f>
        <v>33935.462899999999</v>
      </c>
      <c r="G3952" s="2">
        <f>(Table1[[#This Row],[Belastbaar loon]]-Table1[[#This Row],[Netto loon]])/Table1[[#This Row],[Belastbaar loon]]</f>
        <v>0.28316970701928562</v>
      </c>
      <c r="H3952" s="14">
        <f t="shared" ca="1" si="56"/>
        <v>13400.634899999997</v>
      </c>
      <c r="I3952" s="14">
        <f ca="1">IF(ROW()=2, Table1[[#This Row],[Netto loon]], INDIRECT(ADDRESS(ROW()-1,COLUMN(F:F))))</f>
        <v>33930.365100000003</v>
      </c>
      <c r="J3952" s="6">
        <f ca="1">IF(ROW()=2, 0, Table1[[#This Row],[Belastbaar loon]]-INDIRECT(ADDRESS(ROW()-1,COLUMN(A:A))))</f>
        <v>10</v>
      </c>
      <c r="K3952" s="6">
        <f ca="1">Table1[[#This Row],[Netto loon]]-Table1[[#This Row],[Netto vorige schijf]]</f>
        <v>5.0977999999959138</v>
      </c>
      <c r="L3952" s="2">
        <f ca="1">(Table1[[#This Row],[Bruto tov vorige schijf]]-Table1[[#This Row],[Netto tov vorige schijf]])/MAX(Table1[[#This Row],[Bruto tov vorige schijf]],1)</f>
        <v>0.49022000000040861</v>
      </c>
    </row>
    <row r="3953" spans="1:12" x14ac:dyDescent="0.25">
      <c r="A3953" s="14">
        <v>47351</v>
      </c>
      <c r="B3953" s="6">
        <f>LoonHeffing2020(Table1[[#This Row],[Belastbaar loon]])</f>
        <v>17685.5985</v>
      </c>
      <c r="C3953" s="6">
        <f>AlgemeneHeffingsKorting2020(Table1[[#This Row],[Belastbaar loon]])</f>
        <v>1199.9792</v>
      </c>
      <c r="D3953" s="14">
        <f>ArbeidsKorting2020(Table1[[#This Row],[Belastbaar loon]])</f>
        <v>3075.18</v>
      </c>
      <c r="E3953" s="14">
        <f>MAX(Table1[[#This Row],[Loonheffing]]-Table1[[#This Row],[Algemene Heffingskorting]]-Table1[[#This Row],[Arbeidskorting]],0)</f>
        <v>13410.439299999998</v>
      </c>
      <c r="F3953" s="6">
        <f>Table1[[#This Row],[Belastbaar loon]]-Table1[[#This Row],[Belasting]]</f>
        <v>33940.560700000002</v>
      </c>
      <c r="G3953" s="2">
        <f>(Table1[[#This Row],[Belastbaar loon]]-Table1[[#This Row],[Netto loon]])/Table1[[#This Row],[Belastbaar loon]]</f>
        <v>0.28321343371840085</v>
      </c>
      <c r="H3953" s="14">
        <f t="shared" ca="1" si="56"/>
        <v>13405.5371</v>
      </c>
      <c r="I3953" s="14">
        <f ca="1">IF(ROW()=2, Table1[[#This Row],[Netto loon]], INDIRECT(ADDRESS(ROW()-1,COLUMN(F:F))))</f>
        <v>33935.462899999999</v>
      </c>
      <c r="J3953" s="6">
        <f ca="1">IF(ROW()=2, 0, Table1[[#This Row],[Belastbaar loon]]-INDIRECT(ADDRESS(ROW()-1,COLUMN(A:A))))</f>
        <v>10</v>
      </c>
      <c r="K3953" s="6">
        <f ca="1">Table1[[#This Row],[Netto loon]]-Table1[[#This Row],[Netto vorige schijf]]</f>
        <v>5.0978000000031898</v>
      </c>
      <c r="L3953" s="2">
        <f ca="1">(Table1[[#This Row],[Bruto tov vorige schijf]]-Table1[[#This Row],[Netto tov vorige schijf]])/MAX(Table1[[#This Row],[Bruto tov vorige schijf]],1)</f>
        <v>0.49021999999968102</v>
      </c>
    </row>
    <row r="3954" spans="1:12" x14ac:dyDescent="0.25">
      <c r="A3954" s="14">
        <v>47361</v>
      </c>
      <c r="B3954" s="6">
        <f>LoonHeffing2020(Table1[[#This Row],[Belastbaar loon]])</f>
        <v>17689.333500000001</v>
      </c>
      <c r="C3954" s="6">
        <f>AlgemeneHeffingsKorting2020(Table1[[#This Row],[Belastbaar loon]])</f>
        <v>1199.412</v>
      </c>
      <c r="D3954" s="14">
        <f>ArbeidsKorting2020(Table1[[#This Row],[Belastbaar loon]])</f>
        <v>3074.58</v>
      </c>
      <c r="E3954" s="14">
        <f>MAX(Table1[[#This Row],[Loonheffing]]-Table1[[#This Row],[Algemene Heffingskorting]]-Table1[[#This Row],[Arbeidskorting]],0)</f>
        <v>13415.3415</v>
      </c>
      <c r="F3954" s="6">
        <f>Table1[[#This Row],[Belastbaar loon]]-Table1[[#This Row],[Belasting]]</f>
        <v>33945.658499999998</v>
      </c>
      <c r="G3954" s="2">
        <f>(Table1[[#This Row],[Belastbaar loon]]-Table1[[#This Row],[Netto loon]])/Table1[[#This Row],[Belastbaar loon]]</f>
        <v>0.28325714195223922</v>
      </c>
      <c r="H3954" s="14">
        <f t="shared" ca="1" si="56"/>
        <v>13410.439299999998</v>
      </c>
      <c r="I3954" s="14">
        <f ca="1">IF(ROW()=2, Table1[[#This Row],[Netto loon]], INDIRECT(ADDRESS(ROW()-1,COLUMN(F:F))))</f>
        <v>33940.560700000002</v>
      </c>
      <c r="J3954" s="6">
        <f ca="1">IF(ROW()=2, 0, Table1[[#This Row],[Belastbaar loon]]-INDIRECT(ADDRESS(ROW()-1,COLUMN(A:A))))</f>
        <v>10</v>
      </c>
      <c r="K3954" s="6">
        <f ca="1">Table1[[#This Row],[Netto loon]]-Table1[[#This Row],[Netto vorige schijf]]</f>
        <v>5.0977999999959138</v>
      </c>
      <c r="L3954" s="2">
        <f ca="1">(Table1[[#This Row],[Bruto tov vorige schijf]]-Table1[[#This Row],[Netto tov vorige schijf]])/MAX(Table1[[#This Row],[Bruto tov vorige schijf]],1)</f>
        <v>0.49022000000040861</v>
      </c>
    </row>
    <row r="3955" spans="1:12" x14ac:dyDescent="0.25">
      <c r="A3955" s="14">
        <v>47371</v>
      </c>
      <c r="B3955" s="6">
        <f>LoonHeffing2020(Table1[[#This Row],[Belastbaar loon]])</f>
        <v>17693.068500000001</v>
      </c>
      <c r="C3955" s="6">
        <f>AlgemeneHeffingsKorting2020(Table1[[#This Row],[Belastbaar loon]])</f>
        <v>1198.8448000000001</v>
      </c>
      <c r="D3955" s="14">
        <f>ArbeidsKorting2020(Table1[[#This Row],[Belastbaar loon]])</f>
        <v>3073.98</v>
      </c>
      <c r="E3955" s="14">
        <f>MAX(Table1[[#This Row],[Loonheffing]]-Table1[[#This Row],[Algemene Heffingskorting]]-Table1[[#This Row],[Arbeidskorting]],0)</f>
        <v>13420.243700000003</v>
      </c>
      <c r="F3955" s="6">
        <f>Table1[[#This Row],[Belastbaar loon]]-Table1[[#This Row],[Belasting]]</f>
        <v>33950.756299999994</v>
      </c>
      <c r="G3955" s="2">
        <f>(Table1[[#This Row],[Belastbaar loon]]-Table1[[#This Row],[Netto loon]])/Table1[[#This Row],[Belastbaar loon]]</f>
        <v>0.28330083173249471</v>
      </c>
      <c r="H3955" s="14">
        <f t="shared" ca="1" si="56"/>
        <v>13415.3415</v>
      </c>
      <c r="I3955" s="14">
        <f ca="1">IF(ROW()=2, Table1[[#This Row],[Netto loon]], INDIRECT(ADDRESS(ROW()-1,COLUMN(F:F))))</f>
        <v>33945.658499999998</v>
      </c>
      <c r="J3955" s="6">
        <f ca="1">IF(ROW()=2, 0, Table1[[#This Row],[Belastbaar loon]]-INDIRECT(ADDRESS(ROW()-1,COLUMN(A:A))))</f>
        <v>10</v>
      </c>
      <c r="K3955" s="6">
        <f ca="1">Table1[[#This Row],[Netto loon]]-Table1[[#This Row],[Netto vorige schijf]]</f>
        <v>5.0977999999959138</v>
      </c>
      <c r="L3955" s="2">
        <f ca="1">(Table1[[#This Row],[Bruto tov vorige schijf]]-Table1[[#This Row],[Netto tov vorige schijf]])/MAX(Table1[[#This Row],[Bruto tov vorige schijf]],1)</f>
        <v>0.49022000000040861</v>
      </c>
    </row>
    <row r="3956" spans="1:12" x14ac:dyDescent="0.25">
      <c r="A3956" s="14">
        <v>47381</v>
      </c>
      <c r="B3956" s="6">
        <f>LoonHeffing2020(Table1[[#This Row],[Belastbaar loon]])</f>
        <v>17696.803499999998</v>
      </c>
      <c r="C3956" s="6">
        <f>AlgemeneHeffingsKorting2020(Table1[[#This Row],[Belastbaar loon]])</f>
        <v>1198.2776000000001</v>
      </c>
      <c r="D3956" s="14">
        <f>ArbeidsKorting2020(Table1[[#This Row],[Belastbaar loon]])</f>
        <v>3073.38</v>
      </c>
      <c r="E3956" s="14">
        <f>MAX(Table1[[#This Row],[Loonheffing]]-Table1[[#This Row],[Algemene Heffingskorting]]-Table1[[#This Row],[Arbeidskorting]],0)</f>
        <v>13425.145899999996</v>
      </c>
      <c r="F3956" s="6">
        <f>Table1[[#This Row],[Belastbaar loon]]-Table1[[#This Row],[Belasting]]</f>
        <v>33955.854100000004</v>
      </c>
      <c r="G3956" s="2">
        <f>(Table1[[#This Row],[Belastbaar loon]]-Table1[[#This Row],[Netto loon]])/Table1[[#This Row],[Belastbaar loon]]</f>
        <v>0.28334450307085107</v>
      </c>
      <c r="H3956" s="14">
        <f t="shared" ca="1" si="56"/>
        <v>13420.243700000003</v>
      </c>
      <c r="I3956" s="14">
        <f ca="1">IF(ROW()=2, Table1[[#This Row],[Netto loon]], INDIRECT(ADDRESS(ROW()-1,COLUMN(F:F))))</f>
        <v>33950.756299999994</v>
      </c>
      <c r="J3956" s="6">
        <f ca="1">IF(ROW()=2, 0, Table1[[#This Row],[Belastbaar loon]]-INDIRECT(ADDRESS(ROW()-1,COLUMN(A:A))))</f>
        <v>10</v>
      </c>
      <c r="K3956" s="6">
        <f ca="1">Table1[[#This Row],[Netto loon]]-Table1[[#This Row],[Netto vorige schijf]]</f>
        <v>5.0978000000104657</v>
      </c>
      <c r="L3956" s="2">
        <f ca="1">(Table1[[#This Row],[Bruto tov vorige schijf]]-Table1[[#This Row],[Netto tov vorige schijf]])/MAX(Table1[[#This Row],[Bruto tov vorige schijf]],1)</f>
        <v>0.49021999999895344</v>
      </c>
    </row>
    <row r="3957" spans="1:12" x14ac:dyDescent="0.25">
      <c r="A3957" s="14">
        <v>47391</v>
      </c>
      <c r="B3957" s="6">
        <f>LoonHeffing2020(Table1[[#This Row],[Belastbaar loon]])</f>
        <v>17700.538499999999</v>
      </c>
      <c r="C3957" s="6">
        <f>AlgemeneHeffingsKorting2020(Table1[[#This Row],[Belastbaar loon]])</f>
        <v>1197.7103999999999</v>
      </c>
      <c r="D3957" s="14">
        <f>ArbeidsKorting2020(Table1[[#This Row],[Belastbaar loon]])</f>
        <v>3072.78</v>
      </c>
      <c r="E3957" s="14">
        <f>MAX(Table1[[#This Row],[Loonheffing]]-Table1[[#This Row],[Algemene Heffingskorting]]-Table1[[#This Row],[Arbeidskorting]],0)</f>
        <v>13430.048099999998</v>
      </c>
      <c r="F3957" s="6">
        <f>Table1[[#This Row],[Belastbaar loon]]-Table1[[#This Row],[Belasting]]</f>
        <v>33960.9519</v>
      </c>
      <c r="G3957" s="2">
        <f>(Table1[[#This Row],[Belastbaar loon]]-Table1[[#This Row],[Netto loon]])/Table1[[#This Row],[Belastbaar loon]]</f>
        <v>0.28338815597898337</v>
      </c>
      <c r="H3957" s="14">
        <f t="shared" ca="1" si="56"/>
        <v>13425.145899999996</v>
      </c>
      <c r="I3957" s="14">
        <f ca="1">IF(ROW()=2, Table1[[#This Row],[Netto loon]], INDIRECT(ADDRESS(ROW()-1,COLUMN(F:F))))</f>
        <v>33955.854100000004</v>
      </c>
      <c r="J3957" s="6">
        <f ca="1">IF(ROW()=2, 0, Table1[[#This Row],[Belastbaar loon]]-INDIRECT(ADDRESS(ROW()-1,COLUMN(A:A))))</f>
        <v>10</v>
      </c>
      <c r="K3957" s="6">
        <f ca="1">Table1[[#This Row],[Netto loon]]-Table1[[#This Row],[Netto vorige schijf]]</f>
        <v>5.0977999999959138</v>
      </c>
      <c r="L3957" s="2">
        <f ca="1">(Table1[[#This Row],[Bruto tov vorige schijf]]-Table1[[#This Row],[Netto tov vorige schijf]])/MAX(Table1[[#This Row],[Bruto tov vorige schijf]],1)</f>
        <v>0.49022000000040861</v>
      </c>
    </row>
    <row r="3958" spans="1:12" x14ac:dyDescent="0.25">
      <c r="A3958" s="14">
        <v>47401</v>
      </c>
      <c r="B3958" s="6">
        <f>LoonHeffing2020(Table1[[#This Row],[Belastbaar loon]])</f>
        <v>17704.273499999999</v>
      </c>
      <c r="C3958" s="6">
        <f>AlgemeneHeffingsKorting2020(Table1[[#This Row],[Belastbaar loon]])</f>
        <v>1197.1432</v>
      </c>
      <c r="D3958" s="14">
        <f>ArbeidsKorting2020(Table1[[#This Row],[Belastbaar loon]])</f>
        <v>3072.18</v>
      </c>
      <c r="E3958" s="14">
        <f>MAX(Table1[[#This Row],[Loonheffing]]-Table1[[#This Row],[Algemene Heffingskorting]]-Table1[[#This Row],[Arbeidskorting]],0)</f>
        <v>13434.9503</v>
      </c>
      <c r="F3958" s="6">
        <f>Table1[[#This Row],[Belastbaar loon]]-Table1[[#This Row],[Belasting]]</f>
        <v>33966.049700000003</v>
      </c>
      <c r="G3958" s="2">
        <f>(Table1[[#This Row],[Belastbaar loon]]-Table1[[#This Row],[Netto loon]])/Table1[[#This Row],[Belastbaar loon]]</f>
        <v>0.28343179046855543</v>
      </c>
      <c r="H3958" s="14">
        <f t="shared" ca="1" si="56"/>
        <v>13430.048099999998</v>
      </c>
      <c r="I3958" s="14">
        <f ca="1">IF(ROW()=2, Table1[[#This Row],[Netto loon]], INDIRECT(ADDRESS(ROW()-1,COLUMN(F:F))))</f>
        <v>33960.9519</v>
      </c>
      <c r="J3958" s="6">
        <f ca="1">IF(ROW()=2, 0, Table1[[#This Row],[Belastbaar loon]]-INDIRECT(ADDRESS(ROW()-1,COLUMN(A:A))))</f>
        <v>10</v>
      </c>
      <c r="K3958" s="6">
        <f ca="1">Table1[[#This Row],[Netto loon]]-Table1[[#This Row],[Netto vorige schijf]]</f>
        <v>5.0978000000031898</v>
      </c>
      <c r="L3958" s="2">
        <f ca="1">(Table1[[#This Row],[Bruto tov vorige schijf]]-Table1[[#This Row],[Netto tov vorige schijf]])/MAX(Table1[[#This Row],[Bruto tov vorige schijf]],1)</f>
        <v>0.49021999999968102</v>
      </c>
    </row>
    <row r="3959" spans="1:12" x14ac:dyDescent="0.25">
      <c r="A3959" s="14">
        <v>47411</v>
      </c>
      <c r="B3959" s="6">
        <f>LoonHeffing2020(Table1[[#This Row],[Belastbaar loon]])</f>
        <v>17708.0085</v>
      </c>
      <c r="C3959" s="6">
        <f>AlgemeneHeffingsKorting2020(Table1[[#This Row],[Belastbaar loon]])</f>
        <v>1196.576</v>
      </c>
      <c r="D3959" s="14">
        <f>ArbeidsKorting2020(Table1[[#This Row],[Belastbaar loon]])</f>
        <v>3071.58</v>
      </c>
      <c r="E3959" s="14">
        <f>MAX(Table1[[#This Row],[Loonheffing]]-Table1[[#This Row],[Algemene Heffingskorting]]-Table1[[#This Row],[Arbeidskorting]],0)</f>
        <v>13439.852499999999</v>
      </c>
      <c r="F3959" s="6">
        <f>Table1[[#This Row],[Belastbaar loon]]-Table1[[#This Row],[Belasting]]</f>
        <v>33971.147499999999</v>
      </c>
      <c r="G3959" s="2">
        <f>(Table1[[#This Row],[Belastbaar loon]]-Table1[[#This Row],[Netto loon]])/Table1[[#This Row],[Belastbaar loon]]</f>
        <v>0.28347540655122233</v>
      </c>
      <c r="H3959" s="14">
        <f t="shared" ca="1" si="56"/>
        <v>13434.9503</v>
      </c>
      <c r="I3959" s="14">
        <f ca="1">IF(ROW()=2, Table1[[#This Row],[Netto loon]], INDIRECT(ADDRESS(ROW()-1,COLUMN(F:F))))</f>
        <v>33966.049700000003</v>
      </c>
      <c r="J3959" s="6">
        <f ca="1">IF(ROW()=2, 0, Table1[[#This Row],[Belastbaar loon]]-INDIRECT(ADDRESS(ROW()-1,COLUMN(A:A))))</f>
        <v>10</v>
      </c>
      <c r="K3959" s="6">
        <f ca="1">Table1[[#This Row],[Netto loon]]-Table1[[#This Row],[Netto vorige schijf]]</f>
        <v>5.0977999999959138</v>
      </c>
      <c r="L3959" s="2">
        <f ca="1">(Table1[[#This Row],[Bruto tov vorige schijf]]-Table1[[#This Row],[Netto tov vorige schijf]])/MAX(Table1[[#This Row],[Bruto tov vorige schijf]],1)</f>
        <v>0.49022000000040861</v>
      </c>
    </row>
    <row r="3960" spans="1:12" x14ac:dyDescent="0.25">
      <c r="A3960" s="14">
        <v>47421</v>
      </c>
      <c r="B3960" s="6">
        <f>LoonHeffing2020(Table1[[#This Row],[Belastbaar loon]])</f>
        <v>17711.7435</v>
      </c>
      <c r="C3960" s="6">
        <f>AlgemeneHeffingsKorting2020(Table1[[#This Row],[Belastbaar loon]])</f>
        <v>1196.0088000000001</v>
      </c>
      <c r="D3960" s="14">
        <f>ArbeidsKorting2020(Table1[[#This Row],[Belastbaar loon]])</f>
        <v>3070.98</v>
      </c>
      <c r="E3960" s="14">
        <f>MAX(Table1[[#This Row],[Loonheffing]]-Table1[[#This Row],[Algemene Heffingskorting]]-Table1[[#This Row],[Arbeidskorting]],0)</f>
        <v>13444.754700000001</v>
      </c>
      <c r="F3960" s="6">
        <f>Table1[[#This Row],[Belastbaar loon]]-Table1[[#This Row],[Belasting]]</f>
        <v>33976.245299999995</v>
      </c>
      <c r="G3960" s="2">
        <f>(Table1[[#This Row],[Belastbaar loon]]-Table1[[#This Row],[Netto loon]])/Table1[[#This Row],[Belastbaar loon]]</f>
        <v>0.28351900423862858</v>
      </c>
      <c r="H3960" s="14">
        <f t="shared" ca="1" si="56"/>
        <v>13439.852499999999</v>
      </c>
      <c r="I3960" s="14">
        <f ca="1">IF(ROW()=2, Table1[[#This Row],[Netto loon]], INDIRECT(ADDRESS(ROW()-1,COLUMN(F:F))))</f>
        <v>33971.147499999999</v>
      </c>
      <c r="J3960" s="6">
        <f ca="1">IF(ROW()=2, 0, Table1[[#This Row],[Belastbaar loon]]-INDIRECT(ADDRESS(ROW()-1,COLUMN(A:A))))</f>
        <v>10</v>
      </c>
      <c r="K3960" s="6">
        <f ca="1">Table1[[#This Row],[Netto loon]]-Table1[[#This Row],[Netto vorige schijf]]</f>
        <v>5.0977999999959138</v>
      </c>
      <c r="L3960" s="2">
        <f ca="1">(Table1[[#This Row],[Bruto tov vorige schijf]]-Table1[[#This Row],[Netto tov vorige schijf]])/MAX(Table1[[#This Row],[Bruto tov vorige schijf]],1)</f>
        <v>0.49022000000040861</v>
      </c>
    </row>
    <row r="3961" spans="1:12" x14ac:dyDescent="0.25">
      <c r="A3961" s="14">
        <v>47431</v>
      </c>
      <c r="B3961" s="6">
        <f>LoonHeffing2020(Table1[[#This Row],[Belastbaar loon]])</f>
        <v>17715.478500000001</v>
      </c>
      <c r="C3961" s="6">
        <f>AlgemeneHeffingsKorting2020(Table1[[#This Row],[Belastbaar loon]])</f>
        <v>1195.4416000000001</v>
      </c>
      <c r="D3961" s="14">
        <f>ArbeidsKorting2020(Table1[[#This Row],[Belastbaar loon]])</f>
        <v>3070.38</v>
      </c>
      <c r="E3961" s="14">
        <f>MAX(Table1[[#This Row],[Loonheffing]]-Table1[[#This Row],[Algemene Heffingskorting]]-Table1[[#This Row],[Arbeidskorting]],0)</f>
        <v>13449.656899999998</v>
      </c>
      <c r="F3961" s="6">
        <f>Table1[[#This Row],[Belastbaar loon]]-Table1[[#This Row],[Belasting]]</f>
        <v>33981.343099999998</v>
      </c>
      <c r="G3961" s="2">
        <f>(Table1[[#This Row],[Belastbaar loon]]-Table1[[#This Row],[Netto loon]])/Table1[[#This Row],[Belastbaar loon]]</f>
        <v>0.28356258354240899</v>
      </c>
      <c r="H3961" s="14">
        <f t="shared" ca="1" si="56"/>
        <v>13444.754700000001</v>
      </c>
      <c r="I3961" s="14">
        <f ca="1">IF(ROW()=2, Table1[[#This Row],[Netto loon]], INDIRECT(ADDRESS(ROW()-1,COLUMN(F:F))))</f>
        <v>33976.245299999995</v>
      </c>
      <c r="J3961" s="6">
        <f ca="1">IF(ROW()=2, 0, Table1[[#This Row],[Belastbaar loon]]-INDIRECT(ADDRESS(ROW()-1,COLUMN(A:A))))</f>
        <v>10</v>
      </c>
      <c r="K3961" s="6">
        <f ca="1">Table1[[#This Row],[Netto loon]]-Table1[[#This Row],[Netto vorige schijf]]</f>
        <v>5.0978000000031898</v>
      </c>
      <c r="L3961" s="2">
        <f ca="1">(Table1[[#This Row],[Bruto tov vorige schijf]]-Table1[[#This Row],[Netto tov vorige schijf]])/MAX(Table1[[#This Row],[Bruto tov vorige schijf]],1)</f>
        <v>0.49021999999968102</v>
      </c>
    </row>
    <row r="3962" spans="1:12" x14ac:dyDescent="0.25">
      <c r="A3962" s="14">
        <v>47441</v>
      </c>
      <c r="B3962" s="6">
        <f>LoonHeffing2020(Table1[[#This Row],[Belastbaar loon]])</f>
        <v>17719.213500000002</v>
      </c>
      <c r="C3962" s="6">
        <f>AlgemeneHeffingsKorting2020(Table1[[#This Row],[Belastbaar loon]])</f>
        <v>1194.8743999999999</v>
      </c>
      <c r="D3962" s="14">
        <f>ArbeidsKorting2020(Table1[[#This Row],[Belastbaar loon]])</f>
        <v>3069.78</v>
      </c>
      <c r="E3962" s="14">
        <f>MAX(Table1[[#This Row],[Loonheffing]]-Table1[[#This Row],[Algemene Heffingskorting]]-Table1[[#This Row],[Arbeidskorting]],0)</f>
        <v>13454.5591</v>
      </c>
      <c r="F3962" s="6">
        <f>Table1[[#This Row],[Belastbaar loon]]-Table1[[#This Row],[Belasting]]</f>
        <v>33986.440900000001</v>
      </c>
      <c r="G3962" s="2">
        <f>(Table1[[#This Row],[Belastbaar loon]]-Table1[[#This Row],[Netto loon]])/Table1[[#This Row],[Belastbaar loon]]</f>
        <v>0.28360614447418897</v>
      </c>
      <c r="H3962" s="14">
        <f t="shared" ca="1" si="56"/>
        <v>13449.656899999998</v>
      </c>
      <c r="I3962" s="14">
        <f ca="1">IF(ROW()=2, Table1[[#This Row],[Netto loon]], INDIRECT(ADDRESS(ROW()-1,COLUMN(F:F))))</f>
        <v>33981.343099999998</v>
      </c>
      <c r="J3962" s="6">
        <f ca="1">IF(ROW()=2, 0, Table1[[#This Row],[Belastbaar loon]]-INDIRECT(ADDRESS(ROW()-1,COLUMN(A:A))))</f>
        <v>10</v>
      </c>
      <c r="K3962" s="6">
        <f ca="1">Table1[[#This Row],[Netto loon]]-Table1[[#This Row],[Netto vorige schijf]]</f>
        <v>5.0978000000031898</v>
      </c>
      <c r="L3962" s="2">
        <f ca="1">(Table1[[#This Row],[Bruto tov vorige schijf]]-Table1[[#This Row],[Netto tov vorige schijf]])/MAX(Table1[[#This Row],[Bruto tov vorige schijf]],1)</f>
        <v>0.49021999999968102</v>
      </c>
    </row>
    <row r="3963" spans="1:12" x14ac:dyDescent="0.25">
      <c r="A3963" s="14">
        <v>47451</v>
      </c>
      <c r="B3963" s="6">
        <f>LoonHeffing2020(Table1[[#This Row],[Belastbaar loon]])</f>
        <v>17722.948499999999</v>
      </c>
      <c r="C3963" s="6">
        <f>AlgemeneHeffingsKorting2020(Table1[[#This Row],[Belastbaar loon]])</f>
        <v>1194.3072</v>
      </c>
      <c r="D3963" s="14">
        <f>ArbeidsKorting2020(Table1[[#This Row],[Belastbaar loon]])</f>
        <v>3069.18</v>
      </c>
      <c r="E3963" s="14">
        <f>MAX(Table1[[#This Row],[Loonheffing]]-Table1[[#This Row],[Algemene Heffingskorting]]-Table1[[#This Row],[Arbeidskorting]],0)</f>
        <v>13459.461299999999</v>
      </c>
      <c r="F3963" s="6">
        <f>Table1[[#This Row],[Belastbaar loon]]-Table1[[#This Row],[Belasting]]</f>
        <v>33991.538700000005</v>
      </c>
      <c r="G3963" s="2">
        <f>(Table1[[#This Row],[Belastbaar loon]]-Table1[[#This Row],[Netto loon]])/Table1[[#This Row],[Belastbaar loon]]</f>
        <v>0.28364968704558374</v>
      </c>
      <c r="H3963" s="14">
        <f t="shared" ca="1" si="56"/>
        <v>13454.5591</v>
      </c>
      <c r="I3963" s="14">
        <f ca="1">IF(ROW()=2, Table1[[#This Row],[Netto loon]], INDIRECT(ADDRESS(ROW()-1,COLUMN(F:F))))</f>
        <v>33986.440900000001</v>
      </c>
      <c r="J3963" s="6">
        <f ca="1">IF(ROW()=2, 0, Table1[[#This Row],[Belastbaar loon]]-INDIRECT(ADDRESS(ROW()-1,COLUMN(A:A))))</f>
        <v>10</v>
      </c>
      <c r="K3963" s="6">
        <f ca="1">Table1[[#This Row],[Netto loon]]-Table1[[#This Row],[Netto vorige schijf]]</f>
        <v>5.0978000000031898</v>
      </c>
      <c r="L3963" s="2">
        <f ca="1">(Table1[[#This Row],[Bruto tov vorige schijf]]-Table1[[#This Row],[Netto tov vorige schijf]])/MAX(Table1[[#This Row],[Bruto tov vorige schijf]],1)</f>
        <v>0.49021999999968102</v>
      </c>
    </row>
    <row r="3964" spans="1:12" x14ac:dyDescent="0.25">
      <c r="A3964" s="14">
        <v>47461</v>
      </c>
      <c r="B3964" s="6">
        <f>LoonHeffing2020(Table1[[#This Row],[Belastbaar loon]])</f>
        <v>17726.683499999999</v>
      </c>
      <c r="C3964" s="6">
        <f>AlgemeneHeffingsKorting2020(Table1[[#This Row],[Belastbaar loon]])</f>
        <v>1193.74</v>
      </c>
      <c r="D3964" s="14">
        <f>ArbeidsKorting2020(Table1[[#This Row],[Belastbaar loon]])</f>
        <v>3068.58</v>
      </c>
      <c r="E3964" s="14">
        <f>MAX(Table1[[#This Row],[Loonheffing]]-Table1[[#This Row],[Algemene Heffingskorting]]-Table1[[#This Row],[Arbeidskorting]],0)</f>
        <v>13464.363499999998</v>
      </c>
      <c r="F3964" s="6">
        <f>Table1[[#This Row],[Belastbaar loon]]-Table1[[#This Row],[Belasting]]</f>
        <v>33996.636500000001</v>
      </c>
      <c r="G3964" s="2">
        <f>(Table1[[#This Row],[Belastbaar loon]]-Table1[[#This Row],[Netto loon]])/Table1[[#This Row],[Belastbaar loon]]</f>
        <v>0.28369321126819913</v>
      </c>
      <c r="H3964" s="14">
        <f t="shared" ca="1" si="56"/>
        <v>13459.461299999999</v>
      </c>
      <c r="I3964" s="14">
        <f ca="1">IF(ROW()=2, Table1[[#This Row],[Netto loon]], INDIRECT(ADDRESS(ROW()-1,COLUMN(F:F))))</f>
        <v>33991.538700000005</v>
      </c>
      <c r="J3964" s="6">
        <f ca="1">IF(ROW()=2, 0, Table1[[#This Row],[Belastbaar loon]]-INDIRECT(ADDRESS(ROW()-1,COLUMN(A:A))))</f>
        <v>10</v>
      </c>
      <c r="K3964" s="6">
        <f ca="1">Table1[[#This Row],[Netto loon]]-Table1[[#This Row],[Netto vorige schijf]]</f>
        <v>5.0977999999959138</v>
      </c>
      <c r="L3964" s="2">
        <f ca="1">(Table1[[#This Row],[Bruto tov vorige schijf]]-Table1[[#This Row],[Netto tov vorige schijf]])/MAX(Table1[[#This Row],[Bruto tov vorige schijf]],1)</f>
        <v>0.49022000000040861</v>
      </c>
    </row>
    <row r="3965" spans="1:12" x14ac:dyDescent="0.25">
      <c r="A3965" s="14">
        <v>47471</v>
      </c>
      <c r="B3965" s="6">
        <f>LoonHeffing2020(Table1[[#This Row],[Belastbaar loon]])</f>
        <v>17730.4185</v>
      </c>
      <c r="C3965" s="6">
        <f>AlgemeneHeffingsKorting2020(Table1[[#This Row],[Belastbaar loon]])</f>
        <v>1193.1728000000001</v>
      </c>
      <c r="D3965" s="14">
        <f>ArbeidsKorting2020(Table1[[#This Row],[Belastbaar loon]])</f>
        <v>3067.98</v>
      </c>
      <c r="E3965" s="14">
        <f>MAX(Table1[[#This Row],[Loonheffing]]-Table1[[#This Row],[Algemene Heffingskorting]]-Table1[[#This Row],[Arbeidskorting]],0)</f>
        <v>13469.2657</v>
      </c>
      <c r="F3965" s="6">
        <f>Table1[[#This Row],[Belastbaar loon]]-Table1[[#This Row],[Belasting]]</f>
        <v>34001.734299999996</v>
      </c>
      <c r="G3965" s="2">
        <f>(Table1[[#This Row],[Belastbaar loon]]-Table1[[#This Row],[Netto loon]])/Table1[[#This Row],[Belastbaar loon]]</f>
        <v>0.28373671715363069</v>
      </c>
      <c r="H3965" s="14">
        <f t="shared" ca="1" si="56"/>
        <v>13464.363499999998</v>
      </c>
      <c r="I3965" s="14">
        <f ca="1">IF(ROW()=2, Table1[[#This Row],[Netto loon]], INDIRECT(ADDRESS(ROW()-1,COLUMN(F:F))))</f>
        <v>33996.636500000001</v>
      </c>
      <c r="J3965" s="6">
        <f ca="1">IF(ROW()=2, 0, Table1[[#This Row],[Belastbaar loon]]-INDIRECT(ADDRESS(ROW()-1,COLUMN(A:A))))</f>
        <v>10</v>
      </c>
      <c r="K3965" s="6">
        <f ca="1">Table1[[#This Row],[Netto loon]]-Table1[[#This Row],[Netto vorige schijf]]</f>
        <v>5.0977999999959138</v>
      </c>
      <c r="L3965" s="2">
        <f ca="1">(Table1[[#This Row],[Bruto tov vorige schijf]]-Table1[[#This Row],[Netto tov vorige schijf]])/MAX(Table1[[#This Row],[Bruto tov vorige schijf]],1)</f>
        <v>0.49022000000040861</v>
      </c>
    </row>
    <row r="3966" spans="1:12" x14ac:dyDescent="0.25">
      <c r="A3966" s="14">
        <v>47481</v>
      </c>
      <c r="B3966" s="6">
        <f>LoonHeffing2020(Table1[[#This Row],[Belastbaar loon]])</f>
        <v>17734.1535</v>
      </c>
      <c r="C3966" s="6">
        <f>AlgemeneHeffingsKorting2020(Table1[[#This Row],[Belastbaar loon]])</f>
        <v>1192.6056000000001</v>
      </c>
      <c r="D3966" s="14">
        <f>ArbeidsKorting2020(Table1[[#This Row],[Belastbaar loon]])</f>
        <v>3067.38</v>
      </c>
      <c r="E3966" s="14">
        <f>MAX(Table1[[#This Row],[Loonheffing]]-Table1[[#This Row],[Algemene Heffingskorting]]-Table1[[#This Row],[Arbeidskorting]],0)</f>
        <v>13474.1679</v>
      </c>
      <c r="F3966" s="6">
        <f>Table1[[#This Row],[Belastbaar loon]]-Table1[[#This Row],[Belasting]]</f>
        <v>34006.8321</v>
      </c>
      <c r="G3966" s="2">
        <f>(Table1[[#This Row],[Belastbaar loon]]-Table1[[#This Row],[Netto loon]])/Table1[[#This Row],[Belastbaar loon]]</f>
        <v>0.28378020471346432</v>
      </c>
      <c r="H3966" s="14">
        <f t="shared" ca="1" si="56"/>
        <v>13469.2657</v>
      </c>
      <c r="I3966" s="14">
        <f ca="1">IF(ROW()=2, Table1[[#This Row],[Netto loon]], INDIRECT(ADDRESS(ROW()-1,COLUMN(F:F))))</f>
        <v>34001.734299999996</v>
      </c>
      <c r="J3966" s="6">
        <f ca="1">IF(ROW()=2, 0, Table1[[#This Row],[Belastbaar loon]]-INDIRECT(ADDRESS(ROW()-1,COLUMN(A:A))))</f>
        <v>10</v>
      </c>
      <c r="K3966" s="6">
        <f ca="1">Table1[[#This Row],[Netto loon]]-Table1[[#This Row],[Netto vorige schijf]]</f>
        <v>5.0978000000031898</v>
      </c>
      <c r="L3966" s="2">
        <f ca="1">(Table1[[#This Row],[Bruto tov vorige schijf]]-Table1[[#This Row],[Netto tov vorige schijf]])/MAX(Table1[[#This Row],[Bruto tov vorige schijf]],1)</f>
        <v>0.49021999999968102</v>
      </c>
    </row>
    <row r="3967" spans="1:12" x14ac:dyDescent="0.25">
      <c r="A3967" s="14">
        <v>47491</v>
      </c>
      <c r="B3967" s="6">
        <f>LoonHeffing2020(Table1[[#This Row],[Belastbaar loon]])</f>
        <v>17737.888500000001</v>
      </c>
      <c r="C3967" s="6">
        <f>AlgemeneHeffingsKorting2020(Table1[[#This Row],[Belastbaar loon]])</f>
        <v>1192.0383999999999</v>
      </c>
      <c r="D3967" s="14">
        <f>ArbeidsKorting2020(Table1[[#This Row],[Belastbaar loon]])</f>
        <v>3066.78</v>
      </c>
      <c r="E3967" s="14">
        <f>MAX(Table1[[#This Row],[Loonheffing]]-Table1[[#This Row],[Algemene Heffingskorting]]-Table1[[#This Row],[Arbeidskorting]],0)</f>
        <v>13479.070099999999</v>
      </c>
      <c r="F3967" s="6">
        <f>Table1[[#This Row],[Belastbaar loon]]-Table1[[#This Row],[Belasting]]</f>
        <v>34011.929900000003</v>
      </c>
      <c r="G3967" s="2">
        <f>(Table1[[#This Row],[Belastbaar loon]]-Table1[[#This Row],[Netto loon]])/Table1[[#This Row],[Belastbaar loon]]</f>
        <v>0.28382367395927643</v>
      </c>
      <c r="H3967" s="14">
        <f t="shared" ca="1" si="56"/>
        <v>13474.1679</v>
      </c>
      <c r="I3967" s="14">
        <f ca="1">IF(ROW()=2, Table1[[#This Row],[Netto loon]], INDIRECT(ADDRESS(ROW()-1,COLUMN(F:F))))</f>
        <v>34006.8321</v>
      </c>
      <c r="J3967" s="6">
        <f ca="1">IF(ROW()=2, 0, Table1[[#This Row],[Belastbaar loon]]-INDIRECT(ADDRESS(ROW()-1,COLUMN(A:A))))</f>
        <v>10</v>
      </c>
      <c r="K3967" s="6">
        <f ca="1">Table1[[#This Row],[Netto loon]]-Table1[[#This Row],[Netto vorige schijf]]</f>
        <v>5.0978000000031898</v>
      </c>
      <c r="L3967" s="2">
        <f ca="1">(Table1[[#This Row],[Bruto tov vorige schijf]]-Table1[[#This Row],[Netto tov vorige schijf]])/MAX(Table1[[#This Row],[Bruto tov vorige schijf]],1)</f>
        <v>0.49021999999968102</v>
      </c>
    </row>
    <row r="3968" spans="1:12" x14ac:dyDescent="0.25">
      <c r="A3968" s="14">
        <v>47501</v>
      </c>
      <c r="B3968" s="6">
        <f>LoonHeffing2020(Table1[[#This Row],[Belastbaar loon]])</f>
        <v>17741.623500000002</v>
      </c>
      <c r="C3968" s="6">
        <f>AlgemeneHeffingsKorting2020(Table1[[#This Row],[Belastbaar loon]])</f>
        <v>1191.4712</v>
      </c>
      <c r="D3968" s="14">
        <f>ArbeidsKorting2020(Table1[[#This Row],[Belastbaar loon]])</f>
        <v>3066.18</v>
      </c>
      <c r="E3968" s="14">
        <f>MAX(Table1[[#This Row],[Loonheffing]]-Table1[[#This Row],[Algemene Heffingskorting]]-Table1[[#This Row],[Arbeidskorting]],0)</f>
        <v>13483.972300000001</v>
      </c>
      <c r="F3968" s="6">
        <f>Table1[[#This Row],[Belastbaar loon]]-Table1[[#This Row],[Belasting]]</f>
        <v>34017.027699999999</v>
      </c>
      <c r="G3968" s="2">
        <f>(Table1[[#This Row],[Belastbaar loon]]-Table1[[#This Row],[Netto loon]])/Table1[[#This Row],[Belastbaar loon]]</f>
        <v>0.28386712490263366</v>
      </c>
      <c r="H3968" s="14">
        <f t="shared" ca="1" si="56"/>
        <v>13479.070099999999</v>
      </c>
      <c r="I3968" s="14">
        <f ca="1">IF(ROW()=2, Table1[[#This Row],[Netto loon]], INDIRECT(ADDRESS(ROW()-1,COLUMN(F:F))))</f>
        <v>34011.929900000003</v>
      </c>
      <c r="J3968" s="6">
        <f ca="1">IF(ROW()=2, 0, Table1[[#This Row],[Belastbaar loon]]-INDIRECT(ADDRESS(ROW()-1,COLUMN(A:A))))</f>
        <v>10</v>
      </c>
      <c r="K3968" s="6">
        <f ca="1">Table1[[#This Row],[Netto loon]]-Table1[[#This Row],[Netto vorige schijf]]</f>
        <v>5.0977999999959138</v>
      </c>
      <c r="L3968" s="2">
        <f ca="1">(Table1[[#This Row],[Bruto tov vorige schijf]]-Table1[[#This Row],[Netto tov vorige schijf]])/MAX(Table1[[#This Row],[Bruto tov vorige schijf]],1)</f>
        <v>0.49022000000040861</v>
      </c>
    </row>
    <row r="3969" spans="1:12" x14ac:dyDescent="0.25">
      <c r="A3969" s="14">
        <v>47511</v>
      </c>
      <c r="B3969" s="6">
        <f>LoonHeffing2020(Table1[[#This Row],[Belastbaar loon]])</f>
        <v>17745.358499999998</v>
      </c>
      <c r="C3969" s="6">
        <f>AlgemeneHeffingsKorting2020(Table1[[#This Row],[Belastbaar loon]])</f>
        <v>1190.904</v>
      </c>
      <c r="D3969" s="14">
        <f>ArbeidsKorting2020(Table1[[#This Row],[Belastbaar loon]])</f>
        <v>3065.58</v>
      </c>
      <c r="E3969" s="14">
        <f>MAX(Table1[[#This Row],[Loonheffing]]-Table1[[#This Row],[Algemene Heffingskorting]]-Table1[[#This Row],[Arbeidskorting]],0)</f>
        <v>13488.8745</v>
      </c>
      <c r="F3969" s="6">
        <f>Table1[[#This Row],[Belastbaar loon]]-Table1[[#This Row],[Belasting]]</f>
        <v>34022.125500000002</v>
      </c>
      <c r="G3969" s="2">
        <f>(Table1[[#This Row],[Belastbaar loon]]-Table1[[#This Row],[Netto loon]])/Table1[[#This Row],[Belastbaar loon]]</f>
        <v>0.28391055755509248</v>
      </c>
      <c r="H3969" s="14">
        <f t="shared" ca="1" si="56"/>
        <v>13483.972300000001</v>
      </c>
      <c r="I3969" s="14">
        <f ca="1">IF(ROW()=2, Table1[[#This Row],[Netto loon]], INDIRECT(ADDRESS(ROW()-1,COLUMN(F:F))))</f>
        <v>34017.027699999999</v>
      </c>
      <c r="J3969" s="6">
        <f ca="1">IF(ROW()=2, 0, Table1[[#This Row],[Belastbaar loon]]-INDIRECT(ADDRESS(ROW()-1,COLUMN(A:A))))</f>
        <v>10</v>
      </c>
      <c r="K3969" s="6">
        <f ca="1">Table1[[#This Row],[Netto loon]]-Table1[[#This Row],[Netto vorige schijf]]</f>
        <v>5.0978000000031898</v>
      </c>
      <c r="L3969" s="2">
        <f ca="1">(Table1[[#This Row],[Bruto tov vorige schijf]]-Table1[[#This Row],[Netto tov vorige schijf]])/MAX(Table1[[#This Row],[Bruto tov vorige schijf]],1)</f>
        <v>0.49021999999968102</v>
      </c>
    </row>
    <row r="3970" spans="1:12" x14ac:dyDescent="0.25">
      <c r="A3970" s="14">
        <v>47521</v>
      </c>
      <c r="B3970" s="6">
        <f>LoonHeffing2020(Table1[[#This Row],[Belastbaar loon]])</f>
        <v>17749.093499999999</v>
      </c>
      <c r="C3970" s="6">
        <f>AlgemeneHeffingsKorting2020(Table1[[#This Row],[Belastbaar loon]])</f>
        <v>1190.3368</v>
      </c>
      <c r="D3970" s="14">
        <f>ArbeidsKorting2020(Table1[[#This Row],[Belastbaar loon]])</f>
        <v>3064.98</v>
      </c>
      <c r="E3970" s="14">
        <f>MAX(Table1[[#This Row],[Loonheffing]]-Table1[[#This Row],[Algemene Heffingskorting]]-Table1[[#This Row],[Arbeidskorting]],0)</f>
        <v>13493.776699999999</v>
      </c>
      <c r="F3970" s="6">
        <f>Table1[[#This Row],[Belastbaar loon]]-Table1[[#This Row],[Belasting]]</f>
        <v>34027.223299999998</v>
      </c>
      <c r="G3970" s="2">
        <f>(Table1[[#This Row],[Belastbaar loon]]-Table1[[#This Row],[Netto loon]])/Table1[[#This Row],[Belastbaar loon]]</f>
        <v>0.28395397192820021</v>
      </c>
      <c r="H3970" s="14">
        <f t="shared" ca="1" si="56"/>
        <v>13488.8745</v>
      </c>
      <c r="I3970" s="14">
        <f ca="1">IF(ROW()=2, Table1[[#This Row],[Netto loon]], INDIRECT(ADDRESS(ROW()-1,COLUMN(F:F))))</f>
        <v>34022.125500000002</v>
      </c>
      <c r="J3970" s="6">
        <f ca="1">IF(ROW()=2, 0, Table1[[#This Row],[Belastbaar loon]]-INDIRECT(ADDRESS(ROW()-1,COLUMN(A:A))))</f>
        <v>10</v>
      </c>
      <c r="K3970" s="6">
        <f ca="1">Table1[[#This Row],[Netto loon]]-Table1[[#This Row],[Netto vorige schijf]]</f>
        <v>5.0977999999959138</v>
      </c>
      <c r="L3970" s="2">
        <f ca="1">(Table1[[#This Row],[Bruto tov vorige schijf]]-Table1[[#This Row],[Netto tov vorige schijf]])/MAX(Table1[[#This Row],[Bruto tov vorige schijf]],1)</f>
        <v>0.49022000000040861</v>
      </c>
    </row>
    <row r="3971" spans="1:12" x14ac:dyDescent="0.25">
      <c r="A3971" s="14">
        <v>47531</v>
      </c>
      <c r="B3971" s="6">
        <f>LoonHeffing2020(Table1[[#This Row],[Belastbaar loon]])</f>
        <v>17752.8285</v>
      </c>
      <c r="C3971" s="6">
        <f>AlgemeneHeffingsKorting2020(Table1[[#This Row],[Belastbaar loon]])</f>
        <v>1189.7696000000001</v>
      </c>
      <c r="D3971" s="14">
        <f>ArbeidsKorting2020(Table1[[#This Row],[Belastbaar loon]])</f>
        <v>3064.38</v>
      </c>
      <c r="E3971" s="14">
        <f>MAX(Table1[[#This Row],[Loonheffing]]-Table1[[#This Row],[Algemene Heffingskorting]]-Table1[[#This Row],[Arbeidskorting]],0)</f>
        <v>13498.678899999999</v>
      </c>
      <c r="F3971" s="6">
        <f>Table1[[#This Row],[Belastbaar loon]]-Table1[[#This Row],[Belasting]]</f>
        <v>34032.321100000001</v>
      </c>
      <c r="G3971" s="2">
        <f>(Table1[[#This Row],[Belastbaar loon]]-Table1[[#This Row],[Netto loon]])/Table1[[#This Row],[Belastbaar loon]]</f>
        <v>0.2839973680334939</v>
      </c>
      <c r="H3971" s="14">
        <f t="shared" ca="1" si="56"/>
        <v>13493.776699999999</v>
      </c>
      <c r="I3971" s="14">
        <f ca="1">IF(ROW()=2, Table1[[#This Row],[Netto loon]], INDIRECT(ADDRESS(ROW()-1,COLUMN(F:F))))</f>
        <v>34027.223299999998</v>
      </c>
      <c r="J3971" s="6">
        <f ca="1">IF(ROW()=2, 0, Table1[[#This Row],[Belastbaar loon]]-INDIRECT(ADDRESS(ROW()-1,COLUMN(A:A))))</f>
        <v>10</v>
      </c>
      <c r="K3971" s="6">
        <f ca="1">Table1[[#This Row],[Netto loon]]-Table1[[#This Row],[Netto vorige schijf]]</f>
        <v>5.0978000000031898</v>
      </c>
      <c r="L3971" s="2">
        <f ca="1">(Table1[[#This Row],[Bruto tov vorige schijf]]-Table1[[#This Row],[Netto tov vorige schijf]])/MAX(Table1[[#This Row],[Bruto tov vorige schijf]],1)</f>
        <v>0.49021999999968102</v>
      </c>
    </row>
    <row r="3972" spans="1:12" x14ac:dyDescent="0.25">
      <c r="A3972" s="14">
        <v>47541</v>
      </c>
      <c r="B3972" s="6">
        <f>LoonHeffing2020(Table1[[#This Row],[Belastbaar loon]])</f>
        <v>17756.5635</v>
      </c>
      <c r="C3972" s="6">
        <f>AlgemeneHeffingsKorting2020(Table1[[#This Row],[Belastbaar loon]])</f>
        <v>1189.2023999999999</v>
      </c>
      <c r="D3972" s="14">
        <f>ArbeidsKorting2020(Table1[[#This Row],[Belastbaar loon]])</f>
        <v>3063.78</v>
      </c>
      <c r="E3972" s="14">
        <f>MAX(Table1[[#This Row],[Loonheffing]]-Table1[[#This Row],[Algemene Heffingskorting]]-Table1[[#This Row],[Arbeidskorting]],0)</f>
        <v>13503.581100000001</v>
      </c>
      <c r="F3972" s="6">
        <f>Table1[[#This Row],[Belastbaar loon]]-Table1[[#This Row],[Belasting]]</f>
        <v>34037.418899999997</v>
      </c>
      <c r="G3972" s="2">
        <f>(Table1[[#This Row],[Belastbaar loon]]-Table1[[#This Row],[Netto loon]])/Table1[[#This Row],[Belastbaar loon]]</f>
        <v>0.2840407458825015</v>
      </c>
      <c r="H3972" s="14">
        <f t="shared" ca="1" si="56"/>
        <v>13498.678899999999</v>
      </c>
      <c r="I3972" s="14">
        <f ca="1">IF(ROW()=2, Table1[[#This Row],[Netto loon]], INDIRECT(ADDRESS(ROW()-1,COLUMN(F:F))))</f>
        <v>34032.321100000001</v>
      </c>
      <c r="J3972" s="6">
        <f ca="1">IF(ROW()=2, 0, Table1[[#This Row],[Belastbaar loon]]-INDIRECT(ADDRESS(ROW()-1,COLUMN(A:A))))</f>
        <v>10</v>
      </c>
      <c r="K3972" s="6">
        <f ca="1">Table1[[#This Row],[Netto loon]]-Table1[[#This Row],[Netto vorige schijf]]</f>
        <v>5.0977999999959138</v>
      </c>
      <c r="L3972" s="2">
        <f ca="1">(Table1[[#This Row],[Bruto tov vorige schijf]]-Table1[[#This Row],[Netto tov vorige schijf]])/MAX(Table1[[#This Row],[Bruto tov vorige schijf]],1)</f>
        <v>0.49022000000040861</v>
      </c>
    </row>
    <row r="3973" spans="1:12" x14ac:dyDescent="0.25">
      <c r="A3973" s="14">
        <v>47551</v>
      </c>
      <c r="B3973" s="6">
        <f>LoonHeffing2020(Table1[[#This Row],[Belastbaar loon]])</f>
        <v>17760.298500000001</v>
      </c>
      <c r="C3973" s="6">
        <f>AlgemeneHeffingsKorting2020(Table1[[#This Row],[Belastbaar loon]])</f>
        <v>1188.6351999999999</v>
      </c>
      <c r="D3973" s="14">
        <f>ArbeidsKorting2020(Table1[[#This Row],[Belastbaar loon]])</f>
        <v>3063.18</v>
      </c>
      <c r="E3973" s="14">
        <f>MAX(Table1[[#This Row],[Loonheffing]]-Table1[[#This Row],[Algemene Heffingskorting]]-Table1[[#This Row],[Arbeidskorting]],0)</f>
        <v>13508.4833</v>
      </c>
      <c r="F3973" s="6">
        <f>Table1[[#This Row],[Belastbaar loon]]-Table1[[#This Row],[Belasting]]</f>
        <v>34042.5167</v>
      </c>
      <c r="G3973" s="2">
        <f>(Table1[[#This Row],[Belastbaar loon]]-Table1[[#This Row],[Netto loon]])/Table1[[#This Row],[Belastbaar loon]]</f>
        <v>0.28408410548674057</v>
      </c>
      <c r="H3973" s="14">
        <f t="shared" ca="1" si="56"/>
        <v>13503.581100000001</v>
      </c>
      <c r="I3973" s="14">
        <f ca="1">IF(ROW()=2, Table1[[#This Row],[Netto loon]], INDIRECT(ADDRESS(ROW()-1,COLUMN(F:F))))</f>
        <v>34037.418899999997</v>
      </c>
      <c r="J3973" s="6">
        <f ca="1">IF(ROW()=2, 0, Table1[[#This Row],[Belastbaar loon]]-INDIRECT(ADDRESS(ROW()-1,COLUMN(A:A))))</f>
        <v>10</v>
      </c>
      <c r="K3973" s="6">
        <f ca="1">Table1[[#This Row],[Netto loon]]-Table1[[#This Row],[Netto vorige schijf]]</f>
        <v>5.0978000000031898</v>
      </c>
      <c r="L3973" s="2">
        <f ca="1">(Table1[[#This Row],[Bruto tov vorige schijf]]-Table1[[#This Row],[Netto tov vorige schijf]])/MAX(Table1[[#This Row],[Bruto tov vorige schijf]],1)</f>
        <v>0.49021999999968102</v>
      </c>
    </row>
    <row r="3974" spans="1:12" x14ac:dyDescent="0.25">
      <c r="A3974" s="14">
        <v>47561</v>
      </c>
      <c r="B3974" s="6">
        <f>LoonHeffing2020(Table1[[#This Row],[Belastbaar loon]])</f>
        <v>17764.033500000001</v>
      </c>
      <c r="C3974" s="6">
        <f>AlgemeneHeffingsKorting2020(Table1[[#This Row],[Belastbaar loon]])</f>
        <v>1188.068</v>
      </c>
      <c r="D3974" s="14">
        <f>ArbeidsKorting2020(Table1[[#This Row],[Belastbaar loon]])</f>
        <v>3062.58</v>
      </c>
      <c r="E3974" s="14">
        <f>MAX(Table1[[#This Row],[Loonheffing]]-Table1[[#This Row],[Algemene Heffingskorting]]-Table1[[#This Row],[Arbeidskorting]],0)</f>
        <v>13513.385500000002</v>
      </c>
      <c r="F3974" s="6">
        <f>Table1[[#This Row],[Belastbaar loon]]-Table1[[#This Row],[Belasting]]</f>
        <v>34047.614499999996</v>
      </c>
      <c r="G3974" s="2">
        <f>(Table1[[#This Row],[Belastbaar loon]]-Table1[[#This Row],[Netto loon]])/Table1[[#This Row],[Belastbaar loon]]</f>
        <v>0.28412744685771962</v>
      </c>
      <c r="H3974" s="14">
        <f t="shared" ca="1" si="56"/>
        <v>13508.4833</v>
      </c>
      <c r="I3974" s="14">
        <f ca="1">IF(ROW()=2, Table1[[#This Row],[Netto loon]], INDIRECT(ADDRESS(ROW()-1,COLUMN(F:F))))</f>
        <v>34042.5167</v>
      </c>
      <c r="J3974" s="6">
        <f ca="1">IF(ROW()=2, 0, Table1[[#This Row],[Belastbaar loon]]-INDIRECT(ADDRESS(ROW()-1,COLUMN(A:A))))</f>
        <v>10</v>
      </c>
      <c r="K3974" s="6">
        <f ca="1">Table1[[#This Row],[Netto loon]]-Table1[[#This Row],[Netto vorige schijf]]</f>
        <v>5.0977999999959138</v>
      </c>
      <c r="L3974" s="2">
        <f ca="1">(Table1[[#This Row],[Bruto tov vorige schijf]]-Table1[[#This Row],[Netto tov vorige schijf]])/MAX(Table1[[#This Row],[Bruto tov vorige schijf]],1)</f>
        <v>0.49022000000040861</v>
      </c>
    </row>
    <row r="3975" spans="1:12" x14ac:dyDescent="0.25">
      <c r="A3975" s="14">
        <v>47571</v>
      </c>
      <c r="B3975" s="6">
        <f>LoonHeffing2020(Table1[[#This Row],[Belastbaar loon]])</f>
        <v>17767.768499999998</v>
      </c>
      <c r="C3975" s="6">
        <f>AlgemeneHeffingsKorting2020(Table1[[#This Row],[Belastbaar loon]])</f>
        <v>1187.5008</v>
      </c>
      <c r="D3975" s="14">
        <f>ArbeidsKorting2020(Table1[[#This Row],[Belastbaar loon]])</f>
        <v>3061.98</v>
      </c>
      <c r="E3975" s="14">
        <f>MAX(Table1[[#This Row],[Loonheffing]]-Table1[[#This Row],[Algemene Heffingskorting]]-Table1[[#This Row],[Arbeidskorting]],0)</f>
        <v>13518.287699999997</v>
      </c>
      <c r="F3975" s="6">
        <f>Table1[[#This Row],[Belastbaar loon]]-Table1[[#This Row],[Belasting]]</f>
        <v>34052.712299999999</v>
      </c>
      <c r="G3975" s="2">
        <f>(Table1[[#This Row],[Belastbaar loon]]-Table1[[#This Row],[Netto loon]])/Table1[[#This Row],[Belastbaar loon]]</f>
        <v>0.28417077000693702</v>
      </c>
      <c r="H3975" s="14">
        <f t="shared" ca="1" si="56"/>
        <v>13513.385500000002</v>
      </c>
      <c r="I3975" s="14">
        <f ca="1">IF(ROW()=2, Table1[[#This Row],[Netto loon]], INDIRECT(ADDRESS(ROW()-1,COLUMN(F:F))))</f>
        <v>34047.614499999996</v>
      </c>
      <c r="J3975" s="6">
        <f ca="1">IF(ROW()=2, 0, Table1[[#This Row],[Belastbaar loon]]-INDIRECT(ADDRESS(ROW()-1,COLUMN(A:A))))</f>
        <v>10</v>
      </c>
      <c r="K3975" s="6">
        <f ca="1">Table1[[#This Row],[Netto loon]]-Table1[[#This Row],[Netto vorige schijf]]</f>
        <v>5.0978000000031898</v>
      </c>
      <c r="L3975" s="2">
        <f ca="1">(Table1[[#This Row],[Bruto tov vorige schijf]]-Table1[[#This Row],[Netto tov vorige schijf]])/MAX(Table1[[#This Row],[Bruto tov vorige schijf]],1)</f>
        <v>0.49021999999968102</v>
      </c>
    </row>
    <row r="3976" spans="1:12" x14ac:dyDescent="0.25">
      <c r="A3976" s="14">
        <v>47581</v>
      </c>
      <c r="B3976" s="6">
        <f>LoonHeffing2020(Table1[[#This Row],[Belastbaar loon]])</f>
        <v>17771.503499999999</v>
      </c>
      <c r="C3976" s="6">
        <f>AlgemeneHeffingsKorting2020(Table1[[#This Row],[Belastbaar loon]])</f>
        <v>1186.9336000000001</v>
      </c>
      <c r="D3976" s="14">
        <f>ArbeidsKorting2020(Table1[[#This Row],[Belastbaar loon]])</f>
        <v>3061.38</v>
      </c>
      <c r="E3976" s="14">
        <f>MAX(Table1[[#This Row],[Loonheffing]]-Table1[[#This Row],[Algemene Heffingskorting]]-Table1[[#This Row],[Arbeidskorting]],0)</f>
        <v>13523.189899999998</v>
      </c>
      <c r="F3976" s="6">
        <f>Table1[[#This Row],[Belastbaar loon]]-Table1[[#This Row],[Belasting]]</f>
        <v>34057.810100000002</v>
      </c>
      <c r="G3976" s="2">
        <f>(Table1[[#This Row],[Belastbaar loon]]-Table1[[#This Row],[Netto loon]])/Table1[[#This Row],[Belastbaar loon]]</f>
        <v>0.28421407494588169</v>
      </c>
      <c r="H3976" s="14">
        <f t="shared" ca="1" si="56"/>
        <v>13518.287699999997</v>
      </c>
      <c r="I3976" s="14">
        <f ca="1">IF(ROW()=2, Table1[[#This Row],[Netto loon]], INDIRECT(ADDRESS(ROW()-1,COLUMN(F:F))))</f>
        <v>34052.712299999999</v>
      </c>
      <c r="J3976" s="6">
        <f ca="1">IF(ROW()=2, 0, Table1[[#This Row],[Belastbaar loon]]-INDIRECT(ADDRESS(ROW()-1,COLUMN(A:A))))</f>
        <v>10</v>
      </c>
      <c r="K3976" s="6">
        <f ca="1">Table1[[#This Row],[Netto loon]]-Table1[[#This Row],[Netto vorige schijf]]</f>
        <v>5.0978000000031898</v>
      </c>
      <c r="L3976" s="2">
        <f ca="1">(Table1[[#This Row],[Bruto tov vorige schijf]]-Table1[[#This Row],[Netto tov vorige schijf]])/MAX(Table1[[#This Row],[Bruto tov vorige schijf]],1)</f>
        <v>0.49021999999968102</v>
      </c>
    </row>
    <row r="3977" spans="1:12" x14ac:dyDescent="0.25">
      <c r="A3977" s="14">
        <v>47591</v>
      </c>
      <c r="B3977" s="6">
        <f>LoonHeffing2020(Table1[[#This Row],[Belastbaar loon]])</f>
        <v>17775.238499999999</v>
      </c>
      <c r="C3977" s="6">
        <f>AlgemeneHeffingsKorting2020(Table1[[#This Row],[Belastbaar loon]])</f>
        <v>1186.3664000000001</v>
      </c>
      <c r="D3977" s="14">
        <f>ArbeidsKorting2020(Table1[[#This Row],[Belastbaar loon]])</f>
        <v>3060.78</v>
      </c>
      <c r="E3977" s="14">
        <f>MAX(Table1[[#This Row],[Loonheffing]]-Table1[[#This Row],[Algemene Heffingskorting]]-Table1[[#This Row],[Arbeidskorting]],0)</f>
        <v>13528.0921</v>
      </c>
      <c r="F3977" s="6">
        <f>Table1[[#This Row],[Belastbaar loon]]-Table1[[#This Row],[Belasting]]</f>
        <v>34062.907899999998</v>
      </c>
      <c r="G3977" s="2">
        <f>(Table1[[#This Row],[Belastbaar loon]]-Table1[[#This Row],[Netto loon]])/Table1[[#This Row],[Belastbaar loon]]</f>
        <v>0.28425736168603311</v>
      </c>
      <c r="H3977" s="14">
        <f t="shared" ca="1" si="56"/>
        <v>13523.189899999998</v>
      </c>
      <c r="I3977" s="14">
        <f ca="1">IF(ROW()=2, Table1[[#This Row],[Netto loon]], INDIRECT(ADDRESS(ROW()-1,COLUMN(F:F))))</f>
        <v>34057.810100000002</v>
      </c>
      <c r="J3977" s="6">
        <f ca="1">IF(ROW()=2, 0, Table1[[#This Row],[Belastbaar loon]]-INDIRECT(ADDRESS(ROW()-1,COLUMN(A:A))))</f>
        <v>10</v>
      </c>
      <c r="K3977" s="6">
        <f ca="1">Table1[[#This Row],[Netto loon]]-Table1[[#This Row],[Netto vorige schijf]]</f>
        <v>5.0977999999959138</v>
      </c>
      <c r="L3977" s="2">
        <f ca="1">(Table1[[#This Row],[Bruto tov vorige schijf]]-Table1[[#This Row],[Netto tov vorige schijf]])/MAX(Table1[[#This Row],[Bruto tov vorige schijf]],1)</f>
        <v>0.49022000000040861</v>
      </c>
    </row>
    <row r="3978" spans="1:12" x14ac:dyDescent="0.25">
      <c r="A3978" s="14">
        <v>47601</v>
      </c>
      <c r="B3978" s="6">
        <f>LoonHeffing2020(Table1[[#This Row],[Belastbaar loon]])</f>
        <v>17778.9735</v>
      </c>
      <c r="C3978" s="6">
        <f>AlgemeneHeffingsKorting2020(Table1[[#This Row],[Belastbaar loon]])</f>
        <v>1185.7991999999999</v>
      </c>
      <c r="D3978" s="14">
        <f>ArbeidsKorting2020(Table1[[#This Row],[Belastbaar loon]])</f>
        <v>3060.18</v>
      </c>
      <c r="E3978" s="14">
        <f>MAX(Table1[[#This Row],[Loonheffing]]-Table1[[#This Row],[Algemene Heffingskorting]]-Table1[[#This Row],[Arbeidskorting]],0)</f>
        <v>13532.994299999998</v>
      </c>
      <c r="F3978" s="6">
        <f>Table1[[#This Row],[Belastbaar loon]]-Table1[[#This Row],[Belasting]]</f>
        <v>34068.005700000002</v>
      </c>
      <c r="G3978" s="2">
        <f>(Table1[[#This Row],[Belastbaar loon]]-Table1[[#This Row],[Netto loon]])/Table1[[#This Row],[Belastbaar loon]]</f>
        <v>0.28430063023886049</v>
      </c>
      <c r="H3978" s="14">
        <f t="shared" ca="1" si="56"/>
        <v>13528.0921</v>
      </c>
      <c r="I3978" s="14">
        <f ca="1">IF(ROW()=2, Table1[[#This Row],[Netto loon]], INDIRECT(ADDRESS(ROW()-1,COLUMN(F:F))))</f>
        <v>34062.907899999998</v>
      </c>
      <c r="J3978" s="6">
        <f ca="1">IF(ROW()=2, 0, Table1[[#This Row],[Belastbaar loon]]-INDIRECT(ADDRESS(ROW()-1,COLUMN(A:A))))</f>
        <v>10</v>
      </c>
      <c r="K3978" s="6">
        <f ca="1">Table1[[#This Row],[Netto loon]]-Table1[[#This Row],[Netto vorige schijf]]</f>
        <v>5.0978000000031898</v>
      </c>
      <c r="L3978" s="2">
        <f ca="1">(Table1[[#This Row],[Bruto tov vorige schijf]]-Table1[[#This Row],[Netto tov vorige schijf]])/MAX(Table1[[#This Row],[Bruto tov vorige schijf]],1)</f>
        <v>0.49021999999968102</v>
      </c>
    </row>
    <row r="3979" spans="1:12" x14ac:dyDescent="0.25">
      <c r="A3979" s="14">
        <v>47611</v>
      </c>
      <c r="B3979" s="6">
        <f>LoonHeffing2020(Table1[[#This Row],[Belastbaar loon]])</f>
        <v>17782.708500000001</v>
      </c>
      <c r="C3979" s="6">
        <f>AlgemeneHeffingsKorting2020(Table1[[#This Row],[Belastbaar loon]])</f>
        <v>1185.232</v>
      </c>
      <c r="D3979" s="14">
        <f>ArbeidsKorting2020(Table1[[#This Row],[Belastbaar loon]])</f>
        <v>3059.58</v>
      </c>
      <c r="E3979" s="14">
        <f>MAX(Table1[[#This Row],[Loonheffing]]-Table1[[#This Row],[Algemene Heffingskorting]]-Table1[[#This Row],[Arbeidskorting]],0)</f>
        <v>13537.896500000001</v>
      </c>
      <c r="F3979" s="6">
        <f>Table1[[#This Row],[Belastbaar loon]]-Table1[[#This Row],[Belasting]]</f>
        <v>34073.103499999997</v>
      </c>
      <c r="G3979" s="2">
        <f>(Table1[[#This Row],[Belastbaar loon]]-Table1[[#This Row],[Netto loon]])/Table1[[#This Row],[Belastbaar loon]]</f>
        <v>0.28434388061582411</v>
      </c>
      <c r="H3979" s="14">
        <f t="shared" ca="1" si="56"/>
        <v>13532.994299999998</v>
      </c>
      <c r="I3979" s="14">
        <f ca="1">IF(ROW()=2, Table1[[#This Row],[Netto loon]], INDIRECT(ADDRESS(ROW()-1,COLUMN(F:F))))</f>
        <v>34068.005700000002</v>
      </c>
      <c r="J3979" s="6">
        <f ca="1">IF(ROW()=2, 0, Table1[[#This Row],[Belastbaar loon]]-INDIRECT(ADDRESS(ROW()-1,COLUMN(A:A))))</f>
        <v>10</v>
      </c>
      <c r="K3979" s="6">
        <f ca="1">Table1[[#This Row],[Netto loon]]-Table1[[#This Row],[Netto vorige schijf]]</f>
        <v>5.0977999999959138</v>
      </c>
      <c r="L3979" s="2">
        <f ca="1">(Table1[[#This Row],[Bruto tov vorige schijf]]-Table1[[#This Row],[Netto tov vorige schijf]])/MAX(Table1[[#This Row],[Bruto tov vorige schijf]],1)</f>
        <v>0.49022000000040861</v>
      </c>
    </row>
    <row r="3980" spans="1:12" x14ac:dyDescent="0.25">
      <c r="A3980" s="14">
        <v>47621</v>
      </c>
      <c r="B3980" s="6">
        <f>LoonHeffing2020(Table1[[#This Row],[Belastbaar loon]])</f>
        <v>17786.443500000001</v>
      </c>
      <c r="C3980" s="6">
        <f>AlgemeneHeffingsKorting2020(Table1[[#This Row],[Belastbaar loon]])</f>
        <v>1184.6648</v>
      </c>
      <c r="D3980" s="14">
        <f>ArbeidsKorting2020(Table1[[#This Row],[Belastbaar loon]])</f>
        <v>3058.98</v>
      </c>
      <c r="E3980" s="14">
        <f>MAX(Table1[[#This Row],[Loonheffing]]-Table1[[#This Row],[Algemene Heffingskorting]]-Table1[[#This Row],[Arbeidskorting]],0)</f>
        <v>13542.798700000003</v>
      </c>
      <c r="F3980" s="6">
        <f>Table1[[#This Row],[Belastbaar loon]]-Table1[[#This Row],[Belasting]]</f>
        <v>34078.201300000001</v>
      </c>
      <c r="G3980" s="2">
        <f>(Table1[[#This Row],[Belastbaar loon]]-Table1[[#This Row],[Netto loon]])/Table1[[#This Row],[Belastbaar loon]]</f>
        <v>0.28438711282837403</v>
      </c>
      <c r="H3980" s="14">
        <f t="shared" ca="1" si="56"/>
        <v>13537.896500000001</v>
      </c>
      <c r="I3980" s="14">
        <f ca="1">IF(ROW()=2, Table1[[#This Row],[Netto loon]], INDIRECT(ADDRESS(ROW()-1,COLUMN(F:F))))</f>
        <v>34073.103499999997</v>
      </c>
      <c r="J3980" s="6">
        <f ca="1">IF(ROW()=2, 0, Table1[[#This Row],[Belastbaar loon]]-INDIRECT(ADDRESS(ROW()-1,COLUMN(A:A))))</f>
        <v>10</v>
      </c>
      <c r="K3980" s="6">
        <f ca="1">Table1[[#This Row],[Netto loon]]-Table1[[#This Row],[Netto vorige schijf]]</f>
        <v>5.0978000000031898</v>
      </c>
      <c r="L3980" s="2">
        <f ca="1">(Table1[[#This Row],[Bruto tov vorige schijf]]-Table1[[#This Row],[Netto tov vorige schijf]])/MAX(Table1[[#This Row],[Bruto tov vorige schijf]],1)</f>
        <v>0.49021999999968102</v>
      </c>
    </row>
    <row r="3981" spans="1:12" x14ac:dyDescent="0.25">
      <c r="A3981" s="14">
        <v>47631</v>
      </c>
      <c r="B3981" s="6">
        <f>LoonHeffing2020(Table1[[#This Row],[Belastbaar loon]])</f>
        <v>17790.178499999998</v>
      </c>
      <c r="C3981" s="6">
        <f>AlgemeneHeffingsKorting2020(Table1[[#This Row],[Belastbaar loon]])</f>
        <v>1184.0976000000001</v>
      </c>
      <c r="D3981" s="14">
        <f>ArbeidsKorting2020(Table1[[#This Row],[Belastbaar loon]])</f>
        <v>3058.38</v>
      </c>
      <c r="E3981" s="14">
        <f>MAX(Table1[[#This Row],[Loonheffing]]-Table1[[#This Row],[Algemene Heffingskorting]]-Table1[[#This Row],[Arbeidskorting]],0)</f>
        <v>13547.700899999996</v>
      </c>
      <c r="F3981" s="6">
        <f>Table1[[#This Row],[Belastbaar loon]]-Table1[[#This Row],[Belasting]]</f>
        <v>34083.299100000004</v>
      </c>
      <c r="G3981" s="2">
        <f>(Table1[[#This Row],[Belastbaar loon]]-Table1[[#This Row],[Netto loon]])/Table1[[#This Row],[Belastbaar loon]]</f>
        <v>0.28443032688795106</v>
      </c>
      <c r="H3981" s="14">
        <f t="shared" ca="1" si="56"/>
        <v>13542.798700000003</v>
      </c>
      <c r="I3981" s="14">
        <f ca="1">IF(ROW()=2, Table1[[#This Row],[Netto loon]], INDIRECT(ADDRESS(ROW()-1,COLUMN(F:F))))</f>
        <v>34078.201300000001</v>
      </c>
      <c r="J3981" s="6">
        <f ca="1">IF(ROW()=2, 0, Table1[[#This Row],[Belastbaar loon]]-INDIRECT(ADDRESS(ROW()-1,COLUMN(A:A))))</f>
        <v>10</v>
      </c>
      <c r="K3981" s="6">
        <f ca="1">Table1[[#This Row],[Netto loon]]-Table1[[#This Row],[Netto vorige schijf]]</f>
        <v>5.0978000000031898</v>
      </c>
      <c r="L3981" s="2">
        <f ca="1">(Table1[[#This Row],[Bruto tov vorige schijf]]-Table1[[#This Row],[Netto tov vorige schijf]])/MAX(Table1[[#This Row],[Bruto tov vorige schijf]],1)</f>
        <v>0.49021999999968102</v>
      </c>
    </row>
    <row r="3982" spans="1:12" x14ac:dyDescent="0.25">
      <c r="A3982" s="14">
        <v>47641</v>
      </c>
      <c r="B3982" s="6">
        <f>LoonHeffing2020(Table1[[#This Row],[Belastbaar loon]])</f>
        <v>17793.913499999999</v>
      </c>
      <c r="C3982" s="6">
        <f>AlgemeneHeffingsKorting2020(Table1[[#This Row],[Belastbaar loon]])</f>
        <v>1183.5304000000001</v>
      </c>
      <c r="D3982" s="14">
        <f>ArbeidsKorting2020(Table1[[#This Row],[Belastbaar loon]])</f>
        <v>3057.78</v>
      </c>
      <c r="E3982" s="14">
        <f>MAX(Table1[[#This Row],[Loonheffing]]-Table1[[#This Row],[Algemene Heffingskorting]]-Table1[[#This Row],[Arbeidskorting]],0)</f>
        <v>13552.603099999998</v>
      </c>
      <c r="F3982" s="6">
        <f>Table1[[#This Row],[Belastbaar loon]]-Table1[[#This Row],[Belasting]]</f>
        <v>34088.3969</v>
      </c>
      <c r="G3982" s="2">
        <f>(Table1[[#This Row],[Belastbaar loon]]-Table1[[#This Row],[Netto loon]])/Table1[[#This Row],[Belastbaar loon]]</f>
        <v>0.28447352280598642</v>
      </c>
      <c r="H3982" s="14">
        <f t="shared" ca="1" si="56"/>
        <v>13547.700899999996</v>
      </c>
      <c r="I3982" s="14">
        <f ca="1">IF(ROW()=2, Table1[[#This Row],[Netto loon]], INDIRECT(ADDRESS(ROW()-1,COLUMN(F:F))))</f>
        <v>34083.299100000004</v>
      </c>
      <c r="J3982" s="6">
        <f ca="1">IF(ROW()=2, 0, Table1[[#This Row],[Belastbaar loon]]-INDIRECT(ADDRESS(ROW()-1,COLUMN(A:A))))</f>
        <v>10</v>
      </c>
      <c r="K3982" s="6">
        <f ca="1">Table1[[#This Row],[Netto loon]]-Table1[[#This Row],[Netto vorige schijf]]</f>
        <v>5.0977999999959138</v>
      </c>
      <c r="L3982" s="2">
        <f ca="1">(Table1[[#This Row],[Bruto tov vorige schijf]]-Table1[[#This Row],[Netto tov vorige schijf]])/MAX(Table1[[#This Row],[Bruto tov vorige schijf]],1)</f>
        <v>0.49022000000040861</v>
      </c>
    </row>
    <row r="3983" spans="1:12" x14ac:dyDescent="0.25">
      <c r="A3983" s="14">
        <v>47651</v>
      </c>
      <c r="B3983" s="6">
        <f>LoonHeffing2020(Table1[[#This Row],[Belastbaar loon]])</f>
        <v>17797.648499999999</v>
      </c>
      <c r="C3983" s="6">
        <f>AlgemeneHeffingsKorting2020(Table1[[#This Row],[Belastbaar loon]])</f>
        <v>1182.9631999999999</v>
      </c>
      <c r="D3983" s="14">
        <f>ArbeidsKorting2020(Table1[[#This Row],[Belastbaar loon]])</f>
        <v>3057.18</v>
      </c>
      <c r="E3983" s="14">
        <f>MAX(Table1[[#This Row],[Loonheffing]]-Table1[[#This Row],[Algemene Heffingskorting]]-Table1[[#This Row],[Arbeidskorting]],0)</f>
        <v>13557.505300000001</v>
      </c>
      <c r="F3983" s="6">
        <f>Table1[[#This Row],[Belastbaar loon]]-Table1[[#This Row],[Belasting]]</f>
        <v>34093.494699999996</v>
      </c>
      <c r="G3983" s="2">
        <f>(Table1[[#This Row],[Belastbaar loon]]-Table1[[#This Row],[Netto loon]])/Table1[[#This Row],[Belastbaar loon]]</f>
        <v>0.28451670059390161</v>
      </c>
      <c r="H3983" s="14">
        <f t="shared" ca="1" si="56"/>
        <v>13552.603099999998</v>
      </c>
      <c r="I3983" s="14">
        <f ca="1">IF(ROW()=2, Table1[[#This Row],[Netto loon]], INDIRECT(ADDRESS(ROW()-1,COLUMN(F:F))))</f>
        <v>34088.3969</v>
      </c>
      <c r="J3983" s="6">
        <f ca="1">IF(ROW()=2, 0, Table1[[#This Row],[Belastbaar loon]]-INDIRECT(ADDRESS(ROW()-1,COLUMN(A:A))))</f>
        <v>10</v>
      </c>
      <c r="K3983" s="6">
        <f ca="1">Table1[[#This Row],[Netto loon]]-Table1[[#This Row],[Netto vorige schijf]]</f>
        <v>5.0977999999959138</v>
      </c>
      <c r="L3983" s="2">
        <f ca="1">(Table1[[#This Row],[Bruto tov vorige schijf]]-Table1[[#This Row],[Netto tov vorige schijf]])/MAX(Table1[[#This Row],[Bruto tov vorige schijf]],1)</f>
        <v>0.49022000000040861</v>
      </c>
    </row>
    <row r="3984" spans="1:12" x14ac:dyDescent="0.25">
      <c r="A3984" s="14">
        <v>47661</v>
      </c>
      <c r="B3984" s="6">
        <f>LoonHeffing2020(Table1[[#This Row],[Belastbaar loon]])</f>
        <v>17801.3835</v>
      </c>
      <c r="C3984" s="6">
        <f>AlgemeneHeffingsKorting2020(Table1[[#This Row],[Belastbaar loon]])</f>
        <v>1182.396</v>
      </c>
      <c r="D3984" s="14">
        <f>ArbeidsKorting2020(Table1[[#This Row],[Belastbaar loon]])</f>
        <v>3056.58</v>
      </c>
      <c r="E3984" s="14">
        <f>MAX(Table1[[#This Row],[Loonheffing]]-Table1[[#This Row],[Algemene Heffingskorting]]-Table1[[#This Row],[Arbeidskorting]],0)</f>
        <v>13562.407499999999</v>
      </c>
      <c r="F3984" s="6">
        <f>Table1[[#This Row],[Belastbaar loon]]-Table1[[#This Row],[Belasting]]</f>
        <v>34098.592499999999</v>
      </c>
      <c r="G3984" s="2">
        <f>(Table1[[#This Row],[Belastbaar loon]]-Table1[[#This Row],[Netto loon]])/Table1[[#This Row],[Belastbaar loon]]</f>
        <v>0.2845598602631082</v>
      </c>
      <c r="H3984" s="14">
        <f t="shared" ca="1" si="56"/>
        <v>13557.505300000001</v>
      </c>
      <c r="I3984" s="14">
        <f ca="1">IF(ROW()=2, Table1[[#This Row],[Netto loon]], INDIRECT(ADDRESS(ROW()-1,COLUMN(F:F))))</f>
        <v>34093.494699999996</v>
      </c>
      <c r="J3984" s="6">
        <f ca="1">IF(ROW()=2, 0, Table1[[#This Row],[Belastbaar loon]]-INDIRECT(ADDRESS(ROW()-1,COLUMN(A:A))))</f>
        <v>10</v>
      </c>
      <c r="K3984" s="6">
        <f ca="1">Table1[[#This Row],[Netto loon]]-Table1[[#This Row],[Netto vorige schijf]]</f>
        <v>5.0978000000031898</v>
      </c>
      <c r="L3984" s="2">
        <f ca="1">(Table1[[#This Row],[Bruto tov vorige schijf]]-Table1[[#This Row],[Netto tov vorige schijf]])/MAX(Table1[[#This Row],[Bruto tov vorige schijf]],1)</f>
        <v>0.49021999999968102</v>
      </c>
    </row>
    <row r="3985" spans="1:12" x14ac:dyDescent="0.25">
      <c r="A3985" s="14">
        <v>47671</v>
      </c>
      <c r="B3985" s="6">
        <f>LoonHeffing2020(Table1[[#This Row],[Belastbaar loon]])</f>
        <v>17805.1185</v>
      </c>
      <c r="C3985" s="6">
        <f>AlgemeneHeffingsKorting2020(Table1[[#This Row],[Belastbaar loon]])</f>
        <v>1181.8288</v>
      </c>
      <c r="D3985" s="14">
        <f>ArbeidsKorting2020(Table1[[#This Row],[Belastbaar loon]])</f>
        <v>3055.98</v>
      </c>
      <c r="E3985" s="14">
        <f>MAX(Table1[[#This Row],[Loonheffing]]-Table1[[#This Row],[Algemene Heffingskorting]]-Table1[[#This Row],[Arbeidskorting]],0)</f>
        <v>13567.309700000002</v>
      </c>
      <c r="F3985" s="6">
        <f>Table1[[#This Row],[Belastbaar loon]]-Table1[[#This Row],[Belasting]]</f>
        <v>34103.690300000002</v>
      </c>
      <c r="G3985" s="2">
        <f>(Table1[[#This Row],[Belastbaar loon]]-Table1[[#This Row],[Netto loon]])/Table1[[#This Row],[Belastbaar loon]]</f>
        <v>0.28460300182500886</v>
      </c>
      <c r="H3985" s="14">
        <f t="shared" ca="1" si="56"/>
        <v>13562.407499999999</v>
      </c>
      <c r="I3985" s="14">
        <f ca="1">IF(ROW()=2, Table1[[#This Row],[Netto loon]], INDIRECT(ADDRESS(ROW()-1,COLUMN(F:F))))</f>
        <v>34098.592499999999</v>
      </c>
      <c r="J3985" s="6">
        <f ca="1">IF(ROW()=2, 0, Table1[[#This Row],[Belastbaar loon]]-INDIRECT(ADDRESS(ROW()-1,COLUMN(A:A))))</f>
        <v>10</v>
      </c>
      <c r="K3985" s="6">
        <f ca="1">Table1[[#This Row],[Netto loon]]-Table1[[#This Row],[Netto vorige schijf]]</f>
        <v>5.0978000000031898</v>
      </c>
      <c r="L3985" s="2">
        <f ca="1">(Table1[[#This Row],[Bruto tov vorige schijf]]-Table1[[#This Row],[Netto tov vorige schijf]])/MAX(Table1[[#This Row],[Bruto tov vorige schijf]],1)</f>
        <v>0.49021999999968102</v>
      </c>
    </row>
    <row r="3986" spans="1:12" x14ac:dyDescent="0.25">
      <c r="A3986" s="14">
        <v>47681</v>
      </c>
      <c r="B3986" s="6">
        <f>LoonHeffing2020(Table1[[#This Row],[Belastbaar loon]])</f>
        <v>17808.853500000001</v>
      </c>
      <c r="C3986" s="6">
        <f>AlgemeneHeffingsKorting2020(Table1[[#This Row],[Belastbaar loon]])</f>
        <v>1181.2616</v>
      </c>
      <c r="D3986" s="14">
        <f>ArbeidsKorting2020(Table1[[#This Row],[Belastbaar loon]])</f>
        <v>3055.38</v>
      </c>
      <c r="E3986" s="14">
        <f>MAX(Table1[[#This Row],[Loonheffing]]-Table1[[#This Row],[Algemene Heffingskorting]]-Table1[[#This Row],[Arbeidskorting]],0)</f>
        <v>13572.211899999998</v>
      </c>
      <c r="F3986" s="6">
        <f>Table1[[#This Row],[Belastbaar loon]]-Table1[[#This Row],[Belasting]]</f>
        <v>34108.788100000005</v>
      </c>
      <c r="G3986" s="2">
        <f>(Table1[[#This Row],[Belastbaar loon]]-Table1[[#This Row],[Netto loon]])/Table1[[#This Row],[Belastbaar loon]]</f>
        <v>0.28464612529099631</v>
      </c>
      <c r="H3986" s="14">
        <f t="shared" ca="1" si="56"/>
        <v>13567.309700000002</v>
      </c>
      <c r="I3986" s="14">
        <f ca="1">IF(ROW()=2, Table1[[#This Row],[Netto loon]], INDIRECT(ADDRESS(ROW()-1,COLUMN(F:F))))</f>
        <v>34103.690300000002</v>
      </c>
      <c r="J3986" s="6">
        <f ca="1">IF(ROW()=2, 0, Table1[[#This Row],[Belastbaar loon]]-INDIRECT(ADDRESS(ROW()-1,COLUMN(A:A))))</f>
        <v>10</v>
      </c>
      <c r="K3986" s="6">
        <f ca="1">Table1[[#This Row],[Netto loon]]-Table1[[#This Row],[Netto vorige schijf]]</f>
        <v>5.0978000000031898</v>
      </c>
      <c r="L3986" s="2">
        <f ca="1">(Table1[[#This Row],[Bruto tov vorige schijf]]-Table1[[#This Row],[Netto tov vorige schijf]])/MAX(Table1[[#This Row],[Bruto tov vorige schijf]],1)</f>
        <v>0.49021999999968102</v>
      </c>
    </row>
    <row r="3987" spans="1:12" x14ac:dyDescent="0.25">
      <c r="A3987" s="14">
        <v>47691</v>
      </c>
      <c r="B3987" s="6">
        <f>LoonHeffing2020(Table1[[#This Row],[Belastbaar loon]])</f>
        <v>17812.588500000002</v>
      </c>
      <c r="C3987" s="6">
        <f>AlgemeneHeffingsKorting2020(Table1[[#This Row],[Belastbaar loon]])</f>
        <v>1180.6944000000001</v>
      </c>
      <c r="D3987" s="14">
        <f>ArbeidsKorting2020(Table1[[#This Row],[Belastbaar loon]])</f>
        <v>3054.78</v>
      </c>
      <c r="E3987" s="14">
        <f>MAX(Table1[[#This Row],[Loonheffing]]-Table1[[#This Row],[Algemene Heffingskorting]]-Table1[[#This Row],[Arbeidskorting]],0)</f>
        <v>13577.114100000001</v>
      </c>
      <c r="F3987" s="6">
        <f>Table1[[#This Row],[Belastbaar loon]]-Table1[[#This Row],[Belasting]]</f>
        <v>34113.885900000001</v>
      </c>
      <c r="G3987" s="2">
        <f>(Table1[[#This Row],[Belastbaar loon]]-Table1[[#This Row],[Netto loon]])/Table1[[#This Row],[Belastbaar loon]]</f>
        <v>0.28468923067245389</v>
      </c>
      <c r="H3987" s="14">
        <f t="shared" ca="1" si="56"/>
        <v>13572.211899999998</v>
      </c>
      <c r="I3987" s="14">
        <f ca="1">IF(ROW()=2, Table1[[#This Row],[Netto loon]], INDIRECT(ADDRESS(ROW()-1,COLUMN(F:F))))</f>
        <v>34108.788100000005</v>
      </c>
      <c r="J3987" s="6">
        <f ca="1">IF(ROW()=2, 0, Table1[[#This Row],[Belastbaar loon]]-INDIRECT(ADDRESS(ROW()-1,COLUMN(A:A))))</f>
        <v>10</v>
      </c>
      <c r="K3987" s="6">
        <f ca="1">Table1[[#This Row],[Netto loon]]-Table1[[#This Row],[Netto vorige schijf]]</f>
        <v>5.0977999999959138</v>
      </c>
      <c r="L3987" s="2">
        <f ca="1">(Table1[[#This Row],[Bruto tov vorige schijf]]-Table1[[#This Row],[Netto tov vorige schijf]])/MAX(Table1[[#This Row],[Bruto tov vorige schijf]],1)</f>
        <v>0.49022000000040861</v>
      </c>
    </row>
    <row r="3988" spans="1:12" x14ac:dyDescent="0.25">
      <c r="A3988" s="14">
        <v>47701</v>
      </c>
      <c r="B3988" s="6">
        <f>LoonHeffing2020(Table1[[#This Row],[Belastbaar loon]])</f>
        <v>17816.323499999999</v>
      </c>
      <c r="C3988" s="6">
        <f>AlgemeneHeffingsKorting2020(Table1[[#This Row],[Belastbaar loon]])</f>
        <v>1180.1271999999999</v>
      </c>
      <c r="D3988" s="14">
        <f>ArbeidsKorting2020(Table1[[#This Row],[Belastbaar loon]])</f>
        <v>3054.18</v>
      </c>
      <c r="E3988" s="14">
        <f>MAX(Table1[[#This Row],[Loonheffing]]-Table1[[#This Row],[Algemene Heffingskorting]]-Table1[[#This Row],[Arbeidskorting]],0)</f>
        <v>13582.016299999999</v>
      </c>
      <c r="F3988" s="6">
        <f>Table1[[#This Row],[Belastbaar loon]]-Table1[[#This Row],[Belasting]]</f>
        <v>34118.983699999997</v>
      </c>
      <c r="G3988" s="2">
        <f>(Table1[[#This Row],[Belastbaar loon]]-Table1[[#This Row],[Netto loon]])/Table1[[#This Row],[Belastbaar loon]]</f>
        <v>0.28473231798075516</v>
      </c>
      <c r="H3988" s="14">
        <f t="shared" ca="1" si="56"/>
        <v>13577.114100000001</v>
      </c>
      <c r="I3988" s="14">
        <f ca="1">IF(ROW()=2, Table1[[#This Row],[Netto loon]], INDIRECT(ADDRESS(ROW()-1,COLUMN(F:F))))</f>
        <v>34113.885900000001</v>
      </c>
      <c r="J3988" s="6">
        <f ca="1">IF(ROW()=2, 0, Table1[[#This Row],[Belastbaar loon]]-INDIRECT(ADDRESS(ROW()-1,COLUMN(A:A))))</f>
        <v>10</v>
      </c>
      <c r="K3988" s="6">
        <f ca="1">Table1[[#This Row],[Netto loon]]-Table1[[#This Row],[Netto vorige schijf]]</f>
        <v>5.0977999999959138</v>
      </c>
      <c r="L3988" s="2">
        <f ca="1">(Table1[[#This Row],[Bruto tov vorige schijf]]-Table1[[#This Row],[Netto tov vorige schijf]])/MAX(Table1[[#This Row],[Bruto tov vorige schijf]],1)</f>
        <v>0.49022000000040861</v>
      </c>
    </row>
    <row r="3989" spans="1:12" x14ac:dyDescent="0.25">
      <c r="A3989" s="14">
        <v>47711</v>
      </c>
      <c r="B3989" s="6">
        <f>LoonHeffing2020(Table1[[#This Row],[Belastbaar loon]])</f>
        <v>17820.058499999999</v>
      </c>
      <c r="C3989" s="6">
        <f>AlgemeneHeffingsKorting2020(Table1[[#This Row],[Belastbaar loon]])</f>
        <v>1179.56</v>
      </c>
      <c r="D3989" s="14">
        <f>ArbeidsKorting2020(Table1[[#This Row],[Belastbaar loon]])</f>
        <v>3053.58</v>
      </c>
      <c r="E3989" s="14">
        <f>MAX(Table1[[#This Row],[Loonheffing]]-Table1[[#This Row],[Algemene Heffingskorting]]-Table1[[#This Row],[Arbeidskorting]],0)</f>
        <v>13586.918499999998</v>
      </c>
      <c r="F3989" s="6">
        <f>Table1[[#This Row],[Belastbaar loon]]-Table1[[#This Row],[Belasting]]</f>
        <v>34124.0815</v>
      </c>
      <c r="G3989" s="2">
        <f>(Table1[[#This Row],[Belastbaar loon]]-Table1[[#This Row],[Netto loon]])/Table1[[#This Row],[Belastbaar loon]]</f>
        <v>0.28477538722726414</v>
      </c>
      <c r="H3989" s="14">
        <f t="shared" ca="1" si="56"/>
        <v>13582.016299999999</v>
      </c>
      <c r="I3989" s="14">
        <f ca="1">IF(ROW()=2, Table1[[#This Row],[Netto loon]], INDIRECT(ADDRESS(ROW()-1,COLUMN(F:F))))</f>
        <v>34118.983699999997</v>
      </c>
      <c r="J3989" s="6">
        <f ca="1">IF(ROW()=2, 0, Table1[[#This Row],[Belastbaar loon]]-INDIRECT(ADDRESS(ROW()-1,COLUMN(A:A))))</f>
        <v>10</v>
      </c>
      <c r="K3989" s="6">
        <f ca="1">Table1[[#This Row],[Netto loon]]-Table1[[#This Row],[Netto vorige schijf]]</f>
        <v>5.0978000000031898</v>
      </c>
      <c r="L3989" s="2">
        <f ca="1">(Table1[[#This Row],[Bruto tov vorige schijf]]-Table1[[#This Row],[Netto tov vorige schijf]])/MAX(Table1[[#This Row],[Bruto tov vorige schijf]],1)</f>
        <v>0.49021999999968102</v>
      </c>
    </row>
    <row r="3990" spans="1:12" x14ac:dyDescent="0.25">
      <c r="A3990" s="14">
        <v>47721</v>
      </c>
      <c r="B3990" s="6">
        <f>LoonHeffing2020(Table1[[#This Row],[Belastbaar loon]])</f>
        <v>17823.7935</v>
      </c>
      <c r="C3990" s="6">
        <f>AlgemeneHeffingsKorting2020(Table1[[#This Row],[Belastbaar loon]])</f>
        <v>1178.9928</v>
      </c>
      <c r="D3990" s="14">
        <f>ArbeidsKorting2020(Table1[[#This Row],[Belastbaar loon]])</f>
        <v>3052.98</v>
      </c>
      <c r="E3990" s="14">
        <f>MAX(Table1[[#This Row],[Loonheffing]]-Table1[[#This Row],[Algemene Heffingskorting]]-Table1[[#This Row],[Arbeidskorting]],0)</f>
        <v>13591.8207</v>
      </c>
      <c r="F3990" s="6">
        <f>Table1[[#This Row],[Belastbaar loon]]-Table1[[#This Row],[Belasting]]</f>
        <v>34129.179300000003</v>
      </c>
      <c r="G3990" s="2">
        <f>(Table1[[#This Row],[Belastbaar loon]]-Table1[[#This Row],[Netto loon]])/Table1[[#This Row],[Belastbaar loon]]</f>
        <v>0.28481843842333554</v>
      </c>
      <c r="H3990" s="14">
        <f t="shared" ca="1" si="56"/>
        <v>13586.918499999998</v>
      </c>
      <c r="I3990" s="14">
        <f ca="1">IF(ROW()=2, Table1[[#This Row],[Netto loon]], INDIRECT(ADDRESS(ROW()-1,COLUMN(F:F))))</f>
        <v>34124.0815</v>
      </c>
      <c r="J3990" s="6">
        <f ca="1">IF(ROW()=2, 0, Table1[[#This Row],[Belastbaar loon]]-INDIRECT(ADDRESS(ROW()-1,COLUMN(A:A))))</f>
        <v>10</v>
      </c>
      <c r="K3990" s="6">
        <f ca="1">Table1[[#This Row],[Netto loon]]-Table1[[#This Row],[Netto vorige schijf]]</f>
        <v>5.0978000000031898</v>
      </c>
      <c r="L3990" s="2">
        <f ca="1">(Table1[[#This Row],[Bruto tov vorige schijf]]-Table1[[#This Row],[Netto tov vorige schijf]])/MAX(Table1[[#This Row],[Bruto tov vorige schijf]],1)</f>
        <v>0.49021999999968102</v>
      </c>
    </row>
    <row r="3991" spans="1:12" x14ac:dyDescent="0.25">
      <c r="A3991" s="14">
        <v>47731</v>
      </c>
      <c r="B3991" s="6">
        <f>LoonHeffing2020(Table1[[#This Row],[Belastbaar loon]])</f>
        <v>17827.5285</v>
      </c>
      <c r="C3991" s="6">
        <f>AlgemeneHeffingsKorting2020(Table1[[#This Row],[Belastbaar loon]])</f>
        <v>1178.4256</v>
      </c>
      <c r="D3991" s="14">
        <f>ArbeidsKorting2020(Table1[[#This Row],[Belastbaar loon]])</f>
        <v>3052.38</v>
      </c>
      <c r="E3991" s="14">
        <f>MAX(Table1[[#This Row],[Loonheffing]]-Table1[[#This Row],[Algemene Heffingskorting]]-Table1[[#This Row],[Arbeidskorting]],0)</f>
        <v>13596.722900000001</v>
      </c>
      <c r="F3991" s="6">
        <f>Table1[[#This Row],[Belastbaar loon]]-Table1[[#This Row],[Belasting]]</f>
        <v>34134.277099999999</v>
      </c>
      <c r="G3991" s="2">
        <f>(Table1[[#This Row],[Belastbaar loon]]-Table1[[#This Row],[Netto loon]])/Table1[[#This Row],[Belastbaar loon]]</f>
        <v>0.28486147158031472</v>
      </c>
      <c r="H3991" s="14">
        <f t="shared" ca="1" si="56"/>
        <v>13591.8207</v>
      </c>
      <c r="I3991" s="14">
        <f ca="1">IF(ROW()=2, Table1[[#This Row],[Netto loon]], INDIRECT(ADDRESS(ROW()-1,COLUMN(F:F))))</f>
        <v>34129.179300000003</v>
      </c>
      <c r="J3991" s="6">
        <f ca="1">IF(ROW()=2, 0, Table1[[#This Row],[Belastbaar loon]]-INDIRECT(ADDRESS(ROW()-1,COLUMN(A:A))))</f>
        <v>10</v>
      </c>
      <c r="K3991" s="6">
        <f ca="1">Table1[[#This Row],[Netto loon]]-Table1[[#This Row],[Netto vorige schijf]]</f>
        <v>5.0977999999959138</v>
      </c>
      <c r="L3991" s="2">
        <f ca="1">(Table1[[#This Row],[Bruto tov vorige schijf]]-Table1[[#This Row],[Netto tov vorige schijf]])/MAX(Table1[[#This Row],[Bruto tov vorige schijf]],1)</f>
        <v>0.49022000000040861</v>
      </c>
    </row>
    <row r="3992" spans="1:12" x14ac:dyDescent="0.25">
      <c r="A3992" s="14">
        <v>47741</v>
      </c>
      <c r="B3992" s="6">
        <f>LoonHeffing2020(Table1[[#This Row],[Belastbaar loon]])</f>
        <v>17831.263500000001</v>
      </c>
      <c r="C3992" s="6">
        <f>AlgemeneHeffingsKorting2020(Table1[[#This Row],[Belastbaar loon]])</f>
        <v>1177.8584000000001</v>
      </c>
      <c r="D3992" s="14">
        <f>ArbeidsKorting2020(Table1[[#This Row],[Belastbaar loon]])</f>
        <v>3051.78</v>
      </c>
      <c r="E3992" s="14">
        <f>MAX(Table1[[#This Row],[Loonheffing]]-Table1[[#This Row],[Algemene Heffingskorting]]-Table1[[#This Row],[Arbeidskorting]],0)</f>
        <v>13601.625099999999</v>
      </c>
      <c r="F3992" s="6">
        <f>Table1[[#This Row],[Belastbaar loon]]-Table1[[#This Row],[Belasting]]</f>
        <v>34139.374900000003</v>
      </c>
      <c r="G3992" s="2">
        <f>(Table1[[#This Row],[Belastbaar loon]]-Table1[[#This Row],[Netto loon]])/Table1[[#This Row],[Belastbaar loon]]</f>
        <v>0.28490448670953683</v>
      </c>
      <c r="H3992" s="14">
        <f t="shared" ca="1" si="56"/>
        <v>13596.722900000001</v>
      </c>
      <c r="I3992" s="14">
        <f ca="1">IF(ROW()=2, Table1[[#This Row],[Netto loon]], INDIRECT(ADDRESS(ROW()-1,COLUMN(F:F))))</f>
        <v>34134.277099999999</v>
      </c>
      <c r="J3992" s="6">
        <f ca="1">IF(ROW()=2, 0, Table1[[#This Row],[Belastbaar loon]]-INDIRECT(ADDRESS(ROW()-1,COLUMN(A:A))))</f>
        <v>10</v>
      </c>
      <c r="K3992" s="6">
        <f ca="1">Table1[[#This Row],[Netto loon]]-Table1[[#This Row],[Netto vorige schijf]]</f>
        <v>5.0978000000031898</v>
      </c>
      <c r="L3992" s="2">
        <f ca="1">(Table1[[#This Row],[Bruto tov vorige schijf]]-Table1[[#This Row],[Netto tov vorige schijf]])/MAX(Table1[[#This Row],[Bruto tov vorige schijf]],1)</f>
        <v>0.49021999999968102</v>
      </c>
    </row>
    <row r="3993" spans="1:12" x14ac:dyDescent="0.25">
      <c r="A3993" s="14">
        <v>47751</v>
      </c>
      <c r="B3993" s="6">
        <f>LoonHeffing2020(Table1[[#This Row],[Belastbaar loon]])</f>
        <v>17834.998500000002</v>
      </c>
      <c r="C3993" s="6">
        <f>AlgemeneHeffingsKorting2020(Table1[[#This Row],[Belastbaar loon]])</f>
        <v>1177.2912000000001</v>
      </c>
      <c r="D3993" s="14">
        <f>ArbeidsKorting2020(Table1[[#This Row],[Belastbaar loon]])</f>
        <v>3051.18</v>
      </c>
      <c r="E3993" s="14">
        <f>MAX(Table1[[#This Row],[Loonheffing]]-Table1[[#This Row],[Algemene Heffingskorting]]-Table1[[#This Row],[Arbeidskorting]],0)</f>
        <v>13606.527300000002</v>
      </c>
      <c r="F3993" s="6">
        <f>Table1[[#This Row],[Belastbaar loon]]-Table1[[#This Row],[Belasting]]</f>
        <v>34144.472699999998</v>
      </c>
      <c r="G3993" s="2">
        <f>(Table1[[#This Row],[Belastbaar loon]]-Table1[[#This Row],[Netto loon]])/Table1[[#This Row],[Belastbaar loon]]</f>
        <v>0.28494748382232837</v>
      </c>
      <c r="H3993" s="14">
        <f t="shared" ca="1" si="56"/>
        <v>13601.625099999999</v>
      </c>
      <c r="I3993" s="14">
        <f ca="1">IF(ROW()=2, Table1[[#This Row],[Netto loon]], INDIRECT(ADDRESS(ROW()-1,COLUMN(F:F))))</f>
        <v>34139.374900000003</v>
      </c>
      <c r="J3993" s="6">
        <f ca="1">IF(ROW()=2, 0, Table1[[#This Row],[Belastbaar loon]]-INDIRECT(ADDRESS(ROW()-1,COLUMN(A:A))))</f>
        <v>10</v>
      </c>
      <c r="K3993" s="6">
        <f ca="1">Table1[[#This Row],[Netto loon]]-Table1[[#This Row],[Netto vorige schijf]]</f>
        <v>5.0977999999959138</v>
      </c>
      <c r="L3993" s="2">
        <f ca="1">(Table1[[#This Row],[Bruto tov vorige schijf]]-Table1[[#This Row],[Netto tov vorige schijf]])/MAX(Table1[[#This Row],[Bruto tov vorige schijf]],1)</f>
        <v>0.49022000000040861</v>
      </c>
    </row>
    <row r="3994" spans="1:12" x14ac:dyDescent="0.25">
      <c r="A3994" s="14">
        <v>47761</v>
      </c>
      <c r="B3994" s="6">
        <f>LoonHeffing2020(Table1[[#This Row],[Belastbaar loon]])</f>
        <v>17838.733499999998</v>
      </c>
      <c r="C3994" s="6">
        <f>AlgemeneHeffingsKorting2020(Table1[[#This Row],[Belastbaar loon]])</f>
        <v>1176.7239999999999</v>
      </c>
      <c r="D3994" s="14">
        <f>ArbeidsKorting2020(Table1[[#This Row],[Belastbaar loon]])</f>
        <v>3050.58</v>
      </c>
      <c r="E3994" s="14">
        <f>MAX(Table1[[#This Row],[Loonheffing]]-Table1[[#This Row],[Algemene Heffingskorting]]-Table1[[#This Row],[Arbeidskorting]],0)</f>
        <v>13611.4295</v>
      </c>
      <c r="F3994" s="6">
        <f>Table1[[#This Row],[Belastbaar loon]]-Table1[[#This Row],[Belasting]]</f>
        <v>34149.570500000002</v>
      </c>
      <c r="G3994" s="2">
        <f>(Table1[[#This Row],[Belastbaar loon]]-Table1[[#This Row],[Netto loon]])/Table1[[#This Row],[Belastbaar loon]]</f>
        <v>0.28499046293000563</v>
      </c>
      <c r="H3994" s="14">
        <f t="shared" ref="H3994:H4057" ca="1" si="57">IF(ROW()=2, 0, INDIRECT(ADDRESS(ROW()-1,COLUMN(E:E))))</f>
        <v>13606.527300000002</v>
      </c>
      <c r="I3994" s="14">
        <f ca="1">IF(ROW()=2, Table1[[#This Row],[Netto loon]], INDIRECT(ADDRESS(ROW()-1,COLUMN(F:F))))</f>
        <v>34144.472699999998</v>
      </c>
      <c r="J3994" s="6">
        <f ca="1">IF(ROW()=2, 0, Table1[[#This Row],[Belastbaar loon]]-INDIRECT(ADDRESS(ROW()-1,COLUMN(A:A))))</f>
        <v>10</v>
      </c>
      <c r="K3994" s="6">
        <f ca="1">Table1[[#This Row],[Netto loon]]-Table1[[#This Row],[Netto vorige schijf]]</f>
        <v>5.0978000000031898</v>
      </c>
      <c r="L3994" s="2">
        <f ca="1">(Table1[[#This Row],[Bruto tov vorige schijf]]-Table1[[#This Row],[Netto tov vorige schijf]])/MAX(Table1[[#This Row],[Bruto tov vorige schijf]],1)</f>
        <v>0.49021999999968102</v>
      </c>
    </row>
    <row r="3995" spans="1:12" x14ac:dyDescent="0.25">
      <c r="A3995" s="14">
        <v>47771</v>
      </c>
      <c r="B3995" s="6">
        <f>LoonHeffing2020(Table1[[#This Row],[Belastbaar loon]])</f>
        <v>17842.468499999999</v>
      </c>
      <c r="C3995" s="6">
        <f>AlgemeneHeffingsKorting2020(Table1[[#This Row],[Belastbaar loon]])</f>
        <v>1176.1568</v>
      </c>
      <c r="D3995" s="14">
        <f>ArbeidsKorting2020(Table1[[#This Row],[Belastbaar loon]])</f>
        <v>3049.98</v>
      </c>
      <c r="E3995" s="14">
        <f>MAX(Table1[[#This Row],[Loonheffing]]-Table1[[#This Row],[Algemene Heffingskorting]]-Table1[[#This Row],[Arbeidskorting]],0)</f>
        <v>13616.331699999999</v>
      </c>
      <c r="F3995" s="6">
        <f>Table1[[#This Row],[Belastbaar loon]]-Table1[[#This Row],[Belasting]]</f>
        <v>34154.668300000005</v>
      </c>
      <c r="G3995" s="2">
        <f>(Table1[[#This Row],[Belastbaar loon]]-Table1[[#This Row],[Netto loon]])/Table1[[#This Row],[Belastbaar loon]]</f>
        <v>0.28503342404387588</v>
      </c>
      <c r="H3995" s="14">
        <f t="shared" ca="1" si="57"/>
        <v>13611.4295</v>
      </c>
      <c r="I3995" s="14">
        <f ca="1">IF(ROW()=2, Table1[[#This Row],[Netto loon]], INDIRECT(ADDRESS(ROW()-1,COLUMN(F:F))))</f>
        <v>34149.570500000002</v>
      </c>
      <c r="J3995" s="6">
        <f ca="1">IF(ROW()=2, 0, Table1[[#This Row],[Belastbaar loon]]-INDIRECT(ADDRESS(ROW()-1,COLUMN(A:A))))</f>
        <v>10</v>
      </c>
      <c r="K3995" s="6">
        <f ca="1">Table1[[#This Row],[Netto loon]]-Table1[[#This Row],[Netto vorige schijf]]</f>
        <v>5.0978000000031898</v>
      </c>
      <c r="L3995" s="2">
        <f ca="1">(Table1[[#This Row],[Bruto tov vorige schijf]]-Table1[[#This Row],[Netto tov vorige schijf]])/MAX(Table1[[#This Row],[Bruto tov vorige schijf]],1)</f>
        <v>0.49021999999968102</v>
      </c>
    </row>
    <row r="3996" spans="1:12" x14ac:dyDescent="0.25">
      <c r="A3996" s="14">
        <v>47781</v>
      </c>
      <c r="B3996" s="6">
        <f>LoonHeffing2020(Table1[[#This Row],[Belastbaar loon]])</f>
        <v>17846.2035</v>
      </c>
      <c r="C3996" s="6">
        <f>AlgemeneHeffingsKorting2020(Table1[[#This Row],[Belastbaar loon]])</f>
        <v>1175.5896</v>
      </c>
      <c r="D3996" s="14">
        <f>ArbeidsKorting2020(Table1[[#This Row],[Belastbaar loon]])</f>
        <v>3049.38</v>
      </c>
      <c r="E3996" s="14">
        <f>MAX(Table1[[#This Row],[Loonheffing]]-Table1[[#This Row],[Algemene Heffingskorting]]-Table1[[#This Row],[Arbeidskorting]],0)</f>
        <v>13621.233899999999</v>
      </c>
      <c r="F3996" s="6">
        <f>Table1[[#This Row],[Belastbaar loon]]-Table1[[#This Row],[Belasting]]</f>
        <v>34159.766100000001</v>
      </c>
      <c r="G3996" s="2">
        <f>(Table1[[#This Row],[Belastbaar loon]]-Table1[[#This Row],[Netto loon]])/Table1[[#This Row],[Belastbaar loon]]</f>
        <v>0.28507636717523699</v>
      </c>
      <c r="H3996" s="14">
        <f t="shared" ca="1" si="57"/>
        <v>13616.331699999999</v>
      </c>
      <c r="I3996" s="14">
        <f ca="1">IF(ROW()=2, Table1[[#This Row],[Netto loon]], INDIRECT(ADDRESS(ROW()-1,COLUMN(F:F))))</f>
        <v>34154.668300000005</v>
      </c>
      <c r="J3996" s="6">
        <f ca="1">IF(ROW()=2, 0, Table1[[#This Row],[Belastbaar loon]]-INDIRECT(ADDRESS(ROW()-1,COLUMN(A:A))))</f>
        <v>10</v>
      </c>
      <c r="K3996" s="6">
        <f ca="1">Table1[[#This Row],[Netto loon]]-Table1[[#This Row],[Netto vorige schijf]]</f>
        <v>5.0977999999959138</v>
      </c>
      <c r="L3996" s="2">
        <f ca="1">(Table1[[#This Row],[Bruto tov vorige schijf]]-Table1[[#This Row],[Netto tov vorige schijf]])/MAX(Table1[[#This Row],[Bruto tov vorige schijf]],1)</f>
        <v>0.49022000000040861</v>
      </c>
    </row>
    <row r="3997" spans="1:12" x14ac:dyDescent="0.25">
      <c r="A3997" s="14">
        <v>47791</v>
      </c>
      <c r="B3997" s="6">
        <f>LoonHeffing2020(Table1[[#This Row],[Belastbaar loon]])</f>
        <v>17849.9385</v>
      </c>
      <c r="C3997" s="6">
        <f>AlgemeneHeffingsKorting2020(Table1[[#This Row],[Belastbaar loon]])</f>
        <v>1175.0224000000001</v>
      </c>
      <c r="D3997" s="14">
        <f>ArbeidsKorting2020(Table1[[#This Row],[Belastbaar loon]])</f>
        <v>3048.78</v>
      </c>
      <c r="E3997" s="14">
        <f>MAX(Table1[[#This Row],[Loonheffing]]-Table1[[#This Row],[Algemene Heffingskorting]]-Table1[[#This Row],[Arbeidskorting]],0)</f>
        <v>13626.136099999998</v>
      </c>
      <c r="F3997" s="6">
        <f>Table1[[#This Row],[Belastbaar loon]]-Table1[[#This Row],[Belasting]]</f>
        <v>34164.863900000004</v>
      </c>
      <c r="G3997" s="2">
        <f>(Table1[[#This Row],[Belastbaar loon]]-Table1[[#This Row],[Netto loon]])/Table1[[#This Row],[Belastbaar loon]]</f>
        <v>0.28511929233537686</v>
      </c>
      <c r="H3997" s="14">
        <f t="shared" ca="1" si="57"/>
        <v>13621.233899999999</v>
      </c>
      <c r="I3997" s="14">
        <f ca="1">IF(ROW()=2, Table1[[#This Row],[Netto loon]], INDIRECT(ADDRESS(ROW()-1,COLUMN(F:F))))</f>
        <v>34159.766100000001</v>
      </c>
      <c r="J3997" s="6">
        <f ca="1">IF(ROW()=2, 0, Table1[[#This Row],[Belastbaar loon]]-INDIRECT(ADDRESS(ROW()-1,COLUMN(A:A))))</f>
        <v>10</v>
      </c>
      <c r="K3997" s="6">
        <f ca="1">Table1[[#This Row],[Netto loon]]-Table1[[#This Row],[Netto vorige schijf]]</f>
        <v>5.0978000000031898</v>
      </c>
      <c r="L3997" s="2">
        <f ca="1">(Table1[[#This Row],[Bruto tov vorige schijf]]-Table1[[#This Row],[Netto tov vorige schijf]])/MAX(Table1[[#This Row],[Bruto tov vorige schijf]],1)</f>
        <v>0.49021999999968102</v>
      </c>
    </row>
    <row r="3998" spans="1:12" x14ac:dyDescent="0.25">
      <c r="A3998" s="14">
        <v>47801</v>
      </c>
      <c r="B3998" s="6">
        <f>LoonHeffing2020(Table1[[#This Row],[Belastbaar loon]])</f>
        <v>17853.673500000001</v>
      </c>
      <c r="C3998" s="6">
        <f>AlgemeneHeffingsKorting2020(Table1[[#This Row],[Belastbaar loon]])</f>
        <v>1174.4552000000001</v>
      </c>
      <c r="D3998" s="14">
        <f>ArbeidsKorting2020(Table1[[#This Row],[Belastbaar loon]])</f>
        <v>3048.18</v>
      </c>
      <c r="E3998" s="14">
        <f>MAX(Table1[[#This Row],[Loonheffing]]-Table1[[#This Row],[Algemene Heffingskorting]]-Table1[[#This Row],[Arbeidskorting]],0)</f>
        <v>13631.0383</v>
      </c>
      <c r="F3998" s="6">
        <f>Table1[[#This Row],[Belastbaar loon]]-Table1[[#This Row],[Belasting]]</f>
        <v>34169.9617</v>
      </c>
      <c r="G3998" s="2">
        <f>(Table1[[#This Row],[Belastbaar loon]]-Table1[[#This Row],[Netto loon]])/Table1[[#This Row],[Belastbaar loon]]</f>
        <v>0.28516219953557459</v>
      </c>
      <c r="H3998" s="14">
        <f t="shared" ca="1" si="57"/>
        <v>13626.136099999998</v>
      </c>
      <c r="I3998" s="14">
        <f ca="1">IF(ROW()=2, Table1[[#This Row],[Netto loon]], INDIRECT(ADDRESS(ROW()-1,COLUMN(F:F))))</f>
        <v>34164.863900000004</v>
      </c>
      <c r="J3998" s="6">
        <f ca="1">IF(ROW()=2, 0, Table1[[#This Row],[Belastbaar loon]]-INDIRECT(ADDRESS(ROW()-1,COLUMN(A:A))))</f>
        <v>10</v>
      </c>
      <c r="K3998" s="6">
        <f ca="1">Table1[[#This Row],[Netto loon]]-Table1[[#This Row],[Netto vorige schijf]]</f>
        <v>5.0977999999959138</v>
      </c>
      <c r="L3998" s="2">
        <f ca="1">(Table1[[#This Row],[Bruto tov vorige schijf]]-Table1[[#This Row],[Netto tov vorige schijf]])/MAX(Table1[[#This Row],[Bruto tov vorige schijf]],1)</f>
        <v>0.49022000000040861</v>
      </c>
    </row>
    <row r="3999" spans="1:12" x14ac:dyDescent="0.25">
      <c r="A3999" s="14">
        <v>47811</v>
      </c>
      <c r="B3999" s="6">
        <f>LoonHeffing2020(Table1[[#This Row],[Belastbaar loon]])</f>
        <v>17857.408500000001</v>
      </c>
      <c r="C3999" s="6">
        <f>AlgemeneHeffingsKorting2020(Table1[[#This Row],[Belastbaar loon]])</f>
        <v>1173.8879999999999</v>
      </c>
      <c r="D3999" s="14">
        <f>ArbeidsKorting2020(Table1[[#This Row],[Belastbaar loon]])</f>
        <v>3047.58</v>
      </c>
      <c r="E3999" s="14">
        <f>MAX(Table1[[#This Row],[Loonheffing]]-Table1[[#This Row],[Algemene Heffingskorting]]-Table1[[#This Row],[Arbeidskorting]],0)</f>
        <v>13635.940500000002</v>
      </c>
      <c r="F3999" s="6">
        <f>Table1[[#This Row],[Belastbaar loon]]-Table1[[#This Row],[Belasting]]</f>
        <v>34175.059499999996</v>
      </c>
      <c r="G3999" s="2">
        <f>(Table1[[#This Row],[Belastbaar loon]]-Table1[[#This Row],[Netto loon]])/Table1[[#This Row],[Belastbaar loon]]</f>
        <v>0.28520508878709927</v>
      </c>
      <c r="H3999" s="14">
        <f t="shared" ca="1" si="57"/>
        <v>13631.0383</v>
      </c>
      <c r="I3999" s="14">
        <f ca="1">IF(ROW()=2, Table1[[#This Row],[Netto loon]], INDIRECT(ADDRESS(ROW()-1,COLUMN(F:F))))</f>
        <v>34169.9617</v>
      </c>
      <c r="J3999" s="6">
        <f ca="1">IF(ROW()=2, 0, Table1[[#This Row],[Belastbaar loon]]-INDIRECT(ADDRESS(ROW()-1,COLUMN(A:A))))</f>
        <v>10</v>
      </c>
      <c r="K3999" s="6">
        <f ca="1">Table1[[#This Row],[Netto loon]]-Table1[[#This Row],[Netto vorige schijf]]</f>
        <v>5.0977999999959138</v>
      </c>
      <c r="L3999" s="2">
        <f ca="1">(Table1[[#This Row],[Bruto tov vorige schijf]]-Table1[[#This Row],[Netto tov vorige schijf]])/MAX(Table1[[#This Row],[Bruto tov vorige schijf]],1)</f>
        <v>0.49022000000040861</v>
      </c>
    </row>
    <row r="4000" spans="1:12" x14ac:dyDescent="0.25">
      <c r="A4000" s="14">
        <v>47821</v>
      </c>
      <c r="B4000" s="6">
        <f>LoonHeffing2020(Table1[[#This Row],[Belastbaar loon]])</f>
        <v>17861.143499999998</v>
      </c>
      <c r="C4000" s="6">
        <f>AlgemeneHeffingsKorting2020(Table1[[#This Row],[Belastbaar loon]])</f>
        <v>1173.3208</v>
      </c>
      <c r="D4000" s="14">
        <f>ArbeidsKorting2020(Table1[[#This Row],[Belastbaar loon]])</f>
        <v>3046.98</v>
      </c>
      <c r="E4000" s="14">
        <f>MAX(Table1[[#This Row],[Loonheffing]]-Table1[[#This Row],[Algemene Heffingskorting]]-Table1[[#This Row],[Arbeidskorting]],0)</f>
        <v>13640.842699999997</v>
      </c>
      <c r="F4000" s="6">
        <f>Table1[[#This Row],[Belastbaar loon]]-Table1[[#This Row],[Belasting]]</f>
        <v>34180.157300000006</v>
      </c>
      <c r="G4000" s="2">
        <f>(Table1[[#This Row],[Belastbaar loon]]-Table1[[#This Row],[Netto loon]])/Table1[[#This Row],[Belastbaar loon]]</f>
        <v>0.28524796010121062</v>
      </c>
      <c r="H4000" s="14">
        <f t="shared" ca="1" si="57"/>
        <v>13635.940500000002</v>
      </c>
      <c r="I4000" s="14">
        <f ca="1">IF(ROW()=2, Table1[[#This Row],[Netto loon]], INDIRECT(ADDRESS(ROW()-1,COLUMN(F:F))))</f>
        <v>34175.059499999996</v>
      </c>
      <c r="J4000" s="6">
        <f ca="1">IF(ROW()=2, 0, Table1[[#This Row],[Belastbaar loon]]-INDIRECT(ADDRESS(ROW()-1,COLUMN(A:A))))</f>
        <v>10</v>
      </c>
      <c r="K4000" s="6">
        <f ca="1">Table1[[#This Row],[Netto loon]]-Table1[[#This Row],[Netto vorige schijf]]</f>
        <v>5.0978000000104657</v>
      </c>
      <c r="L4000" s="2">
        <f ca="1">(Table1[[#This Row],[Bruto tov vorige schijf]]-Table1[[#This Row],[Netto tov vorige schijf]])/MAX(Table1[[#This Row],[Bruto tov vorige schijf]],1)</f>
        <v>0.49021999999895344</v>
      </c>
    </row>
    <row r="4001" spans="1:12" x14ac:dyDescent="0.25">
      <c r="A4001" s="14">
        <v>47831</v>
      </c>
      <c r="B4001" s="6">
        <f>LoonHeffing2020(Table1[[#This Row],[Belastbaar loon]])</f>
        <v>17864.878499999999</v>
      </c>
      <c r="C4001" s="6">
        <f>AlgemeneHeffingsKorting2020(Table1[[#This Row],[Belastbaar loon]])</f>
        <v>1172.7536</v>
      </c>
      <c r="D4001" s="14">
        <f>ArbeidsKorting2020(Table1[[#This Row],[Belastbaar loon]])</f>
        <v>3046.38</v>
      </c>
      <c r="E4001" s="14">
        <f>MAX(Table1[[#This Row],[Loonheffing]]-Table1[[#This Row],[Algemene Heffingskorting]]-Table1[[#This Row],[Arbeidskorting]],0)</f>
        <v>13645.744899999998</v>
      </c>
      <c r="F4001" s="6">
        <f>Table1[[#This Row],[Belastbaar loon]]-Table1[[#This Row],[Belasting]]</f>
        <v>34185.255100000002</v>
      </c>
      <c r="G4001" s="2">
        <f>(Table1[[#This Row],[Belastbaar loon]]-Table1[[#This Row],[Netto loon]])/Table1[[#This Row],[Belastbaar loon]]</f>
        <v>0.28529081348915969</v>
      </c>
      <c r="H4001" s="14">
        <f t="shared" ca="1" si="57"/>
        <v>13640.842699999997</v>
      </c>
      <c r="I4001" s="14">
        <f ca="1">IF(ROW()=2, Table1[[#This Row],[Netto loon]], INDIRECT(ADDRESS(ROW()-1,COLUMN(F:F))))</f>
        <v>34180.157300000006</v>
      </c>
      <c r="J4001" s="6">
        <f ca="1">IF(ROW()=2, 0, Table1[[#This Row],[Belastbaar loon]]-INDIRECT(ADDRESS(ROW()-1,COLUMN(A:A))))</f>
        <v>10</v>
      </c>
      <c r="K4001" s="6">
        <f ca="1">Table1[[#This Row],[Netto loon]]-Table1[[#This Row],[Netto vorige schijf]]</f>
        <v>5.0977999999959138</v>
      </c>
      <c r="L4001" s="2">
        <f ca="1">(Table1[[#This Row],[Bruto tov vorige schijf]]-Table1[[#This Row],[Netto tov vorige schijf]])/MAX(Table1[[#This Row],[Bruto tov vorige schijf]],1)</f>
        <v>0.49022000000040861</v>
      </c>
    </row>
    <row r="4002" spans="1:12" x14ac:dyDescent="0.25">
      <c r="A4002" s="14">
        <v>47841</v>
      </c>
      <c r="B4002" s="6">
        <f>LoonHeffing2020(Table1[[#This Row],[Belastbaar loon]])</f>
        <v>17868.613499999999</v>
      </c>
      <c r="C4002" s="6">
        <f>AlgemeneHeffingsKorting2020(Table1[[#This Row],[Belastbaar loon]])</f>
        <v>1172.1864</v>
      </c>
      <c r="D4002" s="14">
        <f>ArbeidsKorting2020(Table1[[#This Row],[Belastbaar loon]])</f>
        <v>3045.78</v>
      </c>
      <c r="E4002" s="14">
        <f>MAX(Table1[[#This Row],[Loonheffing]]-Table1[[#This Row],[Algemene Heffingskorting]]-Table1[[#This Row],[Arbeidskorting]],0)</f>
        <v>13650.6471</v>
      </c>
      <c r="F4002" s="6">
        <f>Table1[[#This Row],[Belastbaar loon]]-Table1[[#This Row],[Belasting]]</f>
        <v>34190.352899999998</v>
      </c>
      <c r="G4002" s="2">
        <f>(Table1[[#This Row],[Belastbaar loon]]-Table1[[#This Row],[Netto loon]])/Table1[[#This Row],[Belastbaar loon]]</f>
        <v>0.28533364896218727</v>
      </c>
      <c r="H4002" s="14">
        <f t="shared" ca="1" si="57"/>
        <v>13645.744899999998</v>
      </c>
      <c r="I4002" s="14">
        <f ca="1">IF(ROW()=2, Table1[[#This Row],[Netto loon]], INDIRECT(ADDRESS(ROW()-1,COLUMN(F:F))))</f>
        <v>34185.255100000002</v>
      </c>
      <c r="J4002" s="6">
        <f ca="1">IF(ROW()=2, 0, Table1[[#This Row],[Belastbaar loon]]-INDIRECT(ADDRESS(ROW()-1,COLUMN(A:A))))</f>
        <v>10</v>
      </c>
      <c r="K4002" s="6">
        <f ca="1">Table1[[#This Row],[Netto loon]]-Table1[[#This Row],[Netto vorige schijf]]</f>
        <v>5.0977999999959138</v>
      </c>
      <c r="L4002" s="2">
        <f ca="1">(Table1[[#This Row],[Bruto tov vorige schijf]]-Table1[[#This Row],[Netto tov vorige schijf]])/MAX(Table1[[#This Row],[Bruto tov vorige schijf]],1)</f>
        <v>0.49022000000040861</v>
      </c>
    </row>
    <row r="4003" spans="1:12" x14ac:dyDescent="0.25">
      <c r="A4003" s="14">
        <v>47851</v>
      </c>
      <c r="B4003" s="6">
        <f>LoonHeffing2020(Table1[[#This Row],[Belastbaar loon]])</f>
        <v>17872.3485</v>
      </c>
      <c r="C4003" s="6">
        <f>AlgemeneHeffingsKorting2020(Table1[[#This Row],[Belastbaar loon]])</f>
        <v>1171.6192000000001</v>
      </c>
      <c r="D4003" s="14">
        <f>ArbeidsKorting2020(Table1[[#This Row],[Belastbaar loon]])</f>
        <v>3045.18</v>
      </c>
      <c r="E4003" s="14">
        <f>MAX(Table1[[#This Row],[Loonheffing]]-Table1[[#This Row],[Algemene Heffingskorting]]-Table1[[#This Row],[Arbeidskorting]],0)</f>
        <v>13655.549299999999</v>
      </c>
      <c r="F4003" s="6">
        <f>Table1[[#This Row],[Belastbaar loon]]-Table1[[#This Row],[Belasting]]</f>
        <v>34195.450700000001</v>
      </c>
      <c r="G4003" s="2">
        <f>(Table1[[#This Row],[Belastbaar loon]]-Table1[[#This Row],[Netto loon]])/Table1[[#This Row],[Belastbaar loon]]</f>
        <v>0.28537646653152493</v>
      </c>
      <c r="H4003" s="14">
        <f t="shared" ca="1" si="57"/>
        <v>13650.6471</v>
      </c>
      <c r="I4003" s="14">
        <f ca="1">IF(ROW()=2, Table1[[#This Row],[Netto loon]], INDIRECT(ADDRESS(ROW()-1,COLUMN(F:F))))</f>
        <v>34190.352899999998</v>
      </c>
      <c r="J4003" s="6">
        <f ca="1">IF(ROW()=2, 0, Table1[[#This Row],[Belastbaar loon]]-INDIRECT(ADDRESS(ROW()-1,COLUMN(A:A))))</f>
        <v>10</v>
      </c>
      <c r="K4003" s="6">
        <f ca="1">Table1[[#This Row],[Netto loon]]-Table1[[#This Row],[Netto vorige schijf]]</f>
        <v>5.0978000000031898</v>
      </c>
      <c r="L4003" s="2">
        <f ca="1">(Table1[[#This Row],[Bruto tov vorige schijf]]-Table1[[#This Row],[Netto tov vorige schijf]])/MAX(Table1[[#This Row],[Bruto tov vorige schijf]],1)</f>
        <v>0.49021999999968102</v>
      </c>
    </row>
    <row r="4004" spans="1:12" x14ac:dyDescent="0.25">
      <c r="A4004" s="14">
        <v>47861</v>
      </c>
      <c r="B4004" s="6">
        <f>LoonHeffing2020(Table1[[#This Row],[Belastbaar loon]])</f>
        <v>17876.083500000001</v>
      </c>
      <c r="C4004" s="6">
        <f>AlgemeneHeffingsKorting2020(Table1[[#This Row],[Belastbaar loon]])</f>
        <v>1171.0519999999999</v>
      </c>
      <c r="D4004" s="14">
        <f>ArbeidsKorting2020(Table1[[#This Row],[Belastbaar loon]])</f>
        <v>3044.58</v>
      </c>
      <c r="E4004" s="14">
        <f>MAX(Table1[[#This Row],[Loonheffing]]-Table1[[#This Row],[Algemene Heffingskorting]]-Table1[[#This Row],[Arbeidskorting]],0)</f>
        <v>13660.451500000001</v>
      </c>
      <c r="F4004" s="6">
        <f>Table1[[#This Row],[Belastbaar loon]]-Table1[[#This Row],[Belasting]]</f>
        <v>34200.548499999997</v>
      </c>
      <c r="G4004" s="2">
        <f>(Table1[[#This Row],[Belastbaar loon]]-Table1[[#This Row],[Netto loon]])/Table1[[#This Row],[Belastbaar loon]]</f>
        <v>0.28541926620839519</v>
      </c>
      <c r="H4004" s="14">
        <f t="shared" ca="1" si="57"/>
        <v>13655.549299999999</v>
      </c>
      <c r="I4004" s="14">
        <f ca="1">IF(ROW()=2, Table1[[#This Row],[Netto loon]], INDIRECT(ADDRESS(ROW()-1,COLUMN(F:F))))</f>
        <v>34195.450700000001</v>
      </c>
      <c r="J4004" s="6">
        <f ca="1">IF(ROW()=2, 0, Table1[[#This Row],[Belastbaar loon]]-INDIRECT(ADDRESS(ROW()-1,COLUMN(A:A))))</f>
        <v>10</v>
      </c>
      <c r="K4004" s="6">
        <f ca="1">Table1[[#This Row],[Netto loon]]-Table1[[#This Row],[Netto vorige schijf]]</f>
        <v>5.0977999999959138</v>
      </c>
      <c r="L4004" s="2">
        <f ca="1">(Table1[[#This Row],[Bruto tov vorige schijf]]-Table1[[#This Row],[Netto tov vorige schijf]])/MAX(Table1[[#This Row],[Bruto tov vorige schijf]],1)</f>
        <v>0.49022000000040861</v>
      </c>
    </row>
    <row r="4005" spans="1:12" x14ac:dyDescent="0.25">
      <c r="A4005" s="14">
        <v>47871</v>
      </c>
      <c r="B4005" s="6">
        <f>LoonHeffing2020(Table1[[#This Row],[Belastbaar loon]])</f>
        <v>17879.818500000001</v>
      </c>
      <c r="C4005" s="6">
        <f>AlgemeneHeffingsKorting2020(Table1[[#This Row],[Belastbaar loon]])</f>
        <v>1170.4848</v>
      </c>
      <c r="D4005" s="14">
        <f>ArbeidsKorting2020(Table1[[#This Row],[Belastbaar loon]])</f>
        <v>3043.98</v>
      </c>
      <c r="E4005" s="14">
        <f>MAX(Table1[[#This Row],[Loonheffing]]-Table1[[#This Row],[Algemene Heffingskorting]]-Table1[[#This Row],[Arbeidskorting]],0)</f>
        <v>13665.353700000003</v>
      </c>
      <c r="F4005" s="6">
        <f>Table1[[#This Row],[Belastbaar loon]]-Table1[[#This Row],[Belasting]]</f>
        <v>34205.646299999993</v>
      </c>
      <c r="G4005" s="2">
        <f>(Table1[[#This Row],[Belastbaar loon]]-Table1[[#This Row],[Netto loon]])/Table1[[#This Row],[Belastbaar loon]]</f>
        <v>0.28546204800401093</v>
      </c>
      <c r="H4005" s="14">
        <f t="shared" ca="1" si="57"/>
        <v>13660.451500000001</v>
      </c>
      <c r="I4005" s="14">
        <f ca="1">IF(ROW()=2, Table1[[#This Row],[Netto loon]], INDIRECT(ADDRESS(ROW()-1,COLUMN(F:F))))</f>
        <v>34200.548499999997</v>
      </c>
      <c r="J4005" s="6">
        <f ca="1">IF(ROW()=2, 0, Table1[[#This Row],[Belastbaar loon]]-INDIRECT(ADDRESS(ROW()-1,COLUMN(A:A))))</f>
        <v>10</v>
      </c>
      <c r="K4005" s="6">
        <f ca="1">Table1[[#This Row],[Netto loon]]-Table1[[#This Row],[Netto vorige schijf]]</f>
        <v>5.0977999999959138</v>
      </c>
      <c r="L4005" s="2">
        <f ca="1">(Table1[[#This Row],[Bruto tov vorige schijf]]-Table1[[#This Row],[Netto tov vorige schijf]])/MAX(Table1[[#This Row],[Bruto tov vorige schijf]],1)</f>
        <v>0.49022000000040861</v>
      </c>
    </row>
    <row r="4006" spans="1:12" x14ac:dyDescent="0.25">
      <c r="A4006" s="14">
        <v>47881</v>
      </c>
      <c r="B4006" s="6">
        <f>LoonHeffing2020(Table1[[#This Row],[Belastbaar loon]])</f>
        <v>17883.553499999998</v>
      </c>
      <c r="C4006" s="6">
        <f>AlgemeneHeffingsKorting2020(Table1[[#This Row],[Belastbaar loon]])</f>
        <v>1169.9176</v>
      </c>
      <c r="D4006" s="14">
        <f>ArbeidsKorting2020(Table1[[#This Row],[Belastbaar loon]])</f>
        <v>3043.38</v>
      </c>
      <c r="E4006" s="14">
        <f>MAX(Table1[[#This Row],[Loonheffing]]-Table1[[#This Row],[Algemene Heffingskorting]]-Table1[[#This Row],[Arbeidskorting]],0)</f>
        <v>13670.255899999996</v>
      </c>
      <c r="F4006" s="6">
        <f>Table1[[#This Row],[Belastbaar loon]]-Table1[[#This Row],[Belasting]]</f>
        <v>34210.744100000004</v>
      </c>
      <c r="G4006" s="2">
        <f>(Table1[[#This Row],[Belastbaar loon]]-Table1[[#This Row],[Netto loon]])/Table1[[#This Row],[Belastbaar loon]]</f>
        <v>0.28550481192957533</v>
      </c>
      <c r="H4006" s="14">
        <f t="shared" ca="1" si="57"/>
        <v>13665.353700000003</v>
      </c>
      <c r="I4006" s="14">
        <f ca="1">IF(ROW()=2, Table1[[#This Row],[Netto loon]], INDIRECT(ADDRESS(ROW()-1,COLUMN(F:F))))</f>
        <v>34205.646299999993</v>
      </c>
      <c r="J4006" s="6">
        <f ca="1">IF(ROW()=2, 0, Table1[[#This Row],[Belastbaar loon]]-INDIRECT(ADDRESS(ROW()-1,COLUMN(A:A))))</f>
        <v>10</v>
      </c>
      <c r="K4006" s="6">
        <f ca="1">Table1[[#This Row],[Netto loon]]-Table1[[#This Row],[Netto vorige schijf]]</f>
        <v>5.0978000000104657</v>
      </c>
      <c r="L4006" s="2">
        <f ca="1">(Table1[[#This Row],[Bruto tov vorige schijf]]-Table1[[#This Row],[Netto tov vorige schijf]])/MAX(Table1[[#This Row],[Bruto tov vorige schijf]],1)</f>
        <v>0.49021999999895344</v>
      </c>
    </row>
    <row r="4007" spans="1:12" x14ac:dyDescent="0.25">
      <c r="A4007" s="14">
        <v>47891</v>
      </c>
      <c r="B4007" s="6">
        <f>LoonHeffing2020(Table1[[#This Row],[Belastbaar loon]])</f>
        <v>17887.288499999999</v>
      </c>
      <c r="C4007" s="6">
        <f>AlgemeneHeffingsKorting2020(Table1[[#This Row],[Belastbaar loon]])</f>
        <v>1169.3504</v>
      </c>
      <c r="D4007" s="14">
        <f>ArbeidsKorting2020(Table1[[#This Row],[Belastbaar loon]])</f>
        <v>3042.78</v>
      </c>
      <c r="E4007" s="14">
        <f>MAX(Table1[[#This Row],[Loonheffing]]-Table1[[#This Row],[Algemene Heffingskorting]]-Table1[[#This Row],[Arbeidskorting]],0)</f>
        <v>13675.158099999999</v>
      </c>
      <c r="F4007" s="6">
        <f>Table1[[#This Row],[Belastbaar loon]]-Table1[[#This Row],[Belasting]]</f>
        <v>34215.841899999999</v>
      </c>
      <c r="G4007" s="2">
        <f>(Table1[[#This Row],[Belastbaar loon]]-Table1[[#This Row],[Netto loon]])/Table1[[#This Row],[Belastbaar loon]]</f>
        <v>0.28554755799628323</v>
      </c>
      <c r="H4007" s="14">
        <f t="shared" ca="1" si="57"/>
        <v>13670.255899999996</v>
      </c>
      <c r="I4007" s="14">
        <f ca="1">IF(ROW()=2, Table1[[#This Row],[Netto loon]], INDIRECT(ADDRESS(ROW()-1,COLUMN(F:F))))</f>
        <v>34210.744100000004</v>
      </c>
      <c r="J4007" s="6">
        <f ca="1">IF(ROW()=2, 0, Table1[[#This Row],[Belastbaar loon]]-INDIRECT(ADDRESS(ROW()-1,COLUMN(A:A))))</f>
        <v>10</v>
      </c>
      <c r="K4007" s="6">
        <f ca="1">Table1[[#This Row],[Netto loon]]-Table1[[#This Row],[Netto vorige schijf]]</f>
        <v>5.0977999999959138</v>
      </c>
      <c r="L4007" s="2">
        <f ca="1">(Table1[[#This Row],[Bruto tov vorige schijf]]-Table1[[#This Row],[Netto tov vorige schijf]])/MAX(Table1[[#This Row],[Bruto tov vorige schijf]],1)</f>
        <v>0.49022000000040861</v>
      </c>
    </row>
    <row r="4008" spans="1:12" x14ac:dyDescent="0.25">
      <c r="A4008" s="14">
        <v>47901</v>
      </c>
      <c r="B4008" s="6">
        <f>LoonHeffing2020(Table1[[#This Row],[Belastbaar loon]])</f>
        <v>17891.023499999999</v>
      </c>
      <c r="C4008" s="6">
        <f>AlgemeneHeffingsKorting2020(Table1[[#This Row],[Belastbaar loon]])</f>
        <v>1168.7832000000001</v>
      </c>
      <c r="D4008" s="14">
        <f>ArbeidsKorting2020(Table1[[#This Row],[Belastbaar loon]])</f>
        <v>3042.18</v>
      </c>
      <c r="E4008" s="14">
        <f>MAX(Table1[[#This Row],[Loonheffing]]-Table1[[#This Row],[Algemene Heffingskorting]]-Table1[[#This Row],[Arbeidskorting]],0)</f>
        <v>13680.060299999997</v>
      </c>
      <c r="F4008" s="6">
        <f>Table1[[#This Row],[Belastbaar loon]]-Table1[[#This Row],[Belasting]]</f>
        <v>34220.939700000003</v>
      </c>
      <c r="G4008" s="2">
        <f>(Table1[[#This Row],[Belastbaar loon]]-Table1[[#This Row],[Netto loon]])/Table1[[#This Row],[Belastbaar loon]]</f>
        <v>0.28559028621531907</v>
      </c>
      <c r="H4008" s="14">
        <f t="shared" ca="1" si="57"/>
        <v>13675.158099999999</v>
      </c>
      <c r="I4008" s="14">
        <f ca="1">IF(ROW()=2, Table1[[#This Row],[Netto loon]], INDIRECT(ADDRESS(ROW()-1,COLUMN(F:F))))</f>
        <v>34215.841899999999</v>
      </c>
      <c r="J4008" s="6">
        <f ca="1">IF(ROW()=2, 0, Table1[[#This Row],[Belastbaar loon]]-INDIRECT(ADDRESS(ROW()-1,COLUMN(A:A))))</f>
        <v>10</v>
      </c>
      <c r="K4008" s="6">
        <f ca="1">Table1[[#This Row],[Netto loon]]-Table1[[#This Row],[Netto vorige schijf]]</f>
        <v>5.0978000000031898</v>
      </c>
      <c r="L4008" s="2">
        <f ca="1">(Table1[[#This Row],[Bruto tov vorige schijf]]-Table1[[#This Row],[Netto tov vorige schijf]])/MAX(Table1[[#This Row],[Bruto tov vorige schijf]],1)</f>
        <v>0.49021999999968102</v>
      </c>
    </row>
    <row r="4009" spans="1:12" x14ac:dyDescent="0.25">
      <c r="A4009" s="14">
        <v>47911</v>
      </c>
      <c r="B4009" s="6">
        <f>LoonHeffing2020(Table1[[#This Row],[Belastbaar loon]])</f>
        <v>17894.7585</v>
      </c>
      <c r="C4009" s="6">
        <f>AlgemeneHeffingsKorting2020(Table1[[#This Row],[Belastbaar loon]])</f>
        <v>1168.2160000000001</v>
      </c>
      <c r="D4009" s="14">
        <f>ArbeidsKorting2020(Table1[[#This Row],[Belastbaar loon]])</f>
        <v>3041.58</v>
      </c>
      <c r="E4009" s="14">
        <f>MAX(Table1[[#This Row],[Loonheffing]]-Table1[[#This Row],[Algemene Heffingskorting]]-Table1[[#This Row],[Arbeidskorting]],0)</f>
        <v>13684.9625</v>
      </c>
      <c r="F4009" s="6">
        <f>Table1[[#This Row],[Belastbaar loon]]-Table1[[#This Row],[Belasting]]</f>
        <v>34226.037499999999</v>
      </c>
      <c r="G4009" s="2">
        <f>(Table1[[#This Row],[Belastbaar loon]]-Table1[[#This Row],[Netto loon]])/Table1[[#This Row],[Belastbaar loon]]</f>
        <v>0.28563299659785857</v>
      </c>
      <c r="H4009" s="14">
        <f t="shared" ca="1" si="57"/>
        <v>13680.060299999997</v>
      </c>
      <c r="I4009" s="14">
        <f ca="1">IF(ROW()=2, Table1[[#This Row],[Netto loon]], INDIRECT(ADDRESS(ROW()-1,COLUMN(F:F))))</f>
        <v>34220.939700000003</v>
      </c>
      <c r="J4009" s="6">
        <f ca="1">IF(ROW()=2, 0, Table1[[#This Row],[Belastbaar loon]]-INDIRECT(ADDRESS(ROW()-1,COLUMN(A:A))))</f>
        <v>10</v>
      </c>
      <c r="K4009" s="6">
        <f ca="1">Table1[[#This Row],[Netto loon]]-Table1[[#This Row],[Netto vorige schijf]]</f>
        <v>5.0977999999959138</v>
      </c>
      <c r="L4009" s="2">
        <f ca="1">(Table1[[#This Row],[Bruto tov vorige schijf]]-Table1[[#This Row],[Netto tov vorige schijf]])/MAX(Table1[[#This Row],[Bruto tov vorige schijf]],1)</f>
        <v>0.49022000000040861</v>
      </c>
    </row>
    <row r="4010" spans="1:12" x14ac:dyDescent="0.25">
      <c r="A4010" s="14">
        <v>47921</v>
      </c>
      <c r="B4010" s="6">
        <f>LoonHeffing2020(Table1[[#This Row],[Belastbaar loon]])</f>
        <v>17898.4935</v>
      </c>
      <c r="C4010" s="6">
        <f>AlgemeneHeffingsKorting2020(Table1[[#This Row],[Belastbaar loon]])</f>
        <v>1167.6487999999999</v>
      </c>
      <c r="D4010" s="14">
        <f>ArbeidsKorting2020(Table1[[#This Row],[Belastbaar loon]])</f>
        <v>3040.98</v>
      </c>
      <c r="E4010" s="14">
        <f>MAX(Table1[[#This Row],[Loonheffing]]-Table1[[#This Row],[Algemene Heffingskorting]]-Table1[[#This Row],[Arbeidskorting]],0)</f>
        <v>13689.864700000002</v>
      </c>
      <c r="F4010" s="6">
        <f>Table1[[#This Row],[Belastbaar loon]]-Table1[[#This Row],[Belasting]]</f>
        <v>34231.135299999994</v>
      </c>
      <c r="G4010" s="2">
        <f>(Table1[[#This Row],[Belastbaar loon]]-Table1[[#This Row],[Netto loon]])/Table1[[#This Row],[Belastbaar loon]]</f>
        <v>0.28567568915506786</v>
      </c>
      <c r="H4010" s="14">
        <f t="shared" ca="1" si="57"/>
        <v>13684.9625</v>
      </c>
      <c r="I4010" s="14">
        <f ca="1">IF(ROW()=2, Table1[[#This Row],[Netto loon]], INDIRECT(ADDRESS(ROW()-1,COLUMN(F:F))))</f>
        <v>34226.037499999999</v>
      </c>
      <c r="J4010" s="6">
        <f ca="1">IF(ROW()=2, 0, Table1[[#This Row],[Belastbaar loon]]-INDIRECT(ADDRESS(ROW()-1,COLUMN(A:A))))</f>
        <v>10</v>
      </c>
      <c r="K4010" s="6">
        <f ca="1">Table1[[#This Row],[Netto loon]]-Table1[[#This Row],[Netto vorige schijf]]</f>
        <v>5.0977999999959138</v>
      </c>
      <c r="L4010" s="2">
        <f ca="1">(Table1[[#This Row],[Bruto tov vorige schijf]]-Table1[[#This Row],[Netto tov vorige schijf]])/MAX(Table1[[#This Row],[Bruto tov vorige schijf]],1)</f>
        <v>0.49022000000040861</v>
      </c>
    </row>
    <row r="4011" spans="1:12" x14ac:dyDescent="0.25">
      <c r="A4011" s="14">
        <v>47931</v>
      </c>
      <c r="B4011" s="6">
        <f>LoonHeffing2020(Table1[[#This Row],[Belastbaar loon]])</f>
        <v>17902.228500000001</v>
      </c>
      <c r="C4011" s="6">
        <f>AlgemeneHeffingsKorting2020(Table1[[#This Row],[Belastbaar loon]])</f>
        <v>1167.0816</v>
      </c>
      <c r="D4011" s="14">
        <f>ArbeidsKorting2020(Table1[[#This Row],[Belastbaar loon]])</f>
        <v>3040.38</v>
      </c>
      <c r="E4011" s="14">
        <f>MAX(Table1[[#This Row],[Loonheffing]]-Table1[[#This Row],[Algemene Heffingskorting]]-Table1[[#This Row],[Arbeidskorting]],0)</f>
        <v>13694.766899999999</v>
      </c>
      <c r="F4011" s="6">
        <f>Table1[[#This Row],[Belastbaar loon]]-Table1[[#This Row],[Belasting]]</f>
        <v>34236.233099999998</v>
      </c>
      <c r="G4011" s="2">
        <f>(Table1[[#This Row],[Belastbaar loon]]-Table1[[#This Row],[Netto loon]])/Table1[[#This Row],[Belastbaar loon]]</f>
        <v>0.28571836389810357</v>
      </c>
      <c r="H4011" s="14">
        <f t="shared" ca="1" si="57"/>
        <v>13689.864700000002</v>
      </c>
      <c r="I4011" s="14">
        <f ca="1">IF(ROW()=2, Table1[[#This Row],[Netto loon]], INDIRECT(ADDRESS(ROW()-1,COLUMN(F:F))))</f>
        <v>34231.135299999994</v>
      </c>
      <c r="J4011" s="6">
        <f ca="1">IF(ROW()=2, 0, Table1[[#This Row],[Belastbaar loon]]-INDIRECT(ADDRESS(ROW()-1,COLUMN(A:A))))</f>
        <v>10</v>
      </c>
      <c r="K4011" s="6">
        <f ca="1">Table1[[#This Row],[Netto loon]]-Table1[[#This Row],[Netto vorige schijf]]</f>
        <v>5.0978000000031898</v>
      </c>
      <c r="L4011" s="2">
        <f ca="1">(Table1[[#This Row],[Bruto tov vorige schijf]]-Table1[[#This Row],[Netto tov vorige schijf]])/MAX(Table1[[#This Row],[Bruto tov vorige schijf]],1)</f>
        <v>0.49021999999968102</v>
      </c>
    </row>
    <row r="4012" spans="1:12" x14ac:dyDescent="0.25">
      <c r="A4012" s="14">
        <v>47941</v>
      </c>
      <c r="B4012" s="6">
        <f>LoonHeffing2020(Table1[[#This Row],[Belastbaar loon]])</f>
        <v>17905.963500000002</v>
      </c>
      <c r="C4012" s="6">
        <f>AlgemeneHeffingsKorting2020(Table1[[#This Row],[Belastbaar loon]])</f>
        <v>1166.5144</v>
      </c>
      <c r="D4012" s="14">
        <f>ArbeidsKorting2020(Table1[[#This Row],[Belastbaar loon]])</f>
        <v>3039.78</v>
      </c>
      <c r="E4012" s="14">
        <f>MAX(Table1[[#This Row],[Loonheffing]]-Table1[[#This Row],[Algemene Heffingskorting]]-Table1[[#This Row],[Arbeidskorting]],0)</f>
        <v>13699.669100000001</v>
      </c>
      <c r="F4012" s="6">
        <f>Table1[[#This Row],[Belastbaar loon]]-Table1[[#This Row],[Belasting]]</f>
        <v>34241.330900000001</v>
      </c>
      <c r="G4012" s="2">
        <f>(Table1[[#This Row],[Belastbaar loon]]-Table1[[#This Row],[Netto loon]])/Table1[[#This Row],[Belastbaar loon]]</f>
        <v>0.2857610208381135</v>
      </c>
      <c r="H4012" s="14">
        <f t="shared" ca="1" si="57"/>
        <v>13694.766899999999</v>
      </c>
      <c r="I4012" s="14">
        <f ca="1">IF(ROW()=2, Table1[[#This Row],[Netto loon]], INDIRECT(ADDRESS(ROW()-1,COLUMN(F:F))))</f>
        <v>34236.233099999998</v>
      </c>
      <c r="J4012" s="6">
        <f ca="1">IF(ROW()=2, 0, Table1[[#This Row],[Belastbaar loon]]-INDIRECT(ADDRESS(ROW()-1,COLUMN(A:A))))</f>
        <v>10</v>
      </c>
      <c r="K4012" s="6">
        <f ca="1">Table1[[#This Row],[Netto loon]]-Table1[[#This Row],[Netto vorige schijf]]</f>
        <v>5.0978000000031898</v>
      </c>
      <c r="L4012" s="2">
        <f ca="1">(Table1[[#This Row],[Bruto tov vorige schijf]]-Table1[[#This Row],[Netto tov vorige schijf]])/MAX(Table1[[#This Row],[Bruto tov vorige schijf]],1)</f>
        <v>0.49021999999968102</v>
      </c>
    </row>
    <row r="4013" spans="1:12" x14ac:dyDescent="0.25">
      <c r="A4013" s="14">
        <v>47951</v>
      </c>
      <c r="B4013" s="6">
        <f>LoonHeffing2020(Table1[[#This Row],[Belastbaar loon]])</f>
        <v>17909.698499999999</v>
      </c>
      <c r="C4013" s="6">
        <f>AlgemeneHeffingsKorting2020(Table1[[#This Row],[Belastbaar loon]])</f>
        <v>1165.9472000000001</v>
      </c>
      <c r="D4013" s="14">
        <f>ArbeidsKorting2020(Table1[[#This Row],[Belastbaar loon]])</f>
        <v>3039.18</v>
      </c>
      <c r="E4013" s="14">
        <f>MAX(Table1[[#This Row],[Loonheffing]]-Table1[[#This Row],[Algemene Heffingskorting]]-Table1[[#This Row],[Arbeidskorting]],0)</f>
        <v>13704.5713</v>
      </c>
      <c r="F4013" s="6">
        <f>Table1[[#This Row],[Belastbaar loon]]-Table1[[#This Row],[Belasting]]</f>
        <v>34246.428700000004</v>
      </c>
      <c r="G4013" s="2">
        <f>(Table1[[#This Row],[Belastbaar loon]]-Table1[[#This Row],[Netto loon]])/Table1[[#This Row],[Belastbaar loon]]</f>
        <v>0.28580365998623586</v>
      </c>
      <c r="H4013" s="14">
        <f t="shared" ca="1" si="57"/>
        <v>13699.669100000001</v>
      </c>
      <c r="I4013" s="14">
        <f ca="1">IF(ROW()=2, Table1[[#This Row],[Netto loon]], INDIRECT(ADDRESS(ROW()-1,COLUMN(F:F))))</f>
        <v>34241.330900000001</v>
      </c>
      <c r="J4013" s="6">
        <f ca="1">IF(ROW()=2, 0, Table1[[#This Row],[Belastbaar loon]]-INDIRECT(ADDRESS(ROW()-1,COLUMN(A:A))))</f>
        <v>10</v>
      </c>
      <c r="K4013" s="6">
        <f ca="1">Table1[[#This Row],[Netto loon]]-Table1[[#This Row],[Netto vorige schijf]]</f>
        <v>5.0978000000031898</v>
      </c>
      <c r="L4013" s="2">
        <f ca="1">(Table1[[#This Row],[Bruto tov vorige schijf]]-Table1[[#This Row],[Netto tov vorige schijf]])/MAX(Table1[[#This Row],[Bruto tov vorige schijf]],1)</f>
        <v>0.49021999999968102</v>
      </c>
    </row>
    <row r="4014" spans="1:12" x14ac:dyDescent="0.25">
      <c r="A4014" s="14">
        <v>47961</v>
      </c>
      <c r="B4014" s="6">
        <f>LoonHeffing2020(Table1[[#This Row],[Belastbaar loon]])</f>
        <v>17913.433499999999</v>
      </c>
      <c r="C4014" s="6">
        <f>AlgemeneHeffingsKorting2020(Table1[[#This Row],[Belastbaar loon]])</f>
        <v>1165.3800000000001</v>
      </c>
      <c r="D4014" s="14">
        <f>ArbeidsKorting2020(Table1[[#This Row],[Belastbaar loon]])</f>
        <v>3038.58</v>
      </c>
      <c r="E4014" s="14">
        <f>MAX(Table1[[#This Row],[Loonheffing]]-Table1[[#This Row],[Algemene Heffingskorting]]-Table1[[#This Row],[Arbeidskorting]],0)</f>
        <v>13709.473499999998</v>
      </c>
      <c r="F4014" s="6">
        <f>Table1[[#This Row],[Belastbaar loon]]-Table1[[#This Row],[Belasting]]</f>
        <v>34251.5265</v>
      </c>
      <c r="G4014" s="2">
        <f>(Table1[[#This Row],[Belastbaar loon]]-Table1[[#This Row],[Netto loon]])/Table1[[#This Row],[Belastbaar loon]]</f>
        <v>0.2858462813535998</v>
      </c>
      <c r="H4014" s="14">
        <f t="shared" ca="1" si="57"/>
        <v>13704.5713</v>
      </c>
      <c r="I4014" s="14">
        <f ca="1">IF(ROW()=2, Table1[[#This Row],[Netto loon]], INDIRECT(ADDRESS(ROW()-1,COLUMN(F:F))))</f>
        <v>34246.428700000004</v>
      </c>
      <c r="J4014" s="6">
        <f ca="1">IF(ROW()=2, 0, Table1[[#This Row],[Belastbaar loon]]-INDIRECT(ADDRESS(ROW()-1,COLUMN(A:A))))</f>
        <v>10</v>
      </c>
      <c r="K4014" s="6">
        <f ca="1">Table1[[#This Row],[Netto loon]]-Table1[[#This Row],[Netto vorige schijf]]</f>
        <v>5.0977999999959138</v>
      </c>
      <c r="L4014" s="2">
        <f ca="1">(Table1[[#This Row],[Bruto tov vorige schijf]]-Table1[[#This Row],[Netto tov vorige schijf]])/MAX(Table1[[#This Row],[Bruto tov vorige schijf]],1)</f>
        <v>0.49022000000040861</v>
      </c>
    </row>
    <row r="4015" spans="1:12" x14ac:dyDescent="0.25">
      <c r="A4015" s="14">
        <v>47971</v>
      </c>
      <c r="B4015" s="6">
        <f>LoonHeffing2020(Table1[[#This Row],[Belastbaar loon]])</f>
        <v>17917.1685</v>
      </c>
      <c r="C4015" s="6">
        <f>AlgemeneHeffingsKorting2020(Table1[[#This Row],[Belastbaar loon]])</f>
        <v>1164.8127999999999</v>
      </c>
      <c r="D4015" s="14">
        <f>ArbeidsKorting2020(Table1[[#This Row],[Belastbaar loon]])</f>
        <v>3037.98</v>
      </c>
      <c r="E4015" s="14">
        <f>MAX(Table1[[#This Row],[Loonheffing]]-Table1[[#This Row],[Algemene Heffingskorting]]-Table1[[#This Row],[Arbeidskorting]],0)</f>
        <v>13714.375700000001</v>
      </c>
      <c r="F4015" s="6">
        <f>Table1[[#This Row],[Belastbaar loon]]-Table1[[#This Row],[Belasting]]</f>
        <v>34256.624299999996</v>
      </c>
      <c r="G4015" s="2">
        <f>(Table1[[#This Row],[Belastbaar loon]]-Table1[[#This Row],[Netto loon]])/Table1[[#This Row],[Belastbaar loon]]</f>
        <v>0.28588888495132486</v>
      </c>
      <c r="H4015" s="14">
        <f t="shared" ca="1" si="57"/>
        <v>13709.473499999998</v>
      </c>
      <c r="I4015" s="14">
        <f ca="1">IF(ROW()=2, Table1[[#This Row],[Netto loon]], INDIRECT(ADDRESS(ROW()-1,COLUMN(F:F))))</f>
        <v>34251.5265</v>
      </c>
      <c r="J4015" s="6">
        <f ca="1">IF(ROW()=2, 0, Table1[[#This Row],[Belastbaar loon]]-INDIRECT(ADDRESS(ROW()-1,COLUMN(A:A))))</f>
        <v>10</v>
      </c>
      <c r="K4015" s="6">
        <f ca="1">Table1[[#This Row],[Netto loon]]-Table1[[#This Row],[Netto vorige schijf]]</f>
        <v>5.0977999999959138</v>
      </c>
      <c r="L4015" s="2">
        <f ca="1">(Table1[[#This Row],[Bruto tov vorige schijf]]-Table1[[#This Row],[Netto tov vorige schijf]])/MAX(Table1[[#This Row],[Bruto tov vorige schijf]],1)</f>
        <v>0.49022000000040861</v>
      </c>
    </row>
    <row r="4016" spans="1:12" x14ac:dyDescent="0.25">
      <c r="A4016" s="14">
        <v>47981</v>
      </c>
      <c r="B4016" s="6">
        <f>LoonHeffing2020(Table1[[#This Row],[Belastbaar loon]])</f>
        <v>17920.9035</v>
      </c>
      <c r="C4016" s="6">
        <f>AlgemeneHeffingsKorting2020(Table1[[#This Row],[Belastbaar loon]])</f>
        <v>1164.2456</v>
      </c>
      <c r="D4016" s="14">
        <f>ArbeidsKorting2020(Table1[[#This Row],[Belastbaar loon]])</f>
        <v>3037.38</v>
      </c>
      <c r="E4016" s="14">
        <f>MAX(Table1[[#This Row],[Loonheffing]]-Table1[[#This Row],[Algemene Heffingskorting]]-Table1[[#This Row],[Arbeidskorting]],0)</f>
        <v>13719.277900000001</v>
      </c>
      <c r="F4016" s="6">
        <f>Table1[[#This Row],[Belastbaar loon]]-Table1[[#This Row],[Belasting]]</f>
        <v>34261.722099999999</v>
      </c>
      <c r="G4016" s="2">
        <f>(Table1[[#This Row],[Belastbaar loon]]-Table1[[#This Row],[Netto loon]])/Table1[[#This Row],[Belastbaar loon]]</f>
        <v>0.28593147079052128</v>
      </c>
      <c r="H4016" s="14">
        <f t="shared" ca="1" si="57"/>
        <v>13714.375700000001</v>
      </c>
      <c r="I4016" s="14">
        <f ca="1">IF(ROW()=2, Table1[[#This Row],[Netto loon]], INDIRECT(ADDRESS(ROW()-1,COLUMN(F:F))))</f>
        <v>34256.624299999996</v>
      </c>
      <c r="J4016" s="6">
        <f ca="1">IF(ROW()=2, 0, Table1[[#This Row],[Belastbaar loon]]-INDIRECT(ADDRESS(ROW()-1,COLUMN(A:A))))</f>
        <v>10</v>
      </c>
      <c r="K4016" s="6">
        <f ca="1">Table1[[#This Row],[Netto loon]]-Table1[[#This Row],[Netto vorige schijf]]</f>
        <v>5.0978000000031898</v>
      </c>
      <c r="L4016" s="2">
        <f ca="1">(Table1[[#This Row],[Bruto tov vorige schijf]]-Table1[[#This Row],[Netto tov vorige schijf]])/MAX(Table1[[#This Row],[Bruto tov vorige schijf]],1)</f>
        <v>0.49021999999968102</v>
      </c>
    </row>
    <row r="4017" spans="1:12" x14ac:dyDescent="0.25">
      <c r="A4017" s="14">
        <v>47991</v>
      </c>
      <c r="B4017" s="6">
        <f>LoonHeffing2020(Table1[[#This Row],[Belastbaar loon]])</f>
        <v>17924.638500000001</v>
      </c>
      <c r="C4017" s="6">
        <f>AlgemeneHeffingsKorting2020(Table1[[#This Row],[Belastbaar loon]])</f>
        <v>1163.6784</v>
      </c>
      <c r="D4017" s="14">
        <f>ArbeidsKorting2020(Table1[[#This Row],[Belastbaar loon]])</f>
        <v>3036.78</v>
      </c>
      <c r="E4017" s="14">
        <f>MAX(Table1[[#This Row],[Loonheffing]]-Table1[[#This Row],[Algemene Heffingskorting]]-Table1[[#This Row],[Arbeidskorting]],0)</f>
        <v>13724.1801</v>
      </c>
      <c r="F4017" s="6">
        <f>Table1[[#This Row],[Belastbaar loon]]-Table1[[#This Row],[Belasting]]</f>
        <v>34266.819900000002</v>
      </c>
      <c r="G4017" s="2">
        <f>(Table1[[#This Row],[Belastbaar loon]]-Table1[[#This Row],[Netto loon]])/Table1[[#This Row],[Belastbaar loon]]</f>
        <v>0.28597403888229039</v>
      </c>
      <c r="H4017" s="14">
        <f t="shared" ca="1" si="57"/>
        <v>13719.277900000001</v>
      </c>
      <c r="I4017" s="14">
        <f ca="1">IF(ROW()=2, Table1[[#This Row],[Netto loon]], INDIRECT(ADDRESS(ROW()-1,COLUMN(F:F))))</f>
        <v>34261.722099999999</v>
      </c>
      <c r="J4017" s="6">
        <f ca="1">IF(ROW()=2, 0, Table1[[#This Row],[Belastbaar loon]]-INDIRECT(ADDRESS(ROW()-1,COLUMN(A:A))))</f>
        <v>10</v>
      </c>
      <c r="K4017" s="6">
        <f ca="1">Table1[[#This Row],[Netto loon]]-Table1[[#This Row],[Netto vorige schijf]]</f>
        <v>5.0978000000031898</v>
      </c>
      <c r="L4017" s="2">
        <f ca="1">(Table1[[#This Row],[Bruto tov vorige schijf]]-Table1[[#This Row],[Netto tov vorige schijf]])/MAX(Table1[[#This Row],[Bruto tov vorige schijf]],1)</f>
        <v>0.49021999999968102</v>
      </c>
    </row>
    <row r="4018" spans="1:12" x14ac:dyDescent="0.25">
      <c r="A4018" s="14">
        <v>48001</v>
      </c>
      <c r="B4018" s="6">
        <f>LoonHeffing2020(Table1[[#This Row],[Belastbaar loon]])</f>
        <v>17928.373500000002</v>
      </c>
      <c r="C4018" s="6">
        <f>AlgemeneHeffingsKorting2020(Table1[[#This Row],[Belastbaar loon]])</f>
        <v>1163.1112000000001</v>
      </c>
      <c r="D4018" s="14">
        <f>ArbeidsKorting2020(Table1[[#This Row],[Belastbaar loon]])</f>
        <v>3036.18</v>
      </c>
      <c r="E4018" s="14">
        <f>MAX(Table1[[#This Row],[Loonheffing]]-Table1[[#This Row],[Algemene Heffingskorting]]-Table1[[#This Row],[Arbeidskorting]],0)</f>
        <v>13729.082300000002</v>
      </c>
      <c r="F4018" s="6">
        <f>Table1[[#This Row],[Belastbaar loon]]-Table1[[#This Row],[Belasting]]</f>
        <v>34271.917699999998</v>
      </c>
      <c r="G4018" s="2">
        <f>(Table1[[#This Row],[Belastbaar loon]]-Table1[[#This Row],[Netto loon]])/Table1[[#This Row],[Belastbaar loon]]</f>
        <v>0.28601658923772427</v>
      </c>
      <c r="H4018" s="14">
        <f t="shared" ca="1" si="57"/>
        <v>13724.1801</v>
      </c>
      <c r="I4018" s="14">
        <f ca="1">IF(ROW()=2, Table1[[#This Row],[Netto loon]], INDIRECT(ADDRESS(ROW()-1,COLUMN(F:F))))</f>
        <v>34266.819900000002</v>
      </c>
      <c r="J4018" s="6">
        <f ca="1">IF(ROW()=2, 0, Table1[[#This Row],[Belastbaar loon]]-INDIRECT(ADDRESS(ROW()-1,COLUMN(A:A))))</f>
        <v>10</v>
      </c>
      <c r="K4018" s="6">
        <f ca="1">Table1[[#This Row],[Netto loon]]-Table1[[#This Row],[Netto vorige schijf]]</f>
        <v>5.0977999999959138</v>
      </c>
      <c r="L4018" s="2">
        <f ca="1">(Table1[[#This Row],[Bruto tov vorige schijf]]-Table1[[#This Row],[Netto tov vorige schijf]])/MAX(Table1[[#This Row],[Bruto tov vorige schijf]],1)</f>
        <v>0.49022000000040861</v>
      </c>
    </row>
    <row r="4019" spans="1:12" x14ac:dyDescent="0.25">
      <c r="A4019" s="14">
        <v>48011</v>
      </c>
      <c r="B4019" s="6">
        <f>LoonHeffing2020(Table1[[#This Row],[Belastbaar loon]])</f>
        <v>17932.108499999998</v>
      </c>
      <c r="C4019" s="6">
        <f>AlgemeneHeffingsKorting2020(Table1[[#This Row],[Belastbaar loon]])</f>
        <v>1162.5440000000001</v>
      </c>
      <c r="D4019" s="14">
        <f>ArbeidsKorting2020(Table1[[#This Row],[Belastbaar loon]])</f>
        <v>3035.58</v>
      </c>
      <c r="E4019" s="14">
        <f>MAX(Table1[[#This Row],[Loonheffing]]-Table1[[#This Row],[Algemene Heffingskorting]]-Table1[[#This Row],[Arbeidskorting]],0)</f>
        <v>13733.984499999997</v>
      </c>
      <c r="F4019" s="6">
        <f>Table1[[#This Row],[Belastbaar loon]]-Table1[[#This Row],[Belasting]]</f>
        <v>34277.015500000001</v>
      </c>
      <c r="G4019" s="2">
        <f>(Table1[[#This Row],[Belastbaar loon]]-Table1[[#This Row],[Netto loon]])/Table1[[#This Row],[Belastbaar loon]]</f>
        <v>0.28605912186790522</v>
      </c>
      <c r="H4019" s="14">
        <f t="shared" ca="1" si="57"/>
        <v>13729.082300000002</v>
      </c>
      <c r="I4019" s="14">
        <f ca="1">IF(ROW()=2, Table1[[#This Row],[Netto loon]], INDIRECT(ADDRESS(ROW()-1,COLUMN(F:F))))</f>
        <v>34271.917699999998</v>
      </c>
      <c r="J4019" s="6">
        <f ca="1">IF(ROW()=2, 0, Table1[[#This Row],[Belastbaar loon]]-INDIRECT(ADDRESS(ROW()-1,COLUMN(A:A))))</f>
        <v>10</v>
      </c>
      <c r="K4019" s="6">
        <f ca="1">Table1[[#This Row],[Netto loon]]-Table1[[#This Row],[Netto vorige schijf]]</f>
        <v>5.0978000000031898</v>
      </c>
      <c r="L4019" s="2">
        <f ca="1">(Table1[[#This Row],[Bruto tov vorige schijf]]-Table1[[#This Row],[Netto tov vorige schijf]])/MAX(Table1[[#This Row],[Bruto tov vorige schijf]],1)</f>
        <v>0.49021999999968102</v>
      </c>
    </row>
    <row r="4020" spans="1:12" x14ac:dyDescent="0.25">
      <c r="A4020" s="14">
        <v>48021</v>
      </c>
      <c r="B4020" s="6">
        <f>LoonHeffing2020(Table1[[#This Row],[Belastbaar loon]])</f>
        <v>17935.843499999999</v>
      </c>
      <c r="C4020" s="6">
        <f>AlgemeneHeffingsKorting2020(Table1[[#This Row],[Belastbaar loon]])</f>
        <v>1161.9767999999999</v>
      </c>
      <c r="D4020" s="14">
        <f>ArbeidsKorting2020(Table1[[#This Row],[Belastbaar loon]])</f>
        <v>3034.98</v>
      </c>
      <c r="E4020" s="14">
        <f>MAX(Table1[[#This Row],[Loonheffing]]-Table1[[#This Row],[Algemene Heffingskorting]]-Table1[[#This Row],[Arbeidskorting]],0)</f>
        <v>13738.886699999999</v>
      </c>
      <c r="F4020" s="6">
        <f>Table1[[#This Row],[Belastbaar loon]]-Table1[[#This Row],[Belasting]]</f>
        <v>34282.113299999997</v>
      </c>
      <c r="G4020" s="2">
        <f>(Table1[[#This Row],[Belastbaar loon]]-Table1[[#This Row],[Netto loon]])/Table1[[#This Row],[Belastbaar loon]]</f>
        <v>0.2861016367839071</v>
      </c>
      <c r="H4020" s="14">
        <f t="shared" ca="1" si="57"/>
        <v>13733.984499999997</v>
      </c>
      <c r="I4020" s="14">
        <f ca="1">IF(ROW()=2, Table1[[#This Row],[Netto loon]], INDIRECT(ADDRESS(ROW()-1,COLUMN(F:F))))</f>
        <v>34277.015500000001</v>
      </c>
      <c r="J4020" s="6">
        <f ca="1">IF(ROW()=2, 0, Table1[[#This Row],[Belastbaar loon]]-INDIRECT(ADDRESS(ROW()-1,COLUMN(A:A))))</f>
        <v>10</v>
      </c>
      <c r="K4020" s="6">
        <f ca="1">Table1[[#This Row],[Netto loon]]-Table1[[#This Row],[Netto vorige schijf]]</f>
        <v>5.0977999999959138</v>
      </c>
      <c r="L4020" s="2">
        <f ca="1">(Table1[[#This Row],[Bruto tov vorige schijf]]-Table1[[#This Row],[Netto tov vorige schijf]])/MAX(Table1[[#This Row],[Bruto tov vorige schijf]],1)</f>
        <v>0.49022000000040861</v>
      </c>
    </row>
    <row r="4021" spans="1:12" x14ac:dyDescent="0.25">
      <c r="A4021" s="14">
        <v>48031</v>
      </c>
      <c r="B4021" s="6">
        <f>LoonHeffing2020(Table1[[#This Row],[Belastbaar loon]])</f>
        <v>17939.5785</v>
      </c>
      <c r="C4021" s="6">
        <f>AlgemeneHeffingsKorting2020(Table1[[#This Row],[Belastbaar loon]])</f>
        <v>1161.4096</v>
      </c>
      <c r="D4021" s="14">
        <f>ArbeidsKorting2020(Table1[[#This Row],[Belastbaar loon]])</f>
        <v>3034.38</v>
      </c>
      <c r="E4021" s="14">
        <f>MAX(Table1[[#This Row],[Loonheffing]]-Table1[[#This Row],[Algemene Heffingskorting]]-Table1[[#This Row],[Arbeidskorting]],0)</f>
        <v>13743.7889</v>
      </c>
      <c r="F4021" s="6">
        <f>Table1[[#This Row],[Belastbaar loon]]-Table1[[#This Row],[Belasting]]</f>
        <v>34287.2111</v>
      </c>
      <c r="G4021" s="2">
        <f>(Table1[[#This Row],[Belastbaar loon]]-Table1[[#This Row],[Netto loon]])/Table1[[#This Row],[Belastbaar loon]]</f>
        <v>0.28614413399679373</v>
      </c>
      <c r="H4021" s="14">
        <f t="shared" ca="1" si="57"/>
        <v>13738.886699999999</v>
      </c>
      <c r="I4021" s="14">
        <f ca="1">IF(ROW()=2, Table1[[#This Row],[Netto loon]], INDIRECT(ADDRESS(ROW()-1,COLUMN(F:F))))</f>
        <v>34282.113299999997</v>
      </c>
      <c r="J4021" s="6">
        <f ca="1">IF(ROW()=2, 0, Table1[[#This Row],[Belastbaar loon]]-INDIRECT(ADDRESS(ROW()-1,COLUMN(A:A))))</f>
        <v>10</v>
      </c>
      <c r="K4021" s="6">
        <f ca="1">Table1[[#This Row],[Netto loon]]-Table1[[#This Row],[Netto vorige schijf]]</f>
        <v>5.0978000000031898</v>
      </c>
      <c r="L4021" s="2">
        <f ca="1">(Table1[[#This Row],[Bruto tov vorige schijf]]-Table1[[#This Row],[Netto tov vorige schijf]])/MAX(Table1[[#This Row],[Bruto tov vorige schijf]],1)</f>
        <v>0.49021999999968102</v>
      </c>
    </row>
    <row r="4022" spans="1:12" x14ac:dyDescent="0.25">
      <c r="A4022" s="14">
        <v>48041</v>
      </c>
      <c r="B4022" s="6">
        <f>LoonHeffing2020(Table1[[#This Row],[Belastbaar loon]])</f>
        <v>17943.3135</v>
      </c>
      <c r="C4022" s="6">
        <f>AlgemeneHeffingsKorting2020(Table1[[#This Row],[Belastbaar loon]])</f>
        <v>1160.8424</v>
      </c>
      <c r="D4022" s="14">
        <f>ArbeidsKorting2020(Table1[[#This Row],[Belastbaar loon]])</f>
        <v>3033.78</v>
      </c>
      <c r="E4022" s="14">
        <f>MAX(Table1[[#This Row],[Loonheffing]]-Table1[[#This Row],[Algemene Heffingskorting]]-Table1[[#This Row],[Arbeidskorting]],0)</f>
        <v>13748.691099999998</v>
      </c>
      <c r="F4022" s="6">
        <f>Table1[[#This Row],[Belastbaar loon]]-Table1[[#This Row],[Belasting]]</f>
        <v>34292.308900000004</v>
      </c>
      <c r="G4022" s="2">
        <f>(Table1[[#This Row],[Belastbaar loon]]-Table1[[#This Row],[Netto loon]])/Table1[[#This Row],[Belastbaar loon]]</f>
        <v>0.28618661351762031</v>
      </c>
      <c r="H4022" s="14">
        <f t="shared" ca="1" si="57"/>
        <v>13743.7889</v>
      </c>
      <c r="I4022" s="14">
        <f ca="1">IF(ROW()=2, Table1[[#This Row],[Netto loon]], INDIRECT(ADDRESS(ROW()-1,COLUMN(F:F))))</f>
        <v>34287.2111</v>
      </c>
      <c r="J4022" s="6">
        <f ca="1">IF(ROW()=2, 0, Table1[[#This Row],[Belastbaar loon]]-INDIRECT(ADDRESS(ROW()-1,COLUMN(A:A))))</f>
        <v>10</v>
      </c>
      <c r="K4022" s="6">
        <f ca="1">Table1[[#This Row],[Netto loon]]-Table1[[#This Row],[Netto vorige schijf]]</f>
        <v>5.0978000000031898</v>
      </c>
      <c r="L4022" s="2">
        <f ca="1">(Table1[[#This Row],[Bruto tov vorige schijf]]-Table1[[#This Row],[Netto tov vorige schijf]])/MAX(Table1[[#This Row],[Bruto tov vorige schijf]],1)</f>
        <v>0.49021999999968102</v>
      </c>
    </row>
    <row r="4023" spans="1:12" x14ac:dyDescent="0.25">
      <c r="A4023" s="14">
        <v>48051</v>
      </c>
      <c r="B4023" s="6">
        <f>LoonHeffing2020(Table1[[#This Row],[Belastbaar loon]])</f>
        <v>17947.048500000001</v>
      </c>
      <c r="C4023" s="6">
        <f>AlgemeneHeffingsKorting2020(Table1[[#This Row],[Belastbaar loon]])</f>
        <v>1160.2752</v>
      </c>
      <c r="D4023" s="14">
        <f>ArbeidsKorting2020(Table1[[#This Row],[Belastbaar loon]])</f>
        <v>3033.18</v>
      </c>
      <c r="E4023" s="14">
        <f>MAX(Table1[[#This Row],[Loonheffing]]-Table1[[#This Row],[Algemene Heffingskorting]]-Table1[[#This Row],[Arbeidskorting]],0)</f>
        <v>13753.5933</v>
      </c>
      <c r="F4023" s="6">
        <f>Table1[[#This Row],[Belastbaar loon]]-Table1[[#This Row],[Belasting]]</f>
        <v>34297.4067</v>
      </c>
      <c r="G4023" s="2">
        <f>(Table1[[#This Row],[Belastbaar loon]]-Table1[[#This Row],[Netto loon]])/Table1[[#This Row],[Belastbaar loon]]</f>
        <v>0.28622907535743275</v>
      </c>
      <c r="H4023" s="14">
        <f t="shared" ca="1" si="57"/>
        <v>13748.691099999998</v>
      </c>
      <c r="I4023" s="14">
        <f ca="1">IF(ROW()=2, Table1[[#This Row],[Netto loon]], INDIRECT(ADDRESS(ROW()-1,COLUMN(F:F))))</f>
        <v>34292.308900000004</v>
      </c>
      <c r="J4023" s="6">
        <f ca="1">IF(ROW()=2, 0, Table1[[#This Row],[Belastbaar loon]]-INDIRECT(ADDRESS(ROW()-1,COLUMN(A:A))))</f>
        <v>10</v>
      </c>
      <c r="K4023" s="6">
        <f ca="1">Table1[[#This Row],[Netto loon]]-Table1[[#This Row],[Netto vorige schijf]]</f>
        <v>5.0977999999959138</v>
      </c>
      <c r="L4023" s="2">
        <f ca="1">(Table1[[#This Row],[Bruto tov vorige schijf]]-Table1[[#This Row],[Netto tov vorige schijf]])/MAX(Table1[[#This Row],[Bruto tov vorige schijf]],1)</f>
        <v>0.49022000000040861</v>
      </c>
    </row>
    <row r="4024" spans="1:12" x14ac:dyDescent="0.25">
      <c r="A4024" s="14">
        <v>48061</v>
      </c>
      <c r="B4024" s="6">
        <f>LoonHeffing2020(Table1[[#This Row],[Belastbaar loon]])</f>
        <v>17950.783500000001</v>
      </c>
      <c r="C4024" s="6">
        <f>AlgemeneHeffingsKorting2020(Table1[[#This Row],[Belastbaar loon]])</f>
        <v>1159.7080000000001</v>
      </c>
      <c r="D4024" s="14">
        <f>ArbeidsKorting2020(Table1[[#This Row],[Belastbaar loon]])</f>
        <v>3032.58</v>
      </c>
      <c r="E4024" s="14">
        <f>MAX(Table1[[#This Row],[Loonheffing]]-Table1[[#This Row],[Algemene Heffingskorting]]-Table1[[#This Row],[Arbeidskorting]],0)</f>
        <v>13758.495500000003</v>
      </c>
      <c r="F4024" s="6">
        <f>Table1[[#This Row],[Belastbaar loon]]-Table1[[#This Row],[Belasting]]</f>
        <v>34302.504499999995</v>
      </c>
      <c r="G4024" s="2">
        <f>(Table1[[#This Row],[Belastbaar loon]]-Table1[[#This Row],[Netto loon]])/Table1[[#This Row],[Belastbaar loon]]</f>
        <v>0.28627151952726754</v>
      </c>
      <c r="H4024" s="14">
        <f t="shared" ca="1" si="57"/>
        <v>13753.5933</v>
      </c>
      <c r="I4024" s="14">
        <f ca="1">IF(ROW()=2, Table1[[#This Row],[Netto loon]], INDIRECT(ADDRESS(ROW()-1,COLUMN(F:F))))</f>
        <v>34297.4067</v>
      </c>
      <c r="J4024" s="6">
        <f ca="1">IF(ROW()=2, 0, Table1[[#This Row],[Belastbaar loon]]-INDIRECT(ADDRESS(ROW()-1,COLUMN(A:A))))</f>
        <v>10</v>
      </c>
      <c r="K4024" s="6">
        <f ca="1">Table1[[#This Row],[Netto loon]]-Table1[[#This Row],[Netto vorige schijf]]</f>
        <v>5.0977999999959138</v>
      </c>
      <c r="L4024" s="2">
        <f ca="1">(Table1[[#This Row],[Bruto tov vorige schijf]]-Table1[[#This Row],[Netto tov vorige schijf]])/MAX(Table1[[#This Row],[Bruto tov vorige schijf]],1)</f>
        <v>0.49022000000040861</v>
      </c>
    </row>
    <row r="4025" spans="1:12" x14ac:dyDescent="0.25">
      <c r="A4025" s="14">
        <v>48071</v>
      </c>
      <c r="B4025" s="6">
        <f>LoonHeffing2020(Table1[[#This Row],[Belastbaar loon]])</f>
        <v>17954.518499999998</v>
      </c>
      <c r="C4025" s="6">
        <f>AlgemeneHeffingsKorting2020(Table1[[#This Row],[Belastbaar loon]])</f>
        <v>1159.1407999999999</v>
      </c>
      <c r="D4025" s="14">
        <f>ArbeidsKorting2020(Table1[[#This Row],[Belastbaar loon]])</f>
        <v>3031.98</v>
      </c>
      <c r="E4025" s="14">
        <f>MAX(Table1[[#This Row],[Loonheffing]]-Table1[[#This Row],[Algemene Heffingskorting]]-Table1[[#This Row],[Arbeidskorting]],0)</f>
        <v>13763.397699999998</v>
      </c>
      <c r="F4025" s="6">
        <f>Table1[[#This Row],[Belastbaar loon]]-Table1[[#This Row],[Belasting]]</f>
        <v>34307.602299999999</v>
      </c>
      <c r="G4025" s="2">
        <f>(Table1[[#This Row],[Belastbaar loon]]-Table1[[#This Row],[Netto loon]])/Table1[[#This Row],[Belastbaar loon]]</f>
        <v>0.28631394603815191</v>
      </c>
      <c r="H4025" s="14">
        <f t="shared" ca="1" si="57"/>
        <v>13758.495500000003</v>
      </c>
      <c r="I4025" s="14">
        <f ca="1">IF(ROW()=2, Table1[[#This Row],[Netto loon]], INDIRECT(ADDRESS(ROW()-1,COLUMN(F:F))))</f>
        <v>34302.504499999995</v>
      </c>
      <c r="J4025" s="6">
        <f ca="1">IF(ROW()=2, 0, Table1[[#This Row],[Belastbaar loon]]-INDIRECT(ADDRESS(ROW()-1,COLUMN(A:A))))</f>
        <v>10</v>
      </c>
      <c r="K4025" s="6">
        <f ca="1">Table1[[#This Row],[Netto loon]]-Table1[[#This Row],[Netto vorige schijf]]</f>
        <v>5.0978000000031898</v>
      </c>
      <c r="L4025" s="2">
        <f ca="1">(Table1[[#This Row],[Bruto tov vorige schijf]]-Table1[[#This Row],[Netto tov vorige schijf]])/MAX(Table1[[#This Row],[Bruto tov vorige schijf]],1)</f>
        <v>0.49021999999968102</v>
      </c>
    </row>
    <row r="4026" spans="1:12" x14ac:dyDescent="0.25">
      <c r="A4026" s="14">
        <v>48081</v>
      </c>
      <c r="B4026" s="6">
        <f>LoonHeffing2020(Table1[[#This Row],[Belastbaar loon]])</f>
        <v>17958.253499999999</v>
      </c>
      <c r="C4026" s="6">
        <f>AlgemeneHeffingsKorting2020(Table1[[#This Row],[Belastbaar loon]])</f>
        <v>1158.5735999999999</v>
      </c>
      <c r="D4026" s="14">
        <f>ArbeidsKorting2020(Table1[[#This Row],[Belastbaar loon]])</f>
        <v>3031.38</v>
      </c>
      <c r="E4026" s="14">
        <f>MAX(Table1[[#This Row],[Loonheffing]]-Table1[[#This Row],[Algemene Heffingskorting]]-Table1[[#This Row],[Arbeidskorting]],0)</f>
        <v>13768.299899999998</v>
      </c>
      <c r="F4026" s="6">
        <f>Table1[[#This Row],[Belastbaar loon]]-Table1[[#This Row],[Belasting]]</f>
        <v>34312.700100000002</v>
      </c>
      <c r="G4026" s="2">
        <f>(Table1[[#This Row],[Belastbaar loon]]-Table1[[#This Row],[Netto loon]])/Table1[[#This Row],[Belastbaar loon]]</f>
        <v>0.28635635490110434</v>
      </c>
      <c r="H4026" s="14">
        <f t="shared" ca="1" si="57"/>
        <v>13763.397699999998</v>
      </c>
      <c r="I4026" s="14">
        <f ca="1">IF(ROW()=2, Table1[[#This Row],[Netto loon]], INDIRECT(ADDRESS(ROW()-1,COLUMN(F:F))))</f>
        <v>34307.602299999999</v>
      </c>
      <c r="J4026" s="6">
        <f ca="1">IF(ROW()=2, 0, Table1[[#This Row],[Belastbaar loon]]-INDIRECT(ADDRESS(ROW()-1,COLUMN(A:A))))</f>
        <v>10</v>
      </c>
      <c r="K4026" s="6">
        <f ca="1">Table1[[#This Row],[Netto loon]]-Table1[[#This Row],[Netto vorige schijf]]</f>
        <v>5.0978000000031898</v>
      </c>
      <c r="L4026" s="2">
        <f ca="1">(Table1[[#This Row],[Bruto tov vorige schijf]]-Table1[[#This Row],[Netto tov vorige schijf]])/MAX(Table1[[#This Row],[Bruto tov vorige schijf]],1)</f>
        <v>0.49021999999968102</v>
      </c>
    </row>
    <row r="4027" spans="1:12" x14ac:dyDescent="0.25">
      <c r="A4027" s="14">
        <v>48091</v>
      </c>
      <c r="B4027" s="6">
        <f>LoonHeffing2020(Table1[[#This Row],[Belastbaar loon]])</f>
        <v>17961.988499999999</v>
      </c>
      <c r="C4027" s="6">
        <f>AlgemeneHeffingsKorting2020(Table1[[#This Row],[Belastbaar loon]])</f>
        <v>1158.0064</v>
      </c>
      <c r="D4027" s="14">
        <f>ArbeidsKorting2020(Table1[[#This Row],[Belastbaar loon]])</f>
        <v>3030.78</v>
      </c>
      <c r="E4027" s="14">
        <f>MAX(Table1[[#This Row],[Loonheffing]]-Table1[[#This Row],[Algemene Heffingskorting]]-Table1[[#This Row],[Arbeidskorting]],0)</f>
        <v>13773.2021</v>
      </c>
      <c r="F4027" s="6">
        <f>Table1[[#This Row],[Belastbaar loon]]-Table1[[#This Row],[Belasting]]</f>
        <v>34317.797899999998</v>
      </c>
      <c r="G4027" s="2">
        <f>(Table1[[#This Row],[Belastbaar loon]]-Table1[[#This Row],[Netto loon]])/Table1[[#This Row],[Belastbaar loon]]</f>
        <v>0.28639874612713401</v>
      </c>
      <c r="H4027" s="14">
        <f t="shared" ca="1" si="57"/>
        <v>13768.299899999998</v>
      </c>
      <c r="I4027" s="14">
        <f ca="1">IF(ROW()=2, Table1[[#This Row],[Netto loon]], INDIRECT(ADDRESS(ROW()-1,COLUMN(F:F))))</f>
        <v>34312.700100000002</v>
      </c>
      <c r="J4027" s="6">
        <f ca="1">IF(ROW()=2, 0, Table1[[#This Row],[Belastbaar loon]]-INDIRECT(ADDRESS(ROW()-1,COLUMN(A:A))))</f>
        <v>10</v>
      </c>
      <c r="K4027" s="6">
        <f ca="1">Table1[[#This Row],[Netto loon]]-Table1[[#This Row],[Netto vorige schijf]]</f>
        <v>5.0977999999959138</v>
      </c>
      <c r="L4027" s="2">
        <f ca="1">(Table1[[#This Row],[Bruto tov vorige schijf]]-Table1[[#This Row],[Netto tov vorige schijf]])/MAX(Table1[[#This Row],[Bruto tov vorige schijf]],1)</f>
        <v>0.49022000000040861</v>
      </c>
    </row>
    <row r="4028" spans="1:12" x14ac:dyDescent="0.25">
      <c r="A4028" s="14">
        <v>48101</v>
      </c>
      <c r="B4028" s="6">
        <f>LoonHeffing2020(Table1[[#This Row],[Belastbaar loon]])</f>
        <v>17965.7235</v>
      </c>
      <c r="C4028" s="6">
        <f>AlgemeneHeffingsKorting2020(Table1[[#This Row],[Belastbaar loon]])</f>
        <v>1157.4392</v>
      </c>
      <c r="D4028" s="14">
        <f>ArbeidsKorting2020(Table1[[#This Row],[Belastbaar loon]])</f>
        <v>3030.18</v>
      </c>
      <c r="E4028" s="14">
        <f>MAX(Table1[[#This Row],[Loonheffing]]-Table1[[#This Row],[Algemene Heffingskorting]]-Table1[[#This Row],[Arbeidskorting]],0)</f>
        <v>13778.104299999999</v>
      </c>
      <c r="F4028" s="6">
        <f>Table1[[#This Row],[Belastbaar loon]]-Table1[[#This Row],[Belasting]]</f>
        <v>34322.895700000001</v>
      </c>
      <c r="G4028" s="2">
        <f>(Table1[[#This Row],[Belastbaar loon]]-Table1[[#This Row],[Netto loon]])/Table1[[#This Row],[Belastbaar loon]]</f>
        <v>0.28644111972724057</v>
      </c>
      <c r="H4028" s="14">
        <f t="shared" ca="1" si="57"/>
        <v>13773.2021</v>
      </c>
      <c r="I4028" s="14">
        <f ca="1">IF(ROW()=2, Table1[[#This Row],[Netto loon]], INDIRECT(ADDRESS(ROW()-1,COLUMN(F:F))))</f>
        <v>34317.797899999998</v>
      </c>
      <c r="J4028" s="6">
        <f ca="1">IF(ROW()=2, 0, Table1[[#This Row],[Belastbaar loon]]-INDIRECT(ADDRESS(ROW()-1,COLUMN(A:A))))</f>
        <v>10</v>
      </c>
      <c r="K4028" s="6">
        <f ca="1">Table1[[#This Row],[Netto loon]]-Table1[[#This Row],[Netto vorige schijf]]</f>
        <v>5.0978000000031898</v>
      </c>
      <c r="L4028" s="2">
        <f ca="1">(Table1[[#This Row],[Bruto tov vorige schijf]]-Table1[[#This Row],[Netto tov vorige schijf]])/MAX(Table1[[#This Row],[Bruto tov vorige schijf]],1)</f>
        <v>0.49021999999968102</v>
      </c>
    </row>
    <row r="4029" spans="1:12" x14ac:dyDescent="0.25">
      <c r="A4029" s="14">
        <v>48111</v>
      </c>
      <c r="B4029" s="6">
        <f>LoonHeffing2020(Table1[[#This Row],[Belastbaar loon]])</f>
        <v>17969.458500000001</v>
      </c>
      <c r="C4029" s="6">
        <f>AlgemeneHeffingsKorting2020(Table1[[#This Row],[Belastbaar loon]])</f>
        <v>1156.8720000000001</v>
      </c>
      <c r="D4029" s="14">
        <f>ArbeidsKorting2020(Table1[[#This Row],[Belastbaar loon]])</f>
        <v>3029.58</v>
      </c>
      <c r="E4029" s="14">
        <f>MAX(Table1[[#This Row],[Loonheffing]]-Table1[[#This Row],[Algemene Heffingskorting]]-Table1[[#This Row],[Arbeidskorting]],0)</f>
        <v>13783.006500000001</v>
      </c>
      <c r="F4029" s="6">
        <f>Table1[[#This Row],[Belastbaar loon]]-Table1[[#This Row],[Belasting]]</f>
        <v>34327.993499999997</v>
      </c>
      <c r="G4029" s="2">
        <f>(Table1[[#This Row],[Belastbaar loon]]-Table1[[#This Row],[Netto loon]])/Table1[[#This Row],[Belastbaar loon]]</f>
        <v>0.28648347571241511</v>
      </c>
      <c r="H4029" s="14">
        <f t="shared" ca="1" si="57"/>
        <v>13778.104299999999</v>
      </c>
      <c r="I4029" s="14">
        <f ca="1">IF(ROW()=2, Table1[[#This Row],[Netto loon]], INDIRECT(ADDRESS(ROW()-1,COLUMN(F:F))))</f>
        <v>34322.895700000001</v>
      </c>
      <c r="J4029" s="6">
        <f ca="1">IF(ROW()=2, 0, Table1[[#This Row],[Belastbaar loon]]-INDIRECT(ADDRESS(ROW()-1,COLUMN(A:A))))</f>
        <v>10</v>
      </c>
      <c r="K4029" s="6">
        <f ca="1">Table1[[#This Row],[Netto loon]]-Table1[[#This Row],[Netto vorige schijf]]</f>
        <v>5.0977999999959138</v>
      </c>
      <c r="L4029" s="2">
        <f ca="1">(Table1[[#This Row],[Bruto tov vorige schijf]]-Table1[[#This Row],[Netto tov vorige schijf]])/MAX(Table1[[#This Row],[Bruto tov vorige schijf]],1)</f>
        <v>0.49022000000040861</v>
      </c>
    </row>
    <row r="4030" spans="1:12" x14ac:dyDescent="0.25">
      <c r="A4030" s="14">
        <v>48121</v>
      </c>
      <c r="B4030" s="6">
        <f>LoonHeffing2020(Table1[[#This Row],[Belastbaar loon]])</f>
        <v>17973.193500000001</v>
      </c>
      <c r="C4030" s="6">
        <f>AlgemeneHeffingsKorting2020(Table1[[#This Row],[Belastbaar loon]])</f>
        <v>1156.3048000000001</v>
      </c>
      <c r="D4030" s="14">
        <f>ArbeidsKorting2020(Table1[[#This Row],[Belastbaar loon]])</f>
        <v>3028.98</v>
      </c>
      <c r="E4030" s="14">
        <f>MAX(Table1[[#This Row],[Loonheffing]]-Table1[[#This Row],[Algemene Heffingskorting]]-Table1[[#This Row],[Arbeidskorting]],0)</f>
        <v>13787.9087</v>
      </c>
      <c r="F4030" s="6">
        <f>Table1[[#This Row],[Belastbaar loon]]-Table1[[#This Row],[Belasting]]</f>
        <v>34333.0913</v>
      </c>
      <c r="G4030" s="2">
        <f>(Table1[[#This Row],[Belastbaar loon]]-Table1[[#This Row],[Netto loon]])/Table1[[#This Row],[Belastbaar loon]]</f>
        <v>0.28652581409363898</v>
      </c>
      <c r="H4030" s="14">
        <f t="shared" ca="1" si="57"/>
        <v>13783.006500000001</v>
      </c>
      <c r="I4030" s="14">
        <f ca="1">IF(ROW()=2, Table1[[#This Row],[Netto loon]], INDIRECT(ADDRESS(ROW()-1,COLUMN(F:F))))</f>
        <v>34327.993499999997</v>
      </c>
      <c r="J4030" s="6">
        <f ca="1">IF(ROW()=2, 0, Table1[[#This Row],[Belastbaar loon]]-INDIRECT(ADDRESS(ROW()-1,COLUMN(A:A))))</f>
        <v>10</v>
      </c>
      <c r="K4030" s="6">
        <f ca="1">Table1[[#This Row],[Netto loon]]-Table1[[#This Row],[Netto vorige schijf]]</f>
        <v>5.0978000000031898</v>
      </c>
      <c r="L4030" s="2">
        <f ca="1">(Table1[[#This Row],[Bruto tov vorige schijf]]-Table1[[#This Row],[Netto tov vorige schijf]])/MAX(Table1[[#This Row],[Bruto tov vorige schijf]],1)</f>
        <v>0.49021999999968102</v>
      </c>
    </row>
    <row r="4031" spans="1:12" x14ac:dyDescent="0.25">
      <c r="A4031" s="14">
        <v>48131</v>
      </c>
      <c r="B4031" s="6">
        <f>LoonHeffing2020(Table1[[#This Row],[Belastbaar loon]])</f>
        <v>17976.928499999998</v>
      </c>
      <c r="C4031" s="6">
        <f>AlgemeneHeffingsKorting2020(Table1[[#This Row],[Belastbaar loon]])</f>
        <v>1155.7375999999999</v>
      </c>
      <c r="D4031" s="14">
        <f>ArbeidsKorting2020(Table1[[#This Row],[Belastbaar loon]])</f>
        <v>3028.38</v>
      </c>
      <c r="E4031" s="14">
        <f>MAX(Table1[[#This Row],[Loonheffing]]-Table1[[#This Row],[Algemene Heffingskorting]]-Table1[[#This Row],[Arbeidskorting]],0)</f>
        <v>13792.810899999997</v>
      </c>
      <c r="F4031" s="6">
        <f>Table1[[#This Row],[Belastbaar loon]]-Table1[[#This Row],[Belasting]]</f>
        <v>34338.189100000003</v>
      </c>
      <c r="G4031" s="2">
        <f>(Table1[[#This Row],[Belastbaar loon]]-Table1[[#This Row],[Netto loon]])/Table1[[#This Row],[Belastbaar loon]]</f>
        <v>0.28656813488188476</v>
      </c>
      <c r="H4031" s="14">
        <f t="shared" ca="1" si="57"/>
        <v>13787.9087</v>
      </c>
      <c r="I4031" s="14">
        <f ca="1">IF(ROW()=2, Table1[[#This Row],[Netto loon]], INDIRECT(ADDRESS(ROW()-1,COLUMN(F:F))))</f>
        <v>34333.0913</v>
      </c>
      <c r="J4031" s="6">
        <f ca="1">IF(ROW()=2, 0, Table1[[#This Row],[Belastbaar loon]]-INDIRECT(ADDRESS(ROW()-1,COLUMN(A:A))))</f>
        <v>10</v>
      </c>
      <c r="K4031" s="6">
        <f ca="1">Table1[[#This Row],[Netto loon]]-Table1[[#This Row],[Netto vorige schijf]]</f>
        <v>5.0978000000031898</v>
      </c>
      <c r="L4031" s="2">
        <f ca="1">(Table1[[#This Row],[Bruto tov vorige schijf]]-Table1[[#This Row],[Netto tov vorige schijf]])/MAX(Table1[[#This Row],[Bruto tov vorige schijf]],1)</f>
        <v>0.49021999999968102</v>
      </c>
    </row>
    <row r="4032" spans="1:12" x14ac:dyDescent="0.25">
      <c r="A4032" s="14">
        <v>48141</v>
      </c>
      <c r="B4032" s="6">
        <f>LoonHeffing2020(Table1[[#This Row],[Belastbaar loon]])</f>
        <v>17980.663499999999</v>
      </c>
      <c r="C4032" s="6">
        <f>AlgemeneHeffingsKorting2020(Table1[[#This Row],[Belastbaar loon]])</f>
        <v>1155.1704</v>
      </c>
      <c r="D4032" s="14">
        <f>ArbeidsKorting2020(Table1[[#This Row],[Belastbaar loon]])</f>
        <v>3027.78</v>
      </c>
      <c r="E4032" s="14">
        <f>MAX(Table1[[#This Row],[Loonheffing]]-Table1[[#This Row],[Algemene Heffingskorting]]-Table1[[#This Row],[Arbeidskorting]],0)</f>
        <v>13797.713099999999</v>
      </c>
      <c r="F4032" s="6">
        <f>Table1[[#This Row],[Belastbaar loon]]-Table1[[#This Row],[Belasting]]</f>
        <v>34343.286899999999</v>
      </c>
      <c r="G4032" s="2">
        <f>(Table1[[#This Row],[Belastbaar loon]]-Table1[[#This Row],[Netto loon]])/Table1[[#This Row],[Belastbaar loon]]</f>
        <v>0.2866104380881162</v>
      </c>
      <c r="H4032" s="14">
        <f t="shared" ca="1" si="57"/>
        <v>13792.810899999997</v>
      </c>
      <c r="I4032" s="14">
        <f ca="1">IF(ROW()=2, Table1[[#This Row],[Netto loon]], INDIRECT(ADDRESS(ROW()-1,COLUMN(F:F))))</f>
        <v>34338.189100000003</v>
      </c>
      <c r="J4032" s="6">
        <f ca="1">IF(ROW()=2, 0, Table1[[#This Row],[Belastbaar loon]]-INDIRECT(ADDRESS(ROW()-1,COLUMN(A:A))))</f>
        <v>10</v>
      </c>
      <c r="K4032" s="6">
        <f ca="1">Table1[[#This Row],[Netto loon]]-Table1[[#This Row],[Netto vorige schijf]]</f>
        <v>5.0977999999959138</v>
      </c>
      <c r="L4032" s="2">
        <f ca="1">(Table1[[#This Row],[Bruto tov vorige schijf]]-Table1[[#This Row],[Netto tov vorige schijf]])/MAX(Table1[[#This Row],[Bruto tov vorige schijf]],1)</f>
        <v>0.49022000000040861</v>
      </c>
    </row>
    <row r="4033" spans="1:12" x14ac:dyDescent="0.25">
      <c r="A4033" s="14">
        <v>48151</v>
      </c>
      <c r="B4033" s="6">
        <f>LoonHeffing2020(Table1[[#This Row],[Belastbaar loon]])</f>
        <v>17984.398499999999</v>
      </c>
      <c r="C4033" s="6">
        <f>AlgemeneHeffingsKorting2020(Table1[[#This Row],[Belastbaar loon]])</f>
        <v>1154.6032</v>
      </c>
      <c r="D4033" s="14">
        <f>ArbeidsKorting2020(Table1[[#This Row],[Belastbaar loon]])</f>
        <v>3027.18</v>
      </c>
      <c r="E4033" s="14">
        <f>MAX(Table1[[#This Row],[Loonheffing]]-Table1[[#This Row],[Algemene Heffingskorting]]-Table1[[#This Row],[Arbeidskorting]],0)</f>
        <v>13802.615299999998</v>
      </c>
      <c r="F4033" s="6">
        <f>Table1[[#This Row],[Belastbaar loon]]-Table1[[#This Row],[Belasting]]</f>
        <v>34348.384700000002</v>
      </c>
      <c r="G4033" s="2">
        <f>(Table1[[#This Row],[Belastbaar loon]]-Table1[[#This Row],[Netto loon]])/Table1[[#This Row],[Belastbaar loon]]</f>
        <v>0.2866527237232871</v>
      </c>
      <c r="H4033" s="14">
        <f t="shared" ca="1" si="57"/>
        <v>13797.713099999999</v>
      </c>
      <c r="I4033" s="14">
        <f ca="1">IF(ROW()=2, Table1[[#This Row],[Netto loon]], INDIRECT(ADDRESS(ROW()-1,COLUMN(F:F))))</f>
        <v>34343.286899999999</v>
      </c>
      <c r="J4033" s="6">
        <f ca="1">IF(ROW()=2, 0, Table1[[#This Row],[Belastbaar loon]]-INDIRECT(ADDRESS(ROW()-1,COLUMN(A:A))))</f>
        <v>10</v>
      </c>
      <c r="K4033" s="6">
        <f ca="1">Table1[[#This Row],[Netto loon]]-Table1[[#This Row],[Netto vorige schijf]]</f>
        <v>5.0978000000031898</v>
      </c>
      <c r="L4033" s="2">
        <f ca="1">(Table1[[#This Row],[Bruto tov vorige schijf]]-Table1[[#This Row],[Netto tov vorige schijf]])/MAX(Table1[[#This Row],[Bruto tov vorige schijf]],1)</f>
        <v>0.49021999999968102</v>
      </c>
    </row>
    <row r="4034" spans="1:12" x14ac:dyDescent="0.25">
      <c r="A4034" s="14">
        <v>48161</v>
      </c>
      <c r="B4034" s="6">
        <f>LoonHeffing2020(Table1[[#This Row],[Belastbaar loon]])</f>
        <v>17988.1335</v>
      </c>
      <c r="C4034" s="6">
        <f>AlgemeneHeffingsKorting2020(Table1[[#This Row],[Belastbaar loon]])</f>
        <v>1154.0360000000001</v>
      </c>
      <c r="D4034" s="14">
        <f>ArbeidsKorting2020(Table1[[#This Row],[Belastbaar loon]])</f>
        <v>3026.58</v>
      </c>
      <c r="E4034" s="14">
        <f>MAX(Table1[[#This Row],[Loonheffing]]-Table1[[#This Row],[Algemene Heffingskorting]]-Table1[[#This Row],[Arbeidskorting]],0)</f>
        <v>13807.5175</v>
      </c>
      <c r="F4034" s="6">
        <f>Table1[[#This Row],[Belastbaar loon]]-Table1[[#This Row],[Belasting]]</f>
        <v>34353.482499999998</v>
      </c>
      <c r="G4034" s="2">
        <f>(Table1[[#This Row],[Belastbaar loon]]-Table1[[#This Row],[Netto loon]])/Table1[[#This Row],[Belastbaar loon]]</f>
        <v>0.28669499179834307</v>
      </c>
      <c r="H4034" s="14">
        <f t="shared" ca="1" si="57"/>
        <v>13802.615299999998</v>
      </c>
      <c r="I4034" s="14">
        <f ca="1">IF(ROW()=2, Table1[[#This Row],[Netto loon]], INDIRECT(ADDRESS(ROW()-1,COLUMN(F:F))))</f>
        <v>34348.384700000002</v>
      </c>
      <c r="J4034" s="6">
        <f ca="1">IF(ROW()=2, 0, Table1[[#This Row],[Belastbaar loon]]-INDIRECT(ADDRESS(ROW()-1,COLUMN(A:A))))</f>
        <v>10</v>
      </c>
      <c r="K4034" s="6">
        <f ca="1">Table1[[#This Row],[Netto loon]]-Table1[[#This Row],[Netto vorige schijf]]</f>
        <v>5.0977999999959138</v>
      </c>
      <c r="L4034" s="2">
        <f ca="1">(Table1[[#This Row],[Bruto tov vorige schijf]]-Table1[[#This Row],[Netto tov vorige schijf]])/MAX(Table1[[#This Row],[Bruto tov vorige schijf]],1)</f>
        <v>0.49022000000040861</v>
      </c>
    </row>
    <row r="4035" spans="1:12" x14ac:dyDescent="0.25">
      <c r="A4035" s="14">
        <v>48171</v>
      </c>
      <c r="B4035" s="6">
        <f>LoonHeffing2020(Table1[[#This Row],[Belastbaar loon]])</f>
        <v>17991.8685</v>
      </c>
      <c r="C4035" s="6">
        <f>AlgemeneHeffingsKorting2020(Table1[[#This Row],[Belastbaar loon]])</f>
        <v>1153.4688000000001</v>
      </c>
      <c r="D4035" s="14">
        <f>ArbeidsKorting2020(Table1[[#This Row],[Belastbaar loon]])</f>
        <v>3025.98</v>
      </c>
      <c r="E4035" s="14">
        <f>MAX(Table1[[#This Row],[Loonheffing]]-Table1[[#This Row],[Algemene Heffingskorting]]-Table1[[#This Row],[Arbeidskorting]],0)</f>
        <v>13812.419700000002</v>
      </c>
      <c r="F4035" s="6">
        <f>Table1[[#This Row],[Belastbaar loon]]-Table1[[#This Row],[Belasting]]</f>
        <v>34358.580300000001</v>
      </c>
      <c r="G4035" s="2">
        <f>(Table1[[#This Row],[Belastbaar loon]]-Table1[[#This Row],[Netto loon]])/Table1[[#This Row],[Belastbaar loon]]</f>
        <v>0.28673724232421993</v>
      </c>
      <c r="H4035" s="14">
        <f t="shared" ca="1" si="57"/>
        <v>13807.5175</v>
      </c>
      <c r="I4035" s="14">
        <f ca="1">IF(ROW()=2, Table1[[#This Row],[Netto loon]], INDIRECT(ADDRESS(ROW()-1,COLUMN(F:F))))</f>
        <v>34353.482499999998</v>
      </c>
      <c r="J4035" s="6">
        <f ca="1">IF(ROW()=2, 0, Table1[[#This Row],[Belastbaar loon]]-INDIRECT(ADDRESS(ROW()-1,COLUMN(A:A))))</f>
        <v>10</v>
      </c>
      <c r="K4035" s="6">
        <f ca="1">Table1[[#This Row],[Netto loon]]-Table1[[#This Row],[Netto vorige schijf]]</f>
        <v>5.0978000000031898</v>
      </c>
      <c r="L4035" s="2">
        <f ca="1">(Table1[[#This Row],[Bruto tov vorige schijf]]-Table1[[#This Row],[Netto tov vorige schijf]])/MAX(Table1[[#This Row],[Bruto tov vorige schijf]],1)</f>
        <v>0.49021999999968102</v>
      </c>
    </row>
    <row r="4036" spans="1:12" x14ac:dyDescent="0.25">
      <c r="A4036" s="14">
        <v>48181</v>
      </c>
      <c r="B4036" s="6">
        <f>LoonHeffing2020(Table1[[#This Row],[Belastbaar loon]])</f>
        <v>17995.603500000001</v>
      </c>
      <c r="C4036" s="6">
        <f>AlgemeneHeffingsKorting2020(Table1[[#This Row],[Belastbaar loon]])</f>
        <v>1152.9015999999999</v>
      </c>
      <c r="D4036" s="14">
        <f>ArbeidsKorting2020(Table1[[#This Row],[Belastbaar loon]])</f>
        <v>3025.38</v>
      </c>
      <c r="E4036" s="14">
        <f>MAX(Table1[[#This Row],[Loonheffing]]-Table1[[#This Row],[Algemene Heffingskorting]]-Table1[[#This Row],[Arbeidskorting]],0)</f>
        <v>13817.321899999999</v>
      </c>
      <c r="F4036" s="6">
        <f>Table1[[#This Row],[Belastbaar loon]]-Table1[[#This Row],[Belasting]]</f>
        <v>34363.678100000005</v>
      </c>
      <c r="G4036" s="2">
        <f>(Table1[[#This Row],[Belastbaar loon]]-Table1[[#This Row],[Netto loon]])/Table1[[#This Row],[Belastbaar loon]]</f>
        <v>0.28677947531184483</v>
      </c>
      <c r="H4036" s="14">
        <f t="shared" ca="1" si="57"/>
        <v>13812.419700000002</v>
      </c>
      <c r="I4036" s="14">
        <f ca="1">IF(ROW()=2, Table1[[#This Row],[Netto loon]], INDIRECT(ADDRESS(ROW()-1,COLUMN(F:F))))</f>
        <v>34358.580300000001</v>
      </c>
      <c r="J4036" s="6">
        <f ca="1">IF(ROW()=2, 0, Table1[[#This Row],[Belastbaar loon]]-INDIRECT(ADDRESS(ROW()-1,COLUMN(A:A))))</f>
        <v>10</v>
      </c>
      <c r="K4036" s="6">
        <f ca="1">Table1[[#This Row],[Netto loon]]-Table1[[#This Row],[Netto vorige schijf]]</f>
        <v>5.0978000000031898</v>
      </c>
      <c r="L4036" s="2">
        <f ca="1">(Table1[[#This Row],[Bruto tov vorige schijf]]-Table1[[#This Row],[Netto tov vorige schijf]])/MAX(Table1[[#This Row],[Bruto tov vorige schijf]],1)</f>
        <v>0.49021999999968102</v>
      </c>
    </row>
    <row r="4037" spans="1:12" x14ac:dyDescent="0.25">
      <c r="A4037" s="14">
        <v>48191</v>
      </c>
      <c r="B4037" s="6">
        <f>LoonHeffing2020(Table1[[#This Row],[Belastbaar loon]])</f>
        <v>17999.338500000002</v>
      </c>
      <c r="C4037" s="6">
        <f>AlgemeneHeffingsKorting2020(Table1[[#This Row],[Belastbaar loon]])</f>
        <v>1152.3344</v>
      </c>
      <c r="D4037" s="14">
        <f>ArbeidsKorting2020(Table1[[#This Row],[Belastbaar loon]])</f>
        <v>3024.78</v>
      </c>
      <c r="E4037" s="14">
        <f>MAX(Table1[[#This Row],[Loonheffing]]-Table1[[#This Row],[Algemene Heffingskorting]]-Table1[[#This Row],[Arbeidskorting]],0)</f>
        <v>13822.224100000001</v>
      </c>
      <c r="F4037" s="6">
        <f>Table1[[#This Row],[Belastbaar loon]]-Table1[[#This Row],[Belasting]]</f>
        <v>34368.775900000001</v>
      </c>
      <c r="G4037" s="2">
        <f>(Table1[[#This Row],[Belastbaar loon]]-Table1[[#This Row],[Netto loon]])/Table1[[#This Row],[Belastbaar loon]]</f>
        <v>0.28682169077213587</v>
      </c>
      <c r="H4037" s="14">
        <f t="shared" ca="1" si="57"/>
        <v>13817.321899999999</v>
      </c>
      <c r="I4037" s="14">
        <f ca="1">IF(ROW()=2, Table1[[#This Row],[Netto loon]], INDIRECT(ADDRESS(ROW()-1,COLUMN(F:F))))</f>
        <v>34363.678100000005</v>
      </c>
      <c r="J4037" s="6">
        <f ca="1">IF(ROW()=2, 0, Table1[[#This Row],[Belastbaar loon]]-INDIRECT(ADDRESS(ROW()-1,COLUMN(A:A))))</f>
        <v>10</v>
      </c>
      <c r="K4037" s="6">
        <f ca="1">Table1[[#This Row],[Netto loon]]-Table1[[#This Row],[Netto vorige schijf]]</f>
        <v>5.0977999999959138</v>
      </c>
      <c r="L4037" s="2">
        <f ca="1">(Table1[[#This Row],[Bruto tov vorige schijf]]-Table1[[#This Row],[Netto tov vorige schijf]])/MAX(Table1[[#This Row],[Bruto tov vorige schijf]],1)</f>
        <v>0.49022000000040861</v>
      </c>
    </row>
    <row r="4038" spans="1:12" x14ac:dyDescent="0.25">
      <c r="A4038" s="14">
        <v>48201</v>
      </c>
      <c r="B4038" s="6">
        <f>LoonHeffing2020(Table1[[#This Row],[Belastbaar loon]])</f>
        <v>18003.073499999999</v>
      </c>
      <c r="C4038" s="6">
        <f>AlgemeneHeffingsKorting2020(Table1[[#This Row],[Belastbaar loon]])</f>
        <v>1151.7672</v>
      </c>
      <c r="D4038" s="14">
        <f>ArbeidsKorting2020(Table1[[#This Row],[Belastbaar loon]])</f>
        <v>3024.18</v>
      </c>
      <c r="E4038" s="14">
        <f>MAX(Table1[[#This Row],[Loonheffing]]-Table1[[#This Row],[Algemene Heffingskorting]]-Table1[[#This Row],[Arbeidskorting]],0)</f>
        <v>13827.1263</v>
      </c>
      <c r="F4038" s="6">
        <f>Table1[[#This Row],[Belastbaar loon]]-Table1[[#This Row],[Belasting]]</f>
        <v>34373.873699999996</v>
      </c>
      <c r="G4038" s="2">
        <f>(Table1[[#This Row],[Belastbaar loon]]-Table1[[#This Row],[Netto loon]])/Table1[[#This Row],[Belastbaar loon]]</f>
        <v>0.28686388871600182</v>
      </c>
      <c r="H4038" s="14">
        <f t="shared" ca="1" si="57"/>
        <v>13822.224100000001</v>
      </c>
      <c r="I4038" s="14">
        <f ca="1">IF(ROW()=2, Table1[[#This Row],[Netto loon]], INDIRECT(ADDRESS(ROW()-1,COLUMN(F:F))))</f>
        <v>34368.775900000001</v>
      </c>
      <c r="J4038" s="6">
        <f ca="1">IF(ROW()=2, 0, Table1[[#This Row],[Belastbaar loon]]-INDIRECT(ADDRESS(ROW()-1,COLUMN(A:A))))</f>
        <v>10</v>
      </c>
      <c r="K4038" s="6">
        <f ca="1">Table1[[#This Row],[Netto loon]]-Table1[[#This Row],[Netto vorige schijf]]</f>
        <v>5.0977999999959138</v>
      </c>
      <c r="L4038" s="2">
        <f ca="1">(Table1[[#This Row],[Bruto tov vorige schijf]]-Table1[[#This Row],[Netto tov vorige schijf]])/MAX(Table1[[#This Row],[Bruto tov vorige schijf]],1)</f>
        <v>0.49022000000040861</v>
      </c>
    </row>
    <row r="4039" spans="1:12" x14ac:dyDescent="0.25">
      <c r="A4039" s="14">
        <v>48211</v>
      </c>
      <c r="B4039" s="6">
        <f>LoonHeffing2020(Table1[[#This Row],[Belastbaar loon]])</f>
        <v>18006.808499999999</v>
      </c>
      <c r="C4039" s="6">
        <f>AlgemeneHeffingsKorting2020(Table1[[#This Row],[Belastbaar loon]])</f>
        <v>1151.2</v>
      </c>
      <c r="D4039" s="14">
        <f>ArbeidsKorting2020(Table1[[#This Row],[Belastbaar loon]])</f>
        <v>3023.58</v>
      </c>
      <c r="E4039" s="14">
        <f>MAX(Table1[[#This Row],[Loonheffing]]-Table1[[#This Row],[Algemene Heffingskorting]]-Table1[[#This Row],[Arbeidskorting]],0)</f>
        <v>13832.028499999999</v>
      </c>
      <c r="F4039" s="6">
        <f>Table1[[#This Row],[Belastbaar loon]]-Table1[[#This Row],[Belasting]]</f>
        <v>34378.9715</v>
      </c>
      <c r="G4039" s="2">
        <f>(Table1[[#This Row],[Belastbaar loon]]-Table1[[#This Row],[Netto loon]])/Table1[[#This Row],[Belastbaar loon]]</f>
        <v>0.28690606915434236</v>
      </c>
      <c r="H4039" s="14">
        <f t="shared" ca="1" si="57"/>
        <v>13827.1263</v>
      </c>
      <c r="I4039" s="14">
        <f ca="1">IF(ROW()=2, Table1[[#This Row],[Netto loon]], INDIRECT(ADDRESS(ROW()-1,COLUMN(F:F))))</f>
        <v>34373.873699999996</v>
      </c>
      <c r="J4039" s="6">
        <f ca="1">IF(ROW()=2, 0, Table1[[#This Row],[Belastbaar loon]]-INDIRECT(ADDRESS(ROW()-1,COLUMN(A:A))))</f>
        <v>10</v>
      </c>
      <c r="K4039" s="6">
        <f ca="1">Table1[[#This Row],[Netto loon]]-Table1[[#This Row],[Netto vorige schijf]]</f>
        <v>5.0978000000031898</v>
      </c>
      <c r="L4039" s="2">
        <f ca="1">(Table1[[#This Row],[Bruto tov vorige schijf]]-Table1[[#This Row],[Netto tov vorige schijf]])/MAX(Table1[[#This Row],[Bruto tov vorige schijf]],1)</f>
        <v>0.49021999999968102</v>
      </c>
    </row>
    <row r="4040" spans="1:12" x14ac:dyDescent="0.25">
      <c r="A4040" s="14">
        <v>48221</v>
      </c>
      <c r="B4040" s="6">
        <f>LoonHeffing2020(Table1[[#This Row],[Belastbaar loon]])</f>
        <v>18010.5435</v>
      </c>
      <c r="C4040" s="6">
        <f>AlgemeneHeffingsKorting2020(Table1[[#This Row],[Belastbaar loon]])</f>
        <v>1150.6328000000001</v>
      </c>
      <c r="D4040" s="14">
        <f>ArbeidsKorting2020(Table1[[#This Row],[Belastbaar loon]])</f>
        <v>3022.98</v>
      </c>
      <c r="E4040" s="14">
        <f>MAX(Table1[[#This Row],[Loonheffing]]-Table1[[#This Row],[Algemene Heffingskorting]]-Table1[[#This Row],[Arbeidskorting]],0)</f>
        <v>13836.930700000001</v>
      </c>
      <c r="F4040" s="6">
        <f>Table1[[#This Row],[Belastbaar loon]]-Table1[[#This Row],[Belasting]]</f>
        <v>34384.069300000003</v>
      </c>
      <c r="G4040" s="2">
        <f>(Table1[[#This Row],[Belastbaar loon]]-Table1[[#This Row],[Netto loon]])/Table1[[#This Row],[Belastbaar loon]]</f>
        <v>0.28694823209804848</v>
      </c>
      <c r="H4040" s="14">
        <f t="shared" ca="1" si="57"/>
        <v>13832.028499999999</v>
      </c>
      <c r="I4040" s="14">
        <f ca="1">IF(ROW()=2, Table1[[#This Row],[Netto loon]], INDIRECT(ADDRESS(ROW()-1,COLUMN(F:F))))</f>
        <v>34378.9715</v>
      </c>
      <c r="J4040" s="6">
        <f ca="1">IF(ROW()=2, 0, Table1[[#This Row],[Belastbaar loon]]-INDIRECT(ADDRESS(ROW()-1,COLUMN(A:A))))</f>
        <v>10</v>
      </c>
      <c r="K4040" s="6">
        <f ca="1">Table1[[#This Row],[Netto loon]]-Table1[[#This Row],[Netto vorige schijf]]</f>
        <v>5.0978000000031898</v>
      </c>
      <c r="L4040" s="2">
        <f ca="1">(Table1[[#This Row],[Bruto tov vorige schijf]]-Table1[[#This Row],[Netto tov vorige schijf]])/MAX(Table1[[#This Row],[Bruto tov vorige schijf]],1)</f>
        <v>0.49021999999968102</v>
      </c>
    </row>
    <row r="4041" spans="1:12" x14ac:dyDescent="0.25">
      <c r="A4041" s="14">
        <v>48231</v>
      </c>
      <c r="B4041" s="6">
        <f>LoonHeffing2020(Table1[[#This Row],[Belastbaar loon]])</f>
        <v>18014.2785</v>
      </c>
      <c r="C4041" s="6">
        <f>AlgemeneHeffingsKorting2020(Table1[[#This Row],[Belastbaar loon]])</f>
        <v>1150.0655999999999</v>
      </c>
      <c r="D4041" s="14">
        <f>ArbeidsKorting2020(Table1[[#This Row],[Belastbaar loon]])</f>
        <v>3022.38</v>
      </c>
      <c r="E4041" s="14">
        <f>MAX(Table1[[#This Row],[Loonheffing]]-Table1[[#This Row],[Algemene Heffingskorting]]-Table1[[#This Row],[Arbeidskorting]],0)</f>
        <v>13841.832899999998</v>
      </c>
      <c r="F4041" s="6">
        <f>Table1[[#This Row],[Belastbaar loon]]-Table1[[#This Row],[Belasting]]</f>
        <v>34389.167100000006</v>
      </c>
      <c r="G4041" s="2">
        <f>(Table1[[#This Row],[Belastbaar loon]]-Table1[[#This Row],[Netto loon]])/Table1[[#This Row],[Belastbaar loon]]</f>
        <v>0.286990377558002</v>
      </c>
      <c r="H4041" s="14">
        <f t="shared" ca="1" si="57"/>
        <v>13836.930700000001</v>
      </c>
      <c r="I4041" s="14">
        <f ca="1">IF(ROW()=2, Table1[[#This Row],[Netto loon]], INDIRECT(ADDRESS(ROW()-1,COLUMN(F:F))))</f>
        <v>34384.069300000003</v>
      </c>
      <c r="J4041" s="6">
        <f ca="1">IF(ROW()=2, 0, Table1[[#This Row],[Belastbaar loon]]-INDIRECT(ADDRESS(ROW()-1,COLUMN(A:A))))</f>
        <v>10</v>
      </c>
      <c r="K4041" s="6">
        <f ca="1">Table1[[#This Row],[Netto loon]]-Table1[[#This Row],[Netto vorige schijf]]</f>
        <v>5.0978000000031898</v>
      </c>
      <c r="L4041" s="2">
        <f ca="1">(Table1[[#This Row],[Bruto tov vorige schijf]]-Table1[[#This Row],[Netto tov vorige schijf]])/MAX(Table1[[#This Row],[Bruto tov vorige schijf]],1)</f>
        <v>0.49021999999968102</v>
      </c>
    </row>
    <row r="4042" spans="1:12" x14ac:dyDescent="0.25">
      <c r="A4042" s="14">
        <v>48241</v>
      </c>
      <c r="B4042" s="6">
        <f>LoonHeffing2020(Table1[[#This Row],[Belastbaar loon]])</f>
        <v>18018.013500000001</v>
      </c>
      <c r="C4042" s="6">
        <f>AlgemeneHeffingsKorting2020(Table1[[#This Row],[Belastbaar loon]])</f>
        <v>1149.4983999999999</v>
      </c>
      <c r="D4042" s="14">
        <f>ArbeidsKorting2020(Table1[[#This Row],[Belastbaar loon]])</f>
        <v>3021.78</v>
      </c>
      <c r="E4042" s="14">
        <f>MAX(Table1[[#This Row],[Loonheffing]]-Table1[[#This Row],[Algemene Heffingskorting]]-Table1[[#This Row],[Arbeidskorting]],0)</f>
        <v>13846.7351</v>
      </c>
      <c r="F4042" s="6">
        <f>Table1[[#This Row],[Belastbaar loon]]-Table1[[#This Row],[Belasting]]</f>
        <v>34394.264900000002</v>
      </c>
      <c r="G4042" s="2">
        <f>(Table1[[#This Row],[Belastbaar loon]]-Table1[[#This Row],[Netto loon]])/Table1[[#This Row],[Belastbaar loon]]</f>
        <v>0.2870325055450757</v>
      </c>
      <c r="H4042" s="14">
        <f t="shared" ca="1" si="57"/>
        <v>13841.832899999998</v>
      </c>
      <c r="I4042" s="14">
        <f ca="1">IF(ROW()=2, Table1[[#This Row],[Netto loon]], INDIRECT(ADDRESS(ROW()-1,COLUMN(F:F))))</f>
        <v>34389.167100000006</v>
      </c>
      <c r="J4042" s="6">
        <f ca="1">IF(ROW()=2, 0, Table1[[#This Row],[Belastbaar loon]]-INDIRECT(ADDRESS(ROW()-1,COLUMN(A:A))))</f>
        <v>10</v>
      </c>
      <c r="K4042" s="6">
        <f ca="1">Table1[[#This Row],[Netto loon]]-Table1[[#This Row],[Netto vorige schijf]]</f>
        <v>5.0977999999959138</v>
      </c>
      <c r="L4042" s="2">
        <f ca="1">(Table1[[#This Row],[Bruto tov vorige schijf]]-Table1[[#This Row],[Netto tov vorige schijf]])/MAX(Table1[[#This Row],[Bruto tov vorige schijf]],1)</f>
        <v>0.49022000000040861</v>
      </c>
    </row>
    <row r="4043" spans="1:12" x14ac:dyDescent="0.25">
      <c r="A4043" s="14">
        <v>48251</v>
      </c>
      <c r="B4043" s="6">
        <f>LoonHeffing2020(Table1[[#This Row],[Belastbaar loon]])</f>
        <v>18021.748500000002</v>
      </c>
      <c r="C4043" s="6">
        <f>AlgemeneHeffingsKorting2020(Table1[[#This Row],[Belastbaar loon]])</f>
        <v>1148.9312</v>
      </c>
      <c r="D4043" s="14">
        <f>ArbeidsKorting2020(Table1[[#This Row],[Belastbaar loon]])</f>
        <v>3021.18</v>
      </c>
      <c r="E4043" s="14">
        <f>MAX(Table1[[#This Row],[Loonheffing]]-Table1[[#This Row],[Algemene Heffingskorting]]-Table1[[#This Row],[Arbeidskorting]],0)</f>
        <v>13851.637300000002</v>
      </c>
      <c r="F4043" s="6">
        <f>Table1[[#This Row],[Belastbaar loon]]-Table1[[#This Row],[Belasting]]</f>
        <v>34399.362699999998</v>
      </c>
      <c r="G4043" s="2">
        <f>(Table1[[#This Row],[Belastbaar loon]]-Table1[[#This Row],[Netto loon]])/Table1[[#This Row],[Belastbaar loon]]</f>
        <v>0.28707461607013329</v>
      </c>
      <c r="H4043" s="14">
        <f t="shared" ca="1" si="57"/>
        <v>13846.7351</v>
      </c>
      <c r="I4043" s="14">
        <f ca="1">IF(ROW()=2, Table1[[#This Row],[Netto loon]], INDIRECT(ADDRESS(ROW()-1,COLUMN(F:F))))</f>
        <v>34394.264900000002</v>
      </c>
      <c r="J4043" s="6">
        <f ca="1">IF(ROW()=2, 0, Table1[[#This Row],[Belastbaar loon]]-INDIRECT(ADDRESS(ROW()-1,COLUMN(A:A))))</f>
        <v>10</v>
      </c>
      <c r="K4043" s="6">
        <f ca="1">Table1[[#This Row],[Netto loon]]-Table1[[#This Row],[Netto vorige schijf]]</f>
        <v>5.0977999999959138</v>
      </c>
      <c r="L4043" s="2">
        <f ca="1">(Table1[[#This Row],[Bruto tov vorige schijf]]-Table1[[#This Row],[Netto tov vorige schijf]])/MAX(Table1[[#This Row],[Bruto tov vorige schijf]],1)</f>
        <v>0.49022000000040861</v>
      </c>
    </row>
    <row r="4044" spans="1:12" x14ac:dyDescent="0.25">
      <c r="A4044" s="14">
        <v>48261</v>
      </c>
      <c r="B4044" s="6">
        <f>LoonHeffing2020(Table1[[#This Row],[Belastbaar loon]])</f>
        <v>18025.483499999998</v>
      </c>
      <c r="C4044" s="6">
        <f>AlgemeneHeffingsKorting2020(Table1[[#This Row],[Belastbaar loon]])</f>
        <v>1148.364</v>
      </c>
      <c r="D4044" s="14">
        <f>ArbeidsKorting2020(Table1[[#This Row],[Belastbaar loon]])</f>
        <v>3020.58</v>
      </c>
      <c r="E4044" s="14">
        <f>MAX(Table1[[#This Row],[Loonheffing]]-Table1[[#This Row],[Algemene Heffingskorting]]-Table1[[#This Row],[Arbeidskorting]],0)</f>
        <v>13856.539499999997</v>
      </c>
      <c r="F4044" s="6">
        <f>Table1[[#This Row],[Belastbaar loon]]-Table1[[#This Row],[Belasting]]</f>
        <v>34404.460500000001</v>
      </c>
      <c r="G4044" s="2">
        <f>(Table1[[#This Row],[Belastbaar loon]]-Table1[[#This Row],[Netto loon]])/Table1[[#This Row],[Belastbaar loon]]</f>
        <v>0.28711670914402931</v>
      </c>
      <c r="H4044" s="14">
        <f t="shared" ca="1" si="57"/>
        <v>13851.637300000002</v>
      </c>
      <c r="I4044" s="14">
        <f ca="1">IF(ROW()=2, Table1[[#This Row],[Netto loon]], INDIRECT(ADDRESS(ROW()-1,COLUMN(F:F))))</f>
        <v>34399.362699999998</v>
      </c>
      <c r="J4044" s="6">
        <f ca="1">IF(ROW()=2, 0, Table1[[#This Row],[Belastbaar loon]]-INDIRECT(ADDRESS(ROW()-1,COLUMN(A:A))))</f>
        <v>10</v>
      </c>
      <c r="K4044" s="6">
        <f ca="1">Table1[[#This Row],[Netto loon]]-Table1[[#This Row],[Netto vorige schijf]]</f>
        <v>5.0978000000031898</v>
      </c>
      <c r="L4044" s="2">
        <f ca="1">(Table1[[#This Row],[Bruto tov vorige schijf]]-Table1[[#This Row],[Netto tov vorige schijf]])/MAX(Table1[[#This Row],[Bruto tov vorige schijf]],1)</f>
        <v>0.49021999999968102</v>
      </c>
    </row>
    <row r="4045" spans="1:12" x14ac:dyDescent="0.25">
      <c r="A4045" s="14">
        <v>48271</v>
      </c>
      <c r="B4045" s="6">
        <f>LoonHeffing2020(Table1[[#This Row],[Belastbaar loon]])</f>
        <v>18029.218499999999</v>
      </c>
      <c r="C4045" s="6">
        <f>AlgemeneHeffingsKorting2020(Table1[[#This Row],[Belastbaar loon]])</f>
        <v>1147.7968000000001</v>
      </c>
      <c r="D4045" s="14">
        <f>ArbeidsKorting2020(Table1[[#This Row],[Belastbaar loon]])</f>
        <v>3019.98</v>
      </c>
      <c r="E4045" s="14">
        <f>MAX(Table1[[#This Row],[Loonheffing]]-Table1[[#This Row],[Algemene Heffingskorting]]-Table1[[#This Row],[Arbeidskorting]],0)</f>
        <v>13861.441699999999</v>
      </c>
      <c r="F4045" s="6">
        <f>Table1[[#This Row],[Belastbaar loon]]-Table1[[#This Row],[Belasting]]</f>
        <v>34409.558300000004</v>
      </c>
      <c r="G4045" s="2">
        <f>(Table1[[#This Row],[Belastbaar loon]]-Table1[[#This Row],[Netto loon]])/Table1[[#This Row],[Belastbaar loon]]</f>
        <v>0.28715878477760964</v>
      </c>
      <c r="H4045" s="14">
        <f t="shared" ca="1" si="57"/>
        <v>13856.539499999997</v>
      </c>
      <c r="I4045" s="14">
        <f ca="1">IF(ROW()=2, Table1[[#This Row],[Netto loon]], INDIRECT(ADDRESS(ROW()-1,COLUMN(F:F))))</f>
        <v>34404.460500000001</v>
      </c>
      <c r="J4045" s="6">
        <f ca="1">IF(ROW()=2, 0, Table1[[#This Row],[Belastbaar loon]]-INDIRECT(ADDRESS(ROW()-1,COLUMN(A:A))))</f>
        <v>10</v>
      </c>
      <c r="K4045" s="6">
        <f ca="1">Table1[[#This Row],[Netto loon]]-Table1[[#This Row],[Netto vorige schijf]]</f>
        <v>5.0978000000031898</v>
      </c>
      <c r="L4045" s="2">
        <f ca="1">(Table1[[#This Row],[Bruto tov vorige schijf]]-Table1[[#This Row],[Netto tov vorige schijf]])/MAX(Table1[[#This Row],[Bruto tov vorige schijf]],1)</f>
        <v>0.49021999999968102</v>
      </c>
    </row>
    <row r="4046" spans="1:12" x14ac:dyDescent="0.25">
      <c r="A4046" s="14">
        <v>48281</v>
      </c>
      <c r="B4046" s="6">
        <f>LoonHeffing2020(Table1[[#This Row],[Belastbaar loon]])</f>
        <v>18032.9535</v>
      </c>
      <c r="C4046" s="6">
        <f>AlgemeneHeffingsKorting2020(Table1[[#This Row],[Belastbaar loon]])</f>
        <v>1147.2296000000001</v>
      </c>
      <c r="D4046" s="14">
        <f>ArbeidsKorting2020(Table1[[#This Row],[Belastbaar loon]])</f>
        <v>3019.38</v>
      </c>
      <c r="E4046" s="14">
        <f>MAX(Table1[[#This Row],[Loonheffing]]-Table1[[#This Row],[Algemene Heffingskorting]]-Table1[[#This Row],[Arbeidskorting]],0)</f>
        <v>13866.3439</v>
      </c>
      <c r="F4046" s="6">
        <f>Table1[[#This Row],[Belastbaar loon]]-Table1[[#This Row],[Belasting]]</f>
        <v>34414.6561</v>
      </c>
      <c r="G4046" s="2">
        <f>(Table1[[#This Row],[Belastbaar loon]]-Table1[[#This Row],[Netto loon]])/Table1[[#This Row],[Belastbaar loon]]</f>
        <v>0.28720084298171122</v>
      </c>
      <c r="H4046" s="14">
        <f t="shared" ca="1" si="57"/>
        <v>13861.441699999999</v>
      </c>
      <c r="I4046" s="14">
        <f ca="1">IF(ROW()=2, Table1[[#This Row],[Netto loon]], INDIRECT(ADDRESS(ROW()-1,COLUMN(F:F))))</f>
        <v>34409.558300000004</v>
      </c>
      <c r="J4046" s="6">
        <f ca="1">IF(ROW()=2, 0, Table1[[#This Row],[Belastbaar loon]]-INDIRECT(ADDRESS(ROW()-1,COLUMN(A:A))))</f>
        <v>10</v>
      </c>
      <c r="K4046" s="6">
        <f ca="1">Table1[[#This Row],[Netto loon]]-Table1[[#This Row],[Netto vorige schijf]]</f>
        <v>5.0977999999959138</v>
      </c>
      <c r="L4046" s="2">
        <f ca="1">(Table1[[#This Row],[Bruto tov vorige schijf]]-Table1[[#This Row],[Netto tov vorige schijf]])/MAX(Table1[[#This Row],[Bruto tov vorige schijf]],1)</f>
        <v>0.49022000000040861</v>
      </c>
    </row>
    <row r="4047" spans="1:12" x14ac:dyDescent="0.25">
      <c r="A4047" s="14">
        <v>48291</v>
      </c>
      <c r="B4047" s="6">
        <f>LoonHeffing2020(Table1[[#This Row],[Belastbaar loon]])</f>
        <v>18036.6885</v>
      </c>
      <c r="C4047" s="6">
        <f>AlgemeneHeffingsKorting2020(Table1[[#This Row],[Belastbaar loon]])</f>
        <v>1146.6623999999999</v>
      </c>
      <c r="D4047" s="14">
        <f>ArbeidsKorting2020(Table1[[#This Row],[Belastbaar loon]])</f>
        <v>3018.78</v>
      </c>
      <c r="E4047" s="14">
        <f>MAX(Table1[[#This Row],[Loonheffing]]-Table1[[#This Row],[Algemene Heffingskorting]]-Table1[[#This Row],[Arbeidskorting]],0)</f>
        <v>13871.246099999998</v>
      </c>
      <c r="F4047" s="6">
        <f>Table1[[#This Row],[Belastbaar loon]]-Table1[[#This Row],[Belasting]]</f>
        <v>34419.753900000003</v>
      </c>
      <c r="G4047" s="2">
        <f>(Table1[[#This Row],[Belastbaar loon]]-Table1[[#This Row],[Netto loon]])/Table1[[#This Row],[Belastbaar loon]]</f>
        <v>0.28724288376716151</v>
      </c>
      <c r="H4047" s="14">
        <f t="shared" ca="1" si="57"/>
        <v>13866.3439</v>
      </c>
      <c r="I4047" s="14">
        <f ca="1">IF(ROW()=2, Table1[[#This Row],[Netto loon]], INDIRECT(ADDRESS(ROW()-1,COLUMN(F:F))))</f>
        <v>34414.6561</v>
      </c>
      <c r="J4047" s="6">
        <f ca="1">IF(ROW()=2, 0, Table1[[#This Row],[Belastbaar loon]]-INDIRECT(ADDRESS(ROW()-1,COLUMN(A:A))))</f>
        <v>10</v>
      </c>
      <c r="K4047" s="6">
        <f ca="1">Table1[[#This Row],[Netto loon]]-Table1[[#This Row],[Netto vorige schijf]]</f>
        <v>5.0978000000031898</v>
      </c>
      <c r="L4047" s="2">
        <f ca="1">(Table1[[#This Row],[Bruto tov vorige schijf]]-Table1[[#This Row],[Netto tov vorige schijf]])/MAX(Table1[[#This Row],[Bruto tov vorige schijf]],1)</f>
        <v>0.49021999999968102</v>
      </c>
    </row>
    <row r="4048" spans="1:12" x14ac:dyDescent="0.25">
      <c r="A4048" s="14">
        <v>48301</v>
      </c>
      <c r="B4048" s="6">
        <f>LoonHeffing2020(Table1[[#This Row],[Belastbaar loon]])</f>
        <v>18040.423500000001</v>
      </c>
      <c r="C4048" s="6">
        <f>AlgemeneHeffingsKorting2020(Table1[[#This Row],[Belastbaar loon]])</f>
        <v>1146.0952</v>
      </c>
      <c r="D4048" s="14">
        <f>ArbeidsKorting2020(Table1[[#This Row],[Belastbaar loon]])</f>
        <v>3018.18</v>
      </c>
      <c r="E4048" s="14">
        <f>MAX(Table1[[#This Row],[Loonheffing]]-Table1[[#This Row],[Algemene Heffingskorting]]-Table1[[#This Row],[Arbeidskorting]],0)</f>
        <v>13876.148300000001</v>
      </c>
      <c r="F4048" s="6">
        <f>Table1[[#This Row],[Belastbaar loon]]-Table1[[#This Row],[Belasting]]</f>
        <v>34424.851699999999</v>
      </c>
      <c r="G4048" s="2">
        <f>(Table1[[#This Row],[Belastbaar loon]]-Table1[[#This Row],[Netto loon]])/Table1[[#This Row],[Belastbaar loon]]</f>
        <v>0.28728490714477961</v>
      </c>
      <c r="H4048" s="14">
        <f t="shared" ca="1" si="57"/>
        <v>13871.246099999998</v>
      </c>
      <c r="I4048" s="14">
        <f ca="1">IF(ROW()=2, Table1[[#This Row],[Netto loon]], INDIRECT(ADDRESS(ROW()-1,COLUMN(F:F))))</f>
        <v>34419.753900000003</v>
      </c>
      <c r="J4048" s="6">
        <f ca="1">IF(ROW()=2, 0, Table1[[#This Row],[Belastbaar loon]]-INDIRECT(ADDRESS(ROW()-1,COLUMN(A:A))))</f>
        <v>10</v>
      </c>
      <c r="K4048" s="6">
        <f ca="1">Table1[[#This Row],[Netto loon]]-Table1[[#This Row],[Netto vorige schijf]]</f>
        <v>5.0977999999959138</v>
      </c>
      <c r="L4048" s="2">
        <f ca="1">(Table1[[#This Row],[Bruto tov vorige schijf]]-Table1[[#This Row],[Netto tov vorige schijf]])/MAX(Table1[[#This Row],[Bruto tov vorige schijf]],1)</f>
        <v>0.49022000000040861</v>
      </c>
    </row>
    <row r="4049" spans="1:12" x14ac:dyDescent="0.25">
      <c r="A4049" s="14">
        <v>48311</v>
      </c>
      <c r="B4049" s="6">
        <f>LoonHeffing2020(Table1[[#This Row],[Belastbaar loon]])</f>
        <v>18044.158500000001</v>
      </c>
      <c r="C4049" s="6">
        <f>AlgemeneHeffingsKorting2020(Table1[[#This Row],[Belastbaar loon]])</f>
        <v>1145.528</v>
      </c>
      <c r="D4049" s="14">
        <f>ArbeidsKorting2020(Table1[[#This Row],[Belastbaar loon]])</f>
        <v>3017.58</v>
      </c>
      <c r="E4049" s="14">
        <f>MAX(Table1[[#This Row],[Loonheffing]]-Table1[[#This Row],[Algemene Heffingskorting]]-Table1[[#This Row],[Arbeidskorting]],0)</f>
        <v>13881.050500000003</v>
      </c>
      <c r="F4049" s="6">
        <f>Table1[[#This Row],[Belastbaar loon]]-Table1[[#This Row],[Belasting]]</f>
        <v>34429.949499999995</v>
      </c>
      <c r="G4049" s="2">
        <f>(Table1[[#This Row],[Belastbaar loon]]-Table1[[#This Row],[Netto loon]])/Table1[[#This Row],[Belastbaar loon]]</f>
        <v>0.28732691312537528</v>
      </c>
      <c r="H4049" s="14">
        <f t="shared" ca="1" si="57"/>
        <v>13876.148300000001</v>
      </c>
      <c r="I4049" s="14">
        <f ca="1">IF(ROW()=2, Table1[[#This Row],[Netto loon]], INDIRECT(ADDRESS(ROW()-1,COLUMN(F:F))))</f>
        <v>34424.851699999999</v>
      </c>
      <c r="J4049" s="6">
        <f ca="1">IF(ROW()=2, 0, Table1[[#This Row],[Belastbaar loon]]-INDIRECT(ADDRESS(ROW()-1,COLUMN(A:A))))</f>
        <v>10</v>
      </c>
      <c r="K4049" s="6">
        <f ca="1">Table1[[#This Row],[Netto loon]]-Table1[[#This Row],[Netto vorige schijf]]</f>
        <v>5.0977999999959138</v>
      </c>
      <c r="L4049" s="2">
        <f ca="1">(Table1[[#This Row],[Bruto tov vorige schijf]]-Table1[[#This Row],[Netto tov vorige schijf]])/MAX(Table1[[#This Row],[Bruto tov vorige schijf]],1)</f>
        <v>0.49022000000040861</v>
      </c>
    </row>
    <row r="4050" spans="1:12" x14ac:dyDescent="0.25">
      <c r="A4050" s="14">
        <v>48321</v>
      </c>
      <c r="B4050" s="6">
        <f>LoonHeffing2020(Table1[[#This Row],[Belastbaar loon]])</f>
        <v>18047.893499999998</v>
      </c>
      <c r="C4050" s="6">
        <f>AlgemeneHeffingsKorting2020(Table1[[#This Row],[Belastbaar loon]])</f>
        <v>1144.9608000000001</v>
      </c>
      <c r="D4050" s="14">
        <f>ArbeidsKorting2020(Table1[[#This Row],[Belastbaar loon]])</f>
        <v>3016.98</v>
      </c>
      <c r="E4050" s="14">
        <f>MAX(Table1[[#This Row],[Loonheffing]]-Table1[[#This Row],[Algemene Heffingskorting]]-Table1[[#This Row],[Arbeidskorting]],0)</f>
        <v>13885.952699999998</v>
      </c>
      <c r="F4050" s="6">
        <f>Table1[[#This Row],[Belastbaar loon]]-Table1[[#This Row],[Belasting]]</f>
        <v>34435.047300000006</v>
      </c>
      <c r="G4050" s="2">
        <f>(Table1[[#This Row],[Belastbaar loon]]-Table1[[#This Row],[Netto loon]])/Table1[[#This Row],[Belastbaar loon]]</f>
        <v>0.28736890171974905</v>
      </c>
      <c r="H4050" s="14">
        <f t="shared" ca="1" si="57"/>
        <v>13881.050500000003</v>
      </c>
      <c r="I4050" s="14">
        <f ca="1">IF(ROW()=2, Table1[[#This Row],[Netto loon]], INDIRECT(ADDRESS(ROW()-1,COLUMN(F:F))))</f>
        <v>34429.949499999995</v>
      </c>
      <c r="J4050" s="6">
        <f ca="1">IF(ROW()=2, 0, Table1[[#This Row],[Belastbaar loon]]-INDIRECT(ADDRESS(ROW()-1,COLUMN(A:A))))</f>
        <v>10</v>
      </c>
      <c r="K4050" s="6">
        <f ca="1">Table1[[#This Row],[Netto loon]]-Table1[[#This Row],[Netto vorige schijf]]</f>
        <v>5.0978000000104657</v>
      </c>
      <c r="L4050" s="2">
        <f ca="1">(Table1[[#This Row],[Bruto tov vorige schijf]]-Table1[[#This Row],[Netto tov vorige schijf]])/MAX(Table1[[#This Row],[Bruto tov vorige schijf]],1)</f>
        <v>0.49021999999895344</v>
      </c>
    </row>
    <row r="4051" spans="1:12" x14ac:dyDescent="0.25">
      <c r="A4051" s="14">
        <v>48331</v>
      </c>
      <c r="B4051" s="6">
        <f>LoonHeffing2020(Table1[[#This Row],[Belastbaar loon]])</f>
        <v>18051.628499999999</v>
      </c>
      <c r="C4051" s="6">
        <f>AlgemeneHeffingsKorting2020(Table1[[#This Row],[Belastbaar loon]])</f>
        <v>1144.3936000000001</v>
      </c>
      <c r="D4051" s="14">
        <f>ArbeidsKorting2020(Table1[[#This Row],[Belastbaar loon]])</f>
        <v>3016.38</v>
      </c>
      <c r="E4051" s="14">
        <f>MAX(Table1[[#This Row],[Loonheffing]]-Table1[[#This Row],[Algemene Heffingskorting]]-Table1[[#This Row],[Arbeidskorting]],0)</f>
        <v>13890.854899999998</v>
      </c>
      <c r="F4051" s="6">
        <f>Table1[[#This Row],[Belastbaar loon]]-Table1[[#This Row],[Belasting]]</f>
        <v>34440.145100000002</v>
      </c>
      <c r="G4051" s="2">
        <f>(Table1[[#This Row],[Belastbaar loon]]-Table1[[#This Row],[Netto loon]])/Table1[[#This Row],[Belastbaar loon]]</f>
        <v>0.28741087293869355</v>
      </c>
      <c r="H4051" s="14">
        <f t="shared" ca="1" si="57"/>
        <v>13885.952699999998</v>
      </c>
      <c r="I4051" s="14">
        <f ca="1">IF(ROW()=2, Table1[[#This Row],[Netto loon]], INDIRECT(ADDRESS(ROW()-1,COLUMN(F:F))))</f>
        <v>34435.047300000006</v>
      </c>
      <c r="J4051" s="6">
        <f ca="1">IF(ROW()=2, 0, Table1[[#This Row],[Belastbaar loon]]-INDIRECT(ADDRESS(ROW()-1,COLUMN(A:A))))</f>
        <v>10</v>
      </c>
      <c r="K4051" s="6">
        <f ca="1">Table1[[#This Row],[Netto loon]]-Table1[[#This Row],[Netto vorige schijf]]</f>
        <v>5.0977999999959138</v>
      </c>
      <c r="L4051" s="2">
        <f ca="1">(Table1[[#This Row],[Bruto tov vorige schijf]]-Table1[[#This Row],[Netto tov vorige schijf]])/MAX(Table1[[#This Row],[Bruto tov vorige schijf]],1)</f>
        <v>0.49022000000040861</v>
      </c>
    </row>
    <row r="4052" spans="1:12" x14ac:dyDescent="0.25">
      <c r="A4052" s="14">
        <v>48341</v>
      </c>
      <c r="B4052" s="6">
        <f>LoonHeffing2020(Table1[[#This Row],[Belastbaar loon]])</f>
        <v>18055.363499999999</v>
      </c>
      <c r="C4052" s="6">
        <f>AlgemeneHeffingsKorting2020(Table1[[#This Row],[Belastbaar loon]])</f>
        <v>1143.8263999999999</v>
      </c>
      <c r="D4052" s="14">
        <f>ArbeidsKorting2020(Table1[[#This Row],[Belastbaar loon]])</f>
        <v>3015.78</v>
      </c>
      <c r="E4052" s="14">
        <f>MAX(Table1[[#This Row],[Loonheffing]]-Table1[[#This Row],[Algemene Heffingskorting]]-Table1[[#This Row],[Arbeidskorting]],0)</f>
        <v>13895.757100000001</v>
      </c>
      <c r="F4052" s="6">
        <f>Table1[[#This Row],[Belastbaar loon]]-Table1[[#This Row],[Belasting]]</f>
        <v>34445.242899999997</v>
      </c>
      <c r="G4052" s="2">
        <f>(Table1[[#This Row],[Belastbaar loon]]-Table1[[#This Row],[Netto loon]])/Table1[[#This Row],[Belastbaar loon]]</f>
        <v>0.2874528267929915</v>
      </c>
      <c r="H4052" s="14">
        <f t="shared" ca="1" si="57"/>
        <v>13890.854899999998</v>
      </c>
      <c r="I4052" s="14">
        <f ca="1">IF(ROW()=2, Table1[[#This Row],[Netto loon]], INDIRECT(ADDRESS(ROW()-1,COLUMN(F:F))))</f>
        <v>34440.145100000002</v>
      </c>
      <c r="J4052" s="6">
        <f ca="1">IF(ROW()=2, 0, Table1[[#This Row],[Belastbaar loon]]-INDIRECT(ADDRESS(ROW()-1,COLUMN(A:A))))</f>
        <v>10</v>
      </c>
      <c r="K4052" s="6">
        <f ca="1">Table1[[#This Row],[Netto loon]]-Table1[[#This Row],[Netto vorige schijf]]</f>
        <v>5.0977999999959138</v>
      </c>
      <c r="L4052" s="2">
        <f ca="1">(Table1[[#This Row],[Bruto tov vorige schijf]]-Table1[[#This Row],[Netto tov vorige schijf]])/MAX(Table1[[#This Row],[Bruto tov vorige schijf]],1)</f>
        <v>0.49022000000040861</v>
      </c>
    </row>
    <row r="4053" spans="1:12" x14ac:dyDescent="0.25">
      <c r="A4053" s="14">
        <v>48351</v>
      </c>
      <c r="B4053" s="6">
        <f>LoonHeffing2020(Table1[[#This Row],[Belastbaar loon]])</f>
        <v>18059.0985</v>
      </c>
      <c r="C4053" s="6">
        <f>AlgemeneHeffingsKorting2020(Table1[[#This Row],[Belastbaar loon]])</f>
        <v>1143.2592</v>
      </c>
      <c r="D4053" s="14">
        <f>ArbeidsKorting2020(Table1[[#This Row],[Belastbaar loon]])</f>
        <v>3015.18</v>
      </c>
      <c r="E4053" s="14">
        <f>MAX(Table1[[#This Row],[Loonheffing]]-Table1[[#This Row],[Algemene Heffingskorting]]-Table1[[#This Row],[Arbeidskorting]],0)</f>
        <v>13900.659299999999</v>
      </c>
      <c r="F4053" s="6">
        <f>Table1[[#This Row],[Belastbaar loon]]-Table1[[#This Row],[Belasting]]</f>
        <v>34450.340700000001</v>
      </c>
      <c r="G4053" s="2">
        <f>(Table1[[#This Row],[Belastbaar loon]]-Table1[[#This Row],[Netto loon]])/Table1[[#This Row],[Belastbaar loon]]</f>
        <v>0.28749476329341689</v>
      </c>
      <c r="H4053" s="14">
        <f t="shared" ca="1" si="57"/>
        <v>13895.757100000001</v>
      </c>
      <c r="I4053" s="14">
        <f ca="1">IF(ROW()=2, Table1[[#This Row],[Netto loon]], INDIRECT(ADDRESS(ROW()-1,COLUMN(F:F))))</f>
        <v>34445.242899999997</v>
      </c>
      <c r="J4053" s="6">
        <f ca="1">IF(ROW()=2, 0, Table1[[#This Row],[Belastbaar loon]]-INDIRECT(ADDRESS(ROW()-1,COLUMN(A:A))))</f>
        <v>10</v>
      </c>
      <c r="K4053" s="6">
        <f ca="1">Table1[[#This Row],[Netto loon]]-Table1[[#This Row],[Netto vorige schijf]]</f>
        <v>5.0978000000031898</v>
      </c>
      <c r="L4053" s="2">
        <f ca="1">(Table1[[#This Row],[Bruto tov vorige schijf]]-Table1[[#This Row],[Netto tov vorige schijf]])/MAX(Table1[[#This Row],[Bruto tov vorige schijf]],1)</f>
        <v>0.49021999999968102</v>
      </c>
    </row>
    <row r="4054" spans="1:12" x14ac:dyDescent="0.25">
      <c r="A4054" s="14">
        <v>48361</v>
      </c>
      <c r="B4054" s="6">
        <f>LoonHeffing2020(Table1[[#This Row],[Belastbaar loon]])</f>
        <v>18062.833500000001</v>
      </c>
      <c r="C4054" s="6">
        <f>AlgemeneHeffingsKorting2020(Table1[[#This Row],[Belastbaar loon]])</f>
        <v>1142.692</v>
      </c>
      <c r="D4054" s="14">
        <f>ArbeidsKorting2020(Table1[[#This Row],[Belastbaar loon]])</f>
        <v>3014.58</v>
      </c>
      <c r="E4054" s="14">
        <f>MAX(Table1[[#This Row],[Loonheffing]]-Table1[[#This Row],[Algemene Heffingskorting]]-Table1[[#This Row],[Arbeidskorting]],0)</f>
        <v>13905.561500000002</v>
      </c>
      <c r="F4054" s="6">
        <f>Table1[[#This Row],[Belastbaar loon]]-Table1[[#This Row],[Belasting]]</f>
        <v>34455.438499999997</v>
      </c>
      <c r="G4054" s="2">
        <f>(Table1[[#This Row],[Belastbaar loon]]-Table1[[#This Row],[Netto loon]])/Table1[[#This Row],[Belastbaar loon]]</f>
        <v>0.28753668245073516</v>
      </c>
      <c r="H4054" s="14">
        <f t="shared" ca="1" si="57"/>
        <v>13900.659299999999</v>
      </c>
      <c r="I4054" s="14">
        <f ca="1">IF(ROW()=2, Table1[[#This Row],[Netto loon]], INDIRECT(ADDRESS(ROW()-1,COLUMN(F:F))))</f>
        <v>34450.340700000001</v>
      </c>
      <c r="J4054" s="6">
        <f ca="1">IF(ROW()=2, 0, Table1[[#This Row],[Belastbaar loon]]-INDIRECT(ADDRESS(ROW()-1,COLUMN(A:A))))</f>
        <v>10</v>
      </c>
      <c r="K4054" s="6">
        <f ca="1">Table1[[#This Row],[Netto loon]]-Table1[[#This Row],[Netto vorige schijf]]</f>
        <v>5.0977999999959138</v>
      </c>
      <c r="L4054" s="2">
        <f ca="1">(Table1[[#This Row],[Bruto tov vorige schijf]]-Table1[[#This Row],[Netto tov vorige schijf]])/MAX(Table1[[#This Row],[Bruto tov vorige schijf]],1)</f>
        <v>0.49022000000040861</v>
      </c>
    </row>
    <row r="4055" spans="1:12" x14ac:dyDescent="0.25">
      <c r="A4055" s="14">
        <v>48371</v>
      </c>
      <c r="B4055" s="6">
        <f>LoonHeffing2020(Table1[[#This Row],[Belastbaar loon]])</f>
        <v>18066.568500000001</v>
      </c>
      <c r="C4055" s="6">
        <f>AlgemeneHeffingsKorting2020(Table1[[#This Row],[Belastbaar loon]])</f>
        <v>1142.1248000000001</v>
      </c>
      <c r="D4055" s="14">
        <f>ArbeidsKorting2020(Table1[[#This Row],[Belastbaar loon]])</f>
        <v>3013.98</v>
      </c>
      <c r="E4055" s="14">
        <f>MAX(Table1[[#This Row],[Loonheffing]]-Table1[[#This Row],[Algemene Heffingskorting]]-Table1[[#This Row],[Arbeidskorting]],0)</f>
        <v>13910.4637</v>
      </c>
      <c r="F4055" s="6">
        <f>Table1[[#This Row],[Belastbaar loon]]-Table1[[#This Row],[Belasting]]</f>
        <v>34460.5363</v>
      </c>
      <c r="G4055" s="2">
        <f>(Table1[[#This Row],[Belastbaar loon]]-Table1[[#This Row],[Netto loon]])/Table1[[#This Row],[Belastbaar loon]]</f>
        <v>0.28757858427570238</v>
      </c>
      <c r="H4055" s="14">
        <f t="shared" ca="1" si="57"/>
        <v>13905.561500000002</v>
      </c>
      <c r="I4055" s="14">
        <f ca="1">IF(ROW()=2, Table1[[#This Row],[Netto loon]], INDIRECT(ADDRESS(ROW()-1,COLUMN(F:F))))</f>
        <v>34455.438499999997</v>
      </c>
      <c r="J4055" s="6">
        <f ca="1">IF(ROW()=2, 0, Table1[[#This Row],[Belastbaar loon]]-INDIRECT(ADDRESS(ROW()-1,COLUMN(A:A))))</f>
        <v>10</v>
      </c>
      <c r="K4055" s="6">
        <f ca="1">Table1[[#This Row],[Netto loon]]-Table1[[#This Row],[Netto vorige schijf]]</f>
        <v>5.0978000000031898</v>
      </c>
      <c r="L4055" s="2">
        <f ca="1">(Table1[[#This Row],[Bruto tov vorige schijf]]-Table1[[#This Row],[Netto tov vorige schijf]])/MAX(Table1[[#This Row],[Bruto tov vorige schijf]],1)</f>
        <v>0.49021999999968102</v>
      </c>
    </row>
    <row r="4056" spans="1:12" x14ac:dyDescent="0.25">
      <c r="A4056" s="14">
        <v>48381</v>
      </c>
      <c r="B4056" s="6">
        <f>LoonHeffing2020(Table1[[#This Row],[Belastbaar loon]])</f>
        <v>18070.303499999998</v>
      </c>
      <c r="C4056" s="6">
        <f>AlgemeneHeffingsKorting2020(Table1[[#This Row],[Belastbaar loon]])</f>
        <v>1141.5576000000001</v>
      </c>
      <c r="D4056" s="14">
        <f>ArbeidsKorting2020(Table1[[#This Row],[Belastbaar loon]])</f>
        <v>3013.38</v>
      </c>
      <c r="E4056" s="14">
        <f>MAX(Table1[[#This Row],[Loonheffing]]-Table1[[#This Row],[Algemene Heffingskorting]]-Table1[[#This Row],[Arbeidskorting]],0)</f>
        <v>13915.365899999997</v>
      </c>
      <c r="F4056" s="6">
        <f>Table1[[#This Row],[Belastbaar loon]]-Table1[[#This Row],[Belasting]]</f>
        <v>34465.634100000003</v>
      </c>
      <c r="G4056" s="2">
        <f>(Table1[[#This Row],[Belastbaar loon]]-Table1[[#This Row],[Netto loon]])/Table1[[#This Row],[Belastbaar loon]]</f>
        <v>0.28762046877906611</v>
      </c>
      <c r="H4056" s="14">
        <f t="shared" ca="1" si="57"/>
        <v>13910.4637</v>
      </c>
      <c r="I4056" s="14">
        <f ca="1">IF(ROW()=2, Table1[[#This Row],[Netto loon]], INDIRECT(ADDRESS(ROW()-1,COLUMN(F:F))))</f>
        <v>34460.5363</v>
      </c>
      <c r="J4056" s="6">
        <f ca="1">IF(ROW()=2, 0, Table1[[#This Row],[Belastbaar loon]]-INDIRECT(ADDRESS(ROW()-1,COLUMN(A:A))))</f>
        <v>10</v>
      </c>
      <c r="K4056" s="6">
        <f ca="1">Table1[[#This Row],[Netto loon]]-Table1[[#This Row],[Netto vorige schijf]]</f>
        <v>5.0978000000031898</v>
      </c>
      <c r="L4056" s="2">
        <f ca="1">(Table1[[#This Row],[Bruto tov vorige schijf]]-Table1[[#This Row],[Netto tov vorige schijf]])/MAX(Table1[[#This Row],[Bruto tov vorige schijf]],1)</f>
        <v>0.49021999999968102</v>
      </c>
    </row>
    <row r="4057" spans="1:12" x14ac:dyDescent="0.25">
      <c r="A4057" s="14">
        <v>48391</v>
      </c>
      <c r="B4057" s="6">
        <f>LoonHeffing2020(Table1[[#This Row],[Belastbaar loon]])</f>
        <v>18074.038499999999</v>
      </c>
      <c r="C4057" s="6">
        <f>AlgemeneHeffingsKorting2020(Table1[[#This Row],[Belastbaar loon]])</f>
        <v>1140.9903999999999</v>
      </c>
      <c r="D4057" s="14">
        <f>ArbeidsKorting2020(Table1[[#This Row],[Belastbaar loon]])</f>
        <v>3012.78</v>
      </c>
      <c r="E4057" s="14">
        <f>MAX(Table1[[#This Row],[Loonheffing]]-Table1[[#This Row],[Algemene Heffingskorting]]-Table1[[#This Row],[Arbeidskorting]],0)</f>
        <v>13920.268099999999</v>
      </c>
      <c r="F4057" s="6">
        <f>Table1[[#This Row],[Belastbaar loon]]-Table1[[#This Row],[Belasting]]</f>
        <v>34470.731899999999</v>
      </c>
      <c r="G4057" s="2">
        <f>(Table1[[#This Row],[Belastbaar loon]]-Table1[[#This Row],[Netto loon]])/Table1[[#This Row],[Belastbaar loon]]</f>
        <v>0.28766233597156499</v>
      </c>
      <c r="H4057" s="14">
        <f t="shared" ca="1" si="57"/>
        <v>13915.365899999997</v>
      </c>
      <c r="I4057" s="14">
        <f ca="1">IF(ROW()=2, Table1[[#This Row],[Netto loon]], INDIRECT(ADDRESS(ROW()-1,COLUMN(F:F))))</f>
        <v>34465.634100000003</v>
      </c>
      <c r="J4057" s="6">
        <f ca="1">IF(ROW()=2, 0, Table1[[#This Row],[Belastbaar loon]]-INDIRECT(ADDRESS(ROW()-1,COLUMN(A:A))))</f>
        <v>10</v>
      </c>
      <c r="K4057" s="6">
        <f ca="1">Table1[[#This Row],[Netto loon]]-Table1[[#This Row],[Netto vorige schijf]]</f>
        <v>5.0977999999959138</v>
      </c>
      <c r="L4057" s="2">
        <f ca="1">(Table1[[#This Row],[Bruto tov vorige schijf]]-Table1[[#This Row],[Netto tov vorige schijf]])/MAX(Table1[[#This Row],[Bruto tov vorige schijf]],1)</f>
        <v>0.49022000000040861</v>
      </c>
    </row>
    <row r="4058" spans="1:12" x14ac:dyDescent="0.25">
      <c r="A4058" s="14">
        <v>48401</v>
      </c>
      <c r="B4058" s="6">
        <f>LoonHeffing2020(Table1[[#This Row],[Belastbaar loon]])</f>
        <v>18077.773499999999</v>
      </c>
      <c r="C4058" s="6">
        <f>AlgemeneHeffingsKorting2020(Table1[[#This Row],[Belastbaar loon]])</f>
        <v>1140.4232</v>
      </c>
      <c r="D4058" s="14">
        <f>ArbeidsKorting2020(Table1[[#This Row],[Belastbaar loon]])</f>
        <v>3012.18</v>
      </c>
      <c r="E4058" s="14">
        <f>MAX(Table1[[#This Row],[Loonheffing]]-Table1[[#This Row],[Algemene Heffingskorting]]-Table1[[#This Row],[Arbeidskorting]],0)</f>
        <v>13925.170299999998</v>
      </c>
      <c r="F4058" s="6">
        <f>Table1[[#This Row],[Belastbaar loon]]-Table1[[#This Row],[Belasting]]</f>
        <v>34475.829700000002</v>
      </c>
      <c r="G4058" s="2">
        <f>(Table1[[#This Row],[Belastbaar loon]]-Table1[[#This Row],[Netto loon]])/Table1[[#This Row],[Belastbaar loon]]</f>
        <v>0.28770418586392837</v>
      </c>
      <c r="H4058" s="14">
        <f t="shared" ref="H4058:H4121" ca="1" si="58">IF(ROW()=2, 0, INDIRECT(ADDRESS(ROW()-1,COLUMN(E:E))))</f>
        <v>13920.268099999999</v>
      </c>
      <c r="I4058" s="14">
        <f ca="1">IF(ROW()=2, Table1[[#This Row],[Netto loon]], INDIRECT(ADDRESS(ROW()-1,COLUMN(F:F))))</f>
        <v>34470.731899999999</v>
      </c>
      <c r="J4058" s="6">
        <f ca="1">IF(ROW()=2, 0, Table1[[#This Row],[Belastbaar loon]]-INDIRECT(ADDRESS(ROW()-1,COLUMN(A:A))))</f>
        <v>10</v>
      </c>
      <c r="K4058" s="6">
        <f ca="1">Table1[[#This Row],[Netto loon]]-Table1[[#This Row],[Netto vorige schijf]]</f>
        <v>5.0978000000031898</v>
      </c>
      <c r="L4058" s="2">
        <f ca="1">(Table1[[#This Row],[Bruto tov vorige schijf]]-Table1[[#This Row],[Netto tov vorige schijf]])/MAX(Table1[[#This Row],[Bruto tov vorige schijf]],1)</f>
        <v>0.49021999999968102</v>
      </c>
    </row>
    <row r="4059" spans="1:12" x14ac:dyDescent="0.25">
      <c r="A4059" s="14">
        <v>48411</v>
      </c>
      <c r="B4059" s="6">
        <f>LoonHeffing2020(Table1[[#This Row],[Belastbaar loon]])</f>
        <v>18081.5085</v>
      </c>
      <c r="C4059" s="6">
        <f>AlgemeneHeffingsKorting2020(Table1[[#This Row],[Belastbaar loon]])</f>
        <v>1139.856</v>
      </c>
      <c r="D4059" s="14">
        <f>ArbeidsKorting2020(Table1[[#This Row],[Belastbaar loon]])</f>
        <v>3011.58</v>
      </c>
      <c r="E4059" s="14">
        <f>MAX(Table1[[#This Row],[Loonheffing]]-Table1[[#This Row],[Algemene Heffingskorting]]-Table1[[#This Row],[Arbeidskorting]],0)</f>
        <v>13930.0725</v>
      </c>
      <c r="F4059" s="6">
        <f>Table1[[#This Row],[Belastbaar loon]]-Table1[[#This Row],[Belasting]]</f>
        <v>34480.927499999998</v>
      </c>
      <c r="G4059" s="2">
        <f>(Table1[[#This Row],[Belastbaar loon]]-Table1[[#This Row],[Netto loon]])/Table1[[#This Row],[Belastbaar loon]]</f>
        <v>0.28774601846687742</v>
      </c>
      <c r="H4059" s="14">
        <f t="shared" ca="1" si="58"/>
        <v>13925.170299999998</v>
      </c>
      <c r="I4059" s="14">
        <f ca="1">IF(ROW()=2, Table1[[#This Row],[Netto loon]], INDIRECT(ADDRESS(ROW()-1,COLUMN(F:F))))</f>
        <v>34475.829700000002</v>
      </c>
      <c r="J4059" s="6">
        <f ca="1">IF(ROW()=2, 0, Table1[[#This Row],[Belastbaar loon]]-INDIRECT(ADDRESS(ROW()-1,COLUMN(A:A))))</f>
        <v>10</v>
      </c>
      <c r="K4059" s="6">
        <f ca="1">Table1[[#This Row],[Netto loon]]-Table1[[#This Row],[Netto vorige schijf]]</f>
        <v>5.0977999999959138</v>
      </c>
      <c r="L4059" s="2">
        <f ca="1">(Table1[[#This Row],[Bruto tov vorige schijf]]-Table1[[#This Row],[Netto tov vorige schijf]])/MAX(Table1[[#This Row],[Bruto tov vorige schijf]],1)</f>
        <v>0.49022000000040861</v>
      </c>
    </row>
    <row r="4060" spans="1:12" x14ac:dyDescent="0.25">
      <c r="A4060" s="14">
        <v>48421</v>
      </c>
      <c r="B4060" s="6">
        <f>LoonHeffing2020(Table1[[#This Row],[Belastbaar loon]])</f>
        <v>18085.2435</v>
      </c>
      <c r="C4060" s="6">
        <f>AlgemeneHeffingsKorting2020(Table1[[#This Row],[Belastbaar loon]])</f>
        <v>1139.2888</v>
      </c>
      <c r="D4060" s="14">
        <f>ArbeidsKorting2020(Table1[[#This Row],[Belastbaar loon]])</f>
        <v>3010.98</v>
      </c>
      <c r="E4060" s="14">
        <f>MAX(Table1[[#This Row],[Loonheffing]]-Table1[[#This Row],[Algemene Heffingskorting]]-Table1[[#This Row],[Arbeidskorting]],0)</f>
        <v>13934.974700000002</v>
      </c>
      <c r="F4060" s="6">
        <f>Table1[[#This Row],[Belastbaar loon]]-Table1[[#This Row],[Belasting]]</f>
        <v>34486.025299999994</v>
      </c>
      <c r="G4060" s="2">
        <f>(Table1[[#This Row],[Belastbaar loon]]-Table1[[#This Row],[Netto loon]])/Table1[[#This Row],[Belastbaar loon]]</f>
        <v>0.28778783379112383</v>
      </c>
      <c r="H4060" s="14">
        <f t="shared" ca="1" si="58"/>
        <v>13930.0725</v>
      </c>
      <c r="I4060" s="14">
        <f ca="1">IF(ROW()=2, Table1[[#This Row],[Netto loon]], INDIRECT(ADDRESS(ROW()-1,COLUMN(F:F))))</f>
        <v>34480.927499999998</v>
      </c>
      <c r="J4060" s="6">
        <f ca="1">IF(ROW()=2, 0, Table1[[#This Row],[Belastbaar loon]]-INDIRECT(ADDRESS(ROW()-1,COLUMN(A:A))))</f>
        <v>10</v>
      </c>
      <c r="K4060" s="6">
        <f ca="1">Table1[[#This Row],[Netto loon]]-Table1[[#This Row],[Netto vorige schijf]]</f>
        <v>5.0977999999959138</v>
      </c>
      <c r="L4060" s="2">
        <f ca="1">(Table1[[#This Row],[Bruto tov vorige schijf]]-Table1[[#This Row],[Netto tov vorige schijf]])/MAX(Table1[[#This Row],[Bruto tov vorige schijf]],1)</f>
        <v>0.49022000000040861</v>
      </c>
    </row>
    <row r="4061" spans="1:12" x14ac:dyDescent="0.25">
      <c r="A4061" s="14">
        <v>48431</v>
      </c>
      <c r="B4061" s="6">
        <f>LoonHeffing2020(Table1[[#This Row],[Belastbaar loon]])</f>
        <v>18088.978500000001</v>
      </c>
      <c r="C4061" s="6">
        <f>AlgemeneHeffingsKorting2020(Table1[[#This Row],[Belastbaar loon]])</f>
        <v>1138.7216000000001</v>
      </c>
      <c r="D4061" s="14">
        <f>ArbeidsKorting2020(Table1[[#This Row],[Belastbaar loon]])</f>
        <v>3010.38</v>
      </c>
      <c r="E4061" s="14">
        <f>MAX(Table1[[#This Row],[Loonheffing]]-Table1[[#This Row],[Algemene Heffingskorting]]-Table1[[#This Row],[Arbeidskorting]],0)</f>
        <v>13939.876899999999</v>
      </c>
      <c r="F4061" s="6">
        <f>Table1[[#This Row],[Belastbaar loon]]-Table1[[#This Row],[Belasting]]</f>
        <v>34491.123099999997</v>
      </c>
      <c r="G4061" s="2">
        <f>(Table1[[#This Row],[Belastbaar loon]]-Table1[[#This Row],[Netto loon]])/Table1[[#This Row],[Belastbaar loon]]</f>
        <v>0.28782963184737054</v>
      </c>
      <c r="H4061" s="14">
        <f t="shared" ca="1" si="58"/>
        <v>13934.974700000002</v>
      </c>
      <c r="I4061" s="14">
        <f ca="1">IF(ROW()=2, Table1[[#This Row],[Netto loon]], INDIRECT(ADDRESS(ROW()-1,COLUMN(F:F))))</f>
        <v>34486.025299999994</v>
      </c>
      <c r="J4061" s="6">
        <f ca="1">IF(ROW()=2, 0, Table1[[#This Row],[Belastbaar loon]]-INDIRECT(ADDRESS(ROW()-1,COLUMN(A:A))))</f>
        <v>10</v>
      </c>
      <c r="K4061" s="6">
        <f ca="1">Table1[[#This Row],[Netto loon]]-Table1[[#This Row],[Netto vorige schijf]]</f>
        <v>5.0978000000031898</v>
      </c>
      <c r="L4061" s="2">
        <f ca="1">(Table1[[#This Row],[Bruto tov vorige schijf]]-Table1[[#This Row],[Netto tov vorige schijf]])/MAX(Table1[[#This Row],[Bruto tov vorige schijf]],1)</f>
        <v>0.49021999999968102</v>
      </c>
    </row>
    <row r="4062" spans="1:12" x14ac:dyDescent="0.25">
      <c r="A4062" s="14">
        <v>48441</v>
      </c>
      <c r="B4062" s="6">
        <f>LoonHeffing2020(Table1[[#This Row],[Belastbaar loon]])</f>
        <v>18092.713500000002</v>
      </c>
      <c r="C4062" s="6">
        <f>AlgemeneHeffingsKorting2020(Table1[[#This Row],[Belastbaar loon]])</f>
        <v>1138.1544000000001</v>
      </c>
      <c r="D4062" s="14">
        <f>ArbeidsKorting2020(Table1[[#This Row],[Belastbaar loon]])</f>
        <v>3009.78</v>
      </c>
      <c r="E4062" s="14">
        <f>MAX(Table1[[#This Row],[Loonheffing]]-Table1[[#This Row],[Algemene Heffingskorting]]-Table1[[#This Row],[Arbeidskorting]],0)</f>
        <v>13944.779100000002</v>
      </c>
      <c r="F4062" s="6">
        <f>Table1[[#This Row],[Belastbaar loon]]-Table1[[#This Row],[Belasting]]</f>
        <v>34496.2209</v>
      </c>
      <c r="G4062" s="2">
        <f>(Table1[[#This Row],[Belastbaar loon]]-Table1[[#This Row],[Netto loon]])/Table1[[#This Row],[Belastbaar loon]]</f>
        <v>0.287871412646312</v>
      </c>
      <c r="H4062" s="14">
        <f t="shared" ca="1" si="58"/>
        <v>13939.876899999999</v>
      </c>
      <c r="I4062" s="14">
        <f ca="1">IF(ROW()=2, Table1[[#This Row],[Netto loon]], INDIRECT(ADDRESS(ROW()-1,COLUMN(F:F))))</f>
        <v>34491.123099999997</v>
      </c>
      <c r="J4062" s="6">
        <f ca="1">IF(ROW()=2, 0, Table1[[#This Row],[Belastbaar loon]]-INDIRECT(ADDRESS(ROW()-1,COLUMN(A:A))))</f>
        <v>10</v>
      </c>
      <c r="K4062" s="6">
        <f ca="1">Table1[[#This Row],[Netto loon]]-Table1[[#This Row],[Netto vorige schijf]]</f>
        <v>5.0978000000031898</v>
      </c>
      <c r="L4062" s="2">
        <f ca="1">(Table1[[#This Row],[Bruto tov vorige schijf]]-Table1[[#This Row],[Netto tov vorige schijf]])/MAX(Table1[[#This Row],[Bruto tov vorige schijf]],1)</f>
        <v>0.49021999999968102</v>
      </c>
    </row>
    <row r="4063" spans="1:12" x14ac:dyDescent="0.25">
      <c r="A4063" s="14">
        <v>48451</v>
      </c>
      <c r="B4063" s="6">
        <f>LoonHeffing2020(Table1[[#This Row],[Belastbaar loon]])</f>
        <v>18096.448499999999</v>
      </c>
      <c r="C4063" s="6">
        <f>AlgemeneHeffingsKorting2020(Table1[[#This Row],[Belastbaar loon]])</f>
        <v>1137.5871999999999</v>
      </c>
      <c r="D4063" s="14">
        <f>ArbeidsKorting2020(Table1[[#This Row],[Belastbaar loon]])</f>
        <v>3009.18</v>
      </c>
      <c r="E4063" s="14">
        <f>MAX(Table1[[#This Row],[Loonheffing]]-Table1[[#This Row],[Algemene Heffingskorting]]-Table1[[#This Row],[Arbeidskorting]],0)</f>
        <v>13949.681299999997</v>
      </c>
      <c r="F4063" s="6">
        <f>Table1[[#This Row],[Belastbaar loon]]-Table1[[#This Row],[Belasting]]</f>
        <v>34501.318700000003</v>
      </c>
      <c r="G4063" s="2">
        <f>(Table1[[#This Row],[Belastbaar loon]]-Table1[[#This Row],[Netto loon]])/Table1[[#This Row],[Belastbaar loon]]</f>
        <v>0.2879131761986336</v>
      </c>
      <c r="H4063" s="14">
        <f t="shared" ca="1" si="58"/>
        <v>13944.779100000002</v>
      </c>
      <c r="I4063" s="14">
        <f ca="1">IF(ROW()=2, Table1[[#This Row],[Netto loon]], INDIRECT(ADDRESS(ROW()-1,COLUMN(F:F))))</f>
        <v>34496.2209</v>
      </c>
      <c r="J4063" s="6">
        <f ca="1">IF(ROW()=2, 0, Table1[[#This Row],[Belastbaar loon]]-INDIRECT(ADDRESS(ROW()-1,COLUMN(A:A))))</f>
        <v>10</v>
      </c>
      <c r="K4063" s="6">
        <f ca="1">Table1[[#This Row],[Netto loon]]-Table1[[#This Row],[Netto vorige schijf]]</f>
        <v>5.0978000000031898</v>
      </c>
      <c r="L4063" s="2">
        <f ca="1">(Table1[[#This Row],[Bruto tov vorige schijf]]-Table1[[#This Row],[Netto tov vorige schijf]])/MAX(Table1[[#This Row],[Bruto tov vorige schijf]],1)</f>
        <v>0.49021999999968102</v>
      </c>
    </row>
    <row r="4064" spans="1:12" x14ac:dyDescent="0.25">
      <c r="A4064" s="14">
        <v>48461</v>
      </c>
      <c r="B4064" s="6">
        <f>LoonHeffing2020(Table1[[#This Row],[Belastbaar loon]])</f>
        <v>18100.183499999999</v>
      </c>
      <c r="C4064" s="6">
        <f>AlgemeneHeffingsKorting2020(Table1[[#This Row],[Belastbaar loon]])</f>
        <v>1137.02</v>
      </c>
      <c r="D4064" s="14">
        <f>ArbeidsKorting2020(Table1[[#This Row],[Belastbaar loon]])</f>
        <v>3008.58</v>
      </c>
      <c r="E4064" s="14">
        <f>MAX(Table1[[#This Row],[Loonheffing]]-Table1[[#This Row],[Algemene Heffingskorting]]-Table1[[#This Row],[Arbeidskorting]],0)</f>
        <v>13954.583499999999</v>
      </c>
      <c r="F4064" s="6">
        <f>Table1[[#This Row],[Belastbaar loon]]-Table1[[#This Row],[Belasting]]</f>
        <v>34506.416499999999</v>
      </c>
      <c r="G4064" s="2">
        <f>(Table1[[#This Row],[Belastbaar loon]]-Table1[[#This Row],[Netto loon]])/Table1[[#This Row],[Belastbaar loon]]</f>
        <v>0.28795492251501209</v>
      </c>
      <c r="H4064" s="14">
        <f t="shared" ca="1" si="58"/>
        <v>13949.681299999997</v>
      </c>
      <c r="I4064" s="14">
        <f ca="1">IF(ROW()=2, Table1[[#This Row],[Netto loon]], INDIRECT(ADDRESS(ROW()-1,COLUMN(F:F))))</f>
        <v>34501.318700000003</v>
      </c>
      <c r="J4064" s="6">
        <f ca="1">IF(ROW()=2, 0, Table1[[#This Row],[Belastbaar loon]]-INDIRECT(ADDRESS(ROW()-1,COLUMN(A:A))))</f>
        <v>10</v>
      </c>
      <c r="K4064" s="6">
        <f ca="1">Table1[[#This Row],[Netto loon]]-Table1[[#This Row],[Netto vorige schijf]]</f>
        <v>5.0977999999959138</v>
      </c>
      <c r="L4064" s="2">
        <f ca="1">(Table1[[#This Row],[Bruto tov vorige schijf]]-Table1[[#This Row],[Netto tov vorige schijf]])/MAX(Table1[[#This Row],[Bruto tov vorige schijf]],1)</f>
        <v>0.49022000000040861</v>
      </c>
    </row>
    <row r="4065" spans="1:12" x14ac:dyDescent="0.25">
      <c r="A4065" s="14">
        <v>48471</v>
      </c>
      <c r="B4065" s="6">
        <f>LoonHeffing2020(Table1[[#This Row],[Belastbaar loon]])</f>
        <v>18103.9185</v>
      </c>
      <c r="C4065" s="6">
        <f>AlgemeneHeffingsKorting2020(Table1[[#This Row],[Belastbaar loon]])</f>
        <v>1136.4528</v>
      </c>
      <c r="D4065" s="14">
        <f>ArbeidsKorting2020(Table1[[#This Row],[Belastbaar loon]])</f>
        <v>3007.98</v>
      </c>
      <c r="E4065" s="14">
        <f>MAX(Table1[[#This Row],[Loonheffing]]-Table1[[#This Row],[Algemene Heffingskorting]]-Table1[[#This Row],[Arbeidskorting]],0)</f>
        <v>13959.485700000001</v>
      </c>
      <c r="F4065" s="6">
        <f>Table1[[#This Row],[Belastbaar loon]]-Table1[[#This Row],[Belasting]]</f>
        <v>34511.514299999995</v>
      </c>
      <c r="G4065" s="2">
        <f>(Table1[[#This Row],[Belastbaar loon]]-Table1[[#This Row],[Netto loon]])/Table1[[#This Row],[Belastbaar loon]]</f>
        <v>0.28799665160611509</v>
      </c>
      <c r="H4065" s="14">
        <f t="shared" ca="1" si="58"/>
        <v>13954.583499999999</v>
      </c>
      <c r="I4065" s="14">
        <f ca="1">IF(ROW()=2, Table1[[#This Row],[Netto loon]], INDIRECT(ADDRESS(ROW()-1,COLUMN(F:F))))</f>
        <v>34506.416499999999</v>
      </c>
      <c r="J4065" s="6">
        <f ca="1">IF(ROW()=2, 0, Table1[[#This Row],[Belastbaar loon]]-INDIRECT(ADDRESS(ROW()-1,COLUMN(A:A))))</f>
        <v>10</v>
      </c>
      <c r="K4065" s="6">
        <f ca="1">Table1[[#This Row],[Netto loon]]-Table1[[#This Row],[Netto vorige schijf]]</f>
        <v>5.0977999999959138</v>
      </c>
      <c r="L4065" s="2">
        <f ca="1">(Table1[[#This Row],[Bruto tov vorige schijf]]-Table1[[#This Row],[Netto tov vorige schijf]])/MAX(Table1[[#This Row],[Bruto tov vorige schijf]],1)</f>
        <v>0.49022000000040861</v>
      </c>
    </row>
    <row r="4066" spans="1:12" x14ac:dyDescent="0.25">
      <c r="A4066" s="14">
        <v>48481</v>
      </c>
      <c r="B4066" s="6">
        <f>LoonHeffing2020(Table1[[#This Row],[Belastbaar loon]])</f>
        <v>18107.6535</v>
      </c>
      <c r="C4066" s="6">
        <f>AlgemeneHeffingsKorting2020(Table1[[#This Row],[Belastbaar loon]])</f>
        <v>1135.8856000000001</v>
      </c>
      <c r="D4066" s="14">
        <f>ArbeidsKorting2020(Table1[[#This Row],[Belastbaar loon]])</f>
        <v>3007.38</v>
      </c>
      <c r="E4066" s="14">
        <f>MAX(Table1[[#This Row],[Loonheffing]]-Table1[[#This Row],[Algemene Heffingskorting]]-Table1[[#This Row],[Arbeidskorting]],0)</f>
        <v>13964.387899999998</v>
      </c>
      <c r="F4066" s="6">
        <f>Table1[[#This Row],[Belastbaar loon]]-Table1[[#This Row],[Belasting]]</f>
        <v>34516.612099999998</v>
      </c>
      <c r="G4066" s="2">
        <f>(Table1[[#This Row],[Belastbaar loon]]-Table1[[#This Row],[Netto loon]])/Table1[[#This Row],[Belastbaar loon]]</f>
        <v>0.28803836348260148</v>
      </c>
      <c r="H4066" s="14">
        <f t="shared" ca="1" si="58"/>
        <v>13959.485700000001</v>
      </c>
      <c r="I4066" s="14">
        <f ca="1">IF(ROW()=2, Table1[[#This Row],[Netto loon]], INDIRECT(ADDRESS(ROW()-1,COLUMN(F:F))))</f>
        <v>34511.514299999995</v>
      </c>
      <c r="J4066" s="6">
        <f ca="1">IF(ROW()=2, 0, Table1[[#This Row],[Belastbaar loon]]-INDIRECT(ADDRESS(ROW()-1,COLUMN(A:A))))</f>
        <v>10</v>
      </c>
      <c r="K4066" s="6">
        <f ca="1">Table1[[#This Row],[Netto loon]]-Table1[[#This Row],[Netto vorige schijf]]</f>
        <v>5.0978000000031898</v>
      </c>
      <c r="L4066" s="2">
        <f ca="1">(Table1[[#This Row],[Bruto tov vorige schijf]]-Table1[[#This Row],[Netto tov vorige schijf]])/MAX(Table1[[#This Row],[Bruto tov vorige schijf]],1)</f>
        <v>0.49021999999968102</v>
      </c>
    </row>
    <row r="4067" spans="1:12" x14ac:dyDescent="0.25">
      <c r="A4067" s="14">
        <v>48491</v>
      </c>
      <c r="B4067" s="6">
        <f>LoonHeffing2020(Table1[[#This Row],[Belastbaar loon]])</f>
        <v>18111.388500000001</v>
      </c>
      <c r="C4067" s="6">
        <f>AlgemeneHeffingsKorting2020(Table1[[#This Row],[Belastbaar loon]])</f>
        <v>1135.3184000000001</v>
      </c>
      <c r="D4067" s="14">
        <f>ArbeidsKorting2020(Table1[[#This Row],[Belastbaar loon]])</f>
        <v>3006.78</v>
      </c>
      <c r="E4067" s="14">
        <f>MAX(Table1[[#This Row],[Loonheffing]]-Table1[[#This Row],[Algemene Heffingskorting]]-Table1[[#This Row],[Arbeidskorting]],0)</f>
        <v>13969.2901</v>
      </c>
      <c r="F4067" s="6">
        <f>Table1[[#This Row],[Belastbaar loon]]-Table1[[#This Row],[Belasting]]</f>
        <v>34521.709900000002</v>
      </c>
      <c r="G4067" s="2">
        <f>(Table1[[#This Row],[Belastbaar loon]]-Table1[[#This Row],[Netto loon]])/Table1[[#This Row],[Belastbaar loon]]</f>
        <v>0.28808005815512155</v>
      </c>
      <c r="H4067" s="14">
        <f t="shared" ca="1" si="58"/>
        <v>13964.387899999998</v>
      </c>
      <c r="I4067" s="14">
        <f ca="1">IF(ROW()=2, Table1[[#This Row],[Netto loon]], INDIRECT(ADDRESS(ROW()-1,COLUMN(F:F))))</f>
        <v>34516.612099999998</v>
      </c>
      <c r="J4067" s="6">
        <f ca="1">IF(ROW()=2, 0, Table1[[#This Row],[Belastbaar loon]]-INDIRECT(ADDRESS(ROW()-1,COLUMN(A:A))))</f>
        <v>10</v>
      </c>
      <c r="K4067" s="6">
        <f ca="1">Table1[[#This Row],[Netto loon]]-Table1[[#This Row],[Netto vorige schijf]]</f>
        <v>5.0978000000031898</v>
      </c>
      <c r="L4067" s="2">
        <f ca="1">(Table1[[#This Row],[Bruto tov vorige schijf]]-Table1[[#This Row],[Netto tov vorige schijf]])/MAX(Table1[[#This Row],[Bruto tov vorige schijf]],1)</f>
        <v>0.49021999999968102</v>
      </c>
    </row>
    <row r="4068" spans="1:12" x14ac:dyDescent="0.25">
      <c r="A4068" s="14">
        <v>48501</v>
      </c>
      <c r="B4068" s="6">
        <f>LoonHeffing2020(Table1[[#This Row],[Belastbaar loon]])</f>
        <v>18115.123500000002</v>
      </c>
      <c r="C4068" s="6">
        <f>AlgemeneHeffingsKorting2020(Table1[[#This Row],[Belastbaar loon]])</f>
        <v>1134.7511999999999</v>
      </c>
      <c r="D4068" s="14">
        <f>ArbeidsKorting2020(Table1[[#This Row],[Belastbaar loon]])</f>
        <v>3006.18</v>
      </c>
      <c r="E4068" s="14">
        <f>MAX(Table1[[#This Row],[Loonheffing]]-Table1[[#This Row],[Algemene Heffingskorting]]-Table1[[#This Row],[Arbeidskorting]],0)</f>
        <v>13974.192300000002</v>
      </c>
      <c r="F4068" s="6">
        <f>Table1[[#This Row],[Belastbaar loon]]-Table1[[#This Row],[Belasting]]</f>
        <v>34526.807699999998</v>
      </c>
      <c r="G4068" s="2">
        <f>(Table1[[#This Row],[Belastbaar loon]]-Table1[[#This Row],[Netto loon]])/Table1[[#This Row],[Belastbaar loon]]</f>
        <v>0.28812173563431687</v>
      </c>
      <c r="H4068" s="14">
        <f t="shared" ca="1" si="58"/>
        <v>13969.2901</v>
      </c>
      <c r="I4068" s="14">
        <f ca="1">IF(ROW()=2, Table1[[#This Row],[Netto loon]], INDIRECT(ADDRESS(ROW()-1,COLUMN(F:F))))</f>
        <v>34521.709900000002</v>
      </c>
      <c r="J4068" s="6">
        <f ca="1">IF(ROW()=2, 0, Table1[[#This Row],[Belastbaar loon]]-INDIRECT(ADDRESS(ROW()-1,COLUMN(A:A))))</f>
        <v>10</v>
      </c>
      <c r="K4068" s="6">
        <f ca="1">Table1[[#This Row],[Netto loon]]-Table1[[#This Row],[Netto vorige schijf]]</f>
        <v>5.0977999999959138</v>
      </c>
      <c r="L4068" s="2">
        <f ca="1">(Table1[[#This Row],[Bruto tov vorige schijf]]-Table1[[#This Row],[Netto tov vorige schijf]])/MAX(Table1[[#This Row],[Bruto tov vorige schijf]],1)</f>
        <v>0.49022000000040861</v>
      </c>
    </row>
    <row r="4069" spans="1:12" x14ac:dyDescent="0.25">
      <c r="A4069" s="14">
        <v>48511</v>
      </c>
      <c r="B4069" s="6">
        <f>LoonHeffing2020(Table1[[#This Row],[Belastbaar loon]])</f>
        <v>18118.858499999998</v>
      </c>
      <c r="C4069" s="6">
        <f>AlgemeneHeffingsKorting2020(Table1[[#This Row],[Belastbaar loon]])</f>
        <v>1134.184</v>
      </c>
      <c r="D4069" s="14">
        <f>ArbeidsKorting2020(Table1[[#This Row],[Belastbaar loon]])</f>
        <v>3005.58</v>
      </c>
      <c r="E4069" s="14">
        <f>MAX(Table1[[#This Row],[Loonheffing]]-Table1[[#This Row],[Algemene Heffingskorting]]-Table1[[#This Row],[Arbeidskorting]],0)</f>
        <v>13979.094499999997</v>
      </c>
      <c r="F4069" s="6">
        <f>Table1[[#This Row],[Belastbaar loon]]-Table1[[#This Row],[Belasting]]</f>
        <v>34531.905500000001</v>
      </c>
      <c r="G4069" s="2">
        <f>(Table1[[#This Row],[Belastbaar loon]]-Table1[[#This Row],[Netto loon]])/Table1[[#This Row],[Belastbaar loon]]</f>
        <v>0.2881633959308198</v>
      </c>
      <c r="H4069" s="14">
        <f t="shared" ca="1" si="58"/>
        <v>13974.192300000002</v>
      </c>
      <c r="I4069" s="14">
        <f ca="1">IF(ROW()=2, Table1[[#This Row],[Netto loon]], INDIRECT(ADDRESS(ROW()-1,COLUMN(F:F))))</f>
        <v>34526.807699999998</v>
      </c>
      <c r="J4069" s="6">
        <f ca="1">IF(ROW()=2, 0, Table1[[#This Row],[Belastbaar loon]]-INDIRECT(ADDRESS(ROW()-1,COLUMN(A:A))))</f>
        <v>10</v>
      </c>
      <c r="K4069" s="6">
        <f ca="1">Table1[[#This Row],[Netto loon]]-Table1[[#This Row],[Netto vorige schijf]]</f>
        <v>5.0978000000031898</v>
      </c>
      <c r="L4069" s="2">
        <f ca="1">(Table1[[#This Row],[Bruto tov vorige schijf]]-Table1[[#This Row],[Netto tov vorige schijf]])/MAX(Table1[[#This Row],[Bruto tov vorige schijf]],1)</f>
        <v>0.49021999999968102</v>
      </c>
    </row>
    <row r="4070" spans="1:12" x14ac:dyDescent="0.25">
      <c r="A4070" s="14">
        <v>48521</v>
      </c>
      <c r="B4070" s="6">
        <f>LoonHeffing2020(Table1[[#This Row],[Belastbaar loon]])</f>
        <v>18122.593499999999</v>
      </c>
      <c r="C4070" s="6">
        <f>AlgemeneHeffingsKorting2020(Table1[[#This Row],[Belastbaar loon]])</f>
        <v>1133.6168</v>
      </c>
      <c r="D4070" s="14">
        <f>ArbeidsKorting2020(Table1[[#This Row],[Belastbaar loon]])</f>
        <v>3004.98</v>
      </c>
      <c r="E4070" s="14">
        <f>MAX(Table1[[#This Row],[Loonheffing]]-Table1[[#This Row],[Algemene Heffingskorting]]-Table1[[#This Row],[Arbeidskorting]],0)</f>
        <v>13983.9967</v>
      </c>
      <c r="F4070" s="6">
        <f>Table1[[#This Row],[Belastbaar loon]]-Table1[[#This Row],[Belasting]]</f>
        <v>34537.003299999997</v>
      </c>
      <c r="G4070" s="2">
        <f>(Table1[[#This Row],[Belastbaar loon]]-Table1[[#This Row],[Netto loon]])/Table1[[#This Row],[Belastbaar loon]]</f>
        <v>0.28820503905525452</v>
      </c>
      <c r="H4070" s="14">
        <f t="shared" ca="1" si="58"/>
        <v>13979.094499999997</v>
      </c>
      <c r="I4070" s="14">
        <f ca="1">IF(ROW()=2, Table1[[#This Row],[Netto loon]], INDIRECT(ADDRESS(ROW()-1,COLUMN(F:F))))</f>
        <v>34531.905500000001</v>
      </c>
      <c r="J4070" s="6">
        <f ca="1">IF(ROW()=2, 0, Table1[[#This Row],[Belastbaar loon]]-INDIRECT(ADDRESS(ROW()-1,COLUMN(A:A))))</f>
        <v>10</v>
      </c>
      <c r="K4070" s="6">
        <f ca="1">Table1[[#This Row],[Netto loon]]-Table1[[#This Row],[Netto vorige schijf]]</f>
        <v>5.0977999999959138</v>
      </c>
      <c r="L4070" s="2">
        <f ca="1">(Table1[[#This Row],[Bruto tov vorige schijf]]-Table1[[#This Row],[Netto tov vorige schijf]])/MAX(Table1[[#This Row],[Bruto tov vorige schijf]],1)</f>
        <v>0.49022000000040861</v>
      </c>
    </row>
    <row r="4071" spans="1:12" x14ac:dyDescent="0.25">
      <c r="A4071" s="14">
        <v>48531</v>
      </c>
      <c r="B4071" s="6">
        <f>LoonHeffing2020(Table1[[#This Row],[Belastbaar loon]])</f>
        <v>18126.3285</v>
      </c>
      <c r="C4071" s="6">
        <f>AlgemeneHeffingsKorting2020(Table1[[#This Row],[Belastbaar loon]])</f>
        <v>1133.0496000000001</v>
      </c>
      <c r="D4071" s="14">
        <f>ArbeidsKorting2020(Table1[[#This Row],[Belastbaar loon]])</f>
        <v>3004.38</v>
      </c>
      <c r="E4071" s="14">
        <f>MAX(Table1[[#This Row],[Loonheffing]]-Table1[[#This Row],[Algemene Heffingskorting]]-Table1[[#This Row],[Arbeidskorting]],0)</f>
        <v>13988.8989</v>
      </c>
      <c r="F4071" s="6">
        <f>Table1[[#This Row],[Belastbaar loon]]-Table1[[#This Row],[Belasting]]</f>
        <v>34542.1011</v>
      </c>
      <c r="G4071" s="2">
        <f>(Table1[[#This Row],[Belastbaar loon]]-Table1[[#This Row],[Netto loon]])/Table1[[#This Row],[Belastbaar loon]]</f>
        <v>0.28824666501823576</v>
      </c>
      <c r="H4071" s="14">
        <f t="shared" ca="1" si="58"/>
        <v>13983.9967</v>
      </c>
      <c r="I4071" s="14">
        <f ca="1">IF(ROW()=2, Table1[[#This Row],[Netto loon]], INDIRECT(ADDRESS(ROW()-1,COLUMN(F:F))))</f>
        <v>34537.003299999997</v>
      </c>
      <c r="J4071" s="6">
        <f ca="1">IF(ROW()=2, 0, Table1[[#This Row],[Belastbaar loon]]-INDIRECT(ADDRESS(ROW()-1,COLUMN(A:A))))</f>
        <v>10</v>
      </c>
      <c r="K4071" s="6">
        <f ca="1">Table1[[#This Row],[Netto loon]]-Table1[[#This Row],[Netto vorige schijf]]</f>
        <v>5.0978000000031898</v>
      </c>
      <c r="L4071" s="2">
        <f ca="1">(Table1[[#This Row],[Bruto tov vorige schijf]]-Table1[[#This Row],[Netto tov vorige schijf]])/MAX(Table1[[#This Row],[Bruto tov vorige schijf]],1)</f>
        <v>0.49021999999968102</v>
      </c>
    </row>
    <row r="4072" spans="1:12" x14ac:dyDescent="0.25">
      <c r="A4072" s="14">
        <v>48541</v>
      </c>
      <c r="B4072" s="6">
        <f>LoonHeffing2020(Table1[[#This Row],[Belastbaar loon]])</f>
        <v>18130.0635</v>
      </c>
      <c r="C4072" s="6">
        <f>AlgemeneHeffingsKorting2020(Table1[[#This Row],[Belastbaar loon]])</f>
        <v>1132.4824000000001</v>
      </c>
      <c r="D4072" s="14">
        <f>ArbeidsKorting2020(Table1[[#This Row],[Belastbaar loon]])</f>
        <v>3003.78</v>
      </c>
      <c r="E4072" s="14">
        <f>MAX(Table1[[#This Row],[Loonheffing]]-Table1[[#This Row],[Algemene Heffingskorting]]-Table1[[#This Row],[Arbeidskorting]],0)</f>
        <v>13993.801099999999</v>
      </c>
      <c r="F4072" s="6">
        <f>Table1[[#This Row],[Belastbaar loon]]-Table1[[#This Row],[Belasting]]</f>
        <v>34547.198900000003</v>
      </c>
      <c r="G4072" s="2">
        <f>(Table1[[#This Row],[Belastbaar loon]]-Table1[[#This Row],[Netto loon]])/Table1[[#This Row],[Belastbaar loon]]</f>
        <v>0.28828827383037015</v>
      </c>
      <c r="H4072" s="14">
        <f t="shared" ca="1" si="58"/>
        <v>13988.8989</v>
      </c>
      <c r="I4072" s="14">
        <f ca="1">IF(ROW()=2, Table1[[#This Row],[Netto loon]], INDIRECT(ADDRESS(ROW()-1,COLUMN(F:F))))</f>
        <v>34542.1011</v>
      </c>
      <c r="J4072" s="6">
        <f ca="1">IF(ROW()=2, 0, Table1[[#This Row],[Belastbaar loon]]-INDIRECT(ADDRESS(ROW()-1,COLUMN(A:A))))</f>
        <v>10</v>
      </c>
      <c r="K4072" s="6">
        <f ca="1">Table1[[#This Row],[Netto loon]]-Table1[[#This Row],[Netto vorige schijf]]</f>
        <v>5.0978000000031898</v>
      </c>
      <c r="L4072" s="2">
        <f ca="1">(Table1[[#This Row],[Bruto tov vorige schijf]]-Table1[[#This Row],[Netto tov vorige schijf]])/MAX(Table1[[#This Row],[Bruto tov vorige schijf]],1)</f>
        <v>0.49021999999968102</v>
      </c>
    </row>
    <row r="4073" spans="1:12" x14ac:dyDescent="0.25">
      <c r="A4073" s="14">
        <v>48551</v>
      </c>
      <c r="B4073" s="6">
        <f>LoonHeffing2020(Table1[[#This Row],[Belastbaar loon]])</f>
        <v>18133.798500000001</v>
      </c>
      <c r="C4073" s="6">
        <f>AlgemeneHeffingsKorting2020(Table1[[#This Row],[Belastbaar loon]])</f>
        <v>1131.9151999999999</v>
      </c>
      <c r="D4073" s="14">
        <f>ArbeidsKorting2020(Table1[[#This Row],[Belastbaar loon]])</f>
        <v>3003.18</v>
      </c>
      <c r="E4073" s="14">
        <f>MAX(Table1[[#This Row],[Loonheffing]]-Table1[[#This Row],[Algemene Heffingskorting]]-Table1[[#This Row],[Arbeidskorting]],0)</f>
        <v>13998.703300000001</v>
      </c>
      <c r="F4073" s="6">
        <f>Table1[[#This Row],[Belastbaar loon]]-Table1[[#This Row],[Belasting]]</f>
        <v>34552.296699999999</v>
      </c>
      <c r="G4073" s="2">
        <f>(Table1[[#This Row],[Belastbaar loon]]-Table1[[#This Row],[Netto loon]])/Table1[[#This Row],[Belastbaar loon]]</f>
        <v>0.28832986550225537</v>
      </c>
      <c r="H4073" s="14">
        <f t="shared" ca="1" si="58"/>
        <v>13993.801099999999</v>
      </c>
      <c r="I4073" s="14">
        <f ca="1">IF(ROW()=2, Table1[[#This Row],[Netto loon]], INDIRECT(ADDRESS(ROW()-1,COLUMN(F:F))))</f>
        <v>34547.198900000003</v>
      </c>
      <c r="J4073" s="6">
        <f ca="1">IF(ROW()=2, 0, Table1[[#This Row],[Belastbaar loon]]-INDIRECT(ADDRESS(ROW()-1,COLUMN(A:A))))</f>
        <v>10</v>
      </c>
      <c r="K4073" s="6">
        <f ca="1">Table1[[#This Row],[Netto loon]]-Table1[[#This Row],[Netto vorige schijf]]</f>
        <v>5.0977999999959138</v>
      </c>
      <c r="L4073" s="2">
        <f ca="1">(Table1[[#This Row],[Bruto tov vorige schijf]]-Table1[[#This Row],[Netto tov vorige schijf]])/MAX(Table1[[#This Row],[Bruto tov vorige schijf]],1)</f>
        <v>0.49022000000040861</v>
      </c>
    </row>
    <row r="4074" spans="1:12" x14ac:dyDescent="0.25">
      <c r="A4074" s="14">
        <v>48561</v>
      </c>
      <c r="B4074" s="6">
        <f>LoonHeffing2020(Table1[[#This Row],[Belastbaar loon]])</f>
        <v>18137.533500000001</v>
      </c>
      <c r="C4074" s="6">
        <f>AlgemeneHeffingsKorting2020(Table1[[#This Row],[Belastbaar loon]])</f>
        <v>1131.348</v>
      </c>
      <c r="D4074" s="14">
        <f>ArbeidsKorting2020(Table1[[#This Row],[Belastbaar loon]])</f>
        <v>3002.58</v>
      </c>
      <c r="E4074" s="14">
        <f>MAX(Table1[[#This Row],[Loonheffing]]-Table1[[#This Row],[Algemene Heffingskorting]]-Table1[[#This Row],[Arbeidskorting]],0)</f>
        <v>14003.6055</v>
      </c>
      <c r="F4074" s="6">
        <f>Table1[[#This Row],[Belastbaar loon]]-Table1[[#This Row],[Belasting]]</f>
        <v>34557.394500000002</v>
      </c>
      <c r="G4074" s="2">
        <f>(Table1[[#This Row],[Belastbaar loon]]-Table1[[#This Row],[Netto loon]])/Table1[[#This Row],[Belastbaar loon]]</f>
        <v>0.28837144004448012</v>
      </c>
      <c r="H4074" s="14">
        <f t="shared" ca="1" si="58"/>
        <v>13998.703300000001</v>
      </c>
      <c r="I4074" s="14">
        <f ca="1">IF(ROW()=2, Table1[[#This Row],[Netto loon]], INDIRECT(ADDRESS(ROW()-1,COLUMN(F:F))))</f>
        <v>34552.296699999999</v>
      </c>
      <c r="J4074" s="6">
        <f ca="1">IF(ROW()=2, 0, Table1[[#This Row],[Belastbaar loon]]-INDIRECT(ADDRESS(ROW()-1,COLUMN(A:A))))</f>
        <v>10</v>
      </c>
      <c r="K4074" s="6">
        <f ca="1">Table1[[#This Row],[Netto loon]]-Table1[[#This Row],[Netto vorige schijf]]</f>
        <v>5.0978000000031898</v>
      </c>
      <c r="L4074" s="2">
        <f ca="1">(Table1[[#This Row],[Bruto tov vorige schijf]]-Table1[[#This Row],[Netto tov vorige schijf]])/MAX(Table1[[#This Row],[Bruto tov vorige schijf]],1)</f>
        <v>0.49021999999968102</v>
      </c>
    </row>
    <row r="4075" spans="1:12" x14ac:dyDescent="0.25">
      <c r="A4075" s="14">
        <v>48571</v>
      </c>
      <c r="B4075" s="6">
        <f>LoonHeffing2020(Table1[[#This Row],[Belastbaar loon]])</f>
        <v>18141.268499999998</v>
      </c>
      <c r="C4075" s="6">
        <f>AlgemeneHeffingsKorting2020(Table1[[#This Row],[Belastbaar loon]])</f>
        <v>1130.7808</v>
      </c>
      <c r="D4075" s="14">
        <f>ArbeidsKorting2020(Table1[[#This Row],[Belastbaar loon]])</f>
        <v>3001.98</v>
      </c>
      <c r="E4075" s="14">
        <f>MAX(Table1[[#This Row],[Loonheffing]]-Table1[[#This Row],[Algemene Heffingskorting]]-Table1[[#This Row],[Arbeidskorting]],0)</f>
        <v>14008.507699999998</v>
      </c>
      <c r="F4075" s="6">
        <f>Table1[[#This Row],[Belastbaar loon]]-Table1[[#This Row],[Belasting]]</f>
        <v>34562.492299999998</v>
      </c>
      <c r="G4075" s="2">
        <f>(Table1[[#This Row],[Belastbaar loon]]-Table1[[#This Row],[Netto loon]])/Table1[[#This Row],[Belastbaar loon]]</f>
        <v>0.28841299746762478</v>
      </c>
      <c r="H4075" s="14">
        <f t="shared" ca="1" si="58"/>
        <v>14003.6055</v>
      </c>
      <c r="I4075" s="14">
        <f ca="1">IF(ROW()=2, Table1[[#This Row],[Netto loon]], INDIRECT(ADDRESS(ROW()-1,COLUMN(F:F))))</f>
        <v>34557.394500000002</v>
      </c>
      <c r="J4075" s="6">
        <f ca="1">IF(ROW()=2, 0, Table1[[#This Row],[Belastbaar loon]]-INDIRECT(ADDRESS(ROW()-1,COLUMN(A:A))))</f>
        <v>10</v>
      </c>
      <c r="K4075" s="6">
        <f ca="1">Table1[[#This Row],[Netto loon]]-Table1[[#This Row],[Netto vorige schijf]]</f>
        <v>5.0977999999959138</v>
      </c>
      <c r="L4075" s="2">
        <f ca="1">(Table1[[#This Row],[Bruto tov vorige schijf]]-Table1[[#This Row],[Netto tov vorige schijf]])/MAX(Table1[[#This Row],[Bruto tov vorige schijf]],1)</f>
        <v>0.49022000000040861</v>
      </c>
    </row>
    <row r="4076" spans="1:12" x14ac:dyDescent="0.25">
      <c r="A4076" s="14">
        <v>48581</v>
      </c>
      <c r="B4076" s="6">
        <f>LoonHeffing2020(Table1[[#This Row],[Belastbaar loon]])</f>
        <v>18145.003499999999</v>
      </c>
      <c r="C4076" s="6">
        <f>AlgemeneHeffingsKorting2020(Table1[[#This Row],[Belastbaar loon]])</f>
        <v>1130.2136</v>
      </c>
      <c r="D4076" s="14">
        <f>ArbeidsKorting2020(Table1[[#This Row],[Belastbaar loon]])</f>
        <v>3001.38</v>
      </c>
      <c r="E4076" s="14">
        <f>MAX(Table1[[#This Row],[Loonheffing]]-Table1[[#This Row],[Algemene Heffingskorting]]-Table1[[#This Row],[Arbeidskorting]],0)</f>
        <v>14013.409899999999</v>
      </c>
      <c r="F4076" s="6">
        <f>Table1[[#This Row],[Belastbaar loon]]-Table1[[#This Row],[Belasting]]</f>
        <v>34567.590100000001</v>
      </c>
      <c r="G4076" s="2">
        <f>(Table1[[#This Row],[Belastbaar loon]]-Table1[[#This Row],[Netto loon]])/Table1[[#This Row],[Belastbaar loon]]</f>
        <v>0.28845453778226054</v>
      </c>
      <c r="H4076" s="14">
        <f t="shared" ca="1" si="58"/>
        <v>14008.507699999998</v>
      </c>
      <c r="I4076" s="14">
        <f ca="1">IF(ROW()=2, Table1[[#This Row],[Netto loon]], INDIRECT(ADDRESS(ROW()-1,COLUMN(F:F))))</f>
        <v>34562.492299999998</v>
      </c>
      <c r="J4076" s="6">
        <f ca="1">IF(ROW()=2, 0, Table1[[#This Row],[Belastbaar loon]]-INDIRECT(ADDRESS(ROW()-1,COLUMN(A:A))))</f>
        <v>10</v>
      </c>
      <c r="K4076" s="6">
        <f ca="1">Table1[[#This Row],[Netto loon]]-Table1[[#This Row],[Netto vorige schijf]]</f>
        <v>5.0978000000031898</v>
      </c>
      <c r="L4076" s="2">
        <f ca="1">(Table1[[#This Row],[Bruto tov vorige schijf]]-Table1[[#This Row],[Netto tov vorige schijf]])/MAX(Table1[[#This Row],[Bruto tov vorige schijf]],1)</f>
        <v>0.49021999999968102</v>
      </c>
    </row>
    <row r="4077" spans="1:12" x14ac:dyDescent="0.25">
      <c r="A4077" s="14">
        <v>48591</v>
      </c>
      <c r="B4077" s="6">
        <f>LoonHeffing2020(Table1[[#This Row],[Belastbaar loon]])</f>
        <v>18148.738499999999</v>
      </c>
      <c r="C4077" s="6">
        <f>AlgemeneHeffingsKorting2020(Table1[[#This Row],[Belastbaar loon]])</f>
        <v>1129.6464000000001</v>
      </c>
      <c r="D4077" s="14">
        <f>ArbeidsKorting2020(Table1[[#This Row],[Belastbaar loon]])</f>
        <v>3000.78</v>
      </c>
      <c r="E4077" s="14">
        <f>MAX(Table1[[#This Row],[Loonheffing]]-Table1[[#This Row],[Algemene Heffingskorting]]-Table1[[#This Row],[Arbeidskorting]],0)</f>
        <v>14018.312099999997</v>
      </c>
      <c r="F4077" s="6">
        <f>Table1[[#This Row],[Belastbaar loon]]-Table1[[#This Row],[Belasting]]</f>
        <v>34572.687900000004</v>
      </c>
      <c r="G4077" s="2">
        <f>(Table1[[#This Row],[Belastbaar loon]]-Table1[[#This Row],[Netto loon]])/Table1[[#This Row],[Belastbaar loon]]</f>
        <v>0.28849606099895031</v>
      </c>
      <c r="H4077" s="14">
        <f t="shared" ca="1" si="58"/>
        <v>14013.409899999999</v>
      </c>
      <c r="I4077" s="14">
        <f ca="1">IF(ROW()=2, Table1[[#This Row],[Netto loon]], INDIRECT(ADDRESS(ROW()-1,COLUMN(F:F))))</f>
        <v>34567.590100000001</v>
      </c>
      <c r="J4077" s="6">
        <f ca="1">IF(ROW()=2, 0, Table1[[#This Row],[Belastbaar loon]]-INDIRECT(ADDRESS(ROW()-1,COLUMN(A:A))))</f>
        <v>10</v>
      </c>
      <c r="K4077" s="6">
        <f ca="1">Table1[[#This Row],[Netto loon]]-Table1[[#This Row],[Netto vorige schijf]]</f>
        <v>5.0978000000031898</v>
      </c>
      <c r="L4077" s="2">
        <f ca="1">(Table1[[#This Row],[Bruto tov vorige schijf]]-Table1[[#This Row],[Netto tov vorige schijf]])/MAX(Table1[[#This Row],[Bruto tov vorige schijf]],1)</f>
        <v>0.49021999999968102</v>
      </c>
    </row>
    <row r="4078" spans="1:12" x14ac:dyDescent="0.25">
      <c r="A4078" s="14">
        <v>48601</v>
      </c>
      <c r="B4078" s="6">
        <f>LoonHeffing2020(Table1[[#This Row],[Belastbaar loon]])</f>
        <v>18152.4735</v>
      </c>
      <c r="C4078" s="6">
        <f>AlgemeneHeffingsKorting2020(Table1[[#This Row],[Belastbaar loon]])</f>
        <v>1129.0791999999999</v>
      </c>
      <c r="D4078" s="14">
        <f>ArbeidsKorting2020(Table1[[#This Row],[Belastbaar loon]])</f>
        <v>3000.18</v>
      </c>
      <c r="E4078" s="14">
        <f>MAX(Table1[[#This Row],[Loonheffing]]-Table1[[#This Row],[Algemene Heffingskorting]]-Table1[[#This Row],[Arbeidskorting]],0)</f>
        <v>14023.2143</v>
      </c>
      <c r="F4078" s="6">
        <f>Table1[[#This Row],[Belastbaar loon]]-Table1[[#This Row],[Belasting]]</f>
        <v>34577.7857</v>
      </c>
      <c r="G4078" s="2">
        <f>(Table1[[#This Row],[Belastbaar loon]]-Table1[[#This Row],[Netto loon]])/Table1[[#This Row],[Belastbaar loon]]</f>
        <v>0.28853756712824841</v>
      </c>
      <c r="H4078" s="14">
        <f t="shared" ca="1" si="58"/>
        <v>14018.312099999997</v>
      </c>
      <c r="I4078" s="14">
        <f ca="1">IF(ROW()=2, Table1[[#This Row],[Netto loon]], INDIRECT(ADDRESS(ROW()-1,COLUMN(F:F))))</f>
        <v>34572.687900000004</v>
      </c>
      <c r="J4078" s="6">
        <f ca="1">IF(ROW()=2, 0, Table1[[#This Row],[Belastbaar loon]]-INDIRECT(ADDRESS(ROW()-1,COLUMN(A:A))))</f>
        <v>10</v>
      </c>
      <c r="K4078" s="6">
        <f ca="1">Table1[[#This Row],[Netto loon]]-Table1[[#This Row],[Netto vorige schijf]]</f>
        <v>5.0977999999959138</v>
      </c>
      <c r="L4078" s="2">
        <f ca="1">(Table1[[#This Row],[Bruto tov vorige schijf]]-Table1[[#This Row],[Netto tov vorige schijf]])/MAX(Table1[[#This Row],[Bruto tov vorige schijf]],1)</f>
        <v>0.49022000000040861</v>
      </c>
    </row>
    <row r="4079" spans="1:12" x14ac:dyDescent="0.25">
      <c r="A4079" s="14">
        <v>48611</v>
      </c>
      <c r="B4079" s="6">
        <f>LoonHeffing2020(Table1[[#This Row],[Belastbaar loon]])</f>
        <v>18156.208500000001</v>
      </c>
      <c r="C4079" s="6">
        <f>AlgemeneHeffingsKorting2020(Table1[[#This Row],[Belastbaar loon]])</f>
        <v>1128.5119999999999</v>
      </c>
      <c r="D4079" s="14">
        <f>ArbeidsKorting2020(Table1[[#This Row],[Belastbaar loon]])</f>
        <v>2999.58</v>
      </c>
      <c r="E4079" s="14">
        <f>MAX(Table1[[#This Row],[Loonheffing]]-Table1[[#This Row],[Algemene Heffingskorting]]-Table1[[#This Row],[Arbeidskorting]],0)</f>
        <v>14028.116500000002</v>
      </c>
      <c r="F4079" s="6">
        <f>Table1[[#This Row],[Belastbaar loon]]-Table1[[#This Row],[Belasting]]</f>
        <v>34582.883499999996</v>
      </c>
      <c r="G4079" s="2">
        <f>(Table1[[#This Row],[Belastbaar loon]]-Table1[[#This Row],[Netto loon]])/Table1[[#This Row],[Belastbaar loon]]</f>
        <v>0.2885790561806999</v>
      </c>
      <c r="H4079" s="14">
        <f t="shared" ca="1" si="58"/>
        <v>14023.2143</v>
      </c>
      <c r="I4079" s="14">
        <f ca="1">IF(ROW()=2, Table1[[#This Row],[Netto loon]], INDIRECT(ADDRESS(ROW()-1,COLUMN(F:F))))</f>
        <v>34577.7857</v>
      </c>
      <c r="J4079" s="6">
        <f ca="1">IF(ROW()=2, 0, Table1[[#This Row],[Belastbaar loon]]-INDIRECT(ADDRESS(ROW()-1,COLUMN(A:A))))</f>
        <v>10</v>
      </c>
      <c r="K4079" s="6">
        <f ca="1">Table1[[#This Row],[Netto loon]]-Table1[[#This Row],[Netto vorige schijf]]</f>
        <v>5.0977999999959138</v>
      </c>
      <c r="L4079" s="2">
        <f ca="1">(Table1[[#This Row],[Bruto tov vorige schijf]]-Table1[[#This Row],[Netto tov vorige schijf]])/MAX(Table1[[#This Row],[Bruto tov vorige schijf]],1)</f>
        <v>0.49022000000040861</v>
      </c>
    </row>
    <row r="4080" spans="1:12" x14ac:dyDescent="0.25">
      <c r="A4080" s="14">
        <v>48621</v>
      </c>
      <c r="B4080" s="6">
        <f>LoonHeffing2020(Table1[[#This Row],[Belastbaar loon]])</f>
        <v>18159.943500000001</v>
      </c>
      <c r="C4080" s="6">
        <f>AlgemeneHeffingsKorting2020(Table1[[#This Row],[Belastbaar loon]])</f>
        <v>1127.9448</v>
      </c>
      <c r="D4080" s="14">
        <f>ArbeidsKorting2020(Table1[[#This Row],[Belastbaar loon]])</f>
        <v>2998.98</v>
      </c>
      <c r="E4080" s="14">
        <f>MAX(Table1[[#This Row],[Loonheffing]]-Table1[[#This Row],[Algemene Heffingskorting]]-Table1[[#This Row],[Arbeidskorting]],0)</f>
        <v>14033.018700000001</v>
      </c>
      <c r="F4080" s="6">
        <f>Table1[[#This Row],[Belastbaar loon]]-Table1[[#This Row],[Belasting]]</f>
        <v>34587.981299999999</v>
      </c>
      <c r="G4080" s="2">
        <f>(Table1[[#This Row],[Belastbaar loon]]-Table1[[#This Row],[Netto loon]])/Table1[[#This Row],[Belastbaar loon]]</f>
        <v>0.28862052816684147</v>
      </c>
      <c r="H4080" s="14">
        <f t="shared" ca="1" si="58"/>
        <v>14028.116500000002</v>
      </c>
      <c r="I4080" s="14">
        <f ca="1">IF(ROW()=2, Table1[[#This Row],[Netto loon]], INDIRECT(ADDRESS(ROW()-1,COLUMN(F:F))))</f>
        <v>34582.883499999996</v>
      </c>
      <c r="J4080" s="6">
        <f ca="1">IF(ROW()=2, 0, Table1[[#This Row],[Belastbaar loon]]-INDIRECT(ADDRESS(ROW()-1,COLUMN(A:A))))</f>
        <v>10</v>
      </c>
      <c r="K4080" s="6">
        <f ca="1">Table1[[#This Row],[Netto loon]]-Table1[[#This Row],[Netto vorige schijf]]</f>
        <v>5.0978000000031898</v>
      </c>
      <c r="L4080" s="2">
        <f ca="1">(Table1[[#This Row],[Bruto tov vorige schijf]]-Table1[[#This Row],[Netto tov vorige schijf]])/MAX(Table1[[#This Row],[Bruto tov vorige schijf]],1)</f>
        <v>0.49021999999968102</v>
      </c>
    </row>
    <row r="4081" spans="1:12" x14ac:dyDescent="0.25">
      <c r="A4081" s="14">
        <v>48631</v>
      </c>
      <c r="B4081" s="6">
        <f>LoonHeffing2020(Table1[[#This Row],[Belastbaar loon]])</f>
        <v>18163.678499999998</v>
      </c>
      <c r="C4081" s="6">
        <f>AlgemeneHeffingsKorting2020(Table1[[#This Row],[Belastbaar loon]])</f>
        <v>1127.3776</v>
      </c>
      <c r="D4081" s="14">
        <f>ArbeidsKorting2020(Table1[[#This Row],[Belastbaar loon]])</f>
        <v>2998.38</v>
      </c>
      <c r="E4081" s="14">
        <f>MAX(Table1[[#This Row],[Loonheffing]]-Table1[[#This Row],[Algemene Heffingskorting]]-Table1[[#This Row],[Arbeidskorting]],0)</f>
        <v>14037.920899999997</v>
      </c>
      <c r="F4081" s="6">
        <f>Table1[[#This Row],[Belastbaar loon]]-Table1[[#This Row],[Belasting]]</f>
        <v>34593.079100000003</v>
      </c>
      <c r="G4081" s="2">
        <f>(Table1[[#This Row],[Belastbaar loon]]-Table1[[#This Row],[Netto loon]])/Table1[[#This Row],[Belastbaar loon]]</f>
        <v>0.28866198309720131</v>
      </c>
      <c r="H4081" s="14">
        <f t="shared" ca="1" si="58"/>
        <v>14033.018700000001</v>
      </c>
      <c r="I4081" s="14">
        <f ca="1">IF(ROW()=2, Table1[[#This Row],[Netto loon]], INDIRECT(ADDRESS(ROW()-1,COLUMN(F:F))))</f>
        <v>34587.981299999999</v>
      </c>
      <c r="J4081" s="6">
        <f ca="1">IF(ROW()=2, 0, Table1[[#This Row],[Belastbaar loon]]-INDIRECT(ADDRESS(ROW()-1,COLUMN(A:A))))</f>
        <v>10</v>
      </c>
      <c r="K4081" s="6">
        <f ca="1">Table1[[#This Row],[Netto loon]]-Table1[[#This Row],[Netto vorige schijf]]</f>
        <v>5.0978000000031898</v>
      </c>
      <c r="L4081" s="2">
        <f ca="1">(Table1[[#This Row],[Bruto tov vorige schijf]]-Table1[[#This Row],[Netto tov vorige schijf]])/MAX(Table1[[#This Row],[Bruto tov vorige schijf]],1)</f>
        <v>0.49021999999968102</v>
      </c>
    </row>
    <row r="4082" spans="1:12" x14ac:dyDescent="0.25">
      <c r="A4082" s="14">
        <v>48641</v>
      </c>
      <c r="B4082" s="6">
        <f>LoonHeffing2020(Table1[[#This Row],[Belastbaar loon]])</f>
        <v>18167.413499999999</v>
      </c>
      <c r="C4082" s="6">
        <f>AlgemeneHeffingsKorting2020(Table1[[#This Row],[Belastbaar loon]])</f>
        <v>1126.8104000000001</v>
      </c>
      <c r="D4082" s="14">
        <f>ArbeidsKorting2020(Table1[[#This Row],[Belastbaar loon]])</f>
        <v>2997.78</v>
      </c>
      <c r="E4082" s="14">
        <f>MAX(Table1[[#This Row],[Loonheffing]]-Table1[[#This Row],[Algemene Heffingskorting]]-Table1[[#This Row],[Arbeidskorting]],0)</f>
        <v>14042.8231</v>
      </c>
      <c r="F4082" s="6">
        <f>Table1[[#This Row],[Belastbaar loon]]-Table1[[#This Row],[Belasting]]</f>
        <v>34598.176899999999</v>
      </c>
      <c r="G4082" s="2">
        <f>(Table1[[#This Row],[Belastbaar loon]]-Table1[[#This Row],[Netto loon]])/Table1[[#This Row],[Belastbaar loon]]</f>
        <v>0.2887034209822989</v>
      </c>
      <c r="H4082" s="14">
        <f t="shared" ca="1" si="58"/>
        <v>14037.920899999997</v>
      </c>
      <c r="I4082" s="14">
        <f ca="1">IF(ROW()=2, Table1[[#This Row],[Netto loon]], INDIRECT(ADDRESS(ROW()-1,COLUMN(F:F))))</f>
        <v>34593.079100000003</v>
      </c>
      <c r="J4082" s="6">
        <f ca="1">IF(ROW()=2, 0, Table1[[#This Row],[Belastbaar loon]]-INDIRECT(ADDRESS(ROW()-1,COLUMN(A:A))))</f>
        <v>10</v>
      </c>
      <c r="K4082" s="6">
        <f ca="1">Table1[[#This Row],[Netto loon]]-Table1[[#This Row],[Netto vorige schijf]]</f>
        <v>5.0977999999959138</v>
      </c>
      <c r="L4082" s="2">
        <f ca="1">(Table1[[#This Row],[Bruto tov vorige schijf]]-Table1[[#This Row],[Netto tov vorige schijf]])/MAX(Table1[[#This Row],[Bruto tov vorige schijf]],1)</f>
        <v>0.49022000000040861</v>
      </c>
    </row>
    <row r="4083" spans="1:12" x14ac:dyDescent="0.25">
      <c r="A4083" s="14">
        <v>48651</v>
      </c>
      <c r="B4083" s="6">
        <f>LoonHeffing2020(Table1[[#This Row],[Belastbaar loon]])</f>
        <v>18171.148499999999</v>
      </c>
      <c r="C4083" s="6">
        <f>AlgemeneHeffingsKorting2020(Table1[[#This Row],[Belastbaar loon]])</f>
        <v>1126.2432000000001</v>
      </c>
      <c r="D4083" s="14">
        <f>ArbeidsKorting2020(Table1[[#This Row],[Belastbaar loon]])</f>
        <v>2997.18</v>
      </c>
      <c r="E4083" s="14">
        <f>MAX(Table1[[#This Row],[Loonheffing]]-Table1[[#This Row],[Algemene Heffingskorting]]-Table1[[#This Row],[Arbeidskorting]],0)</f>
        <v>14047.725299999998</v>
      </c>
      <c r="F4083" s="6">
        <f>Table1[[#This Row],[Belastbaar loon]]-Table1[[#This Row],[Belasting]]</f>
        <v>34603.274700000002</v>
      </c>
      <c r="G4083" s="2">
        <f>(Table1[[#This Row],[Belastbaar loon]]-Table1[[#This Row],[Netto loon]])/Table1[[#This Row],[Belastbaar loon]]</f>
        <v>0.28874484183264471</v>
      </c>
      <c r="H4083" s="14">
        <f t="shared" ca="1" si="58"/>
        <v>14042.8231</v>
      </c>
      <c r="I4083" s="14">
        <f ca="1">IF(ROW()=2, Table1[[#This Row],[Netto loon]], INDIRECT(ADDRESS(ROW()-1,COLUMN(F:F))))</f>
        <v>34598.176899999999</v>
      </c>
      <c r="J4083" s="6">
        <f ca="1">IF(ROW()=2, 0, Table1[[#This Row],[Belastbaar loon]]-INDIRECT(ADDRESS(ROW()-1,COLUMN(A:A))))</f>
        <v>10</v>
      </c>
      <c r="K4083" s="6">
        <f ca="1">Table1[[#This Row],[Netto loon]]-Table1[[#This Row],[Netto vorige schijf]]</f>
        <v>5.0978000000031898</v>
      </c>
      <c r="L4083" s="2">
        <f ca="1">(Table1[[#This Row],[Bruto tov vorige schijf]]-Table1[[#This Row],[Netto tov vorige schijf]])/MAX(Table1[[#This Row],[Bruto tov vorige schijf]],1)</f>
        <v>0.49021999999968102</v>
      </c>
    </row>
    <row r="4084" spans="1:12" x14ac:dyDescent="0.25">
      <c r="A4084" s="14">
        <v>48661</v>
      </c>
      <c r="B4084" s="6">
        <f>LoonHeffing2020(Table1[[#This Row],[Belastbaar loon]])</f>
        <v>18174.8835</v>
      </c>
      <c r="C4084" s="6">
        <f>AlgemeneHeffingsKorting2020(Table1[[#This Row],[Belastbaar loon]])</f>
        <v>1125.6759999999999</v>
      </c>
      <c r="D4084" s="14">
        <f>ArbeidsKorting2020(Table1[[#This Row],[Belastbaar loon]])</f>
        <v>2996.58</v>
      </c>
      <c r="E4084" s="14">
        <f>MAX(Table1[[#This Row],[Loonheffing]]-Table1[[#This Row],[Algemene Heffingskorting]]-Table1[[#This Row],[Arbeidskorting]],0)</f>
        <v>14052.627500000001</v>
      </c>
      <c r="F4084" s="6">
        <f>Table1[[#This Row],[Belastbaar loon]]-Table1[[#This Row],[Belasting]]</f>
        <v>34608.372499999998</v>
      </c>
      <c r="G4084" s="2">
        <f>(Table1[[#This Row],[Belastbaar loon]]-Table1[[#This Row],[Netto loon]])/Table1[[#This Row],[Belastbaar loon]]</f>
        <v>0.28878624565874111</v>
      </c>
      <c r="H4084" s="14">
        <f t="shared" ca="1" si="58"/>
        <v>14047.725299999998</v>
      </c>
      <c r="I4084" s="14">
        <f ca="1">IF(ROW()=2, Table1[[#This Row],[Netto loon]], INDIRECT(ADDRESS(ROW()-1,COLUMN(F:F))))</f>
        <v>34603.274700000002</v>
      </c>
      <c r="J4084" s="6">
        <f ca="1">IF(ROW()=2, 0, Table1[[#This Row],[Belastbaar loon]]-INDIRECT(ADDRESS(ROW()-1,COLUMN(A:A))))</f>
        <v>10</v>
      </c>
      <c r="K4084" s="6">
        <f ca="1">Table1[[#This Row],[Netto loon]]-Table1[[#This Row],[Netto vorige schijf]]</f>
        <v>5.0977999999959138</v>
      </c>
      <c r="L4084" s="2">
        <f ca="1">(Table1[[#This Row],[Bruto tov vorige schijf]]-Table1[[#This Row],[Netto tov vorige schijf]])/MAX(Table1[[#This Row],[Bruto tov vorige schijf]],1)</f>
        <v>0.49022000000040861</v>
      </c>
    </row>
    <row r="4085" spans="1:12" x14ac:dyDescent="0.25">
      <c r="A4085" s="14">
        <v>48671</v>
      </c>
      <c r="B4085" s="6">
        <f>LoonHeffing2020(Table1[[#This Row],[Belastbaar loon]])</f>
        <v>18178.6185</v>
      </c>
      <c r="C4085" s="6">
        <f>AlgemeneHeffingsKorting2020(Table1[[#This Row],[Belastbaar loon]])</f>
        <v>1125.1088</v>
      </c>
      <c r="D4085" s="14">
        <f>ArbeidsKorting2020(Table1[[#This Row],[Belastbaar loon]])</f>
        <v>2995.98</v>
      </c>
      <c r="E4085" s="14">
        <f>MAX(Table1[[#This Row],[Loonheffing]]-Table1[[#This Row],[Algemene Heffingskorting]]-Table1[[#This Row],[Arbeidskorting]],0)</f>
        <v>14057.529700000003</v>
      </c>
      <c r="F4085" s="6">
        <f>Table1[[#This Row],[Belastbaar loon]]-Table1[[#This Row],[Belasting]]</f>
        <v>34613.470300000001</v>
      </c>
      <c r="G4085" s="2">
        <f>(Table1[[#This Row],[Belastbaar loon]]-Table1[[#This Row],[Netto loon]])/Table1[[#This Row],[Belastbaar loon]]</f>
        <v>0.28882763247108134</v>
      </c>
      <c r="H4085" s="14">
        <f t="shared" ca="1" si="58"/>
        <v>14052.627500000001</v>
      </c>
      <c r="I4085" s="14">
        <f ca="1">IF(ROW()=2, Table1[[#This Row],[Netto loon]], INDIRECT(ADDRESS(ROW()-1,COLUMN(F:F))))</f>
        <v>34608.372499999998</v>
      </c>
      <c r="J4085" s="6">
        <f ca="1">IF(ROW()=2, 0, Table1[[#This Row],[Belastbaar loon]]-INDIRECT(ADDRESS(ROW()-1,COLUMN(A:A))))</f>
        <v>10</v>
      </c>
      <c r="K4085" s="6">
        <f ca="1">Table1[[#This Row],[Netto loon]]-Table1[[#This Row],[Netto vorige schijf]]</f>
        <v>5.0978000000031898</v>
      </c>
      <c r="L4085" s="2">
        <f ca="1">(Table1[[#This Row],[Bruto tov vorige schijf]]-Table1[[#This Row],[Netto tov vorige schijf]])/MAX(Table1[[#This Row],[Bruto tov vorige schijf]],1)</f>
        <v>0.49021999999968102</v>
      </c>
    </row>
    <row r="4086" spans="1:12" x14ac:dyDescent="0.25">
      <c r="A4086" s="14">
        <v>48681</v>
      </c>
      <c r="B4086" s="6">
        <f>LoonHeffing2020(Table1[[#This Row],[Belastbaar loon]])</f>
        <v>18182.353500000001</v>
      </c>
      <c r="C4086" s="6">
        <f>AlgemeneHeffingsKorting2020(Table1[[#This Row],[Belastbaar loon]])</f>
        <v>1124.5416</v>
      </c>
      <c r="D4086" s="14">
        <f>ArbeidsKorting2020(Table1[[#This Row],[Belastbaar loon]])</f>
        <v>2995.38</v>
      </c>
      <c r="E4086" s="14">
        <f>MAX(Table1[[#This Row],[Loonheffing]]-Table1[[#This Row],[Algemene Heffingskorting]]-Table1[[#This Row],[Arbeidskorting]],0)</f>
        <v>14062.4319</v>
      </c>
      <c r="F4086" s="6">
        <f>Table1[[#This Row],[Belastbaar loon]]-Table1[[#This Row],[Belasting]]</f>
        <v>34618.568100000004</v>
      </c>
      <c r="G4086" s="2">
        <f>(Table1[[#This Row],[Belastbaar loon]]-Table1[[#This Row],[Netto loon]])/Table1[[#This Row],[Belastbaar loon]]</f>
        <v>0.28886900228015028</v>
      </c>
      <c r="H4086" s="14">
        <f t="shared" ca="1" si="58"/>
        <v>14057.529700000003</v>
      </c>
      <c r="I4086" s="14">
        <f ca="1">IF(ROW()=2, Table1[[#This Row],[Netto loon]], INDIRECT(ADDRESS(ROW()-1,COLUMN(F:F))))</f>
        <v>34613.470300000001</v>
      </c>
      <c r="J4086" s="6">
        <f ca="1">IF(ROW()=2, 0, Table1[[#This Row],[Belastbaar loon]]-INDIRECT(ADDRESS(ROW()-1,COLUMN(A:A))))</f>
        <v>10</v>
      </c>
      <c r="K4086" s="6">
        <f ca="1">Table1[[#This Row],[Netto loon]]-Table1[[#This Row],[Netto vorige schijf]]</f>
        <v>5.0978000000031898</v>
      </c>
      <c r="L4086" s="2">
        <f ca="1">(Table1[[#This Row],[Bruto tov vorige schijf]]-Table1[[#This Row],[Netto tov vorige schijf]])/MAX(Table1[[#This Row],[Bruto tov vorige schijf]],1)</f>
        <v>0.49021999999968102</v>
      </c>
    </row>
    <row r="4087" spans="1:12" x14ac:dyDescent="0.25">
      <c r="A4087" s="14">
        <v>48691</v>
      </c>
      <c r="B4087" s="6">
        <f>LoonHeffing2020(Table1[[#This Row],[Belastbaar loon]])</f>
        <v>18186.088500000002</v>
      </c>
      <c r="C4087" s="6">
        <f>AlgemeneHeffingsKorting2020(Table1[[#This Row],[Belastbaar loon]])</f>
        <v>1123.9744000000001</v>
      </c>
      <c r="D4087" s="14">
        <f>ArbeidsKorting2020(Table1[[#This Row],[Belastbaar loon]])</f>
        <v>2994.78</v>
      </c>
      <c r="E4087" s="14">
        <f>MAX(Table1[[#This Row],[Loonheffing]]-Table1[[#This Row],[Algemene Heffingskorting]]-Table1[[#This Row],[Arbeidskorting]],0)</f>
        <v>14067.334100000002</v>
      </c>
      <c r="F4087" s="6">
        <f>Table1[[#This Row],[Belastbaar loon]]-Table1[[#This Row],[Belasting]]</f>
        <v>34623.6659</v>
      </c>
      <c r="G4087" s="2">
        <f>(Table1[[#This Row],[Belastbaar loon]]-Table1[[#This Row],[Netto loon]])/Table1[[#This Row],[Belastbaar loon]]</f>
        <v>0.28891035509642438</v>
      </c>
      <c r="H4087" s="14">
        <f t="shared" ca="1" si="58"/>
        <v>14062.4319</v>
      </c>
      <c r="I4087" s="14">
        <f ca="1">IF(ROW()=2, Table1[[#This Row],[Netto loon]], INDIRECT(ADDRESS(ROW()-1,COLUMN(F:F))))</f>
        <v>34618.568100000004</v>
      </c>
      <c r="J4087" s="6">
        <f ca="1">IF(ROW()=2, 0, Table1[[#This Row],[Belastbaar loon]]-INDIRECT(ADDRESS(ROW()-1,COLUMN(A:A))))</f>
        <v>10</v>
      </c>
      <c r="K4087" s="6">
        <f ca="1">Table1[[#This Row],[Netto loon]]-Table1[[#This Row],[Netto vorige schijf]]</f>
        <v>5.0977999999959138</v>
      </c>
      <c r="L4087" s="2">
        <f ca="1">(Table1[[#This Row],[Bruto tov vorige schijf]]-Table1[[#This Row],[Netto tov vorige schijf]])/MAX(Table1[[#This Row],[Bruto tov vorige schijf]],1)</f>
        <v>0.49022000000040861</v>
      </c>
    </row>
    <row r="4088" spans="1:12" x14ac:dyDescent="0.25">
      <c r="A4088" s="14">
        <v>48701</v>
      </c>
      <c r="B4088" s="6">
        <f>LoonHeffing2020(Table1[[#This Row],[Belastbaar loon]])</f>
        <v>18189.823499999999</v>
      </c>
      <c r="C4088" s="6">
        <f>AlgemeneHeffingsKorting2020(Table1[[#This Row],[Belastbaar loon]])</f>
        <v>1123.4072000000001</v>
      </c>
      <c r="D4088" s="14">
        <f>ArbeidsKorting2020(Table1[[#This Row],[Belastbaar loon]])</f>
        <v>2994.18</v>
      </c>
      <c r="E4088" s="14">
        <f>MAX(Table1[[#This Row],[Loonheffing]]-Table1[[#This Row],[Algemene Heffingskorting]]-Table1[[#This Row],[Arbeidskorting]],0)</f>
        <v>14072.236299999997</v>
      </c>
      <c r="F4088" s="6">
        <f>Table1[[#This Row],[Belastbaar loon]]-Table1[[#This Row],[Belasting]]</f>
        <v>34628.763700000003</v>
      </c>
      <c r="G4088" s="2">
        <f>(Table1[[#This Row],[Belastbaar loon]]-Table1[[#This Row],[Netto loon]])/Table1[[#This Row],[Belastbaar loon]]</f>
        <v>0.28895169093037099</v>
      </c>
      <c r="H4088" s="14">
        <f t="shared" ca="1" si="58"/>
        <v>14067.334100000002</v>
      </c>
      <c r="I4088" s="14">
        <f ca="1">IF(ROW()=2, Table1[[#This Row],[Netto loon]], INDIRECT(ADDRESS(ROW()-1,COLUMN(F:F))))</f>
        <v>34623.6659</v>
      </c>
      <c r="J4088" s="6">
        <f ca="1">IF(ROW()=2, 0, Table1[[#This Row],[Belastbaar loon]]-INDIRECT(ADDRESS(ROW()-1,COLUMN(A:A))))</f>
        <v>10</v>
      </c>
      <c r="K4088" s="6">
        <f ca="1">Table1[[#This Row],[Netto loon]]-Table1[[#This Row],[Netto vorige schijf]]</f>
        <v>5.0978000000031898</v>
      </c>
      <c r="L4088" s="2">
        <f ca="1">(Table1[[#This Row],[Bruto tov vorige schijf]]-Table1[[#This Row],[Netto tov vorige schijf]])/MAX(Table1[[#This Row],[Bruto tov vorige schijf]],1)</f>
        <v>0.49021999999968102</v>
      </c>
    </row>
    <row r="4089" spans="1:12" x14ac:dyDescent="0.25">
      <c r="A4089" s="14">
        <v>48711</v>
      </c>
      <c r="B4089" s="6">
        <f>LoonHeffing2020(Table1[[#This Row],[Belastbaar loon]])</f>
        <v>18193.558499999999</v>
      </c>
      <c r="C4089" s="6">
        <f>AlgemeneHeffingsKorting2020(Table1[[#This Row],[Belastbaar loon]])</f>
        <v>1122.8399999999999</v>
      </c>
      <c r="D4089" s="14">
        <f>ArbeidsKorting2020(Table1[[#This Row],[Belastbaar loon]])</f>
        <v>2993.58</v>
      </c>
      <c r="E4089" s="14">
        <f>MAX(Table1[[#This Row],[Loonheffing]]-Table1[[#This Row],[Algemene Heffingskorting]]-Table1[[#This Row],[Arbeidskorting]],0)</f>
        <v>14077.138499999999</v>
      </c>
      <c r="F4089" s="6">
        <f>Table1[[#This Row],[Belastbaar loon]]-Table1[[#This Row],[Belasting]]</f>
        <v>34633.861499999999</v>
      </c>
      <c r="G4089" s="2">
        <f>(Table1[[#This Row],[Belastbaar loon]]-Table1[[#This Row],[Netto loon]])/Table1[[#This Row],[Belastbaar loon]]</f>
        <v>0.28899300979244935</v>
      </c>
      <c r="H4089" s="14">
        <f t="shared" ca="1" si="58"/>
        <v>14072.236299999997</v>
      </c>
      <c r="I4089" s="14">
        <f ca="1">IF(ROW()=2, Table1[[#This Row],[Netto loon]], INDIRECT(ADDRESS(ROW()-1,COLUMN(F:F))))</f>
        <v>34628.763700000003</v>
      </c>
      <c r="J4089" s="6">
        <f ca="1">IF(ROW()=2, 0, Table1[[#This Row],[Belastbaar loon]]-INDIRECT(ADDRESS(ROW()-1,COLUMN(A:A))))</f>
        <v>10</v>
      </c>
      <c r="K4089" s="6">
        <f ca="1">Table1[[#This Row],[Netto loon]]-Table1[[#This Row],[Netto vorige schijf]]</f>
        <v>5.0977999999959138</v>
      </c>
      <c r="L4089" s="2">
        <f ca="1">(Table1[[#This Row],[Bruto tov vorige schijf]]-Table1[[#This Row],[Netto tov vorige schijf]])/MAX(Table1[[#This Row],[Bruto tov vorige schijf]],1)</f>
        <v>0.49022000000040861</v>
      </c>
    </row>
    <row r="4090" spans="1:12" x14ac:dyDescent="0.25">
      <c r="A4090" s="14">
        <v>48721</v>
      </c>
      <c r="B4090" s="6">
        <f>LoonHeffing2020(Table1[[#This Row],[Belastbaar loon]])</f>
        <v>18197.2935</v>
      </c>
      <c r="C4090" s="6">
        <f>AlgemeneHeffingsKorting2020(Table1[[#This Row],[Belastbaar loon]])</f>
        <v>1122.2728</v>
      </c>
      <c r="D4090" s="14">
        <f>ArbeidsKorting2020(Table1[[#This Row],[Belastbaar loon]])</f>
        <v>2992.98</v>
      </c>
      <c r="E4090" s="14">
        <f>MAX(Table1[[#This Row],[Loonheffing]]-Table1[[#This Row],[Algemene Heffingskorting]]-Table1[[#This Row],[Arbeidskorting]],0)</f>
        <v>14082.040700000001</v>
      </c>
      <c r="F4090" s="6">
        <f>Table1[[#This Row],[Belastbaar loon]]-Table1[[#This Row],[Belasting]]</f>
        <v>34638.959300000002</v>
      </c>
      <c r="G4090" s="2">
        <f>(Table1[[#This Row],[Belastbaar loon]]-Table1[[#This Row],[Netto loon]])/Table1[[#This Row],[Belastbaar loon]]</f>
        <v>0.28903431169310972</v>
      </c>
      <c r="H4090" s="14">
        <f t="shared" ca="1" si="58"/>
        <v>14077.138499999999</v>
      </c>
      <c r="I4090" s="14">
        <f ca="1">IF(ROW()=2, Table1[[#This Row],[Netto loon]], INDIRECT(ADDRESS(ROW()-1,COLUMN(F:F))))</f>
        <v>34633.861499999999</v>
      </c>
      <c r="J4090" s="6">
        <f ca="1">IF(ROW()=2, 0, Table1[[#This Row],[Belastbaar loon]]-INDIRECT(ADDRESS(ROW()-1,COLUMN(A:A))))</f>
        <v>10</v>
      </c>
      <c r="K4090" s="6">
        <f ca="1">Table1[[#This Row],[Netto loon]]-Table1[[#This Row],[Netto vorige schijf]]</f>
        <v>5.0978000000031898</v>
      </c>
      <c r="L4090" s="2">
        <f ca="1">(Table1[[#This Row],[Bruto tov vorige schijf]]-Table1[[#This Row],[Netto tov vorige schijf]])/MAX(Table1[[#This Row],[Bruto tov vorige schijf]],1)</f>
        <v>0.49021999999968102</v>
      </c>
    </row>
    <row r="4091" spans="1:12" x14ac:dyDescent="0.25">
      <c r="A4091" s="14">
        <v>48731</v>
      </c>
      <c r="B4091" s="6">
        <f>LoonHeffing2020(Table1[[#This Row],[Belastbaar loon]])</f>
        <v>18201.0285</v>
      </c>
      <c r="C4091" s="6">
        <f>AlgemeneHeffingsKorting2020(Table1[[#This Row],[Belastbaar loon]])</f>
        <v>1121.7056</v>
      </c>
      <c r="D4091" s="14">
        <f>ArbeidsKorting2020(Table1[[#This Row],[Belastbaar loon]])</f>
        <v>2992.38</v>
      </c>
      <c r="E4091" s="14">
        <f>MAX(Table1[[#This Row],[Loonheffing]]-Table1[[#This Row],[Algemene Heffingskorting]]-Table1[[#This Row],[Arbeidskorting]],0)</f>
        <v>14086.942899999998</v>
      </c>
      <c r="F4091" s="6">
        <f>Table1[[#This Row],[Belastbaar loon]]-Table1[[#This Row],[Belasting]]</f>
        <v>34644.057100000005</v>
      </c>
      <c r="G4091" s="2">
        <f>(Table1[[#This Row],[Belastbaar loon]]-Table1[[#This Row],[Netto loon]])/Table1[[#This Row],[Belastbaar loon]]</f>
        <v>0.28907559664279403</v>
      </c>
      <c r="H4091" s="14">
        <f t="shared" ca="1" si="58"/>
        <v>14082.040700000001</v>
      </c>
      <c r="I4091" s="14">
        <f ca="1">IF(ROW()=2, Table1[[#This Row],[Netto loon]], INDIRECT(ADDRESS(ROW()-1,COLUMN(F:F))))</f>
        <v>34638.959300000002</v>
      </c>
      <c r="J4091" s="6">
        <f ca="1">IF(ROW()=2, 0, Table1[[#This Row],[Belastbaar loon]]-INDIRECT(ADDRESS(ROW()-1,COLUMN(A:A))))</f>
        <v>10</v>
      </c>
      <c r="K4091" s="6">
        <f ca="1">Table1[[#This Row],[Netto loon]]-Table1[[#This Row],[Netto vorige schijf]]</f>
        <v>5.0978000000031898</v>
      </c>
      <c r="L4091" s="2">
        <f ca="1">(Table1[[#This Row],[Bruto tov vorige schijf]]-Table1[[#This Row],[Netto tov vorige schijf]])/MAX(Table1[[#This Row],[Bruto tov vorige schijf]],1)</f>
        <v>0.49021999999968102</v>
      </c>
    </row>
    <row r="4092" spans="1:12" x14ac:dyDescent="0.25">
      <c r="A4092" s="14">
        <v>48741</v>
      </c>
      <c r="B4092" s="6">
        <f>LoonHeffing2020(Table1[[#This Row],[Belastbaar loon]])</f>
        <v>18204.763500000001</v>
      </c>
      <c r="C4092" s="6">
        <f>AlgemeneHeffingsKorting2020(Table1[[#This Row],[Belastbaar loon]])</f>
        <v>1121.1384</v>
      </c>
      <c r="D4092" s="14">
        <f>ArbeidsKorting2020(Table1[[#This Row],[Belastbaar loon]])</f>
        <v>2991.78</v>
      </c>
      <c r="E4092" s="14">
        <f>MAX(Table1[[#This Row],[Loonheffing]]-Table1[[#This Row],[Algemene Heffingskorting]]-Table1[[#This Row],[Arbeidskorting]],0)</f>
        <v>14091.8451</v>
      </c>
      <c r="F4092" s="6">
        <f>Table1[[#This Row],[Belastbaar loon]]-Table1[[#This Row],[Belasting]]</f>
        <v>34649.154900000001</v>
      </c>
      <c r="G4092" s="2">
        <f>(Table1[[#This Row],[Belastbaar loon]]-Table1[[#This Row],[Netto loon]])/Table1[[#This Row],[Belastbaar loon]]</f>
        <v>0.2891168646519357</v>
      </c>
      <c r="H4092" s="14">
        <f t="shared" ca="1" si="58"/>
        <v>14086.942899999998</v>
      </c>
      <c r="I4092" s="14">
        <f ca="1">IF(ROW()=2, Table1[[#This Row],[Netto loon]], INDIRECT(ADDRESS(ROW()-1,COLUMN(F:F))))</f>
        <v>34644.057100000005</v>
      </c>
      <c r="J4092" s="6">
        <f ca="1">IF(ROW()=2, 0, Table1[[#This Row],[Belastbaar loon]]-INDIRECT(ADDRESS(ROW()-1,COLUMN(A:A))))</f>
        <v>10</v>
      </c>
      <c r="K4092" s="6">
        <f ca="1">Table1[[#This Row],[Netto loon]]-Table1[[#This Row],[Netto vorige schijf]]</f>
        <v>5.0977999999959138</v>
      </c>
      <c r="L4092" s="2">
        <f ca="1">(Table1[[#This Row],[Bruto tov vorige schijf]]-Table1[[#This Row],[Netto tov vorige schijf]])/MAX(Table1[[#This Row],[Bruto tov vorige schijf]],1)</f>
        <v>0.49022000000040861</v>
      </c>
    </row>
    <row r="4093" spans="1:12" x14ac:dyDescent="0.25">
      <c r="A4093" s="14">
        <v>48751</v>
      </c>
      <c r="B4093" s="6">
        <f>LoonHeffing2020(Table1[[#This Row],[Belastbaar loon]])</f>
        <v>18208.498500000002</v>
      </c>
      <c r="C4093" s="6">
        <f>AlgemeneHeffingsKorting2020(Table1[[#This Row],[Belastbaar loon]])</f>
        <v>1120.5712000000001</v>
      </c>
      <c r="D4093" s="14">
        <f>ArbeidsKorting2020(Table1[[#This Row],[Belastbaar loon]])</f>
        <v>2991.18</v>
      </c>
      <c r="E4093" s="14">
        <f>MAX(Table1[[#This Row],[Loonheffing]]-Table1[[#This Row],[Algemene Heffingskorting]]-Table1[[#This Row],[Arbeidskorting]],0)</f>
        <v>14096.747300000003</v>
      </c>
      <c r="F4093" s="6">
        <f>Table1[[#This Row],[Belastbaar loon]]-Table1[[#This Row],[Belasting]]</f>
        <v>34654.252699999997</v>
      </c>
      <c r="G4093" s="2">
        <f>(Table1[[#This Row],[Belastbaar loon]]-Table1[[#This Row],[Netto loon]])/Table1[[#This Row],[Belastbaar loon]]</f>
        <v>0.2891581157309594</v>
      </c>
      <c r="H4093" s="14">
        <f t="shared" ca="1" si="58"/>
        <v>14091.8451</v>
      </c>
      <c r="I4093" s="14">
        <f ca="1">IF(ROW()=2, Table1[[#This Row],[Netto loon]], INDIRECT(ADDRESS(ROW()-1,COLUMN(F:F))))</f>
        <v>34649.154900000001</v>
      </c>
      <c r="J4093" s="6">
        <f ca="1">IF(ROW()=2, 0, Table1[[#This Row],[Belastbaar loon]]-INDIRECT(ADDRESS(ROW()-1,COLUMN(A:A))))</f>
        <v>10</v>
      </c>
      <c r="K4093" s="6">
        <f ca="1">Table1[[#This Row],[Netto loon]]-Table1[[#This Row],[Netto vorige schijf]]</f>
        <v>5.0977999999959138</v>
      </c>
      <c r="L4093" s="2">
        <f ca="1">(Table1[[#This Row],[Bruto tov vorige schijf]]-Table1[[#This Row],[Netto tov vorige schijf]])/MAX(Table1[[#This Row],[Bruto tov vorige schijf]],1)</f>
        <v>0.49022000000040861</v>
      </c>
    </row>
    <row r="4094" spans="1:12" x14ac:dyDescent="0.25">
      <c r="A4094" s="14">
        <v>48761</v>
      </c>
      <c r="B4094" s="6">
        <f>LoonHeffing2020(Table1[[#This Row],[Belastbaar loon]])</f>
        <v>18212.233499999998</v>
      </c>
      <c r="C4094" s="6">
        <f>AlgemeneHeffingsKorting2020(Table1[[#This Row],[Belastbaar loon]])</f>
        <v>1120.0039999999999</v>
      </c>
      <c r="D4094" s="14">
        <f>ArbeidsKorting2020(Table1[[#This Row],[Belastbaar loon]])</f>
        <v>2990.58</v>
      </c>
      <c r="E4094" s="14">
        <f>MAX(Table1[[#This Row],[Loonheffing]]-Table1[[#This Row],[Algemene Heffingskorting]]-Table1[[#This Row],[Arbeidskorting]],0)</f>
        <v>14101.649499999998</v>
      </c>
      <c r="F4094" s="6">
        <f>Table1[[#This Row],[Belastbaar loon]]-Table1[[#This Row],[Belasting]]</f>
        <v>34659.3505</v>
      </c>
      <c r="G4094" s="2">
        <f>(Table1[[#This Row],[Belastbaar loon]]-Table1[[#This Row],[Netto loon]])/Table1[[#This Row],[Belastbaar loon]]</f>
        <v>0.28919934989028118</v>
      </c>
      <c r="H4094" s="14">
        <f t="shared" ca="1" si="58"/>
        <v>14096.747300000003</v>
      </c>
      <c r="I4094" s="14">
        <f ca="1">IF(ROW()=2, Table1[[#This Row],[Netto loon]], INDIRECT(ADDRESS(ROW()-1,COLUMN(F:F))))</f>
        <v>34654.252699999997</v>
      </c>
      <c r="J4094" s="6">
        <f ca="1">IF(ROW()=2, 0, Table1[[#This Row],[Belastbaar loon]]-INDIRECT(ADDRESS(ROW()-1,COLUMN(A:A))))</f>
        <v>10</v>
      </c>
      <c r="K4094" s="6">
        <f ca="1">Table1[[#This Row],[Netto loon]]-Table1[[#This Row],[Netto vorige schijf]]</f>
        <v>5.0978000000031898</v>
      </c>
      <c r="L4094" s="2">
        <f ca="1">(Table1[[#This Row],[Bruto tov vorige schijf]]-Table1[[#This Row],[Netto tov vorige schijf]])/MAX(Table1[[#This Row],[Bruto tov vorige schijf]],1)</f>
        <v>0.49021999999968102</v>
      </c>
    </row>
    <row r="4095" spans="1:12" x14ac:dyDescent="0.25">
      <c r="A4095" s="14">
        <v>48771</v>
      </c>
      <c r="B4095" s="6">
        <f>LoonHeffing2020(Table1[[#This Row],[Belastbaar loon]])</f>
        <v>18215.968499999999</v>
      </c>
      <c r="C4095" s="6">
        <f>AlgemeneHeffingsKorting2020(Table1[[#This Row],[Belastbaar loon]])</f>
        <v>1119.4367999999999</v>
      </c>
      <c r="D4095" s="14">
        <f>ArbeidsKorting2020(Table1[[#This Row],[Belastbaar loon]])</f>
        <v>2989.98</v>
      </c>
      <c r="E4095" s="14">
        <f>MAX(Table1[[#This Row],[Loonheffing]]-Table1[[#This Row],[Algemene Heffingskorting]]-Table1[[#This Row],[Arbeidskorting]],0)</f>
        <v>14106.5517</v>
      </c>
      <c r="F4095" s="6">
        <f>Table1[[#This Row],[Belastbaar loon]]-Table1[[#This Row],[Belasting]]</f>
        <v>34664.448300000004</v>
      </c>
      <c r="G4095" s="2">
        <f>(Table1[[#This Row],[Belastbaar loon]]-Table1[[#This Row],[Netto loon]])/Table1[[#This Row],[Belastbaar loon]]</f>
        <v>0.28924056714030871</v>
      </c>
      <c r="H4095" s="14">
        <f t="shared" ca="1" si="58"/>
        <v>14101.649499999998</v>
      </c>
      <c r="I4095" s="14">
        <f ca="1">IF(ROW()=2, Table1[[#This Row],[Netto loon]], INDIRECT(ADDRESS(ROW()-1,COLUMN(F:F))))</f>
        <v>34659.3505</v>
      </c>
      <c r="J4095" s="6">
        <f ca="1">IF(ROW()=2, 0, Table1[[#This Row],[Belastbaar loon]]-INDIRECT(ADDRESS(ROW()-1,COLUMN(A:A))))</f>
        <v>10</v>
      </c>
      <c r="K4095" s="6">
        <f ca="1">Table1[[#This Row],[Netto loon]]-Table1[[#This Row],[Netto vorige schijf]]</f>
        <v>5.0978000000031898</v>
      </c>
      <c r="L4095" s="2">
        <f ca="1">(Table1[[#This Row],[Bruto tov vorige schijf]]-Table1[[#This Row],[Netto tov vorige schijf]])/MAX(Table1[[#This Row],[Bruto tov vorige schijf]],1)</f>
        <v>0.49021999999968102</v>
      </c>
    </row>
    <row r="4096" spans="1:12" x14ac:dyDescent="0.25">
      <c r="A4096" s="14">
        <v>48781</v>
      </c>
      <c r="B4096" s="6">
        <f>LoonHeffing2020(Table1[[#This Row],[Belastbaar loon]])</f>
        <v>18219.7035</v>
      </c>
      <c r="C4096" s="6">
        <f>AlgemeneHeffingsKorting2020(Table1[[#This Row],[Belastbaar loon]])</f>
        <v>1118.8696</v>
      </c>
      <c r="D4096" s="14">
        <f>ArbeidsKorting2020(Table1[[#This Row],[Belastbaar loon]])</f>
        <v>2989.38</v>
      </c>
      <c r="E4096" s="14">
        <f>MAX(Table1[[#This Row],[Loonheffing]]-Table1[[#This Row],[Algemene Heffingskorting]]-Table1[[#This Row],[Arbeidskorting]],0)</f>
        <v>14111.453899999997</v>
      </c>
      <c r="F4096" s="6">
        <f>Table1[[#This Row],[Belastbaar loon]]-Table1[[#This Row],[Belasting]]</f>
        <v>34669.546100000007</v>
      </c>
      <c r="G4096" s="2">
        <f>(Table1[[#This Row],[Belastbaar loon]]-Table1[[#This Row],[Netto loon]])/Table1[[#This Row],[Belastbaar loon]]</f>
        <v>0.28928176749144119</v>
      </c>
      <c r="H4096" s="14">
        <f t="shared" ca="1" si="58"/>
        <v>14106.5517</v>
      </c>
      <c r="I4096" s="14">
        <f ca="1">IF(ROW()=2, Table1[[#This Row],[Netto loon]], INDIRECT(ADDRESS(ROW()-1,COLUMN(F:F))))</f>
        <v>34664.448300000004</v>
      </c>
      <c r="J4096" s="6">
        <f ca="1">IF(ROW()=2, 0, Table1[[#This Row],[Belastbaar loon]]-INDIRECT(ADDRESS(ROW()-1,COLUMN(A:A))))</f>
        <v>10</v>
      </c>
      <c r="K4096" s="6">
        <f ca="1">Table1[[#This Row],[Netto loon]]-Table1[[#This Row],[Netto vorige schijf]]</f>
        <v>5.0978000000031898</v>
      </c>
      <c r="L4096" s="2">
        <f ca="1">(Table1[[#This Row],[Bruto tov vorige schijf]]-Table1[[#This Row],[Netto tov vorige schijf]])/MAX(Table1[[#This Row],[Bruto tov vorige schijf]],1)</f>
        <v>0.49021999999968102</v>
      </c>
    </row>
    <row r="4097" spans="1:12" x14ac:dyDescent="0.25">
      <c r="A4097" s="14">
        <v>48791</v>
      </c>
      <c r="B4097" s="6">
        <f>LoonHeffing2020(Table1[[#This Row],[Belastbaar loon]])</f>
        <v>18223.4385</v>
      </c>
      <c r="C4097" s="6">
        <f>AlgemeneHeffingsKorting2020(Table1[[#This Row],[Belastbaar loon]])</f>
        <v>1118.3024</v>
      </c>
      <c r="D4097" s="14">
        <f>ArbeidsKorting2020(Table1[[#This Row],[Belastbaar loon]])</f>
        <v>2988.78</v>
      </c>
      <c r="E4097" s="14">
        <f>MAX(Table1[[#This Row],[Loonheffing]]-Table1[[#This Row],[Algemene Heffingskorting]]-Table1[[#This Row],[Arbeidskorting]],0)</f>
        <v>14116.356099999999</v>
      </c>
      <c r="F4097" s="6">
        <f>Table1[[#This Row],[Belastbaar loon]]-Table1[[#This Row],[Belasting]]</f>
        <v>34674.643900000003</v>
      </c>
      <c r="G4097" s="2">
        <f>(Table1[[#This Row],[Belastbaar loon]]-Table1[[#This Row],[Netto loon]])/Table1[[#This Row],[Belastbaar loon]]</f>
        <v>0.28932295095406935</v>
      </c>
      <c r="H4097" s="14">
        <f t="shared" ca="1" si="58"/>
        <v>14111.453899999997</v>
      </c>
      <c r="I4097" s="14">
        <f ca="1">IF(ROW()=2, Table1[[#This Row],[Netto loon]], INDIRECT(ADDRESS(ROW()-1,COLUMN(F:F))))</f>
        <v>34669.546100000007</v>
      </c>
      <c r="J4097" s="6">
        <f ca="1">IF(ROW()=2, 0, Table1[[#This Row],[Belastbaar loon]]-INDIRECT(ADDRESS(ROW()-1,COLUMN(A:A))))</f>
        <v>10</v>
      </c>
      <c r="K4097" s="6">
        <f ca="1">Table1[[#This Row],[Netto loon]]-Table1[[#This Row],[Netto vorige schijf]]</f>
        <v>5.0977999999959138</v>
      </c>
      <c r="L4097" s="2">
        <f ca="1">(Table1[[#This Row],[Bruto tov vorige schijf]]-Table1[[#This Row],[Netto tov vorige schijf]])/MAX(Table1[[#This Row],[Bruto tov vorige schijf]],1)</f>
        <v>0.49022000000040861</v>
      </c>
    </row>
    <row r="4098" spans="1:12" x14ac:dyDescent="0.25">
      <c r="A4098" s="14">
        <v>48801</v>
      </c>
      <c r="B4098" s="6">
        <f>LoonHeffing2020(Table1[[#This Row],[Belastbaar loon]])</f>
        <v>18227.173500000001</v>
      </c>
      <c r="C4098" s="6">
        <f>AlgemeneHeffingsKorting2020(Table1[[#This Row],[Belastbaar loon]])</f>
        <v>1117.7352000000001</v>
      </c>
      <c r="D4098" s="14">
        <f>ArbeidsKorting2020(Table1[[#This Row],[Belastbaar loon]])</f>
        <v>2988.18</v>
      </c>
      <c r="E4098" s="14">
        <f>MAX(Table1[[#This Row],[Loonheffing]]-Table1[[#This Row],[Algemene Heffingskorting]]-Table1[[#This Row],[Arbeidskorting]],0)</f>
        <v>14121.258300000001</v>
      </c>
      <c r="F4098" s="6">
        <f>Table1[[#This Row],[Belastbaar loon]]-Table1[[#This Row],[Belasting]]</f>
        <v>34679.741699999999</v>
      </c>
      <c r="G4098" s="2">
        <f>(Table1[[#This Row],[Belastbaar loon]]-Table1[[#This Row],[Netto loon]])/Table1[[#This Row],[Belastbaar loon]]</f>
        <v>0.28936411753857505</v>
      </c>
      <c r="H4098" s="14">
        <f t="shared" ca="1" si="58"/>
        <v>14116.356099999999</v>
      </c>
      <c r="I4098" s="14">
        <f ca="1">IF(ROW()=2, Table1[[#This Row],[Netto loon]], INDIRECT(ADDRESS(ROW()-1,COLUMN(F:F))))</f>
        <v>34674.643900000003</v>
      </c>
      <c r="J4098" s="6">
        <f ca="1">IF(ROW()=2, 0, Table1[[#This Row],[Belastbaar loon]]-INDIRECT(ADDRESS(ROW()-1,COLUMN(A:A))))</f>
        <v>10</v>
      </c>
      <c r="K4098" s="6">
        <f ca="1">Table1[[#This Row],[Netto loon]]-Table1[[#This Row],[Netto vorige schijf]]</f>
        <v>5.0977999999959138</v>
      </c>
      <c r="L4098" s="2">
        <f ca="1">(Table1[[#This Row],[Bruto tov vorige schijf]]-Table1[[#This Row],[Netto tov vorige schijf]])/MAX(Table1[[#This Row],[Bruto tov vorige schijf]],1)</f>
        <v>0.49022000000040861</v>
      </c>
    </row>
    <row r="4099" spans="1:12" x14ac:dyDescent="0.25">
      <c r="A4099" s="14">
        <v>48811</v>
      </c>
      <c r="B4099" s="6">
        <f>LoonHeffing2020(Table1[[#This Row],[Belastbaar loon]])</f>
        <v>18230.908500000001</v>
      </c>
      <c r="C4099" s="6">
        <f>AlgemeneHeffingsKorting2020(Table1[[#This Row],[Belastbaar loon]])</f>
        <v>1117.1680000000001</v>
      </c>
      <c r="D4099" s="14">
        <f>ArbeidsKorting2020(Table1[[#This Row],[Belastbaar loon]])</f>
        <v>2987.58</v>
      </c>
      <c r="E4099" s="14">
        <f>MAX(Table1[[#This Row],[Loonheffing]]-Table1[[#This Row],[Algemene Heffingskorting]]-Table1[[#This Row],[Arbeidskorting]],0)</f>
        <v>14126.1605</v>
      </c>
      <c r="F4099" s="6">
        <f>Table1[[#This Row],[Belastbaar loon]]-Table1[[#This Row],[Belasting]]</f>
        <v>34684.839500000002</v>
      </c>
      <c r="G4099" s="2">
        <f>(Table1[[#This Row],[Belastbaar loon]]-Table1[[#This Row],[Netto loon]])/Table1[[#This Row],[Belastbaar loon]]</f>
        <v>0.28940526725533178</v>
      </c>
      <c r="H4099" s="14">
        <f t="shared" ca="1" si="58"/>
        <v>14121.258300000001</v>
      </c>
      <c r="I4099" s="14">
        <f ca="1">IF(ROW()=2, Table1[[#This Row],[Netto loon]], INDIRECT(ADDRESS(ROW()-1,COLUMN(F:F))))</f>
        <v>34679.741699999999</v>
      </c>
      <c r="J4099" s="6">
        <f ca="1">IF(ROW()=2, 0, Table1[[#This Row],[Belastbaar loon]]-INDIRECT(ADDRESS(ROW()-1,COLUMN(A:A))))</f>
        <v>10</v>
      </c>
      <c r="K4099" s="6">
        <f ca="1">Table1[[#This Row],[Netto loon]]-Table1[[#This Row],[Netto vorige schijf]]</f>
        <v>5.0978000000031898</v>
      </c>
      <c r="L4099" s="2">
        <f ca="1">(Table1[[#This Row],[Bruto tov vorige schijf]]-Table1[[#This Row],[Netto tov vorige schijf]])/MAX(Table1[[#This Row],[Bruto tov vorige schijf]],1)</f>
        <v>0.49021999999968102</v>
      </c>
    </row>
    <row r="4100" spans="1:12" x14ac:dyDescent="0.25">
      <c r="A4100" s="14">
        <v>48821</v>
      </c>
      <c r="B4100" s="6">
        <f>LoonHeffing2020(Table1[[#This Row],[Belastbaar loon]])</f>
        <v>18234.643499999998</v>
      </c>
      <c r="C4100" s="6">
        <f>AlgemeneHeffingsKorting2020(Table1[[#This Row],[Belastbaar loon]])</f>
        <v>1116.6007999999999</v>
      </c>
      <c r="D4100" s="14">
        <f>ArbeidsKorting2020(Table1[[#This Row],[Belastbaar loon]])</f>
        <v>2986.98</v>
      </c>
      <c r="E4100" s="14">
        <f>MAX(Table1[[#This Row],[Loonheffing]]-Table1[[#This Row],[Algemene Heffingskorting]]-Table1[[#This Row],[Arbeidskorting]],0)</f>
        <v>14131.062699999999</v>
      </c>
      <c r="F4100" s="6">
        <f>Table1[[#This Row],[Belastbaar loon]]-Table1[[#This Row],[Belasting]]</f>
        <v>34689.937300000005</v>
      </c>
      <c r="G4100" s="2">
        <f>(Table1[[#This Row],[Belastbaar loon]]-Table1[[#This Row],[Netto loon]])/Table1[[#This Row],[Belastbaar loon]]</f>
        <v>0.28944640011470463</v>
      </c>
      <c r="H4100" s="14">
        <f t="shared" ca="1" si="58"/>
        <v>14126.1605</v>
      </c>
      <c r="I4100" s="14">
        <f ca="1">IF(ROW()=2, Table1[[#This Row],[Netto loon]], INDIRECT(ADDRESS(ROW()-1,COLUMN(F:F))))</f>
        <v>34684.839500000002</v>
      </c>
      <c r="J4100" s="6">
        <f ca="1">IF(ROW()=2, 0, Table1[[#This Row],[Belastbaar loon]]-INDIRECT(ADDRESS(ROW()-1,COLUMN(A:A))))</f>
        <v>10</v>
      </c>
      <c r="K4100" s="6">
        <f ca="1">Table1[[#This Row],[Netto loon]]-Table1[[#This Row],[Netto vorige schijf]]</f>
        <v>5.0978000000031898</v>
      </c>
      <c r="L4100" s="2">
        <f ca="1">(Table1[[#This Row],[Bruto tov vorige schijf]]-Table1[[#This Row],[Netto tov vorige schijf]])/MAX(Table1[[#This Row],[Bruto tov vorige schijf]],1)</f>
        <v>0.49021999999968102</v>
      </c>
    </row>
    <row r="4101" spans="1:12" x14ac:dyDescent="0.25">
      <c r="A4101" s="14">
        <v>48831</v>
      </c>
      <c r="B4101" s="6">
        <f>LoonHeffing2020(Table1[[#This Row],[Belastbaar loon]])</f>
        <v>18238.378499999999</v>
      </c>
      <c r="C4101" s="6">
        <f>AlgemeneHeffingsKorting2020(Table1[[#This Row],[Belastbaar loon]])</f>
        <v>1116.0336</v>
      </c>
      <c r="D4101" s="14">
        <f>ArbeidsKorting2020(Table1[[#This Row],[Belastbaar loon]])</f>
        <v>2986.38</v>
      </c>
      <c r="E4101" s="14">
        <f>MAX(Table1[[#This Row],[Loonheffing]]-Table1[[#This Row],[Algemene Heffingskorting]]-Table1[[#This Row],[Arbeidskorting]],0)</f>
        <v>14135.964899999999</v>
      </c>
      <c r="F4101" s="6">
        <f>Table1[[#This Row],[Belastbaar loon]]-Table1[[#This Row],[Belasting]]</f>
        <v>34695.035100000001</v>
      </c>
      <c r="G4101" s="2">
        <f>(Table1[[#This Row],[Belastbaar loon]]-Table1[[#This Row],[Netto loon]])/Table1[[#This Row],[Belastbaar loon]]</f>
        <v>0.28948751612705043</v>
      </c>
      <c r="H4101" s="14">
        <f t="shared" ca="1" si="58"/>
        <v>14131.062699999999</v>
      </c>
      <c r="I4101" s="14">
        <f ca="1">IF(ROW()=2, Table1[[#This Row],[Netto loon]], INDIRECT(ADDRESS(ROW()-1,COLUMN(F:F))))</f>
        <v>34689.937300000005</v>
      </c>
      <c r="J4101" s="6">
        <f ca="1">IF(ROW()=2, 0, Table1[[#This Row],[Belastbaar loon]]-INDIRECT(ADDRESS(ROW()-1,COLUMN(A:A))))</f>
        <v>10</v>
      </c>
      <c r="K4101" s="6">
        <f ca="1">Table1[[#This Row],[Netto loon]]-Table1[[#This Row],[Netto vorige schijf]]</f>
        <v>5.0977999999959138</v>
      </c>
      <c r="L4101" s="2">
        <f ca="1">(Table1[[#This Row],[Bruto tov vorige schijf]]-Table1[[#This Row],[Netto tov vorige schijf]])/MAX(Table1[[#This Row],[Bruto tov vorige schijf]],1)</f>
        <v>0.49022000000040861</v>
      </c>
    </row>
    <row r="4102" spans="1:12" x14ac:dyDescent="0.25">
      <c r="A4102" s="14">
        <v>48841</v>
      </c>
      <c r="B4102" s="6">
        <f>LoonHeffing2020(Table1[[#This Row],[Belastbaar loon]])</f>
        <v>18242.113499999999</v>
      </c>
      <c r="C4102" s="6">
        <f>AlgemeneHeffingsKorting2020(Table1[[#This Row],[Belastbaar loon]])</f>
        <v>1115.4664</v>
      </c>
      <c r="D4102" s="14">
        <f>ArbeidsKorting2020(Table1[[#This Row],[Belastbaar loon]])</f>
        <v>2985.78</v>
      </c>
      <c r="E4102" s="14">
        <f>MAX(Table1[[#This Row],[Loonheffing]]-Table1[[#This Row],[Algemene Heffingskorting]]-Table1[[#This Row],[Arbeidskorting]],0)</f>
        <v>14140.867099999998</v>
      </c>
      <c r="F4102" s="6">
        <f>Table1[[#This Row],[Belastbaar loon]]-Table1[[#This Row],[Belasting]]</f>
        <v>34700.132900000004</v>
      </c>
      <c r="G4102" s="2">
        <f>(Table1[[#This Row],[Belastbaar loon]]-Table1[[#This Row],[Netto loon]])/Table1[[#This Row],[Belastbaar loon]]</f>
        <v>0.2895286153027169</v>
      </c>
      <c r="H4102" s="14">
        <f t="shared" ca="1" si="58"/>
        <v>14135.964899999999</v>
      </c>
      <c r="I4102" s="14">
        <f ca="1">IF(ROW()=2, Table1[[#This Row],[Netto loon]], INDIRECT(ADDRESS(ROW()-1,COLUMN(F:F))))</f>
        <v>34695.035100000001</v>
      </c>
      <c r="J4102" s="6">
        <f ca="1">IF(ROW()=2, 0, Table1[[#This Row],[Belastbaar loon]]-INDIRECT(ADDRESS(ROW()-1,COLUMN(A:A))))</f>
        <v>10</v>
      </c>
      <c r="K4102" s="6">
        <f ca="1">Table1[[#This Row],[Netto loon]]-Table1[[#This Row],[Netto vorige schijf]]</f>
        <v>5.0978000000031898</v>
      </c>
      <c r="L4102" s="2">
        <f ca="1">(Table1[[#This Row],[Bruto tov vorige schijf]]-Table1[[#This Row],[Netto tov vorige schijf]])/MAX(Table1[[#This Row],[Bruto tov vorige schijf]],1)</f>
        <v>0.49021999999968102</v>
      </c>
    </row>
    <row r="4103" spans="1:12" x14ac:dyDescent="0.25">
      <c r="A4103" s="14">
        <v>48851</v>
      </c>
      <c r="B4103" s="6">
        <f>LoonHeffing2020(Table1[[#This Row],[Belastbaar loon]])</f>
        <v>18245.8485</v>
      </c>
      <c r="C4103" s="6">
        <f>AlgemeneHeffingsKorting2020(Table1[[#This Row],[Belastbaar loon]])</f>
        <v>1114.8992000000001</v>
      </c>
      <c r="D4103" s="14">
        <f>ArbeidsKorting2020(Table1[[#This Row],[Belastbaar loon]])</f>
        <v>2985.18</v>
      </c>
      <c r="E4103" s="14">
        <f>MAX(Table1[[#This Row],[Loonheffing]]-Table1[[#This Row],[Algemene Heffingskorting]]-Table1[[#This Row],[Arbeidskorting]],0)</f>
        <v>14145.7693</v>
      </c>
      <c r="F4103" s="6">
        <f>Table1[[#This Row],[Belastbaar loon]]-Table1[[#This Row],[Belasting]]</f>
        <v>34705.2307</v>
      </c>
      <c r="G4103" s="2">
        <f>(Table1[[#This Row],[Belastbaar loon]]-Table1[[#This Row],[Netto loon]])/Table1[[#This Row],[Belastbaar loon]]</f>
        <v>0.28956969765204399</v>
      </c>
      <c r="H4103" s="14">
        <f t="shared" ca="1" si="58"/>
        <v>14140.867099999998</v>
      </c>
      <c r="I4103" s="14">
        <f ca="1">IF(ROW()=2, Table1[[#This Row],[Netto loon]], INDIRECT(ADDRESS(ROW()-1,COLUMN(F:F))))</f>
        <v>34700.132900000004</v>
      </c>
      <c r="J4103" s="6">
        <f ca="1">IF(ROW()=2, 0, Table1[[#This Row],[Belastbaar loon]]-INDIRECT(ADDRESS(ROW()-1,COLUMN(A:A))))</f>
        <v>10</v>
      </c>
      <c r="K4103" s="6">
        <f ca="1">Table1[[#This Row],[Netto loon]]-Table1[[#This Row],[Netto vorige schijf]]</f>
        <v>5.0977999999959138</v>
      </c>
      <c r="L4103" s="2">
        <f ca="1">(Table1[[#This Row],[Bruto tov vorige schijf]]-Table1[[#This Row],[Netto tov vorige schijf]])/MAX(Table1[[#This Row],[Bruto tov vorige schijf]],1)</f>
        <v>0.49022000000040861</v>
      </c>
    </row>
    <row r="4104" spans="1:12" x14ac:dyDescent="0.25">
      <c r="A4104" s="14">
        <v>48861</v>
      </c>
      <c r="B4104" s="6">
        <f>LoonHeffing2020(Table1[[#This Row],[Belastbaar loon]])</f>
        <v>18249.583500000001</v>
      </c>
      <c r="C4104" s="6">
        <f>AlgemeneHeffingsKorting2020(Table1[[#This Row],[Belastbaar loon]])</f>
        <v>1114.3320000000001</v>
      </c>
      <c r="D4104" s="14">
        <f>ArbeidsKorting2020(Table1[[#This Row],[Belastbaar loon]])</f>
        <v>2984.58</v>
      </c>
      <c r="E4104" s="14">
        <f>MAX(Table1[[#This Row],[Loonheffing]]-Table1[[#This Row],[Algemene Heffingskorting]]-Table1[[#This Row],[Arbeidskorting]],0)</f>
        <v>14150.671500000002</v>
      </c>
      <c r="F4104" s="6">
        <f>Table1[[#This Row],[Belastbaar loon]]-Table1[[#This Row],[Belasting]]</f>
        <v>34710.328499999996</v>
      </c>
      <c r="G4104" s="2">
        <f>(Table1[[#This Row],[Belastbaar loon]]-Table1[[#This Row],[Netto loon]])/Table1[[#This Row],[Belastbaar loon]]</f>
        <v>0.28961076318536266</v>
      </c>
      <c r="H4104" s="14">
        <f t="shared" ca="1" si="58"/>
        <v>14145.7693</v>
      </c>
      <c r="I4104" s="14">
        <f ca="1">IF(ROW()=2, Table1[[#This Row],[Netto loon]], INDIRECT(ADDRESS(ROW()-1,COLUMN(F:F))))</f>
        <v>34705.2307</v>
      </c>
      <c r="J4104" s="6">
        <f ca="1">IF(ROW()=2, 0, Table1[[#This Row],[Belastbaar loon]]-INDIRECT(ADDRESS(ROW()-1,COLUMN(A:A))))</f>
        <v>10</v>
      </c>
      <c r="K4104" s="6">
        <f ca="1">Table1[[#This Row],[Netto loon]]-Table1[[#This Row],[Netto vorige schijf]]</f>
        <v>5.0977999999959138</v>
      </c>
      <c r="L4104" s="2">
        <f ca="1">(Table1[[#This Row],[Bruto tov vorige schijf]]-Table1[[#This Row],[Netto tov vorige schijf]])/MAX(Table1[[#This Row],[Bruto tov vorige schijf]],1)</f>
        <v>0.49022000000040861</v>
      </c>
    </row>
    <row r="4105" spans="1:12" x14ac:dyDescent="0.25">
      <c r="A4105" s="14">
        <v>48871</v>
      </c>
      <c r="B4105" s="6">
        <f>LoonHeffing2020(Table1[[#This Row],[Belastbaar loon]])</f>
        <v>18253.318500000001</v>
      </c>
      <c r="C4105" s="6">
        <f>AlgemeneHeffingsKorting2020(Table1[[#This Row],[Belastbaar loon]])</f>
        <v>1113.7647999999999</v>
      </c>
      <c r="D4105" s="14">
        <f>ArbeidsKorting2020(Table1[[#This Row],[Belastbaar loon]])</f>
        <v>2983.98</v>
      </c>
      <c r="E4105" s="14">
        <f>MAX(Table1[[#This Row],[Loonheffing]]-Table1[[#This Row],[Algemene Heffingskorting]]-Table1[[#This Row],[Arbeidskorting]],0)</f>
        <v>14155.573700000001</v>
      </c>
      <c r="F4105" s="6">
        <f>Table1[[#This Row],[Belastbaar loon]]-Table1[[#This Row],[Belasting]]</f>
        <v>34715.426299999999</v>
      </c>
      <c r="G4105" s="2">
        <f>(Table1[[#This Row],[Belastbaar loon]]-Table1[[#This Row],[Netto loon]])/Table1[[#This Row],[Belastbaar loon]]</f>
        <v>0.28965181191299544</v>
      </c>
      <c r="H4105" s="14">
        <f t="shared" ca="1" si="58"/>
        <v>14150.671500000002</v>
      </c>
      <c r="I4105" s="14">
        <f ca="1">IF(ROW()=2, Table1[[#This Row],[Netto loon]], INDIRECT(ADDRESS(ROW()-1,COLUMN(F:F))))</f>
        <v>34710.328499999996</v>
      </c>
      <c r="J4105" s="6">
        <f ca="1">IF(ROW()=2, 0, Table1[[#This Row],[Belastbaar loon]]-INDIRECT(ADDRESS(ROW()-1,COLUMN(A:A))))</f>
        <v>10</v>
      </c>
      <c r="K4105" s="6">
        <f ca="1">Table1[[#This Row],[Netto loon]]-Table1[[#This Row],[Netto vorige schijf]]</f>
        <v>5.0978000000031898</v>
      </c>
      <c r="L4105" s="2">
        <f ca="1">(Table1[[#This Row],[Bruto tov vorige schijf]]-Table1[[#This Row],[Netto tov vorige schijf]])/MAX(Table1[[#This Row],[Bruto tov vorige schijf]],1)</f>
        <v>0.49021999999968102</v>
      </c>
    </row>
    <row r="4106" spans="1:12" x14ac:dyDescent="0.25">
      <c r="A4106" s="14">
        <v>48881</v>
      </c>
      <c r="B4106" s="6">
        <f>LoonHeffing2020(Table1[[#This Row],[Belastbaar loon]])</f>
        <v>18257.053499999998</v>
      </c>
      <c r="C4106" s="6">
        <f>AlgemeneHeffingsKorting2020(Table1[[#This Row],[Belastbaar loon]])</f>
        <v>1113.1976</v>
      </c>
      <c r="D4106" s="14">
        <f>ArbeidsKorting2020(Table1[[#This Row],[Belastbaar loon]])</f>
        <v>2983.38</v>
      </c>
      <c r="E4106" s="14">
        <f>MAX(Table1[[#This Row],[Loonheffing]]-Table1[[#This Row],[Algemene Heffingskorting]]-Table1[[#This Row],[Arbeidskorting]],0)</f>
        <v>14160.475899999998</v>
      </c>
      <c r="F4106" s="6">
        <f>Table1[[#This Row],[Belastbaar loon]]-Table1[[#This Row],[Belasting]]</f>
        <v>34720.524100000002</v>
      </c>
      <c r="G4106" s="2">
        <f>(Table1[[#This Row],[Belastbaar loon]]-Table1[[#This Row],[Netto loon]])/Table1[[#This Row],[Belastbaar loon]]</f>
        <v>0.28969284384525679</v>
      </c>
      <c r="H4106" s="14">
        <f t="shared" ca="1" si="58"/>
        <v>14155.573700000001</v>
      </c>
      <c r="I4106" s="14">
        <f ca="1">IF(ROW()=2, Table1[[#This Row],[Netto loon]], INDIRECT(ADDRESS(ROW()-1,COLUMN(F:F))))</f>
        <v>34715.426299999999</v>
      </c>
      <c r="J4106" s="6">
        <f ca="1">IF(ROW()=2, 0, Table1[[#This Row],[Belastbaar loon]]-INDIRECT(ADDRESS(ROW()-1,COLUMN(A:A))))</f>
        <v>10</v>
      </c>
      <c r="K4106" s="6">
        <f ca="1">Table1[[#This Row],[Netto loon]]-Table1[[#This Row],[Netto vorige schijf]]</f>
        <v>5.0978000000031898</v>
      </c>
      <c r="L4106" s="2">
        <f ca="1">(Table1[[#This Row],[Bruto tov vorige schijf]]-Table1[[#This Row],[Netto tov vorige schijf]])/MAX(Table1[[#This Row],[Bruto tov vorige schijf]],1)</f>
        <v>0.49021999999968102</v>
      </c>
    </row>
    <row r="4107" spans="1:12" x14ac:dyDescent="0.25">
      <c r="A4107" s="14">
        <v>48891</v>
      </c>
      <c r="B4107" s="6">
        <f>LoonHeffing2020(Table1[[#This Row],[Belastbaar loon]])</f>
        <v>18260.788499999999</v>
      </c>
      <c r="C4107" s="6">
        <f>AlgemeneHeffingsKorting2020(Table1[[#This Row],[Belastbaar loon]])</f>
        <v>1112.6304</v>
      </c>
      <c r="D4107" s="14">
        <f>ArbeidsKorting2020(Table1[[#This Row],[Belastbaar loon]])</f>
        <v>2982.78</v>
      </c>
      <c r="E4107" s="14">
        <f>MAX(Table1[[#This Row],[Loonheffing]]-Table1[[#This Row],[Algemene Heffingskorting]]-Table1[[#This Row],[Arbeidskorting]],0)</f>
        <v>14165.3781</v>
      </c>
      <c r="F4107" s="6">
        <f>Table1[[#This Row],[Belastbaar loon]]-Table1[[#This Row],[Belasting]]</f>
        <v>34725.621899999998</v>
      </c>
      <c r="G4107" s="2">
        <f>(Table1[[#This Row],[Belastbaar loon]]-Table1[[#This Row],[Netto loon]])/Table1[[#This Row],[Belastbaar loon]]</f>
        <v>0.28973385899245263</v>
      </c>
      <c r="H4107" s="14">
        <f t="shared" ca="1" si="58"/>
        <v>14160.475899999998</v>
      </c>
      <c r="I4107" s="14">
        <f ca="1">IF(ROW()=2, Table1[[#This Row],[Netto loon]], INDIRECT(ADDRESS(ROW()-1,COLUMN(F:F))))</f>
        <v>34720.524100000002</v>
      </c>
      <c r="J4107" s="6">
        <f ca="1">IF(ROW()=2, 0, Table1[[#This Row],[Belastbaar loon]]-INDIRECT(ADDRESS(ROW()-1,COLUMN(A:A))))</f>
        <v>10</v>
      </c>
      <c r="K4107" s="6">
        <f ca="1">Table1[[#This Row],[Netto loon]]-Table1[[#This Row],[Netto vorige schijf]]</f>
        <v>5.0977999999959138</v>
      </c>
      <c r="L4107" s="2">
        <f ca="1">(Table1[[#This Row],[Bruto tov vorige schijf]]-Table1[[#This Row],[Netto tov vorige schijf]])/MAX(Table1[[#This Row],[Bruto tov vorige schijf]],1)</f>
        <v>0.49022000000040861</v>
      </c>
    </row>
    <row r="4108" spans="1:12" x14ac:dyDescent="0.25">
      <c r="A4108" s="14">
        <v>48901</v>
      </c>
      <c r="B4108" s="6">
        <f>LoonHeffing2020(Table1[[#This Row],[Belastbaar loon]])</f>
        <v>18264.523499999999</v>
      </c>
      <c r="C4108" s="6">
        <f>AlgemeneHeffingsKorting2020(Table1[[#This Row],[Belastbaar loon]])</f>
        <v>1112.0632000000001</v>
      </c>
      <c r="D4108" s="14">
        <f>ArbeidsKorting2020(Table1[[#This Row],[Belastbaar loon]])</f>
        <v>2982.18</v>
      </c>
      <c r="E4108" s="14">
        <f>MAX(Table1[[#This Row],[Loonheffing]]-Table1[[#This Row],[Algemene Heffingskorting]]-Table1[[#This Row],[Arbeidskorting]],0)</f>
        <v>14170.280299999999</v>
      </c>
      <c r="F4108" s="6">
        <f>Table1[[#This Row],[Belastbaar loon]]-Table1[[#This Row],[Belasting]]</f>
        <v>34730.719700000001</v>
      </c>
      <c r="G4108" s="2">
        <f>(Table1[[#This Row],[Belastbaar loon]]-Table1[[#This Row],[Netto loon]])/Table1[[#This Row],[Belastbaar loon]]</f>
        <v>0.28977485736488001</v>
      </c>
      <c r="H4108" s="14">
        <f t="shared" ca="1" si="58"/>
        <v>14165.3781</v>
      </c>
      <c r="I4108" s="14">
        <f ca="1">IF(ROW()=2, Table1[[#This Row],[Netto loon]], INDIRECT(ADDRESS(ROW()-1,COLUMN(F:F))))</f>
        <v>34725.621899999998</v>
      </c>
      <c r="J4108" s="6">
        <f ca="1">IF(ROW()=2, 0, Table1[[#This Row],[Belastbaar loon]]-INDIRECT(ADDRESS(ROW()-1,COLUMN(A:A))))</f>
        <v>10</v>
      </c>
      <c r="K4108" s="6">
        <f ca="1">Table1[[#This Row],[Netto loon]]-Table1[[#This Row],[Netto vorige schijf]]</f>
        <v>5.0978000000031898</v>
      </c>
      <c r="L4108" s="2">
        <f ca="1">(Table1[[#This Row],[Bruto tov vorige schijf]]-Table1[[#This Row],[Netto tov vorige schijf]])/MAX(Table1[[#This Row],[Bruto tov vorige schijf]],1)</f>
        <v>0.49021999999968102</v>
      </c>
    </row>
    <row r="4109" spans="1:12" x14ac:dyDescent="0.25">
      <c r="A4109" s="14">
        <v>48911</v>
      </c>
      <c r="B4109" s="6">
        <f>LoonHeffing2020(Table1[[#This Row],[Belastbaar loon]])</f>
        <v>18268.2585</v>
      </c>
      <c r="C4109" s="6">
        <f>AlgemeneHeffingsKorting2020(Table1[[#This Row],[Belastbaar loon]])</f>
        <v>1111.4960000000001</v>
      </c>
      <c r="D4109" s="14">
        <f>ArbeidsKorting2020(Table1[[#This Row],[Belastbaar loon]])</f>
        <v>2981.58</v>
      </c>
      <c r="E4109" s="14">
        <f>MAX(Table1[[#This Row],[Loonheffing]]-Table1[[#This Row],[Algemene Heffingskorting]]-Table1[[#This Row],[Arbeidskorting]],0)</f>
        <v>14175.182500000001</v>
      </c>
      <c r="F4109" s="6">
        <f>Table1[[#This Row],[Belastbaar loon]]-Table1[[#This Row],[Belasting]]</f>
        <v>34735.817499999997</v>
      </c>
      <c r="G4109" s="2">
        <f>(Table1[[#This Row],[Belastbaar loon]]-Table1[[#This Row],[Netto loon]])/Table1[[#This Row],[Belastbaar loon]]</f>
        <v>0.28981583897282825</v>
      </c>
      <c r="H4109" s="14">
        <f t="shared" ca="1" si="58"/>
        <v>14170.280299999999</v>
      </c>
      <c r="I4109" s="14">
        <f ca="1">IF(ROW()=2, Table1[[#This Row],[Netto loon]], INDIRECT(ADDRESS(ROW()-1,COLUMN(F:F))))</f>
        <v>34730.719700000001</v>
      </c>
      <c r="J4109" s="6">
        <f ca="1">IF(ROW()=2, 0, Table1[[#This Row],[Belastbaar loon]]-INDIRECT(ADDRESS(ROW()-1,COLUMN(A:A))))</f>
        <v>10</v>
      </c>
      <c r="K4109" s="6">
        <f ca="1">Table1[[#This Row],[Netto loon]]-Table1[[#This Row],[Netto vorige schijf]]</f>
        <v>5.0977999999959138</v>
      </c>
      <c r="L4109" s="2">
        <f ca="1">(Table1[[#This Row],[Bruto tov vorige schijf]]-Table1[[#This Row],[Netto tov vorige schijf]])/MAX(Table1[[#This Row],[Bruto tov vorige schijf]],1)</f>
        <v>0.49022000000040861</v>
      </c>
    </row>
    <row r="4110" spans="1:12" x14ac:dyDescent="0.25">
      <c r="A4110" s="14">
        <v>48921</v>
      </c>
      <c r="B4110" s="6">
        <f>LoonHeffing2020(Table1[[#This Row],[Belastbaar loon]])</f>
        <v>18271.9935</v>
      </c>
      <c r="C4110" s="6">
        <f>AlgemeneHeffingsKorting2020(Table1[[#This Row],[Belastbaar loon]])</f>
        <v>1110.9287999999999</v>
      </c>
      <c r="D4110" s="14">
        <f>ArbeidsKorting2020(Table1[[#This Row],[Belastbaar loon]])</f>
        <v>2980.98</v>
      </c>
      <c r="E4110" s="14">
        <f>MAX(Table1[[#This Row],[Loonheffing]]-Table1[[#This Row],[Algemene Heffingskorting]]-Table1[[#This Row],[Arbeidskorting]],0)</f>
        <v>14180.084699999999</v>
      </c>
      <c r="F4110" s="6">
        <f>Table1[[#This Row],[Belastbaar loon]]-Table1[[#This Row],[Belasting]]</f>
        <v>34740.915300000001</v>
      </c>
      <c r="G4110" s="2">
        <f>(Table1[[#This Row],[Belastbaar loon]]-Table1[[#This Row],[Netto loon]])/Table1[[#This Row],[Belastbaar loon]]</f>
        <v>0.28985680382657752</v>
      </c>
      <c r="H4110" s="14">
        <f t="shared" ca="1" si="58"/>
        <v>14175.182500000001</v>
      </c>
      <c r="I4110" s="14">
        <f ca="1">IF(ROW()=2, Table1[[#This Row],[Netto loon]], INDIRECT(ADDRESS(ROW()-1,COLUMN(F:F))))</f>
        <v>34735.817499999997</v>
      </c>
      <c r="J4110" s="6">
        <f ca="1">IF(ROW()=2, 0, Table1[[#This Row],[Belastbaar loon]]-INDIRECT(ADDRESS(ROW()-1,COLUMN(A:A))))</f>
        <v>10</v>
      </c>
      <c r="K4110" s="6">
        <f ca="1">Table1[[#This Row],[Netto loon]]-Table1[[#This Row],[Netto vorige schijf]]</f>
        <v>5.0978000000031898</v>
      </c>
      <c r="L4110" s="2">
        <f ca="1">(Table1[[#This Row],[Bruto tov vorige schijf]]-Table1[[#This Row],[Netto tov vorige schijf]])/MAX(Table1[[#This Row],[Bruto tov vorige schijf]],1)</f>
        <v>0.49021999999968102</v>
      </c>
    </row>
    <row r="4111" spans="1:12" x14ac:dyDescent="0.25">
      <c r="A4111" s="14">
        <v>48931</v>
      </c>
      <c r="B4111" s="6">
        <f>LoonHeffing2020(Table1[[#This Row],[Belastbaar loon]])</f>
        <v>18275.728500000001</v>
      </c>
      <c r="C4111" s="6">
        <f>AlgemeneHeffingsKorting2020(Table1[[#This Row],[Belastbaar loon]])</f>
        <v>1110.3616</v>
      </c>
      <c r="D4111" s="14">
        <f>ArbeidsKorting2020(Table1[[#This Row],[Belastbaar loon]])</f>
        <v>2980.38</v>
      </c>
      <c r="E4111" s="14">
        <f>MAX(Table1[[#This Row],[Loonheffing]]-Table1[[#This Row],[Algemene Heffingskorting]]-Table1[[#This Row],[Arbeidskorting]],0)</f>
        <v>14184.9869</v>
      </c>
      <c r="F4111" s="6">
        <f>Table1[[#This Row],[Belastbaar loon]]-Table1[[#This Row],[Belasting]]</f>
        <v>34746.013099999996</v>
      </c>
      <c r="G4111" s="2">
        <f>(Table1[[#This Row],[Belastbaar loon]]-Table1[[#This Row],[Netto loon]])/Table1[[#This Row],[Belastbaar loon]]</f>
        <v>0.28989775193640033</v>
      </c>
      <c r="H4111" s="14">
        <f t="shared" ca="1" si="58"/>
        <v>14180.084699999999</v>
      </c>
      <c r="I4111" s="14">
        <f ca="1">IF(ROW()=2, Table1[[#This Row],[Netto loon]], INDIRECT(ADDRESS(ROW()-1,COLUMN(F:F))))</f>
        <v>34740.915300000001</v>
      </c>
      <c r="J4111" s="6">
        <f ca="1">IF(ROW()=2, 0, Table1[[#This Row],[Belastbaar loon]]-INDIRECT(ADDRESS(ROW()-1,COLUMN(A:A))))</f>
        <v>10</v>
      </c>
      <c r="K4111" s="6">
        <f ca="1">Table1[[#This Row],[Netto loon]]-Table1[[#This Row],[Netto vorige schijf]]</f>
        <v>5.0977999999959138</v>
      </c>
      <c r="L4111" s="2">
        <f ca="1">(Table1[[#This Row],[Bruto tov vorige schijf]]-Table1[[#This Row],[Netto tov vorige schijf]])/MAX(Table1[[#This Row],[Bruto tov vorige schijf]],1)</f>
        <v>0.49022000000040861</v>
      </c>
    </row>
    <row r="4112" spans="1:12" x14ac:dyDescent="0.25">
      <c r="A4112" s="14">
        <v>48941</v>
      </c>
      <c r="B4112" s="6">
        <f>LoonHeffing2020(Table1[[#This Row],[Belastbaar loon]])</f>
        <v>18279.463500000002</v>
      </c>
      <c r="C4112" s="6">
        <f>AlgemeneHeffingsKorting2020(Table1[[#This Row],[Belastbaar loon]])</f>
        <v>1109.7944</v>
      </c>
      <c r="D4112" s="14">
        <f>ArbeidsKorting2020(Table1[[#This Row],[Belastbaar loon]])</f>
        <v>2979.78</v>
      </c>
      <c r="E4112" s="14">
        <f>MAX(Table1[[#This Row],[Loonheffing]]-Table1[[#This Row],[Algemene Heffingskorting]]-Table1[[#This Row],[Arbeidskorting]],0)</f>
        <v>14189.889100000002</v>
      </c>
      <c r="F4112" s="6">
        <f>Table1[[#This Row],[Belastbaar loon]]-Table1[[#This Row],[Belasting]]</f>
        <v>34751.1109</v>
      </c>
      <c r="G4112" s="2">
        <f>(Table1[[#This Row],[Belastbaar loon]]-Table1[[#This Row],[Netto loon]])/Table1[[#This Row],[Belastbaar loon]]</f>
        <v>0.28993868331256001</v>
      </c>
      <c r="H4112" s="14">
        <f t="shared" ca="1" si="58"/>
        <v>14184.9869</v>
      </c>
      <c r="I4112" s="14">
        <f ca="1">IF(ROW()=2, Table1[[#This Row],[Netto loon]], INDIRECT(ADDRESS(ROW()-1,COLUMN(F:F))))</f>
        <v>34746.013099999996</v>
      </c>
      <c r="J4112" s="6">
        <f ca="1">IF(ROW()=2, 0, Table1[[#This Row],[Belastbaar loon]]-INDIRECT(ADDRESS(ROW()-1,COLUMN(A:A))))</f>
        <v>10</v>
      </c>
      <c r="K4112" s="6">
        <f ca="1">Table1[[#This Row],[Netto loon]]-Table1[[#This Row],[Netto vorige schijf]]</f>
        <v>5.0978000000031898</v>
      </c>
      <c r="L4112" s="2">
        <f ca="1">(Table1[[#This Row],[Bruto tov vorige schijf]]-Table1[[#This Row],[Netto tov vorige schijf]])/MAX(Table1[[#This Row],[Bruto tov vorige schijf]],1)</f>
        <v>0.49021999999968102</v>
      </c>
    </row>
    <row r="4113" spans="1:12" x14ac:dyDescent="0.25">
      <c r="A4113" s="14">
        <v>48951</v>
      </c>
      <c r="B4113" s="6">
        <f>LoonHeffing2020(Table1[[#This Row],[Belastbaar loon]])</f>
        <v>18283.198499999999</v>
      </c>
      <c r="C4113" s="6">
        <f>AlgemeneHeffingsKorting2020(Table1[[#This Row],[Belastbaar loon]])</f>
        <v>1109.2272</v>
      </c>
      <c r="D4113" s="14">
        <f>ArbeidsKorting2020(Table1[[#This Row],[Belastbaar loon]])</f>
        <v>2979.18</v>
      </c>
      <c r="E4113" s="14">
        <f>MAX(Table1[[#This Row],[Loonheffing]]-Table1[[#This Row],[Algemene Heffingskorting]]-Table1[[#This Row],[Arbeidskorting]],0)</f>
        <v>14194.791299999997</v>
      </c>
      <c r="F4113" s="6">
        <f>Table1[[#This Row],[Belastbaar loon]]-Table1[[#This Row],[Belasting]]</f>
        <v>34756.208700000003</v>
      </c>
      <c r="G4113" s="2">
        <f>(Table1[[#This Row],[Belastbaar loon]]-Table1[[#This Row],[Netto loon]])/Table1[[#This Row],[Belastbaar loon]]</f>
        <v>0.2899795979653122</v>
      </c>
      <c r="H4113" s="14">
        <f t="shared" ca="1" si="58"/>
        <v>14189.889100000002</v>
      </c>
      <c r="I4113" s="14">
        <f ca="1">IF(ROW()=2, Table1[[#This Row],[Netto loon]], INDIRECT(ADDRESS(ROW()-1,COLUMN(F:F))))</f>
        <v>34751.1109</v>
      </c>
      <c r="J4113" s="6">
        <f ca="1">IF(ROW()=2, 0, Table1[[#This Row],[Belastbaar loon]]-INDIRECT(ADDRESS(ROW()-1,COLUMN(A:A))))</f>
        <v>10</v>
      </c>
      <c r="K4113" s="6">
        <f ca="1">Table1[[#This Row],[Netto loon]]-Table1[[#This Row],[Netto vorige schijf]]</f>
        <v>5.0978000000031898</v>
      </c>
      <c r="L4113" s="2">
        <f ca="1">(Table1[[#This Row],[Bruto tov vorige schijf]]-Table1[[#This Row],[Netto tov vorige schijf]])/MAX(Table1[[#This Row],[Bruto tov vorige schijf]],1)</f>
        <v>0.49021999999968102</v>
      </c>
    </row>
    <row r="4114" spans="1:12" x14ac:dyDescent="0.25">
      <c r="A4114" s="14">
        <v>48961</v>
      </c>
      <c r="B4114" s="6">
        <f>LoonHeffing2020(Table1[[#This Row],[Belastbaar loon]])</f>
        <v>18286.933499999999</v>
      </c>
      <c r="C4114" s="6">
        <f>AlgemeneHeffingsKorting2020(Table1[[#This Row],[Belastbaar loon]])</f>
        <v>1108.6600000000001</v>
      </c>
      <c r="D4114" s="14">
        <f>ArbeidsKorting2020(Table1[[#This Row],[Belastbaar loon]])</f>
        <v>2978.58</v>
      </c>
      <c r="E4114" s="14">
        <f>MAX(Table1[[#This Row],[Loonheffing]]-Table1[[#This Row],[Algemene Heffingskorting]]-Table1[[#This Row],[Arbeidskorting]],0)</f>
        <v>14199.693499999999</v>
      </c>
      <c r="F4114" s="6">
        <f>Table1[[#This Row],[Belastbaar loon]]-Table1[[#This Row],[Belasting]]</f>
        <v>34761.306499999999</v>
      </c>
      <c r="G4114" s="2">
        <f>(Table1[[#This Row],[Belastbaar loon]]-Table1[[#This Row],[Netto loon]])/Table1[[#This Row],[Belastbaar loon]]</f>
        <v>0.29002049590490392</v>
      </c>
      <c r="H4114" s="14">
        <f t="shared" ca="1" si="58"/>
        <v>14194.791299999997</v>
      </c>
      <c r="I4114" s="14">
        <f ca="1">IF(ROW()=2, Table1[[#This Row],[Netto loon]], INDIRECT(ADDRESS(ROW()-1,COLUMN(F:F))))</f>
        <v>34756.208700000003</v>
      </c>
      <c r="J4114" s="6">
        <f ca="1">IF(ROW()=2, 0, Table1[[#This Row],[Belastbaar loon]]-INDIRECT(ADDRESS(ROW()-1,COLUMN(A:A))))</f>
        <v>10</v>
      </c>
      <c r="K4114" s="6">
        <f ca="1">Table1[[#This Row],[Netto loon]]-Table1[[#This Row],[Netto vorige schijf]]</f>
        <v>5.0977999999959138</v>
      </c>
      <c r="L4114" s="2">
        <f ca="1">(Table1[[#This Row],[Bruto tov vorige schijf]]-Table1[[#This Row],[Netto tov vorige schijf]])/MAX(Table1[[#This Row],[Bruto tov vorige schijf]],1)</f>
        <v>0.49022000000040861</v>
      </c>
    </row>
    <row r="4115" spans="1:12" x14ac:dyDescent="0.25">
      <c r="A4115" s="14">
        <v>48971</v>
      </c>
      <c r="B4115" s="6">
        <f>LoonHeffing2020(Table1[[#This Row],[Belastbaar loon]])</f>
        <v>18290.6685</v>
      </c>
      <c r="C4115" s="6">
        <f>AlgemeneHeffingsKorting2020(Table1[[#This Row],[Belastbaar loon]])</f>
        <v>1108.0928000000001</v>
      </c>
      <c r="D4115" s="14">
        <f>ArbeidsKorting2020(Table1[[#This Row],[Belastbaar loon]])</f>
        <v>2977.98</v>
      </c>
      <c r="E4115" s="14">
        <f>MAX(Table1[[#This Row],[Loonheffing]]-Table1[[#This Row],[Algemene Heffingskorting]]-Table1[[#This Row],[Arbeidskorting]],0)</f>
        <v>14204.595700000002</v>
      </c>
      <c r="F4115" s="6">
        <f>Table1[[#This Row],[Belastbaar loon]]-Table1[[#This Row],[Belasting]]</f>
        <v>34766.404299999995</v>
      </c>
      <c r="G4115" s="2">
        <f>(Table1[[#This Row],[Belastbaar loon]]-Table1[[#This Row],[Netto loon]])/Table1[[#This Row],[Belastbaar loon]]</f>
        <v>0.29006137714157371</v>
      </c>
      <c r="H4115" s="14">
        <f t="shared" ca="1" si="58"/>
        <v>14199.693499999999</v>
      </c>
      <c r="I4115" s="14">
        <f ca="1">IF(ROW()=2, Table1[[#This Row],[Netto loon]], INDIRECT(ADDRESS(ROW()-1,COLUMN(F:F))))</f>
        <v>34761.306499999999</v>
      </c>
      <c r="J4115" s="6">
        <f ca="1">IF(ROW()=2, 0, Table1[[#This Row],[Belastbaar loon]]-INDIRECT(ADDRESS(ROW()-1,COLUMN(A:A))))</f>
        <v>10</v>
      </c>
      <c r="K4115" s="6">
        <f ca="1">Table1[[#This Row],[Netto loon]]-Table1[[#This Row],[Netto vorige schijf]]</f>
        <v>5.0977999999959138</v>
      </c>
      <c r="L4115" s="2">
        <f ca="1">(Table1[[#This Row],[Bruto tov vorige schijf]]-Table1[[#This Row],[Netto tov vorige schijf]])/MAX(Table1[[#This Row],[Bruto tov vorige schijf]],1)</f>
        <v>0.49022000000040861</v>
      </c>
    </row>
    <row r="4116" spans="1:12" x14ac:dyDescent="0.25">
      <c r="A4116" s="14">
        <v>48981</v>
      </c>
      <c r="B4116" s="6">
        <f>LoonHeffing2020(Table1[[#This Row],[Belastbaar loon]])</f>
        <v>18294.4035</v>
      </c>
      <c r="C4116" s="6">
        <f>AlgemeneHeffingsKorting2020(Table1[[#This Row],[Belastbaar loon]])</f>
        <v>1107.5255999999999</v>
      </c>
      <c r="D4116" s="14">
        <f>ArbeidsKorting2020(Table1[[#This Row],[Belastbaar loon]])</f>
        <v>2977.38</v>
      </c>
      <c r="E4116" s="14">
        <f>MAX(Table1[[#This Row],[Loonheffing]]-Table1[[#This Row],[Algemene Heffingskorting]]-Table1[[#This Row],[Arbeidskorting]],0)</f>
        <v>14209.497899999998</v>
      </c>
      <c r="F4116" s="6">
        <f>Table1[[#This Row],[Belastbaar loon]]-Table1[[#This Row],[Belasting]]</f>
        <v>34771.502099999998</v>
      </c>
      <c r="G4116" s="2">
        <f>(Table1[[#This Row],[Belastbaar loon]]-Table1[[#This Row],[Netto loon]])/Table1[[#This Row],[Belastbaar loon]]</f>
        <v>0.2901022416855516</v>
      </c>
      <c r="H4116" s="14">
        <f t="shared" ca="1" si="58"/>
        <v>14204.595700000002</v>
      </c>
      <c r="I4116" s="14">
        <f ca="1">IF(ROW()=2, Table1[[#This Row],[Netto loon]], INDIRECT(ADDRESS(ROW()-1,COLUMN(F:F))))</f>
        <v>34766.404299999995</v>
      </c>
      <c r="J4116" s="6">
        <f ca="1">IF(ROW()=2, 0, Table1[[#This Row],[Belastbaar loon]]-INDIRECT(ADDRESS(ROW()-1,COLUMN(A:A))))</f>
        <v>10</v>
      </c>
      <c r="K4116" s="6">
        <f ca="1">Table1[[#This Row],[Netto loon]]-Table1[[#This Row],[Netto vorige schijf]]</f>
        <v>5.0978000000031898</v>
      </c>
      <c r="L4116" s="2">
        <f ca="1">(Table1[[#This Row],[Bruto tov vorige schijf]]-Table1[[#This Row],[Netto tov vorige schijf]])/MAX(Table1[[#This Row],[Bruto tov vorige schijf]],1)</f>
        <v>0.49021999999968102</v>
      </c>
    </row>
    <row r="4117" spans="1:12" x14ac:dyDescent="0.25">
      <c r="A4117" s="14">
        <v>48991</v>
      </c>
      <c r="B4117" s="6">
        <f>LoonHeffing2020(Table1[[#This Row],[Belastbaar loon]])</f>
        <v>18298.138500000001</v>
      </c>
      <c r="C4117" s="6">
        <f>AlgemeneHeffingsKorting2020(Table1[[#This Row],[Belastbaar loon]])</f>
        <v>1106.9584</v>
      </c>
      <c r="D4117" s="14">
        <f>ArbeidsKorting2020(Table1[[#This Row],[Belastbaar loon]])</f>
        <v>2976.78</v>
      </c>
      <c r="E4117" s="14">
        <f>MAX(Table1[[#This Row],[Loonheffing]]-Table1[[#This Row],[Algemene Heffingskorting]]-Table1[[#This Row],[Arbeidskorting]],0)</f>
        <v>14214.400100000001</v>
      </c>
      <c r="F4117" s="6">
        <f>Table1[[#This Row],[Belastbaar loon]]-Table1[[#This Row],[Belasting]]</f>
        <v>34776.599900000001</v>
      </c>
      <c r="G4117" s="2">
        <f>(Table1[[#This Row],[Belastbaar loon]]-Table1[[#This Row],[Netto loon]])/Table1[[#This Row],[Belastbaar loon]]</f>
        <v>0.29014308954705964</v>
      </c>
      <c r="H4117" s="14">
        <f t="shared" ca="1" si="58"/>
        <v>14209.497899999998</v>
      </c>
      <c r="I4117" s="14">
        <f ca="1">IF(ROW()=2, Table1[[#This Row],[Netto loon]], INDIRECT(ADDRESS(ROW()-1,COLUMN(F:F))))</f>
        <v>34771.502099999998</v>
      </c>
      <c r="J4117" s="6">
        <f ca="1">IF(ROW()=2, 0, Table1[[#This Row],[Belastbaar loon]]-INDIRECT(ADDRESS(ROW()-1,COLUMN(A:A))))</f>
        <v>10</v>
      </c>
      <c r="K4117" s="6">
        <f ca="1">Table1[[#This Row],[Netto loon]]-Table1[[#This Row],[Netto vorige schijf]]</f>
        <v>5.0978000000031898</v>
      </c>
      <c r="L4117" s="2">
        <f ca="1">(Table1[[#This Row],[Bruto tov vorige schijf]]-Table1[[#This Row],[Netto tov vorige schijf]])/MAX(Table1[[#This Row],[Bruto tov vorige schijf]],1)</f>
        <v>0.49021999999968102</v>
      </c>
    </row>
    <row r="4118" spans="1:12" x14ac:dyDescent="0.25">
      <c r="A4118" s="14">
        <v>49001</v>
      </c>
      <c r="B4118" s="6">
        <f>LoonHeffing2020(Table1[[#This Row],[Belastbaar loon]])</f>
        <v>18301.873500000002</v>
      </c>
      <c r="C4118" s="6">
        <f>AlgemeneHeffingsKorting2020(Table1[[#This Row],[Belastbaar loon]])</f>
        <v>1106.3912</v>
      </c>
      <c r="D4118" s="14">
        <f>ArbeidsKorting2020(Table1[[#This Row],[Belastbaar loon]])</f>
        <v>2976.18</v>
      </c>
      <c r="E4118" s="14">
        <f>MAX(Table1[[#This Row],[Loonheffing]]-Table1[[#This Row],[Algemene Heffingskorting]]-Table1[[#This Row],[Arbeidskorting]],0)</f>
        <v>14219.302300000003</v>
      </c>
      <c r="F4118" s="6">
        <f>Table1[[#This Row],[Belastbaar loon]]-Table1[[#This Row],[Belasting]]</f>
        <v>34781.697699999997</v>
      </c>
      <c r="G4118" s="2">
        <f>(Table1[[#This Row],[Belastbaar loon]]-Table1[[#This Row],[Netto loon]])/Table1[[#This Row],[Belastbaar loon]]</f>
        <v>0.29018392073631155</v>
      </c>
      <c r="H4118" s="14">
        <f t="shared" ca="1" si="58"/>
        <v>14214.400100000001</v>
      </c>
      <c r="I4118" s="14">
        <f ca="1">IF(ROW()=2, Table1[[#This Row],[Netto loon]], INDIRECT(ADDRESS(ROW()-1,COLUMN(F:F))))</f>
        <v>34776.599900000001</v>
      </c>
      <c r="J4118" s="6">
        <f ca="1">IF(ROW()=2, 0, Table1[[#This Row],[Belastbaar loon]]-INDIRECT(ADDRESS(ROW()-1,COLUMN(A:A))))</f>
        <v>10</v>
      </c>
      <c r="K4118" s="6">
        <f ca="1">Table1[[#This Row],[Netto loon]]-Table1[[#This Row],[Netto vorige schijf]]</f>
        <v>5.0977999999959138</v>
      </c>
      <c r="L4118" s="2">
        <f ca="1">(Table1[[#This Row],[Bruto tov vorige schijf]]-Table1[[#This Row],[Netto tov vorige schijf]])/MAX(Table1[[#This Row],[Bruto tov vorige schijf]],1)</f>
        <v>0.49022000000040861</v>
      </c>
    </row>
    <row r="4119" spans="1:12" x14ac:dyDescent="0.25">
      <c r="A4119" s="14">
        <v>49011</v>
      </c>
      <c r="B4119" s="6">
        <f>LoonHeffing2020(Table1[[#This Row],[Belastbaar loon]])</f>
        <v>18305.608499999998</v>
      </c>
      <c r="C4119" s="6">
        <f>AlgemeneHeffingsKorting2020(Table1[[#This Row],[Belastbaar loon]])</f>
        <v>1105.8240000000001</v>
      </c>
      <c r="D4119" s="14">
        <f>ArbeidsKorting2020(Table1[[#This Row],[Belastbaar loon]])</f>
        <v>2975.58</v>
      </c>
      <c r="E4119" s="14">
        <f>MAX(Table1[[#This Row],[Loonheffing]]-Table1[[#This Row],[Algemene Heffingskorting]]-Table1[[#This Row],[Arbeidskorting]],0)</f>
        <v>14224.204499999998</v>
      </c>
      <c r="F4119" s="6">
        <f>Table1[[#This Row],[Belastbaar loon]]-Table1[[#This Row],[Belasting]]</f>
        <v>34786.7955</v>
      </c>
      <c r="G4119" s="2">
        <f>(Table1[[#This Row],[Belastbaar loon]]-Table1[[#This Row],[Netto loon]])/Table1[[#This Row],[Belastbaar loon]]</f>
        <v>0.29022473526351228</v>
      </c>
      <c r="H4119" s="14">
        <f t="shared" ca="1" si="58"/>
        <v>14219.302300000003</v>
      </c>
      <c r="I4119" s="14">
        <f ca="1">IF(ROW()=2, Table1[[#This Row],[Netto loon]], INDIRECT(ADDRESS(ROW()-1,COLUMN(F:F))))</f>
        <v>34781.697699999997</v>
      </c>
      <c r="J4119" s="6">
        <f ca="1">IF(ROW()=2, 0, Table1[[#This Row],[Belastbaar loon]]-INDIRECT(ADDRESS(ROW()-1,COLUMN(A:A))))</f>
        <v>10</v>
      </c>
      <c r="K4119" s="6">
        <f ca="1">Table1[[#This Row],[Netto loon]]-Table1[[#This Row],[Netto vorige schijf]]</f>
        <v>5.0978000000031898</v>
      </c>
      <c r="L4119" s="2">
        <f ca="1">(Table1[[#This Row],[Bruto tov vorige schijf]]-Table1[[#This Row],[Netto tov vorige schijf]])/MAX(Table1[[#This Row],[Bruto tov vorige schijf]],1)</f>
        <v>0.49021999999968102</v>
      </c>
    </row>
    <row r="4120" spans="1:12" x14ac:dyDescent="0.25">
      <c r="A4120" s="14">
        <v>49021</v>
      </c>
      <c r="B4120" s="6">
        <f>LoonHeffing2020(Table1[[#This Row],[Belastbaar loon]])</f>
        <v>18309.343499999999</v>
      </c>
      <c r="C4120" s="6">
        <f>AlgemeneHeffingsKorting2020(Table1[[#This Row],[Belastbaar loon]])</f>
        <v>1105.2568000000001</v>
      </c>
      <c r="D4120" s="14">
        <f>ArbeidsKorting2020(Table1[[#This Row],[Belastbaar loon]])</f>
        <v>2974.98</v>
      </c>
      <c r="E4120" s="14">
        <f>MAX(Table1[[#This Row],[Loonheffing]]-Table1[[#This Row],[Algemene Heffingskorting]]-Table1[[#This Row],[Arbeidskorting]],0)</f>
        <v>14229.1067</v>
      </c>
      <c r="F4120" s="6">
        <f>Table1[[#This Row],[Belastbaar loon]]-Table1[[#This Row],[Belasting]]</f>
        <v>34791.893299999996</v>
      </c>
      <c r="G4120" s="2">
        <f>(Table1[[#This Row],[Belastbaar loon]]-Table1[[#This Row],[Netto loon]])/Table1[[#This Row],[Belastbaar loon]]</f>
        <v>0.29026553313885894</v>
      </c>
      <c r="H4120" s="14">
        <f t="shared" ca="1" si="58"/>
        <v>14224.204499999998</v>
      </c>
      <c r="I4120" s="14">
        <f ca="1">IF(ROW()=2, Table1[[#This Row],[Netto loon]], INDIRECT(ADDRESS(ROW()-1,COLUMN(F:F))))</f>
        <v>34786.7955</v>
      </c>
      <c r="J4120" s="6">
        <f ca="1">IF(ROW()=2, 0, Table1[[#This Row],[Belastbaar loon]]-INDIRECT(ADDRESS(ROW()-1,COLUMN(A:A))))</f>
        <v>10</v>
      </c>
      <c r="K4120" s="6">
        <f ca="1">Table1[[#This Row],[Netto loon]]-Table1[[#This Row],[Netto vorige schijf]]</f>
        <v>5.0977999999959138</v>
      </c>
      <c r="L4120" s="2">
        <f ca="1">(Table1[[#This Row],[Bruto tov vorige schijf]]-Table1[[#This Row],[Netto tov vorige schijf]])/MAX(Table1[[#This Row],[Bruto tov vorige schijf]],1)</f>
        <v>0.49022000000040861</v>
      </c>
    </row>
    <row r="4121" spans="1:12" x14ac:dyDescent="0.25">
      <c r="A4121" s="14">
        <v>49031</v>
      </c>
      <c r="B4121" s="6">
        <f>LoonHeffing2020(Table1[[#This Row],[Belastbaar loon]])</f>
        <v>18313.0785</v>
      </c>
      <c r="C4121" s="6">
        <f>AlgemeneHeffingsKorting2020(Table1[[#This Row],[Belastbaar loon]])</f>
        <v>1104.6895999999999</v>
      </c>
      <c r="D4121" s="14">
        <f>ArbeidsKorting2020(Table1[[#This Row],[Belastbaar loon]])</f>
        <v>2974.38</v>
      </c>
      <c r="E4121" s="14">
        <f>MAX(Table1[[#This Row],[Loonheffing]]-Table1[[#This Row],[Algemene Heffingskorting]]-Table1[[#This Row],[Arbeidskorting]],0)</f>
        <v>14234.008899999997</v>
      </c>
      <c r="F4121" s="6">
        <f>Table1[[#This Row],[Belastbaar loon]]-Table1[[#This Row],[Belasting]]</f>
        <v>34796.991099999999</v>
      </c>
      <c r="G4121" s="2">
        <f>(Table1[[#This Row],[Belastbaar loon]]-Table1[[#This Row],[Netto loon]])/Table1[[#This Row],[Belastbaar loon]]</f>
        <v>0.29030631437253984</v>
      </c>
      <c r="H4121" s="14">
        <f t="shared" ca="1" si="58"/>
        <v>14229.1067</v>
      </c>
      <c r="I4121" s="14">
        <f ca="1">IF(ROW()=2, Table1[[#This Row],[Netto loon]], INDIRECT(ADDRESS(ROW()-1,COLUMN(F:F))))</f>
        <v>34791.893299999996</v>
      </c>
      <c r="J4121" s="6">
        <f ca="1">IF(ROW()=2, 0, Table1[[#This Row],[Belastbaar loon]]-INDIRECT(ADDRESS(ROW()-1,COLUMN(A:A))))</f>
        <v>10</v>
      </c>
      <c r="K4121" s="6">
        <f ca="1">Table1[[#This Row],[Netto loon]]-Table1[[#This Row],[Netto vorige schijf]]</f>
        <v>5.0978000000031898</v>
      </c>
      <c r="L4121" s="2">
        <f ca="1">(Table1[[#This Row],[Bruto tov vorige schijf]]-Table1[[#This Row],[Netto tov vorige schijf]])/MAX(Table1[[#This Row],[Bruto tov vorige schijf]],1)</f>
        <v>0.49021999999968102</v>
      </c>
    </row>
    <row r="4122" spans="1:12" x14ac:dyDescent="0.25">
      <c r="A4122" s="14">
        <v>49041</v>
      </c>
      <c r="B4122" s="6">
        <f>LoonHeffing2020(Table1[[#This Row],[Belastbaar loon]])</f>
        <v>18316.8135</v>
      </c>
      <c r="C4122" s="6">
        <f>AlgemeneHeffingsKorting2020(Table1[[#This Row],[Belastbaar loon]])</f>
        <v>1104.1224</v>
      </c>
      <c r="D4122" s="14">
        <f>ArbeidsKorting2020(Table1[[#This Row],[Belastbaar loon]])</f>
        <v>2973.78</v>
      </c>
      <c r="E4122" s="14">
        <f>MAX(Table1[[#This Row],[Loonheffing]]-Table1[[#This Row],[Algemene Heffingskorting]]-Table1[[#This Row],[Arbeidskorting]],0)</f>
        <v>14238.911099999999</v>
      </c>
      <c r="F4122" s="6">
        <f>Table1[[#This Row],[Belastbaar loon]]-Table1[[#This Row],[Belasting]]</f>
        <v>34802.088900000002</v>
      </c>
      <c r="G4122" s="2">
        <f>(Table1[[#This Row],[Belastbaar loon]]-Table1[[#This Row],[Netto loon]])/Table1[[#This Row],[Belastbaar loon]]</f>
        <v>0.29034707897473538</v>
      </c>
      <c r="H4122" s="14">
        <f t="shared" ref="H4122:H4185" ca="1" si="59">IF(ROW()=2, 0, INDIRECT(ADDRESS(ROW()-1,COLUMN(E:E))))</f>
        <v>14234.008899999997</v>
      </c>
      <c r="I4122" s="14">
        <f ca="1">IF(ROW()=2, Table1[[#This Row],[Netto loon]], INDIRECT(ADDRESS(ROW()-1,COLUMN(F:F))))</f>
        <v>34796.991099999999</v>
      </c>
      <c r="J4122" s="6">
        <f ca="1">IF(ROW()=2, 0, Table1[[#This Row],[Belastbaar loon]]-INDIRECT(ADDRESS(ROW()-1,COLUMN(A:A))))</f>
        <v>10</v>
      </c>
      <c r="K4122" s="6">
        <f ca="1">Table1[[#This Row],[Netto loon]]-Table1[[#This Row],[Netto vorige schijf]]</f>
        <v>5.0978000000031898</v>
      </c>
      <c r="L4122" s="2">
        <f ca="1">(Table1[[#This Row],[Bruto tov vorige schijf]]-Table1[[#This Row],[Netto tov vorige schijf]])/MAX(Table1[[#This Row],[Bruto tov vorige schijf]],1)</f>
        <v>0.49021999999968102</v>
      </c>
    </row>
    <row r="4123" spans="1:12" x14ac:dyDescent="0.25">
      <c r="A4123" s="14">
        <v>49051</v>
      </c>
      <c r="B4123" s="6">
        <f>LoonHeffing2020(Table1[[#This Row],[Belastbaar loon]])</f>
        <v>18320.548500000001</v>
      </c>
      <c r="C4123" s="6">
        <f>AlgemeneHeffingsKorting2020(Table1[[#This Row],[Belastbaar loon]])</f>
        <v>1103.5552</v>
      </c>
      <c r="D4123" s="14">
        <f>ArbeidsKorting2020(Table1[[#This Row],[Belastbaar loon]])</f>
        <v>2973.18</v>
      </c>
      <c r="E4123" s="14">
        <f>MAX(Table1[[#This Row],[Loonheffing]]-Table1[[#This Row],[Algemene Heffingskorting]]-Table1[[#This Row],[Arbeidskorting]],0)</f>
        <v>14243.813300000002</v>
      </c>
      <c r="F4123" s="6">
        <f>Table1[[#This Row],[Belastbaar loon]]-Table1[[#This Row],[Belasting]]</f>
        <v>34807.186699999998</v>
      </c>
      <c r="G4123" s="2">
        <f>(Table1[[#This Row],[Belastbaar loon]]-Table1[[#This Row],[Netto loon]])/Table1[[#This Row],[Belastbaar loon]]</f>
        <v>0.29038782695561766</v>
      </c>
      <c r="H4123" s="14">
        <f t="shared" ca="1" si="59"/>
        <v>14238.911099999999</v>
      </c>
      <c r="I4123" s="14">
        <f ca="1">IF(ROW()=2, Table1[[#This Row],[Netto loon]], INDIRECT(ADDRESS(ROW()-1,COLUMN(F:F))))</f>
        <v>34802.088900000002</v>
      </c>
      <c r="J4123" s="6">
        <f ca="1">IF(ROW()=2, 0, Table1[[#This Row],[Belastbaar loon]]-INDIRECT(ADDRESS(ROW()-1,COLUMN(A:A))))</f>
        <v>10</v>
      </c>
      <c r="K4123" s="6">
        <f ca="1">Table1[[#This Row],[Netto loon]]-Table1[[#This Row],[Netto vorige schijf]]</f>
        <v>5.0977999999959138</v>
      </c>
      <c r="L4123" s="2">
        <f ca="1">(Table1[[#This Row],[Bruto tov vorige schijf]]-Table1[[#This Row],[Netto tov vorige schijf]])/MAX(Table1[[#This Row],[Bruto tov vorige schijf]],1)</f>
        <v>0.49022000000040861</v>
      </c>
    </row>
    <row r="4124" spans="1:12" x14ac:dyDescent="0.25">
      <c r="A4124" s="14">
        <v>49061</v>
      </c>
      <c r="B4124" s="6">
        <f>LoonHeffing2020(Table1[[#This Row],[Belastbaar loon]])</f>
        <v>18324.283500000001</v>
      </c>
      <c r="C4124" s="6">
        <f>AlgemeneHeffingsKorting2020(Table1[[#This Row],[Belastbaar loon]])</f>
        <v>1102.9880000000001</v>
      </c>
      <c r="D4124" s="14">
        <f>ArbeidsKorting2020(Table1[[#This Row],[Belastbaar loon]])</f>
        <v>2972.58</v>
      </c>
      <c r="E4124" s="14">
        <f>MAX(Table1[[#This Row],[Loonheffing]]-Table1[[#This Row],[Algemene Heffingskorting]]-Table1[[#This Row],[Arbeidskorting]],0)</f>
        <v>14248.7155</v>
      </c>
      <c r="F4124" s="6">
        <f>Table1[[#This Row],[Belastbaar loon]]-Table1[[#This Row],[Belasting]]</f>
        <v>34812.284500000002</v>
      </c>
      <c r="G4124" s="2">
        <f>(Table1[[#This Row],[Belastbaar loon]]-Table1[[#This Row],[Netto loon]])/Table1[[#This Row],[Belastbaar loon]]</f>
        <v>0.29042855832535003</v>
      </c>
      <c r="H4124" s="14">
        <f t="shared" ca="1" si="59"/>
        <v>14243.813300000002</v>
      </c>
      <c r="I4124" s="14">
        <f ca="1">IF(ROW()=2, Table1[[#This Row],[Netto loon]], INDIRECT(ADDRESS(ROW()-1,COLUMN(F:F))))</f>
        <v>34807.186699999998</v>
      </c>
      <c r="J4124" s="6">
        <f ca="1">IF(ROW()=2, 0, Table1[[#This Row],[Belastbaar loon]]-INDIRECT(ADDRESS(ROW()-1,COLUMN(A:A))))</f>
        <v>10</v>
      </c>
      <c r="K4124" s="6">
        <f ca="1">Table1[[#This Row],[Netto loon]]-Table1[[#This Row],[Netto vorige schijf]]</f>
        <v>5.0978000000031898</v>
      </c>
      <c r="L4124" s="2">
        <f ca="1">(Table1[[#This Row],[Bruto tov vorige schijf]]-Table1[[#This Row],[Netto tov vorige schijf]])/MAX(Table1[[#This Row],[Bruto tov vorige schijf]],1)</f>
        <v>0.49021999999968102</v>
      </c>
    </row>
    <row r="4125" spans="1:12" x14ac:dyDescent="0.25">
      <c r="A4125" s="14">
        <v>49071</v>
      </c>
      <c r="B4125" s="6">
        <f>LoonHeffing2020(Table1[[#This Row],[Belastbaar loon]])</f>
        <v>18328.018499999998</v>
      </c>
      <c r="C4125" s="6">
        <f>AlgemeneHeffingsKorting2020(Table1[[#This Row],[Belastbaar loon]])</f>
        <v>1102.4208000000001</v>
      </c>
      <c r="D4125" s="14">
        <f>ArbeidsKorting2020(Table1[[#This Row],[Belastbaar loon]])</f>
        <v>2971.98</v>
      </c>
      <c r="E4125" s="14">
        <f>MAX(Table1[[#This Row],[Loonheffing]]-Table1[[#This Row],[Algemene Heffingskorting]]-Table1[[#This Row],[Arbeidskorting]],0)</f>
        <v>14253.617699999999</v>
      </c>
      <c r="F4125" s="6">
        <f>Table1[[#This Row],[Belastbaar loon]]-Table1[[#This Row],[Belasting]]</f>
        <v>34817.382299999997</v>
      </c>
      <c r="G4125" s="2">
        <f>(Table1[[#This Row],[Belastbaar loon]]-Table1[[#This Row],[Netto loon]])/Table1[[#This Row],[Belastbaar loon]]</f>
        <v>0.29046927309408821</v>
      </c>
      <c r="H4125" s="14">
        <f t="shared" ca="1" si="59"/>
        <v>14248.7155</v>
      </c>
      <c r="I4125" s="14">
        <f ca="1">IF(ROW()=2, Table1[[#This Row],[Netto loon]], INDIRECT(ADDRESS(ROW()-1,COLUMN(F:F))))</f>
        <v>34812.284500000002</v>
      </c>
      <c r="J4125" s="6">
        <f ca="1">IF(ROW()=2, 0, Table1[[#This Row],[Belastbaar loon]]-INDIRECT(ADDRESS(ROW()-1,COLUMN(A:A))))</f>
        <v>10</v>
      </c>
      <c r="K4125" s="6">
        <f ca="1">Table1[[#This Row],[Netto loon]]-Table1[[#This Row],[Netto vorige schijf]]</f>
        <v>5.0977999999959138</v>
      </c>
      <c r="L4125" s="2">
        <f ca="1">(Table1[[#This Row],[Bruto tov vorige schijf]]-Table1[[#This Row],[Netto tov vorige schijf]])/MAX(Table1[[#This Row],[Bruto tov vorige schijf]],1)</f>
        <v>0.49022000000040861</v>
      </c>
    </row>
    <row r="4126" spans="1:12" x14ac:dyDescent="0.25">
      <c r="A4126" s="14">
        <v>49081</v>
      </c>
      <c r="B4126" s="6">
        <f>LoonHeffing2020(Table1[[#This Row],[Belastbaar loon]])</f>
        <v>18331.753499999999</v>
      </c>
      <c r="C4126" s="6">
        <f>AlgemeneHeffingsKorting2020(Table1[[#This Row],[Belastbaar loon]])</f>
        <v>1101.8535999999999</v>
      </c>
      <c r="D4126" s="14">
        <f>ArbeidsKorting2020(Table1[[#This Row],[Belastbaar loon]])</f>
        <v>2971.38</v>
      </c>
      <c r="E4126" s="14">
        <f>MAX(Table1[[#This Row],[Loonheffing]]-Table1[[#This Row],[Algemene Heffingskorting]]-Table1[[#This Row],[Arbeidskorting]],0)</f>
        <v>14258.519899999999</v>
      </c>
      <c r="F4126" s="6">
        <f>Table1[[#This Row],[Belastbaar loon]]-Table1[[#This Row],[Belasting]]</f>
        <v>34822.480100000001</v>
      </c>
      <c r="G4126" s="2">
        <f>(Table1[[#This Row],[Belastbaar loon]]-Table1[[#This Row],[Netto loon]])/Table1[[#This Row],[Belastbaar loon]]</f>
        <v>0.29050997127197897</v>
      </c>
      <c r="H4126" s="14">
        <f t="shared" ca="1" si="59"/>
        <v>14253.617699999999</v>
      </c>
      <c r="I4126" s="14">
        <f ca="1">IF(ROW()=2, Table1[[#This Row],[Netto loon]], INDIRECT(ADDRESS(ROW()-1,COLUMN(F:F))))</f>
        <v>34817.382299999997</v>
      </c>
      <c r="J4126" s="6">
        <f ca="1">IF(ROW()=2, 0, Table1[[#This Row],[Belastbaar loon]]-INDIRECT(ADDRESS(ROW()-1,COLUMN(A:A))))</f>
        <v>10</v>
      </c>
      <c r="K4126" s="6">
        <f ca="1">Table1[[#This Row],[Netto loon]]-Table1[[#This Row],[Netto vorige schijf]]</f>
        <v>5.0978000000031898</v>
      </c>
      <c r="L4126" s="2">
        <f ca="1">(Table1[[#This Row],[Bruto tov vorige schijf]]-Table1[[#This Row],[Netto tov vorige schijf]])/MAX(Table1[[#This Row],[Bruto tov vorige schijf]],1)</f>
        <v>0.49021999999968102</v>
      </c>
    </row>
    <row r="4127" spans="1:12" x14ac:dyDescent="0.25">
      <c r="A4127" s="14">
        <v>49091</v>
      </c>
      <c r="B4127" s="6">
        <f>LoonHeffing2020(Table1[[#This Row],[Belastbaar loon]])</f>
        <v>18335.488499999999</v>
      </c>
      <c r="C4127" s="6">
        <f>AlgemeneHeffingsKorting2020(Table1[[#This Row],[Belastbaar loon]])</f>
        <v>1101.2864</v>
      </c>
      <c r="D4127" s="14">
        <f>ArbeidsKorting2020(Table1[[#This Row],[Belastbaar loon]])</f>
        <v>2970.78</v>
      </c>
      <c r="E4127" s="14">
        <f>MAX(Table1[[#This Row],[Loonheffing]]-Table1[[#This Row],[Algemene Heffingskorting]]-Table1[[#This Row],[Arbeidskorting]],0)</f>
        <v>14263.422099999998</v>
      </c>
      <c r="F4127" s="6">
        <f>Table1[[#This Row],[Belastbaar loon]]-Table1[[#This Row],[Belasting]]</f>
        <v>34827.577900000004</v>
      </c>
      <c r="G4127" s="2">
        <f>(Table1[[#This Row],[Belastbaar loon]]-Table1[[#This Row],[Netto loon]])/Table1[[#This Row],[Belastbaar loon]]</f>
        <v>0.29055065286916126</v>
      </c>
      <c r="H4127" s="14">
        <f t="shared" ca="1" si="59"/>
        <v>14258.519899999999</v>
      </c>
      <c r="I4127" s="14">
        <f ca="1">IF(ROW()=2, Table1[[#This Row],[Netto loon]], INDIRECT(ADDRESS(ROW()-1,COLUMN(F:F))))</f>
        <v>34822.480100000001</v>
      </c>
      <c r="J4127" s="6">
        <f ca="1">IF(ROW()=2, 0, Table1[[#This Row],[Belastbaar loon]]-INDIRECT(ADDRESS(ROW()-1,COLUMN(A:A))))</f>
        <v>10</v>
      </c>
      <c r="K4127" s="6">
        <f ca="1">Table1[[#This Row],[Netto loon]]-Table1[[#This Row],[Netto vorige schijf]]</f>
        <v>5.0978000000031898</v>
      </c>
      <c r="L4127" s="2">
        <f ca="1">(Table1[[#This Row],[Bruto tov vorige schijf]]-Table1[[#This Row],[Netto tov vorige schijf]])/MAX(Table1[[#This Row],[Bruto tov vorige schijf]],1)</f>
        <v>0.49021999999968102</v>
      </c>
    </row>
    <row r="4128" spans="1:12" x14ac:dyDescent="0.25">
      <c r="A4128" s="14">
        <v>49101</v>
      </c>
      <c r="B4128" s="6">
        <f>LoonHeffing2020(Table1[[#This Row],[Belastbaar loon]])</f>
        <v>18339.2235</v>
      </c>
      <c r="C4128" s="6">
        <f>AlgemeneHeffingsKorting2020(Table1[[#This Row],[Belastbaar loon]])</f>
        <v>1100.7192</v>
      </c>
      <c r="D4128" s="14">
        <f>ArbeidsKorting2020(Table1[[#This Row],[Belastbaar loon]])</f>
        <v>2970.18</v>
      </c>
      <c r="E4128" s="14">
        <f>MAX(Table1[[#This Row],[Loonheffing]]-Table1[[#This Row],[Algemene Heffingskorting]]-Table1[[#This Row],[Arbeidskorting]],0)</f>
        <v>14268.3243</v>
      </c>
      <c r="F4128" s="6">
        <f>Table1[[#This Row],[Belastbaar loon]]-Table1[[#This Row],[Belasting]]</f>
        <v>34832.6757</v>
      </c>
      <c r="G4128" s="2">
        <f>(Table1[[#This Row],[Belastbaar loon]]-Table1[[#This Row],[Netto loon]])/Table1[[#This Row],[Belastbaar loon]]</f>
        <v>0.29059131789576587</v>
      </c>
      <c r="H4128" s="14">
        <f t="shared" ca="1" si="59"/>
        <v>14263.422099999998</v>
      </c>
      <c r="I4128" s="14">
        <f ca="1">IF(ROW()=2, Table1[[#This Row],[Netto loon]], INDIRECT(ADDRESS(ROW()-1,COLUMN(F:F))))</f>
        <v>34827.577900000004</v>
      </c>
      <c r="J4128" s="6">
        <f ca="1">IF(ROW()=2, 0, Table1[[#This Row],[Belastbaar loon]]-INDIRECT(ADDRESS(ROW()-1,COLUMN(A:A))))</f>
        <v>10</v>
      </c>
      <c r="K4128" s="6">
        <f ca="1">Table1[[#This Row],[Netto loon]]-Table1[[#This Row],[Netto vorige schijf]]</f>
        <v>5.0977999999959138</v>
      </c>
      <c r="L4128" s="2">
        <f ca="1">(Table1[[#This Row],[Bruto tov vorige schijf]]-Table1[[#This Row],[Netto tov vorige schijf]])/MAX(Table1[[#This Row],[Bruto tov vorige schijf]],1)</f>
        <v>0.49022000000040861</v>
      </c>
    </row>
    <row r="4129" spans="1:12" x14ac:dyDescent="0.25">
      <c r="A4129" s="14">
        <v>49111</v>
      </c>
      <c r="B4129" s="6">
        <f>LoonHeffing2020(Table1[[#This Row],[Belastbaar loon]])</f>
        <v>18342.958500000001</v>
      </c>
      <c r="C4129" s="6">
        <f>AlgemeneHeffingsKorting2020(Table1[[#This Row],[Belastbaar loon]])</f>
        <v>1100.152</v>
      </c>
      <c r="D4129" s="14">
        <f>ArbeidsKorting2020(Table1[[#This Row],[Belastbaar loon]])</f>
        <v>2969.58</v>
      </c>
      <c r="E4129" s="14">
        <f>MAX(Table1[[#This Row],[Loonheffing]]-Table1[[#This Row],[Algemene Heffingskorting]]-Table1[[#This Row],[Arbeidskorting]],0)</f>
        <v>14273.226499999999</v>
      </c>
      <c r="F4129" s="6">
        <f>Table1[[#This Row],[Belastbaar loon]]-Table1[[#This Row],[Belasting]]</f>
        <v>34837.773500000003</v>
      </c>
      <c r="G4129" s="2">
        <f>(Table1[[#This Row],[Belastbaar loon]]-Table1[[#This Row],[Netto loon]])/Table1[[#This Row],[Belastbaar loon]]</f>
        <v>0.2906319663619148</v>
      </c>
      <c r="H4129" s="14">
        <f t="shared" ca="1" si="59"/>
        <v>14268.3243</v>
      </c>
      <c r="I4129" s="14">
        <f ca="1">IF(ROW()=2, Table1[[#This Row],[Netto loon]], INDIRECT(ADDRESS(ROW()-1,COLUMN(F:F))))</f>
        <v>34832.6757</v>
      </c>
      <c r="J4129" s="6">
        <f ca="1">IF(ROW()=2, 0, Table1[[#This Row],[Belastbaar loon]]-INDIRECT(ADDRESS(ROW()-1,COLUMN(A:A))))</f>
        <v>10</v>
      </c>
      <c r="K4129" s="6">
        <f ca="1">Table1[[#This Row],[Netto loon]]-Table1[[#This Row],[Netto vorige schijf]]</f>
        <v>5.0978000000031898</v>
      </c>
      <c r="L4129" s="2">
        <f ca="1">(Table1[[#This Row],[Bruto tov vorige schijf]]-Table1[[#This Row],[Netto tov vorige schijf]])/MAX(Table1[[#This Row],[Bruto tov vorige schijf]],1)</f>
        <v>0.49021999999968102</v>
      </c>
    </row>
    <row r="4130" spans="1:12" x14ac:dyDescent="0.25">
      <c r="A4130" s="14">
        <v>49121</v>
      </c>
      <c r="B4130" s="6">
        <f>LoonHeffing2020(Table1[[#This Row],[Belastbaar loon]])</f>
        <v>18346.693500000001</v>
      </c>
      <c r="C4130" s="6">
        <f>AlgemeneHeffingsKorting2020(Table1[[#This Row],[Belastbaar loon]])</f>
        <v>1099.5848000000001</v>
      </c>
      <c r="D4130" s="14">
        <f>ArbeidsKorting2020(Table1[[#This Row],[Belastbaar loon]])</f>
        <v>2968.98</v>
      </c>
      <c r="E4130" s="14">
        <f>MAX(Table1[[#This Row],[Loonheffing]]-Table1[[#This Row],[Algemene Heffingskorting]]-Table1[[#This Row],[Arbeidskorting]],0)</f>
        <v>14278.128700000001</v>
      </c>
      <c r="F4130" s="6">
        <f>Table1[[#This Row],[Belastbaar loon]]-Table1[[#This Row],[Belasting]]</f>
        <v>34842.871299999999</v>
      </c>
      <c r="G4130" s="2">
        <f>(Table1[[#This Row],[Belastbaar loon]]-Table1[[#This Row],[Netto loon]])/Table1[[#This Row],[Belastbaar loon]]</f>
        <v>0.2906725982777224</v>
      </c>
      <c r="H4130" s="14">
        <f t="shared" ca="1" si="59"/>
        <v>14273.226499999999</v>
      </c>
      <c r="I4130" s="14">
        <f ca="1">IF(ROW()=2, Table1[[#This Row],[Netto loon]], INDIRECT(ADDRESS(ROW()-1,COLUMN(F:F))))</f>
        <v>34837.773500000003</v>
      </c>
      <c r="J4130" s="6">
        <f ca="1">IF(ROW()=2, 0, Table1[[#This Row],[Belastbaar loon]]-INDIRECT(ADDRESS(ROW()-1,COLUMN(A:A))))</f>
        <v>10</v>
      </c>
      <c r="K4130" s="6">
        <f ca="1">Table1[[#This Row],[Netto loon]]-Table1[[#This Row],[Netto vorige schijf]]</f>
        <v>5.0977999999959138</v>
      </c>
      <c r="L4130" s="2">
        <f ca="1">(Table1[[#This Row],[Bruto tov vorige schijf]]-Table1[[#This Row],[Netto tov vorige schijf]])/MAX(Table1[[#This Row],[Bruto tov vorige schijf]],1)</f>
        <v>0.49022000000040861</v>
      </c>
    </row>
    <row r="4131" spans="1:12" x14ac:dyDescent="0.25">
      <c r="A4131" s="14">
        <v>49131</v>
      </c>
      <c r="B4131" s="6">
        <f>LoonHeffing2020(Table1[[#This Row],[Belastbaar loon]])</f>
        <v>18350.428499999998</v>
      </c>
      <c r="C4131" s="6">
        <f>AlgemeneHeffingsKorting2020(Table1[[#This Row],[Belastbaar loon]])</f>
        <v>1099.0175999999999</v>
      </c>
      <c r="D4131" s="14">
        <f>ArbeidsKorting2020(Table1[[#This Row],[Belastbaar loon]])</f>
        <v>2968.38</v>
      </c>
      <c r="E4131" s="14">
        <f>MAX(Table1[[#This Row],[Loonheffing]]-Table1[[#This Row],[Algemene Heffingskorting]]-Table1[[#This Row],[Arbeidskorting]],0)</f>
        <v>14283.030899999998</v>
      </c>
      <c r="F4131" s="6">
        <f>Table1[[#This Row],[Belastbaar loon]]-Table1[[#This Row],[Belasting]]</f>
        <v>34847.969100000002</v>
      </c>
      <c r="G4131" s="2">
        <f>(Table1[[#This Row],[Belastbaar loon]]-Table1[[#This Row],[Netto loon]])/Table1[[#This Row],[Belastbaar loon]]</f>
        <v>0.29071321365329422</v>
      </c>
      <c r="H4131" s="14">
        <f t="shared" ca="1" si="59"/>
        <v>14278.128700000001</v>
      </c>
      <c r="I4131" s="14">
        <f ca="1">IF(ROW()=2, Table1[[#This Row],[Netto loon]], INDIRECT(ADDRESS(ROW()-1,COLUMN(F:F))))</f>
        <v>34842.871299999999</v>
      </c>
      <c r="J4131" s="6">
        <f ca="1">IF(ROW()=2, 0, Table1[[#This Row],[Belastbaar loon]]-INDIRECT(ADDRESS(ROW()-1,COLUMN(A:A))))</f>
        <v>10</v>
      </c>
      <c r="K4131" s="6">
        <f ca="1">Table1[[#This Row],[Netto loon]]-Table1[[#This Row],[Netto vorige schijf]]</f>
        <v>5.0978000000031898</v>
      </c>
      <c r="L4131" s="2">
        <f ca="1">(Table1[[#This Row],[Bruto tov vorige schijf]]-Table1[[#This Row],[Netto tov vorige schijf]])/MAX(Table1[[#This Row],[Bruto tov vorige schijf]],1)</f>
        <v>0.49021999999968102</v>
      </c>
    </row>
    <row r="4132" spans="1:12" x14ac:dyDescent="0.25">
      <c r="A4132" s="14">
        <v>49141</v>
      </c>
      <c r="B4132" s="6">
        <f>LoonHeffing2020(Table1[[#This Row],[Belastbaar loon]])</f>
        <v>18354.163499999999</v>
      </c>
      <c r="C4132" s="6">
        <f>AlgemeneHeffingsKorting2020(Table1[[#This Row],[Belastbaar loon]])</f>
        <v>1098.4503999999999</v>
      </c>
      <c r="D4132" s="14">
        <f>ArbeidsKorting2020(Table1[[#This Row],[Belastbaar loon]])</f>
        <v>2967.78</v>
      </c>
      <c r="E4132" s="14">
        <f>MAX(Table1[[#This Row],[Loonheffing]]-Table1[[#This Row],[Algemene Heffingskorting]]-Table1[[#This Row],[Arbeidskorting]],0)</f>
        <v>14287.933099999997</v>
      </c>
      <c r="F4132" s="6">
        <f>Table1[[#This Row],[Belastbaar loon]]-Table1[[#This Row],[Belasting]]</f>
        <v>34853.066900000005</v>
      </c>
      <c r="G4132" s="2">
        <f>(Table1[[#This Row],[Belastbaar loon]]-Table1[[#This Row],[Netto loon]])/Table1[[#This Row],[Belastbaar loon]]</f>
        <v>0.29075381249872806</v>
      </c>
      <c r="H4132" s="14">
        <f t="shared" ca="1" si="59"/>
        <v>14283.030899999998</v>
      </c>
      <c r="I4132" s="14">
        <f ca="1">IF(ROW()=2, Table1[[#This Row],[Netto loon]], INDIRECT(ADDRESS(ROW()-1,COLUMN(F:F))))</f>
        <v>34847.969100000002</v>
      </c>
      <c r="J4132" s="6">
        <f ca="1">IF(ROW()=2, 0, Table1[[#This Row],[Belastbaar loon]]-INDIRECT(ADDRESS(ROW()-1,COLUMN(A:A))))</f>
        <v>10</v>
      </c>
      <c r="K4132" s="6">
        <f ca="1">Table1[[#This Row],[Netto loon]]-Table1[[#This Row],[Netto vorige schijf]]</f>
        <v>5.0978000000031898</v>
      </c>
      <c r="L4132" s="2">
        <f ca="1">(Table1[[#This Row],[Bruto tov vorige schijf]]-Table1[[#This Row],[Netto tov vorige schijf]])/MAX(Table1[[#This Row],[Bruto tov vorige schijf]],1)</f>
        <v>0.49021999999968102</v>
      </c>
    </row>
    <row r="4133" spans="1:12" x14ac:dyDescent="0.25">
      <c r="A4133" s="14">
        <v>49151</v>
      </c>
      <c r="B4133" s="6">
        <f>LoonHeffing2020(Table1[[#This Row],[Belastbaar loon]])</f>
        <v>18357.898499999999</v>
      </c>
      <c r="C4133" s="6">
        <f>AlgemeneHeffingsKorting2020(Table1[[#This Row],[Belastbaar loon]])</f>
        <v>1097.8832</v>
      </c>
      <c r="D4133" s="14">
        <f>ArbeidsKorting2020(Table1[[#This Row],[Belastbaar loon]])</f>
        <v>2967.18</v>
      </c>
      <c r="E4133" s="14">
        <f>MAX(Table1[[#This Row],[Loonheffing]]-Table1[[#This Row],[Algemene Heffingskorting]]-Table1[[#This Row],[Arbeidskorting]],0)</f>
        <v>14292.835299999999</v>
      </c>
      <c r="F4133" s="6">
        <f>Table1[[#This Row],[Belastbaar loon]]-Table1[[#This Row],[Belasting]]</f>
        <v>34858.164700000001</v>
      </c>
      <c r="G4133" s="2">
        <f>(Table1[[#This Row],[Belastbaar loon]]-Table1[[#This Row],[Netto loon]])/Table1[[#This Row],[Belastbaar loon]]</f>
        <v>0.2907943948241134</v>
      </c>
      <c r="H4133" s="14">
        <f t="shared" ca="1" si="59"/>
        <v>14287.933099999997</v>
      </c>
      <c r="I4133" s="14">
        <f ca="1">IF(ROW()=2, Table1[[#This Row],[Netto loon]], INDIRECT(ADDRESS(ROW()-1,COLUMN(F:F))))</f>
        <v>34853.066900000005</v>
      </c>
      <c r="J4133" s="6">
        <f ca="1">IF(ROW()=2, 0, Table1[[#This Row],[Belastbaar loon]]-INDIRECT(ADDRESS(ROW()-1,COLUMN(A:A))))</f>
        <v>10</v>
      </c>
      <c r="K4133" s="6">
        <f ca="1">Table1[[#This Row],[Netto loon]]-Table1[[#This Row],[Netto vorige schijf]]</f>
        <v>5.0977999999959138</v>
      </c>
      <c r="L4133" s="2">
        <f ca="1">(Table1[[#This Row],[Bruto tov vorige schijf]]-Table1[[#This Row],[Netto tov vorige schijf]])/MAX(Table1[[#This Row],[Bruto tov vorige schijf]],1)</f>
        <v>0.49022000000040861</v>
      </c>
    </row>
    <row r="4134" spans="1:12" x14ac:dyDescent="0.25">
      <c r="A4134" s="14">
        <v>49161</v>
      </c>
      <c r="B4134" s="6">
        <f>LoonHeffing2020(Table1[[#This Row],[Belastbaar loon]])</f>
        <v>18361.6335</v>
      </c>
      <c r="C4134" s="6">
        <f>AlgemeneHeffingsKorting2020(Table1[[#This Row],[Belastbaar loon]])</f>
        <v>1097.316</v>
      </c>
      <c r="D4134" s="14">
        <f>ArbeidsKorting2020(Table1[[#This Row],[Belastbaar loon]])</f>
        <v>2966.58</v>
      </c>
      <c r="E4134" s="14">
        <f>MAX(Table1[[#This Row],[Loonheffing]]-Table1[[#This Row],[Algemene Heffingskorting]]-Table1[[#This Row],[Arbeidskorting]],0)</f>
        <v>14297.737500000001</v>
      </c>
      <c r="F4134" s="6">
        <f>Table1[[#This Row],[Belastbaar loon]]-Table1[[#This Row],[Belasting]]</f>
        <v>34863.262499999997</v>
      </c>
      <c r="G4134" s="2">
        <f>(Table1[[#This Row],[Belastbaar loon]]-Table1[[#This Row],[Netto loon]])/Table1[[#This Row],[Belastbaar loon]]</f>
        <v>0.2908349606395314</v>
      </c>
      <c r="H4134" s="14">
        <f t="shared" ca="1" si="59"/>
        <v>14292.835299999999</v>
      </c>
      <c r="I4134" s="14">
        <f ca="1">IF(ROW()=2, Table1[[#This Row],[Netto loon]], INDIRECT(ADDRESS(ROW()-1,COLUMN(F:F))))</f>
        <v>34858.164700000001</v>
      </c>
      <c r="J4134" s="6">
        <f ca="1">IF(ROW()=2, 0, Table1[[#This Row],[Belastbaar loon]]-INDIRECT(ADDRESS(ROW()-1,COLUMN(A:A))))</f>
        <v>10</v>
      </c>
      <c r="K4134" s="6">
        <f ca="1">Table1[[#This Row],[Netto loon]]-Table1[[#This Row],[Netto vorige schijf]]</f>
        <v>5.0977999999959138</v>
      </c>
      <c r="L4134" s="2">
        <f ca="1">(Table1[[#This Row],[Bruto tov vorige schijf]]-Table1[[#This Row],[Netto tov vorige schijf]])/MAX(Table1[[#This Row],[Bruto tov vorige schijf]],1)</f>
        <v>0.49022000000040861</v>
      </c>
    </row>
    <row r="4135" spans="1:12" x14ac:dyDescent="0.25">
      <c r="A4135" s="14">
        <v>49171</v>
      </c>
      <c r="B4135" s="6">
        <f>LoonHeffing2020(Table1[[#This Row],[Belastbaar loon]])</f>
        <v>18365.3685</v>
      </c>
      <c r="C4135" s="6">
        <f>AlgemeneHeffingsKorting2020(Table1[[#This Row],[Belastbaar loon]])</f>
        <v>1096.7488000000001</v>
      </c>
      <c r="D4135" s="14">
        <f>ArbeidsKorting2020(Table1[[#This Row],[Belastbaar loon]])</f>
        <v>2965.98</v>
      </c>
      <c r="E4135" s="14">
        <f>MAX(Table1[[#This Row],[Loonheffing]]-Table1[[#This Row],[Algemene Heffingskorting]]-Table1[[#This Row],[Arbeidskorting]],0)</f>
        <v>14302.6397</v>
      </c>
      <c r="F4135" s="6">
        <f>Table1[[#This Row],[Belastbaar loon]]-Table1[[#This Row],[Belasting]]</f>
        <v>34868.3603</v>
      </c>
      <c r="G4135" s="2">
        <f>(Table1[[#This Row],[Belastbaar loon]]-Table1[[#This Row],[Netto loon]])/Table1[[#This Row],[Belastbaar loon]]</f>
        <v>0.29087550995505479</v>
      </c>
      <c r="H4135" s="14">
        <f t="shared" ca="1" si="59"/>
        <v>14297.737500000001</v>
      </c>
      <c r="I4135" s="14">
        <f ca="1">IF(ROW()=2, Table1[[#This Row],[Netto loon]], INDIRECT(ADDRESS(ROW()-1,COLUMN(F:F))))</f>
        <v>34863.262499999997</v>
      </c>
      <c r="J4135" s="6">
        <f ca="1">IF(ROW()=2, 0, Table1[[#This Row],[Belastbaar loon]]-INDIRECT(ADDRESS(ROW()-1,COLUMN(A:A))))</f>
        <v>10</v>
      </c>
      <c r="K4135" s="6">
        <f ca="1">Table1[[#This Row],[Netto loon]]-Table1[[#This Row],[Netto vorige schijf]]</f>
        <v>5.0978000000031898</v>
      </c>
      <c r="L4135" s="2">
        <f ca="1">(Table1[[#This Row],[Bruto tov vorige schijf]]-Table1[[#This Row],[Netto tov vorige schijf]])/MAX(Table1[[#This Row],[Bruto tov vorige schijf]],1)</f>
        <v>0.49021999999968102</v>
      </c>
    </row>
    <row r="4136" spans="1:12" x14ac:dyDescent="0.25">
      <c r="A4136" s="14">
        <v>49181</v>
      </c>
      <c r="B4136" s="6">
        <f>LoonHeffing2020(Table1[[#This Row],[Belastbaar loon]])</f>
        <v>18369.103500000001</v>
      </c>
      <c r="C4136" s="6">
        <f>AlgemeneHeffingsKorting2020(Table1[[#This Row],[Belastbaar loon]])</f>
        <v>1096.1816000000001</v>
      </c>
      <c r="D4136" s="14">
        <f>ArbeidsKorting2020(Table1[[#This Row],[Belastbaar loon]])</f>
        <v>2965.38</v>
      </c>
      <c r="E4136" s="14">
        <f>MAX(Table1[[#This Row],[Loonheffing]]-Table1[[#This Row],[Algemene Heffingskorting]]-Table1[[#This Row],[Arbeidskorting]],0)</f>
        <v>14307.5419</v>
      </c>
      <c r="F4136" s="6">
        <f>Table1[[#This Row],[Belastbaar loon]]-Table1[[#This Row],[Belasting]]</f>
        <v>34873.458100000003</v>
      </c>
      <c r="G4136" s="2">
        <f>(Table1[[#This Row],[Belastbaar loon]]-Table1[[#This Row],[Netto loon]])/Table1[[#This Row],[Belastbaar loon]]</f>
        <v>0.29091604278074862</v>
      </c>
      <c r="H4136" s="14">
        <f t="shared" ca="1" si="59"/>
        <v>14302.6397</v>
      </c>
      <c r="I4136" s="14">
        <f ca="1">IF(ROW()=2, Table1[[#This Row],[Netto loon]], INDIRECT(ADDRESS(ROW()-1,COLUMN(F:F))))</f>
        <v>34868.3603</v>
      </c>
      <c r="J4136" s="6">
        <f ca="1">IF(ROW()=2, 0, Table1[[#This Row],[Belastbaar loon]]-INDIRECT(ADDRESS(ROW()-1,COLUMN(A:A))))</f>
        <v>10</v>
      </c>
      <c r="K4136" s="6">
        <f ca="1">Table1[[#This Row],[Netto loon]]-Table1[[#This Row],[Netto vorige schijf]]</f>
        <v>5.0978000000031898</v>
      </c>
      <c r="L4136" s="2">
        <f ca="1">(Table1[[#This Row],[Bruto tov vorige schijf]]-Table1[[#This Row],[Netto tov vorige schijf]])/MAX(Table1[[#This Row],[Bruto tov vorige schijf]],1)</f>
        <v>0.49021999999968102</v>
      </c>
    </row>
    <row r="4137" spans="1:12" x14ac:dyDescent="0.25">
      <c r="A4137" s="14">
        <v>49191</v>
      </c>
      <c r="B4137" s="6">
        <f>LoonHeffing2020(Table1[[#This Row],[Belastbaar loon]])</f>
        <v>18372.838500000002</v>
      </c>
      <c r="C4137" s="6">
        <f>AlgemeneHeffingsKorting2020(Table1[[#This Row],[Belastbaar loon]])</f>
        <v>1095.6143999999999</v>
      </c>
      <c r="D4137" s="14">
        <f>ArbeidsKorting2020(Table1[[#This Row],[Belastbaar loon]])</f>
        <v>2964.78</v>
      </c>
      <c r="E4137" s="14">
        <f>MAX(Table1[[#This Row],[Loonheffing]]-Table1[[#This Row],[Algemene Heffingskorting]]-Table1[[#This Row],[Arbeidskorting]],0)</f>
        <v>14312.444100000002</v>
      </c>
      <c r="F4137" s="6">
        <f>Table1[[#This Row],[Belastbaar loon]]-Table1[[#This Row],[Belasting]]</f>
        <v>34878.555899999999</v>
      </c>
      <c r="G4137" s="2">
        <f>(Table1[[#This Row],[Belastbaar loon]]-Table1[[#This Row],[Netto loon]])/Table1[[#This Row],[Belastbaar loon]]</f>
        <v>0.29095655912666951</v>
      </c>
      <c r="H4137" s="14">
        <f t="shared" ca="1" si="59"/>
        <v>14307.5419</v>
      </c>
      <c r="I4137" s="14">
        <f ca="1">IF(ROW()=2, Table1[[#This Row],[Netto loon]], INDIRECT(ADDRESS(ROW()-1,COLUMN(F:F))))</f>
        <v>34873.458100000003</v>
      </c>
      <c r="J4137" s="6">
        <f ca="1">IF(ROW()=2, 0, Table1[[#This Row],[Belastbaar loon]]-INDIRECT(ADDRESS(ROW()-1,COLUMN(A:A))))</f>
        <v>10</v>
      </c>
      <c r="K4137" s="6">
        <f ca="1">Table1[[#This Row],[Netto loon]]-Table1[[#This Row],[Netto vorige schijf]]</f>
        <v>5.0977999999959138</v>
      </c>
      <c r="L4137" s="2">
        <f ca="1">(Table1[[#This Row],[Bruto tov vorige schijf]]-Table1[[#This Row],[Netto tov vorige schijf]])/MAX(Table1[[#This Row],[Bruto tov vorige schijf]],1)</f>
        <v>0.49022000000040861</v>
      </c>
    </row>
    <row r="4138" spans="1:12" x14ac:dyDescent="0.25">
      <c r="A4138" s="14">
        <v>49201</v>
      </c>
      <c r="B4138" s="6">
        <f>LoonHeffing2020(Table1[[#This Row],[Belastbaar loon]])</f>
        <v>18376.573499999999</v>
      </c>
      <c r="C4138" s="6">
        <f>AlgemeneHeffingsKorting2020(Table1[[#This Row],[Belastbaar loon]])</f>
        <v>1095.0472</v>
      </c>
      <c r="D4138" s="14">
        <f>ArbeidsKorting2020(Table1[[#This Row],[Belastbaar loon]])</f>
        <v>2964.18</v>
      </c>
      <c r="E4138" s="14">
        <f>MAX(Table1[[#This Row],[Loonheffing]]-Table1[[#This Row],[Algemene Heffingskorting]]-Table1[[#This Row],[Arbeidskorting]],0)</f>
        <v>14317.346299999997</v>
      </c>
      <c r="F4138" s="6">
        <f>Table1[[#This Row],[Belastbaar loon]]-Table1[[#This Row],[Belasting]]</f>
        <v>34883.653700000003</v>
      </c>
      <c r="G4138" s="2">
        <f>(Table1[[#This Row],[Belastbaar loon]]-Table1[[#This Row],[Netto loon]])/Table1[[#This Row],[Belastbaar loon]]</f>
        <v>0.29099705900286577</v>
      </c>
      <c r="H4138" s="14">
        <f t="shared" ca="1" si="59"/>
        <v>14312.444100000002</v>
      </c>
      <c r="I4138" s="14">
        <f ca="1">IF(ROW()=2, Table1[[#This Row],[Netto loon]], INDIRECT(ADDRESS(ROW()-1,COLUMN(F:F))))</f>
        <v>34878.555899999999</v>
      </c>
      <c r="J4138" s="6">
        <f ca="1">IF(ROW()=2, 0, Table1[[#This Row],[Belastbaar loon]]-INDIRECT(ADDRESS(ROW()-1,COLUMN(A:A))))</f>
        <v>10</v>
      </c>
      <c r="K4138" s="6">
        <f ca="1">Table1[[#This Row],[Netto loon]]-Table1[[#This Row],[Netto vorige schijf]]</f>
        <v>5.0978000000031898</v>
      </c>
      <c r="L4138" s="2">
        <f ca="1">(Table1[[#This Row],[Bruto tov vorige schijf]]-Table1[[#This Row],[Netto tov vorige schijf]])/MAX(Table1[[#This Row],[Bruto tov vorige schijf]],1)</f>
        <v>0.49021999999968102</v>
      </c>
    </row>
    <row r="4139" spans="1:12" x14ac:dyDescent="0.25">
      <c r="A4139" s="14">
        <v>49211</v>
      </c>
      <c r="B4139" s="6">
        <f>LoonHeffing2020(Table1[[#This Row],[Belastbaar loon]])</f>
        <v>18380.308499999999</v>
      </c>
      <c r="C4139" s="6">
        <f>AlgemeneHeffingsKorting2020(Table1[[#This Row],[Belastbaar loon]])</f>
        <v>1094.48</v>
      </c>
      <c r="D4139" s="14">
        <f>ArbeidsKorting2020(Table1[[#This Row],[Belastbaar loon]])</f>
        <v>2963.58</v>
      </c>
      <c r="E4139" s="14">
        <f>MAX(Table1[[#This Row],[Loonheffing]]-Table1[[#This Row],[Algemene Heffingskorting]]-Table1[[#This Row],[Arbeidskorting]],0)</f>
        <v>14322.2485</v>
      </c>
      <c r="F4139" s="6">
        <f>Table1[[#This Row],[Belastbaar loon]]-Table1[[#This Row],[Belasting]]</f>
        <v>34888.751499999998</v>
      </c>
      <c r="G4139" s="2">
        <f>(Table1[[#This Row],[Belastbaar loon]]-Table1[[#This Row],[Netto loon]])/Table1[[#This Row],[Belastbaar loon]]</f>
        <v>0.29103754241937779</v>
      </c>
      <c r="H4139" s="14">
        <f t="shared" ca="1" si="59"/>
        <v>14317.346299999997</v>
      </c>
      <c r="I4139" s="14">
        <f ca="1">IF(ROW()=2, Table1[[#This Row],[Netto loon]], INDIRECT(ADDRESS(ROW()-1,COLUMN(F:F))))</f>
        <v>34883.653700000003</v>
      </c>
      <c r="J4139" s="6">
        <f ca="1">IF(ROW()=2, 0, Table1[[#This Row],[Belastbaar loon]]-INDIRECT(ADDRESS(ROW()-1,COLUMN(A:A))))</f>
        <v>10</v>
      </c>
      <c r="K4139" s="6">
        <f ca="1">Table1[[#This Row],[Netto loon]]-Table1[[#This Row],[Netto vorige schijf]]</f>
        <v>5.0977999999959138</v>
      </c>
      <c r="L4139" s="2">
        <f ca="1">(Table1[[#This Row],[Bruto tov vorige schijf]]-Table1[[#This Row],[Netto tov vorige schijf]])/MAX(Table1[[#This Row],[Bruto tov vorige schijf]],1)</f>
        <v>0.49022000000040861</v>
      </c>
    </row>
    <row r="4140" spans="1:12" x14ac:dyDescent="0.25">
      <c r="A4140" s="14">
        <v>49221</v>
      </c>
      <c r="B4140" s="6">
        <f>LoonHeffing2020(Table1[[#This Row],[Belastbaar loon]])</f>
        <v>18384.0435</v>
      </c>
      <c r="C4140" s="6">
        <f>AlgemeneHeffingsKorting2020(Table1[[#This Row],[Belastbaar loon]])</f>
        <v>1093.9128000000001</v>
      </c>
      <c r="D4140" s="14">
        <f>ArbeidsKorting2020(Table1[[#This Row],[Belastbaar loon]])</f>
        <v>2962.98</v>
      </c>
      <c r="E4140" s="14">
        <f>MAX(Table1[[#This Row],[Loonheffing]]-Table1[[#This Row],[Algemene Heffingskorting]]-Table1[[#This Row],[Arbeidskorting]],0)</f>
        <v>14327.150700000002</v>
      </c>
      <c r="F4140" s="6">
        <f>Table1[[#This Row],[Belastbaar loon]]-Table1[[#This Row],[Belasting]]</f>
        <v>34893.849300000002</v>
      </c>
      <c r="G4140" s="2">
        <f>(Table1[[#This Row],[Belastbaar loon]]-Table1[[#This Row],[Netto loon]])/Table1[[#This Row],[Belastbaar loon]]</f>
        <v>0.29107800938623757</v>
      </c>
      <c r="H4140" s="14">
        <f t="shared" ca="1" si="59"/>
        <v>14322.2485</v>
      </c>
      <c r="I4140" s="14">
        <f ca="1">IF(ROW()=2, Table1[[#This Row],[Netto loon]], INDIRECT(ADDRESS(ROW()-1,COLUMN(F:F))))</f>
        <v>34888.751499999998</v>
      </c>
      <c r="J4140" s="6">
        <f ca="1">IF(ROW()=2, 0, Table1[[#This Row],[Belastbaar loon]]-INDIRECT(ADDRESS(ROW()-1,COLUMN(A:A))))</f>
        <v>10</v>
      </c>
      <c r="K4140" s="6">
        <f ca="1">Table1[[#This Row],[Netto loon]]-Table1[[#This Row],[Netto vorige schijf]]</f>
        <v>5.0978000000031898</v>
      </c>
      <c r="L4140" s="2">
        <f ca="1">(Table1[[#This Row],[Bruto tov vorige schijf]]-Table1[[#This Row],[Netto tov vorige schijf]])/MAX(Table1[[#This Row],[Bruto tov vorige schijf]],1)</f>
        <v>0.49021999999968102</v>
      </c>
    </row>
    <row r="4141" spans="1:12" x14ac:dyDescent="0.25">
      <c r="A4141" s="14">
        <v>49231</v>
      </c>
      <c r="B4141" s="6">
        <f>LoonHeffing2020(Table1[[#This Row],[Belastbaar loon]])</f>
        <v>18387.7785</v>
      </c>
      <c r="C4141" s="6">
        <f>AlgemeneHeffingsKorting2020(Table1[[#This Row],[Belastbaar loon]])</f>
        <v>1093.3456000000001</v>
      </c>
      <c r="D4141" s="14">
        <f>ArbeidsKorting2020(Table1[[#This Row],[Belastbaar loon]])</f>
        <v>2962.38</v>
      </c>
      <c r="E4141" s="14">
        <f>MAX(Table1[[#This Row],[Loonheffing]]-Table1[[#This Row],[Algemene Heffingskorting]]-Table1[[#This Row],[Arbeidskorting]],0)</f>
        <v>14332.052899999999</v>
      </c>
      <c r="F4141" s="6">
        <f>Table1[[#This Row],[Belastbaar loon]]-Table1[[#This Row],[Belasting]]</f>
        <v>34898.947100000005</v>
      </c>
      <c r="G4141" s="2">
        <f>(Table1[[#This Row],[Belastbaar loon]]-Table1[[#This Row],[Netto loon]])/Table1[[#This Row],[Belastbaar loon]]</f>
        <v>0.29111845991346907</v>
      </c>
      <c r="H4141" s="14">
        <f t="shared" ca="1" si="59"/>
        <v>14327.150700000002</v>
      </c>
      <c r="I4141" s="14">
        <f ca="1">IF(ROW()=2, Table1[[#This Row],[Netto loon]], INDIRECT(ADDRESS(ROW()-1,COLUMN(F:F))))</f>
        <v>34893.849300000002</v>
      </c>
      <c r="J4141" s="6">
        <f ca="1">IF(ROW()=2, 0, Table1[[#This Row],[Belastbaar loon]]-INDIRECT(ADDRESS(ROW()-1,COLUMN(A:A))))</f>
        <v>10</v>
      </c>
      <c r="K4141" s="6">
        <f ca="1">Table1[[#This Row],[Netto loon]]-Table1[[#This Row],[Netto vorige schijf]]</f>
        <v>5.0978000000031898</v>
      </c>
      <c r="L4141" s="2">
        <f ca="1">(Table1[[#This Row],[Bruto tov vorige schijf]]-Table1[[#This Row],[Netto tov vorige schijf]])/MAX(Table1[[#This Row],[Bruto tov vorige schijf]],1)</f>
        <v>0.49021999999968102</v>
      </c>
    </row>
    <row r="4142" spans="1:12" x14ac:dyDescent="0.25">
      <c r="A4142" s="14">
        <v>49241</v>
      </c>
      <c r="B4142" s="6">
        <f>LoonHeffing2020(Table1[[#This Row],[Belastbaar loon]])</f>
        <v>18391.513500000001</v>
      </c>
      <c r="C4142" s="6">
        <f>AlgemeneHeffingsKorting2020(Table1[[#This Row],[Belastbaar loon]])</f>
        <v>1092.7783999999999</v>
      </c>
      <c r="D4142" s="14">
        <f>ArbeidsKorting2020(Table1[[#This Row],[Belastbaar loon]])</f>
        <v>2961.78</v>
      </c>
      <c r="E4142" s="14">
        <f>MAX(Table1[[#This Row],[Loonheffing]]-Table1[[#This Row],[Algemene Heffingskorting]]-Table1[[#This Row],[Arbeidskorting]],0)</f>
        <v>14336.955100000001</v>
      </c>
      <c r="F4142" s="6">
        <f>Table1[[#This Row],[Belastbaar loon]]-Table1[[#This Row],[Belasting]]</f>
        <v>34904.044900000001</v>
      </c>
      <c r="G4142" s="2">
        <f>(Table1[[#This Row],[Belastbaar loon]]-Table1[[#This Row],[Netto loon]])/Table1[[#This Row],[Belastbaar loon]]</f>
        <v>0.2911588940110883</v>
      </c>
      <c r="H4142" s="14">
        <f t="shared" ca="1" si="59"/>
        <v>14332.052899999999</v>
      </c>
      <c r="I4142" s="14">
        <f ca="1">IF(ROW()=2, Table1[[#This Row],[Netto loon]], INDIRECT(ADDRESS(ROW()-1,COLUMN(F:F))))</f>
        <v>34898.947100000005</v>
      </c>
      <c r="J4142" s="6">
        <f ca="1">IF(ROW()=2, 0, Table1[[#This Row],[Belastbaar loon]]-INDIRECT(ADDRESS(ROW()-1,COLUMN(A:A))))</f>
        <v>10</v>
      </c>
      <c r="K4142" s="6">
        <f ca="1">Table1[[#This Row],[Netto loon]]-Table1[[#This Row],[Netto vorige schijf]]</f>
        <v>5.0977999999959138</v>
      </c>
      <c r="L4142" s="2">
        <f ca="1">(Table1[[#This Row],[Bruto tov vorige schijf]]-Table1[[#This Row],[Netto tov vorige schijf]])/MAX(Table1[[#This Row],[Bruto tov vorige schijf]],1)</f>
        <v>0.49022000000040861</v>
      </c>
    </row>
    <row r="4143" spans="1:12" x14ac:dyDescent="0.25">
      <c r="A4143" s="14">
        <v>49251</v>
      </c>
      <c r="B4143" s="6">
        <f>LoonHeffing2020(Table1[[#This Row],[Belastbaar loon]])</f>
        <v>18395.248500000002</v>
      </c>
      <c r="C4143" s="6">
        <f>AlgemeneHeffingsKorting2020(Table1[[#This Row],[Belastbaar loon]])</f>
        <v>1092.2112</v>
      </c>
      <c r="D4143" s="14">
        <f>ArbeidsKorting2020(Table1[[#This Row],[Belastbaar loon]])</f>
        <v>2961.18</v>
      </c>
      <c r="E4143" s="14">
        <f>MAX(Table1[[#This Row],[Loonheffing]]-Table1[[#This Row],[Algemene Heffingskorting]]-Table1[[#This Row],[Arbeidskorting]],0)</f>
        <v>14341.8573</v>
      </c>
      <c r="F4143" s="6">
        <f>Table1[[#This Row],[Belastbaar loon]]-Table1[[#This Row],[Belasting]]</f>
        <v>34909.142699999997</v>
      </c>
      <c r="G4143" s="2">
        <f>(Table1[[#This Row],[Belastbaar loon]]-Table1[[#This Row],[Netto loon]])/Table1[[#This Row],[Belastbaar loon]]</f>
        <v>0.29119931168910285</v>
      </c>
      <c r="H4143" s="14">
        <f t="shared" ca="1" si="59"/>
        <v>14336.955100000001</v>
      </c>
      <c r="I4143" s="14">
        <f ca="1">IF(ROW()=2, Table1[[#This Row],[Netto loon]], INDIRECT(ADDRESS(ROW()-1,COLUMN(F:F))))</f>
        <v>34904.044900000001</v>
      </c>
      <c r="J4143" s="6">
        <f ca="1">IF(ROW()=2, 0, Table1[[#This Row],[Belastbaar loon]]-INDIRECT(ADDRESS(ROW()-1,COLUMN(A:A))))</f>
        <v>10</v>
      </c>
      <c r="K4143" s="6">
        <f ca="1">Table1[[#This Row],[Netto loon]]-Table1[[#This Row],[Netto vorige schijf]]</f>
        <v>5.0977999999959138</v>
      </c>
      <c r="L4143" s="2">
        <f ca="1">(Table1[[#This Row],[Bruto tov vorige schijf]]-Table1[[#This Row],[Netto tov vorige schijf]])/MAX(Table1[[#This Row],[Bruto tov vorige schijf]],1)</f>
        <v>0.49022000000040861</v>
      </c>
    </row>
    <row r="4144" spans="1:12" x14ac:dyDescent="0.25">
      <c r="A4144" s="14">
        <v>49261</v>
      </c>
      <c r="B4144" s="6">
        <f>LoonHeffing2020(Table1[[#This Row],[Belastbaar loon]])</f>
        <v>18398.983499999998</v>
      </c>
      <c r="C4144" s="6">
        <f>AlgemeneHeffingsKorting2020(Table1[[#This Row],[Belastbaar loon]])</f>
        <v>1091.644</v>
      </c>
      <c r="D4144" s="14">
        <f>ArbeidsKorting2020(Table1[[#This Row],[Belastbaar loon]])</f>
        <v>2960.58</v>
      </c>
      <c r="E4144" s="14">
        <f>MAX(Table1[[#This Row],[Loonheffing]]-Table1[[#This Row],[Algemene Heffingskorting]]-Table1[[#This Row],[Arbeidskorting]],0)</f>
        <v>14346.759499999998</v>
      </c>
      <c r="F4144" s="6">
        <f>Table1[[#This Row],[Belastbaar loon]]-Table1[[#This Row],[Belasting]]</f>
        <v>34914.2405</v>
      </c>
      <c r="G4144" s="2">
        <f>(Table1[[#This Row],[Belastbaar loon]]-Table1[[#This Row],[Netto loon]])/Table1[[#This Row],[Belastbaar loon]]</f>
        <v>0.29123971295751205</v>
      </c>
      <c r="H4144" s="14">
        <f t="shared" ca="1" si="59"/>
        <v>14341.8573</v>
      </c>
      <c r="I4144" s="14">
        <f ca="1">IF(ROW()=2, Table1[[#This Row],[Netto loon]], INDIRECT(ADDRESS(ROW()-1,COLUMN(F:F))))</f>
        <v>34909.142699999997</v>
      </c>
      <c r="J4144" s="6">
        <f ca="1">IF(ROW()=2, 0, Table1[[#This Row],[Belastbaar loon]]-INDIRECT(ADDRESS(ROW()-1,COLUMN(A:A))))</f>
        <v>10</v>
      </c>
      <c r="K4144" s="6">
        <f ca="1">Table1[[#This Row],[Netto loon]]-Table1[[#This Row],[Netto vorige schijf]]</f>
        <v>5.0978000000031898</v>
      </c>
      <c r="L4144" s="2">
        <f ca="1">(Table1[[#This Row],[Bruto tov vorige schijf]]-Table1[[#This Row],[Netto tov vorige schijf]])/MAX(Table1[[#This Row],[Bruto tov vorige schijf]],1)</f>
        <v>0.49021999999968102</v>
      </c>
    </row>
    <row r="4145" spans="1:12" x14ac:dyDescent="0.25">
      <c r="A4145" s="14">
        <v>49271</v>
      </c>
      <c r="B4145" s="6">
        <f>LoonHeffing2020(Table1[[#This Row],[Belastbaar loon]])</f>
        <v>18402.718499999999</v>
      </c>
      <c r="C4145" s="6">
        <f>AlgemeneHeffingsKorting2020(Table1[[#This Row],[Belastbaar loon]])</f>
        <v>1091.0768</v>
      </c>
      <c r="D4145" s="14">
        <f>ArbeidsKorting2020(Table1[[#This Row],[Belastbaar loon]])</f>
        <v>2959.98</v>
      </c>
      <c r="E4145" s="14">
        <f>MAX(Table1[[#This Row],[Loonheffing]]-Table1[[#This Row],[Algemene Heffingskorting]]-Table1[[#This Row],[Arbeidskorting]],0)</f>
        <v>14351.661700000001</v>
      </c>
      <c r="F4145" s="6">
        <f>Table1[[#This Row],[Belastbaar loon]]-Table1[[#This Row],[Belasting]]</f>
        <v>34919.338300000003</v>
      </c>
      <c r="G4145" s="2">
        <f>(Table1[[#This Row],[Belastbaar loon]]-Table1[[#This Row],[Netto loon]])/Table1[[#This Row],[Belastbaar loon]]</f>
        <v>0.29128009782630748</v>
      </c>
      <c r="H4145" s="14">
        <f t="shared" ca="1" si="59"/>
        <v>14346.759499999998</v>
      </c>
      <c r="I4145" s="14">
        <f ca="1">IF(ROW()=2, Table1[[#This Row],[Netto loon]], INDIRECT(ADDRESS(ROW()-1,COLUMN(F:F))))</f>
        <v>34914.2405</v>
      </c>
      <c r="J4145" s="6">
        <f ca="1">IF(ROW()=2, 0, Table1[[#This Row],[Belastbaar loon]]-INDIRECT(ADDRESS(ROW()-1,COLUMN(A:A))))</f>
        <v>10</v>
      </c>
      <c r="K4145" s="6">
        <f ca="1">Table1[[#This Row],[Netto loon]]-Table1[[#This Row],[Netto vorige schijf]]</f>
        <v>5.0978000000031898</v>
      </c>
      <c r="L4145" s="2">
        <f ca="1">(Table1[[#This Row],[Bruto tov vorige schijf]]-Table1[[#This Row],[Netto tov vorige schijf]])/MAX(Table1[[#This Row],[Bruto tov vorige schijf]],1)</f>
        <v>0.49021999999968102</v>
      </c>
    </row>
    <row r="4146" spans="1:12" x14ac:dyDescent="0.25">
      <c r="A4146" s="14">
        <v>49281</v>
      </c>
      <c r="B4146" s="6">
        <f>LoonHeffing2020(Table1[[#This Row],[Belastbaar loon]])</f>
        <v>18406.4535</v>
      </c>
      <c r="C4146" s="6">
        <f>AlgemeneHeffingsKorting2020(Table1[[#This Row],[Belastbaar loon]])</f>
        <v>1090.5096000000001</v>
      </c>
      <c r="D4146" s="14">
        <f>ArbeidsKorting2020(Table1[[#This Row],[Belastbaar loon]])</f>
        <v>2959.38</v>
      </c>
      <c r="E4146" s="14">
        <f>MAX(Table1[[#This Row],[Loonheffing]]-Table1[[#This Row],[Algemene Heffingskorting]]-Table1[[#This Row],[Arbeidskorting]],0)</f>
        <v>14356.563899999997</v>
      </c>
      <c r="F4146" s="6">
        <f>Table1[[#This Row],[Belastbaar loon]]-Table1[[#This Row],[Belasting]]</f>
        <v>34924.436100000006</v>
      </c>
      <c r="G4146" s="2">
        <f>(Table1[[#This Row],[Belastbaar loon]]-Table1[[#This Row],[Netto loon]])/Table1[[#This Row],[Belastbaar loon]]</f>
        <v>0.29132046630547259</v>
      </c>
      <c r="H4146" s="14">
        <f t="shared" ca="1" si="59"/>
        <v>14351.661700000001</v>
      </c>
      <c r="I4146" s="14">
        <f ca="1">IF(ROW()=2, Table1[[#This Row],[Netto loon]], INDIRECT(ADDRESS(ROW()-1,COLUMN(F:F))))</f>
        <v>34919.338300000003</v>
      </c>
      <c r="J4146" s="6">
        <f ca="1">IF(ROW()=2, 0, Table1[[#This Row],[Belastbaar loon]]-INDIRECT(ADDRESS(ROW()-1,COLUMN(A:A))))</f>
        <v>10</v>
      </c>
      <c r="K4146" s="6">
        <f ca="1">Table1[[#This Row],[Netto loon]]-Table1[[#This Row],[Netto vorige schijf]]</f>
        <v>5.0978000000031898</v>
      </c>
      <c r="L4146" s="2">
        <f ca="1">(Table1[[#This Row],[Bruto tov vorige schijf]]-Table1[[#This Row],[Netto tov vorige schijf]])/MAX(Table1[[#This Row],[Bruto tov vorige schijf]],1)</f>
        <v>0.49021999999968102</v>
      </c>
    </row>
    <row r="4147" spans="1:12" x14ac:dyDescent="0.25">
      <c r="A4147" s="14">
        <v>49291</v>
      </c>
      <c r="B4147" s="6">
        <f>LoonHeffing2020(Table1[[#This Row],[Belastbaar loon]])</f>
        <v>18410.1885</v>
      </c>
      <c r="C4147" s="6">
        <f>AlgemeneHeffingsKorting2020(Table1[[#This Row],[Belastbaar loon]])</f>
        <v>1089.9423999999999</v>
      </c>
      <c r="D4147" s="14">
        <f>ArbeidsKorting2020(Table1[[#This Row],[Belastbaar loon]])</f>
        <v>2958.78</v>
      </c>
      <c r="E4147" s="14">
        <f>MAX(Table1[[#This Row],[Loonheffing]]-Table1[[#This Row],[Algemene Heffingskorting]]-Table1[[#This Row],[Arbeidskorting]],0)</f>
        <v>14361.4661</v>
      </c>
      <c r="F4147" s="6">
        <f>Table1[[#This Row],[Belastbaar loon]]-Table1[[#This Row],[Belasting]]</f>
        <v>34929.533900000002</v>
      </c>
      <c r="G4147" s="2">
        <f>(Table1[[#This Row],[Belastbaar loon]]-Table1[[#This Row],[Netto loon]])/Table1[[#This Row],[Belastbaar loon]]</f>
        <v>0.29136081840498262</v>
      </c>
      <c r="H4147" s="14">
        <f t="shared" ca="1" si="59"/>
        <v>14356.563899999997</v>
      </c>
      <c r="I4147" s="14">
        <f ca="1">IF(ROW()=2, Table1[[#This Row],[Netto loon]], INDIRECT(ADDRESS(ROW()-1,COLUMN(F:F))))</f>
        <v>34924.436100000006</v>
      </c>
      <c r="J4147" s="6">
        <f ca="1">IF(ROW()=2, 0, Table1[[#This Row],[Belastbaar loon]]-INDIRECT(ADDRESS(ROW()-1,COLUMN(A:A))))</f>
        <v>10</v>
      </c>
      <c r="K4147" s="6">
        <f ca="1">Table1[[#This Row],[Netto loon]]-Table1[[#This Row],[Netto vorige schijf]]</f>
        <v>5.0977999999959138</v>
      </c>
      <c r="L4147" s="2">
        <f ca="1">(Table1[[#This Row],[Bruto tov vorige schijf]]-Table1[[#This Row],[Netto tov vorige schijf]])/MAX(Table1[[#This Row],[Bruto tov vorige schijf]],1)</f>
        <v>0.49022000000040861</v>
      </c>
    </row>
    <row r="4148" spans="1:12" x14ac:dyDescent="0.25">
      <c r="A4148" s="14">
        <v>49301</v>
      </c>
      <c r="B4148" s="6">
        <f>LoonHeffing2020(Table1[[#This Row],[Belastbaar loon]])</f>
        <v>18413.923500000001</v>
      </c>
      <c r="C4148" s="6">
        <f>AlgemeneHeffingsKorting2020(Table1[[#This Row],[Belastbaar loon]])</f>
        <v>1089.3751999999999</v>
      </c>
      <c r="D4148" s="14">
        <f>ArbeidsKorting2020(Table1[[#This Row],[Belastbaar loon]])</f>
        <v>2958.18</v>
      </c>
      <c r="E4148" s="14">
        <f>MAX(Table1[[#This Row],[Loonheffing]]-Table1[[#This Row],[Algemene Heffingskorting]]-Table1[[#This Row],[Arbeidskorting]],0)</f>
        <v>14366.368300000002</v>
      </c>
      <c r="F4148" s="6">
        <f>Table1[[#This Row],[Belastbaar loon]]-Table1[[#This Row],[Belasting]]</f>
        <v>34934.631699999998</v>
      </c>
      <c r="G4148" s="2">
        <f>(Table1[[#This Row],[Belastbaar loon]]-Table1[[#This Row],[Netto loon]])/Table1[[#This Row],[Belastbaar loon]]</f>
        <v>0.29140115413480461</v>
      </c>
      <c r="H4148" s="14">
        <f t="shared" ca="1" si="59"/>
        <v>14361.4661</v>
      </c>
      <c r="I4148" s="14">
        <f ca="1">IF(ROW()=2, Table1[[#This Row],[Netto loon]], INDIRECT(ADDRESS(ROW()-1,COLUMN(F:F))))</f>
        <v>34929.533900000002</v>
      </c>
      <c r="J4148" s="6">
        <f ca="1">IF(ROW()=2, 0, Table1[[#This Row],[Belastbaar loon]]-INDIRECT(ADDRESS(ROW()-1,COLUMN(A:A))))</f>
        <v>10</v>
      </c>
      <c r="K4148" s="6">
        <f ca="1">Table1[[#This Row],[Netto loon]]-Table1[[#This Row],[Netto vorige schijf]]</f>
        <v>5.0977999999959138</v>
      </c>
      <c r="L4148" s="2">
        <f ca="1">(Table1[[#This Row],[Bruto tov vorige schijf]]-Table1[[#This Row],[Netto tov vorige schijf]])/MAX(Table1[[#This Row],[Bruto tov vorige schijf]],1)</f>
        <v>0.49022000000040861</v>
      </c>
    </row>
    <row r="4149" spans="1:12" x14ac:dyDescent="0.25">
      <c r="A4149" s="14">
        <v>49311</v>
      </c>
      <c r="B4149" s="6">
        <f>LoonHeffing2020(Table1[[#This Row],[Belastbaar loon]])</f>
        <v>18417.658500000001</v>
      </c>
      <c r="C4149" s="6">
        <f>AlgemeneHeffingsKorting2020(Table1[[#This Row],[Belastbaar loon]])</f>
        <v>1088.808</v>
      </c>
      <c r="D4149" s="14">
        <f>ArbeidsKorting2020(Table1[[#This Row],[Belastbaar loon]])</f>
        <v>2957.58</v>
      </c>
      <c r="E4149" s="14">
        <f>MAX(Table1[[#This Row],[Loonheffing]]-Table1[[#This Row],[Algemene Heffingskorting]]-Table1[[#This Row],[Arbeidskorting]],0)</f>
        <v>14371.270500000001</v>
      </c>
      <c r="F4149" s="6">
        <f>Table1[[#This Row],[Belastbaar loon]]-Table1[[#This Row],[Belasting]]</f>
        <v>34939.729500000001</v>
      </c>
      <c r="G4149" s="2">
        <f>(Table1[[#This Row],[Belastbaar loon]]-Table1[[#This Row],[Netto loon]])/Table1[[#This Row],[Belastbaar loon]]</f>
        <v>0.29144147350489746</v>
      </c>
      <c r="H4149" s="14">
        <f t="shared" ca="1" si="59"/>
        <v>14366.368300000002</v>
      </c>
      <c r="I4149" s="14">
        <f ca="1">IF(ROW()=2, Table1[[#This Row],[Netto loon]], INDIRECT(ADDRESS(ROW()-1,COLUMN(F:F))))</f>
        <v>34934.631699999998</v>
      </c>
      <c r="J4149" s="6">
        <f ca="1">IF(ROW()=2, 0, Table1[[#This Row],[Belastbaar loon]]-INDIRECT(ADDRESS(ROW()-1,COLUMN(A:A))))</f>
        <v>10</v>
      </c>
      <c r="K4149" s="6">
        <f ca="1">Table1[[#This Row],[Netto loon]]-Table1[[#This Row],[Netto vorige schijf]]</f>
        <v>5.0978000000031898</v>
      </c>
      <c r="L4149" s="2">
        <f ca="1">(Table1[[#This Row],[Bruto tov vorige schijf]]-Table1[[#This Row],[Netto tov vorige schijf]])/MAX(Table1[[#This Row],[Bruto tov vorige schijf]],1)</f>
        <v>0.49021999999968102</v>
      </c>
    </row>
    <row r="4150" spans="1:12" x14ac:dyDescent="0.25">
      <c r="A4150" s="14">
        <v>49321</v>
      </c>
      <c r="B4150" s="6">
        <f>LoonHeffing2020(Table1[[#This Row],[Belastbaar loon]])</f>
        <v>18421.393499999998</v>
      </c>
      <c r="C4150" s="6">
        <f>AlgemeneHeffingsKorting2020(Table1[[#This Row],[Belastbaar loon]])</f>
        <v>1088.2408</v>
      </c>
      <c r="D4150" s="14">
        <f>ArbeidsKorting2020(Table1[[#This Row],[Belastbaar loon]])</f>
        <v>2956.98</v>
      </c>
      <c r="E4150" s="14">
        <f>MAX(Table1[[#This Row],[Loonheffing]]-Table1[[#This Row],[Algemene Heffingskorting]]-Table1[[#This Row],[Arbeidskorting]],0)</f>
        <v>14376.172699999999</v>
      </c>
      <c r="F4150" s="6">
        <f>Table1[[#This Row],[Belastbaar loon]]-Table1[[#This Row],[Belasting]]</f>
        <v>34944.827300000004</v>
      </c>
      <c r="G4150" s="2">
        <f>(Table1[[#This Row],[Belastbaar loon]]-Table1[[#This Row],[Netto loon]])/Table1[[#This Row],[Belastbaar loon]]</f>
        <v>0.29148177652521229</v>
      </c>
      <c r="H4150" s="14">
        <f t="shared" ca="1" si="59"/>
        <v>14371.270500000001</v>
      </c>
      <c r="I4150" s="14">
        <f ca="1">IF(ROW()=2, Table1[[#This Row],[Netto loon]], INDIRECT(ADDRESS(ROW()-1,COLUMN(F:F))))</f>
        <v>34939.729500000001</v>
      </c>
      <c r="J4150" s="6">
        <f ca="1">IF(ROW()=2, 0, Table1[[#This Row],[Belastbaar loon]]-INDIRECT(ADDRESS(ROW()-1,COLUMN(A:A))))</f>
        <v>10</v>
      </c>
      <c r="K4150" s="6">
        <f ca="1">Table1[[#This Row],[Netto loon]]-Table1[[#This Row],[Netto vorige schijf]]</f>
        <v>5.0978000000031898</v>
      </c>
      <c r="L4150" s="2">
        <f ca="1">(Table1[[#This Row],[Bruto tov vorige schijf]]-Table1[[#This Row],[Netto tov vorige schijf]])/MAX(Table1[[#This Row],[Bruto tov vorige schijf]],1)</f>
        <v>0.49021999999968102</v>
      </c>
    </row>
    <row r="4151" spans="1:12" x14ac:dyDescent="0.25">
      <c r="A4151" s="14">
        <v>49331</v>
      </c>
      <c r="B4151" s="6">
        <f>LoonHeffing2020(Table1[[#This Row],[Belastbaar loon]])</f>
        <v>18425.128499999999</v>
      </c>
      <c r="C4151" s="6">
        <f>AlgemeneHeffingsKorting2020(Table1[[#This Row],[Belastbaar loon]])</f>
        <v>1087.6736000000001</v>
      </c>
      <c r="D4151" s="14">
        <f>ArbeidsKorting2020(Table1[[#This Row],[Belastbaar loon]])</f>
        <v>2956.38</v>
      </c>
      <c r="E4151" s="14">
        <f>MAX(Table1[[#This Row],[Loonheffing]]-Table1[[#This Row],[Algemene Heffingskorting]]-Table1[[#This Row],[Arbeidskorting]],0)</f>
        <v>14381.074899999996</v>
      </c>
      <c r="F4151" s="6">
        <f>Table1[[#This Row],[Belastbaar loon]]-Table1[[#This Row],[Belasting]]</f>
        <v>34949.925100000008</v>
      </c>
      <c r="G4151" s="2">
        <f>(Table1[[#This Row],[Belastbaar loon]]-Table1[[#This Row],[Netto loon]])/Table1[[#This Row],[Belastbaar loon]]</f>
        <v>0.29152206320569202</v>
      </c>
      <c r="H4151" s="14">
        <f t="shared" ca="1" si="59"/>
        <v>14376.172699999999</v>
      </c>
      <c r="I4151" s="14">
        <f ca="1">IF(ROW()=2, Table1[[#This Row],[Netto loon]], INDIRECT(ADDRESS(ROW()-1,COLUMN(F:F))))</f>
        <v>34944.827300000004</v>
      </c>
      <c r="J4151" s="6">
        <f ca="1">IF(ROW()=2, 0, Table1[[#This Row],[Belastbaar loon]]-INDIRECT(ADDRESS(ROW()-1,COLUMN(A:A))))</f>
        <v>10</v>
      </c>
      <c r="K4151" s="6">
        <f ca="1">Table1[[#This Row],[Netto loon]]-Table1[[#This Row],[Netto vorige schijf]]</f>
        <v>5.0978000000031898</v>
      </c>
      <c r="L4151" s="2">
        <f ca="1">(Table1[[#This Row],[Bruto tov vorige schijf]]-Table1[[#This Row],[Netto tov vorige schijf]])/MAX(Table1[[#This Row],[Bruto tov vorige schijf]],1)</f>
        <v>0.49021999999968102</v>
      </c>
    </row>
    <row r="4152" spans="1:12" x14ac:dyDescent="0.25">
      <c r="A4152" s="14">
        <v>49341</v>
      </c>
      <c r="B4152" s="6">
        <f>LoonHeffing2020(Table1[[#This Row],[Belastbaar loon]])</f>
        <v>18428.863499999999</v>
      </c>
      <c r="C4152" s="6">
        <f>AlgemeneHeffingsKorting2020(Table1[[#This Row],[Belastbaar loon]])</f>
        <v>1087.1064000000001</v>
      </c>
      <c r="D4152" s="14">
        <f>ArbeidsKorting2020(Table1[[#This Row],[Belastbaar loon]])</f>
        <v>2955.78</v>
      </c>
      <c r="E4152" s="14">
        <f>MAX(Table1[[#This Row],[Loonheffing]]-Table1[[#This Row],[Algemene Heffingskorting]]-Table1[[#This Row],[Arbeidskorting]],0)</f>
        <v>14385.977099999998</v>
      </c>
      <c r="F4152" s="6">
        <f>Table1[[#This Row],[Belastbaar loon]]-Table1[[#This Row],[Belasting]]</f>
        <v>34955.022900000004</v>
      </c>
      <c r="G4152" s="2">
        <f>(Table1[[#This Row],[Belastbaar loon]]-Table1[[#This Row],[Netto loon]])/Table1[[#This Row],[Belastbaar loon]]</f>
        <v>0.29156233355627159</v>
      </c>
      <c r="H4152" s="14">
        <f t="shared" ca="1" si="59"/>
        <v>14381.074899999996</v>
      </c>
      <c r="I4152" s="14">
        <f ca="1">IF(ROW()=2, Table1[[#This Row],[Netto loon]], INDIRECT(ADDRESS(ROW()-1,COLUMN(F:F))))</f>
        <v>34949.925100000008</v>
      </c>
      <c r="J4152" s="6">
        <f ca="1">IF(ROW()=2, 0, Table1[[#This Row],[Belastbaar loon]]-INDIRECT(ADDRESS(ROW()-1,COLUMN(A:A))))</f>
        <v>10</v>
      </c>
      <c r="K4152" s="6">
        <f ca="1">Table1[[#This Row],[Netto loon]]-Table1[[#This Row],[Netto vorige schijf]]</f>
        <v>5.0977999999959138</v>
      </c>
      <c r="L4152" s="2">
        <f ca="1">(Table1[[#This Row],[Bruto tov vorige schijf]]-Table1[[#This Row],[Netto tov vorige schijf]])/MAX(Table1[[#This Row],[Bruto tov vorige schijf]],1)</f>
        <v>0.49022000000040861</v>
      </c>
    </row>
    <row r="4153" spans="1:12" x14ac:dyDescent="0.25">
      <c r="A4153" s="14">
        <v>49351</v>
      </c>
      <c r="B4153" s="6">
        <f>LoonHeffing2020(Table1[[#This Row],[Belastbaar loon]])</f>
        <v>18432.5985</v>
      </c>
      <c r="C4153" s="6">
        <f>AlgemeneHeffingsKorting2020(Table1[[#This Row],[Belastbaar loon]])</f>
        <v>1086.5391999999999</v>
      </c>
      <c r="D4153" s="14">
        <f>ArbeidsKorting2020(Table1[[#This Row],[Belastbaar loon]])</f>
        <v>2955.18</v>
      </c>
      <c r="E4153" s="14">
        <f>MAX(Table1[[#This Row],[Loonheffing]]-Table1[[#This Row],[Algemene Heffingskorting]]-Table1[[#This Row],[Arbeidskorting]],0)</f>
        <v>14390.879300000001</v>
      </c>
      <c r="F4153" s="6">
        <f>Table1[[#This Row],[Belastbaar loon]]-Table1[[#This Row],[Belasting]]</f>
        <v>34960.120699999999</v>
      </c>
      <c r="G4153" s="2">
        <f>(Table1[[#This Row],[Belastbaar loon]]-Table1[[#This Row],[Netto loon]])/Table1[[#This Row],[Belastbaar loon]]</f>
        <v>0.29160258758687768</v>
      </c>
      <c r="H4153" s="14">
        <f t="shared" ca="1" si="59"/>
        <v>14385.977099999998</v>
      </c>
      <c r="I4153" s="14">
        <f ca="1">IF(ROW()=2, Table1[[#This Row],[Netto loon]], INDIRECT(ADDRESS(ROW()-1,COLUMN(F:F))))</f>
        <v>34955.022900000004</v>
      </c>
      <c r="J4153" s="6">
        <f ca="1">IF(ROW()=2, 0, Table1[[#This Row],[Belastbaar loon]]-INDIRECT(ADDRESS(ROW()-1,COLUMN(A:A))))</f>
        <v>10</v>
      </c>
      <c r="K4153" s="6">
        <f ca="1">Table1[[#This Row],[Netto loon]]-Table1[[#This Row],[Netto vorige schijf]]</f>
        <v>5.0977999999959138</v>
      </c>
      <c r="L4153" s="2">
        <f ca="1">(Table1[[#This Row],[Bruto tov vorige schijf]]-Table1[[#This Row],[Netto tov vorige schijf]])/MAX(Table1[[#This Row],[Bruto tov vorige schijf]],1)</f>
        <v>0.49022000000040861</v>
      </c>
    </row>
    <row r="4154" spans="1:12" x14ac:dyDescent="0.25">
      <c r="A4154" s="14">
        <v>49361</v>
      </c>
      <c r="B4154" s="6">
        <f>LoonHeffing2020(Table1[[#This Row],[Belastbaar loon]])</f>
        <v>18436.333500000001</v>
      </c>
      <c r="C4154" s="6">
        <f>AlgemeneHeffingsKorting2020(Table1[[#This Row],[Belastbaar loon]])</f>
        <v>1085.972</v>
      </c>
      <c r="D4154" s="14">
        <f>ArbeidsKorting2020(Table1[[#This Row],[Belastbaar loon]])</f>
        <v>2954.58</v>
      </c>
      <c r="E4154" s="14">
        <f>MAX(Table1[[#This Row],[Loonheffing]]-Table1[[#This Row],[Algemene Heffingskorting]]-Table1[[#This Row],[Arbeidskorting]],0)</f>
        <v>14395.781499999999</v>
      </c>
      <c r="F4154" s="6">
        <f>Table1[[#This Row],[Belastbaar loon]]-Table1[[#This Row],[Belasting]]</f>
        <v>34965.218500000003</v>
      </c>
      <c r="G4154" s="2">
        <f>(Table1[[#This Row],[Belastbaar loon]]-Table1[[#This Row],[Netto loon]])/Table1[[#This Row],[Belastbaar loon]]</f>
        <v>0.29164282530742891</v>
      </c>
      <c r="H4154" s="14">
        <f t="shared" ca="1" si="59"/>
        <v>14390.879300000001</v>
      </c>
      <c r="I4154" s="14">
        <f ca="1">IF(ROW()=2, Table1[[#This Row],[Netto loon]], INDIRECT(ADDRESS(ROW()-1,COLUMN(F:F))))</f>
        <v>34960.120699999999</v>
      </c>
      <c r="J4154" s="6">
        <f ca="1">IF(ROW()=2, 0, Table1[[#This Row],[Belastbaar loon]]-INDIRECT(ADDRESS(ROW()-1,COLUMN(A:A))))</f>
        <v>10</v>
      </c>
      <c r="K4154" s="6">
        <f ca="1">Table1[[#This Row],[Netto loon]]-Table1[[#This Row],[Netto vorige schijf]]</f>
        <v>5.0978000000031898</v>
      </c>
      <c r="L4154" s="2">
        <f ca="1">(Table1[[#This Row],[Bruto tov vorige schijf]]-Table1[[#This Row],[Netto tov vorige schijf]])/MAX(Table1[[#This Row],[Bruto tov vorige schijf]],1)</f>
        <v>0.49021999999968102</v>
      </c>
    </row>
    <row r="4155" spans="1:12" x14ac:dyDescent="0.25">
      <c r="A4155" s="14">
        <v>49371</v>
      </c>
      <c r="B4155" s="6">
        <f>LoonHeffing2020(Table1[[#This Row],[Belastbaar loon]])</f>
        <v>18440.068500000001</v>
      </c>
      <c r="C4155" s="6">
        <f>AlgemeneHeffingsKorting2020(Table1[[#This Row],[Belastbaar loon]])</f>
        <v>1085.4048</v>
      </c>
      <c r="D4155" s="14">
        <f>ArbeidsKorting2020(Table1[[#This Row],[Belastbaar loon]])</f>
        <v>2953.98</v>
      </c>
      <c r="E4155" s="14">
        <f>MAX(Table1[[#This Row],[Loonheffing]]-Table1[[#This Row],[Algemene Heffingskorting]]-Table1[[#This Row],[Arbeidskorting]],0)</f>
        <v>14400.683700000001</v>
      </c>
      <c r="F4155" s="6">
        <f>Table1[[#This Row],[Belastbaar loon]]-Table1[[#This Row],[Belasting]]</f>
        <v>34970.316299999999</v>
      </c>
      <c r="G4155" s="2">
        <f>(Table1[[#This Row],[Belastbaar loon]]-Table1[[#This Row],[Netto loon]])/Table1[[#This Row],[Belastbaar loon]]</f>
        <v>0.29168304672783618</v>
      </c>
      <c r="H4155" s="14">
        <f t="shared" ca="1" si="59"/>
        <v>14395.781499999999</v>
      </c>
      <c r="I4155" s="14">
        <f ca="1">IF(ROW()=2, Table1[[#This Row],[Netto loon]], INDIRECT(ADDRESS(ROW()-1,COLUMN(F:F))))</f>
        <v>34965.218500000003</v>
      </c>
      <c r="J4155" s="6">
        <f ca="1">IF(ROW()=2, 0, Table1[[#This Row],[Belastbaar loon]]-INDIRECT(ADDRESS(ROW()-1,COLUMN(A:A))))</f>
        <v>10</v>
      </c>
      <c r="K4155" s="6">
        <f ca="1">Table1[[#This Row],[Netto loon]]-Table1[[#This Row],[Netto vorige schijf]]</f>
        <v>5.0977999999959138</v>
      </c>
      <c r="L4155" s="2">
        <f ca="1">(Table1[[#This Row],[Bruto tov vorige schijf]]-Table1[[#This Row],[Netto tov vorige schijf]])/MAX(Table1[[#This Row],[Bruto tov vorige schijf]],1)</f>
        <v>0.49022000000040861</v>
      </c>
    </row>
    <row r="4156" spans="1:12" x14ac:dyDescent="0.25">
      <c r="A4156" s="14">
        <v>49381</v>
      </c>
      <c r="B4156" s="6">
        <f>LoonHeffing2020(Table1[[#This Row],[Belastbaar loon]])</f>
        <v>18443.803499999998</v>
      </c>
      <c r="C4156" s="6">
        <f>AlgemeneHeffingsKorting2020(Table1[[#This Row],[Belastbaar loon]])</f>
        <v>1084.8376000000001</v>
      </c>
      <c r="D4156" s="14">
        <f>ArbeidsKorting2020(Table1[[#This Row],[Belastbaar loon]])</f>
        <v>2953.38</v>
      </c>
      <c r="E4156" s="14">
        <f>MAX(Table1[[#This Row],[Loonheffing]]-Table1[[#This Row],[Algemene Heffingskorting]]-Table1[[#This Row],[Arbeidskorting]],0)</f>
        <v>14405.585899999998</v>
      </c>
      <c r="F4156" s="6">
        <f>Table1[[#This Row],[Belastbaar loon]]-Table1[[#This Row],[Belasting]]</f>
        <v>34975.414100000002</v>
      </c>
      <c r="G4156" s="2">
        <f>(Table1[[#This Row],[Belastbaar loon]]-Table1[[#This Row],[Netto loon]])/Table1[[#This Row],[Belastbaar loon]]</f>
        <v>0.29172325185800202</v>
      </c>
      <c r="H4156" s="14">
        <f t="shared" ca="1" si="59"/>
        <v>14400.683700000001</v>
      </c>
      <c r="I4156" s="14">
        <f ca="1">IF(ROW()=2, Table1[[#This Row],[Netto loon]], INDIRECT(ADDRESS(ROW()-1,COLUMN(F:F))))</f>
        <v>34970.316299999999</v>
      </c>
      <c r="J4156" s="6">
        <f ca="1">IF(ROW()=2, 0, Table1[[#This Row],[Belastbaar loon]]-INDIRECT(ADDRESS(ROW()-1,COLUMN(A:A))))</f>
        <v>10</v>
      </c>
      <c r="K4156" s="6">
        <f ca="1">Table1[[#This Row],[Netto loon]]-Table1[[#This Row],[Netto vorige schijf]]</f>
        <v>5.0978000000031898</v>
      </c>
      <c r="L4156" s="2">
        <f ca="1">(Table1[[#This Row],[Bruto tov vorige schijf]]-Table1[[#This Row],[Netto tov vorige schijf]])/MAX(Table1[[#This Row],[Bruto tov vorige schijf]],1)</f>
        <v>0.49021999999968102</v>
      </c>
    </row>
    <row r="4157" spans="1:12" x14ac:dyDescent="0.25">
      <c r="A4157" s="14">
        <v>49391</v>
      </c>
      <c r="B4157" s="6">
        <f>LoonHeffing2020(Table1[[#This Row],[Belastbaar loon]])</f>
        <v>18447.538499999999</v>
      </c>
      <c r="C4157" s="6">
        <f>AlgemeneHeffingsKorting2020(Table1[[#This Row],[Belastbaar loon]])</f>
        <v>1084.2704000000001</v>
      </c>
      <c r="D4157" s="14">
        <f>ArbeidsKorting2020(Table1[[#This Row],[Belastbaar loon]])</f>
        <v>2952.78</v>
      </c>
      <c r="E4157" s="14">
        <f>MAX(Table1[[#This Row],[Loonheffing]]-Table1[[#This Row],[Algemene Heffingskorting]]-Table1[[#This Row],[Arbeidskorting]],0)</f>
        <v>14410.488099999997</v>
      </c>
      <c r="F4157" s="6">
        <f>Table1[[#This Row],[Belastbaar loon]]-Table1[[#This Row],[Belasting]]</f>
        <v>34980.511900000005</v>
      </c>
      <c r="G4157" s="2">
        <f>(Table1[[#This Row],[Belastbaar loon]]-Table1[[#This Row],[Netto loon]])/Table1[[#This Row],[Belastbaar loon]]</f>
        <v>0.29176344070782118</v>
      </c>
      <c r="H4157" s="14">
        <f t="shared" ca="1" si="59"/>
        <v>14405.585899999998</v>
      </c>
      <c r="I4157" s="14">
        <f ca="1">IF(ROW()=2, Table1[[#This Row],[Netto loon]], INDIRECT(ADDRESS(ROW()-1,COLUMN(F:F))))</f>
        <v>34975.414100000002</v>
      </c>
      <c r="J4157" s="6">
        <f ca="1">IF(ROW()=2, 0, Table1[[#This Row],[Belastbaar loon]]-INDIRECT(ADDRESS(ROW()-1,COLUMN(A:A))))</f>
        <v>10</v>
      </c>
      <c r="K4157" s="6">
        <f ca="1">Table1[[#This Row],[Netto loon]]-Table1[[#This Row],[Netto vorige schijf]]</f>
        <v>5.0978000000031898</v>
      </c>
      <c r="L4157" s="2">
        <f ca="1">(Table1[[#This Row],[Bruto tov vorige schijf]]-Table1[[#This Row],[Netto tov vorige schijf]])/MAX(Table1[[#This Row],[Bruto tov vorige schijf]],1)</f>
        <v>0.49021999999968102</v>
      </c>
    </row>
    <row r="4158" spans="1:12" x14ac:dyDescent="0.25">
      <c r="A4158" s="14">
        <v>49401</v>
      </c>
      <c r="B4158" s="6">
        <f>LoonHeffing2020(Table1[[#This Row],[Belastbaar loon]])</f>
        <v>18451.273499999999</v>
      </c>
      <c r="C4158" s="6">
        <f>AlgemeneHeffingsKorting2020(Table1[[#This Row],[Belastbaar loon]])</f>
        <v>1083.7031999999999</v>
      </c>
      <c r="D4158" s="14">
        <f>ArbeidsKorting2020(Table1[[#This Row],[Belastbaar loon]])</f>
        <v>2952.18</v>
      </c>
      <c r="E4158" s="14">
        <f>MAX(Table1[[#This Row],[Loonheffing]]-Table1[[#This Row],[Algemene Heffingskorting]]-Table1[[#This Row],[Arbeidskorting]],0)</f>
        <v>14415.390299999999</v>
      </c>
      <c r="F4158" s="6">
        <f>Table1[[#This Row],[Belastbaar loon]]-Table1[[#This Row],[Belasting]]</f>
        <v>34985.609700000001</v>
      </c>
      <c r="G4158" s="2">
        <f>(Table1[[#This Row],[Belastbaar loon]]-Table1[[#This Row],[Netto loon]])/Table1[[#This Row],[Belastbaar loon]]</f>
        <v>0.29180361328718041</v>
      </c>
      <c r="H4158" s="14">
        <f t="shared" ca="1" si="59"/>
        <v>14410.488099999997</v>
      </c>
      <c r="I4158" s="14">
        <f ca="1">IF(ROW()=2, Table1[[#This Row],[Netto loon]], INDIRECT(ADDRESS(ROW()-1,COLUMN(F:F))))</f>
        <v>34980.511900000005</v>
      </c>
      <c r="J4158" s="6">
        <f ca="1">IF(ROW()=2, 0, Table1[[#This Row],[Belastbaar loon]]-INDIRECT(ADDRESS(ROW()-1,COLUMN(A:A))))</f>
        <v>10</v>
      </c>
      <c r="K4158" s="6">
        <f ca="1">Table1[[#This Row],[Netto loon]]-Table1[[#This Row],[Netto vorige schijf]]</f>
        <v>5.0977999999959138</v>
      </c>
      <c r="L4158" s="2">
        <f ca="1">(Table1[[#This Row],[Bruto tov vorige schijf]]-Table1[[#This Row],[Netto tov vorige schijf]])/MAX(Table1[[#This Row],[Bruto tov vorige schijf]],1)</f>
        <v>0.49022000000040861</v>
      </c>
    </row>
    <row r="4159" spans="1:12" x14ac:dyDescent="0.25">
      <c r="A4159" s="14">
        <v>49411</v>
      </c>
      <c r="B4159" s="6">
        <f>LoonHeffing2020(Table1[[#This Row],[Belastbaar loon]])</f>
        <v>18455.0085</v>
      </c>
      <c r="C4159" s="6">
        <f>AlgemeneHeffingsKorting2020(Table1[[#This Row],[Belastbaar loon]])</f>
        <v>1083.136</v>
      </c>
      <c r="D4159" s="14">
        <f>ArbeidsKorting2020(Table1[[#This Row],[Belastbaar loon]])</f>
        <v>2951.58</v>
      </c>
      <c r="E4159" s="14">
        <f>MAX(Table1[[#This Row],[Loonheffing]]-Table1[[#This Row],[Algemene Heffingskorting]]-Table1[[#This Row],[Arbeidskorting]],0)</f>
        <v>14420.292500000001</v>
      </c>
      <c r="F4159" s="6">
        <f>Table1[[#This Row],[Belastbaar loon]]-Table1[[#This Row],[Belasting]]</f>
        <v>34990.707499999997</v>
      </c>
      <c r="G4159" s="2">
        <f>(Table1[[#This Row],[Belastbaar loon]]-Table1[[#This Row],[Netto loon]])/Table1[[#This Row],[Belastbaar loon]]</f>
        <v>0.29184376960595826</v>
      </c>
      <c r="H4159" s="14">
        <f t="shared" ca="1" si="59"/>
        <v>14415.390299999999</v>
      </c>
      <c r="I4159" s="14">
        <f ca="1">IF(ROW()=2, Table1[[#This Row],[Netto loon]], INDIRECT(ADDRESS(ROW()-1,COLUMN(F:F))))</f>
        <v>34985.609700000001</v>
      </c>
      <c r="J4159" s="6">
        <f ca="1">IF(ROW()=2, 0, Table1[[#This Row],[Belastbaar loon]]-INDIRECT(ADDRESS(ROW()-1,COLUMN(A:A))))</f>
        <v>10</v>
      </c>
      <c r="K4159" s="6">
        <f ca="1">Table1[[#This Row],[Netto loon]]-Table1[[#This Row],[Netto vorige schijf]]</f>
        <v>5.0977999999959138</v>
      </c>
      <c r="L4159" s="2">
        <f ca="1">(Table1[[#This Row],[Bruto tov vorige schijf]]-Table1[[#This Row],[Netto tov vorige schijf]])/MAX(Table1[[#This Row],[Bruto tov vorige schijf]],1)</f>
        <v>0.49022000000040861</v>
      </c>
    </row>
    <row r="4160" spans="1:12" x14ac:dyDescent="0.25">
      <c r="A4160" s="14">
        <v>49421</v>
      </c>
      <c r="B4160" s="6">
        <f>LoonHeffing2020(Table1[[#This Row],[Belastbaar loon]])</f>
        <v>18458.7435</v>
      </c>
      <c r="C4160" s="6">
        <f>AlgemeneHeffingsKorting2020(Table1[[#This Row],[Belastbaar loon]])</f>
        <v>1082.5688</v>
      </c>
      <c r="D4160" s="14">
        <f>ArbeidsKorting2020(Table1[[#This Row],[Belastbaar loon]])</f>
        <v>2950.98</v>
      </c>
      <c r="E4160" s="14">
        <f>MAX(Table1[[#This Row],[Loonheffing]]-Table1[[#This Row],[Algemene Heffingskorting]]-Table1[[#This Row],[Arbeidskorting]],0)</f>
        <v>14425.1947</v>
      </c>
      <c r="F4160" s="6">
        <f>Table1[[#This Row],[Belastbaar loon]]-Table1[[#This Row],[Belasting]]</f>
        <v>34995.8053</v>
      </c>
      <c r="G4160" s="2">
        <f>(Table1[[#This Row],[Belastbaar loon]]-Table1[[#This Row],[Netto loon]])/Table1[[#This Row],[Belastbaar loon]]</f>
        <v>0.29188390967402522</v>
      </c>
      <c r="H4160" s="14">
        <f t="shared" ca="1" si="59"/>
        <v>14420.292500000001</v>
      </c>
      <c r="I4160" s="14">
        <f ca="1">IF(ROW()=2, Table1[[#This Row],[Netto loon]], INDIRECT(ADDRESS(ROW()-1,COLUMN(F:F))))</f>
        <v>34990.707499999997</v>
      </c>
      <c r="J4160" s="6">
        <f ca="1">IF(ROW()=2, 0, Table1[[#This Row],[Belastbaar loon]]-INDIRECT(ADDRESS(ROW()-1,COLUMN(A:A))))</f>
        <v>10</v>
      </c>
      <c r="K4160" s="6">
        <f ca="1">Table1[[#This Row],[Netto loon]]-Table1[[#This Row],[Netto vorige schijf]]</f>
        <v>5.0978000000031898</v>
      </c>
      <c r="L4160" s="2">
        <f ca="1">(Table1[[#This Row],[Bruto tov vorige schijf]]-Table1[[#This Row],[Netto tov vorige schijf]])/MAX(Table1[[#This Row],[Bruto tov vorige schijf]],1)</f>
        <v>0.49021999999968102</v>
      </c>
    </row>
    <row r="4161" spans="1:12" x14ac:dyDescent="0.25">
      <c r="A4161" s="14">
        <v>49431</v>
      </c>
      <c r="B4161" s="6">
        <f>LoonHeffing2020(Table1[[#This Row],[Belastbaar loon]])</f>
        <v>18462.478500000001</v>
      </c>
      <c r="C4161" s="6">
        <f>AlgemeneHeffingsKorting2020(Table1[[#This Row],[Belastbaar loon]])</f>
        <v>1082.0016000000001</v>
      </c>
      <c r="D4161" s="14">
        <f>ArbeidsKorting2020(Table1[[#This Row],[Belastbaar loon]])</f>
        <v>2950.38</v>
      </c>
      <c r="E4161" s="14">
        <f>MAX(Table1[[#This Row],[Loonheffing]]-Table1[[#This Row],[Algemene Heffingskorting]]-Table1[[#This Row],[Arbeidskorting]],0)</f>
        <v>14430.0969</v>
      </c>
      <c r="F4161" s="6">
        <f>Table1[[#This Row],[Belastbaar loon]]-Table1[[#This Row],[Belasting]]</f>
        <v>35000.903099999996</v>
      </c>
      <c r="G4161" s="2">
        <f>(Table1[[#This Row],[Belastbaar loon]]-Table1[[#This Row],[Netto loon]])/Table1[[#This Row],[Belastbaar loon]]</f>
        <v>0.29192403350124424</v>
      </c>
      <c r="H4161" s="14">
        <f t="shared" ca="1" si="59"/>
        <v>14425.1947</v>
      </c>
      <c r="I4161" s="14">
        <f ca="1">IF(ROW()=2, Table1[[#This Row],[Netto loon]], INDIRECT(ADDRESS(ROW()-1,COLUMN(F:F))))</f>
        <v>34995.8053</v>
      </c>
      <c r="J4161" s="6">
        <f ca="1">IF(ROW()=2, 0, Table1[[#This Row],[Belastbaar loon]]-INDIRECT(ADDRESS(ROW()-1,COLUMN(A:A))))</f>
        <v>10</v>
      </c>
      <c r="K4161" s="6">
        <f ca="1">Table1[[#This Row],[Netto loon]]-Table1[[#This Row],[Netto vorige schijf]]</f>
        <v>5.0977999999959138</v>
      </c>
      <c r="L4161" s="2">
        <f ca="1">(Table1[[#This Row],[Bruto tov vorige schijf]]-Table1[[#This Row],[Netto tov vorige schijf]])/MAX(Table1[[#This Row],[Bruto tov vorige schijf]],1)</f>
        <v>0.49022000000040861</v>
      </c>
    </row>
    <row r="4162" spans="1:12" x14ac:dyDescent="0.25">
      <c r="A4162" s="14">
        <v>49441</v>
      </c>
      <c r="B4162" s="6">
        <f>LoonHeffing2020(Table1[[#This Row],[Belastbaar loon]])</f>
        <v>18466.213500000002</v>
      </c>
      <c r="C4162" s="6">
        <f>AlgemeneHeffingsKorting2020(Table1[[#This Row],[Belastbaar loon]])</f>
        <v>1081.4344000000001</v>
      </c>
      <c r="D4162" s="14">
        <f>ArbeidsKorting2020(Table1[[#This Row],[Belastbaar loon]])</f>
        <v>2949.78</v>
      </c>
      <c r="E4162" s="14">
        <f>MAX(Table1[[#This Row],[Loonheffing]]-Table1[[#This Row],[Algemene Heffingskorting]]-Table1[[#This Row],[Arbeidskorting]],0)</f>
        <v>14434.999099999999</v>
      </c>
      <c r="F4162" s="6">
        <f>Table1[[#This Row],[Belastbaar loon]]-Table1[[#This Row],[Belasting]]</f>
        <v>35006.000899999999</v>
      </c>
      <c r="G4162" s="2">
        <f>(Table1[[#This Row],[Belastbaar loon]]-Table1[[#This Row],[Netto loon]])/Table1[[#This Row],[Belastbaar loon]]</f>
        <v>0.29196414109746971</v>
      </c>
      <c r="H4162" s="14">
        <f t="shared" ca="1" si="59"/>
        <v>14430.0969</v>
      </c>
      <c r="I4162" s="14">
        <f ca="1">IF(ROW()=2, Table1[[#This Row],[Netto loon]], INDIRECT(ADDRESS(ROW()-1,COLUMN(F:F))))</f>
        <v>35000.903099999996</v>
      </c>
      <c r="J4162" s="6">
        <f ca="1">IF(ROW()=2, 0, Table1[[#This Row],[Belastbaar loon]]-INDIRECT(ADDRESS(ROW()-1,COLUMN(A:A))))</f>
        <v>10</v>
      </c>
      <c r="K4162" s="6">
        <f ca="1">Table1[[#This Row],[Netto loon]]-Table1[[#This Row],[Netto vorige schijf]]</f>
        <v>5.0978000000031898</v>
      </c>
      <c r="L4162" s="2">
        <f ca="1">(Table1[[#This Row],[Bruto tov vorige schijf]]-Table1[[#This Row],[Netto tov vorige schijf]])/MAX(Table1[[#This Row],[Bruto tov vorige schijf]],1)</f>
        <v>0.49021999999968102</v>
      </c>
    </row>
    <row r="4163" spans="1:12" x14ac:dyDescent="0.25">
      <c r="A4163" s="14">
        <v>49451</v>
      </c>
      <c r="B4163" s="6">
        <f>LoonHeffing2020(Table1[[#This Row],[Belastbaar loon]])</f>
        <v>18469.948499999999</v>
      </c>
      <c r="C4163" s="6">
        <f>AlgemeneHeffingsKorting2020(Table1[[#This Row],[Belastbaar loon]])</f>
        <v>1080.8671999999999</v>
      </c>
      <c r="D4163" s="14">
        <f>ArbeidsKorting2020(Table1[[#This Row],[Belastbaar loon]])</f>
        <v>2949.18</v>
      </c>
      <c r="E4163" s="14">
        <f>MAX(Table1[[#This Row],[Loonheffing]]-Table1[[#This Row],[Algemene Heffingskorting]]-Table1[[#This Row],[Arbeidskorting]],0)</f>
        <v>14439.901299999998</v>
      </c>
      <c r="F4163" s="6">
        <f>Table1[[#This Row],[Belastbaar loon]]-Table1[[#This Row],[Belasting]]</f>
        <v>35011.098700000002</v>
      </c>
      <c r="G4163" s="2">
        <f>(Table1[[#This Row],[Belastbaar loon]]-Table1[[#This Row],[Netto loon]])/Table1[[#This Row],[Belastbaar loon]]</f>
        <v>0.29200423247254853</v>
      </c>
      <c r="H4163" s="14">
        <f t="shared" ca="1" si="59"/>
        <v>14434.999099999999</v>
      </c>
      <c r="I4163" s="14">
        <f ca="1">IF(ROW()=2, Table1[[#This Row],[Netto loon]], INDIRECT(ADDRESS(ROW()-1,COLUMN(F:F))))</f>
        <v>35006.000899999999</v>
      </c>
      <c r="J4163" s="6">
        <f ca="1">IF(ROW()=2, 0, Table1[[#This Row],[Belastbaar loon]]-INDIRECT(ADDRESS(ROW()-1,COLUMN(A:A))))</f>
        <v>10</v>
      </c>
      <c r="K4163" s="6">
        <f ca="1">Table1[[#This Row],[Netto loon]]-Table1[[#This Row],[Netto vorige schijf]]</f>
        <v>5.0978000000031898</v>
      </c>
      <c r="L4163" s="2">
        <f ca="1">(Table1[[#This Row],[Bruto tov vorige schijf]]-Table1[[#This Row],[Netto tov vorige schijf]])/MAX(Table1[[#This Row],[Bruto tov vorige schijf]],1)</f>
        <v>0.49021999999968102</v>
      </c>
    </row>
    <row r="4164" spans="1:12" x14ac:dyDescent="0.25">
      <c r="A4164" s="14">
        <v>49461</v>
      </c>
      <c r="B4164" s="6">
        <f>LoonHeffing2020(Table1[[#This Row],[Belastbaar loon]])</f>
        <v>18473.683499999999</v>
      </c>
      <c r="C4164" s="6">
        <f>AlgemeneHeffingsKorting2020(Table1[[#This Row],[Belastbaar loon]])</f>
        <v>1080.3</v>
      </c>
      <c r="D4164" s="14">
        <f>ArbeidsKorting2020(Table1[[#This Row],[Belastbaar loon]])</f>
        <v>2948.58</v>
      </c>
      <c r="E4164" s="14">
        <f>MAX(Table1[[#This Row],[Loonheffing]]-Table1[[#This Row],[Algemene Heffingskorting]]-Table1[[#This Row],[Arbeidskorting]],0)</f>
        <v>14444.8035</v>
      </c>
      <c r="F4164" s="6">
        <f>Table1[[#This Row],[Belastbaar loon]]-Table1[[#This Row],[Belasting]]</f>
        <v>35016.196499999998</v>
      </c>
      <c r="G4164" s="2">
        <f>(Table1[[#This Row],[Belastbaar loon]]-Table1[[#This Row],[Netto loon]])/Table1[[#This Row],[Belastbaar loon]]</f>
        <v>0.29204430763631956</v>
      </c>
      <c r="H4164" s="14">
        <f t="shared" ca="1" si="59"/>
        <v>14439.901299999998</v>
      </c>
      <c r="I4164" s="14">
        <f ca="1">IF(ROW()=2, Table1[[#This Row],[Netto loon]], INDIRECT(ADDRESS(ROW()-1,COLUMN(F:F))))</f>
        <v>35011.098700000002</v>
      </c>
      <c r="J4164" s="6">
        <f ca="1">IF(ROW()=2, 0, Table1[[#This Row],[Belastbaar loon]]-INDIRECT(ADDRESS(ROW()-1,COLUMN(A:A))))</f>
        <v>10</v>
      </c>
      <c r="K4164" s="6">
        <f ca="1">Table1[[#This Row],[Netto loon]]-Table1[[#This Row],[Netto vorige schijf]]</f>
        <v>5.0977999999959138</v>
      </c>
      <c r="L4164" s="2">
        <f ca="1">(Table1[[#This Row],[Bruto tov vorige schijf]]-Table1[[#This Row],[Netto tov vorige schijf]])/MAX(Table1[[#This Row],[Bruto tov vorige schijf]],1)</f>
        <v>0.49022000000040861</v>
      </c>
    </row>
    <row r="4165" spans="1:12" x14ac:dyDescent="0.25">
      <c r="A4165" s="14">
        <v>49471</v>
      </c>
      <c r="B4165" s="6">
        <f>LoonHeffing2020(Table1[[#This Row],[Belastbaar loon]])</f>
        <v>18477.4185</v>
      </c>
      <c r="C4165" s="6">
        <f>AlgemeneHeffingsKorting2020(Table1[[#This Row],[Belastbaar loon]])</f>
        <v>1079.7328</v>
      </c>
      <c r="D4165" s="14">
        <f>ArbeidsKorting2020(Table1[[#This Row],[Belastbaar loon]])</f>
        <v>2947.98</v>
      </c>
      <c r="E4165" s="14">
        <f>MAX(Table1[[#This Row],[Loonheffing]]-Table1[[#This Row],[Algemene Heffingskorting]]-Table1[[#This Row],[Arbeidskorting]],0)</f>
        <v>14449.705699999999</v>
      </c>
      <c r="F4165" s="6">
        <f>Table1[[#This Row],[Belastbaar loon]]-Table1[[#This Row],[Belasting]]</f>
        <v>35021.294300000001</v>
      </c>
      <c r="G4165" s="2">
        <f>(Table1[[#This Row],[Belastbaar loon]]-Table1[[#This Row],[Netto loon]])/Table1[[#This Row],[Belastbaar loon]]</f>
        <v>0.29208436659861331</v>
      </c>
      <c r="H4165" s="14">
        <f t="shared" ca="1" si="59"/>
        <v>14444.8035</v>
      </c>
      <c r="I4165" s="14">
        <f ca="1">IF(ROW()=2, Table1[[#This Row],[Netto loon]], INDIRECT(ADDRESS(ROW()-1,COLUMN(F:F))))</f>
        <v>35016.196499999998</v>
      </c>
      <c r="J4165" s="6">
        <f ca="1">IF(ROW()=2, 0, Table1[[#This Row],[Belastbaar loon]]-INDIRECT(ADDRESS(ROW()-1,COLUMN(A:A))))</f>
        <v>10</v>
      </c>
      <c r="K4165" s="6">
        <f ca="1">Table1[[#This Row],[Netto loon]]-Table1[[#This Row],[Netto vorige schijf]]</f>
        <v>5.0978000000031898</v>
      </c>
      <c r="L4165" s="2">
        <f ca="1">(Table1[[#This Row],[Bruto tov vorige schijf]]-Table1[[#This Row],[Netto tov vorige schijf]])/MAX(Table1[[#This Row],[Bruto tov vorige schijf]],1)</f>
        <v>0.49021999999968102</v>
      </c>
    </row>
    <row r="4166" spans="1:12" x14ac:dyDescent="0.25">
      <c r="A4166" s="14">
        <v>49481</v>
      </c>
      <c r="B4166" s="6">
        <f>LoonHeffing2020(Table1[[#This Row],[Belastbaar loon]])</f>
        <v>18481.1535</v>
      </c>
      <c r="C4166" s="6">
        <f>AlgemeneHeffingsKorting2020(Table1[[#This Row],[Belastbaar loon]])</f>
        <v>1079.1656</v>
      </c>
      <c r="D4166" s="14">
        <f>ArbeidsKorting2020(Table1[[#This Row],[Belastbaar loon]])</f>
        <v>2947.38</v>
      </c>
      <c r="E4166" s="14">
        <f>MAX(Table1[[#This Row],[Loonheffing]]-Table1[[#This Row],[Algemene Heffingskorting]]-Table1[[#This Row],[Arbeidskorting]],0)</f>
        <v>14454.607899999999</v>
      </c>
      <c r="F4166" s="6">
        <f>Table1[[#This Row],[Belastbaar loon]]-Table1[[#This Row],[Belasting]]</f>
        <v>35026.392099999997</v>
      </c>
      <c r="G4166" s="2">
        <f>(Table1[[#This Row],[Belastbaar loon]]-Table1[[#This Row],[Netto loon]])/Table1[[#This Row],[Belastbaar loon]]</f>
        <v>0.29212440936925288</v>
      </c>
      <c r="H4166" s="14">
        <f t="shared" ca="1" si="59"/>
        <v>14449.705699999999</v>
      </c>
      <c r="I4166" s="14">
        <f ca="1">IF(ROW()=2, Table1[[#This Row],[Netto loon]], INDIRECT(ADDRESS(ROW()-1,COLUMN(F:F))))</f>
        <v>35021.294300000001</v>
      </c>
      <c r="J4166" s="6">
        <f ca="1">IF(ROW()=2, 0, Table1[[#This Row],[Belastbaar loon]]-INDIRECT(ADDRESS(ROW()-1,COLUMN(A:A))))</f>
        <v>10</v>
      </c>
      <c r="K4166" s="6">
        <f ca="1">Table1[[#This Row],[Netto loon]]-Table1[[#This Row],[Netto vorige schijf]]</f>
        <v>5.0977999999959138</v>
      </c>
      <c r="L4166" s="2">
        <f ca="1">(Table1[[#This Row],[Bruto tov vorige schijf]]-Table1[[#This Row],[Netto tov vorige schijf]])/MAX(Table1[[#This Row],[Bruto tov vorige schijf]],1)</f>
        <v>0.49022000000040861</v>
      </c>
    </row>
    <row r="4167" spans="1:12" x14ac:dyDescent="0.25">
      <c r="A4167" s="14">
        <v>49491</v>
      </c>
      <c r="B4167" s="6">
        <f>LoonHeffing2020(Table1[[#This Row],[Belastbaar loon]])</f>
        <v>18484.888500000001</v>
      </c>
      <c r="C4167" s="6">
        <f>AlgemeneHeffingsKorting2020(Table1[[#This Row],[Belastbaar loon]])</f>
        <v>1078.5984000000001</v>
      </c>
      <c r="D4167" s="14">
        <f>ArbeidsKorting2020(Table1[[#This Row],[Belastbaar loon]])</f>
        <v>2946.78</v>
      </c>
      <c r="E4167" s="14">
        <f>MAX(Table1[[#This Row],[Loonheffing]]-Table1[[#This Row],[Algemene Heffingskorting]]-Table1[[#This Row],[Arbeidskorting]],0)</f>
        <v>14459.510100000001</v>
      </c>
      <c r="F4167" s="6">
        <f>Table1[[#This Row],[Belastbaar loon]]-Table1[[#This Row],[Belasting]]</f>
        <v>35031.4899</v>
      </c>
      <c r="G4167" s="2">
        <f>(Table1[[#This Row],[Belastbaar loon]]-Table1[[#This Row],[Netto loon]])/Table1[[#This Row],[Belastbaar loon]]</f>
        <v>0.29216443595805297</v>
      </c>
      <c r="H4167" s="14">
        <f t="shared" ca="1" si="59"/>
        <v>14454.607899999999</v>
      </c>
      <c r="I4167" s="14">
        <f ca="1">IF(ROW()=2, Table1[[#This Row],[Netto loon]], INDIRECT(ADDRESS(ROW()-1,COLUMN(F:F))))</f>
        <v>35026.392099999997</v>
      </c>
      <c r="J4167" s="6">
        <f ca="1">IF(ROW()=2, 0, Table1[[#This Row],[Belastbaar loon]]-INDIRECT(ADDRESS(ROW()-1,COLUMN(A:A))))</f>
        <v>10</v>
      </c>
      <c r="K4167" s="6">
        <f ca="1">Table1[[#This Row],[Netto loon]]-Table1[[#This Row],[Netto vorige schijf]]</f>
        <v>5.0978000000031898</v>
      </c>
      <c r="L4167" s="2">
        <f ca="1">(Table1[[#This Row],[Bruto tov vorige schijf]]-Table1[[#This Row],[Netto tov vorige schijf]])/MAX(Table1[[#This Row],[Bruto tov vorige schijf]],1)</f>
        <v>0.49021999999968102</v>
      </c>
    </row>
    <row r="4168" spans="1:12" x14ac:dyDescent="0.25">
      <c r="A4168" s="14">
        <v>49501</v>
      </c>
      <c r="B4168" s="6">
        <f>LoonHeffing2020(Table1[[#This Row],[Belastbaar loon]])</f>
        <v>18488.623500000002</v>
      </c>
      <c r="C4168" s="6">
        <f>AlgemeneHeffingsKorting2020(Table1[[#This Row],[Belastbaar loon]])</f>
        <v>1078.0311999999999</v>
      </c>
      <c r="D4168" s="14">
        <f>ArbeidsKorting2020(Table1[[#This Row],[Belastbaar loon]])</f>
        <v>2946.18</v>
      </c>
      <c r="E4168" s="14">
        <f>MAX(Table1[[#This Row],[Loonheffing]]-Table1[[#This Row],[Algemene Heffingskorting]]-Table1[[#This Row],[Arbeidskorting]],0)</f>
        <v>14464.4123</v>
      </c>
      <c r="F4168" s="6">
        <f>Table1[[#This Row],[Belastbaar loon]]-Table1[[#This Row],[Belasting]]</f>
        <v>35036.587700000004</v>
      </c>
      <c r="G4168" s="2">
        <f>(Table1[[#This Row],[Belastbaar loon]]-Table1[[#This Row],[Netto loon]])/Table1[[#This Row],[Belastbaar loon]]</f>
        <v>0.29220444637482063</v>
      </c>
      <c r="H4168" s="14">
        <f t="shared" ca="1" si="59"/>
        <v>14459.510100000001</v>
      </c>
      <c r="I4168" s="14">
        <f ca="1">IF(ROW()=2, Table1[[#This Row],[Netto loon]], INDIRECT(ADDRESS(ROW()-1,COLUMN(F:F))))</f>
        <v>35031.4899</v>
      </c>
      <c r="J4168" s="6">
        <f ca="1">IF(ROW()=2, 0, Table1[[#This Row],[Belastbaar loon]]-INDIRECT(ADDRESS(ROW()-1,COLUMN(A:A))))</f>
        <v>10</v>
      </c>
      <c r="K4168" s="6">
        <f ca="1">Table1[[#This Row],[Netto loon]]-Table1[[#This Row],[Netto vorige schijf]]</f>
        <v>5.0978000000031898</v>
      </c>
      <c r="L4168" s="2">
        <f ca="1">(Table1[[#This Row],[Bruto tov vorige schijf]]-Table1[[#This Row],[Netto tov vorige schijf]])/MAX(Table1[[#This Row],[Bruto tov vorige schijf]],1)</f>
        <v>0.49021999999968102</v>
      </c>
    </row>
    <row r="4169" spans="1:12" x14ac:dyDescent="0.25">
      <c r="A4169" s="14">
        <v>49511</v>
      </c>
      <c r="B4169" s="6">
        <f>LoonHeffing2020(Table1[[#This Row],[Belastbaar loon]])</f>
        <v>18492.358499999998</v>
      </c>
      <c r="C4169" s="6">
        <f>AlgemeneHeffingsKorting2020(Table1[[#This Row],[Belastbaar loon]])</f>
        <v>1077.4639999999999</v>
      </c>
      <c r="D4169" s="14">
        <f>ArbeidsKorting2020(Table1[[#This Row],[Belastbaar loon]])</f>
        <v>2945.58</v>
      </c>
      <c r="E4169" s="14">
        <f>MAX(Table1[[#This Row],[Loonheffing]]-Table1[[#This Row],[Algemene Heffingskorting]]-Table1[[#This Row],[Arbeidskorting]],0)</f>
        <v>14469.314499999999</v>
      </c>
      <c r="F4169" s="6">
        <f>Table1[[#This Row],[Belastbaar loon]]-Table1[[#This Row],[Belasting]]</f>
        <v>35041.6855</v>
      </c>
      <c r="G4169" s="2">
        <f>(Table1[[#This Row],[Belastbaar loon]]-Table1[[#This Row],[Netto loon]])/Table1[[#This Row],[Belastbaar loon]]</f>
        <v>0.29224444062935512</v>
      </c>
      <c r="H4169" s="14">
        <f t="shared" ca="1" si="59"/>
        <v>14464.4123</v>
      </c>
      <c r="I4169" s="14">
        <f ca="1">IF(ROW()=2, Table1[[#This Row],[Netto loon]], INDIRECT(ADDRESS(ROW()-1,COLUMN(F:F))))</f>
        <v>35036.587700000004</v>
      </c>
      <c r="J4169" s="6">
        <f ca="1">IF(ROW()=2, 0, Table1[[#This Row],[Belastbaar loon]]-INDIRECT(ADDRESS(ROW()-1,COLUMN(A:A))))</f>
        <v>10</v>
      </c>
      <c r="K4169" s="6">
        <f ca="1">Table1[[#This Row],[Netto loon]]-Table1[[#This Row],[Netto vorige schijf]]</f>
        <v>5.0977999999959138</v>
      </c>
      <c r="L4169" s="2">
        <f ca="1">(Table1[[#This Row],[Bruto tov vorige schijf]]-Table1[[#This Row],[Netto tov vorige schijf]])/MAX(Table1[[#This Row],[Bruto tov vorige schijf]],1)</f>
        <v>0.49022000000040861</v>
      </c>
    </row>
    <row r="4170" spans="1:12" x14ac:dyDescent="0.25">
      <c r="A4170" s="14">
        <v>49521</v>
      </c>
      <c r="B4170" s="6">
        <f>LoonHeffing2020(Table1[[#This Row],[Belastbaar loon]])</f>
        <v>18496.093499999999</v>
      </c>
      <c r="C4170" s="6">
        <f>AlgemeneHeffingsKorting2020(Table1[[#This Row],[Belastbaar loon]])</f>
        <v>1076.8968</v>
      </c>
      <c r="D4170" s="14">
        <f>ArbeidsKorting2020(Table1[[#This Row],[Belastbaar loon]])</f>
        <v>2944.98</v>
      </c>
      <c r="E4170" s="14">
        <f>MAX(Table1[[#This Row],[Loonheffing]]-Table1[[#This Row],[Algemene Heffingskorting]]-Table1[[#This Row],[Arbeidskorting]],0)</f>
        <v>14474.216700000001</v>
      </c>
      <c r="F4170" s="6">
        <f>Table1[[#This Row],[Belastbaar loon]]-Table1[[#This Row],[Belasting]]</f>
        <v>35046.783299999996</v>
      </c>
      <c r="G4170" s="2">
        <f>(Table1[[#This Row],[Belastbaar loon]]-Table1[[#This Row],[Netto loon]])/Table1[[#This Row],[Belastbaar loon]]</f>
        <v>0.29228441873144734</v>
      </c>
      <c r="H4170" s="14">
        <f t="shared" ca="1" si="59"/>
        <v>14469.314499999999</v>
      </c>
      <c r="I4170" s="14">
        <f ca="1">IF(ROW()=2, Table1[[#This Row],[Netto loon]], INDIRECT(ADDRESS(ROW()-1,COLUMN(F:F))))</f>
        <v>35041.6855</v>
      </c>
      <c r="J4170" s="6">
        <f ca="1">IF(ROW()=2, 0, Table1[[#This Row],[Belastbaar loon]]-INDIRECT(ADDRESS(ROW()-1,COLUMN(A:A))))</f>
        <v>10</v>
      </c>
      <c r="K4170" s="6">
        <f ca="1">Table1[[#This Row],[Netto loon]]-Table1[[#This Row],[Netto vorige schijf]]</f>
        <v>5.0977999999959138</v>
      </c>
      <c r="L4170" s="2">
        <f ca="1">(Table1[[#This Row],[Bruto tov vorige schijf]]-Table1[[#This Row],[Netto tov vorige schijf]])/MAX(Table1[[#This Row],[Bruto tov vorige schijf]],1)</f>
        <v>0.49022000000040861</v>
      </c>
    </row>
    <row r="4171" spans="1:12" x14ac:dyDescent="0.25">
      <c r="A4171" s="14">
        <v>49531</v>
      </c>
      <c r="B4171" s="6">
        <f>LoonHeffing2020(Table1[[#This Row],[Belastbaar loon]])</f>
        <v>18499.8285</v>
      </c>
      <c r="C4171" s="6">
        <f>AlgemeneHeffingsKorting2020(Table1[[#This Row],[Belastbaar loon]])</f>
        <v>1076.3296</v>
      </c>
      <c r="D4171" s="14">
        <f>ArbeidsKorting2020(Table1[[#This Row],[Belastbaar loon]])</f>
        <v>2944.38</v>
      </c>
      <c r="E4171" s="14">
        <f>MAX(Table1[[#This Row],[Loonheffing]]-Table1[[#This Row],[Algemene Heffingskorting]]-Table1[[#This Row],[Arbeidskorting]],0)</f>
        <v>14479.118899999998</v>
      </c>
      <c r="F4171" s="6">
        <f>Table1[[#This Row],[Belastbaar loon]]-Table1[[#This Row],[Belasting]]</f>
        <v>35051.881099999999</v>
      </c>
      <c r="G4171" s="2">
        <f>(Table1[[#This Row],[Belastbaar loon]]-Table1[[#This Row],[Netto loon]])/Table1[[#This Row],[Belastbaar loon]]</f>
        <v>0.29232438069088046</v>
      </c>
      <c r="H4171" s="14">
        <f t="shared" ca="1" si="59"/>
        <v>14474.216700000001</v>
      </c>
      <c r="I4171" s="14">
        <f ca="1">IF(ROW()=2, Table1[[#This Row],[Netto loon]], INDIRECT(ADDRESS(ROW()-1,COLUMN(F:F))))</f>
        <v>35046.783299999996</v>
      </c>
      <c r="J4171" s="6">
        <f ca="1">IF(ROW()=2, 0, Table1[[#This Row],[Belastbaar loon]]-INDIRECT(ADDRESS(ROW()-1,COLUMN(A:A))))</f>
        <v>10</v>
      </c>
      <c r="K4171" s="6">
        <f ca="1">Table1[[#This Row],[Netto loon]]-Table1[[#This Row],[Netto vorige schijf]]</f>
        <v>5.0978000000031898</v>
      </c>
      <c r="L4171" s="2">
        <f ca="1">(Table1[[#This Row],[Bruto tov vorige schijf]]-Table1[[#This Row],[Netto tov vorige schijf]])/MAX(Table1[[#This Row],[Bruto tov vorige schijf]],1)</f>
        <v>0.49021999999968102</v>
      </c>
    </row>
    <row r="4172" spans="1:12" x14ac:dyDescent="0.25">
      <c r="A4172" s="14">
        <v>49541</v>
      </c>
      <c r="B4172" s="6">
        <f>LoonHeffing2020(Table1[[#This Row],[Belastbaar loon]])</f>
        <v>18503.5635</v>
      </c>
      <c r="C4172" s="6">
        <f>AlgemeneHeffingsKorting2020(Table1[[#This Row],[Belastbaar loon]])</f>
        <v>1075.7624000000001</v>
      </c>
      <c r="D4172" s="14">
        <f>ArbeidsKorting2020(Table1[[#This Row],[Belastbaar loon]])</f>
        <v>2943.78</v>
      </c>
      <c r="E4172" s="14">
        <f>MAX(Table1[[#This Row],[Loonheffing]]-Table1[[#This Row],[Algemene Heffingskorting]]-Table1[[#This Row],[Arbeidskorting]],0)</f>
        <v>14484.0211</v>
      </c>
      <c r="F4172" s="6">
        <f>Table1[[#This Row],[Belastbaar loon]]-Table1[[#This Row],[Belasting]]</f>
        <v>35056.978900000002</v>
      </c>
      <c r="G4172" s="2">
        <f>(Table1[[#This Row],[Belastbaar loon]]-Table1[[#This Row],[Netto loon]])/Table1[[#This Row],[Belastbaar loon]]</f>
        <v>0.29236432651743</v>
      </c>
      <c r="H4172" s="14">
        <f t="shared" ca="1" si="59"/>
        <v>14479.118899999998</v>
      </c>
      <c r="I4172" s="14">
        <f ca="1">IF(ROW()=2, Table1[[#This Row],[Netto loon]], INDIRECT(ADDRESS(ROW()-1,COLUMN(F:F))))</f>
        <v>35051.881099999999</v>
      </c>
      <c r="J4172" s="6">
        <f ca="1">IF(ROW()=2, 0, Table1[[#This Row],[Belastbaar loon]]-INDIRECT(ADDRESS(ROW()-1,COLUMN(A:A))))</f>
        <v>10</v>
      </c>
      <c r="K4172" s="6">
        <f ca="1">Table1[[#This Row],[Netto loon]]-Table1[[#This Row],[Netto vorige schijf]]</f>
        <v>5.0978000000031898</v>
      </c>
      <c r="L4172" s="2">
        <f ca="1">(Table1[[#This Row],[Bruto tov vorige schijf]]-Table1[[#This Row],[Netto tov vorige schijf]])/MAX(Table1[[#This Row],[Bruto tov vorige schijf]],1)</f>
        <v>0.49021999999968102</v>
      </c>
    </row>
    <row r="4173" spans="1:12" x14ac:dyDescent="0.25">
      <c r="A4173" s="14">
        <v>49551</v>
      </c>
      <c r="B4173" s="6">
        <f>LoonHeffing2020(Table1[[#This Row],[Belastbaar loon]])</f>
        <v>18507.298500000001</v>
      </c>
      <c r="C4173" s="6">
        <f>AlgemeneHeffingsKorting2020(Table1[[#This Row],[Belastbaar loon]])</f>
        <v>1075.1952000000001</v>
      </c>
      <c r="D4173" s="14">
        <f>ArbeidsKorting2020(Table1[[#This Row],[Belastbaar loon]])</f>
        <v>2943.18</v>
      </c>
      <c r="E4173" s="14">
        <f>MAX(Table1[[#This Row],[Loonheffing]]-Table1[[#This Row],[Algemene Heffingskorting]]-Table1[[#This Row],[Arbeidskorting]],0)</f>
        <v>14488.923300000002</v>
      </c>
      <c r="F4173" s="6">
        <f>Table1[[#This Row],[Belastbaar loon]]-Table1[[#This Row],[Belasting]]</f>
        <v>35062.076699999998</v>
      </c>
      <c r="G4173" s="2">
        <f>(Table1[[#This Row],[Belastbaar loon]]-Table1[[#This Row],[Netto loon]])/Table1[[#This Row],[Belastbaar loon]]</f>
        <v>0.29240425622086341</v>
      </c>
      <c r="H4173" s="14">
        <f t="shared" ca="1" si="59"/>
        <v>14484.0211</v>
      </c>
      <c r="I4173" s="14">
        <f ca="1">IF(ROW()=2, Table1[[#This Row],[Netto loon]], INDIRECT(ADDRESS(ROW()-1,COLUMN(F:F))))</f>
        <v>35056.978900000002</v>
      </c>
      <c r="J4173" s="6">
        <f ca="1">IF(ROW()=2, 0, Table1[[#This Row],[Belastbaar loon]]-INDIRECT(ADDRESS(ROW()-1,COLUMN(A:A))))</f>
        <v>10</v>
      </c>
      <c r="K4173" s="6">
        <f ca="1">Table1[[#This Row],[Netto loon]]-Table1[[#This Row],[Netto vorige schijf]]</f>
        <v>5.0977999999959138</v>
      </c>
      <c r="L4173" s="2">
        <f ca="1">(Table1[[#This Row],[Bruto tov vorige schijf]]-Table1[[#This Row],[Netto tov vorige schijf]])/MAX(Table1[[#This Row],[Bruto tov vorige schijf]],1)</f>
        <v>0.49022000000040861</v>
      </c>
    </row>
    <row r="4174" spans="1:12" x14ac:dyDescent="0.25">
      <c r="A4174" s="14">
        <v>49561</v>
      </c>
      <c r="B4174" s="6">
        <f>LoonHeffing2020(Table1[[#This Row],[Belastbaar loon]])</f>
        <v>18511.033500000001</v>
      </c>
      <c r="C4174" s="6">
        <f>AlgemeneHeffingsKorting2020(Table1[[#This Row],[Belastbaar loon]])</f>
        <v>1074.6279999999999</v>
      </c>
      <c r="D4174" s="14">
        <f>ArbeidsKorting2020(Table1[[#This Row],[Belastbaar loon]])</f>
        <v>2942.58</v>
      </c>
      <c r="E4174" s="14">
        <f>MAX(Table1[[#This Row],[Loonheffing]]-Table1[[#This Row],[Algemene Heffingskorting]]-Table1[[#This Row],[Arbeidskorting]],0)</f>
        <v>14493.825500000001</v>
      </c>
      <c r="F4174" s="6">
        <f>Table1[[#This Row],[Belastbaar loon]]-Table1[[#This Row],[Belasting]]</f>
        <v>35067.174500000001</v>
      </c>
      <c r="G4174" s="2">
        <f>(Table1[[#This Row],[Belastbaar loon]]-Table1[[#This Row],[Netto loon]])/Table1[[#This Row],[Belastbaar loon]]</f>
        <v>0.29244416981094001</v>
      </c>
      <c r="H4174" s="14">
        <f t="shared" ca="1" si="59"/>
        <v>14488.923300000002</v>
      </c>
      <c r="I4174" s="14">
        <f ca="1">IF(ROW()=2, Table1[[#This Row],[Netto loon]], INDIRECT(ADDRESS(ROW()-1,COLUMN(F:F))))</f>
        <v>35062.076699999998</v>
      </c>
      <c r="J4174" s="6">
        <f ca="1">IF(ROW()=2, 0, Table1[[#This Row],[Belastbaar loon]]-INDIRECT(ADDRESS(ROW()-1,COLUMN(A:A))))</f>
        <v>10</v>
      </c>
      <c r="K4174" s="6">
        <f ca="1">Table1[[#This Row],[Netto loon]]-Table1[[#This Row],[Netto vorige schijf]]</f>
        <v>5.0978000000031898</v>
      </c>
      <c r="L4174" s="2">
        <f ca="1">(Table1[[#This Row],[Bruto tov vorige schijf]]-Table1[[#This Row],[Netto tov vorige schijf]])/MAX(Table1[[#This Row],[Bruto tov vorige schijf]],1)</f>
        <v>0.49021999999968102</v>
      </c>
    </row>
    <row r="4175" spans="1:12" x14ac:dyDescent="0.25">
      <c r="A4175" s="14">
        <v>49571</v>
      </c>
      <c r="B4175" s="6">
        <f>LoonHeffing2020(Table1[[#This Row],[Belastbaar loon]])</f>
        <v>18514.768499999998</v>
      </c>
      <c r="C4175" s="6">
        <f>AlgemeneHeffingsKorting2020(Table1[[#This Row],[Belastbaar loon]])</f>
        <v>1074.0608</v>
      </c>
      <c r="D4175" s="14">
        <f>ArbeidsKorting2020(Table1[[#This Row],[Belastbaar loon]])</f>
        <v>2941.98</v>
      </c>
      <c r="E4175" s="14">
        <f>MAX(Table1[[#This Row],[Loonheffing]]-Table1[[#This Row],[Algemene Heffingskorting]]-Table1[[#This Row],[Arbeidskorting]],0)</f>
        <v>14498.727699999999</v>
      </c>
      <c r="F4175" s="6">
        <f>Table1[[#This Row],[Belastbaar loon]]-Table1[[#This Row],[Belasting]]</f>
        <v>35072.272299999997</v>
      </c>
      <c r="G4175" s="2">
        <f>(Table1[[#This Row],[Belastbaar loon]]-Table1[[#This Row],[Netto loon]])/Table1[[#This Row],[Belastbaar loon]]</f>
        <v>0.29248406729741183</v>
      </c>
      <c r="H4175" s="14">
        <f t="shared" ca="1" si="59"/>
        <v>14493.825500000001</v>
      </c>
      <c r="I4175" s="14">
        <f ca="1">IF(ROW()=2, Table1[[#This Row],[Netto loon]], INDIRECT(ADDRESS(ROW()-1,COLUMN(F:F))))</f>
        <v>35067.174500000001</v>
      </c>
      <c r="J4175" s="6">
        <f ca="1">IF(ROW()=2, 0, Table1[[#This Row],[Belastbaar loon]]-INDIRECT(ADDRESS(ROW()-1,COLUMN(A:A))))</f>
        <v>10</v>
      </c>
      <c r="K4175" s="6">
        <f ca="1">Table1[[#This Row],[Netto loon]]-Table1[[#This Row],[Netto vorige schijf]]</f>
        <v>5.0977999999959138</v>
      </c>
      <c r="L4175" s="2">
        <f ca="1">(Table1[[#This Row],[Bruto tov vorige schijf]]-Table1[[#This Row],[Netto tov vorige schijf]])/MAX(Table1[[#This Row],[Bruto tov vorige schijf]],1)</f>
        <v>0.49022000000040861</v>
      </c>
    </row>
    <row r="4176" spans="1:12" x14ac:dyDescent="0.25">
      <c r="A4176" s="14">
        <v>49581</v>
      </c>
      <c r="B4176" s="6">
        <f>LoonHeffing2020(Table1[[#This Row],[Belastbaar loon]])</f>
        <v>18518.503499999999</v>
      </c>
      <c r="C4176" s="6">
        <f>AlgemeneHeffingsKorting2020(Table1[[#This Row],[Belastbaar loon]])</f>
        <v>1073.4936</v>
      </c>
      <c r="D4176" s="14">
        <f>ArbeidsKorting2020(Table1[[#This Row],[Belastbaar loon]])</f>
        <v>2941.38</v>
      </c>
      <c r="E4176" s="14">
        <f>MAX(Table1[[#This Row],[Loonheffing]]-Table1[[#This Row],[Algemene Heffingskorting]]-Table1[[#This Row],[Arbeidskorting]],0)</f>
        <v>14503.629899999996</v>
      </c>
      <c r="F4176" s="6">
        <f>Table1[[#This Row],[Belastbaar loon]]-Table1[[#This Row],[Belasting]]</f>
        <v>35077.3701</v>
      </c>
      <c r="G4176" s="2">
        <f>(Table1[[#This Row],[Belastbaar loon]]-Table1[[#This Row],[Netto loon]])/Table1[[#This Row],[Belastbaar loon]]</f>
        <v>0.29252394869002241</v>
      </c>
      <c r="H4176" s="14">
        <f t="shared" ca="1" si="59"/>
        <v>14498.727699999999</v>
      </c>
      <c r="I4176" s="14">
        <f ca="1">IF(ROW()=2, Table1[[#This Row],[Netto loon]], INDIRECT(ADDRESS(ROW()-1,COLUMN(F:F))))</f>
        <v>35072.272299999997</v>
      </c>
      <c r="J4176" s="6">
        <f ca="1">IF(ROW()=2, 0, Table1[[#This Row],[Belastbaar loon]]-INDIRECT(ADDRESS(ROW()-1,COLUMN(A:A))))</f>
        <v>10</v>
      </c>
      <c r="K4176" s="6">
        <f ca="1">Table1[[#This Row],[Netto loon]]-Table1[[#This Row],[Netto vorige schijf]]</f>
        <v>5.0978000000031898</v>
      </c>
      <c r="L4176" s="2">
        <f ca="1">(Table1[[#This Row],[Bruto tov vorige schijf]]-Table1[[#This Row],[Netto tov vorige schijf]])/MAX(Table1[[#This Row],[Bruto tov vorige schijf]],1)</f>
        <v>0.49021999999968102</v>
      </c>
    </row>
    <row r="4177" spans="1:12" x14ac:dyDescent="0.25">
      <c r="A4177" s="14">
        <v>49591</v>
      </c>
      <c r="B4177" s="6">
        <f>LoonHeffing2020(Table1[[#This Row],[Belastbaar loon]])</f>
        <v>18522.238499999999</v>
      </c>
      <c r="C4177" s="6">
        <f>AlgemeneHeffingsKorting2020(Table1[[#This Row],[Belastbaar loon]])</f>
        <v>1072.9264000000001</v>
      </c>
      <c r="D4177" s="14">
        <f>ArbeidsKorting2020(Table1[[#This Row],[Belastbaar loon]])</f>
        <v>2940.78</v>
      </c>
      <c r="E4177" s="14">
        <f>MAX(Table1[[#This Row],[Loonheffing]]-Table1[[#This Row],[Algemene Heffingskorting]]-Table1[[#This Row],[Arbeidskorting]],0)</f>
        <v>14508.532099999999</v>
      </c>
      <c r="F4177" s="6">
        <f>Table1[[#This Row],[Belastbaar loon]]-Table1[[#This Row],[Belasting]]</f>
        <v>35082.467900000003</v>
      </c>
      <c r="G4177" s="2">
        <f>(Table1[[#This Row],[Belastbaar loon]]-Table1[[#This Row],[Netto loon]])/Table1[[#This Row],[Belastbaar loon]]</f>
        <v>0.29256381399850773</v>
      </c>
      <c r="H4177" s="14">
        <f t="shared" ca="1" si="59"/>
        <v>14503.629899999996</v>
      </c>
      <c r="I4177" s="14">
        <f ca="1">IF(ROW()=2, Table1[[#This Row],[Netto loon]], INDIRECT(ADDRESS(ROW()-1,COLUMN(F:F))))</f>
        <v>35077.3701</v>
      </c>
      <c r="J4177" s="6">
        <f ca="1">IF(ROW()=2, 0, Table1[[#This Row],[Belastbaar loon]]-INDIRECT(ADDRESS(ROW()-1,COLUMN(A:A))))</f>
        <v>10</v>
      </c>
      <c r="K4177" s="6">
        <f ca="1">Table1[[#This Row],[Netto loon]]-Table1[[#This Row],[Netto vorige schijf]]</f>
        <v>5.0978000000031898</v>
      </c>
      <c r="L4177" s="2">
        <f ca="1">(Table1[[#This Row],[Bruto tov vorige schijf]]-Table1[[#This Row],[Netto tov vorige schijf]])/MAX(Table1[[#This Row],[Bruto tov vorige schijf]],1)</f>
        <v>0.49021999999968102</v>
      </c>
    </row>
    <row r="4178" spans="1:12" x14ac:dyDescent="0.25">
      <c r="A4178" s="14">
        <v>49601</v>
      </c>
      <c r="B4178" s="6">
        <f>LoonHeffing2020(Table1[[#This Row],[Belastbaar loon]])</f>
        <v>18525.9735</v>
      </c>
      <c r="C4178" s="6">
        <f>AlgemeneHeffingsKorting2020(Table1[[#This Row],[Belastbaar loon]])</f>
        <v>1072.3592000000001</v>
      </c>
      <c r="D4178" s="14">
        <f>ArbeidsKorting2020(Table1[[#This Row],[Belastbaar loon]])</f>
        <v>2940.18</v>
      </c>
      <c r="E4178" s="14">
        <f>MAX(Table1[[#This Row],[Loonheffing]]-Table1[[#This Row],[Algemene Heffingskorting]]-Table1[[#This Row],[Arbeidskorting]],0)</f>
        <v>14513.434300000001</v>
      </c>
      <c r="F4178" s="6">
        <f>Table1[[#This Row],[Belastbaar loon]]-Table1[[#This Row],[Belasting]]</f>
        <v>35087.565699999999</v>
      </c>
      <c r="G4178" s="2">
        <f>(Table1[[#This Row],[Belastbaar loon]]-Table1[[#This Row],[Netto loon]])/Table1[[#This Row],[Belastbaar loon]]</f>
        <v>0.29260366323259612</v>
      </c>
      <c r="H4178" s="14">
        <f t="shared" ca="1" si="59"/>
        <v>14508.532099999999</v>
      </c>
      <c r="I4178" s="14">
        <f ca="1">IF(ROW()=2, Table1[[#This Row],[Netto loon]], INDIRECT(ADDRESS(ROW()-1,COLUMN(F:F))))</f>
        <v>35082.467900000003</v>
      </c>
      <c r="J4178" s="6">
        <f ca="1">IF(ROW()=2, 0, Table1[[#This Row],[Belastbaar loon]]-INDIRECT(ADDRESS(ROW()-1,COLUMN(A:A))))</f>
        <v>10</v>
      </c>
      <c r="K4178" s="6">
        <f ca="1">Table1[[#This Row],[Netto loon]]-Table1[[#This Row],[Netto vorige schijf]]</f>
        <v>5.0977999999959138</v>
      </c>
      <c r="L4178" s="2">
        <f ca="1">(Table1[[#This Row],[Bruto tov vorige schijf]]-Table1[[#This Row],[Netto tov vorige schijf]])/MAX(Table1[[#This Row],[Bruto tov vorige schijf]],1)</f>
        <v>0.49022000000040861</v>
      </c>
    </row>
    <row r="4179" spans="1:12" x14ac:dyDescent="0.25">
      <c r="A4179" s="14">
        <v>49611</v>
      </c>
      <c r="B4179" s="6">
        <f>LoonHeffing2020(Table1[[#This Row],[Belastbaar loon]])</f>
        <v>18529.708500000001</v>
      </c>
      <c r="C4179" s="6">
        <f>AlgemeneHeffingsKorting2020(Table1[[#This Row],[Belastbaar loon]])</f>
        <v>1071.7919999999999</v>
      </c>
      <c r="D4179" s="14">
        <f>ArbeidsKorting2020(Table1[[#This Row],[Belastbaar loon]])</f>
        <v>2939.58</v>
      </c>
      <c r="E4179" s="14">
        <f>MAX(Table1[[#This Row],[Loonheffing]]-Table1[[#This Row],[Algemene Heffingskorting]]-Table1[[#This Row],[Arbeidskorting]],0)</f>
        <v>14518.336499999999</v>
      </c>
      <c r="F4179" s="6">
        <f>Table1[[#This Row],[Belastbaar loon]]-Table1[[#This Row],[Belasting]]</f>
        <v>35092.663500000002</v>
      </c>
      <c r="G4179" s="2">
        <f>(Table1[[#This Row],[Belastbaar loon]]-Table1[[#This Row],[Netto loon]])/Table1[[#This Row],[Belastbaar loon]]</f>
        <v>0.2926434964020076</v>
      </c>
      <c r="H4179" s="14">
        <f t="shared" ca="1" si="59"/>
        <v>14513.434300000001</v>
      </c>
      <c r="I4179" s="14">
        <f ca="1">IF(ROW()=2, Table1[[#This Row],[Netto loon]], INDIRECT(ADDRESS(ROW()-1,COLUMN(F:F))))</f>
        <v>35087.565699999999</v>
      </c>
      <c r="J4179" s="6">
        <f ca="1">IF(ROW()=2, 0, Table1[[#This Row],[Belastbaar loon]]-INDIRECT(ADDRESS(ROW()-1,COLUMN(A:A))))</f>
        <v>10</v>
      </c>
      <c r="K4179" s="6">
        <f ca="1">Table1[[#This Row],[Netto loon]]-Table1[[#This Row],[Netto vorige schijf]]</f>
        <v>5.0978000000031898</v>
      </c>
      <c r="L4179" s="2">
        <f ca="1">(Table1[[#This Row],[Bruto tov vorige schijf]]-Table1[[#This Row],[Netto tov vorige schijf]])/MAX(Table1[[#This Row],[Bruto tov vorige schijf]],1)</f>
        <v>0.49021999999968102</v>
      </c>
    </row>
    <row r="4180" spans="1:12" x14ac:dyDescent="0.25">
      <c r="A4180" s="14">
        <v>49621</v>
      </c>
      <c r="B4180" s="6">
        <f>LoonHeffing2020(Table1[[#This Row],[Belastbaar loon]])</f>
        <v>18533.443500000001</v>
      </c>
      <c r="C4180" s="6">
        <f>AlgemeneHeffingsKorting2020(Table1[[#This Row],[Belastbaar loon]])</f>
        <v>1071.2248</v>
      </c>
      <c r="D4180" s="14">
        <f>ArbeidsKorting2020(Table1[[#This Row],[Belastbaar loon]])</f>
        <v>2938.98</v>
      </c>
      <c r="E4180" s="14">
        <f>MAX(Table1[[#This Row],[Loonheffing]]-Table1[[#This Row],[Algemene Heffingskorting]]-Table1[[#This Row],[Arbeidskorting]],0)</f>
        <v>14523.238700000002</v>
      </c>
      <c r="F4180" s="6">
        <f>Table1[[#This Row],[Belastbaar loon]]-Table1[[#This Row],[Belasting]]</f>
        <v>35097.761299999998</v>
      </c>
      <c r="G4180" s="2">
        <f>(Table1[[#This Row],[Belastbaar loon]]-Table1[[#This Row],[Netto loon]])/Table1[[#This Row],[Belastbaar loon]]</f>
        <v>0.29268331351645477</v>
      </c>
      <c r="H4180" s="14">
        <f t="shared" ca="1" si="59"/>
        <v>14518.336499999999</v>
      </c>
      <c r="I4180" s="14">
        <f ca="1">IF(ROW()=2, Table1[[#This Row],[Netto loon]], INDIRECT(ADDRESS(ROW()-1,COLUMN(F:F))))</f>
        <v>35092.663500000002</v>
      </c>
      <c r="J4180" s="6">
        <f ca="1">IF(ROW()=2, 0, Table1[[#This Row],[Belastbaar loon]]-INDIRECT(ADDRESS(ROW()-1,COLUMN(A:A))))</f>
        <v>10</v>
      </c>
      <c r="K4180" s="6">
        <f ca="1">Table1[[#This Row],[Netto loon]]-Table1[[#This Row],[Netto vorige schijf]]</f>
        <v>5.0977999999959138</v>
      </c>
      <c r="L4180" s="2">
        <f ca="1">(Table1[[#This Row],[Bruto tov vorige schijf]]-Table1[[#This Row],[Netto tov vorige schijf]])/MAX(Table1[[#This Row],[Bruto tov vorige schijf]],1)</f>
        <v>0.49022000000040861</v>
      </c>
    </row>
    <row r="4181" spans="1:12" x14ac:dyDescent="0.25">
      <c r="A4181" s="14">
        <v>49631</v>
      </c>
      <c r="B4181" s="6">
        <f>LoonHeffing2020(Table1[[#This Row],[Belastbaar loon]])</f>
        <v>18537.178499999998</v>
      </c>
      <c r="C4181" s="6">
        <f>AlgemeneHeffingsKorting2020(Table1[[#This Row],[Belastbaar loon]])</f>
        <v>1070.6576</v>
      </c>
      <c r="D4181" s="14">
        <f>ArbeidsKorting2020(Table1[[#This Row],[Belastbaar loon]])</f>
        <v>2938.38</v>
      </c>
      <c r="E4181" s="14">
        <f>MAX(Table1[[#This Row],[Loonheffing]]-Table1[[#This Row],[Algemene Heffingskorting]]-Table1[[#This Row],[Arbeidskorting]],0)</f>
        <v>14528.140899999999</v>
      </c>
      <c r="F4181" s="6">
        <f>Table1[[#This Row],[Belastbaar loon]]-Table1[[#This Row],[Belasting]]</f>
        <v>35102.859100000001</v>
      </c>
      <c r="G4181" s="2">
        <f>(Table1[[#This Row],[Belastbaar loon]]-Table1[[#This Row],[Netto loon]])/Table1[[#This Row],[Belastbaar loon]]</f>
        <v>0.29272311458564199</v>
      </c>
      <c r="H4181" s="14">
        <f t="shared" ca="1" si="59"/>
        <v>14523.238700000002</v>
      </c>
      <c r="I4181" s="14">
        <f ca="1">IF(ROW()=2, Table1[[#This Row],[Netto loon]], INDIRECT(ADDRESS(ROW()-1,COLUMN(F:F))))</f>
        <v>35097.761299999998</v>
      </c>
      <c r="J4181" s="6">
        <f ca="1">IF(ROW()=2, 0, Table1[[#This Row],[Belastbaar loon]]-INDIRECT(ADDRESS(ROW()-1,COLUMN(A:A))))</f>
        <v>10</v>
      </c>
      <c r="K4181" s="6">
        <f ca="1">Table1[[#This Row],[Netto loon]]-Table1[[#This Row],[Netto vorige schijf]]</f>
        <v>5.0978000000031898</v>
      </c>
      <c r="L4181" s="2">
        <f ca="1">(Table1[[#This Row],[Bruto tov vorige schijf]]-Table1[[#This Row],[Netto tov vorige schijf]])/MAX(Table1[[#This Row],[Bruto tov vorige schijf]],1)</f>
        <v>0.49021999999968102</v>
      </c>
    </row>
    <row r="4182" spans="1:12" x14ac:dyDescent="0.25">
      <c r="A4182" s="14">
        <v>49641</v>
      </c>
      <c r="B4182" s="6">
        <f>LoonHeffing2020(Table1[[#This Row],[Belastbaar loon]])</f>
        <v>18540.913499999999</v>
      </c>
      <c r="C4182" s="6">
        <f>AlgemeneHeffingsKorting2020(Table1[[#This Row],[Belastbaar loon]])</f>
        <v>1070.0904</v>
      </c>
      <c r="D4182" s="14">
        <f>ArbeidsKorting2020(Table1[[#This Row],[Belastbaar loon]])</f>
        <v>2937.78</v>
      </c>
      <c r="E4182" s="14">
        <f>MAX(Table1[[#This Row],[Loonheffing]]-Table1[[#This Row],[Algemene Heffingskorting]]-Table1[[#This Row],[Arbeidskorting]],0)</f>
        <v>14533.043099999997</v>
      </c>
      <c r="F4182" s="6">
        <f>Table1[[#This Row],[Belastbaar loon]]-Table1[[#This Row],[Belasting]]</f>
        <v>35107.956900000005</v>
      </c>
      <c r="G4182" s="2">
        <f>(Table1[[#This Row],[Belastbaar loon]]-Table1[[#This Row],[Netto loon]])/Table1[[#This Row],[Belastbaar loon]]</f>
        <v>0.29276289961926621</v>
      </c>
      <c r="H4182" s="14">
        <f t="shared" ca="1" si="59"/>
        <v>14528.140899999999</v>
      </c>
      <c r="I4182" s="14">
        <f ca="1">IF(ROW()=2, Table1[[#This Row],[Netto loon]], INDIRECT(ADDRESS(ROW()-1,COLUMN(F:F))))</f>
        <v>35102.859100000001</v>
      </c>
      <c r="J4182" s="6">
        <f ca="1">IF(ROW()=2, 0, Table1[[#This Row],[Belastbaar loon]]-INDIRECT(ADDRESS(ROW()-1,COLUMN(A:A))))</f>
        <v>10</v>
      </c>
      <c r="K4182" s="6">
        <f ca="1">Table1[[#This Row],[Netto loon]]-Table1[[#This Row],[Netto vorige schijf]]</f>
        <v>5.0978000000031898</v>
      </c>
      <c r="L4182" s="2">
        <f ca="1">(Table1[[#This Row],[Bruto tov vorige schijf]]-Table1[[#This Row],[Netto tov vorige schijf]])/MAX(Table1[[#This Row],[Bruto tov vorige schijf]],1)</f>
        <v>0.49021999999968102</v>
      </c>
    </row>
    <row r="4183" spans="1:12" x14ac:dyDescent="0.25">
      <c r="A4183" s="14">
        <v>49651</v>
      </c>
      <c r="B4183" s="6">
        <f>LoonHeffing2020(Table1[[#This Row],[Belastbaar loon]])</f>
        <v>18544.648499999999</v>
      </c>
      <c r="C4183" s="6">
        <f>AlgemeneHeffingsKorting2020(Table1[[#This Row],[Belastbaar loon]])</f>
        <v>1069.5232000000001</v>
      </c>
      <c r="D4183" s="14">
        <f>ArbeidsKorting2020(Table1[[#This Row],[Belastbaar loon]])</f>
        <v>2937.18</v>
      </c>
      <c r="E4183" s="14">
        <f>MAX(Table1[[#This Row],[Loonheffing]]-Table1[[#This Row],[Algemene Heffingskorting]]-Table1[[#This Row],[Arbeidskorting]],0)</f>
        <v>14537.945299999999</v>
      </c>
      <c r="F4183" s="6">
        <f>Table1[[#This Row],[Belastbaar loon]]-Table1[[#This Row],[Belasting]]</f>
        <v>35113.054700000001</v>
      </c>
      <c r="G4183" s="2">
        <f>(Table1[[#This Row],[Belastbaar loon]]-Table1[[#This Row],[Netto loon]])/Table1[[#This Row],[Belastbaar loon]]</f>
        <v>0.29280266862701654</v>
      </c>
      <c r="H4183" s="14">
        <f t="shared" ca="1" si="59"/>
        <v>14533.043099999997</v>
      </c>
      <c r="I4183" s="14">
        <f ca="1">IF(ROW()=2, Table1[[#This Row],[Netto loon]], INDIRECT(ADDRESS(ROW()-1,COLUMN(F:F))))</f>
        <v>35107.956900000005</v>
      </c>
      <c r="J4183" s="6">
        <f ca="1">IF(ROW()=2, 0, Table1[[#This Row],[Belastbaar loon]]-INDIRECT(ADDRESS(ROW()-1,COLUMN(A:A))))</f>
        <v>10</v>
      </c>
      <c r="K4183" s="6">
        <f ca="1">Table1[[#This Row],[Netto loon]]-Table1[[#This Row],[Netto vorige schijf]]</f>
        <v>5.0977999999959138</v>
      </c>
      <c r="L4183" s="2">
        <f ca="1">(Table1[[#This Row],[Bruto tov vorige schijf]]-Table1[[#This Row],[Netto tov vorige schijf]])/MAX(Table1[[#This Row],[Bruto tov vorige schijf]],1)</f>
        <v>0.49022000000040861</v>
      </c>
    </row>
    <row r="4184" spans="1:12" x14ac:dyDescent="0.25">
      <c r="A4184" s="14">
        <v>49661</v>
      </c>
      <c r="B4184" s="6">
        <f>LoonHeffing2020(Table1[[#This Row],[Belastbaar loon]])</f>
        <v>18548.3835</v>
      </c>
      <c r="C4184" s="6">
        <f>AlgemeneHeffingsKorting2020(Table1[[#This Row],[Belastbaar loon]])</f>
        <v>1068.9559999999999</v>
      </c>
      <c r="D4184" s="14">
        <f>ArbeidsKorting2020(Table1[[#This Row],[Belastbaar loon]])</f>
        <v>2936.58</v>
      </c>
      <c r="E4184" s="14">
        <f>MAX(Table1[[#This Row],[Loonheffing]]-Table1[[#This Row],[Algemene Heffingskorting]]-Table1[[#This Row],[Arbeidskorting]],0)</f>
        <v>14542.847500000002</v>
      </c>
      <c r="F4184" s="6">
        <f>Table1[[#This Row],[Belastbaar loon]]-Table1[[#This Row],[Belasting]]</f>
        <v>35118.152499999997</v>
      </c>
      <c r="G4184" s="2">
        <f>(Table1[[#This Row],[Belastbaar loon]]-Table1[[#This Row],[Netto loon]])/Table1[[#This Row],[Belastbaar loon]]</f>
        <v>0.29284242161857399</v>
      </c>
      <c r="H4184" s="14">
        <f t="shared" ca="1" si="59"/>
        <v>14537.945299999999</v>
      </c>
      <c r="I4184" s="14">
        <f ca="1">IF(ROW()=2, Table1[[#This Row],[Netto loon]], INDIRECT(ADDRESS(ROW()-1,COLUMN(F:F))))</f>
        <v>35113.054700000001</v>
      </c>
      <c r="J4184" s="6">
        <f ca="1">IF(ROW()=2, 0, Table1[[#This Row],[Belastbaar loon]]-INDIRECT(ADDRESS(ROW()-1,COLUMN(A:A))))</f>
        <v>10</v>
      </c>
      <c r="K4184" s="6">
        <f ca="1">Table1[[#This Row],[Netto loon]]-Table1[[#This Row],[Netto vorige schijf]]</f>
        <v>5.0977999999959138</v>
      </c>
      <c r="L4184" s="2">
        <f ca="1">(Table1[[#This Row],[Bruto tov vorige schijf]]-Table1[[#This Row],[Netto tov vorige schijf]])/MAX(Table1[[#This Row],[Bruto tov vorige schijf]],1)</f>
        <v>0.49022000000040861</v>
      </c>
    </row>
    <row r="4185" spans="1:12" x14ac:dyDescent="0.25">
      <c r="A4185" s="14">
        <v>49671</v>
      </c>
      <c r="B4185" s="6">
        <f>LoonHeffing2020(Table1[[#This Row],[Belastbaar loon]])</f>
        <v>18552.1185</v>
      </c>
      <c r="C4185" s="6">
        <f>AlgemeneHeffingsKorting2020(Table1[[#This Row],[Belastbaar loon]])</f>
        <v>1068.3887999999999</v>
      </c>
      <c r="D4185" s="14">
        <f>ArbeidsKorting2020(Table1[[#This Row],[Belastbaar loon]])</f>
        <v>2935.98</v>
      </c>
      <c r="E4185" s="14">
        <f>MAX(Table1[[#This Row],[Loonheffing]]-Table1[[#This Row],[Algemene Heffingskorting]]-Table1[[#This Row],[Arbeidskorting]],0)</f>
        <v>14547.7497</v>
      </c>
      <c r="F4185" s="6">
        <f>Table1[[#This Row],[Belastbaar loon]]-Table1[[#This Row],[Belasting]]</f>
        <v>35123.2503</v>
      </c>
      <c r="G4185" s="2">
        <f>(Table1[[#This Row],[Belastbaar loon]]-Table1[[#This Row],[Netto loon]])/Table1[[#This Row],[Belastbaar loon]]</f>
        <v>0.29288215860361178</v>
      </c>
      <c r="H4185" s="14">
        <f t="shared" ca="1" si="59"/>
        <v>14542.847500000002</v>
      </c>
      <c r="I4185" s="14">
        <f ca="1">IF(ROW()=2, Table1[[#This Row],[Netto loon]], INDIRECT(ADDRESS(ROW()-1,COLUMN(F:F))))</f>
        <v>35118.152499999997</v>
      </c>
      <c r="J4185" s="6">
        <f ca="1">IF(ROW()=2, 0, Table1[[#This Row],[Belastbaar loon]]-INDIRECT(ADDRESS(ROW()-1,COLUMN(A:A))))</f>
        <v>10</v>
      </c>
      <c r="K4185" s="6">
        <f ca="1">Table1[[#This Row],[Netto loon]]-Table1[[#This Row],[Netto vorige schijf]]</f>
        <v>5.0978000000031898</v>
      </c>
      <c r="L4185" s="2">
        <f ca="1">(Table1[[#This Row],[Bruto tov vorige schijf]]-Table1[[#This Row],[Netto tov vorige schijf]])/MAX(Table1[[#This Row],[Bruto tov vorige schijf]],1)</f>
        <v>0.49021999999968102</v>
      </c>
    </row>
    <row r="4186" spans="1:12" x14ac:dyDescent="0.25">
      <c r="A4186" s="14">
        <v>49681</v>
      </c>
      <c r="B4186" s="6">
        <f>LoonHeffing2020(Table1[[#This Row],[Belastbaar loon]])</f>
        <v>18555.853500000001</v>
      </c>
      <c r="C4186" s="6">
        <f>AlgemeneHeffingsKorting2020(Table1[[#This Row],[Belastbaar loon]])</f>
        <v>1067.8216</v>
      </c>
      <c r="D4186" s="14">
        <f>ArbeidsKorting2020(Table1[[#This Row],[Belastbaar loon]])</f>
        <v>2935.38</v>
      </c>
      <c r="E4186" s="14">
        <f>MAX(Table1[[#This Row],[Loonheffing]]-Table1[[#This Row],[Algemene Heffingskorting]]-Table1[[#This Row],[Arbeidskorting]],0)</f>
        <v>14552.651900000001</v>
      </c>
      <c r="F4186" s="6">
        <f>Table1[[#This Row],[Belastbaar loon]]-Table1[[#This Row],[Belasting]]</f>
        <v>35128.348100000003</v>
      </c>
      <c r="G4186" s="2">
        <f>(Table1[[#This Row],[Belastbaar loon]]-Table1[[#This Row],[Netto loon]])/Table1[[#This Row],[Belastbaar loon]]</f>
        <v>0.29292187959179561</v>
      </c>
      <c r="H4186" s="14">
        <f t="shared" ref="H4186:H4249" ca="1" si="60">IF(ROW()=2, 0, INDIRECT(ADDRESS(ROW()-1,COLUMN(E:E))))</f>
        <v>14547.7497</v>
      </c>
      <c r="I4186" s="14">
        <f ca="1">IF(ROW()=2, Table1[[#This Row],[Netto loon]], INDIRECT(ADDRESS(ROW()-1,COLUMN(F:F))))</f>
        <v>35123.2503</v>
      </c>
      <c r="J4186" s="6">
        <f ca="1">IF(ROW()=2, 0, Table1[[#This Row],[Belastbaar loon]]-INDIRECT(ADDRESS(ROW()-1,COLUMN(A:A))))</f>
        <v>10</v>
      </c>
      <c r="K4186" s="6">
        <f ca="1">Table1[[#This Row],[Netto loon]]-Table1[[#This Row],[Netto vorige schijf]]</f>
        <v>5.0978000000031898</v>
      </c>
      <c r="L4186" s="2">
        <f ca="1">(Table1[[#This Row],[Bruto tov vorige schijf]]-Table1[[#This Row],[Netto tov vorige schijf]])/MAX(Table1[[#This Row],[Bruto tov vorige schijf]],1)</f>
        <v>0.49021999999968102</v>
      </c>
    </row>
    <row r="4187" spans="1:12" x14ac:dyDescent="0.25">
      <c r="A4187" s="14">
        <v>49691</v>
      </c>
      <c r="B4187" s="6">
        <f>LoonHeffing2020(Table1[[#This Row],[Belastbaar loon]])</f>
        <v>18559.588500000002</v>
      </c>
      <c r="C4187" s="6">
        <f>AlgemeneHeffingsKorting2020(Table1[[#This Row],[Belastbaar loon]])</f>
        <v>1067.2544</v>
      </c>
      <c r="D4187" s="14">
        <f>ArbeidsKorting2020(Table1[[#This Row],[Belastbaar loon]])</f>
        <v>2934.78</v>
      </c>
      <c r="E4187" s="14">
        <f>MAX(Table1[[#This Row],[Loonheffing]]-Table1[[#This Row],[Algemene Heffingskorting]]-Table1[[#This Row],[Arbeidskorting]],0)</f>
        <v>14557.554099999999</v>
      </c>
      <c r="F4187" s="6">
        <f>Table1[[#This Row],[Belastbaar loon]]-Table1[[#This Row],[Belasting]]</f>
        <v>35133.445899999999</v>
      </c>
      <c r="G4187" s="2">
        <f>(Table1[[#This Row],[Belastbaar loon]]-Table1[[#This Row],[Netto loon]])/Table1[[#This Row],[Belastbaar loon]]</f>
        <v>0.29296158459278343</v>
      </c>
      <c r="H4187" s="14">
        <f t="shared" ca="1" si="60"/>
        <v>14552.651900000001</v>
      </c>
      <c r="I4187" s="14">
        <f ca="1">IF(ROW()=2, Table1[[#This Row],[Netto loon]], INDIRECT(ADDRESS(ROW()-1,COLUMN(F:F))))</f>
        <v>35128.348100000003</v>
      </c>
      <c r="J4187" s="6">
        <f ca="1">IF(ROW()=2, 0, Table1[[#This Row],[Belastbaar loon]]-INDIRECT(ADDRESS(ROW()-1,COLUMN(A:A))))</f>
        <v>10</v>
      </c>
      <c r="K4187" s="6">
        <f ca="1">Table1[[#This Row],[Netto loon]]-Table1[[#This Row],[Netto vorige schijf]]</f>
        <v>5.0977999999959138</v>
      </c>
      <c r="L4187" s="2">
        <f ca="1">(Table1[[#This Row],[Bruto tov vorige schijf]]-Table1[[#This Row],[Netto tov vorige schijf]])/MAX(Table1[[#This Row],[Bruto tov vorige schijf]],1)</f>
        <v>0.49022000000040861</v>
      </c>
    </row>
    <row r="4188" spans="1:12" x14ac:dyDescent="0.25">
      <c r="A4188" s="14">
        <v>49701</v>
      </c>
      <c r="B4188" s="6">
        <f>LoonHeffing2020(Table1[[#This Row],[Belastbaar loon]])</f>
        <v>18563.323499999999</v>
      </c>
      <c r="C4188" s="6">
        <f>AlgemeneHeffingsKorting2020(Table1[[#This Row],[Belastbaar loon]])</f>
        <v>1066.6872000000001</v>
      </c>
      <c r="D4188" s="14">
        <f>ArbeidsKorting2020(Table1[[#This Row],[Belastbaar loon]])</f>
        <v>2934.18</v>
      </c>
      <c r="E4188" s="14">
        <f>MAX(Table1[[#This Row],[Loonheffing]]-Table1[[#This Row],[Algemene Heffingskorting]]-Table1[[#This Row],[Arbeidskorting]],0)</f>
        <v>14562.456299999998</v>
      </c>
      <c r="F4188" s="6">
        <f>Table1[[#This Row],[Belastbaar loon]]-Table1[[#This Row],[Belasting]]</f>
        <v>35138.543700000002</v>
      </c>
      <c r="G4188" s="2">
        <f>(Table1[[#This Row],[Belastbaar loon]]-Table1[[#This Row],[Netto loon]])/Table1[[#This Row],[Belastbaar loon]]</f>
        <v>0.29300127361622497</v>
      </c>
      <c r="H4188" s="14">
        <f t="shared" ca="1" si="60"/>
        <v>14557.554099999999</v>
      </c>
      <c r="I4188" s="14">
        <f ca="1">IF(ROW()=2, Table1[[#This Row],[Netto loon]], INDIRECT(ADDRESS(ROW()-1,COLUMN(F:F))))</f>
        <v>35133.445899999999</v>
      </c>
      <c r="J4188" s="6">
        <f ca="1">IF(ROW()=2, 0, Table1[[#This Row],[Belastbaar loon]]-INDIRECT(ADDRESS(ROW()-1,COLUMN(A:A))))</f>
        <v>10</v>
      </c>
      <c r="K4188" s="6">
        <f ca="1">Table1[[#This Row],[Netto loon]]-Table1[[#This Row],[Netto vorige schijf]]</f>
        <v>5.0978000000031898</v>
      </c>
      <c r="L4188" s="2">
        <f ca="1">(Table1[[#This Row],[Bruto tov vorige schijf]]-Table1[[#This Row],[Netto tov vorige schijf]])/MAX(Table1[[#This Row],[Bruto tov vorige schijf]],1)</f>
        <v>0.49021999999968102</v>
      </c>
    </row>
    <row r="4189" spans="1:12" x14ac:dyDescent="0.25">
      <c r="A4189" s="14">
        <v>49711</v>
      </c>
      <c r="B4189" s="6">
        <f>LoonHeffing2020(Table1[[#This Row],[Belastbaar loon]])</f>
        <v>18567.058499999999</v>
      </c>
      <c r="C4189" s="6">
        <f>AlgemeneHeffingsKorting2020(Table1[[#This Row],[Belastbaar loon]])</f>
        <v>1066.1200000000001</v>
      </c>
      <c r="D4189" s="14">
        <f>ArbeidsKorting2020(Table1[[#This Row],[Belastbaar loon]])</f>
        <v>2933.58</v>
      </c>
      <c r="E4189" s="14">
        <f>MAX(Table1[[#This Row],[Loonheffing]]-Table1[[#This Row],[Algemene Heffingskorting]]-Table1[[#This Row],[Arbeidskorting]],0)</f>
        <v>14567.3585</v>
      </c>
      <c r="F4189" s="6">
        <f>Table1[[#This Row],[Belastbaar loon]]-Table1[[#This Row],[Belasting]]</f>
        <v>35143.641499999998</v>
      </c>
      <c r="G4189" s="2">
        <f>(Table1[[#This Row],[Belastbaar loon]]-Table1[[#This Row],[Netto loon]])/Table1[[#This Row],[Belastbaar loon]]</f>
        <v>0.29304094667176284</v>
      </c>
      <c r="H4189" s="14">
        <f t="shared" ca="1" si="60"/>
        <v>14562.456299999998</v>
      </c>
      <c r="I4189" s="14">
        <f ca="1">IF(ROW()=2, Table1[[#This Row],[Netto loon]], INDIRECT(ADDRESS(ROW()-1,COLUMN(F:F))))</f>
        <v>35138.543700000002</v>
      </c>
      <c r="J4189" s="6">
        <f ca="1">IF(ROW()=2, 0, Table1[[#This Row],[Belastbaar loon]]-INDIRECT(ADDRESS(ROW()-1,COLUMN(A:A))))</f>
        <v>10</v>
      </c>
      <c r="K4189" s="6">
        <f ca="1">Table1[[#This Row],[Netto loon]]-Table1[[#This Row],[Netto vorige schijf]]</f>
        <v>5.0977999999959138</v>
      </c>
      <c r="L4189" s="2">
        <f ca="1">(Table1[[#This Row],[Bruto tov vorige schijf]]-Table1[[#This Row],[Netto tov vorige schijf]])/MAX(Table1[[#This Row],[Bruto tov vorige schijf]],1)</f>
        <v>0.49022000000040861</v>
      </c>
    </row>
    <row r="4190" spans="1:12" x14ac:dyDescent="0.25">
      <c r="A4190" s="14">
        <v>49721</v>
      </c>
      <c r="B4190" s="6">
        <f>LoonHeffing2020(Table1[[#This Row],[Belastbaar loon]])</f>
        <v>18570.7935</v>
      </c>
      <c r="C4190" s="6">
        <f>AlgemeneHeffingsKorting2020(Table1[[#This Row],[Belastbaar loon]])</f>
        <v>1065.5527999999999</v>
      </c>
      <c r="D4190" s="14">
        <f>ArbeidsKorting2020(Table1[[#This Row],[Belastbaar loon]])</f>
        <v>2932.98</v>
      </c>
      <c r="E4190" s="14">
        <f>MAX(Table1[[#This Row],[Loonheffing]]-Table1[[#This Row],[Algemene Heffingskorting]]-Table1[[#This Row],[Arbeidskorting]],0)</f>
        <v>14572.260699999999</v>
      </c>
      <c r="F4190" s="6">
        <f>Table1[[#This Row],[Belastbaar loon]]-Table1[[#This Row],[Belasting]]</f>
        <v>35148.739300000001</v>
      </c>
      <c r="G4190" s="2">
        <f>(Table1[[#This Row],[Belastbaar loon]]-Table1[[#This Row],[Netto loon]])/Table1[[#This Row],[Belastbaar loon]]</f>
        <v>0.29308060376903117</v>
      </c>
      <c r="H4190" s="14">
        <f t="shared" ca="1" si="60"/>
        <v>14567.3585</v>
      </c>
      <c r="I4190" s="14">
        <f ca="1">IF(ROW()=2, Table1[[#This Row],[Netto loon]], INDIRECT(ADDRESS(ROW()-1,COLUMN(F:F))))</f>
        <v>35143.641499999998</v>
      </c>
      <c r="J4190" s="6">
        <f ca="1">IF(ROW()=2, 0, Table1[[#This Row],[Belastbaar loon]]-INDIRECT(ADDRESS(ROW()-1,COLUMN(A:A))))</f>
        <v>10</v>
      </c>
      <c r="K4190" s="6">
        <f ca="1">Table1[[#This Row],[Netto loon]]-Table1[[#This Row],[Netto vorige schijf]]</f>
        <v>5.0978000000031898</v>
      </c>
      <c r="L4190" s="2">
        <f ca="1">(Table1[[#This Row],[Bruto tov vorige schijf]]-Table1[[#This Row],[Netto tov vorige schijf]])/MAX(Table1[[#This Row],[Bruto tov vorige schijf]],1)</f>
        <v>0.49021999999968102</v>
      </c>
    </row>
    <row r="4191" spans="1:12" x14ac:dyDescent="0.25">
      <c r="A4191" s="14">
        <v>49731</v>
      </c>
      <c r="B4191" s="6">
        <f>LoonHeffing2020(Table1[[#This Row],[Belastbaar loon]])</f>
        <v>18574.5285</v>
      </c>
      <c r="C4191" s="6">
        <f>AlgemeneHeffingsKorting2020(Table1[[#This Row],[Belastbaar loon]])</f>
        <v>1064.9856</v>
      </c>
      <c r="D4191" s="14">
        <f>ArbeidsKorting2020(Table1[[#This Row],[Belastbaar loon]])</f>
        <v>2932.38</v>
      </c>
      <c r="E4191" s="14">
        <f>MAX(Table1[[#This Row],[Loonheffing]]-Table1[[#This Row],[Algemene Heffingskorting]]-Table1[[#This Row],[Arbeidskorting]],0)</f>
        <v>14577.162899999999</v>
      </c>
      <c r="F4191" s="6">
        <f>Table1[[#This Row],[Belastbaar loon]]-Table1[[#This Row],[Belasting]]</f>
        <v>35153.837100000004</v>
      </c>
      <c r="G4191" s="2">
        <f>(Table1[[#This Row],[Belastbaar loon]]-Table1[[#This Row],[Netto loon]])/Table1[[#This Row],[Belastbaar loon]]</f>
        <v>0.29312024491765692</v>
      </c>
      <c r="H4191" s="14">
        <f t="shared" ca="1" si="60"/>
        <v>14572.260699999999</v>
      </c>
      <c r="I4191" s="14">
        <f ca="1">IF(ROW()=2, Table1[[#This Row],[Netto loon]], INDIRECT(ADDRESS(ROW()-1,COLUMN(F:F))))</f>
        <v>35148.739300000001</v>
      </c>
      <c r="J4191" s="6">
        <f ca="1">IF(ROW()=2, 0, Table1[[#This Row],[Belastbaar loon]]-INDIRECT(ADDRESS(ROW()-1,COLUMN(A:A))))</f>
        <v>10</v>
      </c>
      <c r="K4191" s="6">
        <f ca="1">Table1[[#This Row],[Netto loon]]-Table1[[#This Row],[Netto vorige schijf]]</f>
        <v>5.0978000000031898</v>
      </c>
      <c r="L4191" s="2">
        <f ca="1">(Table1[[#This Row],[Bruto tov vorige schijf]]-Table1[[#This Row],[Netto tov vorige schijf]])/MAX(Table1[[#This Row],[Bruto tov vorige schijf]],1)</f>
        <v>0.49021999999968102</v>
      </c>
    </row>
    <row r="4192" spans="1:12" x14ac:dyDescent="0.25">
      <c r="A4192" s="14">
        <v>49741</v>
      </c>
      <c r="B4192" s="6">
        <f>LoonHeffing2020(Table1[[#This Row],[Belastbaar loon]])</f>
        <v>18578.263500000001</v>
      </c>
      <c r="C4192" s="6">
        <f>AlgemeneHeffingsKorting2020(Table1[[#This Row],[Belastbaar loon]])</f>
        <v>1064.4184</v>
      </c>
      <c r="D4192" s="14">
        <f>ArbeidsKorting2020(Table1[[#This Row],[Belastbaar loon]])</f>
        <v>2931.78</v>
      </c>
      <c r="E4192" s="14">
        <f>MAX(Table1[[#This Row],[Loonheffing]]-Table1[[#This Row],[Algemene Heffingskorting]]-Table1[[#This Row],[Arbeidskorting]],0)</f>
        <v>14582.065100000002</v>
      </c>
      <c r="F4192" s="6">
        <f>Table1[[#This Row],[Belastbaar loon]]-Table1[[#This Row],[Belasting]]</f>
        <v>35158.9349</v>
      </c>
      <c r="G4192" s="2">
        <f>(Table1[[#This Row],[Belastbaar loon]]-Table1[[#This Row],[Netto loon]])/Table1[[#This Row],[Belastbaar loon]]</f>
        <v>0.29315987012725919</v>
      </c>
      <c r="H4192" s="14">
        <f t="shared" ca="1" si="60"/>
        <v>14577.162899999999</v>
      </c>
      <c r="I4192" s="14">
        <f ca="1">IF(ROW()=2, Table1[[#This Row],[Netto loon]], INDIRECT(ADDRESS(ROW()-1,COLUMN(F:F))))</f>
        <v>35153.837100000004</v>
      </c>
      <c r="J4192" s="6">
        <f ca="1">IF(ROW()=2, 0, Table1[[#This Row],[Belastbaar loon]]-INDIRECT(ADDRESS(ROW()-1,COLUMN(A:A))))</f>
        <v>10</v>
      </c>
      <c r="K4192" s="6">
        <f ca="1">Table1[[#This Row],[Netto loon]]-Table1[[#This Row],[Netto vorige schijf]]</f>
        <v>5.0977999999959138</v>
      </c>
      <c r="L4192" s="2">
        <f ca="1">(Table1[[#This Row],[Bruto tov vorige schijf]]-Table1[[#This Row],[Netto tov vorige schijf]])/MAX(Table1[[#This Row],[Bruto tov vorige schijf]],1)</f>
        <v>0.49022000000040861</v>
      </c>
    </row>
    <row r="4193" spans="1:12" x14ac:dyDescent="0.25">
      <c r="A4193" s="14">
        <v>49751</v>
      </c>
      <c r="B4193" s="6">
        <f>LoonHeffing2020(Table1[[#This Row],[Belastbaar loon]])</f>
        <v>18581.998500000002</v>
      </c>
      <c r="C4193" s="6">
        <f>AlgemeneHeffingsKorting2020(Table1[[#This Row],[Belastbaar loon]])</f>
        <v>1063.8512000000001</v>
      </c>
      <c r="D4193" s="14">
        <f>ArbeidsKorting2020(Table1[[#This Row],[Belastbaar loon]])</f>
        <v>2931.18</v>
      </c>
      <c r="E4193" s="14">
        <f>MAX(Table1[[#This Row],[Loonheffing]]-Table1[[#This Row],[Algemene Heffingskorting]]-Table1[[#This Row],[Arbeidskorting]],0)</f>
        <v>14586.9673</v>
      </c>
      <c r="F4193" s="6">
        <f>Table1[[#This Row],[Belastbaar loon]]-Table1[[#This Row],[Belasting]]</f>
        <v>35164.032699999996</v>
      </c>
      <c r="G4193" s="2">
        <f>(Table1[[#This Row],[Belastbaar loon]]-Table1[[#This Row],[Netto loon]])/Table1[[#This Row],[Belastbaar loon]]</f>
        <v>0.29319947940744917</v>
      </c>
      <c r="H4193" s="14">
        <f t="shared" ca="1" si="60"/>
        <v>14582.065100000002</v>
      </c>
      <c r="I4193" s="14">
        <f ca="1">IF(ROW()=2, Table1[[#This Row],[Netto loon]], INDIRECT(ADDRESS(ROW()-1,COLUMN(F:F))))</f>
        <v>35158.9349</v>
      </c>
      <c r="J4193" s="6">
        <f ca="1">IF(ROW()=2, 0, Table1[[#This Row],[Belastbaar loon]]-INDIRECT(ADDRESS(ROW()-1,COLUMN(A:A))))</f>
        <v>10</v>
      </c>
      <c r="K4193" s="6">
        <f ca="1">Table1[[#This Row],[Netto loon]]-Table1[[#This Row],[Netto vorige schijf]]</f>
        <v>5.0977999999959138</v>
      </c>
      <c r="L4193" s="2">
        <f ca="1">(Table1[[#This Row],[Bruto tov vorige schijf]]-Table1[[#This Row],[Netto tov vorige schijf]])/MAX(Table1[[#This Row],[Bruto tov vorige schijf]],1)</f>
        <v>0.49022000000040861</v>
      </c>
    </row>
    <row r="4194" spans="1:12" x14ac:dyDescent="0.25">
      <c r="A4194" s="14">
        <v>49761</v>
      </c>
      <c r="B4194" s="6">
        <f>LoonHeffing2020(Table1[[#This Row],[Belastbaar loon]])</f>
        <v>18585.733499999998</v>
      </c>
      <c r="C4194" s="6">
        <f>AlgemeneHeffingsKorting2020(Table1[[#This Row],[Belastbaar loon]])</f>
        <v>1063.2840000000001</v>
      </c>
      <c r="D4194" s="14">
        <f>ArbeidsKorting2020(Table1[[#This Row],[Belastbaar loon]])</f>
        <v>2930.58</v>
      </c>
      <c r="E4194" s="14">
        <f>MAX(Table1[[#This Row],[Loonheffing]]-Table1[[#This Row],[Algemene Heffingskorting]]-Table1[[#This Row],[Arbeidskorting]],0)</f>
        <v>14591.869499999999</v>
      </c>
      <c r="F4194" s="6">
        <f>Table1[[#This Row],[Belastbaar loon]]-Table1[[#This Row],[Belasting]]</f>
        <v>35169.130499999999</v>
      </c>
      <c r="G4194" s="2">
        <f>(Table1[[#This Row],[Belastbaar loon]]-Table1[[#This Row],[Netto loon]])/Table1[[#This Row],[Belastbaar loon]]</f>
        <v>0.29323907276783023</v>
      </c>
      <c r="H4194" s="14">
        <f t="shared" ca="1" si="60"/>
        <v>14586.9673</v>
      </c>
      <c r="I4194" s="14">
        <f ca="1">IF(ROW()=2, Table1[[#This Row],[Netto loon]], INDIRECT(ADDRESS(ROW()-1,COLUMN(F:F))))</f>
        <v>35164.032699999996</v>
      </c>
      <c r="J4194" s="6">
        <f ca="1">IF(ROW()=2, 0, Table1[[#This Row],[Belastbaar loon]]-INDIRECT(ADDRESS(ROW()-1,COLUMN(A:A))))</f>
        <v>10</v>
      </c>
      <c r="K4194" s="6">
        <f ca="1">Table1[[#This Row],[Netto loon]]-Table1[[#This Row],[Netto vorige schijf]]</f>
        <v>5.0978000000031898</v>
      </c>
      <c r="L4194" s="2">
        <f ca="1">(Table1[[#This Row],[Bruto tov vorige schijf]]-Table1[[#This Row],[Netto tov vorige schijf]])/MAX(Table1[[#This Row],[Bruto tov vorige schijf]],1)</f>
        <v>0.49021999999968102</v>
      </c>
    </row>
    <row r="4195" spans="1:12" x14ac:dyDescent="0.25">
      <c r="A4195" s="14">
        <v>49771</v>
      </c>
      <c r="B4195" s="6">
        <f>LoonHeffing2020(Table1[[#This Row],[Belastbaar loon]])</f>
        <v>18589.468499999999</v>
      </c>
      <c r="C4195" s="6">
        <f>AlgemeneHeffingsKorting2020(Table1[[#This Row],[Belastbaar loon]])</f>
        <v>1062.7167999999999</v>
      </c>
      <c r="D4195" s="14">
        <f>ArbeidsKorting2020(Table1[[#This Row],[Belastbaar loon]])</f>
        <v>2929.98</v>
      </c>
      <c r="E4195" s="14">
        <f>MAX(Table1[[#This Row],[Loonheffing]]-Table1[[#This Row],[Algemene Heffingskorting]]-Table1[[#This Row],[Arbeidskorting]],0)</f>
        <v>14596.771700000001</v>
      </c>
      <c r="F4195" s="6">
        <f>Table1[[#This Row],[Belastbaar loon]]-Table1[[#This Row],[Belasting]]</f>
        <v>35174.228300000002</v>
      </c>
      <c r="G4195" s="2">
        <f>(Table1[[#This Row],[Belastbaar loon]]-Table1[[#This Row],[Netto loon]])/Table1[[#This Row],[Belastbaar loon]]</f>
        <v>0.29327865021799837</v>
      </c>
      <c r="H4195" s="14">
        <f t="shared" ca="1" si="60"/>
        <v>14591.869499999999</v>
      </c>
      <c r="I4195" s="14">
        <f ca="1">IF(ROW()=2, Table1[[#This Row],[Netto loon]], INDIRECT(ADDRESS(ROW()-1,COLUMN(F:F))))</f>
        <v>35169.130499999999</v>
      </c>
      <c r="J4195" s="6">
        <f ca="1">IF(ROW()=2, 0, Table1[[#This Row],[Belastbaar loon]]-INDIRECT(ADDRESS(ROW()-1,COLUMN(A:A))))</f>
        <v>10</v>
      </c>
      <c r="K4195" s="6">
        <f ca="1">Table1[[#This Row],[Netto loon]]-Table1[[#This Row],[Netto vorige schijf]]</f>
        <v>5.0978000000031898</v>
      </c>
      <c r="L4195" s="2">
        <f ca="1">(Table1[[#This Row],[Bruto tov vorige schijf]]-Table1[[#This Row],[Netto tov vorige schijf]])/MAX(Table1[[#This Row],[Bruto tov vorige schijf]],1)</f>
        <v>0.49021999999968102</v>
      </c>
    </row>
    <row r="4196" spans="1:12" x14ac:dyDescent="0.25">
      <c r="A4196" s="14">
        <v>49781</v>
      </c>
      <c r="B4196" s="6">
        <f>LoonHeffing2020(Table1[[#This Row],[Belastbaar loon]])</f>
        <v>18593.2035</v>
      </c>
      <c r="C4196" s="6">
        <f>AlgemeneHeffingsKorting2020(Table1[[#This Row],[Belastbaar loon]])</f>
        <v>1062.1496</v>
      </c>
      <c r="D4196" s="14">
        <f>ArbeidsKorting2020(Table1[[#This Row],[Belastbaar loon]])</f>
        <v>2929.38</v>
      </c>
      <c r="E4196" s="14">
        <f>MAX(Table1[[#This Row],[Loonheffing]]-Table1[[#This Row],[Algemene Heffingskorting]]-Table1[[#This Row],[Arbeidskorting]],0)</f>
        <v>14601.673899999998</v>
      </c>
      <c r="F4196" s="6">
        <f>Table1[[#This Row],[Belastbaar loon]]-Table1[[#This Row],[Belasting]]</f>
        <v>35179.326100000006</v>
      </c>
      <c r="G4196" s="2">
        <f>(Table1[[#This Row],[Belastbaar loon]]-Table1[[#This Row],[Netto loon]])/Table1[[#This Row],[Belastbaar loon]]</f>
        <v>0.29331821176754169</v>
      </c>
      <c r="H4196" s="14">
        <f t="shared" ca="1" si="60"/>
        <v>14596.771700000001</v>
      </c>
      <c r="I4196" s="14">
        <f ca="1">IF(ROW()=2, Table1[[#This Row],[Netto loon]], INDIRECT(ADDRESS(ROW()-1,COLUMN(F:F))))</f>
        <v>35174.228300000002</v>
      </c>
      <c r="J4196" s="6">
        <f ca="1">IF(ROW()=2, 0, Table1[[#This Row],[Belastbaar loon]]-INDIRECT(ADDRESS(ROW()-1,COLUMN(A:A))))</f>
        <v>10</v>
      </c>
      <c r="K4196" s="6">
        <f ca="1">Table1[[#This Row],[Netto loon]]-Table1[[#This Row],[Netto vorige schijf]]</f>
        <v>5.0978000000031898</v>
      </c>
      <c r="L4196" s="2">
        <f ca="1">(Table1[[#This Row],[Bruto tov vorige schijf]]-Table1[[#This Row],[Netto tov vorige schijf]])/MAX(Table1[[#This Row],[Bruto tov vorige schijf]],1)</f>
        <v>0.49021999999968102</v>
      </c>
    </row>
    <row r="4197" spans="1:12" x14ac:dyDescent="0.25">
      <c r="A4197" s="14">
        <v>49791</v>
      </c>
      <c r="B4197" s="6">
        <f>LoonHeffing2020(Table1[[#This Row],[Belastbaar loon]])</f>
        <v>18596.9385</v>
      </c>
      <c r="C4197" s="6">
        <f>AlgemeneHeffingsKorting2020(Table1[[#This Row],[Belastbaar loon]])</f>
        <v>1061.5824</v>
      </c>
      <c r="D4197" s="14">
        <f>ArbeidsKorting2020(Table1[[#This Row],[Belastbaar loon]])</f>
        <v>2928.78</v>
      </c>
      <c r="E4197" s="14">
        <f>MAX(Table1[[#This Row],[Loonheffing]]-Table1[[#This Row],[Algemene Heffingskorting]]-Table1[[#This Row],[Arbeidskorting]],0)</f>
        <v>14606.5761</v>
      </c>
      <c r="F4197" s="6">
        <f>Table1[[#This Row],[Belastbaar loon]]-Table1[[#This Row],[Belasting]]</f>
        <v>35184.423900000002</v>
      </c>
      <c r="G4197" s="2">
        <f>(Table1[[#This Row],[Belastbaar loon]]-Table1[[#This Row],[Netto loon]])/Table1[[#This Row],[Belastbaar loon]]</f>
        <v>0.29335775742604081</v>
      </c>
      <c r="H4197" s="14">
        <f t="shared" ca="1" si="60"/>
        <v>14601.673899999998</v>
      </c>
      <c r="I4197" s="14">
        <f ca="1">IF(ROW()=2, Table1[[#This Row],[Netto loon]], INDIRECT(ADDRESS(ROW()-1,COLUMN(F:F))))</f>
        <v>35179.326100000006</v>
      </c>
      <c r="J4197" s="6">
        <f ca="1">IF(ROW()=2, 0, Table1[[#This Row],[Belastbaar loon]]-INDIRECT(ADDRESS(ROW()-1,COLUMN(A:A))))</f>
        <v>10</v>
      </c>
      <c r="K4197" s="6">
        <f ca="1">Table1[[#This Row],[Netto loon]]-Table1[[#This Row],[Netto vorige schijf]]</f>
        <v>5.0977999999959138</v>
      </c>
      <c r="L4197" s="2">
        <f ca="1">(Table1[[#This Row],[Bruto tov vorige schijf]]-Table1[[#This Row],[Netto tov vorige schijf]])/MAX(Table1[[#This Row],[Bruto tov vorige schijf]],1)</f>
        <v>0.49022000000040861</v>
      </c>
    </row>
    <row r="4198" spans="1:12" x14ac:dyDescent="0.25">
      <c r="A4198" s="14">
        <v>49801</v>
      </c>
      <c r="B4198" s="6">
        <f>LoonHeffing2020(Table1[[#This Row],[Belastbaar loon]])</f>
        <v>18600.673500000001</v>
      </c>
      <c r="C4198" s="6">
        <f>AlgemeneHeffingsKorting2020(Table1[[#This Row],[Belastbaar loon]])</f>
        <v>1061.0152</v>
      </c>
      <c r="D4198" s="14">
        <f>ArbeidsKorting2020(Table1[[#This Row],[Belastbaar loon]])</f>
        <v>2928.18</v>
      </c>
      <c r="E4198" s="14">
        <f>MAX(Table1[[#This Row],[Loonheffing]]-Table1[[#This Row],[Algemene Heffingskorting]]-Table1[[#This Row],[Arbeidskorting]],0)</f>
        <v>14611.478299999999</v>
      </c>
      <c r="F4198" s="6">
        <f>Table1[[#This Row],[Belastbaar loon]]-Table1[[#This Row],[Belasting]]</f>
        <v>35189.521699999998</v>
      </c>
      <c r="G4198" s="2">
        <f>(Table1[[#This Row],[Belastbaar loon]]-Table1[[#This Row],[Netto loon]])/Table1[[#This Row],[Belastbaar loon]]</f>
        <v>0.29339728720306824</v>
      </c>
      <c r="H4198" s="14">
        <f t="shared" ca="1" si="60"/>
        <v>14606.5761</v>
      </c>
      <c r="I4198" s="14">
        <f ca="1">IF(ROW()=2, Table1[[#This Row],[Netto loon]], INDIRECT(ADDRESS(ROW()-1,COLUMN(F:F))))</f>
        <v>35184.423900000002</v>
      </c>
      <c r="J4198" s="6">
        <f ca="1">IF(ROW()=2, 0, Table1[[#This Row],[Belastbaar loon]]-INDIRECT(ADDRESS(ROW()-1,COLUMN(A:A))))</f>
        <v>10</v>
      </c>
      <c r="K4198" s="6">
        <f ca="1">Table1[[#This Row],[Netto loon]]-Table1[[#This Row],[Netto vorige schijf]]</f>
        <v>5.0977999999959138</v>
      </c>
      <c r="L4198" s="2">
        <f ca="1">(Table1[[#This Row],[Bruto tov vorige schijf]]-Table1[[#This Row],[Netto tov vorige schijf]])/MAX(Table1[[#This Row],[Bruto tov vorige schijf]],1)</f>
        <v>0.49022000000040861</v>
      </c>
    </row>
    <row r="4199" spans="1:12" x14ac:dyDescent="0.25">
      <c r="A4199" s="14">
        <v>49811</v>
      </c>
      <c r="B4199" s="6">
        <f>LoonHeffing2020(Table1[[#This Row],[Belastbaar loon]])</f>
        <v>18604.408500000001</v>
      </c>
      <c r="C4199" s="6">
        <f>AlgemeneHeffingsKorting2020(Table1[[#This Row],[Belastbaar loon]])</f>
        <v>1060.4480000000001</v>
      </c>
      <c r="D4199" s="14">
        <f>ArbeidsKorting2020(Table1[[#This Row],[Belastbaar loon]])</f>
        <v>2927.58</v>
      </c>
      <c r="E4199" s="14">
        <f>MAX(Table1[[#This Row],[Loonheffing]]-Table1[[#This Row],[Algemene Heffingskorting]]-Table1[[#This Row],[Arbeidskorting]],0)</f>
        <v>14616.380500000001</v>
      </c>
      <c r="F4199" s="6">
        <f>Table1[[#This Row],[Belastbaar loon]]-Table1[[#This Row],[Belasting]]</f>
        <v>35194.619500000001</v>
      </c>
      <c r="G4199" s="2">
        <f>(Table1[[#This Row],[Belastbaar loon]]-Table1[[#This Row],[Netto loon]])/Table1[[#This Row],[Belastbaar loon]]</f>
        <v>0.29343680110818893</v>
      </c>
      <c r="H4199" s="14">
        <f t="shared" ca="1" si="60"/>
        <v>14611.478299999999</v>
      </c>
      <c r="I4199" s="14">
        <f ca="1">IF(ROW()=2, Table1[[#This Row],[Netto loon]], INDIRECT(ADDRESS(ROW()-1,COLUMN(F:F))))</f>
        <v>35189.521699999998</v>
      </c>
      <c r="J4199" s="6">
        <f ca="1">IF(ROW()=2, 0, Table1[[#This Row],[Belastbaar loon]]-INDIRECT(ADDRESS(ROW()-1,COLUMN(A:A))))</f>
        <v>10</v>
      </c>
      <c r="K4199" s="6">
        <f ca="1">Table1[[#This Row],[Netto loon]]-Table1[[#This Row],[Netto vorige schijf]]</f>
        <v>5.0978000000031898</v>
      </c>
      <c r="L4199" s="2">
        <f ca="1">(Table1[[#This Row],[Bruto tov vorige schijf]]-Table1[[#This Row],[Netto tov vorige schijf]])/MAX(Table1[[#This Row],[Bruto tov vorige schijf]],1)</f>
        <v>0.49021999999968102</v>
      </c>
    </row>
    <row r="4200" spans="1:12" x14ac:dyDescent="0.25">
      <c r="A4200" s="14">
        <v>49821</v>
      </c>
      <c r="B4200" s="6">
        <f>LoonHeffing2020(Table1[[#This Row],[Belastbaar loon]])</f>
        <v>18608.143499999998</v>
      </c>
      <c r="C4200" s="6">
        <f>AlgemeneHeffingsKorting2020(Table1[[#This Row],[Belastbaar loon]])</f>
        <v>1059.8807999999999</v>
      </c>
      <c r="D4200" s="14">
        <f>ArbeidsKorting2020(Table1[[#This Row],[Belastbaar loon]])</f>
        <v>2926.98</v>
      </c>
      <c r="E4200" s="14">
        <f>MAX(Table1[[#This Row],[Loonheffing]]-Table1[[#This Row],[Algemene Heffingskorting]]-Table1[[#This Row],[Arbeidskorting]],0)</f>
        <v>14621.2827</v>
      </c>
      <c r="F4200" s="6">
        <f>Table1[[#This Row],[Belastbaar loon]]-Table1[[#This Row],[Belasting]]</f>
        <v>35199.717300000004</v>
      </c>
      <c r="G4200" s="2">
        <f>(Table1[[#This Row],[Belastbaar loon]]-Table1[[#This Row],[Netto loon]])/Table1[[#This Row],[Belastbaar loon]]</f>
        <v>0.29347629915096035</v>
      </c>
      <c r="H4200" s="14">
        <f t="shared" ca="1" si="60"/>
        <v>14616.380500000001</v>
      </c>
      <c r="I4200" s="14">
        <f ca="1">IF(ROW()=2, Table1[[#This Row],[Netto loon]], INDIRECT(ADDRESS(ROW()-1,COLUMN(F:F))))</f>
        <v>35194.619500000001</v>
      </c>
      <c r="J4200" s="6">
        <f ca="1">IF(ROW()=2, 0, Table1[[#This Row],[Belastbaar loon]]-INDIRECT(ADDRESS(ROW()-1,COLUMN(A:A))))</f>
        <v>10</v>
      </c>
      <c r="K4200" s="6">
        <f ca="1">Table1[[#This Row],[Netto loon]]-Table1[[#This Row],[Netto vorige schijf]]</f>
        <v>5.0978000000031898</v>
      </c>
      <c r="L4200" s="2">
        <f ca="1">(Table1[[#This Row],[Bruto tov vorige schijf]]-Table1[[#This Row],[Netto tov vorige schijf]])/MAX(Table1[[#This Row],[Bruto tov vorige schijf]],1)</f>
        <v>0.49021999999968102</v>
      </c>
    </row>
    <row r="4201" spans="1:12" x14ac:dyDescent="0.25">
      <c r="A4201" s="14">
        <v>49831</v>
      </c>
      <c r="B4201" s="6">
        <f>LoonHeffing2020(Table1[[#This Row],[Belastbaar loon]])</f>
        <v>18611.878499999999</v>
      </c>
      <c r="C4201" s="6">
        <f>AlgemeneHeffingsKorting2020(Table1[[#This Row],[Belastbaar loon]])</f>
        <v>1059.3136</v>
      </c>
      <c r="D4201" s="14">
        <f>ArbeidsKorting2020(Table1[[#This Row],[Belastbaar loon]])</f>
        <v>2926.38</v>
      </c>
      <c r="E4201" s="14">
        <f>MAX(Table1[[#This Row],[Loonheffing]]-Table1[[#This Row],[Algemene Heffingskorting]]-Table1[[#This Row],[Arbeidskorting]],0)</f>
        <v>14626.184899999997</v>
      </c>
      <c r="F4201" s="6">
        <f>Table1[[#This Row],[Belastbaar loon]]-Table1[[#This Row],[Belasting]]</f>
        <v>35204.815100000007</v>
      </c>
      <c r="G4201" s="2">
        <f>(Table1[[#This Row],[Belastbaar loon]]-Table1[[#This Row],[Netto loon]])/Table1[[#This Row],[Belastbaar loon]]</f>
        <v>0.2935157813409322</v>
      </c>
      <c r="H4201" s="14">
        <f t="shared" ca="1" si="60"/>
        <v>14621.2827</v>
      </c>
      <c r="I4201" s="14">
        <f ca="1">IF(ROW()=2, Table1[[#This Row],[Netto loon]], INDIRECT(ADDRESS(ROW()-1,COLUMN(F:F))))</f>
        <v>35199.717300000004</v>
      </c>
      <c r="J4201" s="6">
        <f ca="1">IF(ROW()=2, 0, Table1[[#This Row],[Belastbaar loon]]-INDIRECT(ADDRESS(ROW()-1,COLUMN(A:A))))</f>
        <v>10</v>
      </c>
      <c r="K4201" s="6">
        <f ca="1">Table1[[#This Row],[Netto loon]]-Table1[[#This Row],[Netto vorige schijf]]</f>
        <v>5.0978000000031898</v>
      </c>
      <c r="L4201" s="2">
        <f ca="1">(Table1[[#This Row],[Bruto tov vorige schijf]]-Table1[[#This Row],[Netto tov vorige schijf]])/MAX(Table1[[#This Row],[Bruto tov vorige schijf]],1)</f>
        <v>0.49021999999968102</v>
      </c>
    </row>
    <row r="4202" spans="1:12" x14ac:dyDescent="0.25">
      <c r="A4202" s="14">
        <v>49841</v>
      </c>
      <c r="B4202" s="6">
        <f>LoonHeffing2020(Table1[[#This Row],[Belastbaar loon]])</f>
        <v>18615.613499999999</v>
      </c>
      <c r="C4202" s="6">
        <f>AlgemeneHeffingsKorting2020(Table1[[#This Row],[Belastbaar loon]])</f>
        <v>1058.7464</v>
      </c>
      <c r="D4202" s="14">
        <f>ArbeidsKorting2020(Table1[[#This Row],[Belastbaar loon]])</f>
        <v>2925.78</v>
      </c>
      <c r="E4202" s="14">
        <f>MAX(Table1[[#This Row],[Loonheffing]]-Table1[[#This Row],[Algemene Heffingskorting]]-Table1[[#This Row],[Arbeidskorting]],0)</f>
        <v>14631.087099999999</v>
      </c>
      <c r="F4202" s="6">
        <f>Table1[[#This Row],[Belastbaar loon]]-Table1[[#This Row],[Belasting]]</f>
        <v>35209.912900000003</v>
      </c>
      <c r="G4202" s="2">
        <f>(Table1[[#This Row],[Belastbaar loon]]-Table1[[#This Row],[Netto loon]])/Table1[[#This Row],[Belastbaar loon]]</f>
        <v>0.29355524768764668</v>
      </c>
      <c r="H4202" s="14">
        <f t="shared" ca="1" si="60"/>
        <v>14626.184899999997</v>
      </c>
      <c r="I4202" s="14">
        <f ca="1">IF(ROW()=2, Table1[[#This Row],[Netto loon]], INDIRECT(ADDRESS(ROW()-1,COLUMN(F:F))))</f>
        <v>35204.815100000007</v>
      </c>
      <c r="J4202" s="6">
        <f ca="1">IF(ROW()=2, 0, Table1[[#This Row],[Belastbaar loon]]-INDIRECT(ADDRESS(ROW()-1,COLUMN(A:A))))</f>
        <v>10</v>
      </c>
      <c r="K4202" s="6">
        <f ca="1">Table1[[#This Row],[Netto loon]]-Table1[[#This Row],[Netto vorige schijf]]</f>
        <v>5.0977999999959138</v>
      </c>
      <c r="L4202" s="2">
        <f ca="1">(Table1[[#This Row],[Bruto tov vorige schijf]]-Table1[[#This Row],[Netto tov vorige schijf]])/MAX(Table1[[#This Row],[Bruto tov vorige schijf]],1)</f>
        <v>0.49022000000040861</v>
      </c>
    </row>
    <row r="4203" spans="1:12" x14ac:dyDescent="0.25">
      <c r="A4203" s="14">
        <v>49851</v>
      </c>
      <c r="B4203" s="6">
        <f>LoonHeffing2020(Table1[[#This Row],[Belastbaar loon]])</f>
        <v>18619.3485</v>
      </c>
      <c r="C4203" s="6">
        <f>AlgemeneHeffingsKorting2020(Table1[[#This Row],[Belastbaar loon]])</f>
        <v>1058.1792</v>
      </c>
      <c r="D4203" s="14">
        <f>ArbeidsKorting2020(Table1[[#This Row],[Belastbaar loon]])</f>
        <v>2925.18</v>
      </c>
      <c r="E4203" s="14">
        <f>MAX(Table1[[#This Row],[Loonheffing]]-Table1[[#This Row],[Algemene Heffingskorting]]-Table1[[#This Row],[Arbeidskorting]],0)</f>
        <v>14635.989300000001</v>
      </c>
      <c r="F4203" s="6">
        <f>Table1[[#This Row],[Belastbaar loon]]-Table1[[#This Row],[Belasting]]</f>
        <v>35215.010699999999</v>
      </c>
      <c r="G4203" s="2">
        <f>(Table1[[#This Row],[Belastbaar loon]]-Table1[[#This Row],[Netto loon]])/Table1[[#This Row],[Belastbaar loon]]</f>
        <v>0.29359469820063794</v>
      </c>
      <c r="H4203" s="14">
        <f t="shared" ca="1" si="60"/>
        <v>14631.087099999999</v>
      </c>
      <c r="I4203" s="14">
        <f ca="1">IF(ROW()=2, Table1[[#This Row],[Netto loon]], INDIRECT(ADDRESS(ROW()-1,COLUMN(F:F))))</f>
        <v>35209.912900000003</v>
      </c>
      <c r="J4203" s="6">
        <f ca="1">IF(ROW()=2, 0, Table1[[#This Row],[Belastbaar loon]]-INDIRECT(ADDRESS(ROW()-1,COLUMN(A:A))))</f>
        <v>10</v>
      </c>
      <c r="K4203" s="6">
        <f ca="1">Table1[[#This Row],[Netto loon]]-Table1[[#This Row],[Netto vorige schijf]]</f>
        <v>5.0977999999959138</v>
      </c>
      <c r="L4203" s="2">
        <f ca="1">(Table1[[#This Row],[Bruto tov vorige schijf]]-Table1[[#This Row],[Netto tov vorige schijf]])/MAX(Table1[[#This Row],[Bruto tov vorige schijf]],1)</f>
        <v>0.49022000000040861</v>
      </c>
    </row>
    <row r="4204" spans="1:12" x14ac:dyDescent="0.25">
      <c r="A4204" s="14">
        <v>49861</v>
      </c>
      <c r="B4204" s="6">
        <f>LoonHeffing2020(Table1[[#This Row],[Belastbaar loon]])</f>
        <v>18623.083500000001</v>
      </c>
      <c r="C4204" s="6">
        <f>AlgemeneHeffingsKorting2020(Table1[[#This Row],[Belastbaar loon]])</f>
        <v>1057.6120000000001</v>
      </c>
      <c r="D4204" s="14">
        <f>ArbeidsKorting2020(Table1[[#This Row],[Belastbaar loon]])</f>
        <v>2924.58</v>
      </c>
      <c r="E4204" s="14">
        <f>MAX(Table1[[#This Row],[Loonheffing]]-Table1[[#This Row],[Algemene Heffingskorting]]-Table1[[#This Row],[Arbeidskorting]],0)</f>
        <v>14640.8915</v>
      </c>
      <c r="F4204" s="6">
        <f>Table1[[#This Row],[Belastbaar loon]]-Table1[[#This Row],[Belasting]]</f>
        <v>35220.108500000002</v>
      </c>
      <c r="G4204" s="2">
        <f>(Table1[[#This Row],[Belastbaar loon]]-Table1[[#This Row],[Netto loon]])/Table1[[#This Row],[Belastbaar loon]]</f>
        <v>0.29363413288943258</v>
      </c>
      <c r="H4204" s="14">
        <f t="shared" ca="1" si="60"/>
        <v>14635.989300000001</v>
      </c>
      <c r="I4204" s="14">
        <f ca="1">IF(ROW()=2, Table1[[#This Row],[Netto loon]], INDIRECT(ADDRESS(ROW()-1,COLUMN(F:F))))</f>
        <v>35215.010699999999</v>
      </c>
      <c r="J4204" s="6">
        <f ca="1">IF(ROW()=2, 0, Table1[[#This Row],[Belastbaar loon]]-INDIRECT(ADDRESS(ROW()-1,COLUMN(A:A))))</f>
        <v>10</v>
      </c>
      <c r="K4204" s="6">
        <f ca="1">Table1[[#This Row],[Netto loon]]-Table1[[#This Row],[Netto vorige schijf]]</f>
        <v>5.0978000000031898</v>
      </c>
      <c r="L4204" s="2">
        <f ca="1">(Table1[[#This Row],[Bruto tov vorige schijf]]-Table1[[#This Row],[Netto tov vorige schijf]])/MAX(Table1[[#This Row],[Bruto tov vorige schijf]],1)</f>
        <v>0.49021999999968102</v>
      </c>
    </row>
    <row r="4205" spans="1:12" x14ac:dyDescent="0.25">
      <c r="A4205" s="14">
        <v>49871</v>
      </c>
      <c r="B4205" s="6">
        <f>LoonHeffing2020(Table1[[#This Row],[Belastbaar loon]])</f>
        <v>18626.818500000001</v>
      </c>
      <c r="C4205" s="6">
        <f>AlgemeneHeffingsKorting2020(Table1[[#This Row],[Belastbaar loon]])</f>
        <v>1057.0448000000001</v>
      </c>
      <c r="D4205" s="14">
        <f>ArbeidsKorting2020(Table1[[#This Row],[Belastbaar loon]])</f>
        <v>2923.98</v>
      </c>
      <c r="E4205" s="14">
        <f>MAX(Table1[[#This Row],[Loonheffing]]-Table1[[#This Row],[Algemene Heffingskorting]]-Table1[[#This Row],[Arbeidskorting]],0)</f>
        <v>14645.793700000002</v>
      </c>
      <c r="F4205" s="6">
        <f>Table1[[#This Row],[Belastbaar loon]]-Table1[[#This Row],[Belasting]]</f>
        <v>35225.206299999998</v>
      </c>
      <c r="G4205" s="2">
        <f>(Table1[[#This Row],[Belastbaar loon]]-Table1[[#This Row],[Netto loon]])/Table1[[#This Row],[Belastbaar loon]]</f>
        <v>0.29367355176354998</v>
      </c>
      <c r="H4205" s="14">
        <f t="shared" ca="1" si="60"/>
        <v>14640.8915</v>
      </c>
      <c r="I4205" s="14">
        <f ca="1">IF(ROW()=2, Table1[[#This Row],[Netto loon]], INDIRECT(ADDRESS(ROW()-1,COLUMN(F:F))))</f>
        <v>35220.108500000002</v>
      </c>
      <c r="J4205" s="6">
        <f ca="1">IF(ROW()=2, 0, Table1[[#This Row],[Belastbaar loon]]-INDIRECT(ADDRESS(ROW()-1,COLUMN(A:A))))</f>
        <v>10</v>
      </c>
      <c r="K4205" s="6">
        <f ca="1">Table1[[#This Row],[Netto loon]]-Table1[[#This Row],[Netto vorige schijf]]</f>
        <v>5.0977999999959138</v>
      </c>
      <c r="L4205" s="2">
        <f ca="1">(Table1[[#This Row],[Bruto tov vorige schijf]]-Table1[[#This Row],[Netto tov vorige schijf]])/MAX(Table1[[#This Row],[Bruto tov vorige schijf]],1)</f>
        <v>0.49022000000040861</v>
      </c>
    </row>
    <row r="4206" spans="1:12" x14ac:dyDescent="0.25">
      <c r="A4206" s="14">
        <v>49881</v>
      </c>
      <c r="B4206" s="6">
        <f>LoonHeffing2020(Table1[[#This Row],[Belastbaar loon]])</f>
        <v>18630.553499999998</v>
      </c>
      <c r="C4206" s="6">
        <f>AlgemeneHeffingsKorting2020(Table1[[#This Row],[Belastbaar loon]])</f>
        <v>1056.4775999999999</v>
      </c>
      <c r="D4206" s="14">
        <f>ArbeidsKorting2020(Table1[[#This Row],[Belastbaar loon]])</f>
        <v>2923.38</v>
      </c>
      <c r="E4206" s="14">
        <f>MAX(Table1[[#This Row],[Loonheffing]]-Table1[[#This Row],[Algemene Heffingskorting]]-Table1[[#This Row],[Arbeidskorting]],0)</f>
        <v>14650.695899999999</v>
      </c>
      <c r="F4206" s="6">
        <f>Table1[[#This Row],[Belastbaar loon]]-Table1[[#This Row],[Belasting]]</f>
        <v>35230.304100000001</v>
      </c>
      <c r="G4206" s="2">
        <f>(Table1[[#This Row],[Belastbaar loon]]-Table1[[#This Row],[Netto loon]])/Table1[[#This Row],[Belastbaar loon]]</f>
        <v>0.29371295483250132</v>
      </c>
      <c r="H4206" s="14">
        <f t="shared" ca="1" si="60"/>
        <v>14645.793700000002</v>
      </c>
      <c r="I4206" s="14">
        <f ca="1">IF(ROW()=2, Table1[[#This Row],[Netto loon]], INDIRECT(ADDRESS(ROW()-1,COLUMN(F:F))))</f>
        <v>35225.206299999998</v>
      </c>
      <c r="J4206" s="6">
        <f ca="1">IF(ROW()=2, 0, Table1[[#This Row],[Belastbaar loon]]-INDIRECT(ADDRESS(ROW()-1,COLUMN(A:A))))</f>
        <v>10</v>
      </c>
      <c r="K4206" s="6">
        <f ca="1">Table1[[#This Row],[Netto loon]]-Table1[[#This Row],[Netto vorige schijf]]</f>
        <v>5.0978000000031898</v>
      </c>
      <c r="L4206" s="2">
        <f ca="1">(Table1[[#This Row],[Bruto tov vorige schijf]]-Table1[[#This Row],[Netto tov vorige schijf]])/MAX(Table1[[#This Row],[Bruto tov vorige schijf]],1)</f>
        <v>0.49021999999968102</v>
      </c>
    </row>
    <row r="4207" spans="1:12" x14ac:dyDescent="0.25">
      <c r="A4207" s="14">
        <v>49891</v>
      </c>
      <c r="B4207" s="6">
        <f>LoonHeffing2020(Table1[[#This Row],[Belastbaar loon]])</f>
        <v>18634.288499999999</v>
      </c>
      <c r="C4207" s="6">
        <f>AlgemeneHeffingsKorting2020(Table1[[#This Row],[Belastbaar loon]])</f>
        <v>1055.9104</v>
      </c>
      <c r="D4207" s="14">
        <f>ArbeidsKorting2020(Table1[[#This Row],[Belastbaar loon]])</f>
        <v>2922.78</v>
      </c>
      <c r="E4207" s="14">
        <f>MAX(Table1[[#This Row],[Loonheffing]]-Table1[[#This Row],[Algemene Heffingskorting]]-Table1[[#This Row],[Arbeidskorting]],0)</f>
        <v>14655.598099999997</v>
      </c>
      <c r="F4207" s="6">
        <f>Table1[[#This Row],[Belastbaar loon]]-Table1[[#This Row],[Belasting]]</f>
        <v>35235.401900000004</v>
      </c>
      <c r="G4207" s="2">
        <f>(Table1[[#This Row],[Belastbaar loon]]-Table1[[#This Row],[Netto loon]])/Table1[[#This Row],[Belastbaar loon]]</f>
        <v>0.29375234210579054</v>
      </c>
      <c r="H4207" s="14">
        <f t="shared" ca="1" si="60"/>
        <v>14650.695899999999</v>
      </c>
      <c r="I4207" s="14">
        <f ca="1">IF(ROW()=2, Table1[[#This Row],[Netto loon]], INDIRECT(ADDRESS(ROW()-1,COLUMN(F:F))))</f>
        <v>35230.304100000001</v>
      </c>
      <c r="J4207" s="6">
        <f ca="1">IF(ROW()=2, 0, Table1[[#This Row],[Belastbaar loon]]-INDIRECT(ADDRESS(ROW()-1,COLUMN(A:A))))</f>
        <v>10</v>
      </c>
      <c r="K4207" s="6">
        <f ca="1">Table1[[#This Row],[Netto loon]]-Table1[[#This Row],[Netto vorige schijf]]</f>
        <v>5.0978000000031898</v>
      </c>
      <c r="L4207" s="2">
        <f ca="1">(Table1[[#This Row],[Bruto tov vorige schijf]]-Table1[[#This Row],[Netto tov vorige schijf]])/MAX(Table1[[#This Row],[Bruto tov vorige schijf]],1)</f>
        <v>0.49021999999968102</v>
      </c>
    </row>
    <row r="4208" spans="1:12" x14ac:dyDescent="0.25">
      <c r="A4208" s="14">
        <v>49901</v>
      </c>
      <c r="B4208" s="6">
        <f>LoonHeffing2020(Table1[[#This Row],[Belastbaar loon]])</f>
        <v>18638.023499999999</v>
      </c>
      <c r="C4208" s="6">
        <f>AlgemeneHeffingsKorting2020(Table1[[#This Row],[Belastbaar loon]])</f>
        <v>1055.3432</v>
      </c>
      <c r="D4208" s="14">
        <f>ArbeidsKorting2020(Table1[[#This Row],[Belastbaar loon]])</f>
        <v>2922.18</v>
      </c>
      <c r="E4208" s="14">
        <f>MAX(Table1[[#This Row],[Loonheffing]]-Table1[[#This Row],[Algemene Heffingskorting]]-Table1[[#This Row],[Arbeidskorting]],0)</f>
        <v>14660.5003</v>
      </c>
      <c r="F4208" s="6">
        <f>Table1[[#This Row],[Belastbaar loon]]-Table1[[#This Row],[Belasting]]</f>
        <v>35240.4997</v>
      </c>
      <c r="G4208" s="2">
        <f>(Table1[[#This Row],[Belastbaar loon]]-Table1[[#This Row],[Netto loon]])/Table1[[#This Row],[Belastbaar loon]]</f>
        <v>0.29379171359291395</v>
      </c>
      <c r="H4208" s="14">
        <f t="shared" ca="1" si="60"/>
        <v>14655.598099999997</v>
      </c>
      <c r="I4208" s="14">
        <f ca="1">IF(ROW()=2, Table1[[#This Row],[Netto loon]], INDIRECT(ADDRESS(ROW()-1,COLUMN(F:F))))</f>
        <v>35235.401900000004</v>
      </c>
      <c r="J4208" s="6">
        <f ca="1">IF(ROW()=2, 0, Table1[[#This Row],[Belastbaar loon]]-INDIRECT(ADDRESS(ROW()-1,COLUMN(A:A))))</f>
        <v>10</v>
      </c>
      <c r="K4208" s="6">
        <f ca="1">Table1[[#This Row],[Netto loon]]-Table1[[#This Row],[Netto vorige schijf]]</f>
        <v>5.0977999999959138</v>
      </c>
      <c r="L4208" s="2">
        <f ca="1">(Table1[[#This Row],[Bruto tov vorige schijf]]-Table1[[#This Row],[Netto tov vorige schijf]])/MAX(Table1[[#This Row],[Bruto tov vorige schijf]],1)</f>
        <v>0.49022000000040861</v>
      </c>
    </row>
    <row r="4209" spans="1:12" x14ac:dyDescent="0.25">
      <c r="A4209" s="14">
        <v>49911</v>
      </c>
      <c r="B4209" s="6">
        <f>LoonHeffing2020(Table1[[#This Row],[Belastbaar loon]])</f>
        <v>18641.7585</v>
      </c>
      <c r="C4209" s="6">
        <f>AlgemeneHeffingsKorting2020(Table1[[#This Row],[Belastbaar loon]])</f>
        <v>1054.7760000000001</v>
      </c>
      <c r="D4209" s="14">
        <f>ArbeidsKorting2020(Table1[[#This Row],[Belastbaar loon]])</f>
        <v>2921.58</v>
      </c>
      <c r="E4209" s="14">
        <f>MAX(Table1[[#This Row],[Loonheffing]]-Table1[[#This Row],[Algemene Heffingskorting]]-Table1[[#This Row],[Arbeidskorting]],0)</f>
        <v>14665.402499999998</v>
      </c>
      <c r="F4209" s="6">
        <f>Table1[[#This Row],[Belastbaar loon]]-Table1[[#This Row],[Belasting]]</f>
        <v>35245.597500000003</v>
      </c>
      <c r="G4209" s="2">
        <f>(Table1[[#This Row],[Belastbaar loon]]-Table1[[#This Row],[Netto loon]])/Table1[[#This Row],[Belastbaar loon]]</f>
        <v>0.29383106930335989</v>
      </c>
      <c r="H4209" s="14">
        <f t="shared" ca="1" si="60"/>
        <v>14660.5003</v>
      </c>
      <c r="I4209" s="14">
        <f ca="1">IF(ROW()=2, Table1[[#This Row],[Netto loon]], INDIRECT(ADDRESS(ROW()-1,COLUMN(F:F))))</f>
        <v>35240.4997</v>
      </c>
      <c r="J4209" s="6">
        <f ca="1">IF(ROW()=2, 0, Table1[[#This Row],[Belastbaar loon]]-INDIRECT(ADDRESS(ROW()-1,COLUMN(A:A))))</f>
        <v>10</v>
      </c>
      <c r="K4209" s="6">
        <f ca="1">Table1[[#This Row],[Netto loon]]-Table1[[#This Row],[Netto vorige schijf]]</f>
        <v>5.0978000000031898</v>
      </c>
      <c r="L4209" s="2">
        <f ca="1">(Table1[[#This Row],[Bruto tov vorige schijf]]-Table1[[#This Row],[Netto tov vorige schijf]])/MAX(Table1[[#This Row],[Bruto tov vorige schijf]],1)</f>
        <v>0.49021999999968102</v>
      </c>
    </row>
    <row r="4210" spans="1:12" x14ac:dyDescent="0.25">
      <c r="A4210" s="14">
        <v>49921</v>
      </c>
      <c r="B4210" s="6">
        <f>LoonHeffing2020(Table1[[#This Row],[Belastbaar loon]])</f>
        <v>18645.4935</v>
      </c>
      <c r="C4210" s="6">
        <f>AlgemeneHeffingsKorting2020(Table1[[#This Row],[Belastbaar loon]])</f>
        <v>1054.2088000000001</v>
      </c>
      <c r="D4210" s="14">
        <f>ArbeidsKorting2020(Table1[[#This Row],[Belastbaar loon]])</f>
        <v>2920.98</v>
      </c>
      <c r="E4210" s="14">
        <f>MAX(Table1[[#This Row],[Loonheffing]]-Table1[[#This Row],[Algemene Heffingskorting]]-Table1[[#This Row],[Arbeidskorting]],0)</f>
        <v>14670.304700000001</v>
      </c>
      <c r="F4210" s="6">
        <f>Table1[[#This Row],[Belastbaar loon]]-Table1[[#This Row],[Belasting]]</f>
        <v>35250.695299999999</v>
      </c>
      <c r="G4210" s="2">
        <f>(Table1[[#This Row],[Belastbaar loon]]-Table1[[#This Row],[Netto loon]])/Table1[[#This Row],[Belastbaar loon]]</f>
        <v>0.29387040924660968</v>
      </c>
      <c r="H4210" s="14">
        <f t="shared" ca="1" si="60"/>
        <v>14665.402499999998</v>
      </c>
      <c r="I4210" s="14">
        <f ca="1">IF(ROW()=2, Table1[[#This Row],[Netto loon]], INDIRECT(ADDRESS(ROW()-1,COLUMN(F:F))))</f>
        <v>35245.597500000003</v>
      </c>
      <c r="J4210" s="6">
        <f ca="1">IF(ROW()=2, 0, Table1[[#This Row],[Belastbaar loon]]-INDIRECT(ADDRESS(ROW()-1,COLUMN(A:A))))</f>
        <v>10</v>
      </c>
      <c r="K4210" s="6">
        <f ca="1">Table1[[#This Row],[Netto loon]]-Table1[[#This Row],[Netto vorige schijf]]</f>
        <v>5.0977999999959138</v>
      </c>
      <c r="L4210" s="2">
        <f ca="1">(Table1[[#This Row],[Bruto tov vorige schijf]]-Table1[[#This Row],[Netto tov vorige schijf]])/MAX(Table1[[#This Row],[Bruto tov vorige schijf]],1)</f>
        <v>0.49022000000040861</v>
      </c>
    </row>
    <row r="4211" spans="1:12" x14ac:dyDescent="0.25">
      <c r="A4211" s="14">
        <v>49931</v>
      </c>
      <c r="B4211" s="6">
        <f>LoonHeffing2020(Table1[[#This Row],[Belastbaar loon]])</f>
        <v>18649.228500000001</v>
      </c>
      <c r="C4211" s="6">
        <f>AlgemeneHeffingsKorting2020(Table1[[#This Row],[Belastbaar loon]])</f>
        <v>1053.6415999999999</v>
      </c>
      <c r="D4211" s="14">
        <f>ArbeidsKorting2020(Table1[[#This Row],[Belastbaar loon]])</f>
        <v>2920.38</v>
      </c>
      <c r="E4211" s="14">
        <f>MAX(Table1[[#This Row],[Loonheffing]]-Table1[[#This Row],[Algemene Heffingskorting]]-Table1[[#This Row],[Arbeidskorting]],0)</f>
        <v>14675.206900000001</v>
      </c>
      <c r="F4211" s="6">
        <f>Table1[[#This Row],[Belastbaar loon]]-Table1[[#This Row],[Belasting]]</f>
        <v>35255.793099999995</v>
      </c>
      <c r="G4211" s="2">
        <f>(Table1[[#This Row],[Belastbaar loon]]-Table1[[#This Row],[Netto loon]])/Table1[[#This Row],[Belastbaar loon]]</f>
        <v>0.29390973343213644</v>
      </c>
      <c r="H4211" s="14">
        <f t="shared" ca="1" si="60"/>
        <v>14670.304700000001</v>
      </c>
      <c r="I4211" s="14">
        <f ca="1">IF(ROW()=2, Table1[[#This Row],[Netto loon]], INDIRECT(ADDRESS(ROW()-1,COLUMN(F:F))))</f>
        <v>35250.695299999999</v>
      </c>
      <c r="J4211" s="6">
        <f ca="1">IF(ROW()=2, 0, Table1[[#This Row],[Belastbaar loon]]-INDIRECT(ADDRESS(ROW()-1,COLUMN(A:A))))</f>
        <v>10</v>
      </c>
      <c r="K4211" s="6">
        <f ca="1">Table1[[#This Row],[Netto loon]]-Table1[[#This Row],[Netto vorige schijf]]</f>
        <v>5.0977999999959138</v>
      </c>
      <c r="L4211" s="2">
        <f ca="1">(Table1[[#This Row],[Bruto tov vorige schijf]]-Table1[[#This Row],[Netto tov vorige schijf]])/MAX(Table1[[#This Row],[Bruto tov vorige schijf]],1)</f>
        <v>0.49022000000040861</v>
      </c>
    </row>
    <row r="4212" spans="1:12" x14ac:dyDescent="0.25">
      <c r="A4212" s="14">
        <v>49941</v>
      </c>
      <c r="B4212" s="6">
        <f>LoonHeffing2020(Table1[[#This Row],[Belastbaar loon]])</f>
        <v>18652.963500000002</v>
      </c>
      <c r="C4212" s="6">
        <f>AlgemeneHeffingsKorting2020(Table1[[#This Row],[Belastbaar loon]])</f>
        <v>1053.0744</v>
      </c>
      <c r="D4212" s="14">
        <f>ArbeidsKorting2020(Table1[[#This Row],[Belastbaar loon]])</f>
        <v>2919.78</v>
      </c>
      <c r="E4212" s="14">
        <f>MAX(Table1[[#This Row],[Loonheffing]]-Table1[[#This Row],[Algemene Heffingskorting]]-Table1[[#This Row],[Arbeidskorting]],0)</f>
        <v>14680.1091</v>
      </c>
      <c r="F4212" s="6">
        <f>Table1[[#This Row],[Belastbaar loon]]-Table1[[#This Row],[Belasting]]</f>
        <v>35260.890899999999</v>
      </c>
      <c r="G4212" s="2">
        <f>(Table1[[#This Row],[Belastbaar loon]]-Table1[[#This Row],[Netto loon]])/Table1[[#This Row],[Belastbaar loon]]</f>
        <v>0.2939490418694059</v>
      </c>
      <c r="H4212" s="14">
        <f t="shared" ca="1" si="60"/>
        <v>14675.206900000001</v>
      </c>
      <c r="I4212" s="14">
        <f ca="1">IF(ROW()=2, Table1[[#This Row],[Netto loon]], INDIRECT(ADDRESS(ROW()-1,COLUMN(F:F))))</f>
        <v>35255.793099999995</v>
      </c>
      <c r="J4212" s="6">
        <f ca="1">IF(ROW()=2, 0, Table1[[#This Row],[Belastbaar loon]]-INDIRECT(ADDRESS(ROW()-1,COLUMN(A:A))))</f>
        <v>10</v>
      </c>
      <c r="K4212" s="6">
        <f ca="1">Table1[[#This Row],[Netto loon]]-Table1[[#This Row],[Netto vorige schijf]]</f>
        <v>5.0978000000031898</v>
      </c>
      <c r="L4212" s="2">
        <f ca="1">(Table1[[#This Row],[Bruto tov vorige schijf]]-Table1[[#This Row],[Netto tov vorige schijf]])/MAX(Table1[[#This Row],[Bruto tov vorige schijf]],1)</f>
        <v>0.49021999999968102</v>
      </c>
    </row>
    <row r="4213" spans="1:12" x14ac:dyDescent="0.25">
      <c r="A4213" s="14">
        <v>49951</v>
      </c>
      <c r="B4213" s="6">
        <f>LoonHeffing2020(Table1[[#This Row],[Belastbaar loon]])</f>
        <v>18656.698499999999</v>
      </c>
      <c r="C4213" s="6">
        <f>AlgemeneHeffingsKorting2020(Table1[[#This Row],[Belastbaar loon]])</f>
        <v>1052.5072</v>
      </c>
      <c r="D4213" s="14">
        <f>ArbeidsKorting2020(Table1[[#This Row],[Belastbaar loon]])</f>
        <v>2919.18</v>
      </c>
      <c r="E4213" s="14">
        <f>MAX(Table1[[#This Row],[Loonheffing]]-Table1[[#This Row],[Algemene Heffingskorting]]-Table1[[#This Row],[Arbeidskorting]],0)</f>
        <v>14685.011299999998</v>
      </c>
      <c r="F4213" s="6">
        <f>Table1[[#This Row],[Belastbaar loon]]-Table1[[#This Row],[Belasting]]</f>
        <v>35265.988700000002</v>
      </c>
      <c r="G4213" s="2">
        <f>(Table1[[#This Row],[Belastbaar loon]]-Table1[[#This Row],[Netto loon]])/Table1[[#This Row],[Belastbaar loon]]</f>
        <v>0.29398833456787649</v>
      </c>
      <c r="H4213" s="14">
        <f t="shared" ca="1" si="60"/>
        <v>14680.1091</v>
      </c>
      <c r="I4213" s="14">
        <f ca="1">IF(ROW()=2, Table1[[#This Row],[Netto loon]], INDIRECT(ADDRESS(ROW()-1,COLUMN(F:F))))</f>
        <v>35260.890899999999</v>
      </c>
      <c r="J4213" s="6">
        <f ca="1">IF(ROW()=2, 0, Table1[[#This Row],[Belastbaar loon]]-INDIRECT(ADDRESS(ROW()-1,COLUMN(A:A))))</f>
        <v>10</v>
      </c>
      <c r="K4213" s="6">
        <f ca="1">Table1[[#This Row],[Netto loon]]-Table1[[#This Row],[Netto vorige schijf]]</f>
        <v>5.0978000000031898</v>
      </c>
      <c r="L4213" s="2">
        <f ca="1">(Table1[[#This Row],[Bruto tov vorige schijf]]-Table1[[#This Row],[Netto tov vorige schijf]])/MAX(Table1[[#This Row],[Bruto tov vorige schijf]],1)</f>
        <v>0.49021999999968102</v>
      </c>
    </row>
    <row r="4214" spans="1:12" x14ac:dyDescent="0.25">
      <c r="A4214" s="14">
        <v>49961</v>
      </c>
      <c r="B4214" s="6">
        <f>LoonHeffing2020(Table1[[#This Row],[Belastbaar loon]])</f>
        <v>18660.433499999999</v>
      </c>
      <c r="C4214" s="6">
        <f>AlgemeneHeffingsKorting2020(Table1[[#This Row],[Belastbaar loon]])</f>
        <v>1051.94</v>
      </c>
      <c r="D4214" s="14">
        <f>ArbeidsKorting2020(Table1[[#This Row],[Belastbaar loon]])</f>
        <v>2918.58</v>
      </c>
      <c r="E4214" s="14">
        <f>MAX(Table1[[#This Row],[Loonheffing]]-Table1[[#This Row],[Algemene Heffingskorting]]-Table1[[#This Row],[Arbeidskorting]],0)</f>
        <v>14689.913500000001</v>
      </c>
      <c r="F4214" s="6">
        <f>Table1[[#This Row],[Belastbaar loon]]-Table1[[#This Row],[Belasting]]</f>
        <v>35271.086499999998</v>
      </c>
      <c r="G4214" s="2">
        <f>(Table1[[#This Row],[Belastbaar loon]]-Table1[[#This Row],[Netto loon]])/Table1[[#This Row],[Belastbaar loon]]</f>
        <v>0.29402761153699891</v>
      </c>
      <c r="H4214" s="14">
        <f t="shared" ca="1" si="60"/>
        <v>14685.011299999998</v>
      </c>
      <c r="I4214" s="14">
        <f ca="1">IF(ROW()=2, Table1[[#This Row],[Netto loon]], INDIRECT(ADDRESS(ROW()-1,COLUMN(F:F))))</f>
        <v>35265.988700000002</v>
      </c>
      <c r="J4214" s="6">
        <f ca="1">IF(ROW()=2, 0, Table1[[#This Row],[Belastbaar loon]]-INDIRECT(ADDRESS(ROW()-1,COLUMN(A:A))))</f>
        <v>10</v>
      </c>
      <c r="K4214" s="6">
        <f ca="1">Table1[[#This Row],[Netto loon]]-Table1[[#This Row],[Netto vorige schijf]]</f>
        <v>5.0977999999959138</v>
      </c>
      <c r="L4214" s="2">
        <f ca="1">(Table1[[#This Row],[Bruto tov vorige schijf]]-Table1[[#This Row],[Netto tov vorige schijf]])/MAX(Table1[[#This Row],[Bruto tov vorige schijf]],1)</f>
        <v>0.49022000000040861</v>
      </c>
    </row>
    <row r="4215" spans="1:12" x14ac:dyDescent="0.25">
      <c r="A4215" s="14">
        <v>49971</v>
      </c>
      <c r="B4215" s="6">
        <f>LoonHeffing2020(Table1[[#This Row],[Belastbaar loon]])</f>
        <v>18664.1685</v>
      </c>
      <c r="C4215" s="6">
        <f>AlgemeneHeffingsKorting2020(Table1[[#This Row],[Belastbaar loon]])</f>
        <v>1051.3728000000001</v>
      </c>
      <c r="D4215" s="14">
        <f>ArbeidsKorting2020(Table1[[#This Row],[Belastbaar loon]])</f>
        <v>2917.98</v>
      </c>
      <c r="E4215" s="14">
        <f>MAX(Table1[[#This Row],[Loonheffing]]-Table1[[#This Row],[Algemene Heffingskorting]]-Table1[[#This Row],[Arbeidskorting]],0)</f>
        <v>14694.815699999999</v>
      </c>
      <c r="F4215" s="6">
        <f>Table1[[#This Row],[Belastbaar loon]]-Table1[[#This Row],[Belasting]]</f>
        <v>35276.184300000001</v>
      </c>
      <c r="G4215" s="2">
        <f>(Table1[[#This Row],[Belastbaar loon]]-Table1[[#This Row],[Netto loon]])/Table1[[#This Row],[Belastbaar loon]]</f>
        <v>0.29406687278621602</v>
      </c>
      <c r="H4215" s="14">
        <f t="shared" ca="1" si="60"/>
        <v>14689.913500000001</v>
      </c>
      <c r="I4215" s="14">
        <f ca="1">IF(ROW()=2, Table1[[#This Row],[Netto loon]], INDIRECT(ADDRESS(ROW()-1,COLUMN(F:F))))</f>
        <v>35271.086499999998</v>
      </c>
      <c r="J4215" s="6">
        <f ca="1">IF(ROW()=2, 0, Table1[[#This Row],[Belastbaar loon]]-INDIRECT(ADDRESS(ROW()-1,COLUMN(A:A))))</f>
        <v>10</v>
      </c>
      <c r="K4215" s="6">
        <f ca="1">Table1[[#This Row],[Netto loon]]-Table1[[#This Row],[Netto vorige schijf]]</f>
        <v>5.0978000000031898</v>
      </c>
      <c r="L4215" s="2">
        <f ca="1">(Table1[[#This Row],[Bruto tov vorige schijf]]-Table1[[#This Row],[Netto tov vorige schijf]])/MAX(Table1[[#This Row],[Bruto tov vorige schijf]],1)</f>
        <v>0.49021999999968102</v>
      </c>
    </row>
    <row r="4216" spans="1:12" x14ac:dyDescent="0.25">
      <c r="A4216" s="14">
        <v>49981</v>
      </c>
      <c r="B4216" s="6">
        <f>LoonHeffing2020(Table1[[#This Row],[Belastbaar loon]])</f>
        <v>18667.9035</v>
      </c>
      <c r="C4216" s="6">
        <f>AlgemeneHeffingsKorting2020(Table1[[#This Row],[Belastbaar loon]])</f>
        <v>1050.8055999999999</v>
      </c>
      <c r="D4216" s="14">
        <f>ArbeidsKorting2020(Table1[[#This Row],[Belastbaar loon]])</f>
        <v>2917.38</v>
      </c>
      <c r="E4216" s="14">
        <f>MAX(Table1[[#This Row],[Loonheffing]]-Table1[[#This Row],[Algemene Heffingskorting]]-Table1[[#This Row],[Arbeidskorting]],0)</f>
        <v>14699.7179</v>
      </c>
      <c r="F4216" s="6">
        <f>Table1[[#This Row],[Belastbaar loon]]-Table1[[#This Row],[Belasting]]</f>
        <v>35281.282099999997</v>
      </c>
      <c r="G4216" s="2">
        <f>(Table1[[#This Row],[Belastbaar loon]]-Table1[[#This Row],[Netto loon]])/Table1[[#This Row],[Belastbaar loon]]</f>
        <v>0.29410611832496353</v>
      </c>
      <c r="H4216" s="14">
        <f t="shared" ca="1" si="60"/>
        <v>14694.815699999999</v>
      </c>
      <c r="I4216" s="14">
        <f ca="1">IF(ROW()=2, Table1[[#This Row],[Netto loon]], INDIRECT(ADDRESS(ROW()-1,COLUMN(F:F))))</f>
        <v>35276.184300000001</v>
      </c>
      <c r="J4216" s="6">
        <f ca="1">IF(ROW()=2, 0, Table1[[#This Row],[Belastbaar loon]]-INDIRECT(ADDRESS(ROW()-1,COLUMN(A:A))))</f>
        <v>10</v>
      </c>
      <c r="K4216" s="6">
        <f ca="1">Table1[[#This Row],[Netto loon]]-Table1[[#This Row],[Netto vorige schijf]]</f>
        <v>5.0977999999959138</v>
      </c>
      <c r="L4216" s="2">
        <f ca="1">(Table1[[#This Row],[Bruto tov vorige schijf]]-Table1[[#This Row],[Netto tov vorige schijf]])/MAX(Table1[[#This Row],[Bruto tov vorige schijf]],1)</f>
        <v>0.49022000000040861</v>
      </c>
    </row>
    <row r="4217" spans="1:12" x14ac:dyDescent="0.25">
      <c r="A4217" s="14">
        <v>49991</v>
      </c>
      <c r="B4217" s="6">
        <f>LoonHeffing2020(Table1[[#This Row],[Belastbaar loon]])</f>
        <v>18671.638500000001</v>
      </c>
      <c r="C4217" s="6">
        <f>AlgemeneHeffingsKorting2020(Table1[[#This Row],[Belastbaar loon]])</f>
        <v>1050.2384</v>
      </c>
      <c r="D4217" s="14">
        <f>ArbeidsKorting2020(Table1[[#This Row],[Belastbaar loon]])</f>
        <v>2916.78</v>
      </c>
      <c r="E4217" s="14">
        <f>MAX(Table1[[#This Row],[Loonheffing]]-Table1[[#This Row],[Algemene Heffingskorting]]-Table1[[#This Row],[Arbeidskorting]],0)</f>
        <v>14704.620100000002</v>
      </c>
      <c r="F4217" s="6">
        <f>Table1[[#This Row],[Belastbaar loon]]-Table1[[#This Row],[Belasting]]</f>
        <v>35286.3799</v>
      </c>
      <c r="G4217" s="2">
        <f>(Table1[[#This Row],[Belastbaar loon]]-Table1[[#This Row],[Netto loon]])/Table1[[#This Row],[Belastbaar loon]]</f>
        <v>0.2941453481626693</v>
      </c>
      <c r="H4217" s="14">
        <f t="shared" ca="1" si="60"/>
        <v>14699.7179</v>
      </c>
      <c r="I4217" s="14">
        <f ca="1">IF(ROW()=2, Table1[[#This Row],[Netto loon]], INDIRECT(ADDRESS(ROW()-1,COLUMN(F:F))))</f>
        <v>35281.282099999997</v>
      </c>
      <c r="J4217" s="6">
        <f ca="1">IF(ROW()=2, 0, Table1[[#This Row],[Belastbaar loon]]-INDIRECT(ADDRESS(ROW()-1,COLUMN(A:A))))</f>
        <v>10</v>
      </c>
      <c r="K4217" s="6">
        <f ca="1">Table1[[#This Row],[Netto loon]]-Table1[[#This Row],[Netto vorige schijf]]</f>
        <v>5.0978000000031898</v>
      </c>
      <c r="L4217" s="2">
        <f ca="1">(Table1[[#This Row],[Bruto tov vorige schijf]]-Table1[[#This Row],[Netto tov vorige schijf]])/MAX(Table1[[#This Row],[Bruto tov vorige schijf]],1)</f>
        <v>0.49021999999968102</v>
      </c>
    </row>
    <row r="4218" spans="1:12" x14ac:dyDescent="0.25">
      <c r="A4218" s="14">
        <v>50001</v>
      </c>
      <c r="B4218" s="6">
        <f>LoonHeffing2020(Table1[[#This Row],[Belastbaar loon]])</f>
        <v>18675.373500000002</v>
      </c>
      <c r="C4218" s="6">
        <f>AlgemeneHeffingsKorting2020(Table1[[#This Row],[Belastbaar loon]])</f>
        <v>1049.6712</v>
      </c>
      <c r="D4218" s="14">
        <f>ArbeidsKorting2020(Table1[[#This Row],[Belastbaar loon]])</f>
        <v>2916.18</v>
      </c>
      <c r="E4218" s="14">
        <f>MAX(Table1[[#This Row],[Loonheffing]]-Table1[[#This Row],[Algemene Heffingskorting]]-Table1[[#This Row],[Arbeidskorting]],0)</f>
        <v>14709.522300000001</v>
      </c>
      <c r="F4218" s="6">
        <f>Table1[[#This Row],[Belastbaar loon]]-Table1[[#This Row],[Belasting]]</f>
        <v>35291.477700000003</v>
      </c>
      <c r="G4218" s="2">
        <f>(Table1[[#This Row],[Belastbaar loon]]-Table1[[#This Row],[Netto loon]])/Table1[[#This Row],[Belastbaar loon]]</f>
        <v>0.29418456230875378</v>
      </c>
      <c r="H4218" s="14">
        <f t="shared" ca="1" si="60"/>
        <v>14704.620100000002</v>
      </c>
      <c r="I4218" s="14">
        <f ca="1">IF(ROW()=2, Table1[[#This Row],[Netto loon]], INDIRECT(ADDRESS(ROW()-1,COLUMN(F:F))))</f>
        <v>35286.3799</v>
      </c>
      <c r="J4218" s="6">
        <f ca="1">IF(ROW()=2, 0, Table1[[#This Row],[Belastbaar loon]]-INDIRECT(ADDRESS(ROW()-1,COLUMN(A:A))))</f>
        <v>10</v>
      </c>
      <c r="K4218" s="6">
        <f ca="1">Table1[[#This Row],[Netto loon]]-Table1[[#This Row],[Netto vorige schijf]]</f>
        <v>5.0978000000031898</v>
      </c>
      <c r="L4218" s="2">
        <f ca="1">(Table1[[#This Row],[Bruto tov vorige schijf]]-Table1[[#This Row],[Netto tov vorige schijf]])/MAX(Table1[[#This Row],[Bruto tov vorige schijf]],1)</f>
        <v>0.49021999999968102</v>
      </c>
    </row>
    <row r="4219" spans="1:12" x14ac:dyDescent="0.25">
      <c r="A4219" s="14">
        <v>50011</v>
      </c>
      <c r="B4219" s="6">
        <f>LoonHeffing2020(Table1[[#This Row],[Belastbaar loon]])</f>
        <v>18679.108499999998</v>
      </c>
      <c r="C4219" s="6">
        <f>AlgemeneHeffingsKorting2020(Table1[[#This Row],[Belastbaar loon]])</f>
        <v>1049.104</v>
      </c>
      <c r="D4219" s="14">
        <f>ArbeidsKorting2020(Table1[[#This Row],[Belastbaar loon]])</f>
        <v>2915.58</v>
      </c>
      <c r="E4219" s="14">
        <f>MAX(Table1[[#This Row],[Loonheffing]]-Table1[[#This Row],[Algemene Heffingskorting]]-Table1[[#This Row],[Arbeidskorting]],0)</f>
        <v>14714.424499999999</v>
      </c>
      <c r="F4219" s="6">
        <f>Table1[[#This Row],[Belastbaar loon]]-Table1[[#This Row],[Belasting]]</f>
        <v>35296.575499999999</v>
      </c>
      <c r="G4219" s="2">
        <f>(Table1[[#This Row],[Belastbaar loon]]-Table1[[#This Row],[Netto loon]])/Table1[[#This Row],[Belastbaar loon]]</f>
        <v>0.29422376077263002</v>
      </c>
      <c r="H4219" s="14">
        <f t="shared" ca="1" si="60"/>
        <v>14709.522300000001</v>
      </c>
      <c r="I4219" s="14">
        <f ca="1">IF(ROW()=2, Table1[[#This Row],[Netto loon]], INDIRECT(ADDRESS(ROW()-1,COLUMN(F:F))))</f>
        <v>35291.477700000003</v>
      </c>
      <c r="J4219" s="6">
        <f ca="1">IF(ROW()=2, 0, Table1[[#This Row],[Belastbaar loon]]-INDIRECT(ADDRESS(ROW()-1,COLUMN(A:A))))</f>
        <v>10</v>
      </c>
      <c r="K4219" s="6">
        <f ca="1">Table1[[#This Row],[Netto loon]]-Table1[[#This Row],[Netto vorige schijf]]</f>
        <v>5.0977999999959138</v>
      </c>
      <c r="L4219" s="2">
        <f ca="1">(Table1[[#This Row],[Bruto tov vorige schijf]]-Table1[[#This Row],[Netto tov vorige schijf]])/MAX(Table1[[#This Row],[Bruto tov vorige schijf]],1)</f>
        <v>0.49022000000040861</v>
      </c>
    </row>
    <row r="4220" spans="1:12" x14ac:dyDescent="0.25">
      <c r="A4220" s="14">
        <v>50021</v>
      </c>
      <c r="B4220" s="6">
        <f>LoonHeffing2020(Table1[[#This Row],[Belastbaar loon]])</f>
        <v>18682.843499999999</v>
      </c>
      <c r="C4220" s="6">
        <f>AlgemeneHeffingsKorting2020(Table1[[#This Row],[Belastbaar loon]])</f>
        <v>1048.5368000000001</v>
      </c>
      <c r="D4220" s="14">
        <f>ArbeidsKorting2020(Table1[[#This Row],[Belastbaar loon]])</f>
        <v>2914.98</v>
      </c>
      <c r="E4220" s="14">
        <f>MAX(Table1[[#This Row],[Loonheffing]]-Table1[[#This Row],[Algemene Heffingskorting]]-Table1[[#This Row],[Arbeidskorting]],0)</f>
        <v>14719.326699999998</v>
      </c>
      <c r="F4220" s="6">
        <f>Table1[[#This Row],[Belastbaar loon]]-Table1[[#This Row],[Belasting]]</f>
        <v>35301.673300000002</v>
      </c>
      <c r="G4220" s="2">
        <f>(Table1[[#This Row],[Belastbaar loon]]-Table1[[#This Row],[Netto loon]])/Table1[[#This Row],[Belastbaar loon]]</f>
        <v>0.29426294356370319</v>
      </c>
      <c r="H4220" s="14">
        <f t="shared" ca="1" si="60"/>
        <v>14714.424499999999</v>
      </c>
      <c r="I4220" s="14">
        <f ca="1">IF(ROW()=2, Table1[[#This Row],[Netto loon]], INDIRECT(ADDRESS(ROW()-1,COLUMN(F:F))))</f>
        <v>35296.575499999999</v>
      </c>
      <c r="J4220" s="6">
        <f ca="1">IF(ROW()=2, 0, Table1[[#This Row],[Belastbaar loon]]-INDIRECT(ADDRESS(ROW()-1,COLUMN(A:A))))</f>
        <v>10</v>
      </c>
      <c r="K4220" s="6">
        <f ca="1">Table1[[#This Row],[Netto loon]]-Table1[[#This Row],[Netto vorige schijf]]</f>
        <v>5.0978000000031898</v>
      </c>
      <c r="L4220" s="2">
        <f ca="1">(Table1[[#This Row],[Bruto tov vorige schijf]]-Table1[[#This Row],[Netto tov vorige schijf]])/MAX(Table1[[#This Row],[Bruto tov vorige schijf]],1)</f>
        <v>0.49021999999968102</v>
      </c>
    </row>
    <row r="4221" spans="1:12" x14ac:dyDescent="0.25">
      <c r="A4221" s="14">
        <v>50031</v>
      </c>
      <c r="B4221" s="6">
        <f>LoonHeffing2020(Table1[[#This Row],[Belastbaar loon]])</f>
        <v>18686.5785</v>
      </c>
      <c r="C4221" s="6">
        <f>AlgemeneHeffingsKorting2020(Table1[[#This Row],[Belastbaar loon]])</f>
        <v>1047.9695999999999</v>
      </c>
      <c r="D4221" s="14">
        <f>ArbeidsKorting2020(Table1[[#This Row],[Belastbaar loon]])</f>
        <v>2914.38</v>
      </c>
      <c r="E4221" s="14">
        <f>MAX(Table1[[#This Row],[Loonheffing]]-Table1[[#This Row],[Algemene Heffingskorting]]-Table1[[#This Row],[Arbeidskorting]],0)</f>
        <v>14724.228899999998</v>
      </c>
      <c r="F4221" s="6">
        <f>Table1[[#This Row],[Belastbaar loon]]-Table1[[#This Row],[Belasting]]</f>
        <v>35306.771099999998</v>
      </c>
      <c r="G4221" s="2">
        <f>(Table1[[#This Row],[Belastbaar loon]]-Table1[[#This Row],[Netto loon]])/Table1[[#This Row],[Belastbaar loon]]</f>
        <v>0.29430211069137141</v>
      </c>
      <c r="H4221" s="14">
        <f t="shared" ca="1" si="60"/>
        <v>14719.326699999998</v>
      </c>
      <c r="I4221" s="14">
        <f ca="1">IF(ROW()=2, Table1[[#This Row],[Netto loon]], INDIRECT(ADDRESS(ROW()-1,COLUMN(F:F))))</f>
        <v>35301.673300000002</v>
      </c>
      <c r="J4221" s="6">
        <f ca="1">IF(ROW()=2, 0, Table1[[#This Row],[Belastbaar loon]]-INDIRECT(ADDRESS(ROW()-1,COLUMN(A:A))))</f>
        <v>10</v>
      </c>
      <c r="K4221" s="6">
        <f ca="1">Table1[[#This Row],[Netto loon]]-Table1[[#This Row],[Netto vorige schijf]]</f>
        <v>5.0977999999959138</v>
      </c>
      <c r="L4221" s="2">
        <f ca="1">(Table1[[#This Row],[Bruto tov vorige schijf]]-Table1[[#This Row],[Netto tov vorige schijf]])/MAX(Table1[[#This Row],[Bruto tov vorige schijf]],1)</f>
        <v>0.49022000000040861</v>
      </c>
    </row>
    <row r="4222" spans="1:12" x14ac:dyDescent="0.25">
      <c r="A4222" s="14">
        <v>50041</v>
      </c>
      <c r="B4222" s="6">
        <f>LoonHeffing2020(Table1[[#This Row],[Belastbaar loon]])</f>
        <v>18690.3135</v>
      </c>
      <c r="C4222" s="6">
        <f>AlgemeneHeffingsKorting2020(Table1[[#This Row],[Belastbaar loon]])</f>
        <v>1047.4023999999999</v>
      </c>
      <c r="D4222" s="14">
        <f>ArbeidsKorting2020(Table1[[#This Row],[Belastbaar loon]])</f>
        <v>2913.78</v>
      </c>
      <c r="E4222" s="14">
        <f>MAX(Table1[[#This Row],[Loonheffing]]-Table1[[#This Row],[Algemene Heffingskorting]]-Table1[[#This Row],[Arbeidskorting]],0)</f>
        <v>14729.131100000001</v>
      </c>
      <c r="F4222" s="6">
        <f>Table1[[#This Row],[Belastbaar loon]]-Table1[[#This Row],[Belasting]]</f>
        <v>35311.868900000001</v>
      </c>
      <c r="G4222" s="2">
        <f>(Table1[[#This Row],[Belastbaar loon]]-Table1[[#This Row],[Netto loon]])/Table1[[#This Row],[Belastbaar loon]]</f>
        <v>0.29434126216502465</v>
      </c>
      <c r="H4222" s="14">
        <f t="shared" ca="1" si="60"/>
        <v>14724.228899999998</v>
      </c>
      <c r="I4222" s="14">
        <f ca="1">IF(ROW()=2, Table1[[#This Row],[Netto loon]], INDIRECT(ADDRESS(ROW()-1,COLUMN(F:F))))</f>
        <v>35306.771099999998</v>
      </c>
      <c r="J4222" s="6">
        <f ca="1">IF(ROW()=2, 0, Table1[[#This Row],[Belastbaar loon]]-INDIRECT(ADDRESS(ROW()-1,COLUMN(A:A))))</f>
        <v>10</v>
      </c>
      <c r="K4222" s="6">
        <f ca="1">Table1[[#This Row],[Netto loon]]-Table1[[#This Row],[Netto vorige schijf]]</f>
        <v>5.0978000000031898</v>
      </c>
      <c r="L4222" s="2">
        <f ca="1">(Table1[[#This Row],[Bruto tov vorige schijf]]-Table1[[#This Row],[Netto tov vorige schijf]])/MAX(Table1[[#This Row],[Bruto tov vorige schijf]],1)</f>
        <v>0.49021999999968102</v>
      </c>
    </row>
    <row r="4223" spans="1:12" x14ac:dyDescent="0.25">
      <c r="A4223" s="14">
        <v>50051</v>
      </c>
      <c r="B4223" s="6">
        <f>LoonHeffing2020(Table1[[#This Row],[Belastbaar loon]])</f>
        <v>18694.048500000001</v>
      </c>
      <c r="C4223" s="6">
        <f>AlgemeneHeffingsKorting2020(Table1[[#This Row],[Belastbaar loon]])</f>
        <v>1046.8352</v>
      </c>
      <c r="D4223" s="14">
        <f>ArbeidsKorting2020(Table1[[#This Row],[Belastbaar loon]])</f>
        <v>2913.18</v>
      </c>
      <c r="E4223" s="14">
        <f>MAX(Table1[[#This Row],[Loonheffing]]-Table1[[#This Row],[Algemene Heffingskorting]]-Table1[[#This Row],[Arbeidskorting]],0)</f>
        <v>14734.033299999999</v>
      </c>
      <c r="F4223" s="6">
        <f>Table1[[#This Row],[Belastbaar loon]]-Table1[[#This Row],[Belasting]]</f>
        <v>35316.966700000004</v>
      </c>
      <c r="G4223" s="2">
        <f>(Table1[[#This Row],[Belastbaar loon]]-Table1[[#This Row],[Netto loon]])/Table1[[#This Row],[Belastbaar loon]]</f>
        <v>0.29438039799404597</v>
      </c>
      <c r="H4223" s="14">
        <f t="shared" ca="1" si="60"/>
        <v>14729.131100000001</v>
      </c>
      <c r="I4223" s="14">
        <f ca="1">IF(ROW()=2, Table1[[#This Row],[Netto loon]], INDIRECT(ADDRESS(ROW()-1,COLUMN(F:F))))</f>
        <v>35311.868900000001</v>
      </c>
      <c r="J4223" s="6">
        <f ca="1">IF(ROW()=2, 0, Table1[[#This Row],[Belastbaar loon]]-INDIRECT(ADDRESS(ROW()-1,COLUMN(A:A))))</f>
        <v>10</v>
      </c>
      <c r="K4223" s="6">
        <f ca="1">Table1[[#This Row],[Netto loon]]-Table1[[#This Row],[Netto vorige schijf]]</f>
        <v>5.0978000000031898</v>
      </c>
      <c r="L4223" s="2">
        <f ca="1">(Table1[[#This Row],[Bruto tov vorige schijf]]-Table1[[#This Row],[Netto tov vorige schijf]])/MAX(Table1[[#This Row],[Bruto tov vorige schijf]],1)</f>
        <v>0.49021999999968102</v>
      </c>
    </row>
    <row r="4224" spans="1:12" x14ac:dyDescent="0.25">
      <c r="A4224" s="14">
        <v>50061</v>
      </c>
      <c r="B4224" s="6">
        <f>LoonHeffing2020(Table1[[#This Row],[Belastbaar loon]])</f>
        <v>18697.783500000001</v>
      </c>
      <c r="C4224" s="6">
        <f>AlgemeneHeffingsKorting2020(Table1[[#This Row],[Belastbaar loon]])</f>
        <v>1046.268</v>
      </c>
      <c r="D4224" s="14">
        <f>ArbeidsKorting2020(Table1[[#This Row],[Belastbaar loon]])</f>
        <v>2912.58</v>
      </c>
      <c r="E4224" s="14">
        <f>MAX(Table1[[#This Row],[Loonheffing]]-Table1[[#This Row],[Algemene Heffingskorting]]-Table1[[#This Row],[Arbeidskorting]],0)</f>
        <v>14738.935500000001</v>
      </c>
      <c r="F4224" s="6">
        <f>Table1[[#This Row],[Belastbaar loon]]-Table1[[#This Row],[Belasting]]</f>
        <v>35322.0645</v>
      </c>
      <c r="G4224" s="2">
        <f>(Table1[[#This Row],[Belastbaar loon]]-Table1[[#This Row],[Netto loon]])/Table1[[#This Row],[Belastbaar loon]]</f>
        <v>0.29441951818781087</v>
      </c>
      <c r="H4224" s="14">
        <f t="shared" ca="1" si="60"/>
        <v>14734.033299999999</v>
      </c>
      <c r="I4224" s="14">
        <f ca="1">IF(ROW()=2, Table1[[#This Row],[Netto loon]], INDIRECT(ADDRESS(ROW()-1,COLUMN(F:F))))</f>
        <v>35316.966700000004</v>
      </c>
      <c r="J4224" s="6">
        <f ca="1">IF(ROW()=2, 0, Table1[[#This Row],[Belastbaar loon]]-INDIRECT(ADDRESS(ROW()-1,COLUMN(A:A))))</f>
        <v>10</v>
      </c>
      <c r="K4224" s="6">
        <f ca="1">Table1[[#This Row],[Netto loon]]-Table1[[#This Row],[Netto vorige schijf]]</f>
        <v>5.0977999999959138</v>
      </c>
      <c r="L4224" s="2">
        <f ca="1">(Table1[[#This Row],[Bruto tov vorige schijf]]-Table1[[#This Row],[Netto tov vorige schijf]])/MAX(Table1[[#This Row],[Bruto tov vorige schijf]],1)</f>
        <v>0.49022000000040861</v>
      </c>
    </row>
    <row r="4225" spans="1:12" x14ac:dyDescent="0.25">
      <c r="A4225" s="14">
        <v>50071</v>
      </c>
      <c r="B4225" s="6">
        <f>LoonHeffing2020(Table1[[#This Row],[Belastbaar loon]])</f>
        <v>18701.518499999998</v>
      </c>
      <c r="C4225" s="6">
        <f>AlgemeneHeffingsKorting2020(Table1[[#This Row],[Belastbaar loon]])</f>
        <v>1045.7008000000001</v>
      </c>
      <c r="D4225" s="14">
        <f>ArbeidsKorting2020(Table1[[#This Row],[Belastbaar loon]])</f>
        <v>2911.98</v>
      </c>
      <c r="E4225" s="14">
        <f>MAX(Table1[[#This Row],[Loonheffing]]-Table1[[#This Row],[Algemene Heffingskorting]]-Table1[[#This Row],[Arbeidskorting]],0)</f>
        <v>14743.8377</v>
      </c>
      <c r="F4225" s="6">
        <f>Table1[[#This Row],[Belastbaar loon]]-Table1[[#This Row],[Belasting]]</f>
        <v>35327.162299999996</v>
      </c>
      <c r="G4225" s="2">
        <f>(Table1[[#This Row],[Belastbaar loon]]-Table1[[#This Row],[Netto loon]])/Table1[[#This Row],[Belastbaar loon]]</f>
        <v>0.29445862275568702</v>
      </c>
      <c r="H4225" s="14">
        <f t="shared" ca="1" si="60"/>
        <v>14738.935500000001</v>
      </c>
      <c r="I4225" s="14">
        <f ca="1">IF(ROW()=2, Table1[[#This Row],[Netto loon]], INDIRECT(ADDRESS(ROW()-1,COLUMN(F:F))))</f>
        <v>35322.0645</v>
      </c>
      <c r="J4225" s="6">
        <f ca="1">IF(ROW()=2, 0, Table1[[#This Row],[Belastbaar loon]]-INDIRECT(ADDRESS(ROW()-1,COLUMN(A:A))))</f>
        <v>10</v>
      </c>
      <c r="K4225" s="6">
        <f ca="1">Table1[[#This Row],[Netto loon]]-Table1[[#This Row],[Netto vorige schijf]]</f>
        <v>5.0977999999959138</v>
      </c>
      <c r="L4225" s="2">
        <f ca="1">(Table1[[#This Row],[Bruto tov vorige schijf]]-Table1[[#This Row],[Netto tov vorige schijf]])/MAX(Table1[[#This Row],[Bruto tov vorige schijf]],1)</f>
        <v>0.49022000000040861</v>
      </c>
    </row>
    <row r="4226" spans="1:12" x14ac:dyDescent="0.25">
      <c r="A4226" s="14">
        <v>50081</v>
      </c>
      <c r="B4226" s="6">
        <f>LoonHeffing2020(Table1[[#This Row],[Belastbaar loon]])</f>
        <v>18705.253499999999</v>
      </c>
      <c r="C4226" s="6">
        <f>AlgemeneHeffingsKorting2020(Table1[[#This Row],[Belastbaar loon]])</f>
        <v>1045.1336000000001</v>
      </c>
      <c r="D4226" s="14">
        <f>ArbeidsKorting2020(Table1[[#This Row],[Belastbaar loon]])</f>
        <v>2911.38</v>
      </c>
      <c r="E4226" s="14">
        <f>MAX(Table1[[#This Row],[Loonheffing]]-Table1[[#This Row],[Algemene Heffingskorting]]-Table1[[#This Row],[Arbeidskorting]],0)</f>
        <v>14748.739899999997</v>
      </c>
      <c r="F4226" s="6">
        <f>Table1[[#This Row],[Belastbaar loon]]-Table1[[#This Row],[Belasting]]</f>
        <v>35332.2601</v>
      </c>
      <c r="G4226" s="2">
        <f>(Table1[[#This Row],[Belastbaar loon]]-Table1[[#This Row],[Netto loon]])/Table1[[#This Row],[Belastbaar loon]]</f>
        <v>0.29449771170703459</v>
      </c>
      <c r="H4226" s="14">
        <f t="shared" ca="1" si="60"/>
        <v>14743.8377</v>
      </c>
      <c r="I4226" s="14">
        <f ca="1">IF(ROW()=2, Table1[[#This Row],[Netto loon]], INDIRECT(ADDRESS(ROW()-1,COLUMN(F:F))))</f>
        <v>35327.162299999996</v>
      </c>
      <c r="J4226" s="6">
        <f ca="1">IF(ROW()=2, 0, Table1[[#This Row],[Belastbaar loon]]-INDIRECT(ADDRESS(ROW()-1,COLUMN(A:A))))</f>
        <v>10</v>
      </c>
      <c r="K4226" s="6">
        <f ca="1">Table1[[#This Row],[Netto loon]]-Table1[[#This Row],[Netto vorige schijf]]</f>
        <v>5.0978000000031898</v>
      </c>
      <c r="L4226" s="2">
        <f ca="1">(Table1[[#This Row],[Bruto tov vorige schijf]]-Table1[[#This Row],[Netto tov vorige schijf]])/MAX(Table1[[#This Row],[Bruto tov vorige schijf]],1)</f>
        <v>0.49021999999968102</v>
      </c>
    </row>
    <row r="4227" spans="1:12" x14ac:dyDescent="0.25">
      <c r="A4227" s="14">
        <v>50091</v>
      </c>
      <c r="B4227" s="6">
        <f>LoonHeffing2020(Table1[[#This Row],[Belastbaar loon]])</f>
        <v>18708.988499999999</v>
      </c>
      <c r="C4227" s="6">
        <f>AlgemeneHeffingsKorting2020(Table1[[#This Row],[Belastbaar loon]])</f>
        <v>1044.5663999999999</v>
      </c>
      <c r="D4227" s="14">
        <f>ArbeidsKorting2020(Table1[[#This Row],[Belastbaar loon]])</f>
        <v>2910.78</v>
      </c>
      <c r="E4227" s="14">
        <f>MAX(Table1[[#This Row],[Loonheffing]]-Table1[[#This Row],[Algemene Heffingskorting]]-Table1[[#This Row],[Arbeidskorting]],0)</f>
        <v>14753.642099999999</v>
      </c>
      <c r="F4227" s="6">
        <f>Table1[[#This Row],[Belastbaar loon]]-Table1[[#This Row],[Belasting]]</f>
        <v>35337.357900000003</v>
      </c>
      <c r="G4227" s="2">
        <f>(Table1[[#This Row],[Belastbaar loon]]-Table1[[#This Row],[Netto loon]])/Table1[[#This Row],[Belastbaar loon]]</f>
        <v>0.29453678505120673</v>
      </c>
      <c r="H4227" s="14">
        <f t="shared" ca="1" si="60"/>
        <v>14748.739899999997</v>
      </c>
      <c r="I4227" s="14">
        <f ca="1">IF(ROW()=2, Table1[[#This Row],[Netto loon]], INDIRECT(ADDRESS(ROW()-1,COLUMN(F:F))))</f>
        <v>35332.2601</v>
      </c>
      <c r="J4227" s="6">
        <f ca="1">IF(ROW()=2, 0, Table1[[#This Row],[Belastbaar loon]]-INDIRECT(ADDRESS(ROW()-1,COLUMN(A:A))))</f>
        <v>10</v>
      </c>
      <c r="K4227" s="6">
        <f ca="1">Table1[[#This Row],[Netto loon]]-Table1[[#This Row],[Netto vorige schijf]]</f>
        <v>5.0978000000031898</v>
      </c>
      <c r="L4227" s="2">
        <f ca="1">(Table1[[#This Row],[Bruto tov vorige schijf]]-Table1[[#This Row],[Netto tov vorige schijf]])/MAX(Table1[[#This Row],[Bruto tov vorige schijf]],1)</f>
        <v>0.49021999999968102</v>
      </c>
    </row>
    <row r="4228" spans="1:12" x14ac:dyDescent="0.25">
      <c r="A4228" s="14">
        <v>50101</v>
      </c>
      <c r="B4228" s="6">
        <f>LoonHeffing2020(Table1[[#This Row],[Belastbaar loon]])</f>
        <v>18712.7235</v>
      </c>
      <c r="C4228" s="6">
        <f>AlgemeneHeffingsKorting2020(Table1[[#This Row],[Belastbaar loon]])</f>
        <v>1043.9992</v>
      </c>
      <c r="D4228" s="14">
        <f>ArbeidsKorting2020(Table1[[#This Row],[Belastbaar loon]])</f>
        <v>2910.18</v>
      </c>
      <c r="E4228" s="14">
        <f>MAX(Table1[[#This Row],[Loonheffing]]-Table1[[#This Row],[Algemene Heffingskorting]]-Table1[[#This Row],[Arbeidskorting]],0)</f>
        <v>14758.544300000001</v>
      </c>
      <c r="F4228" s="6">
        <f>Table1[[#This Row],[Belastbaar loon]]-Table1[[#This Row],[Belasting]]</f>
        <v>35342.455699999999</v>
      </c>
      <c r="G4228" s="2">
        <f>(Table1[[#This Row],[Belastbaar loon]]-Table1[[#This Row],[Netto loon]])/Table1[[#This Row],[Belastbaar loon]]</f>
        <v>0.294575842797549</v>
      </c>
      <c r="H4228" s="14">
        <f t="shared" ca="1" si="60"/>
        <v>14753.642099999999</v>
      </c>
      <c r="I4228" s="14">
        <f ca="1">IF(ROW()=2, Table1[[#This Row],[Netto loon]], INDIRECT(ADDRESS(ROW()-1,COLUMN(F:F))))</f>
        <v>35337.357900000003</v>
      </c>
      <c r="J4228" s="6">
        <f ca="1">IF(ROW()=2, 0, Table1[[#This Row],[Belastbaar loon]]-INDIRECT(ADDRESS(ROW()-1,COLUMN(A:A))))</f>
        <v>10</v>
      </c>
      <c r="K4228" s="6">
        <f ca="1">Table1[[#This Row],[Netto loon]]-Table1[[#This Row],[Netto vorige schijf]]</f>
        <v>5.0977999999959138</v>
      </c>
      <c r="L4228" s="2">
        <f ca="1">(Table1[[#This Row],[Bruto tov vorige schijf]]-Table1[[#This Row],[Netto tov vorige schijf]])/MAX(Table1[[#This Row],[Bruto tov vorige schijf]],1)</f>
        <v>0.49022000000040861</v>
      </c>
    </row>
    <row r="4229" spans="1:12" x14ac:dyDescent="0.25">
      <c r="A4229" s="14">
        <v>50111</v>
      </c>
      <c r="B4229" s="6">
        <f>LoonHeffing2020(Table1[[#This Row],[Belastbaar loon]])</f>
        <v>18716.458500000001</v>
      </c>
      <c r="C4229" s="6">
        <f>AlgemeneHeffingsKorting2020(Table1[[#This Row],[Belastbaar loon]])</f>
        <v>1043.432</v>
      </c>
      <c r="D4229" s="14">
        <f>ArbeidsKorting2020(Table1[[#This Row],[Belastbaar loon]])</f>
        <v>2909.58</v>
      </c>
      <c r="E4229" s="14">
        <f>MAX(Table1[[#This Row],[Loonheffing]]-Table1[[#This Row],[Algemene Heffingskorting]]-Table1[[#This Row],[Arbeidskorting]],0)</f>
        <v>14763.4465</v>
      </c>
      <c r="F4229" s="6">
        <f>Table1[[#This Row],[Belastbaar loon]]-Table1[[#This Row],[Belasting]]</f>
        <v>35347.553500000002</v>
      </c>
      <c r="G4229" s="2">
        <f>(Table1[[#This Row],[Belastbaar loon]]-Table1[[#This Row],[Netto loon]])/Table1[[#This Row],[Belastbaar loon]]</f>
        <v>0.294614884955399</v>
      </c>
      <c r="H4229" s="14">
        <f t="shared" ca="1" si="60"/>
        <v>14758.544300000001</v>
      </c>
      <c r="I4229" s="14">
        <f ca="1">IF(ROW()=2, Table1[[#This Row],[Netto loon]], INDIRECT(ADDRESS(ROW()-1,COLUMN(F:F))))</f>
        <v>35342.455699999999</v>
      </c>
      <c r="J4229" s="6">
        <f ca="1">IF(ROW()=2, 0, Table1[[#This Row],[Belastbaar loon]]-INDIRECT(ADDRESS(ROW()-1,COLUMN(A:A))))</f>
        <v>10</v>
      </c>
      <c r="K4229" s="6">
        <f ca="1">Table1[[#This Row],[Netto loon]]-Table1[[#This Row],[Netto vorige schijf]]</f>
        <v>5.0978000000031898</v>
      </c>
      <c r="L4229" s="2">
        <f ca="1">(Table1[[#This Row],[Bruto tov vorige schijf]]-Table1[[#This Row],[Netto tov vorige schijf]])/MAX(Table1[[#This Row],[Bruto tov vorige schijf]],1)</f>
        <v>0.49021999999968102</v>
      </c>
    </row>
    <row r="4230" spans="1:12" x14ac:dyDescent="0.25">
      <c r="A4230" s="14">
        <v>50121</v>
      </c>
      <c r="B4230" s="6">
        <f>LoonHeffing2020(Table1[[#This Row],[Belastbaar loon]])</f>
        <v>18720.193500000001</v>
      </c>
      <c r="C4230" s="6">
        <f>AlgemeneHeffingsKorting2020(Table1[[#This Row],[Belastbaar loon]])</f>
        <v>1042.8648000000001</v>
      </c>
      <c r="D4230" s="14">
        <f>ArbeidsKorting2020(Table1[[#This Row],[Belastbaar loon]])</f>
        <v>2908.98</v>
      </c>
      <c r="E4230" s="14">
        <f>MAX(Table1[[#This Row],[Loonheffing]]-Table1[[#This Row],[Algemene Heffingskorting]]-Table1[[#This Row],[Arbeidskorting]],0)</f>
        <v>14768.348700000002</v>
      </c>
      <c r="F4230" s="6">
        <f>Table1[[#This Row],[Belastbaar loon]]-Table1[[#This Row],[Belasting]]</f>
        <v>35352.651299999998</v>
      </c>
      <c r="G4230" s="2">
        <f>(Table1[[#This Row],[Belastbaar loon]]-Table1[[#This Row],[Netto loon]])/Table1[[#This Row],[Belastbaar loon]]</f>
        <v>0.29465391153408754</v>
      </c>
      <c r="H4230" s="14">
        <f t="shared" ca="1" si="60"/>
        <v>14763.4465</v>
      </c>
      <c r="I4230" s="14">
        <f ca="1">IF(ROW()=2, Table1[[#This Row],[Netto loon]], INDIRECT(ADDRESS(ROW()-1,COLUMN(F:F))))</f>
        <v>35347.553500000002</v>
      </c>
      <c r="J4230" s="6">
        <f ca="1">IF(ROW()=2, 0, Table1[[#This Row],[Belastbaar loon]]-INDIRECT(ADDRESS(ROW()-1,COLUMN(A:A))))</f>
        <v>10</v>
      </c>
      <c r="K4230" s="6">
        <f ca="1">Table1[[#This Row],[Netto loon]]-Table1[[#This Row],[Netto vorige schijf]]</f>
        <v>5.0977999999959138</v>
      </c>
      <c r="L4230" s="2">
        <f ca="1">(Table1[[#This Row],[Bruto tov vorige schijf]]-Table1[[#This Row],[Netto tov vorige schijf]])/MAX(Table1[[#This Row],[Bruto tov vorige schijf]],1)</f>
        <v>0.49022000000040861</v>
      </c>
    </row>
    <row r="4231" spans="1:12" x14ac:dyDescent="0.25">
      <c r="A4231" s="14">
        <v>50131</v>
      </c>
      <c r="B4231" s="6">
        <f>LoonHeffing2020(Table1[[#This Row],[Belastbaar loon]])</f>
        <v>18723.928499999998</v>
      </c>
      <c r="C4231" s="6">
        <f>AlgemeneHeffingsKorting2020(Table1[[#This Row],[Belastbaar loon]])</f>
        <v>1042.2976000000001</v>
      </c>
      <c r="D4231" s="14">
        <f>ArbeidsKorting2020(Table1[[#This Row],[Belastbaar loon]])</f>
        <v>2908.38</v>
      </c>
      <c r="E4231" s="14">
        <f>MAX(Table1[[#This Row],[Loonheffing]]-Table1[[#This Row],[Algemene Heffingskorting]]-Table1[[#This Row],[Arbeidskorting]],0)</f>
        <v>14773.250899999995</v>
      </c>
      <c r="F4231" s="6">
        <f>Table1[[#This Row],[Belastbaar loon]]-Table1[[#This Row],[Belasting]]</f>
        <v>35357.749100000001</v>
      </c>
      <c r="G4231" s="2">
        <f>(Table1[[#This Row],[Belastbaar loon]]-Table1[[#This Row],[Netto loon]])/Table1[[#This Row],[Belastbaar loon]]</f>
        <v>0.2946929225429375</v>
      </c>
      <c r="H4231" s="14">
        <f t="shared" ca="1" si="60"/>
        <v>14768.348700000002</v>
      </c>
      <c r="I4231" s="14">
        <f ca="1">IF(ROW()=2, Table1[[#This Row],[Netto loon]], INDIRECT(ADDRESS(ROW()-1,COLUMN(F:F))))</f>
        <v>35352.651299999998</v>
      </c>
      <c r="J4231" s="6">
        <f ca="1">IF(ROW()=2, 0, Table1[[#This Row],[Belastbaar loon]]-INDIRECT(ADDRESS(ROW()-1,COLUMN(A:A))))</f>
        <v>10</v>
      </c>
      <c r="K4231" s="6">
        <f ca="1">Table1[[#This Row],[Netto loon]]-Table1[[#This Row],[Netto vorige schijf]]</f>
        <v>5.0978000000031898</v>
      </c>
      <c r="L4231" s="2">
        <f ca="1">(Table1[[#This Row],[Bruto tov vorige schijf]]-Table1[[#This Row],[Netto tov vorige schijf]])/MAX(Table1[[#This Row],[Bruto tov vorige schijf]],1)</f>
        <v>0.49021999999968102</v>
      </c>
    </row>
    <row r="4232" spans="1:12" x14ac:dyDescent="0.25">
      <c r="A4232" s="14">
        <v>50141</v>
      </c>
      <c r="B4232" s="6">
        <f>LoonHeffing2020(Table1[[#This Row],[Belastbaar loon]])</f>
        <v>18727.663499999999</v>
      </c>
      <c r="C4232" s="6">
        <f>AlgemeneHeffingsKorting2020(Table1[[#This Row],[Belastbaar loon]])</f>
        <v>1041.7303999999999</v>
      </c>
      <c r="D4232" s="14">
        <f>ArbeidsKorting2020(Table1[[#This Row],[Belastbaar loon]])</f>
        <v>2907.78</v>
      </c>
      <c r="E4232" s="14">
        <f>MAX(Table1[[#This Row],[Loonheffing]]-Table1[[#This Row],[Algemene Heffingskorting]]-Table1[[#This Row],[Arbeidskorting]],0)</f>
        <v>14778.153099999998</v>
      </c>
      <c r="F4232" s="6">
        <f>Table1[[#This Row],[Belastbaar loon]]-Table1[[#This Row],[Belasting]]</f>
        <v>35362.846900000004</v>
      </c>
      <c r="G4232" s="2">
        <f>(Table1[[#This Row],[Belastbaar loon]]-Table1[[#This Row],[Netto loon]])/Table1[[#This Row],[Belastbaar loon]]</f>
        <v>0.29473191799126452</v>
      </c>
      <c r="H4232" s="14">
        <f t="shared" ca="1" si="60"/>
        <v>14773.250899999995</v>
      </c>
      <c r="I4232" s="14">
        <f ca="1">IF(ROW()=2, Table1[[#This Row],[Netto loon]], INDIRECT(ADDRESS(ROW()-1,COLUMN(F:F))))</f>
        <v>35357.749100000001</v>
      </c>
      <c r="J4232" s="6">
        <f ca="1">IF(ROW()=2, 0, Table1[[#This Row],[Belastbaar loon]]-INDIRECT(ADDRESS(ROW()-1,COLUMN(A:A))))</f>
        <v>10</v>
      </c>
      <c r="K4232" s="6">
        <f ca="1">Table1[[#This Row],[Netto loon]]-Table1[[#This Row],[Netto vorige schijf]]</f>
        <v>5.0978000000031898</v>
      </c>
      <c r="L4232" s="2">
        <f ca="1">(Table1[[#This Row],[Bruto tov vorige schijf]]-Table1[[#This Row],[Netto tov vorige schijf]])/MAX(Table1[[#This Row],[Bruto tov vorige schijf]],1)</f>
        <v>0.49021999999968102</v>
      </c>
    </row>
    <row r="4233" spans="1:12" x14ac:dyDescent="0.25">
      <c r="A4233" s="14">
        <v>50151</v>
      </c>
      <c r="B4233" s="6">
        <f>LoonHeffing2020(Table1[[#This Row],[Belastbaar loon]])</f>
        <v>18731.398499999999</v>
      </c>
      <c r="C4233" s="6">
        <f>AlgemeneHeffingsKorting2020(Table1[[#This Row],[Belastbaar loon]])</f>
        <v>1041.1632</v>
      </c>
      <c r="D4233" s="14">
        <f>ArbeidsKorting2020(Table1[[#This Row],[Belastbaar loon]])</f>
        <v>2907.18</v>
      </c>
      <c r="E4233" s="14">
        <f>MAX(Table1[[#This Row],[Loonheffing]]-Table1[[#This Row],[Algemene Heffingskorting]]-Table1[[#This Row],[Arbeidskorting]],0)</f>
        <v>14783.0553</v>
      </c>
      <c r="F4233" s="6">
        <f>Table1[[#This Row],[Belastbaar loon]]-Table1[[#This Row],[Belasting]]</f>
        <v>35367.9447</v>
      </c>
      <c r="G4233" s="2">
        <f>(Table1[[#This Row],[Belastbaar loon]]-Table1[[#This Row],[Netto loon]])/Table1[[#This Row],[Belastbaar loon]]</f>
        <v>0.29477089788837713</v>
      </c>
      <c r="H4233" s="14">
        <f t="shared" ca="1" si="60"/>
        <v>14778.153099999998</v>
      </c>
      <c r="I4233" s="14">
        <f ca="1">IF(ROW()=2, Table1[[#This Row],[Netto loon]], INDIRECT(ADDRESS(ROW()-1,COLUMN(F:F))))</f>
        <v>35362.846900000004</v>
      </c>
      <c r="J4233" s="6">
        <f ca="1">IF(ROW()=2, 0, Table1[[#This Row],[Belastbaar loon]]-INDIRECT(ADDRESS(ROW()-1,COLUMN(A:A))))</f>
        <v>10</v>
      </c>
      <c r="K4233" s="6">
        <f ca="1">Table1[[#This Row],[Netto loon]]-Table1[[#This Row],[Netto vorige schijf]]</f>
        <v>5.0977999999959138</v>
      </c>
      <c r="L4233" s="2">
        <f ca="1">(Table1[[#This Row],[Bruto tov vorige schijf]]-Table1[[#This Row],[Netto tov vorige schijf]])/MAX(Table1[[#This Row],[Bruto tov vorige schijf]],1)</f>
        <v>0.49022000000040861</v>
      </c>
    </row>
    <row r="4234" spans="1:12" x14ac:dyDescent="0.25">
      <c r="A4234" s="14">
        <v>50161</v>
      </c>
      <c r="B4234" s="6">
        <f>LoonHeffing2020(Table1[[#This Row],[Belastbaar loon]])</f>
        <v>18735.1335</v>
      </c>
      <c r="C4234" s="6">
        <f>AlgemeneHeffingsKorting2020(Table1[[#This Row],[Belastbaar loon]])</f>
        <v>1040.596</v>
      </c>
      <c r="D4234" s="14">
        <f>ArbeidsKorting2020(Table1[[#This Row],[Belastbaar loon]])</f>
        <v>2906.58</v>
      </c>
      <c r="E4234" s="14">
        <f>MAX(Table1[[#This Row],[Loonheffing]]-Table1[[#This Row],[Algemene Heffingskorting]]-Table1[[#This Row],[Arbeidskorting]],0)</f>
        <v>14787.957499999999</v>
      </c>
      <c r="F4234" s="6">
        <f>Table1[[#This Row],[Belastbaar loon]]-Table1[[#This Row],[Belasting]]</f>
        <v>35373.042500000003</v>
      </c>
      <c r="G4234" s="2">
        <f>(Table1[[#This Row],[Belastbaar loon]]-Table1[[#This Row],[Netto loon]])/Table1[[#This Row],[Belastbaar loon]]</f>
        <v>0.29480986224357564</v>
      </c>
      <c r="H4234" s="14">
        <f t="shared" ca="1" si="60"/>
        <v>14783.0553</v>
      </c>
      <c r="I4234" s="14">
        <f ca="1">IF(ROW()=2, Table1[[#This Row],[Netto loon]], INDIRECT(ADDRESS(ROW()-1,COLUMN(F:F))))</f>
        <v>35367.9447</v>
      </c>
      <c r="J4234" s="6">
        <f ca="1">IF(ROW()=2, 0, Table1[[#This Row],[Belastbaar loon]]-INDIRECT(ADDRESS(ROW()-1,COLUMN(A:A))))</f>
        <v>10</v>
      </c>
      <c r="K4234" s="6">
        <f ca="1">Table1[[#This Row],[Netto loon]]-Table1[[#This Row],[Netto vorige schijf]]</f>
        <v>5.0978000000031898</v>
      </c>
      <c r="L4234" s="2">
        <f ca="1">(Table1[[#This Row],[Bruto tov vorige schijf]]-Table1[[#This Row],[Netto tov vorige schijf]])/MAX(Table1[[#This Row],[Bruto tov vorige schijf]],1)</f>
        <v>0.49021999999968102</v>
      </c>
    </row>
    <row r="4235" spans="1:12" x14ac:dyDescent="0.25">
      <c r="A4235" s="14">
        <v>50171</v>
      </c>
      <c r="B4235" s="6">
        <f>LoonHeffing2020(Table1[[#This Row],[Belastbaar loon]])</f>
        <v>18738.8685</v>
      </c>
      <c r="C4235" s="6">
        <f>AlgemeneHeffingsKorting2020(Table1[[#This Row],[Belastbaar loon]])</f>
        <v>1040.0288</v>
      </c>
      <c r="D4235" s="14">
        <f>ArbeidsKorting2020(Table1[[#This Row],[Belastbaar loon]])</f>
        <v>2905.98</v>
      </c>
      <c r="E4235" s="14">
        <f>MAX(Table1[[#This Row],[Loonheffing]]-Table1[[#This Row],[Algemene Heffingskorting]]-Table1[[#This Row],[Arbeidskorting]],0)</f>
        <v>14792.859700000001</v>
      </c>
      <c r="F4235" s="6">
        <f>Table1[[#This Row],[Belastbaar loon]]-Table1[[#This Row],[Belasting]]</f>
        <v>35378.140299999999</v>
      </c>
      <c r="G4235" s="2">
        <f>(Table1[[#This Row],[Belastbaar loon]]-Table1[[#This Row],[Netto loon]])/Table1[[#This Row],[Belastbaar loon]]</f>
        <v>0.29484881106615379</v>
      </c>
      <c r="H4235" s="14">
        <f t="shared" ca="1" si="60"/>
        <v>14787.957499999999</v>
      </c>
      <c r="I4235" s="14">
        <f ca="1">IF(ROW()=2, Table1[[#This Row],[Netto loon]], INDIRECT(ADDRESS(ROW()-1,COLUMN(F:F))))</f>
        <v>35373.042500000003</v>
      </c>
      <c r="J4235" s="6">
        <f ca="1">IF(ROW()=2, 0, Table1[[#This Row],[Belastbaar loon]]-INDIRECT(ADDRESS(ROW()-1,COLUMN(A:A))))</f>
        <v>10</v>
      </c>
      <c r="K4235" s="6">
        <f ca="1">Table1[[#This Row],[Netto loon]]-Table1[[#This Row],[Netto vorige schijf]]</f>
        <v>5.0977999999959138</v>
      </c>
      <c r="L4235" s="2">
        <f ca="1">(Table1[[#This Row],[Bruto tov vorige schijf]]-Table1[[#This Row],[Netto tov vorige schijf]])/MAX(Table1[[#This Row],[Bruto tov vorige schijf]],1)</f>
        <v>0.49022000000040861</v>
      </c>
    </row>
    <row r="4236" spans="1:12" x14ac:dyDescent="0.25">
      <c r="A4236" s="14">
        <v>50181</v>
      </c>
      <c r="B4236" s="6">
        <f>LoonHeffing2020(Table1[[#This Row],[Belastbaar loon]])</f>
        <v>18742.603500000001</v>
      </c>
      <c r="C4236" s="6">
        <f>AlgemeneHeffingsKorting2020(Table1[[#This Row],[Belastbaar loon]])</f>
        <v>1039.4616000000001</v>
      </c>
      <c r="D4236" s="14">
        <f>ArbeidsKorting2020(Table1[[#This Row],[Belastbaar loon]])</f>
        <v>2905.38</v>
      </c>
      <c r="E4236" s="14">
        <f>MAX(Table1[[#This Row],[Loonheffing]]-Table1[[#This Row],[Algemene Heffingskorting]]-Table1[[#This Row],[Arbeidskorting]],0)</f>
        <v>14797.761900000001</v>
      </c>
      <c r="F4236" s="6">
        <f>Table1[[#This Row],[Belastbaar loon]]-Table1[[#This Row],[Belasting]]</f>
        <v>35383.238100000002</v>
      </c>
      <c r="G4236" s="2">
        <f>(Table1[[#This Row],[Belastbaar loon]]-Table1[[#This Row],[Netto loon]])/Table1[[#This Row],[Belastbaar loon]]</f>
        <v>0.29488774436539722</v>
      </c>
      <c r="H4236" s="14">
        <f t="shared" ca="1" si="60"/>
        <v>14792.859700000001</v>
      </c>
      <c r="I4236" s="14">
        <f ca="1">IF(ROW()=2, Table1[[#This Row],[Netto loon]], INDIRECT(ADDRESS(ROW()-1,COLUMN(F:F))))</f>
        <v>35378.140299999999</v>
      </c>
      <c r="J4236" s="6">
        <f ca="1">IF(ROW()=2, 0, Table1[[#This Row],[Belastbaar loon]]-INDIRECT(ADDRESS(ROW()-1,COLUMN(A:A))))</f>
        <v>10</v>
      </c>
      <c r="K4236" s="6">
        <f ca="1">Table1[[#This Row],[Netto loon]]-Table1[[#This Row],[Netto vorige schijf]]</f>
        <v>5.0978000000031898</v>
      </c>
      <c r="L4236" s="2">
        <f ca="1">(Table1[[#This Row],[Bruto tov vorige schijf]]-Table1[[#This Row],[Netto tov vorige schijf]])/MAX(Table1[[#This Row],[Bruto tov vorige schijf]],1)</f>
        <v>0.49021999999968102</v>
      </c>
    </row>
    <row r="4237" spans="1:12" x14ac:dyDescent="0.25">
      <c r="A4237" s="14">
        <v>50191</v>
      </c>
      <c r="B4237" s="6">
        <f>LoonHeffing2020(Table1[[#This Row],[Belastbaar loon]])</f>
        <v>18746.338500000002</v>
      </c>
      <c r="C4237" s="6">
        <f>AlgemeneHeffingsKorting2020(Table1[[#This Row],[Belastbaar loon]])</f>
        <v>1038.8943999999999</v>
      </c>
      <c r="D4237" s="14">
        <f>ArbeidsKorting2020(Table1[[#This Row],[Belastbaar loon]])</f>
        <v>2904.78</v>
      </c>
      <c r="E4237" s="14">
        <f>MAX(Table1[[#This Row],[Loonheffing]]-Table1[[#This Row],[Algemene Heffingskorting]]-Table1[[#This Row],[Arbeidskorting]],0)</f>
        <v>14802.6641</v>
      </c>
      <c r="F4237" s="6">
        <f>Table1[[#This Row],[Belastbaar loon]]-Table1[[#This Row],[Belasting]]</f>
        <v>35388.335899999998</v>
      </c>
      <c r="G4237" s="2">
        <f>(Table1[[#This Row],[Belastbaar loon]]-Table1[[#This Row],[Netto loon]])/Table1[[#This Row],[Belastbaar loon]]</f>
        <v>0.29492666215058483</v>
      </c>
      <c r="H4237" s="14">
        <f t="shared" ca="1" si="60"/>
        <v>14797.761900000001</v>
      </c>
      <c r="I4237" s="14">
        <f ca="1">IF(ROW()=2, Table1[[#This Row],[Netto loon]], INDIRECT(ADDRESS(ROW()-1,COLUMN(F:F))))</f>
        <v>35383.238100000002</v>
      </c>
      <c r="J4237" s="6">
        <f ca="1">IF(ROW()=2, 0, Table1[[#This Row],[Belastbaar loon]]-INDIRECT(ADDRESS(ROW()-1,COLUMN(A:A))))</f>
        <v>10</v>
      </c>
      <c r="K4237" s="6">
        <f ca="1">Table1[[#This Row],[Netto loon]]-Table1[[#This Row],[Netto vorige schijf]]</f>
        <v>5.0977999999959138</v>
      </c>
      <c r="L4237" s="2">
        <f ca="1">(Table1[[#This Row],[Bruto tov vorige schijf]]-Table1[[#This Row],[Netto tov vorige schijf]])/MAX(Table1[[#This Row],[Bruto tov vorige schijf]],1)</f>
        <v>0.49022000000040861</v>
      </c>
    </row>
    <row r="4238" spans="1:12" x14ac:dyDescent="0.25">
      <c r="A4238" s="14">
        <v>50201</v>
      </c>
      <c r="B4238" s="6">
        <f>LoonHeffing2020(Table1[[#This Row],[Belastbaar loon]])</f>
        <v>18750.073499999999</v>
      </c>
      <c r="C4238" s="6">
        <f>AlgemeneHeffingsKorting2020(Table1[[#This Row],[Belastbaar loon]])</f>
        <v>1038.3271999999999</v>
      </c>
      <c r="D4238" s="14">
        <f>ArbeidsKorting2020(Table1[[#This Row],[Belastbaar loon]])</f>
        <v>2904.18</v>
      </c>
      <c r="E4238" s="14">
        <f>MAX(Table1[[#This Row],[Loonheffing]]-Table1[[#This Row],[Algemene Heffingskorting]]-Table1[[#This Row],[Arbeidskorting]],0)</f>
        <v>14807.566299999999</v>
      </c>
      <c r="F4238" s="6">
        <f>Table1[[#This Row],[Belastbaar loon]]-Table1[[#This Row],[Belasting]]</f>
        <v>35393.433700000001</v>
      </c>
      <c r="G4238" s="2">
        <f>(Table1[[#This Row],[Belastbaar loon]]-Table1[[#This Row],[Netto loon]])/Table1[[#This Row],[Belastbaar loon]]</f>
        <v>0.29496556443098743</v>
      </c>
      <c r="H4238" s="14">
        <f t="shared" ca="1" si="60"/>
        <v>14802.6641</v>
      </c>
      <c r="I4238" s="14">
        <f ca="1">IF(ROW()=2, Table1[[#This Row],[Netto loon]], INDIRECT(ADDRESS(ROW()-1,COLUMN(F:F))))</f>
        <v>35388.335899999998</v>
      </c>
      <c r="J4238" s="6">
        <f ca="1">IF(ROW()=2, 0, Table1[[#This Row],[Belastbaar loon]]-INDIRECT(ADDRESS(ROW()-1,COLUMN(A:A))))</f>
        <v>10</v>
      </c>
      <c r="K4238" s="6">
        <f ca="1">Table1[[#This Row],[Netto loon]]-Table1[[#This Row],[Netto vorige schijf]]</f>
        <v>5.0978000000031898</v>
      </c>
      <c r="L4238" s="2">
        <f ca="1">(Table1[[#This Row],[Bruto tov vorige schijf]]-Table1[[#This Row],[Netto tov vorige schijf]])/MAX(Table1[[#This Row],[Bruto tov vorige schijf]],1)</f>
        <v>0.49021999999968102</v>
      </c>
    </row>
    <row r="4239" spans="1:12" x14ac:dyDescent="0.25">
      <c r="A4239" s="14">
        <v>50211</v>
      </c>
      <c r="B4239" s="6">
        <f>LoonHeffing2020(Table1[[#This Row],[Belastbaar loon]])</f>
        <v>18753.808499999999</v>
      </c>
      <c r="C4239" s="6">
        <f>AlgemeneHeffingsKorting2020(Table1[[#This Row],[Belastbaar loon]])</f>
        <v>1037.76</v>
      </c>
      <c r="D4239" s="14">
        <f>ArbeidsKorting2020(Table1[[#This Row],[Belastbaar loon]])</f>
        <v>2903.58</v>
      </c>
      <c r="E4239" s="14">
        <f>MAX(Table1[[#This Row],[Loonheffing]]-Table1[[#This Row],[Algemene Heffingskorting]]-Table1[[#This Row],[Arbeidskorting]],0)</f>
        <v>14812.468500000001</v>
      </c>
      <c r="F4239" s="6">
        <f>Table1[[#This Row],[Belastbaar loon]]-Table1[[#This Row],[Belasting]]</f>
        <v>35398.531499999997</v>
      </c>
      <c r="G4239" s="2">
        <f>(Table1[[#This Row],[Belastbaar loon]]-Table1[[#This Row],[Netto loon]])/Table1[[#This Row],[Belastbaar loon]]</f>
        <v>0.2950044512158691</v>
      </c>
      <c r="H4239" s="14">
        <f t="shared" ca="1" si="60"/>
        <v>14807.566299999999</v>
      </c>
      <c r="I4239" s="14">
        <f ca="1">IF(ROW()=2, Table1[[#This Row],[Netto loon]], INDIRECT(ADDRESS(ROW()-1,COLUMN(F:F))))</f>
        <v>35393.433700000001</v>
      </c>
      <c r="J4239" s="6">
        <f ca="1">IF(ROW()=2, 0, Table1[[#This Row],[Belastbaar loon]]-INDIRECT(ADDRESS(ROW()-1,COLUMN(A:A))))</f>
        <v>10</v>
      </c>
      <c r="K4239" s="6">
        <f ca="1">Table1[[#This Row],[Netto loon]]-Table1[[#This Row],[Netto vorige schijf]]</f>
        <v>5.0977999999959138</v>
      </c>
      <c r="L4239" s="2">
        <f ca="1">(Table1[[#This Row],[Bruto tov vorige schijf]]-Table1[[#This Row],[Netto tov vorige schijf]])/MAX(Table1[[#This Row],[Bruto tov vorige schijf]],1)</f>
        <v>0.49022000000040861</v>
      </c>
    </row>
    <row r="4240" spans="1:12" x14ac:dyDescent="0.25">
      <c r="A4240" s="14">
        <v>50221</v>
      </c>
      <c r="B4240" s="6">
        <f>LoonHeffing2020(Table1[[#This Row],[Belastbaar loon]])</f>
        <v>18757.5435</v>
      </c>
      <c r="C4240" s="6">
        <f>AlgemeneHeffingsKorting2020(Table1[[#This Row],[Belastbaar loon]])</f>
        <v>1037.1928</v>
      </c>
      <c r="D4240" s="14">
        <f>ArbeidsKorting2020(Table1[[#This Row],[Belastbaar loon]])</f>
        <v>2902.98</v>
      </c>
      <c r="E4240" s="14">
        <f>MAX(Table1[[#This Row],[Loonheffing]]-Table1[[#This Row],[Algemene Heffingskorting]]-Table1[[#This Row],[Arbeidskorting]],0)</f>
        <v>14817.370699999999</v>
      </c>
      <c r="F4240" s="6">
        <f>Table1[[#This Row],[Belastbaar loon]]-Table1[[#This Row],[Belasting]]</f>
        <v>35403.629300000001</v>
      </c>
      <c r="G4240" s="2">
        <f>(Table1[[#This Row],[Belastbaar loon]]-Table1[[#This Row],[Netto loon]])/Table1[[#This Row],[Belastbaar loon]]</f>
        <v>0.29504332251448595</v>
      </c>
      <c r="H4240" s="14">
        <f t="shared" ca="1" si="60"/>
        <v>14812.468500000001</v>
      </c>
      <c r="I4240" s="14">
        <f ca="1">IF(ROW()=2, Table1[[#This Row],[Netto loon]], INDIRECT(ADDRESS(ROW()-1,COLUMN(F:F))))</f>
        <v>35398.531499999997</v>
      </c>
      <c r="J4240" s="6">
        <f ca="1">IF(ROW()=2, 0, Table1[[#This Row],[Belastbaar loon]]-INDIRECT(ADDRESS(ROW()-1,COLUMN(A:A))))</f>
        <v>10</v>
      </c>
      <c r="K4240" s="6">
        <f ca="1">Table1[[#This Row],[Netto loon]]-Table1[[#This Row],[Netto vorige schijf]]</f>
        <v>5.0978000000031898</v>
      </c>
      <c r="L4240" s="2">
        <f ca="1">(Table1[[#This Row],[Bruto tov vorige schijf]]-Table1[[#This Row],[Netto tov vorige schijf]])/MAX(Table1[[#This Row],[Bruto tov vorige schijf]],1)</f>
        <v>0.49021999999968102</v>
      </c>
    </row>
    <row r="4241" spans="1:12" x14ac:dyDescent="0.25">
      <c r="A4241" s="14">
        <v>50231</v>
      </c>
      <c r="B4241" s="6">
        <f>LoonHeffing2020(Table1[[#This Row],[Belastbaar loon]])</f>
        <v>18761.2785</v>
      </c>
      <c r="C4241" s="6">
        <f>AlgemeneHeffingsKorting2020(Table1[[#This Row],[Belastbaar loon]])</f>
        <v>1036.6256000000001</v>
      </c>
      <c r="D4241" s="14">
        <f>ArbeidsKorting2020(Table1[[#This Row],[Belastbaar loon]])</f>
        <v>2902.38</v>
      </c>
      <c r="E4241" s="14">
        <f>MAX(Table1[[#This Row],[Loonheffing]]-Table1[[#This Row],[Algemene Heffingskorting]]-Table1[[#This Row],[Arbeidskorting]],0)</f>
        <v>14822.2729</v>
      </c>
      <c r="F4241" s="6">
        <f>Table1[[#This Row],[Belastbaar loon]]-Table1[[#This Row],[Belasting]]</f>
        <v>35408.727100000004</v>
      </c>
      <c r="G4241" s="2">
        <f>(Table1[[#This Row],[Belastbaar loon]]-Table1[[#This Row],[Netto loon]])/Table1[[#This Row],[Belastbaar loon]]</f>
        <v>0.29508217833608719</v>
      </c>
      <c r="H4241" s="14">
        <f t="shared" ca="1" si="60"/>
        <v>14817.370699999999</v>
      </c>
      <c r="I4241" s="14">
        <f ca="1">IF(ROW()=2, Table1[[#This Row],[Netto loon]], INDIRECT(ADDRESS(ROW()-1,COLUMN(F:F))))</f>
        <v>35403.629300000001</v>
      </c>
      <c r="J4241" s="6">
        <f ca="1">IF(ROW()=2, 0, Table1[[#This Row],[Belastbaar loon]]-INDIRECT(ADDRESS(ROW()-1,COLUMN(A:A))))</f>
        <v>10</v>
      </c>
      <c r="K4241" s="6">
        <f ca="1">Table1[[#This Row],[Netto loon]]-Table1[[#This Row],[Netto vorige schijf]]</f>
        <v>5.0978000000031898</v>
      </c>
      <c r="L4241" s="2">
        <f ca="1">(Table1[[#This Row],[Bruto tov vorige schijf]]-Table1[[#This Row],[Netto tov vorige schijf]])/MAX(Table1[[#This Row],[Bruto tov vorige schijf]],1)</f>
        <v>0.49021999999968102</v>
      </c>
    </row>
    <row r="4242" spans="1:12" x14ac:dyDescent="0.25">
      <c r="A4242" s="14">
        <v>50241</v>
      </c>
      <c r="B4242" s="6">
        <f>LoonHeffing2020(Table1[[#This Row],[Belastbaar loon]])</f>
        <v>18765.013500000001</v>
      </c>
      <c r="C4242" s="6">
        <f>AlgemeneHeffingsKorting2020(Table1[[#This Row],[Belastbaar loon]])</f>
        <v>1036.0584000000001</v>
      </c>
      <c r="D4242" s="14">
        <f>ArbeidsKorting2020(Table1[[#This Row],[Belastbaar loon]])</f>
        <v>2901.78</v>
      </c>
      <c r="E4242" s="14">
        <f>MAX(Table1[[#This Row],[Loonheffing]]-Table1[[#This Row],[Algemene Heffingskorting]]-Table1[[#This Row],[Arbeidskorting]],0)</f>
        <v>14827.175099999999</v>
      </c>
      <c r="F4242" s="6">
        <f>Table1[[#This Row],[Belastbaar loon]]-Table1[[#This Row],[Belasting]]</f>
        <v>35413.8249</v>
      </c>
      <c r="G4242" s="2">
        <f>(Table1[[#This Row],[Belastbaar loon]]-Table1[[#This Row],[Netto loon]])/Table1[[#This Row],[Belastbaar loon]]</f>
        <v>0.29512101868991464</v>
      </c>
      <c r="H4242" s="14">
        <f t="shared" ca="1" si="60"/>
        <v>14822.2729</v>
      </c>
      <c r="I4242" s="14">
        <f ca="1">IF(ROW()=2, Table1[[#This Row],[Netto loon]], INDIRECT(ADDRESS(ROW()-1,COLUMN(F:F))))</f>
        <v>35408.727100000004</v>
      </c>
      <c r="J4242" s="6">
        <f ca="1">IF(ROW()=2, 0, Table1[[#This Row],[Belastbaar loon]]-INDIRECT(ADDRESS(ROW()-1,COLUMN(A:A))))</f>
        <v>10</v>
      </c>
      <c r="K4242" s="6">
        <f ca="1">Table1[[#This Row],[Netto loon]]-Table1[[#This Row],[Netto vorige schijf]]</f>
        <v>5.0977999999959138</v>
      </c>
      <c r="L4242" s="2">
        <f ca="1">(Table1[[#This Row],[Bruto tov vorige schijf]]-Table1[[#This Row],[Netto tov vorige schijf]])/MAX(Table1[[#This Row],[Bruto tov vorige schijf]],1)</f>
        <v>0.49022000000040861</v>
      </c>
    </row>
    <row r="4243" spans="1:12" x14ac:dyDescent="0.25">
      <c r="A4243" s="14">
        <v>50251</v>
      </c>
      <c r="B4243" s="6">
        <f>LoonHeffing2020(Table1[[#This Row],[Belastbaar loon]])</f>
        <v>18768.748500000002</v>
      </c>
      <c r="C4243" s="6">
        <f>AlgemeneHeffingsKorting2020(Table1[[#This Row],[Belastbaar loon]])</f>
        <v>1035.4911999999999</v>
      </c>
      <c r="D4243" s="14">
        <f>ArbeidsKorting2020(Table1[[#This Row],[Belastbaar loon]])</f>
        <v>2901.18</v>
      </c>
      <c r="E4243" s="14">
        <f>MAX(Table1[[#This Row],[Loonheffing]]-Table1[[#This Row],[Algemene Heffingskorting]]-Table1[[#This Row],[Arbeidskorting]],0)</f>
        <v>14832.077300000001</v>
      </c>
      <c r="F4243" s="6">
        <f>Table1[[#This Row],[Belastbaar loon]]-Table1[[#This Row],[Belasting]]</f>
        <v>35418.922699999996</v>
      </c>
      <c r="G4243" s="2">
        <f>(Table1[[#This Row],[Belastbaar loon]]-Table1[[#This Row],[Netto loon]])/Table1[[#This Row],[Belastbaar loon]]</f>
        <v>0.29515984358520236</v>
      </c>
      <c r="H4243" s="14">
        <f t="shared" ca="1" si="60"/>
        <v>14827.175099999999</v>
      </c>
      <c r="I4243" s="14">
        <f ca="1">IF(ROW()=2, Table1[[#This Row],[Netto loon]], INDIRECT(ADDRESS(ROW()-1,COLUMN(F:F))))</f>
        <v>35413.8249</v>
      </c>
      <c r="J4243" s="6">
        <f ca="1">IF(ROW()=2, 0, Table1[[#This Row],[Belastbaar loon]]-INDIRECT(ADDRESS(ROW()-1,COLUMN(A:A))))</f>
        <v>10</v>
      </c>
      <c r="K4243" s="6">
        <f ca="1">Table1[[#This Row],[Netto loon]]-Table1[[#This Row],[Netto vorige schijf]]</f>
        <v>5.0977999999959138</v>
      </c>
      <c r="L4243" s="2">
        <f ca="1">(Table1[[#This Row],[Bruto tov vorige schijf]]-Table1[[#This Row],[Netto tov vorige schijf]])/MAX(Table1[[#This Row],[Bruto tov vorige schijf]],1)</f>
        <v>0.49022000000040861</v>
      </c>
    </row>
    <row r="4244" spans="1:12" x14ac:dyDescent="0.25">
      <c r="A4244" s="14">
        <v>50261</v>
      </c>
      <c r="B4244" s="6">
        <f>LoonHeffing2020(Table1[[#This Row],[Belastbaar loon]])</f>
        <v>18772.483499999998</v>
      </c>
      <c r="C4244" s="6">
        <f>AlgemeneHeffingsKorting2020(Table1[[#This Row],[Belastbaar loon]])</f>
        <v>1034.924</v>
      </c>
      <c r="D4244" s="14">
        <f>ArbeidsKorting2020(Table1[[#This Row],[Belastbaar loon]])</f>
        <v>2900.58</v>
      </c>
      <c r="E4244" s="14">
        <f>MAX(Table1[[#This Row],[Loonheffing]]-Table1[[#This Row],[Algemene Heffingskorting]]-Table1[[#This Row],[Arbeidskorting]],0)</f>
        <v>14836.979499999999</v>
      </c>
      <c r="F4244" s="6">
        <f>Table1[[#This Row],[Belastbaar loon]]-Table1[[#This Row],[Belasting]]</f>
        <v>35424.020499999999</v>
      </c>
      <c r="G4244" s="2">
        <f>(Table1[[#This Row],[Belastbaar loon]]-Table1[[#This Row],[Netto loon]])/Table1[[#This Row],[Belastbaar loon]]</f>
        <v>0.29519865303117726</v>
      </c>
      <c r="H4244" s="14">
        <f t="shared" ca="1" si="60"/>
        <v>14832.077300000001</v>
      </c>
      <c r="I4244" s="14">
        <f ca="1">IF(ROW()=2, Table1[[#This Row],[Netto loon]], INDIRECT(ADDRESS(ROW()-1,COLUMN(F:F))))</f>
        <v>35418.922699999996</v>
      </c>
      <c r="J4244" s="6">
        <f ca="1">IF(ROW()=2, 0, Table1[[#This Row],[Belastbaar loon]]-INDIRECT(ADDRESS(ROW()-1,COLUMN(A:A))))</f>
        <v>10</v>
      </c>
      <c r="K4244" s="6">
        <f ca="1">Table1[[#This Row],[Netto loon]]-Table1[[#This Row],[Netto vorige schijf]]</f>
        <v>5.0978000000031898</v>
      </c>
      <c r="L4244" s="2">
        <f ca="1">(Table1[[#This Row],[Bruto tov vorige schijf]]-Table1[[#This Row],[Netto tov vorige schijf]])/MAX(Table1[[#This Row],[Bruto tov vorige schijf]],1)</f>
        <v>0.49021999999968102</v>
      </c>
    </row>
    <row r="4245" spans="1:12" x14ac:dyDescent="0.25">
      <c r="A4245" s="14">
        <v>50271</v>
      </c>
      <c r="B4245" s="6">
        <f>LoonHeffing2020(Table1[[#This Row],[Belastbaar loon]])</f>
        <v>18776.218499999999</v>
      </c>
      <c r="C4245" s="6">
        <f>AlgemeneHeffingsKorting2020(Table1[[#This Row],[Belastbaar loon]])</f>
        <v>1034.3568</v>
      </c>
      <c r="D4245" s="14">
        <f>ArbeidsKorting2020(Table1[[#This Row],[Belastbaar loon]])</f>
        <v>2899.98</v>
      </c>
      <c r="E4245" s="14">
        <f>MAX(Table1[[#This Row],[Loonheffing]]-Table1[[#This Row],[Algemene Heffingskorting]]-Table1[[#This Row],[Arbeidskorting]],0)</f>
        <v>14841.881699999998</v>
      </c>
      <c r="F4245" s="6">
        <f>Table1[[#This Row],[Belastbaar loon]]-Table1[[#This Row],[Belasting]]</f>
        <v>35429.118300000002</v>
      </c>
      <c r="G4245" s="2">
        <f>(Table1[[#This Row],[Belastbaar loon]]-Table1[[#This Row],[Netto loon]])/Table1[[#This Row],[Belastbaar loon]]</f>
        <v>0.29523744703705912</v>
      </c>
      <c r="H4245" s="14">
        <f t="shared" ca="1" si="60"/>
        <v>14836.979499999999</v>
      </c>
      <c r="I4245" s="14">
        <f ca="1">IF(ROW()=2, Table1[[#This Row],[Netto loon]], INDIRECT(ADDRESS(ROW()-1,COLUMN(F:F))))</f>
        <v>35424.020499999999</v>
      </c>
      <c r="J4245" s="6">
        <f ca="1">IF(ROW()=2, 0, Table1[[#This Row],[Belastbaar loon]]-INDIRECT(ADDRESS(ROW()-1,COLUMN(A:A))))</f>
        <v>10</v>
      </c>
      <c r="K4245" s="6">
        <f ca="1">Table1[[#This Row],[Netto loon]]-Table1[[#This Row],[Netto vorige schijf]]</f>
        <v>5.0978000000031898</v>
      </c>
      <c r="L4245" s="2">
        <f ca="1">(Table1[[#This Row],[Bruto tov vorige schijf]]-Table1[[#This Row],[Netto tov vorige schijf]])/MAX(Table1[[#This Row],[Bruto tov vorige schijf]],1)</f>
        <v>0.49021999999968102</v>
      </c>
    </row>
    <row r="4246" spans="1:12" x14ac:dyDescent="0.25">
      <c r="A4246" s="14">
        <v>50281</v>
      </c>
      <c r="B4246" s="6">
        <f>LoonHeffing2020(Table1[[#This Row],[Belastbaar loon]])</f>
        <v>18779.9535</v>
      </c>
      <c r="C4246" s="6">
        <f>AlgemeneHeffingsKorting2020(Table1[[#This Row],[Belastbaar loon]])</f>
        <v>1033.7896000000001</v>
      </c>
      <c r="D4246" s="14">
        <f>ArbeidsKorting2020(Table1[[#This Row],[Belastbaar loon]])</f>
        <v>2899.38</v>
      </c>
      <c r="E4246" s="14">
        <f>MAX(Table1[[#This Row],[Loonheffing]]-Table1[[#This Row],[Algemene Heffingskorting]]-Table1[[#This Row],[Arbeidskorting]],0)</f>
        <v>14846.783899999999</v>
      </c>
      <c r="F4246" s="6">
        <f>Table1[[#This Row],[Belastbaar loon]]-Table1[[#This Row],[Belasting]]</f>
        <v>35434.216100000005</v>
      </c>
      <c r="G4246" s="2">
        <f>(Table1[[#This Row],[Belastbaar loon]]-Table1[[#This Row],[Netto loon]])/Table1[[#This Row],[Belastbaar loon]]</f>
        <v>0.29527622561206013</v>
      </c>
      <c r="H4246" s="14">
        <f t="shared" ca="1" si="60"/>
        <v>14841.881699999998</v>
      </c>
      <c r="I4246" s="14">
        <f ca="1">IF(ROW()=2, Table1[[#This Row],[Netto loon]], INDIRECT(ADDRESS(ROW()-1,COLUMN(F:F))))</f>
        <v>35429.118300000002</v>
      </c>
      <c r="J4246" s="6">
        <f ca="1">IF(ROW()=2, 0, Table1[[#This Row],[Belastbaar loon]]-INDIRECT(ADDRESS(ROW()-1,COLUMN(A:A))))</f>
        <v>10</v>
      </c>
      <c r="K4246" s="6">
        <f ca="1">Table1[[#This Row],[Netto loon]]-Table1[[#This Row],[Netto vorige schijf]]</f>
        <v>5.0978000000031898</v>
      </c>
      <c r="L4246" s="2">
        <f ca="1">(Table1[[#This Row],[Bruto tov vorige schijf]]-Table1[[#This Row],[Netto tov vorige schijf]])/MAX(Table1[[#This Row],[Bruto tov vorige schijf]],1)</f>
        <v>0.49021999999968102</v>
      </c>
    </row>
    <row r="4247" spans="1:12" x14ac:dyDescent="0.25">
      <c r="A4247" s="14">
        <v>50291</v>
      </c>
      <c r="B4247" s="6">
        <f>LoonHeffing2020(Table1[[#This Row],[Belastbaar loon]])</f>
        <v>18783.6885</v>
      </c>
      <c r="C4247" s="6">
        <f>AlgemeneHeffingsKorting2020(Table1[[#This Row],[Belastbaar loon]])</f>
        <v>1033.2224000000001</v>
      </c>
      <c r="D4247" s="14">
        <f>ArbeidsKorting2020(Table1[[#This Row],[Belastbaar loon]])</f>
        <v>2898.78</v>
      </c>
      <c r="E4247" s="14">
        <f>MAX(Table1[[#This Row],[Loonheffing]]-Table1[[#This Row],[Algemene Heffingskorting]]-Table1[[#This Row],[Arbeidskorting]],0)</f>
        <v>14851.686100000001</v>
      </c>
      <c r="F4247" s="6">
        <f>Table1[[#This Row],[Belastbaar loon]]-Table1[[#This Row],[Belasting]]</f>
        <v>35439.313900000001</v>
      </c>
      <c r="G4247" s="2">
        <f>(Table1[[#This Row],[Belastbaar loon]]-Table1[[#This Row],[Netto loon]])/Table1[[#This Row],[Belastbaar loon]]</f>
        <v>0.29531498876538542</v>
      </c>
      <c r="H4247" s="14">
        <f t="shared" ca="1" si="60"/>
        <v>14846.783899999999</v>
      </c>
      <c r="I4247" s="14">
        <f ca="1">IF(ROW()=2, Table1[[#This Row],[Netto loon]], INDIRECT(ADDRESS(ROW()-1,COLUMN(F:F))))</f>
        <v>35434.216100000005</v>
      </c>
      <c r="J4247" s="6">
        <f ca="1">IF(ROW()=2, 0, Table1[[#This Row],[Belastbaar loon]]-INDIRECT(ADDRESS(ROW()-1,COLUMN(A:A))))</f>
        <v>10</v>
      </c>
      <c r="K4247" s="6">
        <f ca="1">Table1[[#This Row],[Netto loon]]-Table1[[#This Row],[Netto vorige schijf]]</f>
        <v>5.0977999999959138</v>
      </c>
      <c r="L4247" s="2">
        <f ca="1">(Table1[[#This Row],[Bruto tov vorige schijf]]-Table1[[#This Row],[Netto tov vorige schijf]])/MAX(Table1[[#This Row],[Bruto tov vorige schijf]],1)</f>
        <v>0.49022000000040861</v>
      </c>
    </row>
    <row r="4248" spans="1:12" x14ac:dyDescent="0.25">
      <c r="A4248" s="14">
        <v>50301</v>
      </c>
      <c r="B4248" s="6">
        <f>LoonHeffing2020(Table1[[#This Row],[Belastbaar loon]])</f>
        <v>18787.423500000001</v>
      </c>
      <c r="C4248" s="6">
        <f>AlgemeneHeffingsKorting2020(Table1[[#This Row],[Belastbaar loon]])</f>
        <v>1032.6551999999999</v>
      </c>
      <c r="D4248" s="14">
        <f>ArbeidsKorting2020(Table1[[#This Row],[Belastbaar loon]])</f>
        <v>2898.18</v>
      </c>
      <c r="E4248" s="14">
        <f>MAX(Table1[[#This Row],[Loonheffing]]-Table1[[#This Row],[Algemene Heffingskorting]]-Table1[[#This Row],[Arbeidskorting]],0)</f>
        <v>14856.588299999999</v>
      </c>
      <c r="F4248" s="6">
        <f>Table1[[#This Row],[Belastbaar loon]]-Table1[[#This Row],[Belasting]]</f>
        <v>35444.411699999997</v>
      </c>
      <c r="G4248" s="2">
        <f>(Table1[[#This Row],[Belastbaar loon]]-Table1[[#This Row],[Netto loon]])/Table1[[#This Row],[Belastbaar loon]]</f>
        <v>0.29535373650623253</v>
      </c>
      <c r="H4248" s="14">
        <f t="shared" ca="1" si="60"/>
        <v>14851.686100000001</v>
      </c>
      <c r="I4248" s="14">
        <f ca="1">IF(ROW()=2, Table1[[#This Row],[Netto loon]], INDIRECT(ADDRESS(ROW()-1,COLUMN(F:F))))</f>
        <v>35439.313900000001</v>
      </c>
      <c r="J4248" s="6">
        <f ca="1">IF(ROW()=2, 0, Table1[[#This Row],[Belastbaar loon]]-INDIRECT(ADDRESS(ROW()-1,COLUMN(A:A))))</f>
        <v>10</v>
      </c>
      <c r="K4248" s="6">
        <f ca="1">Table1[[#This Row],[Netto loon]]-Table1[[#This Row],[Netto vorige schijf]]</f>
        <v>5.0977999999959138</v>
      </c>
      <c r="L4248" s="2">
        <f ca="1">(Table1[[#This Row],[Bruto tov vorige schijf]]-Table1[[#This Row],[Netto tov vorige schijf]])/MAX(Table1[[#This Row],[Bruto tov vorige schijf]],1)</f>
        <v>0.49022000000040861</v>
      </c>
    </row>
    <row r="4249" spans="1:12" x14ac:dyDescent="0.25">
      <c r="A4249" s="14">
        <v>50311</v>
      </c>
      <c r="B4249" s="6">
        <f>LoonHeffing2020(Table1[[#This Row],[Belastbaar loon]])</f>
        <v>18791.158500000001</v>
      </c>
      <c r="C4249" s="6">
        <f>AlgemeneHeffingsKorting2020(Table1[[#This Row],[Belastbaar loon]])</f>
        <v>1032.088</v>
      </c>
      <c r="D4249" s="14">
        <f>ArbeidsKorting2020(Table1[[#This Row],[Belastbaar loon]])</f>
        <v>2897.58</v>
      </c>
      <c r="E4249" s="14">
        <f>MAX(Table1[[#This Row],[Loonheffing]]-Table1[[#This Row],[Algemene Heffingskorting]]-Table1[[#This Row],[Arbeidskorting]],0)</f>
        <v>14861.490500000002</v>
      </c>
      <c r="F4249" s="6">
        <f>Table1[[#This Row],[Belastbaar loon]]-Table1[[#This Row],[Belasting]]</f>
        <v>35449.5095</v>
      </c>
      <c r="G4249" s="2">
        <f>(Table1[[#This Row],[Belastbaar loon]]-Table1[[#This Row],[Netto loon]])/Table1[[#This Row],[Belastbaar loon]]</f>
        <v>0.29539246884379161</v>
      </c>
      <c r="H4249" s="14">
        <f t="shared" ca="1" si="60"/>
        <v>14856.588299999999</v>
      </c>
      <c r="I4249" s="14">
        <f ca="1">IF(ROW()=2, Table1[[#This Row],[Netto loon]], INDIRECT(ADDRESS(ROW()-1,COLUMN(F:F))))</f>
        <v>35444.411699999997</v>
      </c>
      <c r="J4249" s="6">
        <f ca="1">IF(ROW()=2, 0, Table1[[#This Row],[Belastbaar loon]]-INDIRECT(ADDRESS(ROW()-1,COLUMN(A:A))))</f>
        <v>10</v>
      </c>
      <c r="K4249" s="6">
        <f ca="1">Table1[[#This Row],[Netto loon]]-Table1[[#This Row],[Netto vorige schijf]]</f>
        <v>5.0978000000031898</v>
      </c>
      <c r="L4249" s="2">
        <f ca="1">(Table1[[#This Row],[Bruto tov vorige schijf]]-Table1[[#This Row],[Netto tov vorige schijf]])/MAX(Table1[[#This Row],[Bruto tov vorige schijf]],1)</f>
        <v>0.49021999999968102</v>
      </c>
    </row>
    <row r="4250" spans="1:12" x14ac:dyDescent="0.25">
      <c r="A4250" s="14">
        <v>50321</v>
      </c>
      <c r="B4250" s="6">
        <f>LoonHeffing2020(Table1[[#This Row],[Belastbaar loon]])</f>
        <v>18794.893499999998</v>
      </c>
      <c r="C4250" s="6">
        <f>AlgemeneHeffingsKorting2020(Table1[[#This Row],[Belastbaar loon]])</f>
        <v>1031.5208</v>
      </c>
      <c r="D4250" s="14">
        <f>ArbeidsKorting2020(Table1[[#This Row],[Belastbaar loon]])</f>
        <v>2896.98</v>
      </c>
      <c r="E4250" s="14">
        <f>MAX(Table1[[#This Row],[Loonheffing]]-Table1[[#This Row],[Algemene Heffingskorting]]-Table1[[#This Row],[Arbeidskorting]],0)</f>
        <v>14866.3927</v>
      </c>
      <c r="F4250" s="6">
        <f>Table1[[#This Row],[Belastbaar loon]]-Table1[[#This Row],[Belasting]]</f>
        <v>35454.607300000003</v>
      </c>
      <c r="G4250" s="2">
        <f>(Table1[[#This Row],[Belastbaar loon]]-Table1[[#This Row],[Netto loon]])/Table1[[#This Row],[Belastbaar loon]]</f>
        <v>0.29543118578724581</v>
      </c>
      <c r="H4250" s="14">
        <f t="shared" ref="H4250:H4313" ca="1" si="61">IF(ROW()=2, 0, INDIRECT(ADDRESS(ROW()-1,COLUMN(E:E))))</f>
        <v>14861.490500000002</v>
      </c>
      <c r="I4250" s="14">
        <f ca="1">IF(ROW()=2, Table1[[#This Row],[Netto loon]], INDIRECT(ADDRESS(ROW()-1,COLUMN(F:F))))</f>
        <v>35449.5095</v>
      </c>
      <c r="J4250" s="6">
        <f ca="1">IF(ROW()=2, 0, Table1[[#This Row],[Belastbaar loon]]-INDIRECT(ADDRESS(ROW()-1,COLUMN(A:A))))</f>
        <v>10</v>
      </c>
      <c r="K4250" s="6">
        <f ca="1">Table1[[#This Row],[Netto loon]]-Table1[[#This Row],[Netto vorige schijf]]</f>
        <v>5.0978000000031898</v>
      </c>
      <c r="L4250" s="2">
        <f ca="1">(Table1[[#This Row],[Bruto tov vorige schijf]]-Table1[[#This Row],[Netto tov vorige schijf]])/MAX(Table1[[#This Row],[Bruto tov vorige schijf]],1)</f>
        <v>0.49021999999968102</v>
      </c>
    </row>
    <row r="4251" spans="1:12" x14ac:dyDescent="0.25">
      <c r="A4251" s="14">
        <v>50331</v>
      </c>
      <c r="B4251" s="6">
        <f>LoonHeffing2020(Table1[[#This Row],[Belastbaar loon]])</f>
        <v>18798.628499999999</v>
      </c>
      <c r="C4251" s="6">
        <f>AlgemeneHeffingsKorting2020(Table1[[#This Row],[Belastbaar loon]])</f>
        <v>1030.9536000000001</v>
      </c>
      <c r="D4251" s="14">
        <f>ArbeidsKorting2020(Table1[[#This Row],[Belastbaar loon]])</f>
        <v>2896.38</v>
      </c>
      <c r="E4251" s="14">
        <f>MAX(Table1[[#This Row],[Loonheffing]]-Table1[[#This Row],[Algemene Heffingskorting]]-Table1[[#This Row],[Arbeidskorting]],0)</f>
        <v>14871.294899999997</v>
      </c>
      <c r="F4251" s="6">
        <f>Table1[[#This Row],[Belastbaar loon]]-Table1[[#This Row],[Belasting]]</f>
        <v>35459.705100000006</v>
      </c>
      <c r="G4251" s="2">
        <f>(Table1[[#This Row],[Belastbaar loon]]-Table1[[#This Row],[Netto loon]])/Table1[[#This Row],[Belastbaar loon]]</f>
        <v>0.29546988734577084</v>
      </c>
      <c r="H4251" s="14">
        <f t="shared" ca="1" si="61"/>
        <v>14866.3927</v>
      </c>
      <c r="I4251" s="14">
        <f ca="1">IF(ROW()=2, Table1[[#This Row],[Netto loon]], INDIRECT(ADDRESS(ROW()-1,COLUMN(F:F))))</f>
        <v>35454.607300000003</v>
      </c>
      <c r="J4251" s="6">
        <f ca="1">IF(ROW()=2, 0, Table1[[#This Row],[Belastbaar loon]]-INDIRECT(ADDRESS(ROW()-1,COLUMN(A:A))))</f>
        <v>10</v>
      </c>
      <c r="K4251" s="6">
        <f ca="1">Table1[[#This Row],[Netto loon]]-Table1[[#This Row],[Netto vorige schijf]]</f>
        <v>5.0978000000031898</v>
      </c>
      <c r="L4251" s="2">
        <f ca="1">(Table1[[#This Row],[Bruto tov vorige schijf]]-Table1[[#This Row],[Netto tov vorige schijf]])/MAX(Table1[[#This Row],[Bruto tov vorige schijf]],1)</f>
        <v>0.49021999999968102</v>
      </c>
    </row>
    <row r="4252" spans="1:12" x14ac:dyDescent="0.25">
      <c r="A4252" s="14">
        <v>50341</v>
      </c>
      <c r="B4252" s="6">
        <f>LoonHeffing2020(Table1[[#This Row],[Belastbaar loon]])</f>
        <v>18802.363499999999</v>
      </c>
      <c r="C4252" s="6">
        <f>AlgemeneHeffingsKorting2020(Table1[[#This Row],[Belastbaar loon]])</f>
        <v>1030.3864000000001</v>
      </c>
      <c r="D4252" s="14">
        <f>ArbeidsKorting2020(Table1[[#This Row],[Belastbaar loon]])</f>
        <v>2895.78</v>
      </c>
      <c r="E4252" s="14">
        <f>MAX(Table1[[#This Row],[Loonheffing]]-Table1[[#This Row],[Algemene Heffingskorting]]-Table1[[#This Row],[Arbeidskorting]],0)</f>
        <v>14876.197099999999</v>
      </c>
      <c r="F4252" s="6">
        <f>Table1[[#This Row],[Belastbaar loon]]-Table1[[#This Row],[Belasting]]</f>
        <v>35464.802900000002</v>
      </c>
      <c r="G4252" s="2">
        <f>(Table1[[#This Row],[Belastbaar loon]]-Table1[[#This Row],[Netto loon]])/Table1[[#This Row],[Belastbaar loon]]</f>
        <v>0.29550857352853532</v>
      </c>
      <c r="H4252" s="14">
        <f t="shared" ca="1" si="61"/>
        <v>14871.294899999997</v>
      </c>
      <c r="I4252" s="14">
        <f ca="1">IF(ROW()=2, Table1[[#This Row],[Netto loon]], INDIRECT(ADDRESS(ROW()-1,COLUMN(F:F))))</f>
        <v>35459.705100000006</v>
      </c>
      <c r="J4252" s="6">
        <f ca="1">IF(ROW()=2, 0, Table1[[#This Row],[Belastbaar loon]]-INDIRECT(ADDRESS(ROW()-1,COLUMN(A:A))))</f>
        <v>10</v>
      </c>
      <c r="K4252" s="6">
        <f ca="1">Table1[[#This Row],[Netto loon]]-Table1[[#This Row],[Netto vorige schijf]]</f>
        <v>5.0977999999959138</v>
      </c>
      <c r="L4252" s="2">
        <f ca="1">(Table1[[#This Row],[Bruto tov vorige schijf]]-Table1[[#This Row],[Netto tov vorige schijf]])/MAX(Table1[[#This Row],[Bruto tov vorige schijf]],1)</f>
        <v>0.49022000000040861</v>
      </c>
    </row>
    <row r="4253" spans="1:12" x14ac:dyDescent="0.25">
      <c r="A4253" s="14">
        <v>50351</v>
      </c>
      <c r="B4253" s="6">
        <f>LoonHeffing2020(Table1[[#This Row],[Belastbaar loon]])</f>
        <v>18806.0985</v>
      </c>
      <c r="C4253" s="6">
        <f>AlgemeneHeffingsKorting2020(Table1[[#This Row],[Belastbaar loon]])</f>
        <v>1029.8191999999999</v>
      </c>
      <c r="D4253" s="14">
        <f>ArbeidsKorting2020(Table1[[#This Row],[Belastbaar loon]])</f>
        <v>2895.18</v>
      </c>
      <c r="E4253" s="14">
        <f>MAX(Table1[[#This Row],[Loonheffing]]-Table1[[#This Row],[Algemene Heffingskorting]]-Table1[[#This Row],[Arbeidskorting]],0)</f>
        <v>14881.099300000002</v>
      </c>
      <c r="F4253" s="6">
        <f>Table1[[#This Row],[Belastbaar loon]]-Table1[[#This Row],[Belasting]]</f>
        <v>35469.900699999998</v>
      </c>
      <c r="G4253" s="2">
        <f>(Table1[[#This Row],[Belastbaar loon]]-Table1[[#This Row],[Netto loon]])/Table1[[#This Row],[Belastbaar loon]]</f>
        <v>0.29554724434470026</v>
      </c>
      <c r="H4253" s="14">
        <f t="shared" ca="1" si="61"/>
        <v>14876.197099999999</v>
      </c>
      <c r="I4253" s="14">
        <f ca="1">IF(ROW()=2, Table1[[#This Row],[Netto loon]], INDIRECT(ADDRESS(ROW()-1,COLUMN(F:F))))</f>
        <v>35464.802900000002</v>
      </c>
      <c r="J4253" s="6">
        <f ca="1">IF(ROW()=2, 0, Table1[[#This Row],[Belastbaar loon]]-INDIRECT(ADDRESS(ROW()-1,COLUMN(A:A))))</f>
        <v>10</v>
      </c>
      <c r="K4253" s="6">
        <f ca="1">Table1[[#This Row],[Netto loon]]-Table1[[#This Row],[Netto vorige schijf]]</f>
        <v>5.0977999999959138</v>
      </c>
      <c r="L4253" s="2">
        <f ca="1">(Table1[[#This Row],[Bruto tov vorige schijf]]-Table1[[#This Row],[Netto tov vorige schijf]])/MAX(Table1[[#This Row],[Bruto tov vorige schijf]],1)</f>
        <v>0.49022000000040861</v>
      </c>
    </row>
    <row r="4254" spans="1:12" x14ac:dyDescent="0.25">
      <c r="A4254" s="14">
        <v>50361</v>
      </c>
      <c r="B4254" s="6">
        <f>LoonHeffing2020(Table1[[#This Row],[Belastbaar loon]])</f>
        <v>18809.833500000001</v>
      </c>
      <c r="C4254" s="6">
        <f>AlgemeneHeffingsKorting2020(Table1[[#This Row],[Belastbaar loon]])</f>
        <v>1029.252</v>
      </c>
      <c r="D4254" s="14">
        <f>ArbeidsKorting2020(Table1[[#This Row],[Belastbaar loon]])</f>
        <v>2894.58</v>
      </c>
      <c r="E4254" s="14">
        <f>MAX(Table1[[#This Row],[Loonheffing]]-Table1[[#This Row],[Algemene Heffingskorting]]-Table1[[#This Row],[Arbeidskorting]],0)</f>
        <v>14886.0015</v>
      </c>
      <c r="F4254" s="6">
        <f>Table1[[#This Row],[Belastbaar loon]]-Table1[[#This Row],[Belasting]]</f>
        <v>35474.998500000002</v>
      </c>
      <c r="G4254" s="2">
        <f>(Table1[[#This Row],[Belastbaar loon]]-Table1[[#This Row],[Netto loon]])/Table1[[#This Row],[Belastbaar loon]]</f>
        <v>0.29558589980341926</v>
      </c>
      <c r="H4254" s="14">
        <f t="shared" ca="1" si="61"/>
        <v>14881.099300000002</v>
      </c>
      <c r="I4254" s="14">
        <f ca="1">IF(ROW()=2, Table1[[#This Row],[Netto loon]], INDIRECT(ADDRESS(ROW()-1,COLUMN(F:F))))</f>
        <v>35469.900699999998</v>
      </c>
      <c r="J4254" s="6">
        <f ca="1">IF(ROW()=2, 0, Table1[[#This Row],[Belastbaar loon]]-INDIRECT(ADDRESS(ROW()-1,COLUMN(A:A))))</f>
        <v>10</v>
      </c>
      <c r="K4254" s="6">
        <f ca="1">Table1[[#This Row],[Netto loon]]-Table1[[#This Row],[Netto vorige schijf]]</f>
        <v>5.0978000000031898</v>
      </c>
      <c r="L4254" s="2">
        <f ca="1">(Table1[[#This Row],[Bruto tov vorige schijf]]-Table1[[#This Row],[Netto tov vorige schijf]])/MAX(Table1[[#This Row],[Bruto tov vorige schijf]],1)</f>
        <v>0.49021999999968102</v>
      </c>
    </row>
    <row r="4255" spans="1:12" x14ac:dyDescent="0.25">
      <c r="A4255" s="14">
        <v>50371</v>
      </c>
      <c r="B4255" s="6">
        <f>LoonHeffing2020(Table1[[#This Row],[Belastbaar loon]])</f>
        <v>18813.568500000001</v>
      </c>
      <c r="C4255" s="6">
        <f>AlgemeneHeffingsKorting2020(Table1[[#This Row],[Belastbaar loon]])</f>
        <v>1028.6848</v>
      </c>
      <c r="D4255" s="14">
        <f>ArbeidsKorting2020(Table1[[#This Row],[Belastbaar loon]])</f>
        <v>2893.98</v>
      </c>
      <c r="E4255" s="14">
        <f>MAX(Table1[[#This Row],[Loonheffing]]-Table1[[#This Row],[Algemene Heffingskorting]]-Table1[[#This Row],[Arbeidskorting]],0)</f>
        <v>14890.903700000003</v>
      </c>
      <c r="F4255" s="6">
        <f>Table1[[#This Row],[Belastbaar loon]]-Table1[[#This Row],[Belasting]]</f>
        <v>35480.096299999997</v>
      </c>
      <c r="G4255" s="2">
        <f>(Table1[[#This Row],[Belastbaar loon]]-Table1[[#This Row],[Netto loon]])/Table1[[#This Row],[Belastbaar loon]]</f>
        <v>0.29562453991383936</v>
      </c>
      <c r="H4255" s="14">
        <f t="shared" ca="1" si="61"/>
        <v>14886.0015</v>
      </c>
      <c r="I4255" s="14">
        <f ca="1">IF(ROW()=2, Table1[[#This Row],[Netto loon]], INDIRECT(ADDRESS(ROW()-1,COLUMN(F:F))))</f>
        <v>35474.998500000002</v>
      </c>
      <c r="J4255" s="6">
        <f ca="1">IF(ROW()=2, 0, Table1[[#This Row],[Belastbaar loon]]-INDIRECT(ADDRESS(ROW()-1,COLUMN(A:A))))</f>
        <v>10</v>
      </c>
      <c r="K4255" s="6">
        <f ca="1">Table1[[#This Row],[Netto loon]]-Table1[[#This Row],[Netto vorige schijf]]</f>
        <v>5.0977999999959138</v>
      </c>
      <c r="L4255" s="2">
        <f ca="1">(Table1[[#This Row],[Bruto tov vorige schijf]]-Table1[[#This Row],[Netto tov vorige schijf]])/MAX(Table1[[#This Row],[Bruto tov vorige schijf]],1)</f>
        <v>0.49022000000040861</v>
      </c>
    </row>
    <row r="4256" spans="1:12" x14ac:dyDescent="0.25">
      <c r="A4256" s="14">
        <v>50381</v>
      </c>
      <c r="B4256" s="6">
        <f>LoonHeffing2020(Table1[[#This Row],[Belastbaar loon]])</f>
        <v>18817.303499999998</v>
      </c>
      <c r="C4256" s="6">
        <f>AlgemeneHeffingsKorting2020(Table1[[#This Row],[Belastbaar loon]])</f>
        <v>1028.1176</v>
      </c>
      <c r="D4256" s="14">
        <f>ArbeidsKorting2020(Table1[[#This Row],[Belastbaar loon]])</f>
        <v>2893.38</v>
      </c>
      <c r="E4256" s="14">
        <f>MAX(Table1[[#This Row],[Loonheffing]]-Table1[[#This Row],[Algemene Heffingskorting]]-Table1[[#This Row],[Arbeidskorting]],0)</f>
        <v>14895.805899999996</v>
      </c>
      <c r="F4256" s="6">
        <f>Table1[[#This Row],[Belastbaar loon]]-Table1[[#This Row],[Belasting]]</f>
        <v>35485.194100000008</v>
      </c>
      <c r="G4256" s="2">
        <f>(Table1[[#This Row],[Belastbaar loon]]-Table1[[#This Row],[Netto loon]])/Table1[[#This Row],[Belastbaar loon]]</f>
        <v>0.2956631646850994</v>
      </c>
      <c r="H4256" s="14">
        <f t="shared" ca="1" si="61"/>
        <v>14890.903700000003</v>
      </c>
      <c r="I4256" s="14">
        <f ca="1">IF(ROW()=2, Table1[[#This Row],[Netto loon]], INDIRECT(ADDRESS(ROW()-1,COLUMN(F:F))))</f>
        <v>35480.096299999997</v>
      </c>
      <c r="J4256" s="6">
        <f ca="1">IF(ROW()=2, 0, Table1[[#This Row],[Belastbaar loon]]-INDIRECT(ADDRESS(ROW()-1,COLUMN(A:A))))</f>
        <v>10</v>
      </c>
      <c r="K4256" s="6">
        <f ca="1">Table1[[#This Row],[Netto loon]]-Table1[[#This Row],[Netto vorige schijf]]</f>
        <v>5.0978000000104657</v>
      </c>
      <c r="L4256" s="2">
        <f ca="1">(Table1[[#This Row],[Bruto tov vorige schijf]]-Table1[[#This Row],[Netto tov vorige schijf]])/MAX(Table1[[#This Row],[Bruto tov vorige schijf]],1)</f>
        <v>0.49021999999895344</v>
      </c>
    </row>
    <row r="4257" spans="1:12" x14ac:dyDescent="0.25">
      <c r="A4257" s="14">
        <v>50391</v>
      </c>
      <c r="B4257" s="6">
        <f>LoonHeffing2020(Table1[[#This Row],[Belastbaar loon]])</f>
        <v>18821.038499999999</v>
      </c>
      <c r="C4257" s="6">
        <f>AlgemeneHeffingsKorting2020(Table1[[#This Row],[Belastbaar loon]])</f>
        <v>1027.5504000000001</v>
      </c>
      <c r="D4257" s="14">
        <f>ArbeidsKorting2020(Table1[[#This Row],[Belastbaar loon]])</f>
        <v>2892.78</v>
      </c>
      <c r="E4257" s="14">
        <f>MAX(Table1[[#This Row],[Loonheffing]]-Table1[[#This Row],[Algemene Heffingskorting]]-Table1[[#This Row],[Arbeidskorting]],0)</f>
        <v>14900.708099999998</v>
      </c>
      <c r="F4257" s="6">
        <f>Table1[[#This Row],[Belastbaar loon]]-Table1[[#This Row],[Belasting]]</f>
        <v>35490.291900000004</v>
      </c>
      <c r="G4257" s="2">
        <f>(Table1[[#This Row],[Belastbaar loon]]-Table1[[#This Row],[Netto loon]])/Table1[[#This Row],[Belastbaar loon]]</f>
        <v>0.29570177412633203</v>
      </c>
      <c r="H4257" s="14">
        <f t="shared" ca="1" si="61"/>
        <v>14895.805899999996</v>
      </c>
      <c r="I4257" s="14">
        <f ca="1">IF(ROW()=2, Table1[[#This Row],[Netto loon]], INDIRECT(ADDRESS(ROW()-1,COLUMN(F:F))))</f>
        <v>35485.194100000008</v>
      </c>
      <c r="J4257" s="6">
        <f ca="1">IF(ROW()=2, 0, Table1[[#This Row],[Belastbaar loon]]-INDIRECT(ADDRESS(ROW()-1,COLUMN(A:A))))</f>
        <v>10</v>
      </c>
      <c r="K4257" s="6">
        <f ca="1">Table1[[#This Row],[Netto loon]]-Table1[[#This Row],[Netto vorige schijf]]</f>
        <v>5.0977999999959138</v>
      </c>
      <c r="L4257" s="2">
        <f ca="1">(Table1[[#This Row],[Bruto tov vorige schijf]]-Table1[[#This Row],[Netto tov vorige schijf]])/MAX(Table1[[#This Row],[Bruto tov vorige schijf]],1)</f>
        <v>0.49022000000040861</v>
      </c>
    </row>
    <row r="4258" spans="1:12" x14ac:dyDescent="0.25">
      <c r="A4258" s="14">
        <v>50401</v>
      </c>
      <c r="B4258" s="6">
        <f>LoonHeffing2020(Table1[[#This Row],[Belastbaar loon]])</f>
        <v>18824.773499999999</v>
      </c>
      <c r="C4258" s="6">
        <f>AlgemeneHeffingsKorting2020(Table1[[#This Row],[Belastbaar loon]])</f>
        <v>1026.9832000000001</v>
      </c>
      <c r="D4258" s="14">
        <f>ArbeidsKorting2020(Table1[[#This Row],[Belastbaar loon]])</f>
        <v>2892.18</v>
      </c>
      <c r="E4258" s="14">
        <f>MAX(Table1[[#This Row],[Loonheffing]]-Table1[[#This Row],[Algemene Heffingskorting]]-Table1[[#This Row],[Arbeidskorting]],0)</f>
        <v>14905.6103</v>
      </c>
      <c r="F4258" s="6">
        <f>Table1[[#This Row],[Belastbaar loon]]-Table1[[#This Row],[Belasting]]</f>
        <v>35495.3897</v>
      </c>
      <c r="G4258" s="2">
        <f>(Table1[[#This Row],[Belastbaar loon]]-Table1[[#This Row],[Netto loon]])/Table1[[#This Row],[Belastbaar loon]]</f>
        <v>0.29574036824666178</v>
      </c>
      <c r="H4258" s="14">
        <f t="shared" ca="1" si="61"/>
        <v>14900.708099999998</v>
      </c>
      <c r="I4258" s="14">
        <f ca="1">IF(ROW()=2, Table1[[#This Row],[Netto loon]], INDIRECT(ADDRESS(ROW()-1,COLUMN(F:F))))</f>
        <v>35490.291900000004</v>
      </c>
      <c r="J4258" s="6">
        <f ca="1">IF(ROW()=2, 0, Table1[[#This Row],[Belastbaar loon]]-INDIRECT(ADDRESS(ROW()-1,COLUMN(A:A))))</f>
        <v>10</v>
      </c>
      <c r="K4258" s="6">
        <f ca="1">Table1[[#This Row],[Netto loon]]-Table1[[#This Row],[Netto vorige schijf]]</f>
        <v>5.0977999999959138</v>
      </c>
      <c r="L4258" s="2">
        <f ca="1">(Table1[[#This Row],[Bruto tov vorige schijf]]-Table1[[#This Row],[Netto tov vorige schijf]])/MAX(Table1[[#This Row],[Bruto tov vorige schijf]],1)</f>
        <v>0.49022000000040861</v>
      </c>
    </row>
    <row r="4259" spans="1:12" x14ac:dyDescent="0.25">
      <c r="A4259" s="14">
        <v>50411</v>
      </c>
      <c r="B4259" s="6">
        <f>LoonHeffing2020(Table1[[#This Row],[Belastbaar loon]])</f>
        <v>18828.5085</v>
      </c>
      <c r="C4259" s="6">
        <f>AlgemeneHeffingsKorting2020(Table1[[#This Row],[Belastbaar loon]])</f>
        <v>1026.4159999999999</v>
      </c>
      <c r="D4259" s="14">
        <f>ArbeidsKorting2020(Table1[[#This Row],[Belastbaar loon]])</f>
        <v>2891.58</v>
      </c>
      <c r="E4259" s="14">
        <f>MAX(Table1[[#This Row],[Loonheffing]]-Table1[[#This Row],[Algemene Heffingskorting]]-Table1[[#This Row],[Arbeidskorting]],0)</f>
        <v>14910.512499999999</v>
      </c>
      <c r="F4259" s="6">
        <f>Table1[[#This Row],[Belastbaar loon]]-Table1[[#This Row],[Belasting]]</f>
        <v>35500.487500000003</v>
      </c>
      <c r="G4259" s="2">
        <f>(Table1[[#This Row],[Belastbaar loon]]-Table1[[#This Row],[Netto loon]])/Table1[[#This Row],[Belastbaar loon]]</f>
        <v>0.29577894705520613</v>
      </c>
      <c r="H4259" s="14">
        <f t="shared" ca="1" si="61"/>
        <v>14905.6103</v>
      </c>
      <c r="I4259" s="14">
        <f ca="1">IF(ROW()=2, Table1[[#This Row],[Netto loon]], INDIRECT(ADDRESS(ROW()-1,COLUMN(F:F))))</f>
        <v>35495.3897</v>
      </c>
      <c r="J4259" s="6">
        <f ca="1">IF(ROW()=2, 0, Table1[[#This Row],[Belastbaar loon]]-INDIRECT(ADDRESS(ROW()-1,COLUMN(A:A))))</f>
        <v>10</v>
      </c>
      <c r="K4259" s="6">
        <f ca="1">Table1[[#This Row],[Netto loon]]-Table1[[#This Row],[Netto vorige schijf]]</f>
        <v>5.0978000000031898</v>
      </c>
      <c r="L4259" s="2">
        <f ca="1">(Table1[[#This Row],[Bruto tov vorige schijf]]-Table1[[#This Row],[Netto tov vorige schijf]])/MAX(Table1[[#This Row],[Bruto tov vorige schijf]],1)</f>
        <v>0.49021999999968102</v>
      </c>
    </row>
    <row r="4260" spans="1:12" x14ac:dyDescent="0.25">
      <c r="A4260" s="14">
        <v>50421</v>
      </c>
      <c r="B4260" s="6">
        <f>LoonHeffing2020(Table1[[#This Row],[Belastbaar loon]])</f>
        <v>18832.2435</v>
      </c>
      <c r="C4260" s="6">
        <f>AlgemeneHeffingsKorting2020(Table1[[#This Row],[Belastbaar loon]])</f>
        <v>1025.8488</v>
      </c>
      <c r="D4260" s="14">
        <f>ArbeidsKorting2020(Table1[[#This Row],[Belastbaar loon]])</f>
        <v>2890.98</v>
      </c>
      <c r="E4260" s="14">
        <f>MAX(Table1[[#This Row],[Loonheffing]]-Table1[[#This Row],[Algemene Heffingskorting]]-Table1[[#This Row],[Arbeidskorting]],0)</f>
        <v>14915.414700000001</v>
      </c>
      <c r="F4260" s="6">
        <f>Table1[[#This Row],[Belastbaar loon]]-Table1[[#This Row],[Belasting]]</f>
        <v>35505.585299999999</v>
      </c>
      <c r="G4260" s="2">
        <f>(Table1[[#This Row],[Belastbaar loon]]-Table1[[#This Row],[Netto loon]])/Table1[[#This Row],[Belastbaar loon]]</f>
        <v>0.29581751056107575</v>
      </c>
      <c r="H4260" s="14">
        <f t="shared" ca="1" si="61"/>
        <v>14910.512499999999</v>
      </c>
      <c r="I4260" s="14">
        <f ca="1">IF(ROW()=2, Table1[[#This Row],[Netto loon]], INDIRECT(ADDRESS(ROW()-1,COLUMN(F:F))))</f>
        <v>35500.487500000003</v>
      </c>
      <c r="J4260" s="6">
        <f ca="1">IF(ROW()=2, 0, Table1[[#This Row],[Belastbaar loon]]-INDIRECT(ADDRESS(ROW()-1,COLUMN(A:A))))</f>
        <v>10</v>
      </c>
      <c r="K4260" s="6">
        <f ca="1">Table1[[#This Row],[Netto loon]]-Table1[[#This Row],[Netto vorige schijf]]</f>
        <v>5.0977999999959138</v>
      </c>
      <c r="L4260" s="2">
        <f ca="1">(Table1[[#This Row],[Bruto tov vorige schijf]]-Table1[[#This Row],[Netto tov vorige schijf]])/MAX(Table1[[#This Row],[Bruto tov vorige schijf]],1)</f>
        <v>0.49022000000040861</v>
      </c>
    </row>
    <row r="4261" spans="1:12" x14ac:dyDescent="0.25">
      <c r="A4261" s="14">
        <v>50431</v>
      </c>
      <c r="B4261" s="6">
        <f>LoonHeffing2020(Table1[[#This Row],[Belastbaar loon]])</f>
        <v>18835.978500000001</v>
      </c>
      <c r="C4261" s="6">
        <f>AlgemeneHeffingsKorting2020(Table1[[#This Row],[Belastbaar loon]])</f>
        <v>1025.2816</v>
      </c>
      <c r="D4261" s="14">
        <f>ArbeidsKorting2020(Table1[[#This Row],[Belastbaar loon]])</f>
        <v>2890.38</v>
      </c>
      <c r="E4261" s="14">
        <f>MAX(Table1[[#This Row],[Loonheffing]]-Table1[[#This Row],[Algemene Heffingskorting]]-Table1[[#This Row],[Arbeidskorting]],0)</f>
        <v>14920.316900000002</v>
      </c>
      <c r="F4261" s="6">
        <f>Table1[[#This Row],[Belastbaar loon]]-Table1[[#This Row],[Belasting]]</f>
        <v>35510.683099999995</v>
      </c>
      <c r="G4261" s="2">
        <f>(Table1[[#This Row],[Belastbaar loon]]-Table1[[#This Row],[Netto loon]])/Table1[[#This Row],[Belastbaar loon]]</f>
        <v>0.29585605877337362</v>
      </c>
      <c r="H4261" s="14">
        <f t="shared" ca="1" si="61"/>
        <v>14915.414700000001</v>
      </c>
      <c r="I4261" s="14">
        <f ca="1">IF(ROW()=2, Table1[[#This Row],[Netto loon]], INDIRECT(ADDRESS(ROW()-1,COLUMN(F:F))))</f>
        <v>35505.585299999999</v>
      </c>
      <c r="J4261" s="6">
        <f ca="1">IF(ROW()=2, 0, Table1[[#This Row],[Belastbaar loon]]-INDIRECT(ADDRESS(ROW()-1,COLUMN(A:A))))</f>
        <v>10</v>
      </c>
      <c r="K4261" s="6">
        <f ca="1">Table1[[#This Row],[Netto loon]]-Table1[[#This Row],[Netto vorige schijf]]</f>
        <v>5.0977999999959138</v>
      </c>
      <c r="L4261" s="2">
        <f ca="1">(Table1[[#This Row],[Bruto tov vorige schijf]]-Table1[[#This Row],[Netto tov vorige schijf]])/MAX(Table1[[#This Row],[Bruto tov vorige schijf]],1)</f>
        <v>0.49022000000040861</v>
      </c>
    </row>
    <row r="4262" spans="1:12" x14ac:dyDescent="0.25">
      <c r="A4262" s="14">
        <v>50441</v>
      </c>
      <c r="B4262" s="6">
        <f>LoonHeffing2020(Table1[[#This Row],[Belastbaar loon]])</f>
        <v>18839.713500000002</v>
      </c>
      <c r="C4262" s="6">
        <f>AlgemeneHeffingsKorting2020(Table1[[#This Row],[Belastbaar loon]])</f>
        <v>1024.7144000000001</v>
      </c>
      <c r="D4262" s="14">
        <f>ArbeidsKorting2020(Table1[[#This Row],[Belastbaar loon]])</f>
        <v>2889.78</v>
      </c>
      <c r="E4262" s="14">
        <f>MAX(Table1[[#This Row],[Loonheffing]]-Table1[[#This Row],[Algemene Heffingskorting]]-Table1[[#This Row],[Arbeidskorting]],0)</f>
        <v>14925.2191</v>
      </c>
      <c r="F4262" s="6">
        <f>Table1[[#This Row],[Belastbaar loon]]-Table1[[#This Row],[Belasting]]</f>
        <v>35515.780899999998</v>
      </c>
      <c r="G4262" s="2">
        <f>(Table1[[#This Row],[Belastbaar loon]]-Table1[[#This Row],[Netto loon]])/Table1[[#This Row],[Belastbaar loon]]</f>
        <v>0.29589459170119548</v>
      </c>
      <c r="H4262" s="14">
        <f t="shared" ca="1" si="61"/>
        <v>14920.316900000002</v>
      </c>
      <c r="I4262" s="14">
        <f ca="1">IF(ROW()=2, Table1[[#This Row],[Netto loon]], INDIRECT(ADDRESS(ROW()-1,COLUMN(F:F))))</f>
        <v>35510.683099999995</v>
      </c>
      <c r="J4262" s="6">
        <f ca="1">IF(ROW()=2, 0, Table1[[#This Row],[Belastbaar loon]]-INDIRECT(ADDRESS(ROW()-1,COLUMN(A:A))))</f>
        <v>10</v>
      </c>
      <c r="K4262" s="6">
        <f ca="1">Table1[[#This Row],[Netto loon]]-Table1[[#This Row],[Netto vorige schijf]]</f>
        <v>5.0978000000031898</v>
      </c>
      <c r="L4262" s="2">
        <f ca="1">(Table1[[#This Row],[Bruto tov vorige schijf]]-Table1[[#This Row],[Netto tov vorige schijf]])/MAX(Table1[[#This Row],[Bruto tov vorige schijf]],1)</f>
        <v>0.49021999999968102</v>
      </c>
    </row>
    <row r="4263" spans="1:12" x14ac:dyDescent="0.25">
      <c r="A4263" s="14">
        <v>50451</v>
      </c>
      <c r="B4263" s="6">
        <f>LoonHeffing2020(Table1[[#This Row],[Belastbaar loon]])</f>
        <v>18843.448499999999</v>
      </c>
      <c r="C4263" s="6">
        <f>AlgemeneHeffingsKorting2020(Table1[[#This Row],[Belastbaar loon]])</f>
        <v>1024.1472000000001</v>
      </c>
      <c r="D4263" s="14">
        <f>ArbeidsKorting2020(Table1[[#This Row],[Belastbaar loon]])</f>
        <v>2889.18</v>
      </c>
      <c r="E4263" s="14">
        <f>MAX(Table1[[#This Row],[Loonheffing]]-Table1[[#This Row],[Algemene Heffingskorting]]-Table1[[#This Row],[Arbeidskorting]],0)</f>
        <v>14930.121299999999</v>
      </c>
      <c r="F4263" s="6">
        <f>Table1[[#This Row],[Belastbaar loon]]-Table1[[#This Row],[Belasting]]</f>
        <v>35520.878700000001</v>
      </c>
      <c r="G4263" s="2">
        <f>(Table1[[#This Row],[Belastbaar loon]]-Table1[[#This Row],[Netto loon]])/Table1[[#This Row],[Belastbaar loon]]</f>
        <v>0.29593310935363021</v>
      </c>
      <c r="H4263" s="14">
        <f t="shared" ca="1" si="61"/>
        <v>14925.2191</v>
      </c>
      <c r="I4263" s="14">
        <f ca="1">IF(ROW()=2, Table1[[#This Row],[Netto loon]], INDIRECT(ADDRESS(ROW()-1,COLUMN(F:F))))</f>
        <v>35515.780899999998</v>
      </c>
      <c r="J4263" s="6">
        <f ca="1">IF(ROW()=2, 0, Table1[[#This Row],[Belastbaar loon]]-INDIRECT(ADDRESS(ROW()-1,COLUMN(A:A))))</f>
        <v>10</v>
      </c>
      <c r="K4263" s="6">
        <f ca="1">Table1[[#This Row],[Netto loon]]-Table1[[#This Row],[Netto vorige schijf]]</f>
        <v>5.0978000000031898</v>
      </c>
      <c r="L4263" s="2">
        <f ca="1">(Table1[[#This Row],[Bruto tov vorige schijf]]-Table1[[#This Row],[Netto tov vorige schijf]])/MAX(Table1[[#This Row],[Bruto tov vorige schijf]],1)</f>
        <v>0.49021999999968102</v>
      </c>
    </row>
    <row r="4264" spans="1:12" x14ac:dyDescent="0.25">
      <c r="A4264" s="14">
        <v>50461</v>
      </c>
      <c r="B4264" s="6">
        <f>LoonHeffing2020(Table1[[#This Row],[Belastbaar loon]])</f>
        <v>18847.183499999999</v>
      </c>
      <c r="C4264" s="6">
        <f>AlgemeneHeffingsKorting2020(Table1[[#This Row],[Belastbaar loon]])</f>
        <v>1023.58</v>
      </c>
      <c r="D4264" s="14">
        <f>ArbeidsKorting2020(Table1[[#This Row],[Belastbaar loon]])</f>
        <v>2888.58</v>
      </c>
      <c r="E4264" s="14">
        <f>MAX(Table1[[#This Row],[Loonheffing]]-Table1[[#This Row],[Algemene Heffingskorting]]-Table1[[#This Row],[Arbeidskorting]],0)</f>
        <v>14935.023499999998</v>
      </c>
      <c r="F4264" s="6">
        <f>Table1[[#This Row],[Belastbaar loon]]-Table1[[#This Row],[Belasting]]</f>
        <v>35525.976500000004</v>
      </c>
      <c r="G4264" s="2">
        <f>(Table1[[#This Row],[Belastbaar loon]]-Table1[[#This Row],[Netto loon]])/Table1[[#This Row],[Belastbaar loon]]</f>
        <v>0.29597161173975933</v>
      </c>
      <c r="H4264" s="14">
        <f t="shared" ca="1" si="61"/>
        <v>14930.121299999999</v>
      </c>
      <c r="I4264" s="14">
        <f ca="1">IF(ROW()=2, Table1[[#This Row],[Netto loon]], INDIRECT(ADDRESS(ROW()-1,COLUMN(F:F))))</f>
        <v>35520.878700000001</v>
      </c>
      <c r="J4264" s="6">
        <f ca="1">IF(ROW()=2, 0, Table1[[#This Row],[Belastbaar loon]]-INDIRECT(ADDRESS(ROW()-1,COLUMN(A:A))))</f>
        <v>10</v>
      </c>
      <c r="K4264" s="6">
        <f ca="1">Table1[[#This Row],[Netto loon]]-Table1[[#This Row],[Netto vorige schijf]]</f>
        <v>5.0978000000031898</v>
      </c>
      <c r="L4264" s="2">
        <f ca="1">(Table1[[#This Row],[Bruto tov vorige schijf]]-Table1[[#This Row],[Netto tov vorige schijf]])/MAX(Table1[[#This Row],[Bruto tov vorige schijf]],1)</f>
        <v>0.49021999999968102</v>
      </c>
    </row>
    <row r="4265" spans="1:12" x14ac:dyDescent="0.25">
      <c r="A4265" s="14">
        <v>50471</v>
      </c>
      <c r="B4265" s="6">
        <f>LoonHeffing2020(Table1[[#This Row],[Belastbaar loon]])</f>
        <v>18850.9185</v>
      </c>
      <c r="C4265" s="6">
        <f>AlgemeneHeffingsKorting2020(Table1[[#This Row],[Belastbaar loon]])</f>
        <v>1023.0128</v>
      </c>
      <c r="D4265" s="14">
        <f>ArbeidsKorting2020(Table1[[#This Row],[Belastbaar loon]])</f>
        <v>2887.98</v>
      </c>
      <c r="E4265" s="14">
        <f>MAX(Table1[[#This Row],[Loonheffing]]-Table1[[#This Row],[Algemene Heffingskorting]]-Table1[[#This Row],[Arbeidskorting]],0)</f>
        <v>14939.9257</v>
      </c>
      <c r="F4265" s="6">
        <f>Table1[[#This Row],[Belastbaar loon]]-Table1[[#This Row],[Belasting]]</f>
        <v>35531.0743</v>
      </c>
      <c r="G4265" s="2">
        <f>(Table1[[#This Row],[Belastbaar loon]]-Table1[[#This Row],[Netto loon]])/Table1[[#This Row],[Belastbaar loon]]</f>
        <v>0.29601009886865726</v>
      </c>
      <c r="H4265" s="14">
        <f t="shared" ca="1" si="61"/>
        <v>14935.023499999998</v>
      </c>
      <c r="I4265" s="14">
        <f ca="1">IF(ROW()=2, Table1[[#This Row],[Netto loon]], INDIRECT(ADDRESS(ROW()-1,COLUMN(F:F))))</f>
        <v>35525.976500000004</v>
      </c>
      <c r="J4265" s="6">
        <f ca="1">IF(ROW()=2, 0, Table1[[#This Row],[Belastbaar loon]]-INDIRECT(ADDRESS(ROW()-1,COLUMN(A:A))))</f>
        <v>10</v>
      </c>
      <c r="K4265" s="6">
        <f ca="1">Table1[[#This Row],[Netto loon]]-Table1[[#This Row],[Netto vorige schijf]]</f>
        <v>5.0977999999959138</v>
      </c>
      <c r="L4265" s="2">
        <f ca="1">(Table1[[#This Row],[Bruto tov vorige schijf]]-Table1[[#This Row],[Netto tov vorige schijf]])/MAX(Table1[[#This Row],[Bruto tov vorige schijf]],1)</f>
        <v>0.49022000000040861</v>
      </c>
    </row>
    <row r="4266" spans="1:12" x14ac:dyDescent="0.25">
      <c r="A4266" s="14">
        <v>50481</v>
      </c>
      <c r="B4266" s="6">
        <f>LoonHeffing2020(Table1[[#This Row],[Belastbaar loon]])</f>
        <v>18854.6535</v>
      </c>
      <c r="C4266" s="6">
        <f>AlgemeneHeffingsKorting2020(Table1[[#This Row],[Belastbaar loon]])</f>
        <v>1022.4456</v>
      </c>
      <c r="D4266" s="14">
        <f>ArbeidsKorting2020(Table1[[#This Row],[Belastbaar loon]])</f>
        <v>2887.38</v>
      </c>
      <c r="E4266" s="14">
        <f>MAX(Table1[[#This Row],[Loonheffing]]-Table1[[#This Row],[Algemene Heffingskorting]]-Table1[[#This Row],[Arbeidskorting]],0)</f>
        <v>14944.8279</v>
      </c>
      <c r="F4266" s="6">
        <f>Table1[[#This Row],[Belastbaar loon]]-Table1[[#This Row],[Belasting]]</f>
        <v>35536.172099999996</v>
      </c>
      <c r="G4266" s="2">
        <f>(Table1[[#This Row],[Belastbaar loon]]-Table1[[#This Row],[Netto loon]])/Table1[[#This Row],[Belastbaar loon]]</f>
        <v>0.29604857074939095</v>
      </c>
      <c r="H4266" s="14">
        <f t="shared" ca="1" si="61"/>
        <v>14939.9257</v>
      </c>
      <c r="I4266" s="14">
        <f ca="1">IF(ROW()=2, Table1[[#This Row],[Netto loon]], INDIRECT(ADDRESS(ROW()-1,COLUMN(F:F))))</f>
        <v>35531.0743</v>
      </c>
      <c r="J4266" s="6">
        <f ca="1">IF(ROW()=2, 0, Table1[[#This Row],[Belastbaar loon]]-INDIRECT(ADDRESS(ROW()-1,COLUMN(A:A))))</f>
        <v>10</v>
      </c>
      <c r="K4266" s="6">
        <f ca="1">Table1[[#This Row],[Netto loon]]-Table1[[#This Row],[Netto vorige schijf]]</f>
        <v>5.0977999999959138</v>
      </c>
      <c r="L4266" s="2">
        <f ca="1">(Table1[[#This Row],[Bruto tov vorige schijf]]-Table1[[#This Row],[Netto tov vorige schijf]])/MAX(Table1[[#This Row],[Bruto tov vorige schijf]],1)</f>
        <v>0.49022000000040861</v>
      </c>
    </row>
    <row r="4267" spans="1:12" x14ac:dyDescent="0.25">
      <c r="A4267" s="14">
        <v>50491</v>
      </c>
      <c r="B4267" s="6">
        <f>LoonHeffing2020(Table1[[#This Row],[Belastbaar loon]])</f>
        <v>18858.388500000001</v>
      </c>
      <c r="C4267" s="6">
        <f>AlgemeneHeffingsKorting2020(Table1[[#This Row],[Belastbaar loon]])</f>
        <v>1021.8784000000001</v>
      </c>
      <c r="D4267" s="14">
        <f>ArbeidsKorting2020(Table1[[#This Row],[Belastbaar loon]])</f>
        <v>2886.78</v>
      </c>
      <c r="E4267" s="14">
        <f>MAX(Table1[[#This Row],[Loonheffing]]-Table1[[#This Row],[Algemene Heffingskorting]]-Table1[[#This Row],[Arbeidskorting]],0)</f>
        <v>14949.730099999999</v>
      </c>
      <c r="F4267" s="6">
        <f>Table1[[#This Row],[Belastbaar loon]]-Table1[[#This Row],[Belasting]]</f>
        <v>35541.269899999999</v>
      </c>
      <c r="G4267" s="2">
        <f>(Table1[[#This Row],[Belastbaar loon]]-Table1[[#This Row],[Netto loon]])/Table1[[#This Row],[Belastbaar loon]]</f>
        <v>0.29608702739102022</v>
      </c>
      <c r="H4267" s="14">
        <f t="shared" ca="1" si="61"/>
        <v>14944.8279</v>
      </c>
      <c r="I4267" s="14">
        <f ca="1">IF(ROW()=2, Table1[[#This Row],[Netto loon]], INDIRECT(ADDRESS(ROW()-1,COLUMN(F:F))))</f>
        <v>35536.172099999996</v>
      </c>
      <c r="J4267" s="6">
        <f ca="1">IF(ROW()=2, 0, Table1[[#This Row],[Belastbaar loon]]-INDIRECT(ADDRESS(ROW()-1,COLUMN(A:A))))</f>
        <v>10</v>
      </c>
      <c r="K4267" s="6">
        <f ca="1">Table1[[#This Row],[Netto loon]]-Table1[[#This Row],[Netto vorige schijf]]</f>
        <v>5.0978000000031898</v>
      </c>
      <c r="L4267" s="2">
        <f ca="1">(Table1[[#This Row],[Bruto tov vorige schijf]]-Table1[[#This Row],[Netto tov vorige schijf]])/MAX(Table1[[#This Row],[Bruto tov vorige schijf]],1)</f>
        <v>0.49021999999968102</v>
      </c>
    </row>
    <row r="4268" spans="1:12" x14ac:dyDescent="0.25">
      <c r="A4268" s="14">
        <v>50501</v>
      </c>
      <c r="B4268" s="6">
        <f>LoonHeffing2020(Table1[[#This Row],[Belastbaar loon]])</f>
        <v>18862.123500000002</v>
      </c>
      <c r="C4268" s="6">
        <f>AlgemeneHeffingsKorting2020(Table1[[#This Row],[Belastbaar loon]])</f>
        <v>1021.3112</v>
      </c>
      <c r="D4268" s="14">
        <f>ArbeidsKorting2020(Table1[[#This Row],[Belastbaar loon]])</f>
        <v>2886.18</v>
      </c>
      <c r="E4268" s="14">
        <f>MAX(Table1[[#This Row],[Loonheffing]]-Table1[[#This Row],[Algemene Heffingskorting]]-Table1[[#This Row],[Arbeidskorting]],0)</f>
        <v>14954.632300000001</v>
      </c>
      <c r="F4268" s="6">
        <f>Table1[[#This Row],[Belastbaar loon]]-Table1[[#This Row],[Belasting]]</f>
        <v>35546.367700000003</v>
      </c>
      <c r="G4268" s="2">
        <f>(Table1[[#This Row],[Belastbaar loon]]-Table1[[#This Row],[Netto loon]])/Table1[[#This Row],[Belastbaar loon]]</f>
        <v>0.29612546880259794</v>
      </c>
      <c r="H4268" s="14">
        <f t="shared" ca="1" si="61"/>
        <v>14949.730099999999</v>
      </c>
      <c r="I4268" s="14">
        <f ca="1">IF(ROW()=2, Table1[[#This Row],[Netto loon]], INDIRECT(ADDRESS(ROW()-1,COLUMN(F:F))))</f>
        <v>35541.269899999999</v>
      </c>
      <c r="J4268" s="6">
        <f ca="1">IF(ROW()=2, 0, Table1[[#This Row],[Belastbaar loon]]-INDIRECT(ADDRESS(ROW()-1,COLUMN(A:A))))</f>
        <v>10</v>
      </c>
      <c r="K4268" s="6">
        <f ca="1">Table1[[#This Row],[Netto loon]]-Table1[[#This Row],[Netto vorige schijf]]</f>
        <v>5.0978000000031898</v>
      </c>
      <c r="L4268" s="2">
        <f ca="1">(Table1[[#This Row],[Bruto tov vorige schijf]]-Table1[[#This Row],[Netto tov vorige schijf]])/MAX(Table1[[#This Row],[Bruto tov vorige schijf]],1)</f>
        <v>0.49021999999968102</v>
      </c>
    </row>
    <row r="4269" spans="1:12" x14ac:dyDescent="0.25">
      <c r="A4269" s="14">
        <v>50511</v>
      </c>
      <c r="B4269" s="6">
        <f>LoonHeffing2020(Table1[[#This Row],[Belastbaar loon]])</f>
        <v>18865.858499999998</v>
      </c>
      <c r="C4269" s="6">
        <f>AlgemeneHeffingsKorting2020(Table1[[#This Row],[Belastbaar loon]])</f>
        <v>1020.744</v>
      </c>
      <c r="D4269" s="14">
        <f>ArbeidsKorting2020(Table1[[#This Row],[Belastbaar loon]])</f>
        <v>2885.58</v>
      </c>
      <c r="E4269" s="14">
        <f>MAX(Table1[[#This Row],[Loonheffing]]-Table1[[#This Row],[Algemene Heffingskorting]]-Table1[[#This Row],[Arbeidskorting]],0)</f>
        <v>14959.5345</v>
      </c>
      <c r="F4269" s="6">
        <f>Table1[[#This Row],[Belastbaar loon]]-Table1[[#This Row],[Belasting]]</f>
        <v>35551.465499999998</v>
      </c>
      <c r="G4269" s="2">
        <f>(Table1[[#This Row],[Belastbaar loon]]-Table1[[#This Row],[Netto loon]])/Table1[[#This Row],[Belastbaar loon]]</f>
        <v>0.29616389499316986</v>
      </c>
      <c r="H4269" s="14">
        <f t="shared" ca="1" si="61"/>
        <v>14954.632300000001</v>
      </c>
      <c r="I4269" s="14">
        <f ca="1">IF(ROW()=2, Table1[[#This Row],[Netto loon]], INDIRECT(ADDRESS(ROW()-1,COLUMN(F:F))))</f>
        <v>35546.367700000003</v>
      </c>
      <c r="J4269" s="6">
        <f ca="1">IF(ROW()=2, 0, Table1[[#This Row],[Belastbaar loon]]-INDIRECT(ADDRESS(ROW()-1,COLUMN(A:A))))</f>
        <v>10</v>
      </c>
      <c r="K4269" s="6">
        <f ca="1">Table1[[#This Row],[Netto loon]]-Table1[[#This Row],[Netto vorige schijf]]</f>
        <v>5.0977999999959138</v>
      </c>
      <c r="L4269" s="2">
        <f ca="1">(Table1[[#This Row],[Bruto tov vorige schijf]]-Table1[[#This Row],[Netto tov vorige schijf]])/MAX(Table1[[#This Row],[Bruto tov vorige schijf]],1)</f>
        <v>0.49022000000040861</v>
      </c>
    </row>
    <row r="4270" spans="1:12" x14ac:dyDescent="0.25">
      <c r="A4270" s="14">
        <v>50521</v>
      </c>
      <c r="B4270" s="6">
        <f>LoonHeffing2020(Table1[[#This Row],[Belastbaar loon]])</f>
        <v>18869.593499999999</v>
      </c>
      <c r="C4270" s="6">
        <f>AlgemeneHeffingsKorting2020(Table1[[#This Row],[Belastbaar loon]])</f>
        <v>1020.1768</v>
      </c>
      <c r="D4270" s="14">
        <f>ArbeidsKorting2020(Table1[[#This Row],[Belastbaar loon]])</f>
        <v>2884.98</v>
      </c>
      <c r="E4270" s="14">
        <f>MAX(Table1[[#This Row],[Loonheffing]]-Table1[[#This Row],[Algemene Heffingskorting]]-Table1[[#This Row],[Arbeidskorting]],0)</f>
        <v>14964.436699999998</v>
      </c>
      <c r="F4270" s="6">
        <f>Table1[[#This Row],[Belastbaar loon]]-Table1[[#This Row],[Belasting]]</f>
        <v>35556.563300000002</v>
      </c>
      <c r="G4270" s="2">
        <f>(Table1[[#This Row],[Belastbaar loon]]-Table1[[#This Row],[Netto loon]])/Table1[[#This Row],[Belastbaar loon]]</f>
        <v>0.2962023059717741</v>
      </c>
      <c r="H4270" s="14">
        <f t="shared" ca="1" si="61"/>
        <v>14959.5345</v>
      </c>
      <c r="I4270" s="14">
        <f ca="1">IF(ROW()=2, Table1[[#This Row],[Netto loon]], INDIRECT(ADDRESS(ROW()-1,COLUMN(F:F))))</f>
        <v>35551.465499999998</v>
      </c>
      <c r="J4270" s="6">
        <f ca="1">IF(ROW()=2, 0, Table1[[#This Row],[Belastbaar loon]]-INDIRECT(ADDRESS(ROW()-1,COLUMN(A:A))))</f>
        <v>10</v>
      </c>
      <c r="K4270" s="6">
        <f ca="1">Table1[[#This Row],[Netto loon]]-Table1[[#This Row],[Netto vorige schijf]]</f>
        <v>5.0978000000031898</v>
      </c>
      <c r="L4270" s="2">
        <f ca="1">(Table1[[#This Row],[Bruto tov vorige schijf]]-Table1[[#This Row],[Netto tov vorige schijf]])/MAX(Table1[[#This Row],[Bruto tov vorige schijf]],1)</f>
        <v>0.49021999999968102</v>
      </c>
    </row>
    <row r="4271" spans="1:12" x14ac:dyDescent="0.25">
      <c r="A4271" s="14">
        <v>50531</v>
      </c>
      <c r="B4271" s="6">
        <f>LoonHeffing2020(Table1[[#This Row],[Belastbaar loon]])</f>
        <v>18873.3285</v>
      </c>
      <c r="C4271" s="6">
        <f>AlgemeneHeffingsKorting2020(Table1[[#This Row],[Belastbaar loon]])</f>
        <v>1019.6096</v>
      </c>
      <c r="D4271" s="14">
        <f>ArbeidsKorting2020(Table1[[#This Row],[Belastbaar loon]])</f>
        <v>2884.38</v>
      </c>
      <c r="E4271" s="14">
        <f>MAX(Table1[[#This Row],[Loonheffing]]-Table1[[#This Row],[Algemene Heffingskorting]]-Table1[[#This Row],[Arbeidskorting]],0)</f>
        <v>14969.338899999999</v>
      </c>
      <c r="F4271" s="6">
        <f>Table1[[#This Row],[Belastbaar loon]]-Table1[[#This Row],[Belasting]]</f>
        <v>35561.661099999998</v>
      </c>
      <c r="G4271" s="2">
        <f>(Table1[[#This Row],[Belastbaar loon]]-Table1[[#This Row],[Netto loon]])/Table1[[#This Row],[Belastbaar loon]]</f>
        <v>0.29624070174744221</v>
      </c>
      <c r="H4271" s="14">
        <f t="shared" ca="1" si="61"/>
        <v>14964.436699999998</v>
      </c>
      <c r="I4271" s="14">
        <f ca="1">IF(ROW()=2, Table1[[#This Row],[Netto loon]], INDIRECT(ADDRESS(ROW()-1,COLUMN(F:F))))</f>
        <v>35556.563300000002</v>
      </c>
      <c r="J4271" s="6">
        <f ca="1">IF(ROW()=2, 0, Table1[[#This Row],[Belastbaar loon]]-INDIRECT(ADDRESS(ROW()-1,COLUMN(A:A))))</f>
        <v>10</v>
      </c>
      <c r="K4271" s="6">
        <f ca="1">Table1[[#This Row],[Netto loon]]-Table1[[#This Row],[Netto vorige schijf]]</f>
        <v>5.0977999999959138</v>
      </c>
      <c r="L4271" s="2">
        <f ca="1">(Table1[[#This Row],[Bruto tov vorige schijf]]-Table1[[#This Row],[Netto tov vorige schijf]])/MAX(Table1[[#This Row],[Bruto tov vorige schijf]],1)</f>
        <v>0.49022000000040861</v>
      </c>
    </row>
    <row r="4272" spans="1:12" x14ac:dyDescent="0.25">
      <c r="A4272" s="14">
        <v>50541</v>
      </c>
      <c r="B4272" s="6">
        <f>LoonHeffing2020(Table1[[#This Row],[Belastbaar loon]])</f>
        <v>18877.0635</v>
      </c>
      <c r="C4272" s="6">
        <f>AlgemeneHeffingsKorting2020(Table1[[#This Row],[Belastbaar loon]])</f>
        <v>1019.0424</v>
      </c>
      <c r="D4272" s="14">
        <f>ArbeidsKorting2020(Table1[[#This Row],[Belastbaar loon]])</f>
        <v>2883.78</v>
      </c>
      <c r="E4272" s="14">
        <f>MAX(Table1[[#This Row],[Loonheffing]]-Table1[[#This Row],[Algemene Heffingskorting]]-Table1[[#This Row],[Arbeidskorting]],0)</f>
        <v>14974.241100000001</v>
      </c>
      <c r="F4272" s="6">
        <f>Table1[[#This Row],[Belastbaar loon]]-Table1[[#This Row],[Belasting]]</f>
        <v>35566.758900000001</v>
      </c>
      <c r="G4272" s="2">
        <f>(Table1[[#This Row],[Belastbaar loon]]-Table1[[#This Row],[Netto loon]])/Table1[[#This Row],[Belastbaar loon]]</f>
        <v>0.29627908232919808</v>
      </c>
      <c r="H4272" s="14">
        <f t="shared" ca="1" si="61"/>
        <v>14969.338899999999</v>
      </c>
      <c r="I4272" s="14">
        <f ca="1">IF(ROW()=2, Table1[[#This Row],[Netto loon]], INDIRECT(ADDRESS(ROW()-1,COLUMN(F:F))))</f>
        <v>35561.661099999998</v>
      </c>
      <c r="J4272" s="6">
        <f ca="1">IF(ROW()=2, 0, Table1[[#This Row],[Belastbaar loon]]-INDIRECT(ADDRESS(ROW()-1,COLUMN(A:A))))</f>
        <v>10</v>
      </c>
      <c r="K4272" s="6">
        <f ca="1">Table1[[#This Row],[Netto loon]]-Table1[[#This Row],[Netto vorige schijf]]</f>
        <v>5.0978000000031898</v>
      </c>
      <c r="L4272" s="2">
        <f ca="1">(Table1[[#This Row],[Bruto tov vorige schijf]]-Table1[[#This Row],[Netto tov vorige schijf]])/MAX(Table1[[#This Row],[Bruto tov vorige schijf]],1)</f>
        <v>0.49021999999968102</v>
      </c>
    </row>
    <row r="4273" spans="1:12" x14ac:dyDescent="0.25">
      <c r="A4273" s="14">
        <v>50551</v>
      </c>
      <c r="B4273" s="6">
        <f>LoonHeffing2020(Table1[[#This Row],[Belastbaar loon]])</f>
        <v>18880.798500000001</v>
      </c>
      <c r="C4273" s="6">
        <f>AlgemeneHeffingsKorting2020(Table1[[#This Row],[Belastbaar loon]])</f>
        <v>1018.4752</v>
      </c>
      <c r="D4273" s="14">
        <f>ArbeidsKorting2020(Table1[[#This Row],[Belastbaar loon]])</f>
        <v>2883.18</v>
      </c>
      <c r="E4273" s="14">
        <f>MAX(Table1[[#This Row],[Loonheffing]]-Table1[[#This Row],[Algemene Heffingskorting]]-Table1[[#This Row],[Arbeidskorting]],0)</f>
        <v>14979.1433</v>
      </c>
      <c r="F4273" s="6">
        <f>Table1[[#This Row],[Belastbaar loon]]-Table1[[#This Row],[Belasting]]</f>
        <v>35571.856700000004</v>
      </c>
      <c r="G4273" s="2">
        <f>(Table1[[#This Row],[Belastbaar loon]]-Table1[[#This Row],[Netto loon]])/Table1[[#This Row],[Belastbaar loon]]</f>
        <v>0.29631744772605878</v>
      </c>
      <c r="H4273" s="14">
        <f t="shared" ca="1" si="61"/>
        <v>14974.241100000001</v>
      </c>
      <c r="I4273" s="14">
        <f ca="1">IF(ROW()=2, Table1[[#This Row],[Netto loon]], INDIRECT(ADDRESS(ROW()-1,COLUMN(F:F))))</f>
        <v>35566.758900000001</v>
      </c>
      <c r="J4273" s="6">
        <f ca="1">IF(ROW()=2, 0, Table1[[#This Row],[Belastbaar loon]]-INDIRECT(ADDRESS(ROW()-1,COLUMN(A:A))))</f>
        <v>10</v>
      </c>
      <c r="K4273" s="6">
        <f ca="1">Table1[[#This Row],[Netto loon]]-Table1[[#This Row],[Netto vorige schijf]]</f>
        <v>5.0978000000031898</v>
      </c>
      <c r="L4273" s="2">
        <f ca="1">(Table1[[#This Row],[Bruto tov vorige schijf]]-Table1[[#This Row],[Netto tov vorige schijf]])/MAX(Table1[[#This Row],[Bruto tov vorige schijf]],1)</f>
        <v>0.49021999999968102</v>
      </c>
    </row>
    <row r="4274" spans="1:12" x14ac:dyDescent="0.25">
      <c r="A4274" s="14">
        <v>50561</v>
      </c>
      <c r="B4274" s="6">
        <f>LoonHeffing2020(Table1[[#This Row],[Belastbaar loon]])</f>
        <v>18884.533500000001</v>
      </c>
      <c r="C4274" s="6">
        <f>AlgemeneHeffingsKorting2020(Table1[[#This Row],[Belastbaar loon]])</f>
        <v>1017.908</v>
      </c>
      <c r="D4274" s="14">
        <f>ArbeidsKorting2020(Table1[[#This Row],[Belastbaar loon]])</f>
        <v>2882.58</v>
      </c>
      <c r="E4274" s="14">
        <f>MAX(Table1[[#This Row],[Loonheffing]]-Table1[[#This Row],[Algemene Heffingskorting]]-Table1[[#This Row],[Arbeidskorting]],0)</f>
        <v>14984.045500000002</v>
      </c>
      <c r="F4274" s="6">
        <f>Table1[[#This Row],[Belastbaar loon]]-Table1[[#This Row],[Belasting]]</f>
        <v>35576.9545</v>
      </c>
      <c r="G4274" s="2">
        <f>(Table1[[#This Row],[Belastbaar loon]]-Table1[[#This Row],[Netto loon]])/Table1[[#This Row],[Belastbaar loon]]</f>
        <v>0.29635579794703426</v>
      </c>
      <c r="H4274" s="14">
        <f t="shared" ca="1" si="61"/>
        <v>14979.1433</v>
      </c>
      <c r="I4274" s="14">
        <f ca="1">IF(ROW()=2, Table1[[#This Row],[Netto loon]], INDIRECT(ADDRESS(ROW()-1,COLUMN(F:F))))</f>
        <v>35571.856700000004</v>
      </c>
      <c r="J4274" s="6">
        <f ca="1">IF(ROW()=2, 0, Table1[[#This Row],[Belastbaar loon]]-INDIRECT(ADDRESS(ROW()-1,COLUMN(A:A))))</f>
        <v>10</v>
      </c>
      <c r="K4274" s="6">
        <f ca="1">Table1[[#This Row],[Netto loon]]-Table1[[#This Row],[Netto vorige schijf]]</f>
        <v>5.0977999999959138</v>
      </c>
      <c r="L4274" s="2">
        <f ca="1">(Table1[[#This Row],[Bruto tov vorige schijf]]-Table1[[#This Row],[Netto tov vorige schijf]])/MAX(Table1[[#This Row],[Bruto tov vorige schijf]],1)</f>
        <v>0.49022000000040861</v>
      </c>
    </row>
    <row r="4275" spans="1:12" x14ac:dyDescent="0.25">
      <c r="A4275" s="14">
        <v>50571</v>
      </c>
      <c r="B4275" s="6">
        <f>LoonHeffing2020(Table1[[#This Row],[Belastbaar loon]])</f>
        <v>18888.268499999998</v>
      </c>
      <c r="C4275" s="6">
        <f>AlgemeneHeffingsKorting2020(Table1[[#This Row],[Belastbaar loon]])</f>
        <v>1017.3408000000001</v>
      </c>
      <c r="D4275" s="14">
        <f>ArbeidsKorting2020(Table1[[#This Row],[Belastbaar loon]])</f>
        <v>2881.98</v>
      </c>
      <c r="E4275" s="14">
        <f>MAX(Table1[[#This Row],[Loonheffing]]-Table1[[#This Row],[Algemene Heffingskorting]]-Table1[[#This Row],[Arbeidskorting]],0)</f>
        <v>14988.947699999997</v>
      </c>
      <c r="F4275" s="6">
        <f>Table1[[#This Row],[Belastbaar loon]]-Table1[[#This Row],[Belasting]]</f>
        <v>35582.052300000003</v>
      </c>
      <c r="G4275" s="2">
        <f>(Table1[[#This Row],[Belastbaar loon]]-Table1[[#This Row],[Netto loon]])/Table1[[#This Row],[Belastbaar loon]]</f>
        <v>0.29639413300112705</v>
      </c>
      <c r="H4275" s="14">
        <f t="shared" ca="1" si="61"/>
        <v>14984.045500000002</v>
      </c>
      <c r="I4275" s="14">
        <f ca="1">IF(ROW()=2, Table1[[#This Row],[Netto loon]], INDIRECT(ADDRESS(ROW()-1,COLUMN(F:F))))</f>
        <v>35576.9545</v>
      </c>
      <c r="J4275" s="6">
        <f ca="1">IF(ROW()=2, 0, Table1[[#This Row],[Belastbaar loon]]-INDIRECT(ADDRESS(ROW()-1,COLUMN(A:A))))</f>
        <v>10</v>
      </c>
      <c r="K4275" s="6">
        <f ca="1">Table1[[#This Row],[Netto loon]]-Table1[[#This Row],[Netto vorige schijf]]</f>
        <v>5.0978000000031898</v>
      </c>
      <c r="L4275" s="2">
        <f ca="1">(Table1[[#This Row],[Bruto tov vorige schijf]]-Table1[[#This Row],[Netto tov vorige schijf]])/MAX(Table1[[#This Row],[Bruto tov vorige schijf]],1)</f>
        <v>0.49021999999968102</v>
      </c>
    </row>
    <row r="4276" spans="1:12" x14ac:dyDescent="0.25">
      <c r="A4276" s="14">
        <v>50581</v>
      </c>
      <c r="B4276" s="6">
        <f>LoonHeffing2020(Table1[[#This Row],[Belastbaar loon]])</f>
        <v>18892.003499999999</v>
      </c>
      <c r="C4276" s="6">
        <f>AlgemeneHeffingsKorting2020(Table1[[#This Row],[Belastbaar loon]])</f>
        <v>1016.7736</v>
      </c>
      <c r="D4276" s="14">
        <f>ArbeidsKorting2020(Table1[[#This Row],[Belastbaar loon]])</f>
        <v>2881.38</v>
      </c>
      <c r="E4276" s="14">
        <f>MAX(Table1[[#This Row],[Loonheffing]]-Table1[[#This Row],[Algemene Heffingskorting]]-Table1[[#This Row],[Arbeidskorting]],0)</f>
        <v>14993.849899999997</v>
      </c>
      <c r="F4276" s="6">
        <f>Table1[[#This Row],[Belastbaar loon]]-Table1[[#This Row],[Belasting]]</f>
        <v>35587.150099999999</v>
      </c>
      <c r="G4276" s="2">
        <f>(Table1[[#This Row],[Belastbaar loon]]-Table1[[#This Row],[Netto loon]])/Table1[[#This Row],[Belastbaar loon]]</f>
        <v>0.296432452897333</v>
      </c>
      <c r="H4276" s="14">
        <f t="shared" ca="1" si="61"/>
        <v>14988.947699999997</v>
      </c>
      <c r="I4276" s="14">
        <f ca="1">IF(ROW()=2, Table1[[#This Row],[Netto loon]], INDIRECT(ADDRESS(ROW()-1,COLUMN(F:F))))</f>
        <v>35582.052300000003</v>
      </c>
      <c r="J4276" s="6">
        <f ca="1">IF(ROW()=2, 0, Table1[[#This Row],[Belastbaar loon]]-INDIRECT(ADDRESS(ROW()-1,COLUMN(A:A))))</f>
        <v>10</v>
      </c>
      <c r="K4276" s="6">
        <f ca="1">Table1[[#This Row],[Netto loon]]-Table1[[#This Row],[Netto vorige schijf]]</f>
        <v>5.0977999999959138</v>
      </c>
      <c r="L4276" s="2">
        <f ca="1">(Table1[[#This Row],[Bruto tov vorige schijf]]-Table1[[#This Row],[Netto tov vorige schijf]])/MAX(Table1[[#This Row],[Bruto tov vorige schijf]],1)</f>
        <v>0.49022000000040861</v>
      </c>
    </row>
    <row r="4277" spans="1:12" x14ac:dyDescent="0.25">
      <c r="A4277" s="14">
        <v>50591</v>
      </c>
      <c r="B4277" s="6">
        <f>LoonHeffing2020(Table1[[#This Row],[Belastbaar loon]])</f>
        <v>18895.738499999999</v>
      </c>
      <c r="C4277" s="6">
        <f>AlgemeneHeffingsKorting2020(Table1[[#This Row],[Belastbaar loon]])</f>
        <v>1016.2064</v>
      </c>
      <c r="D4277" s="14">
        <f>ArbeidsKorting2020(Table1[[#This Row],[Belastbaar loon]])</f>
        <v>2880.78</v>
      </c>
      <c r="E4277" s="14">
        <f>MAX(Table1[[#This Row],[Loonheffing]]-Table1[[#This Row],[Algemene Heffingskorting]]-Table1[[#This Row],[Arbeidskorting]],0)</f>
        <v>14998.7521</v>
      </c>
      <c r="F4277" s="6">
        <f>Table1[[#This Row],[Belastbaar loon]]-Table1[[#This Row],[Belasting]]</f>
        <v>35592.247900000002</v>
      </c>
      <c r="G4277" s="2">
        <f>(Table1[[#This Row],[Belastbaar loon]]-Table1[[#This Row],[Netto loon]])/Table1[[#This Row],[Belastbaar loon]]</f>
        <v>0.29647075764464031</v>
      </c>
      <c r="H4277" s="14">
        <f t="shared" ca="1" si="61"/>
        <v>14993.849899999997</v>
      </c>
      <c r="I4277" s="14">
        <f ca="1">IF(ROW()=2, Table1[[#This Row],[Netto loon]], INDIRECT(ADDRESS(ROW()-1,COLUMN(F:F))))</f>
        <v>35587.150099999999</v>
      </c>
      <c r="J4277" s="6">
        <f ca="1">IF(ROW()=2, 0, Table1[[#This Row],[Belastbaar loon]]-INDIRECT(ADDRESS(ROW()-1,COLUMN(A:A))))</f>
        <v>10</v>
      </c>
      <c r="K4277" s="6">
        <f ca="1">Table1[[#This Row],[Netto loon]]-Table1[[#This Row],[Netto vorige schijf]]</f>
        <v>5.0978000000031898</v>
      </c>
      <c r="L4277" s="2">
        <f ca="1">(Table1[[#This Row],[Bruto tov vorige schijf]]-Table1[[#This Row],[Netto tov vorige schijf]])/MAX(Table1[[#This Row],[Bruto tov vorige schijf]],1)</f>
        <v>0.49021999999968102</v>
      </c>
    </row>
    <row r="4278" spans="1:12" x14ac:dyDescent="0.25">
      <c r="A4278" s="14">
        <v>50601</v>
      </c>
      <c r="B4278" s="6">
        <f>LoonHeffing2020(Table1[[#This Row],[Belastbaar loon]])</f>
        <v>18899.4735</v>
      </c>
      <c r="C4278" s="6">
        <f>AlgemeneHeffingsKorting2020(Table1[[#This Row],[Belastbaar loon]])</f>
        <v>1015.6392</v>
      </c>
      <c r="D4278" s="14">
        <f>ArbeidsKorting2020(Table1[[#This Row],[Belastbaar loon]])</f>
        <v>2880.18</v>
      </c>
      <c r="E4278" s="14">
        <f>MAX(Table1[[#This Row],[Loonheffing]]-Table1[[#This Row],[Algemene Heffingskorting]]-Table1[[#This Row],[Arbeidskorting]],0)</f>
        <v>15003.654299999998</v>
      </c>
      <c r="F4278" s="6">
        <f>Table1[[#This Row],[Belastbaar loon]]-Table1[[#This Row],[Belasting]]</f>
        <v>35597.345700000005</v>
      </c>
      <c r="G4278" s="2">
        <f>(Table1[[#This Row],[Belastbaar loon]]-Table1[[#This Row],[Netto loon]])/Table1[[#This Row],[Belastbaar loon]]</f>
        <v>0.29650904725203048</v>
      </c>
      <c r="H4278" s="14">
        <f t="shared" ca="1" si="61"/>
        <v>14998.7521</v>
      </c>
      <c r="I4278" s="14">
        <f ca="1">IF(ROW()=2, Table1[[#This Row],[Netto loon]], INDIRECT(ADDRESS(ROW()-1,COLUMN(F:F))))</f>
        <v>35592.247900000002</v>
      </c>
      <c r="J4278" s="6">
        <f ca="1">IF(ROW()=2, 0, Table1[[#This Row],[Belastbaar loon]]-INDIRECT(ADDRESS(ROW()-1,COLUMN(A:A))))</f>
        <v>10</v>
      </c>
      <c r="K4278" s="6">
        <f ca="1">Table1[[#This Row],[Netto loon]]-Table1[[#This Row],[Netto vorige schijf]]</f>
        <v>5.0978000000031898</v>
      </c>
      <c r="L4278" s="2">
        <f ca="1">(Table1[[#This Row],[Bruto tov vorige schijf]]-Table1[[#This Row],[Netto tov vorige schijf]])/MAX(Table1[[#This Row],[Bruto tov vorige schijf]],1)</f>
        <v>0.49021999999968102</v>
      </c>
    </row>
    <row r="4279" spans="1:12" x14ac:dyDescent="0.25">
      <c r="A4279" s="14">
        <v>50611</v>
      </c>
      <c r="B4279" s="6">
        <f>LoonHeffing2020(Table1[[#This Row],[Belastbaar loon]])</f>
        <v>18903.208500000001</v>
      </c>
      <c r="C4279" s="6">
        <f>AlgemeneHeffingsKorting2020(Table1[[#This Row],[Belastbaar loon]])</f>
        <v>1015.072</v>
      </c>
      <c r="D4279" s="14">
        <f>ArbeidsKorting2020(Table1[[#This Row],[Belastbaar loon]])</f>
        <v>2879.58</v>
      </c>
      <c r="E4279" s="14">
        <f>MAX(Table1[[#This Row],[Loonheffing]]-Table1[[#This Row],[Algemene Heffingskorting]]-Table1[[#This Row],[Arbeidskorting]],0)</f>
        <v>15008.556500000001</v>
      </c>
      <c r="F4279" s="6">
        <f>Table1[[#This Row],[Belastbaar loon]]-Table1[[#This Row],[Belasting]]</f>
        <v>35602.443500000001</v>
      </c>
      <c r="G4279" s="2">
        <f>(Table1[[#This Row],[Belastbaar loon]]-Table1[[#This Row],[Netto loon]])/Table1[[#This Row],[Belastbaar loon]]</f>
        <v>0.29654732172847798</v>
      </c>
      <c r="H4279" s="14">
        <f t="shared" ca="1" si="61"/>
        <v>15003.654299999998</v>
      </c>
      <c r="I4279" s="14">
        <f ca="1">IF(ROW()=2, Table1[[#This Row],[Netto loon]], INDIRECT(ADDRESS(ROW()-1,COLUMN(F:F))))</f>
        <v>35597.345700000005</v>
      </c>
      <c r="J4279" s="6">
        <f ca="1">IF(ROW()=2, 0, Table1[[#This Row],[Belastbaar loon]]-INDIRECT(ADDRESS(ROW()-1,COLUMN(A:A))))</f>
        <v>10</v>
      </c>
      <c r="K4279" s="6">
        <f ca="1">Table1[[#This Row],[Netto loon]]-Table1[[#This Row],[Netto vorige schijf]]</f>
        <v>5.0977999999959138</v>
      </c>
      <c r="L4279" s="2">
        <f ca="1">(Table1[[#This Row],[Bruto tov vorige schijf]]-Table1[[#This Row],[Netto tov vorige schijf]])/MAX(Table1[[#This Row],[Bruto tov vorige schijf]],1)</f>
        <v>0.49022000000040861</v>
      </c>
    </row>
    <row r="4280" spans="1:12" x14ac:dyDescent="0.25">
      <c r="A4280" s="14">
        <v>50621</v>
      </c>
      <c r="B4280" s="6">
        <f>LoonHeffing2020(Table1[[#This Row],[Belastbaar loon]])</f>
        <v>18906.943500000001</v>
      </c>
      <c r="C4280" s="6">
        <f>AlgemeneHeffingsKorting2020(Table1[[#This Row],[Belastbaar loon]])</f>
        <v>1014.5048</v>
      </c>
      <c r="D4280" s="14">
        <f>ArbeidsKorting2020(Table1[[#This Row],[Belastbaar loon]])</f>
        <v>2878.98</v>
      </c>
      <c r="E4280" s="14">
        <f>MAX(Table1[[#This Row],[Loonheffing]]-Table1[[#This Row],[Algemene Heffingskorting]]-Table1[[#This Row],[Arbeidskorting]],0)</f>
        <v>15013.458700000003</v>
      </c>
      <c r="F4280" s="6">
        <f>Table1[[#This Row],[Belastbaar loon]]-Table1[[#This Row],[Belasting]]</f>
        <v>35607.541299999997</v>
      </c>
      <c r="G4280" s="2">
        <f>(Table1[[#This Row],[Belastbaar loon]]-Table1[[#This Row],[Netto loon]])/Table1[[#This Row],[Belastbaar loon]]</f>
        <v>0.2965855810829498</v>
      </c>
      <c r="H4280" s="14">
        <f t="shared" ca="1" si="61"/>
        <v>15008.556500000001</v>
      </c>
      <c r="I4280" s="14">
        <f ca="1">IF(ROW()=2, Table1[[#This Row],[Netto loon]], INDIRECT(ADDRESS(ROW()-1,COLUMN(F:F))))</f>
        <v>35602.443500000001</v>
      </c>
      <c r="J4280" s="6">
        <f ca="1">IF(ROW()=2, 0, Table1[[#This Row],[Belastbaar loon]]-INDIRECT(ADDRESS(ROW()-1,COLUMN(A:A))))</f>
        <v>10</v>
      </c>
      <c r="K4280" s="6">
        <f ca="1">Table1[[#This Row],[Netto loon]]-Table1[[#This Row],[Netto vorige schijf]]</f>
        <v>5.0977999999959138</v>
      </c>
      <c r="L4280" s="2">
        <f ca="1">(Table1[[#This Row],[Bruto tov vorige schijf]]-Table1[[#This Row],[Netto tov vorige schijf]])/MAX(Table1[[#This Row],[Bruto tov vorige schijf]],1)</f>
        <v>0.49022000000040861</v>
      </c>
    </row>
    <row r="4281" spans="1:12" x14ac:dyDescent="0.25">
      <c r="A4281" s="14">
        <v>50631</v>
      </c>
      <c r="B4281" s="6">
        <f>LoonHeffing2020(Table1[[#This Row],[Belastbaar loon]])</f>
        <v>18910.678499999998</v>
      </c>
      <c r="C4281" s="6">
        <f>AlgemeneHeffingsKorting2020(Table1[[#This Row],[Belastbaar loon]])</f>
        <v>1013.9376</v>
      </c>
      <c r="D4281" s="14">
        <f>ArbeidsKorting2020(Table1[[#This Row],[Belastbaar loon]])</f>
        <v>2878.38</v>
      </c>
      <c r="E4281" s="14">
        <f>MAX(Table1[[#This Row],[Loonheffing]]-Table1[[#This Row],[Algemene Heffingskorting]]-Table1[[#This Row],[Arbeidskorting]],0)</f>
        <v>15018.360899999996</v>
      </c>
      <c r="F4281" s="6">
        <f>Table1[[#This Row],[Belastbaar loon]]-Table1[[#This Row],[Belasting]]</f>
        <v>35612.6391</v>
      </c>
      <c r="G4281" s="2">
        <f>(Table1[[#This Row],[Belastbaar loon]]-Table1[[#This Row],[Netto loon]])/Table1[[#This Row],[Belastbaar loon]]</f>
        <v>0.29662382532440601</v>
      </c>
      <c r="H4281" s="14">
        <f t="shared" ca="1" si="61"/>
        <v>15013.458700000003</v>
      </c>
      <c r="I4281" s="14">
        <f ca="1">IF(ROW()=2, Table1[[#This Row],[Netto loon]], INDIRECT(ADDRESS(ROW()-1,COLUMN(F:F))))</f>
        <v>35607.541299999997</v>
      </c>
      <c r="J4281" s="6">
        <f ca="1">IF(ROW()=2, 0, Table1[[#This Row],[Belastbaar loon]]-INDIRECT(ADDRESS(ROW()-1,COLUMN(A:A))))</f>
        <v>10</v>
      </c>
      <c r="K4281" s="6">
        <f ca="1">Table1[[#This Row],[Netto loon]]-Table1[[#This Row],[Netto vorige schijf]]</f>
        <v>5.0978000000031898</v>
      </c>
      <c r="L4281" s="2">
        <f ca="1">(Table1[[#This Row],[Bruto tov vorige schijf]]-Table1[[#This Row],[Netto tov vorige schijf]])/MAX(Table1[[#This Row],[Bruto tov vorige schijf]],1)</f>
        <v>0.49021999999968102</v>
      </c>
    </row>
    <row r="4282" spans="1:12" x14ac:dyDescent="0.25">
      <c r="A4282" s="14">
        <v>50641</v>
      </c>
      <c r="B4282" s="6">
        <f>LoonHeffing2020(Table1[[#This Row],[Belastbaar loon]])</f>
        <v>18914.413499999999</v>
      </c>
      <c r="C4282" s="6">
        <f>AlgemeneHeffingsKorting2020(Table1[[#This Row],[Belastbaar loon]])</f>
        <v>1013.3704</v>
      </c>
      <c r="D4282" s="14">
        <f>ArbeidsKorting2020(Table1[[#This Row],[Belastbaar loon]])</f>
        <v>2877.78</v>
      </c>
      <c r="E4282" s="14">
        <f>MAX(Table1[[#This Row],[Loonheffing]]-Table1[[#This Row],[Algemene Heffingskorting]]-Table1[[#This Row],[Arbeidskorting]],0)</f>
        <v>15023.263099999998</v>
      </c>
      <c r="F4282" s="6">
        <f>Table1[[#This Row],[Belastbaar loon]]-Table1[[#This Row],[Belasting]]</f>
        <v>35617.736900000004</v>
      </c>
      <c r="G4282" s="2">
        <f>(Table1[[#This Row],[Belastbaar loon]]-Table1[[#This Row],[Netto loon]])/Table1[[#This Row],[Belastbaar loon]]</f>
        <v>0.29666205446179966</v>
      </c>
      <c r="H4282" s="14">
        <f t="shared" ca="1" si="61"/>
        <v>15018.360899999996</v>
      </c>
      <c r="I4282" s="14">
        <f ca="1">IF(ROW()=2, Table1[[#This Row],[Netto loon]], INDIRECT(ADDRESS(ROW()-1,COLUMN(F:F))))</f>
        <v>35612.6391</v>
      </c>
      <c r="J4282" s="6">
        <f ca="1">IF(ROW()=2, 0, Table1[[#This Row],[Belastbaar loon]]-INDIRECT(ADDRESS(ROW()-1,COLUMN(A:A))))</f>
        <v>10</v>
      </c>
      <c r="K4282" s="6">
        <f ca="1">Table1[[#This Row],[Netto loon]]-Table1[[#This Row],[Netto vorige schijf]]</f>
        <v>5.0978000000031898</v>
      </c>
      <c r="L4282" s="2">
        <f ca="1">(Table1[[#This Row],[Bruto tov vorige schijf]]-Table1[[#This Row],[Netto tov vorige schijf]])/MAX(Table1[[#This Row],[Bruto tov vorige schijf]],1)</f>
        <v>0.49021999999968102</v>
      </c>
    </row>
    <row r="4283" spans="1:12" x14ac:dyDescent="0.25">
      <c r="A4283" s="14">
        <v>50651</v>
      </c>
      <c r="B4283" s="6">
        <f>LoonHeffing2020(Table1[[#This Row],[Belastbaar loon]])</f>
        <v>18918.148499999999</v>
      </c>
      <c r="C4283" s="6">
        <f>AlgemeneHeffingsKorting2020(Table1[[#This Row],[Belastbaar loon]])</f>
        <v>1012.8032000000001</v>
      </c>
      <c r="D4283" s="14">
        <f>ArbeidsKorting2020(Table1[[#This Row],[Belastbaar loon]])</f>
        <v>2877.18</v>
      </c>
      <c r="E4283" s="14">
        <f>MAX(Table1[[#This Row],[Loonheffing]]-Table1[[#This Row],[Algemene Heffingskorting]]-Table1[[#This Row],[Arbeidskorting]],0)</f>
        <v>15028.165300000001</v>
      </c>
      <c r="F4283" s="6">
        <f>Table1[[#This Row],[Belastbaar loon]]-Table1[[#This Row],[Belasting]]</f>
        <v>35622.834699999999</v>
      </c>
      <c r="G4283" s="2">
        <f>(Table1[[#This Row],[Belastbaar loon]]-Table1[[#This Row],[Netto loon]])/Table1[[#This Row],[Belastbaar loon]]</f>
        <v>0.29670026850407694</v>
      </c>
      <c r="H4283" s="14">
        <f t="shared" ca="1" si="61"/>
        <v>15023.263099999998</v>
      </c>
      <c r="I4283" s="14">
        <f ca="1">IF(ROW()=2, Table1[[#This Row],[Netto loon]], INDIRECT(ADDRESS(ROW()-1,COLUMN(F:F))))</f>
        <v>35617.736900000004</v>
      </c>
      <c r="J4283" s="6">
        <f ca="1">IF(ROW()=2, 0, Table1[[#This Row],[Belastbaar loon]]-INDIRECT(ADDRESS(ROW()-1,COLUMN(A:A))))</f>
        <v>10</v>
      </c>
      <c r="K4283" s="6">
        <f ca="1">Table1[[#This Row],[Netto loon]]-Table1[[#This Row],[Netto vorige schijf]]</f>
        <v>5.0977999999959138</v>
      </c>
      <c r="L4283" s="2">
        <f ca="1">(Table1[[#This Row],[Bruto tov vorige schijf]]-Table1[[#This Row],[Netto tov vorige schijf]])/MAX(Table1[[#This Row],[Bruto tov vorige schijf]],1)</f>
        <v>0.49022000000040861</v>
      </c>
    </row>
    <row r="4284" spans="1:12" x14ac:dyDescent="0.25">
      <c r="A4284" s="14">
        <v>50661</v>
      </c>
      <c r="B4284" s="6">
        <f>LoonHeffing2020(Table1[[#This Row],[Belastbaar loon]])</f>
        <v>18921.8835</v>
      </c>
      <c r="C4284" s="6">
        <f>AlgemeneHeffingsKorting2020(Table1[[#This Row],[Belastbaar loon]])</f>
        <v>1012.236</v>
      </c>
      <c r="D4284" s="14">
        <f>ArbeidsKorting2020(Table1[[#This Row],[Belastbaar loon]])</f>
        <v>2876.58</v>
      </c>
      <c r="E4284" s="14">
        <f>MAX(Table1[[#This Row],[Loonheffing]]-Table1[[#This Row],[Algemene Heffingskorting]]-Table1[[#This Row],[Arbeidskorting]],0)</f>
        <v>15033.067499999999</v>
      </c>
      <c r="F4284" s="6">
        <f>Table1[[#This Row],[Belastbaar loon]]-Table1[[#This Row],[Belasting]]</f>
        <v>35627.932500000003</v>
      </c>
      <c r="G4284" s="2">
        <f>(Table1[[#This Row],[Belastbaar loon]]-Table1[[#This Row],[Netto loon]])/Table1[[#This Row],[Belastbaar loon]]</f>
        <v>0.2967384674601764</v>
      </c>
      <c r="H4284" s="14">
        <f t="shared" ca="1" si="61"/>
        <v>15028.165300000001</v>
      </c>
      <c r="I4284" s="14">
        <f ca="1">IF(ROW()=2, Table1[[#This Row],[Netto loon]], INDIRECT(ADDRESS(ROW()-1,COLUMN(F:F))))</f>
        <v>35622.834699999999</v>
      </c>
      <c r="J4284" s="6">
        <f ca="1">IF(ROW()=2, 0, Table1[[#This Row],[Belastbaar loon]]-INDIRECT(ADDRESS(ROW()-1,COLUMN(A:A))))</f>
        <v>10</v>
      </c>
      <c r="K4284" s="6">
        <f ca="1">Table1[[#This Row],[Netto loon]]-Table1[[#This Row],[Netto vorige schijf]]</f>
        <v>5.0978000000031898</v>
      </c>
      <c r="L4284" s="2">
        <f ca="1">(Table1[[#This Row],[Bruto tov vorige schijf]]-Table1[[#This Row],[Netto tov vorige schijf]])/MAX(Table1[[#This Row],[Bruto tov vorige schijf]],1)</f>
        <v>0.49021999999968102</v>
      </c>
    </row>
    <row r="4285" spans="1:12" x14ac:dyDescent="0.25">
      <c r="A4285" s="14">
        <v>50671</v>
      </c>
      <c r="B4285" s="6">
        <f>LoonHeffing2020(Table1[[#This Row],[Belastbaar loon]])</f>
        <v>18925.6185</v>
      </c>
      <c r="C4285" s="6">
        <f>AlgemeneHeffingsKorting2020(Table1[[#This Row],[Belastbaar loon]])</f>
        <v>1011.6688</v>
      </c>
      <c r="D4285" s="14">
        <f>ArbeidsKorting2020(Table1[[#This Row],[Belastbaar loon]])</f>
        <v>2875.98</v>
      </c>
      <c r="E4285" s="14">
        <f>MAX(Table1[[#This Row],[Loonheffing]]-Table1[[#This Row],[Algemene Heffingskorting]]-Table1[[#This Row],[Arbeidskorting]],0)</f>
        <v>15037.969700000001</v>
      </c>
      <c r="F4285" s="6">
        <f>Table1[[#This Row],[Belastbaar loon]]-Table1[[#This Row],[Belasting]]</f>
        <v>35633.030299999999</v>
      </c>
      <c r="G4285" s="2">
        <f>(Table1[[#This Row],[Belastbaar loon]]-Table1[[#This Row],[Netto loon]])/Table1[[#This Row],[Belastbaar loon]]</f>
        <v>0.29677665133903025</v>
      </c>
      <c r="H4285" s="14">
        <f t="shared" ca="1" si="61"/>
        <v>15033.067499999999</v>
      </c>
      <c r="I4285" s="14">
        <f ca="1">IF(ROW()=2, Table1[[#This Row],[Netto loon]], INDIRECT(ADDRESS(ROW()-1,COLUMN(F:F))))</f>
        <v>35627.932500000003</v>
      </c>
      <c r="J4285" s="6">
        <f ca="1">IF(ROW()=2, 0, Table1[[#This Row],[Belastbaar loon]]-INDIRECT(ADDRESS(ROW()-1,COLUMN(A:A))))</f>
        <v>10</v>
      </c>
      <c r="K4285" s="6">
        <f ca="1">Table1[[#This Row],[Netto loon]]-Table1[[#This Row],[Netto vorige schijf]]</f>
        <v>5.0977999999959138</v>
      </c>
      <c r="L4285" s="2">
        <f ca="1">(Table1[[#This Row],[Bruto tov vorige schijf]]-Table1[[#This Row],[Netto tov vorige schijf]])/MAX(Table1[[#This Row],[Bruto tov vorige schijf]],1)</f>
        <v>0.49022000000040861</v>
      </c>
    </row>
    <row r="4286" spans="1:12" x14ac:dyDescent="0.25">
      <c r="A4286" s="14">
        <v>50681</v>
      </c>
      <c r="B4286" s="6">
        <f>LoonHeffing2020(Table1[[#This Row],[Belastbaar loon]])</f>
        <v>18929.353500000001</v>
      </c>
      <c r="C4286" s="6">
        <f>AlgemeneHeffingsKorting2020(Table1[[#This Row],[Belastbaar loon]])</f>
        <v>1011.1016</v>
      </c>
      <c r="D4286" s="14">
        <f>ArbeidsKorting2020(Table1[[#This Row],[Belastbaar loon]])</f>
        <v>2875.38</v>
      </c>
      <c r="E4286" s="14">
        <f>MAX(Table1[[#This Row],[Loonheffing]]-Table1[[#This Row],[Algemene Heffingskorting]]-Table1[[#This Row],[Arbeidskorting]],0)</f>
        <v>15042.871900000002</v>
      </c>
      <c r="F4286" s="6">
        <f>Table1[[#This Row],[Belastbaar loon]]-Table1[[#This Row],[Belasting]]</f>
        <v>35638.128100000002</v>
      </c>
      <c r="G4286" s="2">
        <f>(Table1[[#This Row],[Belastbaar loon]]-Table1[[#This Row],[Netto loon]])/Table1[[#This Row],[Belastbaar loon]]</f>
        <v>0.2968148201495629</v>
      </c>
      <c r="H4286" s="14">
        <f t="shared" ca="1" si="61"/>
        <v>15037.969700000001</v>
      </c>
      <c r="I4286" s="14">
        <f ca="1">IF(ROW()=2, Table1[[#This Row],[Netto loon]], INDIRECT(ADDRESS(ROW()-1,COLUMN(F:F))))</f>
        <v>35633.030299999999</v>
      </c>
      <c r="J4286" s="6">
        <f ca="1">IF(ROW()=2, 0, Table1[[#This Row],[Belastbaar loon]]-INDIRECT(ADDRESS(ROW()-1,COLUMN(A:A))))</f>
        <v>10</v>
      </c>
      <c r="K4286" s="6">
        <f ca="1">Table1[[#This Row],[Netto loon]]-Table1[[#This Row],[Netto vorige schijf]]</f>
        <v>5.0978000000031898</v>
      </c>
      <c r="L4286" s="2">
        <f ca="1">(Table1[[#This Row],[Bruto tov vorige schijf]]-Table1[[#This Row],[Netto tov vorige schijf]])/MAX(Table1[[#This Row],[Bruto tov vorige schijf]],1)</f>
        <v>0.49021999999968102</v>
      </c>
    </row>
    <row r="4287" spans="1:12" x14ac:dyDescent="0.25">
      <c r="A4287" s="14">
        <v>50691</v>
      </c>
      <c r="B4287" s="6">
        <f>LoonHeffing2020(Table1[[#This Row],[Belastbaar loon]])</f>
        <v>18933.088500000002</v>
      </c>
      <c r="C4287" s="6">
        <f>AlgemeneHeffingsKorting2020(Table1[[#This Row],[Belastbaar loon]])</f>
        <v>1010.5344</v>
      </c>
      <c r="D4287" s="14">
        <f>ArbeidsKorting2020(Table1[[#This Row],[Belastbaar loon]])</f>
        <v>2874.78</v>
      </c>
      <c r="E4287" s="14">
        <f>MAX(Table1[[#This Row],[Loonheffing]]-Table1[[#This Row],[Algemene Heffingskorting]]-Table1[[#This Row],[Arbeidskorting]],0)</f>
        <v>15047.774100000001</v>
      </c>
      <c r="F4287" s="6">
        <f>Table1[[#This Row],[Belastbaar loon]]-Table1[[#This Row],[Belasting]]</f>
        <v>35643.225899999998</v>
      </c>
      <c r="G4287" s="2">
        <f>(Table1[[#This Row],[Belastbaar loon]]-Table1[[#This Row],[Netto loon]])/Table1[[#This Row],[Belastbaar loon]]</f>
        <v>0.29685297390069249</v>
      </c>
      <c r="H4287" s="14">
        <f t="shared" ca="1" si="61"/>
        <v>15042.871900000002</v>
      </c>
      <c r="I4287" s="14">
        <f ca="1">IF(ROW()=2, Table1[[#This Row],[Netto loon]], INDIRECT(ADDRESS(ROW()-1,COLUMN(F:F))))</f>
        <v>35638.128100000002</v>
      </c>
      <c r="J4287" s="6">
        <f ca="1">IF(ROW()=2, 0, Table1[[#This Row],[Belastbaar loon]]-INDIRECT(ADDRESS(ROW()-1,COLUMN(A:A))))</f>
        <v>10</v>
      </c>
      <c r="K4287" s="6">
        <f ca="1">Table1[[#This Row],[Netto loon]]-Table1[[#This Row],[Netto vorige schijf]]</f>
        <v>5.0977999999959138</v>
      </c>
      <c r="L4287" s="2">
        <f ca="1">(Table1[[#This Row],[Bruto tov vorige schijf]]-Table1[[#This Row],[Netto tov vorige schijf]])/MAX(Table1[[#This Row],[Bruto tov vorige schijf]],1)</f>
        <v>0.49022000000040861</v>
      </c>
    </row>
    <row r="4288" spans="1:12" x14ac:dyDescent="0.25">
      <c r="A4288" s="14">
        <v>50701</v>
      </c>
      <c r="B4288" s="6">
        <f>LoonHeffing2020(Table1[[#This Row],[Belastbaar loon]])</f>
        <v>18936.823499999999</v>
      </c>
      <c r="C4288" s="6">
        <f>AlgemeneHeffingsKorting2020(Table1[[#This Row],[Belastbaar loon]])</f>
        <v>1009.9672</v>
      </c>
      <c r="D4288" s="14">
        <f>ArbeidsKorting2020(Table1[[#This Row],[Belastbaar loon]])</f>
        <v>2874.18</v>
      </c>
      <c r="E4288" s="14">
        <f>MAX(Table1[[#This Row],[Loonheffing]]-Table1[[#This Row],[Algemene Heffingskorting]]-Table1[[#This Row],[Arbeidskorting]],0)</f>
        <v>15052.676299999999</v>
      </c>
      <c r="F4288" s="6">
        <f>Table1[[#This Row],[Belastbaar loon]]-Table1[[#This Row],[Belasting]]</f>
        <v>35648.323700000001</v>
      </c>
      <c r="G4288" s="2">
        <f>(Table1[[#This Row],[Belastbaar loon]]-Table1[[#This Row],[Netto loon]])/Table1[[#This Row],[Belastbaar loon]]</f>
        <v>0.29689111260132933</v>
      </c>
      <c r="H4288" s="14">
        <f t="shared" ca="1" si="61"/>
        <v>15047.774100000001</v>
      </c>
      <c r="I4288" s="14">
        <f ca="1">IF(ROW()=2, Table1[[#This Row],[Netto loon]], INDIRECT(ADDRESS(ROW()-1,COLUMN(F:F))))</f>
        <v>35643.225899999998</v>
      </c>
      <c r="J4288" s="6">
        <f ca="1">IF(ROW()=2, 0, Table1[[#This Row],[Belastbaar loon]]-INDIRECT(ADDRESS(ROW()-1,COLUMN(A:A))))</f>
        <v>10</v>
      </c>
      <c r="K4288" s="6">
        <f ca="1">Table1[[#This Row],[Netto loon]]-Table1[[#This Row],[Netto vorige schijf]]</f>
        <v>5.0978000000031898</v>
      </c>
      <c r="L4288" s="2">
        <f ca="1">(Table1[[#This Row],[Bruto tov vorige schijf]]-Table1[[#This Row],[Netto tov vorige schijf]])/MAX(Table1[[#This Row],[Bruto tov vorige schijf]],1)</f>
        <v>0.49021999999968102</v>
      </c>
    </row>
    <row r="4289" spans="1:12" x14ac:dyDescent="0.25">
      <c r="A4289" s="14">
        <v>50711</v>
      </c>
      <c r="B4289" s="6">
        <f>LoonHeffing2020(Table1[[#This Row],[Belastbaar loon]])</f>
        <v>18940.558499999999</v>
      </c>
      <c r="C4289" s="6">
        <f>AlgemeneHeffingsKorting2020(Table1[[#This Row],[Belastbaar loon]])</f>
        <v>1009.4</v>
      </c>
      <c r="D4289" s="14">
        <f>ArbeidsKorting2020(Table1[[#This Row],[Belastbaar loon]])</f>
        <v>2873.58</v>
      </c>
      <c r="E4289" s="14">
        <f>MAX(Table1[[#This Row],[Loonheffing]]-Table1[[#This Row],[Algemene Heffingskorting]]-Table1[[#This Row],[Arbeidskorting]],0)</f>
        <v>15057.578499999998</v>
      </c>
      <c r="F4289" s="6">
        <f>Table1[[#This Row],[Belastbaar loon]]-Table1[[#This Row],[Belasting]]</f>
        <v>35653.421500000004</v>
      </c>
      <c r="G4289" s="2">
        <f>(Table1[[#This Row],[Belastbaar loon]]-Table1[[#This Row],[Netto loon]])/Table1[[#This Row],[Belastbaar loon]]</f>
        <v>0.29692923626037737</v>
      </c>
      <c r="H4289" s="14">
        <f t="shared" ca="1" si="61"/>
        <v>15052.676299999999</v>
      </c>
      <c r="I4289" s="14">
        <f ca="1">IF(ROW()=2, Table1[[#This Row],[Netto loon]], INDIRECT(ADDRESS(ROW()-1,COLUMN(F:F))))</f>
        <v>35648.323700000001</v>
      </c>
      <c r="J4289" s="6">
        <f ca="1">IF(ROW()=2, 0, Table1[[#This Row],[Belastbaar loon]]-INDIRECT(ADDRESS(ROW()-1,COLUMN(A:A))))</f>
        <v>10</v>
      </c>
      <c r="K4289" s="6">
        <f ca="1">Table1[[#This Row],[Netto loon]]-Table1[[#This Row],[Netto vorige schijf]]</f>
        <v>5.0978000000031898</v>
      </c>
      <c r="L4289" s="2">
        <f ca="1">(Table1[[#This Row],[Bruto tov vorige schijf]]-Table1[[#This Row],[Netto tov vorige schijf]])/MAX(Table1[[#This Row],[Bruto tov vorige schijf]],1)</f>
        <v>0.49021999999968102</v>
      </c>
    </row>
    <row r="4290" spans="1:12" x14ac:dyDescent="0.25">
      <c r="A4290" s="14">
        <v>50721</v>
      </c>
      <c r="B4290" s="6">
        <f>LoonHeffing2020(Table1[[#This Row],[Belastbaar loon]])</f>
        <v>18944.2935</v>
      </c>
      <c r="C4290" s="6">
        <f>AlgemeneHeffingsKorting2020(Table1[[#This Row],[Belastbaar loon]])</f>
        <v>1008.8328</v>
      </c>
      <c r="D4290" s="14">
        <f>ArbeidsKorting2020(Table1[[#This Row],[Belastbaar loon]])</f>
        <v>2872.98</v>
      </c>
      <c r="E4290" s="14">
        <f>MAX(Table1[[#This Row],[Loonheffing]]-Table1[[#This Row],[Algemene Heffingskorting]]-Table1[[#This Row],[Arbeidskorting]],0)</f>
        <v>15062.4807</v>
      </c>
      <c r="F4290" s="6">
        <f>Table1[[#This Row],[Belastbaar loon]]-Table1[[#This Row],[Belasting]]</f>
        <v>35658.5193</v>
      </c>
      <c r="G4290" s="2">
        <f>(Table1[[#This Row],[Belastbaar loon]]-Table1[[#This Row],[Netto loon]])/Table1[[#This Row],[Belastbaar loon]]</f>
        <v>0.29696734488673332</v>
      </c>
      <c r="H4290" s="14">
        <f t="shared" ca="1" si="61"/>
        <v>15057.578499999998</v>
      </c>
      <c r="I4290" s="14">
        <f ca="1">IF(ROW()=2, Table1[[#This Row],[Netto loon]], INDIRECT(ADDRESS(ROW()-1,COLUMN(F:F))))</f>
        <v>35653.421500000004</v>
      </c>
      <c r="J4290" s="6">
        <f ca="1">IF(ROW()=2, 0, Table1[[#This Row],[Belastbaar loon]]-INDIRECT(ADDRESS(ROW()-1,COLUMN(A:A))))</f>
        <v>10</v>
      </c>
      <c r="K4290" s="6">
        <f ca="1">Table1[[#This Row],[Netto loon]]-Table1[[#This Row],[Netto vorige schijf]]</f>
        <v>5.0977999999959138</v>
      </c>
      <c r="L4290" s="2">
        <f ca="1">(Table1[[#This Row],[Bruto tov vorige schijf]]-Table1[[#This Row],[Netto tov vorige schijf]])/MAX(Table1[[#This Row],[Bruto tov vorige schijf]],1)</f>
        <v>0.49022000000040861</v>
      </c>
    </row>
    <row r="4291" spans="1:12" x14ac:dyDescent="0.25">
      <c r="A4291" s="14">
        <v>50731</v>
      </c>
      <c r="B4291" s="6">
        <f>LoonHeffing2020(Table1[[#This Row],[Belastbaar loon]])</f>
        <v>18948.0285</v>
      </c>
      <c r="C4291" s="6">
        <f>AlgemeneHeffingsKorting2020(Table1[[#This Row],[Belastbaar loon]])</f>
        <v>1008.2656000000001</v>
      </c>
      <c r="D4291" s="14">
        <f>ArbeidsKorting2020(Table1[[#This Row],[Belastbaar loon]])</f>
        <v>2872.38</v>
      </c>
      <c r="E4291" s="14">
        <f>MAX(Table1[[#This Row],[Loonheffing]]-Table1[[#This Row],[Algemene Heffingskorting]]-Table1[[#This Row],[Arbeidskorting]],0)</f>
        <v>15067.382900000001</v>
      </c>
      <c r="F4291" s="6">
        <f>Table1[[#This Row],[Belastbaar loon]]-Table1[[#This Row],[Belasting]]</f>
        <v>35663.617100000003</v>
      </c>
      <c r="G4291" s="2">
        <f>(Table1[[#This Row],[Belastbaar loon]]-Table1[[#This Row],[Netto loon]])/Table1[[#This Row],[Belastbaar loon]]</f>
        <v>0.29700543848928657</v>
      </c>
      <c r="H4291" s="14">
        <f t="shared" ca="1" si="61"/>
        <v>15062.4807</v>
      </c>
      <c r="I4291" s="14">
        <f ca="1">IF(ROW()=2, Table1[[#This Row],[Netto loon]], INDIRECT(ADDRESS(ROW()-1,COLUMN(F:F))))</f>
        <v>35658.5193</v>
      </c>
      <c r="J4291" s="6">
        <f ca="1">IF(ROW()=2, 0, Table1[[#This Row],[Belastbaar loon]]-INDIRECT(ADDRESS(ROW()-1,COLUMN(A:A))))</f>
        <v>10</v>
      </c>
      <c r="K4291" s="6">
        <f ca="1">Table1[[#This Row],[Netto loon]]-Table1[[#This Row],[Netto vorige schijf]]</f>
        <v>5.0978000000031898</v>
      </c>
      <c r="L4291" s="2">
        <f ca="1">(Table1[[#This Row],[Bruto tov vorige schijf]]-Table1[[#This Row],[Netto tov vorige schijf]])/MAX(Table1[[#This Row],[Bruto tov vorige schijf]],1)</f>
        <v>0.49021999999968102</v>
      </c>
    </row>
    <row r="4292" spans="1:12" x14ac:dyDescent="0.25">
      <c r="A4292" s="14">
        <v>50741</v>
      </c>
      <c r="B4292" s="6">
        <f>LoonHeffing2020(Table1[[#This Row],[Belastbaar loon]])</f>
        <v>18951.763500000001</v>
      </c>
      <c r="C4292" s="6">
        <f>AlgemeneHeffingsKorting2020(Table1[[#This Row],[Belastbaar loon]])</f>
        <v>1007.6984</v>
      </c>
      <c r="D4292" s="14">
        <f>ArbeidsKorting2020(Table1[[#This Row],[Belastbaar loon]])</f>
        <v>2871.78</v>
      </c>
      <c r="E4292" s="14">
        <f>MAX(Table1[[#This Row],[Loonheffing]]-Table1[[#This Row],[Algemene Heffingskorting]]-Table1[[#This Row],[Arbeidskorting]],0)</f>
        <v>15072.285099999999</v>
      </c>
      <c r="F4292" s="6">
        <f>Table1[[#This Row],[Belastbaar loon]]-Table1[[#This Row],[Belasting]]</f>
        <v>35668.714899999999</v>
      </c>
      <c r="G4292" s="2">
        <f>(Table1[[#This Row],[Belastbaar loon]]-Table1[[#This Row],[Netto loon]])/Table1[[#This Row],[Belastbaar loon]]</f>
        <v>0.29704351707692006</v>
      </c>
      <c r="H4292" s="14">
        <f t="shared" ca="1" si="61"/>
        <v>15067.382900000001</v>
      </c>
      <c r="I4292" s="14">
        <f ca="1">IF(ROW()=2, Table1[[#This Row],[Netto loon]], INDIRECT(ADDRESS(ROW()-1,COLUMN(F:F))))</f>
        <v>35663.617100000003</v>
      </c>
      <c r="J4292" s="6">
        <f ca="1">IF(ROW()=2, 0, Table1[[#This Row],[Belastbaar loon]]-INDIRECT(ADDRESS(ROW()-1,COLUMN(A:A))))</f>
        <v>10</v>
      </c>
      <c r="K4292" s="6">
        <f ca="1">Table1[[#This Row],[Netto loon]]-Table1[[#This Row],[Netto vorige schijf]]</f>
        <v>5.0977999999959138</v>
      </c>
      <c r="L4292" s="2">
        <f ca="1">(Table1[[#This Row],[Bruto tov vorige schijf]]-Table1[[#This Row],[Netto tov vorige schijf]])/MAX(Table1[[#This Row],[Bruto tov vorige schijf]],1)</f>
        <v>0.49022000000040861</v>
      </c>
    </row>
    <row r="4293" spans="1:12" x14ac:dyDescent="0.25">
      <c r="A4293" s="14">
        <v>50751</v>
      </c>
      <c r="B4293" s="6">
        <f>LoonHeffing2020(Table1[[#This Row],[Belastbaar loon]])</f>
        <v>18955.498500000002</v>
      </c>
      <c r="C4293" s="6">
        <f>AlgemeneHeffingsKorting2020(Table1[[#This Row],[Belastbaar loon]])</f>
        <v>1007.1312</v>
      </c>
      <c r="D4293" s="14">
        <f>ArbeidsKorting2020(Table1[[#This Row],[Belastbaar loon]])</f>
        <v>2871.18</v>
      </c>
      <c r="E4293" s="14">
        <f>MAX(Table1[[#This Row],[Loonheffing]]-Table1[[#This Row],[Algemene Heffingskorting]]-Table1[[#This Row],[Arbeidskorting]],0)</f>
        <v>15077.187300000001</v>
      </c>
      <c r="F4293" s="6">
        <f>Table1[[#This Row],[Belastbaar loon]]-Table1[[#This Row],[Belasting]]</f>
        <v>35673.812699999995</v>
      </c>
      <c r="G4293" s="2">
        <f>(Table1[[#This Row],[Belastbaar loon]]-Table1[[#This Row],[Netto loon]])/Table1[[#This Row],[Belastbaar loon]]</f>
        <v>0.29708158065850931</v>
      </c>
      <c r="H4293" s="14">
        <f t="shared" ca="1" si="61"/>
        <v>15072.285099999999</v>
      </c>
      <c r="I4293" s="14">
        <f ca="1">IF(ROW()=2, Table1[[#This Row],[Netto loon]], INDIRECT(ADDRESS(ROW()-1,COLUMN(F:F))))</f>
        <v>35668.714899999999</v>
      </c>
      <c r="J4293" s="6">
        <f ca="1">IF(ROW()=2, 0, Table1[[#This Row],[Belastbaar loon]]-INDIRECT(ADDRESS(ROW()-1,COLUMN(A:A))))</f>
        <v>10</v>
      </c>
      <c r="K4293" s="6">
        <f ca="1">Table1[[#This Row],[Netto loon]]-Table1[[#This Row],[Netto vorige schijf]]</f>
        <v>5.0977999999959138</v>
      </c>
      <c r="L4293" s="2">
        <f ca="1">(Table1[[#This Row],[Bruto tov vorige schijf]]-Table1[[#This Row],[Netto tov vorige schijf]])/MAX(Table1[[#This Row],[Bruto tov vorige schijf]],1)</f>
        <v>0.49022000000040861</v>
      </c>
    </row>
    <row r="4294" spans="1:12" x14ac:dyDescent="0.25">
      <c r="A4294" s="14">
        <v>50761</v>
      </c>
      <c r="B4294" s="6">
        <f>LoonHeffing2020(Table1[[#This Row],[Belastbaar loon]])</f>
        <v>18959.233499999998</v>
      </c>
      <c r="C4294" s="6">
        <f>AlgemeneHeffingsKorting2020(Table1[[#This Row],[Belastbaar loon]])</f>
        <v>1006.564</v>
      </c>
      <c r="D4294" s="14">
        <f>ArbeidsKorting2020(Table1[[#This Row],[Belastbaar loon]])</f>
        <v>2870.58</v>
      </c>
      <c r="E4294" s="14">
        <f>MAX(Table1[[#This Row],[Loonheffing]]-Table1[[#This Row],[Algemene Heffingskorting]]-Table1[[#This Row],[Arbeidskorting]],0)</f>
        <v>15082.0895</v>
      </c>
      <c r="F4294" s="6">
        <f>Table1[[#This Row],[Belastbaar loon]]-Table1[[#This Row],[Belasting]]</f>
        <v>35678.910499999998</v>
      </c>
      <c r="G4294" s="2">
        <f>(Table1[[#This Row],[Belastbaar loon]]-Table1[[#This Row],[Netto loon]])/Table1[[#This Row],[Belastbaar loon]]</f>
        <v>0.29711962924292273</v>
      </c>
      <c r="H4294" s="14">
        <f t="shared" ca="1" si="61"/>
        <v>15077.187300000001</v>
      </c>
      <c r="I4294" s="14">
        <f ca="1">IF(ROW()=2, Table1[[#This Row],[Netto loon]], INDIRECT(ADDRESS(ROW()-1,COLUMN(F:F))))</f>
        <v>35673.812699999995</v>
      </c>
      <c r="J4294" s="6">
        <f ca="1">IF(ROW()=2, 0, Table1[[#This Row],[Belastbaar loon]]-INDIRECT(ADDRESS(ROW()-1,COLUMN(A:A))))</f>
        <v>10</v>
      </c>
      <c r="K4294" s="6">
        <f ca="1">Table1[[#This Row],[Netto loon]]-Table1[[#This Row],[Netto vorige schijf]]</f>
        <v>5.0978000000031898</v>
      </c>
      <c r="L4294" s="2">
        <f ca="1">(Table1[[#This Row],[Bruto tov vorige schijf]]-Table1[[#This Row],[Netto tov vorige schijf]])/MAX(Table1[[#This Row],[Bruto tov vorige schijf]],1)</f>
        <v>0.49021999999968102</v>
      </c>
    </row>
    <row r="4295" spans="1:12" x14ac:dyDescent="0.25">
      <c r="A4295" s="14">
        <v>50771</v>
      </c>
      <c r="B4295" s="6">
        <f>LoonHeffing2020(Table1[[#This Row],[Belastbaar loon]])</f>
        <v>18962.968499999999</v>
      </c>
      <c r="C4295" s="6">
        <f>AlgemeneHeffingsKorting2020(Table1[[#This Row],[Belastbaar loon]])</f>
        <v>1005.9968</v>
      </c>
      <c r="D4295" s="14">
        <f>ArbeidsKorting2020(Table1[[#This Row],[Belastbaar loon]])</f>
        <v>2869.98</v>
      </c>
      <c r="E4295" s="14">
        <f>MAX(Table1[[#This Row],[Loonheffing]]-Table1[[#This Row],[Algemene Heffingskorting]]-Table1[[#This Row],[Arbeidskorting]],0)</f>
        <v>15086.991699999999</v>
      </c>
      <c r="F4295" s="6">
        <f>Table1[[#This Row],[Belastbaar loon]]-Table1[[#This Row],[Belasting]]</f>
        <v>35684.008300000001</v>
      </c>
      <c r="G4295" s="2">
        <f>(Table1[[#This Row],[Belastbaar loon]]-Table1[[#This Row],[Netto loon]])/Table1[[#This Row],[Belastbaar loon]]</f>
        <v>0.29715766283902223</v>
      </c>
      <c r="H4295" s="14">
        <f t="shared" ca="1" si="61"/>
        <v>15082.0895</v>
      </c>
      <c r="I4295" s="14">
        <f ca="1">IF(ROW()=2, Table1[[#This Row],[Netto loon]], INDIRECT(ADDRESS(ROW()-1,COLUMN(F:F))))</f>
        <v>35678.910499999998</v>
      </c>
      <c r="J4295" s="6">
        <f ca="1">IF(ROW()=2, 0, Table1[[#This Row],[Belastbaar loon]]-INDIRECT(ADDRESS(ROW()-1,COLUMN(A:A))))</f>
        <v>10</v>
      </c>
      <c r="K4295" s="6">
        <f ca="1">Table1[[#This Row],[Netto loon]]-Table1[[#This Row],[Netto vorige schijf]]</f>
        <v>5.0978000000031898</v>
      </c>
      <c r="L4295" s="2">
        <f ca="1">(Table1[[#This Row],[Bruto tov vorige schijf]]-Table1[[#This Row],[Netto tov vorige schijf]])/MAX(Table1[[#This Row],[Bruto tov vorige schijf]],1)</f>
        <v>0.49021999999968102</v>
      </c>
    </row>
    <row r="4296" spans="1:12" x14ac:dyDescent="0.25">
      <c r="A4296" s="14">
        <v>50781</v>
      </c>
      <c r="B4296" s="6">
        <f>LoonHeffing2020(Table1[[#This Row],[Belastbaar loon]])</f>
        <v>18966.7035</v>
      </c>
      <c r="C4296" s="6">
        <f>AlgemeneHeffingsKorting2020(Table1[[#This Row],[Belastbaar loon]])</f>
        <v>1005.4296000000001</v>
      </c>
      <c r="D4296" s="14">
        <f>ArbeidsKorting2020(Table1[[#This Row],[Belastbaar loon]])</f>
        <v>2869.38</v>
      </c>
      <c r="E4296" s="14">
        <f>MAX(Table1[[#This Row],[Loonheffing]]-Table1[[#This Row],[Algemene Heffingskorting]]-Table1[[#This Row],[Arbeidskorting]],0)</f>
        <v>15091.893899999999</v>
      </c>
      <c r="F4296" s="6">
        <f>Table1[[#This Row],[Belastbaar loon]]-Table1[[#This Row],[Belasting]]</f>
        <v>35689.106100000005</v>
      </c>
      <c r="G4296" s="2">
        <f>(Table1[[#This Row],[Belastbaar loon]]-Table1[[#This Row],[Netto loon]])/Table1[[#This Row],[Belastbaar loon]]</f>
        <v>0.29719568145566244</v>
      </c>
      <c r="H4296" s="14">
        <f t="shared" ca="1" si="61"/>
        <v>15086.991699999999</v>
      </c>
      <c r="I4296" s="14">
        <f ca="1">IF(ROW()=2, Table1[[#This Row],[Netto loon]], INDIRECT(ADDRESS(ROW()-1,COLUMN(F:F))))</f>
        <v>35684.008300000001</v>
      </c>
      <c r="J4296" s="6">
        <f ca="1">IF(ROW()=2, 0, Table1[[#This Row],[Belastbaar loon]]-INDIRECT(ADDRESS(ROW()-1,COLUMN(A:A))))</f>
        <v>10</v>
      </c>
      <c r="K4296" s="6">
        <f ca="1">Table1[[#This Row],[Netto loon]]-Table1[[#This Row],[Netto vorige schijf]]</f>
        <v>5.0978000000031898</v>
      </c>
      <c r="L4296" s="2">
        <f ca="1">(Table1[[#This Row],[Bruto tov vorige schijf]]-Table1[[#This Row],[Netto tov vorige schijf]])/MAX(Table1[[#This Row],[Bruto tov vorige schijf]],1)</f>
        <v>0.49021999999968102</v>
      </c>
    </row>
    <row r="4297" spans="1:12" x14ac:dyDescent="0.25">
      <c r="A4297" s="14">
        <v>50791</v>
      </c>
      <c r="B4297" s="6">
        <f>LoonHeffing2020(Table1[[#This Row],[Belastbaar loon]])</f>
        <v>18970.4385</v>
      </c>
      <c r="C4297" s="6">
        <f>AlgemeneHeffingsKorting2020(Table1[[#This Row],[Belastbaar loon]])</f>
        <v>1004.8624</v>
      </c>
      <c r="D4297" s="14">
        <f>ArbeidsKorting2020(Table1[[#This Row],[Belastbaar loon]])</f>
        <v>2868.78</v>
      </c>
      <c r="E4297" s="14">
        <f>MAX(Table1[[#This Row],[Loonheffing]]-Table1[[#This Row],[Algemene Heffingskorting]]-Table1[[#This Row],[Arbeidskorting]],0)</f>
        <v>15096.796099999998</v>
      </c>
      <c r="F4297" s="6">
        <f>Table1[[#This Row],[Belastbaar loon]]-Table1[[#This Row],[Belasting]]</f>
        <v>35694.2039</v>
      </c>
      <c r="G4297" s="2">
        <f>(Table1[[#This Row],[Belastbaar loon]]-Table1[[#This Row],[Netto loon]])/Table1[[#This Row],[Belastbaar loon]]</f>
        <v>0.29723368510169124</v>
      </c>
      <c r="H4297" s="14">
        <f t="shared" ca="1" si="61"/>
        <v>15091.893899999999</v>
      </c>
      <c r="I4297" s="14">
        <f ca="1">IF(ROW()=2, Table1[[#This Row],[Netto loon]], INDIRECT(ADDRESS(ROW()-1,COLUMN(F:F))))</f>
        <v>35689.106100000005</v>
      </c>
      <c r="J4297" s="6">
        <f ca="1">IF(ROW()=2, 0, Table1[[#This Row],[Belastbaar loon]]-INDIRECT(ADDRESS(ROW()-1,COLUMN(A:A))))</f>
        <v>10</v>
      </c>
      <c r="K4297" s="6">
        <f ca="1">Table1[[#This Row],[Netto loon]]-Table1[[#This Row],[Netto vorige schijf]]</f>
        <v>5.0977999999959138</v>
      </c>
      <c r="L4297" s="2">
        <f ca="1">(Table1[[#This Row],[Bruto tov vorige schijf]]-Table1[[#This Row],[Netto tov vorige schijf]])/MAX(Table1[[#This Row],[Bruto tov vorige schijf]],1)</f>
        <v>0.49022000000040861</v>
      </c>
    </row>
    <row r="4298" spans="1:12" x14ac:dyDescent="0.25">
      <c r="A4298" s="14">
        <v>50801</v>
      </c>
      <c r="B4298" s="6">
        <f>LoonHeffing2020(Table1[[#This Row],[Belastbaar loon]])</f>
        <v>18974.173500000001</v>
      </c>
      <c r="C4298" s="6">
        <f>AlgemeneHeffingsKorting2020(Table1[[#This Row],[Belastbaar loon]])</f>
        <v>1004.2952</v>
      </c>
      <c r="D4298" s="14">
        <f>ArbeidsKorting2020(Table1[[#This Row],[Belastbaar loon]])</f>
        <v>2868.18</v>
      </c>
      <c r="E4298" s="14">
        <f>MAX(Table1[[#This Row],[Loonheffing]]-Table1[[#This Row],[Algemene Heffingskorting]]-Table1[[#This Row],[Arbeidskorting]],0)</f>
        <v>15101.6983</v>
      </c>
      <c r="F4298" s="6">
        <f>Table1[[#This Row],[Belastbaar loon]]-Table1[[#This Row],[Belasting]]</f>
        <v>35699.301699999996</v>
      </c>
      <c r="G4298" s="2">
        <f>(Table1[[#This Row],[Belastbaar loon]]-Table1[[#This Row],[Netto loon]])/Table1[[#This Row],[Belastbaar loon]]</f>
        <v>0.29727167378594915</v>
      </c>
      <c r="H4298" s="14">
        <f t="shared" ca="1" si="61"/>
        <v>15096.796099999998</v>
      </c>
      <c r="I4298" s="14">
        <f ca="1">IF(ROW()=2, Table1[[#This Row],[Netto loon]], INDIRECT(ADDRESS(ROW()-1,COLUMN(F:F))))</f>
        <v>35694.2039</v>
      </c>
      <c r="J4298" s="6">
        <f ca="1">IF(ROW()=2, 0, Table1[[#This Row],[Belastbaar loon]]-INDIRECT(ADDRESS(ROW()-1,COLUMN(A:A))))</f>
        <v>10</v>
      </c>
      <c r="K4298" s="6">
        <f ca="1">Table1[[#This Row],[Netto loon]]-Table1[[#This Row],[Netto vorige schijf]]</f>
        <v>5.0977999999959138</v>
      </c>
      <c r="L4298" s="2">
        <f ca="1">(Table1[[#This Row],[Bruto tov vorige schijf]]-Table1[[#This Row],[Netto tov vorige schijf]])/MAX(Table1[[#This Row],[Bruto tov vorige schijf]],1)</f>
        <v>0.49022000000040861</v>
      </c>
    </row>
    <row r="4299" spans="1:12" x14ac:dyDescent="0.25">
      <c r="A4299" s="14">
        <v>50811</v>
      </c>
      <c r="B4299" s="6">
        <f>LoonHeffing2020(Table1[[#This Row],[Belastbaar loon]])</f>
        <v>18977.908500000001</v>
      </c>
      <c r="C4299" s="6">
        <f>AlgemeneHeffingsKorting2020(Table1[[#This Row],[Belastbaar loon]])</f>
        <v>1003.7280000000001</v>
      </c>
      <c r="D4299" s="14">
        <f>ArbeidsKorting2020(Table1[[#This Row],[Belastbaar loon]])</f>
        <v>2867.58</v>
      </c>
      <c r="E4299" s="14">
        <f>MAX(Table1[[#This Row],[Loonheffing]]-Table1[[#This Row],[Algemene Heffingskorting]]-Table1[[#This Row],[Arbeidskorting]],0)</f>
        <v>15106.600500000002</v>
      </c>
      <c r="F4299" s="6">
        <f>Table1[[#This Row],[Belastbaar loon]]-Table1[[#This Row],[Belasting]]</f>
        <v>35704.3995</v>
      </c>
      <c r="G4299" s="2">
        <f>(Table1[[#This Row],[Belastbaar loon]]-Table1[[#This Row],[Netto loon]])/Table1[[#This Row],[Belastbaar loon]]</f>
        <v>0.2973096475172699</v>
      </c>
      <c r="H4299" s="14">
        <f t="shared" ca="1" si="61"/>
        <v>15101.6983</v>
      </c>
      <c r="I4299" s="14">
        <f ca="1">IF(ROW()=2, Table1[[#This Row],[Netto loon]], INDIRECT(ADDRESS(ROW()-1,COLUMN(F:F))))</f>
        <v>35699.301699999996</v>
      </c>
      <c r="J4299" s="6">
        <f ca="1">IF(ROW()=2, 0, Table1[[#This Row],[Belastbaar loon]]-INDIRECT(ADDRESS(ROW()-1,COLUMN(A:A))))</f>
        <v>10</v>
      </c>
      <c r="K4299" s="6">
        <f ca="1">Table1[[#This Row],[Netto loon]]-Table1[[#This Row],[Netto vorige schijf]]</f>
        <v>5.0978000000031898</v>
      </c>
      <c r="L4299" s="2">
        <f ca="1">(Table1[[#This Row],[Bruto tov vorige schijf]]-Table1[[#This Row],[Netto tov vorige schijf]])/MAX(Table1[[#This Row],[Bruto tov vorige schijf]],1)</f>
        <v>0.49021999999968102</v>
      </c>
    </row>
    <row r="4300" spans="1:12" x14ac:dyDescent="0.25">
      <c r="A4300" s="14">
        <v>50821</v>
      </c>
      <c r="B4300" s="6">
        <f>LoonHeffing2020(Table1[[#This Row],[Belastbaar loon]])</f>
        <v>18981.643499999998</v>
      </c>
      <c r="C4300" s="6">
        <f>AlgemeneHeffingsKorting2020(Table1[[#This Row],[Belastbaar loon]])</f>
        <v>1003.1608</v>
      </c>
      <c r="D4300" s="14">
        <f>ArbeidsKorting2020(Table1[[#This Row],[Belastbaar loon]])</f>
        <v>2866.98</v>
      </c>
      <c r="E4300" s="14">
        <f>MAX(Table1[[#This Row],[Loonheffing]]-Table1[[#This Row],[Algemene Heffingskorting]]-Table1[[#This Row],[Arbeidskorting]],0)</f>
        <v>15111.502699999997</v>
      </c>
      <c r="F4300" s="6">
        <f>Table1[[#This Row],[Belastbaar loon]]-Table1[[#This Row],[Belasting]]</f>
        <v>35709.497300000003</v>
      </c>
      <c r="G4300" s="2">
        <f>(Table1[[#This Row],[Belastbaar loon]]-Table1[[#This Row],[Netto loon]])/Table1[[#This Row],[Belastbaar loon]]</f>
        <v>0.29734760630448037</v>
      </c>
      <c r="H4300" s="14">
        <f t="shared" ca="1" si="61"/>
        <v>15106.600500000002</v>
      </c>
      <c r="I4300" s="14">
        <f ca="1">IF(ROW()=2, Table1[[#This Row],[Netto loon]], INDIRECT(ADDRESS(ROW()-1,COLUMN(F:F))))</f>
        <v>35704.3995</v>
      </c>
      <c r="J4300" s="6">
        <f ca="1">IF(ROW()=2, 0, Table1[[#This Row],[Belastbaar loon]]-INDIRECT(ADDRESS(ROW()-1,COLUMN(A:A))))</f>
        <v>10</v>
      </c>
      <c r="K4300" s="6">
        <f ca="1">Table1[[#This Row],[Netto loon]]-Table1[[#This Row],[Netto vorige schijf]]</f>
        <v>5.0978000000031898</v>
      </c>
      <c r="L4300" s="2">
        <f ca="1">(Table1[[#This Row],[Bruto tov vorige schijf]]-Table1[[#This Row],[Netto tov vorige schijf]])/MAX(Table1[[#This Row],[Bruto tov vorige schijf]],1)</f>
        <v>0.49021999999968102</v>
      </c>
    </row>
    <row r="4301" spans="1:12" x14ac:dyDescent="0.25">
      <c r="A4301" s="14">
        <v>50831</v>
      </c>
      <c r="B4301" s="6">
        <f>LoonHeffing2020(Table1[[#This Row],[Belastbaar loon]])</f>
        <v>18985.378499999999</v>
      </c>
      <c r="C4301" s="6">
        <f>AlgemeneHeffingsKorting2020(Table1[[#This Row],[Belastbaar loon]])</f>
        <v>1002.5936</v>
      </c>
      <c r="D4301" s="14">
        <f>ArbeidsKorting2020(Table1[[#This Row],[Belastbaar loon]])</f>
        <v>2866.38</v>
      </c>
      <c r="E4301" s="14">
        <f>MAX(Table1[[#This Row],[Loonheffing]]-Table1[[#This Row],[Algemene Heffingskorting]]-Table1[[#This Row],[Arbeidskorting]],0)</f>
        <v>15116.404899999998</v>
      </c>
      <c r="F4301" s="6">
        <f>Table1[[#This Row],[Belastbaar loon]]-Table1[[#This Row],[Belasting]]</f>
        <v>35714.595100000006</v>
      </c>
      <c r="G4301" s="2">
        <f>(Table1[[#This Row],[Belastbaar loon]]-Table1[[#This Row],[Netto loon]])/Table1[[#This Row],[Belastbaar loon]]</f>
        <v>0.2973855501564005</v>
      </c>
      <c r="H4301" s="14">
        <f t="shared" ca="1" si="61"/>
        <v>15111.502699999997</v>
      </c>
      <c r="I4301" s="14">
        <f ca="1">IF(ROW()=2, Table1[[#This Row],[Netto loon]], INDIRECT(ADDRESS(ROW()-1,COLUMN(F:F))))</f>
        <v>35709.497300000003</v>
      </c>
      <c r="J4301" s="6">
        <f ca="1">IF(ROW()=2, 0, Table1[[#This Row],[Belastbaar loon]]-INDIRECT(ADDRESS(ROW()-1,COLUMN(A:A))))</f>
        <v>10</v>
      </c>
      <c r="K4301" s="6">
        <f ca="1">Table1[[#This Row],[Netto loon]]-Table1[[#This Row],[Netto vorige schijf]]</f>
        <v>5.0978000000031898</v>
      </c>
      <c r="L4301" s="2">
        <f ca="1">(Table1[[#This Row],[Bruto tov vorige schijf]]-Table1[[#This Row],[Netto tov vorige schijf]])/MAX(Table1[[#This Row],[Bruto tov vorige schijf]],1)</f>
        <v>0.49021999999968102</v>
      </c>
    </row>
    <row r="4302" spans="1:12" x14ac:dyDescent="0.25">
      <c r="A4302" s="14">
        <v>50841</v>
      </c>
      <c r="B4302" s="6">
        <f>LoonHeffing2020(Table1[[#This Row],[Belastbaar loon]])</f>
        <v>18989.113499999999</v>
      </c>
      <c r="C4302" s="6">
        <f>AlgemeneHeffingsKorting2020(Table1[[#This Row],[Belastbaar loon]])</f>
        <v>1002.0264</v>
      </c>
      <c r="D4302" s="14">
        <f>ArbeidsKorting2020(Table1[[#This Row],[Belastbaar loon]])</f>
        <v>2865.78</v>
      </c>
      <c r="E4302" s="14">
        <f>MAX(Table1[[#This Row],[Loonheffing]]-Table1[[#This Row],[Algemene Heffingskorting]]-Table1[[#This Row],[Arbeidskorting]],0)</f>
        <v>15121.3071</v>
      </c>
      <c r="F4302" s="6">
        <f>Table1[[#This Row],[Belastbaar loon]]-Table1[[#This Row],[Belasting]]</f>
        <v>35719.692900000002</v>
      </c>
      <c r="G4302" s="2">
        <f>(Table1[[#This Row],[Belastbaar loon]]-Table1[[#This Row],[Netto loon]])/Table1[[#This Row],[Belastbaar loon]]</f>
        <v>0.29742347908184336</v>
      </c>
      <c r="H4302" s="14">
        <f t="shared" ca="1" si="61"/>
        <v>15116.404899999998</v>
      </c>
      <c r="I4302" s="14">
        <f ca="1">IF(ROW()=2, Table1[[#This Row],[Netto loon]], INDIRECT(ADDRESS(ROW()-1,COLUMN(F:F))))</f>
        <v>35714.595100000006</v>
      </c>
      <c r="J4302" s="6">
        <f ca="1">IF(ROW()=2, 0, Table1[[#This Row],[Belastbaar loon]]-INDIRECT(ADDRESS(ROW()-1,COLUMN(A:A))))</f>
        <v>10</v>
      </c>
      <c r="K4302" s="6">
        <f ca="1">Table1[[#This Row],[Netto loon]]-Table1[[#This Row],[Netto vorige schijf]]</f>
        <v>5.0977999999959138</v>
      </c>
      <c r="L4302" s="2">
        <f ca="1">(Table1[[#This Row],[Bruto tov vorige schijf]]-Table1[[#This Row],[Netto tov vorige schijf]])/MAX(Table1[[#This Row],[Bruto tov vorige schijf]],1)</f>
        <v>0.49022000000040861</v>
      </c>
    </row>
    <row r="4303" spans="1:12" x14ac:dyDescent="0.25">
      <c r="A4303" s="14">
        <v>50851</v>
      </c>
      <c r="B4303" s="6">
        <f>LoonHeffing2020(Table1[[#This Row],[Belastbaar loon]])</f>
        <v>18992.8485</v>
      </c>
      <c r="C4303" s="6">
        <f>AlgemeneHeffingsKorting2020(Table1[[#This Row],[Belastbaar loon]])</f>
        <v>1001.4592</v>
      </c>
      <c r="D4303" s="14">
        <f>ArbeidsKorting2020(Table1[[#This Row],[Belastbaar loon]])</f>
        <v>2865.18</v>
      </c>
      <c r="E4303" s="14">
        <f>MAX(Table1[[#This Row],[Loonheffing]]-Table1[[#This Row],[Algemene Heffingskorting]]-Table1[[#This Row],[Arbeidskorting]],0)</f>
        <v>15126.209299999999</v>
      </c>
      <c r="F4303" s="6">
        <f>Table1[[#This Row],[Belastbaar loon]]-Table1[[#This Row],[Belasting]]</f>
        <v>35724.790699999998</v>
      </c>
      <c r="G4303" s="2">
        <f>(Table1[[#This Row],[Belastbaar loon]]-Table1[[#This Row],[Netto loon]])/Table1[[#This Row],[Belastbaar loon]]</f>
        <v>0.29746139308961478</v>
      </c>
      <c r="H4303" s="14">
        <f t="shared" ca="1" si="61"/>
        <v>15121.3071</v>
      </c>
      <c r="I4303" s="14">
        <f ca="1">IF(ROW()=2, Table1[[#This Row],[Netto loon]], INDIRECT(ADDRESS(ROW()-1,COLUMN(F:F))))</f>
        <v>35719.692900000002</v>
      </c>
      <c r="J4303" s="6">
        <f ca="1">IF(ROW()=2, 0, Table1[[#This Row],[Belastbaar loon]]-INDIRECT(ADDRESS(ROW()-1,COLUMN(A:A))))</f>
        <v>10</v>
      </c>
      <c r="K4303" s="6">
        <f ca="1">Table1[[#This Row],[Netto loon]]-Table1[[#This Row],[Netto vorige schijf]]</f>
        <v>5.0977999999959138</v>
      </c>
      <c r="L4303" s="2">
        <f ca="1">(Table1[[#This Row],[Bruto tov vorige schijf]]-Table1[[#This Row],[Netto tov vorige schijf]])/MAX(Table1[[#This Row],[Bruto tov vorige schijf]],1)</f>
        <v>0.49022000000040861</v>
      </c>
    </row>
    <row r="4304" spans="1:12" x14ac:dyDescent="0.25">
      <c r="A4304" s="14">
        <v>50861</v>
      </c>
      <c r="B4304" s="6">
        <f>LoonHeffing2020(Table1[[#This Row],[Belastbaar loon]])</f>
        <v>18996.583500000001</v>
      </c>
      <c r="C4304" s="6">
        <f>AlgemeneHeffingsKorting2020(Table1[[#This Row],[Belastbaar loon]])</f>
        <v>1000.8920000000001</v>
      </c>
      <c r="D4304" s="14">
        <f>ArbeidsKorting2020(Table1[[#This Row],[Belastbaar loon]])</f>
        <v>2864.58</v>
      </c>
      <c r="E4304" s="14">
        <f>MAX(Table1[[#This Row],[Loonheffing]]-Table1[[#This Row],[Algemene Heffingskorting]]-Table1[[#This Row],[Arbeidskorting]],0)</f>
        <v>15131.111500000001</v>
      </c>
      <c r="F4304" s="6">
        <f>Table1[[#This Row],[Belastbaar loon]]-Table1[[#This Row],[Belasting]]</f>
        <v>35729.888500000001</v>
      </c>
      <c r="G4304" s="2">
        <f>(Table1[[#This Row],[Belastbaar loon]]-Table1[[#This Row],[Netto loon]])/Table1[[#This Row],[Belastbaar loon]]</f>
        <v>0.29749929218851379</v>
      </c>
      <c r="H4304" s="14">
        <f t="shared" ca="1" si="61"/>
        <v>15126.209299999999</v>
      </c>
      <c r="I4304" s="14">
        <f ca="1">IF(ROW()=2, Table1[[#This Row],[Netto loon]], INDIRECT(ADDRESS(ROW()-1,COLUMN(F:F))))</f>
        <v>35724.790699999998</v>
      </c>
      <c r="J4304" s="6">
        <f ca="1">IF(ROW()=2, 0, Table1[[#This Row],[Belastbaar loon]]-INDIRECT(ADDRESS(ROW()-1,COLUMN(A:A))))</f>
        <v>10</v>
      </c>
      <c r="K4304" s="6">
        <f ca="1">Table1[[#This Row],[Netto loon]]-Table1[[#This Row],[Netto vorige schijf]]</f>
        <v>5.0978000000031898</v>
      </c>
      <c r="L4304" s="2">
        <f ca="1">(Table1[[#This Row],[Bruto tov vorige schijf]]-Table1[[#This Row],[Netto tov vorige schijf]])/MAX(Table1[[#This Row],[Bruto tov vorige schijf]],1)</f>
        <v>0.49021999999968102</v>
      </c>
    </row>
    <row r="4305" spans="1:12" x14ac:dyDescent="0.25">
      <c r="A4305" s="14">
        <v>50871</v>
      </c>
      <c r="B4305" s="6">
        <f>LoonHeffing2020(Table1[[#This Row],[Belastbaar loon]])</f>
        <v>19000.318500000001</v>
      </c>
      <c r="C4305" s="6">
        <f>AlgemeneHeffingsKorting2020(Table1[[#This Row],[Belastbaar loon]])</f>
        <v>1000.3248</v>
      </c>
      <c r="D4305" s="14">
        <f>ArbeidsKorting2020(Table1[[#This Row],[Belastbaar loon]])</f>
        <v>2863.98</v>
      </c>
      <c r="E4305" s="14">
        <f>MAX(Table1[[#This Row],[Loonheffing]]-Table1[[#This Row],[Algemene Heffingskorting]]-Table1[[#This Row],[Arbeidskorting]],0)</f>
        <v>15136.013700000003</v>
      </c>
      <c r="F4305" s="6">
        <f>Table1[[#This Row],[Belastbaar loon]]-Table1[[#This Row],[Belasting]]</f>
        <v>35734.986299999997</v>
      </c>
      <c r="G4305" s="2">
        <f>(Table1[[#This Row],[Belastbaar loon]]-Table1[[#This Row],[Netto loon]])/Table1[[#This Row],[Belastbaar loon]]</f>
        <v>0.29753717638733274</v>
      </c>
      <c r="H4305" s="14">
        <f t="shared" ca="1" si="61"/>
        <v>15131.111500000001</v>
      </c>
      <c r="I4305" s="14">
        <f ca="1">IF(ROW()=2, Table1[[#This Row],[Netto loon]], INDIRECT(ADDRESS(ROW()-1,COLUMN(F:F))))</f>
        <v>35729.888500000001</v>
      </c>
      <c r="J4305" s="6">
        <f ca="1">IF(ROW()=2, 0, Table1[[#This Row],[Belastbaar loon]]-INDIRECT(ADDRESS(ROW()-1,COLUMN(A:A))))</f>
        <v>10</v>
      </c>
      <c r="K4305" s="6">
        <f ca="1">Table1[[#This Row],[Netto loon]]-Table1[[#This Row],[Netto vorige schijf]]</f>
        <v>5.0977999999959138</v>
      </c>
      <c r="L4305" s="2">
        <f ca="1">(Table1[[#This Row],[Bruto tov vorige schijf]]-Table1[[#This Row],[Netto tov vorige schijf]])/MAX(Table1[[#This Row],[Bruto tov vorige schijf]],1)</f>
        <v>0.49022000000040861</v>
      </c>
    </row>
    <row r="4306" spans="1:12" x14ac:dyDescent="0.25">
      <c r="A4306" s="14">
        <v>50881</v>
      </c>
      <c r="B4306" s="6">
        <f>LoonHeffing2020(Table1[[#This Row],[Belastbaar loon]])</f>
        <v>19004.053499999998</v>
      </c>
      <c r="C4306" s="6">
        <f>AlgemeneHeffingsKorting2020(Table1[[#This Row],[Belastbaar loon]])</f>
        <v>999.75760000000002</v>
      </c>
      <c r="D4306" s="14">
        <f>ArbeidsKorting2020(Table1[[#This Row],[Belastbaar loon]])</f>
        <v>2863.38</v>
      </c>
      <c r="E4306" s="14">
        <f>MAX(Table1[[#This Row],[Loonheffing]]-Table1[[#This Row],[Algemene Heffingskorting]]-Table1[[#This Row],[Arbeidskorting]],0)</f>
        <v>15140.915899999996</v>
      </c>
      <c r="F4306" s="6">
        <f>Table1[[#This Row],[Belastbaar loon]]-Table1[[#This Row],[Belasting]]</f>
        <v>35740.084100000007</v>
      </c>
      <c r="G4306" s="2">
        <f>(Table1[[#This Row],[Belastbaar loon]]-Table1[[#This Row],[Netto loon]])/Table1[[#This Row],[Belastbaar loon]]</f>
        <v>0.29757504569485649</v>
      </c>
      <c r="H4306" s="14">
        <f t="shared" ca="1" si="61"/>
        <v>15136.013700000003</v>
      </c>
      <c r="I4306" s="14">
        <f ca="1">IF(ROW()=2, Table1[[#This Row],[Netto loon]], INDIRECT(ADDRESS(ROW()-1,COLUMN(F:F))))</f>
        <v>35734.986299999997</v>
      </c>
      <c r="J4306" s="6">
        <f ca="1">IF(ROW()=2, 0, Table1[[#This Row],[Belastbaar loon]]-INDIRECT(ADDRESS(ROW()-1,COLUMN(A:A))))</f>
        <v>10</v>
      </c>
      <c r="K4306" s="6">
        <f ca="1">Table1[[#This Row],[Netto loon]]-Table1[[#This Row],[Netto vorige schijf]]</f>
        <v>5.0978000000104657</v>
      </c>
      <c r="L4306" s="2">
        <f ca="1">(Table1[[#This Row],[Bruto tov vorige schijf]]-Table1[[#This Row],[Netto tov vorige schijf]])/MAX(Table1[[#This Row],[Bruto tov vorige schijf]],1)</f>
        <v>0.49021999999895344</v>
      </c>
    </row>
    <row r="4307" spans="1:12" x14ac:dyDescent="0.25">
      <c r="A4307" s="14">
        <v>50891</v>
      </c>
      <c r="B4307" s="6">
        <f>LoonHeffing2020(Table1[[#This Row],[Belastbaar loon]])</f>
        <v>19007.788499999999</v>
      </c>
      <c r="C4307" s="6">
        <f>AlgemeneHeffingsKorting2020(Table1[[#This Row],[Belastbaar loon]])</f>
        <v>999.19040000000007</v>
      </c>
      <c r="D4307" s="14">
        <f>ArbeidsKorting2020(Table1[[#This Row],[Belastbaar loon]])</f>
        <v>2862.78</v>
      </c>
      <c r="E4307" s="14">
        <f>MAX(Table1[[#This Row],[Loonheffing]]-Table1[[#This Row],[Algemene Heffingskorting]]-Table1[[#This Row],[Arbeidskorting]],0)</f>
        <v>15145.818099999999</v>
      </c>
      <c r="F4307" s="6">
        <f>Table1[[#This Row],[Belastbaar loon]]-Table1[[#This Row],[Belasting]]</f>
        <v>35745.181900000003</v>
      </c>
      <c r="G4307" s="2">
        <f>(Table1[[#This Row],[Belastbaar loon]]-Table1[[#This Row],[Netto loon]])/Table1[[#This Row],[Belastbaar loon]]</f>
        <v>0.29761290011986397</v>
      </c>
      <c r="H4307" s="14">
        <f t="shared" ca="1" si="61"/>
        <v>15140.915899999996</v>
      </c>
      <c r="I4307" s="14">
        <f ca="1">IF(ROW()=2, Table1[[#This Row],[Netto loon]], INDIRECT(ADDRESS(ROW()-1,COLUMN(F:F))))</f>
        <v>35740.084100000007</v>
      </c>
      <c r="J4307" s="6">
        <f ca="1">IF(ROW()=2, 0, Table1[[#This Row],[Belastbaar loon]]-INDIRECT(ADDRESS(ROW()-1,COLUMN(A:A))))</f>
        <v>10</v>
      </c>
      <c r="K4307" s="6">
        <f ca="1">Table1[[#This Row],[Netto loon]]-Table1[[#This Row],[Netto vorige schijf]]</f>
        <v>5.0977999999959138</v>
      </c>
      <c r="L4307" s="2">
        <f ca="1">(Table1[[#This Row],[Bruto tov vorige schijf]]-Table1[[#This Row],[Netto tov vorige schijf]])/MAX(Table1[[#This Row],[Bruto tov vorige schijf]],1)</f>
        <v>0.49022000000040861</v>
      </c>
    </row>
    <row r="4308" spans="1:12" x14ac:dyDescent="0.25">
      <c r="A4308" s="14">
        <v>50901</v>
      </c>
      <c r="B4308" s="6">
        <f>LoonHeffing2020(Table1[[#This Row],[Belastbaar loon]])</f>
        <v>19011.523499999999</v>
      </c>
      <c r="C4308" s="6">
        <f>AlgemeneHeffingsKorting2020(Table1[[#This Row],[Belastbaar loon]])</f>
        <v>998.6232</v>
      </c>
      <c r="D4308" s="14">
        <f>ArbeidsKorting2020(Table1[[#This Row],[Belastbaar loon]])</f>
        <v>2862.18</v>
      </c>
      <c r="E4308" s="14">
        <f>MAX(Table1[[#This Row],[Loonheffing]]-Table1[[#This Row],[Algemene Heffingskorting]]-Table1[[#This Row],[Arbeidskorting]],0)</f>
        <v>15150.720300000001</v>
      </c>
      <c r="F4308" s="6">
        <f>Table1[[#This Row],[Belastbaar loon]]-Table1[[#This Row],[Belasting]]</f>
        <v>35750.279699999999</v>
      </c>
      <c r="G4308" s="2">
        <f>(Table1[[#This Row],[Belastbaar loon]]-Table1[[#This Row],[Netto loon]])/Table1[[#This Row],[Belastbaar loon]]</f>
        <v>0.29765073967112632</v>
      </c>
      <c r="H4308" s="14">
        <f t="shared" ca="1" si="61"/>
        <v>15145.818099999999</v>
      </c>
      <c r="I4308" s="14">
        <f ca="1">IF(ROW()=2, Table1[[#This Row],[Netto loon]], INDIRECT(ADDRESS(ROW()-1,COLUMN(F:F))))</f>
        <v>35745.181900000003</v>
      </c>
      <c r="J4308" s="6">
        <f ca="1">IF(ROW()=2, 0, Table1[[#This Row],[Belastbaar loon]]-INDIRECT(ADDRESS(ROW()-1,COLUMN(A:A))))</f>
        <v>10</v>
      </c>
      <c r="K4308" s="6">
        <f ca="1">Table1[[#This Row],[Netto loon]]-Table1[[#This Row],[Netto vorige schijf]]</f>
        <v>5.0977999999959138</v>
      </c>
      <c r="L4308" s="2">
        <f ca="1">(Table1[[#This Row],[Bruto tov vorige schijf]]-Table1[[#This Row],[Netto tov vorige schijf]])/MAX(Table1[[#This Row],[Bruto tov vorige schijf]],1)</f>
        <v>0.49022000000040861</v>
      </c>
    </row>
    <row r="4309" spans="1:12" x14ac:dyDescent="0.25">
      <c r="A4309" s="14">
        <v>50911</v>
      </c>
      <c r="B4309" s="6">
        <f>LoonHeffing2020(Table1[[#This Row],[Belastbaar loon]])</f>
        <v>19015.2585</v>
      </c>
      <c r="C4309" s="6">
        <f>AlgemeneHeffingsKorting2020(Table1[[#This Row],[Belastbaar loon]])</f>
        <v>998.05600000000004</v>
      </c>
      <c r="D4309" s="14">
        <f>ArbeidsKorting2020(Table1[[#This Row],[Belastbaar loon]])</f>
        <v>2861.58</v>
      </c>
      <c r="E4309" s="14">
        <f>MAX(Table1[[#This Row],[Loonheffing]]-Table1[[#This Row],[Algemene Heffingskorting]]-Table1[[#This Row],[Arbeidskorting]],0)</f>
        <v>15155.622499999999</v>
      </c>
      <c r="F4309" s="6">
        <f>Table1[[#This Row],[Belastbaar loon]]-Table1[[#This Row],[Belasting]]</f>
        <v>35755.377500000002</v>
      </c>
      <c r="G4309" s="2">
        <f>(Table1[[#This Row],[Belastbaar loon]]-Table1[[#This Row],[Netto loon]])/Table1[[#This Row],[Belastbaar loon]]</f>
        <v>0.29768856435740798</v>
      </c>
      <c r="H4309" s="14">
        <f t="shared" ca="1" si="61"/>
        <v>15150.720300000001</v>
      </c>
      <c r="I4309" s="14">
        <f ca="1">IF(ROW()=2, Table1[[#This Row],[Netto loon]], INDIRECT(ADDRESS(ROW()-1,COLUMN(F:F))))</f>
        <v>35750.279699999999</v>
      </c>
      <c r="J4309" s="6">
        <f ca="1">IF(ROW()=2, 0, Table1[[#This Row],[Belastbaar loon]]-INDIRECT(ADDRESS(ROW()-1,COLUMN(A:A))))</f>
        <v>10</v>
      </c>
      <c r="K4309" s="6">
        <f ca="1">Table1[[#This Row],[Netto loon]]-Table1[[#This Row],[Netto vorige schijf]]</f>
        <v>5.0978000000031898</v>
      </c>
      <c r="L4309" s="2">
        <f ca="1">(Table1[[#This Row],[Bruto tov vorige schijf]]-Table1[[#This Row],[Netto tov vorige schijf]])/MAX(Table1[[#This Row],[Bruto tov vorige schijf]],1)</f>
        <v>0.49021999999968102</v>
      </c>
    </row>
    <row r="4310" spans="1:12" x14ac:dyDescent="0.25">
      <c r="A4310" s="14">
        <v>50921</v>
      </c>
      <c r="B4310" s="6">
        <f>LoonHeffing2020(Table1[[#This Row],[Belastbaar loon]])</f>
        <v>19018.9935</v>
      </c>
      <c r="C4310" s="6">
        <f>AlgemeneHeffingsKorting2020(Table1[[#This Row],[Belastbaar loon]])</f>
        <v>997.48879999999997</v>
      </c>
      <c r="D4310" s="14">
        <f>ArbeidsKorting2020(Table1[[#This Row],[Belastbaar loon]])</f>
        <v>2860.98</v>
      </c>
      <c r="E4310" s="14">
        <f>MAX(Table1[[#This Row],[Loonheffing]]-Table1[[#This Row],[Algemene Heffingskorting]]-Table1[[#This Row],[Arbeidskorting]],0)</f>
        <v>15160.524700000002</v>
      </c>
      <c r="F4310" s="6">
        <f>Table1[[#This Row],[Belastbaar loon]]-Table1[[#This Row],[Belasting]]</f>
        <v>35760.475299999998</v>
      </c>
      <c r="G4310" s="2">
        <f>(Table1[[#This Row],[Belastbaar loon]]-Table1[[#This Row],[Netto loon]])/Table1[[#This Row],[Belastbaar loon]]</f>
        <v>0.29772637418746689</v>
      </c>
      <c r="H4310" s="14">
        <f t="shared" ca="1" si="61"/>
        <v>15155.622499999999</v>
      </c>
      <c r="I4310" s="14">
        <f ca="1">IF(ROW()=2, Table1[[#This Row],[Netto loon]], INDIRECT(ADDRESS(ROW()-1,COLUMN(F:F))))</f>
        <v>35755.377500000002</v>
      </c>
      <c r="J4310" s="6">
        <f ca="1">IF(ROW()=2, 0, Table1[[#This Row],[Belastbaar loon]]-INDIRECT(ADDRESS(ROW()-1,COLUMN(A:A))))</f>
        <v>10</v>
      </c>
      <c r="K4310" s="6">
        <f ca="1">Table1[[#This Row],[Netto loon]]-Table1[[#This Row],[Netto vorige schijf]]</f>
        <v>5.0977999999959138</v>
      </c>
      <c r="L4310" s="2">
        <f ca="1">(Table1[[#This Row],[Bruto tov vorige schijf]]-Table1[[#This Row],[Netto tov vorige schijf]])/MAX(Table1[[#This Row],[Bruto tov vorige schijf]],1)</f>
        <v>0.49022000000040861</v>
      </c>
    </row>
    <row r="4311" spans="1:12" x14ac:dyDescent="0.25">
      <c r="A4311" s="14">
        <v>50931</v>
      </c>
      <c r="B4311" s="6">
        <f>LoonHeffing2020(Table1[[#This Row],[Belastbaar loon]])</f>
        <v>19022.728500000001</v>
      </c>
      <c r="C4311" s="6">
        <f>AlgemeneHeffingsKorting2020(Table1[[#This Row],[Belastbaar loon]])</f>
        <v>996.92160000000001</v>
      </c>
      <c r="D4311" s="14">
        <f>ArbeidsKorting2020(Table1[[#This Row],[Belastbaar loon]])</f>
        <v>2860.38</v>
      </c>
      <c r="E4311" s="14">
        <f>MAX(Table1[[#This Row],[Loonheffing]]-Table1[[#This Row],[Algemene Heffingskorting]]-Table1[[#This Row],[Arbeidskorting]],0)</f>
        <v>15165.426899999999</v>
      </c>
      <c r="F4311" s="6">
        <f>Table1[[#This Row],[Belastbaar loon]]-Table1[[#This Row],[Belasting]]</f>
        <v>35765.573100000001</v>
      </c>
      <c r="G4311" s="2">
        <f>(Table1[[#This Row],[Belastbaar loon]]-Table1[[#This Row],[Netto loon]])/Table1[[#This Row],[Belastbaar loon]]</f>
        <v>0.29776416917005355</v>
      </c>
      <c r="H4311" s="14">
        <f t="shared" ca="1" si="61"/>
        <v>15160.524700000002</v>
      </c>
      <c r="I4311" s="14">
        <f ca="1">IF(ROW()=2, Table1[[#This Row],[Netto loon]], INDIRECT(ADDRESS(ROW()-1,COLUMN(F:F))))</f>
        <v>35760.475299999998</v>
      </c>
      <c r="J4311" s="6">
        <f ca="1">IF(ROW()=2, 0, Table1[[#This Row],[Belastbaar loon]]-INDIRECT(ADDRESS(ROW()-1,COLUMN(A:A))))</f>
        <v>10</v>
      </c>
      <c r="K4311" s="6">
        <f ca="1">Table1[[#This Row],[Netto loon]]-Table1[[#This Row],[Netto vorige schijf]]</f>
        <v>5.0978000000031898</v>
      </c>
      <c r="L4311" s="2">
        <f ca="1">(Table1[[#This Row],[Bruto tov vorige schijf]]-Table1[[#This Row],[Netto tov vorige schijf]])/MAX(Table1[[#This Row],[Bruto tov vorige schijf]],1)</f>
        <v>0.49021999999968102</v>
      </c>
    </row>
    <row r="4312" spans="1:12" x14ac:dyDescent="0.25">
      <c r="A4312" s="14">
        <v>50941</v>
      </c>
      <c r="B4312" s="6">
        <f>LoonHeffing2020(Table1[[#This Row],[Belastbaar loon]])</f>
        <v>19026.463500000002</v>
      </c>
      <c r="C4312" s="6">
        <f>AlgemeneHeffingsKorting2020(Table1[[#This Row],[Belastbaar loon]])</f>
        <v>996.35440000000006</v>
      </c>
      <c r="D4312" s="14">
        <f>ArbeidsKorting2020(Table1[[#This Row],[Belastbaar loon]])</f>
        <v>2859.78</v>
      </c>
      <c r="E4312" s="14">
        <f>MAX(Table1[[#This Row],[Loonheffing]]-Table1[[#This Row],[Algemene Heffingskorting]]-Table1[[#This Row],[Arbeidskorting]],0)</f>
        <v>15170.329100000001</v>
      </c>
      <c r="F4312" s="6">
        <f>Table1[[#This Row],[Belastbaar loon]]-Table1[[#This Row],[Belasting]]</f>
        <v>35770.670899999997</v>
      </c>
      <c r="G4312" s="2">
        <f>(Table1[[#This Row],[Belastbaar loon]]-Table1[[#This Row],[Netto loon]])/Table1[[#This Row],[Belastbaar loon]]</f>
        <v>0.29780194931391224</v>
      </c>
      <c r="H4312" s="14">
        <f t="shared" ca="1" si="61"/>
        <v>15165.426899999999</v>
      </c>
      <c r="I4312" s="14">
        <f ca="1">IF(ROW()=2, Table1[[#This Row],[Netto loon]], INDIRECT(ADDRESS(ROW()-1,COLUMN(F:F))))</f>
        <v>35765.573100000001</v>
      </c>
      <c r="J4312" s="6">
        <f ca="1">IF(ROW()=2, 0, Table1[[#This Row],[Belastbaar loon]]-INDIRECT(ADDRESS(ROW()-1,COLUMN(A:A))))</f>
        <v>10</v>
      </c>
      <c r="K4312" s="6">
        <f ca="1">Table1[[#This Row],[Netto loon]]-Table1[[#This Row],[Netto vorige schijf]]</f>
        <v>5.0977999999959138</v>
      </c>
      <c r="L4312" s="2">
        <f ca="1">(Table1[[#This Row],[Bruto tov vorige schijf]]-Table1[[#This Row],[Netto tov vorige schijf]])/MAX(Table1[[#This Row],[Bruto tov vorige schijf]],1)</f>
        <v>0.49022000000040861</v>
      </c>
    </row>
    <row r="4313" spans="1:12" x14ac:dyDescent="0.25">
      <c r="A4313" s="14">
        <v>50951</v>
      </c>
      <c r="B4313" s="6">
        <f>LoonHeffing2020(Table1[[#This Row],[Belastbaar loon]])</f>
        <v>19030.198499999999</v>
      </c>
      <c r="C4313" s="6">
        <f>AlgemeneHeffingsKorting2020(Table1[[#This Row],[Belastbaar loon]])</f>
        <v>995.78719999999998</v>
      </c>
      <c r="D4313" s="14">
        <f>ArbeidsKorting2020(Table1[[#This Row],[Belastbaar loon]])</f>
        <v>2859.18</v>
      </c>
      <c r="E4313" s="14">
        <f>MAX(Table1[[#This Row],[Loonheffing]]-Table1[[#This Row],[Algemene Heffingskorting]]-Table1[[#This Row],[Arbeidskorting]],0)</f>
        <v>15175.231299999999</v>
      </c>
      <c r="F4313" s="6">
        <f>Table1[[#This Row],[Belastbaar loon]]-Table1[[#This Row],[Belasting]]</f>
        <v>35775.768700000001</v>
      </c>
      <c r="G4313" s="2">
        <f>(Table1[[#This Row],[Belastbaar loon]]-Table1[[#This Row],[Netto loon]])/Table1[[#This Row],[Belastbaar loon]]</f>
        <v>0.29783971462777964</v>
      </c>
      <c r="H4313" s="14">
        <f t="shared" ca="1" si="61"/>
        <v>15170.329100000001</v>
      </c>
      <c r="I4313" s="14">
        <f ca="1">IF(ROW()=2, Table1[[#This Row],[Netto loon]], INDIRECT(ADDRESS(ROW()-1,COLUMN(F:F))))</f>
        <v>35770.670899999997</v>
      </c>
      <c r="J4313" s="6">
        <f ca="1">IF(ROW()=2, 0, Table1[[#This Row],[Belastbaar loon]]-INDIRECT(ADDRESS(ROW()-1,COLUMN(A:A))))</f>
        <v>10</v>
      </c>
      <c r="K4313" s="6">
        <f ca="1">Table1[[#This Row],[Netto loon]]-Table1[[#This Row],[Netto vorige schijf]]</f>
        <v>5.0978000000031898</v>
      </c>
      <c r="L4313" s="2">
        <f ca="1">(Table1[[#This Row],[Bruto tov vorige schijf]]-Table1[[#This Row],[Netto tov vorige schijf]])/MAX(Table1[[#This Row],[Bruto tov vorige schijf]],1)</f>
        <v>0.49021999999968102</v>
      </c>
    </row>
    <row r="4314" spans="1:12" x14ac:dyDescent="0.25">
      <c r="A4314" s="14">
        <v>50961</v>
      </c>
      <c r="B4314" s="6">
        <f>LoonHeffing2020(Table1[[#This Row],[Belastbaar loon]])</f>
        <v>19033.933499999999</v>
      </c>
      <c r="C4314" s="6">
        <f>AlgemeneHeffingsKorting2020(Table1[[#This Row],[Belastbaar loon]])</f>
        <v>995.22</v>
      </c>
      <c r="D4314" s="14">
        <f>ArbeidsKorting2020(Table1[[#This Row],[Belastbaar loon]])</f>
        <v>2858.58</v>
      </c>
      <c r="E4314" s="14">
        <f>MAX(Table1[[#This Row],[Loonheffing]]-Table1[[#This Row],[Algemene Heffingskorting]]-Table1[[#This Row],[Arbeidskorting]],0)</f>
        <v>15180.133499999998</v>
      </c>
      <c r="F4314" s="6">
        <f>Table1[[#This Row],[Belastbaar loon]]-Table1[[#This Row],[Belasting]]</f>
        <v>35780.866500000004</v>
      </c>
      <c r="G4314" s="2">
        <f>(Table1[[#This Row],[Belastbaar loon]]-Table1[[#This Row],[Netto loon]])/Table1[[#This Row],[Belastbaar loon]]</f>
        <v>0.2978774651203861</v>
      </c>
      <c r="H4314" s="14">
        <f t="shared" ref="H4314:H4377" ca="1" si="62">IF(ROW()=2, 0, INDIRECT(ADDRESS(ROW()-1,COLUMN(E:E))))</f>
        <v>15175.231299999999</v>
      </c>
      <c r="I4314" s="14">
        <f ca="1">IF(ROW()=2, Table1[[#This Row],[Netto loon]], INDIRECT(ADDRESS(ROW()-1,COLUMN(F:F))))</f>
        <v>35775.768700000001</v>
      </c>
      <c r="J4314" s="6">
        <f ca="1">IF(ROW()=2, 0, Table1[[#This Row],[Belastbaar loon]]-INDIRECT(ADDRESS(ROW()-1,COLUMN(A:A))))</f>
        <v>10</v>
      </c>
      <c r="K4314" s="6">
        <f ca="1">Table1[[#This Row],[Netto loon]]-Table1[[#This Row],[Netto vorige schijf]]</f>
        <v>5.0978000000031898</v>
      </c>
      <c r="L4314" s="2">
        <f ca="1">(Table1[[#This Row],[Bruto tov vorige schijf]]-Table1[[#This Row],[Netto tov vorige schijf]])/MAX(Table1[[#This Row],[Bruto tov vorige schijf]],1)</f>
        <v>0.49021999999968102</v>
      </c>
    </row>
    <row r="4315" spans="1:12" x14ac:dyDescent="0.25">
      <c r="A4315" s="14">
        <v>50971</v>
      </c>
      <c r="B4315" s="6">
        <f>LoonHeffing2020(Table1[[#This Row],[Belastbaar loon]])</f>
        <v>19037.6685</v>
      </c>
      <c r="C4315" s="6">
        <f>AlgemeneHeffingsKorting2020(Table1[[#This Row],[Belastbaar loon]])</f>
        <v>994.65279999999996</v>
      </c>
      <c r="D4315" s="14">
        <f>ArbeidsKorting2020(Table1[[#This Row],[Belastbaar loon]])</f>
        <v>2857.98</v>
      </c>
      <c r="E4315" s="14">
        <f>MAX(Table1[[#This Row],[Loonheffing]]-Table1[[#This Row],[Algemene Heffingskorting]]-Table1[[#This Row],[Arbeidskorting]],0)</f>
        <v>15185.0357</v>
      </c>
      <c r="F4315" s="6">
        <f>Table1[[#This Row],[Belastbaar loon]]-Table1[[#This Row],[Belasting]]</f>
        <v>35785.9643</v>
      </c>
      <c r="G4315" s="2">
        <f>(Table1[[#This Row],[Belastbaar loon]]-Table1[[#This Row],[Netto loon]])/Table1[[#This Row],[Belastbaar loon]]</f>
        <v>0.29791520080045519</v>
      </c>
      <c r="H4315" s="14">
        <f t="shared" ca="1" si="62"/>
        <v>15180.133499999998</v>
      </c>
      <c r="I4315" s="14">
        <f ca="1">IF(ROW()=2, Table1[[#This Row],[Netto loon]], INDIRECT(ADDRESS(ROW()-1,COLUMN(F:F))))</f>
        <v>35780.866500000004</v>
      </c>
      <c r="J4315" s="6">
        <f ca="1">IF(ROW()=2, 0, Table1[[#This Row],[Belastbaar loon]]-INDIRECT(ADDRESS(ROW()-1,COLUMN(A:A))))</f>
        <v>10</v>
      </c>
      <c r="K4315" s="6">
        <f ca="1">Table1[[#This Row],[Netto loon]]-Table1[[#This Row],[Netto vorige schijf]]</f>
        <v>5.0977999999959138</v>
      </c>
      <c r="L4315" s="2">
        <f ca="1">(Table1[[#This Row],[Bruto tov vorige schijf]]-Table1[[#This Row],[Netto tov vorige schijf]])/MAX(Table1[[#This Row],[Bruto tov vorige schijf]],1)</f>
        <v>0.49022000000040861</v>
      </c>
    </row>
    <row r="4316" spans="1:12" x14ac:dyDescent="0.25">
      <c r="A4316" s="14">
        <v>50981</v>
      </c>
      <c r="B4316" s="6">
        <f>LoonHeffing2020(Table1[[#This Row],[Belastbaar loon]])</f>
        <v>19041.4035</v>
      </c>
      <c r="C4316" s="6">
        <f>AlgemeneHeffingsKorting2020(Table1[[#This Row],[Belastbaar loon]])</f>
        <v>994.0856</v>
      </c>
      <c r="D4316" s="14">
        <f>ArbeidsKorting2020(Table1[[#This Row],[Belastbaar loon]])</f>
        <v>2857.38</v>
      </c>
      <c r="E4316" s="14">
        <f>MAX(Table1[[#This Row],[Loonheffing]]-Table1[[#This Row],[Algemene Heffingskorting]]-Table1[[#This Row],[Arbeidskorting]],0)</f>
        <v>15189.937900000001</v>
      </c>
      <c r="F4316" s="6">
        <f>Table1[[#This Row],[Belastbaar loon]]-Table1[[#This Row],[Belasting]]</f>
        <v>35791.062099999996</v>
      </c>
      <c r="G4316" s="2">
        <f>(Table1[[#This Row],[Belastbaar loon]]-Table1[[#This Row],[Netto loon]])/Table1[[#This Row],[Belastbaar loon]]</f>
        <v>0.29795292167670318</v>
      </c>
      <c r="H4316" s="14">
        <f t="shared" ca="1" si="62"/>
        <v>15185.0357</v>
      </c>
      <c r="I4316" s="14">
        <f ca="1">IF(ROW()=2, Table1[[#This Row],[Netto loon]], INDIRECT(ADDRESS(ROW()-1,COLUMN(F:F))))</f>
        <v>35785.9643</v>
      </c>
      <c r="J4316" s="6">
        <f ca="1">IF(ROW()=2, 0, Table1[[#This Row],[Belastbaar loon]]-INDIRECT(ADDRESS(ROW()-1,COLUMN(A:A))))</f>
        <v>10</v>
      </c>
      <c r="K4316" s="6">
        <f ca="1">Table1[[#This Row],[Netto loon]]-Table1[[#This Row],[Netto vorige schijf]]</f>
        <v>5.0977999999959138</v>
      </c>
      <c r="L4316" s="2">
        <f ca="1">(Table1[[#This Row],[Bruto tov vorige schijf]]-Table1[[#This Row],[Netto tov vorige schijf]])/MAX(Table1[[#This Row],[Bruto tov vorige schijf]],1)</f>
        <v>0.49022000000040861</v>
      </c>
    </row>
    <row r="4317" spans="1:12" x14ac:dyDescent="0.25">
      <c r="A4317" s="14">
        <v>50991</v>
      </c>
      <c r="B4317" s="6">
        <f>LoonHeffing2020(Table1[[#This Row],[Belastbaar loon]])</f>
        <v>19045.138500000001</v>
      </c>
      <c r="C4317" s="6">
        <f>AlgemeneHeffingsKorting2020(Table1[[#This Row],[Belastbaar loon]])</f>
        <v>993.51840000000004</v>
      </c>
      <c r="D4317" s="14">
        <f>ArbeidsKorting2020(Table1[[#This Row],[Belastbaar loon]])</f>
        <v>2856.78</v>
      </c>
      <c r="E4317" s="14">
        <f>MAX(Table1[[#This Row],[Loonheffing]]-Table1[[#This Row],[Algemene Heffingskorting]]-Table1[[#This Row],[Arbeidskorting]],0)</f>
        <v>15194.840099999999</v>
      </c>
      <c r="F4317" s="6">
        <f>Table1[[#This Row],[Belastbaar loon]]-Table1[[#This Row],[Belasting]]</f>
        <v>35796.159899999999</v>
      </c>
      <c r="G4317" s="2">
        <f>(Table1[[#This Row],[Belastbaar loon]]-Table1[[#This Row],[Netto loon]])/Table1[[#This Row],[Belastbaar loon]]</f>
        <v>0.29799062775783963</v>
      </c>
      <c r="H4317" s="14">
        <f t="shared" ca="1" si="62"/>
        <v>15189.937900000001</v>
      </c>
      <c r="I4317" s="14">
        <f ca="1">IF(ROW()=2, Table1[[#This Row],[Netto loon]], INDIRECT(ADDRESS(ROW()-1,COLUMN(F:F))))</f>
        <v>35791.062099999996</v>
      </c>
      <c r="J4317" s="6">
        <f ca="1">IF(ROW()=2, 0, Table1[[#This Row],[Belastbaar loon]]-INDIRECT(ADDRESS(ROW()-1,COLUMN(A:A))))</f>
        <v>10</v>
      </c>
      <c r="K4317" s="6">
        <f ca="1">Table1[[#This Row],[Netto loon]]-Table1[[#This Row],[Netto vorige schijf]]</f>
        <v>5.0978000000031898</v>
      </c>
      <c r="L4317" s="2">
        <f ca="1">(Table1[[#This Row],[Bruto tov vorige schijf]]-Table1[[#This Row],[Netto tov vorige schijf]])/MAX(Table1[[#This Row],[Bruto tov vorige schijf]],1)</f>
        <v>0.49021999999968102</v>
      </c>
    </row>
    <row r="4318" spans="1:12" x14ac:dyDescent="0.25">
      <c r="A4318" s="14">
        <v>51001</v>
      </c>
      <c r="B4318" s="6">
        <f>LoonHeffing2020(Table1[[#This Row],[Belastbaar loon]])</f>
        <v>19048.873500000002</v>
      </c>
      <c r="C4318" s="6">
        <f>AlgemeneHeffingsKorting2020(Table1[[#This Row],[Belastbaar loon]])</f>
        <v>992.95119999999997</v>
      </c>
      <c r="D4318" s="14">
        <f>ArbeidsKorting2020(Table1[[#This Row],[Belastbaar loon]])</f>
        <v>2856.18</v>
      </c>
      <c r="E4318" s="14">
        <f>MAX(Table1[[#This Row],[Loonheffing]]-Table1[[#This Row],[Algemene Heffingskorting]]-Table1[[#This Row],[Arbeidskorting]],0)</f>
        <v>15199.742300000002</v>
      </c>
      <c r="F4318" s="6">
        <f>Table1[[#This Row],[Belastbaar loon]]-Table1[[#This Row],[Belasting]]</f>
        <v>35801.257700000002</v>
      </c>
      <c r="G4318" s="2">
        <f>(Table1[[#This Row],[Belastbaar loon]]-Table1[[#This Row],[Netto loon]])/Table1[[#This Row],[Belastbaar loon]]</f>
        <v>0.29802831905256755</v>
      </c>
      <c r="H4318" s="14">
        <f t="shared" ca="1" si="62"/>
        <v>15194.840099999999</v>
      </c>
      <c r="I4318" s="14">
        <f ca="1">IF(ROW()=2, Table1[[#This Row],[Netto loon]], INDIRECT(ADDRESS(ROW()-1,COLUMN(F:F))))</f>
        <v>35796.159899999999</v>
      </c>
      <c r="J4318" s="6">
        <f ca="1">IF(ROW()=2, 0, Table1[[#This Row],[Belastbaar loon]]-INDIRECT(ADDRESS(ROW()-1,COLUMN(A:A))))</f>
        <v>10</v>
      </c>
      <c r="K4318" s="6">
        <f ca="1">Table1[[#This Row],[Netto loon]]-Table1[[#This Row],[Netto vorige schijf]]</f>
        <v>5.0978000000031898</v>
      </c>
      <c r="L4318" s="2">
        <f ca="1">(Table1[[#This Row],[Bruto tov vorige schijf]]-Table1[[#This Row],[Netto tov vorige schijf]])/MAX(Table1[[#This Row],[Bruto tov vorige schijf]],1)</f>
        <v>0.49021999999968102</v>
      </c>
    </row>
    <row r="4319" spans="1:12" x14ac:dyDescent="0.25">
      <c r="A4319" s="14">
        <v>51011</v>
      </c>
      <c r="B4319" s="6">
        <f>LoonHeffing2020(Table1[[#This Row],[Belastbaar loon]])</f>
        <v>19052.608499999998</v>
      </c>
      <c r="C4319" s="6">
        <f>AlgemeneHeffingsKorting2020(Table1[[#This Row],[Belastbaar loon]])</f>
        <v>992.38400000000001</v>
      </c>
      <c r="D4319" s="14">
        <f>ArbeidsKorting2020(Table1[[#This Row],[Belastbaar loon]])</f>
        <v>2855.58</v>
      </c>
      <c r="E4319" s="14">
        <f>MAX(Table1[[#This Row],[Loonheffing]]-Table1[[#This Row],[Algemene Heffingskorting]]-Table1[[#This Row],[Arbeidskorting]],0)</f>
        <v>15204.644499999997</v>
      </c>
      <c r="F4319" s="6">
        <f>Table1[[#This Row],[Belastbaar loon]]-Table1[[#This Row],[Belasting]]</f>
        <v>35806.355500000005</v>
      </c>
      <c r="G4319" s="2">
        <f>(Table1[[#This Row],[Belastbaar loon]]-Table1[[#This Row],[Netto loon]])/Table1[[#This Row],[Belastbaar loon]]</f>
        <v>0.29806599556958291</v>
      </c>
      <c r="H4319" s="14">
        <f t="shared" ca="1" si="62"/>
        <v>15199.742300000002</v>
      </c>
      <c r="I4319" s="14">
        <f ca="1">IF(ROW()=2, Table1[[#This Row],[Netto loon]], INDIRECT(ADDRESS(ROW()-1,COLUMN(F:F))))</f>
        <v>35801.257700000002</v>
      </c>
      <c r="J4319" s="6">
        <f ca="1">IF(ROW()=2, 0, Table1[[#This Row],[Belastbaar loon]]-INDIRECT(ADDRESS(ROW()-1,COLUMN(A:A))))</f>
        <v>10</v>
      </c>
      <c r="K4319" s="6">
        <f ca="1">Table1[[#This Row],[Netto loon]]-Table1[[#This Row],[Netto vorige schijf]]</f>
        <v>5.0978000000031898</v>
      </c>
      <c r="L4319" s="2">
        <f ca="1">(Table1[[#This Row],[Bruto tov vorige schijf]]-Table1[[#This Row],[Netto tov vorige schijf]])/MAX(Table1[[#This Row],[Bruto tov vorige schijf]],1)</f>
        <v>0.49021999999968102</v>
      </c>
    </row>
    <row r="4320" spans="1:12" x14ac:dyDescent="0.25">
      <c r="A4320" s="14">
        <v>51021</v>
      </c>
      <c r="B4320" s="6">
        <f>LoonHeffing2020(Table1[[#This Row],[Belastbaar loon]])</f>
        <v>19056.343499999999</v>
      </c>
      <c r="C4320" s="6">
        <f>AlgemeneHeffingsKorting2020(Table1[[#This Row],[Belastbaar loon]])</f>
        <v>991.81680000000006</v>
      </c>
      <c r="D4320" s="14">
        <f>ArbeidsKorting2020(Table1[[#This Row],[Belastbaar loon]])</f>
        <v>2854.98</v>
      </c>
      <c r="E4320" s="14">
        <f>MAX(Table1[[#This Row],[Loonheffing]]-Table1[[#This Row],[Algemene Heffingskorting]]-Table1[[#This Row],[Arbeidskorting]],0)</f>
        <v>15209.546699999999</v>
      </c>
      <c r="F4320" s="6">
        <f>Table1[[#This Row],[Belastbaar loon]]-Table1[[#This Row],[Belasting]]</f>
        <v>35811.453300000001</v>
      </c>
      <c r="G4320" s="2">
        <f>(Table1[[#This Row],[Belastbaar loon]]-Table1[[#This Row],[Netto loon]])/Table1[[#This Row],[Belastbaar loon]]</f>
        <v>0.2981036573175751</v>
      </c>
      <c r="H4320" s="14">
        <f t="shared" ca="1" si="62"/>
        <v>15204.644499999997</v>
      </c>
      <c r="I4320" s="14">
        <f ca="1">IF(ROW()=2, Table1[[#This Row],[Netto loon]], INDIRECT(ADDRESS(ROW()-1,COLUMN(F:F))))</f>
        <v>35806.355500000005</v>
      </c>
      <c r="J4320" s="6">
        <f ca="1">IF(ROW()=2, 0, Table1[[#This Row],[Belastbaar loon]]-INDIRECT(ADDRESS(ROW()-1,COLUMN(A:A))))</f>
        <v>10</v>
      </c>
      <c r="K4320" s="6">
        <f ca="1">Table1[[#This Row],[Netto loon]]-Table1[[#This Row],[Netto vorige schijf]]</f>
        <v>5.0977999999959138</v>
      </c>
      <c r="L4320" s="2">
        <f ca="1">(Table1[[#This Row],[Bruto tov vorige schijf]]-Table1[[#This Row],[Netto tov vorige schijf]])/MAX(Table1[[#This Row],[Bruto tov vorige schijf]],1)</f>
        <v>0.49022000000040861</v>
      </c>
    </row>
    <row r="4321" spans="1:12" x14ac:dyDescent="0.25">
      <c r="A4321" s="14">
        <v>51031</v>
      </c>
      <c r="B4321" s="6">
        <f>LoonHeffing2020(Table1[[#This Row],[Belastbaar loon]])</f>
        <v>19060.0785</v>
      </c>
      <c r="C4321" s="6">
        <f>AlgemeneHeffingsKorting2020(Table1[[#This Row],[Belastbaar loon]])</f>
        <v>991.24959999999999</v>
      </c>
      <c r="D4321" s="14">
        <f>ArbeidsKorting2020(Table1[[#This Row],[Belastbaar loon]])</f>
        <v>2854.38</v>
      </c>
      <c r="E4321" s="14">
        <f>MAX(Table1[[#This Row],[Loonheffing]]-Table1[[#This Row],[Algemene Heffingskorting]]-Table1[[#This Row],[Arbeidskorting]],0)</f>
        <v>15214.448899999999</v>
      </c>
      <c r="F4321" s="6">
        <f>Table1[[#This Row],[Belastbaar loon]]-Table1[[#This Row],[Belasting]]</f>
        <v>35816.551099999997</v>
      </c>
      <c r="G4321" s="2">
        <f>(Table1[[#This Row],[Belastbaar loon]]-Table1[[#This Row],[Netto loon]])/Table1[[#This Row],[Belastbaar loon]]</f>
        <v>0.29814130430522628</v>
      </c>
      <c r="H4321" s="14">
        <f t="shared" ca="1" si="62"/>
        <v>15209.546699999999</v>
      </c>
      <c r="I4321" s="14">
        <f ca="1">IF(ROW()=2, Table1[[#This Row],[Netto loon]], INDIRECT(ADDRESS(ROW()-1,COLUMN(F:F))))</f>
        <v>35811.453300000001</v>
      </c>
      <c r="J4321" s="6">
        <f ca="1">IF(ROW()=2, 0, Table1[[#This Row],[Belastbaar loon]]-INDIRECT(ADDRESS(ROW()-1,COLUMN(A:A))))</f>
        <v>10</v>
      </c>
      <c r="K4321" s="6">
        <f ca="1">Table1[[#This Row],[Netto loon]]-Table1[[#This Row],[Netto vorige schijf]]</f>
        <v>5.0977999999959138</v>
      </c>
      <c r="L4321" s="2">
        <f ca="1">(Table1[[#This Row],[Bruto tov vorige schijf]]-Table1[[#This Row],[Netto tov vorige schijf]])/MAX(Table1[[#This Row],[Bruto tov vorige schijf]],1)</f>
        <v>0.49022000000040861</v>
      </c>
    </row>
    <row r="4322" spans="1:12" x14ac:dyDescent="0.25">
      <c r="A4322" s="14">
        <v>51041</v>
      </c>
      <c r="B4322" s="6">
        <f>LoonHeffing2020(Table1[[#This Row],[Belastbaar loon]])</f>
        <v>19063.8135</v>
      </c>
      <c r="C4322" s="6">
        <f>AlgemeneHeffingsKorting2020(Table1[[#This Row],[Belastbaar loon]])</f>
        <v>990.68240000000003</v>
      </c>
      <c r="D4322" s="14">
        <f>ArbeidsKorting2020(Table1[[#This Row],[Belastbaar loon]])</f>
        <v>2853.78</v>
      </c>
      <c r="E4322" s="14">
        <f>MAX(Table1[[#This Row],[Loonheffing]]-Table1[[#This Row],[Algemene Heffingskorting]]-Table1[[#This Row],[Arbeidskorting]],0)</f>
        <v>15219.351099999998</v>
      </c>
      <c r="F4322" s="6">
        <f>Table1[[#This Row],[Belastbaar loon]]-Table1[[#This Row],[Belasting]]</f>
        <v>35821.6489</v>
      </c>
      <c r="G4322" s="2">
        <f>(Table1[[#This Row],[Belastbaar loon]]-Table1[[#This Row],[Netto loon]])/Table1[[#This Row],[Belastbaar loon]]</f>
        <v>0.29817893654121197</v>
      </c>
      <c r="H4322" s="14">
        <f t="shared" ca="1" si="62"/>
        <v>15214.448899999999</v>
      </c>
      <c r="I4322" s="14">
        <f ca="1">IF(ROW()=2, Table1[[#This Row],[Netto loon]], INDIRECT(ADDRESS(ROW()-1,COLUMN(F:F))))</f>
        <v>35816.551099999997</v>
      </c>
      <c r="J4322" s="6">
        <f ca="1">IF(ROW()=2, 0, Table1[[#This Row],[Belastbaar loon]]-INDIRECT(ADDRESS(ROW()-1,COLUMN(A:A))))</f>
        <v>10</v>
      </c>
      <c r="K4322" s="6">
        <f ca="1">Table1[[#This Row],[Netto loon]]-Table1[[#This Row],[Netto vorige schijf]]</f>
        <v>5.0978000000031898</v>
      </c>
      <c r="L4322" s="2">
        <f ca="1">(Table1[[#This Row],[Bruto tov vorige schijf]]-Table1[[#This Row],[Netto tov vorige schijf]])/MAX(Table1[[#This Row],[Bruto tov vorige schijf]],1)</f>
        <v>0.49021999999968102</v>
      </c>
    </row>
    <row r="4323" spans="1:12" x14ac:dyDescent="0.25">
      <c r="A4323" s="14">
        <v>51051</v>
      </c>
      <c r="B4323" s="6">
        <f>LoonHeffing2020(Table1[[#This Row],[Belastbaar loon]])</f>
        <v>19067.548500000001</v>
      </c>
      <c r="C4323" s="6">
        <f>AlgemeneHeffingsKorting2020(Table1[[#This Row],[Belastbaar loon]])</f>
        <v>990.11519999999996</v>
      </c>
      <c r="D4323" s="14">
        <f>ArbeidsKorting2020(Table1[[#This Row],[Belastbaar loon]])</f>
        <v>2853.18</v>
      </c>
      <c r="E4323" s="14">
        <f>MAX(Table1[[#This Row],[Loonheffing]]-Table1[[#This Row],[Algemene Heffingskorting]]-Table1[[#This Row],[Arbeidskorting]],0)</f>
        <v>15224.2533</v>
      </c>
      <c r="F4323" s="6">
        <f>Table1[[#This Row],[Belastbaar loon]]-Table1[[#This Row],[Belasting]]</f>
        <v>35826.746700000003</v>
      </c>
      <c r="G4323" s="2">
        <f>(Table1[[#This Row],[Belastbaar loon]]-Table1[[#This Row],[Netto loon]])/Table1[[#This Row],[Belastbaar loon]]</f>
        <v>0.29821655403420105</v>
      </c>
      <c r="H4323" s="14">
        <f t="shared" ca="1" si="62"/>
        <v>15219.351099999998</v>
      </c>
      <c r="I4323" s="14">
        <f ca="1">IF(ROW()=2, Table1[[#This Row],[Netto loon]], INDIRECT(ADDRESS(ROW()-1,COLUMN(F:F))))</f>
        <v>35821.6489</v>
      </c>
      <c r="J4323" s="6">
        <f ca="1">IF(ROW()=2, 0, Table1[[#This Row],[Belastbaar loon]]-INDIRECT(ADDRESS(ROW()-1,COLUMN(A:A))))</f>
        <v>10</v>
      </c>
      <c r="K4323" s="6">
        <f ca="1">Table1[[#This Row],[Netto loon]]-Table1[[#This Row],[Netto vorige schijf]]</f>
        <v>5.0978000000031898</v>
      </c>
      <c r="L4323" s="2">
        <f ca="1">(Table1[[#This Row],[Bruto tov vorige schijf]]-Table1[[#This Row],[Netto tov vorige schijf]])/MAX(Table1[[#This Row],[Bruto tov vorige schijf]],1)</f>
        <v>0.49021999999968102</v>
      </c>
    </row>
    <row r="4324" spans="1:12" x14ac:dyDescent="0.25">
      <c r="A4324" s="14">
        <v>51061</v>
      </c>
      <c r="B4324" s="6">
        <f>LoonHeffing2020(Table1[[#This Row],[Belastbaar loon]])</f>
        <v>19071.283500000001</v>
      </c>
      <c r="C4324" s="6">
        <f>AlgemeneHeffingsKorting2020(Table1[[#This Row],[Belastbaar loon]])</f>
        <v>989.548</v>
      </c>
      <c r="D4324" s="14">
        <f>ArbeidsKorting2020(Table1[[#This Row],[Belastbaar loon]])</f>
        <v>2852.58</v>
      </c>
      <c r="E4324" s="14">
        <f>MAX(Table1[[#This Row],[Loonheffing]]-Table1[[#This Row],[Algemene Heffingskorting]]-Table1[[#This Row],[Arbeidskorting]],0)</f>
        <v>15229.155500000003</v>
      </c>
      <c r="F4324" s="6">
        <f>Table1[[#This Row],[Belastbaar loon]]-Table1[[#This Row],[Belasting]]</f>
        <v>35831.844499999999</v>
      </c>
      <c r="G4324" s="2">
        <f>(Table1[[#This Row],[Belastbaar loon]]-Table1[[#This Row],[Netto loon]])/Table1[[#This Row],[Belastbaar loon]]</f>
        <v>0.29825415679285561</v>
      </c>
      <c r="H4324" s="14">
        <f t="shared" ca="1" si="62"/>
        <v>15224.2533</v>
      </c>
      <c r="I4324" s="14">
        <f ca="1">IF(ROW()=2, Table1[[#This Row],[Netto loon]], INDIRECT(ADDRESS(ROW()-1,COLUMN(F:F))))</f>
        <v>35826.746700000003</v>
      </c>
      <c r="J4324" s="6">
        <f ca="1">IF(ROW()=2, 0, Table1[[#This Row],[Belastbaar loon]]-INDIRECT(ADDRESS(ROW()-1,COLUMN(A:A))))</f>
        <v>10</v>
      </c>
      <c r="K4324" s="6">
        <f ca="1">Table1[[#This Row],[Netto loon]]-Table1[[#This Row],[Netto vorige schijf]]</f>
        <v>5.0977999999959138</v>
      </c>
      <c r="L4324" s="2">
        <f ca="1">(Table1[[#This Row],[Bruto tov vorige schijf]]-Table1[[#This Row],[Netto tov vorige schijf]])/MAX(Table1[[#This Row],[Bruto tov vorige schijf]],1)</f>
        <v>0.49022000000040861</v>
      </c>
    </row>
    <row r="4325" spans="1:12" x14ac:dyDescent="0.25">
      <c r="A4325" s="14">
        <v>51071</v>
      </c>
      <c r="B4325" s="6">
        <f>LoonHeffing2020(Table1[[#This Row],[Belastbaar loon]])</f>
        <v>19075.018499999998</v>
      </c>
      <c r="C4325" s="6">
        <f>AlgemeneHeffingsKorting2020(Table1[[#This Row],[Belastbaar loon]])</f>
        <v>988.98080000000004</v>
      </c>
      <c r="D4325" s="14">
        <f>ArbeidsKorting2020(Table1[[#This Row],[Belastbaar loon]])</f>
        <v>2851.98</v>
      </c>
      <c r="E4325" s="14">
        <f>MAX(Table1[[#This Row],[Loonheffing]]-Table1[[#This Row],[Algemene Heffingskorting]]-Table1[[#This Row],[Arbeidskorting]],0)</f>
        <v>15234.057699999998</v>
      </c>
      <c r="F4325" s="6">
        <f>Table1[[#This Row],[Belastbaar loon]]-Table1[[#This Row],[Belasting]]</f>
        <v>35836.942300000002</v>
      </c>
      <c r="G4325" s="2">
        <f>(Table1[[#This Row],[Belastbaar loon]]-Table1[[#This Row],[Netto loon]])/Table1[[#This Row],[Belastbaar loon]]</f>
        <v>0.29829174482583065</v>
      </c>
      <c r="H4325" s="14">
        <f t="shared" ca="1" si="62"/>
        <v>15229.155500000003</v>
      </c>
      <c r="I4325" s="14">
        <f ca="1">IF(ROW()=2, Table1[[#This Row],[Netto loon]], INDIRECT(ADDRESS(ROW()-1,COLUMN(F:F))))</f>
        <v>35831.844499999999</v>
      </c>
      <c r="J4325" s="6">
        <f ca="1">IF(ROW()=2, 0, Table1[[#This Row],[Belastbaar loon]]-INDIRECT(ADDRESS(ROW()-1,COLUMN(A:A))))</f>
        <v>10</v>
      </c>
      <c r="K4325" s="6">
        <f ca="1">Table1[[#This Row],[Netto loon]]-Table1[[#This Row],[Netto vorige schijf]]</f>
        <v>5.0978000000031898</v>
      </c>
      <c r="L4325" s="2">
        <f ca="1">(Table1[[#This Row],[Bruto tov vorige schijf]]-Table1[[#This Row],[Netto tov vorige schijf]])/MAX(Table1[[#This Row],[Bruto tov vorige schijf]],1)</f>
        <v>0.49021999999968102</v>
      </c>
    </row>
    <row r="4326" spans="1:12" x14ac:dyDescent="0.25">
      <c r="A4326" s="14">
        <v>51081</v>
      </c>
      <c r="B4326" s="6">
        <f>LoonHeffing2020(Table1[[#This Row],[Belastbaar loon]])</f>
        <v>19078.753499999999</v>
      </c>
      <c r="C4326" s="6">
        <f>AlgemeneHeffingsKorting2020(Table1[[#This Row],[Belastbaar loon]])</f>
        <v>988.41359999999997</v>
      </c>
      <c r="D4326" s="14">
        <f>ArbeidsKorting2020(Table1[[#This Row],[Belastbaar loon]])</f>
        <v>2851.38</v>
      </c>
      <c r="E4326" s="14">
        <f>MAX(Table1[[#This Row],[Loonheffing]]-Table1[[#This Row],[Algemene Heffingskorting]]-Table1[[#This Row],[Arbeidskorting]],0)</f>
        <v>15238.959899999998</v>
      </c>
      <c r="F4326" s="6">
        <f>Table1[[#This Row],[Belastbaar loon]]-Table1[[#This Row],[Belasting]]</f>
        <v>35842.040099999998</v>
      </c>
      <c r="G4326" s="2">
        <f>(Table1[[#This Row],[Belastbaar loon]]-Table1[[#This Row],[Netto loon]])/Table1[[#This Row],[Belastbaar loon]]</f>
        <v>0.29832931814177488</v>
      </c>
      <c r="H4326" s="14">
        <f t="shared" ca="1" si="62"/>
        <v>15234.057699999998</v>
      </c>
      <c r="I4326" s="14">
        <f ca="1">IF(ROW()=2, Table1[[#This Row],[Netto loon]], INDIRECT(ADDRESS(ROW()-1,COLUMN(F:F))))</f>
        <v>35836.942300000002</v>
      </c>
      <c r="J4326" s="6">
        <f ca="1">IF(ROW()=2, 0, Table1[[#This Row],[Belastbaar loon]]-INDIRECT(ADDRESS(ROW()-1,COLUMN(A:A))))</f>
        <v>10</v>
      </c>
      <c r="K4326" s="6">
        <f ca="1">Table1[[#This Row],[Netto loon]]-Table1[[#This Row],[Netto vorige schijf]]</f>
        <v>5.0977999999959138</v>
      </c>
      <c r="L4326" s="2">
        <f ca="1">(Table1[[#This Row],[Bruto tov vorige schijf]]-Table1[[#This Row],[Netto tov vorige schijf]])/MAX(Table1[[#This Row],[Bruto tov vorige schijf]],1)</f>
        <v>0.49022000000040861</v>
      </c>
    </row>
    <row r="4327" spans="1:12" x14ac:dyDescent="0.25">
      <c r="A4327" s="14">
        <v>51091</v>
      </c>
      <c r="B4327" s="6">
        <f>LoonHeffing2020(Table1[[#This Row],[Belastbaar loon]])</f>
        <v>19082.488499999999</v>
      </c>
      <c r="C4327" s="6">
        <f>AlgemeneHeffingsKorting2020(Table1[[#This Row],[Belastbaar loon]])</f>
        <v>987.84640000000002</v>
      </c>
      <c r="D4327" s="14">
        <f>ArbeidsKorting2020(Table1[[#This Row],[Belastbaar loon]])</f>
        <v>2850.78</v>
      </c>
      <c r="E4327" s="14">
        <f>MAX(Table1[[#This Row],[Loonheffing]]-Table1[[#This Row],[Algemene Heffingskorting]]-Table1[[#This Row],[Arbeidskorting]],0)</f>
        <v>15243.8621</v>
      </c>
      <c r="F4327" s="6">
        <f>Table1[[#This Row],[Belastbaar loon]]-Table1[[#This Row],[Belasting]]</f>
        <v>35847.137900000002</v>
      </c>
      <c r="G4327" s="2">
        <f>(Table1[[#This Row],[Belastbaar loon]]-Table1[[#This Row],[Netto loon]])/Table1[[#This Row],[Belastbaar loon]]</f>
        <v>0.2983668767493296</v>
      </c>
      <c r="H4327" s="14">
        <f t="shared" ca="1" si="62"/>
        <v>15238.959899999998</v>
      </c>
      <c r="I4327" s="14">
        <f ca="1">IF(ROW()=2, Table1[[#This Row],[Netto loon]], INDIRECT(ADDRESS(ROW()-1,COLUMN(F:F))))</f>
        <v>35842.040099999998</v>
      </c>
      <c r="J4327" s="6">
        <f ca="1">IF(ROW()=2, 0, Table1[[#This Row],[Belastbaar loon]]-INDIRECT(ADDRESS(ROW()-1,COLUMN(A:A))))</f>
        <v>10</v>
      </c>
      <c r="K4327" s="6">
        <f ca="1">Table1[[#This Row],[Netto loon]]-Table1[[#This Row],[Netto vorige schijf]]</f>
        <v>5.0978000000031898</v>
      </c>
      <c r="L4327" s="2">
        <f ca="1">(Table1[[#This Row],[Bruto tov vorige schijf]]-Table1[[#This Row],[Netto tov vorige schijf]])/MAX(Table1[[#This Row],[Bruto tov vorige schijf]],1)</f>
        <v>0.49021999999968102</v>
      </c>
    </row>
    <row r="4328" spans="1:12" x14ac:dyDescent="0.25">
      <c r="A4328" s="14">
        <v>51101</v>
      </c>
      <c r="B4328" s="6">
        <f>LoonHeffing2020(Table1[[#This Row],[Belastbaar loon]])</f>
        <v>19086.2235</v>
      </c>
      <c r="C4328" s="6">
        <f>AlgemeneHeffingsKorting2020(Table1[[#This Row],[Belastbaar loon]])</f>
        <v>987.27920000000006</v>
      </c>
      <c r="D4328" s="14">
        <f>ArbeidsKorting2020(Table1[[#This Row],[Belastbaar loon]])</f>
        <v>2850.18</v>
      </c>
      <c r="E4328" s="14">
        <f>MAX(Table1[[#This Row],[Loonheffing]]-Table1[[#This Row],[Algemene Heffingskorting]]-Table1[[#This Row],[Arbeidskorting]],0)</f>
        <v>15248.764299999999</v>
      </c>
      <c r="F4328" s="6">
        <f>Table1[[#This Row],[Belastbaar loon]]-Table1[[#This Row],[Belasting]]</f>
        <v>35852.235700000005</v>
      </c>
      <c r="G4328" s="2">
        <f>(Table1[[#This Row],[Belastbaar loon]]-Table1[[#This Row],[Netto loon]])/Table1[[#This Row],[Belastbaar loon]]</f>
        <v>0.29840442065712991</v>
      </c>
      <c r="H4328" s="14">
        <f t="shared" ca="1" si="62"/>
        <v>15243.8621</v>
      </c>
      <c r="I4328" s="14">
        <f ca="1">IF(ROW()=2, Table1[[#This Row],[Netto loon]], INDIRECT(ADDRESS(ROW()-1,COLUMN(F:F))))</f>
        <v>35847.137900000002</v>
      </c>
      <c r="J4328" s="6">
        <f ca="1">IF(ROW()=2, 0, Table1[[#This Row],[Belastbaar loon]]-INDIRECT(ADDRESS(ROW()-1,COLUMN(A:A))))</f>
        <v>10</v>
      </c>
      <c r="K4328" s="6">
        <f ca="1">Table1[[#This Row],[Netto loon]]-Table1[[#This Row],[Netto vorige schijf]]</f>
        <v>5.0978000000031898</v>
      </c>
      <c r="L4328" s="2">
        <f ca="1">(Table1[[#This Row],[Bruto tov vorige schijf]]-Table1[[#This Row],[Netto tov vorige schijf]])/MAX(Table1[[#This Row],[Bruto tov vorige schijf]],1)</f>
        <v>0.49021999999968102</v>
      </c>
    </row>
    <row r="4329" spans="1:12" x14ac:dyDescent="0.25">
      <c r="A4329" s="14">
        <v>51111</v>
      </c>
      <c r="B4329" s="6">
        <f>LoonHeffing2020(Table1[[#This Row],[Belastbaar loon]])</f>
        <v>19089.958500000001</v>
      </c>
      <c r="C4329" s="6">
        <f>AlgemeneHeffingsKorting2020(Table1[[#This Row],[Belastbaar loon]])</f>
        <v>986.71199999999999</v>
      </c>
      <c r="D4329" s="14">
        <f>ArbeidsKorting2020(Table1[[#This Row],[Belastbaar loon]])</f>
        <v>2849.58</v>
      </c>
      <c r="E4329" s="14">
        <f>MAX(Table1[[#This Row],[Loonheffing]]-Table1[[#This Row],[Algemene Heffingskorting]]-Table1[[#This Row],[Arbeidskorting]],0)</f>
        <v>15253.666500000001</v>
      </c>
      <c r="F4329" s="6">
        <f>Table1[[#This Row],[Belastbaar loon]]-Table1[[#This Row],[Belasting]]</f>
        <v>35857.333500000001</v>
      </c>
      <c r="G4329" s="2">
        <f>(Table1[[#This Row],[Belastbaar loon]]-Table1[[#This Row],[Netto loon]])/Table1[[#This Row],[Belastbaar loon]]</f>
        <v>0.29844194987380407</v>
      </c>
      <c r="H4329" s="14">
        <f t="shared" ca="1" si="62"/>
        <v>15248.764299999999</v>
      </c>
      <c r="I4329" s="14">
        <f ca="1">IF(ROW()=2, Table1[[#This Row],[Netto loon]], INDIRECT(ADDRESS(ROW()-1,COLUMN(F:F))))</f>
        <v>35852.235700000005</v>
      </c>
      <c r="J4329" s="6">
        <f ca="1">IF(ROW()=2, 0, Table1[[#This Row],[Belastbaar loon]]-INDIRECT(ADDRESS(ROW()-1,COLUMN(A:A))))</f>
        <v>10</v>
      </c>
      <c r="K4329" s="6">
        <f ca="1">Table1[[#This Row],[Netto loon]]-Table1[[#This Row],[Netto vorige schijf]]</f>
        <v>5.0977999999959138</v>
      </c>
      <c r="L4329" s="2">
        <f ca="1">(Table1[[#This Row],[Bruto tov vorige schijf]]-Table1[[#This Row],[Netto tov vorige schijf]])/MAX(Table1[[#This Row],[Bruto tov vorige schijf]],1)</f>
        <v>0.49022000000040861</v>
      </c>
    </row>
    <row r="4330" spans="1:12" x14ac:dyDescent="0.25">
      <c r="A4330" s="14">
        <v>51121</v>
      </c>
      <c r="B4330" s="6">
        <f>LoonHeffing2020(Table1[[#This Row],[Belastbaar loon]])</f>
        <v>19093.693500000001</v>
      </c>
      <c r="C4330" s="6">
        <f>AlgemeneHeffingsKorting2020(Table1[[#This Row],[Belastbaar loon]])</f>
        <v>986.14480000000003</v>
      </c>
      <c r="D4330" s="14">
        <f>ArbeidsKorting2020(Table1[[#This Row],[Belastbaar loon]])</f>
        <v>2848.98</v>
      </c>
      <c r="E4330" s="14">
        <f>MAX(Table1[[#This Row],[Loonheffing]]-Table1[[#This Row],[Algemene Heffingskorting]]-Table1[[#This Row],[Arbeidskorting]],0)</f>
        <v>15258.5687</v>
      </c>
      <c r="F4330" s="6">
        <f>Table1[[#This Row],[Belastbaar loon]]-Table1[[#This Row],[Belasting]]</f>
        <v>35862.431299999997</v>
      </c>
      <c r="G4330" s="2">
        <f>(Table1[[#This Row],[Belastbaar loon]]-Table1[[#This Row],[Netto loon]])/Table1[[#This Row],[Belastbaar loon]]</f>
        <v>0.29847946440797329</v>
      </c>
      <c r="H4330" s="14">
        <f t="shared" ca="1" si="62"/>
        <v>15253.666500000001</v>
      </c>
      <c r="I4330" s="14">
        <f ca="1">IF(ROW()=2, Table1[[#This Row],[Netto loon]], INDIRECT(ADDRESS(ROW()-1,COLUMN(F:F))))</f>
        <v>35857.333500000001</v>
      </c>
      <c r="J4330" s="6">
        <f ca="1">IF(ROW()=2, 0, Table1[[#This Row],[Belastbaar loon]]-INDIRECT(ADDRESS(ROW()-1,COLUMN(A:A))))</f>
        <v>10</v>
      </c>
      <c r="K4330" s="6">
        <f ca="1">Table1[[#This Row],[Netto loon]]-Table1[[#This Row],[Netto vorige schijf]]</f>
        <v>5.0977999999959138</v>
      </c>
      <c r="L4330" s="2">
        <f ca="1">(Table1[[#This Row],[Bruto tov vorige schijf]]-Table1[[#This Row],[Netto tov vorige schijf]])/MAX(Table1[[#This Row],[Bruto tov vorige schijf]],1)</f>
        <v>0.49022000000040861</v>
      </c>
    </row>
    <row r="4331" spans="1:12" x14ac:dyDescent="0.25">
      <c r="A4331" s="14">
        <v>51131</v>
      </c>
      <c r="B4331" s="6">
        <f>LoonHeffing2020(Table1[[#This Row],[Belastbaar loon]])</f>
        <v>19097.428499999998</v>
      </c>
      <c r="C4331" s="6">
        <f>AlgemeneHeffingsKorting2020(Table1[[#This Row],[Belastbaar loon]])</f>
        <v>985.57759999999996</v>
      </c>
      <c r="D4331" s="14">
        <f>ArbeidsKorting2020(Table1[[#This Row],[Belastbaar loon]])</f>
        <v>2848.38</v>
      </c>
      <c r="E4331" s="14">
        <f>MAX(Table1[[#This Row],[Loonheffing]]-Table1[[#This Row],[Algemene Heffingskorting]]-Table1[[#This Row],[Arbeidskorting]],0)</f>
        <v>15263.470899999997</v>
      </c>
      <c r="F4331" s="6">
        <f>Table1[[#This Row],[Belastbaar loon]]-Table1[[#This Row],[Belasting]]</f>
        <v>35867.5291</v>
      </c>
      <c r="G4331" s="2">
        <f>(Table1[[#This Row],[Belastbaar loon]]-Table1[[#This Row],[Netto loon]])/Table1[[#This Row],[Belastbaar loon]]</f>
        <v>0.29851696426825214</v>
      </c>
      <c r="H4331" s="14">
        <f t="shared" ca="1" si="62"/>
        <v>15258.5687</v>
      </c>
      <c r="I4331" s="14">
        <f ca="1">IF(ROW()=2, Table1[[#This Row],[Netto loon]], INDIRECT(ADDRESS(ROW()-1,COLUMN(F:F))))</f>
        <v>35862.431299999997</v>
      </c>
      <c r="J4331" s="6">
        <f ca="1">IF(ROW()=2, 0, Table1[[#This Row],[Belastbaar loon]]-INDIRECT(ADDRESS(ROW()-1,COLUMN(A:A))))</f>
        <v>10</v>
      </c>
      <c r="K4331" s="6">
        <f ca="1">Table1[[#This Row],[Netto loon]]-Table1[[#This Row],[Netto vorige schijf]]</f>
        <v>5.0978000000031898</v>
      </c>
      <c r="L4331" s="2">
        <f ca="1">(Table1[[#This Row],[Bruto tov vorige schijf]]-Table1[[#This Row],[Netto tov vorige schijf]])/MAX(Table1[[#This Row],[Bruto tov vorige schijf]],1)</f>
        <v>0.49021999999968102</v>
      </c>
    </row>
    <row r="4332" spans="1:12" x14ac:dyDescent="0.25">
      <c r="A4332" s="14">
        <v>51141</v>
      </c>
      <c r="B4332" s="6">
        <f>LoonHeffing2020(Table1[[#This Row],[Belastbaar loon]])</f>
        <v>19101.163499999999</v>
      </c>
      <c r="C4332" s="6">
        <f>AlgemeneHeffingsKorting2020(Table1[[#This Row],[Belastbaar loon]])</f>
        <v>985.0104</v>
      </c>
      <c r="D4332" s="14">
        <f>ArbeidsKorting2020(Table1[[#This Row],[Belastbaar loon]])</f>
        <v>2847.78</v>
      </c>
      <c r="E4332" s="14">
        <f>MAX(Table1[[#This Row],[Loonheffing]]-Table1[[#This Row],[Algemene Heffingskorting]]-Table1[[#This Row],[Arbeidskorting]],0)</f>
        <v>15268.373099999999</v>
      </c>
      <c r="F4332" s="6">
        <f>Table1[[#This Row],[Belastbaar loon]]-Table1[[#This Row],[Belasting]]</f>
        <v>35872.626900000003</v>
      </c>
      <c r="G4332" s="2">
        <f>(Table1[[#This Row],[Belastbaar loon]]-Table1[[#This Row],[Netto loon]])/Table1[[#This Row],[Belastbaar loon]]</f>
        <v>0.29855444946324861</v>
      </c>
      <c r="H4332" s="14">
        <f t="shared" ca="1" si="62"/>
        <v>15263.470899999997</v>
      </c>
      <c r="I4332" s="14">
        <f ca="1">IF(ROW()=2, Table1[[#This Row],[Netto loon]], INDIRECT(ADDRESS(ROW()-1,COLUMN(F:F))))</f>
        <v>35867.5291</v>
      </c>
      <c r="J4332" s="6">
        <f ca="1">IF(ROW()=2, 0, Table1[[#This Row],[Belastbaar loon]]-INDIRECT(ADDRESS(ROW()-1,COLUMN(A:A))))</f>
        <v>10</v>
      </c>
      <c r="K4332" s="6">
        <f ca="1">Table1[[#This Row],[Netto loon]]-Table1[[#This Row],[Netto vorige schijf]]</f>
        <v>5.0978000000031898</v>
      </c>
      <c r="L4332" s="2">
        <f ca="1">(Table1[[#This Row],[Bruto tov vorige schijf]]-Table1[[#This Row],[Netto tov vorige schijf]])/MAX(Table1[[#This Row],[Bruto tov vorige schijf]],1)</f>
        <v>0.49021999999968102</v>
      </c>
    </row>
    <row r="4333" spans="1:12" x14ac:dyDescent="0.25">
      <c r="A4333" s="14">
        <v>51151</v>
      </c>
      <c r="B4333" s="6">
        <f>LoonHeffing2020(Table1[[#This Row],[Belastbaar loon]])</f>
        <v>19104.898499999999</v>
      </c>
      <c r="C4333" s="6">
        <f>AlgemeneHeffingsKorting2020(Table1[[#This Row],[Belastbaar loon]])</f>
        <v>984.44320000000005</v>
      </c>
      <c r="D4333" s="14">
        <f>ArbeidsKorting2020(Table1[[#This Row],[Belastbaar loon]])</f>
        <v>2847.18</v>
      </c>
      <c r="E4333" s="14">
        <f>MAX(Table1[[#This Row],[Loonheffing]]-Table1[[#This Row],[Algemene Heffingskorting]]-Table1[[#This Row],[Arbeidskorting]],0)</f>
        <v>15273.275299999998</v>
      </c>
      <c r="F4333" s="6">
        <f>Table1[[#This Row],[Belastbaar loon]]-Table1[[#This Row],[Belasting]]</f>
        <v>35877.724700000006</v>
      </c>
      <c r="G4333" s="2">
        <f>(Table1[[#This Row],[Belastbaar loon]]-Table1[[#This Row],[Netto loon]])/Table1[[#This Row],[Belastbaar loon]]</f>
        <v>0.29859192000156387</v>
      </c>
      <c r="H4333" s="14">
        <f t="shared" ca="1" si="62"/>
        <v>15268.373099999999</v>
      </c>
      <c r="I4333" s="14">
        <f ca="1">IF(ROW()=2, Table1[[#This Row],[Netto loon]], INDIRECT(ADDRESS(ROW()-1,COLUMN(F:F))))</f>
        <v>35872.626900000003</v>
      </c>
      <c r="J4333" s="6">
        <f ca="1">IF(ROW()=2, 0, Table1[[#This Row],[Belastbaar loon]]-INDIRECT(ADDRESS(ROW()-1,COLUMN(A:A))))</f>
        <v>10</v>
      </c>
      <c r="K4333" s="6">
        <f ca="1">Table1[[#This Row],[Netto loon]]-Table1[[#This Row],[Netto vorige schijf]]</f>
        <v>5.0978000000031898</v>
      </c>
      <c r="L4333" s="2">
        <f ca="1">(Table1[[#This Row],[Bruto tov vorige schijf]]-Table1[[#This Row],[Netto tov vorige schijf]])/MAX(Table1[[#This Row],[Bruto tov vorige schijf]],1)</f>
        <v>0.49021999999968102</v>
      </c>
    </row>
    <row r="4334" spans="1:12" x14ac:dyDescent="0.25">
      <c r="A4334" s="14">
        <v>51161</v>
      </c>
      <c r="B4334" s="6">
        <f>LoonHeffing2020(Table1[[#This Row],[Belastbaar loon]])</f>
        <v>19108.6335</v>
      </c>
      <c r="C4334" s="6">
        <f>AlgemeneHeffingsKorting2020(Table1[[#This Row],[Belastbaar loon]])</f>
        <v>983.87599999999998</v>
      </c>
      <c r="D4334" s="14">
        <f>ArbeidsKorting2020(Table1[[#This Row],[Belastbaar loon]])</f>
        <v>2846.58</v>
      </c>
      <c r="E4334" s="14">
        <f>MAX(Table1[[#This Row],[Loonheffing]]-Table1[[#This Row],[Algemene Heffingskorting]]-Table1[[#This Row],[Arbeidskorting]],0)</f>
        <v>15278.1775</v>
      </c>
      <c r="F4334" s="6">
        <f>Table1[[#This Row],[Belastbaar loon]]-Table1[[#This Row],[Belasting]]</f>
        <v>35882.822500000002</v>
      </c>
      <c r="G4334" s="2">
        <f>(Table1[[#This Row],[Belastbaar loon]]-Table1[[#This Row],[Netto loon]])/Table1[[#This Row],[Belastbaar loon]]</f>
        <v>0.29862937589179256</v>
      </c>
      <c r="H4334" s="14">
        <f t="shared" ca="1" si="62"/>
        <v>15273.275299999998</v>
      </c>
      <c r="I4334" s="14">
        <f ca="1">IF(ROW()=2, Table1[[#This Row],[Netto loon]], INDIRECT(ADDRESS(ROW()-1,COLUMN(F:F))))</f>
        <v>35877.724700000006</v>
      </c>
      <c r="J4334" s="6">
        <f ca="1">IF(ROW()=2, 0, Table1[[#This Row],[Belastbaar loon]]-INDIRECT(ADDRESS(ROW()-1,COLUMN(A:A))))</f>
        <v>10</v>
      </c>
      <c r="K4334" s="6">
        <f ca="1">Table1[[#This Row],[Netto loon]]-Table1[[#This Row],[Netto vorige schijf]]</f>
        <v>5.0977999999959138</v>
      </c>
      <c r="L4334" s="2">
        <f ca="1">(Table1[[#This Row],[Bruto tov vorige schijf]]-Table1[[#This Row],[Netto tov vorige schijf]])/MAX(Table1[[#This Row],[Bruto tov vorige schijf]],1)</f>
        <v>0.49022000000040861</v>
      </c>
    </row>
    <row r="4335" spans="1:12" x14ac:dyDescent="0.25">
      <c r="A4335" s="14">
        <v>51171</v>
      </c>
      <c r="B4335" s="6">
        <f>LoonHeffing2020(Table1[[#This Row],[Belastbaar loon]])</f>
        <v>19112.3685</v>
      </c>
      <c r="C4335" s="6">
        <f>AlgemeneHeffingsKorting2020(Table1[[#This Row],[Belastbaar loon]])</f>
        <v>983.30880000000002</v>
      </c>
      <c r="D4335" s="14">
        <f>ArbeidsKorting2020(Table1[[#This Row],[Belastbaar loon]])</f>
        <v>2845.98</v>
      </c>
      <c r="E4335" s="14">
        <f>MAX(Table1[[#This Row],[Loonheffing]]-Table1[[#This Row],[Algemene Heffingskorting]]-Table1[[#This Row],[Arbeidskorting]],0)</f>
        <v>15283.079700000002</v>
      </c>
      <c r="F4335" s="6">
        <f>Table1[[#This Row],[Belastbaar loon]]-Table1[[#This Row],[Belasting]]</f>
        <v>35887.920299999998</v>
      </c>
      <c r="G4335" s="2">
        <f>(Table1[[#This Row],[Belastbaar loon]]-Table1[[#This Row],[Netto loon]])/Table1[[#This Row],[Belastbaar loon]]</f>
        <v>0.29866681714252219</v>
      </c>
      <c r="H4335" s="14">
        <f t="shared" ca="1" si="62"/>
        <v>15278.1775</v>
      </c>
      <c r="I4335" s="14">
        <f ca="1">IF(ROW()=2, Table1[[#This Row],[Netto loon]], INDIRECT(ADDRESS(ROW()-1,COLUMN(F:F))))</f>
        <v>35882.822500000002</v>
      </c>
      <c r="J4335" s="6">
        <f ca="1">IF(ROW()=2, 0, Table1[[#This Row],[Belastbaar loon]]-INDIRECT(ADDRESS(ROW()-1,COLUMN(A:A))))</f>
        <v>10</v>
      </c>
      <c r="K4335" s="6">
        <f ca="1">Table1[[#This Row],[Netto loon]]-Table1[[#This Row],[Netto vorige schijf]]</f>
        <v>5.0977999999959138</v>
      </c>
      <c r="L4335" s="2">
        <f ca="1">(Table1[[#This Row],[Bruto tov vorige schijf]]-Table1[[#This Row],[Netto tov vorige schijf]])/MAX(Table1[[#This Row],[Bruto tov vorige schijf]],1)</f>
        <v>0.49022000000040861</v>
      </c>
    </row>
    <row r="4336" spans="1:12" x14ac:dyDescent="0.25">
      <c r="A4336" s="14">
        <v>51181</v>
      </c>
      <c r="B4336" s="6">
        <f>LoonHeffing2020(Table1[[#This Row],[Belastbaar loon]])</f>
        <v>19116.103500000001</v>
      </c>
      <c r="C4336" s="6">
        <f>AlgemeneHeffingsKorting2020(Table1[[#This Row],[Belastbaar loon]])</f>
        <v>982.74160000000006</v>
      </c>
      <c r="D4336" s="14">
        <f>ArbeidsKorting2020(Table1[[#This Row],[Belastbaar loon]])</f>
        <v>2845.38</v>
      </c>
      <c r="E4336" s="14">
        <f>MAX(Table1[[#This Row],[Loonheffing]]-Table1[[#This Row],[Algemene Heffingskorting]]-Table1[[#This Row],[Arbeidskorting]],0)</f>
        <v>15287.981899999999</v>
      </c>
      <c r="F4336" s="6">
        <f>Table1[[#This Row],[Belastbaar loon]]-Table1[[#This Row],[Belasting]]</f>
        <v>35893.018100000001</v>
      </c>
      <c r="G4336" s="2">
        <f>(Table1[[#This Row],[Belastbaar loon]]-Table1[[#This Row],[Netto loon]])/Table1[[#This Row],[Belastbaar loon]]</f>
        <v>0.29870424376233368</v>
      </c>
      <c r="H4336" s="14">
        <f t="shared" ca="1" si="62"/>
        <v>15283.079700000002</v>
      </c>
      <c r="I4336" s="14">
        <f ca="1">IF(ROW()=2, Table1[[#This Row],[Netto loon]], INDIRECT(ADDRESS(ROW()-1,COLUMN(F:F))))</f>
        <v>35887.920299999998</v>
      </c>
      <c r="J4336" s="6">
        <f ca="1">IF(ROW()=2, 0, Table1[[#This Row],[Belastbaar loon]]-INDIRECT(ADDRESS(ROW()-1,COLUMN(A:A))))</f>
        <v>10</v>
      </c>
      <c r="K4336" s="6">
        <f ca="1">Table1[[#This Row],[Netto loon]]-Table1[[#This Row],[Netto vorige schijf]]</f>
        <v>5.0978000000031898</v>
      </c>
      <c r="L4336" s="2">
        <f ca="1">(Table1[[#This Row],[Bruto tov vorige schijf]]-Table1[[#This Row],[Netto tov vorige schijf]])/MAX(Table1[[#This Row],[Bruto tov vorige schijf]],1)</f>
        <v>0.49021999999968102</v>
      </c>
    </row>
    <row r="4337" spans="1:12" x14ac:dyDescent="0.25">
      <c r="A4337" s="14">
        <v>51191</v>
      </c>
      <c r="B4337" s="6">
        <f>LoonHeffing2020(Table1[[#This Row],[Belastbaar loon]])</f>
        <v>19119.838500000002</v>
      </c>
      <c r="C4337" s="6">
        <f>AlgemeneHeffingsKorting2020(Table1[[#This Row],[Belastbaar loon]])</f>
        <v>982.17439999999999</v>
      </c>
      <c r="D4337" s="14">
        <f>ArbeidsKorting2020(Table1[[#This Row],[Belastbaar loon]])</f>
        <v>2844.78</v>
      </c>
      <c r="E4337" s="14">
        <f>MAX(Table1[[#This Row],[Loonheffing]]-Table1[[#This Row],[Algemene Heffingskorting]]-Table1[[#This Row],[Arbeidskorting]],0)</f>
        <v>15292.884100000001</v>
      </c>
      <c r="F4337" s="6">
        <f>Table1[[#This Row],[Belastbaar loon]]-Table1[[#This Row],[Belasting]]</f>
        <v>35898.115899999997</v>
      </c>
      <c r="G4337" s="2">
        <f>(Table1[[#This Row],[Belastbaar loon]]-Table1[[#This Row],[Netto loon]])/Table1[[#This Row],[Belastbaar loon]]</f>
        <v>0.29874165575980161</v>
      </c>
      <c r="H4337" s="14">
        <f t="shared" ca="1" si="62"/>
        <v>15287.981899999999</v>
      </c>
      <c r="I4337" s="14">
        <f ca="1">IF(ROW()=2, Table1[[#This Row],[Netto loon]], INDIRECT(ADDRESS(ROW()-1,COLUMN(F:F))))</f>
        <v>35893.018100000001</v>
      </c>
      <c r="J4337" s="6">
        <f ca="1">IF(ROW()=2, 0, Table1[[#This Row],[Belastbaar loon]]-INDIRECT(ADDRESS(ROW()-1,COLUMN(A:A))))</f>
        <v>10</v>
      </c>
      <c r="K4337" s="6">
        <f ca="1">Table1[[#This Row],[Netto loon]]-Table1[[#This Row],[Netto vorige schijf]]</f>
        <v>5.0977999999959138</v>
      </c>
      <c r="L4337" s="2">
        <f ca="1">(Table1[[#This Row],[Bruto tov vorige schijf]]-Table1[[#This Row],[Netto tov vorige schijf]])/MAX(Table1[[#This Row],[Bruto tov vorige schijf]],1)</f>
        <v>0.49022000000040861</v>
      </c>
    </row>
    <row r="4338" spans="1:12" x14ac:dyDescent="0.25">
      <c r="A4338" s="14">
        <v>51201</v>
      </c>
      <c r="B4338" s="6">
        <f>LoonHeffing2020(Table1[[#This Row],[Belastbaar loon]])</f>
        <v>19123.573499999999</v>
      </c>
      <c r="C4338" s="6">
        <f>AlgemeneHeffingsKorting2020(Table1[[#This Row],[Belastbaar loon]])</f>
        <v>981.60720000000003</v>
      </c>
      <c r="D4338" s="14">
        <f>ArbeidsKorting2020(Table1[[#This Row],[Belastbaar loon]])</f>
        <v>2844.18</v>
      </c>
      <c r="E4338" s="14">
        <f>MAX(Table1[[#This Row],[Loonheffing]]-Table1[[#This Row],[Algemene Heffingskorting]]-Table1[[#This Row],[Arbeidskorting]],0)</f>
        <v>15297.7863</v>
      </c>
      <c r="F4338" s="6">
        <f>Table1[[#This Row],[Belastbaar loon]]-Table1[[#This Row],[Belasting]]</f>
        <v>35903.2137</v>
      </c>
      <c r="G4338" s="2">
        <f>(Table1[[#This Row],[Belastbaar loon]]-Table1[[#This Row],[Netto loon]])/Table1[[#This Row],[Belastbaar loon]]</f>
        <v>0.29877905314349329</v>
      </c>
      <c r="H4338" s="14">
        <f t="shared" ca="1" si="62"/>
        <v>15292.884100000001</v>
      </c>
      <c r="I4338" s="14">
        <f ca="1">IF(ROW()=2, Table1[[#This Row],[Netto loon]], INDIRECT(ADDRESS(ROW()-1,COLUMN(F:F))))</f>
        <v>35898.115899999997</v>
      </c>
      <c r="J4338" s="6">
        <f ca="1">IF(ROW()=2, 0, Table1[[#This Row],[Belastbaar loon]]-INDIRECT(ADDRESS(ROW()-1,COLUMN(A:A))))</f>
        <v>10</v>
      </c>
      <c r="K4338" s="6">
        <f ca="1">Table1[[#This Row],[Netto loon]]-Table1[[#This Row],[Netto vorige schijf]]</f>
        <v>5.0978000000031898</v>
      </c>
      <c r="L4338" s="2">
        <f ca="1">(Table1[[#This Row],[Bruto tov vorige schijf]]-Table1[[#This Row],[Netto tov vorige schijf]])/MAX(Table1[[#This Row],[Bruto tov vorige schijf]],1)</f>
        <v>0.49021999999968102</v>
      </c>
    </row>
    <row r="4339" spans="1:12" x14ac:dyDescent="0.25">
      <c r="A4339" s="14">
        <v>51211</v>
      </c>
      <c r="B4339" s="6">
        <f>LoonHeffing2020(Table1[[#This Row],[Belastbaar loon]])</f>
        <v>19127.308499999999</v>
      </c>
      <c r="C4339" s="6">
        <f>AlgemeneHeffingsKorting2020(Table1[[#This Row],[Belastbaar loon]])</f>
        <v>981.04</v>
      </c>
      <c r="D4339" s="14">
        <f>ArbeidsKorting2020(Table1[[#This Row],[Belastbaar loon]])</f>
        <v>2843.58</v>
      </c>
      <c r="E4339" s="14">
        <f>MAX(Table1[[#This Row],[Loonheffing]]-Table1[[#This Row],[Algemene Heffingskorting]]-Table1[[#This Row],[Arbeidskorting]],0)</f>
        <v>15302.688499999998</v>
      </c>
      <c r="F4339" s="6">
        <f>Table1[[#This Row],[Belastbaar loon]]-Table1[[#This Row],[Belasting]]</f>
        <v>35908.311500000003</v>
      </c>
      <c r="G4339" s="2">
        <f>(Table1[[#This Row],[Belastbaar loon]]-Table1[[#This Row],[Netto loon]])/Table1[[#This Row],[Belastbaar loon]]</f>
        <v>0.29881643592196983</v>
      </c>
      <c r="H4339" s="14">
        <f t="shared" ca="1" si="62"/>
        <v>15297.7863</v>
      </c>
      <c r="I4339" s="14">
        <f ca="1">IF(ROW()=2, Table1[[#This Row],[Netto loon]], INDIRECT(ADDRESS(ROW()-1,COLUMN(F:F))))</f>
        <v>35903.2137</v>
      </c>
      <c r="J4339" s="6">
        <f ca="1">IF(ROW()=2, 0, Table1[[#This Row],[Belastbaar loon]]-INDIRECT(ADDRESS(ROW()-1,COLUMN(A:A))))</f>
        <v>10</v>
      </c>
      <c r="K4339" s="6">
        <f ca="1">Table1[[#This Row],[Netto loon]]-Table1[[#This Row],[Netto vorige schijf]]</f>
        <v>5.0978000000031898</v>
      </c>
      <c r="L4339" s="2">
        <f ca="1">(Table1[[#This Row],[Bruto tov vorige schijf]]-Table1[[#This Row],[Netto tov vorige schijf]])/MAX(Table1[[#This Row],[Bruto tov vorige schijf]],1)</f>
        <v>0.49021999999968102</v>
      </c>
    </row>
    <row r="4340" spans="1:12" x14ac:dyDescent="0.25">
      <c r="A4340" s="14">
        <v>51221</v>
      </c>
      <c r="B4340" s="6">
        <f>LoonHeffing2020(Table1[[#This Row],[Belastbaar loon]])</f>
        <v>19131.0435</v>
      </c>
      <c r="C4340" s="6">
        <f>AlgemeneHeffingsKorting2020(Table1[[#This Row],[Belastbaar loon]])</f>
        <v>980.47280000000001</v>
      </c>
      <c r="D4340" s="14">
        <f>ArbeidsKorting2020(Table1[[#This Row],[Belastbaar loon]])</f>
        <v>2842.98</v>
      </c>
      <c r="E4340" s="14">
        <f>MAX(Table1[[#This Row],[Loonheffing]]-Table1[[#This Row],[Algemene Heffingskorting]]-Table1[[#This Row],[Arbeidskorting]],0)</f>
        <v>15307.590700000001</v>
      </c>
      <c r="F4340" s="6">
        <f>Table1[[#This Row],[Belastbaar loon]]-Table1[[#This Row],[Belasting]]</f>
        <v>35913.409299999999</v>
      </c>
      <c r="G4340" s="2">
        <f>(Table1[[#This Row],[Belastbaar loon]]-Table1[[#This Row],[Netto loon]])/Table1[[#This Row],[Belastbaar loon]]</f>
        <v>0.29885380410378559</v>
      </c>
      <c r="H4340" s="14">
        <f t="shared" ca="1" si="62"/>
        <v>15302.688499999998</v>
      </c>
      <c r="I4340" s="14">
        <f ca="1">IF(ROW()=2, Table1[[#This Row],[Netto loon]], INDIRECT(ADDRESS(ROW()-1,COLUMN(F:F))))</f>
        <v>35908.311500000003</v>
      </c>
      <c r="J4340" s="6">
        <f ca="1">IF(ROW()=2, 0, Table1[[#This Row],[Belastbaar loon]]-INDIRECT(ADDRESS(ROW()-1,COLUMN(A:A))))</f>
        <v>10</v>
      </c>
      <c r="K4340" s="6">
        <f ca="1">Table1[[#This Row],[Netto loon]]-Table1[[#This Row],[Netto vorige schijf]]</f>
        <v>5.0977999999959138</v>
      </c>
      <c r="L4340" s="2">
        <f ca="1">(Table1[[#This Row],[Bruto tov vorige schijf]]-Table1[[#This Row],[Netto tov vorige schijf]])/MAX(Table1[[#This Row],[Bruto tov vorige schijf]],1)</f>
        <v>0.49022000000040861</v>
      </c>
    </row>
    <row r="4341" spans="1:12" x14ac:dyDescent="0.25">
      <c r="A4341" s="14">
        <v>51231</v>
      </c>
      <c r="B4341" s="6">
        <f>LoonHeffing2020(Table1[[#This Row],[Belastbaar loon]])</f>
        <v>19134.7785</v>
      </c>
      <c r="C4341" s="6">
        <f>AlgemeneHeffingsKorting2020(Table1[[#This Row],[Belastbaar loon]])</f>
        <v>979.90560000000005</v>
      </c>
      <c r="D4341" s="14">
        <f>ArbeidsKorting2020(Table1[[#This Row],[Belastbaar loon]])</f>
        <v>2842.38</v>
      </c>
      <c r="E4341" s="14">
        <f>MAX(Table1[[#This Row],[Loonheffing]]-Table1[[#This Row],[Algemene Heffingskorting]]-Table1[[#This Row],[Arbeidskorting]],0)</f>
        <v>15312.492900000001</v>
      </c>
      <c r="F4341" s="6">
        <f>Table1[[#This Row],[Belastbaar loon]]-Table1[[#This Row],[Belasting]]</f>
        <v>35918.507100000003</v>
      </c>
      <c r="G4341" s="2">
        <f>(Table1[[#This Row],[Belastbaar loon]]-Table1[[#This Row],[Netto loon]])/Table1[[#This Row],[Belastbaar loon]]</f>
        <v>0.29889115769748781</v>
      </c>
      <c r="H4341" s="14">
        <f t="shared" ca="1" si="62"/>
        <v>15307.590700000001</v>
      </c>
      <c r="I4341" s="14">
        <f ca="1">IF(ROW()=2, Table1[[#This Row],[Netto loon]], INDIRECT(ADDRESS(ROW()-1,COLUMN(F:F))))</f>
        <v>35913.409299999999</v>
      </c>
      <c r="J4341" s="6">
        <f ca="1">IF(ROW()=2, 0, Table1[[#This Row],[Belastbaar loon]]-INDIRECT(ADDRESS(ROW()-1,COLUMN(A:A))))</f>
        <v>10</v>
      </c>
      <c r="K4341" s="6">
        <f ca="1">Table1[[#This Row],[Netto loon]]-Table1[[#This Row],[Netto vorige schijf]]</f>
        <v>5.0978000000031898</v>
      </c>
      <c r="L4341" s="2">
        <f ca="1">(Table1[[#This Row],[Bruto tov vorige schijf]]-Table1[[#This Row],[Netto tov vorige schijf]])/MAX(Table1[[#This Row],[Bruto tov vorige schijf]],1)</f>
        <v>0.49021999999968102</v>
      </c>
    </row>
    <row r="4342" spans="1:12" x14ac:dyDescent="0.25">
      <c r="A4342" s="14">
        <v>51241</v>
      </c>
      <c r="B4342" s="6">
        <f>LoonHeffing2020(Table1[[#This Row],[Belastbaar loon]])</f>
        <v>19138.513500000001</v>
      </c>
      <c r="C4342" s="6">
        <f>AlgemeneHeffingsKorting2020(Table1[[#This Row],[Belastbaar loon]])</f>
        <v>979.33839999999998</v>
      </c>
      <c r="D4342" s="14">
        <f>ArbeidsKorting2020(Table1[[#This Row],[Belastbaar loon]])</f>
        <v>2841.78</v>
      </c>
      <c r="E4342" s="14">
        <f>MAX(Table1[[#This Row],[Loonheffing]]-Table1[[#This Row],[Algemene Heffingskorting]]-Table1[[#This Row],[Arbeidskorting]],0)</f>
        <v>15317.3951</v>
      </c>
      <c r="F4342" s="6">
        <f>Table1[[#This Row],[Belastbaar loon]]-Table1[[#This Row],[Belasting]]</f>
        <v>35923.604899999998</v>
      </c>
      <c r="G4342" s="2">
        <f>(Table1[[#This Row],[Belastbaar loon]]-Table1[[#This Row],[Netto loon]])/Table1[[#This Row],[Belastbaar loon]]</f>
        <v>0.2989284967116177</v>
      </c>
      <c r="H4342" s="14">
        <f t="shared" ca="1" si="62"/>
        <v>15312.492900000001</v>
      </c>
      <c r="I4342" s="14">
        <f ca="1">IF(ROW()=2, Table1[[#This Row],[Netto loon]], INDIRECT(ADDRESS(ROW()-1,COLUMN(F:F))))</f>
        <v>35918.507100000003</v>
      </c>
      <c r="J4342" s="6">
        <f ca="1">IF(ROW()=2, 0, Table1[[#This Row],[Belastbaar loon]]-INDIRECT(ADDRESS(ROW()-1,COLUMN(A:A))))</f>
        <v>10</v>
      </c>
      <c r="K4342" s="6">
        <f ca="1">Table1[[#This Row],[Netto loon]]-Table1[[#This Row],[Netto vorige schijf]]</f>
        <v>5.0977999999959138</v>
      </c>
      <c r="L4342" s="2">
        <f ca="1">(Table1[[#This Row],[Bruto tov vorige schijf]]-Table1[[#This Row],[Netto tov vorige schijf]])/MAX(Table1[[#This Row],[Bruto tov vorige schijf]],1)</f>
        <v>0.49022000000040861</v>
      </c>
    </row>
    <row r="4343" spans="1:12" x14ac:dyDescent="0.25">
      <c r="A4343" s="14">
        <v>51251</v>
      </c>
      <c r="B4343" s="6">
        <f>LoonHeffing2020(Table1[[#This Row],[Belastbaar loon]])</f>
        <v>19142.248500000002</v>
      </c>
      <c r="C4343" s="6">
        <f>AlgemeneHeffingsKorting2020(Table1[[#This Row],[Belastbaar loon]])</f>
        <v>978.77120000000002</v>
      </c>
      <c r="D4343" s="14">
        <f>ArbeidsKorting2020(Table1[[#This Row],[Belastbaar loon]])</f>
        <v>2841.18</v>
      </c>
      <c r="E4343" s="14">
        <f>MAX(Table1[[#This Row],[Loonheffing]]-Table1[[#This Row],[Algemene Heffingskorting]]-Table1[[#This Row],[Arbeidskorting]],0)</f>
        <v>15322.297300000002</v>
      </c>
      <c r="F4343" s="6">
        <f>Table1[[#This Row],[Belastbaar loon]]-Table1[[#This Row],[Belasting]]</f>
        <v>35928.702699999994</v>
      </c>
      <c r="G4343" s="2">
        <f>(Table1[[#This Row],[Belastbaar loon]]-Table1[[#This Row],[Netto loon]])/Table1[[#This Row],[Belastbaar loon]]</f>
        <v>0.29896582115470927</v>
      </c>
      <c r="H4343" s="14">
        <f t="shared" ca="1" si="62"/>
        <v>15317.3951</v>
      </c>
      <c r="I4343" s="14">
        <f ca="1">IF(ROW()=2, Table1[[#This Row],[Netto loon]], INDIRECT(ADDRESS(ROW()-1,COLUMN(F:F))))</f>
        <v>35923.604899999998</v>
      </c>
      <c r="J4343" s="6">
        <f ca="1">IF(ROW()=2, 0, Table1[[#This Row],[Belastbaar loon]]-INDIRECT(ADDRESS(ROW()-1,COLUMN(A:A))))</f>
        <v>10</v>
      </c>
      <c r="K4343" s="6">
        <f ca="1">Table1[[#This Row],[Netto loon]]-Table1[[#This Row],[Netto vorige schijf]]</f>
        <v>5.0977999999959138</v>
      </c>
      <c r="L4343" s="2">
        <f ca="1">(Table1[[#This Row],[Bruto tov vorige schijf]]-Table1[[#This Row],[Netto tov vorige schijf]])/MAX(Table1[[#This Row],[Bruto tov vorige schijf]],1)</f>
        <v>0.49022000000040861</v>
      </c>
    </row>
    <row r="4344" spans="1:12" x14ac:dyDescent="0.25">
      <c r="A4344" s="14">
        <v>51261</v>
      </c>
      <c r="B4344" s="6">
        <f>LoonHeffing2020(Table1[[#This Row],[Belastbaar loon]])</f>
        <v>19145.983499999998</v>
      </c>
      <c r="C4344" s="6">
        <f>AlgemeneHeffingsKorting2020(Table1[[#This Row],[Belastbaar loon]])</f>
        <v>978.20400000000006</v>
      </c>
      <c r="D4344" s="14">
        <f>ArbeidsKorting2020(Table1[[#This Row],[Belastbaar loon]])</f>
        <v>2840.58</v>
      </c>
      <c r="E4344" s="14">
        <f>MAX(Table1[[#This Row],[Loonheffing]]-Table1[[#This Row],[Algemene Heffingskorting]]-Table1[[#This Row],[Arbeidskorting]],0)</f>
        <v>15327.199499999997</v>
      </c>
      <c r="F4344" s="6">
        <f>Table1[[#This Row],[Belastbaar loon]]-Table1[[#This Row],[Belasting]]</f>
        <v>35933.800500000005</v>
      </c>
      <c r="G4344" s="2">
        <f>(Table1[[#This Row],[Belastbaar loon]]-Table1[[#This Row],[Netto loon]])/Table1[[#This Row],[Belastbaar loon]]</f>
        <v>0.29900313103528992</v>
      </c>
      <c r="H4344" s="14">
        <f t="shared" ca="1" si="62"/>
        <v>15322.297300000002</v>
      </c>
      <c r="I4344" s="14">
        <f ca="1">IF(ROW()=2, Table1[[#This Row],[Netto loon]], INDIRECT(ADDRESS(ROW()-1,COLUMN(F:F))))</f>
        <v>35928.702699999994</v>
      </c>
      <c r="J4344" s="6">
        <f ca="1">IF(ROW()=2, 0, Table1[[#This Row],[Belastbaar loon]]-INDIRECT(ADDRESS(ROW()-1,COLUMN(A:A))))</f>
        <v>10</v>
      </c>
      <c r="K4344" s="6">
        <f ca="1">Table1[[#This Row],[Netto loon]]-Table1[[#This Row],[Netto vorige schijf]]</f>
        <v>5.0978000000104657</v>
      </c>
      <c r="L4344" s="2">
        <f ca="1">(Table1[[#This Row],[Bruto tov vorige schijf]]-Table1[[#This Row],[Netto tov vorige schijf]])/MAX(Table1[[#This Row],[Bruto tov vorige schijf]],1)</f>
        <v>0.49021999999895344</v>
      </c>
    </row>
    <row r="4345" spans="1:12" x14ac:dyDescent="0.25">
      <c r="A4345" s="14">
        <v>51271</v>
      </c>
      <c r="B4345" s="6">
        <f>LoonHeffing2020(Table1[[#This Row],[Belastbaar loon]])</f>
        <v>19149.718499999999</v>
      </c>
      <c r="C4345" s="6">
        <f>AlgemeneHeffingsKorting2020(Table1[[#This Row],[Belastbaar loon]])</f>
        <v>977.63679999999999</v>
      </c>
      <c r="D4345" s="14">
        <f>ArbeidsKorting2020(Table1[[#This Row],[Belastbaar loon]])</f>
        <v>2839.98</v>
      </c>
      <c r="E4345" s="14">
        <f>MAX(Table1[[#This Row],[Loonheffing]]-Table1[[#This Row],[Algemene Heffingskorting]]-Table1[[#This Row],[Arbeidskorting]],0)</f>
        <v>15332.101699999999</v>
      </c>
      <c r="F4345" s="6">
        <f>Table1[[#This Row],[Belastbaar loon]]-Table1[[#This Row],[Belasting]]</f>
        <v>35938.898300000001</v>
      </c>
      <c r="G4345" s="2">
        <f>(Table1[[#This Row],[Belastbaar loon]]-Table1[[#This Row],[Netto loon]])/Table1[[#This Row],[Belastbaar loon]]</f>
        <v>0.299040426361881</v>
      </c>
      <c r="H4345" s="14">
        <f t="shared" ca="1" si="62"/>
        <v>15327.199499999997</v>
      </c>
      <c r="I4345" s="14">
        <f ca="1">IF(ROW()=2, Table1[[#This Row],[Netto loon]], INDIRECT(ADDRESS(ROW()-1,COLUMN(F:F))))</f>
        <v>35933.800500000005</v>
      </c>
      <c r="J4345" s="6">
        <f ca="1">IF(ROW()=2, 0, Table1[[#This Row],[Belastbaar loon]]-INDIRECT(ADDRESS(ROW()-1,COLUMN(A:A))))</f>
        <v>10</v>
      </c>
      <c r="K4345" s="6">
        <f ca="1">Table1[[#This Row],[Netto loon]]-Table1[[#This Row],[Netto vorige schijf]]</f>
        <v>5.0977999999959138</v>
      </c>
      <c r="L4345" s="2">
        <f ca="1">(Table1[[#This Row],[Bruto tov vorige schijf]]-Table1[[#This Row],[Netto tov vorige schijf]])/MAX(Table1[[#This Row],[Bruto tov vorige schijf]],1)</f>
        <v>0.49022000000040861</v>
      </c>
    </row>
    <row r="4346" spans="1:12" x14ac:dyDescent="0.25">
      <c r="A4346" s="14">
        <v>51281</v>
      </c>
      <c r="B4346" s="6">
        <f>LoonHeffing2020(Table1[[#This Row],[Belastbaar loon]])</f>
        <v>19153.4535</v>
      </c>
      <c r="C4346" s="6">
        <f>AlgemeneHeffingsKorting2020(Table1[[#This Row],[Belastbaar loon]])</f>
        <v>977.06960000000004</v>
      </c>
      <c r="D4346" s="14">
        <f>ArbeidsKorting2020(Table1[[#This Row],[Belastbaar loon]])</f>
        <v>2839.38</v>
      </c>
      <c r="E4346" s="14">
        <f>MAX(Table1[[#This Row],[Loonheffing]]-Table1[[#This Row],[Algemene Heffingskorting]]-Table1[[#This Row],[Arbeidskorting]],0)</f>
        <v>15337.0039</v>
      </c>
      <c r="F4346" s="6">
        <f>Table1[[#This Row],[Belastbaar loon]]-Table1[[#This Row],[Belasting]]</f>
        <v>35943.996100000004</v>
      </c>
      <c r="G4346" s="2">
        <f>(Table1[[#This Row],[Belastbaar loon]]-Table1[[#This Row],[Netto loon]])/Table1[[#This Row],[Belastbaar loon]]</f>
        <v>0.29907770714299636</v>
      </c>
      <c r="H4346" s="14">
        <f t="shared" ca="1" si="62"/>
        <v>15332.101699999999</v>
      </c>
      <c r="I4346" s="14">
        <f ca="1">IF(ROW()=2, Table1[[#This Row],[Netto loon]], INDIRECT(ADDRESS(ROW()-1,COLUMN(F:F))))</f>
        <v>35938.898300000001</v>
      </c>
      <c r="J4346" s="6">
        <f ca="1">IF(ROW()=2, 0, Table1[[#This Row],[Belastbaar loon]]-INDIRECT(ADDRESS(ROW()-1,COLUMN(A:A))))</f>
        <v>10</v>
      </c>
      <c r="K4346" s="6">
        <f ca="1">Table1[[#This Row],[Netto loon]]-Table1[[#This Row],[Netto vorige schijf]]</f>
        <v>5.0978000000031898</v>
      </c>
      <c r="L4346" s="2">
        <f ca="1">(Table1[[#This Row],[Bruto tov vorige schijf]]-Table1[[#This Row],[Netto tov vorige schijf]])/MAX(Table1[[#This Row],[Bruto tov vorige schijf]],1)</f>
        <v>0.49021999999968102</v>
      </c>
    </row>
    <row r="4347" spans="1:12" x14ac:dyDescent="0.25">
      <c r="A4347" s="14">
        <v>51291</v>
      </c>
      <c r="B4347" s="6">
        <f>LoonHeffing2020(Table1[[#This Row],[Belastbaar loon]])</f>
        <v>19157.1885</v>
      </c>
      <c r="C4347" s="6">
        <f>AlgemeneHeffingsKorting2020(Table1[[#This Row],[Belastbaar loon]])</f>
        <v>976.50239999999997</v>
      </c>
      <c r="D4347" s="14">
        <f>ArbeidsKorting2020(Table1[[#This Row],[Belastbaar loon]])</f>
        <v>2838.78</v>
      </c>
      <c r="E4347" s="14">
        <f>MAX(Table1[[#This Row],[Loonheffing]]-Table1[[#This Row],[Algemene Heffingskorting]]-Table1[[#This Row],[Arbeidskorting]],0)</f>
        <v>15341.906099999998</v>
      </c>
      <c r="F4347" s="6">
        <f>Table1[[#This Row],[Belastbaar loon]]-Table1[[#This Row],[Belasting]]</f>
        <v>35949.0939</v>
      </c>
      <c r="G4347" s="2">
        <f>(Table1[[#This Row],[Belastbaar loon]]-Table1[[#This Row],[Netto loon]])/Table1[[#This Row],[Belastbaar loon]]</f>
        <v>0.29911497338714393</v>
      </c>
      <c r="H4347" s="14">
        <f t="shared" ca="1" si="62"/>
        <v>15337.0039</v>
      </c>
      <c r="I4347" s="14">
        <f ca="1">IF(ROW()=2, Table1[[#This Row],[Netto loon]], INDIRECT(ADDRESS(ROW()-1,COLUMN(F:F))))</f>
        <v>35943.996100000004</v>
      </c>
      <c r="J4347" s="6">
        <f ca="1">IF(ROW()=2, 0, Table1[[#This Row],[Belastbaar loon]]-INDIRECT(ADDRESS(ROW()-1,COLUMN(A:A))))</f>
        <v>10</v>
      </c>
      <c r="K4347" s="6">
        <f ca="1">Table1[[#This Row],[Netto loon]]-Table1[[#This Row],[Netto vorige schijf]]</f>
        <v>5.0977999999959138</v>
      </c>
      <c r="L4347" s="2">
        <f ca="1">(Table1[[#This Row],[Bruto tov vorige schijf]]-Table1[[#This Row],[Netto tov vorige schijf]])/MAX(Table1[[#This Row],[Bruto tov vorige schijf]],1)</f>
        <v>0.49022000000040861</v>
      </c>
    </row>
    <row r="4348" spans="1:12" x14ac:dyDescent="0.25">
      <c r="A4348" s="14">
        <v>51301</v>
      </c>
      <c r="B4348" s="6">
        <f>LoonHeffing2020(Table1[[#This Row],[Belastbaar loon]])</f>
        <v>19160.923500000001</v>
      </c>
      <c r="C4348" s="6">
        <f>AlgemeneHeffingsKorting2020(Table1[[#This Row],[Belastbaar loon]])</f>
        <v>975.93520000000001</v>
      </c>
      <c r="D4348" s="14">
        <f>ArbeidsKorting2020(Table1[[#This Row],[Belastbaar loon]])</f>
        <v>2838.18</v>
      </c>
      <c r="E4348" s="14">
        <f>MAX(Table1[[#This Row],[Loonheffing]]-Table1[[#This Row],[Algemene Heffingskorting]]-Table1[[#This Row],[Arbeidskorting]],0)</f>
        <v>15346.808300000001</v>
      </c>
      <c r="F4348" s="6">
        <f>Table1[[#This Row],[Belastbaar loon]]-Table1[[#This Row],[Belasting]]</f>
        <v>35954.191699999996</v>
      </c>
      <c r="G4348" s="2">
        <f>(Table1[[#This Row],[Belastbaar loon]]-Table1[[#This Row],[Netto loon]])/Table1[[#This Row],[Belastbaar loon]]</f>
        <v>0.29915222510282458</v>
      </c>
      <c r="H4348" s="14">
        <f t="shared" ca="1" si="62"/>
        <v>15341.906099999998</v>
      </c>
      <c r="I4348" s="14">
        <f ca="1">IF(ROW()=2, Table1[[#This Row],[Netto loon]], INDIRECT(ADDRESS(ROW()-1,COLUMN(F:F))))</f>
        <v>35949.0939</v>
      </c>
      <c r="J4348" s="6">
        <f ca="1">IF(ROW()=2, 0, Table1[[#This Row],[Belastbaar loon]]-INDIRECT(ADDRESS(ROW()-1,COLUMN(A:A))))</f>
        <v>10</v>
      </c>
      <c r="K4348" s="6">
        <f ca="1">Table1[[#This Row],[Netto loon]]-Table1[[#This Row],[Netto vorige schijf]]</f>
        <v>5.0977999999959138</v>
      </c>
      <c r="L4348" s="2">
        <f ca="1">(Table1[[#This Row],[Bruto tov vorige schijf]]-Table1[[#This Row],[Netto tov vorige schijf]])/MAX(Table1[[#This Row],[Bruto tov vorige schijf]],1)</f>
        <v>0.49022000000040861</v>
      </c>
    </row>
    <row r="4349" spans="1:12" x14ac:dyDescent="0.25">
      <c r="A4349" s="14">
        <v>51311</v>
      </c>
      <c r="B4349" s="6">
        <f>LoonHeffing2020(Table1[[#This Row],[Belastbaar loon]])</f>
        <v>19164.658500000001</v>
      </c>
      <c r="C4349" s="6">
        <f>AlgemeneHeffingsKorting2020(Table1[[#This Row],[Belastbaar loon]])</f>
        <v>975.36800000000005</v>
      </c>
      <c r="D4349" s="14">
        <f>ArbeidsKorting2020(Table1[[#This Row],[Belastbaar loon]])</f>
        <v>2837.58</v>
      </c>
      <c r="E4349" s="14">
        <f>MAX(Table1[[#This Row],[Loonheffing]]-Table1[[#This Row],[Algemene Heffingskorting]]-Table1[[#This Row],[Arbeidskorting]],0)</f>
        <v>15351.710500000003</v>
      </c>
      <c r="F4349" s="6">
        <f>Table1[[#This Row],[Belastbaar loon]]-Table1[[#This Row],[Belasting]]</f>
        <v>35959.289499999999</v>
      </c>
      <c r="G4349" s="2">
        <f>(Table1[[#This Row],[Belastbaar loon]]-Table1[[#This Row],[Netto loon]])/Table1[[#This Row],[Belastbaar loon]]</f>
        <v>0.29918946229853249</v>
      </c>
      <c r="H4349" s="14">
        <f t="shared" ca="1" si="62"/>
        <v>15346.808300000001</v>
      </c>
      <c r="I4349" s="14">
        <f ca="1">IF(ROW()=2, Table1[[#This Row],[Netto loon]], INDIRECT(ADDRESS(ROW()-1,COLUMN(F:F))))</f>
        <v>35954.191699999996</v>
      </c>
      <c r="J4349" s="6">
        <f ca="1">IF(ROW()=2, 0, Table1[[#This Row],[Belastbaar loon]]-INDIRECT(ADDRESS(ROW()-1,COLUMN(A:A))))</f>
        <v>10</v>
      </c>
      <c r="K4349" s="6">
        <f ca="1">Table1[[#This Row],[Netto loon]]-Table1[[#This Row],[Netto vorige schijf]]</f>
        <v>5.0978000000031898</v>
      </c>
      <c r="L4349" s="2">
        <f ca="1">(Table1[[#This Row],[Bruto tov vorige schijf]]-Table1[[#This Row],[Netto tov vorige schijf]])/MAX(Table1[[#This Row],[Bruto tov vorige schijf]],1)</f>
        <v>0.49021999999968102</v>
      </c>
    </row>
    <row r="4350" spans="1:12" x14ac:dyDescent="0.25">
      <c r="A4350" s="14">
        <v>51321</v>
      </c>
      <c r="B4350" s="6">
        <f>LoonHeffing2020(Table1[[#This Row],[Belastbaar loon]])</f>
        <v>19168.393499999998</v>
      </c>
      <c r="C4350" s="6">
        <f>AlgemeneHeffingsKorting2020(Table1[[#This Row],[Belastbaar loon]])</f>
        <v>974.80079999999998</v>
      </c>
      <c r="D4350" s="14">
        <f>ArbeidsKorting2020(Table1[[#This Row],[Belastbaar loon]])</f>
        <v>2836.98</v>
      </c>
      <c r="E4350" s="14">
        <f>MAX(Table1[[#This Row],[Loonheffing]]-Table1[[#This Row],[Algemene Heffingskorting]]-Table1[[#This Row],[Arbeidskorting]],0)</f>
        <v>15356.612699999998</v>
      </c>
      <c r="F4350" s="6">
        <f>Table1[[#This Row],[Belastbaar loon]]-Table1[[#This Row],[Belasting]]</f>
        <v>35964.387300000002</v>
      </c>
      <c r="G4350" s="2">
        <f>(Table1[[#This Row],[Belastbaar loon]]-Table1[[#This Row],[Netto loon]])/Table1[[#This Row],[Belastbaar loon]]</f>
        <v>0.29922668498275556</v>
      </c>
      <c r="H4350" s="14">
        <f t="shared" ca="1" si="62"/>
        <v>15351.710500000003</v>
      </c>
      <c r="I4350" s="14">
        <f ca="1">IF(ROW()=2, Table1[[#This Row],[Netto loon]], INDIRECT(ADDRESS(ROW()-1,COLUMN(F:F))))</f>
        <v>35959.289499999999</v>
      </c>
      <c r="J4350" s="6">
        <f ca="1">IF(ROW()=2, 0, Table1[[#This Row],[Belastbaar loon]]-INDIRECT(ADDRESS(ROW()-1,COLUMN(A:A))))</f>
        <v>10</v>
      </c>
      <c r="K4350" s="6">
        <f ca="1">Table1[[#This Row],[Netto loon]]-Table1[[#This Row],[Netto vorige schijf]]</f>
        <v>5.0978000000031898</v>
      </c>
      <c r="L4350" s="2">
        <f ca="1">(Table1[[#This Row],[Bruto tov vorige schijf]]-Table1[[#This Row],[Netto tov vorige schijf]])/MAX(Table1[[#This Row],[Bruto tov vorige schijf]],1)</f>
        <v>0.49021999999968102</v>
      </c>
    </row>
    <row r="4351" spans="1:12" x14ac:dyDescent="0.25">
      <c r="A4351" s="14">
        <v>51331</v>
      </c>
      <c r="B4351" s="6">
        <f>LoonHeffing2020(Table1[[#This Row],[Belastbaar loon]])</f>
        <v>19172.128499999999</v>
      </c>
      <c r="C4351" s="6">
        <f>AlgemeneHeffingsKorting2020(Table1[[#This Row],[Belastbaar loon]])</f>
        <v>974.23360000000002</v>
      </c>
      <c r="D4351" s="14">
        <f>ArbeidsKorting2020(Table1[[#This Row],[Belastbaar loon]])</f>
        <v>2836.38</v>
      </c>
      <c r="E4351" s="14">
        <f>MAX(Table1[[#This Row],[Loonheffing]]-Table1[[#This Row],[Algemene Heffingskorting]]-Table1[[#This Row],[Arbeidskorting]],0)</f>
        <v>15361.514899999998</v>
      </c>
      <c r="F4351" s="6">
        <f>Table1[[#This Row],[Belastbaar loon]]-Table1[[#This Row],[Belasting]]</f>
        <v>35969.485100000005</v>
      </c>
      <c r="G4351" s="2">
        <f>(Table1[[#This Row],[Belastbaar loon]]-Table1[[#This Row],[Netto loon]])/Table1[[#This Row],[Belastbaar loon]]</f>
        <v>0.29926389316397489</v>
      </c>
      <c r="H4351" s="14">
        <f t="shared" ca="1" si="62"/>
        <v>15356.612699999998</v>
      </c>
      <c r="I4351" s="14">
        <f ca="1">IF(ROW()=2, Table1[[#This Row],[Netto loon]], INDIRECT(ADDRESS(ROW()-1,COLUMN(F:F))))</f>
        <v>35964.387300000002</v>
      </c>
      <c r="J4351" s="6">
        <f ca="1">IF(ROW()=2, 0, Table1[[#This Row],[Belastbaar loon]]-INDIRECT(ADDRESS(ROW()-1,COLUMN(A:A))))</f>
        <v>10</v>
      </c>
      <c r="K4351" s="6">
        <f ca="1">Table1[[#This Row],[Netto loon]]-Table1[[#This Row],[Netto vorige schijf]]</f>
        <v>5.0978000000031898</v>
      </c>
      <c r="L4351" s="2">
        <f ca="1">(Table1[[#This Row],[Bruto tov vorige schijf]]-Table1[[#This Row],[Netto tov vorige schijf]])/MAX(Table1[[#This Row],[Bruto tov vorige schijf]],1)</f>
        <v>0.49021999999968102</v>
      </c>
    </row>
    <row r="4352" spans="1:12" x14ac:dyDescent="0.25">
      <c r="A4352" s="14">
        <v>51341</v>
      </c>
      <c r="B4352" s="6">
        <f>LoonHeffing2020(Table1[[#This Row],[Belastbaar loon]])</f>
        <v>19175.863499999999</v>
      </c>
      <c r="C4352" s="6">
        <f>AlgemeneHeffingsKorting2020(Table1[[#This Row],[Belastbaar loon]])</f>
        <v>973.66640000000007</v>
      </c>
      <c r="D4352" s="14">
        <f>ArbeidsKorting2020(Table1[[#This Row],[Belastbaar loon]])</f>
        <v>2835.78</v>
      </c>
      <c r="E4352" s="14">
        <f>MAX(Table1[[#This Row],[Loonheffing]]-Table1[[#This Row],[Algemene Heffingskorting]]-Table1[[#This Row],[Arbeidskorting]],0)</f>
        <v>15366.417099999997</v>
      </c>
      <c r="F4352" s="6">
        <f>Table1[[#This Row],[Belastbaar loon]]-Table1[[#This Row],[Belasting]]</f>
        <v>35974.582900000001</v>
      </c>
      <c r="G4352" s="2">
        <f>(Table1[[#This Row],[Belastbaar loon]]-Table1[[#This Row],[Netto loon]])/Table1[[#This Row],[Belastbaar loon]]</f>
        <v>0.29930108685066514</v>
      </c>
      <c r="H4352" s="14">
        <f t="shared" ca="1" si="62"/>
        <v>15361.514899999998</v>
      </c>
      <c r="I4352" s="14">
        <f ca="1">IF(ROW()=2, Table1[[#This Row],[Netto loon]], INDIRECT(ADDRESS(ROW()-1,COLUMN(F:F))))</f>
        <v>35969.485100000005</v>
      </c>
      <c r="J4352" s="6">
        <f ca="1">IF(ROW()=2, 0, Table1[[#This Row],[Belastbaar loon]]-INDIRECT(ADDRESS(ROW()-1,COLUMN(A:A))))</f>
        <v>10</v>
      </c>
      <c r="K4352" s="6">
        <f ca="1">Table1[[#This Row],[Netto loon]]-Table1[[#This Row],[Netto vorige schijf]]</f>
        <v>5.0977999999959138</v>
      </c>
      <c r="L4352" s="2">
        <f ca="1">(Table1[[#This Row],[Bruto tov vorige schijf]]-Table1[[#This Row],[Netto tov vorige schijf]])/MAX(Table1[[#This Row],[Bruto tov vorige schijf]],1)</f>
        <v>0.49022000000040861</v>
      </c>
    </row>
    <row r="4353" spans="1:12" x14ac:dyDescent="0.25">
      <c r="A4353" s="14">
        <v>51351</v>
      </c>
      <c r="B4353" s="6">
        <f>LoonHeffing2020(Table1[[#This Row],[Belastbaar loon]])</f>
        <v>19179.5985</v>
      </c>
      <c r="C4353" s="6">
        <f>AlgemeneHeffingsKorting2020(Table1[[#This Row],[Belastbaar loon]])</f>
        <v>973.0992</v>
      </c>
      <c r="D4353" s="14">
        <f>ArbeidsKorting2020(Table1[[#This Row],[Belastbaar loon]])</f>
        <v>2835.18</v>
      </c>
      <c r="E4353" s="14">
        <f>MAX(Table1[[#This Row],[Loonheffing]]-Table1[[#This Row],[Algemene Heffingskorting]]-Table1[[#This Row],[Arbeidskorting]],0)</f>
        <v>15371.319299999999</v>
      </c>
      <c r="F4353" s="6">
        <f>Table1[[#This Row],[Belastbaar loon]]-Table1[[#This Row],[Belasting]]</f>
        <v>35979.680699999997</v>
      </c>
      <c r="G4353" s="2">
        <f>(Table1[[#This Row],[Belastbaar loon]]-Table1[[#This Row],[Netto loon]])/Table1[[#This Row],[Belastbaar loon]]</f>
        <v>0.2993382660512941</v>
      </c>
      <c r="H4353" s="14">
        <f t="shared" ca="1" si="62"/>
        <v>15366.417099999997</v>
      </c>
      <c r="I4353" s="14">
        <f ca="1">IF(ROW()=2, Table1[[#This Row],[Netto loon]], INDIRECT(ADDRESS(ROW()-1,COLUMN(F:F))))</f>
        <v>35974.582900000001</v>
      </c>
      <c r="J4353" s="6">
        <f ca="1">IF(ROW()=2, 0, Table1[[#This Row],[Belastbaar loon]]-INDIRECT(ADDRESS(ROW()-1,COLUMN(A:A))))</f>
        <v>10</v>
      </c>
      <c r="K4353" s="6">
        <f ca="1">Table1[[#This Row],[Netto loon]]-Table1[[#This Row],[Netto vorige schijf]]</f>
        <v>5.0977999999959138</v>
      </c>
      <c r="L4353" s="2">
        <f ca="1">(Table1[[#This Row],[Bruto tov vorige schijf]]-Table1[[#This Row],[Netto tov vorige schijf]])/MAX(Table1[[#This Row],[Bruto tov vorige schijf]],1)</f>
        <v>0.49022000000040861</v>
      </c>
    </row>
    <row r="4354" spans="1:12" x14ac:dyDescent="0.25">
      <c r="A4354" s="14">
        <v>51361</v>
      </c>
      <c r="B4354" s="6">
        <f>LoonHeffing2020(Table1[[#This Row],[Belastbaar loon]])</f>
        <v>19183.333500000001</v>
      </c>
      <c r="C4354" s="6">
        <f>AlgemeneHeffingsKorting2020(Table1[[#This Row],[Belastbaar loon]])</f>
        <v>972.53200000000004</v>
      </c>
      <c r="D4354" s="14">
        <f>ArbeidsKorting2020(Table1[[#This Row],[Belastbaar loon]])</f>
        <v>2834.58</v>
      </c>
      <c r="E4354" s="14">
        <f>MAX(Table1[[#This Row],[Loonheffing]]-Table1[[#This Row],[Algemene Heffingskorting]]-Table1[[#This Row],[Arbeidskorting]],0)</f>
        <v>15376.221500000001</v>
      </c>
      <c r="F4354" s="6">
        <f>Table1[[#This Row],[Belastbaar loon]]-Table1[[#This Row],[Belasting]]</f>
        <v>35984.7785</v>
      </c>
      <c r="G4354" s="2">
        <f>(Table1[[#This Row],[Belastbaar loon]]-Table1[[#This Row],[Netto loon]])/Table1[[#This Row],[Belastbaar loon]]</f>
        <v>0.29937543077432294</v>
      </c>
      <c r="H4354" s="14">
        <f t="shared" ca="1" si="62"/>
        <v>15371.319299999999</v>
      </c>
      <c r="I4354" s="14">
        <f ca="1">IF(ROW()=2, Table1[[#This Row],[Netto loon]], INDIRECT(ADDRESS(ROW()-1,COLUMN(F:F))))</f>
        <v>35979.680699999997</v>
      </c>
      <c r="J4354" s="6">
        <f ca="1">IF(ROW()=2, 0, Table1[[#This Row],[Belastbaar loon]]-INDIRECT(ADDRESS(ROW()-1,COLUMN(A:A))))</f>
        <v>10</v>
      </c>
      <c r="K4354" s="6">
        <f ca="1">Table1[[#This Row],[Netto loon]]-Table1[[#This Row],[Netto vorige schijf]]</f>
        <v>5.0978000000031898</v>
      </c>
      <c r="L4354" s="2">
        <f ca="1">(Table1[[#This Row],[Bruto tov vorige schijf]]-Table1[[#This Row],[Netto tov vorige schijf]])/MAX(Table1[[#This Row],[Bruto tov vorige schijf]],1)</f>
        <v>0.49021999999968102</v>
      </c>
    </row>
    <row r="4355" spans="1:12" x14ac:dyDescent="0.25">
      <c r="A4355" s="14">
        <v>51371</v>
      </c>
      <c r="B4355" s="6">
        <f>LoonHeffing2020(Table1[[#This Row],[Belastbaar loon]])</f>
        <v>19187.068500000001</v>
      </c>
      <c r="C4355" s="6">
        <f>AlgemeneHeffingsKorting2020(Table1[[#This Row],[Belastbaar loon]])</f>
        <v>971.96479999999997</v>
      </c>
      <c r="D4355" s="14">
        <f>ArbeidsKorting2020(Table1[[#This Row],[Belastbaar loon]])</f>
        <v>2833.98</v>
      </c>
      <c r="E4355" s="14">
        <f>MAX(Table1[[#This Row],[Loonheffing]]-Table1[[#This Row],[Algemene Heffingskorting]]-Table1[[#This Row],[Arbeidskorting]],0)</f>
        <v>15381.1237</v>
      </c>
      <c r="F4355" s="6">
        <f>Table1[[#This Row],[Belastbaar loon]]-Table1[[#This Row],[Belasting]]</f>
        <v>35989.876300000004</v>
      </c>
      <c r="G4355" s="2">
        <f>(Table1[[#This Row],[Belastbaar loon]]-Table1[[#This Row],[Netto loon]])/Table1[[#This Row],[Belastbaar loon]]</f>
        <v>0.2994125810282065</v>
      </c>
      <c r="H4355" s="14">
        <f t="shared" ca="1" si="62"/>
        <v>15376.221500000001</v>
      </c>
      <c r="I4355" s="14">
        <f ca="1">IF(ROW()=2, Table1[[#This Row],[Netto loon]], INDIRECT(ADDRESS(ROW()-1,COLUMN(F:F))))</f>
        <v>35984.7785</v>
      </c>
      <c r="J4355" s="6">
        <f ca="1">IF(ROW()=2, 0, Table1[[#This Row],[Belastbaar loon]]-INDIRECT(ADDRESS(ROW()-1,COLUMN(A:A))))</f>
        <v>10</v>
      </c>
      <c r="K4355" s="6">
        <f ca="1">Table1[[#This Row],[Netto loon]]-Table1[[#This Row],[Netto vorige schijf]]</f>
        <v>5.0978000000031898</v>
      </c>
      <c r="L4355" s="2">
        <f ca="1">(Table1[[#This Row],[Bruto tov vorige schijf]]-Table1[[#This Row],[Netto tov vorige schijf]])/MAX(Table1[[#This Row],[Bruto tov vorige schijf]],1)</f>
        <v>0.49021999999968102</v>
      </c>
    </row>
    <row r="4356" spans="1:12" x14ac:dyDescent="0.25">
      <c r="A4356" s="14">
        <v>51381</v>
      </c>
      <c r="B4356" s="6">
        <f>LoonHeffing2020(Table1[[#This Row],[Belastbaar loon]])</f>
        <v>19190.803499999998</v>
      </c>
      <c r="C4356" s="6">
        <f>AlgemeneHeffingsKorting2020(Table1[[#This Row],[Belastbaar loon]])</f>
        <v>971.39760000000001</v>
      </c>
      <c r="D4356" s="14">
        <f>ArbeidsKorting2020(Table1[[#This Row],[Belastbaar loon]])</f>
        <v>2833.38</v>
      </c>
      <c r="E4356" s="14">
        <f>MAX(Table1[[#This Row],[Loonheffing]]-Table1[[#This Row],[Algemene Heffingskorting]]-Table1[[#This Row],[Arbeidskorting]],0)</f>
        <v>15386.025899999997</v>
      </c>
      <c r="F4356" s="6">
        <f>Table1[[#This Row],[Belastbaar loon]]-Table1[[#This Row],[Belasting]]</f>
        <v>35994.974100000007</v>
      </c>
      <c r="G4356" s="2">
        <f>(Table1[[#This Row],[Belastbaar loon]]-Table1[[#This Row],[Netto loon]])/Table1[[#This Row],[Belastbaar loon]]</f>
        <v>0.29944971682139299</v>
      </c>
      <c r="H4356" s="14">
        <f t="shared" ca="1" si="62"/>
        <v>15381.1237</v>
      </c>
      <c r="I4356" s="14">
        <f ca="1">IF(ROW()=2, Table1[[#This Row],[Netto loon]], INDIRECT(ADDRESS(ROW()-1,COLUMN(F:F))))</f>
        <v>35989.876300000004</v>
      </c>
      <c r="J4356" s="6">
        <f ca="1">IF(ROW()=2, 0, Table1[[#This Row],[Belastbaar loon]]-INDIRECT(ADDRESS(ROW()-1,COLUMN(A:A))))</f>
        <v>10</v>
      </c>
      <c r="K4356" s="6">
        <f ca="1">Table1[[#This Row],[Netto loon]]-Table1[[#This Row],[Netto vorige schijf]]</f>
        <v>5.0978000000031898</v>
      </c>
      <c r="L4356" s="2">
        <f ca="1">(Table1[[#This Row],[Bruto tov vorige schijf]]-Table1[[#This Row],[Netto tov vorige schijf]])/MAX(Table1[[#This Row],[Bruto tov vorige schijf]],1)</f>
        <v>0.49021999999968102</v>
      </c>
    </row>
    <row r="4357" spans="1:12" x14ac:dyDescent="0.25">
      <c r="A4357" s="14">
        <v>51391</v>
      </c>
      <c r="B4357" s="6">
        <f>LoonHeffing2020(Table1[[#This Row],[Belastbaar loon]])</f>
        <v>19194.538499999999</v>
      </c>
      <c r="C4357" s="6">
        <f>AlgemeneHeffingsKorting2020(Table1[[#This Row],[Belastbaar loon]])</f>
        <v>970.83040000000005</v>
      </c>
      <c r="D4357" s="14">
        <f>ArbeidsKorting2020(Table1[[#This Row],[Belastbaar loon]])</f>
        <v>2832.78</v>
      </c>
      <c r="E4357" s="14">
        <f>MAX(Table1[[#This Row],[Loonheffing]]-Table1[[#This Row],[Algemene Heffingskorting]]-Table1[[#This Row],[Arbeidskorting]],0)</f>
        <v>15390.928099999999</v>
      </c>
      <c r="F4357" s="6">
        <f>Table1[[#This Row],[Belastbaar loon]]-Table1[[#This Row],[Belasting]]</f>
        <v>36000.071900000003</v>
      </c>
      <c r="G4357" s="2">
        <f>(Table1[[#This Row],[Belastbaar loon]]-Table1[[#This Row],[Netto loon]])/Table1[[#This Row],[Belastbaar loon]]</f>
        <v>0.29948683816232408</v>
      </c>
      <c r="H4357" s="14">
        <f t="shared" ca="1" si="62"/>
        <v>15386.025899999997</v>
      </c>
      <c r="I4357" s="14">
        <f ca="1">IF(ROW()=2, Table1[[#This Row],[Netto loon]], INDIRECT(ADDRESS(ROW()-1,COLUMN(F:F))))</f>
        <v>35994.974100000007</v>
      </c>
      <c r="J4357" s="6">
        <f ca="1">IF(ROW()=2, 0, Table1[[#This Row],[Belastbaar loon]]-INDIRECT(ADDRESS(ROW()-1,COLUMN(A:A))))</f>
        <v>10</v>
      </c>
      <c r="K4357" s="6">
        <f ca="1">Table1[[#This Row],[Netto loon]]-Table1[[#This Row],[Netto vorige schijf]]</f>
        <v>5.0977999999959138</v>
      </c>
      <c r="L4357" s="2">
        <f ca="1">(Table1[[#This Row],[Bruto tov vorige schijf]]-Table1[[#This Row],[Netto tov vorige schijf]])/MAX(Table1[[#This Row],[Bruto tov vorige schijf]],1)</f>
        <v>0.49022000000040861</v>
      </c>
    </row>
    <row r="4358" spans="1:12" x14ac:dyDescent="0.25">
      <c r="A4358" s="14">
        <v>51401</v>
      </c>
      <c r="B4358" s="6">
        <f>LoonHeffing2020(Table1[[#This Row],[Belastbaar loon]])</f>
        <v>19198.273499999999</v>
      </c>
      <c r="C4358" s="6">
        <f>AlgemeneHeffingsKorting2020(Table1[[#This Row],[Belastbaar loon]])</f>
        <v>970.26319999999998</v>
      </c>
      <c r="D4358" s="14">
        <f>ArbeidsKorting2020(Table1[[#This Row],[Belastbaar loon]])</f>
        <v>2832.18</v>
      </c>
      <c r="E4358" s="14">
        <f>MAX(Table1[[#This Row],[Loonheffing]]-Table1[[#This Row],[Algemene Heffingskorting]]-Table1[[#This Row],[Arbeidskorting]],0)</f>
        <v>15395.830299999998</v>
      </c>
      <c r="F4358" s="6">
        <f>Table1[[#This Row],[Belastbaar loon]]-Table1[[#This Row],[Belasting]]</f>
        <v>36005.169699999999</v>
      </c>
      <c r="G4358" s="2">
        <f>(Table1[[#This Row],[Belastbaar loon]]-Table1[[#This Row],[Netto loon]])/Table1[[#This Row],[Belastbaar loon]]</f>
        <v>0.29952394505943469</v>
      </c>
      <c r="H4358" s="14">
        <f t="shared" ca="1" si="62"/>
        <v>15390.928099999999</v>
      </c>
      <c r="I4358" s="14">
        <f ca="1">IF(ROW()=2, Table1[[#This Row],[Netto loon]], INDIRECT(ADDRESS(ROW()-1,COLUMN(F:F))))</f>
        <v>36000.071900000003</v>
      </c>
      <c r="J4358" s="6">
        <f ca="1">IF(ROW()=2, 0, Table1[[#This Row],[Belastbaar loon]]-INDIRECT(ADDRESS(ROW()-1,COLUMN(A:A))))</f>
        <v>10</v>
      </c>
      <c r="K4358" s="6">
        <f ca="1">Table1[[#This Row],[Netto loon]]-Table1[[#This Row],[Netto vorige schijf]]</f>
        <v>5.0977999999959138</v>
      </c>
      <c r="L4358" s="2">
        <f ca="1">(Table1[[#This Row],[Bruto tov vorige schijf]]-Table1[[#This Row],[Netto tov vorige schijf]])/MAX(Table1[[#This Row],[Bruto tov vorige schijf]],1)</f>
        <v>0.49022000000040861</v>
      </c>
    </row>
    <row r="4359" spans="1:12" x14ac:dyDescent="0.25">
      <c r="A4359" s="14">
        <v>51411</v>
      </c>
      <c r="B4359" s="6">
        <f>LoonHeffing2020(Table1[[#This Row],[Belastbaar loon]])</f>
        <v>19202.0085</v>
      </c>
      <c r="C4359" s="6">
        <f>AlgemeneHeffingsKorting2020(Table1[[#This Row],[Belastbaar loon]])</f>
        <v>969.69600000000003</v>
      </c>
      <c r="D4359" s="14">
        <f>ArbeidsKorting2020(Table1[[#This Row],[Belastbaar loon]])</f>
        <v>2831.58</v>
      </c>
      <c r="E4359" s="14">
        <f>MAX(Table1[[#This Row],[Loonheffing]]-Table1[[#This Row],[Algemene Heffingskorting]]-Table1[[#This Row],[Arbeidskorting]],0)</f>
        <v>15400.7325</v>
      </c>
      <c r="F4359" s="6">
        <f>Table1[[#This Row],[Belastbaar loon]]-Table1[[#This Row],[Belasting]]</f>
        <v>36010.267500000002</v>
      </c>
      <c r="G4359" s="2">
        <f>(Table1[[#This Row],[Belastbaar loon]]-Table1[[#This Row],[Netto loon]])/Table1[[#This Row],[Belastbaar loon]]</f>
        <v>0.29956103752115304</v>
      </c>
      <c r="H4359" s="14">
        <f t="shared" ca="1" si="62"/>
        <v>15395.830299999998</v>
      </c>
      <c r="I4359" s="14">
        <f ca="1">IF(ROW()=2, Table1[[#This Row],[Netto loon]], INDIRECT(ADDRESS(ROW()-1,COLUMN(F:F))))</f>
        <v>36005.169699999999</v>
      </c>
      <c r="J4359" s="6">
        <f ca="1">IF(ROW()=2, 0, Table1[[#This Row],[Belastbaar loon]]-INDIRECT(ADDRESS(ROW()-1,COLUMN(A:A))))</f>
        <v>10</v>
      </c>
      <c r="K4359" s="6">
        <f ca="1">Table1[[#This Row],[Netto loon]]-Table1[[#This Row],[Netto vorige schijf]]</f>
        <v>5.0978000000031898</v>
      </c>
      <c r="L4359" s="2">
        <f ca="1">(Table1[[#This Row],[Bruto tov vorige schijf]]-Table1[[#This Row],[Netto tov vorige schijf]])/MAX(Table1[[#This Row],[Bruto tov vorige schijf]],1)</f>
        <v>0.49021999999968102</v>
      </c>
    </row>
    <row r="4360" spans="1:12" x14ac:dyDescent="0.25">
      <c r="A4360" s="14">
        <v>51421</v>
      </c>
      <c r="B4360" s="6">
        <f>LoonHeffing2020(Table1[[#This Row],[Belastbaar loon]])</f>
        <v>19205.7435</v>
      </c>
      <c r="C4360" s="6">
        <f>AlgemeneHeffingsKorting2020(Table1[[#This Row],[Belastbaar loon]])</f>
        <v>969.12880000000007</v>
      </c>
      <c r="D4360" s="14">
        <f>ArbeidsKorting2020(Table1[[#This Row],[Belastbaar loon]])</f>
        <v>2830.98</v>
      </c>
      <c r="E4360" s="14">
        <f>MAX(Table1[[#This Row],[Loonheffing]]-Table1[[#This Row],[Algemene Heffingskorting]]-Table1[[#This Row],[Arbeidskorting]],0)</f>
        <v>15405.634700000002</v>
      </c>
      <c r="F4360" s="6">
        <f>Table1[[#This Row],[Belastbaar loon]]-Table1[[#This Row],[Belasting]]</f>
        <v>36015.365299999998</v>
      </c>
      <c r="G4360" s="2">
        <f>(Table1[[#This Row],[Belastbaar loon]]-Table1[[#This Row],[Netto loon]])/Table1[[#This Row],[Belastbaar loon]]</f>
        <v>0.29959811555590132</v>
      </c>
      <c r="H4360" s="14">
        <f t="shared" ca="1" si="62"/>
        <v>15400.7325</v>
      </c>
      <c r="I4360" s="14">
        <f ca="1">IF(ROW()=2, Table1[[#This Row],[Netto loon]], INDIRECT(ADDRESS(ROW()-1,COLUMN(F:F))))</f>
        <v>36010.267500000002</v>
      </c>
      <c r="J4360" s="6">
        <f ca="1">IF(ROW()=2, 0, Table1[[#This Row],[Belastbaar loon]]-INDIRECT(ADDRESS(ROW()-1,COLUMN(A:A))))</f>
        <v>10</v>
      </c>
      <c r="K4360" s="6">
        <f ca="1">Table1[[#This Row],[Netto loon]]-Table1[[#This Row],[Netto vorige schijf]]</f>
        <v>5.0977999999959138</v>
      </c>
      <c r="L4360" s="2">
        <f ca="1">(Table1[[#This Row],[Bruto tov vorige schijf]]-Table1[[#This Row],[Netto tov vorige schijf]])/MAX(Table1[[#This Row],[Bruto tov vorige schijf]],1)</f>
        <v>0.49022000000040861</v>
      </c>
    </row>
    <row r="4361" spans="1:12" x14ac:dyDescent="0.25">
      <c r="A4361" s="14">
        <v>51431</v>
      </c>
      <c r="B4361" s="6">
        <f>LoonHeffing2020(Table1[[#This Row],[Belastbaar loon]])</f>
        <v>19209.478500000001</v>
      </c>
      <c r="C4361" s="6">
        <f>AlgemeneHeffingsKorting2020(Table1[[#This Row],[Belastbaar loon]])</f>
        <v>968.5616</v>
      </c>
      <c r="D4361" s="14">
        <f>ArbeidsKorting2020(Table1[[#This Row],[Belastbaar loon]])</f>
        <v>2830.38</v>
      </c>
      <c r="E4361" s="14">
        <f>MAX(Table1[[#This Row],[Loonheffing]]-Table1[[#This Row],[Algemene Heffingskorting]]-Table1[[#This Row],[Arbeidskorting]],0)</f>
        <v>15410.536899999999</v>
      </c>
      <c r="F4361" s="6">
        <f>Table1[[#This Row],[Belastbaar loon]]-Table1[[#This Row],[Belasting]]</f>
        <v>36020.463100000001</v>
      </c>
      <c r="G4361" s="2">
        <f>(Table1[[#This Row],[Belastbaar loon]]-Table1[[#This Row],[Netto loon]])/Table1[[#This Row],[Belastbaar loon]]</f>
        <v>0.29963517917209465</v>
      </c>
      <c r="H4361" s="14">
        <f t="shared" ca="1" si="62"/>
        <v>15405.634700000002</v>
      </c>
      <c r="I4361" s="14">
        <f ca="1">IF(ROW()=2, Table1[[#This Row],[Netto loon]], INDIRECT(ADDRESS(ROW()-1,COLUMN(F:F))))</f>
        <v>36015.365299999998</v>
      </c>
      <c r="J4361" s="6">
        <f ca="1">IF(ROW()=2, 0, Table1[[#This Row],[Belastbaar loon]]-INDIRECT(ADDRESS(ROW()-1,COLUMN(A:A))))</f>
        <v>10</v>
      </c>
      <c r="K4361" s="6">
        <f ca="1">Table1[[#This Row],[Netto loon]]-Table1[[#This Row],[Netto vorige schijf]]</f>
        <v>5.0978000000031898</v>
      </c>
      <c r="L4361" s="2">
        <f ca="1">(Table1[[#This Row],[Bruto tov vorige schijf]]-Table1[[#This Row],[Netto tov vorige schijf]])/MAX(Table1[[#This Row],[Bruto tov vorige schijf]],1)</f>
        <v>0.49021999999968102</v>
      </c>
    </row>
    <row r="4362" spans="1:12" x14ac:dyDescent="0.25">
      <c r="A4362" s="14">
        <v>51441</v>
      </c>
      <c r="B4362" s="6">
        <f>LoonHeffing2020(Table1[[#This Row],[Belastbaar loon]])</f>
        <v>19213.213500000002</v>
      </c>
      <c r="C4362" s="6">
        <f>AlgemeneHeffingsKorting2020(Table1[[#This Row],[Belastbaar loon]])</f>
        <v>967.99440000000004</v>
      </c>
      <c r="D4362" s="14">
        <f>ArbeidsKorting2020(Table1[[#This Row],[Belastbaar loon]])</f>
        <v>2829.78</v>
      </c>
      <c r="E4362" s="14">
        <f>MAX(Table1[[#This Row],[Loonheffing]]-Table1[[#This Row],[Algemene Heffingskorting]]-Table1[[#This Row],[Arbeidskorting]],0)</f>
        <v>15415.439100000001</v>
      </c>
      <c r="F4362" s="6">
        <f>Table1[[#This Row],[Belastbaar loon]]-Table1[[#This Row],[Belasting]]</f>
        <v>36025.560899999997</v>
      </c>
      <c r="G4362" s="2">
        <f>(Table1[[#This Row],[Belastbaar loon]]-Table1[[#This Row],[Netto loon]])/Table1[[#This Row],[Belastbaar loon]]</f>
        <v>0.299672228378142</v>
      </c>
      <c r="H4362" s="14">
        <f t="shared" ca="1" si="62"/>
        <v>15410.536899999999</v>
      </c>
      <c r="I4362" s="14">
        <f ca="1">IF(ROW()=2, Table1[[#This Row],[Netto loon]], INDIRECT(ADDRESS(ROW()-1,COLUMN(F:F))))</f>
        <v>36020.463100000001</v>
      </c>
      <c r="J4362" s="6">
        <f ca="1">IF(ROW()=2, 0, Table1[[#This Row],[Belastbaar loon]]-INDIRECT(ADDRESS(ROW()-1,COLUMN(A:A))))</f>
        <v>10</v>
      </c>
      <c r="K4362" s="6">
        <f ca="1">Table1[[#This Row],[Netto loon]]-Table1[[#This Row],[Netto vorige schijf]]</f>
        <v>5.0977999999959138</v>
      </c>
      <c r="L4362" s="2">
        <f ca="1">(Table1[[#This Row],[Bruto tov vorige schijf]]-Table1[[#This Row],[Netto tov vorige schijf]])/MAX(Table1[[#This Row],[Bruto tov vorige schijf]],1)</f>
        <v>0.49022000000040861</v>
      </c>
    </row>
    <row r="4363" spans="1:12" x14ac:dyDescent="0.25">
      <c r="A4363" s="14">
        <v>51451</v>
      </c>
      <c r="B4363" s="6">
        <f>LoonHeffing2020(Table1[[#This Row],[Belastbaar loon]])</f>
        <v>19216.948499999999</v>
      </c>
      <c r="C4363" s="6">
        <f>AlgemeneHeffingsKorting2020(Table1[[#This Row],[Belastbaar loon]])</f>
        <v>967.42719999999997</v>
      </c>
      <c r="D4363" s="14">
        <f>ArbeidsKorting2020(Table1[[#This Row],[Belastbaar loon]])</f>
        <v>2829.18</v>
      </c>
      <c r="E4363" s="14">
        <f>MAX(Table1[[#This Row],[Loonheffing]]-Table1[[#This Row],[Algemene Heffingskorting]]-Table1[[#This Row],[Arbeidskorting]],0)</f>
        <v>15420.3413</v>
      </c>
      <c r="F4363" s="6">
        <f>Table1[[#This Row],[Belastbaar loon]]-Table1[[#This Row],[Belasting]]</f>
        <v>36030.6587</v>
      </c>
      <c r="G4363" s="2">
        <f>(Table1[[#This Row],[Belastbaar loon]]-Table1[[#This Row],[Netto loon]])/Table1[[#This Row],[Belastbaar loon]]</f>
        <v>0.29970926318244545</v>
      </c>
      <c r="H4363" s="14">
        <f t="shared" ca="1" si="62"/>
        <v>15415.439100000001</v>
      </c>
      <c r="I4363" s="14">
        <f ca="1">IF(ROW()=2, Table1[[#This Row],[Netto loon]], INDIRECT(ADDRESS(ROW()-1,COLUMN(F:F))))</f>
        <v>36025.560899999997</v>
      </c>
      <c r="J4363" s="6">
        <f ca="1">IF(ROW()=2, 0, Table1[[#This Row],[Belastbaar loon]]-INDIRECT(ADDRESS(ROW()-1,COLUMN(A:A))))</f>
        <v>10</v>
      </c>
      <c r="K4363" s="6">
        <f ca="1">Table1[[#This Row],[Netto loon]]-Table1[[#This Row],[Netto vorige schijf]]</f>
        <v>5.0978000000031898</v>
      </c>
      <c r="L4363" s="2">
        <f ca="1">(Table1[[#This Row],[Bruto tov vorige schijf]]-Table1[[#This Row],[Netto tov vorige schijf]])/MAX(Table1[[#This Row],[Bruto tov vorige schijf]],1)</f>
        <v>0.49021999999968102</v>
      </c>
    </row>
    <row r="4364" spans="1:12" x14ac:dyDescent="0.25">
      <c r="A4364" s="14">
        <v>51461</v>
      </c>
      <c r="B4364" s="6">
        <f>LoonHeffing2020(Table1[[#This Row],[Belastbaar loon]])</f>
        <v>19220.683499999999</v>
      </c>
      <c r="C4364" s="6">
        <f>AlgemeneHeffingsKorting2020(Table1[[#This Row],[Belastbaar loon]])</f>
        <v>966.86</v>
      </c>
      <c r="D4364" s="14">
        <f>ArbeidsKorting2020(Table1[[#This Row],[Belastbaar loon]])</f>
        <v>2828.58</v>
      </c>
      <c r="E4364" s="14">
        <f>MAX(Table1[[#This Row],[Loonheffing]]-Table1[[#This Row],[Algemene Heffingskorting]]-Table1[[#This Row],[Arbeidskorting]],0)</f>
        <v>15425.243499999999</v>
      </c>
      <c r="F4364" s="6">
        <f>Table1[[#This Row],[Belastbaar loon]]-Table1[[#This Row],[Belasting]]</f>
        <v>36035.756500000003</v>
      </c>
      <c r="G4364" s="2">
        <f>(Table1[[#This Row],[Belastbaar loon]]-Table1[[#This Row],[Netto loon]])/Table1[[#This Row],[Belastbaar loon]]</f>
        <v>0.29974628359340078</v>
      </c>
      <c r="H4364" s="14">
        <f t="shared" ca="1" si="62"/>
        <v>15420.3413</v>
      </c>
      <c r="I4364" s="14">
        <f ca="1">IF(ROW()=2, Table1[[#This Row],[Netto loon]], INDIRECT(ADDRESS(ROW()-1,COLUMN(F:F))))</f>
        <v>36030.6587</v>
      </c>
      <c r="J4364" s="6">
        <f ca="1">IF(ROW()=2, 0, Table1[[#This Row],[Belastbaar loon]]-INDIRECT(ADDRESS(ROW()-1,COLUMN(A:A))))</f>
        <v>10</v>
      </c>
      <c r="K4364" s="6">
        <f ca="1">Table1[[#This Row],[Netto loon]]-Table1[[#This Row],[Netto vorige schijf]]</f>
        <v>5.0978000000031898</v>
      </c>
      <c r="L4364" s="2">
        <f ca="1">(Table1[[#This Row],[Bruto tov vorige schijf]]-Table1[[#This Row],[Netto tov vorige schijf]])/MAX(Table1[[#This Row],[Bruto tov vorige schijf]],1)</f>
        <v>0.49021999999968102</v>
      </c>
    </row>
    <row r="4365" spans="1:12" x14ac:dyDescent="0.25">
      <c r="A4365" s="14">
        <v>51471</v>
      </c>
      <c r="B4365" s="6">
        <f>LoonHeffing2020(Table1[[#This Row],[Belastbaar loon]])</f>
        <v>19224.4185</v>
      </c>
      <c r="C4365" s="6">
        <f>AlgemeneHeffingsKorting2020(Table1[[#This Row],[Belastbaar loon]])</f>
        <v>966.29280000000006</v>
      </c>
      <c r="D4365" s="14">
        <f>ArbeidsKorting2020(Table1[[#This Row],[Belastbaar loon]])</f>
        <v>2827.98</v>
      </c>
      <c r="E4365" s="14">
        <f>MAX(Table1[[#This Row],[Loonheffing]]-Table1[[#This Row],[Algemene Heffingskorting]]-Table1[[#This Row],[Arbeidskorting]],0)</f>
        <v>15430.145700000001</v>
      </c>
      <c r="F4365" s="6">
        <f>Table1[[#This Row],[Belastbaar loon]]-Table1[[#This Row],[Belasting]]</f>
        <v>36040.854299999999</v>
      </c>
      <c r="G4365" s="2">
        <f>(Table1[[#This Row],[Belastbaar loon]]-Table1[[#This Row],[Netto loon]])/Table1[[#This Row],[Belastbaar loon]]</f>
        <v>0.29978328961939738</v>
      </c>
      <c r="H4365" s="14">
        <f t="shared" ca="1" si="62"/>
        <v>15425.243499999999</v>
      </c>
      <c r="I4365" s="14">
        <f ca="1">IF(ROW()=2, Table1[[#This Row],[Netto loon]], INDIRECT(ADDRESS(ROW()-1,COLUMN(F:F))))</f>
        <v>36035.756500000003</v>
      </c>
      <c r="J4365" s="6">
        <f ca="1">IF(ROW()=2, 0, Table1[[#This Row],[Belastbaar loon]]-INDIRECT(ADDRESS(ROW()-1,COLUMN(A:A))))</f>
        <v>10</v>
      </c>
      <c r="K4365" s="6">
        <f ca="1">Table1[[#This Row],[Netto loon]]-Table1[[#This Row],[Netto vorige schijf]]</f>
        <v>5.0977999999959138</v>
      </c>
      <c r="L4365" s="2">
        <f ca="1">(Table1[[#This Row],[Bruto tov vorige schijf]]-Table1[[#This Row],[Netto tov vorige schijf]])/MAX(Table1[[#This Row],[Bruto tov vorige schijf]],1)</f>
        <v>0.49022000000040861</v>
      </c>
    </row>
    <row r="4366" spans="1:12" x14ac:dyDescent="0.25">
      <c r="A4366" s="14">
        <v>51481</v>
      </c>
      <c r="B4366" s="6">
        <f>LoonHeffing2020(Table1[[#This Row],[Belastbaar loon]])</f>
        <v>19228.1535</v>
      </c>
      <c r="C4366" s="6">
        <f>AlgemeneHeffingsKorting2020(Table1[[#This Row],[Belastbaar loon]])</f>
        <v>965.72559999999999</v>
      </c>
      <c r="D4366" s="14">
        <f>ArbeidsKorting2020(Table1[[#This Row],[Belastbaar loon]])</f>
        <v>2827.38</v>
      </c>
      <c r="E4366" s="14">
        <f>MAX(Table1[[#This Row],[Loonheffing]]-Table1[[#This Row],[Algemene Heffingskorting]]-Table1[[#This Row],[Arbeidskorting]],0)</f>
        <v>15435.047899999998</v>
      </c>
      <c r="F4366" s="6">
        <f>Table1[[#This Row],[Belastbaar loon]]-Table1[[#This Row],[Belasting]]</f>
        <v>36045.952100000002</v>
      </c>
      <c r="G4366" s="2">
        <f>(Table1[[#This Row],[Belastbaar loon]]-Table1[[#This Row],[Netto loon]])/Table1[[#This Row],[Belastbaar loon]]</f>
        <v>0.2998202812688176</v>
      </c>
      <c r="H4366" s="14">
        <f t="shared" ca="1" si="62"/>
        <v>15430.145700000001</v>
      </c>
      <c r="I4366" s="14">
        <f ca="1">IF(ROW()=2, Table1[[#This Row],[Netto loon]], INDIRECT(ADDRESS(ROW()-1,COLUMN(F:F))))</f>
        <v>36040.854299999999</v>
      </c>
      <c r="J4366" s="6">
        <f ca="1">IF(ROW()=2, 0, Table1[[#This Row],[Belastbaar loon]]-INDIRECT(ADDRESS(ROW()-1,COLUMN(A:A))))</f>
        <v>10</v>
      </c>
      <c r="K4366" s="6">
        <f ca="1">Table1[[#This Row],[Netto loon]]-Table1[[#This Row],[Netto vorige schijf]]</f>
        <v>5.0978000000031898</v>
      </c>
      <c r="L4366" s="2">
        <f ca="1">(Table1[[#This Row],[Bruto tov vorige schijf]]-Table1[[#This Row],[Netto tov vorige schijf]])/MAX(Table1[[#This Row],[Bruto tov vorige schijf]],1)</f>
        <v>0.49021999999968102</v>
      </c>
    </row>
    <row r="4367" spans="1:12" x14ac:dyDescent="0.25">
      <c r="A4367" s="14">
        <v>51491</v>
      </c>
      <c r="B4367" s="6">
        <f>LoonHeffing2020(Table1[[#This Row],[Belastbaar loon]])</f>
        <v>19231.888500000001</v>
      </c>
      <c r="C4367" s="6">
        <f>AlgemeneHeffingsKorting2020(Table1[[#This Row],[Belastbaar loon]])</f>
        <v>965.15840000000003</v>
      </c>
      <c r="D4367" s="14">
        <f>ArbeidsKorting2020(Table1[[#This Row],[Belastbaar loon]])</f>
        <v>2826.78</v>
      </c>
      <c r="E4367" s="14">
        <f>MAX(Table1[[#This Row],[Loonheffing]]-Table1[[#This Row],[Algemene Heffingskorting]]-Table1[[#This Row],[Arbeidskorting]],0)</f>
        <v>15439.9501</v>
      </c>
      <c r="F4367" s="6">
        <f>Table1[[#This Row],[Belastbaar loon]]-Table1[[#This Row],[Belasting]]</f>
        <v>36051.049899999998</v>
      </c>
      <c r="G4367" s="2">
        <f>(Table1[[#This Row],[Belastbaar loon]]-Table1[[#This Row],[Netto loon]])/Table1[[#This Row],[Belastbaar loon]]</f>
        <v>0.29985725855003792</v>
      </c>
      <c r="H4367" s="14">
        <f t="shared" ca="1" si="62"/>
        <v>15435.047899999998</v>
      </c>
      <c r="I4367" s="14">
        <f ca="1">IF(ROW()=2, Table1[[#This Row],[Netto loon]], INDIRECT(ADDRESS(ROW()-1,COLUMN(F:F))))</f>
        <v>36045.952100000002</v>
      </c>
      <c r="J4367" s="6">
        <f ca="1">IF(ROW()=2, 0, Table1[[#This Row],[Belastbaar loon]]-INDIRECT(ADDRESS(ROW()-1,COLUMN(A:A))))</f>
        <v>10</v>
      </c>
      <c r="K4367" s="6">
        <f ca="1">Table1[[#This Row],[Netto loon]]-Table1[[#This Row],[Netto vorige schijf]]</f>
        <v>5.0977999999959138</v>
      </c>
      <c r="L4367" s="2">
        <f ca="1">(Table1[[#This Row],[Bruto tov vorige schijf]]-Table1[[#This Row],[Netto tov vorige schijf]])/MAX(Table1[[#This Row],[Bruto tov vorige schijf]],1)</f>
        <v>0.49022000000040861</v>
      </c>
    </row>
    <row r="4368" spans="1:12" x14ac:dyDescent="0.25">
      <c r="A4368" s="14">
        <v>51501</v>
      </c>
      <c r="B4368" s="6">
        <f>LoonHeffing2020(Table1[[#This Row],[Belastbaar loon]])</f>
        <v>19235.623500000002</v>
      </c>
      <c r="C4368" s="6">
        <f>AlgemeneHeffingsKorting2020(Table1[[#This Row],[Belastbaar loon]])</f>
        <v>964.59119999999996</v>
      </c>
      <c r="D4368" s="14">
        <f>ArbeidsKorting2020(Table1[[#This Row],[Belastbaar loon]])</f>
        <v>2826.18</v>
      </c>
      <c r="E4368" s="14">
        <f>MAX(Table1[[#This Row],[Loonheffing]]-Table1[[#This Row],[Algemene Heffingskorting]]-Table1[[#This Row],[Arbeidskorting]],0)</f>
        <v>15444.852300000002</v>
      </c>
      <c r="F4368" s="6">
        <f>Table1[[#This Row],[Belastbaar loon]]-Table1[[#This Row],[Belasting]]</f>
        <v>36056.147700000001</v>
      </c>
      <c r="G4368" s="2">
        <f>(Table1[[#This Row],[Belastbaar loon]]-Table1[[#This Row],[Netto loon]])/Table1[[#This Row],[Belastbaar loon]]</f>
        <v>0.29989422147142769</v>
      </c>
      <c r="H4368" s="14">
        <f t="shared" ca="1" si="62"/>
        <v>15439.9501</v>
      </c>
      <c r="I4368" s="14">
        <f ca="1">IF(ROW()=2, Table1[[#This Row],[Netto loon]], INDIRECT(ADDRESS(ROW()-1,COLUMN(F:F))))</f>
        <v>36051.049899999998</v>
      </c>
      <c r="J4368" s="6">
        <f ca="1">IF(ROW()=2, 0, Table1[[#This Row],[Belastbaar loon]]-INDIRECT(ADDRESS(ROW()-1,COLUMN(A:A))))</f>
        <v>10</v>
      </c>
      <c r="K4368" s="6">
        <f ca="1">Table1[[#This Row],[Netto loon]]-Table1[[#This Row],[Netto vorige schijf]]</f>
        <v>5.0978000000031898</v>
      </c>
      <c r="L4368" s="2">
        <f ca="1">(Table1[[#This Row],[Bruto tov vorige schijf]]-Table1[[#This Row],[Netto tov vorige schijf]])/MAX(Table1[[#This Row],[Bruto tov vorige schijf]],1)</f>
        <v>0.49021999999968102</v>
      </c>
    </row>
    <row r="4369" spans="1:12" x14ac:dyDescent="0.25">
      <c r="A4369" s="14">
        <v>51511</v>
      </c>
      <c r="B4369" s="6">
        <f>LoonHeffing2020(Table1[[#This Row],[Belastbaar loon]])</f>
        <v>19239.358499999998</v>
      </c>
      <c r="C4369" s="6">
        <f>AlgemeneHeffingsKorting2020(Table1[[#This Row],[Belastbaar loon]])</f>
        <v>964.024</v>
      </c>
      <c r="D4369" s="14">
        <f>ArbeidsKorting2020(Table1[[#This Row],[Belastbaar loon]])</f>
        <v>2825.58</v>
      </c>
      <c r="E4369" s="14">
        <f>MAX(Table1[[#This Row],[Loonheffing]]-Table1[[#This Row],[Algemene Heffingskorting]]-Table1[[#This Row],[Arbeidskorting]],0)</f>
        <v>15449.754499999997</v>
      </c>
      <c r="F4369" s="6">
        <f>Table1[[#This Row],[Belastbaar loon]]-Table1[[#This Row],[Belasting]]</f>
        <v>36061.245500000005</v>
      </c>
      <c r="G4369" s="2">
        <f>(Table1[[#This Row],[Belastbaar loon]]-Table1[[#This Row],[Netto loon]])/Table1[[#This Row],[Belastbaar loon]]</f>
        <v>0.29993117004135028</v>
      </c>
      <c r="H4369" s="14">
        <f t="shared" ca="1" si="62"/>
        <v>15444.852300000002</v>
      </c>
      <c r="I4369" s="14">
        <f ca="1">IF(ROW()=2, Table1[[#This Row],[Netto loon]], INDIRECT(ADDRESS(ROW()-1,COLUMN(F:F))))</f>
        <v>36056.147700000001</v>
      </c>
      <c r="J4369" s="6">
        <f ca="1">IF(ROW()=2, 0, Table1[[#This Row],[Belastbaar loon]]-INDIRECT(ADDRESS(ROW()-1,COLUMN(A:A))))</f>
        <v>10</v>
      </c>
      <c r="K4369" s="6">
        <f ca="1">Table1[[#This Row],[Netto loon]]-Table1[[#This Row],[Netto vorige schijf]]</f>
        <v>5.0978000000031898</v>
      </c>
      <c r="L4369" s="2">
        <f ca="1">(Table1[[#This Row],[Bruto tov vorige schijf]]-Table1[[#This Row],[Netto tov vorige schijf]])/MAX(Table1[[#This Row],[Bruto tov vorige schijf]],1)</f>
        <v>0.49021999999968102</v>
      </c>
    </row>
    <row r="4370" spans="1:12" x14ac:dyDescent="0.25">
      <c r="A4370" s="14">
        <v>51521</v>
      </c>
      <c r="B4370" s="6">
        <f>LoonHeffing2020(Table1[[#This Row],[Belastbaar loon]])</f>
        <v>19243.093499999999</v>
      </c>
      <c r="C4370" s="6">
        <f>AlgemeneHeffingsKorting2020(Table1[[#This Row],[Belastbaar loon]])</f>
        <v>963.45680000000004</v>
      </c>
      <c r="D4370" s="14">
        <f>ArbeidsKorting2020(Table1[[#This Row],[Belastbaar loon]])</f>
        <v>2824.98</v>
      </c>
      <c r="E4370" s="14">
        <f>MAX(Table1[[#This Row],[Loonheffing]]-Table1[[#This Row],[Algemene Heffingskorting]]-Table1[[#This Row],[Arbeidskorting]],0)</f>
        <v>15454.6567</v>
      </c>
      <c r="F4370" s="6">
        <f>Table1[[#This Row],[Belastbaar loon]]-Table1[[#This Row],[Belasting]]</f>
        <v>36066.3433</v>
      </c>
      <c r="G4370" s="2">
        <f>(Table1[[#This Row],[Belastbaar loon]]-Table1[[#This Row],[Netto loon]])/Table1[[#This Row],[Belastbaar loon]]</f>
        <v>0.29996810426816251</v>
      </c>
      <c r="H4370" s="14">
        <f t="shared" ca="1" si="62"/>
        <v>15449.754499999997</v>
      </c>
      <c r="I4370" s="14">
        <f ca="1">IF(ROW()=2, Table1[[#This Row],[Netto loon]], INDIRECT(ADDRESS(ROW()-1,COLUMN(F:F))))</f>
        <v>36061.245500000005</v>
      </c>
      <c r="J4370" s="6">
        <f ca="1">IF(ROW()=2, 0, Table1[[#This Row],[Belastbaar loon]]-INDIRECT(ADDRESS(ROW()-1,COLUMN(A:A))))</f>
        <v>10</v>
      </c>
      <c r="K4370" s="6">
        <f ca="1">Table1[[#This Row],[Netto loon]]-Table1[[#This Row],[Netto vorige schijf]]</f>
        <v>5.0977999999959138</v>
      </c>
      <c r="L4370" s="2">
        <f ca="1">(Table1[[#This Row],[Bruto tov vorige schijf]]-Table1[[#This Row],[Netto tov vorige schijf]])/MAX(Table1[[#This Row],[Bruto tov vorige schijf]],1)</f>
        <v>0.49022000000040861</v>
      </c>
    </row>
    <row r="4371" spans="1:12" x14ac:dyDescent="0.25">
      <c r="A4371" s="14">
        <v>51531</v>
      </c>
      <c r="B4371" s="6">
        <f>LoonHeffing2020(Table1[[#This Row],[Belastbaar loon]])</f>
        <v>19246.8285</v>
      </c>
      <c r="C4371" s="6">
        <f>AlgemeneHeffingsKorting2020(Table1[[#This Row],[Belastbaar loon]])</f>
        <v>962.88959999999997</v>
      </c>
      <c r="D4371" s="14">
        <f>ArbeidsKorting2020(Table1[[#This Row],[Belastbaar loon]])</f>
        <v>2824.38</v>
      </c>
      <c r="E4371" s="14">
        <f>MAX(Table1[[#This Row],[Loonheffing]]-Table1[[#This Row],[Algemene Heffingskorting]]-Table1[[#This Row],[Arbeidskorting]],0)</f>
        <v>15459.5589</v>
      </c>
      <c r="F4371" s="6">
        <f>Table1[[#This Row],[Belastbaar loon]]-Table1[[#This Row],[Belasting]]</f>
        <v>36071.441099999996</v>
      </c>
      <c r="G4371" s="2">
        <f>(Table1[[#This Row],[Belastbaar loon]]-Table1[[#This Row],[Netto loon]])/Table1[[#This Row],[Belastbaar loon]]</f>
        <v>0.3000050241602143</v>
      </c>
      <c r="H4371" s="14">
        <f t="shared" ca="1" si="62"/>
        <v>15454.6567</v>
      </c>
      <c r="I4371" s="14">
        <f ca="1">IF(ROW()=2, Table1[[#This Row],[Netto loon]], INDIRECT(ADDRESS(ROW()-1,COLUMN(F:F))))</f>
        <v>36066.3433</v>
      </c>
      <c r="J4371" s="6">
        <f ca="1">IF(ROW()=2, 0, Table1[[#This Row],[Belastbaar loon]]-INDIRECT(ADDRESS(ROW()-1,COLUMN(A:A))))</f>
        <v>10</v>
      </c>
      <c r="K4371" s="6">
        <f ca="1">Table1[[#This Row],[Netto loon]]-Table1[[#This Row],[Netto vorige schijf]]</f>
        <v>5.0977999999959138</v>
      </c>
      <c r="L4371" s="2">
        <f ca="1">(Table1[[#This Row],[Bruto tov vorige schijf]]-Table1[[#This Row],[Netto tov vorige schijf]])/MAX(Table1[[#This Row],[Bruto tov vorige schijf]],1)</f>
        <v>0.49022000000040861</v>
      </c>
    </row>
    <row r="4372" spans="1:12" x14ac:dyDescent="0.25">
      <c r="A4372" s="14">
        <v>51541</v>
      </c>
      <c r="B4372" s="6">
        <f>LoonHeffing2020(Table1[[#This Row],[Belastbaar loon]])</f>
        <v>19250.5635</v>
      </c>
      <c r="C4372" s="6">
        <f>AlgemeneHeffingsKorting2020(Table1[[#This Row],[Belastbaar loon]])</f>
        <v>962.32240000000002</v>
      </c>
      <c r="D4372" s="14">
        <f>ArbeidsKorting2020(Table1[[#This Row],[Belastbaar loon]])</f>
        <v>2823.78</v>
      </c>
      <c r="E4372" s="14">
        <f>MAX(Table1[[#This Row],[Loonheffing]]-Table1[[#This Row],[Algemene Heffingskorting]]-Table1[[#This Row],[Arbeidskorting]],0)</f>
        <v>15464.461099999999</v>
      </c>
      <c r="F4372" s="6">
        <f>Table1[[#This Row],[Belastbaar loon]]-Table1[[#This Row],[Belasting]]</f>
        <v>36076.5389</v>
      </c>
      <c r="G4372" s="2">
        <f>(Table1[[#This Row],[Belastbaar loon]]-Table1[[#This Row],[Netto loon]])/Table1[[#This Row],[Belastbaar loon]]</f>
        <v>0.30004192972584931</v>
      </c>
      <c r="H4372" s="14">
        <f t="shared" ca="1" si="62"/>
        <v>15459.5589</v>
      </c>
      <c r="I4372" s="14">
        <f ca="1">IF(ROW()=2, Table1[[#This Row],[Netto loon]], INDIRECT(ADDRESS(ROW()-1,COLUMN(F:F))))</f>
        <v>36071.441099999996</v>
      </c>
      <c r="J4372" s="6">
        <f ca="1">IF(ROW()=2, 0, Table1[[#This Row],[Belastbaar loon]]-INDIRECT(ADDRESS(ROW()-1,COLUMN(A:A))))</f>
        <v>10</v>
      </c>
      <c r="K4372" s="6">
        <f ca="1">Table1[[#This Row],[Netto loon]]-Table1[[#This Row],[Netto vorige schijf]]</f>
        <v>5.0978000000031898</v>
      </c>
      <c r="L4372" s="2">
        <f ca="1">(Table1[[#This Row],[Bruto tov vorige schijf]]-Table1[[#This Row],[Netto tov vorige schijf]])/MAX(Table1[[#This Row],[Bruto tov vorige schijf]],1)</f>
        <v>0.49021999999968102</v>
      </c>
    </row>
    <row r="4373" spans="1:12" x14ac:dyDescent="0.25">
      <c r="A4373" s="14">
        <v>51551</v>
      </c>
      <c r="B4373" s="6">
        <f>LoonHeffing2020(Table1[[#This Row],[Belastbaar loon]])</f>
        <v>19254.298500000001</v>
      </c>
      <c r="C4373" s="6">
        <f>AlgemeneHeffingsKorting2020(Table1[[#This Row],[Belastbaar loon]])</f>
        <v>961.75520000000006</v>
      </c>
      <c r="D4373" s="14">
        <f>ArbeidsKorting2020(Table1[[#This Row],[Belastbaar loon]])</f>
        <v>2823.18</v>
      </c>
      <c r="E4373" s="14">
        <f>MAX(Table1[[#This Row],[Loonheffing]]-Table1[[#This Row],[Algemene Heffingskorting]]-Table1[[#This Row],[Arbeidskorting]],0)</f>
        <v>15469.363300000001</v>
      </c>
      <c r="F4373" s="6">
        <f>Table1[[#This Row],[Belastbaar loon]]-Table1[[#This Row],[Belasting]]</f>
        <v>36081.636700000003</v>
      </c>
      <c r="G4373" s="2">
        <f>(Table1[[#This Row],[Belastbaar loon]]-Table1[[#This Row],[Netto loon]])/Table1[[#This Row],[Belastbaar loon]]</f>
        <v>0.30007882097340494</v>
      </c>
      <c r="H4373" s="14">
        <f t="shared" ca="1" si="62"/>
        <v>15464.461099999999</v>
      </c>
      <c r="I4373" s="14">
        <f ca="1">IF(ROW()=2, Table1[[#This Row],[Netto loon]], INDIRECT(ADDRESS(ROW()-1,COLUMN(F:F))))</f>
        <v>36076.5389</v>
      </c>
      <c r="J4373" s="6">
        <f ca="1">IF(ROW()=2, 0, Table1[[#This Row],[Belastbaar loon]]-INDIRECT(ADDRESS(ROW()-1,COLUMN(A:A))))</f>
        <v>10</v>
      </c>
      <c r="K4373" s="6">
        <f ca="1">Table1[[#This Row],[Netto loon]]-Table1[[#This Row],[Netto vorige schijf]]</f>
        <v>5.0978000000031898</v>
      </c>
      <c r="L4373" s="2">
        <f ca="1">(Table1[[#This Row],[Bruto tov vorige schijf]]-Table1[[#This Row],[Netto tov vorige schijf]])/MAX(Table1[[#This Row],[Bruto tov vorige schijf]],1)</f>
        <v>0.49021999999968102</v>
      </c>
    </row>
    <row r="4374" spans="1:12" x14ac:dyDescent="0.25">
      <c r="A4374" s="14">
        <v>51561</v>
      </c>
      <c r="B4374" s="6">
        <f>LoonHeffing2020(Table1[[#This Row],[Belastbaar loon]])</f>
        <v>19258.033500000001</v>
      </c>
      <c r="C4374" s="6">
        <f>AlgemeneHeffingsKorting2020(Table1[[#This Row],[Belastbaar loon]])</f>
        <v>961.18799999999999</v>
      </c>
      <c r="D4374" s="14">
        <f>ArbeidsKorting2020(Table1[[#This Row],[Belastbaar loon]])</f>
        <v>2822.58</v>
      </c>
      <c r="E4374" s="14">
        <f>MAX(Table1[[#This Row],[Loonheffing]]-Table1[[#This Row],[Algemene Heffingskorting]]-Table1[[#This Row],[Arbeidskorting]],0)</f>
        <v>15474.265500000003</v>
      </c>
      <c r="F4374" s="6">
        <f>Table1[[#This Row],[Belastbaar loon]]-Table1[[#This Row],[Belasting]]</f>
        <v>36086.734499999999</v>
      </c>
      <c r="G4374" s="2">
        <f>(Table1[[#This Row],[Belastbaar loon]]-Table1[[#This Row],[Netto loon]])/Table1[[#This Row],[Belastbaar loon]]</f>
        <v>0.30011569791121201</v>
      </c>
      <c r="H4374" s="14">
        <f t="shared" ca="1" si="62"/>
        <v>15469.363300000001</v>
      </c>
      <c r="I4374" s="14">
        <f ca="1">IF(ROW()=2, Table1[[#This Row],[Netto loon]], INDIRECT(ADDRESS(ROW()-1,COLUMN(F:F))))</f>
        <v>36081.636700000003</v>
      </c>
      <c r="J4374" s="6">
        <f ca="1">IF(ROW()=2, 0, Table1[[#This Row],[Belastbaar loon]]-INDIRECT(ADDRESS(ROW()-1,COLUMN(A:A))))</f>
        <v>10</v>
      </c>
      <c r="K4374" s="6">
        <f ca="1">Table1[[#This Row],[Netto loon]]-Table1[[#This Row],[Netto vorige schijf]]</f>
        <v>5.0977999999959138</v>
      </c>
      <c r="L4374" s="2">
        <f ca="1">(Table1[[#This Row],[Bruto tov vorige schijf]]-Table1[[#This Row],[Netto tov vorige schijf]])/MAX(Table1[[#This Row],[Bruto tov vorige schijf]],1)</f>
        <v>0.49022000000040861</v>
      </c>
    </row>
    <row r="4375" spans="1:12" x14ac:dyDescent="0.25">
      <c r="A4375" s="14">
        <v>51571</v>
      </c>
      <c r="B4375" s="6">
        <f>LoonHeffing2020(Table1[[#This Row],[Belastbaar loon]])</f>
        <v>19261.768499999998</v>
      </c>
      <c r="C4375" s="6">
        <f>AlgemeneHeffingsKorting2020(Table1[[#This Row],[Belastbaar loon]])</f>
        <v>960.62080000000003</v>
      </c>
      <c r="D4375" s="14">
        <f>ArbeidsKorting2020(Table1[[#This Row],[Belastbaar loon]])</f>
        <v>2821.98</v>
      </c>
      <c r="E4375" s="14">
        <f>MAX(Table1[[#This Row],[Loonheffing]]-Table1[[#This Row],[Algemene Heffingskorting]]-Table1[[#This Row],[Arbeidskorting]],0)</f>
        <v>15479.167699999998</v>
      </c>
      <c r="F4375" s="6">
        <f>Table1[[#This Row],[Belastbaar loon]]-Table1[[#This Row],[Belasting]]</f>
        <v>36091.832300000002</v>
      </c>
      <c r="G4375" s="2">
        <f>(Table1[[#This Row],[Belastbaar loon]]-Table1[[#This Row],[Netto loon]])/Table1[[#This Row],[Belastbaar loon]]</f>
        <v>0.30015256054759454</v>
      </c>
      <c r="H4375" s="14">
        <f t="shared" ca="1" si="62"/>
        <v>15474.265500000003</v>
      </c>
      <c r="I4375" s="14">
        <f ca="1">IF(ROW()=2, Table1[[#This Row],[Netto loon]], INDIRECT(ADDRESS(ROW()-1,COLUMN(F:F))))</f>
        <v>36086.734499999999</v>
      </c>
      <c r="J4375" s="6">
        <f ca="1">IF(ROW()=2, 0, Table1[[#This Row],[Belastbaar loon]]-INDIRECT(ADDRESS(ROW()-1,COLUMN(A:A))))</f>
        <v>10</v>
      </c>
      <c r="K4375" s="6">
        <f ca="1">Table1[[#This Row],[Netto loon]]-Table1[[#This Row],[Netto vorige schijf]]</f>
        <v>5.0978000000031898</v>
      </c>
      <c r="L4375" s="2">
        <f ca="1">(Table1[[#This Row],[Bruto tov vorige schijf]]-Table1[[#This Row],[Netto tov vorige schijf]])/MAX(Table1[[#This Row],[Bruto tov vorige schijf]],1)</f>
        <v>0.49021999999968102</v>
      </c>
    </row>
    <row r="4376" spans="1:12" x14ac:dyDescent="0.25">
      <c r="A4376" s="14">
        <v>51581</v>
      </c>
      <c r="B4376" s="6">
        <f>LoonHeffing2020(Table1[[#This Row],[Belastbaar loon]])</f>
        <v>19265.503499999999</v>
      </c>
      <c r="C4376" s="6">
        <f>AlgemeneHeffingsKorting2020(Table1[[#This Row],[Belastbaar loon]])</f>
        <v>960.05359999999996</v>
      </c>
      <c r="D4376" s="14">
        <f>ArbeidsKorting2020(Table1[[#This Row],[Belastbaar loon]])</f>
        <v>2821.38</v>
      </c>
      <c r="E4376" s="14">
        <f>MAX(Table1[[#This Row],[Loonheffing]]-Table1[[#This Row],[Algemene Heffingskorting]]-Table1[[#This Row],[Arbeidskorting]],0)</f>
        <v>15484.069899999999</v>
      </c>
      <c r="F4376" s="6">
        <f>Table1[[#This Row],[Belastbaar loon]]-Table1[[#This Row],[Belasting]]</f>
        <v>36096.930099999998</v>
      </c>
      <c r="G4376" s="2">
        <f>(Table1[[#This Row],[Belastbaar loon]]-Table1[[#This Row],[Netto loon]])/Table1[[#This Row],[Belastbaar loon]]</f>
        <v>0.3001894088908707</v>
      </c>
      <c r="H4376" s="14">
        <f t="shared" ca="1" si="62"/>
        <v>15479.167699999998</v>
      </c>
      <c r="I4376" s="14">
        <f ca="1">IF(ROW()=2, Table1[[#This Row],[Netto loon]], INDIRECT(ADDRESS(ROW()-1,COLUMN(F:F))))</f>
        <v>36091.832300000002</v>
      </c>
      <c r="J4376" s="6">
        <f ca="1">IF(ROW()=2, 0, Table1[[#This Row],[Belastbaar loon]]-INDIRECT(ADDRESS(ROW()-1,COLUMN(A:A))))</f>
        <v>10</v>
      </c>
      <c r="K4376" s="6">
        <f ca="1">Table1[[#This Row],[Netto loon]]-Table1[[#This Row],[Netto vorige schijf]]</f>
        <v>5.0977999999959138</v>
      </c>
      <c r="L4376" s="2">
        <f ca="1">(Table1[[#This Row],[Bruto tov vorige schijf]]-Table1[[#This Row],[Netto tov vorige schijf]])/MAX(Table1[[#This Row],[Bruto tov vorige schijf]],1)</f>
        <v>0.49022000000040861</v>
      </c>
    </row>
    <row r="4377" spans="1:12" x14ac:dyDescent="0.25">
      <c r="A4377" s="14">
        <v>51591</v>
      </c>
      <c r="B4377" s="6">
        <f>LoonHeffing2020(Table1[[#This Row],[Belastbaar loon]])</f>
        <v>19269.238499999999</v>
      </c>
      <c r="C4377" s="6">
        <f>AlgemeneHeffingsKorting2020(Table1[[#This Row],[Belastbaar loon]])</f>
        <v>959.4864</v>
      </c>
      <c r="D4377" s="14">
        <f>ArbeidsKorting2020(Table1[[#This Row],[Belastbaar loon]])</f>
        <v>2820.78</v>
      </c>
      <c r="E4377" s="14">
        <f>MAX(Table1[[#This Row],[Loonheffing]]-Table1[[#This Row],[Algemene Heffingskorting]]-Table1[[#This Row],[Arbeidskorting]],0)</f>
        <v>15488.972099999997</v>
      </c>
      <c r="F4377" s="6">
        <f>Table1[[#This Row],[Belastbaar loon]]-Table1[[#This Row],[Belasting]]</f>
        <v>36102.027900000001</v>
      </c>
      <c r="G4377" s="2">
        <f>(Table1[[#This Row],[Belastbaar loon]]-Table1[[#This Row],[Netto loon]])/Table1[[#This Row],[Belastbaar loon]]</f>
        <v>0.30022624294935163</v>
      </c>
      <c r="H4377" s="14">
        <f t="shared" ca="1" si="62"/>
        <v>15484.069899999999</v>
      </c>
      <c r="I4377" s="14">
        <f ca="1">IF(ROW()=2, Table1[[#This Row],[Netto loon]], INDIRECT(ADDRESS(ROW()-1,COLUMN(F:F))))</f>
        <v>36096.930099999998</v>
      </c>
      <c r="J4377" s="6">
        <f ca="1">IF(ROW()=2, 0, Table1[[#This Row],[Belastbaar loon]]-INDIRECT(ADDRESS(ROW()-1,COLUMN(A:A))))</f>
        <v>10</v>
      </c>
      <c r="K4377" s="6">
        <f ca="1">Table1[[#This Row],[Netto loon]]-Table1[[#This Row],[Netto vorige schijf]]</f>
        <v>5.0978000000031898</v>
      </c>
      <c r="L4377" s="2">
        <f ca="1">(Table1[[#This Row],[Bruto tov vorige schijf]]-Table1[[#This Row],[Netto tov vorige schijf]])/MAX(Table1[[#This Row],[Bruto tov vorige schijf]],1)</f>
        <v>0.49021999999968102</v>
      </c>
    </row>
    <row r="4378" spans="1:12" x14ac:dyDescent="0.25">
      <c r="A4378" s="14">
        <v>51601</v>
      </c>
      <c r="B4378" s="6">
        <f>LoonHeffing2020(Table1[[#This Row],[Belastbaar loon]])</f>
        <v>19272.9735</v>
      </c>
      <c r="C4378" s="6">
        <f>AlgemeneHeffingsKorting2020(Table1[[#This Row],[Belastbaar loon]])</f>
        <v>958.91920000000005</v>
      </c>
      <c r="D4378" s="14">
        <f>ArbeidsKorting2020(Table1[[#This Row],[Belastbaar loon]])</f>
        <v>2820.18</v>
      </c>
      <c r="E4378" s="14">
        <f>MAX(Table1[[#This Row],[Loonheffing]]-Table1[[#This Row],[Algemene Heffingskorting]]-Table1[[#This Row],[Arbeidskorting]],0)</f>
        <v>15493.874299999999</v>
      </c>
      <c r="F4378" s="6">
        <f>Table1[[#This Row],[Belastbaar loon]]-Table1[[#This Row],[Belasting]]</f>
        <v>36107.125700000004</v>
      </c>
      <c r="G4378" s="2">
        <f>(Table1[[#This Row],[Belastbaar loon]]-Table1[[#This Row],[Netto loon]])/Table1[[#This Row],[Belastbaar loon]]</f>
        <v>0.30026306273134235</v>
      </c>
      <c r="H4378" s="14">
        <f t="shared" ref="H4378:H4441" ca="1" si="63">IF(ROW()=2, 0, INDIRECT(ADDRESS(ROW()-1,COLUMN(E:E))))</f>
        <v>15488.972099999997</v>
      </c>
      <c r="I4378" s="14">
        <f ca="1">IF(ROW()=2, Table1[[#This Row],[Netto loon]], INDIRECT(ADDRESS(ROW()-1,COLUMN(F:F))))</f>
        <v>36102.027900000001</v>
      </c>
      <c r="J4378" s="6">
        <f ca="1">IF(ROW()=2, 0, Table1[[#This Row],[Belastbaar loon]]-INDIRECT(ADDRESS(ROW()-1,COLUMN(A:A))))</f>
        <v>10</v>
      </c>
      <c r="K4378" s="6">
        <f ca="1">Table1[[#This Row],[Netto loon]]-Table1[[#This Row],[Netto vorige schijf]]</f>
        <v>5.0978000000031898</v>
      </c>
      <c r="L4378" s="2">
        <f ca="1">(Table1[[#This Row],[Bruto tov vorige schijf]]-Table1[[#This Row],[Netto tov vorige schijf]])/MAX(Table1[[#This Row],[Bruto tov vorige schijf]],1)</f>
        <v>0.49021999999968102</v>
      </c>
    </row>
    <row r="4379" spans="1:12" x14ac:dyDescent="0.25">
      <c r="A4379" s="14">
        <v>51611</v>
      </c>
      <c r="B4379" s="6">
        <f>LoonHeffing2020(Table1[[#This Row],[Belastbaar loon]])</f>
        <v>19276.708500000001</v>
      </c>
      <c r="C4379" s="6">
        <f>AlgemeneHeffingsKorting2020(Table1[[#This Row],[Belastbaar loon]])</f>
        <v>958.35199999999998</v>
      </c>
      <c r="D4379" s="14">
        <f>ArbeidsKorting2020(Table1[[#This Row],[Belastbaar loon]])</f>
        <v>2819.58</v>
      </c>
      <c r="E4379" s="14">
        <f>MAX(Table1[[#This Row],[Loonheffing]]-Table1[[#This Row],[Algemene Heffingskorting]]-Table1[[#This Row],[Arbeidskorting]],0)</f>
        <v>15498.776500000002</v>
      </c>
      <c r="F4379" s="6">
        <f>Table1[[#This Row],[Belastbaar loon]]-Table1[[#This Row],[Belasting]]</f>
        <v>36112.2235</v>
      </c>
      <c r="G4379" s="2">
        <f>(Table1[[#This Row],[Belastbaar loon]]-Table1[[#This Row],[Netto loon]])/Table1[[#This Row],[Belastbaar loon]]</f>
        <v>0.30029986824514154</v>
      </c>
      <c r="H4379" s="14">
        <f t="shared" ca="1" si="63"/>
        <v>15493.874299999999</v>
      </c>
      <c r="I4379" s="14">
        <f ca="1">IF(ROW()=2, Table1[[#This Row],[Netto loon]], INDIRECT(ADDRESS(ROW()-1,COLUMN(F:F))))</f>
        <v>36107.125700000004</v>
      </c>
      <c r="J4379" s="6">
        <f ca="1">IF(ROW()=2, 0, Table1[[#This Row],[Belastbaar loon]]-INDIRECT(ADDRESS(ROW()-1,COLUMN(A:A))))</f>
        <v>10</v>
      </c>
      <c r="K4379" s="6">
        <f ca="1">Table1[[#This Row],[Netto loon]]-Table1[[#This Row],[Netto vorige schijf]]</f>
        <v>5.0977999999959138</v>
      </c>
      <c r="L4379" s="2">
        <f ca="1">(Table1[[#This Row],[Bruto tov vorige schijf]]-Table1[[#This Row],[Netto tov vorige schijf]])/MAX(Table1[[#This Row],[Bruto tov vorige schijf]],1)</f>
        <v>0.49022000000040861</v>
      </c>
    </row>
    <row r="4380" spans="1:12" x14ac:dyDescent="0.25">
      <c r="A4380" s="14">
        <v>51621</v>
      </c>
      <c r="B4380" s="6">
        <f>LoonHeffing2020(Table1[[#This Row],[Belastbaar loon]])</f>
        <v>19280.443500000001</v>
      </c>
      <c r="C4380" s="6">
        <f>AlgemeneHeffingsKorting2020(Table1[[#This Row],[Belastbaar loon]])</f>
        <v>957.78480000000002</v>
      </c>
      <c r="D4380" s="14">
        <f>ArbeidsKorting2020(Table1[[#This Row],[Belastbaar loon]])</f>
        <v>2818.98</v>
      </c>
      <c r="E4380" s="14">
        <f>MAX(Table1[[#This Row],[Loonheffing]]-Table1[[#This Row],[Algemene Heffingskorting]]-Table1[[#This Row],[Arbeidskorting]],0)</f>
        <v>15503.6787</v>
      </c>
      <c r="F4380" s="6">
        <f>Table1[[#This Row],[Belastbaar loon]]-Table1[[#This Row],[Belasting]]</f>
        <v>36117.321299999996</v>
      </c>
      <c r="G4380" s="2">
        <f>(Table1[[#This Row],[Belastbaar loon]]-Table1[[#This Row],[Netto loon]])/Table1[[#This Row],[Belastbaar loon]]</f>
        <v>0.30033665949904115</v>
      </c>
      <c r="H4380" s="14">
        <f t="shared" ca="1" si="63"/>
        <v>15498.776500000002</v>
      </c>
      <c r="I4380" s="14">
        <f ca="1">IF(ROW()=2, Table1[[#This Row],[Netto loon]], INDIRECT(ADDRESS(ROW()-1,COLUMN(F:F))))</f>
        <v>36112.2235</v>
      </c>
      <c r="J4380" s="6">
        <f ca="1">IF(ROW()=2, 0, Table1[[#This Row],[Belastbaar loon]]-INDIRECT(ADDRESS(ROW()-1,COLUMN(A:A))))</f>
        <v>10</v>
      </c>
      <c r="K4380" s="6">
        <f ca="1">Table1[[#This Row],[Netto loon]]-Table1[[#This Row],[Netto vorige schijf]]</f>
        <v>5.0977999999959138</v>
      </c>
      <c r="L4380" s="2">
        <f ca="1">(Table1[[#This Row],[Bruto tov vorige schijf]]-Table1[[#This Row],[Netto tov vorige schijf]])/MAX(Table1[[#This Row],[Bruto tov vorige schijf]],1)</f>
        <v>0.49022000000040861</v>
      </c>
    </row>
    <row r="4381" spans="1:12" x14ac:dyDescent="0.25">
      <c r="A4381" s="14">
        <v>51631</v>
      </c>
      <c r="B4381" s="6">
        <f>LoonHeffing2020(Table1[[#This Row],[Belastbaar loon]])</f>
        <v>19284.178499999998</v>
      </c>
      <c r="C4381" s="6">
        <f>AlgemeneHeffingsKorting2020(Table1[[#This Row],[Belastbaar loon]])</f>
        <v>957.21760000000006</v>
      </c>
      <c r="D4381" s="14">
        <f>ArbeidsKorting2020(Table1[[#This Row],[Belastbaar loon]])</f>
        <v>2818.38</v>
      </c>
      <c r="E4381" s="14">
        <f>MAX(Table1[[#This Row],[Loonheffing]]-Table1[[#This Row],[Algemene Heffingskorting]]-Table1[[#This Row],[Arbeidskorting]],0)</f>
        <v>15508.580899999997</v>
      </c>
      <c r="F4381" s="6">
        <f>Table1[[#This Row],[Belastbaar loon]]-Table1[[#This Row],[Belasting]]</f>
        <v>36122.419099999999</v>
      </c>
      <c r="G4381" s="2">
        <f>(Table1[[#This Row],[Belastbaar loon]]-Table1[[#This Row],[Netto loon]])/Table1[[#This Row],[Belastbaar loon]]</f>
        <v>0.30037343650132675</v>
      </c>
      <c r="H4381" s="14">
        <f t="shared" ca="1" si="63"/>
        <v>15503.6787</v>
      </c>
      <c r="I4381" s="14">
        <f ca="1">IF(ROW()=2, Table1[[#This Row],[Netto loon]], INDIRECT(ADDRESS(ROW()-1,COLUMN(F:F))))</f>
        <v>36117.321299999996</v>
      </c>
      <c r="J4381" s="6">
        <f ca="1">IF(ROW()=2, 0, Table1[[#This Row],[Belastbaar loon]]-INDIRECT(ADDRESS(ROW()-1,COLUMN(A:A))))</f>
        <v>10</v>
      </c>
      <c r="K4381" s="6">
        <f ca="1">Table1[[#This Row],[Netto loon]]-Table1[[#This Row],[Netto vorige schijf]]</f>
        <v>5.0978000000031898</v>
      </c>
      <c r="L4381" s="2">
        <f ca="1">(Table1[[#This Row],[Bruto tov vorige schijf]]-Table1[[#This Row],[Netto tov vorige schijf]])/MAX(Table1[[#This Row],[Bruto tov vorige schijf]],1)</f>
        <v>0.49021999999968102</v>
      </c>
    </row>
    <row r="4382" spans="1:12" x14ac:dyDescent="0.25">
      <c r="A4382" s="14">
        <v>51641</v>
      </c>
      <c r="B4382" s="6">
        <f>LoonHeffing2020(Table1[[#This Row],[Belastbaar loon]])</f>
        <v>19287.913499999999</v>
      </c>
      <c r="C4382" s="6">
        <f>AlgemeneHeffingsKorting2020(Table1[[#This Row],[Belastbaar loon]])</f>
        <v>956.65039999999999</v>
      </c>
      <c r="D4382" s="14">
        <f>ArbeidsKorting2020(Table1[[#This Row],[Belastbaar loon]])</f>
        <v>2817.78</v>
      </c>
      <c r="E4382" s="14">
        <f>MAX(Table1[[#This Row],[Loonheffing]]-Table1[[#This Row],[Algemene Heffingskorting]]-Table1[[#This Row],[Arbeidskorting]],0)</f>
        <v>15513.483099999999</v>
      </c>
      <c r="F4382" s="6">
        <f>Table1[[#This Row],[Belastbaar loon]]-Table1[[#This Row],[Belasting]]</f>
        <v>36127.516900000002</v>
      </c>
      <c r="G4382" s="2">
        <f>(Table1[[#This Row],[Belastbaar loon]]-Table1[[#This Row],[Netto loon]])/Table1[[#This Row],[Belastbaar loon]]</f>
        <v>0.30041019926027762</v>
      </c>
      <c r="H4382" s="14">
        <f t="shared" ca="1" si="63"/>
        <v>15508.580899999997</v>
      </c>
      <c r="I4382" s="14">
        <f ca="1">IF(ROW()=2, Table1[[#This Row],[Netto loon]], INDIRECT(ADDRESS(ROW()-1,COLUMN(F:F))))</f>
        <v>36122.419099999999</v>
      </c>
      <c r="J4382" s="6">
        <f ca="1">IF(ROW()=2, 0, Table1[[#This Row],[Belastbaar loon]]-INDIRECT(ADDRESS(ROW()-1,COLUMN(A:A))))</f>
        <v>10</v>
      </c>
      <c r="K4382" s="6">
        <f ca="1">Table1[[#This Row],[Netto loon]]-Table1[[#This Row],[Netto vorige schijf]]</f>
        <v>5.0978000000031898</v>
      </c>
      <c r="L4382" s="2">
        <f ca="1">(Table1[[#This Row],[Bruto tov vorige schijf]]-Table1[[#This Row],[Netto tov vorige schijf]])/MAX(Table1[[#This Row],[Bruto tov vorige schijf]],1)</f>
        <v>0.49021999999968102</v>
      </c>
    </row>
    <row r="4383" spans="1:12" x14ac:dyDescent="0.25">
      <c r="A4383" s="14">
        <v>51651</v>
      </c>
      <c r="B4383" s="6">
        <f>LoonHeffing2020(Table1[[#This Row],[Belastbaar loon]])</f>
        <v>19291.648499999999</v>
      </c>
      <c r="C4383" s="6">
        <f>AlgemeneHeffingsKorting2020(Table1[[#This Row],[Belastbaar loon]])</f>
        <v>956.08320000000003</v>
      </c>
      <c r="D4383" s="14">
        <f>ArbeidsKorting2020(Table1[[#This Row],[Belastbaar loon]])</f>
        <v>2817.18</v>
      </c>
      <c r="E4383" s="14">
        <f>MAX(Table1[[#This Row],[Loonheffing]]-Table1[[#This Row],[Algemene Heffingskorting]]-Table1[[#This Row],[Arbeidskorting]],0)</f>
        <v>15518.385299999998</v>
      </c>
      <c r="F4383" s="6">
        <f>Table1[[#This Row],[Belastbaar loon]]-Table1[[#This Row],[Belasting]]</f>
        <v>36132.614700000006</v>
      </c>
      <c r="G4383" s="2">
        <f>(Table1[[#This Row],[Belastbaar loon]]-Table1[[#This Row],[Netto loon]])/Table1[[#This Row],[Belastbaar loon]]</f>
        <v>0.3004469477841667</v>
      </c>
      <c r="H4383" s="14">
        <f t="shared" ca="1" si="63"/>
        <v>15513.483099999999</v>
      </c>
      <c r="I4383" s="14">
        <f ca="1">IF(ROW()=2, Table1[[#This Row],[Netto loon]], INDIRECT(ADDRESS(ROW()-1,COLUMN(F:F))))</f>
        <v>36127.516900000002</v>
      </c>
      <c r="J4383" s="6">
        <f ca="1">IF(ROW()=2, 0, Table1[[#This Row],[Belastbaar loon]]-INDIRECT(ADDRESS(ROW()-1,COLUMN(A:A))))</f>
        <v>10</v>
      </c>
      <c r="K4383" s="6">
        <f ca="1">Table1[[#This Row],[Netto loon]]-Table1[[#This Row],[Netto vorige schijf]]</f>
        <v>5.0978000000031898</v>
      </c>
      <c r="L4383" s="2">
        <f ca="1">(Table1[[#This Row],[Bruto tov vorige schijf]]-Table1[[#This Row],[Netto tov vorige schijf]])/MAX(Table1[[#This Row],[Bruto tov vorige schijf]],1)</f>
        <v>0.49021999999968102</v>
      </c>
    </row>
    <row r="4384" spans="1:12" x14ac:dyDescent="0.25">
      <c r="A4384" s="14">
        <v>51661</v>
      </c>
      <c r="B4384" s="6">
        <f>LoonHeffing2020(Table1[[#This Row],[Belastbaar loon]])</f>
        <v>19295.3835</v>
      </c>
      <c r="C4384" s="6">
        <f>AlgemeneHeffingsKorting2020(Table1[[#This Row],[Belastbaar loon]])</f>
        <v>955.51599999999996</v>
      </c>
      <c r="D4384" s="14">
        <f>ArbeidsKorting2020(Table1[[#This Row],[Belastbaar loon]])</f>
        <v>2816.58</v>
      </c>
      <c r="E4384" s="14">
        <f>MAX(Table1[[#This Row],[Loonheffing]]-Table1[[#This Row],[Algemene Heffingskorting]]-Table1[[#This Row],[Arbeidskorting]],0)</f>
        <v>15523.2875</v>
      </c>
      <c r="F4384" s="6">
        <f>Table1[[#This Row],[Belastbaar loon]]-Table1[[#This Row],[Belasting]]</f>
        <v>36137.712500000001</v>
      </c>
      <c r="G4384" s="2">
        <f>(Table1[[#This Row],[Belastbaar loon]]-Table1[[#This Row],[Netto loon]])/Table1[[#This Row],[Belastbaar loon]]</f>
        <v>0.30048368208126047</v>
      </c>
      <c r="H4384" s="14">
        <f t="shared" ca="1" si="63"/>
        <v>15518.385299999998</v>
      </c>
      <c r="I4384" s="14">
        <f ca="1">IF(ROW()=2, Table1[[#This Row],[Netto loon]], INDIRECT(ADDRESS(ROW()-1,COLUMN(F:F))))</f>
        <v>36132.614700000006</v>
      </c>
      <c r="J4384" s="6">
        <f ca="1">IF(ROW()=2, 0, Table1[[#This Row],[Belastbaar loon]]-INDIRECT(ADDRESS(ROW()-1,COLUMN(A:A))))</f>
        <v>10</v>
      </c>
      <c r="K4384" s="6">
        <f ca="1">Table1[[#This Row],[Netto loon]]-Table1[[#This Row],[Netto vorige schijf]]</f>
        <v>5.0977999999959138</v>
      </c>
      <c r="L4384" s="2">
        <f ca="1">(Table1[[#This Row],[Bruto tov vorige schijf]]-Table1[[#This Row],[Netto tov vorige schijf]])/MAX(Table1[[#This Row],[Bruto tov vorige schijf]],1)</f>
        <v>0.49022000000040861</v>
      </c>
    </row>
    <row r="4385" spans="1:12" x14ac:dyDescent="0.25">
      <c r="A4385" s="14">
        <v>51671</v>
      </c>
      <c r="B4385" s="6">
        <f>LoonHeffing2020(Table1[[#This Row],[Belastbaar loon]])</f>
        <v>19299.1185</v>
      </c>
      <c r="C4385" s="6">
        <f>AlgemeneHeffingsKorting2020(Table1[[#This Row],[Belastbaar loon]])</f>
        <v>954.94880000000001</v>
      </c>
      <c r="D4385" s="14">
        <f>ArbeidsKorting2020(Table1[[#This Row],[Belastbaar loon]])</f>
        <v>2815.98</v>
      </c>
      <c r="E4385" s="14">
        <f>MAX(Table1[[#This Row],[Loonheffing]]-Table1[[#This Row],[Algemene Heffingskorting]]-Table1[[#This Row],[Arbeidskorting]],0)</f>
        <v>15528.189700000003</v>
      </c>
      <c r="F4385" s="6">
        <f>Table1[[#This Row],[Belastbaar loon]]-Table1[[#This Row],[Belasting]]</f>
        <v>36142.810299999997</v>
      </c>
      <c r="G4385" s="2">
        <f>(Table1[[#This Row],[Belastbaar loon]]-Table1[[#This Row],[Netto loon]])/Table1[[#This Row],[Belastbaar loon]]</f>
        <v>0.3005204021598189</v>
      </c>
      <c r="H4385" s="14">
        <f t="shared" ca="1" si="63"/>
        <v>15523.2875</v>
      </c>
      <c r="I4385" s="14">
        <f ca="1">IF(ROW()=2, Table1[[#This Row],[Netto loon]], INDIRECT(ADDRESS(ROW()-1,COLUMN(F:F))))</f>
        <v>36137.712500000001</v>
      </c>
      <c r="J4385" s="6">
        <f ca="1">IF(ROW()=2, 0, Table1[[#This Row],[Belastbaar loon]]-INDIRECT(ADDRESS(ROW()-1,COLUMN(A:A))))</f>
        <v>10</v>
      </c>
      <c r="K4385" s="6">
        <f ca="1">Table1[[#This Row],[Netto loon]]-Table1[[#This Row],[Netto vorige schijf]]</f>
        <v>5.0977999999959138</v>
      </c>
      <c r="L4385" s="2">
        <f ca="1">(Table1[[#This Row],[Bruto tov vorige schijf]]-Table1[[#This Row],[Netto tov vorige schijf]])/MAX(Table1[[#This Row],[Bruto tov vorige schijf]],1)</f>
        <v>0.49022000000040861</v>
      </c>
    </row>
    <row r="4386" spans="1:12" x14ac:dyDescent="0.25">
      <c r="A4386" s="14">
        <v>51681</v>
      </c>
      <c r="B4386" s="6">
        <f>LoonHeffing2020(Table1[[#This Row],[Belastbaar loon]])</f>
        <v>19302.853500000001</v>
      </c>
      <c r="C4386" s="6">
        <f>AlgemeneHeffingsKorting2020(Table1[[#This Row],[Belastbaar loon]])</f>
        <v>954.38160000000005</v>
      </c>
      <c r="D4386" s="14">
        <f>ArbeidsKorting2020(Table1[[#This Row],[Belastbaar loon]])</f>
        <v>2815.38</v>
      </c>
      <c r="E4386" s="14">
        <f>MAX(Table1[[#This Row],[Loonheffing]]-Table1[[#This Row],[Algemene Heffingskorting]]-Table1[[#This Row],[Arbeidskorting]],0)</f>
        <v>15533.091899999999</v>
      </c>
      <c r="F4386" s="6">
        <f>Table1[[#This Row],[Belastbaar loon]]-Table1[[#This Row],[Belasting]]</f>
        <v>36147.908100000001</v>
      </c>
      <c r="G4386" s="2">
        <f>(Table1[[#This Row],[Belastbaar loon]]-Table1[[#This Row],[Netto loon]])/Table1[[#This Row],[Belastbaar loon]]</f>
        <v>0.30055710802809543</v>
      </c>
      <c r="H4386" s="14">
        <f t="shared" ca="1" si="63"/>
        <v>15528.189700000003</v>
      </c>
      <c r="I4386" s="14">
        <f ca="1">IF(ROW()=2, Table1[[#This Row],[Netto loon]], INDIRECT(ADDRESS(ROW()-1,COLUMN(F:F))))</f>
        <v>36142.810299999997</v>
      </c>
      <c r="J4386" s="6">
        <f ca="1">IF(ROW()=2, 0, Table1[[#This Row],[Belastbaar loon]]-INDIRECT(ADDRESS(ROW()-1,COLUMN(A:A))))</f>
        <v>10</v>
      </c>
      <c r="K4386" s="6">
        <f ca="1">Table1[[#This Row],[Netto loon]]-Table1[[#This Row],[Netto vorige schijf]]</f>
        <v>5.0978000000031898</v>
      </c>
      <c r="L4386" s="2">
        <f ca="1">(Table1[[#This Row],[Bruto tov vorige schijf]]-Table1[[#This Row],[Netto tov vorige schijf]])/MAX(Table1[[#This Row],[Bruto tov vorige schijf]],1)</f>
        <v>0.49021999999968102</v>
      </c>
    </row>
    <row r="4387" spans="1:12" x14ac:dyDescent="0.25">
      <c r="A4387" s="14">
        <v>51691</v>
      </c>
      <c r="B4387" s="6">
        <f>LoonHeffing2020(Table1[[#This Row],[Belastbaar loon]])</f>
        <v>19306.588500000002</v>
      </c>
      <c r="C4387" s="6">
        <f>AlgemeneHeffingsKorting2020(Table1[[#This Row],[Belastbaar loon]])</f>
        <v>953.81439999999998</v>
      </c>
      <c r="D4387" s="14">
        <f>ArbeidsKorting2020(Table1[[#This Row],[Belastbaar loon]])</f>
        <v>2814.78</v>
      </c>
      <c r="E4387" s="14">
        <f>MAX(Table1[[#This Row],[Loonheffing]]-Table1[[#This Row],[Algemene Heffingskorting]]-Table1[[#This Row],[Arbeidskorting]],0)</f>
        <v>15537.994100000002</v>
      </c>
      <c r="F4387" s="6">
        <f>Table1[[#This Row],[Belastbaar loon]]-Table1[[#This Row],[Belasting]]</f>
        <v>36153.005899999996</v>
      </c>
      <c r="G4387" s="2">
        <f>(Table1[[#This Row],[Belastbaar loon]]-Table1[[#This Row],[Netto loon]])/Table1[[#This Row],[Belastbaar loon]]</f>
        <v>0.30059379969433758</v>
      </c>
      <c r="H4387" s="14">
        <f t="shared" ca="1" si="63"/>
        <v>15533.091899999999</v>
      </c>
      <c r="I4387" s="14">
        <f ca="1">IF(ROW()=2, Table1[[#This Row],[Netto loon]], INDIRECT(ADDRESS(ROW()-1,COLUMN(F:F))))</f>
        <v>36147.908100000001</v>
      </c>
      <c r="J4387" s="6">
        <f ca="1">IF(ROW()=2, 0, Table1[[#This Row],[Belastbaar loon]]-INDIRECT(ADDRESS(ROW()-1,COLUMN(A:A))))</f>
        <v>10</v>
      </c>
      <c r="K4387" s="6">
        <f ca="1">Table1[[#This Row],[Netto loon]]-Table1[[#This Row],[Netto vorige schijf]]</f>
        <v>5.0977999999959138</v>
      </c>
      <c r="L4387" s="2">
        <f ca="1">(Table1[[#This Row],[Bruto tov vorige schijf]]-Table1[[#This Row],[Netto tov vorige schijf]])/MAX(Table1[[#This Row],[Bruto tov vorige schijf]],1)</f>
        <v>0.49022000000040861</v>
      </c>
    </row>
    <row r="4388" spans="1:12" x14ac:dyDescent="0.25">
      <c r="A4388" s="14">
        <v>51701</v>
      </c>
      <c r="B4388" s="6">
        <f>LoonHeffing2020(Table1[[#This Row],[Belastbaar loon]])</f>
        <v>19310.323499999999</v>
      </c>
      <c r="C4388" s="6">
        <f>AlgemeneHeffingsKorting2020(Table1[[#This Row],[Belastbaar loon]])</f>
        <v>953.24720000000002</v>
      </c>
      <c r="D4388" s="14">
        <f>ArbeidsKorting2020(Table1[[#This Row],[Belastbaar loon]])</f>
        <v>2814.18</v>
      </c>
      <c r="E4388" s="14">
        <f>MAX(Table1[[#This Row],[Loonheffing]]-Table1[[#This Row],[Algemene Heffingskorting]]-Table1[[#This Row],[Arbeidskorting]],0)</f>
        <v>15542.896299999997</v>
      </c>
      <c r="F4388" s="6">
        <f>Table1[[#This Row],[Belastbaar loon]]-Table1[[#This Row],[Belasting]]</f>
        <v>36158.103700000007</v>
      </c>
      <c r="G4388" s="2">
        <f>(Table1[[#This Row],[Belastbaar loon]]-Table1[[#This Row],[Netto loon]])/Table1[[#This Row],[Belastbaar loon]]</f>
        <v>0.30063047716678581</v>
      </c>
      <c r="H4388" s="14">
        <f t="shared" ca="1" si="63"/>
        <v>15537.994100000002</v>
      </c>
      <c r="I4388" s="14">
        <f ca="1">IF(ROW()=2, Table1[[#This Row],[Netto loon]], INDIRECT(ADDRESS(ROW()-1,COLUMN(F:F))))</f>
        <v>36153.005899999996</v>
      </c>
      <c r="J4388" s="6">
        <f ca="1">IF(ROW()=2, 0, Table1[[#This Row],[Belastbaar loon]]-INDIRECT(ADDRESS(ROW()-1,COLUMN(A:A))))</f>
        <v>10</v>
      </c>
      <c r="K4388" s="6">
        <f ca="1">Table1[[#This Row],[Netto loon]]-Table1[[#This Row],[Netto vorige schijf]]</f>
        <v>5.0978000000104657</v>
      </c>
      <c r="L4388" s="2">
        <f ca="1">(Table1[[#This Row],[Bruto tov vorige schijf]]-Table1[[#This Row],[Netto tov vorige schijf]])/MAX(Table1[[#This Row],[Bruto tov vorige schijf]],1)</f>
        <v>0.49021999999895344</v>
      </c>
    </row>
    <row r="4389" spans="1:12" x14ac:dyDescent="0.25">
      <c r="A4389" s="14">
        <v>51711</v>
      </c>
      <c r="B4389" s="6">
        <f>LoonHeffing2020(Table1[[#This Row],[Belastbaar loon]])</f>
        <v>19314.058499999999</v>
      </c>
      <c r="C4389" s="6">
        <f>AlgemeneHeffingsKorting2020(Table1[[#This Row],[Belastbaar loon]])</f>
        <v>952.68000000000006</v>
      </c>
      <c r="D4389" s="14">
        <f>ArbeidsKorting2020(Table1[[#This Row],[Belastbaar loon]])</f>
        <v>2813.58</v>
      </c>
      <c r="E4389" s="14">
        <f>MAX(Table1[[#This Row],[Loonheffing]]-Table1[[#This Row],[Algemene Heffingskorting]]-Table1[[#This Row],[Arbeidskorting]],0)</f>
        <v>15547.798499999999</v>
      </c>
      <c r="F4389" s="6">
        <f>Table1[[#This Row],[Belastbaar loon]]-Table1[[#This Row],[Belasting]]</f>
        <v>36163.201500000003</v>
      </c>
      <c r="G4389" s="2">
        <f>(Table1[[#This Row],[Belastbaar loon]]-Table1[[#This Row],[Netto loon]])/Table1[[#This Row],[Belastbaar loon]]</f>
        <v>0.30066714045367515</v>
      </c>
      <c r="H4389" s="14">
        <f t="shared" ca="1" si="63"/>
        <v>15542.896299999997</v>
      </c>
      <c r="I4389" s="14">
        <f ca="1">IF(ROW()=2, Table1[[#This Row],[Netto loon]], INDIRECT(ADDRESS(ROW()-1,COLUMN(F:F))))</f>
        <v>36158.103700000007</v>
      </c>
      <c r="J4389" s="6">
        <f ca="1">IF(ROW()=2, 0, Table1[[#This Row],[Belastbaar loon]]-INDIRECT(ADDRESS(ROW()-1,COLUMN(A:A))))</f>
        <v>10</v>
      </c>
      <c r="K4389" s="6">
        <f ca="1">Table1[[#This Row],[Netto loon]]-Table1[[#This Row],[Netto vorige schijf]]</f>
        <v>5.0977999999959138</v>
      </c>
      <c r="L4389" s="2">
        <f ca="1">(Table1[[#This Row],[Bruto tov vorige schijf]]-Table1[[#This Row],[Netto tov vorige schijf]])/MAX(Table1[[#This Row],[Bruto tov vorige schijf]],1)</f>
        <v>0.49022000000040861</v>
      </c>
    </row>
    <row r="4390" spans="1:12" x14ac:dyDescent="0.25">
      <c r="A4390" s="14">
        <v>51721</v>
      </c>
      <c r="B4390" s="6">
        <f>LoonHeffing2020(Table1[[#This Row],[Belastbaar loon]])</f>
        <v>19317.7935</v>
      </c>
      <c r="C4390" s="6">
        <f>AlgemeneHeffingsKorting2020(Table1[[#This Row],[Belastbaar loon]])</f>
        <v>952.11279999999999</v>
      </c>
      <c r="D4390" s="14">
        <f>ArbeidsKorting2020(Table1[[#This Row],[Belastbaar loon]])</f>
        <v>2812.98</v>
      </c>
      <c r="E4390" s="14">
        <f>MAX(Table1[[#This Row],[Loonheffing]]-Table1[[#This Row],[Algemene Heffingskorting]]-Table1[[#This Row],[Arbeidskorting]],0)</f>
        <v>15552.700700000001</v>
      </c>
      <c r="F4390" s="6">
        <f>Table1[[#This Row],[Belastbaar loon]]-Table1[[#This Row],[Belasting]]</f>
        <v>36168.299299999999</v>
      </c>
      <c r="G4390" s="2">
        <f>(Table1[[#This Row],[Belastbaar loon]]-Table1[[#This Row],[Netto loon]])/Table1[[#This Row],[Belastbaar loon]]</f>
        <v>0.30070378956323351</v>
      </c>
      <c r="H4390" s="14">
        <f t="shared" ca="1" si="63"/>
        <v>15547.798499999999</v>
      </c>
      <c r="I4390" s="14">
        <f ca="1">IF(ROW()=2, Table1[[#This Row],[Netto loon]], INDIRECT(ADDRESS(ROW()-1,COLUMN(F:F))))</f>
        <v>36163.201500000003</v>
      </c>
      <c r="J4390" s="6">
        <f ca="1">IF(ROW()=2, 0, Table1[[#This Row],[Belastbaar loon]]-INDIRECT(ADDRESS(ROW()-1,COLUMN(A:A))))</f>
        <v>10</v>
      </c>
      <c r="K4390" s="6">
        <f ca="1">Table1[[#This Row],[Netto loon]]-Table1[[#This Row],[Netto vorige schijf]]</f>
        <v>5.0977999999959138</v>
      </c>
      <c r="L4390" s="2">
        <f ca="1">(Table1[[#This Row],[Bruto tov vorige schijf]]-Table1[[#This Row],[Netto tov vorige schijf]])/MAX(Table1[[#This Row],[Bruto tov vorige schijf]],1)</f>
        <v>0.49022000000040861</v>
      </c>
    </row>
    <row r="4391" spans="1:12" x14ac:dyDescent="0.25">
      <c r="A4391" s="14">
        <v>51731</v>
      </c>
      <c r="B4391" s="6">
        <f>LoonHeffing2020(Table1[[#This Row],[Belastbaar loon]])</f>
        <v>19321.5285</v>
      </c>
      <c r="C4391" s="6">
        <f>AlgemeneHeffingsKorting2020(Table1[[#This Row],[Belastbaar loon]])</f>
        <v>951.54560000000004</v>
      </c>
      <c r="D4391" s="14">
        <f>ArbeidsKorting2020(Table1[[#This Row],[Belastbaar loon]])</f>
        <v>2812.38</v>
      </c>
      <c r="E4391" s="14">
        <f>MAX(Table1[[#This Row],[Loonheffing]]-Table1[[#This Row],[Algemene Heffingskorting]]-Table1[[#This Row],[Arbeidskorting]],0)</f>
        <v>15557.602899999998</v>
      </c>
      <c r="F4391" s="6">
        <f>Table1[[#This Row],[Belastbaar loon]]-Table1[[#This Row],[Belasting]]</f>
        <v>36173.397100000002</v>
      </c>
      <c r="G4391" s="2">
        <f>(Table1[[#This Row],[Belastbaar loon]]-Table1[[#This Row],[Netto loon]])/Table1[[#This Row],[Belastbaar loon]]</f>
        <v>0.30074042450368249</v>
      </c>
      <c r="H4391" s="14">
        <f t="shared" ca="1" si="63"/>
        <v>15552.700700000001</v>
      </c>
      <c r="I4391" s="14">
        <f ca="1">IF(ROW()=2, Table1[[#This Row],[Netto loon]], INDIRECT(ADDRESS(ROW()-1,COLUMN(F:F))))</f>
        <v>36168.299299999999</v>
      </c>
      <c r="J4391" s="6">
        <f ca="1">IF(ROW()=2, 0, Table1[[#This Row],[Belastbaar loon]]-INDIRECT(ADDRESS(ROW()-1,COLUMN(A:A))))</f>
        <v>10</v>
      </c>
      <c r="K4391" s="6">
        <f ca="1">Table1[[#This Row],[Netto loon]]-Table1[[#This Row],[Netto vorige schijf]]</f>
        <v>5.0978000000031898</v>
      </c>
      <c r="L4391" s="2">
        <f ca="1">(Table1[[#This Row],[Bruto tov vorige schijf]]-Table1[[#This Row],[Netto tov vorige schijf]])/MAX(Table1[[#This Row],[Bruto tov vorige schijf]],1)</f>
        <v>0.49021999999968102</v>
      </c>
    </row>
    <row r="4392" spans="1:12" x14ac:dyDescent="0.25">
      <c r="A4392" s="14">
        <v>51741</v>
      </c>
      <c r="B4392" s="6">
        <f>LoonHeffing2020(Table1[[#This Row],[Belastbaar loon]])</f>
        <v>19325.263500000001</v>
      </c>
      <c r="C4392" s="6">
        <f>AlgemeneHeffingsKorting2020(Table1[[#This Row],[Belastbaar loon]])</f>
        <v>950.97839999999997</v>
      </c>
      <c r="D4392" s="14">
        <f>ArbeidsKorting2020(Table1[[#This Row],[Belastbaar loon]])</f>
        <v>2811.78</v>
      </c>
      <c r="E4392" s="14">
        <f>MAX(Table1[[#This Row],[Loonheffing]]-Table1[[#This Row],[Algemene Heffingskorting]]-Table1[[#This Row],[Arbeidskorting]],0)</f>
        <v>15562.5051</v>
      </c>
      <c r="F4392" s="6">
        <f>Table1[[#This Row],[Belastbaar loon]]-Table1[[#This Row],[Belasting]]</f>
        <v>36178.494899999998</v>
      </c>
      <c r="G4392" s="2">
        <f>(Table1[[#This Row],[Belastbaar loon]]-Table1[[#This Row],[Netto loon]])/Table1[[#This Row],[Belastbaar loon]]</f>
        <v>0.30077704528323773</v>
      </c>
      <c r="H4392" s="14">
        <f t="shared" ca="1" si="63"/>
        <v>15557.602899999998</v>
      </c>
      <c r="I4392" s="14">
        <f ca="1">IF(ROW()=2, Table1[[#This Row],[Netto loon]], INDIRECT(ADDRESS(ROW()-1,COLUMN(F:F))))</f>
        <v>36173.397100000002</v>
      </c>
      <c r="J4392" s="6">
        <f ca="1">IF(ROW()=2, 0, Table1[[#This Row],[Belastbaar loon]]-INDIRECT(ADDRESS(ROW()-1,COLUMN(A:A))))</f>
        <v>10</v>
      </c>
      <c r="K4392" s="6">
        <f ca="1">Table1[[#This Row],[Netto loon]]-Table1[[#This Row],[Netto vorige schijf]]</f>
        <v>5.0977999999959138</v>
      </c>
      <c r="L4392" s="2">
        <f ca="1">(Table1[[#This Row],[Bruto tov vorige schijf]]-Table1[[#This Row],[Netto tov vorige schijf]])/MAX(Table1[[#This Row],[Bruto tov vorige schijf]],1)</f>
        <v>0.49022000000040861</v>
      </c>
    </row>
    <row r="4393" spans="1:12" x14ac:dyDescent="0.25">
      <c r="A4393" s="14">
        <v>51751</v>
      </c>
      <c r="B4393" s="6">
        <f>LoonHeffing2020(Table1[[#This Row],[Belastbaar loon]])</f>
        <v>19328.998500000002</v>
      </c>
      <c r="C4393" s="6">
        <f>AlgemeneHeffingsKorting2020(Table1[[#This Row],[Belastbaar loon]])</f>
        <v>950.41120000000001</v>
      </c>
      <c r="D4393" s="14">
        <f>ArbeidsKorting2020(Table1[[#This Row],[Belastbaar loon]])</f>
        <v>2811.18</v>
      </c>
      <c r="E4393" s="14">
        <f>MAX(Table1[[#This Row],[Loonheffing]]-Table1[[#This Row],[Algemene Heffingskorting]]-Table1[[#This Row],[Arbeidskorting]],0)</f>
        <v>15567.407300000003</v>
      </c>
      <c r="F4393" s="6">
        <f>Table1[[#This Row],[Belastbaar loon]]-Table1[[#This Row],[Belasting]]</f>
        <v>36183.592699999994</v>
      </c>
      <c r="G4393" s="2">
        <f>(Table1[[#This Row],[Belastbaar loon]]-Table1[[#This Row],[Netto loon]])/Table1[[#This Row],[Belastbaar loon]]</f>
        <v>0.30081365191010812</v>
      </c>
      <c r="H4393" s="14">
        <f t="shared" ca="1" si="63"/>
        <v>15562.5051</v>
      </c>
      <c r="I4393" s="14">
        <f ca="1">IF(ROW()=2, Table1[[#This Row],[Netto loon]], INDIRECT(ADDRESS(ROW()-1,COLUMN(F:F))))</f>
        <v>36178.494899999998</v>
      </c>
      <c r="J4393" s="6">
        <f ca="1">IF(ROW()=2, 0, Table1[[#This Row],[Belastbaar loon]]-INDIRECT(ADDRESS(ROW()-1,COLUMN(A:A))))</f>
        <v>10</v>
      </c>
      <c r="K4393" s="6">
        <f ca="1">Table1[[#This Row],[Netto loon]]-Table1[[#This Row],[Netto vorige schijf]]</f>
        <v>5.0977999999959138</v>
      </c>
      <c r="L4393" s="2">
        <f ca="1">(Table1[[#This Row],[Bruto tov vorige schijf]]-Table1[[#This Row],[Netto tov vorige schijf]])/MAX(Table1[[#This Row],[Bruto tov vorige schijf]],1)</f>
        <v>0.49022000000040861</v>
      </c>
    </row>
    <row r="4394" spans="1:12" x14ac:dyDescent="0.25">
      <c r="A4394" s="14">
        <v>51761</v>
      </c>
      <c r="B4394" s="6">
        <f>LoonHeffing2020(Table1[[#This Row],[Belastbaar loon]])</f>
        <v>19332.733499999998</v>
      </c>
      <c r="C4394" s="6">
        <f>AlgemeneHeffingsKorting2020(Table1[[#This Row],[Belastbaar loon]])</f>
        <v>949.84400000000005</v>
      </c>
      <c r="D4394" s="14">
        <f>ArbeidsKorting2020(Table1[[#This Row],[Belastbaar loon]])</f>
        <v>2810.58</v>
      </c>
      <c r="E4394" s="14">
        <f>MAX(Table1[[#This Row],[Loonheffing]]-Table1[[#This Row],[Algemene Heffingskorting]]-Table1[[#This Row],[Arbeidskorting]],0)</f>
        <v>15572.309499999998</v>
      </c>
      <c r="F4394" s="6">
        <f>Table1[[#This Row],[Belastbaar loon]]-Table1[[#This Row],[Belasting]]</f>
        <v>36188.690500000004</v>
      </c>
      <c r="G4394" s="2">
        <f>(Table1[[#This Row],[Belastbaar loon]]-Table1[[#This Row],[Netto loon]])/Table1[[#This Row],[Belastbaar loon]]</f>
        <v>0.30085024439249619</v>
      </c>
      <c r="H4394" s="14">
        <f t="shared" ca="1" si="63"/>
        <v>15567.407300000003</v>
      </c>
      <c r="I4394" s="14">
        <f ca="1">IF(ROW()=2, Table1[[#This Row],[Netto loon]], INDIRECT(ADDRESS(ROW()-1,COLUMN(F:F))))</f>
        <v>36183.592699999994</v>
      </c>
      <c r="J4394" s="6">
        <f ca="1">IF(ROW()=2, 0, Table1[[#This Row],[Belastbaar loon]]-INDIRECT(ADDRESS(ROW()-1,COLUMN(A:A))))</f>
        <v>10</v>
      </c>
      <c r="K4394" s="6">
        <f ca="1">Table1[[#This Row],[Netto loon]]-Table1[[#This Row],[Netto vorige schijf]]</f>
        <v>5.0978000000104657</v>
      </c>
      <c r="L4394" s="2">
        <f ca="1">(Table1[[#This Row],[Bruto tov vorige schijf]]-Table1[[#This Row],[Netto tov vorige schijf]])/MAX(Table1[[#This Row],[Bruto tov vorige schijf]],1)</f>
        <v>0.49021999999895344</v>
      </c>
    </row>
    <row r="4395" spans="1:12" x14ac:dyDescent="0.25">
      <c r="A4395" s="14">
        <v>51771</v>
      </c>
      <c r="B4395" s="6">
        <f>LoonHeffing2020(Table1[[#This Row],[Belastbaar loon]])</f>
        <v>19336.468499999999</v>
      </c>
      <c r="C4395" s="6">
        <f>AlgemeneHeffingsKorting2020(Table1[[#This Row],[Belastbaar loon]])</f>
        <v>949.27679999999998</v>
      </c>
      <c r="D4395" s="14">
        <f>ArbeidsKorting2020(Table1[[#This Row],[Belastbaar loon]])</f>
        <v>2809.98</v>
      </c>
      <c r="E4395" s="14">
        <f>MAX(Table1[[#This Row],[Loonheffing]]-Table1[[#This Row],[Algemene Heffingskorting]]-Table1[[#This Row],[Arbeidskorting]],0)</f>
        <v>15577.2117</v>
      </c>
      <c r="F4395" s="6">
        <f>Table1[[#This Row],[Belastbaar loon]]-Table1[[#This Row],[Belasting]]</f>
        <v>36193.7883</v>
      </c>
      <c r="G4395" s="2">
        <f>(Table1[[#This Row],[Belastbaar loon]]-Table1[[#This Row],[Netto loon]])/Table1[[#This Row],[Belastbaar loon]]</f>
        <v>0.30088682273859885</v>
      </c>
      <c r="H4395" s="14">
        <f t="shared" ca="1" si="63"/>
        <v>15572.309499999998</v>
      </c>
      <c r="I4395" s="14">
        <f ca="1">IF(ROW()=2, Table1[[#This Row],[Netto loon]], INDIRECT(ADDRESS(ROW()-1,COLUMN(F:F))))</f>
        <v>36188.690500000004</v>
      </c>
      <c r="J4395" s="6">
        <f ca="1">IF(ROW()=2, 0, Table1[[#This Row],[Belastbaar loon]]-INDIRECT(ADDRESS(ROW()-1,COLUMN(A:A))))</f>
        <v>10</v>
      </c>
      <c r="K4395" s="6">
        <f ca="1">Table1[[#This Row],[Netto loon]]-Table1[[#This Row],[Netto vorige schijf]]</f>
        <v>5.0977999999959138</v>
      </c>
      <c r="L4395" s="2">
        <f ca="1">(Table1[[#This Row],[Bruto tov vorige schijf]]-Table1[[#This Row],[Netto tov vorige schijf]])/MAX(Table1[[#This Row],[Bruto tov vorige schijf]],1)</f>
        <v>0.49022000000040861</v>
      </c>
    </row>
    <row r="4396" spans="1:12" x14ac:dyDescent="0.25">
      <c r="A4396" s="14">
        <v>51781</v>
      </c>
      <c r="B4396" s="6">
        <f>LoonHeffing2020(Table1[[#This Row],[Belastbaar loon]])</f>
        <v>19340.2035</v>
      </c>
      <c r="C4396" s="6">
        <f>AlgemeneHeffingsKorting2020(Table1[[#This Row],[Belastbaar loon]])</f>
        <v>948.70960000000002</v>
      </c>
      <c r="D4396" s="14">
        <f>ArbeidsKorting2020(Table1[[#This Row],[Belastbaar loon]])</f>
        <v>2809.38</v>
      </c>
      <c r="E4396" s="14">
        <f>MAX(Table1[[#This Row],[Loonheffing]]-Table1[[#This Row],[Algemene Heffingskorting]]-Table1[[#This Row],[Arbeidskorting]],0)</f>
        <v>15582.1139</v>
      </c>
      <c r="F4396" s="6">
        <f>Table1[[#This Row],[Belastbaar loon]]-Table1[[#This Row],[Belasting]]</f>
        <v>36198.886100000003</v>
      </c>
      <c r="G4396" s="2">
        <f>(Table1[[#This Row],[Belastbaar loon]]-Table1[[#This Row],[Netto loon]])/Table1[[#This Row],[Belastbaar loon]]</f>
        <v>0.30092338695660564</v>
      </c>
      <c r="H4396" s="14">
        <f t="shared" ca="1" si="63"/>
        <v>15577.2117</v>
      </c>
      <c r="I4396" s="14">
        <f ca="1">IF(ROW()=2, Table1[[#This Row],[Netto loon]], INDIRECT(ADDRESS(ROW()-1,COLUMN(F:F))))</f>
        <v>36193.7883</v>
      </c>
      <c r="J4396" s="6">
        <f ca="1">IF(ROW()=2, 0, Table1[[#This Row],[Belastbaar loon]]-INDIRECT(ADDRESS(ROW()-1,COLUMN(A:A))))</f>
        <v>10</v>
      </c>
      <c r="K4396" s="6">
        <f ca="1">Table1[[#This Row],[Netto loon]]-Table1[[#This Row],[Netto vorige schijf]]</f>
        <v>5.0978000000031898</v>
      </c>
      <c r="L4396" s="2">
        <f ca="1">(Table1[[#This Row],[Bruto tov vorige schijf]]-Table1[[#This Row],[Netto tov vorige schijf]])/MAX(Table1[[#This Row],[Bruto tov vorige schijf]],1)</f>
        <v>0.49021999999968102</v>
      </c>
    </row>
    <row r="4397" spans="1:12" x14ac:dyDescent="0.25">
      <c r="A4397" s="14">
        <v>51791</v>
      </c>
      <c r="B4397" s="6">
        <f>LoonHeffing2020(Table1[[#This Row],[Belastbaar loon]])</f>
        <v>19343.9385</v>
      </c>
      <c r="C4397" s="6">
        <f>AlgemeneHeffingsKorting2020(Table1[[#This Row],[Belastbaar loon]])</f>
        <v>948.14240000000007</v>
      </c>
      <c r="D4397" s="14">
        <f>ArbeidsKorting2020(Table1[[#This Row],[Belastbaar loon]])</f>
        <v>2808.78</v>
      </c>
      <c r="E4397" s="14">
        <f>MAX(Table1[[#This Row],[Loonheffing]]-Table1[[#This Row],[Algemene Heffingskorting]]-Table1[[#This Row],[Arbeidskorting]],0)</f>
        <v>15587.016099999999</v>
      </c>
      <c r="F4397" s="6">
        <f>Table1[[#This Row],[Belastbaar loon]]-Table1[[#This Row],[Belasting]]</f>
        <v>36203.983899999999</v>
      </c>
      <c r="G4397" s="2">
        <f>(Table1[[#This Row],[Belastbaar loon]]-Table1[[#This Row],[Netto loon]])/Table1[[#This Row],[Belastbaar loon]]</f>
        <v>0.30095993705470064</v>
      </c>
      <c r="H4397" s="14">
        <f t="shared" ca="1" si="63"/>
        <v>15582.1139</v>
      </c>
      <c r="I4397" s="14">
        <f ca="1">IF(ROW()=2, Table1[[#This Row],[Netto loon]], INDIRECT(ADDRESS(ROW()-1,COLUMN(F:F))))</f>
        <v>36198.886100000003</v>
      </c>
      <c r="J4397" s="6">
        <f ca="1">IF(ROW()=2, 0, Table1[[#This Row],[Belastbaar loon]]-INDIRECT(ADDRESS(ROW()-1,COLUMN(A:A))))</f>
        <v>10</v>
      </c>
      <c r="K4397" s="6">
        <f ca="1">Table1[[#This Row],[Netto loon]]-Table1[[#This Row],[Netto vorige schijf]]</f>
        <v>5.0977999999959138</v>
      </c>
      <c r="L4397" s="2">
        <f ca="1">(Table1[[#This Row],[Bruto tov vorige schijf]]-Table1[[#This Row],[Netto tov vorige schijf]])/MAX(Table1[[#This Row],[Bruto tov vorige schijf]],1)</f>
        <v>0.49022000000040861</v>
      </c>
    </row>
    <row r="4398" spans="1:12" x14ac:dyDescent="0.25">
      <c r="A4398" s="14">
        <v>51801</v>
      </c>
      <c r="B4398" s="6">
        <f>LoonHeffing2020(Table1[[#This Row],[Belastbaar loon]])</f>
        <v>19347.673500000001</v>
      </c>
      <c r="C4398" s="6">
        <f>AlgemeneHeffingsKorting2020(Table1[[#This Row],[Belastbaar loon]])</f>
        <v>947.5752</v>
      </c>
      <c r="D4398" s="14">
        <f>ArbeidsKorting2020(Table1[[#This Row],[Belastbaar loon]])</f>
        <v>2808.18</v>
      </c>
      <c r="E4398" s="14">
        <f>MAX(Table1[[#This Row],[Loonheffing]]-Table1[[#This Row],[Algemene Heffingskorting]]-Table1[[#This Row],[Arbeidskorting]],0)</f>
        <v>15591.918300000001</v>
      </c>
      <c r="F4398" s="6">
        <f>Table1[[#This Row],[Belastbaar loon]]-Table1[[#This Row],[Belasting]]</f>
        <v>36209.081699999995</v>
      </c>
      <c r="G4398" s="2">
        <f>(Table1[[#This Row],[Belastbaar loon]]-Table1[[#This Row],[Netto loon]])/Table1[[#This Row],[Belastbaar loon]]</f>
        <v>0.30099647304106109</v>
      </c>
      <c r="H4398" s="14">
        <f t="shared" ca="1" si="63"/>
        <v>15587.016099999999</v>
      </c>
      <c r="I4398" s="14">
        <f ca="1">IF(ROW()=2, Table1[[#This Row],[Netto loon]], INDIRECT(ADDRESS(ROW()-1,COLUMN(F:F))))</f>
        <v>36203.983899999999</v>
      </c>
      <c r="J4398" s="6">
        <f ca="1">IF(ROW()=2, 0, Table1[[#This Row],[Belastbaar loon]]-INDIRECT(ADDRESS(ROW()-1,COLUMN(A:A))))</f>
        <v>10</v>
      </c>
      <c r="K4398" s="6">
        <f ca="1">Table1[[#This Row],[Netto loon]]-Table1[[#This Row],[Netto vorige schijf]]</f>
        <v>5.0977999999959138</v>
      </c>
      <c r="L4398" s="2">
        <f ca="1">(Table1[[#This Row],[Bruto tov vorige schijf]]-Table1[[#This Row],[Netto tov vorige schijf]])/MAX(Table1[[#This Row],[Bruto tov vorige schijf]],1)</f>
        <v>0.49022000000040861</v>
      </c>
    </row>
    <row r="4399" spans="1:12" x14ac:dyDescent="0.25">
      <c r="A4399" s="14">
        <v>51811</v>
      </c>
      <c r="B4399" s="6">
        <f>LoonHeffing2020(Table1[[#This Row],[Belastbaar loon]])</f>
        <v>19351.408500000001</v>
      </c>
      <c r="C4399" s="6">
        <f>AlgemeneHeffingsKorting2020(Table1[[#This Row],[Belastbaar loon]])</f>
        <v>947.00800000000004</v>
      </c>
      <c r="D4399" s="14">
        <f>ArbeidsKorting2020(Table1[[#This Row],[Belastbaar loon]])</f>
        <v>2807.58</v>
      </c>
      <c r="E4399" s="14">
        <f>MAX(Table1[[#This Row],[Loonheffing]]-Table1[[#This Row],[Algemene Heffingskorting]]-Table1[[#This Row],[Arbeidskorting]],0)</f>
        <v>15596.8205</v>
      </c>
      <c r="F4399" s="6">
        <f>Table1[[#This Row],[Belastbaar loon]]-Table1[[#This Row],[Belasting]]</f>
        <v>36214.179499999998</v>
      </c>
      <c r="G4399" s="2">
        <f>(Table1[[#This Row],[Belastbaar loon]]-Table1[[#This Row],[Netto loon]])/Table1[[#This Row],[Belastbaar loon]]</f>
        <v>0.30103299492385788</v>
      </c>
      <c r="H4399" s="14">
        <f t="shared" ca="1" si="63"/>
        <v>15591.918300000001</v>
      </c>
      <c r="I4399" s="14">
        <f ca="1">IF(ROW()=2, Table1[[#This Row],[Netto loon]], INDIRECT(ADDRESS(ROW()-1,COLUMN(F:F))))</f>
        <v>36209.081699999995</v>
      </c>
      <c r="J4399" s="6">
        <f ca="1">IF(ROW()=2, 0, Table1[[#This Row],[Belastbaar loon]]-INDIRECT(ADDRESS(ROW()-1,COLUMN(A:A))))</f>
        <v>10</v>
      </c>
      <c r="K4399" s="6">
        <f ca="1">Table1[[#This Row],[Netto loon]]-Table1[[#This Row],[Netto vorige schijf]]</f>
        <v>5.0978000000031898</v>
      </c>
      <c r="L4399" s="2">
        <f ca="1">(Table1[[#This Row],[Bruto tov vorige schijf]]-Table1[[#This Row],[Netto tov vorige schijf]])/MAX(Table1[[#This Row],[Bruto tov vorige schijf]],1)</f>
        <v>0.49021999999968102</v>
      </c>
    </row>
    <row r="4400" spans="1:12" x14ac:dyDescent="0.25">
      <c r="A4400" s="14">
        <v>51821</v>
      </c>
      <c r="B4400" s="6">
        <f>LoonHeffing2020(Table1[[#This Row],[Belastbaar loon]])</f>
        <v>19355.143499999998</v>
      </c>
      <c r="C4400" s="6">
        <f>AlgemeneHeffingsKorting2020(Table1[[#This Row],[Belastbaar loon]])</f>
        <v>946.44079999999997</v>
      </c>
      <c r="D4400" s="14">
        <f>ArbeidsKorting2020(Table1[[#This Row],[Belastbaar loon]])</f>
        <v>2806.98</v>
      </c>
      <c r="E4400" s="14">
        <f>MAX(Table1[[#This Row],[Loonheffing]]-Table1[[#This Row],[Algemene Heffingskorting]]-Table1[[#This Row],[Arbeidskorting]],0)</f>
        <v>15601.722699999998</v>
      </c>
      <c r="F4400" s="6">
        <f>Table1[[#This Row],[Belastbaar loon]]-Table1[[#This Row],[Belasting]]</f>
        <v>36219.277300000002</v>
      </c>
      <c r="G4400" s="2">
        <f>(Table1[[#This Row],[Belastbaar loon]]-Table1[[#This Row],[Netto loon]])/Table1[[#This Row],[Belastbaar loon]]</f>
        <v>0.30106950271125604</v>
      </c>
      <c r="H4400" s="14">
        <f t="shared" ca="1" si="63"/>
        <v>15596.8205</v>
      </c>
      <c r="I4400" s="14">
        <f ca="1">IF(ROW()=2, Table1[[#This Row],[Netto loon]], INDIRECT(ADDRESS(ROW()-1,COLUMN(F:F))))</f>
        <v>36214.179499999998</v>
      </c>
      <c r="J4400" s="6">
        <f ca="1">IF(ROW()=2, 0, Table1[[#This Row],[Belastbaar loon]]-INDIRECT(ADDRESS(ROW()-1,COLUMN(A:A))))</f>
        <v>10</v>
      </c>
      <c r="K4400" s="6">
        <f ca="1">Table1[[#This Row],[Netto loon]]-Table1[[#This Row],[Netto vorige schijf]]</f>
        <v>5.0978000000031898</v>
      </c>
      <c r="L4400" s="2">
        <f ca="1">(Table1[[#This Row],[Bruto tov vorige schijf]]-Table1[[#This Row],[Netto tov vorige schijf]])/MAX(Table1[[#This Row],[Bruto tov vorige schijf]],1)</f>
        <v>0.49021999999968102</v>
      </c>
    </row>
    <row r="4401" spans="1:12" x14ac:dyDescent="0.25">
      <c r="A4401" s="14">
        <v>51831</v>
      </c>
      <c r="B4401" s="6">
        <f>LoonHeffing2020(Table1[[#This Row],[Belastbaar loon]])</f>
        <v>19358.878499999999</v>
      </c>
      <c r="C4401" s="6">
        <f>AlgemeneHeffingsKorting2020(Table1[[#This Row],[Belastbaar loon]])</f>
        <v>945.87360000000001</v>
      </c>
      <c r="D4401" s="14">
        <f>ArbeidsKorting2020(Table1[[#This Row],[Belastbaar loon]])</f>
        <v>2806.38</v>
      </c>
      <c r="E4401" s="14">
        <f>MAX(Table1[[#This Row],[Loonheffing]]-Table1[[#This Row],[Algemene Heffingskorting]]-Table1[[#This Row],[Arbeidskorting]],0)</f>
        <v>15606.624899999999</v>
      </c>
      <c r="F4401" s="6">
        <f>Table1[[#This Row],[Belastbaar loon]]-Table1[[#This Row],[Belasting]]</f>
        <v>36224.375100000005</v>
      </c>
      <c r="G4401" s="2">
        <f>(Table1[[#This Row],[Belastbaar loon]]-Table1[[#This Row],[Netto loon]])/Table1[[#This Row],[Belastbaar loon]]</f>
        <v>0.30110599641141395</v>
      </c>
      <c r="H4401" s="14">
        <f t="shared" ca="1" si="63"/>
        <v>15601.722699999998</v>
      </c>
      <c r="I4401" s="14">
        <f ca="1">IF(ROW()=2, Table1[[#This Row],[Netto loon]], INDIRECT(ADDRESS(ROW()-1,COLUMN(F:F))))</f>
        <v>36219.277300000002</v>
      </c>
      <c r="J4401" s="6">
        <f ca="1">IF(ROW()=2, 0, Table1[[#This Row],[Belastbaar loon]]-INDIRECT(ADDRESS(ROW()-1,COLUMN(A:A))))</f>
        <v>10</v>
      </c>
      <c r="K4401" s="6">
        <f ca="1">Table1[[#This Row],[Netto loon]]-Table1[[#This Row],[Netto vorige schijf]]</f>
        <v>5.0978000000031898</v>
      </c>
      <c r="L4401" s="2">
        <f ca="1">(Table1[[#This Row],[Bruto tov vorige schijf]]-Table1[[#This Row],[Netto tov vorige schijf]])/MAX(Table1[[#This Row],[Bruto tov vorige schijf]],1)</f>
        <v>0.49021999999968102</v>
      </c>
    </row>
    <row r="4402" spans="1:12" x14ac:dyDescent="0.25">
      <c r="A4402" s="14">
        <v>51841</v>
      </c>
      <c r="B4402" s="6">
        <f>LoonHeffing2020(Table1[[#This Row],[Belastbaar loon]])</f>
        <v>19362.613499999999</v>
      </c>
      <c r="C4402" s="6">
        <f>AlgemeneHeffingsKorting2020(Table1[[#This Row],[Belastbaar loon]])</f>
        <v>945.30640000000005</v>
      </c>
      <c r="D4402" s="14">
        <f>ArbeidsKorting2020(Table1[[#This Row],[Belastbaar loon]])</f>
        <v>2805.78</v>
      </c>
      <c r="E4402" s="14">
        <f>MAX(Table1[[#This Row],[Loonheffing]]-Table1[[#This Row],[Algemene Heffingskorting]]-Table1[[#This Row],[Arbeidskorting]],0)</f>
        <v>15611.527099999998</v>
      </c>
      <c r="F4402" s="6">
        <f>Table1[[#This Row],[Belastbaar loon]]-Table1[[#This Row],[Belasting]]</f>
        <v>36229.472900000001</v>
      </c>
      <c r="G4402" s="2">
        <f>(Table1[[#This Row],[Belastbaar loon]]-Table1[[#This Row],[Netto loon]])/Table1[[#This Row],[Belastbaar loon]]</f>
        <v>0.30114247603248395</v>
      </c>
      <c r="H4402" s="14">
        <f t="shared" ca="1" si="63"/>
        <v>15606.624899999999</v>
      </c>
      <c r="I4402" s="14">
        <f ca="1">IF(ROW()=2, Table1[[#This Row],[Netto loon]], INDIRECT(ADDRESS(ROW()-1,COLUMN(F:F))))</f>
        <v>36224.375100000005</v>
      </c>
      <c r="J4402" s="6">
        <f ca="1">IF(ROW()=2, 0, Table1[[#This Row],[Belastbaar loon]]-INDIRECT(ADDRESS(ROW()-1,COLUMN(A:A))))</f>
        <v>10</v>
      </c>
      <c r="K4402" s="6">
        <f ca="1">Table1[[#This Row],[Netto loon]]-Table1[[#This Row],[Netto vorige schijf]]</f>
        <v>5.0977999999959138</v>
      </c>
      <c r="L4402" s="2">
        <f ca="1">(Table1[[#This Row],[Bruto tov vorige schijf]]-Table1[[#This Row],[Netto tov vorige schijf]])/MAX(Table1[[#This Row],[Bruto tov vorige schijf]],1)</f>
        <v>0.49022000000040861</v>
      </c>
    </row>
    <row r="4403" spans="1:12" x14ac:dyDescent="0.25">
      <c r="A4403" s="14">
        <v>51851</v>
      </c>
      <c r="B4403" s="6">
        <f>LoonHeffing2020(Table1[[#This Row],[Belastbaar loon]])</f>
        <v>19366.3485</v>
      </c>
      <c r="C4403" s="6">
        <f>AlgemeneHeffingsKorting2020(Table1[[#This Row],[Belastbaar loon]])</f>
        <v>944.73919999999998</v>
      </c>
      <c r="D4403" s="14">
        <f>ArbeidsKorting2020(Table1[[#This Row],[Belastbaar loon]])</f>
        <v>2805.18</v>
      </c>
      <c r="E4403" s="14">
        <f>MAX(Table1[[#This Row],[Loonheffing]]-Table1[[#This Row],[Algemene Heffingskorting]]-Table1[[#This Row],[Arbeidskorting]],0)</f>
        <v>15616.4293</v>
      </c>
      <c r="F4403" s="6">
        <f>Table1[[#This Row],[Belastbaar loon]]-Table1[[#This Row],[Belasting]]</f>
        <v>36234.570699999997</v>
      </c>
      <c r="G4403" s="2">
        <f>(Table1[[#This Row],[Belastbaar loon]]-Table1[[#This Row],[Netto loon]])/Table1[[#This Row],[Belastbaar loon]]</f>
        <v>0.30117894158261177</v>
      </c>
      <c r="H4403" s="14">
        <f t="shared" ca="1" si="63"/>
        <v>15611.527099999998</v>
      </c>
      <c r="I4403" s="14">
        <f ca="1">IF(ROW()=2, Table1[[#This Row],[Netto loon]], INDIRECT(ADDRESS(ROW()-1,COLUMN(F:F))))</f>
        <v>36229.472900000001</v>
      </c>
      <c r="J4403" s="6">
        <f ca="1">IF(ROW()=2, 0, Table1[[#This Row],[Belastbaar loon]]-INDIRECT(ADDRESS(ROW()-1,COLUMN(A:A))))</f>
        <v>10</v>
      </c>
      <c r="K4403" s="6">
        <f ca="1">Table1[[#This Row],[Netto loon]]-Table1[[#This Row],[Netto vorige schijf]]</f>
        <v>5.0977999999959138</v>
      </c>
      <c r="L4403" s="2">
        <f ca="1">(Table1[[#This Row],[Bruto tov vorige schijf]]-Table1[[#This Row],[Netto tov vorige schijf]])/MAX(Table1[[#This Row],[Bruto tov vorige schijf]],1)</f>
        <v>0.49022000000040861</v>
      </c>
    </row>
    <row r="4404" spans="1:12" x14ac:dyDescent="0.25">
      <c r="A4404" s="14">
        <v>51861</v>
      </c>
      <c r="B4404" s="6">
        <f>LoonHeffing2020(Table1[[#This Row],[Belastbaar loon]])</f>
        <v>19370.083500000001</v>
      </c>
      <c r="C4404" s="6">
        <f>AlgemeneHeffingsKorting2020(Table1[[#This Row],[Belastbaar loon]])</f>
        <v>944.17200000000003</v>
      </c>
      <c r="D4404" s="14">
        <f>ArbeidsKorting2020(Table1[[#This Row],[Belastbaar loon]])</f>
        <v>2804.58</v>
      </c>
      <c r="E4404" s="14">
        <f>MAX(Table1[[#This Row],[Loonheffing]]-Table1[[#This Row],[Algemene Heffingskorting]]-Table1[[#This Row],[Arbeidskorting]],0)</f>
        <v>15621.331500000002</v>
      </c>
      <c r="F4404" s="6">
        <f>Table1[[#This Row],[Belastbaar loon]]-Table1[[#This Row],[Belasting]]</f>
        <v>36239.6685</v>
      </c>
      <c r="G4404" s="2">
        <f>(Table1[[#This Row],[Belastbaar loon]]-Table1[[#This Row],[Netto loon]])/Table1[[#This Row],[Belastbaar loon]]</f>
        <v>0.30121539306993694</v>
      </c>
      <c r="H4404" s="14">
        <f t="shared" ca="1" si="63"/>
        <v>15616.4293</v>
      </c>
      <c r="I4404" s="14">
        <f ca="1">IF(ROW()=2, Table1[[#This Row],[Netto loon]], INDIRECT(ADDRESS(ROW()-1,COLUMN(F:F))))</f>
        <v>36234.570699999997</v>
      </c>
      <c r="J4404" s="6">
        <f ca="1">IF(ROW()=2, 0, Table1[[#This Row],[Belastbaar loon]]-INDIRECT(ADDRESS(ROW()-1,COLUMN(A:A))))</f>
        <v>10</v>
      </c>
      <c r="K4404" s="6">
        <f ca="1">Table1[[#This Row],[Netto loon]]-Table1[[#This Row],[Netto vorige schijf]]</f>
        <v>5.0978000000031898</v>
      </c>
      <c r="L4404" s="2">
        <f ca="1">(Table1[[#This Row],[Bruto tov vorige schijf]]-Table1[[#This Row],[Netto tov vorige schijf]])/MAX(Table1[[#This Row],[Bruto tov vorige schijf]],1)</f>
        <v>0.49021999999968102</v>
      </c>
    </row>
    <row r="4405" spans="1:12" x14ac:dyDescent="0.25">
      <c r="A4405" s="14">
        <v>51871</v>
      </c>
      <c r="B4405" s="6">
        <f>LoonHeffing2020(Table1[[#This Row],[Belastbaar loon]])</f>
        <v>19373.818500000001</v>
      </c>
      <c r="C4405" s="6">
        <f>AlgemeneHeffingsKorting2020(Table1[[#This Row],[Belastbaar loon]])</f>
        <v>943.60480000000007</v>
      </c>
      <c r="D4405" s="14">
        <f>ArbeidsKorting2020(Table1[[#This Row],[Belastbaar loon]])</f>
        <v>2803.98</v>
      </c>
      <c r="E4405" s="14">
        <f>MAX(Table1[[#This Row],[Loonheffing]]-Table1[[#This Row],[Algemene Heffingskorting]]-Table1[[#This Row],[Arbeidskorting]],0)</f>
        <v>15626.233700000001</v>
      </c>
      <c r="F4405" s="6">
        <f>Table1[[#This Row],[Belastbaar loon]]-Table1[[#This Row],[Belasting]]</f>
        <v>36244.766300000003</v>
      </c>
      <c r="G4405" s="2">
        <f>(Table1[[#This Row],[Belastbaar loon]]-Table1[[#This Row],[Netto loon]])/Table1[[#This Row],[Belastbaar loon]]</f>
        <v>0.30125183050259291</v>
      </c>
      <c r="H4405" s="14">
        <f t="shared" ca="1" si="63"/>
        <v>15621.331500000002</v>
      </c>
      <c r="I4405" s="14">
        <f ca="1">IF(ROW()=2, Table1[[#This Row],[Netto loon]], INDIRECT(ADDRESS(ROW()-1,COLUMN(F:F))))</f>
        <v>36239.6685</v>
      </c>
      <c r="J4405" s="6">
        <f ca="1">IF(ROW()=2, 0, Table1[[#This Row],[Belastbaar loon]]-INDIRECT(ADDRESS(ROW()-1,COLUMN(A:A))))</f>
        <v>10</v>
      </c>
      <c r="K4405" s="6">
        <f ca="1">Table1[[#This Row],[Netto loon]]-Table1[[#This Row],[Netto vorige schijf]]</f>
        <v>5.0978000000031898</v>
      </c>
      <c r="L4405" s="2">
        <f ca="1">(Table1[[#This Row],[Bruto tov vorige schijf]]-Table1[[#This Row],[Netto tov vorige schijf]])/MAX(Table1[[#This Row],[Bruto tov vorige schijf]],1)</f>
        <v>0.49021999999968102</v>
      </c>
    </row>
    <row r="4406" spans="1:12" x14ac:dyDescent="0.25">
      <c r="A4406" s="14">
        <v>51881</v>
      </c>
      <c r="B4406" s="6">
        <f>LoonHeffing2020(Table1[[#This Row],[Belastbaar loon]])</f>
        <v>19377.553499999998</v>
      </c>
      <c r="C4406" s="6">
        <f>AlgemeneHeffingsKorting2020(Table1[[#This Row],[Belastbaar loon]])</f>
        <v>943.0376</v>
      </c>
      <c r="D4406" s="14">
        <f>ArbeidsKorting2020(Table1[[#This Row],[Belastbaar loon]])</f>
        <v>2803.38</v>
      </c>
      <c r="E4406" s="14">
        <f>MAX(Table1[[#This Row],[Loonheffing]]-Table1[[#This Row],[Algemene Heffingskorting]]-Table1[[#This Row],[Arbeidskorting]],0)</f>
        <v>15631.135899999997</v>
      </c>
      <c r="F4406" s="6">
        <f>Table1[[#This Row],[Belastbaar loon]]-Table1[[#This Row],[Belasting]]</f>
        <v>36249.864100000006</v>
      </c>
      <c r="G4406" s="2">
        <f>(Table1[[#This Row],[Belastbaar loon]]-Table1[[#This Row],[Netto loon]])/Table1[[#This Row],[Belastbaar loon]]</f>
        <v>0.30128825388870673</v>
      </c>
      <c r="H4406" s="14">
        <f t="shared" ca="1" si="63"/>
        <v>15626.233700000001</v>
      </c>
      <c r="I4406" s="14">
        <f ca="1">IF(ROW()=2, Table1[[#This Row],[Netto loon]], INDIRECT(ADDRESS(ROW()-1,COLUMN(F:F))))</f>
        <v>36244.766300000003</v>
      </c>
      <c r="J4406" s="6">
        <f ca="1">IF(ROW()=2, 0, Table1[[#This Row],[Belastbaar loon]]-INDIRECT(ADDRESS(ROW()-1,COLUMN(A:A))))</f>
        <v>10</v>
      </c>
      <c r="K4406" s="6">
        <f ca="1">Table1[[#This Row],[Netto loon]]-Table1[[#This Row],[Netto vorige schijf]]</f>
        <v>5.0978000000031898</v>
      </c>
      <c r="L4406" s="2">
        <f ca="1">(Table1[[#This Row],[Bruto tov vorige schijf]]-Table1[[#This Row],[Netto tov vorige schijf]])/MAX(Table1[[#This Row],[Bruto tov vorige schijf]],1)</f>
        <v>0.49021999999968102</v>
      </c>
    </row>
    <row r="4407" spans="1:12" x14ac:dyDescent="0.25">
      <c r="A4407" s="14">
        <v>51891</v>
      </c>
      <c r="B4407" s="6">
        <f>LoonHeffing2020(Table1[[#This Row],[Belastbaar loon]])</f>
        <v>19381.288499999999</v>
      </c>
      <c r="C4407" s="6">
        <f>AlgemeneHeffingsKorting2020(Table1[[#This Row],[Belastbaar loon]])</f>
        <v>942.47040000000004</v>
      </c>
      <c r="D4407" s="14">
        <f>ArbeidsKorting2020(Table1[[#This Row],[Belastbaar loon]])</f>
        <v>2802.78</v>
      </c>
      <c r="E4407" s="14">
        <f>MAX(Table1[[#This Row],[Loonheffing]]-Table1[[#This Row],[Algemene Heffingskorting]]-Table1[[#This Row],[Arbeidskorting]],0)</f>
        <v>15636.0381</v>
      </c>
      <c r="F4407" s="6">
        <f>Table1[[#This Row],[Belastbaar loon]]-Table1[[#This Row],[Belasting]]</f>
        <v>36254.961900000002</v>
      </c>
      <c r="G4407" s="2">
        <f>(Table1[[#This Row],[Belastbaar loon]]-Table1[[#This Row],[Netto loon]])/Table1[[#This Row],[Belastbaar loon]]</f>
        <v>0.30132466323639934</v>
      </c>
      <c r="H4407" s="14">
        <f t="shared" ca="1" si="63"/>
        <v>15631.135899999997</v>
      </c>
      <c r="I4407" s="14">
        <f ca="1">IF(ROW()=2, Table1[[#This Row],[Netto loon]], INDIRECT(ADDRESS(ROW()-1,COLUMN(F:F))))</f>
        <v>36249.864100000006</v>
      </c>
      <c r="J4407" s="6">
        <f ca="1">IF(ROW()=2, 0, Table1[[#This Row],[Belastbaar loon]]-INDIRECT(ADDRESS(ROW()-1,COLUMN(A:A))))</f>
        <v>10</v>
      </c>
      <c r="K4407" s="6">
        <f ca="1">Table1[[#This Row],[Netto loon]]-Table1[[#This Row],[Netto vorige schijf]]</f>
        <v>5.0977999999959138</v>
      </c>
      <c r="L4407" s="2">
        <f ca="1">(Table1[[#This Row],[Bruto tov vorige schijf]]-Table1[[#This Row],[Netto tov vorige schijf]])/MAX(Table1[[#This Row],[Bruto tov vorige schijf]],1)</f>
        <v>0.49022000000040861</v>
      </c>
    </row>
    <row r="4408" spans="1:12" x14ac:dyDescent="0.25">
      <c r="A4408" s="14">
        <v>51901</v>
      </c>
      <c r="B4408" s="6">
        <f>LoonHeffing2020(Table1[[#This Row],[Belastbaar loon]])</f>
        <v>19385.023499999999</v>
      </c>
      <c r="C4408" s="6">
        <f>AlgemeneHeffingsKorting2020(Table1[[#This Row],[Belastbaar loon]])</f>
        <v>941.90319999999997</v>
      </c>
      <c r="D4408" s="14">
        <f>ArbeidsKorting2020(Table1[[#This Row],[Belastbaar loon]])</f>
        <v>2802.18</v>
      </c>
      <c r="E4408" s="14">
        <f>MAX(Table1[[#This Row],[Loonheffing]]-Table1[[#This Row],[Algemene Heffingskorting]]-Table1[[#This Row],[Arbeidskorting]],0)</f>
        <v>15640.940299999998</v>
      </c>
      <c r="F4408" s="6">
        <f>Table1[[#This Row],[Belastbaar loon]]-Table1[[#This Row],[Belasting]]</f>
        <v>36260.059699999998</v>
      </c>
      <c r="G4408" s="2">
        <f>(Table1[[#This Row],[Belastbaar loon]]-Table1[[#This Row],[Netto loon]])/Table1[[#This Row],[Belastbaar loon]]</f>
        <v>0.30136105855378514</v>
      </c>
      <c r="H4408" s="14">
        <f t="shared" ca="1" si="63"/>
        <v>15636.0381</v>
      </c>
      <c r="I4408" s="14">
        <f ca="1">IF(ROW()=2, Table1[[#This Row],[Netto loon]], INDIRECT(ADDRESS(ROW()-1,COLUMN(F:F))))</f>
        <v>36254.961900000002</v>
      </c>
      <c r="J4408" s="6">
        <f ca="1">IF(ROW()=2, 0, Table1[[#This Row],[Belastbaar loon]]-INDIRECT(ADDRESS(ROW()-1,COLUMN(A:A))))</f>
        <v>10</v>
      </c>
      <c r="K4408" s="6">
        <f ca="1">Table1[[#This Row],[Netto loon]]-Table1[[#This Row],[Netto vorige schijf]]</f>
        <v>5.0977999999959138</v>
      </c>
      <c r="L4408" s="2">
        <f ca="1">(Table1[[#This Row],[Bruto tov vorige schijf]]-Table1[[#This Row],[Netto tov vorige schijf]])/MAX(Table1[[#This Row],[Bruto tov vorige schijf]],1)</f>
        <v>0.49022000000040861</v>
      </c>
    </row>
    <row r="4409" spans="1:12" x14ac:dyDescent="0.25">
      <c r="A4409" s="14">
        <v>51911</v>
      </c>
      <c r="B4409" s="6">
        <f>LoonHeffing2020(Table1[[#This Row],[Belastbaar loon]])</f>
        <v>19388.7585</v>
      </c>
      <c r="C4409" s="6">
        <f>AlgemeneHeffingsKorting2020(Table1[[#This Row],[Belastbaar loon]])</f>
        <v>941.33600000000001</v>
      </c>
      <c r="D4409" s="14">
        <f>ArbeidsKorting2020(Table1[[#This Row],[Belastbaar loon]])</f>
        <v>2801.58</v>
      </c>
      <c r="E4409" s="14">
        <f>MAX(Table1[[#This Row],[Loonheffing]]-Table1[[#This Row],[Algemene Heffingskorting]]-Table1[[#This Row],[Arbeidskorting]],0)</f>
        <v>15645.842500000001</v>
      </c>
      <c r="F4409" s="6">
        <f>Table1[[#This Row],[Belastbaar loon]]-Table1[[#This Row],[Belasting]]</f>
        <v>36265.157500000001</v>
      </c>
      <c r="G4409" s="2">
        <f>(Table1[[#This Row],[Belastbaar loon]]-Table1[[#This Row],[Netto loon]])/Table1[[#This Row],[Belastbaar loon]]</f>
        <v>0.30139743984897227</v>
      </c>
      <c r="H4409" s="14">
        <f t="shared" ca="1" si="63"/>
        <v>15640.940299999998</v>
      </c>
      <c r="I4409" s="14">
        <f ca="1">IF(ROW()=2, Table1[[#This Row],[Netto loon]], INDIRECT(ADDRESS(ROW()-1,COLUMN(F:F))))</f>
        <v>36260.059699999998</v>
      </c>
      <c r="J4409" s="6">
        <f ca="1">IF(ROW()=2, 0, Table1[[#This Row],[Belastbaar loon]]-INDIRECT(ADDRESS(ROW()-1,COLUMN(A:A))))</f>
        <v>10</v>
      </c>
      <c r="K4409" s="6">
        <f ca="1">Table1[[#This Row],[Netto loon]]-Table1[[#This Row],[Netto vorige schijf]]</f>
        <v>5.0978000000031898</v>
      </c>
      <c r="L4409" s="2">
        <f ca="1">(Table1[[#This Row],[Bruto tov vorige schijf]]-Table1[[#This Row],[Netto tov vorige schijf]])/MAX(Table1[[#This Row],[Bruto tov vorige schijf]],1)</f>
        <v>0.49021999999968102</v>
      </c>
    </row>
    <row r="4410" spans="1:12" x14ac:dyDescent="0.25">
      <c r="A4410" s="14">
        <v>51921</v>
      </c>
      <c r="B4410" s="6">
        <f>LoonHeffing2020(Table1[[#This Row],[Belastbaar loon]])</f>
        <v>19392.4935</v>
      </c>
      <c r="C4410" s="6">
        <f>AlgemeneHeffingsKorting2020(Table1[[#This Row],[Belastbaar loon]])</f>
        <v>940.76880000000006</v>
      </c>
      <c r="D4410" s="14">
        <f>ArbeidsKorting2020(Table1[[#This Row],[Belastbaar loon]])</f>
        <v>2800.98</v>
      </c>
      <c r="E4410" s="14">
        <f>MAX(Table1[[#This Row],[Loonheffing]]-Table1[[#This Row],[Algemene Heffingskorting]]-Table1[[#This Row],[Arbeidskorting]],0)</f>
        <v>15650.744699999999</v>
      </c>
      <c r="F4410" s="6">
        <f>Table1[[#This Row],[Belastbaar loon]]-Table1[[#This Row],[Belasting]]</f>
        <v>36270.255300000004</v>
      </c>
      <c r="G4410" s="2">
        <f>(Table1[[#This Row],[Belastbaar loon]]-Table1[[#This Row],[Netto loon]])/Table1[[#This Row],[Belastbaar loon]]</f>
        <v>0.3014338071300629</v>
      </c>
      <c r="H4410" s="14">
        <f t="shared" ca="1" si="63"/>
        <v>15645.842500000001</v>
      </c>
      <c r="I4410" s="14">
        <f ca="1">IF(ROW()=2, Table1[[#This Row],[Netto loon]], INDIRECT(ADDRESS(ROW()-1,COLUMN(F:F))))</f>
        <v>36265.157500000001</v>
      </c>
      <c r="J4410" s="6">
        <f ca="1">IF(ROW()=2, 0, Table1[[#This Row],[Belastbaar loon]]-INDIRECT(ADDRESS(ROW()-1,COLUMN(A:A))))</f>
        <v>10</v>
      </c>
      <c r="K4410" s="6">
        <f ca="1">Table1[[#This Row],[Netto loon]]-Table1[[#This Row],[Netto vorige schijf]]</f>
        <v>5.0978000000031898</v>
      </c>
      <c r="L4410" s="2">
        <f ca="1">(Table1[[#This Row],[Bruto tov vorige schijf]]-Table1[[#This Row],[Netto tov vorige schijf]])/MAX(Table1[[#This Row],[Bruto tov vorige schijf]],1)</f>
        <v>0.49021999999968102</v>
      </c>
    </row>
    <row r="4411" spans="1:12" x14ac:dyDescent="0.25">
      <c r="A4411" s="14">
        <v>51931</v>
      </c>
      <c r="B4411" s="6">
        <f>LoonHeffing2020(Table1[[#This Row],[Belastbaar loon]])</f>
        <v>19396.228500000001</v>
      </c>
      <c r="C4411" s="6">
        <f>AlgemeneHeffingsKorting2020(Table1[[#This Row],[Belastbaar loon]])</f>
        <v>940.20159999999998</v>
      </c>
      <c r="D4411" s="14">
        <f>ArbeidsKorting2020(Table1[[#This Row],[Belastbaar loon]])</f>
        <v>2800.38</v>
      </c>
      <c r="E4411" s="14">
        <f>MAX(Table1[[#This Row],[Loonheffing]]-Table1[[#This Row],[Algemene Heffingskorting]]-Table1[[#This Row],[Arbeidskorting]],0)</f>
        <v>15655.6469</v>
      </c>
      <c r="F4411" s="6">
        <f>Table1[[#This Row],[Belastbaar loon]]-Table1[[#This Row],[Belasting]]</f>
        <v>36275.3531</v>
      </c>
      <c r="G4411" s="2">
        <f>(Table1[[#This Row],[Belastbaar loon]]-Table1[[#This Row],[Netto loon]])/Table1[[#This Row],[Belastbaar loon]]</f>
        <v>0.30147016040515301</v>
      </c>
      <c r="H4411" s="14">
        <f t="shared" ca="1" si="63"/>
        <v>15650.744699999999</v>
      </c>
      <c r="I4411" s="14">
        <f ca="1">IF(ROW()=2, Table1[[#This Row],[Netto loon]], INDIRECT(ADDRESS(ROW()-1,COLUMN(F:F))))</f>
        <v>36270.255300000004</v>
      </c>
      <c r="J4411" s="6">
        <f ca="1">IF(ROW()=2, 0, Table1[[#This Row],[Belastbaar loon]]-INDIRECT(ADDRESS(ROW()-1,COLUMN(A:A))))</f>
        <v>10</v>
      </c>
      <c r="K4411" s="6">
        <f ca="1">Table1[[#This Row],[Netto loon]]-Table1[[#This Row],[Netto vorige schijf]]</f>
        <v>5.0977999999959138</v>
      </c>
      <c r="L4411" s="2">
        <f ca="1">(Table1[[#This Row],[Bruto tov vorige schijf]]-Table1[[#This Row],[Netto tov vorige schijf]])/MAX(Table1[[#This Row],[Bruto tov vorige schijf]],1)</f>
        <v>0.49022000000040861</v>
      </c>
    </row>
    <row r="4412" spans="1:12" x14ac:dyDescent="0.25">
      <c r="A4412" s="14">
        <v>51941</v>
      </c>
      <c r="B4412" s="6">
        <f>LoonHeffing2020(Table1[[#This Row],[Belastbaar loon]])</f>
        <v>19399.963500000002</v>
      </c>
      <c r="C4412" s="6">
        <f>AlgemeneHeffingsKorting2020(Table1[[#This Row],[Belastbaar loon]])</f>
        <v>939.63440000000003</v>
      </c>
      <c r="D4412" s="14">
        <f>ArbeidsKorting2020(Table1[[#This Row],[Belastbaar loon]])</f>
        <v>2799.78</v>
      </c>
      <c r="E4412" s="14">
        <f>MAX(Table1[[#This Row],[Loonheffing]]-Table1[[#This Row],[Algemene Heffingskorting]]-Table1[[#This Row],[Arbeidskorting]],0)</f>
        <v>15660.549100000002</v>
      </c>
      <c r="F4412" s="6">
        <f>Table1[[#This Row],[Belastbaar loon]]-Table1[[#This Row],[Belasting]]</f>
        <v>36280.450899999996</v>
      </c>
      <c r="G4412" s="2">
        <f>(Table1[[#This Row],[Belastbaar loon]]-Table1[[#This Row],[Netto loon]])/Table1[[#This Row],[Belastbaar loon]]</f>
        <v>0.30150649968233195</v>
      </c>
      <c r="H4412" s="14">
        <f t="shared" ca="1" si="63"/>
        <v>15655.6469</v>
      </c>
      <c r="I4412" s="14">
        <f ca="1">IF(ROW()=2, Table1[[#This Row],[Netto loon]], INDIRECT(ADDRESS(ROW()-1,COLUMN(F:F))))</f>
        <v>36275.3531</v>
      </c>
      <c r="J4412" s="6">
        <f ca="1">IF(ROW()=2, 0, Table1[[#This Row],[Belastbaar loon]]-INDIRECT(ADDRESS(ROW()-1,COLUMN(A:A))))</f>
        <v>10</v>
      </c>
      <c r="K4412" s="6">
        <f ca="1">Table1[[#This Row],[Netto loon]]-Table1[[#This Row],[Netto vorige schijf]]</f>
        <v>5.0977999999959138</v>
      </c>
      <c r="L4412" s="2">
        <f ca="1">(Table1[[#This Row],[Bruto tov vorige schijf]]-Table1[[#This Row],[Netto tov vorige schijf]])/MAX(Table1[[#This Row],[Bruto tov vorige schijf]],1)</f>
        <v>0.49022000000040861</v>
      </c>
    </row>
    <row r="4413" spans="1:12" x14ac:dyDescent="0.25">
      <c r="A4413" s="14">
        <v>51951</v>
      </c>
      <c r="B4413" s="6">
        <f>LoonHeffing2020(Table1[[#This Row],[Belastbaar loon]])</f>
        <v>19403.698499999999</v>
      </c>
      <c r="C4413" s="6">
        <f>AlgemeneHeffingsKorting2020(Table1[[#This Row],[Belastbaar loon]])</f>
        <v>939.06719999999996</v>
      </c>
      <c r="D4413" s="14">
        <f>ArbeidsKorting2020(Table1[[#This Row],[Belastbaar loon]])</f>
        <v>2799.18</v>
      </c>
      <c r="E4413" s="14">
        <f>MAX(Table1[[#This Row],[Loonheffing]]-Table1[[#This Row],[Algemene Heffingskorting]]-Table1[[#This Row],[Arbeidskorting]],0)</f>
        <v>15665.451299999997</v>
      </c>
      <c r="F4413" s="6">
        <f>Table1[[#This Row],[Belastbaar loon]]-Table1[[#This Row],[Belasting]]</f>
        <v>36285.548699999999</v>
      </c>
      <c r="G4413" s="2">
        <f>(Table1[[#This Row],[Belastbaar loon]]-Table1[[#This Row],[Netto loon]])/Table1[[#This Row],[Belastbaar loon]]</f>
        <v>0.30154282496968299</v>
      </c>
      <c r="H4413" s="14">
        <f t="shared" ca="1" si="63"/>
        <v>15660.549100000002</v>
      </c>
      <c r="I4413" s="14">
        <f ca="1">IF(ROW()=2, Table1[[#This Row],[Netto loon]], INDIRECT(ADDRESS(ROW()-1,COLUMN(F:F))))</f>
        <v>36280.450899999996</v>
      </c>
      <c r="J4413" s="6">
        <f ca="1">IF(ROW()=2, 0, Table1[[#This Row],[Belastbaar loon]]-INDIRECT(ADDRESS(ROW()-1,COLUMN(A:A))))</f>
        <v>10</v>
      </c>
      <c r="K4413" s="6">
        <f ca="1">Table1[[#This Row],[Netto loon]]-Table1[[#This Row],[Netto vorige schijf]]</f>
        <v>5.0978000000031898</v>
      </c>
      <c r="L4413" s="2">
        <f ca="1">(Table1[[#This Row],[Bruto tov vorige schijf]]-Table1[[#This Row],[Netto tov vorige schijf]])/MAX(Table1[[#This Row],[Bruto tov vorige schijf]],1)</f>
        <v>0.49021999999968102</v>
      </c>
    </row>
    <row r="4414" spans="1:12" x14ac:dyDescent="0.25">
      <c r="A4414" s="14">
        <v>51961</v>
      </c>
      <c r="B4414" s="6">
        <f>LoonHeffing2020(Table1[[#This Row],[Belastbaar loon]])</f>
        <v>19407.433499999999</v>
      </c>
      <c r="C4414" s="6">
        <f>AlgemeneHeffingsKorting2020(Table1[[#This Row],[Belastbaar loon]])</f>
        <v>938.5</v>
      </c>
      <c r="D4414" s="14">
        <f>ArbeidsKorting2020(Table1[[#This Row],[Belastbaar loon]])</f>
        <v>2798.58</v>
      </c>
      <c r="E4414" s="14">
        <f>MAX(Table1[[#This Row],[Loonheffing]]-Table1[[#This Row],[Algemene Heffingskorting]]-Table1[[#This Row],[Arbeidskorting]],0)</f>
        <v>15670.353499999999</v>
      </c>
      <c r="F4414" s="6">
        <f>Table1[[#This Row],[Belastbaar loon]]-Table1[[#This Row],[Belasting]]</f>
        <v>36290.646500000003</v>
      </c>
      <c r="G4414" s="2">
        <f>(Table1[[#This Row],[Belastbaar loon]]-Table1[[#This Row],[Netto loon]])/Table1[[#This Row],[Belastbaar loon]]</f>
        <v>0.30157913627528332</v>
      </c>
      <c r="H4414" s="14">
        <f t="shared" ca="1" si="63"/>
        <v>15665.451299999997</v>
      </c>
      <c r="I4414" s="14">
        <f ca="1">IF(ROW()=2, Table1[[#This Row],[Netto loon]], INDIRECT(ADDRESS(ROW()-1,COLUMN(F:F))))</f>
        <v>36285.548699999999</v>
      </c>
      <c r="J4414" s="6">
        <f ca="1">IF(ROW()=2, 0, Table1[[#This Row],[Belastbaar loon]]-INDIRECT(ADDRESS(ROW()-1,COLUMN(A:A))))</f>
        <v>10</v>
      </c>
      <c r="K4414" s="6">
        <f ca="1">Table1[[#This Row],[Netto loon]]-Table1[[#This Row],[Netto vorige schijf]]</f>
        <v>5.0978000000031898</v>
      </c>
      <c r="L4414" s="2">
        <f ca="1">(Table1[[#This Row],[Bruto tov vorige schijf]]-Table1[[#This Row],[Netto tov vorige schijf]])/MAX(Table1[[#This Row],[Bruto tov vorige schijf]],1)</f>
        <v>0.49021999999968102</v>
      </c>
    </row>
    <row r="4415" spans="1:12" x14ac:dyDescent="0.25">
      <c r="A4415" s="14">
        <v>51971</v>
      </c>
      <c r="B4415" s="6">
        <f>LoonHeffing2020(Table1[[#This Row],[Belastbaar loon]])</f>
        <v>19411.1685</v>
      </c>
      <c r="C4415" s="6">
        <f>AlgemeneHeffingsKorting2020(Table1[[#This Row],[Belastbaar loon]])</f>
        <v>937.93280000000004</v>
      </c>
      <c r="D4415" s="14">
        <f>ArbeidsKorting2020(Table1[[#This Row],[Belastbaar loon]])</f>
        <v>2797.98</v>
      </c>
      <c r="E4415" s="14">
        <f>MAX(Table1[[#This Row],[Loonheffing]]-Table1[[#This Row],[Algemene Heffingskorting]]-Table1[[#This Row],[Arbeidskorting]],0)</f>
        <v>15675.255700000002</v>
      </c>
      <c r="F4415" s="6">
        <f>Table1[[#This Row],[Belastbaar loon]]-Table1[[#This Row],[Belasting]]</f>
        <v>36295.744299999998</v>
      </c>
      <c r="G4415" s="2">
        <f>(Table1[[#This Row],[Belastbaar loon]]-Table1[[#This Row],[Netto loon]])/Table1[[#This Row],[Belastbaar loon]]</f>
        <v>0.30161543360720405</v>
      </c>
      <c r="H4415" s="14">
        <f t="shared" ca="1" si="63"/>
        <v>15670.353499999999</v>
      </c>
      <c r="I4415" s="14">
        <f ca="1">IF(ROW()=2, Table1[[#This Row],[Netto loon]], INDIRECT(ADDRESS(ROW()-1,COLUMN(F:F))))</f>
        <v>36290.646500000003</v>
      </c>
      <c r="J4415" s="6">
        <f ca="1">IF(ROW()=2, 0, Table1[[#This Row],[Belastbaar loon]]-INDIRECT(ADDRESS(ROW()-1,COLUMN(A:A))))</f>
        <v>10</v>
      </c>
      <c r="K4415" s="6">
        <f ca="1">Table1[[#This Row],[Netto loon]]-Table1[[#This Row],[Netto vorige schijf]]</f>
        <v>5.0977999999959138</v>
      </c>
      <c r="L4415" s="2">
        <f ca="1">(Table1[[#This Row],[Bruto tov vorige schijf]]-Table1[[#This Row],[Netto tov vorige schijf]])/MAX(Table1[[#This Row],[Bruto tov vorige schijf]],1)</f>
        <v>0.49022000000040861</v>
      </c>
    </row>
    <row r="4416" spans="1:12" x14ac:dyDescent="0.25">
      <c r="A4416" s="14">
        <v>51981</v>
      </c>
      <c r="B4416" s="6">
        <f>LoonHeffing2020(Table1[[#This Row],[Belastbaar loon]])</f>
        <v>19414.9035</v>
      </c>
      <c r="C4416" s="6">
        <f>AlgemeneHeffingsKorting2020(Table1[[#This Row],[Belastbaar loon]])</f>
        <v>937.36559999999997</v>
      </c>
      <c r="D4416" s="14">
        <f>ArbeidsKorting2020(Table1[[#This Row],[Belastbaar loon]])</f>
        <v>2797.38</v>
      </c>
      <c r="E4416" s="14">
        <f>MAX(Table1[[#This Row],[Loonheffing]]-Table1[[#This Row],[Algemene Heffingskorting]]-Table1[[#This Row],[Arbeidskorting]],0)</f>
        <v>15680.157899999998</v>
      </c>
      <c r="F4416" s="6">
        <f>Table1[[#This Row],[Belastbaar loon]]-Table1[[#This Row],[Belasting]]</f>
        <v>36300.842100000002</v>
      </c>
      <c r="G4416" s="2">
        <f>(Table1[[#This Row],[Belastbaar loon]]-Table1[[#This Row],[Netto loon]])/Table1[[#This Row],[Belastbaar loon]]</f>
        <v>0.30165171697350951</v>
      </c>
      <c r="H4416" s="14">
        <f t="shared" ca="1" si="63"/>
        <v>15675.255700000002</v>
      </c>
      <c r="I4416" s="14">
        <f ca="1">IF(ROW()=2, Table1[[#This Row],[Netto loon]], INDIRECT(ADDRESS(ROW()-1,COLUMN(F:F))))</f>
        <v>36295.744299999998</v>
      </c>
      <c r="J4416" s="6">
        <f ca="1">IF(ROW()=2, 0, Table1[[#This Row],[Belastbaar loon]]-INDIRECT(ADDRESS(ROW()-1,COLUMN(A:A))))</f>
        <v>10</v>
      </c>
      <c r="K4416" s="6">
        <f ca="1">Table1[[#This Row],[Netto loon]]-Table1[[#This Row],[Netto vorige schijf]]</f>
        <v>5.0978000000031898</v>
      </c>
      <c r="L4416" s="2">
        <f ca="1">(Table1[[#This Row],[Bruto tov vorige schijf]]-Table1[[#This Row],[Netto tov vorige schijf]])/MAX(Table1[[#This Row],[Bruto tov vorige schijf]],1)</f>
        <v>0.49021999999968102</v>
      </c>
    </row>
    <row r="4417" spans="1:12" x14ac:dyDescent="0.25">
      <c r="A4417" s="14">
        <v>51991</v>
      </c>
      <c r="B4417" s="6">
        <f>LoonHeffing2020(Table1[[#This Row],[Belastbaar loon]])</f>
        <v>19418.638500000001</v>
      </c>
      <c r="C4417" s="6">
        <f>AlgemeneHeffingsKorting2020(Table1[[#This Row],[Belastbaar loon]])</f>
        <v>936.79840000000002</v>
      </c>
      <c r="D4417" s="14">
        <f>ArbeidsKorting2020(Table1[[#This Row],[Belastbaar loon]])</f>
        <v>2796.78</v>
      </c>
      <c r="E4417" s="14">
        <f>MAX(Table1[[#This Row],[Loonheffing]]-Table1[[#This Row],[Algemene Heffingskorting]]-Table1[[#This Row],[Arbeidskorting]],0)</f>
        <v>15685.060100000001</v>
      </c>
      <c r="F4417" s="6">
        <f>Table1[[#This Row],[Belastbaar loon]]-Table1[[#This Row],[Belasting]]</f>
        <v>36305.939899999998</v>
      </c>
      <c r="G4417" s="2">
        <f>(Table1[[#This Row],[Belastbaar loon]]-Table1[[#This Row],[Netto loon]])/Table1[[#This Row],[Belastbaar loon]]</f>
        <v>0.30168798638225852</v>
      </c>
      <c r="H4417" s="14">
        <f t="shared" ca="1" si="63"/>
        <v>15680.157899999998</v>
      </c>
      <c r="I4417" s="14">
        <f ca="1">IF(ROW()=2, Table1[[#This Row],[Netto loon]], INDIRECT(ADDRESS(ROW()-1,COLUMN(F:F))))</f>
        <v>36300.842100000002</v>
      </c>
      <c r="J4417" s="6">
        <f ca="1">IF(ROW()=2, 0, Table1[[#This Row],[Belastbaar loon]]-INDIRECT(ADDRESS(ROW()-1,COLUMN(A:A))))</f>
        <v>10</v>
      </c>
      <c r="K4417" s="6">
        <f ca="1">Table1[[#This Row],[Netto loon]]-Table1[[#This Row],[Netto vorige schijf]]</f>
        <v>5.0977999999959138</v>
      </c>
      <c r="L4417" s="2">
        <f ca="1">(Table1[[#This Row],[Bruto tov vorige schijf]]-Table1[[#This Row],[Netto tov vorige schijf]])/MAX(Table1[[#This Row],[Bruto tov vorige schijf]],1)</f>
        <v>0.49022000000040861</v>
      </c>
    </row>
    <row r="4418" spans="1:12" x14ac:dyDescent="0.25">
      <c r="A4418" s="14">
        <v>52001</v>
      </c>
      <c r="B4418" s="6">
        <f>LoonHeffing2020(Table1[[#This Row],[Belastbaar loon]])</f>
        <v>19422.373500000002</v>
      </c>
      <c r="C4418" s="6">
        <f>AlgemeneHeffingsKorting2020(Table1[[#This Row],[Belastbaar loon]])</f>
        <v>936.23120000000006</v>
      </c>
      <c r="D4418" s="14">
        <f>ArbeidsKorting2020(Table1[[#This Row],[Belastbaar loon]])</f>
        <v>2796.18</v>
      </c>
      <c r="E4418" s="14">
        <f>MAX(Table1[[#This Row],[Loonheffing]]-Table1[[#This Row],[Algemene Heffingskorting]]-Table1[[#This Row],[Arbeidskorting]],0)</f>
        <v>15689.962300000003</v>
      </c>
      <c r="F4418" s="6">
        <f>Table1[[#This Row],[Belastbaar loon]]-Table1[[#This Row],[Belasting]]</f>
        <v>36311.037700000001</v>
      </c>
      <c r="G4418" s="2">
        <f>(Table1[[#This Row],[Belastbaar loon]]-Table1[[#This Row],[Netto loon]])/Table1[[#This Row],[Belastbaar loon]]</f>
        <v>0.30172424184150304</v>
      </c>
      <c r="H4418" s="14">
        <f t="shared" ca="1" si="63"/>
        <v>15685.060100000001</v>
      </c>
      <c r="I4418" s="14">
        <f ca="1">IF(ROW()=2, Table1[[#This Row],[Netto loon]], INDIRECT(ADDRESS(ROW()-1,COLUMN(F:F))))</f>
        <v>36305.939899999998</v>
      </c>
      <c r="J4418" s="6">
        <f ca="1">IF(ROW()=2, 0, Table1[[#This Row],[Belastbaar loon]]-INDIRECT(ADDRESS(ROW()-1,COLUMN(A:A))))</f>
        <v>10</v>
      </c>
      <c r="K4418" s="6">
        <f ca="1">Table1[[#This Row],[Netto loon]]-Table1[[#This Row],[Netto vorige schijf]]</f>
        <v>5.0978000000031898</v>
      </c>
      <c r="L4418" s="2">
        <f ca="1">(Table1[[#This Row],[Bruto tov vorige schijf]]-Table1[[#This Row],[Netto tov vorige schijf]])/MAX(Table1[[#This Row],[Bruto tov vorige schijf]],1)</f>
        <v>0.49021999999968102</v>
      </c>
    </row>
    <row r="4419" spans="1:12" x14ac:dyDescent="0.25">
      <c r="A4419" s="14">
        <v>52011</v>
      </c>
      <c r="B4419" s="6">
        <f>LoonHeffing2020(Table1[[#This Row],[Belastbaar loon]])</f>
        <v>19426.108499999998</v>
      </c>
      <c r="C4419" s="6">
        <f>AlgemeneHeffingsKorting2020(Table1[[#This Row],[Belastbaar loon]])</f>
        <v>935.66399999999999</v>
      </c>
      <c r="D4419" s="14">
        <f>ArbeidsKorting2020(Table1[[#This Row],[Belastbaar loon]])</f>
        <v>2795.58</v>
      </c>
      <c r="E4419" s="14">
        <f>MAX(Table1[[#This Row],[Loonheffing]]-Table1[[#This Row],[Algemene Heffingskorting]]-Table1[[#This Row],[Arbeidskorting]],0)</f>
        <v>15694.864499999998</v>
      </c>
      <c r="F4419" s="6">
        <f>Table1[[#This Row],[Belastbaar loon]]-Table1[[#This Row],[Belasting]]</f>
        <v>36316.135500000004</v>
      </c>
      <c r="G4419" s="2">
        <f>(Table1[[#This Row],[Belastbaar loon]]-Table1[[#This Row],[Netto loon]])/Table1[[#This Row],[Belastbaar loon]]</f>
        <v>0.30176048335928929</v>
      </c>
      <c r="H4419" s="14">
        <f t="shared" ca="1" si="63"/>
        <v>15689.962300000003</v>
      </c>
      <c r="I4419" s="14">
        <f ca="1">IF(ROW()=2, Table1[[#This Row],[Netto loon]], INDIRECT(ADDRESS(ROW()-1,COLUMN(F:F))))</f>
        <v>36311.037700000001</v>
      </c>
      <c r="J4419" s="6">
        <f ca="1">IF(ROW()=2, 0, Table1[[#This Row],[Belastbaar loon]]-INDIRECT(ADDRESS(ROW()-1,COLUMN(A:A))))</f>
        <v>10</v>
      </c>
      <c r="K4419" s="6">
        <f ca="1">Table1[[#This Row],[Netto loon]]-Table1[[#This Row],[Netto vorige schijf]]</f>
        <v>5.0978000000031898</v>
      </c>
      <c r="L4419" s="2">
        <f ca="1">(Table1[[#This Row],[Bruto tov vorige schijf]]-Table1[[#This Row],[Netto tov vorige schijf]])/MAX(Table1[[#This Row],[Bruto tov vorige schijf]],1)</f>
        <v>0.49021999999968102</v>
      </c>
    </row>
    <row r="4420" spans="1:12" x14ac:dyDescent="0.25">
      <c r="A4420" s="14">
        <v>52021</v>
      </c>
      <c r="B4420" s="6">
        <f>LoonHeffing2020(Table1[[#This Row],[Belastbaar loon]])</f>
        <v>19429.843499999999</v>
      </c>
      <c r="C4420" s="6">
        <f>AlgemeneHeffingsKorting2020(Table1[[#This Row],[Belastbaar loon]])</f>
        <v>935.09680000000003</v>
      </c>
      <c r="D4420" s="14">
        <f>ArbeidsKorting2020(Table1[[#This Row],[Belastbaar loon]])</f>
        <v>2794.98</v>
      </c>
      <c r="E4420" s="14">
        <f>MAX(Table1[[#This Row],[Loonheffing]]-Table1[[#This Row],[Algemene Heffingskorting]]-Table1[[#This Row],[Arbeidskorting]],0)</f>
        <v>15699.7667</v>
      </c>
      <c r="F4420" s="6">
        <f>Table1[[#This Row],[Belastbaar loon]]-Table1[[#This Row],[Belasting]]</f>
        <v>36321.2333</v>
      </c>
      <c r="G4420" s="2">
        <f>(Table1[[#This Row],[Belastbaar loon]]-Table1[[#This Row],[Netto loon]])/Table1[[#This Row],[Belastbaar loon]]</f>
        <v>0.3017967109436574</v>
      </c>
      <c r="H4420" s="14">
        <f t="shared" ca="1" si="63"/>
        <v>15694.864499999998</v>
      </c>
      <c r="I4420" s="14">
        <f ca="1">IF(ROW()=2, Table1[[#This Row],[Netto loon]], INDIRECT(ADDRESS(ROW()-1,COLUMN(F:F))))</f>
        <v>36316.135500000004</v>
      </c>
      <c r="J4420" s="6">
        <f ca="1">IF(ROW()=2, 0, Table1[[#This Row],[Belastbaar loon]]-INDIRECT(ADDRESS(ROW()-1,COLUMN(A:A))))</f>
        <v>10</v>
      </c>
      <c r="K4420" s="6">
        <f ca="1">Table1[[#This Row],[Netto loon]]-Table1[[#This Row],[Netto vorige schijf]]</f>
        <v>5.0977999999959138</v>
      </c>
      <c r="L4420" s="2">
        <f ca="1">(Table1[[#This Row],[Bruto tov vorige schijf]]-Table1[[#This Row],[Netto tov vorige schijf]])/MAX(Table1[[#This Row],[Bruto tov vorige schijf]],1)</f>
        <v>0.49022000000040861</v>
      </c>
    </row>
    <row r="4421" spans="1:12" x14ac:dyDescent="0.25">
      <c r="A4421" s="14">
        <v>52031</v>
      </c>
      <c r="B4421" s="6">
        <f>LoonHeffing2020(Table1[[#This Row],[Belastbaar loon]])</f>
        <v>19433.5785</v>
      </c>
      <c r="C4421" s="6">
        <f>AlgemeneHeffingsKorting2020(Table1[[#This Row],[Belastbaar loon]])</f>
        <v>934.52959999999996</v>
      </c>
      <c r="D4421" s="14">
        <f>ArbeidsKorting2020(Table1[[#This Row],[Belastbaar loon]])</f>
        <v>2794.38</v>
      </c>
      <c r="E4421" s="14">
        <f>MAX(Table1[[#This Row],[Loonheffing]]-Table1[[#This Row],[Algemene Heffingskorting]]-Table1[[#This Row],[Arbeidskorting]],0)</f>
        <v>15704.668899999997</v>
      </c>
      <c r="F4421" s="6">
        <f>Table1[[#This Row],[Belastbaar loon]]-Table1[[#This Row],[Belasting]]</f>
        <v>36326.331100000003</v>
      </c>
      <c r="G4421" s="2">
        <f>(Table1[[#This Row],[Belastbaar loon]]-Table1[[#This Row],[Netto loon]])/Table1[[#This Row],[Belastbaar loon]]</f>
        <v>0.30183292460264066</v>
      </c>
      <c r="H4421" s="14">
        <f t="shared" ca="1" si="63"/>
        <v>15699.7667</v>
      </c>
      <c r="I4421" s="14">
        <f ca="1">IF(ROW()=2, Table1[[#This Row],[Netto loon]], INDIRECT(ADDRESS(ROW()-1,COLUMN(F:F))))</f>
        <v>36321.2333</v>
      </c>
      <c r="J4421" s="6">
        <f ca="1">IF(ROW()=2, 0, Table1[[#This Row],[Belastbaar loon]]-INDIRECT(ADDRESS(ROW()-1,COLUMN(A:A))))</f>
        <v>10</v>
      </c>
      <c r="K4421" s="6">
        <f ca="1">Table1[[#This Row],[Netto loon]]-Table1[[#This Row],[Netto vorige schijf]]</f>
        <v>5.0978000000031898</v>
      </c>
      <c r="L4421" s="2">
        <f ca="1">(Table1[[#This Row],[Bruto tov vorige schijf]]-Table1[[#This Row],[Netto tov vorige schijf]])/MAX(Table1[[#This Row],[Bruto tov vorige schijf]],1)</f>
        <v>0.49021999999968102</v>
      </c>
    </row>
    <row r="4422" spans="1:12" x14ac:dyDescent="0.25">
      <c r="A4422" s="14">
        <v>52041</v>
      </c>
      <c r="B4422" s="6">
        <f>LoonHeffing2020(Table1[[#This Row],[Belastbaar loon]])</f>
        <v>19437.3135</v>
      </c>
      <c r="C4422" s="6">
        <f>AlgemeneHeffingsKorting2020(Table1[[#This Row],[Belastbaar loon]])</f>
        <v>933.9624</v>
      </c>
      <c r="D4422" s="14">
        <f>ArbeidsKorting2020(Table1[[#This Row],[Belastbaar loon]])</f>
        <v>2793.78</v>
      </c>
      <c r="E4422" s="14">
        <f>MAX(Table1[[#This Row],[Loonheffing]]-Table1[[#This Row],[Algemene Heffingskorting]]-Table1[[#This Row],[Arbeidskorting]],0)</f>
        <v>15709.571099999999</v>
      </c>
      <c r="F4422" s="6">
        <f>Table1[[#This Row],[Belastbaar loon]]-Table1[[#This Row],[Belasting]]</f>
        <v>36331.428899999999</v>
      </c>
      <c r="G4422" s="2">
        <f>(Table1[[#This Row],[Belastbaar loon]]-Table1[[#This Row],[Netto loon]])/Table1[[#This Row],[Belastbaar loon]]</f>
        <v>0.30186912434426705</v>
      </c>
      <c r="H4422" s="14">
        <f t="shared" ca="1" si="63"/>
        <v>15704.668899999997</v>
      </c>
      <c r="I4422" s="14">
        <f ca="1">IF(ROW()=2, Table1[[#This Row],[Netto loon]], INDIRECT(ADDRESS(ROW()-1,COLUMN(F:F))))</f>
        <v>36326.331100000003</v>
      </c>
      <c r="J4422" s="6">
        <f ca="1">IF(ROW()=2, 0, Table1[[#This Row],[Belastbaar loon]]-INDIRECT(ADDRESS(ROW()-1,COLUMN(A:A))))</f>
        <v>10</v>
      </c>
      <c r="K4422" s="6">
        <f ca="1">Table1[[#This Row],[Netto loon]]-Table1[[#This Row],[Netto vorige schijf]]</f>
        <v>5.0977999999959138</v>
      </c>
      <c r="L4422" s="2">
        <f ca="1">(Table1[[#This Row],[Bruto tov vorige schijf]]-Table1[[#This Row],[Netto tov vorige schijf]])/MAX(Table1[[#This Row],[Bruto tov vorige schijf]],1)</f>
        <v>0.49022000000040861</v>
      </c>
    </row>
    <row r="4423" spans="1:12" x14ac:dyDescent="0.25">
      <c r="A4423" s="14">
        <v>52051</v>
      </c>
      <c r="B4423" s="6">
        <f>LoonHeffing2020(Table1[[#This Row],[Belastbaar loon]])</f>
        <v>19441.048500000001</v>
      </c>
      <c r="C4423" s="6">
        <f>AlgemeneHeffingsKorting2020(Table1[[#This Row],[Belastbaar loon]])</f>
        <v>933.39520000000005</v>
      </c>
      <c r="D4423" s="14">
        <f>ArbeidsKorting2020(Table1[[#This Row],[Belastbaar loon]])</f>
        <v>2793.18</v>
      </c>
      <c r="E4423" s="14">
        <f>MAX(Table1[[#This Row],[Loonheffing]]-Table1[[#This Row],[Algemene Heffingskorting]]-Table1[[#This Row],[Arbeidskorting]],0)</f>
        <v>15714.473300000001</v>
      </c>
      <c r="F4423" s="6">
        <f>Table1[[#This Row],[Belastbaar loon]]-Table1[[#This Row],[Belasting]]</f>
        <v>36336.526700000002</v>
      </c>
      <c r="G4423" s="2">
        <f>(Table1[[#This Row],[Belastbaar loon]]-Table1[[#This Row],[Netto loon]])/Table1[[#This Row],[Belastbaar loon]]</f>
        <v>0.30190531017655758</v>
      </c>
      <c r="H4423" s="14">
        <f t="shared" ca="1" si="63"/>
        <v>15709.571099999999</v>
      </c>
      <c r="I4423" s="14">
        <f ca="1">IF(ROW()=2, Table1[[#This Row],[Netto loon]], INDIRECT(ADDRESS(ROW()-1,COLUMN(F:F))))</f>
        <v>36331.428899999999</v>
      </c>
      <c r="J4423" s="6">
        <f ca="1">IF(ROW()=2, 0, Table1[[#This Row],[Belastbaar loon]]-INDIRECT(ADDRESS(ROW()-1,COLUMN(A:A))))</f>
        <v>10</v>
      </c>
      <c r="K4423" s="6">
        <f ca="1">Table1[[#This Row],[Netto loon]]-Table1[[#This Row],[Netto vorige schijf]]</f>
        <v>5.0978000000031898</v>
      </c>
      <c r="L4423" s="2">
        <f ca="1">(Table1[[#This Row],[Bruto tov vorige schijf]]-Table1[[#This Row],[Netto tov vorige schijf]])/MAX(Table1[[#This Row],[Bruto tov vorige schijf]],1)</f>
        <v>0.49021999999968102</v>
      </c>
    </row>
    <row r="4424" spans="1:12" x14ac:dyDescent="0.25">
      <c r="A4424" s="14">
        <v>52061</v>
      </c>
      <c r="B4424" s="6">
        <f>LoonHeffing2020(Table1[[#This Row],[Belastbaar loon]])</f>
        <v>19444.783500000001</v>
      </c>
      <c r="C4424" s="6">
        <f>AlgemeneHeffingsKorting2020(Table1[[#This Row],[Belastbaar loon]])</f>
        <v>932.82799999999997</v>
      </c>
      <c r="D4424" s="14">
        <f>ArbeidsKorting2020(Table1[[#This Row],[Belastbaar loon]])</f>
        <v>2792.58</v>
      </c>
      <c r="E4424" s="14">
        <f>MAX(Table1[[#This Row],[Loonheffing]]-Table1[[#This Row],[Algemene Heffingskorting]]-Table1[[#This Row],[Arbeidskorting]],0)</f>
        <v>15719.3755</v>
      </c>
      <c r="F4424" s="6">
        <f>Table1[[#This Row],[Belastbaar loon]]-Table1[[#This Row],[Belasting]]</f>
        <v>36341.624499999998</v>
      </c>
      <c r="G4424" s="2">
        <f>(Table1[[#This Row],[Belastbaar loon]]-Table1[[#This Row],[Netto loon]])/Table1[[#This Row],[Belastbaar loon]]</f>
        <v>0.30194148210752775</v>
      </c>
      <c r="H4424" s="14">
        <f t="shared" ca="1" si="63"/>
        <v>15714.473300000001</v>
      </c>
      <c r="I4424" s="14">
        <f ca="1">IF(ROW()=2, Table1[[#This Row],[Netto loon]], INDIRECT(ADDRESS(ROW()-1,COLUMN(F:F))))</f>
        <v>36336.526700000002</v>
      </c>
      <c r="J4424" s="6">
        <f ca="1">IF(ROW()=2, 0, Table1[[#This Row],[Belastbaar loon]]-INDIRECT(ADDRESS(ROW()-1,COLUMN(A:A))))</f>
        <v>10</v>
      </c>
      <c r="K4424" s="6">
        <f ca="1">Table1[[#This Row],[Netto loon]]-Table1[[#This Row],[Netto vorige schijf]]</f>
        <v>5.0977999999959138</v>
      </c>
      <c r="L4424" s="2">
        <f ca="1">(Table1[[#This Row],[Bruto tov vorige schijf]]-Table1[[#This Row],[Netto tov vorige schijf]])/MAX(Table1[[#This Row],[Bruto tov vorige schijf]],1)</f>
        <v>0.49022000000040861</v>
      </c>
    </row>
    <row r="4425" spans="1:12" x14ac:dyDescent="0.25">
      <c r="A4425" s="14">
        <v>52071</v>
      </c>
      <c r="B4425" s="6">
        <f>LoonHeffing2020(Table1[[#This Row],[Belastbaar loon]])</f>
        <v>19448.518499999998</v>
      </c>
      <c r="C4425" s="6">
        <f>AlgemeneHeffingsKorting2020(Table1[[#This Row],[Belastbaar loon]])</f>
        <v>932.26080000000002</v>
      </c>
      <c r="D4425" s="14">
        <f>ArbeidsKorting2020(Table1[[#This Row],[Belastbaar loon]])</f>
        <v>2791.98</v>
      </c>
      <c r="E4425" s="14">
        <f>MAX(Table1[[#This Row],[Loonheffing]]-Table1[[#This Row],[Algemene Heffingskorting]]-Table1[[#This Row],[Arbeidskorting]],0)</f>
        <v>15724.277699999999</v>
      </c>
      <c r="F4425" s="6">
        <f>Table1[[#This Row],[Belastbaar loon]]-Table1[[#This Row],[Belasting]]</f>
        <v>36346.722300000001</v>
      </c>
      <c r="G4425" s="2">
        <f>(Table1[[#This Row],[Belastbaar loon]]-Table1[[#This Row],[Netto loon]])/Table1[[#This Row],[Belastbaar loon]]</f>
        <v>0.30197764014518635</v>
      </c>
      <c r="H4425" s="14">
        <f t="shared" ca="1" si="63"/>
        <v>15719.3755</v>
      </c>
      <c r="I4425" s="14">
        <f ca="1">IF(ROW()=2, Table1[[#This Row],[Netto loon]], INDIRECT(ADDRESS(ROW()-1,COLUMN(F:F))))</f>
        <v>36341.624499999998</v>
      </c>
      <c r="J4425" s="6">
        <f ca="1">IF(ROW()=2, 0, Table1[[#This Row],[Belastbaar loon]]-INDIRECT(ADDRESS(ROW()-1,COLUMN(A:A))))</f>
        <v>10</v>
      </c>
      <c r="K4425" s="6">
        <f ca="1">Table1[[#This Row],[Netto loon]]-Table1[[#This Row],[Netto vorige schijf]]</f>
        <v>5.0978000000031898</v>
      </c>
      <c r="L4425" s="2">
        <f ca="1">(Table1[[#This Row],[Bruto tov vorige schijf]]-Table1[[#This Row],[Netto tov vorige schijf]])/MAX(Table1[[#This Row],[Bruto tov vorige schijf]],1)</f>
        <v>0.49021999999968102</v>
      </c>
    </row>
    <row r="4426" spans="1:12" x14ac:dyDescent="0.25">
      <c r="A4426" s="14">
        <v>52081</v>
      </c>
      <c r="B4426" s="6">
        <f>LoonHeffing2020(Table1[[#This Row],[Belastbaar loon]])</f>
        <v>19452.253499999999</v>
      </c>
      <c r="C4426" s="6">
        <f>AlgemeneHeffingsKorting2020(Table1[[#This Row],[Belastbaar loon]])</f>
        <v>931.69360000000006</v>
      </c>
      <c r="D4426" s="14">
        <f>ArbeidsKorting2020(Table1[[#This Row],[Belastbaar loon]])</f>
        <v>2791.38</v>
      </c>
      <c r="E4426" s="14">
        <f>MAX(Table1[[#This Row],[Loonheffing]]-Table1[[#This Row],[Algemene Heffingskorting]]-Table1[[#This Row],[Arbeidskorting]],0)</f>
        <v>15729.179899999999</v>
      </c>
      <c r="F4426" s="6">
        <f>Table1[[#This Row],[Belastbaar loon]]-Table1[[#This Row],[Belasting]]</f>
        <v>36351.820099999997</v>
      </c>
      <c r="G4426" s="2">
        <f>(Table1[[#This Row],[Belastbaar loon]]-Table1[[#This Row],[Netto loon]])/Table1[[#This Row],[Belastbaar loon]]</f>
        <v>0.30201378429753656</v>
      </c>
      <c r="H4426" s="14">
        <f t="shared" ca="1" si="63"/>
        <v>15724.277699999999</v>
      </c>
      <c r="I4426" s="14">
        <f ca="1">IF(ROW()=2, Table1[[#This Row],[Netto loon]], INDIRECT(ADDRESS(ROW()-1,COLUMN(F:F))))</f>
        <v>36346.722300000001</v>
      </c>
      <c r="J4426" s="6">
        <f ca="1">IF(ROW()=2, 0, Table1[[#This Row],[Belastbaar loon]]-INDIRECT(ADDRESS(ROW()-1,COLUMN(A:A))))</f>
        <v>10</v>
      </c>
      <c r="K4426" s="6">
        <f ca="1">Table1[[#This Row],[Netto loon]]-Table1[[#This Row],[Netto vorige schijf]]</f>
        <v>5.0977999999959138</v>
      </c>
      <c r="L4426" s="2">
        <f ca="1">(Table1[[#This Row],[Bruto tov vorige schijf]]-Table1[[#This Row],[Netto tov vorige schijf]])/MAX(Table1[[#This Row],[Bruto tov vorige schijf]],1)</f>
        <v>0.49022000000040861</v>
      </c>
    </row>
    <row r="4427" spans="1:12" x14ac:dyDescent="0.25">
      <c r="A4427" s="14">
        <v>52091</v>
      </c>
      <c r="B4427" s="6">
        <f>LoonHeffing2020(Table1[[#This Row],[Belastbaar loon]])</f>
        <v>19455.988499999999</v>
      </c>
      <c r="C4427" s="6">
        <f>AlgemeneHeffingsKorting2020(Table1[[#This Row],[Belastbaar loon]])</f>
        <v>931.12639999999999</v>
      </c>
      <c r="D4427" s="14">
        <f>ArbeidsKorting2020(Table1[[#This Row],[Belastbaar loon]])</f>
        <v>2790.78</v>
      </c>
      <c r="E4427" s="14">
        <f>MAX(Table1[[#This Row],[Loonheffing]]-Table1[[#This Row],[Algemene Heffingskorting]]-Table1[[#This Row],[Arbeidskorting]],0)</f>
        <v>15734.082099999998</v>
      </c>
      <c r="F4427" s="6">
        <f>Table1[[#This Row],[Belastbaar loon]]-Table1[[#This Row],[Belasting]]</f>
        <v>36356.9179</v>
      </c>
      <c r="G4427" s="2">
        <f>(Table1[[#This Row],[Belastbaar loon]]-Table1[[#This Row],[Netto loon]])/Table1[[#This Row],[Belastbaar loon]]</f>
        <v>0.30204991457257491</v>
      </c>
      <c r="H4427" s="14">
        <f t="shared" ca="1" si="63"/>
        <v>15729.179899999999</v>
      </c>
      <c r="I4427" s="14">
        <f ca="1">IF(ROW()=2, Table1[[#This Row],[Netto loon]], INDIRECT(ADDRESS(ROW()-1,COLUMN(F:F))))</f>
        <v>36351.820099999997</v>
      </c>
      <c r="J4427" s="6">
        <f ca="1">IF(ROW()=2, 0, Table1[[#This Row],[Belastbaar loon]]-INDIRECT(ADDRESS(ROW()-1,COLUMN(A:A))))</f>
        <v>10</v>
      </c>
      <c r="K4427" s="6">
        <f ca="1">Table1[[#This Row],[Netto loon]]-Table1[[#This Row],[Netto vorige schijf]]</f>
        <v>5.0978000000031898</v>
      </c>
      <c r="L4427" s="2">
        <f ca="1">(Table1[[#This Row],[Bruto tov vorige schijf]]-Table1[[#This Row],[Netto tov vorige schijf]])/MAX(Table1[[#This Row],[Bruto tov vorige schijf]],1)</f>
        <v>0.49021999999968102</v>
      </c>
    </row>
    <row r="4428" spans="1:12" x14ac:dyDescent="0.25">
      <c r="A4428" s="14">
        <v>52101</v>
      </c>
      <c r="B4428" s="6">
        <f>LoonHeffing2020(Table1[[#This Row],[Belastbaar loon]])</f>
        <v>19459.7235</v>
      </c>
      <c r="C4428" s="6">
        <f>AlgemeneHeffingsKorting2020(Table1[[#This Row],[Belastbaar loon]])</f>
        <v>930.55920000000003</v>
      </c>
      <c r="D4428" s="14">
        <f>ArbeidsKorting2020(Table1[[#This Row],[Belastbaar loon]])</f>
        <v>2790.18</v>
      </c>
      <c r="E4428" s="14">
        <f>MAX(Table1[[#This Row],[Loonheffing]]-Table1[[#This Row],[Algemene Heffingskorting]]-Table1[[#This Row],[Arbeidskorting]],0)</f>
        <v>15738.9843</v>
      </c>
      <c r="F4428" s="6">
        <f>Table1[[#This Row],[Belastbaar loon]]-Table1[[#This Row],[Belasting]]</f>
        <v>36362.015700000004</v>
      </c>
      <c r="G4428" s="2">
        <f>(Table1[[#This Row],[Belastbaar loon]]-Table1[[#This Row],[Netto loon]])/Table1[[#This Row],[Belastbaar loon]]</f>
        <v>0.30208603097829212</v>
      </c>
      <c r="H4428" s="14">
        <f t="shared" ca="1" si="63"/>
        <v>15734.082099999998</v>
      </c>
      <c r="I4428" s="14">
        <f ca="1">IF(ROW()=2, Table1[[#This Row],[Netto loon]], INDIRECT(ADDRESS(ROW()-1,COLUMN(F:F))))</f>
        <v>36356.9179</v>
      </c>
      <c r="J4428" s="6">
        <f ca="1">IF(ROW()=2, 0, Table1[[#This Row],[Belastbaar loon]]-INDIRECT(ADDRESS(ROW()-1,COLUMN(A:A))))</f>
        <v>10</v>
      </c>
      <c r="K4428" s="6">
        <f ca="1">Table1[[#This Row],[Netto loon]]-Table1[[#This Row],[Netto vorige schijf]]</f>
        <v>5.0978000000031898</v>
      </c>
      <c r="L4428" s="2">
        <f ca="1">(Table1[[#This Row],[Bruto tov vorige schijf]]-Table1[[#This Row],[Netto tov vorige schijf]])/MAX(Table1[[#This Row],[Bruto tov vorige schijf]],1)</f>
        <v>0.49021999999968102</v>
      </c>
    </row>
    <row r="4429" spans="1:12" x14ac:dyDescent="0.25">
      <c r="A4429" s="14">
        <v>52111</v>
      </c>
      <c r="B4429" s="6">
        <f>LoonHeffing2020(Table1[[#This Row],[Belastbaar loon]])</f>
        <v>19463.458500000001</v>
      </c>
      <c r="C4429" s="6">
        <f>AlgemeneHeffingsKorting2020(Table1[[#This Row],[Belastbaar loon]])</f>
        <v>929.99199999999996</v>
      </c>
      <c r="D4429" s="14">
        <f>ArbeidsKorting2020(Table1[[#This Row],[Belastbaar loon]])</f>
        <v>2789.58</v>
      </c>
      <c r="E4429" s="14">
        <f>MAX(Table1[[#This Row],[Loonheffing]]-Table1[[#This Row],[Algemene Heffingskorting]]-Table1[[#This Row],[Arbeidskorting]],0)</f>
        <v>15743.886500000002</v>
      </c>
      <c r="F4429" s="6">
        <f>Table1[[#This Row],[Belastbaar loon]]-Table1[[#This Row],[Belasting]]</f>
        <v>36367.113499999999</v>
      </c>
      <c r="G4429" s="2">
        <f>(Table1[[#This Row],[Belastbaar loon]]-Table1[[#This Row],[Netto loon]])/Table1[[#This Row],[Belastbaar loon]]</f>
        <v>0.30212213352267275</v>
      </c>
      <c r="H4429" s="14">
        <f t="shared" ca="1" si="63"/>
        <v>15738.9843</v>
      </c>
      <c r="I4429" s="14">
        <f ca="1">IF(ROW()=2, Table1[[#This Row],[Netto loon]], INDIRECT(ADDRESS(ROW()-1,COLUMN(F:F))))</f>
        <v>36362.015700000004</v>
      </c>
      <c r="J4429" s="6">
        <f ca="1">IF(ROW()=2, 0, Table1[[#This Row],[Belastbaar loon]]-INDIRECT(ADDRESS(ROW()-1,COLUMN(A:A))))</f>
        <v>10</v>
      </c>
      <c r="K4429" s="6">
        <f ca="1">Table1[[#This Row],[Netto loon]]-Table1[[#This Row],[Netto vorige schijf]]</f>
        <v>5.0977999999959138</v>
      </c>
      <c r="L4429" s="2">
        <f ca="1">(Table1[[#This Row],[Bruto tov vorige schijf]]-Table1[[#This Row],[Netto tov vorige schijf]])/MAX(Table1[[#This Row],[Bruto tov vorige schijf]],1)</f>
        <v>0.49022000000040861</v>
      </c>
    </row>
    <row r="4430" spans="1:12" x14ac:dyDescent="0.25">
      <c r="A4430" s="14">
        <v>52121</v>
      </c>
      <c r="B4430" s="6">
        <f>LoonHeffing2020(Table1[[#This Row],[Belastbaar loon]])</f>
        <v>19467.193500000001</v>
      </c>
      <c r="C4430" s="6">
        <f>AlgemeneHeffingsKorting2020(Table1[[#This Row],[Belastbaar loon]])</f>
        <v>929.4248</v>
      </c>
      <c r="D4430" s="14">
        <f>ArbeidsKorting2020(Table1[[#This Row],[Belastbaar loon]])</f>
        <v>2788.98</v>
      </c>
      <c r="E4430" s="14">
        <f>MAX(Table1[[#This Row],[Loonheffing]]-Table1[[#This Row],[Algemene Heffingskorting]]-Table1[[#This Row],[Arbeidskorting]],0)</f>
        <v>15748.788700000001</v>
      </c>
      <c r="F4430" s="6">
        <f>Table1[[#This Row],[Belastbaar loon]]-Table1[[#This Row],[Belasting]]</f>
        <v>36372.211299999995</v>
      </c>
      <c r="G4430" s="2">
        <f>(Table1[[#This Row],[Belastbaar loon]]-Table1[[#This Row],[Netto loon]])/Table1[[#This Row],[Belastbaar loon]]</f>
        <v>0.30215822221369515</v>
      </c>
      <c r="H4430" s="14">
        <f t="shared" ca="1" si="63"/>
        <v>15743.886500000002</v>
      </c>
      <c r="I4430" s="14">
        <f ca="1">IF(ROW()=2, Table1[[#This Row],[Netto loon]], INDIRECT(ADDRESS(ROW()-1,COLUMN(F:F))))</f>
        <v>36367.113499999999</v>
      </c>
      <c r="J4430" s="6">
        <f ca="1">IF(ROW()=2, 0, Table1[[#This Row],[Belastbaar loon]]-INDIRECT(ADDRESS(ROW()-1,COLUMN(A:A))))</f>
        <v>10</v>
      </c>
      <c r="K4430" s="6">
        <f ca="1">Table1[[#This Row],[Netto loon]]-Table1[[#This Row],[Netto vorige schijf]]</f>
        <v>5.0977999999959138</v>
      </c>
      <c r="L4430" s="2">
        <f ca="1">(Table1[[#This Row],[Bruto tov vorige schijf]]-Table1[[#This Row],[Netto tov vorige schijf]])/MAX(Table1[[#This Row],[Bruto tov vorige schijf]],1)</f>
        <v>0.49022000000040861</v>
      </c>
    </row>
    <row r="4431" spans="1:12" x14ac:dyDescent="0.25">
      <c r="A4431" s="14">
        <v>52131</v>
      </c>
      <c r="B4431" s="6">
        <f>LoonHeffing2020(Table1[[#This Row],[Belastbaar loon]])</f>
        <v>19470.928499999998</v>
      </c>
      <c r="C4431" s="6">
        <f>AlgemeneHeffingsKorting2020(Table1[[#This Row],[Belastbaar loon]])</f>
        <v>928.85760000000005</v>
      </c>
      <c r="D4431" s="14">
        <f>ArbeidsKorting2020(Table1[[#This Row],[Belastbaar loon]])</f>
        <v>2788.38</v>
      </c>
      <c r="E4431" s="14">
        <f>MAX(Table1[[#This Row],[Loonheffing]]-Table1[[#This Row],[Algemene Heffingskorting]]-Table1[[#This Row],[Arbeidskorting]],0)</f>
        <v>15753.690899999998</v>
      </c>
      <c r="F4431" s="6">
        <f>Table1[[#This Row],[Belastbaar loon]]-Table1[[#This Row],[Belasting]]</f>
        <v>36377.309099999999</v>
      </c>
      <c r="G4431" s="2">
        <f>(Table1[[#This Row],[Belastbaar loon]]-Table1[[#This Row],[Netto loon]])/Table1[[#This Row],[Belastbaar loon]]</f>
        <v>0.30219429705933132</v>
      </c>
      <c r="H4431" s="14">
        <f t="shared" ca="1" si="63"/>
        <v>15748.788700000001</v>
      </c>
      <c r="I4431" s="14">
        <f ca="1">IF(ROW()=2, Table1[[#This Row],[Netto loon]], INDIRECT(ADDRESS(ROW()-1,COLUMN(F:F))))</f>
        <v>36372.211299999995</v>
      </c>
      <c r="J4431" s="6">
        <f ca="1">IF(ROW()=2, 0, Table1[[#This Row],[Belastbaar loon]]-INDIRECT(ADDRESS(ROW()-1,COLUMN(A:A))))</f>
        <v>10</v>
      </c>
      <c r="K4431" s="6">
        <f ca="1">Table1[[#This Row],[Netto loon]]-Table1[[#This Row],[Netto vorige schijf]]</f>
        <v>5.0978000000031898</v>
      </c>
      <c r="L4431" s="2">
        <f ca="1">(Table1[[#This Row],[Bruto tov vorige schijf]]-Table1[[#This Row],[Netto tov vorige schijf]])/MAX(Table1[[#This Row],[Bruto tov vorige schijf]],1)</f>
        <v>0.49021999999968102</v>
      </c>
    </row>
    <row r="4432" spans="1:12" x14ac:dyDescent="0.25">
      <c r="A4432" s="14">
        <v>52141</v>
      </c>
      <c r="B4432" s="6">
        <f>LoonHeffing2020(Table1[[#This Row],[Belastbaar loon]])</f>
        <v>19474.663499999999</v>
      </c>
      <c r="C4432" s="6">
        <f>AlgemeneHeffingsKorting2020(Table1[[#This Row],[Belastbaar loon]])</f>
        <v>928.29039999999998</v>
      </c>
      <c r="D4432" s="14">
        <f>ArbeidsKorting2020(Table1[[#This Row],[Belastbaar loon]])</f>
        <v>2787.78</v>
      </c>
      <c r="E4432" s="14">
        <f>MAX(Table1[[#This Row],[Loonheffing]]-Table1[[#This Row],[Algemene Heffingskorting]]-Table1[[#This Row],[Arbeidskorting]],0)</f>
        <v>15758.593099999996</v>
      </c>
      <c r="F4432" s="6">
        <f>Table1[[#This Row],[Belastbaar loon]]-Table1[[#This Row],[Belasting]]</f>
        <v>36382.406900000002</v>
      </c>
      <c r="G4432" s="2">
        <f>(Table1[[#This Row],[Belastbaar loon]]-Table1[[#This Row],[Netto loon]])/Table1[[#This Row],[Belastbaar loon]]</f>
        <v>0.30223035806754756</v>
      </c>
      <c r="H4432" s="14">
        <f t="shared" ca="1" si="63"/>
        <v>15753.690899999998</v>
      </c>
      <c r="I4432" s="14">
        <f ca="1">IF(ROW()=2, Table1[[#This Row],[Netto loon]], INDIRECT(ADDRESS(ROW()-1,COLUMN(F:F))))</f>
        <v>36377.309099999999</v>
      </c>
      <c r="J4432" s="6">
        <f ca="1">IF(ROW()=2, 0, Table1[[#This Row],[Belastbaar loon]]-INDIRECT(ADDRESS(ROW()-1,COLUMN(A:A))))</f>
        <v>10</v>
      </c>
      <c r="K4432" s="6">
        <f ca="1">Table1[[#This Row],[Netto loon]]-Table1[[#This Row],[Netto vorige schijf]]</f>
        <v>5.0978000000031898</v>
      </c>
      <c r="L4432" s="2">
        <f ca="1">(Table1[[#This Row],[Bruto tov vorige schijf]]-Table1[[#This Row],[Netto tov vorige schijf]])/MAX(Table1[[#This Row],[Bruto tov vorige schijf]],1)</f>
        <v>0.49021999999968102</v>
      </c>
    </row>
    <row r="4433" spans="1:12" x14ac:dyDescent="0.25">
      <c r="A4433" s="14">
        <v>52151</v>
      </c>
      <c r="B4433" s="6">
        <f>LoonHeffing2020(Table1[[#This Row],[Belastbaar loon]])</f>
        <v>19478.398499999999</v>
      </c>
      <c r="C4433" s="6">
        <f>AlgemeneHeffingsKorting2020(Table1[[#This Row],[Belastbaar loon]])</f>
        <v>927.72320000000002</v>
      </c>
      <c r="D4433" s="14">
        <f>ArbeidsKorting2020(Table1[[#This Row],[Belastbaar loon]])</f>
        <v>2787.18</v>
      </c>
      <c r="E4433" s="14">
        <f>MAX(Table1[[#This Row],[Loonheffing]]-Table1[[#This Row],[Algemene Heffingskorting]]-Table1[[#This Row],[Arbeidskorting]],0)</f>
        <v>15763.495299999999</v>
      </c>
      <c r="F4433" s="6">
        <f>Table1[[#This Row],[Belastbaar loon]]-Table1[[#This Row],[Belasting]]</f>
        <v>36387.504700000005</v>
      </c>
      <c r="G4433" s="2">
        <f>(Table1[[#This Row],[Belastbaar loon]]-Table1[[#This Row],[Netto loon]])/Table1[[#This Row],[Belastbaar loon]]</f>
        <v>0.30226640524630388</v>
      </c>
      <c r="H4433" s="14">
        <f t="shared" ca="1" si="63"/>
        <v>15758.593099999996</v>
      </c>
      <c r="I4433" s="14">
        <f ca="1">IF(ROW()=2, Table1[[#This Row],[Netto loon]], INDIRECT(ADDRESS(ROW()-1,COLUMN(F:F))))</f>
        <v>36382.406900000002</v>
      </c>
      <c r="J4433" s="6">
        <f ca="1">IF(ROW()=2, 0, Table1[[#This Row],[Belastbaar loon]]-INDIRECT(ADDRESS(ROW()-1,COLUMN(A:A))))</f>
        <v>10</v>
      </c>
      <c r="K4433" s="6">
        <f ca="1">Table1[[#This Row],[Netto loon]]-Table1[[#This Row],[Netto vorige schijf]]</f>
        <v>5.0978000000031898</v>
      </c>
      <c r="L4433" s="2">
        <f ca="1">(Table1[[#This Row],[Bruto tov vorige schijf]]-Table1[[#This Row],[Netto tov vorige schijf]])/MAX(Table1[[#This Row],[Bruto tov vorige schijf]],1)</f>
        <v>0.49021999999968102</v>
      </c>
    </row>
    <row r="4434" spans="1:12" x14ac:dyDescent="0.25">
      <c r="A4434" s="14">
        <v>52161</v>
      </c>
      <c r="B4434" s="6">
        <f>LoonHeffing2020(Table1[[#This Row],[Belastbaar loon]])</f>
        <v>19482.1335</v>
      </c>
      <c r="C4434" s="6">
        <f>AlgemeneHeffingsKorting2020(Table1[[#This Row],[Belastbaar loon]])</f>
        <v>927.15600000000006</v>
      </c>
      <c r="D4434" s="14">
        <f>ArbeidsKorting2020(Table1[[#This Row],[Belastbaar loon]])</f>
        <v>2786.58</v>
      </c>
      <c r="E4434" s="14">
        <f>MAX(Table1[[#This Row],[Loonheffing]]-Table1[[#This Row],[Algemene Heffingskorting]]-Table1[[#This Row],[Arbeidskorting]],0)</f>
        <v>15768.397500000001</v>
      </c>
      <c r="F4434" s="6">
        <f>Table1[[#This Row],[Belastbaar loon]]-Table1[[#This Row],[Belasting]]</f>
        <v>36392.602500000001</v>
      </c>
      <c r="G4434" s="2">
        <f>(Table1[[#This Row],[Belastbaar loon]]-Table1[[#This Row],[Netto loon]])/Table1[[#This Row],[Belastbaar loon]]</f>
        <v>0.30230243860355438</v>
      </c>
      <c r="H4434" s="14">
        <f t="shared" ca="1" si="63"/>
        <v>15763.495299999999</v>
      </c>
      <c r="I4434" s="14">
        <f ca="1">IF(ROW()=2, Table1[[#This Row],[Netto loon]], INDIRECT(ADDRESS(ROW()-1,COLUMN(F:F))))</f>
        <v>36387.504700000005</v>
      </c>
      <c r="J4434" s="6">
        <f ca="1">IF(ROW()=2, 0, Table1[[#This Row],[Belastbaar loon]]-INDIRECT(ADDRESS(ROW()-1,COLUMN(A:A))))</f>
        <v>10</v>
      </c>
      <c r="K4434" s="6">
        <f ca="1">Table1[[#This Row],[Netto loon]]-Table1[[#This Row],[Netto vorige schijf]]</f>
        <v>5.0977999999959138</v>
      </c>
      <c r="L4434" s="2">
        <f ca="1">(Table1[[#This Row],[Bruto tov vorige schijf]]-Table1[[#This Row],[Netto tov vorige schijf]])/MAX(Table1[[#This Row],[Bruto tov vorige schijf]],1)</f>
        <v>0.49022000000040861</v>
      </c>
    </row>
    <row r="4435" spans="1:12" x14ac:dyDescent="0.25">
      <c r="A4435" s="14">
        <v>52171</v>
      </c>
      <c r="B4435" s="6">
        <f>LoonHeffing2020(Table1[[#This Row],[Belastbaar loon]])</f>
        <v>19485.8685</v>
      </c>
      <c r="C4435" s="6">
        <f>AlgemeneHeffingsKorting2020(Table1[[#This Row],[Belastbaar loon]])</f>
        <v>926.58879999999999</v>
      </c>
      <c r="D4435" s="14">
        <f>ArbeidsKorting2020(Table1[[#This Row],[Belastbaar loon]])</f>
        <v>2785.98</v>
      </c>
      <c r="E4435" s="14">
        <f>MAX(Table1[[#This Row],[Loonheffing]]-Table1[[#This Row],[Algemene Heffingskorting]]-Table1[[#This Row],[Arbeidskorting]],0)</f>
        <v>15773.2997</v>
      </c>
      <c r="F4435" s="6">
        <f>Table1[[#This Row],[Belastbaar loon]]-Table1[[#This Row],[Belasting]]</f>
        <v>36397.700299999997</v>
      </c>
      <c r="G4435" s="2">
        <f>(Table1[[#This Row],[Belastbaar loon]]-Table1[[#This Row],[Netto loon]])/Table1[[#This Row],[Belastbaar loon]]</f>
        <v>0.30233845814724664</v>
      </c>
      <c r="H4435" s="14">
        <f t="shared" ca="1" si="63"/>
        <v>15768.397500000001</v>
      </c>
      <c r="I4435" s="14">
        <f ca="1">IF(ROW()=2, Table1[[#This Row],[Netto loon]], INDIRECT(ADDRESS(ROW()-1,COLUMN(F:F))))</f>
        <v>36392.602500000001</v>
      </c>
      <c r="J4435" s="6">
        <f ca="1">IF(ROW()=2, 0, Table1[[#This Row],[Belastbaar loon]]-INDIRECT(ADDRESS(ROW()-1,COLUMN(A:A))))</f>
        <v>10</v>
      </c>
      <c r="K4435" s="6">
        <f ca="1">Table1[[#This Row],[Netto loon]]-Table1[[#This Row],[Netto vorige schijf]]</f>
        <v>5.0977999999959138</v>
      </c>
      <c r="L4435" s="2">
        <f ca="1">(Table1[[#This Row],[Bruto tov vorige schijf]]-Table1[[#This Row],[Netto tov vorige schijf]])/MAX(Table1[[#This Row],[Bruto tov vorige schijf]],1)</f>
        <v>0.49022000000040861</v>
      </c>
    </row>
    <row r="4436" spans="1:12" x14ac:dyDescent="0.25">
      <c r="A4436" s="14">
        <v>52181</v>
      </c>
      <c r="B4436" s="6">
        <f>LoonHeffing2020(Table1[[#This Row],[Belastbaar loon]])</f>
        <v>19489.603500000001</v>
      </c>
      <c r="C4436" s="6">
        <f>AlgemeneHeffingsKorting2020(Table1[[#This Row],[Belastbaar loon]])</f>
        <v>926.02160000000003</v>
      </c>
      <c r="D4436" s="14">
        <f>ArbeidsKorting2020(Table1[[#This Row],[Belastbaar loon]])</f>
        <v>2785.38</v>
      </c>
      <c r="E4436" s="14">
        <f>MAX(Table1[[#This Row],[Loonheffing]]-Table1[[#This Row],[Algemene Heffingskorting]]-Table1[[#This Row],[Arbeidskorting]],0)</f>
        <v>15778.2019</v>
      </c>
      <c r="F4436" s="6">
        <f>Table1[[#This Row],[Belastbaar loon]]-Table1[[#This Row],[Belasting]]</f>
        <v>36402.7981</v>
      </c>
      <c r="G4436" s="2">
        <f>(Table1[[#This Row],[Belastbaar loon]]-Table1[[#This Row],[Netto loon]])/Table1[[#This Row],[Belastbaar loon]]</f>
        <v>0.30237446388532224</v>
      </c>
      <c r="H4436" s="14">
        <f t="shared" ca="1" si="63"/>
        <v>15773.2997</v>
      </c>
      <c r="I4436" s="14">
        <f ca="1">IF(ROW()=2, Table1[[#This Row],[Netto loon]], INDIRECT(ADDRESS(ROW()-1,COLUMN(F:F))))</f>
        <v>36397.700299999997</v>
      </c>
      <c r="J4436" s="6">
        <f ca="1">IF(ROW()=2, 0, Table1[[#This Row],[Belastbaar loon]]-INDIRECT(ADDRESS(ROW()-1,COLUMN(A:A))))</f>
        <v>10</v>
      </c>
      <c r="K4436" s="6">
        <f ca="1">Table1[[#This Row],[Netto loon]]-Table1[[#This Row],[Netto vorige schijf]]</f>
        <v>5.0978000000031898</v>
      </c>
      <c r="L4436" s="2">
        <f ca="1">(Table1[[#This Row],[Bruto tov vorige schijf]]-Table1[[#This Row],[Netto tov vorige schijf]])/MAX(Table1[[#This Row],[Bruto tov vorige schijf]],1)</f>
        <v>0.49021999999968102</v>
      </c>
    </row>
    <row r="4437" spans="1:12" x14ac:dyDescent="0.25">
      <c r="A4437" s="14">
        <v>52191</v>
      </c>
      <c r="B4437" s="6">
        <f>LoonHeffing2020(Table1[[#This Row],[Belastbaar loon]])</f>
        <v>19493.338500000002</v>
      </c>
      <c r="C4437" s="6">
        <f>AlgemeneHeffingsKorting2020(Table1[[#This Row],[Belastbaar loon]])</f>
        <v>925.45439999999996</v>
      </c>
      <c r="D4437" s="14">
        <f>ArbeidsKorting2020(Table1[[#This Row],[Belastbaar loon]])</f>
        <v>2784.78</v>
      </c>
      <c r="E4437" s="14">
        <f>MAX(Table1[[#This Row],[Loonheffing]]-Table1[[#This Row],[Algemene Heffingskorting]]-Table1[[#This Row],[Arbeidskorting]],0)</f>
        <v>15783.104100000002</v>
      </c>
      <c r="F4437" s="6">
        <f>Table1[[#This Row],[Belastbaar loon]]-Table1[[#This Row],[Belasting]]</f>
        <v>36407.895899999996</v>
      </c>
      <c r="G4437" s="2">
        <f>(Table1[[#This Row],[Belastbaar loon]]-Table1[[#This Row],[Netto loon]])/Table1[[#This Row],[Belastbaar loon]]</f>
        <v>0.30241045582571718</v>
      </c>
      <c r="H4437" s="14">
        <f t="shared" ca="1" si="63"/>
        <v>15778.2019</v>
      </c>
      <c r="I4437" s="14">
        <f ca="1">IF(ROW()=2, Table1[[#This Row],[Netto loon]], INDIRECT(ADDRESS(ROW()-1,COLUMN(F:F))))</f>
        <v>36402.7981</v>
      </c>
      <c r="J4437" s="6">
        <f ca="1">IF(ROW()=2, 0, Table1[[#This Row],[Belastbaar loon]]-INDIRECT(ADDRESS(ROW()-1,COLUMN(A:A))))</f>
        <v>10</v>
      </c>
      <c r="K4437" s="6">
        <f ca="1">Table1[[#This Row],[Netto loon]]-Table1[[#This Row],[Netto vorige schijf]]</f>
        <v>5.0977999999959138</v>
      </c>
      <c r="L4437" s="2">
        <f ca="1">(Table1[[#This Row],[Bruto tov vorige schijf]]-Table1[[#This Row],[Netto tov vorige schijf]])/MAX(Table1[[#This Row],[Bruto tov vorige schijf]],1)</f>
        <v>0.49022000000040861</v>
      </c>
    </row>
    <row r="4438" spans="1:12" x14ac:dyDescent="0.25">
      <c r="A4438" s="14">
        <v>52201</v>
      </c>
      <c r="B4438" s="6">
        <f>LoonHeffing2020(Table1[[#This Row],[Belastbaar loon]])</f>
        <v>19497.073499999999</v>
      </c>
      <c r="C4438" s="6">
        <f>AlgemeneHeffingsKorting2020(Table1[[#This Row],[Belastbaar loon]])</f>
        <v>924.88720000000001</v>
      </c>
      <c r="D4438" s="14">
        <f>ArbeidsKorting2020(Table1[[#This Row],[Belastbaar loon]])</f>
        <v>2784.18</v>
      </c>
      <c r="E4438" s="14">
        <f>MAX(Table1[[#This Row],[Loonheffing]]-Table1[[#This Row],[Algemene Heffingskorting]]-Table1[[#This Row],[Arbeidskorting]],0)</f>
        <v>15788.006299999997</v>
      </c>
      <c r="F4438" s="6">
        <f>Table1[[#This Row],[Belastbaar loon]]-Table1[[#This Row],[Belasting]]</f>
        <v>36412.993700000006</v>
      </c>
      <c r="G4438" s="2">
        <f>(Table1[[#This Row],[Belastbaar loon]]-Table1[[#This Row],[Netto loon]])/Table1[[#This Row],[Belastbaar loon]]</f>
        <v>0.30244643397636051</v>
      </c>
      <c r="H4438" s="14">
        <f t="shared" ca="1" si="63"/>
        <v>15783.104100000002</v>
      </c>
      <c r="I4438" s="14">
        <f ca="1">IF(ROW()=2, Table1[[#This Row],[Netto loon]], INDIRECT(ADDRESS(ROW()-1,COLUMN(F:F))))</f>
        <v>36407.895899999996</v>
      </c>
      <c r="J4438" s="6">
        <f ca="1">IF(ROW()=2, 0, Table1[[#This Row],[Belastbaar loon]]-INDIRECT(ADDRESS(ROW()-1,COLUMN(A:A))))</f>
        <v>10</v>
      </c>
      <c r="K4438" s="6">
        <f ca="1">Table1[[#This Row],[Netto loon]]-Table1[[#This Row],[Netto vorige schijf]]</f>
        <v>5.0978000000104657</v>
      </c>
      <c r="L4438" s="2">
        <f ca="1">(Table1[[#This Row],[Bruto tov vorige schijf]]-Table1[[#This Row],[Netto tov vorige schijf]])/MAX(Table1[[#This Row],[Bruto tov vorige schijf]],1)</f>
        <v>0.49021999999895344</v>
      </c>
    </row>
    <row r="4439" spans="1:12" x14ac:dyDescent="0.25">
      <c r="A4439" s="14">
        <v>52211</v>
      </c>
      <c r="B4439" s="6">
        <f>LoonHeffing2020(Table1[[#This Row],[Belastbaar loon]])</f>
        <v>19500.808499999999</v>
      </c>
      <c r="C4439" s="6">
        <f>AlgemeneHeffingsKorting2020(Table1[[#This Row],[Belastbaar loon]])</f>
        <v>924.32</v>
      </c>
      <c r="D4439" s="14">
        <f>ArbeidsKorting2020(Table1[[#This Row],[Belastbaar loon]])</f>
        <v>2783.58</v>
      </c>
      <c r="E4439" s="14">
        <f>MAX(Table1[[#This Row],[Loonheffing]]-Table1[[#This Row],[Algemene Heffingskorting]]-Table1[[#This Row],[Arbeidskorting]],0)</f>
        <v>15792.9085</v>
      </c>
      <c r="F4439" s="6">
        <f>Table1[[#This Row],[Belastbaar loon]]-Table1[[#This Row],[Belasting]]</f>
        <v>36418.091500000002</v>
      </c>
      <c r="G4439" s="2">
        <f>(Table1[[#This Row],[Belastbaar loon]]-Table1[[#This Row],[Netto loon]])/Table1[[#This Row],[Belastbaar loon]]</f>
        <v>0.30248239834517626</v>
      </c>
      <c r="H4439" s="14">
        <f t="shared" ca="1" si="63"/>
        <v>15788.006299999997</v>
      </c>
      <c r="I4439" s="14">
        <f ca="1">IF(ROW()=2, Table1[[#This Row],[Netto loon]], INDIRECT(ADDRESS(ROW()-1,COLUMN(F:F))))</f>
        <v>36412.993700000006</v>
      </c>
      <c r="J4439" s="6">
        <f ca="1">IF(ROW()=2, 0, Table1[[#This Row],[Belastbaar loon]]-INDIRECT(ADDRESS(ROW()-1,COLUMN(A:A))))</f>
        <v>10</v>
      </c>
      <c r="K4439" s="6">
        <f ca="1">Table1[[#This Row],[Netto loon]]-Table1[[#This Row],[Netto vorige schijf]]</f>
        <v>5.0977999999959138</v>
      </c>
      <c r="L4439" s="2">
        <f ca="1">(Table1[[#This Row],[Bruto tov vorige schijf]]-Table1[[#This Row],[Netto tov vorige schijf]])/MAX(Table1[[#This Row],[Bruto tov vorige schijf]],1)</f>
        <v>0.49022000000040861</v>
      </c>
    </row>
    <row r="4440" spans="1:12" x14ac:dyDescent="0.25">
      <c r="A4440" s="14">
        <v>52221</v>
      </c>
      <c r="B4440" s="6">
        <f>LoonHeffing2020(Table1[[#This Row],[Belastbaar loon]])</f>
        <v>19504.5435</v>
      </c>
      <c r="C4440" s="6">
        <f>AlgemeneHeffingsKorting2020(Table1[[#This Row],[Belastbaar loon]])</f>
        <v>923.75279999999998</v>
      </c>
      <c r="D4440" s="14">
        <f>ArbeidsKorting2020(Table1[[#This Row],[Belastbaar loon]])</f>
        <v>2782.98</v>
      </c>
      <c r="E4440" s="14">
        <f>MAX(Table1[[#This Row],[Loonheffing]]-Table1[[#This Row],[Algemene Heffingskorting]]-Table1[[#This Row],[Arbeidskorting]],0)</f>
        <v>15797.810700000002</v>
      </c>
      <c r="F4440" s="6">
        <f>Table1[[#This Row],[Belastbaar loon]]-Table1[[#This Row],[Belasting]]</f>
        <v>36423.189299999998</v>
      </c>
      <c r="G4440" s="2">
        <f>(Table1[[#This Row],[Belastbaar loon]]-Table1[[#This Row],[Netto loon]])/Table1[[#This Row],[Belastbaar loon]]</f>
        <v>0.30251834894008162</v>
      </c>
      <c r="H4440" s="14">
        <f t="shared" ca="1" si="63"/>
        <v>15792.9085</v>
      </c>
      <c r="I4440" s="14">
        <f ca="1">IF(ROW()=2, Table1[[#This Row],[Netto loon]], INDIRECT(ADDRESS(ROW()-1,COLUMN(F:F))))</f>
        <v>36418.091500000002</v>
      </c>
      <c r="J4440" s="6">
        <f ca="1">IF(ROW()=2, 0, Table1[[#This Row],[Belastbaar loon]]-INDIRECT(ADDRESS(ROW()-1,COLUMN(A:A))))</f>
        <v>10</v>
      </c>
      <c r="K4440" s="6">
        <f ca="1">Table1[[#This Row],[Netto loon]]-Table1[[#This Row],[Netto vorige schijf]]</f>
        <v>5.0977999999959138</v>
      </c>
      <c r="L4440" s="2">
        <f ca="1">(Table1[[#This Row],[Bruto tov vorige schijf]]-Table1[[#This Row],[Netto tov vorige schijf]])/MAX(Table1[[#This Row],[Bruto tov vorige schijf]],1)</f>
        <v>0.49022000000040861</v>
      </c>
    </row>
    <row r="4441" spans="1:12" x14ac:dyDescent="0.25">
      <c r="A4441" s="14">
        <v>52231</v>
      </c>
      <c r="B4441" s="6">
        <f>LoonHeffing2020(Table1[[#This Row],[Belastbaar loon]])</f>
        <v>19508.2785</v>
      </c>
      <c r="C4441" s="6">
        <f>AlgemeneHeffingsKorting2020(Table1[[#This Row],[Belastbaar loon]])</f>
        <v>923.18560000000002</v>
      </c>
      <c r="D4441" s="14">
        <f>ArbeidsKorting2020(Table1[[#This Row],[Belastbaar loon]])</f>
        <v>2782.38</v>
      </c>
      <c r="E4441" s="14">
        <f>MAX(Table1[[#This Row],[Loonheffing]]-Table1[[#This Row],[Algemene Heffingskorting]]-Table1[[#This Row],[Arbeidskorting]],0)</f>
        <v>15802.712899999999</v>
      </c>
      <c r="F4441" s="6">
        <f>Table1[[#This Row],[Belastbaar loon]]-Table1[[#This Row],[Belasting]]</f>
        <v>36428.287100000001</v>
      </c>
      <c r="G4441" s="2">
        <f>(Table1[[#This Row],[Belastbaar loon]]-Table1[[#This Row],[Netto loon]])/Table1[[#This Row],[Belastbaar loon]]</f>
        <v>0.30255428576898774</v>
      </c>
      <c r="H4441" s="14">
        <f t="shared" ca="1" si="63"/>
        <v>15797.810700000002</v>
      </c>
      <c r="I4441" s="14">
        <f ca="1">IF(ROW()=2, Table1[[#This Row],[Netto loon]], INDIRECT(ADDRESS(ROW()-1,COLUMN(F:F))))</f>
        <v>36423.189299999998</v>
      </c>
      <c r="J4441" s="6">
        <f ca="1">IF(ROW()=2, 0, Table1[[#This Row],[Belastbaar loon]]-INDIRECT(ADDRESS(ROW()-1,COLUMN(A:A))))</f>
        <v>10</v>
      </c>
      <c r="K4441" s="6">
        <f ca="1">Table1[[#This Row],[Netto loon]]-Table1[[#This Row],[Netto vorige schijf]]</f>
        <v>5.0978000000031898</v>
      </c>
      <c r="L4441" s="2">
        <f ca="1">(Table1[[#This Row],[Bruto tov vorige schijf]]-Table1[[#This Row],[Netto tov vorige schijf]])/MAX(Table1[[#This Row],[Bruto tov vorige schijf]],1)</f>
        <v>0.49021999999968102</v>
      </c>
    </row>
    <row r="4442" spans="1:12" x14ac:dyDescent="0.25">
      <c r="A4442" s="14">
        <v>52241</v>
      </c>
      <c r="B4442" s="6">
        <f>LoonHeffing2020(Table1[[#This Row],[Belastbaar loon]])</f>
        <v>19512.013500000001</v>
      </c>
      <c r="C4442" s="6">
        <f>AlgemeneHeffingsKorting2020(Table1[[#This Row],[Belastbaar loon]])</f>
        <v>922.61840000000007</v>
      </c>
      <c r="D4442" s="14">
        <f>ArbeidsKorting2020(Table1[[#This Row],[Belastbaar loon]])</f>
        <v>2781.78</v>
      </c>
      <c r="E4442" s="14">
        <f>MAX(Table1[[#This Row],[Loonheffing]]-Table1[[#This Row],[Algemene Heffingskorting]]-Table1[[#This Row],[Arbeidskorting]],0)</f>
        <v>15807.615100000001</v>
      </c>
      <c r="F4442" s="6">
        <f>Table1[[#This Row],[Belastbaar loon]]-Table1[[#This Row],[Belasting]]</f>
        <v>36433.384899999997</v>
      </c>
      <c r="G4442" s="2">
        <f>(Table1[[#This Row],[Belastbaar loon]]-Table1[[#This Row],[Netto loon]])/Table1[[#This Row],[Belastbaar loon]]</f>
        <v>0.3025902088398002</v>
      </c>
      <c r="H4442" s="14">
        <f t="shared" ref="H4442:H4505" ca="1" si="64">IF(ROW()=2, 0, INDIRECT(ADDRESS(ROW()-1,COLUMN(E:E))))</f>
        <v>15802.712899999999</v>
      </c>
      <c r="I4442" s="14">
        <f ca="1">IF(ROW()=2, Table1[[#This Row],[Netto loon]], INDIRECT(ADDRESS(ROW()-1,COLUMN(F:F))))</f>
        <v>36428.287100000001</v>
      </c>
      <c r="J4442" s="6">
        <f ca="1">IF(ROW()=2, 0, Table1[[#This Row],[Belastbaar loon]]-INDIRECT(ADDRESS(ROW()-1,COLUMN(A:A))))</f>
        <v>10</v>
      </c>
      <c r="K4442" s="6">
        <f ca="1">Table1[[#This Row],[Netto loon]]-Table1[[#This Row],[Netto vorige schijf]]</f>
        <v>5.0977999999959138</v>
      </c>
      <c r="L4442" s="2">
        <f ca="1">(Table1[[#This Row],[Bruto tov vorige schijf]]-Table1[[#This Row],[Netto tov vorige schijf]])/MAX(Table1[[#This Row],[Bruto tov vorige schijf]],1)</f>
        <v>0.49022000000040861</v>
      </c>
    </row>
    <row r="4443" spans="1:12" x14ac:dyDescent="0.25">
      <c r="A4443" s="14">
        <v>52251</v>
      </c>
      <c r="B4443" s="6">
        <f>LoonHeffing2020(Table1[[#This Row],[Belastbaar loon]])</f>
        <v>19515.748500000002</v>
      </c>
      <c r="C4443" s="6">
        <f>AlgemeneHeffingsKorting2020(Table1[[#This Row],[Belastbaar loon]])</f>
        <v>922.05119999999999</v>
      </c>
      <c r="D4443" s="14">
        <f>ArbeidsKorting2020(Table1[[#This Row],[Belastbaar loon]])</f>
        <v>2781.18</v>
      </c>
      <c r="E4443" s="14">
        <f>MAX(Table1[[#This Row],[Loonheffing]]-Table1[[#This Row],[Algemene Heffingskorting]]-Table1[[#This Row],[Arbeidskorting]],0)</f>
        <v>15812.5173</v>
      </c>
      <c r="F4443" s="6">
        <f>Table1[[#This Row],[Belastbaar loon]]-Table1[[#This Row],[Belasting]]</f>
        <v>36438.4827</v>
      </c>
      <c r="G4443" s="2">
        <f>(Table1[[#This Row],[Belastbaar loon]]-Table1[[#This Row],[Netto loon]])/Table1[[#This Row],[Belastbaar loon]]</f>
        <v>0.30262611816041796</v>
      </c>
      <c r="H4443" s="14">
        <f t="shared" ca="1" si="64"/>
        <v>15807.615100000001</v>
      </c>
      <c r="I4443" s="14">
        <f ca="1">IF(ROW()=2, Table1[[#This Row],[Netto loon]], INDIRECT(ADDRESS(ROW()-1,COLUMN(F:F))))</f>
        <v>36433.384899999997</v>
      </c>
      <c r="J4443" s="6">
        <f ca="1">IF(ROW()=2, 0, Table1[[#This Row],[Belastbaar loon]]-INDIRECT(ADDRESS(ROW()-1,COLUMN(A:A))))</f>
        <v>10</v>
      </c>
      <c r="K4443" s="6">
        <f ca="1">Table1[[#This Row],[Netto loon]]-Table1[[#This Row],[Netto vorige schijf]]</f>
        <v>5.0978000000031898</v>
      </c>
      <c r="L4443" s="2">
        <f ca="1">(Table1[[#This Row],[Bruto tov vorige schijf]]-Table1[[#This Row],[Netto tov vorige schijf]])/MAX(Table1[[#This Row],[Bruto tov vorige schijf]],1)</f>
        <v>0.49021999999968102</v>
      </c>
    </row>
    <row r="4444" spans="1:12" x14ac:dyDescent="0.25">
      <c r="A4444" s="14">
        <v>52261</v>
      </c>
      <c r="B4444" s="6">
        <f>LoonHeffing2020(Table1[[#This Row],[Belastbaar loon]])</f>
        <v>19519.483499999998</v>
      </c>
      <c r="C4444" s="6">
        <f>AlgemeneHeffingsKorting2020(Table1[[#This Row],[Belastbaar loon]])</f>
        <v>921.48400000000004</v>
      </c>
      <c r="D4444" s="14">
        <f>ArbeidsKorting2020(Table1[[#This Row],[Belastbaar loon]])</f>
        <v>2780.58</v>
      </c>
      <c r="E4444" s="14">
        <f>MAX(Table1[[#This Row],[Loonheffing]]-Table1[[#This Row],[Algemene Heffingskorting]]-Table1[[#This Row],[Arbeidskorting]],0)</f>
        <v>15817.419499999998</v>
      </c>
      <c r="F4444" s="6">
        <f>Table1[[#This Row],[Belastbaar loon]]-Table1[[#This Row],[Belasting]]</f>
        <v>36443.580500000004</v>
      </c>
      <c r="G4444" s="2">
        <f>(Table1[[#This Row],[Belastbaar loon]]-Table1[[#This Row],[Netto loon]])/Table1[[#This Row],[Belastbaar loon]]</f>
        <v>0.30266201373873436</v>
      </c>
      <c r="H4444" s="14">
        <f t="shared" ca="1" si="64"/>
        <v>15812.5173</v>
      </c>
      <c r="I4444" s="14">
        <f ca="1">IF(ROW()=2, Table1[[#This Row],[Netto loon]], INDIRECT(ADDRESS(ROW()-1,COLUMN(F:F))))</f>
        <v>36438.4827</v>
      </c>
      <c r="J4444" s="6">
        <f ca="1">IF(ROW()=2, 0, Table1[[#This Row],[Belastbaar loon]]-INDIRECT(ADDRESS(ROW()-1,COLUMN(A:A))))</f>
        <v>10</v>
      </c>
      <c r="K4444" s="6">
        <f ca="1">Table1[[#This Row],[Netto loon]]-Table1[[#This Row],[Netto vorige schijf]]</f>
        <v>5.0978000000031898</v>
      </c>
      <c r="L4444" s="2">
        <f ca="1">(Table1[[#This Row],[Bruto tov vorige schijf]]-Table1[[#This Row],[Netto tov vorige schijf]])/MAX(Table1[[#This Row],[Bruto tov vorige schijf]],1)</f>
        <v>0.49021999999968102</v>
      </c>
    </row>
    <row r="4445" spans="1:12" x14ac:dyDescent="0.25">
      <c r="A4445" s="14">
        <v>52271</v>
      </c>
      <c r="B4445" s="6">
        <f>LoonHeffing2020(Table1[[#This Row],[Belastbaar loon]])</f>
        <v>19523.218499999999</v>
      </c>
      <c r="C4445" s="6">
        <f>AlgemeneHeffingsKorting2020(Table1[[#This Row],[Belastbaar loon]])</f>
        <v>920.91679999999997</v>
      </c>
      <c r="D4445" s="14">
        <f>ArbeidsKorting2020(Table1[[#This Row],[Belastbaar loon]])</f>
        <v>2779.98</v>
      </c>
      <c r="E4445" s="14">
        <f>MAX(Table1[[#This Row],[Loonheffing]]-Table1[[#This Row],[Algemene Heffingskorting]]-Table1[[#This Row],[Arbeidskorting]],0)</f>
        <v>15822.3217</v>
      </c>
      <c r="F4445" s="6">
        <f>Table1[[#This Row],[Belastbaar loon]]-Table1[[#This Row],[Belasting]]</f>
        <v>36448.6783</v>
      </c>
      <c r="G4445" s="2">
        <f>(Table1[[#This Row],[Belastbaar loon]]-Table1[[#This Row],[Netto loon]])/Table1[[#This Row],[Belastbaar loon]]</f>
        <v>0.30269789558263666</v>
      </c>
      <c r="H4445" s="14">
        <f t="shared" ca="1" si="64"/>
        <v>15817.419499999998</v>
      </c>
      <c r="I4445" s="14">
        <f ca="1">IF(ROW()=2, Table1[[#This Row],[Netto loon]], INDIRECT(ADDRESS(ROW()-1,COLUMN(F:F))))</f>
        <v>36443.580500000004</v>
      </c>
      <c r="J4445" s="6">
        <f ca="1">IF(ROW()=2, 0, Table1[[#This Row],[Belastbaar loon]]-INDIRECT(ADDRESS(ROW()-1,COLUMN(A:A))))</f>
        <v>10</v>
      </c>
      <c r="K4445" s="6">
        <f ca="1">Table1[[#This Row],[Netto loon]]-Table1[[#This Row],[Netto vorige schijf]]</f>
        <v>5.0977999999959138</v>
      </c>
      <c r="L4445" s="2">
        <f ca="1">(Table1[[#This Row],[Bruto tov vorige schijf]]-Table1[[#This Row],[Netto tov vorige schijf]])/MAX(Table1[[#This Row],[Bruto tov vorige schijf]],1)</f>
        <v>0.49022000000040861</v>
      </c>
    </row>
    <row r="4446" spans="1:12" x14ac:dyDescent="0.25">
      <c r="A4446" s="14">
        <v>52281</v>
      </c>
      <c r="B4446" s="6">
        <f>LoonHeffing2020(Table1[[#This Row],[Belastbaar loon]])</f>
        <v>19526.9535</v>
      </c>
      <c r="C4446" s="6">
        <f>AlgemeneHeffingsKorting2020(Table1[[#This Row],[Belastbaar loon]])</f>
        <v>920.34960000000001</v>
      </c>
      <c r="D4446" s="14">
        <f>ArbeidsKorting2020(Table1[[#This Row],[Belastbaar loon]])</f>
        <v>2779.38</v>
      </c>
      <c r="E4446" s="14">
        <f>MAX(Table1[[#This Row],[Loonheffing]]-Table1[[#This Row],[Algemene Heffingskorting]]-Table1[[#This Row],[Arbeidskorting]],0)</f>
        <v>15827.223899999997</v>
      </c>
      <c r="F4446" s="6">
        <f>Table1[[#This Row],[Belastbaar loon]]-Table1[[#This Row],[Belasting]]</f>
        <v>36453.776100000003</v>
      </c>
      <c r="G4446" s="2">
        <f>(Table1[[#This Row],[Belastbaar loon]]-Table1[[#This Row],[Netto loon]])/Table1[[#This Row],[Belastbaar loon]]</f>
        <v>0.30273376370000571</v>
      </c>
      <c r="H4446" s="14">
        <f t="shared" ca="1" si="64"/>
        <v>15822.3217</v>
      </c>
      <c r="I4446" s="14">
        <f ca="1">IF(ROW()=2, Table1[[#This Row],[Netto loon]], INDIRECT(ADDRESS(ROW()-1,COLUMN(F:F))))</f>
        <v>36448.6783</v>
      </c>
      <c r="J4446" s="6">
        <f ca="1">IF(ROW()=2, 0, Table1[[#This Row],[Belastbaar loon]]-INDIRECT(ADDRESS(ROW()-1,COLUMN(A:A))))</f>
        <v>10</v>
      </c>
      <c r="K4446" s="6">
        <f ca="1">Table1[[#This Row],[Netto loon]]-Table1[[#This Row],[Netto vorige schijf]]</f>
        <v>5.0978000000031898</v>
      </c>
      <c r="L4446" s="2">
        <f ca="1">(Table1[[#This Row],[Bruto tov vorige schijf]]-Table1[[#This Row],[Netto tov vorige schijf]])/MAX(Table1[[#This Row],[Bruto tov vorige schijf]],1)</f>
        <v>0.49021999999968102</v>
      </c>
    </row>
    <row r="4447" spans="1:12" x14ac:dyDescent="0.25">
      <c r="A4447" s="14">
        <v>52291</v>
      </c>
      <c r="B4447" s="6">
        <f>LoonHeffing2020(Table1[[#This Row],[Belastbaar loon]])</f>
        <v>19530.6885</v>
      </c>
      <c r="C4447" s="6">
        <f>AlgemeneHeffingsKorting2020(Table1[[#This Row],[Belastbaar loon]])</f>
        <v>919.78240000000005</v>
      </c>
      <c r="D4447" s="14">
        <f>ArbeidsKorting2020(Table1[[#This Row],[Belastbaar loon]])</f>
        <v>2778.78</v>
      </c>
      <c r="E4447" s="14">
        <f>MAX(Table1[[#This Row],[Loonheffing]]-Table1[[#This Row],[Algemene Heffingskorting]]-Table1[[#This Row],[Arbeidskorting]],0)</f>
        <v>15832.126099999999</v>
      </c>
      <c r="F4447" s="6">
        <f>Table1[[#This Row],[Belastbaar loon]]-Table1[[#This Row],[Belasting]]</f>
        <v>36458.873899999999</v>
      </c>
      <c r="G4447" s="2">
        <f>(Table1[[#This Row],[Belastbaar loon]]-Table1[[#This Row],[Netto loon]])/Table1[[#This Row],[Belastbaar loon]]</f>
        <v>0.30276961809871683</v>
      </c>
      <c r="H4447" s="14">
        <f t="shared" ca="1" si="64"/>
        <v>15827.223899999997</v>
      </c>
      <c r="I4447" s="14">
        <f ca="1">IF(ROW()=2, Table1[[#This Row],[Netto loon]], INDIRECT(ADDRESS(ROW()-1,COLUMN(F:F))))</f>
        <v>36453.776100000003</v>
      </c>
      <c r="J4447" s="6">
        <f ca="1">IF(ROW()=2, 0, Table1[[#This Row],[Belastbaar loon]]-INDIRECT(ADDRESS(ROW()-1,COLUMN(A:A))))</f>
        <v>10</v>
      </c>
      <c r="K4447" s="6">
        <f ca="1">Table1[[#This Row],[Netto loon]]-Table1[[#This Row],[Netto vorige schijf]]</f>
        <v>5.0977999999959138</v>
      </c>
      <c r="L4447" s="2">
        <f ca="1">(Table1[[#This Row],[Bruto tov vorige schijf]]-Table1[[#This Row],[Netto tov vorige schijf]])/MAX(Table1[[#This Row],[Bruto tov vorige schijf]],1)</f>
        <v>0.49022000000040861</v>
      </c>
    </row>
    <row r="4448" spans="1:12" x14ac:dyDescent="0.25">
      <c r="A4448" s="14">
        <v>52301</v>
      </c>
      <c r="B4448" s="6">
        <f>LoonHeffing2020(Table1[[#This Row],[Belastbaar loon]])</f>
        <v>19534.423500000001</v>
      </c>
      <c r="C4448" s="6">
        <f>AlgemeneHeffingsKorting2020(Table1[[#This Row],[Belastbaar loon]])</f>
        <v>919.21519999999998</v>
      </c>
      <c r="D4448" s="14">
        <f>ArbeidsKorting2020(Table1[[#This Row],[Belastbaar loon]])</f>
        <v>2778.18</v>
      </c>
      <c r="E4448" s="14">
        <f>MAX(Table1[[#This Row],[Loonheffing]]-Table1[[#This Row],[Algemene Heffingskorting]]-Table1[[#This Row],[Arbeidskorting]],0)</f>
        <v>15837.028300000002</v>
      </c>
      <c r="F4448" s="6">
        <f>Table1[[#This Row],[Belastbaar loon]]-Table1[[#This Row],[Belasting]]</f>
        <v>36463.971699999995</v>
      </c>
      <c r="G4448" s="2">
        <f>(Table1[[#This Row],[Belastbaar loon]]-Table1[[#This Row],[Netto loon]])/Table1[[#This Row],[Belastbaar loon]]</f>
        <v>0.302805458786639</v>
      </c>
      <c r="H4448" s="14">
        <f t="shared" ca="1" si="64"/>
        <v>15832.126099999999</v>
      </c>
      <c r="I4448" s="14">
        <f ca="1">IF(ROW()=2, Table1[[#This Row],[Netto loon]], INDIRECT(ADDRESS(ROW()-1,COLUMN(F:F))))</f>
        <v>36458.873899999999</v>
      </c>
      <c r="J4448" s="6">
        <f ca="1">IF(ROW()=2, 0, Table1[[#This Row],[Belastbaar loon]]-INDIRECT(ADDRESS(ROW()-1,COLUMN(A:A))))</f>
        <v>10</v>
      </c>
      <c r="K4448" s="6">
        <f ca="1">Table1[[#This Row],[Netto loon]]-Table1[[#This Row],[Netto vorige schijf]]</f>
        <v>5.0977999999959138</v>
      </c>
      <c r="L4448" s="2">
        <f ca="1">(Table1[[#This Row],[Bruto tov vorige schijf]]-Table1[[#This Row],[Netto tov vorige schijf]])/MAX(Table1[[#This Row],[Bruto tov vorige schijf]],1)</f>
        <v>0.49022000000040861</v>
      </c>
    </row>
    <row r="4449" spans="1:12" x14ac:dyDescent="0.25">
      <c r="A4449" s="14">
        <v>52311</v>
      </c>
      <c r="B4449" s="6">
        <f>LoonHeffing2020(Table1[[#This Row],[Belastbaar loon]])</f>
        <v>19538.158500000001</v>
      </c>
      <c r="C4449" s="6">
        <f>AlgemeneHeffingsKorting2020(Table1[[#This Row],[Belastbaar loon]])</f>
        <v>918.64800000000002</v>
      </c>
      <c r="D4449" s="14">
        <f>ArbeidsKorting2020(Table1[[#This Row],[Belastbaar loon]])</f>
        <v>2777.58</v>
      </c>
      <c r="E4449" s="14">
        <f>MAX(Table1[[#This Row],[Loonheffing]]-Table1[[#This Row],[Algemene Heffingskorting]]-Table1[[#This Row],[Arbeidskorting]],0)</f>
        <v>15841.9305</v>
      </c>
      <c r="F4449" s="6">
        <f>Table1[[#This Row],[Belastbaar loon]]-Table1[[#This Row],[Belasting]]</f>
        <v>36469.069499999998</v>
      </c>
      <c r="G4449" s="2">
        <f>(Table1[[#This Row],[Belastbaar loon]]-Table1[[#This Row],[Netto loon]])/Table1[[#This Row],[Belastbaar loon]]</f>
        <v>0.30284128577163505</v>
      </c>
      <c r="H4449" s="14">
        <f t="shared" ca="1" si="64"/>
        <v>15837.028300000002</v>
      </c>
      <c r="I4449" s="14">
        <f ca="1">IF(ROW()=2, Table1[[#This Row],[Netto loon]], INDIRECT(ADDRESS(ROW()-1,COLUMN(F:F))))</f>
        <v>36463.971699999995</v>
      </c>
      <c r="J4449" s="6">
        <f ca="1">IF(ROW()=2, 0, Table1[[#This Row],[Belastbaar loon]]-INDIRECT(ADDRESS(ROW()-1,COLUMN(A:A))))</f>
        <v>10</v>
      </c>
      <c r="K4449" s="6">
        <f ca="1">Table1[[#This Row],[Netto loon]]-Table1[[#This Row],[Netto vorige schijf]]</f>
        <v>5.0978000000031898</v>
      </c>
      <c r="L4449" s="2">
        <f ca="1">(Table1[[#This Row],[Bruto tov vorige schijf]]-Table1[[#This Row],[Netto tov vorige schijf]])/MAX(Table1[[#This Row],[Bruto tov vorige schijf]],1)</f>
        <v>0.49021999999968102</v>
      </c>
    </row>
    <row r="4450" spans="1:12" x14ac:dyDescent="0.25">
      <c r="A4450" s="14">
        <v>52321</v>
      </c>
      <c r="B4450" s="6">
        <f>LoonHeffing2020(Table1[[#This Row],[Belastbaar loon]])</f>
        <v>19541.893499999998</v>
      </c>
      <c r="C4450" s="6">
        <f>AlgemeneHeffingsKorting2020(Table1[[#This Row],[Belastbaar loon]])</f>
        <v>918.08080000000007</v>
      </c>
      <c r="D4450" s="14">
        <f>ArbeidsKorting2020(Table1[[#This Row],[Belastbaar loon]])</f>
        <v>2776.98</v>
      </c>
      <c r="E4450" s="14">
        <f>MAX(Table1[[#This Row],[Loonheffing]]-Table1[[#This Row],[Algemene Heffingskorting]]-Table1[[#This Row],[Arbeidskorting]],0)</f>
        <v>15846.832699999999</v>
      </c>
      <c r="F4450" s="6">
        <f>Table1[[#This Row],[Belastbaar loon]]-Table1[[#This Row],[Belasting]]</f>
        <v>36474.167300000001</v>
      </c>
      <c r="G4450" s="2">
        <f>(Table1[[#This Row],[Belastbaar loon]]-Table1[[#This Row],[Netto loon]])/Table1[[#This Row],[Belastbaar loon]]</f>
        <v>0.30287709906156224</v>
      </c>
      <c r="H4450" s="14">
        <f t="shared" ca="1" si="64"/>
        <v>15841.9305</v>
      </c>
      <c r="I4450" s="14">
        <f ca="1">IF(ROW()=2, Table1[[#This Row],[Netto loon]], INDIRECT(ADDRESS(ROW()-1,COLUMN(F:F))))</f>
        <v>36469.069499999998</v>
      </c>
      <c r="J4450" s="6">
        <f ca="1">IF(ROW()=2, 0, Table1[[#This Row],[Belastbaar loon]]-INDIRECT(ADDRESS(ROW()-1,COLUMN(A:A))))</f>
        <v>10</v>
      </c>
      <c r="K4450" s="6">
        <f ca="1">Table1[[#This Row],[Netto loon]]-Table1[[#This Row],[Netto vorige schijf]]</f>
        <v>5.0978000000031898</v>
      </c>
      <c r="L4450" s="2">
        <f ca="1">(Table1[[#This Row],[Bruto tov vorige schijf]]-Table1[[#This Row],[Netto tov vorige schijf]])/MAX(Table1[[#This Row],[Bruto tov vorige schijf]],1)</f>
        <v>0.49021999999968102</v>
      </c>
    </row>
    <row r="4451" spans="1:12" x14ac:dyDescent="0.25">
      <c r="A4451" s="14">
        <v>52331</v>
      </c>
      <c r="B4451" s="6">
        <f>LoonHeffing2020(Table1[[#This Row],[Belastbaar loon]])</f>
        <v>19545.628499999999</v>
      </c>
      <c r="C4451" s="6">
        <f>AlgemeneHeffingsKorting2020(Table1[[#This Row],[Belastbaar loon]])</f>
        <v>917.5136</v>
      </c>
      <c r="D4451" s="14">
        <f>ArbeidsKorting2020(Table1[[#This Row],[Belastbaar loon]])</f>
        <v>2776.38</v>
      </c>
      <c r="E4451" s="14">
        <f>MAX(Table1[[#This Row],[Loonheffing]]-Table1[[#This Row],[Algemene Heffingskorting]]-Table1[[#This Row],[Arbeidskorting]],0)</f>
        <v>15851.734899999999</v>
      </c>
      <c r="F4451" s="6">
        <f>Table1[[#This Row],[Belastbaar loon]]-Table1[[#This Row],[Belasting]]</f>
        <v>36479.265100000004</v>
      </c>
      <c r="G4451" s="2">
        <f>(Table1[[#This Row],[Belastbaar loon]]-Table1[[#This Row],[Netto loon]])/Table1[[#This Row],[Belastbaar loon]]</f>
        <v>0.30291289866427157</v>
      </c>
      <c r="H4451" s="14">
        <f t="shared" ca="1" si="64"/>
        <v>15846.832699999999</v>
      </c>
      <c r="I4451" s="14">
        <f ca="1">IF(ROW()=2, Table1[[#This Row],[Netto loon]], INDIRECT(ADDRESS(ROW()-1,COLUMN(F:F))))</f>
        <v>36474.167300000001</v>
      </c>
      <c r="J4451" s="6">
        <f ca="1">IF(ROW()=2, 0, Table1[[#This Row],[Belastbaar loon]]-INDIRECT(ADDRESS(ROW()-1,COLUMN(A:A))))</f>
        <v>10</v>
      </c>
      <c r="K4451" s="6">
        <f ca="1">Table1[[#This Row],[Netto loon]]-Table1[[#This Row],[Netto vorige schijf]]</f>
        <v>5.0978000000031898</v>
      </c>
      <c r="L4451" s="2">
        <f ca="1">(Table1[[#This Row],[Bruto tov vorige schijf]]-Table1[[#This Row],[Netto tov vorige schijf]])/MAX(Table1[[#This Row],[Bruto tov vorige schijf]],1)</f>
        <v>0.49021999999968102</v>
      </c>
    </row>
    <row r="4452" spans="1:12" x14ac:dyDescent="0.25">
      <c r="A4452" s="14">
        <v>52341</v>
      </c>
      <c r="B4452" s="6">
        <f>LoonHeffing2020(Table1[[#This Row],[Belastbaar loon]])</f>
        <v>19549.363499999999</v>
      </c>
      <c r="C4452" s="6">
        <f>AlgemeneHeffingsKorting2020(Table1[[#This Row],[Belastbaar loon]])</f>
        <v>916.94640000000004</v>
      </c>
      <c r="D4452" s="14">
        <f>ArbeidsKorting2020(Table1[[#This Row],[Belastbaar loon]])</f>
        <v>2775.78</v>
      </c>
      <c r="E4452" s="14">
        <f>MAX(Table1[[#This Row],[Loonheffing]]-Table1[[#This Row],[Algemene Heffingskorting]]-Table1[[#This Row],[Arbeidskorting]],0)</f>
        <v>15856.637099999998</v>
      </c>
      <c r="F4452" s="6">
        <f>Table1[[#This Row],[Belastbaar loon]]-Table1[[#This Row],[Belasting]]</f>
        <v>36484.3629</v>
      </c>
      <c r="G4452" s="2">
        <f>(Table1[[#This Row],[Belastbaar loon]]-Table1[[#This Row],[Netto loon]])/Table1[[#This Row],[Belastbaar loon]]</f>
        <v>0.30294868458760821</v>
      </c>
      <c r="H4452" s="14">
        <f t="shared" ca="1" si="64"/>
        <v>15851.734899999999</v>
      </c>
      <c r="I4452" s="14">
        <f ca="1">IF(ROW()=2, Table1[[#This Row],[Netto loon]], INDIRECT(ADDRESS(ROW()-1,COLUMN(F:F))))</f>
        <v>36479.265100000004</v>
      </c>
      <c r="J4452" s="6">
        <f ca="1">IF(ROW()=2, 0, Table1[[#This Row],[Belastbaar loon]]-INDIRECT(ADDRESS(ROW()-1,COLUMN(A:A))))</f>
        <v>10</v>
      </c>
      <c r="K4452" s="6">
        <f ca="1">Table1[[#This Row],[Netto loon]]-Table1[[#This Row],[Netto vorige schijf]]</f>
        <v>5.0977999999959138</v>
      </c>
      <c r="L4452" s="2">
        <f ca="1">(Table1[[#This Row],[Bruto tov vorige schijf]]-Table1[[#This Row],[Netto tov vorige schijf]])/MAX(Table1[[#This Row],[Bruto tov vorige schijf]],1)</f>
        <v>0.49022000000040861</v>
      </c>
    </row>
    <row r="4453" spans="1:12" x14ac:dyDescent="0.25">
      <c r="A4453" s="14">
        <v>52351</v>
      </c>
      <c r="B4453" s="6">
        <f>LoonHeffing2020(Table1[[#This Row],[Belastbaar loon]])</f>
        <v>19553.0985</v>
      </c>
      <c r="C4453" s="6">
        <f>AlgemeneHeffingsKorting2020(Table1[[#This Row],[Belastbaar loon]])</f>
        <v>916.37919999999997</v>
      </c>
      <c r="D4453" s="14">
        <f>ArbeidsKorting2020(Table1[[#This Row],[Belastbaar loon]])</f>
        <v>2775.18</v>
      </c>
      <c r="E4453" s="14">
        <f>MAX(Table1[[#This Row],[Loonheffing]]-Table1[[#This Row],[Algemene Heffingskorting]]-Table1[[#This Row],[Arbeidskorting]],0)</f>
        <v>15861.5393</v>
      </c>
      <c r="F4453" s="6">
        <f>Table1[[#This Row],[Belastbaar loon]]-Table1[[#This Row],[Belasting]]</f>
        <v>36489.460699999996</v>
      </c>
      <c r="G4453" s="2">
        <f>(Table1[[#This Row],[Belastbaar loon]]-Table1[[#This Row],[Netto loon]])/Table1[[#This Row],[Belastbaar loon]]</f>
        <v>0.302984456839411</v>
      </c>
      <c r="H4453" s="14">
        <f t="shared" ca="1" si="64"/>
        <v>15856.637099999998</v>
      </c>
      <c r="I4453" s="14">
        <f ca="1">IF(ROW()=2, Table1[[#This Row],[Netto loon]], INDIRECT(ADDRESS(ROW()-1,COLUMN(F:F))))</f>
        <v>36484.3629</v>
      </c>
      <c r="J4453" s="6">
        <f ca="1">IF(ROW()=2, 0, Table1[[#This Row],[Belastbaar loon]]-INDIRECT(ADDRESS(ROW()-1,COLUMN(A:A))))</f>
        <v>10</v>
      </c>
      <c r="K4453" s="6">
        <f ca="1">Table1[[#This Row],[Netto loon]]-Table1[[#This Row],[Netto vorige schijf]]</f>
        <v>5.0977999999959138</v>
      </c>
      <c r="L4453" s="2">
        <f ca="1">(Table1[[#This Row],[Bruto tov vorige schijf]]-Table1[[#This Row],[Netto tov vorige schijf]])/MAX(Table1[[#This Row],[Bruto tov vorige schijf]],1)</f>
        <v>0.49022000000040861</v>
      </c>
    </row>
    <row r="4454" spans="1:12" x14ac:dyDescent="0.25">
      <c r="A4454" s="14">
        <v>52361</v>
      </c>
      <c r="B4454" s="6">
        <f>LoonHeffing2020(Table1[[#This Row],[Belastbaar loon]])</f>
        <v>19556.833500000001</v>
      </c>
      <c r="C4454" s="6">
        <f>AlgemeneHeffingsKorting2020(Table1[[#This Row],[Belastbaar loon]])</f>
        <v>915.81200000000001</v>
      </c>
      <c r="D4454" s="14">
        <f>ArbeidsKorting2020(Table1[[#This Row],[Belastbaar loon]])</f>
        <v>2774.58</v>
      </c>
      <c r="E4454" s="14">
        <f>MAX(Table1[[#This Row],[Loonheffing]]-Table1[[#This Row],[Algemene Heffingskorting]]-Table1[[#This Row],[Arbeidskorting]],0)</f>
        <v>15866.441499999999</v>
      </c>
      <c r="F4454" s="6">
        <f>Table1[[#This Row],[Belastbaar loon]]-Table1[[#This Row],[Belasting]]</f>
        <v>36494.558499999999</v>
      </c>
      <c r="G4454" s="2">
        <f>(Table1[[#This Row],[Belastbaar loon]]-Table1[[#This Row],[Netto loon]])/Table1[[#This Row],[Belastbaar loon]]</f>
        <v>0.30302021542751284</v>
      </c>
      <c r="H4454" s="14">
        <f t="shared" ca="1" si="64"/>
        <v>15861.5393</v>
      </c>
      <c r="I4454" s="14">
        <f ca="1">IF(ROW()=2, Table1[[#This Row],[Netto loon]], INDIRECT(ADDRESS(ROW()-1,COLUMN(F:F))))</f>
        <v>36489.460699999996</v>
      </c>
      <c r="J4454" s="6">
        <f ca="1">IF(ROW()=2, 0, Table1[[#This Row],[Belastbaar loon]]-INDIRECT(ADDRESS(ROW()-1,COLUMN(A:A))))</f>
        <v>10</v>
      </c>
      <c r="K4454" s="6">
        <f ca="1">Table1[[#This Row],[Netto loon]]-Table1[[#This Row],[Netto vorige schijf]]</f>
        <v>5.0978000000031898</v>
      </c>
      <c r="L4454" s="2">
        <f ca="1">(Table1[[#This Row],[Bruto tov vorige schijf]]-Table1[[#This Row],[Netto tov vorige schijf]])/MAX(Table1[[#This Row],[Bruto tov vorige schijf]],1)</f>
        <v>0.49021999999968102</v>
      </c>
    </row>
    <row r="4455" spans="1:12" x14ac:dyDescent="0.25">
      <c r="A4455" s="14">
        <v>52371</v>
      </c>
      <c r="B4455" s="6">
        <f>LoonHeffing2020(Table1[[#This Row],[Belastbaar loon]])</f>
        <v>19560.568500000001</v>
      </c>
      <c r="C4455" s="6">
        <f>AlgemeneHeffingsKorting2020(Table1[[#This Row],[Belastbaar loon]])</f>
        <v>915.24480000000005</v>
      </c>
      <c r="D4455" s="14">
        <f>ArbeidsKorting2020(Table1[[#This Row],[Belastbaar loon]])</f>
        <v>2773.98</v>
      </c>
      <c r="E4455" s="14">
        <f>MAX(Table1[[#This Row],[Loonheffing]]-Table1[[#This Row],[Algemene Heffingskorting]]-Table1[[#This Row],[Arbeidskorting]],0)</f>
        <v>15871.343700000001</v>
      </c>
      <c r="F4455" s="6">
        <f>Table1[[#This Row],[Belastbaar loon]]-Table1[[#This Row],[Belasting]]</f>
        <v>36499.656300000002</v>
      </c>
      <c r="G4455" s="2">
        <f>(Table1[[#This Row],[Belastbaar loon]]-Table1[[#This Row],[Netto loon]])/Table1[[#This Row],[Belastbaar loon]]</f>
        <v>0.30305596035974103</v>
      </c>
      <c r="H4455" s="14">
        <f t="shared" ca="1" si="64"/>
        <v>15866.441499999999</v>
      </c>
      <c r="I4455" s="14">
        <f ca="1">IF(ROW()=2, Table1[[#This Row],[Netto loon]], INDIRECT(ADDRESS(ROW()-1,COLUMN(F:F))))</f>
        <v>36494.558499999999</v>
      </c>
      <c r="J4455" s="6">
        <f ca="1">IF(ROW()=2, 0, Table1[[#This Row],[Belastbaar loon]]-INDIRECT(ADDRESS(ROW()-1,COLUMN(A:A))))</f>
        <v>10</v>
      </c>
      <c r="K4455" s="6">
        <f ca="1">Table1[[#This Row],[Netto loon]]-Table1[[#This Row],[Netto vorige schijf]]</f>
        <v>5.0978000000031898</v>
      </c>
      <c r="L4455" s="2">
        <f ca="1">(Table1[[#This Row],[Bruto tov vorige schijf]]-Table1[[#This Row],[Netto tov vorige schijf]])/MAX(Table1[[#This Row],[Bruto tov vorige schijf]],1)</f>
        <v>0.49021999999968102</v>
      </c>
    </row>
    <row r="4456" spans="1:12" x14ac:dyDescent="0.25">
      <c r="A4456" s="14">
        <v>52381</v>
      </c>
      <c r="B4456" s="6">
        <f>LoonHeffing2020(Table1[[#This Row],[Belastbaar loon]])</f>
        <v>19564.303499999998</v>
      </c>
      <c r="C4456" s="6">
        <f>AlgemeneHeffingsKorting2020(Table1[[#This Row],[Belastbaar loon]])</f>
        <v>914.67759999999998</v>
      </c>
      <c r="D4456" s="14">
        <f>ArbeidsKorting2020(Table1[[#This Row],[Belastbaar loon]])</f>
        <v>2773.38</v>
      </c>
      <c r="E4456" s="14">
        <f>MAX(Table1[[#This Row],[Loonheffing]]-Table1[[#This Row],[Algemene Heffingskorting]]-Table1[[#This Row],[Arbeidskorting]],0)</f>
        <v>15876.245899999998</v>
      </c>
      <c r="F4456" s="6">
        <f>Table1[[#This Row],[Belastbaar loon]]-Table1[[#This Row],[Belasting]]</f>
        <v>36504.754100000006</v>
      </c>
      <c r="G4456" s="2">
        <f>(Table1[[#This Row],[Belastbaar loon]]-Table1[[#This Row],[Netto loon]])/Table1[[#This Row],[Belastbaar loon]]</f>
        <v>0.30309169164391658</v>
      </c>
      <c r="H4456" s="14">
        <f t="shared" ca="1" si="64"/>
        <v>15871.343700000001</v>
      </c>
      <c r="I4456" s="14">
        <f ca="1">IF(ROW()=2, Table1[[#This Row],[Netto loon]], INDIRECT(ADDRESS(ROW()-1,COLUMN(F:F))))</f>
        <v>36499.656300000002</v>
      </c>
      <c r="J4456" s="6">
        <f ca="1">IF(ROW()=2, 0, Table1[[#This Row],[Belastbaar loon]]-INDIRECT(ADDRESS(ROW()-1,COLUMN(A:A))))</f>
        <v>10</v>
      </c>
      <c r="K4456" s="6">
        <f ca="1">Table1[[#This Row],[Netto loon]]-Table1[[#This Row],[Netto vorige schijf]]</f>
        <v>5.0978000000031898</v>
      </c>
      <c r="L4456" s="2">
        <f ca="1">(Table1[[#This Row],[Bruto tov vorige schijf]]-Table1[[#This Row],[Netto tov vorige schijf]])/MAX(Table1[[#This Row],[Bruto tov vorige schijf]],1)</f>
        <v>0.49021999999968102</v>
      </c>
    </row>
    <row r="4457" spans="1:12" x14ac:dyDescent="0.25">
      <c r="A4457" s="14">
        <v>52391</v>
      </c>
      <c r="B4457" s="6">
        <f>LoonHeffing2020(Table1[[#This Row],[Belastbaar loon]])</f>
        <v>19568.038499999999</v>
      </c>
      <c r="C4457" s="6">
        <f>AlgemeneHeffingsKorting2020(Table1[[#This Row],[Belastbaar loon]])</f>
        <v>914.11040000000003</v>
      </c>
      <c r="D4457" s="14">
        <f>ArbeidsKorting2020(Table1[[#This Row],[Belastbaar loon]])</f>
        <v>2772.78</v>
      </c>
      <c r="E4457" s="14">
        <f>MAX(Table1[[#This Row],[Loonheffing]]-Table1[[#This Row],[Algemene Heffingskorting]]-Table1[[#This Row],[Arbeidskorting]],0)</f>
        <v>15881.148099999997</v>
      </c>
      <c r="F4457" s="6">
        <f>Table1[[#This Row],[Belastbaar loon]]-Table1[[#This Row],[Belasting]]</f>
        <v>36509.851900000001</v>
      </c>
      <c r="G4457" s="2">
        <f>(Table1[[#This Row],[Belastbaar loon]]-Table1[[#This Row],[Netto loon]])/Table1[[#This Row],[Belastbaar loon]]</f>
        <v>0.30312740928785475</v>
      </c>
      <c r="H4457" s="14">
        <f t="shared" ca="1" si="64"/>
        <v>15876.245899999998</v>
      </c>
      <c r="I4457" s="14">
        <f ca="1">IF(ROW()=2, Table1[[#This Row],[Netto loon]], INDIRECT(ADDRESS(ROW()-1,COLUMN(F:F))))</f>
        <v>36504.754100000006</v>
      </c>
      <c r="J4457" s="6">
        <f ca="1">IF(ROW()=2, 0, Table1[[#This Row],[Belastbaar loon]]-INDIRECT(ADDRESS(ROW()-1,COLUMN(A:A))))</f>
        <v>10</v>
      </c>
      <c r="K4457" s="6">
        <f ca="1">Table1[[#This Row],[Netto loon]]-Table1[[#This Row],[Netto vorige schijf]]</f>
        <v>5.0977999999959138</v>
      </c>
      <c r="L4457" s="2">
        <f ca="1">(Table1[[#This Row],[Bruto tov vorige schijf]]-Table1[[#This Row],[Netto tov vorige schijf]])/MAX(Table1[[#This Row],[Bruto tov vorige schijf]],1)</f>
        <v>0.49022000000040861</v>
      </c>
    </row>
    <row r="4458" spans="1:12" x14ac:dyDescent="0.25">
      <c r="A4458" s="14">
        <v>52401</v>
      </c>
      <c r="B4458" s="6">
        <f>LoonHeffing2020(Table1[[#This Row],[Belastbaar loon]])</f>
        <v>19571.773499999999</v>
      </c>
      <c r="C4458" s="6">
        <f>AlgemeneHeffingsKorting2020(Table1[[#This Row],[Belastbaar loon]])</f>
        <v>913.54320000000007</v>
      </c>
      <c r="D4458" s="14">
        <f>ArbeidsKorting2020(Table1[[#This Row],[Belastbaar loon]])</f>
        <v>2772.18</v>
      </c>
      <c r="E4458" s="14">
        <f>MAX(Table1[[#This Row],[Loonheffing]]-Table1[[#This Row],[Algemene Heffingskorting]]-Table1[[#This Row],[Arbeidskorting]],0)</f>
        <v>15886.050299999999</v>
      </c>
      <c r="F4458" s="6">
        <f>Table1[[#This Row],[Belastbaar loon]]-Table1[[#This Row],[Belasting]]</f>
        <v>36514.949699999997</v>
      </c>
      <c r="G4458" s="2">
        <f>(Table1[[#This Row],[Belastbaar loon]]-Table1[[#This Row],[Netto loon]])/Table1[[#This Row],[Belastbaar loon]]</f>
        <v>0.30316311329936457</v>
      </c>
      <c r="H4458" s="14">
        <f t="shared" ca="1" si="64"/>
        <v>15881.148099999997</v>
      </c>
      <c r="I4458" s="14">
        <f ca="1">IF(ROW()=2, Table1[[#This Row],[Netto loon]], INDIRECT(ADDRESS(ROW()-1,COLUMN(F:F))))</f>
        <v>36509.851900000001</v>
      </c>
      <c r="J4458" s="6">
        <f ca="1">IF(ROW()=2, 0, Table1[[#This Row],[Belastbaar loon]]-INDIRECT(ADDRESS(ROW()-1,COLUMN(A:A))))</f>
        <v>10</v>
      </c>
      <c r="K4458" s="6">
        <f ca="1">Table1[[#This Row],[Netto loon]]-Table1[[#This Row],[Netto vorige schijf]]</f>
        <v>5.0977999999959138</v>
      </c>
      <c r="L4458" s="2">
        <f ca="1">(Table1[[#This Row],[Bruto tov vorige schijf]]-Table1[[#This Row],[Netto tov vorige schijf]])/MAX(Table1[[#This Row],[Bruto tov vorige schijf]],1)</f>
        <v>0.49022000000040861</v>
      </c>
    </row>
    <row r="4459" spans="1:12" x14ac:dyDescent="0.25">
      <c r="A4459" s="14">
        <v>52411</v>
      </c>
      <c r="B4459" s="6">
        <f>LoonHeffing2020(Table1[[#This Row],[Belastbaar loon]])</f>
        <v>19575.5085</v>
      </c>
      <c r="C4459" s="6">
        <f>AlgemeneHeffingsKorting2020(Table1[[#This Row],[Belastbaar loon]])</f>
        <v>912.976</v>
      </c>
      <c r="D4459" s="14">
        <f>ArbeidsKorting2020(Table1[[#This Row],[Belastbaar loon]])</f>
        <v>2771.58</v>
      </c>
      <c r="E4459" s="14">
        <f>MAX(Table1[[#This Row],[Loonheffing]]-Table1[[#This Row],[Algemene Heffingskorting]]-Table1[[#This Row],[Arbeidskorting]],0)</f>
        <v>15890.952500000001</v>
      </c>
      <c r="F4459" s="6">
        <f>Table1[[#This Row],[Belastbaar loon]]-Table1[[#This Row],[Belasting]]</f>
        <v>36520.047500000001</v>
      </c>
      <c r="G4459" s="2">
        <f>(Table1[[#This Row],[Belastbaar loon]]-Table1[[#This Row],[Netto loon]])/Table1[[#This Row],[Belastbaar loon]]</f>
        <v>0.30319880368624907</v>
      </c>
      <c r="H4459" s="14">
        <f t="shared" ca="1" si="64"/>
        <v>15886.050299999999</v>
      </c>
      <c r="I4459" s="14">
        <f ca="1">IF(ROW()=2, Table1[[#This Row],[Netto loon]], INDIRECT(ADDRESS(ROW()-1,COLUMN(F:F))))</f>
        <v>36514.949699999997</v>
      </c>
      <c r="J4459" s="6">
        <f ca="1">IF(ROW()=2, 0, Table1[[#This Row],[Belastbaar loon]]-INDIRECT(ADDRESS(ROW()-1,COLUMN(A:A))))</f>
        <v>10</v>
      </c>
      <c r="K4459" s="6">
        <f ca="1">Table1[[#This Row],[Netto loon]]-Table1[[#This Row],[Netto vorige schijf]]</f>
        <v>5.0978000000031898</v>
      </c>
      <c r="L4459" s="2">
        <f ca="1">(Table1[[#This Row],[Bruto tov vorige schijf]]-Table1[[#This Row],[Netto tov vorige schijf]])/MAX(Table1[[#This Row],[Bruto tov vorige schijf]],1)</f>
        <v>0.49021999999968102</v>
      </c>
    </row>
    <row r="4460" spans="1:12" x14ac:dyDescent="0.25">
      <c r="A4460" s="14">
        <v>52421</v>
      </c>
      <c r="B4460" s="6">
        <f>LoonHeffing2020(Table1[[#This Row],[Belastbaar loon]])</f>
        <v>19579.2435</v>
      </c>
      <c r="C4460" s="6">
        <f>AlgemeneHeffingsKorting2020(Table1[[#This Row],[Belastbaar loon]])</f>
        <v>912.40880000000004</v>
      </c>
      <c r="D4460" s="14">
        <f>ArbeidsKorting2020(Table1[[#This Row],[Belastbaar loon]])</f>
        <v>2770.98</v>
      </c>
      <c r="E4460" s="14">
        <f>MAX(Table1[[#This Row],[Loonheffing]]-Table1[[#This Row],[Algemene Heffingskorting]]-Table1[[#This Row],[Arbeidskorting]],0)</f>
        <v>15895.8547</v>
      </c>
      <c r="F4460" s="6">
        <f>Table1[[#This Row],[Belastbaar loon]]-Table1[[#This Row],[Belasting]]</f>
        <v>36525.145300000004</v>
      </c>
      <c r="G4460" s="2">
        <f>(Table1[[#This Row],[Belastbaar loon]]-Table1[[#This Row],[Netto loon]])/Table1[[#This Row],[Belastbaar loon]]</f>
        <v>0.30323448045630563</v>
      </c>
      <c r="H4460" s="14">
        <f t="shared" ca="1" si="64"/>
        <v>15890.952500000001</v>
      </c>
      <c r="I4460" s="14">
        <f ca="1">IF(ROW()=2, Table1[[#This Row],[Netto loon]], INDIRECT(ADDRESS(ROW()-1,COLUMN(F:F))))</f>
        <v>36520.047500000001</v>
      </c>
      <c r="J4460" s="6">
        <f ca="1">IF(ROW()=2, 0, Table1[[#This Row],[Belastbaar loon]]-INDIRECT(ADDRESS(ROW()-1,COLUMN(A:A))))</f>
        <v>10</v>
      </c>
      <c r="K4460" s="6">
        <f ca="1">Table1[[#This Row],[Netto loon]]-Table1[[#This Row],[Netto vorige schijf]]</f>
        <v>5.0978000000031898</v>
      </c>
      <c r="L4460" s="2">
        <f ca="1">(Table1[[#This Row],[Bruto tov vorige schijf]]-Table1[[#This Row],[Netto tov vorige schijf]])/MAX(Table1[[#This Row],[Bruto tov vorige schijf]],1)</f>
        <v>0.49021999999968102</v>
      </c>
    </row>
    <row r="4461" spans="1:12" x14ac:dyDescent="0.25">
      <c r="A4461" s="14">
        <v>52431</v>
      </c>
      <c r="B4461" s="6">
        <f>LoonHeffing2020(Table1[[#This Row],[Belastbaar loon]])</f>
        <v>19582.978500000001</v>
      </c>
      <c r="C4461" s="6">
        <f>AlgemeneHeffingsKorting2020(Table1[[#This Row],[Belastbaar loon]])</f>
        <v>911.84159999999997</v>
      </c>
      <c r="D4461" s="14">
        <f>ArbeidsKorting2020(Table1[[#This Row],[Belastbaar loon]])</f>
        <v>2770.38</v>
      </c>
      <c r="E4461" s="14">
        <f>MAX(Table1[[#This Row],[Loonheffing]]-Table1[[#This Row],[Algemene Heffingskorting]]-Table1[[#This Row],[Arbeidskorting]],0)</f>
        <v>15900.7569</v>
      </c>
      <c r="F4461" s="6">
        <f>Table1[[#This Row],[Belastbaar loon]]-Table1[[#This Row],[Belasting]]</f>
        <v>36530.2431</v>
      </c>
      <c r="G4461" s="2">
        <f>(Table1[[#This Row],[Belastbaar loon]]-Table1[[#This Row],[Netto loon]])/Table1[[#This Row],[Belastbaar loon]]</f>
        <v>0.30327014361732563</v>
      </c>
      <c r="H4461" s="14">
        <f t="shared" ca="1" si="64"/>
        <v>15895.8547</v>
      </c>
      <c r="I4461" s="14">
        <f ca="1">IF(ROW()=2, Table1[[#This Row],[Netto loon]], INDIRECT(ADDRESS(ROW()-1,COLUMN(F:F))))</f>
        <v>36525.145300000004</v>
      </c>
      <c r="J4461" s="6">
        <f ca="1">IF(ROW()=2, 0, Table1[[#This Row],[Belastbaar loon]]-INDIRECT(ADDRESS(ROW()-1,COLUMN(A:A))))</f>
        <v>10</v>
      </c>
      <c r="K4461" s="6">
        <f ca="1">Table1[[#This Row],[Netto loon]]-Table1[[#This Row],[Netto vorige schijf]]</f>
        <v>5.0977999999959138</v>
      </c>
      <c r="L4461" s="2">
        <f ca="1">(Table1[[#This Row],[Bruto tov vorige schijf]]-Table1[[#This Row],[Netto tov vorige schijf]])/MAX(Table1[[#This Row],[Bruto tov vorige schijf]],1)</f>
        <v>0.49022000000040861</v>
      </c>
    </row>
    <row r="4462" spans="1:12" x14ac:dyDescent="0.25">
      <c r="A4462" s="14">
        <v>52441</v>
      </c>
      <c r="B4462" s="6">
        <f>LoonHeffing2020(Table1[[#This Row],[Belastbaar loon]])</f>
        <v>19586.713500000002</v>
      </c>
      <c r="C4462" s="6">
        <f>AlgemeneHeffingsKorting2020(Table1[[#This Row],[Belastbaar loon]])</f>
        <v>911.27440000000001</v>
      </c>
      <c r="D4462" s="14">
        <f>ArbeidsKorting2020(Table1[[#This Row],[Belastbaar loon]])</f>
        <v>2769.78</v>
      </c>
      <c r="E4462" s="14">
        <f>MAX(Table1[[#This Row],[Loonheffing]]-Table1[[#This Row],[Algemene Heffingskorting]]-Table1[[#This Row],[Arbeidskorting]],0)</f>
        <v>15905.659100000003</v>
      </c>
      <c r="F4462" s="6">
        <f>Table1[[#This Row],[Belastbaar loon]]-Table1[[#This Row],[Belasting]]</f>
        <v>36535.340899999996</v>
      </c>
      <c r="G4462" s="2">
        <f>(Table1[[#This Row],[Belastbaar loon]]-Table1[[#This Row],[Netto loon]])/Table1[[#This Row],[Belastbaar loon]]</f>
        <v>0.30330579317709433</v>
      </c>
      <c r="H4462" s="14">
        <f t="shared" ca="1" si="64"/>
        <v>15900.7569</v>
      </c>
      <c r="I4462" s="14">
        <f ca="1">IF(ROW()=2, Table1[[#This Row],[Netto loon]], INDIRECT(ADDRESS(ROW()-1,COLUMN(F:F))))</f>
        <v>36530.2431</v>
      </c>
      <c r="J4462" s="6">
        <f ca="1">IF(ROW()=2, 0, Table1[[#This Row],[Belastbaar loon]]-INDIRECT(ADDRESS(ROW()-1,COLUMN(A:A))))</f>
        <v>10</v>
      </c>
      <c r="K4462" s="6">
        <f ca="1">Table1[[#This Row],[Netto loon]]-Table1[[#This Row],[Netto vorige schijf]]</f>
        <v>5.0977999999959138</v>
      </c>
      <c r="L4462" s="2">
        <f ca="1">(Table1[[#This Row],[Bruto tov vorige schijf]]-Table1[[#This Row],[Netto tov vorige schijf]])/MAX(Table1[[#This Row],[Bruto tov vorige schijf]],1)</f>
        <v>0.49022000000040861</v>
      </c>
    </row>
    <row r="4463" spans="1:12" x14ac:dyDescent="0.25">
      <c r="A4463" s="14">
        <v>52451</v>
      </c>
      <c r="B4463" s="6">
        <f>LoonHeffing2020(Table1[[#This Row],[Belastbaar loon]])</f>
        <v>19590.448499999999</v>
      </c>
      <c r="C4463" s="6">
        <f>AlgemeneHeffingsKorting2020(Table1[[#This Row],[Belastbaar loon]])</f>
        <v>910.70720000000006</v>
      </c>
      <c r="D4463" s="14">
        <f>ArbeidsKorting2020(Table1[[#This Row],[Belastbaar loon]])</f>
        <v>2769.18</v>
      </c>
      <c r="E4463" s="14">
        <f>MAX(Table1[[#This Row],[Loonheffing]]-Table1[[#This Row],[Algemene Heffingskorting]]-Table1[[#This Row],[Arbeidskorting]],0)</f>
        <v>15910.561299999998</v>
      </c>
      <c r="F4463" s="6">
        <f>Table1[[#This Row],[Belastbaar loon]]-Table1[[#This Row],[Belasting]]</f>
        <v>36540.438699999999</v>
      </c>
      <c r="G4463" s="2">
        <f>(Table1[[#This Row],[Belastbaar loon]]-Table1[[#This Row],[Netto loon]])/Table1[[#This Row],[Belastbaar loon]]</f>
        <v>0.30334142914339102</v>
      </c>
      <c r="H4463" s="14">
        <f t="shared" ca="1" si="64"/>
        <v>15905.659100000003</v>
      </c>
      <c r="I4463" s="14">
        <f ca="1">IF(ROW()=2, Table1[[#This Row],[Netto loon]], INDIRECT(ADDRESS(ROW()-1,COLUMN(F:F))))</f>
        <v>36535.340899999996</v>
      </c>
      <c r="J4463" s="6">
        <f ca="1">IF(ROW()=2, 0, Table1[[#This Row],[Belastbaar loon]]-INDIRECT(ADDRESS(ROW()-1,COLUMN(A:A))))</f>
        <v>10</v>
      </c>
      <c r="K4463" s="6">
        <f ca="1">Table1[[#This Row],[Netto loon]]-Table1[[#This Row],[Netto vorige schijf]]</f>
        <v>5.0978000000031898</v>
      </c>
      <c r="L4463" s="2">
        <f ca="1">(Table1[[#This Row],[Bruto tov vorige schijf]]-Table1[[#This Row],[Netto tov vorige schijf]])/MAX(Table1[[#This Row],[Bruto tov vorige schijf]],1)</f>
        <v>0.49021999999968102</v>
      </c>
    </row>
    <row r="4464" spans="1:12" x14ac:dyDescent="0.25">
      <c r="A4464" s="14">
        <v>52461</v>
      </c>
      <c r="B4464" s="6">
        <f>LoonHeffing2020(Table1[[#This Row],[Belastbaar loon]])</f>
        <v>19594.183499999999</v>
      </c>
      <c r="C4464" s="6">
        <f>AlgemeneHeffingsKorting2020(Table1[[#This Row],[Belastbaar loon]])</f>
        <v>910.14</v>
      </c>
      <c r="D4464" s="14">
        <f>ArbeidsKorting2020(Table1[[#This Row],[Belastbaar loon]])</f>
        <v>2768.58</v>
      </c>
      <c r="E4464" s="14">
        <f>MAX(Table1[[#This Row],[Loonheffing]]-Table1[[#This Row],[Algemene Heffingskorting]]-Table1[[#This Row],[Arbeidskorting]],0)</f>
        <v>15915.4635</v>
      </c>
      <c r="F4464" s="6">
        <f>Table1[[#This Row],[Belastbaar loon]]-Table1[[#This Row],[Belasting]]</f>
        <v>36545.536500000002</v>
      </c>
      <c r="G4464" s="2">
        <f>(Table1[[#This Row],[Belastbaar loon]]-Table1[[#This Row],[Netto loon]])/Table1[[#This Row],[Belastbaar loon]]</f>
        <v>0.30337705152398919</v>
      </c>
      <c r="H4464" s="14">
        <f t="shared" ca="1" si="64"/>
        <v>15910.561299999998</v>
      </c>
      <c r="I4464" s="14">
        <f ca="1">IF(ROW()=2, Table1[[#This Row],[Netto loon]], INDIRECT(ADDRESS(ROW()-1,COLUMN(F:F))))</f>
        <v>36540.438699999999</v>
      </c>
      <c r="J4464" s="6">
        <f ca="1">IF(ROW()=2, 0, Table1[[#This Row],[Belastbaar loon]]-INDIRECT(ADDRESS(ROW()-1,COLUMN(A:A))))</f>
        <v>10</v>
      </c>
      <c r="K4464" s="6">
        <f ca="1">Table1[[#This Row],[Netto loon]]-Table1[[#This Row],[Netto vorige schijf]]</f>
        <v>5.0978000000031898</v>
      </c>
      <c r="L4464" s="2">
        <f ca="1">(Table1[[#This Row],[Bruto tov vorige schijf]]-Table1[[#This Row],[Netto tov vorige schijf]])/MAX(Table1[[#This Row],[Bruto tov vorige schijf]],1)</f>
        <v>0.49021999999968102</v>
      </c>
    </row>
    <row r="4465" spans="1:12" x14ac:dyDescent="0.25">
      <c r="A4465" s="14">
        <v>52471</v>
      </c>
      <c r="B4465" s="6">
        <f>LoonHeffing2020(Table1[[#This Row],[Belastbaar loon]])</f>
        <v>19597.9185</v>
      </c>
      <c r="C4465" s="6">
        <f>AlgemeneHeffingsKorting2020(Table1[[#This Row],[Belastbaar loon]])</f>
        <v>909.57280000000003</v>
      </c>
      <c r="D4465" s="14">
        <f>ArbeidsKorting2020(Table1[[#This Row],[Belastbaar loon]])</f>
        <v>2767.98</v>
      </c>
      <c r="E4465" s="14">
        <f>MAX(Table1[[#This Row],[Loonheffing]]-Table1[[#This Row],[Algemene Heffingskorting]]-Table1[[#This Row],[Arbeidskorting]],0)</f>
        <v>15920.365699999998</v>
      </c>
      <c r="F4465" s="6">
        <f>Table1[[#This Row],[Belastbaar loon]]-Table1[[#This Row],[Belasting]]</f>
        <v>36550.634300000005</v>
      </c>
      <c r="G4465" s="2">
        <f>(Table1[[#This Row],[Belastbaar loon]]-Table1[[#This Row],[Netto loon]])/Table1[[#This Row],[Belastbaar loon]]</f>
        <v>0.30341266032665654</v>
      </c>
      <c r="H4465" s="14">
        <f t="shared" ca="1" si="64"/>
        <v>15915.4635</v>
      </c>
      <c r="I4465" s="14">
        <f ca="1">IF(ROW()=2, Table1[[#This Row],[Netto loon]], INDIRECT(ADDRESS(ROW()-1,COLUMN(F:F))))</f>
        <v>36545.536500000002</v>
      </c>
      <c r="J4465" s="6">
        <f ca="1">IF(ROW()=2, 0, Table1[[#This Row],[Belastbaar loon]]-INDIRECT(ADDRESS(ROW()-1,COLUMN(A:A))))</f>
        <v>10</v>
      </c>
      <c r="K4465" s="6">
        <f ca="1">Table1[[#This Row],[Netto loon]]-Table1[[#This Row],[Netto vorige schijf]]</f>
        <v>5.0978000000031898</v>
      </c>
      <c r="L4465" s="2">
        <f ca="1">(Table1[[#This Row],[Bruto tov vorige schijf]]-Table1[[#This Row],[Netto tov vorige schijf]])/MAX(Table1[[#This Row],[Bruto tov vorige schijf]],1)</f>
        <v>0.49021999999968102</v>
      </c>
    </row>
    <row r="4466" spans="1:12" x14ac:dyDescent="0.25">
      <c r="A4466" s="14">
        <v>52481</v>
      </c>
      <c r="B4466" s="6">
        <f>LoonHeffing2020(Table1[[#This Row],[Belastbaar loon]])</f>
        <v>19601.6535</v>
      </c>
      <c r="C4466" s="6">
        <f>AlgemeneHeffingsKorting2020(Table1[[#This Row],[Belastbaar loon]])</f>
        <v>909.00559999999996</v>
      </c>
      <c r="D4466" s="14">
        <f>ArbeidsKorting2020(Table1[[#This Row],[Belastbaar loon]])</f>
        <v>2767.38</v>
      </c>
      <c r="E4466" s="14">
        <f>MAX(Table1[[#This Row],[Loonheffing]]-Table1[[#This Row],[Algemene Heffingskorting]]-Table1[[#This Row],[Arbeidskorting]],0)</f>
        <v>15925.267899999999</v>
      </c>
      <c r="F4466" s="6">
        <f>Table1[[#This Row],[Belastbaar loon]]-Table1[[#This Row],[Belasting]]</f>
        <v>36555.732100000001</v>
      </c>
      <c r="G4466" s="2">
        <f>(Table1[[#This Row],[Belastbaar loon]]-Table1[[#This Row],[Netto loon]])/Table1[[#This Row],[Belastbaar loon]]</f>
        <v>0.30344825555915472</v>
      </c>
      <c r="H4466" s="14">
        <f t="shared" ca="1" si="64"/>
        <v>15920.365699999998</v>
      </c>
      <c r="I4466" s="14">
        <f ca="1">IF(ROW()=2, Table1[[#This Row],[Netto loon]], INDIRECT(ADDRESS(ROW()-1,COLUMN(F:F))))</f>
        <v>36550.634300000005</v>
      </c>
      <c r="J4466" s="6">
        <f ca="1">IF(ROW()=2, 0, Table1[[#This Row],[Belastbaar loon]]-INDIRECT(ADDRESS(ROW()-1,COLUMN(A:A))))</f>
        <v>10</v>
      </c>
      <c r="K4466" s="6">
        <f ca="1">Table1[[#This Row],[Netto loon]]-Table1[[#This Row],[Netto vorige schijf]]</f>
        <v>5.0977999999959138</v>
      </c>
      <c r="L4466" s="2">
        <f ca="1">(Table1[[#This Row],[Bruto tov vorige schijf]]-Table1[[#This Row],[Netto tov vorige schijf]])/MAX(Table1[[#This Row],[Bruto tov vorige schijf]],1)</f>
        <v>0.49022000000040861</v>
      </c>
    </row>
    <row r="4467" spans="1:12" x14ac:dyDescent="0.25">
      <c r="A4467" s="14">
        <v>52491</v>
      </c>
      <c r="B4467" s="6">
        <f>LoonHeffing2020(Table1[[#This Row],[Belastbaar loon]])</f>
        <v>19605.388500000001</v>
      </c>
      <c r="C4467" s="6">
        <f>AlgemeneHeffingsKorting2020(Table1[[#This Row],[Belastbaar loon]])</f>
        <v>908.4384</v>
      </c>
      <c r="D4467" s="14">
        <f>ArbeidsKorting2020(Table1[[#This Row],[Belastbaar loon]])</f>
        <v>2766.78</v>
      </c>
      <c r="E4467" s="14">
        <f>MAX(Table1[[#This Row],[Loonheffing]]-Table1[[#This Row],[Algemene Heffingskorting]]-Table1[[#This Row],[Arbeidskorting]],0)</f>
        <v>15930.170100000001</v>
      </c>
      <c r="F4467" s="6">
        <f>Table1[[#This Row],[Belastbaar loon]]-Table1[[#This Row],[Belasting]]</f>
        <v>36560.829899999997</v>
      </c>
      <c r="G4467" s="2">
        <f>(Table1[[#This Row],[Belastbaar loon]]-Table1[[#This Row],[Netto loon]])/Table1[[#This Row],[Belastbaar loon]]</f>
        <v>0.30348383722923933</v>
      </c>
      <c r="H4467" s="14">
        <f t="shared" ca="1" si="64"/>
        <v>15925.267899999999</v>
      </c>
      <c r="I4467" s="14">
        <f ca="1">IF(ROW()=2, Table1[[#This Row],[Netto loon]], INDIRECT(ADDRESS(ROW()-1,COLUMN(F:F))))</f>
        <v>36555.732100000001</v>
      </c>
      <c r="J4467" s="6">
        <f ca="1">IF(ROW()=2, 0, Table1[[#This Row],[Belastbaar loon]]-INDIRECT(ADDRESS(ROW()-1,COLUMN(A:A))))</f>
        <v>10</v>
      </c>
      <c r="K4467" s="6">
        <f ca="1">Table1[[#This Row],[Netto loon]]-Table1[[#This Row],[Netto vorige schijf]]</f>
        <v>5.0977999999959138</v>
      </c>
      <c r="L4467" s="2">
        <f ca="1">(Table1[[#This Row],[Bruto tov vorige schijf]]-Table1[[#This Row],[Netto tov vorige schijf]])/MAX(Table1[[#This Row],[Bruto tov vorige schijf]],1)</f>
        <v>0.49022000000040861</v>
      </c>
    </row>
    <row r="4468" spans="1:12" x14ac:dyDescent="0.25">
      <c r="A4468" s="14">
        <v>52501</v>
      </c>
      <c r="B4468" s="6">
        <f>LoonHeffing2020(Table1[[#This Row],[Belastbaar loon]])</f>
        <v>19609.123500000002</v>
      </c>
      <c r="C4468" s="6">
        <f>AlgemeneHeffingsKorting2020(Table1[[#This Row],[Belastbaar loon]])</f>
        <v>907.87120000000004</v>
      </c>
      <c r="D4468" s="14">
        <f>ArbeidsKorting2020(Table1[[#This Row],[Belastbaar loon]])</f>
        <v>2766.18</v>
      </c>
      <c r="E4468" s="14">
        <f>MAX(Table1[[#This Row],[Loonheffing]]-Table1[[#This Row],[Algemene Heffingskorting]]-Table1[[#This Row],[Arbeidskorting]],0)</f>
        <v>15935.0723</v>
      </c>
      <c r="F4468" s="6">
        <f>Table1[[#This Row],[Belastbaar loon]]-Table1[[#This Row],[Belasting]]</f>
        <v>36565.9277</v>
      </c>
      <c r="G4468" s="2">
        <f>(Table1[[#This Row],[Belastbaar loon]]-Table1[[#This Row],[Netto loon]])/Table1[[#This Row],[Belastbaar loon]]</f>
        <v>0.3035194053446601</v>
      </c>
      <c r="H4468" s="14">
        <f t="shared" ca="1" si="64"/>
        <v>15930.170100000001</v>
      </c>
      <c r="I4468" s="14">
        <f ca="1">IF(ROW()=2, Table1[[#This Row],[Netto loon]], INDIRECT(ADDRESS(ROW()-1,COLUMN(F:F))))</f>
        <v>36560.829899999997</v>
      </c>
      <c r="J4468" s="6">
        <f ca="1">IF(ROW()=2, 0, Table1[[#This Row],[Belastbaar loon]]-INDIRECT(ADDRESS(ROW()-1,COLUMN(A:A))))</f>
        <v>10</v>
      </c>
      <c r="K4468" s="6">
        <f ca="1">Table1[[#This Row],[Netto loon]]-Table1[[#This Row],[Netto vorige schijf]]</f>
        <v>5.0978000000031898</v>
      </c>
      <c r="L4468" s="2">
        <f ca="1">(Table1[[#This Row],[Bruto tov vorige schijf]]-Table1[[#This Row],[Netto tov vorige schijf]])/MAX(Table1[[#This Row],[Bruto tov vorige schijf]],1)</f>
        <v>0.49021999999968102</v>
      </c>
    </row>
    <row r="4469" spans="1:12" x14ac:dyDescent="0.25">
      <c r="A4469" s="14">
        <v>52511</v>
      </c>
      <c r="B4469" s="6">
        <f>LoonHeffing2020(Table1[[#This Row],[Belastbaar loon]])</f>
        <v>19612.858499999998</v>
      </c>
      <c r="C4469" s="6">
        <f>AlgemeneHeffingsKorting2020(Table1[[#This Row],[Belastbaar loon]])</f>
        <v>907.30399999999997</v>
      </c>
      <c r="D4469" s="14">
        <f>ArbeidsKorting2020(Table1[[#This Row],[Belastbaar loon]])</f>
        <v>2765.58</v>
      </c>
      <c r="E4469" s="14">
        <f>MAX(Table1[[#This Row],[Loonheffing]]-Table1[[#This Row],[Algemene Heffingskorting]]-Table1[[#This Row],[Arbeidskorting]],0)</f>
        <v>15939.974499999998</v>
      </c>
      <c r="F4469" s="6">
        <f>Table1[[#This Row],[Belastbaar loon]]-Table1[[#This Row],[Belasting]]</f>
        <v>36571.025500000003</v>
      </c>
      <c r="G4469" s="2">
        <f>(Table1[[#This Row],[Belastbaar loon]]-Table1[[#This Row],[Netto loon]])/Table1[[#This Row],[Belastbaar loon]]</f>
        <v>0.303554959913161</v>
      </c>
      <c r="H4469" s="14">
        <f t="shared" ca="1" si="64"/>
        <v>15935.0723</v>
      </c>
      <c r="I4469" s="14">
        <f ca="1">IF(ROW()=2, Table1[[#This Row],[Netto loon]], INDIRECT(ADDRESS(ROW()-1,COLUMN(F:F))))</f>
        <v>36565.9277</v>
      </c>
      <c r="J4469" s="6">
        <f ca="1">IF(ROW()=2, 0, Table1[[#This Row],[Belastbaar loon]]-INDIRECT(ADDRESS(ROW()-1,COLUMN(A:A))))</f>
        <v>10</v>
      </c>
      <c r="K4469" s="6">
        <f ca="1">Table1[[#This Row],[Netto loon]]-Table1[[#This Row],[Netto vorige schijf]]</f>
        <v>5.0978000000031898</v>
      </c>
      <c r="L4469" s="2">
        <f ca="1">(Table1[[#This Row],[Bruto tov vorige schijf]]-Table1[[#This Row],[Netto tov vorige schijf]])/MAX(Table1[[#This Row],[Bruto tov vorige schijf]],1)</f>
        <v>0.49021999999968102</v>
      </c>
    </row>
    <row r="4470" spans="1:12" x14ac:dyDescent="0.25">
      <c r="A4470" s="14">
        <v>52521</v>
      </c>
      <c r="B4470" s="6">
        <f>LoonHeffing2020(Table1[[#This Row],[Belastbaar loon]])</f>
        <v>19616.593499999999</v>
      </c>
      <c r="C4470" s="6">
        <f>AlgemeneHeffingsKorting2020(Table1[[#This Row],[Belastbaar loon]])</f>
        <v>906.73680000000002</v>
      </c>
      <c r="D4470" s="14">
        <f>ArbeidsKorting2020(Table1[[#This Row],[Belastbaar loon]])</f>
        <v>2764.98</v>
      </c>
      <c r="E4470" s="14">
        <f>MAX(Table1[[#This Row],[Loonheffing]]-Table1[[#This Row],[Algemene Heffingskorting]]-Table1[[#This Row],[Arbeidskorting]],0)</f>
        <v>15944.876700000001</v>
      </c>
      <c r="F4470" s="6">
        <f>Table1[[#This Row],[Belastbaar loon]]-Table1[[#This Row],[Belasting]]</f>
        <v>36576.123299999999</v>
      </c>
      <c r="G4470" s="2">
        <f>(Table1[[#This Row],[Belastbaar loon]]-Table1[[#This Row],[Netto loon]])/Table1[[#This Row],[Belastbaar loon]]</f>
        <v>0.30359050094248019</v>
      </c>
      <c r="H4470" s="14">
        <f t="shared" ca="1" si="64"/>
        <v>15939.974499999998</v>
      </c>
      <c r="I4470" s="14">
        <f ca="1">IF(ROW()=2, Table1[[#This Row],[Netto loon]], INDIRECT(ADDRESS(ROW()-1,COLUMN(F:F))))</f>
        <v>36571.025500000003</v>
      </c>
      <c r="J4470" s="6">
        <f ca="1">IF(ROW()=2, 0, Table1[[#This Row],[Belastbaar loon]]-INDIRECT(ADDRESS(ROW()-1,COLUMN(A:A))))</f>
        <v>10</v>
      </c>
      <c r="K4470" s="6">
        <f ca="1">Table1[[#This Row],[Netto loon]]-Table1[[#This Row],[Netto vorige schijf]]</f>
        <v>5.0977999999959138</v>
      </c>
      <c r="L4470" s="2">
        <f ca="1">(Table1[[#This Row],[Bruto tov vorige schijf]]-Table1[[#This Row],[Netto tov vorige schijf]])/MAX(Table1[[#This Row],[Bruto tov vorige schijf]],1)</f>
        <v>0.49022000000040861</v>
      </c>
    </row>
    <row r="4471" spans="1:12" x14ac:dyDescent="0.25">
      <c r="A4471" s="14">
        <v>52531</v>
      </c>
      <c r="B4471" s="6">
        <f>LoonHeffing2020(Table1[[#This Row],[Belastbaar loon]])</f>
        <v>19620.3285</v>
      </c>
      <c r="C4471" s="6">
        <f>AlgemeneHeffingsKorting2020(Table1[[#This Row],[Belastbaar loon]])</f>
        <v>906.16960000000006</v>
      </c>
      <c r="D4471" s="14">
        <f>ArbeidsKorting2020(Table1[[#This Row],[Belastbaar loon]])</f>
        <v>2764.38</v>
      </c>
      <c r="E4471" s="14">
        <f>MAX(Table1[[#This Row],[Loonheffing]]-Table1[[#This Row],[Algemene Heffingskorting]]-Table1[[#This Row],[Arbeidskorting]],0)</f>
        <v>15949.778899999998</v>
      </c>
      <c r="F4471" s="6">
        <f>Table1[[#This Row],[Belastbaar loon]]-Table1[[#This Row],[Belasting]]</f>
        <v>36581.221100000002</v>
      </c>
      <c r="G4471" s="2">
        <f>(Table1[[#This Row],[Belastbaar loon]]-Table1[[#This Row],[Netto loon]])/Table1[[#This Row],[Belastbaar loon]]</f>
        <v>0.30362602844034947</v>
      </c>
      <c r="H4471" s="14">
        <f t="shared" ca="1" si="64"/>
        <v>15944.876700000001</v>
      </c>
      <c r="I4471" s="14">
        <f ca="1">IF(ROW()=2, Table1[[#This Row],[Netto loon]], INDIRECT(ADDRESS(ROW()-1,COLUMN(F:F))))</f>
        <v>36576.123299999999</v>
      </c>
      <c r="J4471" s="6">
        <f ca="1">IF(ROW()=2, 0, Table1[[#This Row],[Belastbaar loon]]-INDIRECT(ADDRESS(ROW()-1,COLUMN(A:A))))</f>
        <v>10</v>
      </c>
      <c r="K4471" s="6">
        <f ca="1">Table1[[#This Row],[Netto loon]]-Table1[[#This Row],[Netto vorige schijf]]</f>
        <v>5.0978000000031898</v>
      </c>
      <c r="L4471" s="2">
        <f ca="1">(Table1[[#This Row],[Bruto tov vorige schijf]]-Table1[[#This Row],[Netto tov vorige schijf]])/MAX(Table1[[#This Row],[Bruto tov vorige schijf]],1)</f>
        <v>0.49021999999968102</v>
      </c>
    </row>
    <row r="4472" spans="1:12" x14ac:dyDescent="0.25">
      <c r="A4472" s="14">
        <v>52541</v>
      </c>
      <c r="B4472" s="6">
        <f>LoonHeffing2020(Table1[[#This Row],[Belastbaar loon]])</f>
        <v>19624.0635</v>
      </c>
      <c r="C4472" s="6">
        <f>AlgemeneHeffingsKorting2020(Table1[[#This Row],[Belastbaar loon]])</f>
        <v>905.60239999999999</v>
      </c>
      <c r="D4472" s="14">
        <f>ArbeidsKorting2020(Table1[[#This Row],[Belastbaar loon]])</f>
        <v>2763.78</v>
      </c>
      <c r="E4472" s="14">
        <f>MAX(Table1[[#This Row],[Loonheffing]]-Table1[[#This Row],[Algemene Heffingskorting]]-Table1[[#This Row],[Arbeidskorting]],0)</f>
        <v>15954.6811</v>
      </c>
      <c r="F4472" s="6">
        <f>Table1[[#This Row],[Belastbaar loon]]-Table1[[#This Row],[Belasting]]</f>
        <v>36586.318899999998</v>
      </c>
      <c r="G4472" s="2">
        <f>(Table1[[#This Row],[Belastbaar loon]]-Table1[[#This Row],[Netto loon]])/Table1[[#This Row],[Belastbaar loon]]</f>
        <v>0.30366154241449539</v>
      </c>
      <c r="H4472" s="14">
        <f t="shared" ca="1" si="64"/>
        <v>15949.778899999998</v>
      </c>
      <c r="I4472" s="14">
        <f ca="1">IF(ROW()=2, Table1[[#This Row],[Netto loon]], INDIRECT(ADDRESS(ROW()-1,COLUMN(F:F))))</f>
        <v>36581.221100000002</v>
      </c>
      <c r="J4472" s="6">
        <f ca="1">IF(ROW()=2, 0, Table1[[#This Row],[Belastbaar loon]]-INDIRECT(ADDRESS(ROW()-1,COLUMN(A:A))))</f>
        <v>10</v>
      </c>
      <c r="K4472" s="6">
        <f ca="1">Table1[[#This Row],[Netto loon]]-Table1[[#This Row],[Netto vorige schijf]]</f>
        <v>5.0977999999959138</v>
      </c>
      <c r="L4472" s="2">
        <f ca="1">(Table1[[#This Row],[Bruto tov vorige schijf]]-Table1[[#This Row],[Netto tov vorige schijf]])/MAX(Table1[[#This Row],[Bruto tov vorige schijf]],1)</f>
        <v>0.49022000000040861</v>
      </c>
    </row>
    <row r="4473" spans="1:12" x14ac:dyDescent="0.25">
      <c r="A4473" s="14">
        <v>52551</v>
      </c>
      <c r="B4473" s="6">
        <f>LoonHeffing2020(Table1[[#This Row],[Belastbaar loon]])</f>
        <v>19627.798500000001</v>
      </c>
      <c r="C4473" s="6">
        <f>AlgemeneHeffingsKorting2020(Table1[[#This Row],[Belastbaar loon]])</f>
        <v>905.03520000000003</v>
      </c>
      <c r="D4473" s="14">
        <f>ArbeidsKorting2020(Table1[[#This Row],[Belastbaar loon]])</f>
        <v>2763.18</v>
      </c>
      <c r="E4473" s="14">
        <f>MAX(Table1[[#This Row],[Loonheffing]]-Table1[[#This Row],[Algemene Heffingskorting]]-Table1[[#This Row],[Arbeidskorting]],0)</f>
        <v>15959.583300000002</v>
      </c>
      <c r="F4473" s="6">
        <f>Table1[[#This Row],[Belastbaar loon]]-Table1[[#This Row],[Belasting]]</f>
        <v>36591.416700000002</v>
      </c>
      <c r="G4473" s="2">
        <f>(Table1[[#This Row],[Belastbaar loon]]-Table1[[#This Row],[Netto loon]])/Table1[[#This Row],[Belastbaar loon]]</f>
        <v>0.30369704287263799</v>
      </c>
      <c r="H4473" s="14">
        <f t="shared" ca="1" si="64"/>
        <v>15954.6811</v>
      </c>
      <c r="I4473" s="14">
        <f ca="1">IF(ROW()=2, Table1[[#This Row],[Netto loon]], INDIRECT(ADDRESS(ROW()-1,COLUMN(F:F))))</f>
        <v>36586.318899999998</v>
      </c>
      <c r="J4473" s="6">
        <f ca="1">IF(ROW()=2, 0, Table1[[#This Row],[Belastbaar loon]]-INDIRECT(ADDRESS(ROW()-1,COLUMN(A:A))))</f>
        <v>10</v>
      </c>
      <c r="K4473" s="6">
        <f ca="1">Table1[[#This Row],[Netto loon]]-Table1[[#This Row],[Netto vorige schijf]]</f>
        <v>5.0978000000031898</v>
      </c>
      <c r="L4473" s="2">
        <f ca="1">(Table1[[#This Row],[Bruto tov vorige schijf]]-Table1[[#This Row],[Netto tov vorige schijf]])/MAX(Table1[[#This Row],[Bruto tov vorige schijf]],1)</f>
        <v>0.49021999999968102</v>
      </c>
    </row>
    <row r="4474" spans="1:12" x14ac:dyDescent="0.25">
      <c r="A4474" s="14">
        <v>52561</v>
      </c>
      <c r="B4474" s="6">
        <f>LoonHeffing2020(Table1[[#This Row],[Belastbaar loon]])</f>
        <v>19631.533500000001</v>
      </c>
      <c r="C4474" s="6">
        <f>AlgemeneHeffingsKorting2020(Table1[[#This Row],[Belastbaar loon]])</f>
        <v>904.46799999999996</v>
      </c>
      <c r="D4474" s="14">
        <f>ArbeidsKorting2020(Table1[[#This Row],[Belastbaar loon]])</f>
        <v>2762.58</v>
      </c>
      <c r="E4474" s="14">
        <f>MAX(Table1[[#This Row],[Loonheffing]]-Table1[[#This Row],[Algemene Heffingskorting]]-Table1[[#This Row],[Arbeidskorting]],0)</f>
        <v>15964.485500000001</v>
      </c>
      <c r="F4474" s="6">
        <f>Table1[[#This Row],[Belastbaar loon]]-Table1[[#This Row],[Belasting]]</f>
        <v>36596.514499999997</v>
      </c>
      <c r="G4474" s="2">
        <f>(Table1[[#This Row],[Belastbaar loon]]-Table1[[#This Row],[Netto loon]])/Table1[[#This Row],[Belastbaar loon]]</f>
        <v>0.30373252982249199</v>
      </c>
      <c r="H4474" s="14">
        <f t="shared" ca="1" si="64"/>
        <v>15959.583300000002</v>
      </c>
      <c r="I4474" s="14">
        <f ca="1">IF(ROW()=2, Table1[[#This Row],[Netto loon]], INDIRECT(ADDRESS(ROW()-1,COLUMN(F:F))))</f>
        <v>36591.416700000002</v>
      </c>
      <c r="J4474" s="6">
        <f ca="1">IF(ROW()=2, 0, Table1[[#This Row],[Belastbaar loon]]-INDIRECT(ADDRESS(ROW()-1,COLUMN(A:A))))</f>
        <v>10</v>
      </c>
      <c r="K4474" s="6">
        <f ca="1">Table1[[#This Row],[Netto loon]]-Table1[[#This Row],[Netto vorige schijf]]</f>
        <v>5.0977999999959138</v>
      </c>
      <c r="L4474" s="2">
        <f ca="1">(Table1[[#This Row],[Bruto tov vorige schijf]]-Table1[[#This Row],[Netto tov vorige schijf]])/MAX(Table1[[#This Row],[Bruto tov vorige schijf]],1)</f>
        <v>0.49022000000040861</v>
      </c>
    </row>
    <row r="4475" spans="1:12" x14ac:dyDescent="0.25">
      <c r="A4475" s="14">
        <v>52571</v>
      </c>
      <c r="B4475" s="6">
        <f>LoonHeffing2020(Table1[[#This Row],[Belastbaar loon]])</f>
        <v>19635.268499999998</v>
      </c>
      <c r="C4475" s="6">
        <f>AlgemeneHeffingsKorting2020(Table1[[#This Row],[Belastbaar loon]])</f>
        <v>903.9008</v>
      </c>
      <c r="D4475" s="14">
        <f>ArbeidsKorting2020(Table1[[#This Row],[Belastbaar loon]])</f>
        <v>2761.98</v>
      </c>
      <c r="E4475" s="14">
        <f>MAX(Table1[[#This Row],[Loonheffing]]-Table1[[#This Row],[Algemene Heffingskorting]]-Table1[[#This Row],[Arbeidskorting]],0)</f>
        <v>15969.387699999999</v>
      </c>
      <c r="F4475" s="6">
        <f>Table1[[#This Row],[Belastbaar loon]]-Table1[[#This Row],[Belasting]]</f>
        <v>36601.612300000001</v>
      </c>
      <c r="G4475" s="2">
        <f>(Table1[[#This Row],[Belastbaar loon]]-Table1[[#This Row],[Netto loon]])/Table1[[#This Row],[Belastbaar loon]]</f>
        <v>0.30376800327176579</v>
      </c>
      <c r="H4475" s="14">
        <f t="shared" ca="1" si="64"/>
        <v>15964.485500000001</v>
      </c>
      <c r="I4475" s="14">
        <f ca="1">IF(ROW()=2, Table1[[#This Row],[Netto loon]], INDIRECT(ADDRESS(ROW()-1,COLUMN(F:F))))</f>
        <v>36596.514499999997</v>
      </c>
      <c r="J4475" s="6">
        <f ca="1">IF(ROW()=2, 0, Table1[[#This Row],[Belastbaar loon]]-INDIRECT(ADDRESS(ROW()-1,COLUMN(A:A))))</f>
        <v>10</v>
      </c>
      <c r="K4475" s="6">
        <f ca="1">Table1[[#This Row],[Netto loon]]-Table1[[#This Row],[Netto vorige schijf]]</f>
        <v>5.0978000000031898</v>
      </c>
      <c r="L4475" s="2">
        <f ca="1">(Table1[[#This Row],[Bruto tov vorige schijf]]-Table1[[#This Row],[Netto tov vorige schijf]])/MAX(Table1[[#This Row],[Bruto tov vorige schijf]],1)</f>
        <v>0.49021999999968102</v>
      </c>
    </row>
    <row r="4476" spans="1:12" x14ac:dyDescent="0.25">
      <c r="A4476" s="14">
        <v>52581</v>
      </c>
      <c r="B4476" s="6">
        <f>LoonHeffing2020(Table1[[#This Row],[Belastbaar loon]])</f>
        <v>19639.003499999999</v>
      </c>
      <c r="C4476" s="6">
        <f>AlgemeneHeffingsKorting2020(Table1[[#This Row],[Belastbaar loon]])</f>
        <v>903.33360000000005</v>
      </c>
      <c r="D4476" s="14">
        <f>ArbeidsKorting2020(Table1[[#This Row],[Belastbaar loon]])</f>
        <v>2761.38</v>
      </c>
      <c r="E4476" s="14">
        <f>MAX(Table1[[#This Row],[Loonheffing]]-Table1[[#This Row],[Algemene Heffingskorting]]-Table1[[#This Row],[Arbeidskorting]],0)</f>
        <v>15974.289899999996</v>
      </c>
      <c r="F4476" s="6">
        <f>Table1[[#This Row],[Belastbaar loon]]-Table1[[#This Row],[Belasting]]</f>
        <v>36606.710100000004</v>
      </c>
      <c r="G4476" s="2">
        <f>(Table1[[#This Row],[Belastbaar loon]]-Table1[[#This Row],[Netto loon]])/Table1[[#This Row],[Belastbaar loon]]</f>
        <v>0.30380346322816221</v>
      </c>
      <c r="H4476" s="14">
        <f t="shared" ca="1" si="64"/>
        <v>15969.387699999999</v>
      </c>
      <c r="I4476" s="14">
        <f ca="1">IF(ROW()=2, Table1[[#This Row],[Netto loon]], INDIRECT(ADDRESS(ROW()-1,COLUMN(F:F))))</f>
        <v>36601.612300000001</v>
      </c>
      <c r="J4476" s="6">
        <f ca="1">IF(ROW()=2, 0, Table1[[#This Row],[Belastbaar loon]]-INDIRECT(ADDRESS(ROW()-1,COLUMN(A:A))))</f>
        <v>10</v>
      </c>
      <c r="K4476" s="6">
        <f ca="1">Table1[[#This Row],[Netto loon]]-Table1[[#This Row],[Netto vorige schijf]]</f>
        <v>5.0978000000031898</v>
      </c>
      <c r="L4476" s="2">
        <f ca="1">(Table1[[#This Row],[Bruto tov vorige schijf]]-Table1[[#This Row],[Netto tov vorige schijf]])/MAX(Table1[[#This Row],[Bruto tov vorige schijf]],1)</f>
        <v>0.49021999999968102</v>
      </c>
    </row>
    <row r="4477" spans="1:12" x14ac:dyDescent="0.25">
      <c r="A4477" s="14">
        <v>52591</v>
      </c>
      <c r="B4477" s="6">
        <f>LoonHeffing2020(Table1[[#This Row],[Belastbaar loon]])</f>
        <v>19642.738499999999</v>
      </c>
      <c r="C4477" s="6">
        <f>AlgemeneHeffingsKorting2020(Table1[[#This Row],[Belastbaar loon]])</f>
        <v>902.76639999999998</v>
      </c>
      <c r="D4477" s="14">
        <f>ArbeidsKorting2020(Table1[[#This Row],[Belastbaar loon]])</f>
        <v>2760.78</v>
      </c>
      <c r="E4477" s="14">
        <f>MAX(Table1[[#This Row],[Loonheffing]]-Table1[[#This Row],[Algemene Heffingskorting]]-Table1[[#This Row],[Arbeidskorting]],0)</f>
        <v>15979.192099999998</v>
      </c>
      <c r="F4477" s="6">
        <f>Table1[[#This Row],[Belastbaar loon]]-Table1[[#This Row],[Belasting]]</f>
        <v>36611.8079</v>
      </c>
      <c r="G4477" s="2">
        <f>(Table1[[#This Row],[Belastbaar loon]]-Table1[[#This Row],[Netto loon]])/Table1[[#This Row],[Belastbaar loon]]</f>
        <v>0.30383890969937821</v>
      </c>
      <c r="H4477" s="14">
        <f t="shared" ca="1" si="64"/>
        <v>15974.289899999996</v>
      </c>
      <c r="I4477" s="14">
        <f ca="1">IF(ROW()=2, Table1[[#This Row],[Netto loon]], INDIRECT(ADDRESS(ROW()-1,COLUMN(F:F))))</f>
        <v>36606.710100000004</v>
      </c>
      <c r="J4477" s="6">
        <f ca="1">IF(ROW()=2, 0, Table1[[#This Row],[Belastbaar loon]]-INDIRECT(ADDRESS(ROW()-1,COLUMN(A:A))))</f>
        <v>10</v>
      </c>
      <c r="K4477" s="6">
        <f ca="1">Table1[[#This Row],[Netto loon]]-Table1[[#This Row],[Netto vorige schijf]]</f>
        <v>5.0977999999959138</v>
      </c>
      <c r="L4477" s="2">
        <f ca="1">(Table1[[#This Row],[Bruto tov vorige schijf]]-Table1[[#This Row],[Netto tov vorige schijf]])/MAX(Table1[[#This Row],[Bruto tov vorige schijf]],1)</f>
        <v>0.49022000000040861</v>
      </c>
    </row>
    <row r="4478" spans="1:12" x14ac:dyDescent="0.25">
      <c r="A4478" s="14">
        <v>52601</v>
      </c>
      <c r="B4478" s="6">
        <f>LoonHeffing2020(Table1[[#This Row],[Belastbaar loon]])</f>
        <v>19646.4735</v>
      </c>
      <c r="C4478" s="6">
        <f>AlgemeneHeffingsKorting2020(Table1[[#This Row],[Belastbaar loon]])</f>
        <v>902.19920000000002</v>
      </c>
      <c r="D4478" s="14">
        <f>ArbeidsKorting2020(Table1[[#This Row],[Belastbaar loon]])</f>
        <v>2760.18</v>
      </c>
      <c r="E4478" s="14">
        <f>MAX(Table1[[#This Row],[Loonheffing]]-Table1[[#This Row],[Algemene Heffingskorting]]-Table1[[#This Row],[Arbeidskorting]],0)</f>
        <v>15984.094300000001</v>
      </c>
      <c r="F4478" s="6">
        <f>Table1[[#This Row],[Belastbaar loon]]-Table1[[#This Row],[Belasting]]</f>
        <v>36616.905700000003</v>
      </c>
      <c r="G4478" s="2">
        <f>(Table1[[#This Row],[Belastbaar loon]]-Table1[[#This Row],[Netto loon]])/Table1[[#This Row],[Belastbaar loon]]</f>
        <v>0.30387434269310465</v>
      </c>
      <c r="H4478" s="14">
        <f t="shared" ca="1" si="64"/>
        <v>15979.192099999998</v>
      </c>
      <c r="I4478" s="14">
        <f ca="1">IF(ROW()=2, Table1[[#This Row],[Netto loon]], INDIRECT(ADDRESS(ROW()-1,COLUMN(F:F))))</f>
        <v>36611.8079</v>
      </c>
      <c r="J4478" s="6">
        <f ca="1">IF(ROW()=2, 0, Table1[[#This Row],[Belastbaar loon]]-INDIRECT(ADDRESS(ROW()-1,COLUMN(A:A))))</f>
        <v>10</v>
      </c>
      <c r="K4478" s="6">
        <f ca="1">Table1[[#This Row],[Netto loon]]-Table1[[#This Row],[Netto vorige schijf]]</f>
        <v>5.0978000000031898</v>
      </c>
      <c r="L4478" s="2">
        <f ca="1">(Table1[[#This Row],[Bruto tov vorige schijf]]-Table1[[#This Row],[Netto tov vorige schijf]])/MAX(Table1[[#This Row],[Bruto tov vorige schijf]],1)</f>
        <v>0.49021999999968102</v>
      </c>
    </row>
    <row r="4479" spans="1:12" x14ac:dyDescent="0.25">
      <c r="A4479" s="14">
        <v>52611</v>
      </c>
      <c r="B4479" s="6">
        <f>LoonHeffing2020(Table1[[#This Row],[Belastbaar loon]])</f>
        <v>19650.208500000001</v>
      </c>
      <c r="C4479" s="6">
        <f>AlgemeneHeffingsKorting2020(Table1[[#This Row],[Belastbaar loon]])</f>
        <v>901.63200000000006</v>
      </c>
      <c r="D4479" s="14">
        <f>ArbeidsKorting2020(Table1[[#This Row],[Belastbaar loon]])</f>
        <v>2759.58</v>
      </c>
      <c r="E4479" s="14">
        <f>MAX(Table1[[#This Row],[Loonheffing]]-Table1[[#This Row],[Algemene Heffingskorting]]-Table1[[#This Row],[Arbeidskorting]],0)</f>
        <v>15988.996499999999</v>
      </c>
      <c r="F4479" s="6">
        <f>Table1[[#This Row],[Belastbaar loon]]-Table1[[#This Row],[Belasting]]</f>
        <v>36622.003499999999</v>
      </c>
      <c r="G4479" s="2">
        <f>(Table1[[#This Row],[Belastbaar loon]]-Table1[[#This Row],[Netto loon]])/Table1[[#This Row],[Belastbaar loon]]</f>
        <v>0.30390976221702687</v>
      </c>
      <c r="H4479" s="14">
        <f t="shared" ca="1" si="64"/>
        <v>15984.094300000001</v>
      </c>
      <c r="I4479" s="14">
        <f ca="1">IF(ROW()=2, Table1[[#This Row],[Netto loon]], INDIRECT(ADDRESS(ROW()-1,COLUMN(F:F))))</f>
        <v>36616.905700000003</v>
      </c>
      <c r="J4479" s="6">
        <f ca="1">IF(ROW()=2, 0, Table1[[#This Row],[Belastbaar loon]]-INDIRECT(ADDRESS(ROW()-1,COLUMN(A:A))))</f>
        <v>10</v>
      </c>
      <c r="K4479" s="6">
        <f ca="1">Table1[[#This Row],[Netto loon]]-Table1[[#This Row],[Netto vorige schijf]]</f>
        <v>5.0977999999959138</v>
      </c>
      <c r="L4479" s="2">
        <f ca="1">(Table1[[#This Row],[Bruto tov vorige schijf]]-Table1[[#This Row],[Netto tov vorige schijf]])/MAX(Table1[[#This Row],[Bruto tov vorige schijf]],1)</f>
        <v>0.49022000000040861</v>
      </c>
    </row>
    <row r="4480" spans="1:12" x14ac:dyDescent="0.25">
      <c r="A4480" s="14">
        <v>52621</v>
      </c>
      <c r="B4480" s="6">
        <f>LoonHeffing2020(Table1[[#This Row],[Belastbaar loon]])</f>
        <v>19653.943500000001</v>
      </c>
      <c r="C4480" s="6">
        <f>AlgemeneHeffingsKorting2020(Table1[[#This Row],[Belastbaar loon]])</f>
        <v>901.06479999999999</v>
      </c>
      <c r="D4480" s="14">
        <f>ArbeidsKorting2020(Table1[[#This Row],[Belastbaar loon]])</f>
        <v>2758.98</v>
      </c>
      <c r="E4480" s="14">
        <f>MAX(Table1[[#This Row],[Loonheffing]]-Table1[[#This Row],[Algemene Heffingskorting]]-Table1[[#This Row],[Arbeidskorting]],0)</f>
        <v>15993.898700000002</v>
      </c>
      <c r="F4480" s="6">
        <f>Table1[[#This Row],[Belastbaar loon]]-Table1[[#This Row],[Belasting]]</f>
        <v>36627.101299999995</v>
      </c>
      <c r="G4480" s="2">
        <f>(Table1[[#This Row],[Belastbaar loon]]-Table1[[#This Row],[Netto loon]])/Table1[[#This Row],[Belastbaar loon]]</f>
        <v>0.30394516827882412</v>
      </c>
      <c r="H4480" s="14">
        <f t="shared" ca="1" si="64"/>
        <v>15988.996499999999</v>
      </c>
      <c r="I4480" s="14">
        <f ca="1">IF(ROW()=2, Table1[[#This Row],[Netto loon]], INDIRECT(ADDRESS(ROW()-1,COLUMN(F:F))))</f>
        <v>36622.003499999999</v>
      </c>
      <c r="J4480" s="6">
        <f ca="1">IF(ROW()=2, 0, Table1[[#This Row],[Belastbaar loon]]-INDIRECT(ADDRESS(ROW()-1,COLUMN(A:A))))</f>
        <v>10</v>
      </c>
      <c r="K4480" s="6">
        <f ca="1">Table1[[#This Row],[Netto loon]]-Table1[[#This Row],[Netto vorige schijf]]</f>
        <v>5.0977999999959138</v>
      </c>
      <c r="L4480" s="2">
        <f ca="1">(Table1[[#This Row],[Bruto tov vorige schijf]]-Table1[[#This Row],[Netto tov vorige schijf]])/MAX(Table1[[#This Row],[Bruto tov vorige schijf]],1)</f>
        <v>0.49022000000040861</v>
      </c>
    </row>
    <row r="4481" spans="1:12" x14ac:dyDescent="0.25">
      <c r="A4481" s="14">
        <v>52631</v>
      </c>
      <c r="B4481" s="6">
        <f>LoonHeffing2020(Table1[[#This Row],[Belastbaar loon]])</f>
        <v>19657.678499999998</v>
      </c>
      <c r="C4481" s="6">
        <f>AlgemeneHeffingsKorting2020(Table1[[#This Row],[Belastbaar loon]])</f>
        <v>900.49760000000003</v>
      </c>
      <c r="D4481" s="14">
        <f>ArbeidsKorting2020(Table1[[#This Row],[Belastbaar loon]])</f>
        <v>2758.38</v>
      </c>
      <c r="E4481" s="14">
        <f>MAX(Table1[[#This Row],[Loonheffing]]-Table1[[#This Row],[Algemene Heffingskorting]]-Table1[[#This Row],[Arbeidskorting]],0)</f>
        <v>15998.800899999998</v>
      </c>
      <c r="F4481" s="6">
        <f>Table1[[#This Row],[Belastbaar loon]]-Table1[[#This Row],[Belasting]]</f>
        <v>36632.199099999998</v>
      </c>
      <c r="G4481" s="2">
        <f>(Table1[[#This Row],[Belastbaar loon]]-Table1[[#This Row],[Netto loon]])/Table1[[#This Row],[Belastbaar loon]]</f>
        <v>0.30398056088616976</v>
      </c>
      <c r="H4481" s="14">
        <f t="shared" ca="1" si="64"/>
        <v>15993.898700000002</v>
      </c>
      <c r="I4481" s="14">
        <f ca="1">IF(ROW()=2, Table1[[#This Row],[Netto loon]], INDIRECT(ADDRESS(ROW()-1,COLUMN(F:F))))</f>
        <v>36627.101299999995</v>
      </c>
      <c r="J4481" s="6">
        <f ca="1">IF(ROW()=2, 0, Table1[[#This Row],[Belastbaar loon]]-INDIRECT(ADDRESS(ROW()-1,COLUMN(A:A))))</f>
        <v>10</v>
      </c>
      <c r="K4481" s="6">
        <f ca="1">Table1[[#This Row],[Netto loon]]-Table1[[#This Row],[Netto vorige schijf]]</f>
        <v>5.0978000000031898</v>
      </c>
      <c r="L4481" s="2">
        <f ca="1">(Table1[[#This Row],[Bruto tov vorige schijf]]-Table1[[#This Row],[Netto tov vorige schijf]])/MAX(Table1[[#This Row],[Bruto tov vorige schijf]],1)</f>
        <v>0.49021999999968102</v>
      </c>
    </row>
    <row r="4482" spans="1:12" x14ac:dyDescent="0.25">
      <c r="A4482" s="14">
        <v>52641</v>
      </c>
      <c r="B4482" s="6">
        <f>LoonHeffing2020(Table1[[#This Row],[Belastbaar loon]])</f>
        <v>19661.413499999999</v>
      </c>
      <c r="C4482" s="6">
        <f>AlgemeneHeffingsKorting2020(Table1[[#This Row],[Belastbaar loon]])</f>
        <v>899.93039999999996</v>
      </c>
      <c r="D4482" s="14">
        <f>ArbeidsKorting2020(Table1[[#This Row],[Belastbaar loon]])</f>
        <v>2757.78</v>
      </c>
      <c r="E4482" s="14">
        <f>MAX(Table1[[#This Row],[Loonheffing]]-Table1[[#This Row],[Algemene Heffingskorting]]-Table1[[#This Row],[Arbeidskorting]],0)</f>
        <v>16003.703099999997</v>
      </c>
      <c r="F4482" s="6">
        <f>Table1[[#This Row],[Belastbaar loon]]-Table1[[#This Row],[Belasting]]</f>
        <v>36637.296900000001</v>
      </c>
      <c r="G4482" s="2">
        <f>(Table1[[#This Row],[Belastbaar loon]]-Table1[[#This Row],[Netto loon]])/Table1[[#This Row],[Belastbaar loon]]</f>
        <v>0.3040159400467316</v>
      </c>
      <c r="H4482" s="14">
        <f t="shared" ca="1" si="64"/>
        <v>15998.800899999998</v>
      </c>
      <c r="I4482" s="14">
        <f ca="1">IF(ROW()=2, Table1[[#This Row],[Netto loon]], INDIRECT(ADDRESS(ROW()-1,COLUMN(F:F))))</f>
        <v>36632.199099999998</v>
      </c>
      <c r="J4482" s="6">
        <f ca="1">IF(ROW()=2, 0, Table1[[#This Row],[Belastbaar loon]]-INDIRECT(ADDRESS(ROW()-1,COLUMN(A:A))))</f>
        <v>10</v>
      </c>
      <c r="K4482" s="6">
        <f ca="1">Table1[[#This Row],[Netto loon]]-Table1[[#This Row],[Netto vorige schijf]]</f>
        <v>5.0978000000031898</v>
      </c>
      <c r="L4482" s="2">
        <f ca="1">(Table1[[#This Row],[Bruto tov vorige schijf]]-Table1[[#This Row],[Netto tov vorige schijf]])/MAX(Table1[[#This Row],[Bruto tov vorige schijf]],1)</f>
        <v>0.49021999999968102</v>
      </c>
    </row>
    <row r="4483" spans="1:12" x14ac:dyDescent="0.25">
      <c r="A4483" s="14">
        <v>52651</v>
      </c>
      <c r="B4483" s="6">
        <f>LoonHeffing2020(Table1[[#This Row],[Belastbaar loon]])</f>
        <v>19665.148499999999</v>
      </c>
      <c r="C4483" s="6">
        <f>AlgemeneHeffingsKorting2020(Table1[[#This Row],[Belastbaar loon]])</f>
        <v>899.36320000000001</v>
      </c>
      <c r="D4483" s="14">
        <f>ArbeidsKorting2020(Table1[[#This Row],[Belastbaar loon]])</f>
        <v>2757.18</v>
      </c>
      <c r="E4483" s="14">
        <f>MAX(Table1[[#This Row],[Loonheffing]]-Table1[[#This Row],[Algemene Heffingskorting]]-Table1[[#This Row],[Arbeidskorting]],0)</f>
        <v>16008.605299999999</v>
      </c>
      <c r="F4483" s="6">
        <f>Table1[[#This Row],[Belastbaar loon]]-Table1[[#This Row],[Belasting]]</f>
        <v>36642.394700000004</v>
      </c>
      <c r="G4483" s="2">
        <f>(Table1[[#This Row],[Belastbaar loon]]-Table1[[#This Row],[Netto loon]])/Table1[[#This Row],[Belastbaar loon]]</f>
        <v>0.30405130576817146</v>
      </c>
      <c r="H4483" s="14">
        <f t="shared" ca="1" si="64"/>
        <v>16003.703099999997</v>
      </c>
      <c r="I4483" s="14">
        <f ca="1">IF(ROW()=2, Table1[[#This Row],[Netto loon]], INDIRECT(ADDRESS(ROW()-1,COLUMN(F:F))))</f>
        <v>36637.296900000001</v>
      </c>
      <c r="J4483" s="6">
        <f ca="1">IF(ROW()=2, 0, Table1[[#This Row],[Belastbaar loon]]-INDIRECT(ADDRESS(ROW()-1,COLUMN(A:A))))</f>
        <v>10</v>
      </c>
      <c r="K4483" s="6">
        <f ca="1">Table1[[#This Row],[Netto loon]]-Table1[[#This Row],[Netto vorige schijf]]</f>
        <v>5.0978000000031898</v>
      </c>
      <c r="L4483" s="2">
        <f ca="1">(Table1[[#This Row],[Bruto tov vorige schijf]]-Table1[[#This Row],[Netto tov vorige schijf]])/MAX(Table1[[#This Row],[Bruto tov vorige schijf]],1)</f>
        <v>0.49021999999968102</v>
      </c>
    </row>
    <row r="4484" spans="1:12" x14ac:dyDescent="0.25">
      <c r="A4484" s="14">
        <v>52661</v>
      </c>
      <c r="B4484" s="6">
        <f>LoonHeffing2020(Table1[[#This Row],[Belastbaar loon]])</f>
        <v>19668.8835</v>
      </c>
      <c r="C4484" s="6">
        <f>AlgemeneHeffingsKorting2020(Table1[[#This Row],[Belastbaar loon]])</f>
        <v>898.79600000000005</v>
      </c>
      <c r="D4484" s="14">
        <f>ArbeidsKorting2020(Table1[[#This Row],[Belastbaar loon]])</f>
        <v>2756.58</v>
      </c>
      <c r="E4484" s="14">
        <f>MAX(Table1[[#This Row],[Loonheffing]]-Table1[[#This Row],[Algemene Heffingskorting]]-Table1[[#This Row],[Arbeidskorting]],0)</f>
        <v>16013.507500000002</v>
      </c>
      <c r="F4484" s="6">
        <f>Table1[[#This Row],[Belastbaar loon]]-Table1[[#This Row],[Belasting]]</f>
        <v>36647.4925</v>
      </c>
      <c r="G4484" s="2">
        <f>(Table1[[#This Row],[Belastbaar loon]]-Table1[[#This Row],[Netto loon]])/Table1[[#This Row],[Belastbaar loon]]</f>
        <v>0.3040866580581455</v>
      </c>
      <c r="H4484" s="14">
        <f t="shared" ca="1" si="64"/>
        <v>16008.605299999999</v>
      </c>
      <c r="I4484" s="14">
        <f ca="1">IF(ROW()=2, Table1[[#This Row],[Netto loon]], INDIRECT(ADDRESS(ROW()-1,COLUMN(F:F))))</f>
        <v>36642.394700000004</v>
      </c>
      <c r="J4484" s="6">
        <f ca="1">IF(ROW()=2, 0, Table1[[#This Row],[Belastbaar loon]]-INDIRECT(ADDRESS(ROW()-1,COLUMN(A:A))))</f>
        <v>10</v>
      </c>
      <c r="K4484" s="6">
        <f ca="1">Table1[[#This Row],[Netto loon]]-Table1[[#This Row],[Netto vorige schijf]]</f>
        <v>5.0977999999959138</v>
      </c>
      <c r="L4484" s="2">
        <f ca="1">(Table1[[#This Row],[Bruto tov vorige schijf]]-Table1[[#This Row],[Netto tov vorige schijf]])/MAX(Table1[[#This Row],[Bruto tov vorige schijf]],1)</f>
        <v>0.49022000000040861</v>
      </c>
    </row>
    <row r="4485" spans="1:12" x14ac:dyDescent="0.25">
      <c r="A4485" s="14">
        <v>52671</v>
      </c>
      <c r="B4485" s="6">
        <f>LoonHeffing2020(Table1[[#This Row],[Belastbaar loon]])</f>
        <v>19672.6185</v>
      </c>
      <c r="C4485" s="6">
        <f>AlgemeneHeffingsKorting2020(Table1[[#This Row],[Belastbaar loon]])</f>
        <v>898.22879999999998</v>
      </c>
      <c r="D4485" s="14">
        <f>ArbeidsKorting2020(Table1[[#This Row],[Belastbaar loon]])</f>
        <v>2755.98</v>
      </c>
      <c r="E4485" s="14">
        <f>MAX(Table1[[#This Row],[Loonheffing]]-Table1[[#This Row],[Algemene Heffingskorting]]-Table1[[#This Row],[Arbeidskorting]],0)</f>
        <v>16018.4097</v>
      </c>
      <c r="F4485" s="6">
        <f>Table1[[#This Row],[Belastbaar loon]]-Table1[[#This Row],[Belasting]]</f>
        <v>36652.590299999996</v>
      </c>
      <c r="G4485" s="2">
        <f>(Table1[[#This Row],[Belastbaar loon]]-Table1[[#This Row],[Netto loon]])/Table1[[#This Row],[Belastbaar loon]]</f>
        <v>0.30412199692430375</v>
      </c>
      <c r="H4485" s="14">
        <f t="shared" ca="1" si="64"/>
        <v>16013.507500000002</v>
      </c>
      <c r="I4485" s="14">
        <f ca="1">IF(ROW()=2, Table1[[#This Row],[Netto loon]], INDIRECT(ADDRESS(ROW()-1,COLUMN(F:F))))</f>
        <v>36647.4925</v>
      </c>
      <c r="J4485" s="6">
        <f ca="1">IF(ROW()=2, 0, Table1[[#This Row],[Belastbaar loon]]-INDIRECT(ADDRESS(ROW()-1,COLUMN(A:A))))</f>
        <v>10</v>
      </c>
      <c r="K4485" s="6">
        <f ca="1">Table1[[#This Row],[Netto loon]]-Table1[[#This Row],[Netto vorige schijf]]</f>
        <v>5.0977999999959138</v>
      </c>
      <c r="L4485" s="2">
        <f ca="1">(Table1[[#This Row],[Bruto tov vorige schijf]]-Table1[[#This Row],[Netto tov vorige schijf]])/MAX(Table1[[#This Row],[Bruto tov vorige schijf]],1)</f>
        <v>0.49022000000040861</v>
      </c>
    </row>
    <row r="4486" spans="1:12" x14ac:dyDescent="0.25">
      <c r="A4486" s="14">
        <v>52681</v>
      </c>
      <c r="B4486" s="6">
        <f>LoonHeffing2020(Table1[[#This Row],[Belastbaar loon]])</f>
        <v>19676.353500000001</v>
      </c>
      <c r="C4486" s="6">
        <f>AlgemeneHeffingsKorting2020(Table1[[#This Row],[Belastbaar loon]])</f>
        <v>897.66160000000002</v>
      </c>
      <c r="D4486" s="14">
        <f>ArbeidsKorting2020(Table1[[#This Row],[Belastbaar loon]])</f>
        <v>2755.38</v>
      </c>
      <c r="E4486" s="14">
        <f>MAX(Table1[[#This Row],[Loonheffing]]-Table1[[#This Row],[Algemene Heffingskorting]]-Table1[[#This Row],[Arbeidskorting]],0)</f>
        <v>16023.311900000001</v>
      </c>
      <c r="F4486" s="6">
        <f>Table1[[#This Row],[Belastbaar loon]]-Table1[[#This Row],[Belasting]]</f>
        <v>36657.688099999999</v>
      </c>
      <c r="G4486" s="2">
        <f>(Table1[[#This Row],[Belastbaar loon]]-Table1[[#This Row],[Netto loon]])/Table1[[#This Row],[Belastbaar loon]]</f>
        <v>0.30415732237429055</v>
      </c>
      <c r="H4486" s="14">
        <f t="shared" ca="1" si="64"/>
        <v>16018.4097</v>
      </c>
      <c r="I4486" s="14">
        <f ca="1">IF(ROW()=2, Table1[[#This Row],[Netto loon]], INDIRECT(ADDRESS(ROW()-1,COLUMN(F:F))))</f>
        <v>36652.590299999996</v>
      </c>
      <c r="J4486" s="6">
        <f ca="1">IF(ROW()=2, 0, Table1[[#This Row],[Belastbaar loon]]-INDIRECT(ADDRESS(ROW()-1,COLUMN(A:A))))</f>
        <v>10</v>
      </c>
      <c r="K4486" s="6">
        <f ca="1">Table1[[#This Row],[Netto loon]]-Table1[[#This Row],[Netto vorige schijf]]</f>
        <v>5.0978000000031898</v>
      </c>
      <c r="L4486" s="2">
        <f ca="1">(Table1[[#This Row],[Bruto tov vorige schijf]]-Table1[[#This Row],[Netto tov vorige schijf]])/MAX(Table1[[#This Row],[Bruto tov vorige schijf]],1)</f>
        <v>0.49021999999968102</v>
      </c>
    </row>
    <row r="4487" spans="1:12" x14ac:dyDescent="0.25">
      <c r="A4487" s="14">
        <v>52691</v>
      </c>
      <c r="B4487" s="6">
        <f>LoonHeffing2020(Table1[[#This Row],[Belastbaar loon]])</f>
        <v>19680.088500000002</v>
      </c>
      <c r="C4487" s="6">
        <f>AlgemeneHeffingsKorting2020(Table1[[#This Row],[Belastbaar loon]])</f>
        <v>897.09440000000006</v>
      </c>
      <c r="D4487" s="14">
        <f>ArbeidsKorting2020(Table1[[#This Row],[Belastbaar loon]])</f>
        <v>2754.78</v>
      </c>
      <c r="E4487" s="14">
        <f>MAX(Table1[[#This Row],[Loonheffing]]-Table1[[#This Row],[Algemene Heffingskorting]]-Table1[[#This Row],[Arbeidskorting]],0)</f>
        <v>16028.214099999999</v>
      </c>
      <c r="F4487" s="6">
        <f>Table1[[#This Row],[Belastbaar loon]]-Table1[[#This Row],[Belasting]]</f>
        <v>36662.785900000003</v>
      </c>
      <c r="G4487" s="2">
        <f>(Table1[[#This Row],[Belastbaar loon]]-Table1[[#This Row],[Netto loon]])/Table1[[#This Row],[Belastbaar loon]]</f>
        <v>0.30419263441574457</v>
      </c>
      <c r="H4487" s="14">
        <f t="shared" ca="1" si="64"/>
        <v>16023.311900000001</v>
      </c>
      <c r="I4487" s="14">
        <f ca="1">IF(ROW()=2, Table1[[#This Row],[Netto loon]], INDIRECT(ADDRESS(ROW()-1,COLUMN(F:F))))</f>
        <v>36657.688099999999</v>
      </c>
      <c r="J4487" s="6">
        <f ca="1">IF(ROW()=2, 0, Table1[[#This Row],[Belastbaar loon]]-INDIRECT(ADDRESS(ROW()-1,COLUMN(A:A))))</f>
        <v>10</v>
      </c>
      <c r="K4487" s="6">
        <f ca="1">Table1[[#This Row],[Netto loon]]-Table1[[#This Row],[Netto vorige schijf]]</f>
        <v>5.0978000000031898</v>
      </c>
      <c r="L4487" s="2">
        <f ca="1">(Table1[[#This Row],[Bruto tov vorige schijf]]-Table1[[#This Row],[Netto tov vorige schijf]])/MAX(Table1[[#This Row],[Bruto tov vorige schijf]],1)</f>
        <v>0.49021999999968102</v>
      </c>
    </row>
    <row r="4488" spans="1:12" x14ac:dyDescent="0.25">
      <c r="A4488" s="14">
        <v>52701</v>
      </c>
      <c r="B4488" s="6">
        <f>LoonHeffing2020(Table1[[#This Row],[Belastbaar loon]])</f>
        <v>19683.823499999999</v>
      </c>
      <c r="C4488" s="6">
        <f>AlgemeneHeffingsKorting2020(Table1[[#This Row],[Belastbaar loon]])</f>
        <v>896.52719999999999</v>
      </c>
      <c r="D4488" s="14">
        <f>ArbeidsKorting2020(Table1[[#This Row],[Belastbaar loon]])</f>
        <v>2754.18</v>
      </c>
      <c r="E4488" s="14">
        <f>MAX(Table1[[#This Row],[Loonheffing]]-Table1[[#This Row],[Algemene Heffingskorting]]-Table1[[#This Row],[Arbeidskorting]],0)</f>
        <v>16033.116299999998</v>
      </c>
      <c r="F4488" s="6">
        <f>Table1[[#This Row],[Belastbaar loon]]-Table1[[#This Row],[Belasting]]</f>
        <v>36667.883700000006</v>
      </c>
      <c r="G4488" s="2">
        <f>(Table1[[#This Row],[Belastbaar loon]]-Table1[[#This Row],[Netto loon]])/Table1[[#This Row],[Belastbaar loon]]</f>
        <v>0.30422793305629864</v>
      </c>
      <c r="H4488" s="14">
        <f t="shared" ca="1" si="64"/>
        <v>16028.214099999999</v>
      </c>
      <c r="I4488" s="14">
        <f ca="1">IF(ROW()=2, Table1[[#This Row],[Netto loon]], INDIRECT(ADDRESS(ROW()-1,COLUMN(F:F))))</f>
        <v>36662.785900000003</v>
      </c>
      <c r="J4488" s="6">
        <f ca="1">IF(ROW()=2, 0, Table1[[#This Row],[Belastbaar loon]]-INDIRECT(ADDRESS(ROW()-1,COLUMN(A:A))))</f>
        <v>10</v>
      </c>
      <c r="K4488" s="6">
        <f ca="1">Table1[[#This Row],[Netto loon]]-Table1[[#This Row],[Netto vorige schijf]]</f>
        <v>5.0978000000031898</v>
      </c>
      <c r="L4488" s="2">
        <f ca="1">(Table1[[#This Row],[Bruto tov vorige schijf]]-Table1[[#This Row],[Netto tov vorige schijf]])/MAX(Table1[[#This Row],[Bruto tov vorige schijf]],1)</f>
        <v>0.49021999999968102</v>
      </c>
    </row>
    <row r="4489" spans="1:12" x14ac:dyDescent="0.25">
      <c r="A4489" s="14">
        <v>52711</v>
      </c>
      <c r="B4489" s="6">
        <f>LoonHeffing2020(Table1[[#This Row],[Belastbaar loon]])</f>
        <v>19687.558499999999</v>
      </c>
      <c r="C4489" s="6">
        <f>AlgemeneHeffingsKorting2020(Table1[[#This Row],[Belastbaar loon]])</f>
        <v>895.96</v>
      </c>
      <c r="D4489" s="14">
        <f>ArbeidsKorting2020(Table1[[#This Row],[Belastbaar loon]])</f>
        <v>2753.58</v>
      </c>
      <c r="E4489" s="14">
        <f>MAX(Table1[[#This Row],[Loonheffing]]-Table1[[#This Row],[Algemene Heffingskorting]]-Table1[[#This Row],[Arbeidskorting]],0)</f>
        <v>16038.0185</v>
      </c>
      <c r="F4489" s="6">
        <f>Table1[[#This Row],[Belastbaar loon]]-Table1[[#This Row],[Belasting]]</f>
        <v>36672.981500000002</v>
      </c>
      <c r="G4489" s="2">
        <f>(Table1[[#This Row],[Belastbaar loon]]-Table1[[#This Row],[Netto loon]])/Table1[[#This Row],[Belastbaar loon]]</f>
        <v>0.30426321830357989</v>
      </c>
      <c r="H4489" s="14">
        <f t="shared" ca="1" si="64"/>
        <v>16033.116299999998</v>
      </c>
      <c r="I4489" s="14">
        <f ca="1">IF(ROW()=2, Table1[[#This Row],[Netto loon]], INDIRECT(ADDRESS(ROW()-1,COLUMN(F:F))))</f>
        <v>36667.883700000006</v>
      </c>
      <c r="J4489" s="6">
        <f ca="1">IF(ROW()=2, 0, Table1[[#This Row],[Belastbaar loon]]-INDIRECT(ADDRESS(ROW()-1,COLUMN(A:A))))</f>
        <v>10</v>
      </c>
      <c r="K4489" s="6">
        <f ca="1">Table1[[#This Row],[Netto loon]]-Table1[[#This Row],[Netto vorige schijf]]</f>
        <v>5.0977999999959138</v>
      </c>
      <c r="L4489" s="2">
        <f ca="1">(Table1[[#This Row],[Bruto tov vorige schijf]]-Table1[[#This Row],[Netto tov vorige schijf]])/MAX(Table1[[#This Row],[Bruto tov vorige schijf]],1)</f>
        <v>0.49022000000040861</v>
      </c>
    </row>
    <row r="4490" spans="1:12" x14ac:dyDescent="0.25">
      <c r="A4490" s="14">
        <v>52721</v>
      </c>
      <c r="B4490" s="6">
        <f>LoonHeffing2020(Table1[[#This Row],[Belastbaar loon]])</f>
        <v>19691.2935</v>
      </c>
      <c r="C4490" s="6">
        <f>AlgemeneHeffingsKorting2020(Table1[[#This Row],[Belastbaar loon]])</f>
        <v>895.39279999999997</v>
      </c>
      <c r="D4490" s="14">
        <f>ArbeidsKorting2020(Table1[[#This Row],[Belastbaar loon]])</f>
        <v>2752.98</v>
      </c>
      <c r="E4490" s="14">
        <f>MAX(Table1[[#This Row],[Loonheffing]]-Table1[[#This Row],[Algemene Heffingskorting]]-Table1[[#This Row],[Arbeidskorting]],0)</f>
        <v>16042.920699999999</v>
      </c>
      <c r="F4490" s="6">
        <f>Table1[[#This Row],[Belastbaar loon]]-Table1[[#This Row],[Belasting]]</f>
        <v>36678.079299999998</v>
      </c>
      <c r="G4490" s="2">
        <f>(Table1[[#This Row],[Belastbaar loon]]-Table1[[#This Row],[Netto loon]])/Table1[[#This Row],[Belastbaar loon]]</f>
        <v>0.30429849016520938</v>
      </c>
      <c r="H4490" s="14">
        <f t="shared" ca="1" si="64"/>
        <v>16038.0185</v>
      </c>
      <c r="I4490" s="14">
        <f ca="1">IF(ROW()=2, Table1[[#This Row],[Netto loon]], INDIRECT(ADDRESS(ROW()-1,COLUMN(F:F))))</f>
        <v>36672.981500000002</v>
      </c>
      <c r="J4490" s="6">
        <f ca="1">IF(ROW()=2, 0, Table1[[#This Row],[Belastbaar loon]]-INDIRECT(ADDRESS(ROW()-1,COLUMN(A:A))))</f>
        <v>10</v>
      </c>
      <c r="K4490" s="6">
        <f ca="1">Table1[[#This Row],[Netto loon]]-Table1[[#This Row],[Netto vorige schijf]]</f>
        <v>5.0977999999959138</v>
      </c>
      <c r="L4490" s="2">
        <f ca="1">(Table1[[#This Row],[Bruto tov vorige schijf]]-Table1[[#This Row],[Netto tov vorige schijf]])/MAX(Table1[[#This Row],[Bruto tov vorige schijf]],1)</f>
        <v>0.49022000000040861</v>
      </c>
    </row>
    <row r="4491" spans="1:12" x14ac:dyDescent="0.25">
      <c r="A4491" s="14">
        <v>52731</v>
      </c>
      <c r="B4491" s="6">
        <f>LoonHeffing2020(Table1[[#This Row],[Belastbaar loon]])</f>
        <v>19695.0285</v>
      </c>
      <c r="C4491" s="6">
        <f>AlgemeneHeffingsKorting2020(Table1[[#This Row],[Belastbaar loon]])</f>
        <v>894.82560000000001</v>
      </c>
      <c r="D4491" s="14">
        <f>ArbeidsKorting2020(Table1[[#This Row],[Belastbaar loon]])</f>
        <v>2752.38</v>
      </c>
      <c r="E4491" s="14">
        <f>MAX(Table1[[#This Row],[Loonheffing]]-Table1[[#This Row],[Algemene Heffingskorting]]-Table1[[#This Row],[Arbeidskorting]],0)</f>
        <v>16047.822899999999</v>
      </c>
      <c r="F4491" s="6">
        <f>Table1[[#This Row],[Belastbaar loon]]-Table1[[#This Row],[Belasting]]</f>
        <v>36683.177100000001</v>
      </c>
      <c r="G4491" s="2">
        <f>(Table1[[#This Row],[Belastbaar loon]]-Table1[[#This Row],[Netto loon]])/Table1[[#This Row],[Belastbaar loon]]</f>
        <v>0.30433374864880242</v>
      </c>
      <c r="H4491" s="14">
        <f t="shared" ca="1" si="64"/>
        <v>16042.920699999999</v>
      </c>
      <c r="I4491" s="14">
        <f ca="1">IF(ROW()=2, Table1[[#This Row],[Netto loon]], INDIRECT(ADDRESS(ROW()-1,COLUMN(F:F))))</f>
        <v>36678.079299999998</v>
      </c>
      <c r="J4491" s="6">
        <f ca="1">IF(ROW()=2, 0, Table1[[#This Row],[Belastbaar loon]]-INDIRECT(ADDRESS(ROW()-1,COLUMN(A:A))))</f>
        <v>10</v>
      </c>
      <c r="K4491" s="6">
        <f ca="1">Table1[[#This Row],[Netto loon]]-Table1[[#This Row],[Netto vorige schijf]]</f>
        <v>5.0978000000031898</v>
      </c>
      <c r="L4491" s="2">
        <f ca="1">(Table1[[#This Row],[Bruto tov vorige schijf]]-Table1[[#This Row],[Netto tov vorige schijf]])/MAX(Table1[[#This Row],[Bruto tov vorige schijf]],1)</f>
        <v>0.49021999999968102</v>
      </c>
    </row>
    <row r="4492" spans="1:12" x14ac:dyDescent="0.25">
      <c r="A4492" s="14">
        <v>52741</v>
      </c>
      <c r="B4492" s="6">
        <f>LoonHeffing2020(Table1[[#This Row],[Belastbaar loon]])</f>
        <v>19698.763500000001</v>
      </c>
      <c r="C4492" s="6">
        <f>AlgemeneHeffingsKorting2020(Table1[[#This Row],[Belastbaar loon]])</f>
        <v>894.25840000000005</v>
      </c>
      <c r="D4492" s="14">
        <f>ArbeidsKorting2020(Table1[[#This Row],[Belastbaar loon]])</f>
        <v>2751.78</v>
      </c>
      <c r="E4492" s="14">
        <f>MAX(Table1[[#This Row],[Loonheffing]]-Table1[[#This Row],[Algemene Heffingskorting]]-Table1[[#This Row],[Arbeidskorting]],0)</f>
        <v>16052.725100000001</v>
      </c>
      <c r="F4492" s="6">
        <f>Table1[[#This Row],[Belastbaar loon]]-Table1[[#This Row],[Belasting]]</f>
        <v>36688.274899999997</v>
      </c>
      <c r="G4492" s="2">
        <f>(Table1[[#This Row],[Belastbaar loon]]-Table1[[#This Row],[Netto loon]])/Table1[[#This Row],[Belastbaar loon]]</f>
        <v>0.30436899376196891</v>
      </c>
      <c r="H4492" s="14">
        <f t="shared" ca="1" si="64"/>
        <v>16047.822899999999</v>
      </c>
      <c r="I4492" s="14">
        <f ca="1">IF(ROW()=2, Table1[[#This Row],[Netto loon]], INDIRECT(ADDRESS(ROW()-1,COLUMN(F:F))))</f>
        <v>36683.177100000001</v>
      </c>
      <c r="J4492" s="6">
        <f ca="1">IF(ROW()=2, 0, Table1[[#This Row],[Belastbaar loon]]-INDIRECT(ADDRESS(ROW()-1,COLUMN(A:A))))</f>
        <v>10</v>
      </c>
      <c r="K4492" s="6">
        <f ca="1">Table1[[#This Row],[Netto loon]]-Table1[[#This Row],[Netto vorige schijf]]</f>
        <v>5.0977999999959138</v>
      </c>
      <c r="L4492" s="2">
        <f ca="1">(Table1[[#This Row],[Bruto tov vorige schijf]]-Table1[[#This Row],[Netto tov vorige schijf]])/MAX(Table1[[#This Row],[Bruto tov vorige schijf]],1)</f>
        <v>0.49022000000040861</v>
      </c>
    </row>
    <row r="4493" spans="1:12" x14ac:dyDescent="0.25">
      <c r="A4493" s="14">
        <v>52751</v>
      </c>
      <c r="B4493" s="6">
        <f>LoonHeffing2020(Table1[[#This Row],[Belastbaar loon]])</f>
        <v>19702.498500000002</v>
      </c>
      <c r="C4493" s="6">
        <f>AlgemeneHeffingsKorting2020(Table1[[#This Row],[Belastbaar loon]])</f>
        <v>893.69119999999998</v>
      </c>
      <c r="D4493" s="14">
        <f>ArbeidsKorting2020(Table1[[#This Row],[Belastbaar loon]])</f>
        <v>2751.18</v>
      </c>
      <c r="E4493" s="14">
        <f>MAX(Table1[[#This Row],[Loonheffing]]-Table1[[#This Row],[Algemene Heffingskorting]]-Table1[[#This Row],[Arbeidskorting]],0)</f>
        <v>16057.6273</v>
      </c>
      <c r="F4493" s="6">
        <f>Table1[[#This Row],[Belastbaar loon]]-Table1[[#This Row],[Belasting]]</f>
        <v>36693.3727</v>
      </c>
      <c r="G4493" s="2">
        <f>(Table1[[#This Row],[Belastbaar loon]]-Table1[[#This Row],[Netto loon]])/Table1[[#This Row],[Belastbaar loon]]</f>
        <v>0.30440422551231255</v>
      </c>
      <c r="H4493" s="14">
        <f t="shared" ca="1" si="64"/>
        <v>16052.725100000001</v>
      </c>
      <c r="I4493" s="14">
        <f ca="1">IF(ROW()=2, Table1[[#This Row],[Netto loon]], INDIRECT(ADDRESS(ROW()-1,COLUMN(F:F))))</f>
        <v>36688.274899999997</v>
      </c>
      <c r="J4493" s="6">
        <f ca="1">IF(ROW()=2, 0, Table1[[#This Row],[Belastbaar loon]]-INDIRECT(ADDRESS(ROW()-1,COLUMN(A:A))))</f>
        <v>10</v>
      </c>
      <c r="K4493" s="6">
        <f ca="1">Table1[[#This Row],[Netto loon]]-Table1[[#This Row],[Netto vorige schijf]]</f>
        <v>5.0978000000031898</v>
      </c>
      <c r="L4493" s="2">
        <f ca="1">(Table1[[#This Row],[Bruto tov vorige schijf]]-Table1[[#This Row],[Netto tov vorige schijf]])/MAX(Table1[[#This Row],[Bruto tov vorige schijf]],1)</f>
        <v>0.49021999999968102</v>
      </c>
    </row>
    <row r="4494" spans="1:12" x14ac:dyDescent="0.25">
      <c r="A4494" s="14">
        <v>52761</v>
      </c>
      <c r="B4494" s="6">
        <f>LoonHeffing2020(Table1[[#This Row],[Belastbaar loon]])</f>
        <v>19706.233499999998</v>
      </c>
      <c r="C4494" s="6">
        <f>AlgemeneHeffingsKorting2020(Table1[[#This Row],[Belastbaar loon]])</f>
        <v>893.12400000000002</v>
      </c>
      <c r="D4494" s="14">
        <f>ArbeidsKorting2020(Table1[[#This Row],[Belastbaar loon]])</f>
        <v>2750.58</v>
      </c>
      <c r="E4494" s="14">
        <f>MAX(Table1[[#This Row],[Loonheffing]]-Table1[[#This Row],[Algemene Heffingskorting]]-Table1[[#This Row],[Arbeidskorting]],0)</f>
        <v>16062.529499999999</v>
      </c>
      <c r="F4494" s="6">
        <f>Table1[[#This Row],[Belastbaar loon]]-Table1[[#This Row],[Belasting]]</f>
        <v>36698.470500000003</v>
      </c>
      <c r="G4494" s="2">
        <f>(Table1[[#This Row],[Belastbaar loon]]-Table1[[#This Row],[Netto loon]])/Table1[[#This Row],[Belastbaar loon]]</f>
        <v>0.30443944390743155</v>
      </c>
      <c r="H4494" s="14">
        <f t="shared" ca="1" si="64"/>
        <v>16057.6273</v>
      </c>
      <c r="I4494" s="14">
        <f ca="1">IF(ROW()=2, Table1[[#This Row],[Netto loon]], INDIRECT(ADDRESS(ROW()-1,COLUMN(F:F))))</f>
        <v>36693.3727</v>
      </c>
      <c r="J4494" s="6">
        <f ca="1">IF(ROW()=2, 0, Table1[[#This Row],[Belastbaar loon]]-INDIRECT(ADDRESS(ROW()-1,COLUMN(A:A))))</f>
        <v>10</v>
      </c>
      <c r="K4494" s="6">
        <f ca="1">Table1[[#This Row],[Netto loon]]-Table1[[#This Row],[Netto vorige schijf]]</f>
        <v>5.0978000000031898</v>
      </c>
      <c r="L4494" s="2">
        <f ca="1">(Table1[[#This Row],[Bruto tov vorige schijf]]-Table1[[#This Row],[Netto tov vorige schijf]])/MAX(Table1[[#This Row],[Bruto tov vorige schijf]],1)</f>
        <v>0.49021999999968102</v>
      </c>
    </row>
    <row r="4495" spans="1:12" x14ac:dyDescent="0.25">
      <c r="A4495" s="14">
        <v>52771</v>
      </c>
      <c r="B4495" s="6">
        <f>LoonHeffing2020(Table1[[#This Row],[Belastbaar loon]])</f>
        <v>19709.968499999999</v>
      </c>
      <c r="C4495" s="6">
        <f>AlgemeneHeffingsKorting2020(Table1[[#This Row],[Belastbaar loon]])</f>
        <v>892.55680000000007</v>
      </c>
      <c r="D4495" s="14">
        <f>ArbeidsKorting2020(Table1[[#This Row],[Belastbaar loon]])</f>
        <v>2749.98</v>
      </c>
      <c r="E4495" s="14">
        <f>MAX(Table1[[#This Row],[Loonheffing]]-Table1[[#This Row],[Algemene Heffingskorting]]-Table1[[#This Row],[Arbeidskorting]],0)</f>
        <v>16067.431700000001</v>
      </c>
      <c r="F4495" s="6">
        <f>Table1[[#This Row],[Belastbaar loon]]-Table1[[#This Row],[Belasting]]</f>
        <v>36703.568299999999</v>
      </c>
      <c r="G4495" s="2">
        <f>(Table1[[#This Row],[Belastbaar loon]]-Table1[[#This Row],[Netto loon]])/Table1[[#This Row],[Belastbaar loon]]</f>
        <v>0.30447464895491844</v>
      </c>
      <c r="H4495" s="14">
        <f t="shared" ca="1" si="64"/>
        <v>16062.529499999999</v>
      </c>
      <c r="I4495" s="14">
        <f ca="1">IF(ROW()=2, Table1[[#This Row],[Netto loon]], INDIRECT(ADDRESS(ROW()-1,COLUMN(F:F))))</f>
        <v>36698.470500000003</v>
      </c>
      <c r="J4495" s="6">
        <f ca="1">IF(ROW()=2, 0, Table1[[#This Row],[Belastbaar loon]]-INDIRECT(ADDRESS(ROW()-1,COLUMN(A:A))))</f>
        <v>10</v>
      </c>
      <c r="K4495" s="6">
        <f ca="1">Table1[[#This Row],[Netto loon]]-Table1[[#This Row],[Netto vorige schijf]]</f>
        <v>5.0977999999959138</v>
      </c>
      <c r="L4495" s="2">
        <f ca="1">(Table1[[#This Row],[Bruto tov vorige schijf]]-Table1[[#This Row],[Netto tov vorige schijf]])/MAX(Table1[[#This Row],[Bruto tov vorige schijf]],1)</f>
        <v>0.49022000000040861</v>
      </c>
    </row>
    <row r="4496" spans="1:12" x14ac:dyDescent="0.25">
      <c r="A4496" s="14">
        <v>52781</v>
      </c>
      <c r="B4496" s="6">
        <f>LoonHeffing2020(Table1[[#This Row],[Belastbaar loon]])</f>
        <v>19713.7035</v>
      </c>
      <c r="C4496" s="6">
        <f>AlgemeneHeffingsKorting2020(Table1[[#This Row],[Belastbaar loon]])</f>
        <v>891.9896</v>
      </c>
      <c r="D4496" s="14">
        <f>ArbeidsKorting2020(Table1[[#This Row],[Belastbaar loon]])</f>
        <v>2749.38</v>
      </c>
      <c r="E4496" s="14">
        <f>MAX(Table1[[#This Row],[Loonheffing]]-Table1[[#This Row],[Algemene Heffingskorting]]-Table1[[#This Row],[Arbeidskorting]],0)</f>
        <v>16072.333899999998</v>
      </c>
      <c r="F4496" s="6">
        <f>Table1[[#This Row],[Belastbaar loon]]-Table1[[#This Row],[Belasting]]</f>
        <v>36708.666100000002</v>
      </c>
      <c r="G4496" s="2">
        <f>(Table1[[#This Row],[Belastbaar loon]]-Table1[[#This Row],[Netto loon]])/Table1[[#This Row],[Belastbaar loon]]</f>
        <v>0.30450984066235953</v>
      </c>
      <c r="H4496" s="14">
        <f t="shared" ca="1" si="64"/>
        <v>16067.431700000001</v>
      </c>
      <c r="I4496" s="14">
        <f ca="1">IF(ROW()=2, Table1[[#This Row],[Netto loon]], INDIRECT(ADDRESS(ROW()-1,COLUMN(F:F))))</f>
        <v>36703.568299999999</v>
      </c>
      <c r="J4496" s="6">
        <f ca="1">IF(ROW()=2, 0, Table1[[#This Row],[Belastbaar loon]]-INDIRECT(ADDRESS(ROW()-1,COLUMN(A:A))))</f>
        <v>10</v>
      </c>
      <c r="K4496" s="6">
        <f ca="1">Table1[[#This Row],[Netto loon]]-Table1[[#This Row],[Netto vorige schijf]]</f>
        <v>5.0978000000031898</v>
      </c>
      <c r="L4496" s="2">
        <f ca="1">(Table1[[#This Row],[Bruto tov vorige schijf]]-Table1[[#This Row],[Netto tov vorige schijf]])/MAX(Table1[[#This Row],[Bruto tov vorige schijf]],1)</f>
        <v>0.49021999999968102</v>
      </c>
    </row>
    <row r="4497" spans="1:12" x14ac:dyDescent="0.25">
      <c r="A4497" s="14">
        <v>52791</v>
      </c>
      <c r="B4497" s="6">
        <f>LoonHeffing2020(Table1[[#This Row],[Belastbaar loon]])</f>
        <v>19717.4385</v>
      </c>
      <c r="C4497" s="6">
        <f>AlgemeneHeffingsKorting2020(Table1[[#This Row],[Belastbaar loon]])</f>
        <v>891.42240000000004</v>
      </c>
      <c r="D4497" s="14">
        <f>ArbeidsKorting2020(Table1[[#This Row],[Belastbaar loon]])</f>
        <v>2748.78</v>
      </c>
      <c r="E4497" s="14">
        <f>MAX(Table1[[#This Row],[Loonheffing]]-Table1[[#This Row],[Algemene Heffingskorting]]-Table1[[#This Row],[Arbeidskorting]],0)</f>
        <v>16077.2361</v>
      </c>
      <c r="F4497" s="6">
        <f>Table1[[#This Row],[Belastbaar loon]]-Table1[[#This Row],[Belasting]]</f>
        <v>36713.763899999998</v>
      </c>
      <c r="G4497" s="2">
        <f>(Table1[[#This Row],[Belastbaar loon]]-Table1[[#This Row],[Netto loon]])/Table1[[#This Row],[Belastbaar loon]]</f>
        <v>0.30454501903733594</v>
      </c>
      <c r="H4497" s="14">
        <f t="shared" ca="1" si="64"/>
        <v>16072.333899999998</v>
      </c>
      <c r="I4497" s="14">
        <f ca="1">IF(ROW()=2, Table1[[#This Row],[Netto loon]], INDIRECT(ADDRESS(ROW()-1,COLUMN(F:F))))</f>
        <v>36708.666100000002</v>
      </c>
      <c r="J4497" s="6">
        <f ca="1">IF(ROW()=2, 0, Table1[[#This Row],[Belastbaar loon]]-INDIRECT(ADDRESS(ROW()-1,COLUMN(A:A))))</f>
        <v>10</v>
      </c>
      <c r="K4497" s="6">
        <f ca="1">Table1[[#This Row],[Netto loon]]-Table1[[#This Row],[Netto vorige schijf]]</f>
        <v>5.0977999999959138</v>
      </c>
      <c r="L4497" s="2">
        <f ca="1">(Table1[[#This Row],[Bruto tov vorige schijf]]-Table1[[#This Row],[Netto tov vorige schijf]])/MAX(Table1[[#This Row],[Bruto tov vorige schijf]],1)</f>
        <v>0.49022000000040861</v>
      </c>
    </row>
    <row r="4498" spans="1:12" x14ac:dyDescent="0.25">
      <c r="A4498" s="14">
        <v>52801</v>
      </c>
      <c r="B4498" s="6">
        <f>LoonHeffing2020(Table1[[#This Row],[Belastbaar loon]])</f>
        <v>19721.173500000001</v>
      </c>
      <c r="C4498" s="6">
        <f>AlgemeneHeffingsKorting2020(Table1[[#This Row],[Belastbaar loon]])</f>
        <v>890.85519999999997</v>
      </c>
      <c r="D4498" s="14">
        <f>ArbeidsKorting2020(Table1[[#This Row],[Belastbaar loon]])</f>
        <v>2748.18</v>
      </c>
      <c r="E4498" s="14">
        <f>MAX(Table1[[#This Row],[Loonheffing]]-Table1[[#This Row],[Algemene Heffingskorting]]-Table1[[#This Row],[Arbeidskorting]],0)</f>
        <v>16082.138299999999</v>
      </c>
      <c r="F4498" s="6">
        <f>Table1[[#This Row],[Belastbaar loon]]-Table1[[#This Row],[Belasting]]</f>
        <v>36718.861700000001</v>
      </c>
      <c r="G4498" s="2">
        <f>(Table1[[#This Row],[Belastbaar loon]]-Table1[[#This Row],[Netto loon]])/Table1[[#This Row],[Belastbaar loon]]</f>
        <v>0.30458018408742255</v>
      </c>
      <c r="H4498" s="14">
        <f t="shared" ca="1" si="64"/>
        <v>16077.2361</v>
      </c>
      <c r="I4498" s="14">
        <f ca="1">IF(ROW()=2, Table1[[#This Row],[Netto loon]], INDIRECT(ADDRESS(ROW()-1,COLUMN(F:F))))</f>
        <v>36713.763899999998</v>
      </c>
      <c r="J4498" s="6">
        <f ca="1">IF(ROW()=2, 0, Table1[[#This Row],[Belastbaar loon]]-INDIRECT(ADDRESS(ROW()-1,COLUMN(A:A))))</f>
        <v>10</v>
      </c>
      <c r="K4498" s="6">
        <f ca="1">Table1[[#This Row],[Netto loon]]-Table1[[#This Row],[Netto vorige schijf]]</f>
        <v>5.0978000000031898</v>
      </c>
      <c r="L4498" s="2">
        <f ca="1">(Table1[[#This Row],[Bruto tov vorige schijf]]-Table1[[#This Row],[Netto tov vorige schijf]])/MAX(Table1[[#This Row],[Bruto tov vorige schijf]],1)</f>
        <v>0.49021999999968102</v>
      </c>
    </row>
    <row r="4499" spans="1:12" x14ac:dyDescent="0.25">
      <c r="A4499" s="14">
        <v>52811</v>
      </c>
      <c r="B4499" s="6">
        <f>LoonHeffing2020(Table1[[#This Row],[Belastbaar loon]])</f>
        <v>19724.908500000001</v>
      </c>
      <c r="C4499" s="6">
        <f>AlgemeneHeffingsKorting2020(Table1[[#This Row],[Belastbaar loon]])</f>
        <v>890.28800000000001</v>
      </c>
      <c r="D4499" s="14">
        <f>ArbeidsKorting2020(Table1[[#This Row],[Belastbaar loon]])</f>
        <v>2747.58</v>
      </c>
      <c r="E4499" s="14">
        <f>MAX(Table1[[#This Row],[Loonheffing]]-Table1[[#This Row],[Algemene Heffingskorting]]-Table1[[#This Row],[Arbeidskorting]],0)</f>
        <v>16087.040500000001</v>
      </c>
      <c r="F4499" s="6">
        <f>Table1[[#This Row],[Belastbaar loon]]-Table1[[#This Row],[Belasting]]</f>
        <v>36723.959499999997</v>
      </c>
      <c r="G4499" s="2">
        <f>(Table1[[#This Row],[Belastbaar loon]]-Table1[[#This Row],[Netto loon]])/Table1[[#This Row],[Belastbaar loon]]</f>
        <v>0.30461533582018901</v>
      </c>
      <c r="H4499" s="14">
        <f t="shared" ca="1" si="64"/>
        <v>16082.138299999999</v>
      </c>
      <c r="I4499" s="14">
        <f ca="1">IF(ROW()=2, Table1[[#This Row],[Netto loon]], INDIRECT(ADDRESS(ROW()-1,COLUMN(F:F))))</f>
        <v>36718.861700000001</v>
      </c>
      <c r="J4499" s="6">
        <f ca="1">IF(ROW()=2, 0, Table1[[#This Row],[Belastbaar loon]]-INDIRECT(ADDRESS(ROW()-1,COLUMN(A:A))))</f>
        <v>10</v>
      </c>
      <c r="K4499" s="6">
        <f ca="1">Table1[[#This Row],[Netto loon]]-Table1[[#This Row],[Netto vorige schijf]]</f>
        <v>5.0977999999959138</v>
      </c>
      <c r="L4499" s="2">
        <f ca="1">(Table1[[#This Row],[Bruto tov vorige schijf]]-Table1[[#This Row],[Netto tov vorige schijf]])/MAX(Table1[[#This Row],[Bruto tov vorige schijf]],1)</f>
        <v>0.49022000000040861</v>
      </c>
    </row>
    <row r="4500" spans="1:12" x14ac:dyDescent="0.25">
      <c r="A4500" s="14">
        <v>52821</v>
      </c>
      <c r="B4500" s="6">
        <f>LoonHeffing2020(Table1[[#This Row],[Belastbaar loon]])</f>
        <v>19728.643499999998</v>
      </c>
      <c r="C4500" s="6">
        <f>AlgemeneHeffingsKorting2020(Table1[[#This Row],[Belastbaar loon]])</f>
        <v>889.72080000000005</v>
      </c>
      <c r="D4500" s="14">
        <f>ArbeidsKorting2020(Table1[[#This Row],[Belastbaar loon]])</f>
        <v>2746.98</v>
      </c>
      <c r="E4500" s="14">
        <f>MAX(Table1[[#This Row],[Loonheffing]]-Table1[[#This Row],[Algemene Heffingskorting]]-Table1[[#This Row],[Arbeidskorting]],0)</f>
        <v>16091.9427</v>
      </c>
      <c r="F4500" s="6">
        <f>Table1[[#This Row],[Belastbaar loon]]-Table1[[#This Row],[Belasting]]</f>
        <v>36729.0573</v>
      </c>
      <c r="G4500" s="2">
        <f>(Table1[[#This Row],[Belastbaar loon]]-Table1[[#This Row],[Netto loon]])/Table1[[#This Row],[Belastbaar loon]]</f>
        <v>0.30465047424319874</v>
      </c>
      <c r="H4500" s="14">
        <f t="shared" ca="1" si="64"/>
        <v>16087.040500000001</v>
      </c>
      <c r="I4500" s="14">
        <f ca="1">IF(ROW()=2, Table1[[#This Row],[Netto loon]], INDIRECT(ADDRESS(ROW()-1,COLUMN(F:F))))</f>
        <v>36723.959499999997</v>
      </c>
      <c r="J4500" s="6">
        <f ca="1">IF(ROW()=2, 0, Table1[[#This Row],[Belastbaar loon]]-INDIRECT(ADDRESS(ROW()-1,COLUMN(A:A))))</f>
        <v>10</v>
      </c>
      <c r="K4500" s="6">
        <f ca="1">Table1[[#This Row],[Netto loon]]-Table1[[#This Row],[Netto vorige schijf]]</f>
        <v>5.0978000000031898</v>
      </c>
      <c r="L4500" s="2">
        <f ca="1">(Table1[[#This Row],[Bruto tov vorige schijf]]-Table1[[#This Row],[Netto tov vorige schijf]])/MAX(Table1[[#This Row],[Bruto tov vorige schijf]],1)</f>
        <v>0.49021999999968102</v>
      </c>
    </row>
    <row r="4501" spans="1:12" x14ac:dyDescent="0.25">
      <c r="A4501" s="14">
        <v>52831</v>
      </c>
      <c r="B4501" s="6">
        <f>LoonHeffing2020(Table1[[#This Row],[Belastbaar loon]])</f>
        <v>19732.378499999999</v>
      </c>
      <c r="C4501" s="6">
        <f>AlgemeneHeffingsKorting2020(Table1[[#This Row],[Belastbaar loon]])</f>
        <v>889.15359999999998</v>
      </c>
      <c r="D4501" s="14">
        <f>ArbeidsKorting2020(Table1[[#This Row],[Belastbaar loon]])</f>
        <v>2746.38</v>
      </c>
      <c r="E4501" s="14">
        <f>MAX(Table1[[#This Row],[Loonheffing]]-Table1[[#This Row],[Algemene Heffingskorting]]-Table1[[#This Row],[Arbeidskorting]],0)</f>
        <v>16096.844899999996</v>
      </c>
      <c r="F4501" s="6">
        <f>Table1[[#This Row],[Belastbaar loon]]-Table1[[#This Row],[Belasting]]</f>
        <v>36734.155100000004</v>
      </c>
      <c r="G4501" s="2">
        <f>(Table1[[#This Row],[Belastbaar loon]]-Table1[[#This Row],[Netto loon]])/Table1[[#This Row],[Belastbaar loon]]</f>
        <v>0.30468559936400968</v>
      </c>
      <c r="H4501" s="14">
        <f t="shared" ca="1" si="64"/>
        <v>16091.9427</v>
      </c>
      <c r="I4501" s="14">
        <f ca="1">IF(ROW()=2, Table1[[#This Row],[Netto loon]], INDIRECT(ADDRESS(ROW()-1,COLUMN(F:F))))</f>
        <v>36729.0573</v>
      </c>
      <c r="J4501" s="6">
        <f ca="1">IF(ROW()=2, 0, Table1[[#This Row],[Belastbaar loon]]-INDIRECT(ADDRESS(ROW()-1,COLUMN(A:A))))</f>
        <v>10</v>
      </c>
      <c r="K4501" s="6">
        <f ca="1">Table1[[#This Row],[Netto loon]]-Table1[[#This Row],[Netto vorige schijf]]</f>
        <v>5.0978000000031898</v>
      </c>
      <c r="L4501" s="2">
        <f ca="1">(Table1[[#This Row],[Bruto tov vorige schijf]]-Table1[[#This Row],[Netto tov vorige schijf]])/MAX(Table1[[#This Row],[Bruto tov vorige schijf]],1)</f>
        <v>0.49021999999968102</v>
      </c>
    </row>
    <row r="4502" spans="1:12" x14ac:dyDescent="0.25">
      <c r="A4502" s="14">
        <v>52841</v>
      </c>
      <c r="B4502" s="6">
        <f>LoonHeffing2020(Table1[[#This Row],[Belastbaar loon]])</f>
        <v>19736.113499999999</v>
      </c>
      <c r="C4502" s="6">
        <f>AlgemeneHeffingsKorting2020(Table1[[#This Row],[Belastbaar loon]])</f>
        <v>888.58640000000003</v>
      </c>
      <c r="D4502" s="14">
        <f>ArbeidsKorting2020(Table1[[#This Row],[Belastbaar loon]])</f>
        <v>2745.78</v>
      </c>
      <c r="E4502" s="14">
        <f>MAX(Table1[[#This Row],[Loonheffing]]-Table1[[#This Row],[Algemene Heffingskorting]]-Table1[[#This Row],[Arbeidskorting]],0)</f>
        <v>16101.747099999999</v>
      </c>
      <c r="F4502" s="6">
        <f>Table1[[#This Row],[Belastbaar loon]]-Table1[[#This Row],[Belasting]]</f>
        <v>36739.252899999999</v>
      </c>
      <c r="G4502" s="2">
        <f>(Table1[[#This Row],[Belastbaar loon]]-Table1[[#This Row],[Netto loon]])/Table1[[#This Row],[Belastbaar loon]]</f>
        <v>0.3047207111901743</v>
      </c>
      <c r="H4502" s="14">
        <f t="shared" ca="1" si="64"/>
        <v>16096.844899999996</v>
      </c>
      <c r="I4502" s="14">
        <f ca="1">IF(ROW()=2, Table1[[#This Row],[Netto loon]], INDIRECT(ADDRESS(ROW()-1,COLUMN(F:F))))</f>
        <v>36734.155100000004</v>
      </c>
      <c r="J4502" s="6">
        <f ca="1">IF(ROW()=2, 0, Table1[[#This Row],[Belastbaar loon]]-INDIRECT(ADDRESS(ROW()-1,COLUMN(A:A))))</f>
        <v>10</v>
      </c>
      <c r="K4502" s="6">
        <f ca="1">Table1[[#This Row],[Netto loon]]-Table1[[#This Row],[Netto vorige schijf]]</f>
        <v>5.0977999999959138</v>
      </c>
      <c r="L4502" s="2">
        <f ca="1">(Table1[[#This Row],[Bruto tov vorige schijf]]-Table1[[#This Row],[Netto tov vorige schijf]])/MAX(Table1[[#This Row],[Bruto tov vorige schijf]],1)</f>
        <v>0.49022000000040861</v>
      </c>
    </row>
    <row r="4503" spans="1:12" x14ac:dyDescent="0.25">
      <c r="A4503" s="14">
        <v>52851</v>
      </c>
      <c r="B4503" s="6">
        <f>LoonHeffing2020(Table1[[#This Row],[Belastbaar loon]])</f>
        <v>19739.8485</v>
      </c>
      <c r="C4503" s="6">
        <f>AlgemeneHeffingsKorting2020(Table1[[#This Row],[Belastbaar loon]])</f>
        <v>888.01920000000007</v>
      </c>
      <c r="D4503" s="14">
        <f>ArbeidsKorting2020(Table1[[#This Row],[Belastbaar loon]])</f>
        <v>2745.18</v>
      </c>
      <c r="E4503" s="14">
        <f>MAX(Table1[[#This Row],[Loonheffing]]-Table1[[#This Row],[Algemene Heffingskorting]]-Table1[[#This Row],[Arbeidskorting]],0)</f>
        <v>16106.649300000001</v>
      </c>
      <c r="F4503" s="6">
        <f>Table1[[#This Row],[Belastbaar loon]]-Table1[[#This Row],[Belasting]]</f>
        <v>36744.350699999995</v>
      </c>
      <c r="G4503" s="2">
        <f>(Table1[[#This Row],[Belastbaar loon]]-Table1[[#This Row],[Netto loon]])/Table1[[#This Row],[Belastbaar loon]]</f>
        <v>0.30475580972923888</v>
      </c>
      <c r="H4503" s="14">
        <f t="shared" ca="1" si="64"/>
        <v>16101.747099999999</v>
      </c>
      <c r="I4503" s="14">
        <f ca="1">IF(ROW()=2, Table1[[#This Row],[Netto loon]], INDIRECT(ADDRESS(ROW()-1,COLUMN(F:F))))</f>
        <v>36739.252899999999</v>
      </c>
      <c r="J4503" s="6">
        <f ca="1">IF(ROW()=2, 0, Table1[[#This Row],[Belastbaar loon]]-INDIRECT(ADDRESS(ROW()-1,COLUMN(A:A))))</f>
        <v>10</v>
      </c>
      <c r="K4503" s="6">
        <f ca="1">Table1[[#This Row],[Netto loon]]-Table1[[#This Row],[Netto vorige schijf]]</f>
        <v>5.0977999999959138</v>
      </c>
      <c r="L4503" s="2">
        <f ca="1">(Table1[[#This Row],[Bruto tov vorige schijf]]-Table1[[#This Row],[Netto tov vorige schijf]])/MAX(Table1[[#This Row],[Bruto tov vorige schijf]],1)</f>
        <v>0.49022000000040861</v>
      </c>
    </row>
    <row r="4504" spans="1:12" x14ac:dyDescent="0.25">
      <c r="A4504" s="14">
        <v>52861</v>
      </c>
      <c r="B4504" s="6">
        <f>LoonHeffing2020(Table1[[#This Row],[Belastbaar loon]])</f>
        <v>19743.583500000001</v>
      </c>
      <c r="C4504" s="6">
        <f>AlgemeneHeffingsKorting2020(Table1[[#This Row],[Belastbaar loon]])</f>
        <v>887.452</v>
      </c>
      <c r="D4504" s="14">
        <f>ArbeidsKorting2020(Table1[[#This Row],[Belastbaar loon]])</f>
        <v>2744.58</v>
      </c>
      <c r="E4504" s="14">
        <f>MAX(Table1[[#This Row],[Loonheffing]]-Table1[[#This Row],[Algemene Heffingskorting]]-Table1[[#This Row],[Arbeidskorting]],0)</f>
        <v>16111.5515</v>
      </c>
      <c r="F4504" s="6">
        <f>Table1[[#This Row],[Belastbaar loon]]-Table1[[#This Row],[Belasting]]</f>
        <v>36749.448499999999</v>
      </c>
      <c r="G4504" s="2">
        <f>(Table1[[#This Row],[Belastbaar loon]]-Table1[[#This Row],[Netto loon]])/Table1[[#This Row],[Belastbaar loon]]</f>
        <v>0.30479089498874407</v>
      </c>
      <c r="H4504" s="14">
        <f t="shared" ca="1" si="64"/>
        <v>16106.649300000001</v>
      </c>
      <c r="I4504" s="14">
        <f ca="1">IF(ROW()=2, Table1[[#This Row],[Netto loon]], INDIRECT(ADDRESS(ROW()-1,COLUMN(F:F))))</f>
        <v>36744.350699999995</v>
      </c>
      <c r="J4504" s="6">
        <f ca="1">IF(ROW()=2, 0, Table1[[#This Row],[Belastbaar loon]]-INDIRECT(ADDRESS(ROW()-1,COLUMN(A:A))))</f>
        <v>10</v>
      </c>
      <c r="K4504" s="6">
        <f ca="1">Table1[[#This Row],[Netto loon]]-Table1[[#This Row],[Netto vorige schijf]]</f>
        <v>5.0978000000031898</v>
      </c>
      <c r="L4504" s="2">
        <f ca="1">(Table1[[#This Row],[Bruto tov vorige schijf]]-Table1[[#This Row],[Netto tov vorige schijf]])/MAX(Table1[[#This Row],[Bruto tov vorige schijf]],1)</f>
        <v>0.49021999999968102</v>
      </c>
    </row>
    <row r="4505" spans="1:12" x14ac:dyDescent="0.25">
      <c r="A4505" s="14">
        <v>52871</v>
      </c>
      <c r="B4505" s="6">
        <f>LoonHeffing2020(Table1[[#This Row],[Belastbaar loon]])</f>
        <v>19747.318500000001</v>
      </c>
      <c r="C4505" s="6">
        <f>AlgemeneHeffingsKorting2020(Table1[[#This Row],[Belastbaar loon]])</f>
        <v>886.88480000000004</v>
      </c>
      <c r="D4505" s="14">
        <f>ArbeidsKorting2020(Table1[[#This Row],[Belastbaar loon]])</f>
        <v>2743.98</v>
      </c>
      <c r="E4505" s="14">
        <f>MAX(Table1[[#This Row],[Loonheffing]]-Table1[[#This Row],[Algemene Heffingskorting]]-Table1[[#This Row],[Arbeidskorting]],0)</f>
        <v>16116.453700000002</v>
      </c>
      <c r="F4505" s="6">
        <f>Table1[[#This Row],[Belastbaar loon]]-Table1[[#This Row],[Belasting]]</f>
        <v>36754.546300000002</v>
      </c>
      <c r="G4505" s="2">
        <f>(Table1[[#This Row],[Belastbaar loon]]-Table1[[#This Row],[Netto loon]])/Table1[[#This Row],[Belastbaar loon]]</f>
        <v>0.3048259669762251</v>
      </c>
      <c r="H4505" s="14">
        <f t="shared" ca="1" si="64"/>
        <v>16111.5515</v>
      </c>
      <c r="I4505" s="14">
        <f ca="1">IF(ROW()=2, Table1[[#This Row],[Netto loon]], INDIRECT(ADDRESS(ROW()-1,COLUMN(F:F))))</f>
        <v>36749.448499999999</v>
      </c>
      <c r="J4505" s="6">
        <f ca="1">IF(ROW()=2, 0, Table1[[#This Row],[Belastbaar loon]]-INDIRECT(ADDRESS(ROW()-1,COLUMN(A:A))))</f>
        <v>10</v>
      </c>
      <c r="K4505" s="6">
        <f ca="1">Table1[[#This Row],[Netto loon]]-Table1[[#This Row],[Netto vorige schijf]]</f>
        <v>5.0978000000031898</v>
      </c>
      <c r="L4505" s="2">
        <f ca="1">(Table1[[#This Row],[Bruto tov vorige schijf]]-Table1[[#This Row],[Netto tov vorige schijf]])/MAX(Table1[[#This Row],[Bruto tov vorige schijf]],1)</f>
        <v>0.49021999999968102</v>
      </c>
    </row>
    <row r="4506" spans="1:12" x14ac:dyDescent="0.25">
      <c r="A4506" s="14">
        <v>52881</v>
      </c>
      <c r="B4506" s="6">
        <f>LoonHeffing2020(Table1[[#This Row],[Belastbaar loon]])</f>
        <v>19751.053499999998</v>
      </c>
      <c r="C4506" s="6">
        <f>AlgemeneHeffingsKorting2020(Table1[[#This Row],[Belastbaar loon]])</f>
        <v>886.31759999999997</v>
      </c>
      <c r="D4506" s="14">
        <f>ArbeidsKorting2020(Table1[[#This Row],[Belastbaar loon]])</f>
        <v>2743.38</v>
      </c>
      <c r="E4506" s="14">
        <f>MAX(Table1[[#This Row],[Loonheffing]]-Table1[[#This Row],[Algemene Heffingskorting]]-Table1[[#This Row],[Arbeidskorting]],0)</f>
        <v>16121.355899999999</v>
      </c>
      <c r="F4506" s="6">
        <f>Table1[[#This Row],[Belastbaar loon]]-Table1[[#This Row],[Belasting]]</f>
        <v>36759.644100000005</v>
      </c>
      <c r="G4506" s="2">
        <f>(Table1[[#This Row],[Belastbaar loon]]-Table1[[#This Row],[Netto loon]])/Table1[[#This Row],[Belastbaar loon]]</f>
        <v>0.30486102569921136</v>
      </c>
      <c r="H4506" s="14">
        <f t="shared" ref="H4506:H4569" ca="1" si="65">IF(ROW()=2, 0, INDIRECT(ADDRESS(ROW()-1,COLUMN(E:E))))</f>
        <v>16116.453700000002</v>
      </c>
      <c r="I4506" s="14">
        <f ca="1">IF(ROW()=2, Table1[[#This Row],[Netto loon]], INDIRECT(ADDRESS(ROW()-1,COLUMN(F:F))))</f>
        <v>36754.546300000002</v>
      </c>
      <c r="J4506" s="6">
        <f ca="1">IF(ROW()=2, 0, Table1[[#This Row],[Belastbaar loon]]-INDIRECT(ADDRESS(ROW()-1,COLUMN(A:A))))</f>
        <v>10</v>
      </c>
      <c r="K4506" s="6">
        <f ca="1">Table1[[#This Row],[Netto loon]]-Table1[[#This Row],[Netto vorige schijf]]</f>
        <v>5.0978000000031898</v>
      </c>
      <c r="L4506" s="2">
        <f ca="1">(Table1[[#This Row],[Bruto tov vorige schijf]]-Table1[[#This Row],[Netto tov vorige schijf]])/MAX(Table1[[#This Row],[Bruto tov vorige schijf]],1)</f>
        <v>0.49021999999968102</v>
      </c>
    </row>
    <row r="4507" spans="1:12" x14ac:dyDescent="0.25">
      <c r="A4507" s="14">
        <v>52891</v>
      </c>
      <c r="B4507" s="6">
        <f>LoonHeffing2020(Table1[[#This Row],[Belastbaar loon]])</f>
        <v>19754.788499999999</v>
      </c>
      <c r="C4507" s="6">
        <f>AlgemeneHeffingsKorting2020(Table1[[#This Row],[Belastbaar loon]])</f>
        <v>885.75040000000001</v>
      </c>
      <c r="D4507" s="14">
        <f>ArbeidsKorting2020(Table1[[#This Row],[Belastbaar loon]])</f>
        <v>2742.78</v>
      </c>
      <c r="E4507" s="14">
        <f>MAX(Table1[[#This Row],[Loonheffing]]-Table1[[#This Row],[Algemene Heffingskorting]]-Table1[[#This Row],[Arbeidskorting]],0)</f>
        <v>16126.258099999997</v>
      </c>
      <c r="F4507" s="6">
        <f>Table1[[#This Row],[Belastbaar loon]]-Table1[[#This Row],[Belasting]]</f>
        <v>36764.741900000001</v>
      </c>
      <c r="G4507" s="2">
        <f>(Table1[[#This Row],[Belastbaar loon]]-Table1[[#This Row],[Netto loon]])/Table1[[#This Row],[Belastbaar loon]]</f>
        <v>0.3048960711652266</v>
      </c>
      <c r="H4507" s="14">
        <f t="shared" ca="1" si="65"/>
        <v>16121.355899999999</v>
      </c>
      <c r="I4507" s="14">
        <f ca="1">IF(ROW()=2, Table1[[#This Row],[Netto loon]], INDIRECT(ADDRESS(ROW()-1,COLUMN(F:F))))</f>
        <v>36759.644100000005</v>
      </c>
      <c r="J4507" s="6">
        <f ca="1">IF(ROW()=2, 0, Table1[[#This Row],[Belastbaar loon]]-INDIRECT(ADDRESS(ROW()-1,COLUMN(A:A))))</f>
        <v>10</v>
      </c>
      <c r="K4507" s="6">
        <f ca="1">Table1[[#This Row],[Netto loon]]-Table1[[#This Row],[Netto vorige schijf]]</f>
        <v>5.0977999999959138</v>
      </c>
      <c r="L4507" s="2">
        <f ca="1">(Table1[[#This Row],[Bruto tov vorige schijf]]-Table1[[#This Row],[Netto tov vorige schijf]])/MAX(Table1[[#This Row],[Bruto tov vorige schijf]],1)</f>
        <v>0.49022000000040861</v>
      </c>
    </row>
    <row r="4508" spans="1:12" x14ac:dyDescent="0.25">
      <c r="A4508" s="14">
        <v>52901</v>
      </c>
      <c r="B4508" s="6">
        <f>LoonHeffing2020(Table1[[#This Row],[Belastbaar loon]])</f>
        <v>19758.523499999999</v>
      </c>
      <c r="C4508" s="6">
        <f>AlgemeneHeffingsKorting2020(Table1[[#This Row],[Belastbaar loon]])</f>
        <v>885.18320000000006</v>
      </c>
      <c r="D4508" s="14">
        <f>ArbeidsKorting2020(Table1[[#This Row],[Belastbaar loon]])</f>
        <v>2742.18</v>
      </c>
      <c r="E4508" s="14">
        <f>MAX(Table1[[#This Row],[Loonheffing]]-Table1[[#This Row],[Algemene Heffingskorting]]-Table1[[#This Row],[Arbeidskorting]],0)</f>
        <v>16131.1603</v>
      </c>
      <c r="F4508" s="6">
        <f>Table1[[#This Row],[Belastbaar loon]]-Table1[[#This Row],[Belasting]]</f>
        <v>36769.839699999997</v>
      </c>
      <c r="G4508" s="2">
        <f>(Table1[[#This Row],[Belastbaar loon]]-Table1[[#This Row],[Netto loon]])/Table1[[#This Row],[Belastbaar loon]]</f>
        <v>0.30493110338178869</v>
      </c>
      <c r="H4508" s="14">
        <f t="shared" ca="1" si="65"/>
        <v>16126.258099999997</v>
      </c>
      <c r="I4508" s="14">
        <f ca="1">IF(ROW()=2, Table1[[#This Row],[Netto loon]], INDIRECT(ADDRESS(ROW()-1,COLUMN(F:F))))</f>
        <v>36764.741900000001</v>
      </c>
      <c r="J4508" s="6">
        <f ca="1">IF(ROW()=2, 0, Table1[[#This Row],[Belastbaar loon]]-INDIRECT(ADDRESS(ROW()-1,COLUMN(A:A))))</f>
        <v>10</v>
      </c>
      <c r="K4508" s="6">
        <f ca="1">Table1[[#This Row],[Netto loon]]-Table1[[#This Row],[Netto vorige schijf]]</f>
        <v>5.0977999999959138</v>
      </c>
      <c r="L4508" s="2">
        <f ca="1">(Table1[[#This Row],[Bruto tov vorige schijf]]-Table1[[#This Row],[Netto tov vorige schijf]])/MAX(Table1[[#This Row],[Bruto tov vorige schijf]],1)</f>
        <v>0.49022000000040861</v>
      </c>
    </row>
    <row r="4509" spans="1:12" x14ac:dyDescent="0.25">
      <c r="A4509" s="14">
        <v>52911</v>
      </c>
      <c r="B4509" s="6">
        <f>LoonHeffing2020(Table1[[#This Row],[Belastbaar loon]])</f>
        <v>19762.2585</v>
      </c>
      <c r="C4509" s="6">
        <f>AlgemeneHeffingsKorting2020(Table1[[#This Row],[Belastbaar loon]])</f>
        <v>884.61599999999999</v>
      </c>
      <c r="D4509" s="14">
        <f>ArbeidsKorting2020(Table1[[#This Row],[Belastbaar loon]])</f>
        <v>2741.58</v>
      </c>
      <c r="E4509" s="14">
        <f>MAX(Table1[[#This Row],[Loonheffing]]-Table1[[#This Row],[Algemene Heffingskorting]]-Table1[[#This Row],[Arbeidskorting]],0)</f>
        <v>16136.062500000002</v>
      </c>
      <c r="F4509" s="6">
        <f>Table1[[#This Row],[Belastbaar loon]]-Table1[[#This Row],[Belasting]]</f>
        <v>36774.9375</v>
      </c>
      <c r="G4509" s="2">
        <f>(Table1[[#This Row],[Belastbaar loon]]-Table1[[#This Row],[Netto loon]])/Table1[[#This Row],[Belastbaar loon]]</f>
        <v>0.3049661223564098</v>
      </c>
      <c r="H4509" s="14">
        <f t="shared" ca="1" si="65"/>
        <v>16131.1603</v>
      </c>
      <c r="I4509" s="14">
        <f ca="1">IF(ROW()=2, Table1[[#This Row],[Netto loon]], INDIRECT(ADDRESS(ROW()-1,COLUMN(F:F))))</f>
        <v>36769.839699999997</v>
      </c>
      <c r="J4509" s="6">
        <f ca="1">IF(ROW()=2, 0, Table1[[#This Row],[Belastbaar loon]]-INDIRECT(ADDRESS(ROW()-1,COLUMN(A:A))))</f>
        <v>10</v>
      </c>
      <c r="K4509" s="6">
        <f ca="1">Table1[[#This Row],[Netto loon]]-Table1[[#This Row],[Netto vorige schijf]]</f>
        <v>5.0978000000031898</v>
      </c>
      <c r="L4509" s="2">
        <f ca="1">(Table1[[#This Row],[Bruto tov vorige schijf]]-Table1[[#This Row],[Netto tov vorige schijf]])/MAX(Table1[[#This Row],[Bruto tov vorige schijf]],1)</f>
        <v>0.49021999999968102</v>
      </c>
    </row>
    <row r="4510" spans="1:12" x14ac:dyDescent="0.25">
      <c r="A4510" s="14">
        <v>52921</v>
      </c>
      <c r="B4510" s="6">
        <f>LoonHeffing2020(Table1[[#This Row],[Belastbaar loon]])</f>
        <v>19765.9935</v>
      </c>
      <c r="C4510" s="6">
        <f>AlgemeneHeffingsKorting2020(Table1[[#This Row],[Belastbaar loon]])</f>
        <v>884.04880000000003</v>
      </c>
      <c r="D4510" s="14">
        <f>ArbeidsKorting2020(Table1[[#This Row],[Belastbaar loon]])</f>
        <v>2740.98</v>
      </c>
      <c r="E4510" s="14">
        <f>MAX(Table1[[#This Row],[Loonheffing]]-Table1[[#This Row],[Algemene Heffingskorting]]-Table1[[#This Row],[Arbeidskorting]],0)</f>
        <v>16140.9647</v>
      </c>
      <c r="F4510" s="6">
        <f>Table1[[#This Row],[Belastbaar loon]]-Table1[[#This Row],[Belasting]]</f>
        <v>36780.035300000003</v>
      </c>
      <c r="G4510" s="2">
        <f>(Table1[[#This Row],[Belastbaar loon]]-Table1[[#This Row],[Netto loon]])/Table1[[#This Row],[Belastbaar loon]]</f>
        <v>0.30500112809659674</v>
      </c>
      <c r="H4510" s="14">
        <f t="shared" ca="1" si="65"/>
        <v>16136.062500000002</v>
      </c>
      <c r="I4510" s="14">
        <f ca="1">IF(ROW()=2, Table1[[#This Row],[Netto loon]], INDIRECT(ADDRESS(ROW()-1,COLUMN(F:F))))</f>
        <v>36774.9375</v>
      </c>
      <c r="J4510" s="6">
        <f ca="1">IF(ROW()=2, 0, Table1[[#This Row],[Belastbaar loon]]-INDIRECT(ADDRESS(ROW()-1,COLUMN(A:A))))</f>
        <v>10</v>
      </c>
      <c r="K4510" s="6">
        <f ca="1">Table1[[#This Row],[Netto loon]]-Table1[[#This Row],[Netto vorige schijf]]</f>
        <v>5.0978000000031898</v>
      </c>
      <c r="L4510" s="2">
        <f ca="1">(Table1[[#This Row],[Bruto tov vorige schijf]]-Table1[[#This Row],[Netto tov vorige schijf]])/MAX(Table1[[#This Row],[Bruto tov vorige schijf]],1)</f>
        <v>0.49021999999968102</v>
      </c>
    </row>
    <row r="4511" spans="1:12" x14ac:dyDescent="0.25">
      <c r="A4511" s="14">
        <v>52931</v>
      </c>
      <c r="B4511" s="6">
        <f>LoonHeffing2020(Table1[[#This Row],[Belastbaar loon]])</f>
        <v>19769.728500000001</v>
      </c>
      <c r="C4511" s="6">
        <f>AlgemeneHeffingsKorting2020(Table1[[#This Row],[Belastbaar loon]])</f>
        <v>883.48159999999996</v>
      </c>
      <c r="D4511" s="14">
        <f>ArbeidsKorting2020(Table1[[#This Row],[Belastbaar loon]])</f>
        <v>2740.38</v>
      </c>
      <c r="E4511" s="14">
        <f>MAX(Table1[[#This Row],[Loonheffing]]-Table1[[#This Row],[Algemene Heffingskorting]]-Table1[[#This Row],[Arbeidskorting]],0)</f>
        <v>16145.866900000001</v>
      </c>
      <c r="F4511" s="6">
        <f>Table1[[#This Row],[Belastbaar loon]]-Table1[[#This Row],[Belasting]]</f>
        <v>36785.133099999999</v>
      </c>
      <c r="G4511" s="2">
        <f>(Table1[[#This Row],[Belastbaar loon]]-Table1[[#This Row],[Netto loon]])/Table1[[#This Row],[Belastbaar loon]]</f>
        <v>0.30503612060985058</v>
      </c>
      <c r="H4511" s="14">
        <f t="shared" ca="1" si="65"/>
        <v>16140.9647</v>
      </c>
      <c r="I4511" s="14">
        <f ca="1">IF(ROW()=2, Table1[[#This Row],[Netto loon]], INDIRECT(ADDRESS(ROW()-1,COLUMN(F:F))))</f>
        <v>36780.035300000003</v>
      </c>
      <c r="J4511" s="6">
        <f ca="1">IF(ROW()=2, 0, Table1[[#This Row],[Belastbaar loon]]-INDIRECT(ADDRESS(ROW()-1,COLUMN(A:A))))</f>
        <v>10</v>
      </c>
      <c r="K4511" s="6">
        <f ca="1">Table1[[#This Row],[Netto loon]]-Table1[[#This Row],[Netto vorige schijf]]</f>
        <v>5.0977999999959138</v>
      </c>
      <c r="L4511" s="2">
        <f ca="1">(Table1[[#This Row],[Bruto tov vorige schijf]]-Table1[[#This Row],[Netto tov vorige schijf]])/MAX(Table1[[#This Row],[Bruto tov vorige schijf]],1)</f>
        <v>0.49022000000040861</v>
      </c>
    </row>
    <row r="4512" spans="1:12" x14ac:dyDescent="0.25">
      <c r="A4512" s="14">
        <v>52941</v>
      </c>
      <c r="B4512" s="6">
        <f>LoonHeffing2020(Table1[[#This Row],[Belastbaar loon]])</f>
        <v>19773.463500000002</v>
      </c>
      <c r="C4512" s="6">
        <f>AlgemeneHeffingsKorting2020(Table1[[#This Row],[Belastbaar loon]])</f>
        <v>882.9144</v>
      </c>
      <c r="D4512" s="14">
        <f>ArbeidsKorting2020(Table1[[#This Row],[Belastbaar loon]])</f>
        <v>2739.78</v>
      </c>
      <c r="E4512" s="14">
        <f>MAX(Table1[[#This Row],[Loonheffing]]-Table1[[#This Row],[Algemene Heffingskorting]]-Table1[[#This Row],[Arbeidskorting]],0)</f>
        <v>16150.7691</v>
      </c>
      <c r="F4512" s="6">
        <f>Table1[[#This Row],[Belastbaar loon]]-Table1[[#This Row],[Belasting]]</f>
        <v>36790.230900000002</v>
      </c>
      <c r="G4512" s="2">
        <f>(Table1[[#This Row],[Belastbaar loon]]-Table1[[#This Row],[Netto loon]])/Table1[[#This Row],[Belastbaar loon]]</f>
        <v>0.30507109990366632</v>
      </c>
      <c r="H4512" s="14">
        <f t="shared" ca="1" si="65"/>
        <v>16145.866900000001</v>
      </c>
      <c r="I4512" s="14">
        <f ca="1">IF(ROW()=2, Table1[[#This Row],[Netto loon]], INDIRECT(ADDRESS(ROW()-1,COLUMN(F:F))))</f>
        <v>36785.133099999999</v>
      </c>
      <c r="J4512" s="6">
        <f ca="1">IF(ROW()=2, 0, Table1[[#This Row],[Belastbaar loon]]-INDIRECT(ADDRESS(ROW()-1,COLUMN(A:A))))</f>
        <v>10</v>
      </c>
      <c r="K4512" s="6">
        <f ca="1">Table1[[#This Row],[Netto loon]]-Table1[[#This Row],[Netto vorige schijf]]</f>
        <v>5.0978000000031898</v>
      </c>
      <c r="L4512" s="2">
        <f ca="1">(Table1[[#This Row],[Bruto tov vorige schijf]]-Table1[[#This Row],[Netto tov vorige schijf]])/MAX(Table1[[#This Row],[Bruto tov vorige schijf]],1)</f>
        <v>0.49021999999968102</v>
      </c>
    </row>
    <row r="4513" spans="1:12" x14ac:dyDescent="0.25">
      <c r="A4513" s="14">
        <v>52951</v>
      </c>
      <c r="B4513" s="6">
        <f>LoonHeffing2020(Table1[[#This Row],[Belastbaar loon]])</f>
        <v>19777.198499999999</v>
      </c>
      <c r="C4513" s="6">
        <f>AlgemeneHeffingsKorting2020(Table1[[#This Row],[Belastbaar loon]])</f>
        <v>882.34720000000004</v>
      </c>
      <c r="D4513" s="14">
        <f>ArbeidsKorting2020(Table1[[#This Row],[Belastbaar loon]])</f>
        <v>2739.18</v>
      </c>
      <c r="E4513" s="14">
        <f>MAX(Table1[[#This Row],[Loonheffing]]-Table1[[#This Row],[Algemene Heffingskorting]]-Table1[[#This Row],[Arbeidskorting]],0)</f>
        <v>16155.671299999998</v>
      </c>
      <c r="F4513" s="6">
        <f>Table1[[#This Row],[Belastbaar loon]]-Table1[[#This Row],[Belasting]]</f>
        <v>36795.328699999998</v>
      </c>
      <c r="G4513" s="2">
        <f>(Table1[[#This Row],[Belastbaar loon]]-Table1[[#This Row],[Netto loon]])/Table1[[#This Row],[Belastbaar loon]]</f>
        <v>0.3051060659855338</v>
      </c>
      <c r="H4513" s="14">
        <f t="shared" ca="1" si="65"/>
        <v>16150.7691</v>
      </c>
      <c r="I4513" s="14">
        <f ca="1">IF(ROW()=2, Table1[[#This Row],[Netto loon]], INDIRECT(ADDRESS(ROW()-1,COLUMN(F:F))))</f>
        <v>36790.230900000002</v>
      </c>
      <c r="J4513" s="6">
        <f ca="1">IF(ROW()=2, 0, Table1[[#This Row],[Belastbaar loon]]-INDIRECT(ADDRESS(ROW()-1,COLUMN(A:A))))</f>
        <v>10</v>
      </c>
      <c r="K4513" s="6">
        <f ca="1">Table1[[#This Row],[Netto loon]]-Table1[[#This Row],[Netto vorige schijf]]</f>
        <v>5.0977999999959138</v>
      </c>
      <c r="L4513" s="2">
        <f ca="1">(Table1[[#This Row],[Bruto tov vorige schijf]]-Table1[[#This Row],[Netto tov vorige schijf]])/MAX(Table1[[#This Row],[Bruto tov vorige schijf]],1)</f>
        <v>0.49022000000040861</v>
      </c>
    </row>
    <row r="4514" spans="1:12" x14ac:dyDescent="0.25">
      <c r="A4514" s="14">
        <v>52961</v>
      </c>
      <c r="B4514" s="6">
        <f>LoonHeffing2020(Table1[[#This Row],[Belastbaar loon]])</f>
        <v>19780.933499999999</v>
      </c>
      <c r="C4514" s="6">
        <f>AlgemeneHeffingsKorting2020(Table1[[#This Row],[Belastbaar loon]])</f>
        <v>881.78</v>
      </c>
      <c r="D4514" s="14">
        <f>ArbeidsKorting2020(Table1[[#This Row],[Belastbaar loon]])</f>
        <v>2738.58</v>
      </c>
      <c r="E4514" s="14">
        <f>MAX(Table1[[#This Row],[Loonheffing]]-Table1[[#This Row],[Algemene Heffingskorting]]-Table1[[#This Row],[Arbeidskorting]],0)</f>
        <v>16160.5735</v>
      </c>
      <c r="F4514" s="6">
        <f>Table1[[#This Row],[Belastbaar loon]]-Table1[[#This Row],[Belasting]]</f>
        <v>36800.426500000001</v>
      </c>
      <c r="G4514" s="2">
        <f>(Table1[[#This Row],[Belastbaar loon]]-Table1[[#This Row],[Netto loon]])/Table1[[#This Row],[Belastbaar loon]]</f>
        <v>0.30514101886293687</v>
      </c>
      <c r="H4514" s="14">
        <f t="shared" ca="1" si="65"/>
        <v>16155.671299999998</v>
      </c>
      <c r="I4514" s="14">
        <f ca="1">IF(ROW()=2, Table1[[#This Row],[Netto loon]], INDIRECT(ADDRESS(ROW()-1,COLUMN(F:F))))</f>
        <v>36795.328699999998</v>
      </c>
      <c r="J4514" s="6">
        <f ca="1">IF(ROW()=2, 0, Table1[[#This Row],[Belastbaar loon]]-INDIRECT(ADDRESS(ROW()-1,COLUMN(A:A))))</f>
        <v>10</v>
      </c>
      <c r="K4514" s="6">
        <f ca="1">Table1[[#This Row],[Netto loon]]-Table1[[#This Row],[Netto vorige schijf]]</f>
        <v>5.0978000000031898</v>
      </c>
      <c r="L4514" s="2">
        <f ca="1">(Table1[[#This Row],[Bruto tov vorige schijf]]-Table1[[#This Row],[Netto tov vorige schijf]])/MAX(Table1[[#This Row],[Bruto tov vorige schijf]],1)</f>
        <v>0.49021999999968102</v>
      </c>
    </row>
    <row r="4515" spans="1:12" x14ac:dyDescent="0.25">
      <c r="A4515" s="14">
        <v>52971</v>
      </c>
      <c r="B4515" s="6">
        <f>LoonHeffing2020(Table1[[#This Row],[Belastbaar loon]])</f>
        <v>19784.6685</v>
      </c>
      <c r="C4515" s="6">
        <f>AlgemeneHeffingsKorting2020(Table1[[#This Row],[Belastbaar loon]])</f>
        <v>881.21280000000002</v>
      </c>
      <c r="D4515" s="14">
        <f>ArbeidsKorting2020(Table1[[#This Row],[Belastbaar loon]])</f>
        <v>2737.98</v>
      </c>
      <c r="E4515" s="14">
        <f>MAX(Table1[[#This Row],[Loonheffing]]-Table1[[#This Row],[Algemene Heffingskorting]]-Table1[[#This Row],[Arbeidskorting]],0)</f>
        <v>16165.475699999999</v>
      </c>
      <c r="F4515" s="6">
        <f>Table1[[#This Row],[Belastbaar loon]]-Table1[[#This Row],[Belasting]]</f>
        <v>36805.524300000005</v>
      </c>
      <c r="G4515" s="2">
        <f>(Table1[[#This Row],[Belastbaar loon]]-Table1[[#This Row],[Netto loon]])/Table1[[#This Row],[Belastbaar loon]]</f>
        <v>0.30517595854335383</v>
      </c>
      <c r="H4515" s="14">
        <f t="shared" ca="1" si="65"/>
        <v>16160.5735</v>
      </c>
      <c r="I4515" s="14">
        <f ca="1">IF(ROW()=2, Table1[[#This Row],[Netto loon]], INDIRECT(ADDRESS(ROW()-1,COLUMN(F:F))))</f>
        <v>36800.426500000001</v>
      </c>
      <c r="J4515" s="6">
        <f ca="1">IF(ROW()=2, 0, Table1[[#This Row],[Belastbaar loon]]-INDIRECT(ADDRESS(ROW()-1,COLUMN(A:A))))</f>
        <v>10</v>
      </c>
      <c r="K4515" s="6">
        <f ca="1">Table1[[#This Row],[Netto loon]]-Table1[[#This Row],[Netto vorige schijf]]</f>
        <v>5.0978000000031898</v>
      </c>
      <c r="L4515" s="2">
        <f ca="1">(Table1[[#This Row],[Bruto tov vorige schijf]]-Table1[[#This Row],[Netto tov vorige schijf]])/MAX(Table1[[#This Row],[Bruto tov vorige schijf]],1)</f>
        <v>0.49021999999968102</v>
      </c>
    </row>
    <row r="4516" spans="1:12" x14ac:dyDescent="0.25">
      <c r="A4516" s="14">
        <v>52981</v>
      </c>
      <c r="B4516" s="6">
        <f>LoonHeffing2020(Table1[[#This Row],[Belastbaar loon]])</f>
        <v>19788.4035</v>
      </c>
      <c r="C4516" s="6">
        <f>AlgemeneHeffingsKorting2020(Table1[[#This Row],[Belastbaar loon]])</f>
        <v>880.64560000000006</v>
      </c>
      <c r="D4516" s="14">
        <f>ArbeidsKorting2020(Table1[[#This Row],[Belastbaar loon]])</f>
        <v>2737.38</v>
      </c>
      <c r="E4516" s="14">
        <f>MAX(Table1[[#This Row],[Loonheffing]]-Table1[[#This Row],[Algemene Heffingskorting]]-Table1[[#This Row],[Arbeidskorting]],0)</f>
        <v>16170.377899999999</v>
      </c>
      <c r="F4516" s="6">
        <f>Table1[[#This Row],[Belastbaar loon]]-Table1[[#This Row],[Belasting]]</f>
        <v>36810.622100000001</v>
      </c>
      <c r="G4516" s="2">
        <f>(Table1[[#This Row],[Belastbaar loon]]-Table1[[#This Row],[Netto loon]])/Table1[[#This Row],[Belastbaar loon]]</f>
        <v>0.30521088503425753</v>
      </c>
      <c r="H4516" s="14">
        <f t="shared" ca="1" si="65"/>
        <v>16165.475699999999</v>
      </c>
      <c r="I4516" s="14">
        <f ca="1">IF(ROW()=2, Table1[[#This Row],[Netto loon]], INDIRECT(ADDRESS(ROW()-1,COLUMN(F:F))))</f>
        <v>36805.524300000005</v>
      </c>
      <c r="J4516" s="6">
        <f ca="1">IF(ROW()=2, 0, Table1[[#This Row],[Belastbaar loon]]-INDIRECT(ADDRESS(ROW()-1,COLUMN(A:A))))</f>
        <v>10</v>
      </c>
      <c r="K4516" s="6">
        <f ca="1">Table1[[#This Row],[Netto loon]]-Table1[[#This Row],[Netto vorige schijf]]</f>
        <v>5.0977999999959138</v>
      </c>
      <c r="L4516" s="2">
        <f ca="1">(Table1[[#This Row],[Bruto tov vorige schijf]]-Table1[[#This Row],[Netto tov vorige schijf]])/MAX(Table1[[#This Row],[Bruto tov vorige schijf]],1)</f>
        <v>0.49022000000040861</v>
      </c>
    </row>
    <row r="4517" spans="1:12" x14ac:dyDescent="0.25">
      <c r="A4517" s="14">
        <v>52991</v>
      </c>
      <c r="B4517" s="6">
        <f>LoonHeffing2020(Table1[[#This Row],[Belastbaar loon]])</f>
        <v>19792.138500000001</v>
      </c>
      <c r="C4517" s="6">
        <f>AlgemeneHeffingsKorting2020(Table1[[#This Row],[Belastbaar loon]])</f>
        <v>880.07839999999999</v>
      </c>
      <c r="D4517" s="14">
        <f>ArbeidsKorting2020(Table1[[#This Row],[Belastbaar loon]])</f>
        <v>2736.78</v>
      </c>
      <c r="E4517" s="14">
        <f>MAX(Table1[[#This Row],[Loonheffing]]-Table1[[#This Row],[Algemene Heffingskorting]]-Table1[[#This Row],[Arbeidskorting]],0)</f>
        <v>16175.280100000002</v>
      </c>
      <c r="F4517" s="6">
        <f>Table1[[#This Row],[Belastbaar loon]]-Table1[[#This Row],[Belasting]]</f>
        <v>36815.719899999996</v>
      </c>
      <c r="G4517" s="2">
        <f>(Table1[[#This Row],[Belastbaar loon]]-Table1[[#This Row],[Netto loon]])/Table1[[#This Row],[Belastbaar loon]]</f>
        <v>0.30524579834311494</v>
      </c>
      <c r="H4517" s="14">
        <f t="shared" ca="1" si="65"/>
        <v>16170.377899999999</v>
      </c>
      <c r="I4517" s="14">
        <f ca="1">IF(ROW()=2, Table1[[#This Row],[Netto loon]], INDIRECT(ADDRESS(ROW()-1,COLUMN(F:F))))</f>
        <v>36810.622100000001</v>
      </c>
      <c r="J4517" s="6">
        <f ca="1">IF(ROW()=2, 0, Table1[[#This Row],[Belastbaar loon]]-INDIRECT(ADDRESS(ROW()-1,COLUMN(A:A))))</f>
        <v>10</v>
      </c>
      <c r="K4517" s="6">
        <f ca="1">Table1[[#This Row],[Netto loon]]-Table1[[#This Row],[Netto vorige schijf]]</f>
        <v>5.0977999999959138</v>
      </c>
      <c r="L4517" s="2">
        <f ca="1">(Table1[[#This Row],[Bruto tov vorige schijf]]-Table1[[#This Row],[Netto tov vorige schijf]])/MAX(Table1[[#This Row],[Bruto tov vorige schijf]],1)</f>
        <v>0.49022000000040861</v>
      </c>
    </row>
    <row r="4518" spans="1:12" x14ac:dyDescent="0.25">
      <c r="A4518" s="14">
        <v>53001</v>
      </c>
      <c r="B4518" s="6">
        <f>LoonHeffing2020(Table1[[#This Row],[Belastbaar loon]])</f>
        <v>19795.873500000002</v>
      </c>
      <c r="C4518" s="6">
        <f>AlgemeneHeffingsKorting2020(Table1[[#This Row],[Belastbaar loon]])</f>
        <v>879.51120000000003</v>
      </c>
      <c r="D4518" s="14">
        <f>ArbeidsKorting2020(Table1[[#This Row],[Belastbaar loon]])</f>
        <v>2736.18</v>
      </c>
      <c r="E4518" s="14">
        <f>MAX(Table1[[#This Row],[Loonheffing]]-Table1[[#This Row],[Algemene Heffingskorting]]-Table1[[#This Row],[Arbeidskorting]],0)</f>
        <v>16180.1823</v>
      </c>
      <c r="F4518" s="6">
        <f>Table1[[#This Row],[Belastbaar loon]]-Table1[[#This Row],[Belasting]]</f>
        <v>36820.8177</v>
      </c>
      <c r="G4518" s="2">
        <f>(Table1[[#This Row],[Belastbaar loon]]-Table1[[#This Row],[Netto loon]])/Table1[[#This Row],[Belastbaar loon]]</f>
        <v>0.3052806984773872</v>
      </c>
      <c r="H4518" s="14">
        <f t="shared" ca="1" si="65"/>
        <v>16175.280100000002</v>
      </c>
      <c r="I4518" s="14">
        <f ca="1">IF(ROW()=2, Table1[[#This Row],[Netto loon]], INDIRECT(ADDRESS(ROW()-1,COLUMN(F:F))))</f>
        <v>36815.719899999996</v>
      </c>
      <c r="J4518" s="6">
        <f ca="1">IF(ROW()=2, 0, Table1[[#This Row],[Belastbaar loon]]-INDIRECT(ADDRESS(ROW()-1,COLUMN(A:A))))</f>
        <v>10</v>
      </c>
      <c r="K4518" s="6">
        <f ca="1">Table1[[#This Row],[Netto loon]]-Table1[[#This Row],[Netto vorige schijf]]</f>
        <v>5.0978000000031898</v>
      </c>
      <c r="L4518" s="2">
        <f ca="1">(Table1[[#This Row],[Bruto tov vorige schijf]]-Table1[[#This Row],[Netto tov vorige schijf]])/MAX(Table1[[#This Row],[Bruto tov vorige schijf]],1)</f>
        <v>0.49021999999968102</v>
      </c>
    </row>
    <row r="4519" spans="1:12" x14ac:dyDescent="0.25">
      <c r="A4519" s="14">
        <v>53011</v>
      </c>
      <c r="B4519" s="6">
        <f>LoonHeffing2020(Table1[[#This Row],[Belastbaar loon]])</f>
        <v>19799.608499999998</v>
      </c>
      <c r="C4519" s="6">
        <f>AlgemeneHeffingsKorting2020(Table1[[#This Row],[Belastbaar loon]])</f>
        <v>878.94399999999996</v>
      </c>
      <c r="D4519" s="14">
        <f>ArbeidsKorting2020(Table1[[#This Row],[Belastbaar loon]])</f>
        <v>2735.58</v>
      </c>
      <c r="E4519" s="14">
        <f>MAX(Table1[[#This Row],[Loonheffing]]-Table1[[#This Row],[Algemene Heffingskorting]]-Table1[[#This Row],[Arbeidskorting]],0)</f>
        <v>16185.084499999999</v>
      </c>
      <c r="F4519" s="6">
        <f>Table1[[#This Row],[Belastbaar loon]]-Table1[[#This Row],[Belasting]]</f>
        <v>36825.915500000003</v>
      </c>
      <c r="G4519" s="2">
        <f>(Table1[[#This Row],[Belastbaar loon]]-Table1[[#This Row],[Netto loon]])/Table1[[#This Row],[Belastbaar loon]]</f>
        <v>0.3053155854445303</v>
      </c>
      <c r="H4519" s="14">
        <f t="shared" ca="1" si="65"/>
        <v>16180.1823</v>
      </c>
      <c r="I4519" s="14">
        <f ca="1">IF(ROW()=2, Table1[[#This Row],[Netto loon]], INDIRECT(ADDRESS(ROW()-1,COLUMN(F:F))))</f>
        <v>36820.8177</v>
      </c>
      <c r="J4519" s="6">
        <f ca="1">IF(ROW()=2, 0, Table1[[#This Row],[Belastbaar loon]]-INDIRECT(ADDRESS(ROW()-1,COLUMN(A:A))))</f>
        <v>10</v>
      </c>
      <c r="K4519" s="6">
        <f ca="1">Table1[[#This Row],[Netto loon]]-Table1[[#This Row],[Netto vorige schijf]]</f>
        <v>5.0978000000031898</v>
      </c>
      <c r="L4519" s="2">
        <f ca="1">(Table1[[#This Row],[Bruto tov vorige schijf]]-Table1[[#This Row],[Netto tov vorige schijf]])/MAX(Table1[[#This Row],[Bruto tov vorige schijf]],1)</f>
        <v>0.49021999999968102</v>
      </c>
    </row>
    <row r="4520" spans="1:12" x14ac:dyDescent="0.25">
      <c r="A4520" s="14">
        <v>53021</v>
      </c>
      <c r="B4520" s="6">
        <f>LoonHeffing2020(Table1[[#This Row],[Belastbaar loon]])</f>
        <v>19803.343499999999</v>
      </c>
      <c r="C4520" s="6">
        <f>AlgemeneHeffingsKorting2020(Table1[[#This Row],[Belastbaar loon]])</f>
        <v>878.3768</v>
      </c>
      <c r="D4520" s="14">
        <f>ArbeidsKorting2020(Table1[[#This Row],[Belastbaar loon]])</f>
        <v>2734.98</v>
      </c>
      <c r="E4520" s="14">
        <f>MAX(Table1[[#This Row],[Loonheffing]]-Table1[[#This Row],[Algemene Heffingskorting]]-Table1[[#This Row],[Arbeidskorting]],0)</f>
        <v>16189.986699999998</v>
      </c>
      <c r="F4520" s="6">
        <f>Table1[[#This Row],[Belastbaar loon]]-Table1[[#This Row],[Belasting]]</f>
        <v>36831.013300000006</v>
      </c>
      <c r="G4520" s="2">
        <f>(Table1[[#This Row],[Belastbaar loon]]-Table1[[#This Row],[Netto loon]])/Table1[[#This Row],[Belastbaar loon]]</f>
        <v>0.30535045925199439</v>
      </c>
      <c r="H4520" s="14">
        <f t="shared" ca="1" si="65"/>
        <v>16185.084499999999</v>
      </c>
      <c r="I4520" s="14">
        <f ca="1">IF(ROW()=2, Table1[[#This Row],[Netto loon]], INDIRECT(ADDRESS(ROW()-1,COLUMN(F:F))))</f>
        <v>36825.915500000003</v>
      </c>
      <c r="J4520" s="6">
        <f ca="1">IF(ROW()=2, 0, Table1[[#This Row],[Belastbaar loon]]-INDIRECT(ADDRESS(ROW()-1,COLUMN(A:A))))</f>
        <v>10</v>
      </c>
      <c r="K4520" s="6">
        <f ca="1">Table1[[#This Row],[Netto loon]]-Table1[[#This Row],[Netto vorige schijf]]</f>
        <v>5.0978000000031898</v>
      </c>
      <c r="L4520" s="2">
        <f ca="1">(Table1[[#This Row],[Bruto tov vorige schijf]]-Table1[[#This Row],[Netto tov vorige schijf]])/MAX(Table1[[#This Row],[Bruto tov vorige schijf]],1)</f>
        <v>0.49021999999968102</v>
      </c>
    </row>
    <row r="4521" spans="1:12" x14ac:dyDescent="0.25">
      <c r="A4521" s="14">
        <v>53031</v>
      </c>
      <c r="B4521" s="6">
        <f>LoonHeffing2020(Table1[[#This Row],[Belastbaar loon]])</f>
        <v>19807.0785</v>
      </c>
      <c r="C4521" s="6">
        <f>AlgemeneHeffingsKorting2020(Table1[[#This Row],[Belastbaar loon]])</f>
        <v>877.80960000000005</v>
      </c>
      <c r="D4521" s="14">
        <f>ArbeidsKorting2020(Table1[[#This Row],[Belastbaar loon]])</f>
        <v>2734.38</v>
      </c>
      <c r="E4521" s="14">
        <f>MAX(Table1[[#This Row],[Loonheffing]]-Table1[[#This Row],[Algemene Heffingskorting]]-Table1[[#This Row],[Arbeidskorting]],0)</f>
        <v>16194.888899999998</v>
      </c>
      <c r="F4521" s="6">
        <f>Table1[[#This Row],[Belastbaar loon]]-Table1[[#This Row],[Belasting]]</f>
        <v>36836.111100000002</v>
      </c>
      <c r="G4521" s="2">
        <f>(Table1[[#This Row],[Belastbaar loon]]-Table1[[#This Row],[Netto loon]])/Table1[[#This Row],[Belastbaar loon]]</f>
        <v>0.30538531990722406</v>
      </c>
      <c r="H4521" s="14">
        <f t="shared" ca="1" si="65"/>
        <v>16189.986699999998</v>
      </c>
      <c r="I4521" s="14">
        <f ca="1">IF(ROW()=2, Table1[[#This Row],[Netto loon]], INDIRECT(ADDRESS(ROW()-1,COLUMN(F:F))))</f>
        <v>36831.013300000006</v>
      </c>
      <c r="J4521" s="6">
        <f ca="1">IF(ROW()=2, 0, Table1[[#This Row],[Belastbaar loon]]-INDIRECT(ADDRESS(ROW()-1,COLUMN(A:A))))</f>
        <v>10</v>
      </c>
      <c r="K4521" s="6">
        <f ca="1">Table1[[#This Row],[Netto loon]]-Table1[[#This Row],[Netto vorige schijf]]</f>
        <v>5.0977999999959138</v>
      </c>
      <c r="L4521" s="2">
        <f ca="1">(Table1[[#This Row],[Bruto tov vorige schijf]]-Table1[[#This Row],[Netto tov vorige schijf]])/MAX(Table1[[#This Row],[Bruto tov vorige schijf]],1)</f>
        <v>0.49022000000040861</v>
      </c>
    </row>
    <row r="4522" spans="1:12" x14ac:dyDescent="0.25">
      <c r="A4522" s="14">
        <v>53041</v>
      </c>
      <c r="B4522" s="6">
        <f>LoonHeffing2020(Table1[[#This Row],[Belastbaar loon]])</f>
        <v>19810.8135</v>
      </c>
      <c r="C4522" s="6">
        <f>AlgemeneHeffingsKorting2020(Table1[[#This Row],[Belastbaar loon]])</f>
        <v>877.24239999999998</v>
      </c>
      <c r="D4522" s="14">
        <f>ArbeidsKorting2020(Table1[[#This Row],[Belastbaar loon]])</f>
        <v>2733.78</v>
      </c>
      <c r="E4522" s="14">
        <f>MAX(Table1[[#This Row],[Loonheffing]]-Table1[[#This Row],[Algemene Heffingskorting]]-Table1[[#This Row],[Arbeidskorting]],0)</f>
        <v>16199.7911</v>
      </c>
      <c r="F4522" s="6">
        <f>Table1[[#This Row],[Belastbaar loon]]-Table1[[#This Row],[Belasting]]</f>
        <v>36841.208899999998</v>
      </c>
      <c r="G4522" s="2">
        <f>(Table1[[#This Row],[Belastbaar loon]]-Table1[[#This Row],[Netto loon]])/Table1[[#This Row],[Belastbaar loon]]</f>
        <v>0.30542016741765809</v>
      </c>
      <c r="H4522" s="14">
        <f t="shared" ca="1" si="65"/>
        <v>16194.888899999998</v>
      </c>
      <c r="I4522" s="14">
        <f ca="1">IF(ROW()=2, Table1[[#This Row],[Netto loon]], INDIRECT(ADDRESS(ROW()-1,COLUMN(F:F))))</f>
        <v>36836.111100000002</v>
      </c>
      <c r="J4522" s="6">
        <f ca="1">IF(ROW()=2, 0, Table1[[#This Row],[Belastbaar loon]]-INDIRECT(ADDRESS(ROW()-1,COLUMN(A:A))))</f>
        <v>10</v>
      </c>
      <c r="K4522" s="6">
        <f ca="1">Table1[[#This Row],[Netto loon]]-Table1[[#This Row],[Netto vorige schijf]]</f>
        <v>5.0977999999959138</v>
      </c>
      <c r="L4522" s="2">
        <f ca="1">(Table1[[#This Row],[Bruto tov vorige schijf]]-Table1[[#This Row],[Netto tov vorige schijf]])/MAX(Table1[[#This Row],[Bruto tov vorige schijf]],1)</f>
        <v>0.49022000000040861</v>
      </c>
    </row>
    <row r="4523" spans="1:12" x14ac:dyDescent="0.25">
      <c r="A4523" s="14">
        <v>53051</v>
      </c>
      <c r="B4523" s="6">
        <f>LoonHeffing2020(Table1[[#This Row],[Belastbaar loon]])</f>
        <v>19814.548500000001</v>
      </c>
      <c r="C4523" s="6">
        <f>AlgemeneHeffingsKorting2020(Table1[[#This Row],[Belastbaar loon]])</f>
        <v>876.67520000000002</v>
      </c>
      <c r="D4523" s="14">
        <f>ArbeidsKorting2020(Table1[[#This Row],[Belastbaar loon]])</f>
        <v>2733.18</v>
      </c>
      <c r="E4523" s="14">
        <f>MAX(Table1[[#This Row],[Loonheffing]]-Table1[[#This Row],[Algemene Heffingskorting]]-Table1[[#This Row],[Arbeidskorting]],0)</f>
        <v>16204.693299999999</v>
      </c>
      <c r="F4523" s="6">
        <f>Table1[[#This Row],[Belastbaar loon]]-Table1[[#This Row],[Belasting]]</f>
        <v>36846.306700000001</v>
      </c>
      <c r="G4523" s="2">
        <f>(Table1[[#This Row],[Belastbaar loon]]-Table1[[#This Row],[Netto loon]])/Table1[[#This Row],[Belastbaar loon]]</f>
        <v>0.30545500179072965</v>
      </c>
      <c r="H4523" s="14">
        <f t="shared" ca="1" si="65"/>
        <v>16199.7911</v>
      </c>
      <c r="I4523" s="14">
        <f ca="1">IF(ROW()=2, Table1[[#This Row],[Netto loon]], INDIRECT(ADDRESS(ROW()-1,COLUMN(F:F))))</f>
        <v>36841.208899999998</v>
      </c>
      <c r="J4523" s="6">
        <f ca="1">IF(ROW()=2, 0, Table1[[#This Row],[Belastbaar loon]]-INDIRECT(ADDRESS(ROW()-1,COLUMN(A:A))))</f>
        <v>10</v>
      </c>
      <c r="K4523" s="6">
        <f ca="1">Table1[[#This Row],[Netto loon]]-Table1[[#This Row],[Netto vorige schijf]]</f>
        <v>5.0978000000031898</v>
      </c>
      <c r="L4523" s="2">
        <f ca="1">(Table1[[#This Row],[Bruto tov vorige schijf]]-Table1[[#This Row],[Netto tov vorige schijf]])/MAX(Table1[[#This Row],[Bruto tov vorige schijf]],1)</f>
        <v>0.49021999999968102</v>
      </c>
    </row>
    <row r="4524" spans="1:12" x14ac:dyDescent="0.25">
      <c r="A4524" s="14">
        <v>53061</v>
      </c>
      <c r="B4524" s="6">
        <f>LoonHeffing2020(Table1[[#This Row],[Belastbaar loon]])</f>
        <v>19818.283500000001</v>
      </c>
      <c r="C4524" s="6">
        <f>AlgemeneHeffingsKorting2020(Table1[[#This Row],[Belastbaar loon]])</f>
        <v>876.10800000000006</v>
      </c>
      <c r="D4524" s="14">
        <f>ArbeidsKorting2020(Table1[[#This Row],[Belastbaar loon]])</f>
        <v>2732.58</v>
      </c>
      <c r="E4524" s="14">
        <f>MAX(Table1[[#This Row],[Loonheffing]]-Table1[[#This Row],[Algemene Heffingskorting]]-Table1[[#This Row],[Arbeidskorting]],0)</f>
        <v>16209.595500000001</v>
      </c>
      <c r="F4524" s="6">
        <f>Table1[[#This Row],[Belastbaar loon]]-Table1[[#This Row],[Belasting]]</f>
        <v>36851.404499999997</v>
      </c>
      <c r="G4524" s="2">
        <f>(Table1[[#This Row],[Belastbaar loon]]-Table1[[#This Row],[Netto loon]])/Table1[[#This Row],[Belastbaar loon]]</f>
        <v>0.30548982303386674</v>
      </c>
      <c r="H4524" s="14">
        <f t="shared" ca="1" si="65"/>
        <v>16204.693299999999</v>
      </c>
      <c r="I4524" s="14">
        <f ca="1">IF(ROW()=2, Table1[[#This Row],[Netto loon]], INDIRECT(ADDRESS(ROW()-1,COLUMN(F:F))))</f>
        <v>36846.306700000001</v>
      </c>
      <c r="J4524" s="6">
        <f ca="1">IF(ROW()=2, 0, Table1[[#This Row],[Belastbaar loon]]-INDIRECT(ADDRESS(ROW()-1,COLUMN(A:A))))</f>
        <v>10</v>
      </c>
      <c r="K4524" s="6">
        <f ca="1">Table1[[#This Row],[Netto loon]]-Table1[[#This Row],[Netto vorige schijf]]</f>
        <v>5.0977999999959138</v>
      </c>
      <c r="L4524" s="2">
        <f ca="1">(Table1[[#This Row],[Bruto tov vorige schijf]]-Table1[[#This Row],[Netto tov vorige schijf]])/MAX(Table1[[#This Row],[Bruto tov vorige schijf]],1)</f>
        <v>0.49022000000040861</v>
      </c>
    </row>
    <row r="4525" spans="1:12" x14ac:dyDescent="0.25">
      <c r="A4525" s="14">
        <v>53071</v>
      </c>
      <c r="B4525" s="6">
        <f>LoonHeffing2020(Table1[[#This Row],[Belastbaar loon]])</f>
        <v>19822.018499999998</v>
      </c>
      <c r="C4525" s="6">
        <f>AlgemeneHeffingsKorting2020(Table1[[#This Row],[Belastbaar loon]])</f>
        <v>875.54079999999999</v>
      </c>
      <c r="D4525" s="14">
        <f>ArbeidsKorting2020(Table1[[#This Row],[Belastbaar loon]])</f>
        <v>2731.98</v>
      </c>
      <c r="E4525" s="14">
        <f>MAX(Table1[[#This Row],[Loonheffing]]-Table1[[#This Row],[Algemene Heffingskorting]]-Table1[[#This Row],[Arbeidskorting]],0)</f>
        <v>16214.4977</v>
      </c>
      <c r="F4525" s="6">
        <f>Table1[[#This Row],[Belastbaar loon]]-Table1[[#This Row],[Belasting]]</f>
        <v>36856.5023</v>
      </c>
      <c r="G4525" s="2">
        <f>(Table1[[#This Row],[Belastbaar loon]]-Table1[[#This Row],[Netto loon]])/Table1[[#This Row],[Belastbaar loon]]</f>
        <v>0.30552463115449113</v>
      </c>
      <c r="H4525" s="14">
        <f t="shared" ca="1" si="65"/>
        <v>16209.595500000001</v>
      </c>
      <c r="I4525" s="14">
        <f ca="1">IF(ROW()=2, Table1[[#This Row],[Netto loon]], INDIRECT(ADDRESS(ROW()-1,COLUMN(F:F))))</f>
        <v>36851.404499999997</v>
      </c>
      <c r="J4525" s="6">
        <f ca="1">IF(ROW()=2, 0, Table1[[#This Row],[Belastbaar loon]]-INDIRECT(ADDRESS(ROW()-1,COLUMN(A:A))))</f>
        <v>10</v>
      </c>
      <c r="K4525" s="6">
        <f ca="1">Table1[[#This Row],[Netto loon]]-Table1[[#This Row],[Netto vorige schijf]]</f>
        <v>5.0978000000031898</v>
      </c>
      <c r="L4525" s="2">
        <f ca="1">(Table1[[#This Row],[Bruto tov vorige schijf]]-Table1[[#This Row],[Netto tov vorige schijf]])/MAX(Table1[[#This Row],[Bruto tov vorige schijf]],1)</f>
        <v>0.49021999999968102</v>
      </c>
    </row>
    <row r="4526" spans="1:12" x14ac:dyDescent="0.25">
      <c r="A4526" s="14">
        <v>53081</v>
      </c>
      <c r="B4526" s="6">
        <f>LoonHeffing2020(Table1[[#This Row],[Belastbaar loon]])</f>
        <v>19825.753499999999</v>
      </c>
      <c r="C4526" s="6">
        <f>AlgemeneHeffingsKorting2020(Table1[[#This Row],[Belastbaar loon]])</f>
        <v>874.97360000000003</v>
      </c>
      <c r="D4526" s="14">
        <f>ArbeidsKorting2020(Table1[[#This Row],[Belastbaar loon]])</f>
        <v>2731.38</v>
      </c>
      <c r="E4526" s="14">
        <f>MAX(Table1[[#This Row],[Loonheffing]]-Table1[[#This Row],[Algemene Heffingskorting]]-Table1[[#This Row],[Arbeidskorting]],0)</f>
        <v>16219.399899999997</v>
      </c>
      <c r="F4526" s="6">
        <f>Table1[[#This Row],[Belastbaar loon]]-Table1[[#This Row],[Belasting]]</f>
        <v>36861.600100000003</v>
      </c>
      <c r="G4526" s="2">
        <f>(Table1[[#This Row],[Belastbaar loon]]-Table1[[#This Row],[Netto loon]])/Table1[[#This Row],[Belastbaar loon]]</f>
        <v>0.30555942616001952</v>
      </c>
      <c r="H4526" s="14">
        <f t="shared" ca="1" si="65"/>
        <v>16214.4977</v>
      </c>
      <c r="I4526" s="14">
        <f ca="1">IF(ROW()=2, Table1[[#This Row],[Netto loon]], INDIRECT(ADDRESS(ROW()-1,COLUMN(F:F))))</f>
        <v>36856.5023</v>
      </c>
      <c r="J4526" s="6">
        <f ca="1">IF(ROW()=2, 0, Table1[[#This Row],[Belastbaar loon]]-INDIRECT(ADDRESS(ROW()-1,COLUMN(A:A))))</f>
        <v>10</v>
      </c>
      <c r="K4526" s="6">
        <f ca="1">Table1[[#This Row],[Netto loon]]-Table1[[#This Row],[Netto vorige schijf]]</f>
        <v>5.0978000000031898</v>
      </c>
      <c r="L4526" s="2">
        <f ca="1">(Table1[[#This Row],[Bruto tov vorige schijf]]-Table1[[#This Row],[Netto tov vorige schijf]])/MAX(Table1[[#This Row],[Bruto tov vorige schijf]],1)</f>
        <v>0.49021999999968102</v>
      </c>
    </row>
    <row r="4527" spans="1:12" x14ac:dyDescent="0.25">
      <c r="A4527" s="14">
        <v>53091</v>
      </c>
      <c r="B4527" s="6">
        <f>LoonHeffing2020(Table1[[#This Row],[Belastbaar loon]])</f>
        <v>19829.488499999999</v>
      </c>
      <c r="C4527" s="6">
        <f>AlgemeneHeffingsKorting2020(Table1[[#This Row],[Belastbaar loon]])</f>
        <v>874.40639999999996</v>
      </c>
      <c r="D4527" s="14">
        <f>ArbeidsKorting2020(Table1[[#This Row],[Belastbaar loon]])</f>
        <v>2730.78</v>
      </c>
      <c r="E4527" s="14">
        <f>MAX(Table1[[#This Row],[Loonheffing]]-Table1[[#This Row],[Algemene Heffingskorting]]-Table1[[#This Row],[Arbeidskorting]],0)</f>
        <v>16224.302099999999</v>
      </c>
      <c r="F4527" s="6">
        <f>Table1[[#This Row],[Belastbaar loon]]-Table1[[#This Row],[Belasting]]</f>
        <v>36866.697899999999</v>
      </c>
      <c r="G4527" s="2">
        <f>(Table1[[#This Row],[Belastbaar loon]]-Table1[[#This Row],[Netto loon]])/Table1[[#This Row],[Belastbaar loon]]</f>
        <v>0.30559420805786291</v>
      </c>
      <c r="H4527" s="14">
        <f t="shared" ca="1" si="65"/>
        <v>16219.399899999997</v>
      </c>
      <c r="I4527" s="14">
        <f ca="1">IF(ROW()=2, Table1[[#This Row],[Netto loon]], INDIRECT(ADDRESS(ROW()-1,COLUMN(F:F))))</f>
        <v>36861.600100000003</v>
      </c>
      <c r="J4527" s="6">
        <f ca="1">IF(ROW()=2, 0, Table1[[#This Row],[Belastbaar loon]]-INDIRECT(ADDRESS(ROW()-1,COLUMN(A:A))))</f>
        <v>10</v>
      </c>
      <c r="K4527" s="6">
        <f ca="1">Table1[[#This Row],[Netto loon]]-Table1[[#This Row],[Netto vorige schijf]]</f>
        <v>5.0977999999959138</v>
      </c>
      <c r="L4527" s="2">
        <f ca="1">(Table1[[#This Row],[Bruto tov vorige schijf]]-Table1[[#This Row],[Netto tov vorige schijf]])/MAX(Table1[[#This Row],[Bruto tov vorige schijf]],1)</f>
        <v>0.49022000000040861</v>
      </c>
    </row>
    <row r="4528" spans="1:12" x14ac:dyDescent="0.25">
      <c r="A4528" s="14">
        <v>53101</v>
      </c>
      <c r="B4528" s="6">
        <f>LoonHeffing2020(Table1[[#This Row],[Belastbaar loon]])</f>
        <v>19833.2235</v>
      </c>
      <c r="C4528" s="6">
        <f>AlgemeneHeffingsKorting2020(Table1[[#This Row],[Belastbaar loon]])</f>
        <v>873.83920000000001</v>
      </c>
      <c r="D4528" s="14">
        <f>ArbeidsKorting2020(Table1[[#This Row],[Belastbaar loon]])</f>
        <v>2730.18</v>
      </c>
      <c r="E4528" s="14">
        <f>MAX(Table1[[#This Row],[Loonheffing]]-Table1[[#This Row],[Algemene Heffingskorting]]-Table1[[#This Row],[Arbeidskorting]],0)</f>
        <v>16229.204300000001</v>
      </c>
      <c r="F4528" s="6">
        <f>Table1[[#This Row],[Belastbaar loon]]-Table1[[#This Row],[Belasting]]</f>
        <v>36871.795700000002</v>
      </c>
      <c r="G4528" s="2">
        <f>(Table1[[#This Row],[Belastbaar loon]]-Table1[[#This Row],[Netto loon]])/Table1[[#This Row],[Belastbaar loon]]</f>
        <v>0.30562897685542639</v>
      </c>
      <c r="H4528" s="14">
        <f t="shared" ca="1" si="65"/>
        <v>16224.302099999999</v>
      </c>
      <c r="I4528" s="14">
        <f ca="1">IF(ROW()=2, Table1[[#This Row],[Netto loon]], INDIRECT(ADDRESS(ROW()-1,COLUMN(F:F))))</f>
        <v>36866.697899999999</v>
      </c>
      <c r="J4528" s="6">
        <f ca="1">IF(ROW()=2, 0, Table1[[#This Row],[Belastbaar loon]]-INDIRECT(ADDRESS(ROW()-1,COLUMN(A:A))))</f>
        <v>10</v>
      </c>
      <c r="K4528" s="6">
        <f ca="1">Table1[[#This Row],[Netto loon]]-Table1[[#This Row],[Netto vorige schijf]]</f>
        <v>5.0978000000031898</v>
      </c>
      <c r="L4528" s="2">
        <f ca="1">(Table1[[#This Row],[Bruto tov vorige schijf]]-Table1[[#This Row],[Netto tov vorige schijf]])/MAX(Table1[[#This Row],[Bruto tov vorige schijf]],1)</f>
        <v>0.49021999999968102</v>
      </c>
    </row>
    <row r="4529" spans="1:12" x14ac:dyDescent="0.25">
      <c r="A4529" s="14">
        <v>53111</v>
      </c>
      <c r="B4529" s="6">
        <f>LoonHeffing2020(Table1[[#This Row],[Belastbaar loon]])</f>
        <v>19836.958500000001</v>
      </c>
      <c r="C4529" s="6">
        <f>AlgemeneHeffingsKorting2020(Table1[[#This Row],[Belastbaar loon]])</f>
        <v>873.27200000000005</v>
      </c>
      <c r="D4529" s="14">
        <f>ArbeidsKorting2020(Table1[[#This Row],[Belastbaar loon]])</f>
        <v>2729.58</v>
      </c>
      <c r="E4529" s="14">
        <f>MAX(Table1[[#This Row],[Loonheffing]]-Table1[[#This Row],[Algemene Heffingskorting]]-Table1[[#This Row],[Arbeidskorting]],0)</f>
        <v>16234.1065</v>
      </c>
      <c r="F4529" s="6">
        <f>Table1[[#This Row],[Belastbaar loon]]-Table1[[#This Row],[Belasting]]</f>
        <v>36876.893499999998</v>
      </c>
      <c r="G4529" s="2">
        <f>(Table1[[#This Row],[Belastbaar loon]]-Table1[[#This Row],[Netto loon]])/Table1[[#This Row],[Belastbaar loon]]</f>
        <v>0.30566373256010998</v>
      </c>
      <c r="H4529" s="14">
        <f t="shared" ca="1" si="65"/>
        <v>16229.204300000001</v>
      </c>
      <c r="I4529" s="14">
        <f ca="1">IF(ROW()=2, Table1[[#This Row],[Netto loon]], INDIRECT(ADDRESS(ROW()-1,COLUMN(F:F))))</f>
        <v>36871.795700000002</v>
      </c>
      <c r="J4529" s="6">
        <f ca="1">IF(ROW()=2, 0, Table1[[#This Row],[Belastbaar loon]]-INDIRECT(ADDRESS(ROW()-1,COLUMN(A:A))))</f>
        <v>10</v>
      </c>
      <c r="K4529" s="6">
        <f ca="1">Table1[[#This Row],[Netto loon]]-Table1[[#This Row],[Netto vorige schijf]]</f>
        <v>5.0977999999959138</v>
      </c>
      <c r="L4529" s="2">
        <f ca="1">(Table1[[#This Row],[Bruto tov vorige schijf]]-Table1[[#This Row],[Netto tov vorige schijf]])/MAX(Table1[[#This Row],[Bruto tov vorige schijf]],1)</f>
        <v>0.49022000000040861</v>
      </c>
    </row>
    <row r="4530" spans="1:12" x14ac:dyDescent="0.25">
      <c r="A4530" s="14">
        <v>53121</v>
      </c>
      <c r="B4530" s="6">
        <f>LoonHeffing2020(Table1[[#This Row],[Belastbaar loon]])</f>
        <v>19840.693500000001</v>
      </c>
      <c r="C4530" s="6">
        <f>AlgemeneHeffingsKorting2020(Table1[[#This Row],[Belastbaar loon]])</f>
        <v>872.70479999999998</v>
      </c>
      <c r="D4530" s="14">
        <f>ArbeidsKorting2020(Table1[[#This Row],[Belastbaar loon]])</f>
        <v>2728.98</v>
      </c>
      <c r="E4530" s="14">
        <f>MAX(Table1[[#This Row],[Loonheffing]]-Table1[[#This Row],[Algemene Heffingskorting]]-Table1[[#This Row],[Arbeidskorting]],0)</f>
        <v>16239.008700000002</v>
      </c>
      <c r="F4530" s="6">
        <f>Table1[[#This Row],[Belastbaar loon]]-Table1[[#This Row],[Belasting]]</f>
        <v>36881.991299999994</v>
      </c>
      <c r="G4530" s="2">
        <f>(Table1[[#This Row],[Belastbaar loon]]-Table1[[#This Row],[Netto loon]])/Table1[[#This Row],[Belastbaar loon]]</f>
        <v>0.3056984751793077</v>
      </c>
      <c r="H4530" s="14">
        <f t="shared" ca="1" si="65"/>
        <v>16234.1065</v>
      </c>
      <c r="I4530" s="14">
        <f ca="1">IF(ROW()=2, Table1[[#This Row],[Netto loon]], INDIRECT(ADDRESS(ROW()-1,COLUMN(F:F))))</f>
        <v>36876.893499999998</v>
      </c>
      <c r="J4530" s="6">
        <f ca="1">IF(ROW()=2, 0, Table1[[#This Row],[Belastbaar loon]]-INDIRECT(ADDRESS(ROW()-1,COLUMN(A:A))))</f>
        <v>10</v>
      </c>
      <c r="K4530" s="6">
        <f ca="1">Table1[[#This Row],[Netto loon]]-Table1[[#This Row],[Netto vorige schijf]]</f>
        <v>5.0977999999959138</v>
      </c>
      <c r="L4530" s="2">
        <f ca="1">(Table1[[#This Row],[Bruto tov vorige schijf]]-Table1[[#This Row],[Netto tov vorige schijf]])/MAX(Table1[[#This Row],[Bruto tov vorige schijf]],1)</f>
        <v>0.49022000000040861</v>
      </c>
    </row>
    <row r="4531" spans="1:12" x14ac:dyDescent="0.25">
      <c r="A4531" s="14">
        <v>53131</v>
      </c>
      <c r="B4531" s="6">
        <f>LoonHeffing2020(Table1[[#This Row],[Belastbaar loon]])</f>
        <v>19844.428499999998</v>
      </c>
      <c r="C4531" s="6">
        <f>AlgemeneHeffingsKorting2020(Table1[[#This Row],[Belastbaar loon]])</f>
        <v>872.13760000000002</v>
      </c>
      <c r="D4531" s="14">
        <f>ArbeidsKorting2020(Table1[[#This Row],[Belastbaar loon]])</f>
        <v>2728.38</v>
      </c>
      <c r="E4531" s="14">
        <f>MAX(Table1[[#This Row],[Loonheffing]]-Table1[[#This Row],[Algemene Heffingskorting]]-Table1[[#This Row],[Arbeidskorting]],0)</f>
        <v>16243.910899999999</v>
      </c>
      <c r="F4531" s="6">
        <f>Table1[[#This Row],[Belastbaar loon]]-Table1[[#This Row],[Belasting]]</f>
        <v>36887.089099999997</v>
      </c>
      <c r="G4531" s="2">
        <f>(Table1[[#This Row],[Belastbaar loon]]-Table1[[#This Row],[Netto loon]])/Table1[[#This Row],[Belastbaar loon]]</f>
        <v>0.3057332047204081</v>
      </c>
      <c r="H4531" s="14">
        <f t="shared" ca="1" si="65"/>
        <v>16239.008700000002</v>
      </c>
      <c r="I4531" s="14">
        <f ca="1">IF(ROW()=2, Table1[[#This Row],[Netto loon]], INDIRECT(ADDRESS(ROW()-1,COLUMN(F:F))))</f>
        <v>36881.991299999994</v>
      </c>
      <c r="J4531" s="6">
        <f ca="1">IF(ROW()=2, 0, Table1[[#This Row],[Belastbaar loon]]-INDIRECT(ADDRESS(ROW()-1,COLUMN(A:A))))</f>
        <v>10</v>
      </c>
      <c r="K4531" s="6">
        <f ca="1">Table1[[#This Row],[Netto loon]]-Table1[[#This Row],[Netto vorige schijf]]</f>
        <v>5.0978000000031898</v>
      </c>
      <c r="L4531" s="2">
        <f ca="1">(Table1[[#This Row],[Bruto tov vorige schijf]]-Table1[[#This Row],[Netto tov vorige schijf]])/MAX(Table1[[#This Row],[Bruto tov vorige schijf]],1)</f>
        <v>0.49021999999968102</v>
      </c>
    </row>
    <row r="4532" spans="1:12" x14ac:dyDescent="0.25">
      <c r="A4532" s="14">
        <v>53141</v>
      </c>
      <c r="B4532" s="6">
        <f>LoonHeffing2020(Table1[[#This Row],[Belastbaar loon]])</f>
        <v>19848.163499999999</v>
      </c>
      <c r="C4532" s="6">
        <f>AlgemeneHeffingsKorting2020(Table1[[#This Row],[Belastbaar loon]])</f>
        <v>871.57040000000006</v>
      </c>
      <c r="D4532" s="14">
        <f>ArbeidsKorting2020(Table1[[#This Row],[Belastbaar loon]])</f>
        <v>2727.78</v>
      </c>
      <c r="E4532" s="14">
        <f>MAX(Table1[[#This Row],[Loonheffing]]-Table1[[#This Row],[Algemene Heffingskorting]]-Table1[[#This Row],[Arbeidskorting]],0)</f>
        <v>16248.813099999998</v>
      </c>
      <c r="F4532" s="6">
        <f>Table1[[#This Row],[Belastbaar loon]]-Table1[[#This Row],[Belasting]]</f>
        <v>36892.186900000001</v>
      </c>
      <c r="G4532" s="2">
        <f>(Table1[[#This Row],[Belastbaar loon]]-Table1[[#This Row],[Netto loon]])/Table1[[#This Row],[Belastbaar loon]]</f>
        <v>0.30576792119079427</v>
      </c>
      <c r="H4532" s="14">
        <f t="shared" ca="1" si="65"/>
        <v>16243.910899999999</v>
      </c>
      <c r="I4532" s="14">
        <f ca="1">IF(ROW()=2, Table1[[#This Row],[Netto loon]], INDIRECT(ADDRESS(ROW()-1,COLUMN(F:F))))</f>
        <v>36887.089099999997</v>
      </c>
      <c r="J4532" s="6">
        <f ca="1">IF(ROW()=2, 0, Table1[[#This Row],[Belastbaar loon]]-INDIRECT(ADDRESS(ROW()-1,COLUMN(A:A))))</f>
        <v>10</v>
      </c>
      <c r="K4532" s="6">
        <f ca="1">Table1[[#This Row],[Netto loon]]-Table1[[#This Row],[Netto vorige schijf]]</f>
        <v>5.0978000000031898</v>
      </c>
      <c r="L4532" s="2">
        <f ca="1">(Table1[[#This Row],[Bruto tov vorige schijf]]-Table1[[#This Row],[Netto tov vorige schijf]])/MAX(Table1[[#This Row],[Bruto tov vorige schijf]],1)</f>
        <v>0.49021999999968102</v>
      </c>
    </row>
    <row r="4533" spans="1:12" x14ac:dyDescent="0.25">
      <c r="A4533" s="14">
        <v>53151</v>
      </c>
      <c r="B4533" s="6">
        <f>LoonHeffing2020(Table1[[#This Row],[Belastbaar loon]])</f>
        <v>19851.898499999999</v>
      </c>
      <c r="C4533" s="6">
        <f>AlgemeneHeffingsKorting2020(Table1[[#This Row],[Belastbaar loon]])</f>
        <v>871.00319999999999</v>
      </c>
      <c r="D4533" s="14">
        <f>ArbeidsKorting2020(Table1[[#This Row],[Belastbaar loon]])</f>
        <v>2727.18</v>
      </c>
      <c r="E4533" s="14">
        <f>MAX(Table1[[#This Row],[Loonheffing]]-Table1[[#This Row],[Algemene Heffingskorting]]-Table1[[#This Row],[Arbeidskorting]],0)</f>
        <v>16253.7153</v>
      </c>
      <c r="F4533" s="6">
        <f>Table1[[#This Row],[Belastbaar loon]]-Table1[[#This Row],[Belasting]]</f>
        <v>36897.284700000004</v>
      </c>
      <c r="G4533" s="2">
        <f>(Table1[[#This Row],[Belastbaar loon]]-Table1[[#This Row],[Netto loon]])/Table1[[#This Row],[Belastbaar loon]]</f>
        <v>0.3058026245978438</v>
      </c>
      <c r="H4533" s="14">
        <f t="shared" ca="1" si="65"/>
        <v>16248.813099999998</v>
      </c>
      <c r="I4533" s="14">
        <f ca="1">IF(ROW()=2, Table1[[#This Row],[Netto loon]], INDIRECT(ADDRESS(ROW()-1,COLUMN(F:F))))</f>
        <v>36892.186900000001</v>
      </c>
      <c r="J4533" s="6">
        <f ca="1">IF(ROW()=2, 0, Table1[[#This Row],[Belastbaar loon]]-INDIRECT(ADDRESS(ROW()-1,COLUMN(A:A))))</f>
        <v>10</v>
      </c>
      <c r="K4533" s="6">
        <f ca="1">Table1[[#This Row],[Netto loon]]-Table1[[#This Row],[Netto vorige schijf]]</f>
        <v>5.0978000000031898</v>
      </c>
      <c r="L4533" s="2">
        <f ca="1">(Table1[[#This Row],[Bruto tov vorige schijf]]-Table1[[#This Row],[Netto tov vorige schijf]])/MAX(Table1[[#This Row],[Bruto tov vorige schijf]],1)</f>
        <v>0.49021999999968102</v>
      </c>
    </row>
    <row r="4534" spans="1:12" x14ac:dyDescent="0.25">
      <c r="A4534" s="14">
        <v>53161</v>
      </c>
      <c r="B4534" s="6">
        <f>LoonHeffing2020(Table1[[#This Row],[Belastbaar loon]])</f>
        <v>19855.6335</v>
      </c>
      <c r="C4534" s="6">
        <f>AlgemeneHeffingsKorting2020(Table1[[#This Row],[Belastbaar loon]])</f>
        <v>870.43600000000004</v>
      </c>
      <c r="D4534" s="14">
        <f>ArbeidsKorting2020(Table1[[#This Row],[Belastbaar loon]])</f>
        <v>2726.58</v>
      </c>
      <c r="E4534" s="14">
        <f>MAX(Table1[[#This Row],[Loonheffing]]-Table1[[#This Row],[Algemene Heffingskorting]]-Table1[[#This Row],[Arbeidskorting]],0)</f>
        <v>16258.617499999998</v>
      </c>
      <c r="F4534" s="6">
        <f>Table1[[#This Row],[Belastbaar loon]]-Table1[[#This Row],[Belasting]]</f>
        <v>36902.3825</v>
      </c>
      <c r="G4534" s="2">
        <f>(Table1[[#This Row],[Belastbaar loon]]-Table1[[#This Row],[Netto loon]])/Table1[[#This Row],[Belastbaar loon]]</f>
        <v>0.30583731494892874</v>
      </c>
      <c r="H4534" s="14">
        <f t="shared" ca="1" si="65"/>
        <v>16253.7153</v>
      </c>
      <c r="I4534" s="14">
        <f ca="1">IF(ROW()=2, Table1[[#This Row],[Netto loon]], INDIRECT(ADDRESS(ROW()-1,COLUMN(F:F))))</f>
        <v>36897.284700000004</v>
      </c>
      <c r="J4534" s="6">
        <f ca="1">IF(ROW()=2, 0, Table1[[#This Row],[Belastbaar loon]]-INDIRECT(ADDRESS(ROW()-1,COLUMN(A:A))))</f>
        <v>10</v>
      </c>
      <c r="K4534" s="6">
        <f ca="1">Table1[[#This Row],[Netto loon]]-Table1[[#This Row],[Netto vorige schijf]]</f>
        <v>5.0977999999959138</v>
      </c>
      <c r="L4534" s="2">
        <f ca="1">(Table1[[#This Row],[Bruto tov vorige schijf]]-Table1[[#This Row],[Netto tov vorige schijf]])/MAX(Table1[[#This Row],[Bruto tov vorige schijf]],1)</f>
        <v>0.49022000000040861</v>
      </c>
    </row>
    <row r="4535" spans="1:12" x14ac:dyDescent="0.25">
      <c r="A4535" s="14">
        <v>53171</v>
      </c>
      <c r="B4535" s="6">
        <f>LoonHeffing2020(Table1[[#This Row],[Belastbaar loon]])</f>
        <v>19859.3685</v>
      </c>
      <c r="C4535" s="6">
        <f>AlgemeneHeffingsKorting2020(Table1[[#This Row],[Belastbaar loon]])</f>
        <v>869.86879999999996</v>
      </c>
      <c r="D4535" s="14">
        <f>ArbeidsKorting2020(Table1[[#This Row],[Belastbaar loon]])</f>
        <v>2725.98</v>
      </c>
      <c r="E4535" s="14">
        <f>MAX(Table1[[#This Row],[Loonheffing]]-Table1[[#This Row],[Algemene Heffingskorting]]-Table1[[#This Row],[Arbeidskorting]],0)</f>
        <v>16263.519700000001</v>
      </c>
      <c r="F4535" s="6">
        <f>Table1[[#This Row],[Belastbaar loon]]-Table1[[#This Row],[Belasting]]</f>
        <v>36907.480299999996</v>
      </c>
      <c r="G4535" s="2">
        <f>(Table1[[#This Row],[Belastbaar loon]]-Table1[[#This Row],[Netto loon]])/Table1[[#This Row],[Belastbaar loon]]</f>
        <v>0.30587199225141531</v>
      </c>
      <c r="H4535" s="14">
        <f t="shared" ca="1" si="65"/>
        <v>16258.617499999998</v>
      </c>
      <c r="I4535" s="14">
        <f ca="1">IF(ROW()=2, Table1[[#This Row],[Netto loon]], INDIRECT(ADDRESS(ROW()-1,COLUMN(F:F))))</f>
        <v>36902.3825</v>
      </c>
      <c r="J4535" s="6">
        <f ca="1">IF(ROW()=2, 0, Table1[[#This Row],[Belastbaar loon]]-INDIRECT(ADDRESS(ROW()-1,COLUMN(A:A))))</f>
        <v>10</v>
      </c>
      <c r="K4535" s="6">
        <f ca="1">Table1[[#This Row],[Netto loon]]-Table1[[#This Row],[Netto vorige schijf]]</f>
        <v>5.0977999999959138</v>
      </c>
      <c r="L4535" s="2">
        <f ca="1">(Table1[[#This Row],[Bruto tov vorige schijf]]-Table1[[#This Row],[Netto tov vorige schijf]])/MAX(Table1[[#This Row],[Bruto tov vorige schijf]],1)</f>
        <v>0.49022000000040861</v>
      </c>
    </row>
    <row r="4536" spans="1:12" x14ac:dyDescent="0.25">
      <c r="A4536" s="14">
        <v>53181</v>
      </c>
      <c r="B4536" s="6">
        <f>LoonHeffing2020(Table1[[#This Row],[Belastbaar loon]])</f>
        <v>19863.103500000001</v>
      </c>
      <c r="C4536" s="6">
        <f>AlgemeneHeffingsKorting2020(Table1[[#This Row],[Belastbaar loon]])</f>
        <v>869.30160000000001</v>
      </c>
      <c r="D4536" s="14">
        <f>ArbeidsKorting2020(Table1[[#This Row],[Belastbaar loon]])</f>
        <v>2725.38</v>
      </c>
      <c r="E4536" s="14">
        <f>MAX(Table1[[#This Row],[Loonheffing]]-Table1[[#This Row],[Algemene Heffingskorting]]-Table1[[#This Row],[Arbeidskorting]],0)</f>
        <v>16268.421900000001</v>
      </c>
      <c r="F4536" s="6">
        <f>Table1[[#This Row],[Belastbaar loon]]-Table1[[#This Row],[Belasting]]</f>
        <v>36912.578099999999</v>
      </c>
      <c r="G4536" s="2">
        <f>(Table1[[#This Row],[Belastbaar loon]]-Table1[[#This Row],[Netto loon]])/Table1[[#This Row],[Belastbaar loon]]</f>
        <v>0.3059066565126643</v>
      </c>
      <c r="H4536" s="14">
        <f t="shared" ca="1" si="65"/>
        <v>16263.519700000001</v>
      </c>
      <c r="I4536" s="14">
        <f ca="1">IF(ROW()=2, Table1[[#This Row],[Netto loon]], INDIRECT(ADDRESS(ROW()-1,COLUMN(F:F))))</f>
        <v>36907.480299999996</v>
      </c>
      <c r="J4536" s="6">
        <f ca="1">IF(ROW()=2, 0, Table1[[#This Row],[Belastbaar loon]]-INDIRECT(ADDRESS(ROW()-1,COLUMN(A:A))))</f>
        <v>10</v>
      </c>
      <c r="K4536" s="6">
        <f ca="1">Table1[[#This Row],[Netto loon]]-Table1[[#This Row],[Netto vorige schijf]]</f>
        <v>5.0978000000031898</v>
      </c>
      <c r="L4536" s="2">
        <f ca="1">(Table1[[#This Row],[Bruto tov vorige schijf]]-Table1[[#This Row],[Netto tov vorige schijf]])/MAX(Table1[[#This Row],[Bruto tov vorige schijf]],1)</f>
        <v>0.49021999999968102</v>
      </c>
    </row>
    <row r="4537" spans="1:12" x14ac:dyDescent="0.25">
      <c r="A4537" s="14">
        <v>53191</v>
      </c>
      <c r="B4537" s="6">
        <f>LoonHeffing2020(Table1[[#This Row],[Belastbaar loon]])</f>
        <v>19866.838500000002</v>
      </c>
      <c r="C4537" s="6">
        <f>AlgemeneHeffingsKorting2020(Table1[[#This Row],[Belastbaar loon]])</f>
        <v>868.73440000000005</v>
      </c>
      <c r="D4537" s="14">
        <f>ArbeidsKorting2020(Table1[[#This Row],[Belastbaar loon]])</f>
        <v>2724.78</v>
      </c>
      <c r="E4537" s="14">
        <f>MAX(Table1[[#This Row],[Loonheffing]]-Table1[[#This Row],[Algemene Heffingskorting]]-Table1[[#This Row],[Arbeidskorting]],0)</f>
        <v>16273.3241</v>
      </c>
      <c r="F4537" s="6">
        <f>Table1[[#This Row],[Belastbaar loon]]-Table1[[#This Row],[Belasting]]</f>
        <v>36917.675900000002</v>
      </c>
      <c r="G4537" s="2">
        <f>(Table1[[#This Row],[Belastbaar loon]]-Table1[[#This Row],[Netto loon]])/Table1[[#This Row],[Belastbaar loon]]</f>
        <v>0.30594130774003114</v>
      </c>
      <c r="H4537" s="14">
        <f t="shared" ca="1" si="65"/>
        <v>16268.421900000001</v>
      </c>
      <c r="I4537" s="14">
        <f ca="1">IF(ROW()=2, Table1[[#This Row],[Netto loon]], INDIRECT(ADDRESS(ROW()-1,COLUMN(F:F))))</f>
        <v>36912.578099999999</v>
      </c>
      <c r="J4537" s="6">
        <f ca="1">IF(ROW()=2, 0, Table1[[#This Row],[Belastbaar loon]]-INDIRECT(ADDRESS(ROW()-1,COLUMN(A:A))))</f>
        <v>10</v>
      </c>
      <c r="K4537" s="6">
        <f ca="1">Table1[[#This Row],[Netto loon]]-Table1[[#This Row],[Netto vorige schijf]]</f>
        <v>5.0978000000031898</v>
      </c>
      <c r="L4537" s="2">
        <f ca="1">(Table1[[#This Row],[Bruto tov vorige schijf]]-Table1[[#This Row],[Netto tov vorige schijf]])/MAX(Table1[[#This Row],[Bruto tov vorige schijf]],1)</f>
        <v>0.49021999999968102</v>
      </c>
    </row>
    <row r="4538" spans="1:12" x14ac:dyDescent="0.25">
      <c r="A4538" s="14">
        <v>53201</v>
      </c>
      <c r="B4538" s="6">
        <f>LoonHeffing2020(Table1[[#This Row],[Belastbaar loon]])</f>
        <v>19870.573499999999</v>
      </c>
      <c r="C4538" s="6">
        <f>AlgemeneHeffingsKorting2020(Table1[[#This Row],[Belastbaar loon]])</f>
        <v>868.16719999999998</v>
      </c>
      <c r="D4538" s="14">
        <f>ArbeidsKorting2020(Table1[[#This Row],[Belastbaar loon]])</f>
        <v>2724.18</v>
      </c>
      <c r="E4538" s="14">
        <f>MAX(Table1[[#This Row],[Loonheffing]]-Table1[[#This Row],[Algemene Heffingskorting]]-Table1[[#This Row],[Arbeidskorting]],0)</f>
        <v>16278.226299999998</v>
      </c>
      <c r="F4538" s="6">
        <f>Table1[[#This Row],[Belastbaar loon]]-Table1[[#This Row],[Belasting]]</f>
        <v>36922.773700000005</v>
      </c>
      <c r="G4538" s="2">
        <f>(Table1[[#This Row],[Belastbaar loon]]-Table1[[#This Row],[Netto loon]])/Table1[[#This Row],[Belastbaar loon]]</f>
        <v>0.30597594594086569</v>
      </c>
      <c r="H4538" s="14">
        <f t="shared" ca="1" si="65"/>
        <v>16273.3241</v>
      </c>
      <c r="I4538" s="14">
        <f ca="1">IF(ROW()=2, Table1[[#This Row],[Netto loon]], INDIRECT(ADDRESS(ROW()-1,COLUMN(F:F))))</f>
        <v>36917.675900000002</v>
      </c>
      <c r="J4538" s="6">
        <f ca="1">IF(ROW()=2, 0, Table1[[#This Row],[Belastbaar loon]]-INDIRECT(ADDRESS(ROW()-1,COLUMN(A:A))))</f>
        <v>10</v>
      </c>
      <c r="K4538" s="6">
        <f ca="1">Table1[[#This Row],[Netto loon]]-Table1[[#This Row],[Netto vorige schijf]]</f>
        <v>5.0978000000031898</v>
      </c>
      <c r="L4538" s="2">
        <f ca="1">(Table1[[#This Row],[Bruto tov vorige schijf]]-Table1[[#This Row],[Netto tov vorige schijf]])/MAX(Table1[[#This Row],[Bruto tov vorige schijf]],1)</f>
        <v>0.49021999999968102</v>
      </c>
    </row>
    <row r="4539" spans="1:12" x14ac:dyDescent="0.25">
      <c r="A4539" s="14">
        <v>53211</v>
      </c>
      <c r="B4539" s="6">
        <f>LoonHeffing2020(Table1[[#This Row],[Belastbaar loon]])</f>
        <v>19874.308499999999</v>
      </c>
      <c r="C4539" s="6">
        <f>AlgemeneHeffingsKorting2020(Table1[[#This Row],[Belastbaar loon]])</f>
        <v>867.6</v>
      </c>
      <c r="D4539" s="14">
        <f>ArbeidsKorting2020(Table1[[#This Row],[Belastbaar loon]])</f>
        <v>2723.58</v>
      </c>
      <c r="E4539" s="14">
        <f>MAX(Table1[[#This Row],[Loonheffing]]-Table1[[#This Row],[Algemene Heffingskorting]]-Table1[[#This Row],[Arbeidskorting]],0)</f>
        <v>16283.128500000001</v>
      </c>
      <c r="F4539" s="6">
        <f>Table1[[#This Row],[Belastbaar loon]]-Table1[[#This Row],[Belasting]]</f>
        <v>36927.871500000001</v>
      </c>
      <c r="G4539" s="2">
        <f>(Table1[[#This Row],[Belastbaar loon]]-Table1[[#This Row],[Netto loon]])/Table1[[#This Row],[Belastbaar loon]]</f>
        <v>0.30601057112251223</v>
      </c>
      <c r="H4539" s="14">
        <f t="shared" ca="1" si="65"/>
        <v>16278.226299999998</v>
      </c>
      <c r="I4539" s="14">
        <f ca="1">IF(ROW()=2, Table1[[#This Row],[Netto loon]], INDIRECT(ADDRESS(ROW()-1,COLUMN(F:F))))</f>
        <v>36922.773700000005</v>
      </c>
      <c r="J4539" s="6">
        <f ca="1">IF(ROW()=2, 0, Table1[[#This Row],[Belastbaar loon]]-INDIRECT(ADDRESS(ROW()-1,COLUMN(A:A))))</f>
        <v>10</v>
      </c>
      <c r="K4539" s="6">
        <f ca="1">Table1[[#This Row],[Netto loon]]-Table1[[#This Row],[Netto vorige schijf]]</f>
        <v>5.0977999999959138</v>
      </c>
      <c r="L4539" s="2">
        <f ca="1">(Table1[[#This Row],[Bruto tov vorige schijf]]-Table1[[#This Row],[Netto tov vorige schijf]])/MAX(Table1[[#This Row],[Bruto tov vorige schijf]],1)</f>
        <v>0.49022000000040861</v>
      </c>
    </row>
    <row r="4540" spans="1:12" x14ac:dyDescent="0.25">
      <c r="A4540" s="14">
        <v>53221</v>
      </c>
      <c r="B4540" s="6">
        <f>LoonHeffing2020(Table1[[#This Row],[Belastbaar loon]])</f>
        <v>19878.0435</v>
      </c>
      <c r="C4540" s="6">
        <f>AlgemeneHeffingsKorting2020(Table1[[#This Row],[Belastbaar loon]])</f>
        <v>867.03280000000007</v>
      </c>
      <c r="D4540" s="14">
        <f>ArbeidsKorting2020(Table1[[#This Row],[Belastbaar loon]])</f>
        <v>2722.98</v>
      </c>
      <c r="E4540" s="14">
        <f>MAX(Table1[[#This Row],[Loonheffing]]-Table1[[#This Row],[Algemene Heffingskorting]]-Table1[[#This Row],[Arbeidskorting]],0)</f>
        <v>16288.030699999999</v>
      </c>
      <c r="F4540" s="6">
        <f>Table1[[#This Row],[Belastbaar loon]]-Table1[[#This Row],[Belasting]]</f>
        <v>36932.969299999997</v>
      </c>
      <c r="G4540" s="2">
        <f>(Table1[[#This Row],[Belastbaar loon]]-Table1[[#This Row],[Netto loon]])/Table1[[#This Row],[Belastbaar loon]]</f>
        <v>0.30604518329230951</v>
      </c>
      <c r="H4540" s="14">
        <f t="shared" ca="1" si="65"/>
        <v>16283.128500000001</v>
      </c>
      <c r="I4540" s="14">
        <f ca="1">IF(ROW()=2, Table1[[#This Row],[Netto loon]], INDIRECT(ADDRESS(ROW()-1,COLUMN(F:F))))</f>
        <v>36927.871500000001</v>
      </c>
      <c r="J4540" s="6">
        <f ca="1">IF(ROW()=2, 0, Table1[[#This Row],[Belastbaar loon]]-INDIRECT(ADDRESS(ROW()-1,COLUMN(A:A))))</f>
        <v>10</v>
      </c>
      <c r="K4540" s="6">
        <f ca="1">Table1[[#This Row],[Netto loon]]-Table1[[#This Row],[Netto vorige schijf]]</f>
        <v>5.0977999999959138</v>
      </c>
      <c r="L4540" s="2">
        <f ca="1">(Table1[[#This Row],[Bruto tov vorige schijf]]-Table1[[#This Row],[Netto tov vorige schijf]])/MAX(Table1[[#This Row],[Bruto tov vorige schijf]],1)</f>
        <v>0.49022000000040861</v>
      </c>
    </row>
    <row r="4541" spans="1:12" x14ac:dyDescent="0.25">
      <c r="A4541" s="14">
        <v>53231</v>
      </c>
      <c r="B4541" s="6">
        <f>LoonHeffing2020(Table1[[#This Row],[Belastbaar loon]])</f>
        <v>19881.7785</v>
      </c>
      <c r="C4541" s="6">
        <f>AlgemeneHeffingsKorting2020(Table1[[#This Row],[Belastbaar loon]])</f>
        <v>866.46559999999999</v>
      </c>
      <c r="D4541" s="14">
        <f>ArbeidsKorting2020(Table1[[#This Row],[Belastbaar loon]])</f>
        <v>2722.38</v>
      </c>
      <c r="E4541" s="14">
        <f>MAX(Table1[[#This Row],[Loonheffing]]-Table1[[#This Row],[Algemene Heffingskorting]]-Table1[[#This Row],[Arbeidskorting]],0)</f>
        <v>16292.9329</v>
      </c>
      <c r="F4541" s="6">
        <f>Table1[[#This Row],[Belastbaar loon]]-Table1[[#This Row],[Belasting]]</f>
        <v>36938.0671</v>
      </c>
      <c r="G4541" s="2">
        <f>(Table1[[#This Row],[Belastbaar loon]]-Table1[[#This Row],[Netto loon]])/Table1[[#This Row],[Belastbaar loon]]</f>
        <v>0.30607978245759049</v>
      </c>
      <c r="H4541" s="14">
        <f t="shared" ca="1" si="65"/>
        <v>16288.030699999999</v>
      </c>
      <c r="I4541" s="14">
        <f ca="1">IF(ROW()=2, Table1[[#This Row],[Netto loon]], INDIRECT(ADDRESS(ROW()-1,COLUMN(F:F))))</f>
        <v>36932.969299999997</v>
      </c>
      <c r="J4541" s="6">
        <f ca="1">IF(ROW()=2, 0, Table1[[#This Row],[Belastbaar loon]]-INDIRECT(ADDRESS(ROW()-1,COLUMN(A:A))))</f>
        <v>10</v>
      </c>
      <c r="K4541" s="6">
        <f ca="1">Table1[[#This Row],[Netto loon]]-Table1[[#This Row],[Netto vorige schijf]]</f>
        <v>5.0978000000031898</v>
      </c>
      <c r="L4541" s="2">
        <f ca="1">(Table1[[#This Row],[Bruto tov vorige schijf]]-Table1[[#This Row],[Netto tov vorige schijf]])/MAX(Table1[[#This Row],[Bruto tov vorige schijf]],1)</f>
        <v>0.49021999999968102</v>
      </c>
    </row>
    <row r="4542" spans="1:12" x14ac:dyDescent="0.25">
      <c r="A4542" s="14">
        <v>53241</v>
      </c>
      <c r="B4542" s="6">
        <f>LoonHeffing2020(Table1[[#This Row],[Belastbaar loon]])</f>
        <v>19885.513500000001</v>
      </c>
      <c r="C4542" s="6">
        <f>AlgemeneHeffingsKorting2020(Table1[[#This Row],[Belastbaar loon]])</f>
        <v>865.89840000000004</v>
      </c>
      <c r="D4542" s="14">
        <f>ArbeidsKorting2020(Table1[[#This Row],[Belastbaar loon]])</f>
        <v>2721.78</v>
      </c>
      <c r="E4542" s="14">
        <f>MAX(Table1[[#This Row],[Loonheffing]]-Table1[[#This Row],[Algemene Heffingskorting]]-Table1[[#This Row],[Arbeidskorting]],0)</f>
        <v>16297.835100000002</v>
      </c>
      <c r="F4542" s="6">
        <f>Table1[[#This Row],[Belastbaar loon]]-Table1[[#This Row],[Belasting]]</f>
        <v>36943.164899999996</v>
      </c>
      <c r="G4542" s="2">
        <f>(Table1[[#This Row],[Belastbaar loon]]-Table1[[#This Row],[Netto loon]])/Table1[[#This Row],[Belastbaar loon]]</f>
        <v>0.30611436862568331</v>
      </c>
      <c r="H4542" s="14">
        <f t="shared" ca="1" si="65"/>
        <v>16292.9329</v>
      </c>
      <c r="I4542" s="14">
        <f ca="1">IF(ROW()=2, Table1[[#This Row],[Netto loon]], INDIRECT(ADDRESS(ROW()-1,COLUMN(F:F))))</f>
        <v>36938.0671</v>
      </c>
      <c r="J4542" s="6">
        <f ca="1">IF(ROW()=2, 0, Table1[[#This Row],[Belastbaar loon]]-INDIRECT(ADDRESS(ROW()-1,COLUMN(A:A))))</f>
        <v>10</v>
      </c>
      <c r="K4542" s="6">
        <f ca="1">Table1[[#This Row],[Netto loon]]-Table1[[#This Row],[Netto vorige schijf]]</f>
        <v>5.0977999999959138</v>
      </c>
      <c r="L4542" s="2">
        <f ca="1">(Table1[[#This Row],[Bruto tov vorige schijf]]-Table1[[#This Row],[Netto tov vorige schijf]])/MAX(Table1[[#This Row],[Bruto tov vorige schijf]],1)</f>
        <v>0.49022000000040861</v>
      </c>
    </row>
    <row r="4543" spans="1:12" x14ac:dyDescent="0.25">
      <c r="A4543" s="14">
        <v>53251</v>
      </c>
      <c r="B4543" s="6">
        <f>LoonHeffing2020(Table1[[#This Row],[Belastbaar loon]])</f>
        <v>19889.248500000002</v>
      </c>
      <c r="C4543" s="6">
        <f>AlgemeneHeffingsKorting2020(Table1[[#This Row],[Belastbaar loon]])</f>
        <v>865.33119999999997</v>
      </c>
      <c r="D4543" s="14">
        <f>ArbeidsKorting2020(Table1[[#This Row],[Belastbaar loon]])</f>
        <v>2721.18</v>
      </c>
      <c r="E4543" s="14">
        <f>MAX(Table1[[#This Row],[Loonheffing]]-Table1[[#This Row],[Algemene Heffingskorting]]-Table1[[#This Row],[Arbeidskorting]],0)</f>
        <v>16302.737300000001</v>
      </c>
      <c r="F4543" s="6">
        <f>Table1[[#This Row],[Belastbaar loon]]-Table1[[#This Row],[Belasting]]</f>
        <v>36948.262699999999</v>
      </c>
      <c r="G4543" s="2">
        <f>(Table1[[#This Row],[Belastbaar loon]]-Table1[[#This Row],[Netto loon]])/Table1[[#This Row],[Belastbaar loon]]</f>
        <v>0.30614894180390978</v>
      </c>
      <c r="H4543" s="14">
        <f t="shared" ca="1" si="65"/>
        <v>16297.835100000002</v>
      </c>
      <c r="I4543" s="14">
        <f ca="1">IF(ROW()=2, Table1[[#This Row],[Netto loon]], INDIRECT(ADDRESS(ROW()-1,COLUMN(F:F))))</f>
        <v>36943.164899999996</v>
      </c>
      <c r="J4543" s="6">
        <f ca="1">IF(ROW()=2, 0, Table1[[#This Row],[Belastbaar loon]]-INDIRECT(ADDRESS(ROW()-1,COLUMN(A:A))))</f>
        <v>10</v>
      </c>
      <c r="K4543" s="6">
        <f ca="1">Table1[[#This Row],[Netto loon]]-Table1[[#This Row],[Netto vorige schijf]]</f>
        <v>5.0978000000031898</v>
      </c>
      <c r="L4543" s="2">
        <f ca="1">(Table1[[#This Row],[Bruto tov vorige schijf]]-Table1[[#This Row],[Netto tov vorige schijf]])/MAX(Table1[[#This Row],[Bruto tov vorige schijf]],1)</f>
        <v>0.49021999999968102</v>
      </c>
    </row>
    <row r="4544" spans="1:12" x14ac:dyDescent="0.25">
      <c r="A4544" s="14">
        <v>53261</v>
      </c>
      <c r="B4544" s="6">
        <f>LoonHeffing2020(Table1[[#This Row],[Belastbaar loon]])</f>
        <v>19892.983499999998</v>
      </c>
      <c r="C4544" s="6">
        <f>AlgemeneHeffingsKorting2020(Table1[[#This Row],[Belastbaar loon]])</f>
        <v>864.76400000000001</v>
      </c>
      <c r="D4544" s="14">
        <f>ArbeidsKorting2020(Table1[[#This Row],[Belastbaar loon]])</f>
        <v>2720.58</v>
      </c>
      <c r="E4544" s="14">
        <f>MAX(Table1[[#This Row],[Loonheffing]]-Table1[[#This Row],[Algemene Heffingskorting]]-Table1[[#This Row],[Arbeidskorting]],0)</f>
        <v>16307.639499999999</v>
      </c>
      <c r="F4544" s="6">
        <f>Table1[[#This Row],[Belastbaar loon]]-Table1[[#This Row],[Belasting]]</f>
        <v>36953.360500000003</v>
      </c>
      <c r="G4544" s="2">
        <f>(Table1[[#This Row],[Belastbaar loon]]-Table1[[#This Row],[Netto loon]])/Table1[[#This Row],[Belastbaar loon]]</f>
        <v>0.30618350199958688</v>
      </c>
      <c r="H4544" s="14">
        <f t="shared" ca="1" si="65"/>
        <v>16302.737300000001</v>
      </c>
      <c r="I4544" s="14">
        <f ca="1">IF(ROW()=2, Table1[[#This Row],[Netto loon]], INDIRECT(ADDRESS(ROW()-1,COLUMN(F:F))))</f>
        <v>36948.262699999999</v>
      </c>
      <c r="J4544" s="6">
        <f ca="1">IF(ROW()=2, 0, Table1[[#This Row],[Belastbaar loon]]-INDIRECT(ADDRESS(ROW()-1,COLUMN(A:A))))</f>
        <v>10</v>
      </c>
      <c r="K4544" s="6">
        <f ca="1">Table1[[#This Row],[Netto loon]]-Table1[[#This Row],[Netto vorige schijf]]</f>
        <v>5.0978000000031898</v>
      </c>
      <c r="L4544" s="2">
        <f ca="1">(Table1[[#This Row],[Bruto tov vorige schijf]]-Table1[[#This Row],[Netto tov vorige schijf]])/MAX(Table1[[#This Row],[Bruto tov vorige schijf]],1)</f>
        <v>0.49021999999968102</v>
      </c>
    </row>
    <row r="4545" spans="1:12" x14ac:dyDescent="0.25">
      <c r="A4545" s="14">
        <v>53271</v>
      </c>
      <c r="B4545" s="6">
        <f>LoonHeffing2020(Table1[[#This Row],[Belastbaar loon]])</f>
        <v>19896.718499999999</v>
      </c>
      <c r="C4545" s="6">
        <f>AlgemeneHeffingsKorting2020(Table1[[#This Row],[Belastbaar loon]])</f>
        <v>864.19680000000005</v>
      </c>
      <c r="D4545" s="14">
        <f>ArbeidsKorting2020(Table1[[#This Row],[Belastbaar loon]])</f>
        <v>2719.98</v>
      </c>
      <c r="E4545" s="14">
        <f>MAX(Table1[[#This Row],[Loonheffing]]-Table1[[#This Row],[Algemene Heffingskorting]]-Table1[[#This Row],[Arbeidskorting]],0)</f>
        <v>16312.541699999998</v>
      </c>
      <c r="F4545" s="6">
        <f>Table1[[#This Row],[Belastbaar loon]]-Table1[[#This Row],[Belasting]]</f>
        <v>36958.458299999998</v>
      </c>
      <c r="G4545" s="2">
        <f>(Table1[[#This Row],[Belastbaar loon]]-Table1[[#This Row],[Netto loon]])/Table1[[#This Row],[Belastbaar loon]]</f>
        <v>0.30621804922002593</v>
      </c>
      <c r="H4545" s="14">
        <f t="shared" ca="1" si="65"/>
        <v>16307.639499999999</v>
      </c>
      <c r="I4545" s="14">
        <f ca="1">IF(ROW()=2, Table1[[#This Row],[Netto loon]], INDIRECT(ADDRESS(ROW()-1,COLUMN(F:F))))</f>
        <v>36953.360500000003</v>
      </c>
      <c r="J4545" s="6">
        <f ca="1">IF(ROW()=2, 0, Table1[[#This Row],[Belastbaar loon]]-INDIRECT(ADDRESS(ROW()-1,COLUMN(A:A))))</f>
        <v>10</v>
      </c>
      <c r="K4545" s="6">
        <f ca="1">Table1[[#This Row],[Netto loon]]-Table1[[#This Row],[Netto vorige schijf]]</f>
        <v>5.0977999999959138</v>
      </c>
      <c r="L4545" s="2">
        <f ca="1">(Table1[[#This Row],[Bruto tov vorige schijf]]-Table1[[#This Row],[Netto tov vorige schijf]])/MAX(Table1[[#This Row],[Bruto tov vorige schijf]],1)</f>
        <v>0.49022000000040861</v>
      </c>
    </row>
    <row r="4546" spans="1:12" x14ac:dyDescent="0.25">
      <c r="A4546" s="14">
        <v>53281</v>
      </c>
      <c r="B4546" s="6">
        <f>LoonHeffing2020(Table1[[#This Row],[Belastbaar loon]])</f>
        <v>19900.4535</v>
      </c>
      <c r="C4546" s="6">
        <f>AlgemeneHeffingsKorting2020(Table1[[#This Row],[Belastbaar loon]])</f>
        <v>863.62959999999998</v>
      </c>
      <c r="D4546" s="14">
        <f>ArbeidsKorting2020(Table1[[#This Row],[Belastbaar loon]])</f>
        <v>2719.38</v>
      </c>
      <c r="E4546" s="14">
        <f>MAX(Table1[[#This Row],[Loonheffing]]-Table1[[#This Row],[Algemene Heffingskorting]]-Table1[[#This Row],[Arbeidskorting]],0)</f>
        <v>16317.443899999998</v>
      </c>
      <c r="F4546" s="6">
        <f>Table1[[#This Row],[Belastbaar loon]]-Table1[[#This Row],[Belasting]]</f>
        <v>36963.556100000002</v>
      </c>
      <c r="G4546" s="2">
        <f>(Table1[[#This Row],[Belastbaar loon]]-Table1[[#This Row],[Netto loon]])/Table1[[#This Row],[Belastbaar loon]]</f>
        <v>0.30625258347253237</v>
      </c>
      <c r="H4546" s="14">
        <f t="shared" ca="1" si="65"/>
        <v>16312.541699999998</v>
      </c>
      <c r="I4546" s="14">
        <f ca="1">IF(ROW()=2, Table1[[#This Row],[Netto loon]], INDIRECT(ADDRESS(ROW()-1,COLUMN(F:F))))</f>
        <v>36958.458299999998</v>
      </c>
      <c r="J4546" s="6">
        <f ca="1">IF(ROW()=2, 0, Table1[[#This Row],[Belastbaar loon]]-INDIRECT(ADDRESS(ROW()-1,COLUMN(A:A))))</f>
        <v>10</v>
      </c>
      <c r="K4546" s="6">
        <f ca="1">Table1[[#This Row],[Netto loon]]-Table1[[#This Row],[Netto vorige schijf]]</f>
        <v>5.0978000000031898</v>
      </c>
      <c r="L4546" s="2">
        <f ca="1">(Table1[[#This Row],[Bruto tov vorige schijf]]-Table1[[#This Row],[Netto tov vorige schijf]])/MAX(Table1[[#This Row],[Bruto tov vorige schijf]],1)</f>
        <v>0.49021999999968102</v>
      </c>
    </row>
    <row r="4547" spans="1:12" x14ac:dyDescent="0.25">
      <c r="A4547" s="14">
        <v>53291</v>
      </c>
      <c r="B4547" s="6">
        <f>LoonHeffing2020(Table1[[#This Row],[Belastbaar loon]])</f>
        <v>19904.1885</v>
      </c>
      <c r="C4547" s="6">
        <f>AlgemeneHeffingsKorting2020(Table1[[#This Row],[Belastbaar loon]])</f>
        <v>863.06240000000003</v>
      </c>
      <c r="D4547" s="14">
        <f>ArbeidsKorting2020(Table1[[#This Row],[Belastbaar loon]])</f>
        <v>2718.78</v>
      </c>
      <c r="E4547" s="14">
        <f>MAX(Table1[[#This Row],[Loonheffing]]-Table1[[#This Row],[Algemene Heffingskorting]]-Table1[[#This Row],[Arbeidskorting]],0)</f>
        <v>16322.346100000001</v>
      </c>
      <c r="F4547" s="6">
        <f>Table1[[#This Row],[Belastbaar loon]]-Table1[[#This Row],[Belasting]]</f>
        <v>36968.653899999998</v>
      </c>
      <c r="G4547" s="2">
        <f>(Table1[[#This Row],[Belastbaar loon]]-Table1[[#This Row],[Netto loon]])/Table1[[#This Row],[Belastbaar loon]]</f>
        <v>0.30628710476440679</v>
      </c>
      <c r="H4547" s="14">
        <f t="shared" ca="1" si="65"/>
        <v>16317.443899999998</v>
      </c>
      <c r="I4547" s="14">
        <f ca="1">IF(ROW()=2, Table1[[#This Row],[Netto loon]], INDIRECT(ADDRESS(ROW()-1,COLUMN(F:F))))</f>
        <v>36963.556100000002</v>
      </c>
      <c r="J4547" s="6">
        <f ca="1">IF(ROW()=2, 0, Table1[[#This Row],[Belastbaar loon]]-INDIRECT(ADDRESS(ROW()-1,COLUMN(A:A))))</f>
        <v>10</v>
      </c>
      <c r="K4547" s="6">
        <f ca="1">Table1[[#This Row],[Netto loon]]-Table1[[#This Row],[Netto vorige schijf]]</f>
        <v>5.0977999999959138</v>
      </c>
      <c r="L4547" s="2">
        <f ca="1">(Table1[[#This Row],[Bruto tov vorige schijf]]-Table1[[#This Row],[Netto tov vorige schijf]])/MAX(Table1[[#This Row],[Bruto tov vorige schijf]],1)</f>
        <v>0.49022000000040861</v>
      </c>
    </row>
    <row r="4548" spans="1:12" x14ac:dyDescent="0.25">
      <c r="A4548" s="14">
        <v>53301</v>
      </c>
      <c r="B4548" s="6">
        <f>LoonHeffing2020(Table1[[#This Row],[Belastbaar loon]])</f>
        <v>19907.923500000001</v>
      </c>
      <c r="C4548" s="6">
        <f>AlgemeneHeffingsKorting2020(Table1[[#This Row],[Belastbaar loon]])</f>
        <v>862.49520000000007</v>
      </c>
      <c r="D4548" s="14">
        <f>ArbeidsKorting2020(Table1[[#This Row],[Belastbaar loon]])</f>
        <v>2718.18</v>
      </c>
      <c r="E4548" s="14">
        <f>MAX(Table1[[#This Row],[Loonheffing]]-Table1[[#This Row],[Algemene Heffingskorting]]-Table1[[#This Row],[Arbeidskorting]],0)</f>
        <v>16327.248299999999</v>
      </c>
      <c r="F4548" s="6">
        <f>Table1[[#This Row],[Belastbaar loon]]-Table1[[#This Row],[Belasting]]</f>
        <v>36973.751700000001</v>
      </c>
      <c r="G4548" s="2">
        <f>(Table1[[#This Row],[Belastbaar loon]]-Table1[[#This Row],[Netto loon]])/Table1[[#This Row],[Belastbaar loon]]</f>
        <v>0.30632161310294365</v>
      </c>
      <c r="H4548" s="14">
        <f t="shared" ca="1" si="65"/>
        <v>16322.346100000001</v>
      </c>
      <c r="I4548" s="14">
        <f ca="1">IF(ROW()=2, Table1[[#This Row],[Netto loon]], INDIRECT(ADDRESS(ROW()-1,COLUMN(F:F))))</f>
        <v>36968.653899999998</v>
      </c>
      <c r="J4548" s="6">
        <f ca="1">IF(ROW()=2, 0, Table1[[#This Row],[Belastbaar loon]]-INDIRECT(ADDRESS(ROW()-1,COLUMN(A:A))))</f>
        <v>10</v>
      </c>
      <c r="K4548" s="6">
        <f ca="1">Table1[[#This Row],[Netto loon]]-Table1[[#This Row],[Netto vorige schijf]]</f>
        <v>5.0978000000031898</v>
      </c>
      <c r="L4548" s="2">
        <f ca="1">(Table1[[#This Row],[Bruto tov vorige schijf]]-Table1[[#This Row],[Netto tov vorige schijf]])/MAX(Table1[[#This Row],[Bruto tov vorige schijf]],1)</f>
        <v>0.49021999999968102</v>
      </c>
    </row>
    <row r="4549" spans="1:12" x14ac:dyDescent="0.25">
      <c r="A4549" s="14">
        <v>53311</v>
      </c>
      <c r="B4549" s="6">
        <f>LoonHeffing2020(Table1[[#This Row],[Belastbaar loon]])</f>
        <v>19911.658500000001</v>
      </c>
      <c r="C4549" s="6">
        <f>AlgemeneHeffingsKorting2020(Table1[[#This Row],[Belastbaar loon]])</f>
        <v>861.928</v>
      </c>
      <c r="D4549" s="14">
        <f>ArbeidsKorting2020(Table1[[#This Row],[Belastbaar loon]])</f>
        <v>2717.58</v>
      </c>
      <c r="E4549" s="14">
        <f>MAX(Table1[[#This Row],[Loonheffing]]-Table1[[#This Row],[Algemene Heffingskorting]]-Table1[[#This Row],[Arbeidskorting]],0)</f>
        <v>16332.150500000002</v>
      </c>
      <c r="F4549" s="6">
        <f>Table1[[#This Row],[Belastbaar loon]]-Table1[[#This Row],[Belasting]]</f>
        <v>36978.849499999997</v>
      </c>
      <c r="G4549" s="2">
        <f>(Table1[[#This Row],[Belastbaar loon]]-Table1[[#This Row],[Netto loon]])/Table1[[#This Row],[Belastbaar loon]]</f>
        <v>0.30635610849543254</v>
      </c>
      <c r="H4549" s="14">
        <f t="shared" ca="1" si="65"/>
        <v>16327.248299999999</v>
      </c>
      <c r="I4549" s="14">
        <f ca="1">IF(ROW()=2, Table1[[#This Row],[Netto loon]], INDIRECT(ADDRESS(ROW()-1,COLUMN(F:F))))</f>
        <v>36973.751700000001</v>
      </c>
      <c r="J4549" s="6">
        <f ca="1">IF(ROW()=2, 0, Table1[[#This Row],[Belastbaar loon]]-INDIRECT(ADDRESS(ROW()-1,COLUMN(A:A))))</f>
        <v>10</v>
      </c>
      <c r="K4549" s="6">
        <f ca="1">Table1[[#This Row],[Netto loon]]-Table1[[#This Row],[Netto vorige schijf]]</f>
        <v>5.0977999999959138</v>
      </c>
      <c r="L4549" s="2">
        <f ca="1">(Table1[[#This Row],[Bruto tov vorige schijf]]-Table1[[#This Row],[Netto tov vorige schijf]])/MAX(Table1[[#This Row],[Bruto tov vorige schijf]],1)</f>
        <v>0.49022000000040861</v>
      </c>
    </row>
    <row r="4550" spans="1:12" x14ac:dyDescent="0.25">
      <c r="A4550" s="14">
        <v>53321</v>
      </c>
      <c r="B4550" s="6">
        <f>LoonHeffing2020(Table1[[#This Row],[Belastbaar loon]])</f>
        <v>19915.393499999998</v>
      </c>
      <c r="C4550" s="6">
        <f>AlgemeneHeffingsKorting2020(Table1[[#This Row],[Belastbaar loon]])</f>
        <v>861.36080000000004</v>
      </c>
      <c r="D4550" s="14">
        <f>ArbeidsKorting2020(Table1[[#This Row],[Belastbaar loon]])</f>
        <v>2716.98</v>
      </c>
      <c r="E4550" s="14">
        <f>MAX(Table1[[#This Row],[Loonheffing]]-Table1[[#This Row],[Algemene Heffingskorting]]-Table1[[#This Row],[Arbeidskorting]],0)</f>
        <v>16337.0527</v>
      </c>
      <c r="F4550" s="6">
        <f>Table1[[#This Row],[Belastbaar loon]]-Table1[[#This Row],[Belasting]]</f>
        <v>36983.9473</v>
      </c>
      <c r="G4550" s="2">
        <f>(Table1[[#This Row],[Belastbaar loon]]-Table1[[#This Row],[Netto loon]])/Table1[[#This Row],[Belastbaar loon]]</f>
        <v>0.30639059094915699</v>
      </c>
      <c r="H4550" s="14">
        <f t="shared" ca="1" si="65"/>
        <v>16332.150500000002</v>
      </c>
      <c r="I4550" s="14">
        <f ca="1">IF(ROW()=2, Table1[[#This Row],[Netto loon]], INDIRECT(ADDRESS(ROW()-1,COLUMN(F:F))))</f>
        <v>36978.849499999997</v>
      </c>
      <c r="J4550" s="6">
        <f ca="1">IF(ROW()=2, 0, Table1[[#This Row],[Belastbaar loon]]-INDIRECT(ADDRESS(ROW()-1,COLUMN(A:A))))</f>
        <v>10</v>
      </c>
      <c r="K4550" s="6">
        <f ca="1">Table1[[#This Row],[Netto loon]]-Table1[[#This Row],[Netto vorige schijf]]</f>
        <v>5.0978000000031898</v>
      </c>
      <c r="L4550" s="2">
        <f ca="1">(Table1[[#This Row],[Bruto tov vorige schijf]]-Table1[[#This Row],[Netto tov vorige schijf]])/MAX(Table1[[#This Row],[Bruto tov vorige schijf]],1)</f>
        <v>0.49021999999968102</v>
      </c>
    </row>
    <row r="4551" spans="1:12" x14ac:dyDescent="0.25">
      <c r="A4551" s="14">
        <v>53331</v>
      </c>
      <c r="B4551" s="6">
        <f>LoonHeffing2020(Table1[[#This Row],[Belastbaar loon]])</f>
        <v>19919.128499999999</v>
      </c>
      <c r="C4551" s="6">
        <f>AlgemeneHeffingsKorting2020(Table1[[#This Row],[Belastbaar loon]])</f>
        <v>860.79359999999997</v>
      </c>
      <c r="D4551" s="14">
        <f>ArbeidsKorting2020(Table1[[#This Row],[Belastbaar loon]])</f>
        <v>2716.38</v>
      </c>
      <c r="E4551" s="14">
        <f>MAX(Table1[[#This Row],[Loonheffing]]-Table1[[#This Row],[Algemene Heffingskorting]]-Table1[[#This Row],[Arbeidskorting]],0)</f>
        <v>16341.954899999997</v>
      </c>
      <c r="F4551" s="6">
        <f>Table1[[#This Row],[Belastbaar loon]]-Table1[[#This Row],[Belasting]]</f>
        <v>36989.045100000003</v>
      </c>
      <c r="G4551" s="2">
        <f>(Table1[[#This Row],[Belastbaar loon]]-Table1[[#This Row],[Netto loon]])/Table1[[#This Row],[Belastbaar loon]]</f>
        <v>0.30642506047139556</v>
      </c>
      <c r="H4551" s="14">
        <f t="shared" ca="1" si="65"/>
        <v>16337.0527</v>
      </c>
      <c r="I4551" s="14">
        <f ca="1">IF(ROW()=2, Table1[[#This Row],[Netto loon]], INDIRECT(ADDRESS(ROW()-1,COLUMN(F:F))))</f>
        <v>36983.9473</v>
      </c>
      <c r="J4551" s="6">
        <f ca="1">IF(ROW()=2, 0, Table1[[#This Row],[Belastbaar loon]]-INDIRECT(ADDRESS(ROW()-1,COLUMN(A:A))))</f>
        <v>10</v>
      </c>
      <c r="K4551" s="6">
        <f ca="1">Table1[[#This Row],[Netto loon]]-Table1[[#This Row],[Netto vorige schijf]]</f>
        <v>5.0978000000031898</v>
      </c>
      <c r="L4551" s="2">
        <f ca="1">(Table1[[#This Row],[Bruto tov vorige schijf]]-Table1[[#This Row],[Netto tov vorige schijf]])/MAX(Table1[[#This Row],[Bruto tov vorige schijf]],1)</f>
        <v>0.49021999999968102</v>
      </c>
    </row>
    <row r="4552" spans="1:12" x14ac:dyDescent="0.25">
      <c r="A4552" s="14">
        <v>53341</v>
      </c>
      <c r="B4552" s="6">
        <f>LoonHeffing2020(Table1[[#This Row],[Belastbaar loon]])</f>
        <v>19922.863499999999</v>
      </c>
      <c r="C4552" s="6">
        <f>AlgemeneHeffingsKorting2020(Table1[[#This Row],[Belastbaar loon]])</f>
        <v>860.22640000000001</v>
      </c>
      <c r="D4552" s="14">
        <f>ArbeidsKorting2020(Table1[[#This Row],[Belastbaar loon]])</f>
        <v>2715.78</v>
      </c>
      <c r="E4552" s="14">
        <f>MAX(Table1[[#This Row],[Loonheffing]]-Table1[[#This Row],[Algemene Heffingskorting]]-Table1[[#This Row],[Arbeidskorting]],0)</f>
        <v>16346.857099999999</v>
      </c>
      <c r="F4552" s="6">
        <f>Table1[[#This Row],[Belastbaar loon]]-Table1[[#This Row],[Belasting]]</f>
        <v>36994.142899999999</v>
      </c>
      <c r="G4552" s="2">
        <f>(Table1[[#This Row],[Belastbaar loon]]-Table1[[#This Row],[Netto loon]])/Table1[[#This Row],[Belastbaar loon]]</f>
        <v>0.30645951706942132</v>
      </c>
      <c r="H4552" s="14">
        <f t="shared" ca="1" si="65"/>
        <v>16341.954899999997</v>
      </c>
      <c r="I4552" s="14">
        <f ca="1">IF(ROW()=2, Table1[[#This Row],[Netto loon]], INDIRECT(ADDRESS(ROW()-1,COLUMN(F:F))))</f>
        <v>36989.045100000003</v>
      </c>
      <c r="J4552" s="6">
        <f ca="1">IF(ROW()=2, 0, Table1[[#This Row],[Belastbaar loon]]-INDIRECT(ADDRESS(ROW()-1,COLUMN(A:A))))</f>
        <v>10</v>
      </c>
      <c r="K4552" s="6">
        <f ca="1">Table1[[#This Row],[Netto loon]]-Table1[[#This Row],[Netto vorige schijf]]</f>
        <v>5.0977999999959138</v>
      </c>
      <c r="L4552" s="2">
        <f ca="1">(Table1[[#This Row],[Bruto tov vorige schijf]]-Table1[[#This Row],[Netto tov vorige schijf]])/MAX(Table1[[#This Row],[Bruto tov vorige schijf]],1)</f>
        <v>0.49022000000040861</v>
      </c>
    </row>
    <row r="4553" spans="1:12" x14ac:dyDescent="0.25">
      <c r="A4553" s="14">
        <v>53351</v>
      </c>
      <c r="B4553" s="6">
        <f>LoonHeffing2020(Table1[[#This Row],[Belastbaar loon]])</f>
        <v>19926.5985</v>
      </c>
      <c r="C4553" s="6">
        <f>AlgemeneHeffingsKorting2020(Table1[[#This Row],[Belastbaar loon]])</f>
        <v>859.65920000000006</v>
      </c>
      <c r="D4553" s="14">
        <f>ArbeidsKorting2020(Table1[[#This Row],[Belastbaar loon]])</f>
        <v>2715.18</v>
      </c>
      <c r="E4553" s="14">
        <f>MAX(Table1[[#This Row],[Loonheffing]]-Table1[[#This Row],[Algemene Heffingskorting]]-Table1[[#This Row],[Arbeidskorting]],0)</f>
        <v>16351.759299999998</v>
      </c>
      <c r="F4553" s="6">
        <f>Table1[[#This Row],[Belastbaar loon]]-Table1[[#This Row],[Belasting]]</f>
        <v>36999.240700000002</v>
      </c>
      <c r="G4553" s="2">
        <f>(Table1[[#This Row],[Belastbaar loon]]-Table1[[#This Row],[Netto loon]])/Table1[[#This Row],[Belastbaar loon]]</f>
        <v>0.30649396075050134</v>
      </c>
      <c r="H4553" s="14">
        <f t="shared" ca="1" si="65"/>
        <v>16346.857099999999</v>
      </c>
      <c r="I4553" s="14">
        <f ca="1">IF(ROW()=2, Table1[[#This Row],[Netto loon]], INDIRECT(ADDRESS(ROW()-1,COLUMN(F:F))))</f>
        <v>36994.142899999999</v>
      </c>
      <c r="J4553" s="6">
        <f ca="1">IF(ROW()=2, 0, Table1[[#This Row],[Belastbaar loon]]-INDIRECT(ADDRESS(ROW()-1,COLUMN(A:A))))</f>
        <v>10</v>
      </c>
      <c r="K4553" s="6">
        <f ca="1">Table1[[#This Row],[Netto loon]]-Table1[[#This Row],[Netto vorige schijf]]</f>
        <v>5.0978000000031898</v>
      </c>
      <c r="L4553" s="2">
        <f ca="1">(Table1[[#This Row],[Bruto tov vorige schijf]]-Table1[[#This Row],[Netto tov vorige schijf]])/MAX(Table1[[#This Row],[Bruto tov vorige schijf]],1)</f>
        <v>0.49021999999968102</v>
      </c>
    </row>
    <row r="4554" spans="1:12" x14ac:dyDescent="0.25">
      <c r="A4554" s="14">
        <v>53361</v>
      </c>
      <c r="B4554" s="6">
        <f>LoonHeffing2020(Table1[[#This Row],[Belastbaar loon]])</f>
        <v>19930.333500000001</v>
      </c>
      <c r="C4554" s="6">
        <f>AlgemeneHeffingsKorting2020(Table1[[#This Row],[Belastbaar loon]])</f>
        <v>859.09199999999998</v>
      </c>
      <c r="D4554" s="14">
        <f>ArbeidsKorting2020(Table1[[#This Row],[Belastbaar loon]])</f>
        <v>2714.58</v>
      </c>
      <c r="E4554" s="14">
        <f>MAX(Table1[[#This Row],[Loonheffing]]-Table1[[#This Row],[Algemene Heffingskorting]]-Table1[[#This Row],[Arbeidskorting]],0)</f>
        <v>16356.6615</v>
      </c>
      <c r="F4554" s="6">
        <f>Table1[[#This Row],[Belastbaar loon]]-Table1[[#This Row],[Belasting]]</f>
        <v>37004.338499999998</v>
      </c>
      <c r="G4554" s="2">
        <f>(Table1[[#This Row],[Belastbaar loon]]-Table1[[#This Row],[Netto loon]])/Table1[[#This Row],[Belastbaar loon]]</f>
        <v>0.30652839152189804</v>
      </c>
      <c r="H4554" s="14">
        <f t="shared" ca="1" si="65"/>
        <v>16351.759299999998</v>
      </c>
      <c r="I4554" s="14">
        <f ca="1">IF(ROW()=2, Table1[[#This Row],[Netto loon]], INDIRECT(ADDRESS(ROW()-1,COLUMN(F:F))))</f>
        <v>36999.240700000002</v>
      </c>
      <c r="J4554" s="6">
        <f ca="1">IF(ROW()=2, 0, Table1[[#This Row],[Belastbaar loon]]-INDIRECT(ADDRESS(ROW()-1,COLUMN(A:A))))</f>
        <v>10</v>
      </c>
      <c r="K4554" s="6">
        <f ca="1">Table1[[#This Row],[Netto loon]]-Table1[[#This Row],[Netto vorige schijf]]</f>
        <v>5.0977999999959138</v>
      </c>
      <c r="L4554" s="2">
        <f ca="1">(Table1[[#This Row],[Bruto tov vorige schijf]]-Table1[[#This Row],[Netto tov vorige schijf]])/MAX(Table1[[#This Row],[Bruto tov vorige schijf]],1)</f>
        <v>0.49022000000040861</v>
      </c>
    </row>
    <row r="4555" spans="1:12" x14ac:dyDescent="0.25">
      <c r="A4555" s="14">
        <v>53371</v>
      </c>
      <c r="B4555" s="6">
        <f>LoonHeffing2020(Table1[[#This Row],[Belastbaar loon]])</f>
        <v>19934.068500000001</v>
      </c>
      <c r="C4555" s="6">
        <f>AlgemeneHeffingsKorting2020(Table1[[#This Row],[Belastbaar loon]])</f>
        <v>858.52480000000003</v>
      </c>
      <c r="D4555" s="14">
        <f>ArbeidsKorting2020(Table1[[#This Row],[Belastbaar loon]])</f>
        <v>2713.98</v>
      </c>
      <c r="E4555" s="14">
        <f>MAX(Table1[[#This Row],[Loonheffing]]-Table1[[#This Row],[Algemene Heffingskorting]]-Table1[[#This Row],[Arbeidskorting]],0)</f>
        <v>16361.563700000002</v>
      </c>
      <c r="F4555" s="6">
        <f>Table1[[#This Row],[Belastbaar loon]]-Table1[[#This Row],[Belasting]]</f>
        <v>37009.436300000001</v>
      </c>
      <c r="G4555" s="2">
        <f>(Table1[[#This Row],[Belastbaar loon]]-Table1[[#This Row],[Netto loon]])/Table1[[#This Row],[Belastbaar loon]]</f>
        <v>0.30656280939086766</v>
      </c>
      <c r="H4555" s="14">
        <f t="shared" ca="1" si="65"/>
        <v>16356.6615</v>
      </c>
      <c r="I4555" s="14">
        <f ca="1">IF(ROW()=2, Table1[[#This Row],[Netto loon]], INDIRECT(ADDRESS(ROW()-1,COLUMN(F:F))))</f>
        <v>37004.338499999998</v>
      </c>
      <c r="J4555" s="6">
        <f ca="1">IF(ROW()=2, 0, Table1[[#This Row],[Belastbaar loon]]-INDIRECT(ADDRESS(ROW()-1,COLUMN(A:A))))</f>
        <v>10</v>
      </c>
      <c r="K4555" s="6">
        <f ca="1">Table1[[#This Row],[Netto loon]]-Table1[[#This Row],[Netto vorige schijf]]</f>
        <v>5.0978000000031898</v>
      </c>
      <c r="L4555" s="2">
        <f ca="1">(Table1[[#This Row],[Bruto tov vorige schijf]]-Table1[[#This Row],[Netto tov vorige schijf]])/MAX(Table1[[#This Row],[Bruto tov vorige schijf]],1)</f>
        <v>0.49021999999968102</v>
      </c>
    </row>
    <row r="4556" spans="1:12" x14ac:dyDescent="0.25">
      <c r="A4556" s="14">
        <v>53381</v>
      </c>
      <c r="B4556" s="6">
        <f>LoonHeffing2020(Table1[[#This Row],[Belastbaar loon]])</f>
        <v>19937.803499999998</v>
      </c>
      <c r="C4556" s="6">
        <f>AlgemeneHeffingsKorting2020(Table1[[#This Row],[Belastbaar loon]])</f>
        <v>857.95759999999996</v>
      </c>
      <c r="D4556" s="14">
        <f>ArbeidsKorting2020(Table1[[#This Row],[Belastbaar loon]])</f>
        <v>2713.38</v>
      </c>
      <c r="E4556" s="14">
        <f>MAX(Table1[[#This Row],[Loonheffing]]-Table1[[#This Row],[Algemene Heffingskorting]]-Table1[[#This Row],[Arbeidskorting]],0)</f>
        <v>16366.465899999996</v>
      </c>
      <c r="F4556" s="6">
        <f>Table1[[#This Row],[Belastbaar loon]]-Table1[[#This Row],[Belasting]]</f>
        <v>37014.534100000004</v>
      </c>
      <c r="G4556" s="2">
        <f>(Table1[[#This Row],[Belastbaar loon]]-Table1[[#This Row],[Netto loon]])/Table1[[#This Row],[Belastbaar loon]]</f>
        <v>0.30659721436466147</v>
      </c>
      <c r="H4556" s="14">
        <f t="shared" ca="1" si="65"/>
        <v>16361.563700000002</v>
      </c>
      <c r="I4556" s="14">
        <f ca="1">IF(ROW()=2, Table1[[#This Row],[Netto loon]], INDIRECT(ADDRESS(ROW()-1,COLUMN(F:F))))</f>
        <v>37009.436300000001</v>
      </c>
      <c r="J4556" s="6">
        <f ca="1">IF(ROW()=2, 0, Table1[[#This Row],[Belastbaar loon]]-INDIRECT(ADDRESS(ROW()-1,COLUMN(A:A))))</f>
        <v>10</v>
      </c>
      <c r="K4556" s="6">
        <f ca="1">Table1[[#This Row],[Netto loon]]-Table1[[#This Row],[Netto vorige schijf]]</f>
        <v>5.0978000000031898</v>
      </c>
      <c r="L4556" s="2">
        <f ca="1">(Table1[[#This Row],[Bruto tov vorige schijf]]-Table1[[#This Row],[Netto tov vorige schijf]])/MAX(Table1[[#This Row],[Bruto tov vorige schijf]],1)</f>
        <v>0.49021999999968102</v>
      </c>
    </row>
    <row r="4557" spans="1:12" x14ac:dyDescent="0.25">
      <c r="A4557" s="14">
        <v>53391</v>
      </c>
      <c r="B4557" s="6">
        <f>LoonHeffing2020(Table1[[#This Row],[Belastbaar loon]])</f>
        <v>19941.538499999999</v>
      </c>
      <c r="C4557" s="6">
        <f>AlgemeneHeffingsKorting2020(Table1[[#This Row],[Belastbaar loon]])</f>
        <v>857.3904</v>
      </c>
      <c r="D4557" s="14">
        <f>ArbeidsKorting2020(Table1[[#This Row],[Belastbaar loon]])</f>
        <v>2712.78</v>
      </c>
      <c r="E4557" s="14">
        <f>MAX(Table1[[#This Row],[Loonheffing]]-Table1[[#This Row],[Algemene Heffingskorting]]-Table1[[#This Row],[Arbeidskorting]],0)</f>
        <v>16371.368099999998</v>
      </c>
      <c r="F4557" s="6">
        <f>Table1[[#This Row],[Belastbaar loon]]-Table1[[#This Row],[Belasting]]</f>
        <v>37019.6319</v>
      </c>
      <c r="G4557" s="2">
        <f>(Table1[[#This Row],[Belastbaar loon]]-Table1[[#This Row],[Netto loon]])/Table1[[#This Row],[Belastbaar loon]]</f>
        <v>0.30663160645052534</v>
      </c>
      <c r="H4557" s="14">
        <f t="shared" ca="1" si="65"/>
        <v>16366.465899999996</v>
      </c>
      <c r="I4557" s="14">
        <f ca="1">IF(ROW()=2, Table1[[#This Row],[Netto loon]], INDIRECT(ADDRESS(ROW()-1,COLUMN(F:F))))</f>
        <v>37014.534100000004</v>
      </c>
      <c r="J4557" s="6">
        <f ca="1">IF(ROW()=2, 0, Table1[[#This Row],[Belastbaar loon]]-INDIRECT(ADDRESS(ROW()-1,COLUMN(A:A))))</f>
        <v>10</v>
      </c>
      <c r="K4557" s="6">
        <f ca="1">Table1[[#This Row],[Netto loon]]-Table1[[#This Row],[Netto vorige schijf]]</f>
        <v>5.0977999999959138</v>
      </c>
      <c r="L4557" s="2">
        <f ca="1">(Table1[[#This Row],[Bruto tov vorige schijf]]-Table1[[#This Row],[Netto tov vorige schijf]])/MAX(Table1[[#This Row],[Bruto tov vorige schijf]],1)</f>
        <v>0.49022000000040861</v>
      </c>
    </row>
    <row r="4558" spans="1:12" x14ac:dyDescent="0.25">
      <c r="A4558" s="14">
        <v>53401</v>
      </c>
      <c r="B4558" s="6">
        <f>LoonHeffing2020(Table1[[#This Row],[Belastbaar loon]])</f>
        <v>19945.273499999999</v>
      </c>
      <c r="C4558" s="6">
        <f>AlgemeneHeffingsKorting2020(Table1[[#This Row],[Belastbaar loon]])</f>
        <v>856.82320000000004</v>
      </c>
      <c r="D4558" s="14">
        <f>ArbeidsKorting2020(Table1[[#This Row],[Belastbaar loon]])</f>
        <v>2712.18</v>
      </c>
      <c r="E4558" s="14">
        <f>MAX(Table1[[#This Row],[Loonheffing]]-Table1[[#This Row],[Algemene Heffingskorting]]-Table1[[#This Row],[Arbeidskorting]],0)</f>
        <v>16376.2703</v>
      </c>
      <c r="F4558" s="6">
        <f>Table1[[#This Row],[Belastbaar loon]]-Table1[[#This Row],[Belasting]]</f>
        <v>37024.729699999996</v>
      </c>
      <c r="G4558" s="2">
        <f>(Table1[[#This Row],[Belastbaar loon]]-Table1[[#This Row],[Netto loon]])/Table1[[#This Row],[Belastbaar loon]]</f>
        <v>0.30666598565569941</v>
      </c>
      <c r="H4558" s="14">
        <f t="shared" ca="1" si="65"/>
        <v>16371.368099999998</v>
      </c>
      <c r="I4558" s="14">
        <f ca="1">IF(ROW()=2, Table1[[#This Row],[Netto loon]], INDIRECT(ADDRESS(ROW()-1,COLUMN(F:F))))</f>
        <v>37019.6319</v>
      </c>
      <c r="J4558" s="6">
        <f ca="1">IF(ROW()=2, 0, Table1[[#This Row],[Belastbaar loon]]-INDIRECT(ADDRESS(ROW()-1,COLUMN(A:A))))</f>
        <v>10</v>
      </c>
      <c r="K4558" s="6">
        <f ca="1">Table1[[#This Row],[Netto loon]]-Table1[[#This Row],[Netto vorige schijf]]</f>
        <v>5.0977999999959138</v>
      </c>
      <c r="L4558" s="2">
        <f ca="1">(Table1[[#This Row],[Bruto tov vorige schijf]]-Table1[[#This Row],[Netto tov vorige schijf]])/MAX(Table1[[#This Row],[Bruto tov vorige schijf]],1)</f>
        <v>0.49022000000040861</v>
      </c>
    </row>
    <row r="4559" spans="1:12" x14ac:dyDescent="0.25">
      <c r="A4559" s="14">
        <v>53411</v>
      </c>
      <c r="B4559" s="6">
        <f>LoonHeffing2020(Table1[[#This Row],[Belastbaar loon]])</f>
        <v>19949.0085</v>
      </c>
      <c r="C4559" s="6">
        <f>AlgemeneHeffingsKorting2020(Table1[[#This Row],[Belastbaar loon]])</f>
        <v>856.25599999999997</v>
      </c>
      <c r="D4559" s="14">
        <f>ArbeidsKorting2020(Table1[[#This Row],[Belastbaar loon]])</f>
        <v>2711.58</v>
      </c>
      <c r="E4559" s="14">
        <f>MAX(Table1[[#This Row],[Loonheffing]]-Table1[[#This Row],[Algemene Heffingskorting]]-Table1[[#This Row],[Arbeidskorting]],0)</f>
        <v>16381.172499999999</v>
      </c>
      <c r="F4559" s="6">
        <f>Table1[[#This Row],[Belastbaar loon]]-Table1[[#This Row],[Belasting]]</f>
        <v>37029.827499999999</v>
      </c>
      <c r="G4559" s="2">
        <f>(Table1[[#This Row],[Belastbaar loon]]-Table1[[#This Row],[Netto loon]])/Table1[[#This Row],[Belastbaar loon]]</f>
        <v>0.30670035198741835</v>
      </c>
      <c r="H4559" s="14">
        <f t="shared" ca="1" si="65"/>
        <v>16376.2703</v>
      </c>
      <c r="I4559" s="14">
        <f ca="1">IF(ROW()=2, Table1[[#This Row],[Netto loon]], INDIRECT(ADDRESS(ROW()-1,COLUMN(F:F))))</f>
        <v>37024.729699999996</v>
      </c>
      <c r="J4559" s="6">
        <f ca="1">IF(ROW()=2, 0, Table1[[#This Row],[Belastbaar loon]]-INDIRECT(ADDRESS(ROW()-1,COLUMN(A:A))))</f>
        <v>10</v>
      </c>
      <c r="K4559" s="6">
        <f ca="1">Table1[[#This Row],[Netto loon]]-Table1[[#This Row],[Netto vorige schijf]]</f>
        <v>5.0978000000031898</v>
      </c>
      <c r="L4559" s="2">
        <f ca="1">(Table1[[#This Row],[Bruto tov vorige schijf]]-Table1[[#This Row],[Netto tov vorige schijf]])/MAX(Table1[[#This Row],[Bruto tov vorige schijf]],1)</f>
        <v>0.49021999999968102</v>
      </c>
    </row>
    <row r="4560" spans="1:12" x14ac:dyDescent="0.25">
      <c r="A4560" s="14">
        <v>53421</v>
      </c>
      <c r="B4560" s="6">
        <f>LoonHeffing2020(Table1[[#This Row],[Belastbaar loon]])</f>
        <v>19952.7435</v>
      </c>
      <c r="C4560" s="6">
        <f>AlgemeneHeffingsKorting2020(Table1[[#This Row],[Belastbaar loon]])</f>
        <v>855.68880000000001</v>
      </c>
      <c r="D4560" s="14">
        <f>ArbeidsKorting2020(Table1[[#This Row],[Belastbaar loon]])</f>
        <v>2710.98</v>
      </c>
      <c r="E4560" s="14">
        <f>MAX(Table1[[#This Row],[Loonheffing]]-Table1[[#This Row],[Algemene Heffingskorting]]-Table1[[#This Row],[Arbeidskorting]],0)</f>
        <v>16386.074700000001</v>
      </c>
      <c r="F4560" s="6">
        <f>Table1[[#This Row],[Belastbaar loon]]-Table1[[#This Row],[Belasting]]</f>
        <v>37034.925300000003</v>
      </c>
      <c r="G4560" s="2">
        <f>(Table1[[#This Row],[Belastbaar loon]]-Table1[[#This Row],[Netto loon]])/Table1[[#This Row],[Belastbaar loon]]</f>
        <v>0.3067347054529117</v>
      </c>
      <c r="H4560" s="14">
        <f t="shared" ca="1" si="65"/>
        <v>16381.172499999999</v>
      </c>
      <c r="I4560" s="14">
        <f ca="1">IF(ROW()=2, Table1[[#This Row],[Netto loon]], INDIRECT(ADDRESS(ROW()-1,COLUMN(F:F))))</f>
        <v>37029.827499999999</v>
      </c>
      <c r="J4560" s="6">
        <f ca="1">IF(ROW()=2, 0, Table1[[#This Row],[Belastbaar loon]]-INDIRECT(ADDRESS(ROW()-1,COLUMN(A:A))))</f>
        <v>10</v>
      </c>
      <c r="K4560" s="6">
        <f ca="1">Table1[[#This Row],[Netto loon]]-Table1[[#This Row],[Netto vorige schijf]]</f>
        <v>5.0978000000031898</v>
      </c>
      <c r="L4560" s="2">
        <f ca="1">(Table1[[#This Row],[Bruto tov vorige schijf]]-Table1[[#This Row],[Netto tov vorige schijf]])/MAX(Table1[[#This Row],[Bruto tov vorige schijf]],1)</f>
        <v>0.49021999999968102</v>
      </c>
    </row>
    <row r="4561" spans="1:12" x14ac:dyDescent="0.25">
      <c r="A4561" s="14">
        <v>53431</v>
      </c>
      <c r="B4561" s="6">
        <f>LoonHeffing2020(Table1[[#This Row],[Belastbaar loon]])</f>
        <v>19956.478500000001</v>
      </c>
      <c r="C4561" s="6">
        <f>AlgemeneHeffingsKorting2020(Table1[[#This Row],[Belastbaar loon]])</f>
        <v>855.12160000000006</v>
      </c>
      <c r="D4561" s="14">
        <f>ArbeidsKorting2020(Table1[[#This Row],[Belastbaar loon]])</f>
        <v>2710.38</v>
      </c>
      <c r="E4561" s="14">
        <f>MAX(Table1[[#This Row],[Loonheffing]]-Table1[[#This Row],[Algemene Heffingskorting]]-Table1[[#This Row],[Arbeidskorting]],0)</f>
        <v>16390.976900000001</v>
      </c>
      <c r="F4561" s="6">
        <f>Table1[[#This Row],[Belastbaar loon]]-Table1[[#This Row],[Belasting]]</f>
        <v>37040.023099999999</v>
      </c>
      <c r="G4561" s="2">
        <f>(Table1[[#This Row],[Belastbaar loon]]-Table1[[#This Row],[Netto loon]])/Table1[[#This Row],[Belastbaar loon]]</f>
        <v>0.30676904605940375</v>
      </c>
      <c r="H4561" s="14">
        <f t="shared" ca="1" si="65"/>
        <v>16386.074700000001</v>
      </c>
      <c r="I4561" s="14">
        <f ca="1">IF(ROW()=2, Table1[[#This Row],[Netto loon]], INDIRECT(ADDRESS(ROW()-1,COLUMN(F:F))))</f>
        <v>37034.925300000003</v>
      </c>
      <c r="J4561" s="6">
        <f ca="1">IF(ROW()=2, 0, Table1[[#This Row],[Belastbaar loon]]-INDIRECT(ADDRESS(ROW()-1,COLUMN(A:A))))</f>
        <v>10</v>
      </c>
      <c r="K4561" s="6">
        <f ca="1">Table1[[#This Row],[Netto loon]]-Table1[[#This Row],[Netto vorige schijf]]</f>
        <v>5.0977999999959138</v>
      </c>
      <c r="L4561" s="2">
        <f ca="1">(Table1[[#This Row],[Bruto tov vorige schijf]]-Table1[[#This Row],[Netto tov vorige schijf]])/MAX(Table1[[#This Row],[Bruto tov vorige schijf]],1)</f>
        <v>0.49022000000040861</v>
      </c>
    </row>
    <row r="4562" spans="1:12" x14ac:dyDescent="0.25">
      <c r="A4562" s="14">
        <v>53441</v>
      </c>
      <c r="B4562" s="6">
        <f>LoonHeffing2020(Table1[[#This Row],[Belastbaar loon]])</f>
        <v>19960.213500000002</v>
      </c>
      <c r="C4562" s="6">
        <f>AlgemeneHeffingsKorting2020(Table1[[#This Row],[Belastbaar loon]])</f>
        <v>854.55439999999999</v>
      </c>
      <c r="D4562" s="14">
        <f>ArbeidsKorting2020(Table1[[#This Row],[Belastbaar loon]])</f>
        <v>2709.78</v>
      </c>
      <c r="E4562" s="14">
        <f>MAX(Table1[[#This Row],[Loonheffing]]-Table1[[#This Row],[Algemene Heffingskorting]]-Table1[[#This Row],[Arbeidskorting]],0)</f>
        <v>16395.879100000002</v>
      </c>
      <c r="F4562" s="6">
        <f>Table1[[#This Row],[Belastbaar loon]]-Table1[[#This Row],[Belasting]]</f>
        <v>37045.120899999994</v>
      </c>
      <c r="G4562" s="2">
        <f>(Table1[[#This Row],[Belastbaar loon]]-Table1[[#This Row],[Netto loon]])/Table1[[#This Row],[Belastbaar loon]]</f>
        <v>0.30680337381411288</v>
      </c>
      <c r="H4562" s="14">
        <f t="shared" ca="1" si="65"/>
        <v>16390.976900000001</v>
      </c>
      <c r="I4562" s="14">
        <f ca="1">IF(ROW()=2, Table1[[#This Row],[Netto loon]], INDIRECT(ADDRESS(ROW()-1,COLUMN(F:F))))</f>
        <v>37040.023099999999</v>
      </c>
      <c r="J4562" s="6">
        <f ca="1">IF(ROW()=2, 0, Table1[[#This Row],[Belastbaar loon]]-INDIRECT(ADDRESS(ROW()-1,COLUMN(A:A))))</f>
        <v>10</v>
      </c>
      <c r="K4562" s="6">
        <f ca="1">Table1[[#This Row],[Netto loon]]-Table1[[#This Row],[Netto vorige schijf]]</f>
        <v>5.0977999999959138</v>
      </c>
      <c r="L4562" s="2">
        <f ca="1">(Table1[[#This Row],[Bruto tov vorige schijf]]-Table1[[#This Row],[Netto tov vorige schijf]])/MAX(Table1[[#This Row],[Bruto tov vorige schijf]],1)</f>
        <v>0.49022000000040861</v>
      </c>
    </row>
    <row r="4563" spans="1:12" x14ac:dyDescent="0.25">
      <c r="A4563" s="14">
        <v>53451</v>
      </c>
      <c r="B4563" s="6">
        <f>LoonHeffing2020(Table1[[#This Row],[Belastbaar loon]])</f>
        <v>19963.948499999999</v>
      </c>
      <c r="C4563" s="6">
        <f>AlgemeneHeffingsKorting2020(Table1[[#This Row],[Belastbaar loon]])</f>
        <v>853.98720000000003</v>
      </c>
      <c r="D4563" s="14">
        <f>ArbeidsKorting2020(Table1[[#This Row],[Belastbaar loon]])</f>
        <v>2709.18</v>
      </c>
      <c r="E4563" s="14">
        <f>MAX(Table1[[#This Row],[Loonheffing]]-Table1[[#This Row],[Algemene Heffingskorting]]-Table1[[#This Row],[Arbeidskorting]],0)</f>
        <v>16400.781299999999</v>
      </c>
      <c r="F4563" s="6">
        <f>Table1[[#This Row],[Belastbaar loon]]-Table1[[#This Row],[Belasting]]</f>
        <v>37050.218699999998</v>
      </c>
      <c r="G4563" s="2">
        <f>(Table1[[#This Row],[Belastbaar loon]]-Table1[[#This Row],[Netto loon]])/Table1[[#This Row],[Belastbaar loon]]</f>
        <v>0.30683768872425216</v>
      </c>
      <c r="H4563" s="14">
        <f t="shared" ca="1" si="65"/>
        <v>16395.879100000002</v>
      </c>
      <c r="I4563" s="14">
        <f ca="1">IF(ROW()=2, Table1[[#This Row],[Netto loon]], INDIRECT(ADDRESS(ROW()-1,COLUMN(F:F))))</f>
        <v>37045.120899999994</v>
      </c>
      <c r="J4563" s="6">
        <f ca="1">IF(ROW()=2, 0, Table1[[#This Row],[Belastbaar loon]]-INDIRECT(ADDRESS(ROW()-1,COLUMN(A:A))))</f>
        <v>10</v>
      </c>
      <c r="K4563" s="6">
        <f ca="1">Table1[[#This Row],[Netto loon]]-Table1[[#This Row],[Netto vorige schijf]]</f>
        <v>5.0978000000031898</v>
      </c>
      <c r="L4563" s="2">
        <f ca="1">(Table1[[#This Row],[Bruto tov vorige schijf]]-Table1[[#This Row],[Netto tov vorige schijf]])/MAX(Table1[[#This Row],[Bruto tov vorige schijf]],1)</f>
        <v>0.49021999999968102</v>
      </c>
    </row>
    <row r="4564" spans="1:12" x14ac:dyDescent="0.25">
      <c r="A4564" s="14">
        <v>53461</v>
      </c>
      <c r="B4564" s="6">
        <f>LoonHeffing2020(Table1[[#This Row],[Belastbaar loon]])</f>
        <v>19967.683499999999</v>
      </c>
      <c r="C4564" s="6">
        <f>AlgemeneHeffingsKorting2020(Table1[[#This Row],[Belastbaar loon]])</f>
        <v>853.42</v>
      </c>
      <c r="D4564" s="14">
        <f>ArbeidsKorting2020(Table1[[#This Row],[Belastbaar loon]])</f>
        <v>2708.58</v>
      </c>
      <c r="E4564" s="14">
        <f>MAX(Table1[[#This Row],[Loonheffing]]-Table1[[#This Row],[Algemene Heffingskorting]]-Table1[[#This Row],[Arbeidskorting]],0)</f>
        <v>16405.683499999999</v>
      </c>
      <c r="F4564" s="6">
        <f>Table1[[#This Row],[Belastbaar loon]]-Table1[[#This Row],[Belasting]]</f>
        <v>37055.316500000001</v>
      </c>
      <c r="G4564" s="2">
        <f>(Table1[[#This Row],[Belastbaar loon]]-Table1[[#This Row],[Netto loon]])/Table1[[#This Row],[Belastbaar loon]]</f>
        <v>0.30687199079702959</v>
      </c>
      <c r="H4564" s="14">
        <f t="shared" ca="1" si="65"/>
        <v>16400.781299999999</v>
      </c>
      <c r="I4564" s="14">
        <f ca="1">IF(ROW()=2, Table1[[#This Row],[Netto loon]], INDIRECT(ADDRESS(ROW()-1,COLUMN(F:F))))</f>
        <v>37050.218699999998</v>
      </c>
      <c r="J4564" s="6">
        <f ca="1">IF(ROW()=2, 0, Table1[[#This Row],[Belastbaar loon]]-INDIRECT(ADDRESS(ROW()-1,COLUMN(A:A))))</f>
        <v>10</v>
      </c>
      <c r="K4564" s="6">
        <f ca="1">Table1[[#This Row],[Netto loon]]-Table1[[#This Row],[Netto vorige schijf]]</f>
        <v>5.0978000000031898</v>
      </c>
      <c r="L4564" s="2">
        <f ca="1">(Table1[[#This Row],[Bruto tov vorige schijf]]-Table1[[#This Row],[Netto tov vorige schijf]])/MAX(Table1[[#This Row],[Bruto tov vorige schijf]],1)</f>
        <v>0.49021999999968102</v>
      </c>
    </row>
    <row r="4565" spans="1:12" x14ac:dyDescent="0.25">
      <c r="A4565" s="14">
        <v>53471</v>
      </c>
      <c r="B4565" s="6">
        <f>LoonHeffing2020(Table1[[#This Row],[Belastbaar loon]])</f>
        <v>19971.4185</v>
      </c>
      <c r="C4565" s="6">
        <f>AlgemeneHeffingsKorting2020(Table1[[#This Row],[Belastbaar loon]])</f>
        <v>852.8528</v>
      </c>
      <c r="D4565" s="14">
        <f>ArbeidsKorting2020(Table1[[#This Row],[Belastbaar loon]])</f>
        <v>2707.98</v>
      </c>
      <c r="E4565" s="14">
        <f>MAX(Table1[[#This Row],[Loonheffing]]-Table1[[#This Row],[Algemene Heffingskorting]]-Table1[[#This Row],[Arbeidskorting]],0)</f>
        <v>16410.5857</v>
      </c>
      <c r="F4565" s="6">
        <f>Table1[[#This Row],[Belastbaar loon]]-Table1[[#This Row],[Belasting]]</f>
        <v>37060.414300000004</v>
      </c>
      <c r="G4565" s="2">
        <f>(Table1[[#This Row],[Belastbaar loon]]-Table1[[#This Row],[Netto loon]])/Table1[[#This Row],[Belastbaar loon]]</f>
        <v>0.30690628003964759</v>
      </c>
      <c r="H4565" s="14">
        <f t="shared" ca="1" si="65"/>
        <v>16405.683499999999</v>
      </c>
      <c r="I4565" s="14">
        <f ca="1">IF(ROW()=2, Table1[[#This Row],[Netto loon]], INDIRECT(ADDRESS(ROW()-1,COLUMN(F:F))))</f>
        <v>37055.316500000001</v>
      </c>
      <c r="J4565" s="6">
        <f ca="1">IF(ROW()=2, 0, Table1[[#This Row],[Belastbaar loon]]-INDIRECT(ADDRESS(ROW()-1,COLUMN(A:A))))</f>
        <v>10</v>
      </c>
      <c r="K4565" s="6">
        <f ca="1">Table1[[#This Row],[Netto loon]]-Table1[[#This Row],[Netto vorige schijf]]</f>
        <v>5.0978000000031898</v>
      </c>
      <c r="L4565" s="2">
        <f ca="1">(Table1[[#This Row],[Bruto tov vorige schijf]]-Table1[[#This Row],[Netto tov vorige schijf]])/MAX(Table1[[#This Row],[Bruto tov vorige schijf]],1)</f>
        <v>0.49021999999968102</v>
      </c>
    </row>
    <row r="4566" spans="1:12" x14ac:dyDescent="0.25">
      <c r="A4566" s="14">
        <v>53481</v>
      </c>
      <c r="B4566" s="6">
        <f>LoonHeffing2020(Table1[[#This Row],[Belastbaar loon]])</f>
        <v>19975.1535</v>
      </c>
      <c r="C4566" s="6">
        <f>AlgemeneHeffingsKorting2020(Table1[[#This Row],[Belastbaar loon]])</f>
        <v>852.28560000000004</v>
      </c>
      <c r="D4566" s="14">
        <f>ArbeidsKorting2020(Table1[[#This Row],[Belastbaar loon]])</f>
        <v>2707.38</v>
      </c>
      <c r="E4566" s="14">
        <f>MAX(Table1[[#This Row],[Loonheffing]]-Table1[[#This Row],[Algemene Heffingskorting]]-Table1[[#This Row],[Arbeidskorting]],0)</f>
        <v>16415.4879</v>
      </c>
      <c r="F4566" s="6">
        <f>Table1[[#This Row],[Belastbaar loon]]-Table1[[#This Row],[Belasting]]</f>
        <v>37065.5121</v>
      </c>
      <c r="G4566" s="2">
        <f>(Table1[[#This Row],[Belastbaar loon]]-Table1[[#This Row],[Netto loon]])/Table1[[#This Row],[Belastbaar loon]]</f>
        <v>0.30694055645930329</v>
      </c>
      <c r="H4566" s="14">
        <f t="shared" ca="1" si="65"/>
        <v>16410.5857</v>
      </c>
      <c r="I4566" s="14">
        <f ca="1">IF(ROW()=2, Table1[[#This Row],[Netto loon]], INDIRECT(ADDRESS(ROW()-1,COLUMN(F:F))))</f>
        <v>37060.414300000004</v>
      </c>
      <c r="J4566" s="6">
        <f ca="1">IF(ROW()=2, 0, Table1[[#This Row],[Belastbaar loon]]-INDIRECT(ADDRESS(ROW()-1,COLUMN(A:A))))</f>
        <v>10</v>
      </c>
      <c r="K4566" s="6">
        <f ca="1">Table1[[#This Row],[Netto loon]]-Table1[[#This Row],[Netto vorige schijf]]</f>
        <v>5.0977999999959138</v>
      </c>
      <c r="L4566" s="2">
        <f ca="1">(Table1[[#This Row],[Bruto tov vorige schijf]]-Table1[[#This Row],[Netto tov vorige schijf]])/MAX(Table1[[#This Row],[Bruto tov vorige schijf]],1)</f>
        <v>0.49022000000040861</v>
      </c>
    </row>
    <row r="4567" spans="1:12" x14ac:dyDescent="0.25">
      <c r="A4567" s="14">
        <v>53491</v>
      </c>
      <c r="B4567" s="6">
        <f>LoonHeffing2020(Table1[[#This Row],[Belastbaar loon]])</f>
        <v>19978.888500000001</v>
      </c>
      <c r="C4567" s="6">
        <f>AlgemeneHeffingsKorting2020(Table1[[#This Row],[Belastbaar loon]])</f>
        <v>851.71839999999997</v>
      </c>
      <c r="D4567" s="14">
        <f>ArbeidsKorting2020(Table1[[#This Row],[Belastbaar loon]])</f>
        <v>2706.78</v>
      </c>
      <c r="E4567" s="14">
        <f>MAX(Table1[[#This Row],[Loonheffing]]-Table1[[#This Row],[Algemene Heffingskorting]]-Table1[[#This Row],[Arbeidskorting]],0)</f>
        <v>16420.390100000001</v>
      </c>
      <c r="F4567" s="6">
        <f>Table1[[#This Row],[Belastbaar loon]]-Table1[[#This Row],[Belasting]]</f>
        <v>37070.609899999996</v>
      </c>
      <c r="G4567" s="2">
        <f>(Table1[[#This Row],[Belastbaar loon]]-Table1[[#This Row],[Netto loon]])/Table1[[#This Row],[Belastbaar loon]]</f>
        <v>0.30697482006318827</v>
      </c>
      <c r="H4567" s="14">
        <f t="shared" ca="1" si="65"/>
        <v>16415.4879</v>
      </c>
      <c r="I4567" s="14">
        <f ca="1">IF(ROW()=2, Table1[[#This Row],[Netto loon]], INDIRECT(ADDRESS(ROW()-1,COLUMN(F:F))))</f>
        <v>37065.5121</v>
      </c>
      <c r="J4567" s="6">
        <f ca="1">IF(ROW()=2, 0, Table1[[#This Row],[Belastbaar loon]]-INDIRECT(ADDRESS(ROW()-1,COLUMN(A:A))))</f>
        <v>10</v>
      </c>
      <c r="K4567" s="6">
        <f ca="1">Table1[[#This Row],[Netto loon]]-Table1[[#This Row],[Netto vorige schijf]]</f>
        <v>5.0977999999959138</v>
      </c>
      <c r="L4567" s="2">
        <f ca="1">(Table1[[#This Row],[Bruto tov vorige schijf]]-Table1[[#This Row],[Netto tov vorige schijf]])/MAX(Table1[[#This Row],[Bruto tov vorige schijf]],1)</f>
        <v>0.49022000000040861</v>
      </c>
    </row>
    <row r="4568" spans="1:12" x14ac:dyDescent="0.25">
      <c r="A4568" s="14">
        <v>53501</v>
      </c>
      <c r="B4568" s="6">
        <f>LoonHeffing2020(Table1[[#This Row],[Belastbaar loon]])</f>
        <v>19982.623500000002</v>
      </c>
      <c r="C4568" s="6">
        <f>AlgemeneHeffingsKorting2020(Table1[[#This Row],[Belastbaar loon]])</f>
        <v>851.15120000000002</v>
      </c>
      <c r="D4568" s="14">
        <f>ArbeidsKorting2020(Table1[[#This Row],[Belastbaar loon]])</f>
        <v>2706.18</v>
      </c>
      <c r="E4568" s="14">
        <f>MAX(Table1[[#This Row],[Loonheffing]]-Table1[[#This Row],[Algemene Heffingskorting]]-Table1[[#This Row],[Arbeidskorting]],0)</f>
        <v>16425.292300000001</v>
      </c>
      <c r="F4568" s="6">
        <f>Table1[[#This Row],[Belastbaar loon]]-Table1[[#This Row],[Belasting]]</f>
        <v>37075.707699999999</v>
      </c>
      <c r="G4568" s="2">
        <f>(Table1[[#This Row],[Belastbaar loon]]-Table1[[#This Row],[Netto loon]])/Table1[[#This Row],[Belastbaar loon]]</f>
        <v>0.30700907085848866</v>
      </c>
      <c r="H4568" s="14">
        <f t="shared" ca="1" si="65"/>
        <v>16420.390100000001</v>
      </c>
      <c r="I4568" s="14">
        <f ca="1">IF(ROW()=2, Table1[[#This Row],[Netto loon]], INDIRECT(ADDRESS(ROW()-1,COLUMN(F:F))))</f>
        <v>37070.609899999996</v>
      </c>
      <c r="J4568" s="6">
        <f ca="1">IF(ROW()=2, 0, Table1[[#This Row],[Belastbaar loon]]-INDIRECT(ADDRESS(ROW()-1,COLUMN(A:A))))</f>
        <v>10</v>
      </c>
      <c r="K4568" s="6">
        <f ca="1">Table1[[#This Row],[Netto loon]]-Table1[[#This Row],[Netto vorige schijf]]</f>
        <v>5.0978000000031898</v>
      </c>
      <c r="L4568" s="2">
        <f ca="1">(Table1[[#This Row],[Bruto tov vorige schijf]]-Table1[[#This Row],[Netto tov vorige schijf]])/MAX(Table1[[#This Row],[Bruto tov vorige schijf]],1)</f>
        <v>0.49021999999968102</v>
      </c>
    </row>
    <row r="4569" spans="1:12" x14ac:dyDescent="0.25">
      <c r="A4569" s="14">
        <v>53511</v>
      </c>
      <c r="B4569" s="6">
        <f>LoonHeffing2020(Table1[[#This Row],[Belastbaar loon]])</f>
        <v>19986.358499999998</v>
      </c>
      <c r="C4569" s="6">
        <f>AlgemeneHeffingsKorting2020(Table1[[#This Row],[Belastbaar loon]])</f>
        <v>850.58400000000006</v>
      </c>
      <c r="D4569" s="14">
        <f>ArbeidsKorting2020(Table1[[#This Row],[Belastbaar loon]])</f>
        <v>2705.58</v>
      </c>
      <c r="E4569" s="14">
        <f>MAX(Table1[[#This Row],[Loonheffing]]-Table1[[#This Row],[Algemene Heffingskorting]]-Table1[[#This Row],[Arbeidskorting]],0)</f>
        <v>16430.194499999998</v>
      </c>
      <c r="F4569" s="6">
        <f>Table1[[#This Row],[Belastbaar loon]]-Table1[[#This Row],[Belasting]]</f>
        <v>37080.805500000002</v>
      </c>
      <c r="G4569" s="2">
        <f>(Table1[[#This Row],[Belastbaar loon]]-Table1[[#This Row],[Netto loon]])/Table1[[#This Row],[Belastbaar loon]]</f>
        <v>0.30704330885238545</v>
      </c>
      <c r="H4569" s="14">
        <f t="shared" ca="1" si="65"/>
        <v>16425.292300000001</v>
      </c>
      <c r="I4569" s="14">
        <f ca="1">IF(ROW()=2, Table1[[#This Row],[Netto loon]], INDIRECT(ADDRESS(ROW()-1,COLUMN(F:F))))</f>
        <v>37075.707699999999</v>
      </c>
      <c r="J4569" s="6">
        <f ca="1">IF(ROW()=2, 0, Table1[[#This Row],[Belastbaar loon]]-INDIRECT(ADDRESS(ROW()-1,COLUMN(A:A))))</f>
        <v>10</v>
      </c>
      <c r="K4569" s="6">
        <f ca="1">Table1[[#This Row],[Netto loon]]-Table1[[#This Row],[Netto vorige schijf]]</f>
        <v>5.0978000000031898</v>
      </c>
      <c r="L4569" s="2">
        <f ca="1">(Table1[[#This Row],[Bruto tov vorige schijf]]-Table1[[#This Row],[Netto tov vorige schijf]])/MAX(Table1[[#This Row],[Bruto tov vorige schijf]],1)</f>
        <v>0.49021999999968102</v>
      </c>
    </row>
    <row r="4570" spans="1:12" x14ac:dyDescent="0.25">
      <c r="A4570" s="14">
        <v>53521</v>
      </c>
      <c r="B4570" s="6">
        <f>LoonHeffing2020(Table1[[#This Row],[Belastbaar loon]])</f>
        <v>19990.093499999999</v>
      </c>
      <c r="C4570" s="6">
        <f>AlgemeneHeffingsKorting2020(Table1[[#This Row],[Belastbaar loon]])</f>
        <v>850.01679999999999</v>
      </c>
      <c r="D4570" s="14">
        <f>ArbeidsKorting2020(Table1[[#This Row],[Belastbaar loon]])</f>
        <v>2704.98</v>
      </c>
      <c r="E4570" s="14">
        <f>MAX(Table1[[#This Row],[Loonheffing]]-Table1[[#This Row],[Algemene Heffingskorting]]-Table1[[#This Row],[Arbeidskorting]],0)</f>
        <v>16435.096699999998</v>
      </c>
      <c r="F4570" s="6">
        <f>Table1[[#This Row],[Belastbaar loon]]-Table1[[#This Row],[Belasting]]</f>
        <v>37085.903300000005</v>
      </c>
      <c r="G4570" s="2">
        <f>(Table1[[#This Row],[Belastbaar loon]]-Table1[[#This Row],[Netto loon]])/Table1[[#This Row],[Belastbaar loon]]</f>
        <v>0.30707753405205424</v>
      </c>
      <c r="H4570" s="14">
        <f t="shared" ref="H4570:H4633" ca="1" si="66">IF(ROW()=2, 0, INDIRECT(ADDRESS(ROW()-1,COLUMN(E:E))))</f>
        <v>16430.194499999998</v>
      </c>
      <c r="I4570" s="14">
        <f ca="1">IF(ROW()=2, Table1[[#This Row],[Netto loon]], INDIRECT(ADDRESS(ROW()-1,COLUMN(F:F))))</f>
        <v>37080.805500000002</v>
      </c>
      <c r="J4570" s="6">
        <f ca="1">IF(ROW()=2, 0, Table1[[#This Row],[Belastbaar loon]]-INDIRECT(ADDRESS(ROW()-1,COLUMN(A:A))))</f>
        <v>10</v>
      </c>
      <c r="K4570" s="6">
        <f ca="1">Table1[[#This Row],[Netto loon]]-Table1[[#This Row],[Netto vorige schijf]]</f>
        <v>5.0978000000031898</v>
      </c>
      <c r="L4570" s="2">
        <f ca="1">(Table1[[#This Row],[Bruto tov vorige schijf]]-Table1[[#This Row],[Netto tov vorige schijf]])/MAX(Table1[[#This Row],[Bruto tov vorige schijf]],1)</f>
        <v>0.49021999999968102</v>
      </c>
    </row>
    <row r="4571" spans="1:12" x14ac:dyDescent="0.25">
      <c r="A4571" s="14">
        <v>53531</v>
      </c>
      <c r="B4571" s="6">
        <f>LoonHeffing2020(Table1[[#This Row],[Belastbaar loon]])</f>
        <v>19993.8285</v>
      </c>
      <c r="C4571" s="6">
        <f>AlgemeneHeffingsKorting2020(Table1[[#This Row],[Belastbaar loon]])</f>
        <v>849.44960000000003</v>
      </c>
      <c r="D4571" s="14">
        <f>ArbeidsKorting2020(Table1[[#This Row],[Belastbaar loon]])</f>
        <v>2704.38</v>
      </c>
      <c r="E4571" s="14">
        <f>MAX(Table1[[#This Row],[Loonheffing]]-Table1[[#This Row],[Algemene Heffingskorting]]-Table1[[#This Row],[Arbeidskorting]],0)</f>
        <v>16439.998899999999</v>
      </c>
      <c r="F4571" s="6">
        <f>Table1[[#This Row],[Belastbaar loon]]-Table1[[#This Row],[Belasting]]</f>
        <v>37091.001100000001</v>
      </c>
      <c r="G4571" s="2">
        <f>(Table1[[#This Row],[Belastbaar loon]]-Table1[[#This Row],[Netto loon]])/Table1[[#This Row],[Belastbaar loon]]</f>
        <v>0.30711174646466533</v>
      </c>
      <c r="H4571" s="14">
        <f t="shared" ca="1" si="66"/>
        <v>16435.096699999998</v>
      </c>
      <c r="I4571" s="14">
        <f ca="1">IF(ROW()=2, Table1[[#This Row],[Netto loon]], INDIRECT(ADDRESS(ROW()-1,COLUMN(F:F))))</f>
        <v>37085.903300000005</v>
      </c>
      <c r="J4571" s="6">
        <f ca="1">IF(ROW()=2, 0, Table1[[#This Row],[Belastbaar loon]]-INDIRECT(ADDRESS(ROW()-1,COLUMN(A:A))))</f>
        <v>10</v>
      </c>
      <c r="K4571" s="6">
        <f ca="1">Table1[[#This Row],[Netto loon]]-Table1[[#This Row],[Netto vorige schijf]]</f>
        <v>5.0977999999959138</v>
      </c>
      <c r="L4571" s="2">
        <f ca="1">(Table1[[#This Row],[Bruto tov vorige schijf]]-Table1[[#This Row],[Netto tov vorige schijf]])/MAX(Table1[[#This Row],[Bruto tov vorige schijf]],1)</f>
        <v>0.49022000000040861</v>
      </c>
    </row>
    <row r="4572" spans="1:12" x14ac:dyDescent="0.25">
      <c r="A4572" s="14">
        <v>53541</v>
      </c>
      <c r="B4572" s="6">
        <f>LoonHeffing2020(Table1[[#This Row],[Belastbaar loon]])</f>
        <v>19997.5635</v>
      </c>
      <c r="C4572" s="6">
        <f>AlgemeneHeffingsKorting2020(Table1[[#This Row],[Belastbaar loon]])</f>
        <v>848.88239999999996</v>
      </c>
      <c r="D4572" s="14">
        <f>ArbeidsKorting2020(Table1[[#This Row],[Belastbaar loon]])</f>
        <v>2703.78</v>
      </c>
      <c r="E4572" s="14">
        <f>MAX(Table1[[#This Row],[Loonheffing]]-Table1[[#This Row],[Algemene Heffingskorting]]-Table1[[#This Row],[Arbeidskorting]],0)</f>
        <v>16444.901100000003</v>
      </c>
      <c r="F4572" s="6">
        <f>Table1[[#This Row],[Belastbaar loon]]-Table1[[#This Row],[Belasting]]</f>
        <v>37096.098899999997</v>
      </c>
      <c r="G4572" s="2">
        <f>(Table1[[#This Row],[Belastbaar loon]]-Table1[[#This Row],[Netto loon]])/Table1[[#This Row],[Belastbaar loon]]</f>
        <v>0.30714594609738338</v>
      </c>
      <c r="H4572" s="14">
        <f t="shared" ca="1" si="66"/>
        <v>16439.998899999999</v>
      </c>
      <c r="I4572" s="14">
        <f ca="1">IF(ROW()=2, Table1[[#This Row],[Netto loon]], INDIRECT(ADDRESS(ROW()-1,COLUMN(F:F))))</f>
        <v>37091.001100000001</v>
      </c>
      <c r="J4572" s="6">
        <f ca="1">IF(ROW()=2, 0, Table1[[#This Row],[Belastbaar loon]]-INDIRECT(ADDRESS(ROW()-1,COLUMN(A:A))))</f>
        <v>10</v>
      </c>
      <c r="K4572" s="6">
        <f ca="1">Table1[[#This Row],[Netto loon]]-Table1[[#This Row],[Netto vorige schijf]]</f>
        <v>5.0977999999959138</v>
      </c>
      <c r="L4572" s="2">
        <f ca="1">(Table1[[#This Row],[Bruto tov vorige schijf]]-Table1[[#This Row],[Netto tov vorige schijf]])/MAX(Table1[[#This Row],[Bruto tov vorige schijf]],1)</f>
        <v>0.49022000000040861</v>
      </c>
    </row>
    <row r="4573" spans="1:12" x14ac:dyDescent="0.25">
      <c r="A4573" s="14">
        <v>53551</v>
      </c>
      <c r="B4573" s="6">
        <f>LoonHeffing2020(Table1[[#This Row],[Belastbaar loon]])</f>
        <v>20001.298500000001</v>
      </c>
      <c r="C4573" s="6">
        <f>AlgemeneHeffingsKorting2020(Table1[[#This Row],[Belastbaar loon]])</f>
        <v>848.3152</v>
      </c>
      <c r="D4573" s="14">
        <f>ArbeidsKorting2020(Table1[[#This Row],[Belastbaar loon]])</f>
        <v>2703.18</v>
      </c>
      <c r="E4573" s="14">
        <f>MAX(Table1[[#This Row],[Loonheffing]]-Table1[[#This Row],[Algemene Heffingskorting]]-Table1[[#This Row],[Arbeidskorting]],0)</f>
        <v>16449.8033</v>
      </c>
      <c r="F4573" s="6">
        <f>Table1[[#This Row],[Belastbaar loon]]-Table1[[#This Row],[Belasting]]</f>
        <v>37101.1967</v>
      </c>
      <c r="G4573" s="2">
        <f>(Table1[[#This Row],[Belastbaar loon]]-Table1[[#This Row],[Netto loon]])/Table1[[#This Row],[Belastbaar loon]]</f>
        <v>0.30718013295736774</v>
      </c>
      <c r="H4573" s="14">
        <f t="shared" ca="1" si="66"/>
        <v>16444.901100000003</v>
      </c>
      <c r="I4573" s="14">
        <f ca="1">IF(ROW()=2, Table1[[#This Row],[Netto loon]], INDIRECT(ADDRESS(ROW()-1,COLUMN(F:F))))</f>
        <v>37096.098899999997</v>
      </c>
      <c r="J4573" s="6">
        <f ca="1">IF(ROW()=2, 0, Table1[[#This Row],[Belastbaar loon]]-INDIRECT(ADDRESS(ROW()-1,COLUMN(A:A))))</f>
        <v>10</v>
      </c>
      <c r="K4573" s="6">
        <f ca="1">Table1[[#This Row],[Netto loon]]-Table1[[#This Row],[Netto vorige schijf]]</f>
        <v>5.0978000000031898</v>
      </c>
      <c r="L4573" s="2">
        <f ca="1">(Table1[[#This Row],[Bruto tov vorige schijf]]-Table1[[#This Row],[Netto tov vorige schijf]])/MAX(Table1[[#This Row],[Bruto tov vorige schijf]],1)</f>
        <v>0.49021999999968102</v>
      </c>
    </row>
    <row r="4574" spans="1:12" x14ac:dyDescent="0.25">
      <c r="A4574" s="14">
        <v>53561</v>
      </c>
      <c r="B4574" s="6">
        <f>LoonHeffing2020(Table1[[#This Row],[Belastbaar loon]])</f>
        <v>20005.033500000001</v>
      </c>
      <c r="C4574" s="6">
        <f>AlgemeneHeffingsKorting2020(Table1[[#This Row],[Belastbaar loon]])</f>
        <v>847.74800000000005</v>
      </c>
      <c r="D4574" s="14">
        <f>ArbeidsKorting2020(Table1[[#This Row],[Belastbaar loon]])</f>
        <v>2702.58</v>
      </c>
      <c r="E4574" s="14">
        <f>MAX(Table1[[#This Row],[Loonheffing]]-Table1[[#This Row],[Algemene Heffingskorting]]-Table1[[#This Row],[Arbeidskorting]],0)</f>
        <v>16454.705500000004</v>
      </c>
      <c r="F4574" s="6">
        <f>Table1[[#This Row],[Belastbaar loon]]-Table1[[#This Row],[Belasting]]</f>
        <v>37106.294499999996</v>
      </c>
      <c r="G4574" s="2">
        <f>(Table1[[#This Row],[Belastbaar loon]]-Table1[[#This Row],[Netto loon]])/Table1[[#This Row],[Belastbaar loon]]</f>
        <v>0.30721430705177283</v>
      </c>
      <c r="H4574" s="14">
        <f t="shared" ca="1" si="66"/>
        <v>16449.8033</v>
      </c>
      <c r="I4574" s="14">
        <f ca="1">IF(ROW()=2, Table1[[#This Row],[Netto loon]], INDIRECT(ADDRESS(ROW()-1,COLUMN(F:F))))</f>
        <v>37101.1967</v>
      </c>
      <c r="J4574" s="6">
        <f ca="1">IF(ROW()=2, 0, Table1[[#This Row],[Belastbaar loon]]-INDIRECT(ADDRESS(ROW()-1,COLUMN(A:A))))</f>
        <v>10</v>
      </c>
      <c r="K4574" s="6">
        <f ca="1">Table1[[#This Row],[Netto loon]]-Table1[[#This Row],[Netto vorige schijf]]</f>
        <v>5.0977999999959138</v>
      </c>
      <c r="L4574" s="2">
        <f ca="1">(Table1[[#This Row],[Bruto tov vorige schijf]]-Table1[[#This Row],[Netto tov vorige schijf]])/MAX(Table1[[#This Row],[Bruto tov vorige schijf]],1)</f>
        <v>0.49022000000040861</v>
      </c>
    </row>
    <row r="4575" spans="1:12" x14ac:dyDescent="0.25">
      <c r="A4575" s="14">
        <v>53571</v>
      </c>
      <c r="B4575" s="6">
        <f>LoonHeffing2020(Table1[[#This Row],[Belastbaar loon]])</f>
        <v>20008.768499999998</v>
      </c>
      <c r="C4575" s="6">
        <f>AlgemeneHeffingsKorting2020(Table1[[#This Row],[Belastbaar loon]])</f>
        <v>847.18079999999998</v>
      </c>
      <c r="D4575" s="14">
        <f>ArbeidsKorting2020(Table1[[#This Row],[Belastbaar loon]])</f>
        <v>2701.98</v>
      </c>
      <c r="E4575" s="14">
        <f>MAX(Table1[[#This Row],[Loonheffing]]-Table1[[#This Row],[Algemene Heffingskorting]]-Table1[[#This Row],[Arbeidskorting]],0)</f>
        <v>16459.6077</v>
      </c>
      <c r="F4575" s="6">
        <f>Table1[[#This Row],[Belastbaar loon]]-Table1[[#This Row],[Belasting]]</f>
        <v>37111.3923</v>
      </c>
      <c r="G4575" s="2">
        <f>(Table1[[#This Row],[Belastbaar loon]]-Table1[[#This Row],[Netto loon]])/Table1[[#This Row],[Belastbaar loon]]</f>
        <v>0.30724846838774711</v>
      </c>
      <c r="H4575" s="14">
        <f t="shared" ca="1" si="66"/>
        <v>16454.705500000004</v>
      </c>
      <c r="I4575" s="14">
        <f ca="1">IF(ROW()=2, Table1[[#This Row],[Netto loon]], INDIRECT(ADDRESS(ROW()-1,COLUMN(F:F))))</f>
        <v>37106.294499999996</v>
      </c>
      <c r="J4575" s="6">
        <f ca="1">IF(ROW()=2, 0, Table1[[#This Row],[Belastbaar loon]]-INDIRECT(ADDRESS(ROW()-1,COLUMN(A:A))))</f>
        <v>10</v>
      </c>
      <c r="K4575" s="6">
        <f ca="1">Table1[[#This Row],[Netto loon]]-Table1[[#This Row],[Netto vorige schijf]]</f>
        <v>5.0978000000031898</v>
      </c>
      <c r="L4575" s="2">
        <f ca="1">(Table1[[#This Row],[Bruto tov vorige schijf]]-Table1[[#This Row],[Netto tov vorige schijf]])/MAX(Table1[[#This Row],[Bruto tov vorige schijf]],1)</f>
        <v>0.49021999999968102</v>
      </c>
    </row>
    <row r="4576" spans="1:12" x14ac:dyDescent="0.25">
      <c r="A4576" s="14">
        <v>53581</v>
      </c>
      <c r="B4576" s="6">
        <f>LoonHeffing2020(Table1[[#This Row],[Belastbaar loon]])</f>
        <v>20012.503499999999</v>
      </c>
      <c r="C4576" s="6">
        <f>AlgemeneHeffingsKorting2020(Table1[[#This Row],[Belastbaar loon]])</f>
        <v>846.61360000000002</v>
      </c>
      <c r="D4576" s="14">
        <f>ArbeidsKorting2020(Table1[[#This Row],[Belastbaar loon]])</f>
        <v>2701.38</v>
      </c>
      <c r="E4576" s="14">
        <f>MAX(Table1[[#This Row],[Loonheffing]]-Table1[[#This Row],[Algemene Heffingskorting]]-Table1[[#This Row],[Arbeidskorting]],0)</f>
        <v>16464.509899999997</v>
      </c>
      <c r="F4576" s="6">
        <f>Table1[[#This Row],[Belastbaar loon]]-Table1[[#This Row],[Belasting]]</f>
        <v>37116.490100000003</v>
      </c>
      <c r="G4576" s="2">
        <f>(Table1[[#This Row],[Belastbaar loon]]-Table1[[#This Row],[Netto loon]])/Table1[[#This Row],[Belastbaar loon]]</f>
        <v>0.3072826169724342</v>
      </c>
      <c r="H4576" s="14">
        <f t="shared" ca="1" si="66"/>
        <v>16459.6077</v>
      </c>
      <c r="I4576" s="14">
        <f ca="1">IF(ROW()=2, Table1[[#This Row],[Netto loon]], INDIRECT(ADDRESS(ROW()-1,COLUMN(F:F))))</f>
        <v>37111.3923</v>
      </c>
      <c r="J4576" s="6">
        <f ca="1">IF(ROW()=2, 0, Table1[[#This Row],[Belastbaar loon]]-INDIRECT(ADDRESS(ROW()-1,COLUMN(A:A))))</f>
        <v>10</v>
      </c>
      <c r="K4576" s="6">
        <f ca="1">Table1[[#This Row],[Netto loon]]-Table1[[#This Row],[Netto vorige schijf]]</f>
        <v>5.0978000000031898</v>
      </c>
      <c r="L4576" s="2">
        <f ca="1">(Table1[[#This Row],[Bruto tov vorige schijf]]-Table1[[#This Row],[Netto tov vorige schijf]])/MAX(Table1[[#This Row],[Bruto tov vorige schijf]],1)</f>
        <v>0.49021999999968102</v>
      </c>
    </row>
    <row r="4577" spans="1:12" x14ac:dyDescent="0.25">
      <c r="A4577" s="14">
        <v>53591</v>
      </c>
      <c r="B4577" s="6">
        <f>LoonHeffing2020(Table1[[#This Row],[Belastbaar loon]])</f>
        <v>20016.238499999999</v>
      </c>
      <c r="C4577" s="6">
        <f>AlgemeneHeffingsKorting2020(Table1[[#This Row],[Belastbaar loon]])</f>
        <v>846.04640000000006</v>
      </c>
      <c r="D4577" s="14">
        <f>ArbeidsKorting2020(Table1[[#This Row],[Belastbaar loon]])</f>
        <v>2700.78</v>
      </c>
      <c r="E4577" s="14">
        <f>MAX(Table1[[#This Row],[Loonheffing]]-Table1[[#This Row],[Algemene Heffingskorting]]-Table1[[#This Row],[Arbeidskorting]],0)</f>
        <v>16469.412100000001</v>
      </c>
      <c r="F4577" s="6">
        <f>Table1[[#This Row],[Belastbaar loon]]-Table1[[#This Row],[Belasting]]</f>
        <v>37121.587899999999</v>
      </c>
      <c r="G4577" s="2">
        <f>(Table1[[#This Row],[Belastbaar loon]]-Table1[[#This Row],[Netto loon]])/Table1[[#This Row],[Belastbaar loon]]</f>
        <v>0.30731675281297233</v>
      </c>
      <c r="H4577" s="14">
        <f t="shared" ca="1" si="66"/>
        <v>16464.509899999997</v>
      </c>
      <c r="I4577" s="14">
        <f ca="1">IF(ROW()=2, Table1[[#This Row],[Netto loon]], INDIRECT(ADDRESS(ROW()-1,COLUMN(F:F))))</f>
        <v>37116.490100000003</v>
      </c>
      <c r="J4577" s="6">
        <f ca="1">IF(ROW()=2, 0, Table1[[#This Row],[Belastbaar loon]]-INDIRECT(ADDRESS(ROW()-1,COLUMN(A:A))))</f>
        <v>10</v>
      </c>
      <c r="K4577" s="6">
        <f ca="1">Table1[[#This Row],[Netto loon]]-Table1[[#This Row],[Netto vorige schijf]]</f>
        <v>5.0977999999959138</v>
      </c>
      <c r="L4577" s="2">
        <f ca="1">(Table1[[#This Row],[Bruto tov vorige schijf]]-Table1[[#This Row],[Netto tov vorige schijf]])/MAX(Table1[[#This Row],[Bruto tov vorige schijf]],1)</f>
        <v>0.49022000000040861</v>
      </c>
    </row>
    <row r="4578" spans="1:12" x14ac:dyDescent="0.25">
      <c r="A4578" s="14">
        <v>53601</v>
      </c>
      <c r="B4578" s="6">
        <f>LoonHeffing2020(Table1[[#This Row],[Belastbaar loon]])</f>
        <v>20019.9735</v>
      </c>
      <c r="C4578" s="6">
        <f>AlgemeneHeffingsKorting2020(Table1[[#This Row],[Belastbaar loon]])</f>
        <v>845.47919999999999</v>
      </c>
      <c r="D4578" s="14">
        <f>ArbeidsKorting2020(Table1[[#This Row],[Belastbaar loon]])</f>
        <v>2700.18</v>
      </c>
      <c r="E4578" s="14">
        <f>MAX(Table1[[#This Row],[Loonheffing]]-Table1[[#This Row],[Algemene Heffingskorting]]-Table1[[#This Row],[Arbeidskorting]],0)</f>
        <v>16474.314299999998</v>
      </c>
      <c r="F4578" s="6">
        <f>Table1[[#This Row],[Belastbaar loon]]-Table1[[#This Row],[Belasting]]</f>
        <v>37126.685700000002</v>
      </c>
      <c r="G4578" s="2">
        <f>(Table1[[#This Row],[Belastbaar loon]]-Table1[[#This Row],[Netto loon]])/Table1[[#This Row],[Belastbaar loon]]</f>
        <v>0.30735087591649407</v>
      </c>
      <c r="H4578" s="14">
        <f t="shared" ca="1" si="66"/>
        <v>16469.412100000001</v>
      </c>
      <c r="I4578" s="14">
        <f ca="1">IF(ROW()=2, Table1[[#This Row],[Netto loon]], INDIRECT(ADDRESS(ROW()-1,COLUMN(F:F))))</f>
        <v>37121.587899999999</v>
      </c>
      <c r="J4578" s="6">
        <f ca="1">IF(ROW()=2, 0, Table1[[#This Row],[Belastbaar loon]]-INDIRECT(ADDRESS(ROW()-1,COLUMN(A:A))))</f>
        <v>10</v>
      </c>
      <c r="K4578" s="6">
        <f ca="1">Table1[[#This Row],[Netto loon]]-Table1[[#This Row],[Netto vorige schijf]]</f>
        <v>5.0978000000031898</v>
      </c>
      <c r="L4578" s="2">
        <f ca="1">(Table1[[#This Row],[Bruto tov vorige schijf]]-Table1[[#This Row],[Netto tov vorige schijf]])/MAX(Table1[[#This Row],[Bruto tov vorige schijf]],1)</f>
        <v>0.49021999999968102</v>
      </c>
    </row>
    <row r="4579" spans="1:12" x14ac:dyDescent="0.25">
      <c r="A4579" s="14">
        <v>53611</v>
      </c>
      <c r="B4579" s="6">
        <f>LoonHeffing2020(Table1[[#This Row],[Belastbaar loon]])</f>
        <v>20023.708500000001</v>
      </c>
      <c r="C4579" s="6">
        <f>AlgemeneHeffingsKorting2020(Table1[[#This Row],[Belastbaar loon]])</f>
        <v>844.91200000000003</v>
      </c>
      <c r="D4579" s="14">
        <f>ArbeidsKorting2020(Table1[[#This Row],[Belastbaar loon]])</f>
        <v>2699.58</v>
      </c>
      <c r="E4579" s="14">
        <f>MAX(Table1[[#This Row],[Loonheffing]]-Table1[[#This Row],[Algemene Heffingskorting]]-Table1[[#This Row],[Arbeidskorting]],0)</f>
        <v>16479.216500000002</v>
      </c>
      <c r="F4579" s="6">
        <f>Table1[[#This Row],[Belastbaar loon]]-Table1[[#This Row],[Belasting]]</f>
        <v>37131.783499999998</v>
      </c>
      <c r="G4579" s="2">
        <f>(Table1[[#This Row],[Belastbaar loon]]-Table1[[#This Row],[Netto loon]])/Table1[[#This Row],[Belastbaar loon]]</f>
        <v>0.30738498629012706</v>
      </c>
      <c r="H4579" s="14">
        <f t="shared" ca="1" si="66"/>
        <v>16474.314299999998</v>
      </c>
      <c r="I4579" s="14">
        <f ca="1">IF(ROW()=2, Table1[[#This Row],[Netto loon]], INDIRECT(ADDRESS(ROW()-1,COLUMN(F:F))))</f>
        <v>37126.685700000002</v>
      </c>
      <c r="J4579" s="6">
        <f ca="1">IF(ROW()=2, 0, Table1[[#This Row],[Belastbaar loon]]-INDIRECT(ADDRESS(ROW()-1,COLUMN(A:A))))</f>
        <v>10</v>
      </c>
      <c r="K4579" s="6">
        <f ca="1">Table1[[#This Row],[Netto loon]]-Table1[[#This Row],[Netto vorige schijf]]</f>
        <v>5.0977999999959138</v>
      </c>
      <c r="L4579" s="2">
        <f ca="1">(Table1[[#This Row],[Bruto tov vorige schijf]]-Table1[[#This Row],[Netto tov vorige schijf]])/MAX(Table1[[#This Row],[Bruto tov vorige schijf]],1)</f>
        <v>0.49022000000040861</v>
      </c>
    </row>
    <row r="4580" spans="1:12" x14ac:dyDescent="0.25">
      <c r="A4580" s="14">
        <v>53621</v>
      </c>
      <c r="B4580" s="6">
        <f>LoonHeffing2020(Table1[[#This Row],[Belastbaar loon]])</f>
        <v>20027.443500000001</v>
      </c>
      <c r="C4580" s="6">
        <f>AlgemeneHeffingsKorting2020(Table1[[#This Row],[Belastbaar loon]])</f>
        <v>844.34479999999996</v>
      </c>
      <c r="D4580" s="14">
        <f>ArbeidsKorting2020(Table1[[#This Row],[Belastbaar loon]])</f>
        <v>2698.98</v>
      </c>
      <c r="E4580" s="14">
        <f>MAX(Table1[[#This Row],[Loonheffing]]-Table1[[#This Row],[Algemene Heffingskorting]]-Table1[[#This Row],[Arbeidskorting]],0)</f>
        <v>16484.118700000003</v>
      </c>
      <c r="F4580" s="6">
        <f>Table1[[#This Row],[Belastbaar loon]]-Table1[[#This Row],[Belasting]]</f>
        <v>37136.881299999994</v>
      </c>
      <c r="G4580" s="2">
        <f>(Table1[[#This Row],[Belastbaar loon]]-Table1[[#This Row],[Netto loon]])/Table1[[#This Row],[Belastbaar loon]]</f>
        <v>0.30741908394099338</v>
      </c>
      <c r="H4580" s="14">
        <f t="shared" ca="1" si="66"/>
        <v>16479.216500000002</v>
      </c>
      <c r="I4580" s="14">
        <f ca="1">IF(ROW()=2, Table1[[#This Row],[Netto loon]], INDIRECT(ADDRESS(ROW()-1,COLUMN(F:F))))</f>
        <v>37131.783499999998</v>
      </c>
      <c r="J4580" s="6">
        <f ca="1">IF(ROW()=2, 0, Table1[[#This Row],[Belastbaar loon]]-INDIRECT(ADDRESS(ROW()-1,COLUMN(A:A))))</f>
        <v>10</v>
      </c>
      <c r="K4580" s="6">
        <f ca="1">Table1[[#This Row],[Netto loon]]-Table1[[#This Row],[Netto vorige schijf]]</f>
        <v>5.0977999999959138</v>
      </c>
      <c r="L4580" s="2">
        <f ca="1">(Table1[[#This Row],[Bruto tov vorige schijf]]-Table1[[#This Row],[Netto tov vorige schijf]])/MAX(Table1[[#This Row],[Bruto tov vorige schijf]],1)</f>
        <v>0.49022000000040861</v>
      </c>
    </row>
    <row r="4581" spans="1:12" x14ac:dyDescent="0.25">
      <c r="A4581" s="14">
        <v>53631</v>
      </c>
      <c r="B4581" s="6">
        <f>LoonHeffing2020(Table1[[#This Row],[Belastbaar loon]])</f>
        <v>20031.178499999998</v>
      </c>
      <c r="C4581" s="6">
        <f>AlgemeneHeffingsKorting2020(Table1[[#This Row],[Belastbaar loon]])</f>
        <v>843.77760000000001</v>
      </c>
      <c r="D4581" s="14">
        <f>ArbeidsKorting2020(Table1[[#This Row],[Belastbaar loon]])</f>
        <v>2698.38</v>
      </c>
      <c r="E4581" s="14">
        <f>MAX(Table1[[#This Row],[Loonheffing]]-Table1[[#This Row],[Algemene Heffingskorting]]-Table1[[#This Row],[Arbeidskorting]],0)</f>
        <v>16489.020899999996</v>
      </c>
      <c r="F4581" s="6">
        <f>Table1[[#This Row],[Belastbaar loon]]-Table1[[#This Row],[Belasting]]</f>
        <v>37141.979100000004</v>
      </c>
      <c r="G4581" s="2">
        <f>(Table1[[#This Row],[Belastbaar loon]]-Table1[[#This Row],[Netto loon]])/Table1[[#This Row],[Belastbaar loon]]</f>
        <v>0.3074531688762096</v>
      </c>
      <c r="H4581" s="14">
        <f t="shared" ca="1" si="66"/>
        <v>16484.118700000003</v>
      </c>
      <c r="I4581" s="14">
        <f ca="1">IF(ROW()=2, Table1[[#This Row],[Netto loon]], INDIRECT(ADDRESS(ROW()-1,COLUMN(F:F))))</f>
        <v>37136.881299999994</v>
      </c>
      <c r="J4581" s="6">
        <f ca="1">IF(ROW()=2, 0, Table1[[#This Row],[Belastbaar loon]]-INDIRECT(ADDRESS(ROW()-1,COLUMN(A:A))))</f>
        <v>10</v>
      </c>
      <c r="K4581" s="6">
        <f ca="1">Table1[[#This Row],[Netto loon]]-Table1[[#This Row],[Netto vorige schijf]]</f>
        <v>5.0978000000104657</v>
      </c>
      <c r="L4581" s="2">
        <f ca="1">(Table1[[#This Row],[Bruto tov vorige schijf]]-Table1[[#This Row],[Netto tov vorige schijf]])/MAX(Table1[[#This Row],[Bruto tov vorige schijf]],1)</f>
        <v>0.49021999999895344</v>
      </c>
    </row>
    <row r="4582" spans="1:12" x14ac:dyDescent="0.25">
      <c r="A4582" s="14">
        <v>53641</v>
      </c>
      <c r="B4582" s="6">
        <f>LoonHeffing2020(Table1[[#This Row],[Belastbaar loon]])</f>
        <v>20034.913499999999</v>
      </c>
      <c r="C4582" s="6">
        <f>AlgemeneHeffingsKorting2020(Table1[[#This Row],[Belastbaar loon]])</f>
        <v>843.21040000000005</v>
      </c>
      <c r="D4582" s="14">
        <f>ArbeidsKorting2020(Table1[[#This Row],[Belastbaar loon]])</f>
        <v>2697.78</v>
      </c>
      <c r="E4582" s="14">
        <f>MAX(Table1[[#This Row],[Loonheffing]]-Table1[[#This Row],[Algemene Heffingskorting]]-Table1[[#This Row],[Arbeidskorting]],0)</f>
        <v>16493.9231</v>
      </c>
      <c r="F4582" s="6">
        <f>Table1[[#This Row],[Belastbaar loon]]-Table1[[#This Row],[Belasting]]</f>
        <v>37147.0769</v>
      </c>
      <c r="G4582" s="2">
        <f>(Table1[[#This Row],[Belastbaar loon]]-Table1[[#This Row],[Netto loon]])/Table1[[#This Row],[Belastbaar loon]]</f>
        <v>0.30748724110288772</v>
      </c>
      <c r="H4582" s="14">
        <f t="shared" ca="1" si="66"/>
        <v>16489.020899999996</v>
      </c>
      <c r="I4582" s="14">
        <f ca="1">IF(ROW()=2, Table1[[#This Row],[Netto loon]], INDIRECT(ADDRESS(ROW()-1,COLUMN(F:F))))</f>
        <v>37141.979100000004</v>
      </c>
      <c r="J4582" s="6">
        <f ca="1">IF(ROW()=2, 0, Table1[[#This Row],[Belastbaar loon]]-INDIRECT(ADDRESS(ROW()-1,COLUMN(A:A))))</f>
        <v>10</v>
      </c>
      <c r="K4582" s="6">
        <f ca="1">Table1[[#This Row],[Netto loon]]-Table1[[#This Row],[Netto vorige schijf]]</f>
        <v>5.0977999999959138</v>
      </c>
      <c r="L4582" s="2">
        <f ca="1">(Table1[[#This Row],[Bruto tov vorige schijf]]-Table1[[#This Row],[Netto tov vorige schijf]])/MAX(Table1[[#This Row],[Bruto tov vorige schijf]],1)</f>
        <v>0.49022000000040861</v>
      </c>
    </row>
    <row r="4583" spans="1:12" x14ac:dyDescent="0.25">
      <c r="A4583" s="14">
        <v>53651</v>
      </c>
      <c r="B4583" s="6">
        <f>LoonHeffing2020(Table1[[#This Row],[Belastbaar loon]])</f>
        <v>20038.648499999999</v>
      </c>
      <c r="C4583" s="6">
        <f>AlgemeneHeffingsKorting2020(Table1[[#This Row],[Belastbaar loon]])</f>
        <v>842.64319999999998</v>
      </c>
      <c r="D4583" s="14">
        <f>ArbeidsKorting2020(Table1[[#This Row],[Belastbaar loon]])</f>
        <v>2697.18</v>
      </c>
      <c r="E4583" s="14">
        <f>MAX(Table1[[#This Row],[Loonheffing]]-Table1[[#This Row],[Algemene Heffingskorting]]-Table1[[#This Row],[Arbeidskorting]],0)</f>
        <v>16498.8253</v>
      </c>
      <c r="F4583" s="6">
        <f>Table1[[#This Row],[Belastbaar loon]]-Table1[[#This Row],[Belasting]]</f>
        <v>37152.174700000003</v>
      </c>
      <c r="G4583" s="2">
        <f>(Table1[[#This Row],[Belastbaar loon]]-Table1[[#This Row],[Netto loon]])/Table1[[#This Row],[Belastbaar loon]]</f>
        <v>0.3075213006281336</v>
      </c>
      <c r="H4583" s="14">
        <f t="shared" ca="1" si="66"/>
        <v>16493.9231</v>
      </c>
      <c r="I4583" s="14">
        <f ca="1">IF(ROW()=2, Table1[[#This Row],[Netto loon]], INDIRECT(ADDRESS(ROW()-1,COLUMN(F:F))))</f>
        <v>37147.0769</v>
      </c>
      <c r="J4583" s="6">
        <f ca="1">IF(ROW()=2, 0, Table1[[#This Row],[Belastbaar loon]]-INDIRECT(ADDRESS(ROW()-1,COLUMN(A:A))))</f>
        <v>10</v>
      </c>
      <c r="K4583" s="6">
        <f ca="1">Table1[[#This Row],[Netto loon]]-Table1[[#This Row],[Netto vorige schijf]]</f>
        <v>5.0978000000031898</v>
      </c>
      <c r="L4583" s="2">
        <f ca="1">(Table1[[#This Row],[Bruto tov vorige schijf]]-Table1[[#This Row],[Netto tov vorige schijf]])/MAX(Table1[[#This Row],[Bruto tov vorige schijf]],1)</f>
        <v>0.49021999999968102</v>
      </c>
    </row>
    <row r="4584" spans="1:12" x14ac:dyDescent="0.25">
      <c r="A4584" s="14">
        <v>53661</v>
      </c>
      <c r="B4584" s="6">
        <f>LoonHeffing2020(Table1[[#This Row],[Belastbaar loon]])</f>
        <v>20042.3835</v>
      </c>
      <c r="C4584" s="6">
        <f>AlgemeneHeffingsKorting2020(Table1[[#This Row],[Belastbaar loon]])</f>
        <v>842.07600000000002</v>
      </c>
      <c r="D4584" s="14">
        <f>ArbeidsKorting2020(Table1[[#This Row],[Belastbaar loon]])</f>
        <v>2696.58</v>
      </c>
      <c r="E4584" s="14">
        <f>MAX(Table1[[#This Row],[Loonheffing]]-Table1[[#This Row],[Algemene Heffingskorting]]-Table1[[#This Row],[Arbeidskorting]],0)</f>
        <v>16503.727500000001</v>
      </c>
      <c r="F4584" s="6">
        <f>Table1[[#This Row],[Belastbaar loon]]-Table1[[#This Row],[Belasting]]</f>
        <v>37157.272499999999</v>
      </c>
      <c r="G4584" s="2">
        <f>(Table1[[#This Row],[Belastbaar loon]]-Table1[[#This Row],[Netto loon]])/Table1[[#This Row],[Belastbaar loon]]</f>
        <v>0.3075553474590485</v>
      </c>
      <c r="H4584" s="14">
        <f t="shared" ca="1" si="66"/>
        <v>16498.8253</v>
      </c>
      <c r="I4584" s="14">
        <f ca="1">IF(ROW()=2, Table1[[#This Row],[Netto loon]], INDIRECT(ADDRESS(ROW()-1,COLUMN(F:F))))</f>
        <v>37152.174700000003</v>
      </c>
      <c r="J4584" s="6">
        <f ca="1">IF(ROW()=2, 0, Table1[[#This Row],[Belastbaar loon]]-INDIRECT(ADDRESS(ROW()-1,COLUMN(A:A))))</f>
        <v>10</v>
      </c>
      <c r="K4584" s="6">
        <f ca="1">Table1[[#This Row],[Netto loon]]-Table1[[#This Row],[Netto vorige schijf]]</f>
        <v>5.0977999999959138</v>
      </c>
      <c r="L4584" s="2">
        <f ca="1">(Table1[[#This Row],[Bruto tov vorige schijf]]-Table1[[#This Row],[Netto tov vorige schijf]])/MAX(Table1[[#This Row],[Bruto tov vorige schijf]],1)</f>
        <v>0.49022000000040861</v>
      </c>
    </row>
    <row r="4585" spans="1:12" x14ac:dyDescent="0.25">
      <c r="A4585" s="14">
        <v>53671</v>
      </c>
      <c r="B4585" s="6">
        <f>LoonHeffing2020(Table1[[#This Row],[Belastbaar loon]])</f>
        <v>20046.1185</v>
      </c>
      <c r="C4585" s="6">
        <f>AlgemeneHeffingsKorting2020(Table1[[#This Row],[Belastbaar loon]])</f>
        <v>841.50880000000006</v>
      </c>
      <c r="D4585" s="14">
        <f>ArbeidsKorting2020(Table1[[#This Row],[Belastbaar loon]])</f>
        <v>2695.98</v>
      </c>
      <c r="E4585" s="14">
        <f>MAX(Table1[[#This Row],[Loonheffing]]-Table1[[#This Row],[Algemene Heffingskorting]]-Table1[[#This Row],[Arbeidskorting]],0)</f>
        <v>16508.629700000001</v>
      </c>
      <c r="F4585" s="6">
        <f>Table1[[#This Row],[Belastbaar loon]]-Table1[[#This Row],[Belasting]]</f>
        <v>37162.370299999995</v>
      </c>
      <c r="G4585" s="2">
        <f>(Table1[[#This Row],[Belastbaar loon]]-Table1[[#This Row],[Netto loon]])/Table1[[#This Row],[Belastbaar loon]]</f>
        <v>0.30758938160272781</v>
      </c>
      <c r="H4585" s="14">
        <f t="shared" ca="1" si="66"/>
        <v>16503.727500000001</v>
      </c>
      <c r="I4585" s="14">
        <f ca="1">IF(ROW()=2, Table1[[#This Row],[Netto loon]], INDIRECT(ADDRESS(ROW()-1,COLUMN(F:F))))</f>
        <v>37157.272499999999</v>
      </c>
      <c r="J4585" s="6">
        <f ca="1">IF(ROW()=2, 0, Table1[[#This Row],[Belastbaar loon]]-INDIRECT(ADDRESS(ROW()-1,COLUMN(A:A))))</f>
        <v>10</v>
      </c>
      <c r="K4585" s="6">
        <f ca="1">Table1[[#This Row],[Netto loon]]-Table1[[#This Row],[Netto vorige schijf]]</f>
        <v>5.0977999999959138</v>
      </c>
      <c r="L4585" s="2">
        <f ca="1">(Table1[[#This Row],[Bruto tov vorige schijf]]-Table1[[#This Row],[Netto tov vorige schijf]])/MAX(Table1[[#This Row],[Bruto tov vorige schijf]],1)</f>
        <v>0.49022000000040861</v>
      </c>
    </row>
    <row r="4586" spans="1:12" x14ac:dyDescent="0.25">
      <c r="A4586" s="14">
        <v>53681</v>
      </c>
      <c r="B4586" s="6">
        <f>LoonHeffing2020(Table1[[#This Row],[Belastbaar loon]])</f>
        <v>20049.853500000001</v>
      </c>
      <c r="C4586" s="6">
        <f>AlgemeneHeffingsKorting2020(Table1[[#This Row],[Belastbaar loon]])</f>
        <v>840.94159999999999</v>
      </c>
      <c r="D4586" s="14">
        <f>ArbeidsKorting2020(Table1[[#This Row],[Belastbaar loon]])</f>
        <v>2695.38</v>
      </c>
      <c r="E4586" s="14">
        <f>MAX(Table1[[#This Row],[Loonheffing]]-Table1[[#This Row],[Algemene Heffingskorting]]-Table1[[#This Row],[Arbeidskorting]],0)</f>
        <v>16513.531900000002</v>
      </c>
      <c r="F4586" s="6">
        <f>Table1[[#This Row],[Belastbaar loon]]-Table1[[#This Row],[Belasting]]</f>
        <v>37167.468099999998</v>
      </c>
      <c r="G4586" s="2">
        <f>(Table1[[#This Row],[Belastbaar loon]]-Table1[[#This Row],[Netto loon]])/Table1[[#This Row],[Belastbaar loon]]</f>
        <v>0.30762340306626185</v>
      </c>
      <c r="H4586" s="14">
        <f t="shared" ca="1" si="66"/>
        <v>16508.629700000001</v>
      </c>
      <c r="I4586" s="14">
        <f ca="1">IF(ROW()=2, Table1[[#This Row],[Netto loon]], INDIRECT(ADDRESS(ROW()-1,COLUMN(F:F))))</f>
        <v>37162.370299999995</v>
      </c>
      <c r="J4586" s="6">
        <f ca="1">IF(ROW()=2, 0, Table1[[#This Row],[Belastbaar loon]]-INDIRECT(ADDRESS(ROW()-1,COLUMN(A:A))))</f>
        <v>10</v>
      </c>
      <c r="K4586" s="6">
        <f ca="1">Table1[[#This Row],[Netto loon]]-Table1[[#This Row],[Netto vorige schijf]]</f>
        <v>5.0978000000031898</v>
      </c>
      <c r="L4586" s="2">
        <f ca="1">(Table1[[#This Row],[Bruto tov vorige schijf]]-Table1[[#This Row],[Netto tov vorige schijf]])/MAX(Table1[[#This Row],[Bruto tov vorige schijf]],1)</f>
        <v>0.49021999999968102</v>
      </c>
    </row>
    <row r="4587" spans="1:12" x14ac:dyDescent="0.25">
      <c r="A4587" s="14">
        <v>53691</v>
      </c>
      <c r="B4587" s="6">
        <f>LoonHeffing2020(Table1[[#This Row],[Belastbaar loon]])</f>
        <v>20053.588500000002</v>
      </c>
      <c r="C4587" s="6">
        <f>AlgemeneHeffingsKorting2020(Table1[[#This Row],[Belastbaar loon]])</f>
        <v>840.37440000000004</v>
      </c>
      <c r="D4587" s="14">
        <f>ArbeidsKorting2020(Table1[[#This Row],[Belastbaar loon]])</f>
        <v>2694.78</v>
      </c>
      <c r="E4587" s="14">
        <f>MAX(Table1[[#This Row],[Loonheffing]]-Table1[[#This Row],[Algemene Heffingskorting]]-Table1[[#This Row],[Arbeidskorting]],0)</f>
        <v>16518.434100000002</v>
      </c>
      <c r="F4587" s="6">
        <f>Table1[[#This Row],[Belastbaar loon]]-Table1[[#This Row],[Belasting]]</f>
        <v>37172.565900000001</v>
      </c>
      <c r="G4587" s="2">
        <f>(Table1[[#This Row],[Belastbaar loon]]-Table1[[#This Row],[Netto loon]])/Table1[[#This Row],[Belastbaar loon]]</f>
        <v>0.30765741185673573</v>
      </c>
      <c r="H4587" s="14">
        <f t="shared" ca="1" si="66"/>
        <v>16513.531900000002</v>
      </c>
      <c r="I4587" s="14">
        <f ca="1">IF(ROW()=2, Table1[[#This Row],[Netto loon]], INDIRECT(ADDRESS(ROW()-1,COLUMN(F:F))))</f>
        <v>37167.468099999998</v>
      </c>
      <c r="J4587" s="6">
        <f ca="1">IF(ROW()=2, 0, Table1[[#This Row],[Belastbaar loon]]-INDIRECT(ADDRESS(ROW()-1,COLUMN(A:A))))</f>
        <v>10</v>
      </c>
      <c r="K4587" s="6">
        <f ca="1">Table1[[#This Row],[Netto loon]]-Table1[[#This Row],[Netto vorige schijf]]</f>
        <v>5.0978000000031898</v>
      </c>
      <c r="L4587" s="2">
        <f ca="1">(Table1[[#This Row],[Bruto tov vorige schijf]]-Table1[[#This Row],[Netto tov vorige schijf]])/MAX(Table1[[#This Row],[Bruto tov vorige schijf]],1)</f>
        <v>0.49021999999968102</v>
      </c>
    </row>
    <row r="4588" spans="1:12" x14ac:dyDescent="0.25">
      <c r="A4588" s="14">
        <v>53701</v>
      </c>
      <c r="B4588" s="6">
        <f>LoonHeffing2020(Table1[[#This Row],[Belastbaar loon]])</f>
        <v>20057.323499999999</v>
      </c>
      <c r="C4588" s="6">
        <f>AlgemeneHeffingsKorting2020(Table1[[#This Row],[Belastbaar loon]])</f>
        <v>839.80719999999997</v>
      </c>
      <c r="D4588" s="14">
        <f>ArbeidsKorting2020(Table1[[#This Row],[Belastbaar loon]])</f>
        <v>2694.18</v>
      </c>
      <c r="E4588" s="14">
        <f>MAX(Table1[[#This Row],[Loonheffing]]-Table1[[#This Row],[Algemene Heffingskorting]]-Table1[[#This Row],[Arbeidskorting]],0)</f>
        <v>16523.336299999999</v>
      </c>
      <c r="F4588" s="6">
        <f>Table1[[#This Row],[Belastbaar loon]]-Table1[[#This Row],[Belasting]]</f>
        <v>37177.663700000005</v>
      </c>
      <c r="G4588" s="2">
        <f>(Table1[[#This Row],[Belastbaar loon]]-Table1[[#This Row],[Netto loon]])/Table1[[#This Row],[Belastbaar loon]]</f>
        <v>0.30769140798122929</v>
      </c>
      <c r="H4588" s="14">
        <f t="shared" ca="1" si="66"/>
        <v>16518.434100000002</v>
      </c>
      <c r="I4588" s="14">
        <f ca="1">IF(ROW()=2, Table1[[#This Row],[Netto loon]], INDIRECT(ADDRESS(ROW()-1,COLUMN(F:F))))</f>
        <v>37172.565900000001</v>
      </c>
      <c r="J4588" s="6">
        <f ca="1">IF(ROW()=2, 0, Table1[[#This Row],[Belastbaar loon]]-INDIRECT(ADDRESS(ROW()-1,COLUMN(A:A))))</f>
        <v>10</v>
      </c>
      <c r="K4588" s="6">
        <f ca="1">Table1[[#This Row],[Netto loon]]-Table1[[#This Row],[Netto vorige schijf]]</f>
        <v>5.0978000000031898</v>
      </c>
      <c r="L4588" s="2">
        <f ca="1">(Table1[[#This Row],[Bruto tov vorige schijf]]-Table1[[#This Row],[Netto tov vorige schijf]])/MAX(Table1[[#This Row],[Bruto tov vorige schijf]],1)</f>
        <v>0.49021999999968102</v>
      </c>
    </row>
    <row r="4589" spans="1:12" x14ac:dyDescent="0.25">
      <c r="A4589" s="14">
        <v>53711</v>
      </c>
      <c r="B4589" s="6">
        <f>LoonHeffing2020(Table1[[#This Row],[Belastbaar loon]])</f>
        <v>20061.058499999999</v>
      </c>
      <c r="C4589" s="6">
        <f>AlgemeneHeffingsKorting2020(Table1[[#This Row],[Belastbaar loon]])</f>
        <v>839.24</v>
      </c>
      <c r="D4589" s="14">
        <f>ArbeidsKorting2020(Table1[[#This Row],[Belastbaar loon]])</f>
        <v>2693.58</v>
      </c>
      <c r="E4589" s="14">
        <f>MAX(Table1[[#This Row],[Loonheffing]]-Table1[[#This Row],[Algemene Heffingskorting]]-Table1[[#This Row],[Arbeidskorting]],0)</f>
        <v>16528.238499999999</v>
      </c>
      <c r="F4589" s="6">
        <f>Table1[[#This Row],[Belastbaar loon]]-Table1[[#This Row],[Belasting]]</f>
        <v>37182.761500000001</v>
      </c>
      <c r="G4589" s="2">
        <f>(Table1[[#This Row],[Belastbaar loon]]-Table1[[#This Row],[Netto loon]])/Table1[[#This Row],[Belastbaar loon]]</f>
        <v>0.30772539144681721</v>
      </c>
      <c r="H4589" s="14">
        <f t="shared" ca="1" si="66"/>
        <v>16523.336299999999</v>
      </c>
      <c r="I4589" s="14">
        <f ca="1">IF(ROW()=2, Table1[[#This Row],[Netto loon]], INDIRECT(ADDRESS(ROW()-1,COLUMN(F:F))))</f>
        <v>37177.663700000005</v>
      </c>
      <c r="J4589" s="6">
        <f ca="1">IF(ROW()=2, 0, Table1[[#This Row],[Belastbaar loon]]-INDIRECT(ADDRESS(ROW()-1,COLUMN(A:A))))</f>
        <v>10</v>
      </c>
      <c r="K4589" s="6">
        <f ca="1">Table1[[#This Row],[Netto loon]]-Table1[[#This Row],[Netto vorige schijf]]</f>
        <v>5.0977999999959138</v>
      </c>
      <c r="L4589" s="2">
        <f ca="1">(Table1[[#This Row],[Bruto tov vorige schijf]]-Table1[[#This Row],[Netto tov vorige schijf]])/MAX(Table1[[#This Row],[Bruto tov vorige schijf]],1)</f>
        <v>0.49022000000040861</v>
      </c>
    </row>
    <row r="4590" spans="1:12" x14ac:dyDescent="0.25">
      <c r="A4590" s="14">
        <v>53721</v>
      </c>
      <c r="B4590" s="6">
        <f>LoonHeffing2020(Table1[[#This Row],[Belastbaar loon]])</f>
        <v>20064.7935</v>
      </c>
      <c r="C4590" s="6">
        <f>AlgemeneHeffingsKorting2020(Table1[[#This Row],[Belastbaar loon]])</f>
        <v>838.67280000000005</v>
      </c>
      <c r="D4590" s="14">
        <f>ArbeidsKorting2020(Table1[[#This Row],[Belastbaar loon]])</f>
        <v>2692.98</v>
      </c>
      <c r="E4590" s="14">
        <f>MAX(Table1[[#This Row],[Loonheffing]]-Table1[[#This Row],[Algemene Heffingskorting]]-Table1[[#This Row],[Arbeidskorting]],0)</f>
        <v>16533.1407</v>
      </c>
      <c r="F4590" s="6">
        <f>Table1[[#This Row],[Belastbaar loon]]-Table1[[#This Row],[Belasting]]</f>
        <v>37187.859299999996</v>
      </c>
      <c r="G4590" s="2">
        <f>(Table1[[#This Row],[Belastbaar loon]]-Table1[[#This Row],[Netto loon]])/Table1[[#This Row],[Belastbaar loon]]</f>
        <v>0.30775936226056855</v>
      </c>
      <c r="H4590" s="14">
        <f t="shared" ca="1" si="66"/>
        <v>16528.238499999999</v>
      </c>
      <c r="I4590" s="14">
        <f ca="1">IF(ROW()=2, Table1[[#This Row],[Netto loon]], INDIRECT(ADDRESS(ROW()-1,COLUMN(F:F))))</f>
        <v>37182.761500000001</v>
      </c>
      <c r="J4590" s="6">
        <f ca="1">IF(ROW()=2, 0, Table1[[#This Row],[Belastbaar loon]]-INDIRECT(ADDRESS(ROW()-1,COLUMN(A:A))))</f>
        <v>10</v>
      </c>
      <c r="K4590" s="6">
        <f ca="1">Table1[[#This Row],[Netto loon]]-Table1[[#This Row],[Netto vorige schijf]]</f>
        <v>5.0977999999959138</v>
      </c>
      <c r="L4590" s="2">
        <f ca="1">(Table1[[#This Row],[Bruto tov vorige schijf]]-Table1[[#This Row],[Netto tov vorige schijf]])/MAX(Table1[[#This Row],[Bruto tov vorige schijf]],1)</f>
        <v>0.49022000000040861</v>
      </c>
    </row>
    <row r="4591" spans="1:12" x14ac:dyDescent="0.25">
      <c r="A4591" s="14">
        <v>53731</v>
      </c>
      <c r="B4591" s="6">
        <f>LoonHeffing2020(Table1[[#This Row],[Belastbaar loon]])</f>
        <v>20068.5285</v>
      </c>
      <c r="C4591" s="6">
        <f>AlgemeneHeffingsKorting2020(Table1[[#This Row],[Belastbaar loon]])</f>
        <v>838.10559999999998</v>
      </c>
      <c r="D4591" s="14">
        <f>ArbeidsKorting2020(Table1[[#This Row],[Belastbaar loon]])</f>
        <v>2692.38</v>
      </c>
      <c r="E4591" s="14">
        <f>MAX(Table1[[#This Row],[Loonheffing]]-Table1[[#This Row],[Algemene Heffingskorting]]-Table1[[#This Row],[Arbeidskorting]],0)</f>
        <v>16538.0429</v>
      </c>
      <c r="F4591" s="6">
        <f>Table1[[#This Row],[Belastbaar loon]]-Table1[[#This Row],[Belasting]]</f>
        <v>37192.9571</v>
      </c>
      <c r="G4591" s="2">
        <f>(Table1[[#This Row],[Belastbaar loon]]-Table1[[#This Row],[Netto loon]])/Table1[[#This Row],[Belastbaar loon]]</f>
        <v>0.30779332042954721</v>
      </c>
      <c r="H4591" s="14">
        <f t="shared" ca="1" si="66"/>
        <v>16533.1407</v>
      </c>
      <c r="I4591" s="14">
        <f ca="1">IF(ROW()=2, Table1[[#This Row],[Netto loon]], INDIRECT(ADDRESS(ROW()-1,COLUMN(F:F))))</f>
        <v>37187.859299999996</v>
      </c>
      <c r="J4591" s="6">
        <f ca="1">IF(ROW()=2, 0, Table1[[#This Row],[Belastbaar loon]]-INDIRECT(ADDRESS(ROW()-1,COLUMN(A:A))))</f>
        <v>10</v>
      </c>
      <c r="K4591" s="6">
        <f ca="1">Table1[[#This Row],[Netto loon]]-Table1[[#This Row],[Netto vorige schijf]]</f>
        <v>5.0978000000031898</v>
      </c>
      <c r="L4591" s="2">
        <f ca="1">(Table1[[#This Row],[Bruto tov vorige schijf]]-Table1[[#This Row],[Netto tov vorige schijf]])/MAX(Table1[[#This Row],[Bruto tov vorige schijf]],1)</f>
        <v>0.49021999999968102</v>
      </c>
    </row>
    <row r="4592" spans="1:12" x14ac:dyDescent="0.25">
      <c r="A4592" s="14">
        <v>53741</v>
      </c>
      <c r="B4592" s="6">
        <f>LoonHeffing2020(Table1[[#This Row],[Belastbaar loon]])</f>
        <v>20072.263500000001</v>
      </c>
      <c r="C4592" s="6">
        <f>AlgemeneHeffingsKorting2020(Table1[[#This Row],[Belastbaar loon]])</f>
        <v>837.53840000000002</v>
      </c>
      <c r="D4592" s="14">
        <f>ArbeidsKorting2020(Table1[[#This Row],[Belastbaar loon]])</f>
        <v>2691.78</v>
      </c>
      <c r="E4592" s="14">
        <f>MAX(Table1[[#This Row],[Loonheffing]]-Table1[[#This Row],[Algemene Heffingskorting]]-Table1[[#This Row],[Arbeidskorting]],0)</f>
        <v>16542.945100000001</v>
      </c>
      <c r="F4592" s="6">
        <f>Table1[[#This Row],[Belastbaar loon]]-Table1[[#This Row],[Belasting]]</f>
        <v>37198.054900000003</v>
      </c>
      <c r="G4592" s="2">
        <f>(Table1[[#This Row],[Belastbaar loon]]-Table1[[#This Row],[Netto loon]])/Table1[[#This Row],[Belastbaar loon]]</f>
        <v>0.307827265960812</v>
      </c>
      <c r="H4592" s="14">
        <f t="shared" ca="1" si="66"/>
        <v>16538.0429</v>
      </c>
      <c r="I4592" s="14">
        <f ca="1">IF(ROW()=2, Table1[[#This Row],[Netto loon]], INDIRECT(ADDRESS(ROW()-1,COLUMN(F:F))))</f>
        <v>37192.9571</v>
      </c>
      <c r="J4592" s="6">
        <f ca="1">IF(ROW()=2, 0, Table1[[#This Row],[Belastbaar loon]]-INDIRECT(ADDRESS(ROW()-1,COLUMN(A:A))))</f>
        <v>10</v>
      </c>
      <c r="K4592" s="6">
        <f ca="1">Table1[[#This Row],[Netto loon]]-Table1[[#This Row],[Netto vorige schijf]]</f>
        <v>5.0978000000031898</v>
      </c>
      <c r="L4592" s="2">
        <f ca="1">(Table1[[#This Row],[Bruto tov vorige schijf]]-Table1[[#This Row],[Netto tov vorige schijf]])/MAX(Table1[[#This Row],[Bruto tov vorige schijf]],1)</f>
        <v>0.49021999999968102</v>
      </c>
    </row>
    <row r="4593" spans="1:12" x14ac:dyDescent="0.25">
      <c r="A4593" s="14">
        <v>53751</v>
      </c>
      <c r="B4593" s="6">
        <f>LoonHeffing2020(Table1[[#This Row],[Belastbaar loon]])</f>
        <v>20075.998500000002</v>
      </c>
      <c r="C4593" s="6">
        <f>AlgemeneHeffingsKorting2020(Table1[[#This Row],[Belastbaar loon]])</f>
        <v>836.97120000000007</v>
      </c>
      <c r="D4593" s="14">
        <f>ArbeidsKorting2020(Table1[[#This Row],[Belastbaar loon]])</f>
        <v>2691.18</v>
      </c>
      <c r="E4593" s="14">
        <f>MAX(Table1[[#This Row],[Loonheffing]]-Table1[[#This Row],[Algemene Heffingskorting]]-Table1[[#This Row],[Arbeidskorting]],0)</f>
        <v>16547.847300000001</v>
      </c>
      <c r="F4593" s="6">
        <f>Table1[[#This Row],[Belastbaar loon]]-Table1[[#This Row],[Belasting]]</f>
        <v>37203.152699999999</v>
      </c>
      <c r="G4593" s="2">
        <f>(Table1[[#This Row],[Belastbaar loon]]-Table1[[#This Row],[Netto loon]])/Table1[[#This Row],[Belastbaar loon]]</f>
        <v>0.30786119886141655</v>
      </c>
      <c r="H4593" s="14">
        <f t="shared" ca="1" si="66"/>
        <v>16542.945100000001</v>
      </c>
      <c r="I4593" s="14">
        <f ca="1">IF(ROW()=2, Table1[[#This Row],[Netto loon]], INDIRECT(ADDRESS(ROW()-1,COLUMN(F:F))))</f>
        <v>37198.054900000003</v>
      </c>
      <c r="J4593" s="6">
        <f ca="1">IF(ROW()=2, 0, Table1[[#This Row],[Belastbaar loon]]-INDIRECT(ADDRESS(ROW()-1,COLUMN(A:A))))</f>
        <v>10</v>
      </c>
      <c r="K4593" s="6">
        <f ca="1">Table1[[#This Row],[Netto loon]]-Table1[[#This Row],[Netto vorige schijf]]</f>
        <v>5.0977999999959138</v>
      </c>
      <c r="L4593" s="2">
        <f ca="1">(Table1[[#This Row],[Bruto tov vorige schijf]]-Table1[[#This Row],[Netto tov vorige schijf]])/MAX(Table1[[#This Row],[Bruto tov vorige schijf]],1)</f>
        <v>0.49022000000040861</v>
      </c>
    </row>
    <row r="4594" spans="1:12" x14ac:dyDescent="0.25">
      <c r="A4594" s="14">
        <v>53761</v>
      </c>
      <c r="B4594" s="6">
        <f>LoonHeffing2020(Table1[[#This Row],[Belastbaar loon]])</f>
        <v>20079.733499999998</v>
      </c>
      <c r="C4594" s="6">
        <f>AlgemeneHeffingsKorting2020(Table1[[#This Row],[Belastbaar loon]])</f>
        <v>836.404</v>
      </c>
      <c r="D4594" s="14">
        <f>ArbeidsKorting2020(Table1[[#This Row],[Belastbaar loon]])</f>
        <v>2690.58</v>
      </c>
      <c r="E4594" s="14">
        <f>MAX(Table1[[#This Row],[Loonheffing]]-Table1[[#This Row],[Algemene Heffingskorting]]-Table1[[#This Row],[Arbeidskorting]],0)</f>
        <v>16552.749499999998</v>
      </c>
      <c r="F4594" s="6">
        <f>Table1[[#This Row],[Belastbaar loon]]-Table1[[#This Row],[Belasting]]</f>
        <v>37208.250500000002</v>
      </c>
      <c r="G4594" s="2">
        <f>(Table1[[#This Row],[Belastbaar loon]]-Table1[[#This Row],[Netto loon]])/Table1[[#This Row],[Belastbaar loon]]</f>
        <v>0.30789511913840883</v>
      </c>
      <c r="H4594" s="14">
        <f t="shared" ca="1" si="66"/>
        <v>16547.847300000001</v>
      </c>
      <c r="I4594" s="14">
        <f ca="1">IF(ROW()=2, Table1[[#This Row],[Netto loon]], INDIRECT(ADDRESS(ROW()-1,COLUMN(F:F))))</f>
        <v>37203.152699999999</v>
      </c>
      <c r="J4594" s="6">
        <f ca="1">IF(ROW()=2, 0, Table1[[#This Row],[Belastbaar loon]]-INDIRECT(ADDRESS(ROW()-1,COLUMN(A:A))))</f>
        <v>10</v>
      </c>
      <c r="K4594" s="6">
        <f ca="1">Table1[[#This Row],[Netto loon]]-Table1[[#This Row],[Netto vorige schijf]]</f>
        <v>5.0978000000031898</v>
      </c>
      <c r="L4594" s="2">
        <f ca="1">(Table1[[#This Row],[Bruto tov vorige schijf]]-Table1[[#This Row],[Netto tov vorige schijf]])/MAX(Table1[[#This Row],[Bruto tov vorige schijf]],1)</f>
        <v>0.49021999999968102</v>
      </c>
    </row>
    <row r="4595" spans="1:12" x14ac:dyDescent="0.25">
      <c r="A4595" s="14">
        <v>53771</v>
      </c>
      <c r="B4595" s="6">
        <f>LoonHeffing2020(Table1[[#This Row],[Belastbaar loon]])</f>
        <v>20083.468499999999</v>
      </c>
      <c r="C4595" s="6">
        <f>AlgemeneHeffingsKorting2020(Table1[[#This Row],[Belastbaar loon]])</f>
        <v>835.83680000000004</v>
      </c>
      <c r="D4595" s="14">
        <f>ArbeidsKorting2020(Table1[[#This Row],[Belastbaar loon]])</f>
        <v>2689.98</v>
      </c>
      <c r="E4595" s="14">
        <f>MAX(Table1[[#This Row],[Loonheffing]]-Table1[[#This Row],[Algemene Heffingskorting]]-Table1[[#This Row],[Arbeidskorting]],0)</f>
        <v>16557.651699999999</v>
      </c>
      <c r="F4595" s="6">
        <f>Table1[[#This Row],[Belastbaar loon]]-Table1[[#This Row],[Belasting]]</f>
        <v>37213.348299999998</v>
      </c>
      <c r="G4595" s="2">
        <f>(Table1[[#This Row],[Belastbaar loon]]-Table1[[#This Row],[Netto loon]])/Table1[[#This Row],[Belastbaar loon]]</f>
        <v>0.30792902679883211</v>
      </c>
      <c r="H4595" s="14">
        <f t="shared" ca="1" si="66"/>
        <v>16552.749499999998</v>
      </c>
      <c r="I4595" s="14">
        <f ca="1">IF(ROW()=2, Table1[[#This Row],[Netto loon]], INDIRECT(ADDRESS(ROW()-1,COLUMN(F:F))))</f>
        <v>37208.250500000002</v>
      </c>
      <c r="J4595" s="6">
        <f ca="1">IF(ROW()=2, 0, Table1[[#This Row],[Belastbaar loon]]-INDIRECT(ADDRESS(ROW()-1,COLUMN(A:A))))</f>
        <v>10</v>
      </c>
      <c r="K4595" s="6">
        <f ca="1">Table1[[#This Row],[Netto loon]]-Table1[[#This Row],[Netto vorige schijf]]</f>
        <v>5.0977999999959138</v>
      </c>
      <c r="L4595" s="2">
        <f ca="1">(Table1[[#This Row],[Bruto tov vorige schijf]]-Table1[[#This Row],[Netto tov vorige schijf]])/MAX(Table1[[#This Row],[Bruto tov vorige schijf]],1)</f>
        <v>0.49022000000040861</v>
      </c>
    </row>
    <row r="4596" spans="1:12" x14ac:dyDescent="0.25">
      <c r="A4596" s="14">
        <v>53781</v>
      </c>
      <c r="B4596" s="6">
        <f>LoonHeffing2020(Table1[[#This Row],[Belastbaar loon]])</f>
        <v>20087.2035</v>
      </c>
      <c r="C4596" s="6">
        <f>AlgemeneHeffingsKorting2020(Table1[[#This Row],[Belastbaar loon]])</f>
        <v>835.26959999999997</v>
      </c>
      <c r="D4596" s="14">
        <f>ArbeidsKorting2020(Table1[[#This Row],[Belastbaar loon]])</f>
        <v>2689.38</v>
      </c>
      <c r="E4596" s="14">
        <f>MAX(Table1[[#This Row],[Loonheffing]]-Table1[[#This Row],[Algemene Heffingskorting]]-Table1[[#This Row],[Arbeidskorting]],0)</f>
        <v>16562.553899999999</v>
      </c>
      <c r="F4596" s="6">
        <f>Table1[[#This Row],[Belastbaar loon]]-Table1[[#This Row],[Belasting]]</f>
        <v>37218.446100000001</v>
      </c>
      <c r="G4596" s="2">
        <f>(Table1[[#This Row],[Belastbaar loon]]-Table1[[#This Row],[Netto loon]])/Table1[[#This Row],[Belastbaar loon]]</f>
        <v>0.30796292184972385</v>
      </c>
      <c r="H4596" s="14">
        <f t="shared" ca="1" si="66"/>
        <v>16557.651699999999</v>
      </c>
      <c r="I4596" s="14">
        <f ca="1">IF(ROW()=2, Table1[[#This Row],[Netto loon]], INDIRECT(ADDRESS(ROW()-1,COLUMN(F:F))))</f>
        <v>37213.348299999998</v>
      </c>
      <c r="J4596" s="6">
        <f ca="1">IF(ROW()=2, 0, Table1[[#This Row],[Belastbaar loon]]-INDIRECT(ADDRESS(ROW()-1,COLUMN(A:A))))</f>
        <v>10</v>
      </c>
      <c r="K4596" s="6">
        <f ca="1">Table1[[#This Row],[Netto loon]]-Table1[[#This Row],[Netto vorige schijf]]</f>
        <v>5.0978000000031898</v>
      </c>
      <c r="L4596" s="2">
        <f ca="1">(Table1[[#This Row],[Bruto tov vorige schijf]]-Table1[[#This Row],[Netto tov vorige schijf]])/MAX(Table1[[#This Row],[Bruto tov vorige schijf]],1)</f>
        <v>0.49021999999968102</v>
      </c>
    </row>
    <row r="4597" spans="1:12" x14ac:dyDescent="0.25">
      <c r="A4597" s="14">
        <v>53791</v>
      </c>
      <c r="B4597" s="6">
        <f>LoonHeffing2020(Table1[[#This Row],[Belastbaar loon]])</f>
        <v>20090.9385</v>
      </c>
      <c r="C4597" s="6">
        <f>AlgemeneHeffingsKorting2020(Table1[[#This Row],[Belastbaar loon]])</f>
        <v>834.70240000000001</v>
      </c>
      <c r="D4597" s="14">
        <f>ArbeidsKorting2020(Table1[[#This Row],[Belastbaar loon]])</f>
        <v>2688.78</v>
      </c>
      <c r="E4597" s="14">
        <f>MAX(Table1[[#This Row],[Loonheffing]]-Table1[[#This Row],[Algemene Heffingskorting]]-Table1[[#This Row],[Arbeidskorting]],0)</f>
        <v>16567.456100000003</v>
      </c>
      <c r="F4597" s="6">
        <f>Table1[[#This Row],[Belastbaar loon]]-Table1[[#This Row],[Belasting]]</f>
        <v>37223.543899999997</v>
      </c>
      <c r="G4597" s="2">
        <f>(Table1[[#This Row],[Belastbaar loon]]-Table1[[#This Row],[Netto loon]])/Table1[[#This Row],[Belastbaar loon]]</f>
        <v>0.30799680429811682</v>
      </c>
      <c r="H4597" s="14">
        <f t="shared" ca="1" si="66"/>
        <v>16562.553899999999</v>
      </c>
      <c r="I4597" s="14">
        <f ca="1">IF(ROW()=2, Table1[[#This Row],[Netto loon]], INDIRECT(ADDRESS(ROW()-1,COLUMN(F:F))))</f>
        <v>37218.446100000001</v>
      </c>
      <c r="J4597" s="6">
        <f ca="1">IF(ROW()=2, 0, Table1[[#This Row],[Belastbaar loon]]-INDIRECT(ADDRESS(ROW()-1,COLUMN(A:A))))</f>
        <v>10</v>
      </c>
      <c r="K4597" s="6">
        <f ca="1">Table1[[#This Row],[Netto loon]]-Table1[[#This Row],[Netto vorige schijf]]</f>
        <v>5.0977999999959138</v>
      </c>
      <c r="L4597" s="2">
        <f ca="1">(Table1[[#This Row],[Bruto tov vorige schijf]]-Table1[[#This Row],[Netto tov vorige schijf]])/MAX(Table1[[#This Row],[Bruto tov vorige schijf]],1)</f>
        <v>0.49022000000040861</v>
      </c>
    </row>
    <row r="4598" spans="1:12" x14ac:dyDescent="0.25">
      <c r="A4598" s="14">
        <v>53801</v>
      </c>
      <c r="B4598" s="6">
        <f>LoonHeffing2020(Table1[[#This Row],[Belastbaar loon]])</f>
        <v>20094.673500000001</v>
      </c>
      <c r="C4598" s="6">
        <f>AlgemeneHeffingsKorting2020(Table1[[#This Row],[Belastbaar loon]])</f>
        <v>834.13520000000005</v>
      </c>
      <c r="D4598" s="14">
        <f>ArbeidsKorting2020(Table1[[#This Row],[Belastbaar loon]])</f>
        <v>2688.18</v>
      </c>
      <c r="E4598" s="14">
        <f>MAX(Table1[[#This Row],[Loonheffing]]-Table1[[#This Row],[Algemene Heffingskorting]]-Table1[[#This Row],[Arbeidskorting]],0)</f>
        <v>16572.3583</v>
      </c>
      <c r="F4598" s="6">
        <f>Table1[[#This Row],[Belastbaar loon]]-Table1[[#This Row],[Belasting]]</f>
        <v>37228.6417</v>
      </c>
      <c r="G4598" s="2">
        <f>(Table1[[#This Row],[Belastbaar loon]]-Table1[[#This Row],[Netto loon]])/Table1[[#This Row],[Belastbaar loon]]</f>
        <v>0.30803067415103808</v>
      </c>
      <c r="H4598" s="14">
        <f t="shared" ca="1" si="66"/>
        <v>16567.456100000003</v>
      </c>
      <c r="I4598" s="14">
        <f ca="1">IF(ROW()=2, Table1[[#This Row],[Netto loon]], INDIRECT(ADDRESS(ROW()-1,COLUMN(F:F))))</f>
        <v>37223.543899999997</v>
      </c>
      <c r="J4598" s="6">
        <f ca="1">IF(ROW()=2, 0, Table1[[#This Row],[Belastbaar loon]]-INDIRECT(ADDRESS(ROW()-1,COLUMN(A:A))))</f>
        <v>10</v>
      </c>
      <c r="K4598" s="6">
        <f ca="1">Table1[[#This Row],[Netto loon]]-Table1[[#This Row],[Netto vorige schijf]]</f>
        <v>5.0978000000031898</v>
      </c>
      <c r="L4598" s="2">
        <f ca="1">(Table1[[#This Row],[Bruto tov vorige schijf]]-Table1[[#This Row],[Netto tov vorige schijf]])/MAX(Table1[[#This Row],[Bruto tov vorige schijf]],1)</f>
        <v>0.49021999999968102</v>
      </c>
    </row>
    <row r="4599" spans="1:12" x14ac:dyDescent="0.25">
      <c r="A4599" s="14">
        <v>53811</v>
      </c>
      <c r="B4599" s="6">
        <f>LoonHeffing2020(Table1[[#This Row],[Belastbaar loon]])</f>
        <v>20098.408500000001</v>
      </c>
      <c r="C4599" s="6">
        <f>AlgemeneHeffingsKorting2020(Table1[[#This Row],[Belastbaar loon]])</f>
        <v>833.56799999999998</v>
      </c>
      <c r="D4599" s="14">
        <f>ArbeidsKorting2020(Table1[[#This Row],[Belastbaar loon]])</f>
        <v>2687.58</v>
      </c>
      <c r="E4599" s="14">
        <f>MAX(Table1[[#This Row],[Loonheffing]]-Table1[[#This Row],[Algemene Heffingskorting]]-Table1[[#This Row],[Arbeidskorting]],0)</f>
        <v>16577.260500000004</v>
      </c>
      <c r="F4599" s="6">
        <f>Table1[[#This Row],[Belastbaar loon]]-Table1[[#This Row],[Belasting]]</f>
        <v>37233.739499999996</v>
      </c>
      <c r="G4599" s="2">
        <f>(Table1[[#This Row],[Belastbaar loon]]-Table1[[#This Row],[Netto loon]])/Table1[[#This Row],[Belastbaar loon]]</f>
        <v>0.30806453141550993</v>
      </c>
      <c r="H4599" s="14">
        <f t="shared" ca="1" si="66"/>
        <v>16572.3583</v>
      </c>
      <c r="I4599" s="14">
        <f ca="1">IF(ROW()=2, Table1[[#This Row],[Netto loon]], INDIRECT(ADDRESS(ROW()-1,COLUMN(F:F))))</f>
        <v>37228.6417</v>
      </c>
      <c r="J4599" s="6">
        <f ca="1">IF(ROW()=2, 0, Table1[[#This Row],[Belastbaar loon]]-INDIRECT(ADDRESS(ROW()-1,COLUMN(A:A))))</f>
        <v>10</v>
      </c>
      <c r="K4599" s="6">
        <f ca="1">Table1[[#This Row],[Netto loon]]-Table1[[#This Row],[Netto vorige schijf]]</f>
        <v>5.0977999999959138</v>
      </c>
      <c r="L4599" s="2">
        <f ca="1">(Table1[[#This Row],[Bruto tov vorige schijf]]-Table1[[#This Row],[Netto tov vorige schijf]])/MAX(Table1[[#This Row],[Bruto tov vorige schijf]],1)</f>
        <v>0.49022000000040861</v>
      </c>
    </row>
    <row r="4600" spans="1:12" x14ac:dyDescent="0.25">
      <c r="A4600" s="14">
        <v>53821</v>
      </c>
      <c r="B4600" s="6">
        <f>LoonHeffing2020(Table1[[#This Row],[Belastbaar loon]])</f>
        <v>20102.143499999998</v>
      </c>
      <c r="C4600" s="6">
        <f>AlgemeneHeffingsKorting2020(Table1[[#This Row],[Belastbaar loon]])</f>
        <v>833.00080000000003</v>
      </c>
      <c r="D4600" s="14">
        <f>ArbeidsKorting2020(Table1[[#This Row],[Belastbaar loon]])</f>
        <v>2686.98</v>
      </c>
      <c r="E4600" s="14">
        <f>MAX(Table1[[#This Row],[Loonheffing]]-Table1[[#This Row],[Algemene Heffingskorting]]-Table1[[#This Row],[Arbeidskorting]],0)</f>
        <v>16582.162699999997</v>
      </c>
      <c r="F4600" s="6">
        <f>Table1[[#This Row],[Belastbaar loon]]-Table1[[#This Row],[Belasting]]</f>
        <v>37238.837299999999</v>
      </c>
      <c r="G4600" s="2">
        <f>(Table1[[#This Row],[Belastbaar loon]]-Table1[[#This Row],[Netto loon]])/Table1[[#This Row],[Belastbaar loon]]</f>
        <v>0.3080983760985489</v>
      </c>
      <c r="H4600" s="14">
        <f t="shared" ca="1" si="66"/>
        <v>16577.260500000004</v>
      </c>
      <c r="I4600" s="14">
        <f ca="1">IF(ROW()=2, Table1[[#This Row],[Netto loon]], INDIRECT(ADDRESS(ROW()-1,COLUMN(F:F))))</f>
        <v>37233.739499999996</v>
      </c>
      <c r="J4600" s="6">
        <f ca="1">IF(ROW()=2, 0, Table1[[#This Row],[Belastbaar loon]]-INDIRECT(ADDRESS(ROW()-1,COLUMN(A:A))))</f>
        <v>10</v>
      </c>
      <c r="K4600" s="6">
        <f ca="1">Table1[[#This Row],[Netto loon]]-Table1[[#This Row],[Netto vorige schijf]]</f>
        <v>5.0978000000031898</v>
      </c>
      <c r="L4600" s="2">
        <f ca="1">(Table1[[#This Row],[Bruto tov vorige schijf]]-Table1[[#This Row],[Netto tov vorige schijf]])/MAX(Table1[[#This Row],[Bruto tov vorige schijf]],1)</f>
        <v>0.49021999999968102</v>
      </c>
    </row>
    <row r="4601" spans="1:12" x14ac:dyDescent="0.25">
      <c r="A4601" s="14">
        <v>53831</v>
      </c>
      <c r="B4601" s="6">
        <f>LoonHeffing2020(Table1[[#This Row],[Belastbaar loon]])</f>
        <v>20105.878499999999</v>
      </c>
      <c r="C4601" s="6">
        <f>AlgemeneHeffingsKorting2020(Table1[[#This Row],[Belastbaar loon]])</f>
        <v>832.43360000000007</v>
      </c>
      <c r="D4601" s="14">
        <f>ArbeidsKorting2020(Table1[[#This Row],[Belastbaar loon]])</f>
        <v>2686.38</v>
      </c>
      <c r="E4601" s="14">
        <f>MAX(Table1[[#This Row],[Loonheffing]]-Table1[[#This Row],[Algemene Heffingskorting]]-Table1[[#This Row],[Arbeidskorting]],0)</f>
        <v>16587.064899999998</v>
      </c>
      <c r="F4601" s="6">
        <f>Table1[[#This Row],[Belastbaar loon]]-Table1[[#This Row],[Belasting]]</f>
        <v>37243.935100000002</v>
      </c>
      <c r="G4601" s="2">
        <f>(Table1[[#This Row],[Belastbaar loon]]-Table1[[#This Row],[Netto loon]])/Table1[[#This Row],[Belastbaar loon]]</f>
        <v>0.3081322082071668</v>
      </c>
      <c r="H4601" s="14">
        <f t="shared" ca="1" si="66"/>
        <v>16582.162699999997</v>
      </c>
      <c r="I4601" s="14">
        <f ca="1">IF(ROW()=2, Table1[[#This Row],[Netto loon]], INDIRECT(ADDRESS(ROW()-1,COLUMN(F:F))))</f>
        <v>37238.837299999999</v>
      </c>
      <c r="J4601" s="6">
        <f ca="1">IF(ROW()=2, 0, Table1[[#This Row],[Belastbaar loon]]-INDIRECT(ADDRESS(ROW()-1,COLUMN(A:A))))</f>
        <v>10</v>
      </c>
      <c r="K4601" s="6">
        <f ca="1">Table1[[#This Row],[Netto loon]]-Table1[[#This Row],[Netto vorige schijf]]</f>
        <v>5.0978000000031898</v>
      </c>
      <c r="L4601" s="2">
        <f ca="1">(Table1[[#This Row],[Bruto tov vorige schijf]]-Table1[[#This Row],[Netto tov vorige schijf]])/MAX(Table1[[#This Row],[Bruto tov vorige schijf]],1)</f>
        <v>0.49021999999968102</v>
      </c>
    </row>
    <row r="4602" spans="1:12" x14ac:dyDescent="0.25">
      <c r="A4602" s="14">
        <v>53841</v>
      </c>
      <c r="B4602" s="6">
        <f>LoonHeffing2020(Table1[[#This Row],[Belastbaar loon]])</f>
        <v>20109.613499999999</v>
      </c>
      <c r="C4602" s="6">
        <f>AlgemeneHeffingsKorting2020(Table1[[#This Row],[Belastbaar loon]])</f>
        <v>831.8664</v>
      </c>
      <c r="D4602" s="14">
        <f>ArbeidsKorting2020(Table1[[#This Row],[Belastbaar loon]])</f>
        <v>2685.78</v>
      </c>
      <c r="E4602" s="14">
        <f>MAX(Table1[[#This Row],[Loonheffing]]-Table1[[#This Row],[Algemene Heffingskorting]]-Table1[[#This Row],[Arbeidskorting]],0)</f>
        <v>16591.967100000002</v>
      </c>
      <c r="F4602" s="6">
        <f>Table1[[#This Row],[Belastbaar loon]]-Table1[[#This Row],[Belasting]]</f>
        <v>37249.032899999998</v>
      </c>
      <c r="G4602" s="2">
        <f>(Table1[[#This Row],[Belastbaar loon]]-Table1[[#This Row],[Netto loon]])/Table1[[#This Row],[Belastbaar loon]]</f>
        <v>0.30816602774837021</v>
      </c>
      <c r="H4602" s="14">
        <f t="shared" ca="1" si="66"/>
        <v>16587.064899999998</v>
      </c>
      <c r="I4602" s="14">
        <f ca="1">IF(ROW()=2, Table1[[#This Row],[Netto loon]], INDIRECT(ADDRESS(ROW()-1,COLUMN(F:F))))</f>
        <v>37243.935100000002</v>
      </c>
      <c r="J4602" s="6">
        <f ca="1">IF(ROW()=2, 0, Table1[[#This Row],[Belastbaar loon]]-INDIRECT(ADDRESS(ROW()-1,COLUMN(A:A))))</f>
        <v>10</v>
      </c>
      <c r="K4602" s="6">
        <f ca="1">Table1[[#This Row],[Netto loon]]-Table1[[#This Row],[Netto vorige schijf]]</f>
        <v>5.0977999999959138</v>
      </c>
      <c r="L4602" s="2">
        <f ca="1">(Table1[[#This Row],[Bruto tov vorige schijf]]-Table1[[#This Row],[Netto tov vorige schijf]])/MAX(Table1[[#This Row],[Bruto tov vorige schijf]],1)</f>
        <v>0.49022000000040861</v>
      </c>
    </row>
    <row r="4603" spans="1:12" x14ac:dyDescent="0.25">
      <c r="A4603" s="14">
        <v>53851</v>
      </c>
      <c r="B4603" s="6">
        <f>LoonHeffing2020(Table1[[#This Row],[Belastbaar loon]])</f>
        <v>20113.3485</v>
      </c>
      <c r="C4603" s="6">
        <f>AlgemeneHeffingsKorting2020(Table1[[#This Row],[Belastbaar loon]])</f>
        <v>831.29920000000004</v>
      </c>
      <c r="D4603" s="14">
        <f>ArbeidsKorting2020(Table1[[#This Row],[Belastbaar loon]])</f>
        <v>2685.18</v>
      </c>
      <c r="E4603" s="14">
        <f>MAX(Table1[[#This Row],[Loonheffing]]-Table1[[#This Row],[Algemene Heffingskorting]]-Table1[[#This Row],[Arbeidskorting]],0)</f>
        <v>16596.869299999998</v>
      </c>
      <c r="F4603" s="6">
        <f>Table1[[#This Row],[Belastbaar loon]]-Table1[[#This Row],[Belasting]]</f>
        <v>37254.130700000002</v>
      </c>
      <c r="G4603" s="2">
        <f>(Table1[[#This Row],[Belastbaar loon]]-Table1[[#This Row],[Netto loon]])/Table1[[#This Row],[Belastbaar loon]]</f>
        <v>0.30819983472916007</v>
      </c>
      <c r="H4603" s="14">
        <f t="shared" ca="1" si="66"/>
        <v>16591.967100000002</v>
      </c>
      <c r="I4603" s="14">
        <f ca="1">IF(ROW()=2, Table1[[#This Row],[Netto loon]], INDIRECT(ADDRESS(ROW()-1,COLUMN(F:F))))</f>
        <v>37249.032899999998</v>
      </c>
      <c r="J4603" s="6">
        <f ca="1">IF(ROW()=2, 0, Table1[[#This Row],[Belastbaar loon]]-INDIRECT(ADDRESS(ROW()-1,COLUMN(A:A))))</f>
        <v>10</v>
      </c>
      <c r="K4603" s="6">
        <f ca="1">Table1[[#This Row],[Netto loon]]-Table1[[#This Row],[Netto vorige schijf]]</f>
        <v>5.0978000000031898</v>
      </c>
      <c r="L4603" s="2">
        <f ca="1">(Table1[[#This Row],[Bruto tov vorige schijf]]-Table1[[#This Row],[Netto tov vorige schijf]])/MAX(Table1[[#This Row],[Bruto tov vorige schijf]],1)</f>
        <v>0.49021999999968102</v>
      </c>
    </row>
    <row r="4604" spans="1:12" x14ac:dyDescent="0.25">
      <c r="A4604" s="14">
        <v>53861</v>
      </c>
      <c r="B4604" s="6">
        <f>LoonHeffing2020(Table1[[#This Row],[Belastbaar loon]])</f>
        <v>20117.083500000001</v>
      </c>
      <c r="C4604" s="6">
        <f>AlgemeneHeffingsKorting2020(Table1[[#This Row],[Belastbaar loon]])</f>
        <v>830.73199999999997</v>
      </c>
      <c r="D4604" s="14">
        <f>ArbeidsKorting2020(Table1[[#This Row],[Belastbaar loon]])</f>
        <v>2684.58</v>
      </c>
      <c r="E4604" s="14">
        <f>MAX(Table1[[#This Row],[Loonheffing]]-Table1[[#This Row],[Algemene Heffingskorting]]-Table1[[#This Row],[Arbeidskorting]],0)</f>
        <v>16601.771500000003</v>
      </c>
      <c r="F4604" s="6">
        <f>Table1[[#This Row],[Belastbaar loon]]-Table1[[#This Row],[Belasting]]</f>
        <v>37259.228499999997</v>
      </c>
      <c r="G4604" s="2">
        <f>(Table1[[#This Row],[Belastbaar loon]]-Table1[[#This Row],[Netto loon]])/Table1[[#This Row],[Belastbaar loon]]</f>
        <v>0.30823362915653263</v>
      </c>
      <c r="H4604" s="14">
        <f t="shared" ca="1" si="66"/>
        <v>16596.869299999998</v>
      </c>
      <c r="I4604" s="14">
        <f ca="1">IF(ROW()=2, Table1[[#This Row],[Netto loon]], INDIRECT(ADDRESS(ROW()-1,COLUMN(F:F))))</f>
        <v>37254.130700000002</v>
      </c>
      <c r="J4604" s="6">
        <f ca="1">IF(ROW()=2, 0, Table1[[#This Row],[Belastbaar loon]]-INDIRECT(ADDRESS(ROW()-1,COLUMN(A:A))))</f>
        <v>10</v>
      </c>
      <c r="K4604" s="6">
        <f ca="1">Table1[[#This Row],[Netto loon]]-Table1[[#This Row],[Netto vorige schijf]]</f>
        <v>5.0977999999959138</v>
      </c>
      <c r="L4604" s="2">
        <f ca="1">(Table1[[#This Row],[Bruto tov vorige schijf]]-Table1[[#This Row],[Netto tov vorige schijf]])/MAX(Table1[[#This Row],[Bruto tov vorige schijf]],1)</f>
        <v>0.49022000000040861</v>
      </c>
    </row>
    <row r="4605" spans="1:12" x14ac:dyDescent="0.25">
      <c r="A4605" s="14">
        <v>53871</v>
      </c>
      <c r="B4605" s="6">
        <f>LoonHeffing2020(Table1[[#This Row],[Belastbaar loon]])</f>
        <v>20120.818500000001</v>
      </c>
      <c r="C4605" s="6">
        <f>AlgemeneHeffingsKorting2020(Table1[[#This Row],[Belastbaar loon]])</f>
        <v>830.16480000000001</v>
      </c>
      <c r="D4605" s="14">
        <f>ArbeidsKorting2020(Table1[[#This Row],[Belastbaar loon]])</f>
        <v>2683.98</v>
      </c>
      <c r="E4605" s="14">
        <f>MAX(Table1[[#This Row],[Loonheffing]]-Table1[[#This Row],[Algemene Heffingskorting]]-Table1[[#This Row],[Arbeidskorting]],0)</f>
        <v>16606.673700000003</v>
      </c>
      <c r="F4605" s="6">
        <f>Table1[[#This Row],[Belastbaar loon]]-Table1[[#This Row],[Belasting]]</f>
        <v>37264.326300000001</v>
      </c>
      <c r="G4605" s="2">
        <f>(Table1[[#This Row],[Belastbaar loon]]-Table1[[#This Row],[Netto loon]])/Table1[[#This Row],[Belastbaar loon]]</f>
        <v>0.3082674110374784</v>
      </c>
      <c r="H4605" s="14">
        <f t="shared" ca="1" si="66"/>
        <v>16601.771500000003</v>
      </c>
      <c r="I4605" s="14">
        <f ca="1">IF(ROW()=2, Table1[[#This Row],[Netto loon]], INDIRECT(ADDRESS(ROW()-1,COLUMN(F:F))))</f>
        <v>37259.228499999997</v>
      </c>
      <c r="J4605" s="6">
        <f ca="1">IF(ROW()=2, 0, Table1[[#This Row],[Belastbaar loon]]-INDIRECT(ADDRESS(ROW()-1,COLUMN(A:A))))</f>
        <v>10</v>
      </c>
      <c r="K4605" s="6">
        <f ca="1">Table1[[#This Row],[Netto loon]]-Table1[[#This Row],[Netto vorige schijf]]</f>
        <v>5.0978000000031898</v>
      </c>
      <c r="L4605" s="2">
        <f ca="1">(Table1[[#This Row],[Bruto tov vorige schijf]]-Table1[[#This Row],[Netto tov vorige schijf]])/MAX(Table1[[#This Row],[Bruto tov vorige schijf]],1)</f>
        <v>0.49021999999968102</v>
      </c>
    </row>
    <row r="4606" spans="1:12" x14ac:dyDescent="0.25">
      <c r="A4606" s="14">
        <v>53881</v>
      </c>
      <c r="B4606" s="6">
        <f>LoonHeffing2020(Table1[[#This Row],[Belastbaar loon]])</f>
        <v>20124.553499999998</v>
      </c>
      <c r="C4606" s="6">
        <f>AlgemeneHeffingsKorting2020(Table1[[#This Row],[Belastbaar loon]])</f>
        <v>829.59760000000006</v>
      </c>
      <c r="D4606" s="14">
        <f>ArbeidsKorting2020(Table1[[#This Row],[Belastbaar loon]])</f>
        <v>2683.38</v>
      </c>
      <c r="E4606" s="14">
        <f>MAX(Table1[[#This Row],[Loonheffing]]-Table1[[#This Row],[Algemene Heffingskorting]]-Table1[[#This Row],[Arbeidskorting]],0)</f>
        <v>16611.575899999996</v>
      </c>
      <c r="F4606" s="6">
        <f>Table1[[#This Row],[Belastbaar loon]]-Table1[[#This Row],[Belasting]]</f>
        <v>37269.424100000004</v>
      </c>
      <c r="G4606" s="2">
        <f>(Table1[[#This Row],[Belastbaar loon]]-Table1[[#This Row],[Netto loon]])/Table1[[#This Row],[Belastbaar loon]]</f>
        <v>0.30830118037898324</v>
      </c>
      <c r="H4606" s="14">
        <f t="shared" ca="1" si="66"/>
        <v>16606.673700000003</v>
      </c>
      <c r="I4606" s="14">
        <f ca="1">IF(ROW()=2, Table1[[#This Row],[Netto loon]], INDIRECT(ADDRESS(ROW()-1,COLUMN(F:F))))</f>
        <v>37264.326300000001</v>
      </c>
      <c r="J4606" s="6">
        <f ca="1">IF(ROW()=2, 0, Table1[[#This Row],[Belastbaar loon]]-INDIRECT(ADDRESS(ROW()-1,COLUMN(A:A))))</f>
        <v>10</v>
      </c>
      <c r="K4606" s="6">
        <f ca="1">Table1[[#This Row],[Netto loon]]-Table1[[#This Row],[Netto vorige schijf]]</f>
        <v>5.0978000000031898</v>
      </c>
      <c r="L4606" s="2">
        <f ca="1">(Table1[[#This Row],[Bruto tov vorige schijf]]-Table1[[#This Row],[Netto tov vorige schijf]])/MAX(Table1[[#This Row],[Bruto tov vorige schijf]],1)</f>
        <v>0.49021999999968102</v>
      </c>
    </row>
    <row r="4607" spans="1:12" x14ac:dyDescent="0.25">
      <c r="A4607" s="14">
        <v>53891</v>
      </c>
      <c r="B4607" s="6">
        <f>LoonHeffing2020(Table1[[#This Row],[Belastbaar loon]])</f>
        <v>20128.288499999999</v>
      </c>
      <c r="C4607" s="6">
        <f>AlgemeneHeffingsKorting2020(Table1[[#This Row],[Belastbaar loon]])</f>
        <v>829.03039999999999</v>
      </c>
      <c r="D4607" s="14">
        <f>ArbeidsKorting2020(Table1[[#This Row],[Belastbaar loon]])</f>
        <v>2682.78</v>
      </c>
      <c r="E4607" s="14">
        <f>MAX(Table1[[#This Row],[Loonheffing]]-Table1[[#This Row],[Algemene Heffingskorting]]-Table1[[#This Row],[Arbeidskorting]],0)</f>
        <v>16616.4781</v>
      </c>
      <c r="F4607" s="6">
        <f>Table1[[#This Row],[Belastbaar loon]]-Table1[[#This Row],[Belasting]]</f>
        <v>37274.5219</v>
      </c>
      <c r="G4607" s="2">
        <f>(Table1[[#This Row],[Belastbaar loon]]-Table1[[#This Row],[Netto loon]])/Table1[[#This Row],[Belastbaar loon]]</f>
        <v>0.30833493718802768</v>
      </c>
      <c r="H4607" s="14">
        <f t="shared" ca="1" si="66"/>
        <v>16611.575899999996</v>
      </c>
      <c r="I4607" s="14">
        <f ca="1">IF(ROW()=2, Table1[[#This Row],[Netto loon]], INDIRECT(ADDRESS(ROW()-1,COLUMN(F:F))))</f>
        <v>37269.424100000004</v>
      </c>
      <c r="J4607" s="6">
        <f ca="1">IF(ROW()=2, 0, Table1[[#This Row],[Belastbaar loon]]-INDIRECT(ADDRESS(ROW()-1,COLUMN(A:A))))</f>
        <v>10</v>
      </c>
      <c r="K4607" s="6">
        <f ca="1">Table1[[#This Row],[Netto loon]]-Table1[[#This Row],[Netto vorige schijf]]</f>
        <v>5.0977999999959138</v>
      </c>
      <c r="L4607" s="2">
        <f ca="1">(Table1[[#This Row],[Bruto tov vorige schijf]]-Table1[[#This Row],[Netto tov vorige schijf]])/MAX(Table1[[#This Row],[Bruto tov vorige schijf]],1)</f>
        <v>0.49022000000040861</v>
      </c>
    </row>
    <row r="4608" spans="1:12" x14ac:dyDescent="0.25">
      <c r="A4608" s="14">
        <v>53901</v>
      </c>
      <c r="B4608" s="6">
        <f>LoonHeffing2020(Table1[[#This Row],[Belastbaar loon]])</f>
        <v>20132.023499999999</v>
      </c>
      <c r="C4608" s="6">
        <f>AlgemeneHeffingsKorting2020(Table1[[#This Row],[Belastbaar loon]])</f>
        <v>828.46320000000003</v>
      </c>
      <c r="D4608" s="14">
        <f>ArbeidsKorting2020(Table1[[#This Row],[Belastbaar loon]])</f>
        <v>2682.18</v>
      </c>
      <c r="E4608" s="14">
        <f>MAX(Table1[[#This Row],[Loonheffing]]-Table1[[#This Row],[Algemene Heffingskorting]]-Table1[[#This Row],[Arbeidskorting]],0)</f>
        <v>16621.380300000001</v>
      </c>
      <c r="F4608" s="6">
        <f>Table1[[#This Row],[Belastbaar loon]]-Table1[[#This Row],[Belasting]]</f>
        <v>37279.619699999996</v>
      </c>
      <c r="G4608" s="2">
        <f>(Table1[[#This Row],[Belastbaar loon]]-Table1[[#This Row],[Netto loon]])/Table1[[#This Row],[Belastbaar loon]]</f>
        <v>0.30836868147158686</v>
      </c>
      <c r="H4608" s="14">
        <f t="shared" ca="1" si="66"/>
        <v>16616.4781</v>
      </c>
      <c r="I4608" s="14">
        <f ca="1">IF(ROW()=2, Table1[[#This Row],[Netto loon]], INDIRECT(ADDRESS(ROW()-1,COLUMN(F:F))))</f>
        <v>37274.5219</v>
      </c>
      <c r="J4608" s="6">
        <f ca="1">IF(ROW()=2, 0, Table1[[#This Row],[Belastbaar loon]]-INDIRECT(ADDRESS(ROW()-1,COLUMN(A:A))))</f>
        <v>10</v>
      </c>
      <c r="K4608" s="6">
        <f ca="1">Table1[[#This Row],[Netto loon]]-Table1[[#This Row],[Netto vorige schijf]]</f>
        <v>5.0977999999959138</v>
      </c>
      <c r="L4608" s="2">
        <f ca="1">(Table1[[#This Row],[Bruto tov vorige schijf]]-Table1[[#This Row],[Netto tov vorige schijf]])/MAX(Table1[[#This Row],[Bruto tov vorige schijf]],1)</f>
        <v>0.49022000000040861</v>
      </c>
    </row>
    <row r="4609" spans="1:12" x14ac:dyDescent="0.25">
      <c r="A4609" s="14">
        <v>53911</v>
      </c>
      <c r="B4609" s="6">
        <f>LoonHeffing2020(Table1[[#This Row],[Belastbaar loon]])</f>
        <v>20135.7585</v>
      </c>
      <c r="C4609" s="6">
        <f>AlgemeneHeffingsKorting2020(Table1[[#This Row],[Belastbaar loon]])</f>
        <v>827.89599999999996</v>
      </c>
      <c r="D4609" s="14">
        <f>ArbeidsKorting2020(Table1[[#This Row],[Belastbaar loon]])</f>
        <v>2681.58</v>
      </c>
      <c r="E4609" s="14">
        <f>MAX(Table1[[#This Row],[Loonheffing]]-Table1[[#This Row],[Algemene Heffingskorting]]-Table1[[#This Row],[Arbeidskorting]],0)</f>
        <v>16626.282500000001</v>
      </c>
      <c r="F4609" s="6">
        <f>Table1[[#This Row],[Belastbaar loon]]-Table1[[#This Row],[Belasting]]</f>
        <v>37284.717499999999</v>
      </c>
      <c r="G4609" s="2">
        <f>(Table1[[#This Row],[Belastbaar loon]]-Table1[[#This Row],[Netto loon]])/Table1[[#This Row],[Belastbaar loon]]</f>
        <v>0.30840241323663076</v>
      </c>
      <c r="H4609" s="14">
        <f t="shared" ca="1" si="66"/>
        <v>16621.380300000001</v>
      </c>
      <c r="I4609" s="14">
        <f ca="1">IF(ROW()=2, Table1[[#This Row],[Netto loon]], INDIRECT(ADDRESS(ROW()-1,COLUMN(F:F))))</f>
        <v>37279.619699999996</v>
      </c>
      <c r="J4609" s="6">
        <f ca="1">IF(ROW()=2, 0, Table1[[#This Row],[Belastbaar loon]]-INDIRECT(ADDRESS(ROW()-1,COLUMN(A:A))))</f>
        <v>10</v>
      </c>
      <c r="K4609" s="6">
        <f ca="1">Table1[[#This Row],[Netto loon]]-Table1[[#This Row],[Netto vorige schijf]]</f>
        <v>5.0978000000031898</v>
      </c>
      <c r="L4609" s="2">
        <f ca="1">(Table1[[#This Row],[Bruto tov vorige schijf]]-Table1[[#This Row],[Netto tov vorige schijf]])/MAX(Table1[[#This Row],[Bruto tov vorige schijf]],1)</f>
        <v>0.49021999999968102</v>
      </c>
    </row>
    <row r="4610" spans="1:12" x14ac:dyDescent="0.25">
      <c r="A4610" s="14">
        <v>53921</v>
      </c>
      <c r="B4610" s="6">
        <f>LoonHeffing2020(Table1[[#This Row],[Belastbaar loon]])</f>
        <v>20139.4935</v>
      </c>
      <c r="C4610" s="6">
        <f>AlgemeneHeffingsKorting2020(Table1[[#This Row],[Belastbaar loon]])</f>
        <v>827.3288</v>
      </c>
      <c r="D4610" s="14">
        <f>ArbeidsKorting2020(Table1[[#This Row],[Belastbaar loon]])</f>
        <v>2680.98</v>
      </c>
      <c r="E4610" s="14">
        <f>MAX(Table1[[#This Row],[Loonheffing]]-Table1[[#This Row],[Algemene Heffingskorting]]-Table1[[#This Row],[Arbeidskorting]],0)</f>
        <v>16631.184700000002</v>
      </c>
      <c r="F4610" s="6">
        <f>Table1[[#This Row],[Belastbaar loon]]-Table1[[#This Row],[Belasting]]</f>
        <v>37289.815300000002</v>
      </c>
      <c r="G4610" s="2">
        <f>(Table1[[#This Row],[Belastbaar loon]]-Table1[[#This Row],[Netto loon]])/Table1[[#This Row],[Belastbaar loon]]</f>
        <v>0.30843613249012442</v>
      </c>
      <c r="H4610" s="14">
        <f t="shared" ca="1" si="66"/>
        <v>16626.282500000001</v>
      </c>
      <c r="I4610" s="14">
        <f ca="1">IF(ROW()=2, Table1[[#This Row],[Netto loon]], INDIRECT(ADDRESS(ROW()-1,COLUMN(F:F))))</f>
        <v>37284.717499999999</v>
      </c>
      <c r="J4610" s="6">
        <f ca="1">IF(ROW()=2, 0, Table1[[#This Row],[Belastbaar loon]]-INDIRECT(ADDRESS(ROW()-1,COLUMN(A:A))))</f>
        <v>10</v>
      </c>
      <c r="K4610" s="6">
        <f ca="1">Table1[[#This Row],[Netto loon]]-Table1[[#This Row],[Netto vorige schijf]]</f>
        <v>5.0978000000031898</v>
      </c>
      <c r="L4610" s="2">
        <f ca="1">(Table1[[#This Row],[Bruto tov vorige schijf]]-Table1[[#This Row],[Netto tov vorige schijf]])/MAX(Table1[[#This Row],[Bruto tov vorige schijf]],1)</f>
        <v>0.49021999999968102</v>
      </c>
    </row>
    <row r="4611" spans="1:12" x14ac:dyDescent="0.25">
      <c r="A4611" s="14">
        <v>53931</v>
      </c>
      <c r="B4611" s="6">
        <f>LoonHeffing2020(Table1[[#This Row],[Belastbaar loon]])</f>
        <v>20143.228500000001</v>
      </c>
      <c r="C4611" s="6">
        <f>AlgemeneHeffingsKorting2020(Table1[[#This Row],[Belastbaar loon]])</f>
        <v>826.76160000000004</v>
      </c>
      <c r="D4611" s="14">
        <f>ArbeidsKorting2020(Table1[[#This Row],[Belastbaar loon]])</f>
        <v>2680.38</v>
      </c>
      <c r="E4611" s="14">
        <f>MAX(Table1[[#This Row],[Loonheffing]]-Table1[[#This Row],[Algemene Heffingskorting]]-Table1[[#This Row],[Arbeidskorting]],0)</f>
        <v>16636.086899999998</v>
      </c>
      <c r="F4611" s="6">
        <f>Table1[[#This Row],[Belastbaar loon]]-Table1[[#This Row],[Belasting]]</f>
        <v>37294.913100000005</v>
      </c>
      <c r="G4611" s="2">
        <f>(Table1[[#This Row],[Belastbaar loon]]-Table1[[#This Row],[Netto loon]])/Table1[[#This Row],[Belastbaar loon]]</f>
        <v>0.30846983923902754</v>
      </c>
      <c r="H4611" s="14">
        <f t="shared" ca="1" si="66"/>
        <v>16631.184700000002</v>
      </c>
      <c r="I4611" s="14">
        <f ca="1">IF(ROW()=2, Table1[[#This Row],[Netto loon]], INDIRECT(ADDRESS(ROW()-1,COLUMN(F:F))))</f>
        <v>37289.815300000002</v>
      </c>
      <c r="J4611" s="6">
        <f ca="1">IF(ROW()=2, 0, Table1[[#This Row],[Belastbaar loon]]-INDIRECT(ADDRESS(ROW()-1,COLUMN(A:A))))</f>
        <v>10</v>
      </c>
      <c r="K4611" s="6">
        <f ca="1">Table1[[#This Row],[Netto loon]]-Table1[[#This Row],[Netto vorige schijf]]</f>
        <v>5.0978000000031898</v>
      </c>
      <c r="L4611" s="2">
        <f ca="1">(Table1[[#This Row],[Bruto tov vorige schijf]]-Table1[[#This Row],[Netto tov vorige schijf]])/MAX(Table1[[#This Row],[Bruto tov vorige schijf]],1)</f>
        <v>0.49021999999968102</v>
      </c>
    </row>
    <row r="4612" spans="1:12" x14ac:dyDescent="0.25">
      <c r="A4612" s="14">
        <v>53941</v>
      </c>
      <c r="B4612" s="6">
        <f>LoonHeffing2020(Table1[[#This Row],[Belastbaar loon]])</f>
        <v>20146.963500000002</v>
      </c>
      <c r="C4612" s="6">
        <f>AlgemeneHeffingsKorting2020(Table1[[#This Row],[Belastbaar loon]])</f>
        <v>826.19439999999997</v>
      </c>
      <c r="D4612" s="14">
        <f>ArbeidsKorting2020(Table1[[#This Row],[Belastbaar loon]])</f>
        <v>2679.78</v>
      </c>
      <c r="E4612" s="14">
        <f>MAX(Table1[[#This Row],[Loonheffing]]-Table1[[#This Row],[Algemene Heffingskorting]]-Table1[[#This Row],[Arbeidskorting]],0)</f>
        <v>16640.989100000003</v>
      </c>
      <c r="F4612" s="6">
        <f>Table1[[#This Row],[Belastbaar loon]]-Table1[[#This Row],[Belasting]]</f>
        <v>37300.010899999994</v>
      </c>
      <c r="G4612" s="2">
        <f>(Table1[[#This Row],[Belastbaar loon]]-Table1[[#This Row],[Netto loon]])/Table1[[#This Row],[Belastbaar loon]]</f>
        <v>0.30850353349029508</v>
      </c>
      <c r="H4612" s="14">
        <f t="shared" ca="1" si="66"/>
        <v>16636.086899999998</v>
      </c>
      <c r="I4612" s="14">
        <f ca="1">IF(ROW()=2, Table1[[#This Row],[Netto loon]], INDIRECT(ADDRESS(ROW()-1,COLUMN(F:F))))</f>
        <v>37294.913100000005</v>
      </c>
      <c r="J4612" s="6">
        <f ca="1">IF(ROW()=2, 0, Table1[[#This Row],[Belastbaar loon]]-INDIRECT(ADDRESS(ROW()-1,COLUMN(A:A))))</f>
        <v>10</v>
      </c>
      <c r="K4612" s="6">
        <f ca="1">Table1[[#This Row],[Netto loon]]-Table1[[#This Row],[Netto vorige schijf]]</f>
        <v>5.0977999999886379</v>
      </c>
      <c r="L4612" s="2">
        <f ca="1">(Table1[[#This Row],[Bruto tov vorige schijf]]-Table1[[#This Row],[Netto tov vorige schijf]])/MAX(Table1[[#This Row],[Bruto tov vorige schijf]],1)</f>
        <v>0.49022000000113619</v>
      </c>
    </row>
    <row r="4613" spans="1:12" x14ac:dyDescent="0.25">
      <c r="A4613" s="14">
        <v>53951</v>
      </c>
      <c r="B4613" s="6">
        <f>LoonHeffing2020(Table1[[#This Row],[Belastbaar loon]])</f>
        <v>20150.698499999999</v>
      </c>
      <c r="C4613" s="6">
        <f>AlgemeneHeffingsKorting2020(Table1[[#This Row],[Belastbaar loon]])</f>
        <v>825.62720000000002</v>
      </c>
      <c r="D4613" s="14">
        <f>ArbeidsKorting2020(Table1[[#This Row],[Belastbaar loon]])</f>
        <v>2679.18</v>
      </c>
      <c r="E4613" s="14">
        <f>MAX(Table1[[#This Row],[Loonheffing]]-Table1[[#This Row],[Algemene Heffingskorting]]-Table1[[#This Row],[Arbeidskorting]],0)</f>
        <v>16645.891299999999</v>
      </c>
      <c r="F4613" s="6">
        <f>Table1[[#This Row],[Belastbaar loon]]-Table1[[#This Row],[Belasting]]</f>
        <v>37305.108699999997</v>
      </c>
      <c r="G4613" s="2">
        <f>(Table1[[#This Row],[Belastbaar loon]]-Table1[[#This Row],[Netto loon]])/Table1[[#This Row],[Belastbaar loon]]</f>
        <v>0.30853721525087585</v>
      </c>
      <c r="H4613" s="14">
        <f t="shared" ca="1" si="66"/>
        <v>16640.989100000003</v>
      </c>
      <c r="I4613" s="14">
        <f ca="1">IF(ROW()=2, Table1[[#This Row],[Netto loon]], INDIRECT(ADDRESS(ROW()-1,COLUMN(F:F))))</f>
        <v>37300.010899999994</v>
      </c>
      <c r="J4613" s="6">
        <f ca="1">IF(ROW()=2, 0, Table1[[#This Row],[Belastbaar loon]]-INDIRECT(ADDRESS(ROW()-1,COLUMN(A:A))))</f>
        <v>10</v>
      </c>
      <c r="K4613" s="6">
        <f ca="1">Table1[[#This Row],[Netto loon]]-Table1[[#This Row],[Netto vorige schijf]]</f>
        <v>5.0978000000031898</v>
      </c>
      <c r="L4613" s="2">
        <f ca="1">(Table1[[#This Row],[Bruto tov vorige schijf]]-Table1[[#This Row],[Netto tov vorige schijf]])/MAX(Table1[[#This Row],[Bruto tov vorige schijf]],1)</f>
        <v>0.49021999999968102</v>
      </c>
    </row>
    <row r="4614" spans="1:12" x14ac:dyDescent="0.25">
      <c r="A4614" s="14">
        <v>53961</v>
      </c>
      <c r="B4614" s="6">
        <f>LoonHeffing2020(Table1[[#This Row],[Belastbaar loon]])</f>
        <v>20154.433499999999</v>
      </c>
      <c r="C4614" s="6">
        <f>AlgemeneHeffingsKorting2020(Table1[[#This Row],[Belastbaar loon]])</f>
        <v>825.06000000000006</v>
      </c>
      <c r="D4614" s="14">
        <f>ArbeidsKorting2020(Table1[[#This Row],[Belastbaar loon]])</f>
        <v>2678.58</v>
      </c>
      <c r="E4614" s="14">
        <f>MAX(Table1[[#This Row],[Loonheffing]]-Table1[[#This Row],[Algemene Heffingskorting]]-Table1[[#This Row],[Arbeidskorting]],0)</f>
        <v>16650.7935</v>
      </c>
      <c r="F4614" s="6">
        <f>Table1[[#This Row],[Belastbaar loon]]-Table1[[#This Row],[Belasting]]</f>
        <v>37310.2065</v>
      </c>
      <c r="G4614" s="2">
        <f>(Table1[[#This Row],[Belastbaar loon]]-Table1[[#This Row],[Netto loon]])/Table1[[#This Row],[Belastbaar loon]]</f>
        <v>0.30857088452771447</v>
      </c>
      <c r="H4614" s="14">
        <f t="shared" ca="1" si="66"/>
        <v>16645.891299999999</v>
      </c>
      <c r="I4614" s="14">
        <f ca="1">IF(ROW()=2, Table1[[#This Row],[Netto loon]], INDIRECT(ADDRESS(ROW()-1,COLUMN(F:F))))</f>
        <v>37305.108699999997</v>
      </c>
      <c r="J4614" s="6">
        <f ca="1">IF(ROW()=2, 0, Table1[[#This Row],[Belastbaar loon]]-INDIRECT(ADDRESS(ROW()-1,COLUMN(A:A))))</f>
        <v>10</v>
      </c>
      <c r="K4614" s="6">
        <f ca="1">Table1[[#This Row],[Netto loon]]-Table1[[#This Row],[Netto vorige schijf]]</f>
        <v>5.0978000000031898</v>
      </c>
      <c r="L4614" s="2">
        <f ca="1">(Table1[[#This Row],[Bruto tov vorige schijf]]-Table1[[#This Row],[Netto tov vorige schijf]])/MAX(Table1[[#This Row],[Bruto tov vorige schijf]],1)</f>
        <v>0.49021999999968102</v>
      </c>
    </row>
    <row r="4615" spans="1:12" x14ac:dyDescent="0.25">
      <c r="A4615" s="14">
        <v>53971</v>
      </c>
      <c r="B4615" s="6">
        <f>LoonHeffing2020(Table1[[#This Row],[Belastbaar loon]])</f>
        <v>20158.1685</v>
      </c>
      <c r="C4615" s="6">
        <f>AlgemeneHeffingsKorting2020(Table1[[#This Row],[Belastbaar loon]])</f>
        <v>824.49279999999999</v>
      </c>
      <c r="D4615" s="14">
        <f>ArbeidsKorting2020(Table1[[#This Row],[Belastbaar loon]])</f>
        <v>2677.98</v>
      </c>
      <c r="E4615" s="14">
        <f>MAX(Table1[[#This Row],[Loonheffing]]-Table1[[#This Row],[Algemene Heffingskorting]]-Table1[[#This Row],[Arbeidskorting]],0)</f>
        <v>16655.6957</v>
      </c>
      <c r="F4615" s="6">
        <f>Table1[[#This Row],[Belastbaar loon]]-Table1[[#This Row],[Belasting]]</f>
        <v>37315.304300000003</v>
      </c>
      <c r="G4615" s="2">
        <f>(Table1[[#This Row],[Belastbaar loon]]-Table1[[#This Row],[Netto loon]])/Table1[[#This Row],[Belastbaar loon]]</f>
        <v>0.30860454132775</v>
      </c>
      <c r="H4615" s="14">
        <f t="shared" ca="1" si="66"/>
        <v>16650.7935</v>
      </c>
      <c r="I4615" s="14">
        <f ca="1">IF(ROW()=2, Table1[[#This Row],[Netto loon]], INDIRECT(ADDRESS(ROW()-1,COLUMN(F:F))))</f>
        <v>37310.2065</v>
      </c>
      <c r="J4615" s="6">
        <f ca="1">IF(ROW()=2, 0, Table1[[#This Row],[Belastbaar loon]]-INDIRECT(ADDRESS(ROW()-1,COLUMN(A:A))))</f>
        <v>10</v>
      </c>
      <c r="K4615" s="6">
        <f ca="1">Table1[[#This Row],[Netto loon]]-Table1[[#This Row],[Netto vorige schijf]]</f>
        <v>5.0978000000031898</v>
      </c>
      <c r="L4615" s="2">
        <f ca="1">(Table1[[#This Row],[Bruto tov vorige schijf]]-Table1[[#This Row],[Netto tov vorige schijf]])/MAX(Table1[[#This Row],[Bruto tov vorige schijf]],1)</f>
        <v>0.49021999999968102</v>
      </c>
    </row>
    <row r="4616" spans="1:12" x14ac:dyDescent="0.25">
      <c r="A4616" s="14">
        <v>53981</v>
      </c>
      <c r="B4616" s="6">
        <f>LoonHeffing2020(Table1[[#This Row],[Belastbaar loon]])</f>
        <v>20161.9035</v>
      </c>
      <c r="C4616" s="6">
        <f>AlgemeneHeffingsKorting2020(Table1[[#This Row],[Belastbaar loon]])</f>
        <v>823.92560000000003</v>
      </c>
      <c r="D4616" s="14">
        <f>ArbeidsKorting2020(Table1[[#This Row],[Belastbaar loon]])</f>
        <v>2677.38</v>
      </c>
      <c r="E4616" s="14">
        <f>MAX(Table1[[#This Row],[Loonheffing]]-Table1[[#This Row],[Algemene Heffingskorting]]-Table1[[#This Row],[Arbeidskorting]],0)</f>
        <v>16660.597900000001</v>
      </c>
      <c r="F4616" s="6">
        <f>Table1[[#This Row],[Belastbaar loon]]-Table1[[#This Row],[Belasting]]</f>
        <v>37320.402099999999</v>
      </c>
      <c r="G4616" s="2">
        <f>(Table1[[#This Row],[Belastbaar loon]]-Table1[[#This Row],[Netto loon]])/Table1[[#This Row],[Belastbaar loon]]</f>
        <v>0.30863818565791667</v>
      </c>
      <c r="H4616" s="14">
        <f t="shared" ca="1" si="66"/>
        <v>16655.6957</v>
      </c>
      <c r="I4616" s="14">
        <f ca="1">IF(ROW()=2, Table1[[#This Row],[Netto loon]], INDIRECT(ADDRESS(ROW()-1,COLUMN(F:F))))</f>
        <v>37315.304300000003</v>
      </c>
      <c r="J4616" s="6">
        <f ca="1">IF(ROW()=2, 0, Table1[[#This Row],[Belastbaar loon]]-INDIRECT(ADDRESS(ROW()-1,COLUMN(A:A))))</f>
        <v>10</v>
      </c>
      <c r="K4616" s="6">
        <f ca="1">Table1[[#This Row],[Netto loon]]-Table1[[#This Row],[Netto vorige schijf]]</f>
        <v>5.0977999999959138</v>
      </c>
      <c r="L4616" s="2">
        <f ca="1">(Table1[[#This Row],[Bruto tov vorige schijf]]-Table1[[#This Row],[Netto tov vorige schijf]])/MAX(Table1[[#This Row],[Bruto tov vorige schijf]],1)</f>
        <v>0.49022000000040861</v>
      </c>
    </row>
    <row r="4617" spans="1:12" x14ac:dyDescent="0.25">
      <c r="A4617" s="14">
        <v>53991</v>
      </c>
      <c r="B4617" s="6">
        <f>LoonHeffing2020(Table1[[#This Row],[Belastbaar loon]])</f>
        <v>20165.638500000001</v>
      </c>
      <c r="C4617" s="6">
        <f>AlgemeneHeffingsKorting2020(Table1[[#This Row],[Belastbaar loon]])</f>
        <v>823.35839999999996</v>
      </c>
      <c r="D4617" s="14">
        <f>ArbeidsKorting2020(Table1[[#This Row],[Belastbaar loon]])</f>
        <v>2676.78</v>
      </c>
      <c r="E4617" s="14">
        <f>MAX(Table1[[#This Row],[Loonheffing]]-Table1[[#This Row],[Algemene Heffingskorting]]-Table1[[#This Row],[Arbeidskorting]],0)</f>
        <v>16665.500100000001</v>
      </c>
      <c r="F4617" s="6">
        <f>Table1[[#This Row],[Belastbaar loon]]-Table1[[#This Row],[Belasting]]</f>
        <v>37325.499899999995</v>
      </c>
      <c r="G4617" s="2">
        <f>(Table1[[#This Row],[Belastbaar loon]]-Table1[[#This Row],[Netto loon]])/Table1[[#This Row],[Belastbaar loon]]</f>
        <v>0.30867181752514317</v>
      </c>
      <c r="H4617" s="14">
        <f t="shared" ca="1" si="66"/>
        <v>16660.597900000001</v>
      </c>
      <c r="I4617" s="14">
        <f ca="1">IF(ROW()=2, Table1[[#This Row],[Netto loon]], INDIRECT(ADDRESS(ROW()-1,COLUMN(F:F))))</f>
        <v>37320.402099999999</v>
      </c>
      <c r="J4617" s="6">
        <f ca="1">IF(ROW()=2, 0, Table1[[#This Row],[Belastbaar loon]]-INDIRECT(ADDRESS(ROW()-1,COLUMN(A:A))))</f>
        <v>10</v>
      </c>
      <c r="K4617" s="6">
        <f ca="1">Table1[[#This Row],[Netto loon]]-Table1[[#This Row],[Netto vorige schijf]]</f>
        <v>5.0977999999959138</v>
      </c>
      <c r="L4617" s="2">
        <f ca="1">(Table1[[#This Row],[Bruto tov vorige schijf]]-Table1[[#This Row],[Netto tov vorige schijf]])/MAX(Table1[[#This Row],[Bruto tov vorige schijf]],1)</f>
        <v>0.49022000000040861</v>
      </c>
    </row>
    <row r="4618" spans="1:12" x14ac:dyDescent="0.25">
      <c r="A4618" s="14">
        <v>54001</v>
      </c>
      <c r="B4618" s="6">
        <f>LoonHeffing2020(Table1[[#This Row],[Belastbaar loon]])</f>
        <v>20169.373500000002</v>
      </c>
      <c r="C4618" s="6">
        <f>AlgemeneHeffingsKorting2020(Table1[[#This Row],[Belastbaar loon]])</f>
        <v>822.7912</v>
      </c>
      <c r="D4618" s="14">
        <f>ArbeidsKorting2020(Table1[[#This Row],[Belastbaar loon]])</f>
        <v>2676.18</v>
      </c>
      <c r="E4618" s="14">
        <f>MAX(Table1[[#This Row],[Loonheffing]]-Table1[[#This Row],[Algemene Heffingskorting]]-Table1[[#This Row],[Arbeidskorting]],0)</f>
        <v>16670.402300000002</v>
      </c>
      <c r="F4618" s="6">
        <f>Table1[[#This Row],[Belastbaar loon]]-Table1[[#This Row],[Belasting]]</f>
        <v>37330.597699999998</v>
      </c>
      <c r="G4618" s="2">
        <f>(Table1[[#This Row],[Belastbaar loon]]-Table1[[#This Row],[Netto loon]])/Table1[[#This Row],[Belastbaar loon]]</f>
        <v>0.30870543693635305</v>
      </c>
      <c r="H4618" s="14">
        <f t="shared" ca="1" si="66"/>
        <v>16665.500100000001</v>
      </c>
      <c r="I4618" s="14">
        <f ca="1">IF(ROW()=2, Table1[[#This Row],[Netto loon]], INDIRECT(ADDRESS(ROW()-1,COLUMN(F:F))))</f>
        <v>37325.499899999995</v>
      </c>
      <c r="J4618" s="6">
        <f ca="1">IF(ROW()=2, 0, Table1[[#This Row],[Belastbaar loon]]-INDIRECT(ADDRESS(ROW()-1,COLUMN(A:A))))</f>
        <v>10</v>
      </c>
      <c r="K4618" s="6">
        <f ca="1">Table1[[#This Row],[Netto loon]]-Table1[[#This Row],[Netto vorige schijf]]</f>
        <v>5.0978000000031898</v>
      </c>
      <c r="L4618" s="2">
        <f ca="1">(Table1[[#This Row],[Bruto tov vorige schijf]]-Table1[[#This Row],[Netto tov vorige schijf]])/MAX(Table1[[#This Row],[Bruto tov vorige schijf]],1)</f>
        <v>0.49021999999968102</v>
      </c>
    </row>
    <row r="4619" spans="1:12" x14ac:dyDescent="0.25">
      <c r="A4619" s="14">
        <v>54011</v>
      </c>
      <c r="B4619" s="6">
        <f>LoonHeffing2020(Table1[[#This Row],[Belastbaar loon]])</f>
        <v>20173.108499999998</v>
      </c>
      <c r="C4619" s="6">
        <f>AlgemeneHeffingsKorting2020(Table1[[#This Row],[Belastbaar loon]])</f>
        <v>822.22400000000005</v>
      </c>
      <c r="D4619" s="14">
        <f>ArbeidsKorting2020(Table1[[#This Row],[Belastbaar loon]])</f>
        <v>2675.58</v>
      </c>
      <c r="E4619" s="14">
        <f>MAX(Table1[[#This Row],[Loonheffing]]-Table1[[#This Row],[Algemene Heffingskorting]]-Table1[[#This Row],[Arbeidskorting]],0)</f>
        <v>16675.304499999998</v>
      </c>
      <c r="F4619" s="6">
        <f>Table1[[#This Row],[Belastbaar loon]]-Table1[[#This Row],[Belasting]]</f>
        <v>37335.695500000002</v>
      </c>
      <c r="G4619" s="2">
        <f>(Table1[[#This Row],[Belastbaar loon]]-Table1[[#This Row],[Netto loon]])/Table1[[#This Row],[Belastbaar loon]]</f>
        <v>0.30873904389846507</v>
      </c>
      <c r="H4619" s="14">
        <f t="shared" ca="1" si="66"/>
        <v>16670.402300000002</v>
      </c>
      <c r="I4619" s="14">
        <f ca="1">IF(ROW()=2, Table1[[#This Row],[Netto loon]], INDIRECT(ADDRESS(ROW()-1,COLUMN(F:F))))</f>
        <v>37330.597699999998</v>
      </c>
      <c r="J4619" s="6">
        <f ca="1">IF(ROW()=2, 0, Table1[[#This Row],[Belastbaar loon]]-INDIRECT(ADDRESS(ROW()-1,COLUMN(A:A))))</f>
        <v>10</v>
      </c>
      <c r="K4619" s="6">
        <f ca="1">Table1[[#This Row],[Netto loon]]-Table1[[#This Row],[Netto vorige schijf]]</f>
        <v>5.0978000000031898</v>
      </c>
      <c r="L4619" s="2">
        <f ca="1">(Table1[[#This Row],[Bruto tov vorige schijf]]-Table1[[#This Row],[Netto tov vorige schijf]])/MAX(Table1[[#This Row],[Bruto tov vorige schijf]],1)</f>
        <v>0.49021999999968102</v>
      </c>
    </row>
    <row r="4620" spans="1:12" x14ac:dyDescent="0.25">
      <c r="A4620" s="14">
        <v>54021</v>
      </c>
      <c r="B4620" s="6">
        <f>LoonHeffing2020(Table1[[#This Row],[Belastbaar loon]])</f>
        <v>20176.843499999999</v>
      </c>
      <c r="C4620" s="6">
        <f>AlgemeneHeffingsKorting2020(Table1[[#This Row],[Belastbaar loon]])</f>
        <v>821.65679999999998</v>
      </c>
      <c r="D4620" s="14">
        <f>ArbeidsKorting2020(Table1[[#This Row],[Belastbaar loon]])</f>
        <v>2674.98</v>
      </c>
      <c r="E4620" s="14">
        <f>MAX(Table1[[#This Row],[Loonheffing]]-Table1[[#This Row],[Algemene Heffingskorting]]-Table1[[#This Row],[Arbeidskorting]],0)</f>
        <v>16680.206699999999</v>
      </c>
      <c r="F4620" s="6">
        <f>Table1[[#This Row],[Belastbaar loon]]-Table1[[#This Row],[Belasting]]</f>
        <v>37340.793300000005</v>
      </c>
      <c r="G4620" s="2">
        <f>(Table1[[#This Row],[Belastbaar loon]]-Table1[[#This Row],[Netto loon]])/Table1[[#This Row],[Belastbaar loon]]</f>
        <v>0.30877263841839275</v>
      </c>
      <c r="H4620" s="14">
        <f t="shared" ca="1" si="66"/>
        <v>16675.304499999998</v>
      </c>
      <c r="I4620" s="14">
        <f ca="1">IF(ROW()=2, Table1[[#This Row],[Netto loon]], INDIRECT(ADDRESS(ROW()-1,COLUMN(F:F))))</f>
        <v>37335.695500000002</v>
      </c>
      <c r="J4620" s="6">
        <f ca="1">IF(ROW()=2, 0, Table1[[#This Row],[Belastbaar loon]]-INDIRECT(ADDRESS(ROW()-1,COLUMN(A:A))))</f>
        <v>10</v>
      </c>
      <c r="K4620" s="6">
        <f ca="1">Table1[[#This Row],[Netto loon]]-Table1[[#This Row],[Netto vorige schijf]]</f>
        <v>5.0978000000031898</v>
      </c>
      <c r="L4620" s="2">
        <f ca="1">(Table1[[#This Row],[Bruto tov vorige schijf]]-Table1[[#This Row],[Netto tov vorige schijf]])/MAX(Table1[[#This Row],[Bruto tov vorige schijf]],1)</f>
        <v>0.49021999999968102</v>
      </c>
    </row>
    <row r="4621" spans="1:12" x14ac:dyDescent="0.25">
      <c r="A4621" s="14">
        <v>54031</v>
      </c>
      <c r="B4621" s="6">
        <f>LoonHeffing2020(Table1[[#This Row],[Belastbaar loon]])</f>
        <v>20180.5785</v>
      </c>
      <c r="C4621" s="6">
        <f>AlgemeneHeffingsKorting2020(Table1[[#This Row],[Belastbaar loon]])</f>
        <v>821.08960000000002</v>
      </c>
      <c r="D4621" s="14">
        <f>ArbeidsKorting2020(Table1[[#This Row],[Belastbaar loon]])</f>
        <v>2674.38</v>
      </c>
      <c r="E4621" s="14">
        <f>MAX(Table1[[#This Row],[Loonheffing]]-Table1[[#This Row],[Algemene Heffingskorting]]-Table1[[#This Row],[Arbeidskorting]],0)</f>
        <v>16685.108899999999</v>
      </c>
      <c r="F4621" s="6">
        <f>Table1[[#This Row],[Belastbaar loon]]-Table1[[#This Row],[Belasting]]</f>
        <v>37345.891100000001</v>
      </c>
      <c r="G4621" s="2">
        <f>(Table1[[#This Row],[Belastbaar loon]]-Table1[[#This Row],[Netto loon]])/Table1[[#This Row],[Belastbaar loon]]</f>
        <v>0.30880622050304452</v>
      </c>
      <c r="H4621" s="14">
        <f t="shared" ca="1" si="66"/>
        <v>16680.206699999999</v>
      </c>
      <c r="I4621" s="14">
        <f ca="1">IF(ROW()=2, Table1[[#This Row],[Netto loon]], INDIRECT(ADDRESS(ROW()-1,COLUMN(F:F))))</f>
        <v>37340.793300000005</v>
      </c>
      <c r="J4621" s="6">
        <f ca="1">IF(ROW()=2, 0, Table1[[#This Row],[Belastbaar loon]]-INDIRECT(ADDRESS(ROW()-1,COLUMN(A:A))))</f>
        <v>10</v>
      </c>
      <c r="K4621" s="6">
        <f ca="1">Table1[[#This Row],[Netto loon]]-Table1[[#This Row],[Netto vorige schijf]]</f>
        <v>5.0977999999959138</v>
      </c>
      <c r="L4621" s="2">
        <f ca="1">(Table1[[#This Row],[Bruto tov vorige schijf]]-Table1[[#This Row],[Netto tov vorige schijf]])/MAX(Table1[[#This Row],[Bruto tov vorige schijf]],1)</f>
        <v>0.49022000000040861</v>
      </c>
    </row>
    <row r="4622" spans="1:12" x14ac:dyDescent="0.25">
      <c r="A4622" s="14">
        <v>54041</v>
      </c>
      <c r="B4622" s="6">
        <f>LoonHeffing2020(Table1[[#This Row],[Belastbaar loon]])</f>
        <v>20184.3135</v>
      </c>
      <c r="C4622" s="6">
        <f>AlgemeneHeffingsKorting2020(Table1[[#This Row],[Belastbaar loon]])</f>
        <v>820.52240000000006</v>
      </c>
      <c r="D4622" s="14">
        <f>ArbeidsKorting2020(Table1[[#This Row],[Belastbaar loon]])</f>
        <v>2673.78</v>
      </c>
      <c r="E4622" s="14">
        <f>MAX(Table1[[#This Row],[Loonheffing]]-Table1[[#This Row],[Algemene Heffingskorting]]-Table1[[#This Row],[Arbeidskorting]],0)</f>
        <v>16690.0111</v>
      </c>
      <c r="F4622" s="6">
        <f>Table1[[#This Row],[Belastbaar loon]]-Table1[[#This Row],[Belasting]]</f>
        <v>37350.988899999997</v>
      </c>
      <c r="G4622" s="2">
        <f>(Table1[[#This Row],[Belastbaar loon]]-Table1[[#This Row],[Netto loon]])/Table1[[#This Row],[Belastbaar loon]]</f>
        <v>0.30883979015932356</v>
      </c>
      <c r="H4622" s="14">
        <f t="shared" ca="1" si="66"/>
        <v>16685.108899999999</v>
      </c>
      <c r="I4622" s="14">
        <f ca="1">IF(ROW()=2, Table1[[#This Row],[Netto loon]], INDIRECT(ADDRESS(ROW()-1,COLUMN(F:F))))</f>
        <v>37345.891100000001</v>
      </c>
      <c r="J4622" s="6">
        <f ca="1">IF(ROW()=2, 0, Table1[[#This Row],[Belastbaar loon]]-INDIRECT(ADDRESS(ROW()-1,COLUMN(A:A))))</f>
        <v>10</v>
      </c>
      <c r="K4622" s="6">
        <f ca="1">Table1[[#This Row],[Netto loon]]-Table1[[#This Row],[Netto vorige schijf]]</f>
        <v>5.0977999999959138</v>
      </c>
      <c r="L4622" s="2">
        <f ca="1">(Table1[[#This Row],[Bruto tov vorige schijf]]-Table1[[#This Row],[Netto tov vorige schijf]])/MAX(Table1[[#This Row],[Bruto tov vorige schijf]],1)</f>
        <v>0.49022000000040861</v>
      </c>
    </row>
    <row r="4623" spans="1:12" x14ac:dyDescent="0.25">
      <c r="A4623" s="14">
        <v>54051</v>
      </c>
      <c r="B4623" s="6">
        <f>LoonHeffing2020(Table1[[#This Row],[Belastbaar loon]])</f>
        <v>20188.048500000001</v>
      </c>
      <c r="C4623" s="6">
        <f>AlgemeneHeffingsKorting2020(Table1[[#This Row],[Belastbaar loon]])</f>
        <v>819.95519999999999</v>
      </c>
      <c r="D4623" s="14">
        <f>ArbeidsKorting2020(Table1[[#This Row],[Belastbaar loon]])</f>
        <v>2673.18</v>
      </c>
      <c r="E4623" s="14">
        <f>MAX(Table1[[#This Row],[Loonheffing]]-Table1[[#This Row],[Algemene Heffingskorting]]-Table1[[#This Row],[Arbeidskorting]],0)</f>
        <v>16694.9133</v>
      </c>
      <c r="F4623" s="6">
        <f>Table1[[#This Row],[Belastbaar loon]]-Table1[[#This Row],[Belasting]]</f>
        <v>37356.0867</v>
      </c>
      <c r="G4623" s="2">
        <f>(Table1[[#This Row],[Belastbaar loon]]-Table1[[#This Row],[Netto loon]])/Table1[[#This Row],[Belastbaar loon]]</f>
        <v>0.30887334739412775</v>
      </c>
      <c r="H4623" s="14">
        <f t="shared" ca="1" si="66"/>
        <v>16690.0111</v>
      </c>
      <c r="I4623" s="14">
        <f ca="1">IF(ROW()=2, Table1[[#This Row],[Netto loon]], INDIRECT(ADDRESS(ROW()-1,COLUMN(F:F))))</f>
        <v>37350.988899999997</v>
      </c>
      <c r="J4623" s="6">
        <f ca="1">IF(ROW()=2, 0, Table1[[#This Row],[Belastbaar loon]]-INDIRECT(ADDRESS(ROW()-1,COLUMN(A:A))))</f>
        <v>10</v>
      </c>
      <c r="K4623" s="6">
        <f ca="1">Table1[[#This Row],[Netto loon]]-Table1[[#This Row],[Netto vorige schijf]]</f>
        <v>5.0978000000031898</v>
      </c>
      <c r="L4623" s="2">
        <f ca="1">(Table1[[#This Row],[Bruto tov vorige schijf]]-Table1[[#This Row],[Netto tov vorige schijf]])/MAX(Table1[[#This Row],[Bruto tov vorige schijf]],1)</f>
        <v>0.49021999999968102</v>
      </c>
    </row>
    <row r="4624" spans="1:12" x14ac:dyDescent="0.25">
      <c r="A4624" s="14">
        <v>54061</v>
      </c>
      <c r="B4624" s="6">
        <f>LoonHeffing2020(Table1[[#This Row],[Belastbaar loon]])</f>
        <v>20191.783500000001</v>
      </c>
      <c r="C4624" s="6">
        <f>AlgemeneHeffingsKorting2020(Table1[[#This Row],[Belastbaar loon]])</f>
        <v>819.38800000000003</v>
      </c>
      <c r="D4624" s="14">
        <f>ArbeidsKorting2020(Table1[[#This Row],[Belastbaar loon]])</f>
        <v>2672.58</v>
      </c>
      <c r="E4624" s="14">
        <f>MAX(Table1[[#This Row],[Loonheffing]]-Table1[[#This Row],[Algemene Heffingskorting]]-Table1[[#This Row],[Arbeidskorting]],0)</f>
        <v>16699.815500000004</v>
      </c>
      <c r="F4624" s="6">
        <f>Table1[[#This Row],[Belastbaar loon]]-Table1[[#This Row],[Belasting]]</f>
        <v>37361.184499999996</v>
      </c>
      <c r="G4624" s="2">
        <f>(Table1[[#This Row],[Belastbaar loon]]-Table1[[#This Row],[Netto loon]])/Table1[[#This Row],[Belastbaar loon]]</f>
        <v>0.30890689221435053</v>
      </c>
      <c r="H4624" s="14">
        <f t="shared" ca="1" si="66"/>
        <v>16694.9133</v>
      </c>
      <c r="I4624" s="14">
        <f ca="1">IF(ROW()=2, Table1[[#This Row],[Netto loon]], INDIRECT(ADDRESS(ROW()-1,COLUMN(F:F))))</f>
        <v>37356.0867</v>
      </c>
      <c r="J4624" s="6">
        <f ca="1">IF(ROW()=2, 0, Table1[[#This Row],[Belastbaar loon]]-INDIRECT(ADDRESS(ROW()-1,COLUMN(A:A))))</f>
        <v>10</v>
      </c>
      <c r="K4624" s="6">
        <f ca="1">Table1[[#This Row],[Netto loon]]-Table1[[#This Row],[Netto vorige schijf]]</f>
        <v>5.0977999999959138</v>
      </c>
      <c r="L4624" s="2">
        <f ca="1">(Table1[[#This Row],[Bruto tov vorige schijf]]-Table1[[#This Row],[Netto tov vorige schijf]])/MAX(Table1[[#This Row],[Bruto tov vorige schijf]],1)</f>
        <v>0.49022000000040861</v>
      </c>
    </row>
    <row r="4625" spans="1:12" x14ac:dyDescent="0.25">
      <c r="A4625" s="14">
        <v>54071</v>
      </c>
      <c r="B4625" s="6">
        <f>LoonHeffing2020(Table1[[#This Row],[Belastbaar loon]])</f>
        <v>20195.518499999998</v>
      </c>
      <c r="C4625" s="6">
        <f>AlgemeneHeffingsKorting2020(Table1[[#This Row],[Belastbaar loon]])</f>
        <v>818.82079999999996</v>
      </c>
      <c r="D4625" s="14">
        <f>ArbeidsKorting2020(Table1[[#This Row],[Belastbaar loon]])</f>
        <v>2671.98</v>
      </c>
      <c r="E4625" s="14">
        <f>MAX(Table1[[#This Row],[Loonheffing]]-Table1[[#This Row],[Algemene Heffingskorting]]-Table1[[#This Row],[Arbeidskorting]],0)</f>
        <v>16704.717699999997</v>
      </c>
      <c r="F4625" s="6">
        <f>Table1[[#This Row],[Belastbaar loon]]-Table1[[#This Row],[Belasting]]</f>
        <v>37366.282300000006</v>
      </c>
      <c r="G4625" s="2">
        <f>(Table1[[#This Row],[Belastbaar loon]]-Table1[[#This Row],[Netto loon]])/Table1[[#This Row],[Belastbaar loon]]</f>
        <v>0.30894042462687937</v>
      </c>
      <c r="H4625" s="14">
        <f t="shared" ca="1" si="66"/>
        <v>16699.815500000004</v>
      </c>
      <c r="I4625" s="14">
        <f ca="1">IF(ROW()=2, Table1[[#This Row],[Netto loon]], INDIRECT(ADDRESS(ROW()-1,COLUMN(F:F))))</f>
        <v>37361.184499999996</v>
      </c>
      <c r="J4625" s="6">
        <f ca="1">IF(ROW()=2, 0, Table1[[#This Row],[Belastbaar loon]]-INDIRECT(ADDRESS(ROW()-1,COLUMN(A:A))))</f>
        <v>10</v>
      </c>
      <c r="K4625" s="6">
        <f ca="1">Table1[[#This Row],[Netto loon]]-Table1[[#This Row],[Netto vorige schijf]]</f>
        <v>5.0978000000104657</v>
      </c>
      <c r="L4625" s="2">
        <f ca="1">(Table1[[#This Row],[Bruto tov vorige schijf]]-Table1[[#This Row],[Netto tov vorige schijf]])/MAX(Table1[[#This Row],[Bruto tov vorige schijf]],1)</f>
        <v>0.49021999999895344</v>
      </c>
    </row>
    <row r="4626" spans="1:12" x14ac:dyDescent="0.25">
      <c r="A4626" s="14">
        <v>54081</v>
      </c>
      <c r="B4626" s="6">
        <f>LoonHeffing2020(Table1[[#This Row],[Belastbaar loon]])</f>
        <v>20199.253499999999</v>
      </c>
      <c r="C4626" s="6">
        <f>AlgemeneHeffingsKorting2020(Table1[[#This Row],[Belastbaar loon]])</f>
        <v>818.25360000000001</v>
      </c>
      <c r="D4626" s="14">
        <f>ArbeidsKorting2020(Table1[[#This Row],[Belastbaar loon]])</f>
        <v>2671.38</v>
      </c>
      <c r="E4626" s="14">
        <f>MAX(Table1[[#This Row],[Loonheffing]]-Table1[[#This Row],[Algemene Heffingskorting]]-Table1[[#This Row],[Arbeidskorting]],0)</f>
        <v>16709.619899999998</v>
      </c>
      <c r="F4626" s="6">
        <f>Table1[[#This Row],[Belastbaar loon]]-Table1[[#This Row],[Belasting]]</f>
        <v>37371.380100000002</v>
      </c>
      <c r="G4626" s="2">
        <f>(Table1[[#This Row],[Belastbaar loon]]-Table1[[#This Row],[Netto loon]])/Table1[[#This Row],[Belastbaar loon]]</f>
        <v>0.30897394463859762</v>
      </c>
      <c r="H4626" s="14">
        <f t="shared" ca="1" si="66"/>
        <v>16704.717699999997</v>
      </c>
      <c r="I4626" s="14">
        <f ca="1">IF(ROW()=2, Table1[[#This Row],[Netto loon]], INDIRECT(ADDRESS(ROW()-1,COLUMN(F:F))))</f>
        <v>37366.282300000006</v>
      </c>
      <c r="J4626" s="6">
        <f ca="1">IF(ROW()=2, 0, Table1[[#This Row],[Belastbaar loon]]-INDIRECT(ADDRESS(ROW()-1,COLUMN(A:A))))</f>
        <v>10</v>
      </c>
      <c r="K4626" s="6">
        <f ca="1">Table1[[#This Row],[Netto loon]]-Table1[[#This Row],[Netto vorige schijf]]</f>
        <v>5.0977999999959138</v>
      </c>
      <c r="L4626" s="2">
        <f ca="1">(Table1[[#This Row],[Bruto tov vorige schijf]]-Table1[[#This Row],[Netto tov vorige schijf]])/MAX(Table1[[#This Row],[Bruto tov vorige schijf]],1)</f>
        <v>0.49022000000040861</v>
      </c>
    </row>
    <row r="4627" spans="1:12" x14ac:dyDescent="0.25">
      <c r="A4627" s="14">
        <v>54091</v>
      </c>
      <c r="B4627" s="6">
        <f>LoonHeffing2020(Table1[[#This Row],[Belastbaar loon]])</f>
        <v>20202.988499999999</v>
      </c>
      <c r="C4627" s="6">
        <f>AlgemeneHeffingsKorting2020(Table1[[#This Row],[Belastbaar loon]])</f>
        <v>817.68640000000005</v>
      </c>
      <c r="D4627" s="14">
        <f>ArbeidsKorting2020(Table1[[#This Row],[Belastbaar loon]])</f>
        <v>2670.78</v>
      </c>
      <c r="E4627" s="14">
        <f>MAX(Table1[[#This Row],[Loonheffing]]-Table1[[#This Row],[Algemene Heffingskorting]]-Table1[[#This Row],[Arbeidskorting]],0)</f>
        <v>16714.522100000002</v>
      </c>
      <c r="F4627" s="6">
        <f>Table1[[#This Row],[Belastbaar loon]]-Table1[[#This Row],[Belasting]]</f>
        <v>37376.477899999998</v>
      </c>
      <c r="G4627" s="2">
        <f>(Table1[[#This Row],[Belastbaar loon]]-Table1[[#This Row],[Netto loon]])/Table1[[#This Row],[Belastbaar loon]]</f>
        <v>0.30900745225638282</v>
      </c>
      <c r="H4627" s="14">
        <f t="shared" ca="1" si="66"/>
        <v>16709.619899999998</v>
      </c>
      <c r="I4627" s="14">
        <f ca="1">IF(ROW()=2, Table1[[#This Row],[Netto loon]], INDIRECT(ADDRESS(ROW()-1,COLUMN(F:F))))</f>
        <v>37371.380100000002</v>
      </c>
      <c r="J4627" s="6">
        <f ca="1">IF(ROW()=2, 0, Table1[[#This Row],[Belastbaar loon]]-INDIRECT(ADDRESS(ROW()-1,COLUMN(A:A))))</f>
        <v>10</v>
      </c>
      <c r="K4627" s="6">
        <f ca="1">Table1[[#This Row],[Netto loon]]-Table1[[#This Row],[Netto vorige schijf]]</f>
        <v>5.0977999999959138</v>
      </c>
      <c r="L4627" s="2">
        <f ca="1">(Table1[[#This Row],[Bruto tov vorige schijf]]-Table1[[#This Row],[Netto tov vorige schijf]])/MAX(Table1[[#This Row],[Bruto tov vorige schijf]],1)</f>
        <v>0.49022000000040861</v>
      </c>
    </row>
    <row r="4628" spans="1:12" x14ac:dyDescent="0.25">
      <c r="A4628" s="14">
        <v>54101</v>
      </c>
      <c r="B4628" s="6">
        <f>LoonHeffing2020(Table1[[#This Row],[Belastbaar loon]])</f>
        <v>20206.7235</v>
      </c>
      <c r="C4628" s="6">
        <f>AlgemeneHeffingsKorting2020(Table1[[#This Row],[Belastbaar loon]])</f>
        <v>817.11919999999998</v>
      </c>
      <c r="D4628" s="14">
        <f>ArbeidsKorting2020(Table1[[#This Row],[Belastbaar loon]])</f>
        <v>2670.18</v>
      </c>
      <c r="E4628" s="14">
        <f>MAX(Table1[[#This Row],[Loonheffing]]-Table1[[#This Row],[Algemene Heffingskorting]]-Table1[[#This Row],[Arbeidskorting]],0)</f>
        <v>16719.424299999999</v>
      </c>
      <c r="F4628" s="6">
        <f>Table1[[#This Row],[Belastbaar loon]]-Table1[[#This Row],[Belasting]]</f>
        <v>37381.575700000001</v>
      </c>
      <c r="G4628" s="2">
        <f>(Table1[[#This Row],[Belastbaar loon]]-Table1[[#This Row],[Netto loon]])/Table1[[#This Row],[Belastbaar loon]]</f>
        <v>0.30904094748710742</v>
      </c>
      <c r="H4628" s="14">
        <f t="shared" ca="1" si="66"/>
        <v>16714.522100000002</v>
      </c>
      <c r="I4628" s="14">
        <f ca="1">IF(ROW()=2, Table1[[#This Row],[Netto loon]], INDIRECT(ADDRESS(ROW()-1,COLUMN(F:F))))</f>
        <v>37376.477899999998</v>
      </c>
      <c r="J4628" s="6">
        <f ca="1">IF(ROW()=2, 0, Table1[[#This Row],[Belastbaar loon]]-INDIRECT(ADDRESS(ROW()-1,COLUMN(A:A))))</f>
        <v>10</v>
      </c>
      <c r="K4628" s="6">
        <f ca="1">Table1[[#This Row],[Netto loon]]-Table1[[#This Row],[Netto vorige schijf]]</f>
        <v>5.0978000000031898</v>
      </c>
      <c r="L4628" s="2">
        <f ca="1">(Table1[[#This Row],[Bruto tov vorige schijf]]-Table1[[#This Row],[Netto tov vorige schijf]])/MAX(Table1[[#This Row],[Bruto tov vorige schijf]],1)</f>
        <v>0.49021999999968102</v>
      </c>
    </row>
    <row r="4629" spans="1:12" x14ac:dyDescent="0.25">
      <c r="A4629" s="14">
        <v>54111</v>
      </c>
      <c r="B4629" s="6">
        <f>LoonHeffing2020(Table1[[#This Row],[Belastbaar loon]])</f>
        <v>20210.458500000001</v>
      </c>
      <c r="C4629" s="6">
        <f>AlgemeneHeffingsKorting2020(Table1[[#This Row],[Belastbaar loon]])</f>
        <v>816.55200000000002</v>
      </c>
      <c r="D4629" s="14">
        <f>ArbeidsKorting2020(Table1[[#This Row],[Belastbaar loon]])</f>
        <v>2669.58</v>
      </c>
      <c r="E4629" s="14">
        <f>MAX(Table1[[#This Row],[Loonheffing]]-Table1[[#This Row],[Algemene Heffingskorting]]-Table1[[#This Row],[Arbeidskorting]],0)</f>
        <v>16724.326500000003</v>
      </c>
      <c r="F4629" s="6">
        <f>Table1[[#This Row],[Belastbaar loon]]-Table1[[#This Row],[Belasting]]</f>
        <v>37386.673499999997</v>
      </c>
      <c r="G4629" s="2">
        <f>(Table1[[#This Row],[Belastbaar loon]]-Table1[[#This Row],[Netto loon]])/Table1[[#This Row],[Belastbaar loon]]</f>
        <v>0.30907443033763937</v>
      </c>
      <c r="H4629" s="14">
        <f t="shared" ca="1" si="66"/>
        <v>16719.424299999999</v>
      </c>
      <c r="I4629" s="14">
        <f ca="1">IF(ROW()=2, Table1[[#This Row],[Netto loon]], INDIRECT(ADDRESS(ROW()-1,COLUMN(F:F))))</f>
        <v>37381.575700000001</v>
      </c>
      <c r="J4629" s="6">
        <f ca="1">IF(ROW()=2, 0, Table1[[#This Row],[Belastbaar loon]]-INDIRECT(ADDRESS(ROW()-1,COLUMN(A:A))))</f>
        <v>10</v>
      </c>
      <c r="K4629" s="6">
        <f ca="1">Table1[[#This Row],[Netto loon]]-Table1[[#This Row],[Netto vorige schijf]]</f>
        <v>5.0977999999959138</v>
      </c>
      <c r="L4629" s="2">
        <f ca="1">(Table1[[#This Row],[Bruto tov vorige schijf]]-Table1[[#This Row],[Netto tov vorige schijf]])/MAX(Table1[[#This Row],[Bruto tov vorige schijf]],1)</f>
        <v>0.49022000000040861</v>
      </c>
    </row>
    <row r="4630" spans="1:12" x14ac:dyDescent="0.25">
      <c r="A4630" s="14">
        <v>54121</v>
      </c>
      <c r="B4630" s="6">
        <f>LoonHeffing2020(Table1[[#This Row],[Belastbaar loon]])</f>
        <v>20214.193500000001</v>
      </c>
      <c r="C4630" s="6">
        <f>AlgemeneHeffingsKorting2020(Table1[[#This Row],[Belastbaar loon]])</f>
        <v>815.98480000000006</v>
      </c>
      <c r="D4630" s="14">
        <f>ArbeidsKorting2020(Table1[[#This Row],[Belastbaar loon]])</f>
        <v>2668.98</v>
      </c>
      <c r="E4630" s="14">
        <f>MAX(Table1[[#This Row],[Loonheffing]]-Table1[[#This Row],[Algemene Heffingskorting]]-Table1[[#This Row],[Arbeidskorting]],0)</f>
        <v>16729.228700000003</v>
      </c>
      <c r="F4630" s="6">
        <f>Table1[[#This Row],[Belastbaar loon]]-Table1[[#This Row],[Belasting]]</f>
        <v>37391.771299999993</v>
      </c>
      <c r="G4630" s="2">
        <f>(Table1[[#This Row],[Belastbaar loon]]-Table1[[#This Row],[Netto loon]])/Table1[[#This Row],[Belastbaar loon]]</f>
        <v>0.30910790081484096</v>
      </c>
      <c r="H4630" s="14">
        <f t="shared" ca="1" si="66"/>
        <v>16724.326500000003</v>
      </c>
      <c r="I4630" s="14">
        <f ca="1">IF(ROW()=2, Table1[[#This Row],[Netto loon]], INDIRECT(ADDRESS(ROW()-1,COLUMN(F:F))))</f>
        <v>37386.673499999997</v>
      </c>
      <c r="J4630" s="6">
        <f ca="1">IF(ROW()=2, 0, Table1[[#This Row],[Belastbaar loon]]-INDIRECT(ADDRESS(ROW()-1,COLUMN(A:A))))</f>
        <v>10</v>
      </c>
      <c r="K4630" s="6">
        <f ca="1">Table1[[#This Row],[Netto loon]]-Table1[[#This Row],[Netto vorige schijf]]</f>
        <v>5.0977999999959138</v>
      </c>
      <c r="L4630" s="2">
        <f ca="1">(Table1[[#This Row],[Bruto tov vorige schijf]]-Table1[[#This Row],[Netto tov vorige schijf]])/MAX(Table1[[#This Row],[Bruto tov vorige schijf]],1)</f>
        <v>0.49022000000040861</v>
      </c>
    </row>
    <row r="4631" spans="1:12" x14ac:dyDescent="0.25">
      <c r="A4631" s="14">
        <v>54131</v>
      </c>
      <c r="B4631" s="6">
        <f>LoonHeffing2020(Table1[[#This Row],[Belastbaar loon]])</f>
        <v>20217.928499999998</v>
      </c>
      <c r="C4631" s="6">
        <f>AlgemeneHeffingsKorting2020(Table1[[#This Row],[Belastbaar loon]])</f>
        <v>815.41759999999999</v>
      </c>
      <c r="D4631" s="14">
        <f>ArbeidsKorting2020(Table1[[#This Row],[Belastbaar loon]])</f>
        <v>2668.38</v>
      </c>
      <c r="E4631" s="14">
        <f>MAX(Table1[[#This Row],[Loonheffing]]-Table1[[#This Row],[Algemene Heffingskorting]]-Table1[[#This Row],[Arbeidskorting]],0)</f>
        <v>16734.130899999996</v>
      </c>
      <c r="F4631" s="6">
        <f>Table1[[#This Row],[Belastbaar loon]]-Table1[[#This Row],[Belasting]]</f>
        <v>37396.869100000004</v>
      </c>
      <c r="G4631" s="2">
        <f>(Table1[[#This Row],[Belastbaar loon]]-Table1[[#This Row],[Netto loon]])/Table1[[#This Row],[Belastbaar loon]]</f>
        <v>0.30914135892556938</v>
      </c>
      <c r="H4631" s="14">
        <f t="shared" ca="1" si="66"/>
        <v>16729.228700000003</v>
      </c>
      <c r="I4631" s="14">
        <f ca="1">IF(ROW()=2, Table1[[#This Row],[Netto loon]], INDIRECT(ADDRESS(ROW()-1,COLUMN(F:F))))</f>
        <v>37391.771299999993</v>
      </c>
      <c r="J4631" s="6">
        <f ca="1">IF(ROW()=2, 0, Table1[[#This Row],[Belastbaar loon]]-INDIRECT(ADDRESS(ROW()-1,COLUMN(A:A))))</f>
        <v>10</v>
      </c>
      <c r="K4631" s="6">
        <f ca="1">Table1[[#This Row],[Netto loon]]-Table1[[#This Row],[Netto vorige schijf]]</f>
        <v>5.0978000000104657</v>
      </c>
      <c r="L4631" s="2">
        <f ca="1">(Table1[[#This Row],[Bruto tov vorige schijf]]-Table1[[#This Row],[Netto tov vorige schijf]])/MAX(Table1[[#This Row],[Bruto tov vorige schijf]],1)</f>
        <v>0.49021999999895344</v>
      </c>
    </row>
    <row r="4632" spans="1:12" x14ac:dyDescent="0.25">
      <c r="A4632" s="14">
        <v>54141</v>
      </c>
      <c r="B4632" s="6">
        <f>LoonHeffing2020(Table1[[#This Row],[Belastbaar loon]])</f>
        <v>20221.663499999999</v>
      </c>
      <c r="C4632" s="6">
        <f>AlgemeneHeffingsKorting2020(Table1[[#This Row],[Belastbaar loon]])</f>
        <v>814.85040000000004</v>
      </c>
      <c r="D4632" s="14">
        <f>ArbeidsKorting2020(Table1[[#This Row],[Belastbaar loon]])</f>
        <v>2667.78</v>
      </c>
      <c r="E4632" s="14">
        <f>MAX(Table1[[#This Row],[Loonheffing]]-Table1[[#This Row],[Algemene Heffingskorting]]-Table1[[#This Row],[Arbeidskorting]],0)</f>
        <v>16739.033100000001</v>
      </c>
      <c r="F4632" s="6">
        <f>Table1[[#This Row],[Belastbaar loon]]-Table1[[#This Row],[Belasting]]</f>
        <v>37401.966899999999</v>
      </c>
      <c r="G4632" s="2">
        <f>(Table1[[#This Row],[Belastbaar loon]]-Table1[[#This Row],[Netto loon]])/Table1[[#This Row],[Belastbaar loon]]</f>
        <v>0.30917480467667757</v>
      </c>
      <c r="H4632" s="14">
        <f t="shared" ca="1" si="66"/>
        <v>16734.130899999996</v>
      </c>
      <c r="I4632" s="14">
        <f ca="1">IF(ROW()=2, Table1[[#This Row],[Netto loon]], INDIRECT(ADDRESS(ROW()-1,COLUMN(F:F))))</f>
        <v>37396.869100000004</v>
      </c>
      <c r="J4632" s="6">
        <f ca="1">IF(ROW()=2, 0, Table1[[#This Row],[Belastbaar loon]]-INDIRECT(ADDRESS(ROW()-1,COLUMN(A:A))))</f>
        <v>10</v>
      </c>
      <c r="K4632" s="6">
        <f ca="1">Table1[[#This Row],[Netto loon]]-Table1[[#This Row],[Netto vorige schijf]]</f>
        <v>5.0977999999959138</v>
      </c>
      <c r="L4632" s="2">
        <f ca="1">(Table1[[#This Row],[Bruto tov vorige schijf]]-Table1[[#This Row],[Netto tov vorige schijf]])/MAX(Table1[[#This Row],[Bruto tov vorige schijf]],1)</f>
        <v>0.49022000000040861</v>
      </c>
    </row>
    <row r="4633" spans="1:12" x14ac:dyDescent="0.25">
      <c r="A4633" s="14">
        <v>54151</v>
      </c>
      <c r="B4633" s="6">
        <f>LoonHeffing2020(Table1[[#This Row],[Belastbaar loon]])</f>
        <v>20225.398499999999</v>
      </c>
      <c r="C4633" s="6">
        <f>AlgemeneHeffingsKorting2020(Table1[[#This Row],[Belastbaar loon]])</f>
        <v>814.28319999999997</v>
      </c>
      <c r="D4633" s="14">
        <f>ArbeidsKorting2020(Table1[[#This Row],[Belastbaar loon]])</f>
        <v>2667.18</v>
      </c>
      <c r="E4633" s="14">
        <f>MAX(Table1[[#This Row],[Loonheffing]]-Table1[[#This Row],[Algemene Heffingskorting]]-Table1[[#This Row],[Arbeidskorting]],0)</f>
        <v>16743.935299999997</v>
      </c>
      <c r="F4633" s="6">
        <f>Table1[[#This Row],[Belastbaar loon]]-Table1[[#This Row],[Belasting]]</f>
        <v>37407.064700000003</v>
      </c>
      <c r="G4633" s="2">
        <f>(Table1[[#This Row],[Belastbaar loon]]-Table1[[#This Row],[Netto loon]])/Table1[[#This Row],[Belastbaar loon]]</f>
        <v>0.30920823807501241</v>
      </c>
      <c r="H4633" s="14">
        <f t="shared" ca="1" si="66"/>
        <v>16739.033100000001</v>
      </c>
      <c r="I4633" s="14">
        <f ca="1">IF(ROW()=2, Table1[[#This Row],[Netto loon]], INDIRECT(ADDRESS(ROW()-1,COLUMN(F:F))))</f>
        <v>37401.966899999999</v>
      </c>
      <c r="J4633" s="6">
        <f ca="1">IF(ROW()=2, 0, Table1[[#This Row],[Belastbaar loon]]-INDIRECT(ADDRESS(ROW()-1,COLUMN(A:A))))</f>
        <v>10</v>
      </c>
      <c r="K4633" s="6">
        <f ca="1">Table1[[#This Row],[Netto loon]]-Table1[[#This Row],[Netto vorige schijf]]</f>
        <v>5.0978000000031898</v>
      </c>
      <c r="L4633" s="2">
        <f ca="1">(Table1[[#This Row],[Bruto tov vorige schijf]]-Table1[[#This Row],[Netto tov vorige schijf]])/MAX(Table1[[#This Row],[Bruto tov vorige schijf]],1)</f>
        <v>0.49021999999968102</v>
      </c>
    </row>
    <row r="4634" spans="1:12" x14ac:dyDescent="0.25">
      <c r="A4634" s="14">
        <v>54161</v>
      </c>
      <c r="B4634" s="6">
        <f>LoonHeffing2020(Table1[[#This Row],[Belastbaar loon]])</f>
        <v>20229.1335</v>
      </c>
      <c r="C4634" s="6">
        <f>AlgemeneHeffingsKorting2020(Table1[[#This Row],[Belastbaar loon]])</f>
        <v>813.71600000000001</v>
      </c>
      <c r="D4634" s="14">
        <f>ArbeidsKorting2020(Table1[[#This Row],[Belastbaar loon]])</f>
        <v>2666.58</v>
      </c>
      <c r="E4634" s="14">
        <f>MAX(Table1[[#This Row],[Loonheffing]]-Table1[[#This Row],[Algemene Heffingskorting]]-Table1[[#This Row],[Arbeidskorting]],0)</f>
        <v>16748.837500000001</v>
      </c>
      <c r="F4634" s="6">
        <f>Table1[[#This Row],[Belastbaar loon]]-Table1[[#This Row],[Belasting]]</f>
        <v>37412.162499999999</v>
      </c>
      <c r="G4634" s="2">
        <f>(Table1[[#This Row],[Belastbaar loon]]-Table1[[#This Row],[Netto loon]])/Table1[[#This Row],[Belastbaar loon]]</f>
        <v>0.30924165912741641</v>
      </c>
      <c r="H4634" s="14">
        <f t="shared" ref="H4634:H4697" ca="1" si="67">IF(ROW()=2, 0, INDIRECT(ADDRESS(ROW()-1,COLUMN(E:E))))</f>
        <v>16743.935299999997</v>
      </c>
      <c r="I4634" s="14">
        <f ca="1">IF(ROW()=2, Table1[[#This Row],[Netto loon]], INDIRECT(ADDRESS(ROW()-1,COLUMN(F:F))))</f>
        <v>37407.064700000003</v>
      </c>
      <c r="J4634" s="6">
        <f ca="1">IF(ROW()=2, 0, Table1[[#This Row],[Belastbaar loon]]-INDIRECT(ADDRESS(ROW()-1,COLUMN(A:A))))</f>
        <v>10</v>
      </c>
      <c r="K4634" s="6">
        <f ca="1">Table1[[#This Row],[Netto loon]]-Table1[[#This Row],[Netto vorige schijf]]</f>
        <v>5.0977999999959138</v>
      </c>
      <c r="L4634" s="2">
        <f ca="1">(Table1[[#This Row],[Bruto tov vorige schijf]]-Table1[[#This Row],[Netto tov vorige schijf]])/MAX(Table1[[#This Row],[Bruto tov vorige schijf]],1)</f>
        <v>0.49022000000040861</v>
      </c>
    </row>
    <row r="4635" spans="1:12" x14ac:dyDescent="0.25">
      <c r="A4635" s="14">
        <v>54171</v>
      </c>
      <c r="B4635" s="6">
        <f>LoonHeffing2020(Table1[[#This Row],[Belastbaar loon]])</f>
        <v>20232.8685</v>
      </c>
      <c r="C4635" s="6">
        <f>AlgemeneHeffingsKorting2020(Table1[[#This Row],[Belastbaar loon]])</f>
        <v>813.14880000000005</v>
      </c>
      <c r="D4635" s="14">
        <f>ArbeidsKorting2020(Table1[[#This Row],[Belastbaar loon]])</f>
        <v>2665.98</v>
      </c>
      <c r="E4635" s="14">
        <f>MAX(Table1[[#This Row],[Loonheffing]]-Table1[[#This Row],[Algemene Heffingskorting]]-Table1[[#This Row],[Arbeidskorting]],0)</f>
        <v>16753.739700000002</v>
      </c>
      <c r="F4635" s="6">
        <f>Table1[[#This Row],[Belastbaar loon]]-Table1[[#This Row],[Belasting]]</f>
        <v>37417.260299999994</v>
      </c>
      <c r="G4635" s="2">
        <f>(Table1[[#This Row],[Belastbaar loon]]-Table1[[#This Row],[Netto loon]])/Table1[[#This Row],[Belastbaar loon]]</f>
        <v>0.30927506784072667</v>
      </c>
      <c r="H4635" s="14">
        <f t="shared" ca="1" si="67"/>
        <v>16748.837500000001</v>
      </c>
      <c r="I4635" s="14">
        <f ca="1">IF(ROW()=2, Table1[[#This Row],[Netto loon]], INDIRECT(ADDRESS(ROW()-1,COLUMN(F:F))))</f>
        <v>37412.162499999999</v>
      </c>
      <c r="J4635" s="6">
        <f ca="1">IF(ROW()=2, 0, Table1[[#This Row],[Belastbaar loon]]-INDIRECT(ADDRESS(ROW()-1,COLUMN(A:A))))</f>
        <v>10</v>
      </c>
      <c r="K4635" s="6">
        <f ca="1">Table1[[#This Row],[Netto loon]]-Table1[[#This Row],[Netto vorige schijf]]</f>
        <v>5.0977999999959138</v>
      </c>
      <c r="L4635" s="2">
        <f ca="1">(Table1[[#This Row],[Bruto tov vorige schijf]]-Table1[[#This Row],[Netto tov vorige schijf]])/MAX(Table1[[#This Row],[Bruto tov vorige schijf]],1)</f>
        <v>0.49022000000040861</v>
      </c>
    </row>
    <row r="4636" spans="1:12" x14ac:dyDescent="0.25">
      <c r="A4636" s="14">
        <v>54181</v>
      </c>
      <c r="B4636" s="6">
        <f>LoonHeffing2020(Table1[[#This Row],[Belastbaar loon]])</f>
        <v>20236.603500000001</v>
      </c>
      <c r="C4636" s="6">
        <f>AlgemeneHeffingsKorting2020(Table1[[#This Row],[Belastbaar loon]])</f>
        <v>812.58159999999998</v>
      </c>
      <c r="D4636" s="14">
        <f>ArbeidsKorting2020(Table1[[#This Row],[Belastbaar loon]])</f>
        <v>2665.38</v>
      </c>
      <c r="E4636" s="14">
        <f>MAX(Table1[[#This Row],[Loonheffing]]-Table1[[#This Row],[Algemene Heffingskorting]]-Table1[[#This Row],[Arbeidskorting]],0)</f>
        <v>16758.641899999999</v>
      </c>
      <c r="F4636" s="6">
        <f>Table1[[#This Row],[Belastbaar loon]]-Table1[[#This Row],[Belasting]]</f>
        <v>37422.358099999998</v>
      </c>
      <c r="G4636" s="2">
        <f>(Table1[[#This Row],[Belastbaar loon]]-Table1[[#This Row],[Netto loon]])/Table1[[#This Row],[Belastbaar loon]]</f>
        <v>0.30930846422177521</v>
      </c>
      <c r="H4636" s="14">
        <f t="shared" ca="1" si="67"/>
        <v>16753.739700000002</v>
      </c>
      <c r="I4636" s="14">
        <f ca="1">IF(ROW()=2, Table1[[#This Row],[Netto loon]], INDIRECT(ADDRESS(ROW()-1,COLUMN(F:F))))</f>
        <v>37417.260299999994</v>
      </c>
      <c r="J4636" s="6">
        <f ca="1">IF(ROW()=2, 0, Table1[[#This Row],[Belastbaar loon]]-INDIRECT(ADDRESS(ROW()-1,COLUMN(A:A))))</f>
        <v>10</v>
      </c>
      <c r="K4636" s="6">
        <f ca="1">Table1[[#This Row],[Netto loon]]-Table1[[#This Row],[Netto vorige schijf]]</f>
        <v>5.0978000000031898</v>
      </c>
      <c r="L4636" s="2">
        <f ca="1">(Table1[[#This Row],[Bruto tov vorige schijf]]-Table1[[#This Row],[Netto tov vorige schijf]])/MAX(Table1[[#This Row],[Bruto tov vorige schijf]],1)</f>
        <v>0.49021999999968102</v>
      </c>
    </row>
    <row r="4637" spans="1:12" x14ac:dyDescent="0.25">
      <c r="A4637" s="14">
        <v>54191</v>
      </c>
      <c r="B4637" s="6">
        <f>LoonHeffing2020(Table1[[#This Row],[Belastbaar loon]])</f>
        <v>20240.338500000002</v>
      </c>
      <c r="C4637" s="6">
        <f>AlgemeneHeffingsKorting2020(Table1[[#This Row],[Belastbaar loon]])</f>
        <v>812.01440000000002</v>
      </c>
      <c r="D4637" s="14">
        <f>ArbeidsKorting2020(Table1[[#This Row],[Belastbaar loon]])</f>
        <v>2664.78</v>
      </c>
      <c r="E4637" s="14">
        <f>MAX(Table1[[#This Row],[Loonheffing]]-Table1[[#This Row],[Algemene Heffingskorting]]-Table1[[#This Row],[Arbeidskorting]],0)</f>
        <v>16763.544100000003</v>
      </c>
      <c r="F4637" s="6">
        <f>Table1[[#This Row],[Belastbaar loon]]-Table1[[#This Row],[Belasting]]</f>
        <v>37427.455900000001</v>
      </c>
      <c r="G4637" s="2">
        <f>(Table1[[#This Row],[Belastbaar loon]]-Table1[[#This Row],[Netto loon]])/Table1[[#This Row],[Belastbaar loon]]</f>
        <v>0.3093418482773892</v>
      </c>
      <c r="H4637" s="14">
        <f t="shared" ca="1" si="67"/>
        <v>16758.641899999999</v>
      </c>
      <c r="I4637" s="14">
        <f ca="1">IF(ROW()=2, Table1[[#This Row],[Netto loon]], INDIRECT(ADDRESS(ROW()-1,COLUMN(F:F))))</f>
        <v>37422.358099999998</v>
      </c>
      <c r="J4637" s="6">
        <f ca="1">IF(ROW()=2, 0, Table1[[#This Row],[Belastbaar loon]]-INDIRECT(ADDRESS(ROW()-1,COLUMN(A:A))))</f>
        <v>10</v>
      </c>
      <c r="K4637" s="6">
        <f ca="1">Table1[[#This Row],[Netto loon]]-Table1[[#This Row],[Netto vorige schijf]]</f>
        <v>5.0978000000031898</v>
      </c>
      <c r="L4637" s="2">
        <f ca="1">(Table1[[#This Row],[Bruto tov vorige schijf]]-Table1[[#This Row],[Netto tov vorige schijf]])/MAX(Table1[[#This Row],[Bruto tov vorige schijf]],1)</f>
        <v>0.49021999999968102</v>
      </c>
    </row>
    <row r="4638" spans="1:12" x14ac:dyDescent="0.25">
      <c r="A4638" s="14">
        <v>54201</v>
      </c>
      <c r="B4638" s="6">
        <f>LoonHeffing2020(Table1[[#This Row],[Belastbaar loon]])</f>
        <v>20244.073499999999</v>
      </c>
      <c r="C4638" s="6">
        <f>AlgemeneHeffingsKorting2020(Table1[[#This Row],[Belastbaar loon]])</f>
        <v>811.44720000000007</v>
      </c>
      <c r="D4638" s="14">
        <f>ArbeidsKorting2020(Table1[[#This Row],[Belastbaar loon]])</f>
        <v>2664.18</v>
      </c>
      <c r="E4638" s="14">
        <f>MAX(Table1[[#This Row],[Loonheffing]]-Table1[[#This Row],[Algemene Heffingskorting]]-Table1[[#This Row],[Arbeidskorting]],0)</f>
        <v>16768.4463</v>
      </c>
      <c r="F4638" s="6">
        <f>Table1[[#This Row],[Belastbaar loon]]-Table1[[#This Row],[Belasting]]</f>
        <v>37432.553700000004</v>
      </c>
      <c r="G4638" s="2">
        <f>(Table1[[#This Row],[Belastbaar loon]]-Table1[[#This Row],[Netto loon]])/Table1[[#This Row],[Belastbaar loon]]</f>
        <v>0.30937522001439083</v>
      </c>
      <c r="H4638" s="14">
        <f t="shared" ca="1" si="67"/>
        <v>16763.544100000003</v>
      </c>
      <c r="I4638" s="14">
        <f ca="1">IF(ROW()=2, Table1[[#This Row],[Netto loon]], INDIRECT(ADDRESS(ROW()-1,COLUMN(F:F))))</f>
        <v>37427.455900000001</v>
      </c>
      <c r="J4638" s="6">
        <f ca="1">IF(ROW()=2, 0, Table1[[#This Row],[Belastbaar loon]]-INDIRECT(ADDRESS(ROW()-1,COLUMN(A:A))))</f>
        <v>10</v>
      </c>
      <c r="K4638" s="6">
        <f ca="1">Table1[[#This Row],[Netto loon]]-Table1[[#This Row],[Netto vorige schijf]]</f>
        <v>5.0978000000031898</v>
      </c>
      <c r="L4638" s="2">
        <f ca="1">(Table1[[#This Row],[Bruto tov vorige schijf]]-Table1[[#This Row],[Netto tov vorige schijf]])/MAX(Table1[[#This Row],[Bruto tov vorige schijf]],1)</f>
        <v>0.49021999999968102</v>
      </c>
    </row>
    <row r="4639" spans="1:12" x14ac:dyDescent="0.25">
      <c r="A4639" s="14">
        <v>54211</v>
      </c>
      <c r="B4639" s="6">
        <f>LoonHeffing2020(Table1[[#This Row],[Belastbaar loon]])</f>
        <v>20247.808499999999</v>
      </c>
      <c r="C4639" s="6">
        <f>AlgemeneHeffingsKorting2020(Table1[[#This Row],[Belastbaar loon]])</f>
        <v>810.88</v>
      </c>
      <c r="D4639" s="14">
        <f>ArbeidsKorting2020(Table1[[#This Row],[Belastbaar loon]])</f>
        <v>2663.58</v>
      </c>
      <c r="E4639" s="14">
        <f>MAX(Table1[[#This Row],[Loonheffing]]-Table1[[#This Row],[Algemene Heffingskorting]]-Table1[[#This Row],[Arbeidskorting]],0)</f>
        <v>16773.3485</v>
      </c>
      <c r="F4639" s="6">
        <f>Table1[[#This Row],[Belastbaar loon]]-Table1[[#This Row],[Belasting]]</f>
        <v>37437.6515</v>
      </c>
      <c r="G4639" s="2">
        <f>(Table1[[#This Row],[Belastbaar loon]]-Table1[[#This Row],[Netto loon]])/Table1[[#This Row],[Belastbaar loon]]</f>
        <v>0.30940857943959715</v>
      </c>
      <c r="H4639" s="14">
        <f t="shared" ca="1" si="67"/>
        <v>16768.4463</v>
      </c>
      <c r="I4639" s="14">
        <f ca="1">IF(ROW()=2, Table1[[#This Row],[Netto loon]], INDIRECT(ADDRESS(ROW()-1,COLUMN(F:F))))</f>
        <v>37432.553700000004</v>
      </c>
      <c r="J4639" s="6">
        <f ca="1">IF(ROW()=2, 0, Table1[[#This Row],[Belastbaar loon]]-INDIRECT(ADDRESS(ROW()-1,COLUMN(A:A))))</f>
        <v>10</v>
      </c>
      <c r="K4639" s="6">
        <f ca="1">Table1[[#This Row],[Netto loon]]-Table1[[#This Row],[Netto vorige schijf]]</f>
        <v>5.0977999999959138</v>
      </c>
      <c r="L4639" s="2">
        <f ca="1">(Table1[[#This Row],[Bruto tov vorige schijf]]-Table1[[#This Row],[Netto tov vorige schijf]])/MAX(Table1[[#This Row],[Bruto tov vorige schijf]],1)</f>
        <v>0.49022000000040861</v>
      </c>
    </row>
    <row r="4640" spans="1:12" x14ac:dyDescent="0.25">
      <c r="A4640" s="14">
        <v>54221</v>
      </c>
      <c r="B4640" s="6">
        <f>LoonHeffing2020(Table1[[#This Row],[Belastbaar loon]])</f>
        <v>20251.5435</v>
      </c>
      <c r="C4640" s="6">
        <f>AlgemeneHeffingsKorting2020(Table1[[#This Row],[Belastbaar loon]])</f>
        <v>810.31280000000004</v>
      </c>
      <c r="D4640" s="14">
        <f>ArbeidsKorting2020(Table1[[#This Row],[Belastbaar loon]])</f>
        <v>2662.98</v>
      </c>
      <c r="E4640" s="14">
        <f>MAX(Table1[[#This Row],[Loonheffing]]-Table1[[#This Row],[Algemene Heffingskorting]]-Table1[[#This Row],[Arbeidskorting]],0)</f>
        <v>16778.250700000001</v>
      </c>
      <c r="F4640" s="6">
        <f>Table1[[#This Row],[Belastbaar loon]]-Table1[[#This Row],[Belasting]]</f>
        <v>37442.749299999996</v>
      </c>
      <c r="G4640" s="2">
        <f>(Table1[[#This Row],[Belastbaar loon]]-Table1[[#This Row],[Netto loon]])/Table1[[#This Row],[Belastbaar loon]]</f>
        <v>0.30944192655982006</v>
      </c>
      <c r="H4640" s="14">
        <f t="shared" ca="1" si="67"/>
        <v>16773.3485</v>
      </c>
      <c r="I4640" s="14">
        <f ca="1">IF(ROW()=2, Table1[[#This Row],[Netto loon]], INDIRECT(ADDRESS(ROW()-1,COLUMN(F:F))))</f>
        <v>37437.6515</v>
      </c>
      <c r="J4640" s="6">
        <f ca="1">IF(ROW()=2, 0, Table1[[#This Row],[Belastbaar loon]]-INDIRECT(ADDRESS(ROW()-1,COLUMN(A:A))))</f>
        <v>10</v>
      </c>
      <c r="K4640" s="6">
        <f ca="1">Table1[[#This Row],[Netto loon]]-Table1[[#This Row],[Netto vorige schijf]]</f>
        <v>5.0977999999959138</v>
      </c>
      <c r="L4640" s="2">
        <f ca="1">(Table1[[#This Row],[Bruto tov vorige schijf]]-Table1[[#This Row],[Netto tov vorige schijf]])/MAX(Table1[[#This Row],[Bruto tov vorige schijf]],1)</f>
        <v>0.49022000000040861</v>
      </c>
    </row>
    <row r="4641" spans="1:12" x14ac:dyDescent="0.25">
      <c r="A4641" s="14">
        <v>54231</v>
      </c>
      <c r="B4641" s="6">
        <f>LoonHeffing2020(Table1[[#This Row],[Belastbaar loon]])</f>
        <v>20255.2785</v>
      </c>
      <c r="C4641" s="6">
        <f>AlgemeneHeffingsKorting2020(Table1[[#This Row],[Belastbaar loon]])</f>
        <v>809.74559999999997</v>
      </c>
      <c r="D4641" s="14">
        <f>ArbeidsKorting2020(Table1[[#This Row],[Belastbaar loon]])</f>
        <v>2662.38</v>
      </c>
      <c r="E4641" s="14">
        <f>MAX(Table1[[#This Row],[Loonheffing]]-Table1[[#This Row],[Algemene Heffingskorting]]-Table1[[#This Row],[Arbeidskorting]],0)</f>
        <v>16783.152900000001</v>
      </c>
      <c r="F4641" s="6">
        <f>Table1[[#This Row],[Belastbaar loon]]-Table1[[#This Row],[Belasting]]</f>
        <v>37447.847099999999</v>
      </c>
      <c r="G4641" s="2">
        <f>(Table1[[#This Row],[Belastbaar loon]]-Table1[[#This Row],[Netto loon]])/Table1[[#This Row],[Belastbaar loon]]</f>
        <v>0.30947526138186648</v>
      </c>
      <c r="H4641" s="14">
        <f t="shared" ca="1" si="67"/>
        <v>16778.250700000001</v>
      </c>
      <c r="I4641" s="14">
        <f ca="1">IF(ROW()=2, Table1[[#This Row],[Netto loon]], INDIRECT(ADDRESS(ROW()-1,COLUMN(F:F))))</f>
        <v>37442.749299999996</v>
      </c>
      <c r="J4641" s="6">
        <f ca="1">IF(ROW()=2, 0, Table1[[#This Row],[Belastbaar loon]]-INDIRECT(ADDRESS(ROW()-1,COLUMN(A:A))))</f>
        <v>10</v>
      </c>
      <c r="K4641" s="6">
        <f ca="1">Table1[[#This Row],[Netto loon]]-Table1[[#This Row],[Netto vorige schijf]]</f>
        <v>5.0978000000031898</v>
      </c>
      <c r="L4641" s="2">
        <f ca="1">(Table1[[#This Row],[Bruto tov vorige schijf]]-Table1[[#This Row],[Netto tov vorige schijf]])/MAX(Table1[[#This Row],[Bruto tov vorige schijf]],1)</f>
        <v>0.49021999999968102</v>
      </c>
    </row>
    <row r="4642" spans="1:12" x14ac:dyDescent="0.25">
      <c r="A4642" s="14">
        <v>54241</v>
      </c>
      <c r="B4642" s="6">
        <f>LoonHeffing2020(Table1[[#This Row],[Belastbaar loon]])</f>
        <v>20259.013500000001</v>
      </c>
      <c r="C4642" s="6">
        <f>AlgemeneHeffingsKorting2020(Table1[[#This Row],[Belastbaar loon]])</f>
        <v>809.17840000000001</v>
      </c>
      <c r="D4642" s="14">
        <f>ArbeidsKorting2020(Table1[[#This Row],[Belastbaar loon]])</f>
        <v>2661.78</v>
      </c>
      <c r="E4642" s="14">
        <f>MAX(Table1[[#This Row],[Loonheffing]]-Table1[[#This Row],[Algemene Heffingskorting]]-Table1[[#This Row],[Arbeidskorting]],0)</f>
        <v>16788.055100000001</v>
      </c>
      <c r="F4642" s="6">
        <f>Table1[[#This Row],[Belastbaar loon]]-Table1[[#This Row],[Belasting]]</f>
        <v>37452.944900000002</v>
      </c>
      <c r="G4642" s="2">
        <f>(Table1[[#This Row],[Belastbaar loon]]-Table1[[#This Row],[Netto loon]])/Table1[[#This Row],[Belastbaar loon]]</f>
        <v>0.30950858391253844</v>
      </c>
      <c r="H4642" s="14">
        <f t="shared" ca="1" si="67"/>
        <v>16783.152900000001</v>
      </c>
      <c r="I4642" s="14">
        <f ca="1">IF(ROW()=2, Table1[[#This Row],[Netto loon]], INDIRECT(ADDRESS(ROW()-1,COLUMN(F:F))))</f>
        <v>37447.847099999999</v>
      </c>
      <c r="J4642" s="6">
        <f ca="1">IF(ROW()=2, 0, Table1[[#This Row],[Belastbaar loon]]-INDIRECT(ADDRESS(ROW()-1,COLUMN(A:A))))</f>
        <v>10</v>
      </c>
      <c r="K4642" s="6">
        <f ca="1">Table1[[#This Row],[Netto loon]]-Table1[[#This Row],[Netto vorige schijf]]</f>
        <v>5.0978000000031898</v>
      </c>
      <c r="L4642" s="2">
        <f ca="1">(Table1[[#This Row],[Bruto tov vorige schijf]]-Table1[[#This Row],[Netto tov vorige schijf]])/MAX(Table1[[#This Row],[Bruto tov vorige schijf]],1)</f>
        <v>0.49021999999968102</v>
      </c>
    </row>
    <row r="4643" spans="1:12" x14ac:dyDescent="0.25">
      <c r="A4643" s="14">
        <v>54251</v>
      </c>
      <c r="B4643" s="6">
        <f>LoonHeffing2020(Table1[[#This Row],[Belastbaar loon]])</f>
        <v>20262.748500000002</v>
      </c>
      <c r="C4643" s="6">
        <f>AlgemeneHeffingsKorting2020(Table1[[#This Row],[Belastbaar loon]])</f>
        <v>808.61120000000005</v>
      </c>
      <c r="D4643" s="14">
        <f>ArbeidsKorting2020(Table1[[#This Row],[Belastbaar loon]])</f>
        <v>2661.18</v>
      </c>
      <c r="E4643" s="14">
        <f>MAX(Table1[[#This Row],[Loonheffing]]-Table1[[#This Row],[Algemene Heffingskorting]]-Table1[[#This Row],[Arbeidskorting]],0)</f>
        <v>16792.957300000002</v>
      </c>
      <c r="F4643" s="6">
        <f>Table1[[#This Row],[Belastbaar loon]]-Table1[[#This Row],[Belasting]]</f>
        <v>37458.042699999998</v>
      </c>
      <c r="G4643" s="2">
        <f>(Table1[[#This Row],[Belastbaar loon]]-Table1[[#This Row],[Netto loon]])/Table1[[#This Row],[Belastbaar loon]]</f>
        <v>0.30954189415863304</v>
      </c>
      <c r="H4643" s="14">
        <f t="shared" ca="1" si="67"/>
        <v>16788.055100000001</v>
      </c>
      <c r="I4643" s="14">
        <f ca="1">IF(ROW()=2, Table1[[#This Row],[Netto loon]], INDIRECT(ADDRESS(ROW()-1,COLUMN(F:F))))</f>
        <v>37452.944900000002</v>
      </c>
      <c r="J4643" s="6">
        <f ca="1">IF(ROW()=2, 0, Table1[[#This Row],[Belastbaar loon]]-INDIRECT(ADDRESS(ROW()-1,COLUMN(A:A))))</f>
        <v>10</v>
      </c>
      <c r="K4643" s="6">
        <f ca="1">Table1[[#This Row],[Netto loon]]-Table1[[#This Row],[Netto vorige schijf]]</f>
        <v>5.0977999999959138</v>
      </c>
      <c r="L4643" s="2">
        <f ca="1">(Table1[[#This Row],[Bruto tov vorige schijf]]-Table1[[#This Row],[Netto tov vorige schijf]])/MAX(Table1[[#This Row],[Bruto tov vorige schijf]],1)</f>
        <v>0.49022000000040861</v>
      </c>
    </row>
    <row r="4644" spans="1:12" x14ac:dyDescent="0.25">
      <c r="A4644" s="14">
        <v>54261</v>
      </c>
      <c r="B4644" s="6">
        <f>LoonHeffing2020(Table1[[#This Row],[Belastbaar loon]])</f>
        <v>20266.483499999998</v>
      </c>
      <c r="C4644" s="6">
        <f>AlgemeneHeffingsKorting2020(Table1[[#This Row],[Belastbaar loon]])</f>
        <v>808.04399999999998</v>
      </c>
      <c r="D4644" s="14">
        <f>ArbeidsKorting2020(Table1[[#This Row],[Belastbaar loon]])</f>
        <v>2660.58</v>
      </c>
      <c r="E4644" s="14">
        <f>MAX(Table1[[#This Row],[Loonheffing]]-Table1[[#This Row],[Algemene Heffingskorting]]-Table1[[#This Row],[Arbeidskorting]],0)</f>
        <v>16797.859499999999</v>
      </c>
      <c r="F4644" s="6">
        <f>Table1[[#This Row],[Belastbaar loon]]-Table1[[#This Row],[Belasting]]</f>
        <v>37463.140500000001</v>
      </c>
      <c r="G4644" s="2">
        <f>(Table1[[#This Row],[Belastbaar loon]]-Table1[[#This Row],[Netto loon]])/Table1[[#This Row],[Belastbaar loon]]</f>
        <v>0.30957519212694196</v>
      </c>
      <c r="H4644" s="14">
        <f t="shared" ca="1" si="67"/>
        <v>16792.957300000002</v>
      </c>
      <c r="I4644" s="14">
        <f ca="1">IF(ROW()=2, Table1[[#This Row],[Netto loon]], INDIRECT(ADDRESS(ROW()-1,COLUMN(F:F))))</f>
        <v>37458.042699999998</v>
      </c>
      <c r="J4644" s="6">
        <f ca="1">IF(ROW()=2, 0, Table1[[#This Row],[Belastbaar loon]]-INDIRECT(ADDRESS(ROW()-1,COLUMN(A:A))))</f>
        <v>10</v>
      </c>
      <c r="K4644" s="6">
        <f ca="1">Table1[[#This Row],[Netto loon]]-Table1[[#This Row],[Netto vorige schijf]]</f>
        <v>5.0978000000031898</v>
      </c>
      <c r="L4644" s="2">
        <f ca="1">(Table1[[#This Row],[Bruto tov vorige schijf]]-Table1[[#This Row],[Netto tov vorige schijf]])/MAX(Table1[[#This Row],[Bruto tov vorige schijf]],1)</f>
        <v>0.49021999999968102</v>
      </c>
    </row>
    <row r="4645" spans="1:12" x14ac:dyDescent="0.25">
      <c r="A4645" s="14">
        <v>54271</v>
      </c>
      <c r="B4645" s="6">
        <f>LoonHeffing2020(Table1[[#This Row],[Belastbaar loon]])</f>
        <v>20270.218499999999</v>
      </c>
      <c r="C4645" s="6">
        <f>AlgemeneHeffingsKorting2020(Table1[[#This Row],[Belastbaar loon]])</f>
        <v>807.47680000000003</v>
      </c>
      <c r="D4645" s="14">
        <f>ArbeidsKorting2020(Table1[[#This Row],[Belastbaar loon]])</f>
        <v>2659.98</v>
      </c>
      <c r="E4645" s="14">
        <f>MAX(Table1[[#This Row],[Loonheffing]]-Table1[[#This Row],[Algemene Heffingskorting]]-Table1[[#This Row],[Arbeidskorting]],0)</f>
        <v>16802.761699999999</v>
      </c>
      <c r="F4645" s="6">
        <f>Table1[[#This Row],[Belastbaar loon]]-Table1[[#This Row],[Belasting]]</f>
        <v>37468.238299999997</v>
      </c>
      <c r="G4645" s="2">
        <f>(Table1[[#This Row],[Belastbaar loon]]-Table1[[#This Row],[Netto loon]])/Table1[[#This Row],[Belastbaar loon]]</f>
        <v>0.30960847782425244</v>
      </c>
      <c r="H4645" s="14">
        <f t="shared" ca="1" si="67"/>
        <v>16797.859499999999</v>
      </c>
      <c r="I4645" s="14">
        <f ca="1">IF(ROW()=2, Table1[[#This Row],[Netto loon]], INDIRECT(ADDRESS(ROW()-1,COLUMN(F:F))))</f>
        <v>37463.140500000001</v>
      </c>
      <c r="J4645" s="6">
        <f ca="1">IF(ROW()=2, 0, Table1[[#This Row],[Belastbaar loon]]-INDIRECT(ADDRESS(ROW()-1,COLUMN(A:A))))</f>
        <v>10</v>
      </c>
      <c r="K4645" s="6">
        <f ca="1">Table1[[#This Row],[Netto loon]]-Table1[[#This Row],[Netto vorige schijf]]</f>
        <v>5.0977999999959138</v>
      </c>
      <c r="L4645" s="2">
        <f ca="1">(Table1[[#This Row],[Bruto tov vorige schijf]]-Table1[[#This Row],[Netto tov vorige schijf]])/MAX(Table1[[#This Row],[Bruto tov vorige schijf]],1)</f>
        <v>0.49022000000040861</v>
      </c>
    </row>
    <row r="4646" spans="1:12" x14ac:dyDescent="0.25">
      <c r="A4646" s="14">
        <v>54281</v>
      </c>
      <c r="B4646" s="6">
        <f>LoonHeffing2020(Table1[[#This Row],[Belastbaar loon]])</f>
        <v>20273.9535</v>
      </c>
      <c r="C4646" s="6">
        <f>AlgemeneHeffingsKorting2020(Table1[[#This Row],[Belastbaar loon]])</f>
        <v>806.90960000000007</v>
      </c>
      <c r="D4646" s="14">
        <f>ArbeidsKorting2020(Table1[[#This Row],[Belastbaar loon]])</f>
        <v>2659.38</v>
      </c>
      <c r="E4646" s="14">
        <f>MAX(Table1[[#This Row],[Loonheffing]]-Table1[[#This Row],[Algemene Heffingskorting]]-Table1[[#This Row],[Arbeidskorting]],0)</f>
        <v>16807.6639</v>
      </c>
      <c r="F4646" s="6">
        <f>Table1[[#This Row],[Belastbaar loon]]-Table1[[#This Row],[Belasting]]</f>
        <v>37473.3361</v>
      </c>
      <c r="G4646" s="2">
        <f>(Table1[[#This Row],[Belastbaar loon]]-Table1[[#This Row],[Netto loon]])/Table1[[#This Row],[Belastbaar loon]]</f>
        <v>0.309641751257346</v>
      </c>
      <c r="H4646" s="14">
        <f t="shared" ca="1" si="67"/>
        <v>16802.761699999999</v>
      </c>
      <c r="I4646" s="14">
        <f ca="1">IF(ROW()=2, Table1[[#This Row],[Netto loon]], INDIRECT(ADDRESS(ROW()-1,COLUMN(F:F))))</f>
        <v>37468.238299999997</v>
      </c>
      <c r="J4646" s="6">
        <f ca="1">IF(ROW()=2, 0, Table1[[#This Row],[Belastbaar loon]]-INDIRECT(ADDRESS(ROW()-1,COLUMN(A:A))))</f>
        <v>10</v>
      </c>
      <c r="K4646" s="6">
        <f ca="1">Table1[[#This Row],[Netto loon]]-Table1[[#This Row],[Netto vorige schijf]]</f>
        <v>5.0978000000031898</v>
      </c>
      <c r="L4646" s="2">
        <f ca="1">(Table1[[#This Row],[Bruto tov vorige schijf]]-Table1[[#This Row],[Netto tov vorige schijf]])/MAX(Table1[[#This Row],[Bruto tov vorige schijf]],1)</f>
        <v>0.49021999999968102</v>
      </c>
    </row>
    <row r="4647" spans="1:12" x14ac:dyDescent="0.25">
      <c r="A4647" s="14">
        <v>54291</v>
      </c>
      <c r="B4647" s="6">
        <f>LoonHeffing2020(Table1[[#This Row],[Belastbaar loon]])</f>
        <v>20277.6885</v>
      </c>
      <c r="C4647" s="6">
        <f>AlgemeneHeffingsKorting2020(Table1[[#This Row],[Belastbaar loon]])</f>
        <v>806.3424</v>
      </c>
      <c r="D4647" s="14">
        <f>ArbeidsKorting2020(Table1[[#This Row],[Belastbaar loon]])</f>
        <v>2658.78</v>
      </c>
      <c r="E4647" s="14">
        <f>MAX(Table1[[#This Row],[Loonheffing]]-Table1[[#This Row],[Algemene Heffingskorting]]-Table1[[#This Row],[Arbeidskorting]],0)</f>
        <v>16812.5661</v>
      </c>
      <c r="F4647" s="6">
        <f>Table1[[#This Row],[Belastbaar loon]]-Table1[[#This Row],[Belasting]]</f>
        <v>37478.433900000004</v>
      </c>
      <c r="G4647" s="2">
        <f>(Table1[[#This Row],[Belastbaar loon]]-Table1[[#This Row],[Netto loon]])/Table1[[#This Row],[Belastbaar loon]]</f>
        <v>0.30967501243299989</v>
      </c>
      <c r="H4647" s="14">
        <f t="shared" ca="1" si="67"/>
        <v>16807.6639</v>
      </c>
      <c r="I4647" s="14">
        <f ca="1">IF(ROW()=2, Table1[[#This Row],[Netto loon]], INDIRECT(ADDRESS(ROW()-1,COLUMN(F:F))))</f>
        <v>37473.3361</v>
      </c>
      <c r="J4647" s="6">
        <f ca="1">IF(ROW()=2, 0, Table1[[#This Row],[Belastbaar loon]]-INDIRECT(ADDRESS(ROW()-1,COLUMN(A:A))))</f>
        <v>10</v>
      </c>
      <c r="K4647" s="6">
        <f ca="1">Table1[[#This Row],[Netto loon]]-Table1[[#This Row],[Netto vorige schijf]]</f>
        <v>5.0978000000031898</v>
      </c>
      <c r="L4647" s="2">
        <f ca="1">(Table1[[#This Row],[Bruto tov vorige schijf]]-Table1[[#This Row],[Netto tov vorige schijf]])/MAX(Table1[[#This Row],[Bruto tov vorige schijf]],1)</f>
        <v>0.49021999999968102</v>
      </c>
    </row>
    <row r="4648" spans="1:12" x14ac:dyDescent="0.25">
      <c r="A4648" s="14">
        <v>54301</v>
      </c>
      <c r="B4648" s="6">
        <f>LoonHeffing2020(Table1[[#This Row],[Belastbaar loon]])</f>
        <v>20281.423500000001</v>
      </c>
      <c r="C4648" s="6">
        <f>AlgemeneHeffingsKorting2020(Table1[[#This Row],[Belastbaar loon]])</f>
        <v>805.77520000000004</v>
      </c>
      <c r="D4648" s="14">
        <f>ArbeidsKorting2020(Table1[[#This Row],[Belastbaar loon]])</f>
        <v>2658.18</v>
      </c>
      <c r="E4648" s="14">
        <f>MAX(Table1[[#This Row],[Loonheffing]]-Table1[[#This Row],[Algemene Heffingskorting]]-Table1[[#This Row],[Arbeidskorting]],0)</f>
        <v>16817.4683</v>
      </c>
      <c r="F4648" s="6">
        <f>Table1[[#This Row],[Belastbaar loon]]-Table1[[#This Row],[Belasting]]</f>
        <v>37483.5317</v>
      </c>
      <c r="G4648" s="2">
        <f>(Table1[[#This Row],[Belastbaar loon]]-Table1[[#This Row],[Netto loon]])/Table1[[#This Row],[Belastbaar loon]]</f>
        <v>0.30970826135798607</v>
      </c>
      <c r="H4648" s="14">
        <f t="shared" ca="1" si="67"/>
        <v>16812.5661</v>
      </c>
      <c r="I4648" s="14">
        <f ca="1">IF(ROW()=2, Table1[[#This Row],[Netto loon]], INDIRECT(ADDRESS(ROW()-1,COLUMN(F:F))))</f>
        <v>37478.433900000004</v>
      </c>
      <c r="J4648" s="6">
        <f ca="1">IF(ROW()=2, 0, Table1[[#This Row],[Belastbaar loon]]-INDIRECT(ADDRESS(ROW()-1,COLUMN(A:A))))</f>
        <v>10</v>
      </c>
      <c r="K4648" s="6">
        <f ca="1">Table1[[#This Row],[Netto loon]]-Table1[[#This Row],[Netto vorige schijf]]</f>
        <v>5.0977999999959138</v>
      </c>
      <c r="L4648" s="2">
        <f ca="1">(Table1[[#This Row],[Bruto tov vorige schijf]]-Table1[[#This Row],[Netto tov vorige schijf]])/MAX(Table1[[#This Row],[Bruto tov vorige schijf]],1)</f>
        <v>0.49022000000040861</v>
      </c>
    </row>
    <row r="4649" spans="1:12" x14ac:dyDescent="0.25">
      <c r="A4649" s="14">
        <v>54311</v>
      </c>
      <c r="B4649" s="6">
        <f>LoonHeffing2020(Table1[[#This Row],[Belastbaar loon]])</f>
        <v>20285.158500000001</v>
      </c>
      <c r="C4649" s="6">
        <f>AlgemeneHeffingsKorting2020(Table1[[#This Row],[Belastbaar loon]])</f>
        <v>805.20799999999997</v>
      </c>
      <c r="D4649" s="14">
        <f>ArbeidsKorting2020(Table1[[#This Row],[Belastbaar loon]])</f>
        <v>2657.58</v>
      </c>
      <c r="E4649" s="14">
        <f>MAX(Table1[[#This Row],[Loonheffing]]-Table1[[#This Row],[Algemene Heffingskorting]]-Table1[[#This Row],[Arbeidskorting]],0)</f>
        <v>16822.370500000005</v>
      </c>
      <c r="F4649" s="6">
        <f>Table1[[#This Row],[Belastbaar loon]]-Table1[[#This Row],[Belasting]]</f>
        <v>37488.629499999995</v>
      </c>
      <c r="G4649" s="2">
        <f>(Table1[[#This Row],[Belastbaar loon]]-Table1[[#This Row],[Netto loon]])/Table1[[#This Row],[Belastbaar loon]]</f>
        <v>0.30974149803907136</v>
      </c>
      <c r="H4649" s="14">
        <f t="shared" ca="1" si="67"/>
        <v>16817.4683</v>
      </c>
      <c r="I4649" s="14">
        <f ca="1">IF(ROW()=2, Table1[[#This Row],[Netto loon]], INDIRECT(ADDRESS(ROW()-1,COLUMN(F:F))))</f>
        <v>37483.5317</v>
      </c>
      <c r="J4649" s="6">
        <f ca="1">IF(ROW()=2, 0, Table1[[#This Row],[Belastbaar loon]]-INDIRECT(ADDRESS(ROW()-1,COLUMN(A:A))))</f>
        <v>10</v>
      </c>
      <c r="K4649" s="6">
        <f ca="1">Table1[[#This Row],[Netto loon]]-Table1[[#This Row],[Netto vorige schijf]]</f>
        <v>5.0977999999959138</v>
      </c>
      <c r="L4649" s="2">
        <f ca="1">(Table1[[#This Row],[Bruto tov vorige schijf]]-Table1[[#This Row],[Netto tov vorige schijf]])/MAX(Table1[[#This Row],[Bruto tov vorige schijf]],1)</f>
        <v>0.49022000000040861</v>
      </c>
    </row>
    <row r="4650" spans="1:12" x14ac:dyDescent="0.25">
      <c r="A4650" s="14">
        <v>54321</v>
      </c>
      <c r="B4650" s="6">
        <f>LoonHeffing2020(Table1[[#This Row],[Belastbaar loon]])</f>
        <v>20288.893499999998</v>
      </c>
      <c r="C4650" s="6">
        <f>AlgemeneHeffingsKorting2020(Table1[[#This Row],[Belastbaar loon]])</f>
        <v>804.64080000000001</v>
      </c>
      <c r="D4650" s="14">
        <f>ArbeidsKorting2020(Table1[[#This Row],[Belastbaar loon]])</f>
        <v>2656.98</v>
      </c>
      <c r="E4650" s="14">
        <f>MAX(Table1[[#This Row],[Loonheffing]]-Table1[[#This Row],[Algemene Heffingskorting]]-Table1[[#This Row],[Arbeidskorting]],0)</f>
        <v>16827.272699999998</v>
      </c>
      <c r="F4650" s="6">
        <f>Table1[[#This Row],[Belastbaar loon]]-Table1[[#This Row],[Belasting]]</f>
        <v>37493.727299999999</v>
      </c>
      <c r="G4650" s="2">
        <f>(Table1[[#This Row],[Belastbaar loon]]-Table1[[#This Row],[Netto loon]])/Table1[[#This Row],[Belastbaar loon]]</f>
        <v>0.30977472248301763</v>
      </c>
      <c r="H4650" s="14">
        <f t="shared" ca="1" si="67"/>
        <v>16822.370500000005</v>
      </c>
      <c r="I4650" s="14">
        <f ca="1">IF(ROW()=2, Table1[[#This Row],[Netto loon]], INDIRECT(ADDRESS(ROW()-1,COLUMN(F:F))))</f>
        <v>37488.629499999995</v>
      </c>
      <c r="J4650" s="6">
        <f ca="1">IF(ROW()=2, 0, Table1[[#This Row],[Belastbaar loon]]-INDIRECT(ADDRESS(ROW()-1,COLUMN(A:A))))</f>
        <v>10</v>
      </c>
      <c r="K4650" s="6">
        <f ca="1">Table1[[#This Row],[Netto loon]]-Table1[[#This Row],[Netto vorige schijf]]</f>
        <v>5.0978000000031898</v>
      </c>
      <c r="L4650" s="2">
        <f ca="1">(Table1[[#This Row],[Bruto tov vorige schijf]]-Table1[[#This Row],[Netto tov vorige schijf]])/MAX(Table1[[#This Row],[Bruto tov vorige schijf]],1)</f>
        <v>0.49021999999968102</v>
      </c>
    </row>
    <row r="4651" spans="1:12" x14ac:dyDescent="0.25">
      <c r="A4651" s="14">
        <v>54331</v>
      </c>
      <c r="B4651" s="6">
        <f>LoonHeffing2020(Table1[[#This Row],[Belastbaar loon]])</f>
        <v>20292.628499999999</v>
      </c>
      <c r="C4651" s="6">
        <f>AlgemeneHeffingsKorting2020(Table1[[#This Row],[Belastbaar loon]])</f>
        <v>804.07360000000006</v>
      </c>
      <c r="D4651" s="14">
        <f>ArbeidsKorting2020(Table1[[#This Row],[Belastbaar loon]])</f>
        <v>2656.38</v>
      </c>
      <c r="E4651" s="14">
        <f>MAX(Table1[[#This Row],[Loonheffing]]-Table1[[#This Row],[Algemene Heffingskorting]]-Table1[[#This Row],[Arbeidskorting]],0)</f>
        <v>16832.174899999998</v>
      </c>
      <c r="F4651" s="6">
        <f>Table1[[#This Row],[Belastbaar loon]]-Table1[[#This Row],[Belasting]]</f>
        <v>37498.825100000002</v>
      </c>
      <c r="G4651" s="2">
        <f>(Table1[[#This Row],[Belastbaar loon]]-Table1[[#This Row],[Netto loon]])/Table1[[#This Row],[Belastbaar loon]]</f>
        <v>0.30980793469658202</v>
      </c>
      <c r="H4651" s="14">
        <f t="shared" ca="1" si="67"/>
        <v>16827.272699999998</v>
      </c>
      <c r="I4651" s="14">
        <f ca="1">IF(ROW()=2, Table1[[#This Row],[Netto loon]], INDIRECT(ADDRESS(ROW()-1,COLUMN(F:F))))</f>
        <v>37493.727299999999</v>
      </c>
      <c r="J4651" s="6">
        <f ca="1">IF(ROW()=2, 0, Table1[[#This Row],[Belastbaar loon]]-INDIRECT(ADDRESS(ROW()-1,COLUMN(A:A))))</f>
        <v>10</v>
      </c>
      <c r="K4651" s="6">
        <f ca="1">Table1[[#This Row],[Netto loon]]-Table1[[#This Row],[Netto vorige schijf]]</f>
        <v>5.0978000000031898</v>
      </c>
      <c r="L4651" s="2">
        <f ca="1">(Table1[[#This Row],[Bruto tov vorige schijf]]-Table1[[#This Row],[Netto tov vorige schijf]])/MAX(Table1[[#This Row],[Bruto tov vorige schijf]],1)</f>
        <v>0.49021999999968102</v>
      </c>
    </row>
    <row r="4652" spans="1:12" x14ac:dyDescent="0.25">
      <c r="A4652" s="14">
        <v>54341</v>
      </c>
      <c r="B4652" s="6">
        <f>LoonHeffing2020(Table1[[#This Row],[Belastbaar loon]])</f>
        <v>20296.363499999999</v>
      </c>
      <c r="C4652" s="6">
        <f>AlgemeneHeffingsKorting2020(Table1[[#This Row],[Belastbaar loon]])</f>
        <v>803.50639999999999</v>
      </c>
      <c r="D4652" s="14">
        <f>ArbeidsKorting2020(Table1[[#This Row],[Belastbaar loon]])</f>
        <v>2655.78</v>
      </c>
      <c r="E4652" s="14">
        <f>MAX(Table1[[#This Row],[Loonheffing]]-Table1[[#This Row],[Algemene Heffingskorting]]-Table1[[#This Row],[Arbeidskorting]],0)</f>
        <v>16837.077100000002</v>
      </c>
      <c r="F4652" s="6">
        <f>Table1[[#This Row],[Belastbaar loon]]-Table1[[#This Row],[Belasting]]</f>
        <v>37503.922899999998</v>
      </c>
      <c r="G4652" s="2">
        <f>(Table1[[#This Row],[Belastbaar loon]]-Table1[[#This Row],[Netto loon]])/Table1[[#This Row],[Belastbaar loon]]</f>
        <v>0.30984113468651669</v>
      </c>
      <c r="H4652" s="14">
        <f t="shared" ca="1" si="67"/>
        <v>16832.174899999998</v>
      </c>
      <c r="I4652" s="14">
        <f ca="1">IF(ROW()=2, Table1[[#This Row],[Netto loon]], INDIRECT(ADDRESS(ROW()-1,COLUMN(F:F))))</f>
        <v>37498.825100000002</v>
      </c>
      <c r="J4652" s="6">
        <f ca="1">IF(ROW()=2, 0, Table1[[#This Row],[Belastbaar loon]]-INDIRECT(ADDRESS(ROW()-1,COLUMN(A:A))))</f>
        <v>10</v>
      </c>
      <c r="K4652" s="6">
        <f ca="1">Table1[[#This Row],[Netto loon]]-Table1[[#This Row],[Netto vorige schijf]]</f>
        <v>5.0977999999959138</v>
      </c>
      <c r="L4652" s="2">
        <f ca="1">(Table1[[#This Row],[Bruto tov vorige schijf]]-Table1[[#This Row],[Netto tov vorige schijf]])/MAX(Table1[[#This Row],[Bruto tov vorige schijf]],1)</f>
        <v>0.49022000000040861</v>
      </c>
    </row>
    <row r="4653" spans="1:12" x14ac:dyDescent="0.25">
      <c r="A4653" s="14">
        <v>54351</v>
      </c>
      <c r="B4653" s="6">
        <f>LoonHeffing2020(Table1[[#This Row],[Belastbaar loon]])</f>
        <v>20300.0985</v>
      </c>
      <c r="C4653" s="6">
        <f>AlgemeneHeffingsKorting2020(Table1[[#This Row],[Belastbaar loon]])</f>
        <v>802.93920000000003</v>
      </c>
      <c r="D4653" s="14">
        <f>ArbeidsKorting2020(Table1[[#This Row],[Belastbaar loon]])</f>
        <v>2655.18</v>
      </c>
      <c r="E4653" s="14">
        <f>MAX(Table1[[#This Row],[Loonheffing]]-Table1[[#This Row],[Algemene Heffingskorting]]-Table1[[#This Row],[Arbeidskorting]],0)</f>
        <v>16841.979299999999</v>
      </c>
      <c r="F4653" s="6">
        <f>Table1[[#This Row],[Belastbaar loon]]-Table1[[#This Row],[Belasting]]</f>
        <v>37509.020700000001</v>
      </c>
      <c r="G4653" s="2">
        <f>(Table1[[#This Row],[Belastbaar loon]]-Table1[[#This Row],[Netto loon]])/Table1[[#This Row],[Belastbaar loon]]</f>
        <v>0.30987432245956836</v>
      </c>
      <c r="H4653" s="14">
        <f t="shared" ca="1" si="67"/>
        <v>16837.077100000002</v>
      </c>
      <c r="I4653" s="14">
        <f ca="1">IF(ROW()=2, Table1[[#This Row],[Netto loon]], INDIRECT(ADDRESS(ROW()-1,COLUMN(F:F))))</f>
        <v>37503.922899999998</v>
      </c>
      <c r="J4653" s="6">
        <f ca="1">IF(ROW()=2, 0, Table1[[#This Row],[Belastbaar loon]]-INDIRECT(ADDRESS(ROW()-1,COLUMN(A:A))))</f>
        <v>10</v>
      </c>
      <c r="K4653" s="6">
        <f ca="1">Table1[[#This Row],[Netto loon]]-Table1[[#This Row],[Netto vorige schijf]]</f>
        <v>5.0978000000031898</v>
      </c>
      <c r="L4653" s="2">
        <f ca="1">(Table1[[#This Row],[Bruto tov vorige schijf]]-Table1[[#This Row],[Netto tov vorige schijf]])/MAX(Table1[[#This Row],[Bruto tov vorige schijf]],1)</f>
        <v>0.49021999999968102</v>
      </c>
    </row>
    <row r="4654" spans="1:12" x14ac:dyDescent="0.25">
      <c r="A4654" s="14">
        <v>54361</v>
      </c>
      <c r="B4654" s="6">
        <f>LoonHeffing2020(Table1[[#This Row],[Belastbaar loon]])</f>
        <v>20303.833500000001</v>
      </c>
      <c r="C4654" s="6">
        <f>AlgemeneHeffingsKorting2020(Table1[[#This Row],[Belastbaar loon]])</f>
        <v>802.37199999999996</v>
      </c>
      <c r="D4654" s="14">
        <f>ArbeidsKorting2020(Table1[[#This Row],[Belastbaar loon]])</f>
        <v>2654.58</v>
      </c>
      <c r="E4654" s="14">
        <f>MAX(Table1[[#This Row],[Loonheffing]]-Table1[[#This Row],[Algemene Heffingskorting]]-Table1[[#This Row],[Arbeidskorting]],0)</f>
        <v>16846.881500000003</v>
      </c>
      <c r="F4654" s="6">
        <f>Table1[[#This Row],[Belastbaar loon]]-Table1[[#This Row],[Belasting]]</f>
        <v>37514.118499999997</v>
      </c>
      <c r="G4654" s="2">
        <f>(Table1[[#This Row],[Belastbaar loon]]-Table1[[#This Row],[Netto loon]])/Table1[[#This Row],[Belastbaar loon]]</f>
        <v>0.30990749802247941</v>
      </c>
      <c r="H4654" s="14">
        <f t="shared" ca="1" si="67"/>
        <v>16841.979299999999</v>
      </c>
      <c r="I4654" s="14">
        <f ca="1">IF(ROW()=2, Table1[[#This Row],[Netto loon]], INDIRECT(ADDRESS(ROW()-1,COLUMN(F:F))))</f>
        <v>37509.020700000001</v>
      </c>
      <c r="J4654" s="6">
        <f ca="1">IF(ROW()=2, 0, Table1[[#This Row],[Belastbaar loon]]-INDIRECT(ADDRESS(ROW()-1,COLUMN(A:A))))</f>
        <v>10</v>
      </c>
      <c r="K4654" s="6">
        <f ca="1">Table1[[#This Row],[Netto loon]]-Table1[[#This Row],[Netto vorige schijf]]</f>
        <v>5.0977999999959138</v>
      </c>
      <c r="L4654" s="2">
        <f ca="1">(Table1[[#This Row],[Bruto tov vorige schijf]]-Table1[[#This Row],[Netto tov vorige schijf]])/MAX(Table1[[#This Row],[Bruto tov vorige schijf]],1)</f>
        <v>0.49022000000040861</v>
      </c>
    </row>
    <row r="4655" spans="1:12" x14ac:dyDescent="0.25">
      <c r="A4655" s="14">
        <v>54371</v>
      </c>
      <c r="B4655" s="6">
        <f>LoonHeffing2020(Table1[[#This Row],[Belastbaar loon]])</f>
        <v>20307.568500000001</v>
      </c>
      <c r="C4655" s="6">
        <f>AlgemeneHeffingsKorting2020(Table1[[#This Row],[Belastbaar loon]])</f>
        <v>801.8048</v>
      </c>
      <c r="D4655" s="14">
        <f>ArbeidsKorting2020(Table1[[#This Row],[Belastbaar loon]])</f>
        <v>2653.98</v>
      </c>
      <c r="E4655" s="14">
        <f>MAX(Table1[[#This Row],[Loonheffing]]-Table1[[#This Row],[Algemene Heffingskorting]]-Table1[[#This Row],[Arbeidskorting]],0)</f>
        <v>16851.7837</v>
      </c>
      <c r="F4655" s="6">
        <f>Table1[[#This Row],[Belastbaar loon]]-Table1[[#This Row],[Belasting]]</f>
        <v>37519.2163</v>
      </c>
      <c r="G4655" s="2">
        <f>(Table1[[#This Row],[Belastbaar loon]]-Table1[[#This Row],[Netto loon]])/Table1[[#This Row],[Belastbaar loon]]</f>
        <v>0.30994066138198673</v>
      </c>
      <c r="H4655" s="14">
        <f t="shared" ca="1" si="67"/>
        <v>16846.881500000003</v>
      </c>
      <c r="I4655" s="14">
        <f ca="1">IF(ROW()=2, Table1[[#This Row],[Netto loon]], INDIRECT(ADDRESS(ROW()-1,COLUMN(F:F))))</f>
        <v>37514.118499999997</v>
      </c>
      <c r="J4655" s="6">
        <f ca="1">IF(ROW()=2, 0, Table1[[#This Row],[Belastbaar loon]]-INDIRECT(ADDRESS(ROW()-1,COLUMN(A:A))))</f>
        <v>10</v>
      </c>
      <c r="K4655" s="6">
        <f ca="1">Table1[[#This Row],[Netto loon]]-Table1[[#This Row],[Netto vorige schijf]]</f>
        <v>5.0978000000031898</v>
      </c>
      <c r="L4655" s="2">
        <f ca="1">(Table1[[#This Row],[Bruto tov vorige schijf]]-Table1[[#This Row],[Netto tov vorige schijf]])/MAX(Table1[[#This Row],[Bruto tov vorige schijf]],1)</f>
        <v>0.49021999999968102</v>
      </c>
    </row>
    <row r="4656" spans="1:12" x14ac:dyDescent="0.25">
      <c r="A4656" s="14">
        <v>54381</v>
      </c>
      <c r="B4656" s="6">
        <f>LoonHeffing2020(Table1[[#This Row],[Belastbaar loon]])</f>
        <v>20311.303499999998</v>
      </c>
      <c r="C4656" s="6">
        <f>AlgemeneHeffingsKorting2020(Table1[[#This Row],[Belastbaar loon]])</f>
        <v>801.23760000000004</v>
      </c>
      <c r="D4656" s="14">
        <f>ArbeidsKorting2020(Table1[[#This Row],[Belastbaar loon]])</f>
        <v>2653.38</v>
      </c>
      <c r="E4656" s="14">
        <f>MAX(Table1[[#This Row],[Loonheffing]]-Table1[[#This Row],[Algemene Heffingskorting]]-Table1[[#This Row],[Arbeidskorting]],0)</f>
        <v>16856.685899999997</v>
      </c>
      <c r="F4656" s="6">
        <f>Table1[[#This Row],[Belastbaar loon]]-Table1[[#This Row],[Belasting]]</f>
        <v>37524.314100000003</v>
      </c>
      <c r="G4656" s="2">
        <f>(Table1[[#This Row],[Belastbaar loon]]-Table1[[#This Row],[Netto loon]])/Table1[[#This Row],[Belastbaar loon]]</f>
        <v>0.30997381254482259</v>
      </c>
      <c r="H4656" s="14">
        <f t="shared" ca="1" si="67"/>
        <v>16851.7837</v>
      </c>
      <c r="I4656" s="14">
        <f ca="1">IF(ROW()=2, Table1[[#This Row],[Netto loon]], INDIRECT(ADDRESS(ROW()-1,COLUMN(F:F))))</f>
        <v>37519.2163</v>
      </c>
      <c r="J4656" s="6">
        <f ca="1">IF(ROW()=2, 0, Table1[[#This Row],[Belastbaar loon]]-INDIRECT(ADDRESS(ROW()-1,COLUMN(A:A))))</f>
        <v>10</v>
      </c>
      <c r="K4656" s="6">
        <f ca="1">Table1[[#This Row],[Netto loon]]-Table1[[#This Row],[Netto vorige schijf]]</f>
        <v>5.0978000000031898</v>
      </c>
      <c r="L4656" s="2">
        <f ca="1">(Table1[[#This Row],[Bruto tov vorige schijf]]-Table1[[#This Row],[Netto tov vorige schijf]])/MAX(Table1[[#This Row],[Bruto tov vorige schijf]],1)</f>
        <v>0.49021999999968102</v>
      </c>
    </row>
    <row r="4657" spans="1:12" x14ac:dyDescent="0.25">
      <c r="A4657" s="14">
        <v>54391</v>
      </c>
      <c r="B4657" s="6">
        <f>LoonHeffing2020(Table1[[#This Row],[Belastbaar loon]])</f>
        <v>20315.038499999999</v>
      </c>
      <c r="C4657" s="6">
        <f>AlgemeneHeffingsKorting2020(Table1[[#This Row],[Belastbaar loon]])</f>
        <v>800.67039999999997</v>
      </c>
      <c r="D4657" s="14">
        <f>ArbeidsKorting2020(Table1[[#This Row],[Belastbaar loon]])</f>
        <v>2652.78</v>
      </c>
      <c r="E4657" s="14">
        <f>MAX(Table1[[#This Row],[Loonheffing]]-Table1[[#This Row],[Algemene Heffingskorting]]-Table1[[#This Row],[Arbeidskorting]],0)</f>
        <v>16861.588100000001</v>
      </c>
      <c r="F4657" s="6">
        <f>Table1[[#This Row],[Belastbaar loon]]-Table1[[#This Row],[Belasting]]</f>
        <v>37529.411899999999</v>
      </c>
      <c r="G4657" s="2">
        <f>(Table1[[#This Row],[Belastbaar loon]]-Table1[[#This Row],[Netto loon]])/Table1[[#This Row],[Belastbaar loon]]</f>
        <v>0.31000695151771435</v>
      </c>
      <c r="H4657" s="14">
        <f t="shared" ca="1" si="67"/>
        <v>16856.685899999997</v>
      </c>
      <c r="I4657" s="14">
        <f ca="1">IF(ROW()=2, Table1[[#This Row],[Netto loon]], INDIRECT(ADDRESS(ROW()-1,COLUMN(F:F))))</f>
        <v>37524.314100000003</v>
      </c>
      <c r="J4657" s="6">
        <f ca="1">IF(ROW()=2, 0, Table1[[#This Row],[Belastbaar loon]]-INDIRECT(ADDRESS(ROW()-1,COLUMN(A:A))))</f>
        <v>10</v>
      </c>
      <c r="K4657" s="6">
        <f ca="1">Table1[[#This Row],[Netto loon]]-Table1[[#This Row],[Netto vorige schijf]]</f>
        <v>5.0977999999959138</v>
      </c>
      <c r="L4657" s="2">
        <f ca="1">(Table1[[#This Row],[Bruto tov vorige schijf]]-Table1[[#This Row],[Netto tov vorige schijf]])/MAX(Table1[[#This Row],[Bruto tov vorige schijf]],1)</f>
        <v>0.49022000000040861</v>
      </c>
    </row>
    <row r="4658" spans="1:12" x14ac:dyDescent="0.25">
      <c r="A4658" s="14">
        <v>54401</v>
      </c>
      <c r="B4658" s="6">
        <f>LoonHeffing2020(Table1[[#This Row],[Belastbaar loon]])</f>
        <v>20318.773499999999</v>
      </c>
      <c r="C4658" s="6">
        <f>AlgemeneHeffingsKorting2020(Table1[[#This Row],[Belastbaar loon]])</f>
        <v>800.10320000000002</v>
      </c>
      <c r="D4658" s="14">
        <f>ArbeidsKorting2020(Table1[[#This Row],[Belastbaar loon]])</f>
        <v>2652.18</v>
      </c>
      <c r="E4658" s="14">
        <f>MAX(Table1[[#This Row],[Loonheffing]]-Table1[[#This Row],[Algemene Heffingskorting]]-Table1[[#This Row],[Arbeidskorting]],0)</f>
        <v>16866.490299999998</v>
      </c>
      <c r="F4658" s="6">
        <f>Table1[[#This Row],[Belastbaar loon]]-Table1[[#This Row],[Belasting]]</f>
        <v>37534.509700000002</v>
      </c>
      <c r="G4658" s="2">
        <f>(Table1[[#This Row],[Belastbaar loon]]-Table1[[#This Row],[Netto loon]])/Table1[[#This Row],[Belastbaar loon]]</f>
        <v>0.310040078307384</v>
      </c>
      <c r="H4658" s="14">
        <f t="shared" ca="1" si="67"/>
        <v>16861.588100000001</v>
      </c>
      <c r="I4658" s="14">
        <f ca="1">IF(ROW()=2, Table1[[#This Row],[Netto loon]], INDIRECT(ADDRESS(ROW()-1,COLUMN(F:F))))</f>
        <v>37529.411899999999</v>
      </c>
      <c r="J4658" s="6">
        <f ca="1">IF(ROW()=2, 0, Table1[[#This Row],[Belastbaar loon]]-INDIRECT(ADDRESS(ROW()-1,COLUMN(A:A))))</f>
        <v>10</v>
      </c>
      <c r="K4658" s="6">
        <f ca="1">Table1[[#This Row],[Netto loon]]-Table1[[#This Row],[Netto vorige schijf]]</f>
        <v>5.0978000000031898</v>
      </c>
      <c r="L4658" s="2">
        <f ca="1">(Table1[[#This Row],[Bruto tov vorige schijf]]-Table1[[#This Row],[Netto tov vorige schijf]])/MAX(Table1[[#This Row],[Bruto tov vorige schijf]],1)</f>
        <v>0.49021999999968102</v>
      </c>
    </row>
    <row r="4659" spans="1:12" x14ac:dyDescent="0.25">
      <c r="A4659" s="14">
        <v>54411</v>
      </c>
      <c r="B4659" s="6">
        <f>LoonHeffing2020(Table1[[#This Row],[Belastbaar loon]])</f>
        <v>20322.5085</v>
      </c>
      <c r="C4659" s="6">
        <f>AlgemeneHeffingsKorting2020(Table1[[#This Row],[Belastbaar loon]])</f>
        <v>799.53600000000006</v>
      </c>
      <c r="D4659" s="14">
        <f>ArbeidsKorting2020(Table1[[#This Row],[Belastbaar loon]])</f>
        <v>2651.58</v>
      </c>
      <c r="E4659" s="14">
        <f>MAX(Table1[[#This Row],[Loonheffing]]-Table1[[#This Row],[Algemene Heffingskorting]]-Table1[[#This Row],[Arbeidskorting]],0)</f>
        <v>16871.392500000002</v>
      </c>
      <c r="F4659" s="6">
        <f>Table1[[#This Row],[Belastbaar loon]]-Table1[[#This Row],[Belasting]]</f>
        <v>37539.607499999998</v>
      </c>
      <c r="G4659" s="2">
        <f>(Table1[[#This Row],[Belastbaar loon]]-Table1[[#This Row],[Netto loon]])/Table1[[#This Row],[Belastbaar loon]]</f>
        <v>0.31007319292054919</v>
      </c>
      <c r="H4659" s="14">
        <f t="shared" ca="1" si="67"/>
        <v>16866.490299999998</v>
      </c>
      <c r="I4659" s="14">
        <f ca="1">IF(ROW()=2, Table1[[#This Row],[Netto loon]], INDIRECT(ADDRESS(ROW()-1,COLUMN(F:F))))</f>
        <v>37534.509700000002</v>
      </c>
      <c r="J4659" s="6">
        <f ca="1">IF(ROW()=2, 0, Table1[[#This Row],[Belastbaar loon]]-INDIRECT(ADDRESS(ROW()-1,COLUMN(A:A))))</f>
        <v>10</v>
      </c>
      <c r="K4659" s="6">
        <f ca="1">Table1[[#This Row],[Netto loon]]-Table1[[#This Row],[Netto vorige schijf]]</f>
        <v>5.0977999999959138</v>
      </c>
      <c r="L4659" s="2">
        <f ca="1">(Table1[[#This Row],[Bruto tov vorige schijf]]-Table1[[#This Row],[Netto tov vorige schijf]])/MAX(Table1[[#This Row],[Bruto tov vorige schijf]],1)</f>
        <v>0.49022000000040861</v>
      </c>
    </row>
    <row r="4660" spans="1:12" x14ac:dyDescent="0.25">
      <c r="A4660" s="14">
        <v>54421</v>
      </c>
      <c r="B4660" s="6">
        <f>LoonHeffing2020(Table1[[#This Row],[Belastbaar loon]])</f>
        <v>20326.2435</v>
      </c>
      <c r="C4660" s="6">
        <f>AlgemeneHeffingsKorting2020(Table1[[#This Row],[Belastbaar loon]])</f>
        <v>798.96879999999999</v>
      </c>
      <c r="D4660" s="14">
        <f>ArbeidsKorting2020(Table1[[#This Row],[Belastbaar loon]])</f>
        <v>2650.98</v>
      </c>
      <c r="E4660" s="14">
        <f>MAX(Table1[[#This Row],[Loonheffing]]-Table1[[#This Row],[Algemene Heffingskorting]]-Table1[[#This Row],[Arbeidskorting]],0)</f>
        <v>16876.294700000002</v>
      </c>
      <c r="F4660" s="6">
        <f>Table1[[#This Row],[Belastbaar loon]]-Table1[[#This Row],[Belasting]]</f>
        <v>37544.705300000001</v>
      </c>
      <c r="G4660" s="2">
        <f>(Table1[[#This Row],[Belastbaar loon]]-Table1[[#This Row],[Netto loon]])/Table1[[#This Row],[Belastbaar loon]]</f>
        <v>0.31010629536392198</v>
      </c>
      <c r="H4660" s="14">
        <f t="shared" ca="1" si="67"/>
        <v>16871.392500000002</v>
      </c>
      <c r="I4660" s="14">
        <f ca="1">IF(ROW()=2, Table1[[#This Row],[Netto loon]], INDIRECT(ADDRESS(ROW()-1,COLUMN(F:F))))</f>
        <v>37539.607499999998</v>
      </c>
      <c r="J4660" s="6">
        <f ca="1">IF(ROW()=2, 0, Table1[[#This Row],[Belastbaar loon]]-INDIRECT(ADDRESS(ROW()-1,COLUMN(A:A))))</f>
        <v>10</v>
      </c>
      <c r="K4660" s="6">
        <f ca="1">Table1[[#This Row],[Netto loon]]-Table1[[#This Row],[Netto vorige schijf]]</f>
        <v>5.0978000000031898</v>
      </c>
      <c r="L4660" s="2">
        <f ca="1">(Table1[[#This Row],[Bruto tov vorige schijf]]-Table1[[#This Row],[Netto tov vorige schijf]])/MAX(Table1[[#This Row],[Bruto tov vorige schijf]],1)</f>
        <v>0.49021999999968102</v>
      </c>
    </row>
    <row r="4661" spans="1:12" x14ac:dyDescent="0.25">
      <c r="A4661" s="14">
        <v>54431</v>
      </c>
      <c r="B4661" s="6">
        <f>LoonHeffing2020(Table1[[#This Row],[Belastbaar loon]])</f>
        <v>20329.978500000001</v>
      </c>
      <c r="C4661" s="6">
        <f>AlgemeneHeffingsKorting2020(Table1[[#This Row],[Belastbaar loon]])</f>
        <v>798.40160000000003</v>
      </c>
      <c r="D4661" s="14">
        <f>ArbeidsKorting2020(Table1[[#This Row],[Belastbaar loon]])</f>
        <v>2650.38</v>
      </c>
      <c r="E4661" s="14">
        <f>MAX(Table1[[#This Row],[Loonheffing]]-Table1[[#This Row],[Algemene Heffingskorting]]-Table1[[#This Row],[Arbeidskorting]],0)</f>
        <v>16881.196899999999</v>
      </c>
      <c r="F4661" s="6">
        <f>Table1[[#This Row],[Belastbaar loon]]-Table1[[#This Row],[Belasting]]</f>
        <v>37549.803100000005</v>
      </c>
      <c r="G4661" s="2">
        <f>(Table1[[#This Row],[Belastbaar loon]]-Table1[[#This Row],[Netto loon]])/Table1[[#This Row],[Belastbaar loon]]</f>
        <v>0.31013938564421001</v>
      </c>
      <c r="H4661" s="14">
        <f t="shared" ca="1" si="67"/>
        <v>16876.294700000002</v>
      </c>
      <c r="I4661" s="14">
        <f ca="1">IF(ROW()=2, Table1[[#This Row],[Netto loon]], INDIRECT(ADDRESS(ROW()-1,COLUMN(F:F))))</f>
        <v>37544.705300000001</v>
      </c>
      <c r="J4661" s="6">
        <f ca="1">IF(ROW()=2, 0, Table1[[#This Row],[Belastbaar loon]]-INDIRECT(ADDRESS(ROW()-1,COLUMN(A:A))))</f>
        <v>10</v>
      </c>
      <c r="K4661" s="6">
        <f ca="1">Table1[[#This Row],[Netto loon]]-Table1[[#This Row],[Netto vorige schijf]]</f>
        <v>5.0978000000031898</v>
      </c>
      <c r="L4661" s="2">
        <f ca="1">(Table1[[#This Row],[Bruto tov vorige schijf]]-Table1[[#This Row],[Netto tov vorige schijf]])/MAX(Table1[[#This Row],[Bruto tov vorige schijf]],1)</f>
        <v>0.49021999999968102</v>
      </c>
    </row>
    <row r="4662" spans="1:12" x14ac:dyDescent="0.25">
      <c r="A4662" s="14">
        <v>54441</v>
      </c>
      <c r="B4662" s="6">
        <f>LoonHeffing2020(Table1[[#This Row],[Belastbaar loon]])</f>
        <v>20333.713500000002</v>
      </c>
      <c r="C4662" s="6">
        <f>AlgemeneHeffingsKorting2020(Table1[[#This Row],[Belastbaar loon]])</f>
        <v>797.83439999999996</v>
      </c>
      <c r="D4662" s="14">
        <f>ArbeidsKorting2020(Table1[[#This Row],[Belastbaar loon]])</f>
        <v>2649.78</v>
      </c>
      <c r="E4662" s="14">
        <f>MAX(Table1[[#This Row],[Loonheffing]]-Table1[[#This Row],[Algemene Heffingskorting]]-Table1[[#This Row],[Arbeidskorting]],0)</f>
        <v>16886.099100000003</v>
      </c>
      <c r="F4662" s="6">
        <f>Table1[[#This Row],[Belastbaar loon]]-Table1[[#This Row],[Belasting]]</f>
        <v>37554.900899999993</v>
      </c>
      <c r="G4662" s="2">
        <f>(Table1[[#This Row],[Belastbaar loon]]-Table1[[#This Row],[Netto loon]])/Table1[[#This Row],[Belastbaar loon]]</f>
        <v>0.31017246376811608</v>
      </c>
      <c r="H4662" s="14">
        <f t="shared" ca="1" si="67"/>
        <v>16881.196899999999</v>
      </c>
      <c r="I4662" s="14">
        <f ca="1">IF(ROW()=2, Table1[[#This Row],[Netto loon]], INDIRECT(ADDRESS(ROW()-1,COLUMN(F:F))))</f>
        <v>37549.803100000005</v>
      </c>
      <c r="J4662" s="6">
        <f ca="1">IF(ROW()=2, 0, Table1[[#This Row],[Belastbaar loon]]-INDIRECT(ADDRESS(ROW()-1,COLUMN(A:A))))</f>
        <v>10</v>
      </c>
      <c r="K4662" s="6">
        <f ca="1">Table1[[#This Row],[Netto loon]]-Table1[[#This Row],[Netto vorige schijf]]</f>
        <v>5.0977999999886379</v>
      </c>
      <c r="L4662" s="2">
        <f ca="1">(Table1[[#This Row],[Bruto tov vorige schijf]]-Table1[[#This Row],[Netto tov vorige schijf]])/MAX(Table1[[#This Row],[Bruto tov vorige schijf]],1)</f>
        <v>0.49022000000113619</v>
      </c>
    </row>
    <row r="4663" spans="1:12" x14ac:dyDescent="0.25">
      <c r="A4663" s="14">
        <v>54451</v>
      </c>
      <c r="B4663" s="6">
        <f>LoonHeffing2020(Table1[[#This Row],[Belastbaar loon]])</f>
        <v>20337.448499999999</v>
      </c>
      <c r="C4663" s="6">
        <f>AlgemeneHeffingsKorting2020(Table1[[#This Row],[Belastbaar loon]])</f>
        <v>797.2672</v>
      </c>
      <c r="D4663" s="14">
        <f>ArbeidsKorting2020(Table1[[#This Row],[Belastbaar loon]])</f>
        <v>2649.18</v>
      </c>
      <c r="E4663" s="14">
        <f>MAX(Table1[[#This Row],[Loonheffing]]-Table1[[#This Row],[Algemene Heffingskorting]]-Table1[[#This Row],[Arbeidskorting]],0)</f>
        <v>16891.0013</v>
      </c>
      <c r="F4663" s="6">
        <f>Table1[[#This Row],[Belastbaar loon]]-Table1[[#This Row],[Belasting]]</f>
        <v>37559.998699999996</v>
      </c>
      <c r="G4663" s="2">
        <f>(Table1[[#This Row],[Belastbaar loon]]-Table1[[#This Row],[Netto loon]])/Table1[[#This Row],[Belastbaar loon]]</f>
        <v>0.31020552974233723</v>
      </c>
      <c r="H4663" s="14">
        <f t="shared" ca="1" si="67"/>
        <v>16886.099100000003</v>
      </c>
      <c r="I4663" s="14">
        <f ca="1">IF(ROW()=2, Table1[[#This Row],[Netto loon]], INDIRECT(ADDRESS(ROW()-1,COLUMN(F:F))))</f>
        <v>37554.900899999993</v>
      </c>
      <c r="J4663" s="6">
        <f ca="1">IF(ROW()=2, 0, Table1[[#This Row],[Belastbaar loon]]-INDIRECT(ADDRESS(ROW()-1,COLUMN(A:A))))</f>
        <v>10</v>
      </c>
      <c r="K4663" s="6">
        <f ca="1">Table1[[#This Row],[Netto loon]]-Table1[[#This Row],[Netto vorige schijf]]</f>
        <v>5.0978000000031898</v>
      </c>
      <c r="L4663" s="2">
        <f ca="1">(Table1[[#This Row],[Bruto tov vorige schijf]]-Table1[[#This Row],[Netto tov vorige schijf]])/MAX(Table1[[#This Row],[Bruto tov vorige schijf]],1)</f>
        <v>0.49021999999968102</v>
      </c>
    </row>
    <row r="4664" spans="1:12" x14ac:dyDescent="0.25">
      <c r="A4664" s="14">
        <v>54461</v>
      </c>
      <c r="B4664" s="6">
        <f>LoonHeffing2020(Table1[[#This Row],[Belastbaar loon]])</f>
        <v>20341.183499999999</v>
      </c>
      <c r="C4664" s="6">
        <f>AlgemeneHeffingsKorting2020(Table1[[#This Row],[Belastbaar loon]])</f>
        <v>796.7</v>
      </c>
      <c r="D4664" s="14">
        <f>ArbeidsKorting2020(Table1[[#This Row],[Belastbaar loon]])</f>
        <v>2648.58</v>
      </c>
      <c r="E4664" s="14">
        <f>MAX(Table1[[#This Row],[Loonheffing]]-Table1[[#This Row],[Algemene Heffingskorting]]-Table1[[#This Row],[Arbeidskorting]],0)</f>
        <v>16895.9035</v>
      </c>
      <c r="F4664" s="6">
        <f>Table1[[#This Row],[Belastbaar loon]]-Table1[[#This Row],[Belasting]]</f>
        <v>37565.0965</v>
      </c>
      <c r="G4664" s="2">
        <f>(Table1[[#This Row],[Belastbaar loon]]-Table1[[#This Row],[Netto loon]])/Table1[[#This Row],[Belastbaar loon]]</f>
        <v>0.31023858357356643</v>
      </c>
      <c r="H4664" s="14">
        <f t="shared" ca="1" si="67"/>
        <v>16891.0013</v>
      </c>
      <c r="I4664" s="14">
        <f ca="1">IF(ROW()=2, Table1[[#This Row],[Netto loon]], INDIRECT(ADDRESS(ROW()-1,COLUMN(F:F))))</f>
        <v>37559.998699999996</v>
      </c>
      <c r="J4664" s="6">
        <f ca="1">IF(ROW()=2, 0, Table1[[#This Row],[Belastbaar loon]]-INDIRECT(ADDRESS(ROW()-1,COLUMN(A:A))))</f>
        <v>10</v>
      </c>
      <c r="K4664" s="6">
        <f ca="1">Table1[[#This Row],[Netto loon]]-Table1[[#This Row],[Netto vorige schijf]]</f>
        <v>5.0978000000031898</v>
      </c>
      <c r="L4664" s="2">
        <f ca="1">(Table1[[#This Row],[Bruto tov vorige schijf]]-Table1[[#This Row],[Netto tov vorige schijf]])/MAX(Table1[[#This Row],[Bruto tov vorige schijf]],1)</f>
        <v>0.49021999999968102</v>
      </c>
    </row>
    <row r="4665" spans="1:12" x14ac:dyDescent="0.25">
      <c r="A4665" s="14">
        <v>54471</v>
      </c>
      <c r="B4665" s="6">
        <f>LoonHeffing2020(Table1[[#This Row],[Belastbaar loon]])</f>
        <v>20344.9185</v>
      </c>
      <c r="C4665" s="6">
        <f>AlgemeneHeffingsKorting2020(Table1[[#This Row],[Belastbaar loon]])</f>
        <v>796.13279999999997</v>
      </c>
      <c r="D4665" s="14">
        <f>ArbeidsKorting2020(Table1[[#This Row],[Belastbaar loon]])</f>
        <v>2647.98</v>
      </c>
      <c r="E4665" s="14">
        <f>MAX(Table1[[#This Row],[Loonheffing]]-Table1[[#This Row],[Algemene Heffingskorting]]-Table1[[#This Row],[Arbeidskorting]],0)</f>
        <v>16900.805700000001</v>
      </c>
      <c r="F4665" s="6">
        <f>Table1[[#This Row],[Belastbaar loon]]-Table1[[#This Row],[Belasting]]</f>
        <v>37570.194300000003</v>
      </c>
      <c r="G4665" s="2">
        <f>(Table1[[#This Row],[Belastbaar loon]]-Table1[[#This Row],[Netto loon]])/Table1[[#This Row],[Belastbaar loon]]</f>
        <v>0.31027162526849145</v>
      </c>
      <c r="H4665" s="14">
        <f t="shared" ca="1" si="67"/>
        <v>16895.9035</v>
      </c>
      <c r="I4665" s="14">
        <f ca="1">IF(ROW()=2, Table1[[#This Row],[Netto loon]], INDIRECT(ADDRESS(ROW()-1,COLUMN(F:F))))</f>
        <v>37565.0965</v>
      </c>
      <c r="J4665" s="6">
        <f ca="1">IF(ROW()=2, 0, Table1[[#This Row],[Belastbaar loon]]-INDIRECT(ADDRESS(ROW()-1,COLUMN(A:A))))</f>
        <v>10</v>
      </c>
      <c r="K4665" s="6">
        <f ca="1">Table1[[#This Row],[Netto loon]]-Table1[[#This Row],[Netto vorige schijf]]</f>
        <v>5.0978000000031898</v>
      </c>
      <c r="L4665" s="2">
        <f ca="1">(Table1[[#This Row],[Bruto tov vorige schijf]]-Table1[[#This Row],[Netto tov vorige schijf]])/MAX(Table1[[#This Row],[Bruto tov vorige schijf]],1)</f>
        <v>0.49021999999968102</v>
      </c>
    </row>
    <row r="4666" spans="1:12" x14ac:dyDescent="0.25">
      <c r="A4666" s="14">
        <v>54481</v>
      </c>
      <c r="B4666" s="6">
        <f>LoonHeffing2020(Table1[[#This Row],[Belastbaar loon]])</f>
        <v>20348.6535</v>
      </c>
      <c r="C4666" s="6">
        <f>AlgemeneHeffingsKorting2020(Table1[[#This Row],[Belastbaar loon]])</f>
        <v>795.56560000000002</v>
      </c>
      <c r="D4666" s="14">
        <f>ArbeidsKorting2020(Table1[[#This Row],[Belastbaar loon]])</f>
        <v>2647.38</v>
      </c>
      <c r="E4666" s="14">
        <f>MAX(Table1[[#This Row],[Loonheffing]]-Table1[[#This Row],[Algemene Heffingskorting]]-Table1[[#This Row],[Arbeidskorting]],0)</f>
        <v>16905.707899999998</v>
      </c>
      <c r="F4666" s="6">
        <f>Table1[[#This Row],[Belastbaar loon]]-Table1[[#This Row],[Belasting]]</f>
        <v>37575.292100000006</v>
      </c>
      <c r="G4666" s="2">
        <f>(Table1[[#This Row],[Belastbaar loon]]-Table1[[#This Row],[Netto loon]])/Table1[[#This Row],[Belastbaar loon]]</f>
        <v>0.31030465483379516</v>
      </c>
      <c r="H4666" s="14">
        <f t="shared" ca="1" si="67"/>
        <v>16900.805700000001</v>
      </c>
      <c r="I4666" s="14">
        <f ca="1">IF(ROW()=2, Table1[[#This Row],[Netto loon]], INDIRECT(ADDRESS(ROW()-1,COLUMN(F:F))))</f>
        <v>37570.194300000003</v>
      </c>
      <c r="J4666" s="6">
        <f ca="1">IF(ROW()=2, 0, Table1[[#This Row],[Belastbaar loon]]-INDIRECT(ADDRESS(ROW()-1,COLUMN(A:A))))</f>
        <v>10</v>
      </c>
      <c r="K4666" s="6">
        <f ca="1">Table1[[#This Row],[Netto loon]]-Table1[[#This Row],[Netto vorige schijf]]</f>
        <v>5.0978000000031898</v>
      </c>
      <c r="L4666" s="2">
        <f ca="1">(Table1[[#This Row],[Bruto tov vorige schijf]]-Table1[[#This Row],[Netto tov vorige schijf]])/MAX(Table1[[#This Row],[Bruto tov vorige schijf]],1)</f>
        <v>0.49021999999968102</v>
      </c>
    </row>
    <row r="4667" spans="1:12" x14ac:dyDescent="0.25">
      <c r="A4667" s="14">
        <v>54491</v>
      </c>
      <c r="B4667" s="6">
        <f>LoonHeffing2020(Table1[[#This Row],[Belastbaar loon]])</f>
        <v>20352.388500000001</v>
      </c>
      <c r="C4667" s="6">
        <f>AlgemeneHeffingsKorting2020(Table1[[#This Row],[Belastbaar loon]])</f>
        <v>794.99840000000006</v>
      </c>
      <c r="D4667" s="14">
        <f>ArbeidsKorting2020(Table1[[#This Row],[Belastbaar loon]])</f>
        <v>2646.78</v>
      </c>
      <c r="E4667" s="14">
        <f>MAX(Table1[[#This Row],[Loonheffing]]-Table1[[#This Row],[Algemene Heffingskorting]]-Table1[[#This Row],[Arbeidskorting]],0)</f>
        <v>16910.610100000002</v>
      </c>
      <c r="F4667" s="6">
        <f>Table1[[#This Row],[Belastbaar loon]]-Table1[[#This Row],[Belasting]]</f>
        <v>37580.389899999995</v>
      </c>
      <c r="G4667" s="2">
        <f>(Table1[[#This Row],[Belastbaar loon]]-Table1[[#This Row],[Netto loon]])/Table1[[#This Row],[Belastbaar loon]]</f>
        <v>0.31033767227615577</v>
      </c>
      <c r="H4667" s="14">
        <f t="shared" ca="1" si="67"/>
        <v>16905.707899999998</v>
      </c>
      <c r="I4667" s="14">
        <f ca="1">IF(ROW()=2, Table1[[#This Row],[Netto loon]], INDIRECT(ADDRESS(ROW()-1,COLUMN(F:F))))</f>
        <v>37575.292100000006</v>
      </c>
      <c r="J4667" s="6">
        <f ca="1">IF(ROW()=2, 0, Table1[[#This Row],[Belastbaar loon]]-INDIRECT(ADDRESS(ROW()-1,COLUMN(A:A))))</f>
        <v>10</v>
      </c>
      <c r="K4667" s="6">
        <f ca="1">Table1[[#This Row],[Netto loon]]-Table1[[#This Row],[Netto vorige schijf]]</f>
        <v>5.0977999999886379</v>
      </c>
      <c r="L4667" s="2">
        <f ca="1">(Table1[[#This Row],[Bruto tov vorige schijf]]-Table1[[#This Row],[Netto tov vorige schijf]])/MAX(Table1[[#This Row],[Bruto tov vorige schijf]],1)</f>
        <v>0.49022000000113619</v>
      </c>
    </row>
    <row r="4668" spans="1:12" x14ac:dyDescent="0.25">
      <c r="A4668" s="14">
        <v>54501</v>
      </c>
      <c r="B4668" s="6">
        <f>LoonHeffing2020(Table1[[#This Row],[Belastbaar loon]])</f>
        <v>20356.123500000002</v>
      </c>
      <c r="C4668" s="6">
        <f>AlgemeneHeffingsKorting2020(Table1[[#This Row],[Belastbaar loon]])</f>
        <v>794.43119999999999</v>
      </c>
      <c r="D4668" s="14">
        <f>ArbeidsKorting2020(Table1[[#This Row],[Belastbaar loon]])</f>
        <v>2646.18</v>
      </c>
      <c r="E4668" s="14">
        <f>MAX(Table1[[#This Row],[Loonheffing]]-Table1[[#This Row],[Algemene Heffingskorting]]-Table1[[#This Row],[Arbeidskorting]],0)</f>
        <v>16915.512300000002</v>
      </c>
      <c r="F4668" s="6">
        <f>Table1[[#This Row],[Belastbaar loon]]-Table1[[#This Row],[Belasting]]</f>
        <v>37585.487699999998</v>
      </c>
      <c r="G4668" s="2">
        <f>(Table1[[#This Row],[Belastbaar loon]]-Table1[[#This Row],[Netto loon]])/Table1[[#This Row],[Belastbaar loon]]</f>
        <v>0.31037067760224585</v>
      </c>
      <c r="H4668" s="14">
        <f t="shared" ca="1" si="67"/>
        <v>16910.610100000002</v>
      </c>
      <c r="I4668" s="14">
        <f ca="1">IF(ROW()=2, Table1[[#This Row],[Netto loon]], INDIRECT(ADDRESS(ROW()-1,COLUMN(F:F))))</f>
        <v>37580.389899999995</v>
      </c>
      <c r="J4668" s="6">
        <f ca="1">IF(ROW()=2, 0, Table1[[#This Row],[Belastbaar loon]]-INDIRECT(ADDRESS(ROW()-1,COLUMN(A:A))))</f>
        <v>10</v>
      </c>
      <c r="K4668" s="6">
        <f ca="1">Table1[[#This Row],[Netto loon]]-Table1[[#This Row],[Netto vorige schijf]]</f>
        <v>5.0978000000031898</v>
      </c>
      <c r="L4668" s="2">
        <f ca="1">(Table1[[#This Row],[Bruto tov vorige schijf]]-Table1[[#This Row],[Netto tov vorige schijf]])/MAX(Table1[[#This Row],[Bruto tov vorige schijf]],1)</f>
        <v>0.49021999999968102</v>
      </c>
    </row>
    <row r="4669" spans="1:12" x14ac:dyDescent="0.25">
      <c r="A4669" s="14">
        <v>54511</v>
      </c>
      <c r="B4669" s="6">
        <f>LoonHeffing2020(Table1[[#This Row],[Belastbaar loon]])</f>
        <v>20359.858499999998</v>
      </c>
      <c r="C4669" s="6">
        <f>AlgemeneHeffingsKorting2020(Table1[[#This Row],[Belastbaar loon]])</f>
        <v>793.86400000000003</v>
      </c>
      <c r="D4669" s="14">
        <f>ArbeidsKorting2020(Table1[[#This Row],[Belastbaar loon]])</f>
        <v>2645.58</v>
      </c>
      <c r="E4669" s="14">
        <f>MAX(Table1[[#This Row],[Loonheffing]]-Table1[[#This Row],[Algemene Heffingskorting]]-Table1[[#This Row],[Arbeidskorting]],0)</f>
        <v>16920.414499999999</v>
      </c>
      <c r="F4669" s="6">
        <f>Table1[[#This Row],[Belastbaar loon]]-Table1[[#This Row],[Belasting]]</f>
        <v>37590.585500000001</v>
      </c>
      <c r="G4669" s="2">
        <f>(Table1[[#This Row],[Belastbaar loon]]-Table1[[#This Row],[Netto loon]])/Table1[[#This Row],[Belastbaar loon]]</f>
        <v>0.31040367081873382</v>
      </c>
      <c r="H4669" s="14">
        <f t="shared" ca="1" si="67"/>
        <v>16915.512300000002</v>
      </c>
      <c r="I4669" s="14">
        <f ca="1">IF(ROW()=2, Table1[[#This Row],[Netto loon]], INDIRECT(ADDRESS(ROW()-1,COLUMN(F:F))))</f>
        <v>37585.487699999998</v>
      </c>
      <c r="J4669" s="6">
        <f ca="1">IF(ROW()=2, 0, Table1[[#This Row],[Belastbaar loon]]-INDIRECT(ADDRESS(ROW()-1,COLUMN(A:A))))</f>
        <v>10</v>
      </c>
      <c r="K4669" s="6">
        <f ca="1">Table1[[#This Row],[Netto loon]]-Table1[[#This Row],[Netto vorige schijf]]</f>
        <v>5.0978000000031898</v>
      </c>
      <c r="L4669" s="2">
        <f ca="1">(Table1[[#This Row],[Bruto tov vorige schijf]]-Table1[[#This Row],[Netto tov vorige schijf]])/MAX(Table1[[#This Row],[Bruto tov vorige schijf]],1)</f>
        <v>0.49021999999968102</v>
      </c>
    </row>
    <row r="4670" spans="1:12" x14ac:dyDescent="0.25">
      <c r="A4670" s="14">
        <v>54521</v>
      </c>
      <c r="B4670" s="6">
        <f>LoonHeffing2020(Table1[[#This Row],[Belastbaar loon]])</f>
        <v>20363.593499999999</v>
      </c>
      <c r="C4670" s="6">
        <f>AlgemeneHeffingsKorting2020(Table1[[#This Row],[Belastbaar loon]])</f>
        <v>793.29679999999996</v>
      </c>
      <c r="D4670" s="14">
        <f>ArbeidsKorting2020(Table1[[#This Row],[Belastbaar loon]])</f>
        <v>2644.98</v>
      </c>
      <c r="E4670" s="14">
        <f>MAX(Table1[[#This Row],[Loonheffing]]-Table1[[#This Row],[Algemene Heffingskorting]]-Table1[[#This Row],[Arbeidskorting]],0)</f>
        <v>16925.316699999999</v>
      </c>
      <c r="F4670" s="6">
        <f>Table1[[#This Row],[Belastbaar loon]]-Table1[[#This Row],[Belasting]]</f>
        <v>37595.683300000004</v>
      </c>
      <c r="G4670" s="2">
        <f>(Table1[[#This Row],[Belastbaar loon]]-Table1[[#This Row],[Netto loon]])/Table1[[#This Row],[Belastbaar loon]]</f>
        <v>0.31043665193228287</v>
      </c>
      <c r="H4670" s="14">
        <f t="shared" ca="1" si="67"/>
        <v>16920.414499999999</v>
      </c>
      <c r="I4670" s="14">
        <f ca="1">IF(ROW()=2, Table1[[#This Row],[Netto loon]], INDIRECT(ADDRESS(ROW()-1,COLUMN(F:F))))</f>
        <v>37590.585500000001</v>
      </c>
      <c r="J4670" s="6">
        <f ca="1">IF(ROW()=2, 0, Table1[[#This Row],[Belastbaar loon]]-INDIRECT(ADDRESS(ROW()-1,COLUMN(A:A))))</f>
        <v>10</v>
      </c>
      <c r="K4670" s="6">
        <f ca="1">Table1[[#This Row],[Netto loon]]-Table1[[#This Row],[Netto vorige schijf]]</f>
        <v>5.0978000000031898</v>
      </c>
      <c r="L4670" s="2">
        <f ca="1">(Table1[[#This Row],[Bruto tov vorige schijf]]-Table1[[#This Row],[Netto tov vorige schijf]])/MAX(Table1[[#This Row],[Bruto tov vorige schijf]],1)</f>
        <v>0.49021999999968102</v>
      </c>
    </row>
    <row r="4671" spans="1:12" x14ac:dyDescent="0.25">
      <c r="A4671" s="14">
        <v>54531</v>
      </c>
      <c r="B4671" s="6">
        <f>LoonHeffing2020(Table1[[#This Row],[Belastbaar loon]])</f>
        <v>20367.3285</v>
      </c>
      <c r="C4671" s="6">
        <f>AlgemeneHeffingsKorting2020(Table1[[#This Row],[Belastbaar loon]])</f>
        <v>792.7296</v>
      </c>
      <c r="D4671" s="14">
        <f>ArbeidsKorting2020(Table1[[#This Row],[Belastbaar loon]])</f>
        <v>2644.38</v>
      </c>
      <c r="E4671" s="14">
        <f>MAX(Table1[[#This Row],[Loonheffing]]-Table1[[#This Row],[Algemene Heffingskorting]]-Table1[[#This Row],[Arbeidskorting]],0)</f>
        <v>16930.2189</v>
      </c>
      <c r="F4671" s="6">
        <f>Table1[[#This Row],[Belastbaar loon]]-Table1[[#This Row],[Belasting]]</f>
        <v>37600.7811</v>
      </c>
      <c r="G4671" s="2">
        <f>(Table1[[#This Row],[Belastbaar loon]]-Table1[[#This Row],[Netto loon]])/Table1[[#This Row],[Belastbaar loon]]</f>
        <v>0.31046962094955161</v>
      </c>
      <c r="H4671" s="14">
        <f t="shared" ca="1" si="67"/>
        <v>16925.316699999999</v>
      </c>
      <c r="I4671" s="14">
        <f ca="1">IF(ROW()=2, Table1[[#This Row],[Netto loon]], INDIRECT(ADDRESS(ROW()-1,COLUMN(F:F))))</f>
        <v>37595.683300000004</v>
      </c>
      <c r="J4671" s="6">
        <f ca="1">IF(ROW()=2, 0, Table1[[#This Row],[Belastbaar loon]]-INDIRECT(ADDRESS(ROW()-1,COLUMN(A:A))))</f>
        <v>10</v>
      </c>
      <c r="K4671" s="6">
        <f ca="1">Table1[[#This Row],[Netto loon]]-Table1[[#This Row],[Netto vorige schijf]]</f>
        <v>5.0977999999959138</v>
      </c>
      <c r="L4671" s="2">
        <f ca="1">(Table1[[#This Row],[Bruto tov vorige schijf]]-Table1[[#This Row],[Netto tov vorige schijf]])/MAX(Table1[[#This Row],[Bruto tov vorige schijf]],1)</f>
        <v>0.49022000000040861</v>
      </c>
    </row>
    <row r="4672" spans="1:12" x14ac:dyDescent="0.25">
      <c r="A4672" s="14">
        <v>54541</v>
      </c>
      <c r="B4672" s="6">
        <f>LoonHeffing2020(Table1[[#This Row],[Belastbaar loon]])</f>
        <v>20371.0635</v>
      </c>
      <c r="C4672" s="6">
        <f>AlgemeneHeffingsKorting2020(Table1[[#This Row],[Belastbaar loon]])</f>
        <v>792.16240000000005</v>
      </c>
      <c r="D4672" s="14">
        <f>ArbeidsKorting2020(Table1[[#This Row],[Belastbaar loon]])</f>
        <v>2643.78</v>
      </c>
      <c r="E4672" s="14">
        <f>MAX(Table1[[#This Row],[Loonheffing]]-Table1[[#This Row],[Algemene Heffingskorting]]-Table1[[#This Row],[Arbeidskorting]],0)</f>
        <v>16935.1211</v>
      </c>
      <c r="F4672" s="6">
        <f>Table1[[#This Row],[Belastbaar loon]]-Table1[[#This Row],[Belasting]]</f>
        <v>37605.878899999996</v>
      </c>
      <c r="G4672" s="2">
        <f>(Table1[[#This Row],[Belastbaar loon]]-Table1[[#This Row],[Netto loon]])/Table1[[#This Row],[Belastbaar loon]]</f>
        <v>0.31050257787719338</v>
      </c>
      <c r="H4672" s="14">
        <f t="shared" ca="1" si="67"/>
        <v>16930.2189</v>
      </c>
      <c r="I4672" s="14">
        <f ca="1">IF(ROW()=2, Table1[[#This Row],[Netto loon]], INDIRECT(ADDRESS(ROW()-1,COLUMN(F:F))))</f>
        <v>37600.7811</v>
      </c>
      <c r="J4672" s="6">
        <f ca="1">IF(ROW()=2, 0, Table1[[#This Row],[Belastbaar loon]]-INDIRECT(ADDRESS(ROW()-1,COLUMN(A:A))))</f>
        <v>10</v>
      </c>
      <c r="K4672" s="6">
        <f ca="1">Table1[[#This Row],[Netto loon]]-Table1[[#This Row],[Netto vorige schijf]]</f>
        <v>5.0977999999959138</v>
      </c>
      <c r="L4672" s="2">
        <f ca="1">(Table1[[#This Row],[Bruto tov vorige schijf]]-Table1[[#This Row],[Netto tov vorige schijf]])/MAX(Table1[[#This Row],[Bruto tov vorige schijf]],1)</f>
        <v>0.49022000000040861</v>
      </c>
    </row>
    <row r="4673" spans="1:12" x14ac:dyDescent="0.25">
      <c r="A4673" s="14">
        <v>54551</v>
      </c>
      <c r="B4673" s="6">
        <f>LoonHeffing2020(Table1[[#This Row],[Belastbaar loon]])</f>
        <v>20374.798500000001</v>
      </c>
      <c r="C4673" s="6">
        <f>AlgemeneHeffingsKorting2020(Table1[[#This Row],[Belastbaar loon]])</f>
        <v>791.59519999999998</v>
      </c>
      <c r="D4673" s="14">
        <f>ArbeidsKorting2020(Table1[[#This Row],[Belastbaar loon]])</f>
        <v>2643.18</v>
      </c>
      <c r="E4673" s="14">
        <f>MAX(Table1[[#This Row],[Loonheffing]]-Table1[[#This Row],[Algemene Heffingskorting]]-Table1[[#This Row],[Arbeidskorting]],0)</f>
        <v>16940.023300000001</v>
      </c>
      <c r="F4673" s="6">
        <f>Table1[[#This Row],[Belastbaar loon]]-Table1[[#This Row],[Belasting]]</f>
        <v>37610.976699999999</v>
      </c>
      <c r="G4673" s="2">
        <f>(Table1[[#This Row],[Belastbaar loon]]-Table1[[#This Row],[Netto loon]])/Table1[[#This Row],[Belastbaar loon]]</f>
        <v>0.31053552272185664</v>
      </c>
      <c r="H4673" s="14">
        <f t="shared" ca="1" si="67"/>
        <v>16935.1211</v>
      </c>
      <c r="I4673" s="14">
        <f ca="1">IF(ROW()=2, Table1[[#This Row],[Netto loon]], INDIRECT(ADDRESS(ROW()-1,COLUMN(F:F))))</f>
        <v>37605.878899999996</v>
      </c>
      <c r="J4673" s="6">
        <f ca="1">IF(ROW()=2, 0, Table1[[#This Row],[Belastbaar loon]]-INDIRECT(ADDRESS(ROW()-1,COLUMN(A:A))))</f>
        <v>10</v>
      </c>
      <c r="K4673" s="6">
        <f ca="1">Table1[[#This Row],[Netto loon]]-Table1[[#This Row],[Netto vorige schijf]]</f>
        <v>5.0978000000031898</v>
      </c>
      <c r="L4673" s="2">
        <f ca="1">(Table1[[#This Row],[Bruto tov vorige schijf]]-Table1[[#This Row],[Netto tov vorige schijf]])/MAX(Table1[[#This Row],[Bruto tov vorige schijf]],1)</f>
        <v>0.49021999999968102</v>
      </c>
    </row>
    <row r="4674" spans="1:12" x14ac:dyDescent="0.25">
      <c r="A4674" s="14">
        <v>54561</v>
      </c>
      <c r="B4674" s="6">
        <f>LoonHeffing2020(Table1[[#This Row],[Belastbaar loon]])</f>
        <v>20378.533500000001</v>
      </c>
      <c r="C4674" s="6">
        <f>AlgemeneHeffingsKorting2020(Table1[[#This Row],[Belastbaar loon]])</f>
        <v>791.02800000000002</v>
      </c>
      <c r="D4674" s="14">
        <f>ArbeidsKorting2020(Table1[[#This Row],[Belastbaar loon]])</f>
        <v>2642.58</v>
      </c>
      <c r="E4674" s="14">
        <f>MAX(Table1[[#This Row],[Loonheffing]]-Table1[[#This Row],[Algemene Heffingskorting]]-Table1[[#This Row],[Arbeidskorting]],0)</f>
        <v>16944.925500000005</v>
      </c>
      <c r="F4674" s="6">
        <f>Table1[[#This Row],[Belastbaar loon]]-Table1[[#This Row],[Belasting]]</f>
        <v>37616.074499999995</v>
      </c>
      <c r="G4674" s="2">
        <f>(Table1[[#This Row],[Belastbaar loon]]-Table1[[#This Row],[Netto loon]])/Table1[[#This Row],[Belastbaar loon]]</f>
        <v>0.31056845549018541</v>
      </c>
      <c r="H4674" s="14">
        <f t="shared" ca="1" si="67"/>
        <v>16940.023300000001</v>
      </c>
      <c r="I4674" s="14">
        <f ca="1">IF(ROW()=2, Table1[[#This Row],[Netto loon]], INDIRECT(ADDRESS(ROW()-1,COLUMN(F:F))))</f>
        <v>37610.976699999999</v>
      </c>
      <c r="J4674" s="6">
        <f ca="1">IF(ROW()=2, 0, Table1[[#This Row],[Belastbaar loon]]-INDIRECT(ADDRESS(ROW()-1,COLUMN(A:A))))</f>
        <v>10</v>
      </c>
      <c r="K4674" s="6">
        <f ca="1">Table1[[#This Row],[Netto loon]]-Table1[[#This Row],[Netto vorige schijf]]</f>
        <v>5.0977999999959138</v>
      </c>
      <c r="L4674" s="2">
        <f ca="1">(Table1[[#This Row],[Bruto tov vorige schijf]]-Table1[[#This Row],[Netto tov vorige schijf]])/MAX(Table1[[#This Row],[Bruto tov vorige schijf]],1)</f>
        <v>0.49022000000040861</v>
      </c>
    </row>
    <row r="4675" spans="1:12" x14ac:dyDescent="0.25">
      <c r="A4675" s="14">
        <v>54571</v>
      </c>
      <c r="B4675" s="6">
        <f>LoonHeffing2020(Table1[[#This Row],[Belastbaar loon]])</f>
        <v>20382.268499999998</v>
      </c>
      <c r="C4675" s="6">
        <f>AlgemeneHeffingsKorting2020(Table1[[#This Row],[Belastbaar loon]])</f>
        <v>790.46080000000006</v>
      </c>
      <c r="D4675" s="14">
        <f>ArbeidsKorting2020(Table1[[#This Row],[Belastbaar loon]])</f>
        <v>2641.98</v>
      </c>
      <c r="E4675" s="14">
        <f>MAX(Table1[[#This Row],[Loonheffing]]-Table1[[#This Row],[Algemene Heffingskorting]]-Table1[[#This Row],[Arbeidskorting]],0)</f>
        <v>16949.827699999998</v>
      </c>
      <c r="F4675" s="6">
        <f>Table1[[#This Row],[Belastbaar loon]]-Table1[[#This Row],[Belasting]]</f>
        <v>37621.172300000006</v>
      </c>
      <c r="G4675" s="2">
        <f>(Table1[[#This Row],[Belastbaar loon]]-Table1[[#This Row],[Netto loon]])/Table1[[#This Row],[Belastbaar loon]]</f>
        <v>0.31060137618881811</v>
      </c>
      <c r="H4675" s="14">
        <f t="shared" ca="1" si="67"/>
        <v>16944.925500000005</v>
      </c>
      <c r="I4675" s="14">
        <f ca="1">IF(ROW()=2, Table1[[#This Row],[Netto loon]], INDIRECT(ADDRESS(ROW()-1,COLUMN(F:F))))</f>
        <v>37616.074499999995</v>
      </c>
      <c r="J4675" s="6">
        <f ca="1">IF(ROW()=2, 0, Table1[[#This Row],[Belastbaar loon]]-INDIRECT(ADDRESS(ROW()-1,COLUMN(A:A))))</f>
        <v>10</v>
      </c>
      <c r="K4675" s="6">
        <f ca="1">Table1[[#This Row],[Netto loon]]-Table1[[#This Row],[Netto vorige schijf]]</f>
        <v>5.0978000000104657</v>
      </c>
      <c r="L4675" s="2">
        <f ca="1">(Table1[[#This Row],[Bruto tov vorige schijf]]-Table1[[#This Row],[Netto tov vorige schijf]])/MAX(Table1[[#This Row],[Bruto tov vorige schijf]],1)</f>
        <v>0.49021999999895344</v>
      </c>
    </row>
    <row r="4676" spans="1:12" x14ac:dyDescent="0.25">
      <c r="A4676" s="14">
        <v>54581</v>
      </c>
      <c r="B4676" s="6">
        <f>LoonHeffing2020(Table1[[#This Row],[Belastbaar loon]])</f>
        <v>20386.003499999999</v>
      </c>
      <c r="C4676" s="6">
        <f>AlgemeneHeffingsKorting2020(Table1[[#This Row],[Belastbaar loon]])</f>
        <v>789.89359999999999</v>
      </c>
      <c r="D4676" s="14">
        <f>ArbeidsKorting2020(Table1[[#This Row],[Belastbaar loon]])</f>
        <v>2641.38</v>
      </c>
      <c r="E4676" s="14">
        <f>MAX(Table1[[#This Row],[Loonheffing]]-Table1[[#This Row],[Algemene Heffingskorting]]-Table1[[#This Row],[Arbeidskorting]],0)</f>
        <v>16954.729899999998</v>
      </c>
      <c r="F4676" s="6">
        <f>Table1[[#This Row],[Belastbaar loon]]-Table1[[#This Row],[Belasting]]</f>
        <v>37626.270100000002</v>
      </c>
      <c r="G4676" s="2">
        <f>(Table1[[#This Row],[Belastbaar loon]]-Table1[[#This Row],[Netto loon]])/Table1[[#This Row],[Belastbaar loon]]</f>
        <v>0.31063428482438943</v>
      </c>
      <c r="H4676" s="14">
        <f t="shared" ca="1" si="67"/>
        <v>16949.827699999998</v>
      </c>
      <c r="I4676" s="14">
        <f ca="1">IF(ROW()=2, Table1[[#This Row],[Netto loon]], INDIRECT(ADDRESS(ROW()-1,COLUMN(F:F))))</f>
        <v>37621.172300000006</v>
      </c>
      <c r="J4676" s="6">
        <f ca="1">IF(ROW()=2, 0, Table1[[#This Row],[Belastbaar loon]]-INDIRECT(ADDRESS(ROW()-1,COLUMN(A:A))))</f>
        <v>10</v>
      </c>
      <c r="K4676" s="6">
        <f ca="1">Table1[[#This Row],[Netto loon]]-Table1[[#This Row],[Netto vorige schijf]]</f>
        <v>5.0977999999959138</v>
      </c>
      <c r="L4676" s="2">
        <f ca="1">(Table1[[#This Row],[Bruto tov vorige schijf]]-Table1[[#This Row],[Netto tov vorige schijf]])/MAX(Table1[[#This Row],[Bruto tov vorige schijf]],1)</f>
        <v>0.49022000000040861</v>
      </c>
    </row>
    <row r="4677" spans="1:12" x14ac:dyDescent="0.25">
      <c r="A4677" s="14">
        <v>54591</v>
      </c>
      <c r="B4677" s="6">
        <f>LoonHeffing2020(Table1[[#This Row],[Belastbaar loon]])</f>
        <v>20389.738499999999</v>
      </c>
      <c r="C4677" s="6">
        <f>AlgemeneHeffingsKorting2020(Table1[[#This Row],[Belastbaar loon]])</f>
        <v>789.32640000000004</v>
      </c>
      <c r="D4677" s="14">
        <f>ArbeidsKorting2020(Table1[[#This Row],[Belastbaar loon]])</f>
        <v>2640.78</v>
      </c>
      <c r="E4677" s="14">
        <f>MAX(Table1[[#This Row],[Loonheffing]]-Table1[[#This Row],[Algemene Heffingskorting]]-Table1[[#This Row],[Arbeidskorting]],0)</f>
        <v>16959.632099999999</v>
      </c>
      <c r="F4677" s="6">
        <f>Table1[[#This Row],[Belastbaar loon]]-Table1[[#This Row],[Belasting]]</f>
        <v>37631.367899999997</v>
      </c>
      <c r="G4677" s="2">
        <f>(Table1[[#This Row],[Belastbaar loon]]-Table1[[#This Row],[Netto loon]])/Table1[[#This Row],[Belastbaar loon]]</f>
        <v>0.31066718140352811</v>
      </c>
      <c r="H4677" s="14">
        <f t="shared" ca="1" si="67"/>
        <v>16954.729899999998</v>
      </c>
      <c r="I4677" s="14">
        <f ca="1">IF(ROW()=2, Table1[[#This Row],[Netto loon]], INDIRECT(ADDRESS(ROW()-1,COLUMN(F:F))))</f>
        <v>37626.270100000002</v>
      </c>
      <c r="J4677" s="6">
        <f ca="1">IF(ROW()=2, 0, Table1[[#This Row],[Belastbaar loon]]-INDIRECT(ADDRESS(ROW()-1,COLUMN(A:A))))</f>
        <v>10</v>
      </c>
      <c r="K4677" s="6">
        <f ca="1">Table1[[#This Row],[Netto loon]]-Table1[[#This Row],[Netto vorige schijf]]</f>
        <v>5.0977999999959138</v>
      </c>
      <c r="L4677" s="2">
        <f ca="1">(Table1[[#This Row],[Bruto tov vorige schijf]]-Table1[[#This Row],[Netto tov vorige schijf]])/MAX(Table1[[#This Row],[Bruto tov vorige schijf]],1)</f>
        <v>0.49022000000040861</v>
      </c>
    </row>
    <row r="4678" spans="1:12" x14ac:dyDescent="0.25">
      <c r="A4678" s="14">
        <v>54601</v>
      </c>
      <c r="B4678" s="6">
        <f>LoonHeffing2020(Table1[[#This Row],[Belastbaar loon]])</f>
        <v>20393.4735</v>
      </c>
      <c r="C4678" s="6">
        <f>AlgemeneHeffingsKorting2020(Table1[[#This Row],[Belastbaar loon]])</f>
        <v>788.75919999999996</v>
      </c>
      <c r="D4678" s="14">
        <f>ArbeidsKorting2020(Table1[[#This Row],[Belastbaar loon]])</f>
        <v>2640.18</v>
      </c>
      <c r="E4678" s="14">
        <f>MAX(Table1[[#This Row],[Loonheffing]]-Table1[[#This Row],[Algemene Heffingskorting]]-Table1[[#This Row],[Arbeidskorting]],0)</f>
        <v>16964.534299999999</v>
      </c>
      <c r="F4678" s="6">
        <f>Table1[[#This Row],[Belastbaar loon]]-Table1[[#This Row],[Belasting]]</f>
        <v>37636.465700000001</v>
      </c>
      <c r="G4678" s="2">
        <f>(Table1[[#This Row],[Belastbaar loon]]-Table1[[#This Row],[Netto loon]])/Table1[[#This Row],[Belastbaar loon]]</f>
        <v>0.31070006593285837</v>
      </c>
      <c r="H4678" s="14">
        <f t="shared" ca="1" si="67"/>
        <v>16959.632099999999</v>
      </c>
      <c r="I4678" s="14">
        <f ca="1">IF(ROW()=2, Table1[[#This Row],[Netto loon]], INDIRECT(ADDRESS(ROW()-1,COLUMN(F:F))))</f>
        <v>37631.367899999997</v>
      </c>
      <c r="J4678" s="6">
        <f ca="1">IF(ROW()=2, 0, Table1[[#This Row],[Belastbaar loon]]-INDIRECT(ADDRESS(ROW()-1,COLUMN(A:A))))</f>
        <v>10</v>
      </c>
      <c r="K4678" s="6">
        <f ca="1">Table1[[#This Row],[Netto loon]]-Table1[[#This Row],[Netto vorige schijf]]</f>
        <v>5.0978000000031898</v>
      </c>
      <c r="L4678" s="2">
        <f ca="1">(Table1[[#This Row],[Bruto tov vorige schijf]]-Table1[[#This Row],[Netto tov vorige schijf]])/MAX(Table1[[#This Row],[Bruto tov vorige schijf]],1)</f>
        <v>0.49021999999968102</v>
      </c>
    </row>
    <row r="4679" spans="1:12" x14ac:dyDescent="0.25">
      <c r="A4679" s="14">
        <v>54611</v>
      </c>
      <c r="B4679" s="6">
        <f>LoonHeffing2020(Table1[[#This Row],[Belastbaar loon]])</f>
        <v>20397.208500000001</v>
      </c>
      <c r="C4679" s="6">
        <f>AlgemeneHeffingsKorting2020(Table1[[#This Row],[Belastbaar loon]])</f>
        <v>788.19200000000001</v>
      </c>
      <c r="D4679" s="14">
        <f>ArbeidsKorting2020(Table1[[#This Row],[Belastbaar loon]])</f>
        <v>2639.58</v>
      </c>
      <c r="E4679" s="14">
        <f>MAX(Table1[[#This Row],[Loonheffing]]-Table1[[#This Row],[Algemene Heffingskorting]]-Table1[[#This Row],[Arbeidskorting]],0)</f>
        <v>16969.436500000003</v>
      </c>
      <c r="F4679" s="6">
        <f>Table1[[#This Row],[Belastbaar loon]]-Table1[[#This Row],[Belasting]]</f>
        <v>37641.563499999997</v>
      </c>
      <c r="G4679" s="2">
        <f>(Table1[[#This Row],[Belastbaar loon]]-Table1[[#This Row],[Netto loon]])/Table1[[#This Row],[Belastbaar loon]]</f>
        <v>0.3107329384189999</v>
      </c>
      <c r="H4679" s="14">
        <f t="shared" ca="1" si="67"/>
        <v>16964.534299999999</v>
      </c>
      <c r="I4679" s="14">
        <f ca="1">IF(ROW()=2, Table1[[#This Row],[Netto loon]], INDIRECT(ADDRESS(ROW()-1,COLUMN(F:F))))</f>
        <v>37636.465700000001</v>
      </c>
      <c r="J4679" s="6">
        <f ca="1">IF(ROW()=2, 0, Table1[[#This Row],[Belastbaar loon]]-INDIRECT(ADDRESS(ROW()-1,COLUMN(A:A))))</f>
        <v>10</v>
      </c>
      <c r="K4679" s="6">
        <f ca="1">Table1[[#This Row],[Netto loon]]-Table1[[#This Row],[Netto vorige schijf]]</f>
        <v>5.0977999999959138</v>
      </c>
      <c r="L4679" s="2">
        <f ca="1">(Table1[[#This Row],[Bruto tov vorige schijf]]-Table1[[#This Row],[Netto tov vorige schijf]])/MAX(Table1[[#This Row],[Bruto tov vorige schijf]],1)</f>
        <v>0.49022000000040861</v>
      </c>
    </row>
    <row r="4680" spans="1:12" x14ac:dyDescent="0.25">
      <c r="A4680" s="14">
        <v>54621</v>
      </c>
      <c r="B4680" s="6">
        <f>LoonHeffing2020(Table1[[#This Row],[Belastbaar loon]])</f>
        <v>20400.943500000001</v>
      </c>
      <c r="C4680" s="6">
        <f>AlgemeneHeffingsKorting2020(Table1[[#This Row],[Belastbaar loon]])</f>
        <v>787.62480000000005</v>
      </c>
      <c r="D4680" s="14">
        <f>ArbeidsKorting2020(Table1[[#This Row],[Belastbaar loon]])</f>
        <v>2638.98</v>
      </c>
      <c r="E4680" s="14">
        <f>MAX(Table1[[#This Row],[Loonheffing]]-Table1[[#This Row],[Algemene Heffingskorting]]-Table1[[#This Row],[Arbeidskorting]],0)</f>
        <v>16974.3387</v>
      </c>
      <c r="F4680" s="6">
        <f>Table1[[#This Row],[Belastbaar loon]]-Table1[[#This Row],[Belasting]]</f>
        <v>37646.6613</v>
      </c>
      <c r="G4680" s="2">
        <f>(Table1[[#This Row],[Belastbaar loon]]-Table1[[#This Row],[Netto loon]])/Table1[[#This Row],[Belastbaar loon]]</f>
        <v>0.31076579886856703</v>
      </c>
      <c r="H4680" s="14">
        <f t="shared" ca="1" si="67"/>
        <v>16969.436500000003</v>
      </c>
      <c r="I4680" s="14">
        <f ca="1">IF(ROW()=2, Table1[[#This Row],[Netto loon]], INDIRECT(ADDRESS(ROW()-1,COLUMN(F:F))))</f>
        <v>37641.563499999997</v>
      </c>
      <c r="J4680" s="6">
        <f ca="1">IF(ROW()=2, 0, Table1[[#This Row],[Belastbaar loon]]-INDIRECT(ADDRESS(ROW()-1,COLUMN(A:A))))</f>
        <v>10</v>
      </c>
      <c r="K4680" s="6">
        <f ca="1">Table1[[#This Row],[Netto loon]]-Table1[[#This Row],[Netto vorige schijf]]</f>
        <v>5.0978000000031898</v>
      </c>
      <c r="L4680" s="2">
        <f ca="1">(Table1[[#This Row],[Bruto tov vorige schijf]]-Table1[[#This Row],[Netto tov vorige schijf]])/MAX(Table1[[#This Row],[Bruto tov vorige schijf]],1)</f>
        <v>0.49021999999968102</v>
      </c>
    </row>
    <row r="4681" spans="1:12" x14ac:dyDescent="0.25">
      <c r="A4681" s="14">
        <v>54631</v>
      </c>
      <c r="B4681" s="6">
        <f>LoonHeffing2020(Table1[[#This Row],[Belastbaar loon]])</f>
        <v>20404.678499999998</v>
      </c>
      <c r="C4681" s="6">
        <f>AlgemeneHeffingsKorting2020(Table1[[#This Row],[Belastbaar loon]])</f>
        <v>787.05759999999998</v>
      </c>
      <c r="D4681" s="14">
        <f>ArbeidsKorting2020(Table1[[#This Row],[Belastbaar loon]])</f>
        <v>2638.38</v>
      </c>
      <c r="E4681" s="14">
        <f>MAX(Table1[[#This Row],[Loonheffing]]-Table1[[#This Row],[Algemene Heffingskorting]]-Table1[[#This Row],[Arbeidskorting]],0)</f>
        <v>16979.240899999997</v>
      </c>
      <c r="F4681" s="6">
        <f>Table1[[#This Row],[Belastbaar loon]]-Table1[[#This Row],[Belasting]]</f>
        <v>37651.759100000003</v>
      </c>
      <c r="G4681" s="2">
        <f>(Table1[[#This Row],[Belastbaar loon]]-Table1[[#This Row],[Netto loon]])/Table1[[#This Row],[Belastbaar loon]]</f>
        <v>0.31079864728816969</v>
      </c>
      <c r="H4681" s="14">
        <f t="shared" ca="1" si="67"/>
        <v>16974.3387</v>
      </c>
      <c r="I4681" s="14">
        <f ca="1">IF(ROW()=2, Table1[[#This Row],[Netto loon]], INDIRECT(ADDRESS(ROW()-1,COLUMN(F:F))))</f>
        <v>37646.6613</v>
      </c>
      <c r="J4681" s="6">
        <f ca="1">IF(ROW()=2, 0, Table1[[#This Row],[Belastbaar loon]]-INDIRECT(ADDRESS(ROW()-1,COLUMN(A:A))))</f>
        <v>10</v>
      </c>
      <c r="K4681" s="6">
        <f ca="1">Table1[[#This Row],[Netto loon]]-Table1[[#This Row],[Netto vorige schijf]]</f>
        <v>5.0978000000031898</v>
      </c>
      <c r="L4681" s="2">
        <f ca="1">(Table1[[#This Row],[Bruto tov vorige schijf]]-Table1[[#This Row],[Netto tov vorige schijf]])/MAX(Table1[[#This Row],[Bruto tov vorige schijf]],1)</f>
        <v>0.49021999999968102</v>
      </c>
    </row>
    <row r="4682" spans="1:12" x14ac:dyDescent="0.25">
      <c r="A4682" s="14">
        <v>54641</v>
      </c>
      <c r="B4682" s="6">
        <f>LoonHeffing2020(Table1[[#This Row],[Belastbaar loon]])</f>
        <v>20408.413499999999</v>
      </c>
      <c r="C4682" s="6">
        <f>AlgemeneHeffingsKorting2020(Table1[[#This Row],[Belastbaar loon]])</f>
        <v>786.49040000000002</v>
      </c>
      <c r="D4682" s="14">
        <f>ArbeidsKorting2020(Table1[[#This Row],[Belastbaar loon]])</f>
        <v>2637.78</v>
      </c>
      <c r="E4682" s="14">
        <f>MAX(Table1[[#This Row],[Loonheffing]]-Table1[[#This Row],[Algemene Heffingskorting]]-Table1[[#This Row],[Arbeidskorting]],0)</f>
        <v>16984.143100000001</v>
      </c>
      <c r="F4682" s="6">
        <f>Table1[[#This Row],[Belastbaar loon]]-Table1[[#This Row],[Belasting]]</f>
        <v>37656.856899999999</v>
      </c>
      <c r="G4682" s="2">
        <f>(Table1[[#This Row],[Belastbaar loon]]-Table1[[#This Row],[Netto loon]])/Table1[[#This Row],[Belastbaar loon]]</f>
        <v>0.31083148368441282</v>
      </c>
      <c r="H4682" s="14">
        <f t="shared" ca="1" si="67"/>
        <v>16979.240899999997</v>
      </c>
      <c r="I4682" s="14">
        <f ca="1">IF(ROW()=2, Table1[[#This Row],[Netto loon]], INDIRECT(ADDRESS(ROW()-1,COLUMN(F:F))))</f>
        <v>37651.759100000003</v>
      </c>
      <c r="J4682" s="6">
        <f ca="1">IF(ROW()=2, 0, Table1[[#This Row],[Belastbaar loon]]-INDIRECT(ADDRESS(ROW()-1,COLUMN(A:A))))</f>
        <v>10</v>
      </c>
      <c r="K4682" s="6">
        <f ca="1">Table1[[#This Row],[Netto loon]]-Table1[[#This Row],[Netto vorige schijf]]</f>
        <v>5.0977999999959138</v>
      </c>
      <c r="L4682" s="2">
        <f ca="1">(Table1[[#This Row],[Bruto tov vorige schijf]]-Table1[[#This Row],[Netto tov vorige schijf]])/MAX(Table1[[#This Row],[Bruto tov vorige schijf]],1)</f>
        <v>0.49022000000040861</v>
      </c>
    </row>
    <row r="4683" spans="1:12" x14ac:dyDescent="0.25">
      <c r="A4683" s="14">
        <v>54651</v>
      </c>
      <c r="B4683" s="6">
        <f>LoonHeffing2020(Table1[[#This Row],[Belastbaar loon]])</f>
        <v>20412.148499999999</v>
      </c>
      <c r="C4683" s="6">
        <f>AlgemeneHeffingsKorting2020(Table1[[#This Row],[Belastbaar loon]])</f>
        <v>785.92320000000007</v>
      </c>
      <c r="D4683" s="14">
        <f>ArbeidsKorting2020(Table1[[#This Row],[Belastbaar loon]])</f>
        <v>2637.18</v>
      </c>
      <c r="E4683" s="14">
        <f>MAX(Table1[[#This Row],[Loonheffing]]-Table1[[#This Row],[Algemene Heffingskorting]]-Table1[[#This Row],[Arbeidskorting]],0)</f>
        <v>16989.045299999998</v>
      </c>
      <c r="F4683" s="6">
        <f>Table1[[#This Row],[Belastbaar loon]]-Table1[[#This Row],[Belasting]]</f>
        <v>37661.954700000002</v>
      </c>
      <c r="G4683" s="2">
        <f>(Table1[[#This Row],[Belastbaar loon]]-Table1[[#This Row],[Netto loon]])/Table1[[#This Row],[Belastbaar loon]]</f>
        <v>0.31086430806389631</v>
      </c>
      <c r="H4683" s="14">
        <f t="shared" ca="1" si="67"/>
        <v>16984.143100000001</v>
      </c>
      <c r="I4683" s="14">
        <f ca="1">IF(ROW()=2, Table1[[#This Row],[Netto loon]], INDIRECT(ADDRESS(ROW()-1,COLUMN(F:F))))</f>
        <v>37656.856899999999</v>
      </c>
      <c r="J4683" s="6">
        <f ca="1">IF(ROW()=2, 0, Table1[[#This Row],[Belastbaar loon]]-INDIRECT(ADDRESS(ROW()-1,COLUMN(A:A))))</f>
        <v>10</v>
      </c>
      <c r="K4683" s="6">
        <f ca="1">Table1[[#This Row],[Netto loon]]-Table1[[#This Row],[Netto vorige schijf]]</f>
        <v>5.0978000000031898</v>
      </c>
      <c r="L4683" s="2">
        <f ca="1">(Table1[[#This Row],[Bruto tov vorige schijf]]-Table1[[#This Row],[Netto tov vorige schijf]])/MAX(Table1[[#This Row],[Bruto tov vorige schijf]],1)</f>
        <v>0.49021999999968102</v>
      </c>
    </row>
    <row r="4684" spans="1:12" x14ac:dyDescent="0.25">
      <c r="A4684" s="14">
        <v>54661</v>
      </c>
      <c r="B4684" s="6">
        <f>LoonHeffing2020(Table1[[#This Row],[Belastbaar loon]])</f>
        <v>20415.8835</v>
      </c>
      <c r="C4684" s="6">
        <f>AlgemeneHeffingsKorting2020(Table1[[#This Row],[Belastbaar loon]])</f>
        <v>785.35599999999999</v>
      </c>
      <c r="D4684" s="14">
        <f>ArbeidsKorting2020(Table1[[#This Row],[Belastbaar loon]])</f>
        <v>2636.58</v>
      </c>
      <c r="E4684" s="14">
        <f>MAX(Table1[[#This Row],[Loonheffing]]-Table1[[#This Row],[Algemene Heffingskorting]]-Table1[[#This Row],[Arbeidskorting]],0)</f>
        <v>16993.947500000002</v>
      </c>
      <c r="F4684" s="6">
        <f>Table1[[#This Row],[Belastbaar loon]]-Table1[[#This Row],[Belasting]]</f>
        <v>37667.052499999998</v>
      </c>
      <c r="G4684" s="2">
        <f>(Table1[[#This Row],[Belastbaar loon]]-Table1[[#This Row],[Netto loon]])/Table1[[#This Row],[Belastbaar loon]]</f>
        <v>0.31089712043321566</v>
      </c>
      <c r="H4684" s="14">
        <f t="shared" ca="1" si="67"/>
        <v>16989.045299999998</v>
      </c>
      <c r="I4684" s="14">
        <f ca="1">IF(ROW()=2, Table1[[#This Row],[Netto loon]], INDIRECT(ADDRESS(ROW()-1,COLUMN(F:F))))</f>
        <v>37661.954700000002</v>
      </c>
      <c r="J4684" s="6">
        <f ca="1">IF(ROW()=2, 0, Table1[[#This Row],[Belastbaar loon]]-INDIRECT(ADDRESS(ROW()-1,COLUMN(A:A))))</f>
        <v>10</v>
      </c>
      <c r="K4684" s="6">
        <f ca="1">Table1[[#This Row],[Netto loon]]-Table1[[#This Row],[Netto vorige schijf]]</f>
        <v>5.0977999999959138</v>
      </c>
      <c r="L4684" s="2">
        <f ca="1">(Table1[[#This Row],[Bruto tov vorige schijf]]-Table1[[#This Row],[Netto tov vorige schijf]])/MAX(Table1[[#This Row],[Bruto tov vorige schijf]],1)</f>
        <v>0.49022000000040861</v>
      </c>
    </row>
    <row r="4685" spans="1:12" x14ac:dyDescent="0.25">
      <c r="A4685" s="14">
        <v>54671</v>
      </c>
      <c r="B4685" s="6">
        <f>LoonHeffing2020(Table1[[#This Row],[Belastbaar loon]])</f>
        <v>20419.6185</v>
      </c>
      <c r="C4685" s="6">
        <f>AlgemeneHeffingsKorting2020(Table1[[#This Row],[Belastbaar loon]])</f>
        <v>784.78880000000004</v>
      </c>
      <c r="D4685" s="14">
        <f>ArbeidsKorting2020(Table1[[#This Row],[Belastbaar loon]])</f>
        <v>2635.98</v>
      </c>
      <c r="E4685" s="14">
        <f>MAX(Table1[[#This Row],[Loonheffing]]-Table1[[#This Row],[Algemene Heffingskorting]]-Table1[[#This Row],[Arbeidskorting]],0)</f>
        <v>16998.849700000002</v>
      </c>
      <c r="F4685" s="6">
        <f>Table1[[#This Row],[Belastbaar loon]]-Table1[[#This Row],[Belasting]]</f>
        <v>37672.150299999994</v>
      </c>
      <c r="G4685" s="2">
        <f>(Table1[[#This Row],[Belastbaar loon]]-Table1[[#This Row],[Netto loon]])/Table1[[#This Row],[Belastbaar loon]]</f>
        <v>0.31092992079896115</v>
      </c>
      <c r="H4685" s="14">
        <f t="shared" ca="1" si="67"/>
        <v>16993.947500000002</v>
      </c>
      <c r="I4685" s="14">
        <f ca="1">IF(ROW()=2, Table1[[#This Row],[Netto loon]], INDIRECT(ADDRESS(ROW()-1,COLUMN(F:F))))</f>
        <v>37667.052499999998</v>
      </c>
      <c r="J4685" s="6">
        <f ca="1">IF(ROW()=2, 0, Table1[[#This Row],[Belastbaar loon]]-INDIRECT(ADDRESS(ROW()-1,COLUMN(A:A))))</f>
        <v>10</v>
      </c>
      <c r="K4685" s="6">
        <f ca="1">Table1[[#This Row],[Netto loon]]-Table1[[#This Row],[Netto vorige schijf]]</f>
        <v>5.0977999999959138</v>
      </c>
      <c r="L4685" s="2">
        <f ca="1">(Table1[[#This Row],[Bruto tov vorige schijf]]-Table1[[#This Row],[Netto tov vorige schijf]])/MAX(Table1[[#This Row],[Bruto tov vorige schijf]],1)</f>
        <v>0.49022000000040861</v>
      </c>
    </row>
    <row r="4686" spans="1:12" x14ac:dyDescent="0.25">
      <c r="A4686" s="14">
        <v>54681</v>
      </c>
      <c r="B4686" s="6">
        <f>LoonHeffing2020(Table1[[#This Row],[Belastbaar loon]])</f>
        <v>20423.353500000001</v>
      </c>
      <c r="C4686" s="6">
        <f>AlgemeneHeffingsKorting2020(Table1[[#This Row],[Belastbaar loon]])</f>
        <v>784.22159999999997</v>
      </c>
      <c r="D4686" s="14">
        <f>ArbeidsKorting2020(Table1[[#This Row],[Belastbaar loon]])</f>
        <v>2635.38</v>
      </c>
      <c r="E4686" s="14">
        <f>MAX(Table1[[#This Row],[Loonheffing]]-Table1[[#This Row],[Algemene Heffingskorting]]-Table1[[#This Row],[Arbeidskorting]],0)</f>
        <v>17003.751899999999</v>
      </c>
      <c r="F4686" s="6">
        <f>Table1[[#This Row],[Belastbaar loon]]-Table1[[#This Row],[Belasting]]</f>
        <v>37677.248099999997</v>
      </c>
      <c r="G4686" s="2">
        <f>(Table1[[#This Row],[Belastbaar loon]]-Table1[[#This Row],[Netto loon]])/Table1[[#This Row],[Belastbaar loon]]</f>
        <v>0.31096270916771829</v>
      </c>
      <c r="H4686" s="14">
        <f t="shared" ca="1" si="67"/>
        <v>16998.849700000002</v>
      </c>
      <c r="I4686" s="14">
        <f ca="1">IF(ROW()=2, Table1[[#This Row],[Netto loon]], INDIRECT(ADDRESS(ROW()-1,COLUMN(F:F))))</f>
        <v>37672.150299999994</v>
      </c>
      <c r="J4686" s="6">
        <f ca="1">IF(ROW()=2, 0, Table1[[#This Row],[Belastbaar loon]]-INDIRECT(ADDRESS(ROW()-1,COLUMN(A:A))))</f>
        <v>10</v>
      </c>
      <c r="K4686" s="6">
        <f ca="1">Table1[[#This Row],[Netto loon]]-Table1[[#This Row],[Netto vorige schijf]]</f>
        <v>5.0978000000031898</v>
      </c>
      <c r="L4686" s="2">
        <f ca="1">(Table1[[#This Row],[Bruto tov vorige schijf]]-Table1[[#This Row],[Netto tov vorige schijf]])/MAX(Table1[[#This Row],[Bruto tov vorige schijf]],1)</f>
        <v>0.49021999999968102</v>
      </c>
    </row>
    <row r="4687" spans="1:12" x14ac:dyDescent="0.25">
      <c r="A4687" s="14">
        <v>54691</v>
      </c>
      <c r="B4687" s="6">
        <f>LoonHeffing2020(Table1[[#This Row],[Belastbaar loon]])</f>
        <v>20427.088500000002</v>
      </c>
      <c r="C4687" s="6">
        <f>AlgemeneHeffingsKorting2020(Table1[[#This Row],[Belastbaar loon]])</f>
        <v>783.65440000000001</v>
      </c>
      <c r="D4687" s="14">
        <f>ArbeidsKorting2020(Table1[[#This Row],[Belastbaar loon]])</f>
        <v>2634.78</v>
      </c>
      <c r="E4687" s="14">
        <f>MAX(Table1[[#This Row],[Loonheffing]]-Table1[[#This Row],[Algemene Heffingskorting]]-Table1[[#This Row],[Arbeidskorting]],0)</f>
        <v>17008.654100000003</v>
      </c>
      <c r="F4687" s="6">
        <f>Table1[[#This Row],[Belastbaar loon]]-Table1[[#This Row],[Belasting]]</f>
        <v>37682.3459</v>
      </c>
      <c r="G4687" s="2">
        <f>(Table1[[#This Row],[Belastbaar loon]]-Table1[[#This Row],[Netto loon]])/Table1[[#This Row],[Belastbaar loon]]</f>
        <v>0.31099548554606793</v>
      </c>
      <c r="H4687" s="14">
        <f t="shared" ca="1" si="67"/>
        <v>17003.751899999999</v>
      </c>
      <c r="I4687" s="14">
        <f ca="1">IF(ROW()=2, Table1[[#This Row],[Netto loon]], INDIRECT(ADDRESS(ROW()-1,COLUMN(F:F))))</f>
        <v>37677.248099999997</v>
      </c>
      <c r="J4687" s="6">
        <f ca="1">IF(ROW()=2, 0, Table1[[#This Row],[Belastbaar loon]]-INDIRECT(ADDRESS(ROW()-1,COLUMN(A:A))))</f>
        <v>10</v>
      </c>
      <c r="K4687" s="6">
        <f ca="1">Table1[[#This Row],[Netto loon]]-Table1[[#This Row],[Netto vorige schijf]]</f>
        <v>5.0978000000031898</v>
      </c>
      <c r="L4687" s="2">
        <f ca="1">(Table1[[#This Row],[Bruto tov vorige schijf]]-Table1[[#This Row],[Netto tov vorige schijf]])/MAX(Table1[[#This Row],[Bruto tov vorige schijf]],1)</f>
        <v>0.49021999999968102</v>
      </c>
    </row>
    <row r="4688" spans="1:12" x14ac:dyDescent="0.25">
      <c r="A4688" s="14">
        <v>54701</v>
      </c>
      <c r="B4688" s="6">
        <f>LoonHeffing2020(Table1[[#This Row],[Belastbaar loon]])</f>
        <v>20430.823499999999</v>
      </c>
      <c r="C4688" s="6">
        <f>AlgemeneHeffingsKorting2020(Table1[[#This Row],[Belastbaar loon]])</f>
        <v>783.08720000000005</v>
      </c>
      <c r="D4688" s="14">
        <f>ArbeidsKorting2020(Table1[[#This Row],[Belastbaar loon]])</f>
        <v>2634.18</v>
      </c>
      <c r="E4688" s="14">
        <f>MAX(Table1[[#This Row],[Loonheffing]]-Table1[[#This Row],[Algemene Heffingskorting]]-Table1[[#This Row],[Arbeidskorting]],0)</f>
        <v>17013.556299999997</v>
      </c>
      <c r="F4688" s="6">
        <f>Table1[[#This Row],[Belastbaar loon]]-Table1[[#This Row],[Belasting]]</f>
        <v>37687.443700000003</v>
      </c>
      <c r="G4688" s="2">
        <f>(Table1[[#This Row],[Belastbaar loon]]-Table1[[#This Row],[Netto loon]])/Table1[[#This Row],[Belastbaar loon]]</f>
        <v>0.31102824994058603</v>
      </c>
      <c r="H4688" s="14">
        <f t="shared" ca="1" si="67"/>
        <v>17008.654100000003</v>
      </c>
      <c r="I4688" s="14">
        <f ca="1">IF(ROW()=2, Table1[[#This Row],[Netto loon]], INDIRECT(ADDRESS(ROW()-1,COLUMN(F:F))))</f>
        <v>37682.3459</v>
      </c>
      <c r="J4688" s="6">
        <f ca="1">IF(ROW()=2, 0, Table1[[#This Row],[Belastbaar loon]]-INDIRECT(ADDRESS(ROW()-1,COLUMN(A:A))))</f>
        <v>10</v>
      </c>
      <c r="K4688" s="6">
        <f ca="1">Table1[[#This Row],[Netto loon]]-Table1[[#This Row],[Netto vorige schijf]]</f>
        <v>5.0978000000031898</v>
      </c>
      <c r="L4688" s="2">
        <f ca="1">(Table1[[#This Row],[Bruto tov vorige schijf]]-Table1[[#This Row],[Netto tov vorige schijf]])/MAX(Table1[[#This Row],[Bruto tov vorige schijf]],1)</f>
        <v>0.49021999999968102</v>
      </c>
    </row>
    <row r="4689" spans="1:12" x14ac:dyDescent="0.25">
      <c r="A4689" s="14">
        <v>54711</v>
      </c>
      <c r="B4689" s="6">
        <f>LoonHeffing2020(Table1[[#This Row],[Belastbaar loon]])</f>
        <v>20434.558499999999</v>
      </c>
      <c r="C4689" s="6">
        <f>AlgemeneHeffingsKorting2020(Table1[[#This Row],[Belastbaar loon]])</f>
        <v>782.52</v>
      </c>
      <c r="D4689" s="14">
        <f>ArbeidsKorting2020(Table1[[#This Row],[Belastbaar loon]])</f>
        <v>2633.58</v>
      </c>
      <c r="E4689" s="14">
        <f>MAX(Table1[[#This Row],[Loonheffing]]-Table1[[#This Row],[Algemene Heffingskorting]]-Table1[[#This Row],[Arbeidskorting]],0)</f>
        <v>17018.458500000001</v>
      </c>
      <c r="F4689" s="6">
        <f>Table1[[#This Row],[Belastbaar loon]]-Table1[[#This Row],[Belasting]]</f>
        <v>37692.541499999999</v>
      </c>
      <c r="G4689" s="2">
        <f>(Table1[[#This Row],[Belastbaar loon]]-Table1[[#This Row],[Netto loon]])/Table1[[#This Row],[Belastbaar loon]]</f>
        <v>0.31106100235784395</v>
      </c>
      <c r="H4689" s="14">
        <f t="shared" ca="1" si="67"/>
        <v>17013.556299999997</v>
      </c>
      <c r="I4689" s="14">
        <f ca="1">IF(ROW()=2, Table1[[#This Row],[Netto loon]], INDIRECT(ADDRESS(ROW()-1,COLUMN(F:F))))</f>
        <v>37687.443700000003</v>
      </c>
      <c r="J4689" s="6">
        <f ca="1">IF(ROW()=2, 0, Table1[[#This Row],[Belastbaar loon]]-INDIRECT(ADDRESS(ROW()-1,COLUMN(A:A))))</f>
        <v>10</v>
      </c>
      <c r="K4689" s="6">
        <f ca="1">Table1[[#This Row],[Netto loon]]-Table1[[#This Row],[Netto vorige schijf]]</f>
        <v>5.0977999999959138</v>
      </c>
      <c r="L4689" s="2">
        <f ca="1">(Table1[[#This Row],[Bruto tov vorige schijf]]-Table1[[#This Row],[Netto tov vorige schijf]])/MAX(Table1[[#This Row],[Bruto tov vorige schijf]],1)</f>
        <v>0.49022000000040861</v>
      </c>
    </row>
    <row r="4690" spans="1:12" x14ac:dyDescent="0.25">
      <c r="A4690" s="14">
        <v>54721</v>
      </c>
      <c r="B4690" s="6">
        <f>LoonHeffing2020(Table1[[#This Row],[Belastbaar loon]])</f>
        <v>20438.2935</v>
      </c>
      <c r="C4690" s="6">
        <f>AlgemeneHeffingsKorting2020(Table1[[#This Row],[Belastbaar loon]])</f>
        <v>781.95280000000002</v>
      </c>
      <c r="D4690" s="14">
        <f>ArbeidsKorting2020(Table1[[#This Row],[Belastbaar loon]])</f>
        <v>2632.98</v>
      </c>
      <c r="E4690" s="14">
        <f>MAX(Table1[[#This Row],[Loonheffing]]-Table1[[#This Row],[Algemene Heffingskorting]]-Table1[[#This Row],[Arbeidskorting]],0)</f>
        <v>17023.360700000001</v>
      </c>
      <c r="F4690" s="6">
        <f>Table1[[#This Row],[Belastbaar loon]]-Table1[[#This Row],[Belasting]]</f>
        <v>37697.639299999995</v>
      </c>
      <c r="G4690" s="2">
        <f>(Table1[[#This Row],[Belastbaar loon]]-Table1[[#This Row],[Netto loon]])/Table1[[#This Row],[Belastbaar loon]]</f>
        <v>0.31109374280440788</v>
      </c>
      <c r="H4690" s="14">
        <f t="shared" ca="1" si="67"/>
        <v>17018.458500000001</v>
      </c>
      <c r="I4690" s="14">
        <f ca="1">IF(ROW()=2, Table1[[#This Row],[Netto loon]], INDIRECT(ADDRESS(ROW()-1,COLUMN(F:F))))</f>
        <v>37692.541499999999</v>
      </c>
      <c r="J4690" s="6">
        <f ca="1">IF(ROW()=2, 0, Table1[[#This Row],[Belastbaar loon]]-INDIRECT(ADDRESS(ROW()-1,COLUMN(A:A))))</f>
        <v>10</v>
      </c>
      <c r="K4690" s="6">
        <f ca="1">Table1[[#This Row],[Netto loon]]-Table1[[#This Row],[Netto vorige schijf]]</f>
        <v>5.0977999999959138</v>
      </c>
      <c r="L4690" s="2">
        <f ca="1">(Table1[[#This Row],[Bruto tov vorige schijf]]-Table1[[#This Row],[Netto tov vorige schijf]])/MAX(Table1[[#This Row],[Bruto tov vorige schijf]],1)</f>
        <v>0.49022000000040861</v>
      </c>
    </row>
    <row r="4691" spans="1:12" x14ac:dyDescent="0.25">
      <c r="A4691" s="14">
        <v>54731</v>
      </c>
      <c r="B4691" s="6">
        <f>LoonHeffing2020(Table1[[#This Row],[Belastbaar loon]])</f>
        <v>20442.0285</v>
      </c>
      <c r="C4691" s="6">
        <f>AlgemeneHeffingsKorting2020(Table1[[#This Row],[Belastbaar loon]])</f>
        <v>781.38560000000007</v>
      </c>
      <c r="D4691" s="14">
        <f>ArbeidsKorting2020(Table1[[#This Row],[Belastbaar loon]])</f>
        <v>2632.38</v>
      </c>
      <c r="E4691" s="14">
        <f>MAX(Table1[[#This Row],[Loonheffing]]-Table1[[#This Row],[Algemene Heffingskorting]]-Table1[[#This Row],[Arbeidskorting]],0)</f>
        <v>17028.262899999998</v>
      </c>
      <c r="F4691" s="6">
        <f>Table1[[#This Row],[Belastbaar loon]]-Table1[[#This Row],[Belasting]]</f>
        <v>37702.737099999998</v>
      </c>
      <c r="G4691" s="2">
        <f>(Table1[[#This Row],[Belastbaar loon]]-Table1[[#This Row],[Netto loon]])/Table1[[#This Row],[Belastbaar loon]]</f>
        <v>0.31112647128683929</v>
      </c>
      <c r="H4691" s="14">
        <f t="shared" ca="1" si="67"/>
        <v>17023.360700000001</v>
      </c>
      <c r="I4691" s="14">
        <f ca="1">IF(ROW()=2, Table1[[#This Row],[Netto loon]], INDIRECT(ADDRESS(ROW()-1,COLUMN(F:F))))</f>
        <v>37697.639299999995</v>
      </c>
      <c r="J4691" s="6">
        <f ca="1">IF(ROW()=2, 0, Table1[[#This Row],[Belastbaar loon]]-INDIRECT(ADDRESS(ROW()-1,COLUMN(A:A))))</f>
        <v>10</v>
      </c>
      <c r="K4691" s="6">
        <f ca="1">Table1[[#This Row],[Netto loon]]-Table1[[#This Row],[Netto vorige schijf]]</f>
        <v>5.0978000000031898</v>
      </c>
      <c r="L4691" s="2">
        <f ca="1">(Table1[[#This Row],[Bruto tov vorige schijf]]-Table1[[#This Row],[Netto tov vorige schijf]])/MAX(Table1[[#This Row],[Bruto tov vorige schijf]],1)</f>
        <v>0.49021999999968102</v>
      </c>
    </row>
    <row r="4692" spans="1:12" x14ac:dyDescent="0.25">
      <c r="A4692" s="14">
        <v>54741</v>
      </c>
      <c r="B4692" s="6">
        <f>LoonHeffing2020(Table1[[#This Row],[Belastbaar loon]])</f>
        <v>20445.763500000001</v>
      </c>
      <c r="C4692" s="6">
        <f>AlgemeneHeffingsKorting2020(Table1[[#This Row],[Belastbaar loon]])</f>
        <v>780.8184</v>
      </c>
      <c r="D4692" s="14">
        <f>ArbeidsKorting2020(Table1[[#This Row],[Belastbaar loon]])</f>
        <v>2631.78</v>
      </c>
      <c r="E4692" s="14">
        <f>MAX(Table1[[#This Row],[Loonheffing]]-Table1[[#This Row],[Algemene Heffingskorting]]-Table1[[#This Row],[Arbeidskorting]],0)</f>
        <v>17033.165100000002</v>
      </c>
      <c r="F4692" s="6">
        <f>Table1[[#This Row],[Belastbaar loon]]-Table1[[#This Row],[Belasting]]</f>
        <v>37707.834900000002</v>
      </c>
      <c r="G4692" s="2">
        <f>(Table1[[#This Row],[Belastbaar loon]]-Table1[[#This Row],[Netto loon]])/Table1[[#This Row],[Belastbaar loon]]</f>
        <v>0.31115918781169505</v>
      </c>
      <c r="H4692" s="14">
        <f t="shared" ca="1" si="67"/>
        <v>17028.262899999998</v>
      </c>
      <c r="I4692" s="14">
        <f ca="1">IF(ROW()=2, Table1[[#This Row],[Netto loon]], INDIRECT(ADDRESS(ROW()-1,COLUMN(F:F))))</f>
        <v>37702.737099999998</v>
      </c>
      <c r="J4692" s="6">
        <f ca="1">IF(ROW()=2, 0, Table1[[#This Row],[Belastbaar loon]]-INDIRECT(ADDRESS(ROW()-1,COLUMN(A:A))))</f>
        <v>10</v>
      </c>
      <c r="K4692" s="6">
        <f ca="1">Table1[[#This Row],[Netto loon]]-Table1[[#This Row],[Netto vorige schijf]]</f>
        <v>5.0978000000031898</v>
      </c>
      <c r="L4692" s="2">
        <f ca="1">(Table1[[#This Row],[Bruto tov vorige schijf]]-Table1[[#This Row],[Netto tov vorige schijf]])/MAX(Table1[[#This Row],[Bruto tov vorige schijf]],1)</f>
        <v>0.49021999999968102</v>
      </c>
    </row>
    <row r="4693" spans="1:12" x14ac:dyDescent="0.25">
      <c r="A4693" s="14">
        <v>54751</v>
      </c>
      <c r="B4693" s="6">
        <f>LoonHeffing2020(Table1[[#This Row],[Belastbaar loon]])</f>
        <v>20449.498500000002</v>
      </c>
      <c r="C4693" s="6">
        <f>AlgemeneHeffingsKorting2020(Table1[[#This Row],[Belastbaar loon]])</f>
        <v>780.25120000000004</v>
      </c>
      <c r="D4693" s="14">
        <f>ArbeidsKorting2020(Table1[[#This Row],[Belastbaar loon]])</f>
        <v>2631.18</v>
      </c>
      <c r="E4693" s="14">
        <f>MAX(Table1[[#This Row],[Loonheffing]]-Table1[[#This Row],[Algemene Heffingskorting]]-Table1[[#This Row],[Arbeidskorting]],0)</f>
        <v>17038.067300000002</v>
      </c>
      <c r="F4693" s="6">
        <f>Table1[[#This Row],[Belastbaar loon]]-Table1[[#This Row],[Belasting]]</f>
        <v>37712.932699999998</v>
      </c>
      <c r="G4693" s="2">
        <f>(Table1[[#This Row],[Belastbaar loon]]-Table1[[#This Row],[Netto loon]])/Table1[[#This Row],[Belastbaar loon]]</f>
        <v>0.31119189238552725</v>
      </c>
      <c r="H4693" s="14">
        <f t="shared" ca="1" si="67"/>
        <v>17033.165100000002</v>
      </c>
      <c r="I4693" s="14">
        <f ca="1">IF(ROW()=2, Table1[[#This Row],[Netto loon]], INDIRECT(ADDRESS(ROW()-1,COLUMN(F:F))))</f>
        <v>37707.834900000002</v>
      </c>
      <c r="J4693" s="6">
        <f ca="1">IF(ROW()=2, 0, Table1[[#This Row],[Belastbaar loon]]-INDIRECT(ADDRESS(ROW()-1,COLUMN(A:A))))</f>
        <v>10</v>
      </c>
      <c r="K4693" s="6">
        <f ca="1">Table1[[#This Row],[Netto loon]]-Table1[[#This Row],[Netto vorige schijf]]</f>
        <v>5.0977999999959138</v>
      </c>
      <c r="L4693" s="2">
        <f ca="1">(Table1[[#This Row],[Bruto tov vorige schijf]]-Table1[[#This Row],[Netto tov vorige schijf]])/MAX(Table1[[#This Row],[Bruto tov vorige schijf]],1)</f>
        <v>0.49022000000040861</v>
      </c>
    </row>
    <row r="4694" spans="1:12" x14ac:dyDescent="0.25">
      <c r="A4694" s="14">
        <v>54761</v>
      </c>
      <c r="B4694" s="6">
        <f>LoonHeffing2020(Table1[[#This Row],[Belastbaar loon]])</f>
        <v>20453.233499999998</v>
      </c>
      <c r="C4694" s="6">
        <f>AlgemeneHeffingsKorting2020(Table1[[#This Row],[Belastbaar loon]])</f>
        <v>779.68399999999997</v>
      </c>
      <c r="D4694" s="14">
        <f>ArbeidsKorting2020(Table1[[#This Row],[Belastbaar loon]])</f>
        <v>2630.58</v>
      </c>
      <c r="E4694" s="14">
        <f>MAX(Table1[[#This Row],[Loonheffing]]-Table1[[#This Row],[Algemene Heffingskorting]]-Table1[[#This Row],[Arbeidskorting]],0)</f>
        <v>17042.969499999999</v>
      </c>
      <c r="F4694" s="6">
        <f>Table1[[#This Row],[Belastbaar loon]]-Table1[[#This Row],[Belasting]]</f>
        <v>37718.030500000001</v>
      </c>
      <c r="G4694" s="2">
        <f>(Table1[[#This Row],[Belastbaar loon]]-Table1[[#This Row],[Netto loon]])/Table1[[#This Row],[Belastbaar loon]]</f>
        <v>0.31122458501488282</v>
      </c>
      <c r="H4694" s="14">
        <f t="shared" ca="1" si="67"/>
        <v>17038.067300000002</v>
      </c>
      <c r="I4694" s="14">
        <f ca="1">IF(ROW()=2, Table1[[#This Row],[Netto loon]], INDIRECT(ADDRESS(ROW()-1,COLUMN(F:F))))</f>
        <v>37712.932699999998</v>
      </c>
      <c r="J4694" s="6">
        <f ca="1">IF(ROW()=2, 0, Table1[[#This Row],[Belastbaar loon]]-INDIRECT(ADDRESS(ROW()-1,COLUMN(A:A))))</f>
        <v>10</v>
      </c>
      <c r="K4694" s="6">
        <f ca="1">Table1[[#This Row],[Netto loon]]-Table1[[#This Row],[Netto vorige schijf]]</f>
        <v>5.0978000000031898</v>
      </c>
      <c r="L4694" s="2">
        <f ca="1">(Table1[[#This Row],[Bruto tov vorige schijf]]-Table1[[#This Row],[Netto tov vorige schijf]])/MAX(Table1[[#This Row],[Bruto tov vorige schijf]],1)</f>
        <v>0.49021999999968102</v>
      </c>
    </row>
    <row r="4695" spans="1:12" x14ac:dyDescent="0.25">
      <c r="A4695" s="14">
        <v>54771</v>
      </c>
      <c r="B4695" s="6">
        <f>LoonHeffing2020(Table1[[#This Row],[Belastbaar loon]])</f>
        <v>20456.968499999999</v>
      </c>
      <c r="C4695" s="6">
        <f>AlgemeneHeffingsKorting2020(Table1[[#This Row],[Belastbaar loon]])</f>
        <v>779.11680000000001</v>
      </c>
      <c r="D4695" s="14">
        <f>ArbeidsKorting2020(Table1[[#This Row],[Belastbaar loon]])</f>
        <v>2629.98</v>
      </c>
      <c r="E4695" s="14">
        <f>MAX(Table1[[#This Row],[Loonheffing]]-Table1[[#This Row],[Algemene Heffingskorting]]-Table1[[#This Row],[Arbeidskorting]],0)</f>
        <v>17047.8717</v>
      </c>
      <c r="F4695" s="6">
        <f>Table1[[#This Row],[Belastbaar loon]]-Table1[[#This Row],[Belasting]]</f>
        <v>37723.128299999997</v>
      </c>
      <c r="G4695" s="2">
        <f>(Table1[[#This Row],[Belastbaar loon]]-Table1[[#This Row],[Netto loon]])/Table1[[#This Row],[Belastbaar loon]]</f>
        <v>0.31125726570630446</v>
      </c>
      <c r="H4695" s="14">
        <f t="shared" ca="1" si="67"/>
        <v>17042.969499999999</v>
      </c>
      <c r="I4695" s="14">
        <f ca="1">IF(ROW()=2, Table1[[#This Row],[Netto loon]], INDIRECT(ADDRESS(ROW()-1,COLUMN(F:F))))</f>
        <v>37718.030500000001</v>
      </c>
      <c r="J4695" s="6">
        <f ca="1">IF(ROW()=2, 0, Table1[[#This Row],[Belastbaar loon]]-INDIRECT(ADDRESS(ROW()-1,COLUMN(A:A))))</f>
        <v>10</v>
      </c>
      <c r="K4695" s="6">
        <f ca="1">Table1[[#This Row],[Netto loon]]-Table1[[#This Row],[Netto vorige schijf]]</f>
        <v>5.0977999999959138</v>
      </c>
      <c r="L4695" s="2">
        <f ca="1">(Table1[[#This Row],[Bruto tov vorige schijf]]-Table1[[#This Row],[Netto tov vorige schijf]])/MAX(Table1[[#This Row],[Bruto tov vorige schijf]],1)</f>
        <v>0.49022000000040861</v>
      </c>
    </row>
    <row r="4696" spans="1:12" x14ac:dyDescent="0.25">
      <c r="A4696" s="14">
        <v>54781</v>
      </c>
      <c r="B4696" s="6">
        <f>LoonHeffing2020(Table1[[#This Row],[Belastbaar loon]])</f>
        <v>20460.7035</v>
      </c>
      <c r="C4696" s="6">
        <f>AlgemeneHeffingsKorting2020(Table1[[#This Row],[Belastbaar loon]])</f>
        <v>778.54960000000005</v>
      </c>
      <c r="D4696" s="14">
        <f>ArbeidsKorting2020(Table1[[#This Row],[Belastbaar loon]])</f>
        <v>2629.38</v>
      </c>
      <c r="E4696" s="14">
        <f>MAX(Table1[[#This Row],[Loonheffing]]-Table1[[#This Row],[Algemene Heffingskorting]]-Table1[[#This Row],[Arbeidskorting]],0)</f>
        <v>17052.7739</v>
      </c>
      <c r="F4696" s="6">
        <f>Table1[[#This Row],[Belastbaar loon]]-Table1[[#This Row],[Belasting]]</f>
        <v>37728.2261</v>
      </c>
      <c r="G4696" s="2">
        <f>(Table1[[#This Row],[Belastbaar loon]]-Table1[[#This Row],[Netto loon]])/Table1[[#This Row],[Belastbaar loon]]</f>
        <v>0.31128993446632958</v>
      </c>
      <c r="H4696" s="14">
        <f t="shared" ca="1" si="67"/>
        <v>17047.8717</v>
      </c>
      <c r="I4696" s="14">
        <f ca="1">IF(ROW()=2, Table1[[#This Row],[Netto loon]], INDIRECT(ADDRESS(ROW()-1,COLUMN(F:F))))</f>
        <v>37723.128299999997</v>
      </c>
      <c r="J4696" s="6">
        <f ca="1">IF(ROW()=2, 0, Table1[[#This Row],[Belastbaar loon]]-INDIRECT(ADDRESS(ROW()-1,COLUMN(A:A))))</f>
        <v>10</v>
      </c>
      <c r="K4696" s="6">
        <f ca="1">Table1[[#This Row],[Netto loon]]-Table1[[#This Row],[Netto vorige schijf]]</f>
        <v>5.0978000000031898</v>
      </c>
      <c r="L4696" s="2">
        <f ca="1">(Table1[[#This Row],[Bruto tov vorige schijf]]-Table1[[#This Row],[Netto tov vorige schijf]])/MAX(Table1[[#This Row],[Bruto tov vorige schijf]],1)</f>
        <v>0.49021999999968102</v>
      </c>
    </row>
    <row r="4697" spans="1:12" x14ac:dyDescent="0.25">
      <c r="A4697" s="14">
        <v>54791</v>
      </c>
      <c r="B4697" s="6">
        <f>LoonHeffing2020(Table1[[#This Row],[Belastbaar loon]])</f>
        <v>20464.4385</v>
      </c>
      <c r="C4697" s="6">
        <f>AlgemeneHeffingsKorting2020(Table1[[#This Row],[Belastbaar loon]])</f>
        <v>777.98239999999998</v>
      </c>
      <c r="D4697" s="14">
        <f>ArbeidsKorting2020(Table1[[#This Row],[Belastbaar loon]])</f>
        <v>2628.78</v>
      </c>
      <c r="E4697" s="14">
        <f>MAX(Table1[[#This Row],[Loonheffing]]-Table1[[#This Row],[Algemene Heffingskorting]]-Table1[[#This Row],[Arbeidskorting]],0)</f>
        <v>17057.676100000001</v>
      </c>
      <c r="F4697" s="6">
        <f>Table1[[#This Row],[Belastbaar loon]]-Table1[[#This Row],[Belasting]]</f>
        <v>37733.323900000003</v>
      </c>
      <c r="G4697" s="2">
        <f>(Table1[[#This Row],[Belastbaar loon]]-Table1[[#This Row],[Netto loon]])/Table1[[#This Row],[Belastbaar loon]]</f>
        <v>0.31132259130149109</v>
      </c>
      <c r="H4697" s="14">
        <f t="shared" ca="1" si="67"/>
        <v>17052.7739</v>
      </c>
      <c r="I4697" s="14">
        <f ca="1">IF(ROW()=2, Table1[[#This Row],[Netto loon]], INDIRECT(ADDRESS(ROW()-1,COLUMN(F:F))))</f>
        <v>37728.2261</v>
      </c>
      <c r="J4697" s="6">
        <f ca="1">IF(ROW()=2, 0, Table1[[#This Row],[Belastbaar loon]]-INDIRECT(ADDRESS(ROW()-1,COLUMN(A:A))))</f>
        <v>10</v>
      </c>
      <c r="K4697" s="6">
        <f ca="1">Table1[[#This Row],[Netto loon]]-Table1[[#This Row],[Netto vorige schijf]]</f>
        <v>5.0978000000031898</v>
      </c>
      <c r="L4697" s="2">
        <f ca="1">(Table1[[#This Row],[Bruto tov vorige schijf]]-Table1[[#This Row],[Netto tov vorige schijf]])/MAX(Table1[[#This Row],[Bruto tov vorige schijf]],1)</f>
        <v>0.49021999999968102</v>
      </c>
    </row>
    <row r="4698" spans="1:12" x14ac:dyDescent="0.25">
      <c r="A4698" s="14">
        <v>54801</v>
      </c>
      <c r="B4698" s="6">
        <f>LoonHeffing2020(Table1[[#This Row],[Belastbaar loon]])</f>
        <v>20468.173500000001</v>
      </c>
      <c r="C4698" s="6">
        <f>AlgemeneHeffingsKorting2020(Table1[[#This Row],[Belastbaar loon]])</f>
        <v>777.41520000000003</v>
      </c>
      <c r="D4698" s="14">
        <f>ArbeidsKorting2020(Table1[[#This Row],[Belastbaar loon]])</f>
        <v>2628.18</v>
      </c>
      <c r="E4698" s="14">
        <f>MAX(Table1[[#This Row],[Loonheffing]]-Table1[[#This Row],[Algemene Heffingskorting]]-Table1[[#This Row],[Arbeidskorting]],0)</f>
        <v>17062.578300000001</v>
      </c>
      <c r="F4698" s="6">
        <f>Table1[[#This Row],[Belastbaar loon]]-Table1[[#This Row],[Belasting]]</f>
        <v>37738.421699999999</v>
      </c>
      <c r="G4698" s="2">
        <f>(Table1[[#This Row],[Belastbaar loon]]-Table1[[#This Row],[Netto loon]])/Table1[[#This Row],[Belastbaar loon]]</f>
        <v>0.31135523621831718</v>
      </c>
      <c r="H4698" s="14">
        <f t="shared" ref="H4698:H4761" ca="1" si="68">IF(ROW()=2, 0, INDIRECT(ADDRESS(ROW()-1,COLUMN(E:E))))</f>
        <v>17057.676100000001</v>
      </c>
      <c r="I4698" s="14">
        <f ca="1">IF(ROW()=2, Table1[[#This Row],[Netto loon]], INDIRECT(ADDRESS(ROW()-1,COLUMN(F:F))))</f>
        <v>37733.323900000003</v>
      </c>
      <c r="J4698" s="6">
        <f ca="1">IF(ROW()=2, 0, Table1[[#This Row],[Belastbaar loon]]-INDIRECT(ADDRESS(ROW()-1,COLUMN(A:A))))</f>
        <v>10</v>
      </c>
      <c r="K4698" s="6">
        <f ca="1">Table1[[#This Row],[Netto loon]]-Table1[[#This Row],[Netto vorige schijf]]</f>
        <v>5.0977999999959138</v>
      </c>
      <c r="L4698" s="2">
        <f ca="1">(Table1[[#This Row],[Bruto tov vorige schijf]]-Table1[[#This Row],[Netto tov vorige schijf]])/MAX(Table1[[#This Row],[Bruto tov vorige schijf]],1)</f>
        <v>0.49022000000040861</v>
      </c>
    </row>
    <row r="4699" spans="1:12" x14ac:dyDescent="0.25">
      <c r="A4699" s="14">
        <v>54811</v>
      </c>
      <c r="B4699" s="6">
        <f>LoonHeffing2020(Table1[[#This Row],[Belastbaar loon]])</f>
        <v>20471.908500000001</v>
      </c>
      <c r="C4699" s="6">
        <f>AlgemeneHeffingsKorting2020(Table1[[#This Row],[Belastbaar loon]])</f>
        <v>776.84800000000007</v>
      </c>
      <c r="D4699" s="14">
        <f>ArbeidsKorting2020(Table1[[#This Row],[Belastbaar loon]])</f>
        <v>2627.58</v>
      </c>
      <c r="E4699" s="14">
        <f>MAX(Table1[[#This Row],[Loonheffing]]-Table1[[#This Row],[Algemene Heffingskorting]]-Table1[[#This Row],[Arbeidskorting]],0)</f>
        <v>17067.480499999998</v>
      </c>
      <c r="F4699" s="6">
        <f>Table1[[#This Row],[Belastbaar loon]]-Table1[[#This Row],[Belasting]]</f>
        <v>37743.519500000002</v>
      </c>
      <c r="G4699" s="2">
        <f>(Table1[[#This Row],[Belastbaar loon]]-Table1[[#This Row],[Netto loon]])/Table1[[#This Row],[Belastbaar loon]]</f>
        <v>0.31138786922333106</v>
      </c>
      <c r="H4699" s="14">
        <f t="shared" ca="1" si="68"/>
        <v>17062.578300000001</v>
      </c>
      <c r="I4699" s="14">
        <f ca="1">IF(ROW()=2, Table1[[#This Row],[Netto loon]], INDIRECT(ADDRESS(ROW()-1,COLUMN(F:F))))</f>
        <v>37738.421699999999</v>
      </c>
      <c r="J4699" s="6">
        <f ca="1">IF(ROW()=2, 0, Table1[[#This Row],[Belastbaar loon]]-INDIRECT(ADDRESS(ROW()-1,COLUMN(A:A))))</f>
        <v>10</v>
      </c>
      <c r="K4699" s="6">
        <f ca="1">Table1[[#This Row],[Netto loon]]-Table1[[#This Row],[Netto vorige schijf]]</f>
        <v>5.0978000000031898</v>
      </c>
      <c r="L4699" s="2">
        <f ca="1">(Table1[[#This Row],[Bruto tov vorige schijf]]-Table1[[#This Row],[Netto tov vorige schijf]])/MAX(Table1[[#This Row],[Bruto tov vorige schijf]],1)</f>
        <v>0.49021999999968102</v>
      </c>
    </row>
    <row r="4700" spans="1:12" x14ac:dyDescent="0.25">
      <c r="A4700" s="14">
        <v>54821</v>
      </c>
      <c r="B4700" s="6">
        <f>LoonHeffing2020(Table1[[#This Row],[Belastbaar loon]])</f>
        <v>20475.643499999998</v>
      </c>
      <c r="C4700" s="6">
        <f>AlgemeneHeffingsKorting2020(Table1[[#This Row],[Belastbaar loon]])</f>
        <v>776.2808</v>
      </c>
      <c r="D4700" s="14">
        <f>ArbeidsKorting2020(Table1[[#This Row],[Belastbaar loon]])</f>
        <v>2626.98</v>
      </c>
      <c r="E4700" s="14">
        <f>MAX(Table1[[#This Row],[Loonheffing]]-Table1[[#This Row],[Algemene Heffingskorting]]-Table1[[#This Row],[Arbeidskorting]],0)</f>
        <v>17072.382699999998</v>
      </c>
      <c r="F4700" s="6">
        <f>Table1[[#This Row],[Belastbaar loon]]-Table1[[#This Row],[Belasting]]</f>
        <v>37748.617299999998</v>
      </c>
      <c r="G4700" s="2">
        <f>(Table1[[#This Row],[Belastbaar loon]]-Table1[[#This Row],[Netto loon]])/Table1[[#This Row],[Belastbaar loon]]</f>
        <v>0.31142049032305141</v>
      </c>
      <c r="H4700" s="14">
        <f t="shared" ca="1" si="68"/>
        <v>17067.480499999998</v>
      </c>
      <c r="I4700" s="14">
        <f ca="1">IF(ROW()=2, Table1[[#This Row],[Netto loon]], INDIRECT(ADDRESS(ROW()-1,COLUMN(F:F))))</f>
        <v>37743.519500000002</v>
      </c>
      <c r="J4700" s="6">
        <f ca="1">IF(ROW()=2, 0, Table1[[#This Row],[Belastbaar loon]]-INDIRECT(ADDRESS(ROW()-1,COLUMN(A:A))))</f>
        <v>10</v>
      </c>
      <c r="K4700" s="6">
        <f ca="1">Table1[[#This Row],[Netto loon]]-Table1[[#This Row],[Netto vorige schijf]]</f>
        <v>5.0977999999959138</v>
      </c>
      <c r="L4700" s="2">
        <f ca="1">(Table1[[#This Row],[Bruto tov vorige schijf]]-Table1[[#This Row],[Netto tov vorige schijf]])/MAX(Table1[[#This Row],[Bruto tov vorige schijf]],1)</f>
        <v>0.49022000000040861</v>
      </c>
    </row>
    <row r="4701" spans="1:12" x14ac:dyDescent="0.25">
      <c r="A4701" s="14">
        <v>54831</v>
      </c>
      <c r="B4701" s="6">
        <f>LoonHeffing2020(Table1[[#This Row],[Belastbaar loon]])</f>
        <v>20479.378499999999</v>
      </c>
      <c r="C4701" s="6">
        <f>AlgemeneHeffingsKorting2020(Table1[[#This Row],[Belastbaar loon]])</f>
        <v>775.71360000000004</v>
      </c>
      <c r="D4701" s="14">
        <f>ArbeidsKorting2020(Table1[[#This Row],[Belastbaar loon]])</f>
        <v>2626.38</v>
      </c>
      <c r="E4701" s="14">
        <f>MAX(Table1[[#This Row],[Loonheffing]]-Table1[[#This Row],[Algemene Heffingskorting]]-Table1[[#This Row],[Arbeidskorting]],0)</f>
        <v>17077.284899999999</v>
      </c>
      <c r="F4701" s="6">
        <f>Table1[[#This Row],[Belastbaar loon]]-Table1[[#This Row],[Belasting]]</f>
        <v>37753.715100000001</v>
      </c>
      <c r="G4701" s="2">
        <f>(Table1[[#This Row],[Belastbaar loon]]-Table1[[#This Row],[Netto loon]])/Table1[[#This Row],[Belastbaar loon]]</f>
        <v>0.31145309952399186</v>
      </c>
      <c r="H4701" s="14">
        <f t="shared" ca="1" si="68"/>
        <v>17072.382699999998</v>
      </c>
      <c r="I4701" s="14">
        <f ca="1">IF(ROW()=2, Table1[[#This Row],[Netto loon]], INDIRECT(ADDRESS(ROW()-1,COLUMN(F:F))))</f>
        <v>37748.617299999998</v>
      </c>
      <c r="J4701" s="6">
        <f ca="1">IF(ROW()=2, 0, Table1[[#This Row],[Belastbaar loon]]-INDIRECT(ADDRESS(ROW()-1,COLUMN(A:A))))</f>
        <v>10</v>
      </c>
      <c r="K4701" s="6">
        <f ca="1">Table1[[#This Row],[Netto loon]]-Table1[[#This Row],[Netto vorige schijf]]</f>
        <v>5.0978000000031898</v>
      </c>
      <c r="L4701" s="2">
        <f ca="1">(Table1[[#This Row],[Bruto tov vorige schijf]]-Table1[[#This Row],[Netto tov vorige schijf]])/MAX(Table1[[#This Row],[Bruto tov vorige schijf]],1)</f>
        <v>0.49021999999968102</v>
      </c>
    </row>
    <row r="4702" spans="1:12" x14ac:dyDescent="0.25">
      <c r="A4702" s="14">
        <v>54841</v>
      </c>
      <c r="B4702" s="6">
        <f>LoonHeffing2020(Table1[[#This Row],[Belastbaar loon]])</f>
        <v>20483.113499999999</v>
      </c>
      <c r="C4702" s="6">
        <f>AlgemeneHeffingsKorting2020(Table1[[#This Row],[Belastbaar loon]])</f>
        <v>775.14639999999997</v>
      </c>
      <c r="D4702" s="14">
        <f>ArbeidsKorting2020(Table1[[#This Row],[Belastbaar loon]])</f>
        <v>2625.78</v>
      </c>
      <c r="E4702" s="14">
        <f>MAX(Table1[[#This Row],[Loonheffing]]-Table1[[#This Row],[Algemene Heffingskorting]]-Table1[[#This Row],[Arbeidskorting]],0)</f>
        <v>17082.187099999999</v>
      </c>
      <c r="F4702" s="6">
        <f>Table1[[#This Row],[Belastbaar loon]]-Table1[[#This Row],[Belasting]]</f>
        <v>37758.812900000004</v>
      </c>
      <c r="G4702" s="2">
        <f>(Table1[[#This Row],[Belastbaar loon]]-Table1[[#This Row],[Netto loon]])/Table1[[#This Row],[Belastbaar loon]]</f>
        <v>0.31148569683266164</v>
      </c>
      <c r="H4702" s="14">
        <f t="shared" ca="1" si="68"/>
        <v>17077.284899999999</v>
      </c>
      <c r="I4702" s="14">
        <f ca="1">IF(ROW()=2, Table1[[#This Row],[Netto loon]], INDIRECT(ADDRESS(ROW()-1,COLUMN(F:F))))</f>
        <v>37753.715100000001</v>
      </c>
      <c r="J4702" s="6">
        <f ca="1">IF(ROW()=2, 0, Table1[[#This Row],[Belastbaar loon]]-INDIRECT(ADDRESS(ROW()-1,COLUMN(A:A))))</f>
        <v>10</v>
      </c>
      <c r="K4702" s="6">
        <f ca="1">Table1[[#This Row],[Netto loon]]-Table1[[#This Row],[Netto vorige schijf]]</f>
        <v>5.0978000000031898</v>
      </c>
      <c r="L4702" s="2">
        <f ca="1">(Table1[[#This Row],[Bruto tov vorige schijf]]-Table1[[#This Row],[Netto tov vorige schijf]])/MAX(Table1[[#This Row],[Bruto tov vorige schijf]],1)</f>
        <v>0.49021999999968102</v>
      </c>
    </row>
    <row r="4703" spans="1:12" x14ac:dyDescent="0.25">
      <c r="A4703" s="14">
        <v>54851</v>
      </c>
      <c r="B4703" s="6">
        <f>LoonHeffing2020(Table1[[#This Row],[Belastbaar loon]])</f>
        <v>20486.8485</v>
      </c>
      <c r="C4703" s="6">
        <f>AlgemeneHeffingsKorting2020(Table1[[#This Row],[Belastbaar loon]])</f>
        <v>774.57920000000001</v>
      </c>
      <c r="D4703" s="14">
        <f>ArbeidsKorting2020(Table1[[#This Row],[Belastbaar loon]])</f>
        <v>2625.18</v>
      </c>
      <c r="E4703" s="14">
        <f>MAX(Table1[[#This Row],[Loonheffing]]-Table1[[#This Row],[Algemene Heffingskorting]]-Table1[[#This Row],[Arbeidskorting]],0)</f>
        <v>17087.0893</v>
      </c>
      <c r="F4703" s="6">
        <f>Table1[[#This Row],[Belastbaar loon]]-Table1[[#This Row],[Belasting]]</f>
        <v>37763.9107</v>
      </c>
      <c r="G4703" s="2">
        <f>(Table1[[#This Row],[Belastbaar loon]]-Table1[[#This Row],[Netto loon]])/Table1[[#This Row],[Belastbaar loon]]</f>
        <v>0.31151828225556505</v>
      </c>
      <c r="H4703" s="14">
        <f t="shared" ca="1" si="68"/>
        <v>17082.187099999999</v>
      </c>
      <c r="I4703" s="14">
        <f ca="1">IF(ROW()=2, Table1[[#This Row],[Netto loon]], INDIRECT(ADDRESS(ROW()-1,COLUMN(F:F))))</f>
        <v>37758.812900000004</v>
      </c>
      <c r="J4703" s="6">
        <f ca="1">IF(ROW()=2, 0, Table1[[#This Row],[Belastbaar loon]]-INDIRECT(ADDRESS(ROW()-1,COLUMN(A:A))))</f>
        <v>10</v>
      </c>
      <c r="K4703" s="6">
        <f ca="1">Table1[[#This Row],[Netto loon]]-Table1[[#This Row],[Netto vorige schijf]]</f>
        <v>5.0977999999959138</v>
      </c>
      <c r="L4703" s="2">
        <f ca="1">(Table1[[#This Row],[Bruto tov vorige schijf]]-Table1[[#This Row],[Netto tov vorige schijf]])/MAX(Table1[[#This Row],[Bruto tov vorige schijf]],1)</f>
        <v>0.49022000000040861</v>
      </c>
    </row>
    <row r="4704" spans="1:12" x14ac:dyDescent="0.25">
      <c r="A4704" s="14">
        <v>54861</v>
      </c>
      <c r="B4704" s="6">
        <f>LoonHeffing2020(Table1[[#This Row],[Belastbaar loon]])</f>
        <v>20490.583500000001</v>
      </c>
      <c r="C4704" s="6">
        <f>AlgemeneHeffingsKorting2020(Table1[[#This Row],[Belastbaar loon]])</f>
        <v>774.01200000000006</v>
      </c>
      <c r="D4704" s="14">
        <f>ArbeidsKorting2020(Table1[[#This Row],[Belastbaar loon]])</f>
        <v>2624.58</v>
      </c>
      <c r="E4704" s="14">
        <f>MAX(Table1[[#This Row],[Loonheffing]]-Table1[[#This Row],[Algemene Heffingskorting]]-Table1[[#This Row],[Arbeidskorting]],0)</f>
        <v>17091.991500000004</v>
      </c>
      <c r="F4704" s="6">
        <f>Table1[[#This Row],[Belastbaar loon]]-Table1[[#This Row],[Belasting]]</f>
        <v>37769.008499999996</v>
      </c>
      <c r="G4704" s="2">
        <f>(Table1[[#This Row],[Belastbaar loon]]-Table1[[#This Row],[Netto loon]])/Table1[[#This Row],[Belastbaar loon]]</f>
        <v>0.31155085579920166</v>
      </c>
      <c r="H4704" s="14">
        <f t="shared" ca="1" si="68"/>
        <v>17087.0893</v>
      </c>
      <c r="I4704" s="14">
        <f ca="1">IF(ROW()=2, Table1[[#This Row],[Netto loon]], INDIRECT(ADDRESS(ROW()-1,COLUMN(F:F))))</f>
        <v>37763.9107</v>
      </c>
      <c r="J4704" s="6">
        <f ca="1">IF(ROW()=2, 0, Table1[[#This Row],[Belastbaar loon]]-INDIRECT(ADDRESS(ROW()-1,COLUMN(A:A))))</f>
        <v>10</v>
      </c>
      <c r="K4704" s="6">
        <f ca="1">Table1[[#This Row],[Netto loon]]-Table1[[#This Row],[Netto vorige schijf]]</f>
        <v>5.0977999999959138</v>
      </c>
      <c r="L4704" s="2">
        <f ca="1">(Table1[[#This Row],[Bruto tov vorige schijf]]-Table1[[#This Row],[Netto tov vorige schijf]])/MAX(Table1[[#This Row],[Bruto tov vorige schijf]],1)</f>
        <v>0.49022000000040861</v>
      </c>
    </row>
    <row r="4705" spans="1:12" x14ac:dyDescent="0.25">
      <c r="A4705" s="14">
        <v>54871</v>
      </c>
      <c r="B4705" s="6">
        <f>LoonHeffing2020(Table1[[#This Row],[Belastbaar loon]])</f>
        <v>20494.318500000001</v>
      </c>
      <c r="C4705" s="6">
        <f>AlgemeneHeffingsKorting2020(Table1[[#This Row],[Belastbaar loon]])</f>
        <v>773.44479999999999</v>
      </c>
      <c r="D4705" s="14">
        <f>ArbeidsKorting2020(Table1[[#This Row],[Belastbaar loon]])</f>
        <v>2623.98</v>
      </c>
      <c r="E4705" s="14">
        <f>MAX(Table1[[#This Row],[Loonheffing]]-Table1[[#This Row],[Algemene Heffingskorting]]-Table1[[#This Row],[Arbeidskorting]],0)</f>
        <v>17096.893700000001</v>
      </c>
      <c r="F4705" s="6">
        <f>Table1[[#This Row],[Belastbaar loon]]-Table1[[#This Row],[Belasting]]</f>
        <v>37774.106299999999</v>
      </c>
      <c r="G4705" s="2">
        <f>(Table1[[#This Row],[Belastbaar loon]]-Table1[[#This Row],[Netto loon]])/Table1[[#This Row],[Belastbaar loon]]</f>
        <v>0.31158341747006618</v>
      </c>
      <c r="H4705" s="14">
        <f t="shared" ca="1" si="68"/>
        <v>17091.991500000004</v>
      </c>
      <c r="I4705" s="14">
        <f ca="1">IF(ROW()=2, Table1[[#This Row],[Netto loon]], INDIRECT(ADDRESS(ROW()-1,COLUMN(F:F))))</f>
        <v>37769.008499999996</v>
      </c>
      <c r="J4705" s="6">
        <f ca="1">IF(ROW()=2, 0, Table1[[#This Row],[Belastbaar loon]]-INDIRECT(ADDRESS(ROW()-1,COLUMN(A:A))))</f>
        <v>10</v>
      </c>
      <c r="K4705" s="6">
        <f ca="1">Table1[[#This Row],[Netto loon]]-Table1[[#This Row],[Netto vorige schijf]]</f>
        <v>5.0978000000031898</v>
      </c>
      <c r="L4705" s="2">
        <f ca="1">(Table1[[#This Row],[Bruto tov vorige schijf]]-Table1[[#This Row],[Netto tov vorige schijf]])/MAX(Table1[[#This Row],[Bruto tov vorige schijf]],1)</f>
        <v>0.49021999999968102</v>
      </c>
    </row>
    <row r="4706" spans="1:12" x14ac:dyDescent="0.25">
      <c r="A4706" s="14">
        <v>54881</v>
      </c>
      <c r="B4706" s="6">
        <f>LoonHeffing2020(Table1[[#This Row],[Belastbaar loon]])</f>
        <v>20498.053499999998</v>
      </c>
      <c r="C4706" s="6">
        <f>AlgemeneHeffingsKorting2020(Table1[[#This Row],[Belastbaar loon]])</f>
        <v>772.87760000000003</v>
      </c>
      <c r="D4706" s="14">
        <f>ArbeidsKorting2020(Table1[[#This Row],[Belastbaar loon]])</f>
        <v>2623.38</v>
      </c>
      <c r="E4706" s="14">
        <f>MAX(Table1[[#This Row],[Loonheffing]]-Table1[[#This Row],[Algemene Heffingskorting]]-Table1[[#This Row],[Arbeidskorting]],0)</f>
        <v>17101.795899999997</v>
      </c>
      <c r="F4706" s="6">
        <f>Table1[[#This Row],[Belastbaar loon]]-Table1[[#This Row],[Belasting]]</f>
        <v>37779.204100000003</v>
      </c>
      <c r="G4706" s="2">
        <f>(Table1[[#This Row],[Belastbaar loon]]-Table1[[#This Row],[Netto loon]])/Table1[[#This Row],[Belastbaar loon]]</f>
        <v>0.31161596727464874</v>
      </c>
      <c r="H4706" s="14">
        <f t="shared" ca="1" si="68"/>
        <v>17096.893700000001</v>
      </c>
      <c r="I4706" s="14">
        <f ca="1">IF(ROW()=2, Table1[[#This Row],[Netto loon]], INDIRECT(ADDRESS(ROW()-1,COLUMN(F:F))))</f>
        <v>37774.106299999999</v>
      </c>
      <c r="J4706" s="6">
        <f ca="1">IF(ROW()=2, 0, Table1[[#This Row],[Belastbaar loon]]-INDIRECT(ADDRESS(ROW()-1,COLUMN(A:A))))</f>
        <v>10</v>
      </c>
      <c r="K4706" s="6">
        <f ca="1">Table1[[#This Row],[Netto loon]]-Table1[[#This Row],[Netto vorige schijf]]</f>
        <v>5.0978000000031898</v>
      </c>
      <c r="L4706" s="2">
        <f ca="1">(Table1[[#This Row],[Bruto tov vorige schijf]]-Table1[[#This Row],[Netto tov vorige schijf]])/MAX(Table1[[#This Row],[Bruto tov vorige schijf]],1)</f>
        <v>0.49021999999968102</v>
      </c>
    </row>
    <row r="4707" spans="1:12" x14ac:dyDescent="0.25">
      <c r="A4707" s="14">
        <v>54891</v>
      </c>
      <c r="B4707" s="6">
        <f>LoonHeffing2020(Table1[[#This Row],[Belastbaar loon]])</f>
        <v>20501.788499999999</v>
      </c>
      <c r="C4707" s="6">
        <f>AlgemeneHeffingsKorting2020(Table1[[#This Row],[Belastbaar loon]])</f>
        <v>772.31039999999996</v>
      </c>
      <c r="D4707" s="14">
        <f>ArbeidsKorting2020(Table1[[#This Row],[Belastbaar loon]])</f>
        <v>2622.78</v>
      </c>
      <c r="E4707" s="14">
        <f>MAX(Table1[[#This Row],[Loonheffing]]-Table1[[#This Row],[Algemene Heffingskorting]]-Table1[[#This Row],[Arbeidskorting]],0)</f>
        <v>17106.698100000001</v>
      </c>
      <c r="F4707" s="6">
        <f>Table1[[#This Row],[Belastbaar loon]]-Table1[[#This Row],[Belasting]]</f>
        <v>37784.301899999999</v>
      </c>
      <c r="G4707" s="2">
        <f>(Table1[[#This Row],[Belastbaar loon]]-Table1[[#This Row],[Netto loon]])/Table1[[#This Row],[Belastbaar loon]]</f>
        <v>0.31164850521943488</v>
      </c>
      <c r="H4707" s="14">
        <f t="shared" ca="1" si="68"/>
        <v>17101.795899999997</v>
      </c>
      <c r="I4707" s="14">
        <f ca="1">IF(ROW()=2, Table1[[#This Row],[Netto loon]], INDIRECT(ADDRESS(ROW()-1,COLUMN(F:F))))</f>
        <v>37779.204100000003</v>
      </c>
      <c r="J4707" s="6">
        <f ca="1">IF(ROW()=2, 0, Table1[[#This Row],[Belastbaar loon]]-INDIRECT(ADDRESS(ROW()-1,COLUMN(A:A))))</f>
        <v>10</v>
      </c>
      <c r="K4707" s="6">
        <f ca="1">Table1[[#This Row],[Netto loon]]-Table1[[#This Row],[Netto vorige schijf]]</f>
        <v>5.0977999999959138</v>
      </c>
      <c r="L4707" s="2">
        <f ca="1">(Table1[[#This Row],[Bruto tov vorige schijf]]-Table1[[#This Row],[Netto tov vorige schijf]])/MAX(Table1[[#This Row],[Bruto tov vorige schijf]],1)</f>
        <v>0.49022000000040861</v>
      </c>
    </row>
    <row r="4708" spans="1:12" x14ac:dyDescent="0.25">
      <c r="A4708" s="14">
        <v>54901</v>
      </c>
      <c r="B4708" s="6">
        <f>LoonHeffing2020(Table1[[#This Row],[Belastbaar loon]])</f>
        <v>20505.523499999999</v>
      </c>
      <c r="C4708" s="6">
        <f>AlgemeneHeffingsKorting2020(Table1[[#This Row],[Belastbaar loon]])</f>
        <v>771.7432</v>
      </c>
      <c r="D4708" s="14">
        <f>ArbeidsKorting2020(Table1[[#This Row],[Belastbaar loon]])</f>
        <v>2622.18</v>
      </c>
      <c r="E4708" s="14">
        <f>MAX(Table1[[#This Row],[Loonheffing]]-Table1[[#This Row],[Algemene Heffingskorting]]-Table1[[#This Row],[Arbeidskorting]],0)</f>
        <v>17111.600299999998</v>
      </c>
      <c r="F4708" s="6">
        <f>Table1[[#This Row],[Belastbaar loon]]-Table1[[#This Row],[Belasting]]</f>
        <v>37789.399700000002</v>
      </c>
      <c r="G4708" s="2">
        <f>(Table1[[#This Row],[Belastbaar loon]]-Table1[[#This Row],[Netto loon]])/Table1[[#This Row],[Belastbaar loon]]</f>
        <v>0.31168103131090508</v>
      </c>
      <c r="H4708" s="14">
        <f t="shared" ca="1" si="68"/>
        <v>17106.698100000001</v>
      </c>
      <c r="I4708" s="14">
        <f ca="1">IF(ROW()=2, Table1[[#This Row],[Netto loon]], INDIRECT(ADDRESS(ROW()-1,COLUMN(F:F))))</f>
        <v>37784.301899999999</v>
      </c>
      <c r="J4708" s="6">
        <f ca="1">IF(ROW()=2, 0, Table1[[#This Row],[Belastbaar loon]]-INDIRECT(ADDRESS(ROW()-1,COLUMN(A:A))))</f>
        <v>10</v>
      </c>
      <c r="K4708" s="6">
        <f ca="1">Table1[[#This Row],[Netto loon]]-Table1[[#This Row],[Netto vorige schijf]]</f>
        <v>5.0978000000031898</v>
      </c>
      <c r="L4708" s="2">
        <f ca="1">(Table1[[#This Row],[Bruto tov vorige schijf]]-Table1[[#This Row],[Netto tov vorige schijf]])/MAX(Table1[[#This Row],[Bruto tov vorige schijf]],1)</f>
        <v>0.49021999999968102</v>
      </c>
    </row>
    <row r="4709" spans="1:12" x14ac:dyDescent="0.25">
      <c r="A4709" s="14">
        <v>54911</v>
      </c>
      <c r="B4709" s="6">
        <f>LoonHeffing2020(Table1[[#This Row],[Belastbaar loon]])</f>
        <v>20509.2585</v>
      </c>
      <c r="C4709" s="6">
        <f>AlgemeneHeffingsKorting2020(Table1[[#This Row],[Belastbaar loon]])</f>
        <v>771.17600000000004</v>
      </c>
      <c r="D4709" s="14">
        <f>ArbeidsKorting2020(Table1[[#This Row],[Belastbaar loon]])</f>
        <v>2621.58</v>
      </c>
      <c r="E4709" s="14">
        <f>MAX(Table1[[#This Row],[Loonheffing]]-Table1[[#This Row],[Algemene Heffingskorting]]-Table1[[#This Row],[Arbeidskorting]],0)</f>
        <v>17116.502500000002</v>
      </c>
      <c r="F4709" s="6">
        <f>Table1[[#This Row],[Belastbaar loon]]-Table1[[#This Row],[Belasting]]</f>
        <v>37794.497499999998</v>
      </c>
      <c r="G4709" s="2">
        <f>(Table1[[#This Row],[Belastbaar loon]]-Table1[[#This Row],[Netto loon]])/Table1[[#This Row],[Belastbaar loon]]</f>
        <v>0.31171354555553538</v>
      </c>
      <c r="H4709" s="14">
        <f t="shared" ca="1" si="68"/>
        <v>17111.600299999998</v>
      </c>
      <c r="I4709" s="14">
        <f ca="1">IF(ROW()=2, Table1[[#This Row],[Netto loon]], INDIRECT(ADDRESS(ROW()-1,COLUMN(F:F))))</f>
        <v>37789.399700000002</v>
      </c>
      <c r="J4709" s="6">
        <f ca="1">IF(ROW()=2, 0, Table1[[#This Row],[Belastbaar loon]]-INDIRECT(ADDRESS(ROW()-1,COLUMN(A:A))))</f>
        <v>10</v>
      </c>
      <c r="K4709" s="6">
        <f ca="1">Table1[[#This Row],[Netto loon]]-Table1[[#This Row],[Netto vorige schijf]]</f>
        <v>5.0977999999959138</v>
      </c>
      <c r="L4709" s="2">
        <f ca="1">(Table1[[#This Row],[Bruto tov vorige schijf]]-Table1[[#This Row],[Netto tov vorige schijf]])/MAX(Table1[[#This Row],[Bruto tov vorige schijf]],1)</f>
        <v>0.49022000000040861</v>
      </c>
    </row>
    <row r="4710" spans="1:12" x14ac:dyDescent="0.25">
      <c r="A4710" s="14">
        <v>54921</v>
      </c>
      <c r="B4710" s="6">
        <f>LoonHeffing2020(Table1[[#This Row],[Belastbaar loon]])</f>
        <v>20512.9935</v>
      </c>
      <c r="C4710" s="6">
        <f>AlgemeneHeffingsKorting2020(Table1[[#This Row],[Belastbaar loon]])</f>
        <v>770.60879999999997</v>
      </c>
      <c r="D4710" s="14">
        <f>ArbeidsKorting2020(Table1[[#This Row],[Belastbaar loon]])</f>
        <v>2620.98</v>
      </c>
      <c r="E4710" s="14">
        <f>MAX(Table1[[#This Row],[Loonheffing]]-Table1[[#This Row],[Algemene Heffingskorting]]-Table1[[#This Row],[Arbeidskorting]],0)</f>
        <v>17121.404700000003</v>
      </c>
      <c r="F4710" s="6">
        <f>Table1[[#This Row],[Belastbaar loon]]-Table1[[#This Row],[Belasting]]</f>
        <v>37799.595300000001</v>
      </c>
      <c r="G4710" s="2">
        <f>(Table1[[#This Row],[Belastbaar loon]]-Table1[[#This Row],[Netto loon]])/Table1[[#This Row],[Belastbaar loon]]</f>
        <v>0.31174604795979677</v>
      </c>
      <c r="H4710" s="14">
        <f t="shared" ca="1" si="68"/>
        <v>17116.502500000002</v>
      </c>
      <c r="I4710" s="14">
        <f ca="1">IF(ROW()=2, Table1[[#This Row],[Netto loon]], INDIRECT(ADDRESS(ROW()-1,COLUMN(F:F))))</f>
        <v>37794.497499999998</v>
      </c>
      <c r="J4710" s="6">
        <f ca="1">IF(ROW()=2, 0, Table1[[#This Row],[Belastbaar loon]]-INDIRECT(ADDRESS(ROW()-1,COLUMN(A:A))))</f>
        <v>10</v>
      </c>
      <c r="K4710" s="6">
        <f ca="1">Table1[[#This Row],[Netto loon]]-Table1[[#This Row],[Netto vorige schijf]]</f>
        <v>5.0978000000031898</v>
      </c>
      <c r="L4710" s="2">
        <f ca="1">(Table1[[#This Row],[Bruto tov vorige schijf]]-Table1[[#This Row],[Netto tov vorige schijf]])/MAX(Table1[[#This Row],[Bruto tov vorige schijf]],1)</f>
        <v>0.49021999999968102</v>
      </c>
    </row>
    <row r="4711" spans="1:12" x14ac:dyDescent="0.25">
      <c r="A4711" s="14">
        <v>54931</v>
      </c>
      <c r="B4711" s="6">
        <f>LoonHeffing2020(Table1[[#This Row],[Belastbaar loon]])</f>
        <v>20516.728500000001</v>
      </c>
      <c r="C4711" s="6">
        <f>AlgemeneHeffingsKorting2020(Table1[[#This Row],[Belastbaar loon]])</f>
        <v>770.04160000000002</v>
      </c>
      <c r="D4711" s="14">
        <f>ArbeidsKorting2020(Table1[[#This Row],[Belastbaar loon]])</f>
        <v>2620.38</v>
      </c>
      <c r="E4711" s="14">
        <f>MAX(Table1[[#This Row],[Loonheffing]]-Table1[[#This Row],[Algemene Heffingskorting]]-Table1[[#This Row],[Arbeidskorting]],0)</f>
        <v>17126.3069</v>
      </c>
      <c r="F4711" s="6">
        <f>Table1[[#This Row],[Belastbaar loon]]-Table1[[#This Row],[Belasting]]</f>
        <v>37804.693100000004</v>
      </c>
      <c r="G4711" s="2">
        <f>(Table1[[#This Row],[Belastbaar loon]]-Table1[[#This Row],[Netto loon]])/Table1[[#This Row],[Belastbaar loon]]</f>
        <v>0.31177853853015591</v>
      </c>
      <c r="H4711" s="14">
        <f t="shared" ca="1" si="68"/>
        <v>17121.404700000003</v>
      </c>
      <c r="I4711" s="14">
        <f ca="1">IF(ROW()=2, Table1[[#This Row],[Netto loon]], INDIRECT(ADDRESS(ROW()-1,COLUMN(F:F))))</f>
        <v>37799.595300000001</v>
      </c>
      <c r="J4711" s="6">
        <f ca="1">IF(ROW()=2, 0, Table1[[#This Row],[Belastbaar loon]]-INDIRECT(ADDRESS(ROW()-1,COLUMN(A:A))))</f>
        <v>10</v>
      </c>
      <c r="K4711" s="6">
        <f ca="1">Table1[[#This Row],[Netto loon]]-Table1[[#This Row],[Netto vorige schijf]]</f>
        <v>5.0978000000031898</v>
      </c>
      <c r="L4711" s="2">
        <f ca="1">(Table1[[#This Row],[Bruto tov vorige schijf]]-Table1[[#This Row],[Netto tov vorige schijf]])/MAX(Table1[[#This Row],[Bruto tov vorige schijf]],1)</f>
        <v>0.49021999999968102</v>
      </c>
    </row>
    <row r="4712" spans="1:12" x14ac:dyDescent="0.25">
      <c r="A4712" s="14">
        <v>54941</v>
      </c>
      <c r="B4712" s="6">
        <f>LoonHeffing2020(Table1[[#This Row],[Belastbaar loon]])</f>
        <v>20520.463500000002</v>
      </c>
      <c r="C4712" s="6">
        <f>AlgemeneHeffingsKorting2020(Table1[[#This Row],[Belastbaar loon]])</f>
        <v>769.47440000000006</v>
      </c>
      <c r="D4712" s="14">
        <f>ArbeidsKorting2020(Table1[[#This Row],[Belastbaar loon]])</f>
        <v>2619.7800000000002</v>
      </c>
      <c r="E4712" s="14">
        <f>MAX(Table1[[#This Row],[Loonheffing]]-Table1[[#This Row],[Algemene Heffingskorting]]-Table1[[#This Row],[Arbeidskorting]],0)</f>
        <v>17131.209100000004</v>
      </c>
      <c r="F4712" s="6">
        <f>Table1[[#This Row],[Belastbaar loon]]-Table1[[#This Row],[Belasting]]</f>
        <v>37809.790899999993</v>
      </c>
      <c r="G4712" s="2">
        <f>(Table1[[#This Row],[Belastbaar loon]]-Table1[[#This Row],[Netto loon]])/Table1[[#This Row],[Belastbaar loon]]</f>
        <v>0.31181101727307486</v>
      </c>
      <c r="H4712" s="14">
        <f t="shared" ca="1" si="68"/>
        <v>17126.3069</v>
      </c>
      <c r="I4712" s="14">
        <f ca="1">IF(ROW()=2, Table1[[#This Row],[Netto loon]], INDIRECT(ADDRESS(ROW()-1,COLUMN(F:F))))</f>
        <v>37804.693100000004</v>
      </c>
      <c r="J4712" s="6">
        <f ca="1">IF(ROW()=2, 0, Table1[[#This Row],[Belastbaar loon]]-INDIRECT(ADDRESS(ROW()-1,COLUMN(A:A))))</f>
        <v>10</v>
      </c>
      <c r="K4712" s="6">
        <f ca="1">Table1[[#This Row],[Netto loon]]-Table1[[#This Row],[Netto vorige schijf]]</f>
        <v>5.0977999999886379</v>
      </c>
      <c r="L4712" s="2">
        <f ca="1">(Table1[[#This Row],[Bruto tov vorige schijf]]-Table1[[#This Row],[Netto tov vorige schijf]])/MAX(Table1[[#This Row],[Bruto tov vorige schijf]],1)</f>
        <v>0.49022000000113619</v>
      </c>
    </row>
    <row r="4713" spans="1:12" x14ac:dyDescent="0.25">
      <c r="A4713" s="14">
        <v>54951</v>
      </c>
      <c r="B4713" s="6">
        <f>LoonHeffing2020(Table1[[#This Row],[Belastbaar loon]])</f>
        <v>20524.198499999999</v>
      </c>
      <c r="C4713" s="6">
        <f>AlgemeneHeffingsKorting2020(Table1[[#This Row],[Belastbaar loon]])</f>
        <v>768.90719999999999</v>
      </c>
      <c r="D4713" s="14">
        <f>ArbeidsKorting2020(Table1[[#This Row],[Belastbaar loon]])</f>
        <v>2619.1799999999998</v>
      </c>
      <c r="E4713" s="14">
        <f>MAX(Table1[[#This Row],[Loonheffing]]-Table1[[#This Row],[Algemene Heffingskorting]]-Table1[[#This Row],[Arbeidskorting]],0)</f>
        <v>17136.111299999997</v>
      </c>
      <c r="F4713" s="6">
        <f>Table1[[#This Row],[Belastbaar loon]]-Table1[[#This Row],[Belasting]]</f>
        <v>37814.888700000003</v>
      </c>
      <c r="G4713" s="2">
        <f>(Table1[[#This Row],[Belastbaar loon]]-Table1[[#This Row],[Netto loon]])/Table1[[#This Row],[Belastbaar loon]]</f>
        <v>0.31184348419501007</v>
      </c>
      <c r="H4713" s="14">
        <f t="shared" ca="1" si="68"/>
        <v>17131.209100000004</v>
      </c>
      <c r="I4713" s="14">
        <f ca="1">IF(ROW()=2, Table1[[#This Row],[Netto loon]], INDIRECT(ADDRESS(ROW()-1,COLUMN(F:F))))</f>
        <v>37809.790899999993</v>
      </c>
      <c r="J4713" s="6">
        <f ca="1">IF(ROW()=2, 0, Table1[[#This Row],[Belastbaar loon]]-INDIRECT(ADDRESS(ROW()-1,COLUMN(A:A))))</f>
        <v>10</v>
      </c>
      <c r="K4713" s="6">
        <f ca="1">Table1[[#This Row],[Netto loon]]-Table1[[#This Row],[Netto vorige schijf]]</f>
        <v>5.0978000000104657</v>
      </c>
      <c r="L4713" s="2">
        <f ca="1">(Table1[[#This Row],[Bruto tov vorige schijf]]-Table1[[#This Row],[Netto tov vorige schijf]])/MAX(Table1[[#This Row],[Bruto tov vorige schijf]],1)</f>
        <v>0.49021999999895344</v>
      </c>
    </row>
    <row r="4714" spans="1:12" x14ac:dyDescent="0.25">
      <c r="A4714" s="14">
        <v>54961</v>
      </c>
      <c r="B4714" s="6">
        <f>LoonHeffing2020(Table1[[#This Row],[Belastbaar loon]])</f>
        <v>20527.933499999999</v>
      </c>
      <c r="C4714" s="6">
        <f>AlgemeneHeffingsKorting2020(Table1[[#This Row],[Belastbaar loon]])</f>
        <v>768.34</v>
      </c>
      <c r="D4714" s="14">
        <f>ArbeidsKorting2020(Table1[[#This Row],[Belastbaar loon]])</f>
        <v>2618.58</v>
      </c>
      <c r="E4714" s="14">
        <f>MAX(Table1[[#This Row],[Loonheffing]]-Table1[[#This Row],[Algemene Heffingskorting]]-Table1[[#This Row],[Arbeidskorting]],0)</f>
        <v>17141.013500000001</v>
      </c>
      <c r="F4714" s="6">
        <f>Table1[[#This Row],[Belastbaar loon]]-Table1[[#This Row],[Belasting]]</f>
        <v>37819.986499999999</v>
      </c>
      <c r="G4714" s="2">
        <f>(Table1[[#This Row],[Belastbaar loon]]-Table1[[#This Row],[Netto loon]])/Table1[[#This Row],[Belastbaar loon]]</f>
        <v>0.31187593930241447</v>
      </c>
      <c r="H4714" s="14">
        <f t="shared" ca="1" si="68"/>
        <v>17136.111299999997</v>
      </c>
      <c r="I4714" s="14">
        <f ca="1">IF(ROW()=2, Table1[[#This Row],[Netto loon]], INDIRECT(ADDRESS(ROW()-1,COLUMN(F:F))))</f>
        <v>37814.888700000003</v>
      </c>
      <c r="J4714" s="6">
        <f ca="1">IF(ROW()=2, 0, Table1[[#This Row],[Belastbaar loon]]-INDIRECT(ADDRESS(ROW()-1,COLUMN(A:A))))</f>
        <v>10</v>
      </c>
      <c r="K4714" s="6">
        <f ca="1">Table1[[#This Row],[Netto loon]]-Table1[[#This Row],[Netto vorige schijf]]</f>
        <v>5.0977999999959138</v>
      </c>
      <c r="L4714" s="2">
        <f ca="1">(Table1[[#This Row],[Bruto tov vorige schijf]]-Table1[[#This Row],[Netto tov vorige schijf]])/MAX(Table1[[#This Row],[Bruto tov vorige schijf]],1)</f>
        <v>0.49022000000040861</v>
      </c>
    </row>
    <row r="4715" spans="1:12" x14ac:dyDescent="0.25">
      <c r="A4715" s="14">
        <v>54971</v>
      </c>
      <c r="B4715" s="6">
        <f>LoonHeffing2020(Table1[[#This Row],[Belastbaar loon]])</f>
        <v>20531.6685</v>
      </c>
      <c r="C4715" s="6">
        <f>AlgemeneHeffingsKorting2020(Table1[[#This Row],[Belastbaar loon]])</f>
        <v>767.77279999999996</v>
      </c>
      <c r="D4715" s="14">
        <f>ArbeidsKorting2020(Table1[[#This Row],[Belastbaar loon]])</f>
        <v>2617.98</v>
      </c>
      <c r="E4715" s="14">
        <f>MAX(Table1[[#This Row],[Loonheffing]]-Table1[[#This Row],[Algemene Heffingskorting]]-Table1[[#This Row],[Arbeidskorting]],0)</f>
        <v>17145.915700000001</v>
      </c>
      <c r="F4715" s="6">
        <f>Table1[[#This Row],[Belastbaar loon]]-Table1[[#This Row],[Belasting]]</f>
        <v>37825.084300000002</v>
      </c>
      <c r="G4715" s="2">
        <f>(Table1[[#This Row],[Belastbaar loon]]-Table1[[#This Row],[Netto loon]])/Table1[[#This Row],[Belastbaar loon]]</f>
        <v>0.31190838260173542</v>
      </c>
      <c r="H4715" s="14">
        <f t="shared" ca="1" si="68"/>
        <v>17141.013500000001</v>
      </c>
      <c r="I4715" s="14">
        <f ca="1">IF(ROW()=2, Table1[[#This Row],[Netto loon]], INDIRECT(ADDRESS(ROW()-1,COLUMN(F:F))))</f>
        <v>37819.986499999999</v>
      </c>
      <c r="J4715" s="6">
        <f ca="1">IF(ROW()=2, 0, Table1[[#This Row],[Belastbaar loon]]-INDIRECT(ADDRESS(ROW()-1,COLUMN(A:A))))</f>
        <v>10</v>
      </c>
      <c r="K4715" s="6">
        <f ca="1">Table1[[#This Row],[Netto loon]]-Table1[[#This Row],[Netto vorige schijf]]</f>
        <v>5.0978000000031898</v>
      </c>
      <c r="L4715" s="2">
        <f ca="1">(Table1[[#This Row],[Bruto tov vorige schijf]]-Table1[[#This Row],[Netto tov vorige schijf]])/MAX(Table1[[#This Row],[Bruto tov vorige schijf]],1)</f>
        <v>0.49021999999968102</v>
      </c>
    </row>
    <row r="4716" spans="1:12" x14ac:dyDescent="0.25">
      <c r="A4716" s="14">
        <v>54981</v>
      </c>
      <c r="B4716" s="6">
        <f>LoonHeffing2020(Table1[[#This Row],[Belastbaar loon]])</f>
        <v>20535.4035</v>
      </c>
      <c r="C4716" s="6">
        <f>AlgemeneHeffingsKorting2020(Table1[[#This Row],[Belastbaar loon]])</f>
        <v>767.2056</v>
      </c>
      <c r="D4716" s="14">
        <f>ArbeidsKorting2020(Table1[[#This Row],[Belastbaar loon]])</f>
        <v>2617.38</v>
      </c>
      <c r="E4716" s="14">
        <f>MAX(Table1[[#This Row],[Loonheffing]]-Table1[[#This Row],[Algemene Heffingskorting]]-Table1[[#This Row],[Arbeidskorting]],0)</f>
        <v>17150.817899999998</v>
      </c>
      <c r="F4716" s="6">
        <f>Table1[[#This Row],[Belastbaar loon]]-Table1[[#This Row],[Belasting]]</f>
        <v>37830.182100000005</v>
      </c>
      <c r="G4716" s="2">
        <f>(Table1[[#This Row],[Belastbaar loon]]-Table1[[#This Row],[Netto loon]])/Table1[[#This Row],[Belastbaar loon]]</f>
        <v>0.31194081409941604</v>
      </c>
      <c r="H4716" s="14">
        <f t="shared" ca="1" si="68"/>
        <v>17145.915700000001</v>
      </c>
      <c r="I4716" s="14">
        <f ca="1">IF(ROW()=2, Table1[[#This Row],[Netto loon]], INDIRECT(ADDRESS(ROW()-1,COLUMN(F:F))))</f>
        <v>37825.084300000002</v>
      </c>
      <c r="J4716" s="6">
        <f ca="1">IF(ROW()=2, 0, Table1[[#This Row],[Belastbaar loon]]-INDIRECT(ADDRESS(ROW()-1,COLUMN(A:A))))</f>
        <v>10</v>
      </c>
      <c r="K4716" s="6">
        <f ca="1">Table1[[#This Row],[Netto loon]]-Table1[[#This Row],[Netto vorige schijf]]</f>
        <v>5.0978000000031898</v>
      </c>
      <c r="L4716" s="2">
        <f ca="1">(Table1[[#This Row],[Bruto tov vorige schijf]]-Table1[[#This Row],[Netto tov vorige schijf]])/MAX(Table1[[#This Row],[Bruto tov vorige schijf]],1)</f>
        <v>0.49021999999968102</v>
      </c>
    </row>
    <row r="4717" spans="1:12" x14ac:dyDescent="0.25">
      <c r="A4717" s="14">
        <v>54991</v>
      </c>
      <c r="B4717" s="6">
        <f>LoonHeffing2020(Table1[[#This Row],[Belastbaar loon]])</f>
        <v>20539.138500000001</v>
      </c>
      <c r="C4717" s="6">
        <f>AlgemeneHeffingsKorting2020(Table1[[#This Row],[Belastbaar loon]])</f>
        <v>766.63840000000005</v>
      </c>
      <c r="D4717" s="14">
        <f>ArbeidsKorting2020(Table1[[#This Row],[Belastbaar loon]])</f>
        <v>2616.7800000000002</v>
      </c>
      <c r="E4717" s="14">
        <f>MAX(Table1[[#This Row],[Loonheffing]]-Table1[[#This Row],[Algemene Heffingskorting]]-Table1[[#This Row],[Arbeidskorting]],0)</f>
        <v>17155.720100000002</v>
      </c>
      <c r="F4717" s="6">
        <f>Table1[[#This Row],[Belastbaar loon]]-Table1[[#This Row],[Belasting]]</f>
        <v>37835.279899999994</v>
      </c>
      <c r="G4717" s="2">
        <f>(Table1[[#This Row],[Belastbaar loon]]-Table1[[#This Row],[Netto loon]])/Table1[[#This Row],[Belastbaar loon]]</f>
        <v>0.31197323380189496</v>
      </c>
      <c r="H4717" s="14">
        <f t="shared" ca="1" si="68"/>
        <v>17150.817899999998</v>
      </c>
      <c r="I4717" s="14">
        <f ca="1">IF(ROW()=2, Table1[[#This Row],[Netto loon]], INDIRECT(ADDRESS(ROW()-1,COLUMN(F:F))))</f>
        <v>37830.182100000005</v>
      </c>
      <c r="J4717" s="6">
        <f ca="1">IF(ROW()=2, 0, Table1[[#This Row],[Belastbaar loon]]-INDIRECT(ADDRESS(ROW()-1,COLUMN(A:A))))</f>
        <v>10</v>
      </c>
      <c r="K4717" s="6">
        <f ca="1">Table1[[#This Row],[Netto loon]]-Table1[[#This Row],[Netto vorige schijf]]</f>
        <v>5.0977999999886379</v>
      </c>
      <c r="L4717" s="2">
        <f ca="1">(Table1[[#This Row],[Bruto tov vorige schijf]]-Table1[[#This Row],[Netto tov vorige schijf]])/MAX(Table1[[#This Row],[Bruto tov vorige schijf]],1)</f>
        <v>0.49022000000113619</v>
      </c>
    </row>
    <row r="4718" spans="1:12" x14ac:dyDescent="0.25">
      <c r="A4718" s="14">
        <v>55001</v>
      </c>
      <c r="B4718" s="6">
        <f>LoonHeffing2020(Table1[[#This Row],[Belastbaar loon]])</f>
        <v>20542.873500000002</v>
      </c>
      <c r="C4718" s="6">
        <f>AlgemeneHeffingsKorting2020(Table1[[#This Row],[Belastbaar loon]])</f>
        <v>766.07119999999998</v>
      </c>
      <c r="D4718" s="14">
        <f>ArbeidsKorting2020(Table1[[#This Row],[Belastbaar loon]])</f>
        <v>2616.1799999999998</v>
      </c>
      <c r="E4718" s="14">
        <f>MAX(Table1[[#This Row],[Loonheffing]]-Table1[[#This Row],[Algemene Heffingskorting]]-Table1[[#This Row],[Arbeidskorting]],0)</f>
        <v>17160.622300000003</v>
      </c>
      <c r="F4718" s="6">
        <f>Table1[[#This Row],[Belastbaar loon]]-Table1[[#This Row],[Belasting]]</f>
        <v>37840.377699999997</v>
      </c>
      <c r="G4718" s="2">
        <f>(Table1[[#This Row],[Belastbaar loon]]-Table1[[#This Row],[Netto loon]])/Table1[[#This Row],[Belastbaar loon]]</f>
        <v>0.31200564171560524</v>
      </c>
      <c r="H4718" s="14">
        <f t="shared" ca="1" si="68"/>
        <v>17155.720100000002</v>
      </c>
      <c r="I4718" s="14">
        <f ca="1">IF(ROW()=2, Table1[[#This Row],[Netto loon]], INDIRECT(ADDRESS(ROW()-1,COLUMN(F:F))))</f>
        <v>37835.279899999994</v>
      </c>
      <c r="J4718" s="6">
        <f ca="1">IF(ROW()=2, 0, Table1[[#This Row],[Belastbaar loon]]-INDIRECT(ADDRESS(ROW()-1,COLUMN(A:A))))</f>
        <v>10</v>
      </c>
      <c r="K4718" s="6">
        <f ca="1">Table1[[#This Row],[Netto loon]]-Table1[[#This Row],[Netto vorige schijf]]</f>
        <v>5.0978000000031898</v>
      </c>
      <c r="L4718" s="2">
        <f ca="1">(Table1[[#This Row],[Bruto tov vorige schijf]]-Table1[[#This Row],[Netto tov vorige schijf]])/MAX(Table1[[#This Row],[Bruto tov vorige schijf]],1)</f>
        <v>0.49021999999968102</v>
      </c>
    </row>
    <row r="4719" spans="1:12" x14ac:dyDescent="0.25">
      <c r="A4719" s="14">
        <v>55011</v>
      </c>
      <c r="B4719" s="6">
        <f>LoonHeffing2020(Table1[[#This Row],[Belastbaar loon]])</f>
        <v>20546.608499999998</v>
      </c>
      <c r="C4719" s="6">
        <f>AlgemeneHeffingsKorting2020(Table1[[#This Row],[Belastbaar loon]])</f>
        <v>765.50400000000002</v>
      </c>
      <c r="D4719" s="14">
        <f>ArbeidsKorting2020(Table1[[#This Row],[Belastbaar loon]])</f>
        <v>2615.58</v>
      </c>
      <c r="E4719" s="14">
        <f>MAX(Table1[[#This Row],[Loonheffing]]-Table1[[#This Row],[Algemene Heffingskorting]]-Table1[[#This Row],[Arbeidskorting]],0)</f>
        <v>17165.5245</v>
      </c>
      <c r="F4719" s="6">
        <f>Table1[[#This Row],[Belastbaar loon]]-Table1[[#This Row],[Belasting]]</f>
        <v>37845.4755</v>
      </c>
      <c r="G4719" s="2">
        <f>(Table1[[#This Row],[Belastbaar loon]]-Table1[[#This Row],[Netto loon]])/Table1[[#This Row],[Belastbaar loon]]</f>
        <v>0.31203803784697604</v>
      </c>
      <c r="H4719" s="14">
        <f t="shared" ca="1" si="68"/>
        <v>17160.622300000003</v>
      </c>
      <c r="I4719" s="14">
        <f ca="1">IF(ROW()=2, Table1[[#This Row],[Netto loon]], INDIRECT(ADDRESS(ROW()-1,COLUMN(F:F))))</f>
        <v>37840.377699999997</v>
      </c>
      <c r="J4719" s="6">
        <f ca="1">IF(ROW()=2, 0, Table1[[#This Row],[Belastbaar loon]]-INDIRECT(ADDRESS(ROW()-1,COLUMN(A:A))))</f>
        <v>10</v>
      </c>
      <c r="K4719" s="6">
        <f ca="1">Table1[[#This Row],[Netto loon]]-Table1[[#This Row],[Netto vorige schijf]]</f>
        <v>5.0978000000031898</v>
      </c>
      <c r="L4719" s="2">
        <f ca="1">(Table1[[#This Row],[Bruto tov vorige schijf]]-Table1[[#This Row],[Netto tov vorige schijf]])/MAX(Table1[[#This Row],[Bruto tov vorige schijf]],1)</f>
        <v>0.49021999999968102</v>
      </c>
    </row>
    <row r="4720" spans="1:12" x14ac:dyDescent="0.25">
      <c r="A4720" s="14">
        <v>55021</v>
      </c>
      <c r="B4720" s="6">
        <f>LoonHeffing2020(Table1[[#This Row],[Belastbaar loon]])</f>
        <v>20550.343499999999</v>
      </c>
      <c r="C4720" s="6">
        <f>AlgemeneHeffingsKorting2020(Table1[[#This Row],[Belastbaar loon]])</f>
        <v>764.93680000000006</v>
      </c>
      <c r="D4720" s="14">
        <f>ArbeidsKorting2020(Table1[[#This Row],[Belastbaar loon]])</f>
        <v>2614.98</v>
      </c>
      <c r="E4720" s="14">
        <f>MAX(Table1[[#This Row],[Loonheffing]]-Table1[[#This Row],[Algemene Heffingskorting]]-Table1[[#This Row],[Arbeidskorting]],0)</f>
        <v>17170.4267</v>
      </c>
      <c r="F4720" s="6">
        <f>Table1[[#This Row],[Belastbaar loon]]-Table1[[#This Row],[Belasting]]</f>
        <v>37850.573300000004</v>
      </c>
      <c r="G4720" s="2">
        <f>(Table1[[#This Row],[Belastbaar loon]]-Table1[[#This Row],[Netto loon]])/Table1[[#This Row],[Belastbaar loon]]</f>
        <v>0.31207042220243175</v>
      </c>
      <c r="H4720" s="14">
        <f t="shared" ca="1" si="68"/>
        <v>17165.5245</v>
      </c>
      <c r="I4720" s="14">
        <f ca="1">IF(ROW()=2, Table1[[#This Row],[Netto loon]], INDIRECT(ADDRESS(ROW()-1,COLUMN(F:F))))</f>
        <v>37845.4755</v>
      </c>
      <c r="J4720" s="6">
        <f ca="1">IF(ROW()=2, 0, Table1[[#This Row],[Belastbaar loon]]-INDIRECT(ADDRESS(ROW()-1,COLUMN(A:A))))</f>
        <v>10</v>
      </c>
      <c r="K4720" s="6">
        <f ca="1">Table1[[#This Row],[Netto loon]]-Table1[[#This Row],[Netto vorige schijf]]</f>
        <v>5.0978000000031898</v>
      </c>
      <c r="L4720" s="2">
        <f ca="1">(Table1[[#This Row],[Bruto tov vorige schijf]]-Table1[[#This Row],[Netto tov vorige schijf]])/MAX(Table1[[#This Row],[Bruto tov vorige schijf]],1)</f>
        <v>0.49021999999968102</v>
      </c>
    </row>
    <row r="4721" spans="1:12" x14ac:dyDescent="0.25">
      <c r="A4721" s="14">
        <v>55031</v>
      </c>
      <c r="B4721" s="6">
        <f>LoonHeffing2020(Table1[[#This Row],[Belastbaar loon]])</f>
        <v>20554.0785</v>
      </c>
      <c r="C4721" s="6">
        <f>AlgemeneHeffingsKorting2020(Table1[[#This Row],[Belastbaar loon]])</f>
        <v>764.36959999999999</v>
      </c>
      <c r="D4721" s="14">
        <f>ArbeidsKorting2020(Table1[[#This Row],[Belastbaar loon]])</f>
        <v>2614.38</v>
      </c>
      <c r="E4721" s="14">
        <f>MAX(Table1[[#This Row],[Loonheffing]]-Table1[[#This Row],[Algemene Heffingskorting]]-Table1[[#This Row],[Arbeidskorting]],0)</f>
        <v>17175.328899999997</v>
      </c>
      <c r="F4721" s="6">
        <f>Table1[[#This Row],[Belastbaar loon]]-Table1[[#This Row],[Belasting]]</f>
        <v>37855.671100000007</v>
      </c>
      <c r="G4721" s="2">
        <f>(Table1[[#This Row],[Belastbaar loon]]-Table1[[#This Row],[Netto loon]])/Table1[[#This Row],[Belastbaar loon]]</f>
        <v>0.31210279478839187</v>
      </c>
      <c r="H4721" s="14">
        <f t="shared" ca="1" si="68"/>
        <v>17170.4267</v>
      </c>
      <c r="I4721" s="14">
        <f ca="1">IF(ROW()=2, Table1[[#This Row],[Netto loon]], INDIRECT(ADDRESS(ROW()-1,COLUMN(F:F))))</f>
        <v>37850.573300000004</v>
      </c>
      <c r="J4721" s="6">
        <f ca="1">IF(ROW()=2, 0, Table1[[#This Row],[Belastbaar loon]]-INDIRECT(ADDRESS(ROW()-1,COLUMN(A:A))))</f>
        <v>10</v>
      </c>
      <c r="K4721" s="6">
        <f ca="1">Table1[[#This Row],[Netto loon]]-Table1[[#This Row],[Netto vorige schijf]]</f>
        <v>5.0978000000031898</v>
      </c>
      <c r="L4721" s="2">
        <f ca="1">(Table1[[#This Row],[Bruto tov vorige schijf]]-Table1[[#This Row],[Netto tov vorige schijf]])/MAX(Table1[[#This Row],[Bruto tov vorige schijf]],1)</f>
        <v>0.49021999999968102</v>
      </c>
    </row>
    <row r="4722" spans="1:12" x14ac:dyDescent="0.25">
      <c r="A4722" s="14">
        <v>55041</v>
      </c>
      <c r="B4722" s="6">
        <f>LoonHeffing2020(Table1[[#This Row],[Belastbaar loon]])</f>
        <v>20557.8135</v>
      </c>
      <c r="C4722" s="6">
        <f>AlgemeneHeffingsKorting2020(Table1[[#This Row],[Belastbaar loon]])</f>
        <v>763.80240000000003</v>
      </c>
      <c r="D4722" s="14">
        <f>ArbeidsKorting2020(Table1[[#This Row],[Belastbaar loon]])</f>
        <v>2613.7800000000002</v>
      </c>
      <c r="E4722" s="14">
        <f>MAX(Table1[[#This Row],[Loonheffing]]-Table1[[#This Row],[Algemene Heffingskorting]]-Table1[[#This Row],[Arbeidskorting]],0)</f>
        <v>17180.231100000001</v>
      </c>
      <c r="F4722" s="6">
        <f>Table1[[#This Row],[Belastbaar loon]]-Table1[[#This Row],[Belasting]]</f>
        <v>37860.768899999995</v>
      </c>
      <c r="G4722" s="2">
        <f>(Table1[[#This Row],[Belastbaar loon]]-Table1[[#This Row],[Netto loon]])/Table1[[#This Row],[Belastbaar loon]]</f>
        <v>0.3121351556112717</v>
      </c>
      <c r="H4722" s="14">
        <f t="shared" ca="1" si="68"/>
        <v>17175.328899999997</v>
      </c>
      <c r="I4722" s="14">
        <f ca="1">IF(ROW()=2, Table1[[#This Row],[Netto loon]], INDIRECT(ADDRESS(ROW()-1,COLUMN(F:F))))</f>
        <v>37855.671100000007</v>
      </c>
      <c r="J4722" s="6">
        <f ca="1">IF(ROW()=2, 0, Table1[[#This Row],[Belastbaar loon]]-INDIRECT(ADDRESS(ROW()-1,COLUMN(A:A))))</f>
        <v>10</v>
      </c>
      <c r="K4722" s="6">
        <f ca="1">Table1[[#This Row],[Netto loon]]-Table1[[#This Row],[Netto vorige schijf]]</f>
        <v>5.0977999999886379</v>
      </c>
      <c r="L4722" s="2">
        <f ca="1">(Table1[[#This Row],[Bruto tov vorige schijf]]-Table1[[#This Row],[Netto tov vorige schijf]])/MAX(Table1[[#This Row],[Bruto tov vorige schijf]],1)</f>
        <v>0.49022000000113619</v>
      </c>
    </row>
    <row r="4723" spans="1:12" x14ac:dyDescent="0.25">
      <c r="A4723" s="14">
        <v>55051</v>
      </c>
      <c r="B4723" s="6">
        <f>LoonHeffing2020(Table1[[#This Row],[Belastbaar loon]])</f>
        <v>20561.548500000001</v>
      </c>
      <c r="C4723" s="6">
        <f>AlgemeneHeffingsKorting2020(Table1[[#This Row],[Belastbaar loon]])</f>
        <v>763.23519999999996</v>
      </c>
      <c r="D4723" s="14">
        <f>ArbeidsKorting2020(Table1[[#This Row],[Belastbaar loon]])</f>
        <v>2613.1799999999998</v>
      </c>
      <c r="E4723" s="14">
        <f>MAX(Table1[[#This Row],[Loonheffing]]-Table1[[#This Row],[Algemene Heffingskorting]]-Table1[[#This Row],[Arbeidskorting]],0)</f>
        <v>17185.133300000001</v>
      </c>
      <c r="F4723" s="6">
        <f>Table1[[#This Row],[Belastbaar loon]]-Table1[[#This Row],[Belasting]]</f>
        <v>37865.866699999999</v>
      </c>
      <c r="G4723" s="2">
        <f>(Table1[[#This Row],[Belastbaar loon]]-Table1[[#This Row],[Netto loon]])/Table1[[#This Row],[Belastbaar loon]]</f>
        <v>0.31216750467748089</v>
      </c>
      <c r="H4723" s="14">
        <f t="shared" ca="1" si="68"/>
        <v>17180.231100000001</v>
      </c>
      <c r="I4723" s="14">
        <f ca="1">IF(ROW()=2, Table1[[#This Row],[Netto loon]], INDIRECT(ADDRESS(ROW()-1,COLUMN(F:F))))</f>
        <v>37860.768899999995</v>
      </c>
      <c r="J4723" s="6">
        <f ca="1">IF(ROW()=2, 0, Table1[[#This Row],[Belastbaar loon]]-INDIRECT(ADDRESS(ROW()-1,COLUMN(A:A))))</f>
        <v>10</v>
      </c>
      <c r="K4723" s="6">
        <f ca="1">Table1[[#This Row],[Netto loon]]-Table1[[#This Row],[Netto vorige schijf]]</f>
        <v>5.0978000000031898</v>
      </c>
      <c r="L4723" s="2">
        <f ca="1">(Table1[[#This Row],[Bruto tov vorige schijf]]-Table1[[#This Row],[Netto tov vorige schijf]])/MAX(Table1[[#This Row],[Bruto tov vorige schijf]],1)</f>
        <v>0.49021999999968102</v>
      </c>
    </row>
    <row r="4724" spans="1:12" x14ac:dyDescent="0.25">
      <c r="A4724" s="14">
        <v>55061</v>
      </c>
      <c r="B4724" s="6">
        <f>LoonHeffing2020(Table1[[#This Row],[Belastbaar loon]])</f>
        <v>20565.283500000001</v>
      </c>
      <c r="C4724" s="6">
        <f>AlgemeneHeffingsKorting2020(Table1[[#This Row],[Belastbaar loon]])</f>
        <v>762.66800000000001</v>
      </c>
      <c r="D4724" s="14">
        <f>ArbeidsKorting2020(Table1[[#This Row],[Belastbaar loon]])</f>
        <v>2612.58</v>
      </c>
      <c r="E4724" s="14">
        <f>MAX(Table1[[#This Row],[Loonheffing]]-Table1[[#This Row],[Algemene Heffingskorting]]-Table1[[#This Row],[Arbeidskorting]],0)</f>
        <v>17190.035499999998</v>
      </c>
      <c r="F4724" s="6">
        <f>Table1[[#This Row],[Belastbaar loon]]-Table1[[#This Row],[Belasting]]</f>
        <v>37870.964500000002</v>
      </c>
      <c r="G4724" s="2">
        <f>(Table1[[#This Row],[Belastbaar loon]]-Table1[[#This Row],[Netto loon]])/Table1[[#This Row],[Belastbaar loon]]</f>
        <v>0.31219984199342543</v>
      </c>
      <c r="H4724" s="14">
        <f t="shared" ca="1" si="68"/>
        <v>17185.133300000001</v>
      </c>
      <c r="I4724" s="14">
        <f ca="1">IF(ROW()=2, Table1[[#This Row],[Netto loon]], INDIRECT(ADDRESS(ROW()-1,COLUMN(F:F))))</f>
        <v>37865.866699999999</v>
      </c>
      <c r="J4724" s="6">
        <f ca="1">IF(ROW()=2, 0, Table1[[#This Row],[Belastbaar loon]]-INDIRECT(ADDRESS(ROW()-1,COLUMN(A:A))))</f>
        <v>10</v>
      </c>
      <c r="K4724" s="6">
        <f ca="1">Table1[[#This Row],[Netto loon]]-Table1[[#This Row],[Netto vorige schijf]]</f>
        <v>5.0978000000031898</v>
      </c>
      <c r="L4724" s="2">
        <f ca="1">(Table1[[#This Row],[Bruto tov vorige schijf]]-Table1[[#This Row],[Netto tov vorige schijf]])/MAX(Table1[[#This Row],[Bruto tov vorige schijf]],1)</f>
        <v>0.49021999999968102</v>
      </c>
    </row>
    <row r="4725" spans="1:12" x14ac:dyDescent="0.25">
      <c r="A4725" s="14">
        <v>55071</v>
      </c>
      <c r="B4725" s="6">
        <f>LoonHeffing2020(Table1[[#This Row],[Belastbaar loon]])</f>
        <v>20569.018499999998</v>
      </c>
      <c r="C4725" s="6">
        <f>AlgemeneHeffingsKorting2020(Table1[[#This Row],[Belastbaar loon]])</f>
        <v>762.10080000000005</v>
      </c>
      <c r="D4725" s="14">
        <f>ArbeidsKorting2020(Table1[[#This Row],[Belastbaar loon]])</f>
        <v>2611.98</v>
      </c>
      <c r="E4725" s="14">
        <f>MAX(Table1[[#This Row],[Loonheffing]]-Table1[[#This Row],[Algemene Heffingskorting]]-Table1[[#This Row],[Arbeidskorting]],0)</f>
        <v>17194.937699999999</v>
      </c>
      <c r="F4725" s="6">
        <f>Table1[[#This Row],[Belastbaar loon]]-Table1[[#This Row],[Belasting]]</f>
        <v>37876.062300000005</v>
      </c>
      <c r="G4725" s="2">
        <f>(Table1[[#This Row],[Belastbaar loon]]-Table1[[#This Row],[Netto loon]])/Table1[[#This Row],[Belastbaar loon]]</f>
        <v>0.31223216756550626</v>
      </c>
      <c r="H4725" s="14">
        <f t="shared" ca="1" si="68"/>
        <v>17190.035499999998</v>
      </c>
      <c r="I4725" s="14">
        <f ca="1">IF(ROW()=2, Table1[[#This Row],[Netto loon]], INDIRECT(ADDRESS(ROW()-1,COLUMN(F:F))))</f>
        <v>37870.964500000002</v>
      </c>
      <c r="J4725" s="6">
        <f ca="1">IF(ROW()=2, 0, Table1[[#This Row],[Belastbaar loon]]-INDIRECT(ADDRESS(ROW()-1,COLUMN(A:A))))</f>
        <v>10</v>
      </c>
      <c r="K4725" s="6">
        <f ca="1">Table1[[#This Row],[Netto loon]]-Table1[[#This Row],[Netto vorige schijf]]</f>
        <v>5.0978000000031898</v>
      </c>
      <c r="L4725" s="2">
        <f ca="1">(Table1[[#This Row],[Bruto tov vorige schijf]]-Table1[[#This Row],[Netto tov vorige schijf]])/MAX(Table1[[#This Row],[Bruto tov vorige schijf]],1)</f>
        <v>0.49021999999968102</v>
      </c>
    </row>
    <row r="4726" spans="1:12" x14ac:dyDescent="0.25">
      <c r="A4726" s="14">
        <v>55081</v>
      </c>
      <c r="B4726" s="6">
        <f>LoonHeffing2020(Table1[[#This Row],[Belastbaar loon]])</f>
        <v>20572.753499999999</v>
      </c>
      <c r="C4726" s="6">
        <f>AlgemeneHeffingsKorting2020(Table1[[#This Row],[Belastbaar loon]])</f>
        <v>761.53359999999998</v>
      </c>
      <c r="D4726" s="14">
        <f>ArbeidsKorting2020(Table1[[#This Row],[Belastbaar loon]])</f>
        <v>2611.38</v>
      </c>
      <c r="E4726" s="14">
        <f>MAX(Table1[[#This Row],[Loonheffing]]-Table1[[#This Row],[Algemene Heffingskorting]]-Table1[[#This Row],[Arbeidskorting]],0)</f>
        <v>17199.839899999999</v>
      </c>
      <c r="F4726" s="6">
        <f>Table1[[#This Row],[Belastbaar loon]]-Table1[[#This Row],[Belasting]]</f>
        <v>37881.160100000001</v>
      </c>
      <c r="G4726" s="2">
        <f>(Table1[[#This Row],[Belastbaar loon]]-Table1[[#This Row],[Netto loon]])/Table1[[#This Row],[Belastbaar loon]]</f>
        <v>0.31226448140011981</v>
      </c>
      <c r="H4726" s="14">
        <f t="shared" ca="1" si="68"/>
        <v>17194.937699999999</v>
      </c>
      <c r="I4726" s="14">
        <f ca="1">IF(ROW()=2, Table1[[#This Row],[Netto loon]], INDIRECT(ADDRESS(ROW()-1,COLUMN(F:F))))</f>
        <v>37876.062300000005</v>
      </c>
      <c r="J4726" s="6">
        <f ca="1">IF(ROW()=2, 0, Table1[[#This Row],[Belastbaar loon]]-INDIRECT(ADDRESS(ROW()-1,COLUMN(A:A))))</f>
        <v>10</v>
      </c>
      <c r="K4726" s="6">
        <f ca="1">Table1[[#This Row],[Netto loon]]-Table1[[#This Row],[Netto vorige schijf]]</f>
        <v>5.0977999999959138</v>
      </c>
      <c r="L4726" s="2">
        <f ca="1">(Table1[[#This Row],[Bruto tov vorige schijf]]-Table1[[#This Row],[Netto tov vorige schijf]])/MAX(Table1[[#This Row],[Bruto tov vorige schijf]],1)</f>
        <v>0.49022000000040861</v>
      </c>
    </row>
    <row r="4727" spans="1:12" x14ac:dyDescent="0.25">
      <c r="A4727" s="14">
        <v>55091</v>
      </c>
      <c r="B4727" s="6">
        <f>LoonHeffing2020(Table1[[#This Row],[Belastbaar loon]])</f>
        <v>20576.488499999999</v>
      </c>
      <c r="C4727" s="6">
        <f>AlgemeneHeffingsKorting2020(Table1[[#This Row],[Belastbaar loon]])</f>
        <v>760.96640000000002</v>
      </c>
      <c r="D4727" s="14">
        <f>ArbeidsKorting2020(Table1[[#This Row],[Belastbaar loon]])</f>
        <v>2610.7800000000002</v>
      </c>
      <c r="E4727" s="14">
        <f>MAX(Table1[[#This Row],[Loonheffing]]-Table1[[#This Row],[Algemene Heffingskorting]]-Table1[[#This Row],[Arbeidskorting]],0)</f>
        <v>17204.742099999999</v>
      </c>
      <c r="F4727" s="6">
        <f>Table1[[#This Row],[Belastbaar loon]]-Table1[[#This Row],[Belasting]]</f>
        <v>37886.257899999997</v>
      </c>
      <c r="G4727" s="2">
        <f>(Table1[[#This Row],[Belastbaar loon]]-Table1[[#This Row],[Netto loon]])/Table1[[#This Row],[Belastbaar loon]]</f>
        <v>0.31229678350365764</v>
      </c>
      <c r="H4727" s="14">
        <f t="shared" ca="1" si="68"/>
        <v>17199.839899999999</v>
      </c>
      <c r="I4727" s="14">
        <f ca="1">IF(ROW()=2, Table1[[#This Row],[Netto loon]], INDIRECT(ADDRESS(ROW()-1,COLUMN(F:F))))</f>
        <v>37881.160100000001</v>
      </c>
      <c r="J4727" s="6">
        <f ca="1">IF(ROW()=2, 0, Table1[[#This Row],[Belastbaar loon]]-INDIRECT(ADDRESS(ROW()-1,COLUMN(A:A))))</f>
        <v>10</v>
      </c>
      <c r="K4727" s="6">
        <f ca="1">Table1[[#This Row],[Netto loon]]-Table1[[#This Row],[Netto vorige schijf]]</f>
        <v>5.0977999999959138</v>
      </c>
      <c r="L4727" s="2">
        <f ca="1">(Table1[[#This Row],[Bruto tov vorige schijf]]-Table1[[#This Row],[Netto tov vorige schijf]])/MAX(Table1[[#This Row],[Bruto tov vorige schijf]],1)</f>
        <v>0.49022000000040861</v>
      </c>
    </row>
    <row r="4728" spans="1:12" x14ac:dyDescent="0.25">
      <c r="A4728" s="14">
        <v>55101</v>
      </c>
      <c r="B4728" s="6">
        <f>LoonHeffing2020(Table1[[#This Row],[Belastbaar loon]])</f>
        <v>20580.2235</v>
      </c>
      <c r="C4728" s="6">
        <f>AlgemeneHeffingsKorting2020(Table1[[#This Row],[Belastbaar loon]])</f>
        <v>760.39920000000006</v>
      </c>
      <c r="D4728" s="14">
        <f>ArbeidsKorting2020(Table1[[#This Row],[Belastbaar loon]])</f>
        <v>2610.1799999999998</v>
      </c>
      <c r="E4728" s="14">
        <f>MAX(Table1[[#This Row],[Loonheffing]]-Table1[[#This Row],[Algemene Heffingskorting]]-Table1[[#This Row],[Arbeidskorting]],0)</f>
        <v>17209.6443</v>
      </c>
      <c r="F4728" s="6">
        <f>Table1[[#This Row],[Belastbaar loon]]-Table1[[#This Row],[Belasting]]</f>
        <v>37891.3557</v>
      </c>
      <c r="G4728" s="2">
        <f>(Table1[[#This Row],[Belastbaar loon]]-Table1[[#This Row],[Netto loon]])/Table1[[#This Row],[Belastbaar loon]]</f>
        <v>0.31232907388250669</v>
      </c>
      <c r="H4728" s="14">
        <f t="shared" ca="1" si="68"/>
        <v>17204.742099999999</v>
      </c>
      <c r="I4728" s="14">
        <f ca="1">IF(ROW()=2, Table1[[#This Row],[Netto loon]], INDIRECT(ADDRESS(ROW()-1,COLUMN(F:F))))</f>
        <v>37886.257899999997</v>
      </c>
      <c r="J4728" s="6">
        <f ca="1">IF(ROW()=2, 0, Table1[[#This Row],[Belastbaar loon]]-INDIRECT(ADDRESS(ROW()-1,COLUMN(A:A))))</f>
        <v>10</v>
      </c>
      <c r="K4728" s="6">
        <f ca="1">Table1[[#This Row],[Netto loon]]-Table1[[#This Row],[Netto vorige schijf]]</f>
        <v>5.0978000000031898</v>
      </c>
      <c r="L4728" s="2">
        <f ca="1">(Table1[[#This Row],[Bruto tov vorige schijf]]-Table1[[#This Row],[Netto tov vorige schijf]])/MAX(Table1[[#This Row],[Bruto tov vorige schijf]],1)</f>
        <v>0.49021999999968102</v>
      </c>
    </row>
    <row r="4729" spans="1:12" x14ac:dyDescent="0.25">
      <c r="A4729" s="14">
        <v>55111</v>
      </c>
      <c r="B4729" s="6">
        <f>LoonHeffing2020(Table1[[#This Row],[Belastbaar loon]])</f>
        <v>20583.958500000001</v>
      </c>
      <c r="C4729" s="6">
        <f>AlgemeneHeffingsKorting2020(Table1[[#This Row],[Belastbaar loon]])</f>
        <v>759.83199999999999</v>
      </c>
      <c r="D4729" s="14">
        <f>ArbeidsKorting2020(Table1[[#This Row],[Belastbaar loon]])</f>
        <v>2609.58</v>
      </c>
      <c r="E4729" s="14">
        <f>MAX(Table1[[#This Row],[Loonheffing]]-Table1[[#This Row],[Algemene Heffingskorting]]-Table1[[#This Row],[Arbeidskorting]],0)</f>
        <v>17214.546500000004</v>
      </c>
      <c r="F4729" s="6">
        <f>Table1[[#This Row],[Belastbaar loon]]-Table1[[#This Row],[Belasting]]</f>
        <v>37896.453499999996</v>
      </c>
      <c r="G4729" s="2">
        <f>(Table1[[#This Row],[Belastbaar loon]]-Table1[[#This Row],[Netto loon]])/Table1[[#This Row],[Belastbaar loon]]</f>
        <v>0.31236135254304953</v>
      </c>
      <c r="H4729" s="14">
        <f t="shared" ca="1" si="68"/>
        <v>17209.6443</v>
      </c>
      <c r="I4729" s="14">
        <f ca="1">IF(ROW()=2, Table1[[#This Row],[Netto loon]], INDIRECT(ADDRESS(ROW()-1,COLUMN(F:F))))</f>
        <v>37891.3557</v>
      </c>
      <c r="J4729" s="6">
        <f ca="1">IF(ROW()=2, 0, Table1[[#This Row],[Belastbaar loon]]-INDIRECT(ADDRESS(ROW()-1,COLUMN(A:A))))</f>
        <v>10</v>
      </c>
      <c r="K4729" s="6">
        <f ca="1">Table1[[#This Row],[Netto loon]]-Table1[[#This Row],[Netto vorige schijf]]</f>
        <v>5.0977999999959138</v>
      </c>
      <c r="L4729" s="2">
        <f ca="1">(Table1[[#This Row],[Bruto tov vorige schijf]]-Table1[[#This Row],[Netto tov vorige schijf]])/MAX(Table1[[#This Row],[Bruto tov vorige schijf]],1)</f>
        <v>0.49022000000040861</v>
      </c>
    </row>
    <row r="4730" spans="1:12" x14ac:dyDescent="0.25">
      <c r="A4730" s="14">
        <v>55121</v>
      </c>
      <c r="B4730" s="6">
        <f>LoonHeffing2020(Table1[[#This Row],[Belastbaar loon]])</f>
        <v>20587.693500000001</v>
      </c>
      <c r="C4730" s="6">
        <f>AlgemeneHeffingsKorting2020(Table1[[#This Row],[Belastbaar loon]])</f>
        <v>759.26480000000004</v>
      </c>
      <c r="D4730" s="14">
        <f>ArbeidsKorting2020(Table1[[#This Row],[Belastbaar loon]])</f>
        <v>2608.98</v>
      </c>
      <c r="E4730" s="14">
        <f>MAX(Table1[[#This Row],[Loonheffing]]-Table1[[#This Row],[Algemene Heffingskorting]]-Table1[[#This Row],[Arbeidskorting]],0)</f>
        <v>17219.448700000001</v>
      </c>
      <c r="F4730" s="6">
        <f>Table1[[#This Row],[Belastbaar loon]]-Table1[[#This Row],[Belasting]]</f>
        <v>37901.551299999999</v>
      </c>
      <c r="G4730" s="2">
        <f>(Table1[[#This Row],[Belastbaar loon]]-Table1[[#This Row],[Netto loon]])/Table1[[#This Row],[Belastbaar loon]]</f>
        <v>0.31239361949166383</v>
      </c>
      <c r="H4730" s="14">
        <f t="shared" ca="1" si="68"/>
        <v>17214.546500000004</v>
      </c>
      <c r="I4730" s="14">
        <f ca="1">IF(ROW()=2, Table1[[#This Row],[Netto loon]], INDIRECT(ADDRESS(ROW()-1,COLUMN(F:F))))</f>
        <v>37896.453499999996</v>
      </c>
      <c r="J4730" s="6">
        <f ca="1">IF(ROW()=2, 0, Table1[[#This Row],[Belastbaar loon]]-INDIRECT(ADDRESS(ROW()-1,COLUMN(A:A))))</f>
        <v>10</v>
      </c>
      <c r="K4730" s="6">
        <f ca="1">Table1[[#This Row],[Netto loon]]-Table1[[#This Row],[Netto vorige schijf]]</f>
        <v>5.0978000000031898</v>
      </c>
      <c r="L4730" s="2">
        <f ca="1">(Table1[[#This Row],[Bruto tov vorige schijf]]-Table1[[#This Row],[Netto tov vorige schijf]])/MAX(Table1[[#This Row],[Bruto tov vorige schijf]],1)</f>
        <v>0.49021999999968102</v>
      </c>
    </row>
    <row r="4731" spans="1:12" x14ac:dyDescent="0.25">
      <c r="A4731" s="14">
        <v>55131</v>
      </c>
      <c r="B4731" s="6">
        <f>LoonHeffing2020(Table1[[#This Row],[Belastbaar loon]])</f>
        <v>20591.428499999998</v>
      </c>
      <c r="C4731" s="6">
        <f>AlgemeneHeffingsKorting2020(Table1[[#This Row],[Belastbaar loon]])</f>
        <v>758.69759999999997</v>
      </c>
      <c r="D4731" s="14">
        <f>ArbeidsKorting2020(Table1[[#This Row],[Belastbaar loon]])</f>
        <v>2608.38</v>
      </c>
      <c r="E4731" s="14">
        <f>MAX(Table1[[#This Row],[Loonheffing]]-Table1[[#This Row],[Algemene Heffingskorting]]-Table1[[#This Row],[Arbeidskorting]],0)</f>
        <v>17224.350899999998</v>
      </c>
      <c r="F4731" s="6">
        <f>Table1[[#This Row],[Belastbaar loon]]-Table1[[#This Row],[Belasting]]</f>
        <v>37906.649100000002</v>
      </c>
      <c r="G4731" s="2">
        <f>(Table1[[#This Row],[Belastbaar loon]]-Table1[[#This Row],[Netto loon]])/Table1[[#This Row],[Belastbaar loon]]</f>
        <v>0.31242587473472272</v>
      </c>
      <c r="H4731" s="14">
        <f t="shared" ca="1" si="68"/>
        <v>17219.448700000001</v>
      </c>
      <c r="I4731" s="14">
        <f ca="1">IF(ROW()=2, Table1[[#This Row],[Netto loon]], INDIRECT(ADDRESS(ROW()-1,COLUMN(F:F))))</f>
        <v>37901.551299999999</v>
      </c>
      <c r="J4731" s="6">
        <f ca="1">IF(ROW()=2, 0, Table1[[#This Row],[Belastbaar loon]]-INDIRECT(ADDRESS(ROW()-1,COLUMN(A:A))))</f>
        <v>10</v>
      </c>
      <c r="K4731" s="6">
        <f ca="1">Table1[[#This Row],[Netto loon]]-Table1[[#This Row],[Netto vorige schijf]]</f>
        <v>5.0978000000031898</v>
      </c>
      <c r="L4731" s="2">
        <f ca="1">(Table1[[#This Row],[Bruto tov vorige schijf]]-Table1[[#This Row],[Netto tov vorige schijf]])/MAX(Table1[[#This Row],[Bruto tov vorige schijf]],1)</f>
        <v>0.49021999999968102</v>
      </c>
    </row>
    <row r="4732" spans="1:12" x14ac:dyDescent="0.25">
      <c r="A4732" s="14">
        <v>55141</v>
      </c>
      <c r="B4732" s="6">
        <f>LoonHeffing2020(Table1[[#This Row],[Belastbaar loon]])</f>
        <v>20595.163499999999</v>
      </c>
      <c r="C4732" s="6">
        <f>AlgemeneHeffingsKorting2020(Table1[[#This Row],[Belastbaar loon]])</f>
        <v>758.13040000000001</v>
      </c>
      <c r="D4732" s="14">
        <f>ArbeidsKorting2020(Table1[[#This Row],[Belastbaar loon]])</f>
        <v>2607.7800000000002</v>
      </c>
      <c r="E4732" s="14">
        <f>MAX(Table1[[#This Row],[Loonheffing]]-Table1[[#This Row],[Algemene Heffingskorting]]-Table1[[#This Row],[Arbeidskorting]],0)</f>
        <v>17229.253100000002</v>
      </c>
      <c r="F4732" s="6">
        <f>Table1[[#This Row],[Belastbaar loon]]-Table1[[#This Row],[Belasting]]</f>
        <v>37911.746899999998</v>
      </c>
      <c r="G4732" s="2">
        <f>(Table1[[#This Row],[Belastbaar loon]]-Table1[[#This Row],[Netto loon]])/Table1[[#This Row],[Belastbaar loon]]</f>
        <v>0.31245811827859493</v>
      </c>
      <c r="H4732" s="14">
        <f t="shared" ca="1" si="68"/>
        <v>17224.350899999998</v>
      </c>
      <c r="I4732" s="14">
        <f ca="1">IF(ROW()=2, Table1[[#This Row],[Netto loon]], INDIRECT(ADDRESS(ROW()-1,COLUMN(F:F))))</f>
        <v>37906.649100000002</v>
      </c>
      <c r="J4732" s="6">
        <f ca="1">IF(ROW()=2, 0, Table1[[#This Row],[Belastbaar loon]]-INDIRECT(ADDRESS(ROW()-1,COLUMN(A:A))))</f>
        <v>10</v>
      </c>
      <c r="K4732" s="6">
        <f ca="1">Table1[[#This Row],[Netto loon]]-Table1[[#This Row],[Netto vorige schijf]]</f>
        <v>5.0977999999959138</v>
      </c>
      <c r="L4732" s="2">
        <f ca="1">(Table1[[#This Row],[Bruto tov vorige schijf]]-Table1[[#This Row],[Netto tov vorige schijf]])/MAX(Table1[[#This Row],[Bruto tov vorige schijf]],1)</f>
        <v>0.49022000000040861</v>
      </c>
    </row>
    <row r="4733" spans="1:12" x14ac:dyDescent="0.25">
      <c r="A4733" s="14">
        <v>55151</v>
      </c>
      <c r="B4733" s="6">
        <f>LoonHeffing2020(Table1[[#This Row],[Belastbaar loon]])</f>
        <v>20598.898499999999</v>
      </c>
      <c r="C4733" s="6">
        <f>AlgemeneHeffingsKorting2020(Table1[[#This Row],[Belastbaar loon]])</f>
        <v>757.56320000000005</v>
      </c>
      <c r="D4733" s="14">
        <f>ArbeidsKorting2020(Table1[[#This Row],[Belastbaar loon]])</f>
        <v>2607.1799999999998</v>
      </c>
      <c r="E4733" s="14">
        <f>MAX(Table1[[#This Row],[Loonheffing]]-Table1[[#This Row],[Algemene Heffingskorting]]-Table1[[#This Row],[Arbeidskorting]],0)</f>
        <v>17234.155299999999</v>
      </c>
      <c r="F4733" s="6">
        <f>Table1[[#This Row],[Belastbaar loon]]-Table1[[#This Row],[Belasting]]</f>
        <v>37916.844700000001</v>
      </c>
      <c r="G4733" s="2">
        <f>(Table1[[#This Row],[Belastbaar loon]]-Table1[[#This Row],[Netto loon]])/Table1[[#This Row],[Belastbaar loon]]</f>
        <v>0.31249035012964405</v>
      </c>
      <c r="H4733" s="14">
        <f t="shared" ca="1" si="68"/>
        <v>17229.253100000002</v>
      </c>
      <c r="I4733" s="14">
        <f ca="1">IF(ROW()=2, Table1[[#This Row],[Netto loon]], INDIRECT(ADDRESS(ROW()-1,COLUMN(F:F))))</f>
        <v>37911.746899999998</v>
      </c>
      <c r="J4733" s="6">
        <f ca="1">IF(ROW()=2, 0, Table1[[#This Row],[Belastbaar loon]]-INDIRECT(ADDRESS(ROW()-1,COLUMN(A:A))))</f>
        <v>10</v>
      </c>
      <c r="K4733" s="6">
        <f ca="1">Table1[[#This Row],[Netto loon]]-Table1[[#This Row],[Netto vorige schijf]]</f>
        <v>5.0978000000031898</v>
      </c>
      <c r="L4733" s="2">
        <f ca="1">(Table1[[#This Row],[Bruto tov vorige schijf]]-Table1[[#This Row],[Netto tov vorige schijf]])/MAX(Table1[[#This Row],[Bruto tov vorige schijf]],1)</f>
        <v>0.49021999999968102</v>
      </c>
    </row>
    <row r="4734" spans="1:12" x14ac:dyDescent="0.25">
      <c r="A4734" s="14">
        <v>55161</v>
      </c>
      <c r="B4734" s="6">
        <f>LoonHeffing2020(Table1[[#This Row],[Belastbaar loon]])</f>
        <v>20602.6335</v>
      </c>
      <c r="C4734" s="6">
        <f>AlgemeneHeffingsKorting2020(Table1[[#This Row],[Belastbaar loon]])</f>
        <v>756.99599999999998</v>
      </c>
      <c r="D4734" s="14">
        <f>ArbeidsKorting2020(Table1[[#This Row],[Belastbaar loon]])</f>
        <v>2606.58</v>
      </c>
      <c r="E4734" s="14">
        <f>MAX(Table1[[#This Row],[Loonheffing]]-Table1[[#This Row],[Algemene Heffingskorting]]-Table1[[#This Row],[Arbeidskorting]],0)</f>
        <v>17239.057500000003</v>
      </c>
      <c r="F4734" s="6">
        <f>Table1[[#This Row],[Belastbaar loon]]-Table1[[#This Row],[Belasting]]</f>
        <v>37921.942499999997</v>
      </c>
      <c r="G4734" s="2">
        <f>(Table1[[#This Row],[Belastbaar loon]]-Table1[[#This Row],[Netto loon]])/Table1[[#This Row],[Belastbaar loon]]</f>
        <v>0.31252257029422964</v>
      </c>
      <c r="H4734" s="14">
        <f t="shared" ca="1" si="68"/>
        <v>17234.155299999999</v>
      </c>
      <c r="I4734" s="14">
        <f ca="1">IF(ROW()=2, Table1[[#This Row],[Netto loon]], INDIRECT(ADDRESS(ROW()-1,COLUMN(F:F))))</f>
        <v>37916.844700000001</v>
      </c>
      <c r="J4734" s="6">
        <f ca="1">IF(ROW()=2, 0, Table1[[#This Row],[Belastbaar loon]]-INDIRECT(ADDRESS(ROW()-1,COLUMN(A:A))))</f>
        <v>10</v>
      </c>
      <c r="K4734" s="6">
        <f ca="1">Table1[[#This Row],[Netto loon]]-Table1[[#This Row],[Netto vorige schijf]]</f>
        <v>5.0977999999959138</v>
      </c>
      <c r="L4734" s="2">
        <f ca="1">(Table1[[#This Row],[Bruto tov vorige schijf]]-Table1[[#This Row],[Netto tov vorige schijf]])/MAX(Table1[[#This Row],[Bruto tov vorige schijf]],1)</f>
        <v>0.49022000000040861</v>
      </c>
    </row>
    <row r="4735" spans="1:12" x14ac:dyDescent="0.25">
      <c r="A4735" s="14">
        <v>55171</v>
      </c>
      <c r="B4735" s="6">
        <f>LoonHeffing2020(Table1[[#This Row],[Belastbaar loon]])</f>
        <v>20606.3685</v>
      </c>
      <c r="C4735" s="6">
        <f>AlgemeneHeffingsKorting2020(Table1[[#This Row],[Belastbaar loon]])</f>
        <v>756.42880000000002</v>
      </c>
      <c r="D4735" s="14">
        <f>ArbeidsKorting2020(Table1[[#This Row],[Belastbaar loon]])</f>
        <v>2605.98</v>
      </c>
      <c r="E4735" s="14">
        <f>MAX(Table1[[#This Row],[Loonheffing]]-Table1[[#This Row],[Algemene Heffingskorting]]-Table1[[#This Row],[Arbeidskorting]],0)</f>
        <v>17243.959699999999</v>
      </c>
      <c r="F4735" s="6">
        <f>Table1[[#This Row],[Belastbaar loon]]-Table1[[#This Row],[Belasting]]</f>
        <v>37927.040300000001</v>
      </c>
      <c r="G4735" s="2">
        <f>(Table1[[#This Row],[Belastbaar loon]]-Table1[[#This Row],[Netto loon]])/Table1[[#This Row],[Belastbaar loon]]</f>
        <v>0.31255477877870619</v>
      </c>
      <c r="H4735" s="14">
        <f t="shared" ca="1" si="68"/>
        <v>17239.057500000003</v>
      </c>
      <c r="I4735" s="14">
        <f ca="1">IF(ROW()=2, Table1[[#This Row],[Netto loon]], INDIRECT(ADDRESS(ROW()-1,COLUMN(F:F))))</f>
        <v>37921.942499999997</v>
      </c>
      <c r="J4735" s="6">
        <f ca="1">IF(ROW()=2, 0, Table1[[#This Row],[Belastbaar loon]]-INDIRECT(ADDRESS(ROW()-1,COLUMN(A:A))))</f>
        <v>10</v>
      </c>
      <c r="K4735" s="6">
        <f ca="1">Table1[[#This Row],[Netto loon]]-Table1[[#This Row],[Netto vorige schijf]]</f>
        <v>5.0978000000031898</v>
      </c>
      <c r="L4735" s="2">
        <f ca="1">(Table1[[#This Row],[Bruto tov vorige schijf]]-Table1[[#This Row],[Netto tov vorige schijf]])/MAX(Table1[[#This Row],[Bruto tov vorige schijf]],1)</f>
        <v>0.49021999999968102</v>
      </c>
    </row>
    <row r="4736" spans="1:12" x14ac:dyDescent="0.25">
      <c r="A4736" s="14">
        <v>55181</v>
      </c>
      <c r="B4736" s="6">
        <f>LoonHeffing2020(Table1[[#This Row],[Belastbaar loon]])</f>
        <v>20610.103500000001</v>
      </c>
      <c r="C4736" s="6">
        <f>AlgemeneHeffingsKorting2020(Table1[[#This Row],[Belastbaar loon]])</f>
        <v>755.86160000000007</v>
      </c>
      <c r="D4736" s="14">
        <f>ArbeidsKorting2020(Table1[[#This Row],[Belastbaar loon]])</f>
        <v>2605.38</v>
      </c>
      <c r="E4736" s="14">
        <f>MAX(Table1[[#This Row],[Loonheffing]]-Table1[[#This Row],[Algemene Heffingskorting]]-Table1[[#This Row],[Arbeidskorting]],0)</f>
        <v>17248.8619</v>
      </c>
      <c r="F4736" s="6">
        <f>Table1[[#This Row],[Belastbaar loon]]-Table1[[#This Row],[Belasting]]</f>
        <v>37932.138099999996</v>
      </c>
      <c r="G4736" s="2">
        <f>(Table1[[#This Row],[Belastbaar loon]]-Table1[[#This Row],[Netto loon]])/Table1[[#This Row],[Belastbaar loon]]</f>
        <v>0.31258697558942394</v>
      </c>
      <c r="H4736" s="14">
        <f t="shared" ca="1" si="68"/>
        <v>17243.959699999999</v>
      </c>
      <c r="I4736" s="14">
        <f ca="1">IF(ROW()=2, Table1[[#This Row],[Netto loon]], INDIRECT(ADDRESS(ROW()-1,COLUMN(F:F))))</f>
        <v>37927.040300000001</v>
      </c>
      <c r="J4736" s="6">
        <f ca="1">IF(ROW()=2, 0, Table1[[#This Row],[Belastbaar loon]]-INDIRECT(ADDRESS(ROW()-1,COLUMN(A:A))))</f>
        <v>10</v>
      </c>
      <c r="K4736" s="6">
        <f ca="1">Table1[[#This Row],[Netto loon]]-Table1[[#This Row],[Netto vorige schijf]]</f>
        <v>5.0977999999959138</v>
      </c>
      <c r="L4736" s="2">
        <f ca="1">(Table1[[#This Row],[Bruto tov vorige schijf]]-Table1[[#This Row],[Netto tov vorige schijf]])/MAX(Table1[[#This Row],[Bruto tov vorige schijf]],1)</f>
        <v>0.49022000000040861</v>
      </c>
    </row>
    <row r="4737" spans="1:12" x14ac:dyDescent="0.25">
      <c r="A4737" s="14">
        <v>55191</v>
      </c>
      <c r="B4737" s="6">
        <f>LoonHeffing2020(Table1[[#This Row],[Belastbaar loon]])</f>
        <v>20613.838500000002</v>
      </c>
      <c r="C4737" s="6">
        <f>AlgemeneHeffingsKorting2020(Table1[[#This Row],[Belastbaar loon]])</f>
        <v>755.2944</v>
      </c>
      <c r="D4737" s="14">
        <f>ArbeidsKorting2020(Table1[[#This Row],[Belastbaar loon]])</f>
        <v>2604.7800000000002</v>
      </c>
      <c r="E4737" s="14">
        <f>MAX(Table1[[#This Row],[Loonheffing]]-Table1[[#This Row],[Algemene Heffingskorting]]-Table1[[#This Row],[Arbeidskorting]],0)</f>
        <v>17253.764100000004</v>
      </c>
      <c r="F4737" s="6">
        <f>Table1[[#This Row],[Belastbaar loon]]-Table1[[#This Row],[Belasting]]</f>
        <v>37937.2359</v>
      </c>
      <c r="G4737" s="2">
        <f>(Table1[[#This Row],[Belastbaar loon]]-Table1[[#This Row],[Netto loon]])/Table1[[#This Row],[Belastbaar loon]]</f>
        <v>0.31261916073272816</v>
      </c>
      <c r="H4737" s="14">
        <f t="shared" ca="1" si="68"/>
        <v>17248.8619</v>
      </c>
      <c r="I4737" s="14">
        <f ca="1">IF(ROW()=2, Table1[[#This Row],[Netto loon]], INDIRECT(ADDRESS(ROW()-1,COLUMN(F:F))))</f>
        <v>37932.138099999996</v>
      </c>
      <c r="J4737" s="6">
        <f ca="1">IF(ROW()=2, 0, Table1[[#This Row],[Belastbaar loon]]-INDIRECT(ADDRESS(ROW()-1,COLUMN(A:A))))</f>
        <v>10</v>
      </c>
      <c r="K4737" s="6">
        <f ca="1">Table1[[#This Row],[Netto loon]]-Table1[[#This Row],[Netto vorige schijf]]</f>
        <v>5.0978000000031898</v>
      </c>
      <c r="L4737" s="2">
        <f ca="1">(Table1[[#This Row],[Bruto tov vorige schijf]]-Table1[[#This Row],[Netto tov vorige schijf]])/MAX(Table1[[#This Row],[Bruto tov vorige schijf]],1)</f>
        <v>0.49021999999968102</v>
      </c>
    </row>
    <row r="4738" spans="1:12" x14ac:dyDescent="0.25">
      <c r="A4738" s="14">
        <v>55201</v>
      </c>
      <c r="B4738" s="6">
        <f>LoonHeffing2020(Table1[[#This Row],[Belastbaar loon]])</f>
        <v>20617.573499999999</v>
      </c>
      <c r="C4738" s="6">
        <f>AlgemeneHeffingsKorting2020(Table1[[#This Row],[Belastbaar loon]])</f>
        <v>754.72720000000004</v>
      </c>
      <c r="D4738" s="14">
        <f>ArbeidsKorting2020(Table1[[#This Row],[Belastbaar loon]])</f>
        <v>2604.1799999999998</v>
      </c>
      <c r="E4738" s="14">
        <f>MAX(Table1[[#This Row],[Loonheffing]]-Table1[[#This Row],[Algemene Heffingskorting]]-Table1[[#This Row],[Arbeidskorting]],0)</f>
        <v>17258.666299999997</v>
      </c>
      <c r="F4738" s="6">
        <f>Table1[[#This Row],[Belastbaar loon]]-Table1[[#This Row],[Belasting]]</f>
        <v>37942.333700000003</v>
      </c>
      <c r="G4738" s="2">
        <f>(Table1[[#This Row],[Belastbaar loon]]-Table1[[#This Row],[Netto loon]])/Table1[[#This Row],[Belastbaar loon]]</f>
        <v>0.31265133421495983</v>
      </c>
      <c r="H4738" s="14">
        <f t="shared" ca="1" si="68"/>
        <v>17253.764100000004</v>
      </c>
      <c r="I4738" s="14">
        <f ca="1">IF(ROW()=2, Table1[[#This Row],[Netto loon]], INDIRECT(ADDRESS(ROW()-1,COLUMN(F:F))))</f>
        <v>37937.2359</v>
      </c>
      <c r="J4738" s="6">
        <f ca="1">IF(ROW()=2, 0, Table1[[#This Row],[Belastbaar loon]]-INDIRECT(ADDRESS(ROW()-1,COLUMN(A:A))))</f>
        <v>10</v>
      </c>
      <c r="K4738" s="6">
        <f ca="1">Table1[[#This Row],[Netto loon]]-Table1[[#This Row],[Netto vorige schijf]]</f>
        <v>5.0978000000031898</v>
      </c>
      <c r="L4738" s="2">
        <f ca="1">(Table1[[#This Row],[Bruto tov vorige schijf]]-Table1[[#This Row],[Netto tov vorige schijf]])/MAX(Table1[[#This Row],[Bruto tov vorige schijf]],1)</f>
        <v>0.49021999999968102</v>
      </c>
    </row>
    <row r="4739" spans="1:12" x14ac:dyDescent="0.25">
      <c r="A4739" s="14">
        <v>55211</v>
      </c>
      <c r="B4739" s="6">
        <f>LoonHeffing2020(Table1[[#This Row],[Belastbaar loon]])</f>
        <v>20621.308499999999</v>
      </c>
      <c r="C4739" s="6">
        <f>AlgemeneHeffingsKorting2020(Table1[[#This Row],[Belastbaar loon]])</f>
        <v>754.16</v>
      </c>
      <c r="D4739" s="14">
        <f>ArbeidsKorting2020(Table1[[#This Row],[Belastbaar loon]])</f>
        <v>2603.58</v>
      </c>
      <c r="E4739" s="14">
        <f>MAX(Table1[[#This Row],[Loonheffing]]-Table1[[#This Row],[Algemene Heffingskorting]]-Table1[[#This Row],[Arbeidskorting]],0)</f>
        <v>17263.568500000001</v>
      </c>
      <c r="F4739" s="6">
        <f>Table1[[#This Row],[Belastbaar loon]]-Table1[[#This Row],[Belasting]]</f>
        <v>37947.431499999999</v>
      </c>
      <c r="G4739" s="2">
        <f>(Table1[[#This Row],[Belastbaar loon]]-Table1[[#This Row],[Netto loon]])/Table1[[#This Row],[Belastbaar loon]]</f>
        <v>0.31268349604245532</v>
      </c>
      <c r="H4739" s="14">
        <f t="shared" ca="1" si="68"/>
        <v>17258.666299999997</v>
      </c>
      <c r="I4739" s="14">
        <f ca="1">IF(ROW()=2, Table1[[#This Row],[Netto loon]], INDIRECT(ADDRESS(ROW()-1,COLUMN(F:F))))</f>
        <v>37942.333700000003</v>
      </c>
      <c r="J4739" s="6">
        <f ca="1">IF(ROW()=2, 0, Table1[[#This Row],[Belastbaar loon]]-INDIRECT(ADDRESS(ROW()-1,COLUMN(A:A))))</f>
        <v>10</v>
      </c>
      <c r="K4739" s="6">
        <f ca="1">Table1[[#This Row],[Netto loon]]-Table1[[#This Row],[Netto vorige schijf]]</f>
        <v>5.0977999999959138</v>
      </c>
      <c r="L4739" s="2">
        <f ca="1">(Table1[[#This Row],[Bruto tov vorige schijf]]-Table1[[#This Row],[Netto tov vorige schijf]])/MAX(Table1[[#This Row],[Bruto tov vorige schijf]],1)</f>
        <v>0.49022000000040861</v>
      </c>
    </row>
    <row r="4740" spans="1:12" x14ac:dyDescent="0.25">
      <c r="A4740" s="14">
        <v>55221</v>
      </c>
      <c r="B4740" s="6">
        <f>LoonHeffing2020(Table1[[#This Row],[Belastbaar loon]])</f>
        <v>20625.0435</v>
      </c>
      <c r="C4740" s="6">
        <f>AlgemeneHeffingsKorting2020(Table1[[#This Row],[Belastbaar loon]])</f>
        <v>753.59280000000001</v>
      </c>
      <c r="D4740" s="14">
        <f>ArbeidsKorting2020(Table1[[#This Row],[Belastbaar loon]])</f>
        <v>2602.98</v>
      </c>
      <c r="E4740" s="14">
        <f>MAX(Table1[[#This Row],[Loonheffing]]-Table1[[#This Row],[Algemene Heffingskorting]]-Table1[[#This Row],[Arbeidskorting]],0)</f>
        <v>17268.470700000002</v>
      </c>
      <c r="F4740" s="6">
        <f>Table1[[#This Row],[Belastbaar loon]]-Table1[[#This Row],[Belasting]]</f>
        <v>37952.529299999995</v>
      </c>
      <c r="G4740" s="2">
        <f>(Table1[[#This Row],[Belastbaar loon]]-Table1[[#This Row],[Netto loon]])/Table1[[#This Row],[Belastbaar loon]]</f>
        <v>0.31271564622154624</v>
      </c>
      <c r="H4740" s="14">
        <f t="shared" ca="1" si="68"/>
        <v>17263.568500000001</v>
      </c>
      <c r="I4740" s="14">
        <f ca="1">IF(ROW()=2, Table1[[#This Row],[Netto loon]], INDIRECT(ADDRESS(ROW()-1,COLUMN(F:F))))</f>
        <v>37947.431499999999</v>
      </c>
      <c r="J4740" s="6">
        <f ca="1">IF(ROW()=2, 0, Table1[[#This Row],[Belastbaar loon]]-INDIRECT(ADDRESS(ROW()-1,COLUMN(A:A))))</f>
        <v>10</v>
      </c>
      <c r="K4740" s="6">
        <f ca="1">Table1[[#This Row],[Netto loon]]-Table1[[#This Row],[Netto vorige schijf]]</f>
        <v>5.0977999999959138</v>
      </c>
      <c r="L4740" s="2">
        <f ca="1">(Table1[[#This Row],[Bruto tov vorige schijf]]-Table1[[#This Row],[Netto tov vorige schijf]])/MAX(Table1[[#This Row],[Bruto tov vorige schijf]],1)</f>
        <v>0.49022000000040861</v>
      </c>
    </row>
    <row r="4741" spans="1:12" x14ac:dyDescent="0.25">
      <c r="A4741" s="14">
        <v>55231</v>
      </c>
      <c r="B4741" s="6">
        <f>LoonHeffing2020(Table1[[#This Row],[Belastbaar loon]])</f>
        <v>20628.7785</v>
      </c>
      <c r="C4741" s="6">
        <f>AlgemeneHeffingsKorting2020(Table1[[#This Row],[Belastbaar loon]])</f>
        <v>753.02560000000005</v>
      </c>
      <c r="D4741" s="14">
        <f>ArbeidsKorting2020(Table1[[#This Row],[Belastbaar loon]])</f>
        <v>2602.38</v>
      </c>
      <c r="E4741" s="14">
        <f>MAX(Table1[[#This Row],[Loonheffing]]-Table1[[#This Row],[Algemene Heffingskorting]]-Table1[[#This Row],[Arbeidskorting]],0)</f>
        <v>17273.372899999998</v>
      </c>
      <c r="F4741" s="6">
        <f>Table1[[#This Row],[Belastbaar loon]]-Table1[[#This Row],[Belasting]]</f>
        <v>37957.627099999998</v>
      </c>
      <c r="G4741" s="2">
        <f>(Table1[[#This Row],[Belastbaar loon]]-Table1[[#This Row],[Netto loon]])/Table1[[#This Row],[Belastbaar loon]]</f>
        <v>0.31274778475855952</v>
      </c>
      <c r="H4741" s="14">
        <f t="shared" ca="1" si="68"/>
        <v>17268.470700000002</v>
      </c>
      <c r="I4741" s="14">
        <f ca="1">IF(ROW()=2, Table1[[#This Row],[Netto loon]], INDIRECT(ADDRESS(ROW()-1,COLUMN(F:F))))</f>
        <v>37952.529299999995</v>
      </c>
      <c r="J4741" s="6">
        <f ca="1">IF(ROW()=2, 0, Table1[[#This Row],[Belastbaar loon]]-INDIRECT(ADDRESS(ROW()-1,COLUMN(A:A))))</f>
        <v>10</v>
      </c>
      <c r="K4741" s="6">
        <f ca="1">Table1[[#This Row],[Netto loon]]-Table1[[#This Row],[Netto vorige schijf]]</f>
        <v>5.0978000000031898</v>
      </c>
      <c r="L4741" s="2">
        <f ca="1">(Table1[[#This Row],[Bruto tov vorige schijf]]-Table1[[#This Row],[Netto tov vorige schijf]])/MAX(Table1[[#This Row],[Bruto tov vorige schijf]],1)</f>
        <v>0.49021999999968102</v>
      </c>
    </row>
    <row r="4742" spans="1:12" x14ac:dyDescent="0.25">
      <c r="A4742" s="14">
        <v>55241</v>
      </c>
      <c r="B4742" s="6">
        <f>LoonHeffing2020(Table1[[#This Row],[Belastbaar loon]])</f>
        <v>20632.513500000001</v>
      </c>
      <c r="C4742" s="6">
        <f>AlgemeneHeffingsKorting2020(Table1[[#This Row],[Belastbaar loon]])</f>
        <v>752.45839999999998</v>
      </c>
      <c r="D4742" s="14">
        <f>ArbeidsKorting2020(Table1[[#This Row],[Belastbaar loon]])</f>
        <v>2601.7800000000002</v>
      </c>
      <c r="E4742" s="14">
        <f>MAX(Table1[[#This Row],[Loonheffing]]-Table1[[#This Row],[Algemene Heffingskorting]]-Table1[[#This Row],[Arbeidskorting]],0)</f>
        <v>17278.275100000003</v>
      </c>
      <c r="F4742" s="6">
        <f>Table1[[#This Row],[Belastbaar loon]]-Table1[[#This Row],[Belasting]]</f>
        <v>37962.724900000001</v>
      </c>
      <c r="G4742" s="2">
        <f>(Table1[[#This Row],[Belastbaar loon]]-Table1[[#This Row],[Netto loon]])/Table1[[#This Row],[Belastbaar loon]]</f>
        <v>0.31277991165981789</v>
      </c>
      <c r="H4742" s="14">
        <f t="shared" ca="1" si="68"/>
        <v>17273.372899999998</v>
      </c>
      <c r="I4742" s="14">
        <f ca="1">IF(ROW()=2, Table1[[#This Row],[Netto loon]], INDIRECT(ADDRESS(ROW()-1,COLUMN(F:F))))</f>
        <v>37957.627099999998</v>
      </c>
      <c r="J4742" s="6">
        <f ca="1">IF(ROW()=2, 0, Table1[[#This Row],[Belastbaar loon]]-INDIRECT(ADDRESS(ROW()-1,COLUMN(A:A))))</f>
        <v>10</v>
      </c>
      <c r="K4742" s="6">
        <f ca="1">Table1[[#This Row],[Netto loon]]-Table1[[#This Row],[Netto vorige schijf]]</f>
        <v>5.0978000000031898</v>
      </c>
      <c r="L4742" s="2">
        <f ca="1">(Table1[[#This Row],[Bruto tov vorige schijf]]-Table1[[#This Row],[Netto tov vorige schijf]])/MAX(Table1[[#This Row],[Bruto tov vorige schijf]],1)</f>
        <v>0.49021999999968102</v>
      </c>
    </row>
    <row r="4743" spans="1:12" x14ac:dyDescent="0.25">
      <c r="A4743" s="14">
        <v>55251</v>
      </c>
      <c r="B4743" s="6">
        <f>LoonHeffing2020(Table1[[#This Row],[Belastbaar loon]])</f>
        <v>20636.248500000002</v>
      </c>
      <c r="C4743" s="6">
        <f>AlgemeneHeffingsKorting2020(Table1[[#This Row],[Belastbaar loon]])</f>
        <v>751.89120000000003</v>
      </c>
      <c r="D4743" s="14">
        <f>ArbeidsKorting2020(Table1[[#This Row],[Belastbaar loon]])</f>
        <v>2601.1799999999998</v>
      </c>
      <c r="E4743" s="14">
        <f>MAX(Table1[[#This Row],[Loonheffing]]-Table1[[#This Row],[Algemene Heffingskorting]]-Table1[[#This Row],[Arbeidskorting]],0)</f>
        <v>17283.177300000003</v>
      </c>
      <c r="F4743" s="6">
        <f>Table1[[#This Row],[Belastbaar loon]]-Table1[[#This Row],[Belasting]]</f>
        <v>37967.822699999997</v>
      </c>
      <c r="G4743" s="2">
        <f>(Table1[[#This Row],[Belastbaar loon]]-Table1[[#This Row],[Netto loon]])/Table1[[#This Row],[Belastbaar loon]]</f>
        <v>0.31281202693163929</v>
      </c>
      <c r="H4743" s="14">
        <f t="shared" ca="1" si="68"/>
        <v>17278.275100000003</v>
      </c>
      <c r="I4743" s="14">
        <f ca="1">IF(ROW()=2, Table1[[#This Row],[Netto loon]], INDIRECT(ADDRESS(ROW()-1,COLUMN(F:F))))</f>
        <v>37962.724900000001</v>
      </c>
      <c r="J4743" s="6">
        <f ca="1">IF(ROW()=2, 0, Table1[[#This Row],[Belastbaar loon]]-INDIRECT(ADDRESS(ROW()-1,COLUMN(A:A))))</f>
        <v>10</v>
      </c>
      <c r="K4743" s="6">
        <f ca="1">Table1[[#This Row],[Netto loon]]-Table1[[#This Row],[Netto vorige schijf]]</f>
        <v>5.0977999999959138</v>
      </c>
      <c r="L4743" s="2">
        <f ca="1">(Table1[[#This Row],[Bruto tov vorige schijf]]-Table1[[#This Row],[Netto tov vorige schijf]])/MAX(Table1[[#This Row],[Bruto tov vorige schijf]],1)</f>
        <v>0.49022000000040861</v>
      </c>
    </row>
    <row r="4744" spans="1:12" x14ac:dyDescent="0.25">
      <c r="A4744" s="14">
        <v>55261</v>
      </c>
      <c r="B4744" s="6">
        <f>LoonHeffing2020(Table1[[#This Row],[Belastbaar loon]])</f>
        <v>20639.983499999998</v>
      </c>
      <c r="C4744" s="6">
        <f>AlgemeneHeffingsKorting2020(Table1[[#This Row],[Belastbaar loon]])</f>
        <v>751.32400000000007</v>
      </c>
      <c r="D4744" s="14">
        <f>ArbeidsKorting2020(Table1[[#This Row],[Belastbaar loon]])</f>
        <v>2600.58</v>
      </c>
      <c r="E4744" s="14">
        <f>MAX(Table1[[#This Row],[Loonheffing]]-Table1[[#This Row],[Algemene Heffingskorting]]-Table1[[#This Row],[Arbeidskorting]],0)</f>
        <v>17288.0795</v>
      </c>
      <c r="F4744" s="6">
        <f>Table1[[#This Row],[Belastbaar loon]]-Table1[[#This Row],[Belasting]]</f>
        <v>37972.9205</v>
      </c>
      <c r="G4744" s="2">
        <f>(Table1[[#This Row],[Belastbaar loon]]-Table1[[#This Row],[Netto loon]])/Table1[[#This Row],[Belastbaar loon]]</f>
        <v>0.31284413058033694</v>
      </c>
      <c r="H4744" s="14">
        <f t="shared" ca="1" si="68"/>
        <v>17283.177300000003</v>
      </c>
      <c r="I4744" s="14">
        <f ca="1">IF(ROW()=2, Table1[[#This Row],[Netto loon]], INDIRECT(ADDRESS(ROW()-1,COLUMN(F:F))))</f>
        <v>37967.822699999997</v>
      </c>
      <c r="J4744" s="6">
        <f ca="1">IF(ROW()=2, 0, Table1[[#This Row],[Belastbaar loon]]-INDIRECT(ADDRESS(ROW()-1,COLUMN(A:A))))</f>
        <v>10</v>
      </c>
      <c r="K4744" s="6">
        <f ca="1">Table1[[#This Row],[Netto loon]]-Table1[[#This Row],[Netto vorige schijf]]</f>
        <v>5.0978000000031898</v>
      </c>
      <c r="L4744" s="2">
        <f ca="1">(Table1[[#This Row],[Bruto tov vorige schijf]]-Table1[[#This Row],[Netto tov vorige schijf]])/MAX(Table1[[#This Row],[Bruto tov vorige schijf]],1)</f>
        <v>0.49021999999968102</v>
      </c>
    </row>
    <row r="4745" spans="1:12" x14ac:dyDescent="0.25">
      <c r="A4745" s="14">
        <v>55271</v>
      </c>
      <c r="B4745" s="6">
        <f>LoonHeffing2020(Table1[[#This Row],[Belastbaar loon]])</f>
        <v>20643.718499999999</v>
      </c>
      <c r="C4745" s="6">
        <f>AlgemeneHeffingsKorting2020(Table1[[#This Row],[Belastbaar loon]])</f>
        <v>750.7568</v>
      </c>
      <c r="D4745" s="14">
        <f>ArbeidsKorting2020(Table1[[#This Row],[Belastbaar loon]])</f>
        <v>2599.98</v>
      </c>
      <c r="E4745" s="14">
        <f>MAX(Table1[[#This Row],[Loonheffing]]-Table1[[#This Row],[Algemene Heffingskorting]]-Table1[[#This Row],[Arbeidskorting]],0)</f>
        <v>17292.9817</v>
      </c>
      <c r="F4745" s="6">
        <f>Table1[[#This Row],[Belastbaar loon]]-Table1[[#This Row],[Belasting]]</f>
        <v>37978.018299999996</v>
      </c>
      <c r="G4745" s="2">
        <f>(Table1[[#This Row],[Belastbaar loon]]-Table1[[#This Row],[Netto loon]])/Table1[[#This Row],[Belastbaar loon]]</f>
        <v>0.31287622261221987</v>
      </c>
      <c r="H4745" s="14">
        <f t="shared" ca="1" si="68"/>
        <v>17288.0795</v>
      </c>
      <c r="I4745" s="14">
        <f ca="1">IF(ROW()=2, Table1[[#This Row],[Netto loon]], INDIRECT(ADDRESS(ROW()-1,COLUMN(F:F))))</f>
        <v>37972.9205</v>
      </c>
      <c r="J4745" s="6">
        <f ca="1">IF(ROW()=2, 0, Table1[[#This Row],[Belastbaar loon]]-INDIRECT(ADDRESS(ROW()-1,COLUMN(A:A))))</f>
        <v>10</v>
      </c>
      <c r="K4745" s="6">
        <f ca="1">Table1[[#This Row],[Netto loon]]-Table1[[#This Row],[Netto vorige schijf]]</f>
        <v>5.0977999999959138</v>
      </c>
      <c r="L4745" s="2">
        <f ca="1">(Table1[[#This Row],[Bruto tov vorige schijf]]-Table1[[#This Row],[Netto tov vorige schijf]])/MAX(Table1[[#This Row],[Bruto tov vorige schijf]],1)</f>
        <v>0.49022000000040861</v>
      </c>
    </row>
    <row r="4746" spans="1:12" x14ac:dyDescent="0.25">
      <c r="A4746" s="14">
        <v>55281</v>
      </c>
      <c r="B4746" s="6">
        <f>LoonHeffing2020(Table1[[#This Row],[Belastbaar loon]])</f>
        <v>20647.4535</v>
      </c>
      <c r="C4746" s="6">
        <f>AlgemeneHeffingsKorting2020(Table1[[#This Row],[Belastbaar loon]])</f>
        <v>750.18960000000004</v>
      </c>
      <c r="D4746" s="14">
        <f>ArbeidsKorting2020(Table1[[#This Row],[Belastbaar loon]])</f>
        <v>2599.38</v>
      </c>
      <c r="E4746" s="14">
        <f>MAX(Table1[[#This Row],[Loonheffing]]-Table1[[#This Row],[Algemene Heffingskorting]]-Table1[[#This Row],[Arbeidskorting]],0)</f>
        <v>17297.883899999997</v>
      </c>
      <c r="F4746" s="6">
        <f>Table1[[#This Row],[Belastbaar loon]]-Table1[[#This Row],[Belasting]]</f>
        <v>37983.116099999999</v>
      </c>
      <c r="G4746" s="2">
        <f>(Table1[[#This Row],[Belastbaar loon]]-Table1[[#This Row],[Netto loon]])/Table1[[#This Row],[Belastbaar loon]]</f>
        <v>0.31290830303359202</v>
      </c>
      <c r="H4746" s="14">
        <f t="shared" ca="1" si="68"/>
        <v>17292.9817</v>
      </c>
      <c r="I4746" s="14">
        <f ca="1">IF(ROW()=2, Table1[[#This Row],[Netto loon]], INDIRECT(ADDRESS(ROW()-1,COLUMN(F:F))))</f>
        <v>37978.018299999996</v>
      </c>
      <c r="J4746" s="6">
        <f ca="1">IF(ROW()=2, 0, Table1[[#This Row],[Belastbaar loon]]-INDIRECT(ADDRESS(ROW()-1,COLUMN(A:A))))</f>
        <v>10</v>
      </c>
      <c r="K4746" s="6">
        <f ca="1">Table1[[#This Row],[Netto loon]]-Table1[[#This Row],[Netto vorige schijf]]</f>
        <v>5.0978000000031898</v>
      </c>
      <c r="L4746" s="2">
        <f ca="1">(Table1[[#This Row],[Bruto tov vorige schijf]]-Table1[[#This Row],[Netto tov vorige schijf]])/MAX(Table1[[#This Row],[Bruto tov vorige schijf]],1)</f>
        <v>0.49021999999968102</v>
      </c>
    </row>
    <row r="4747" spans="1:12" x14ac:dyDescent="0.25">
      <c r="A4747" s="14">
        <v>55291</v>
      </c>
      <c r="B4747" s="6">
        <f>LoonHeffing2020(Table1[[#This Row],[Belastbaar loon]])</f>
        <v>20651.1885</v>
      </c>
      <c r="C4747" s="6">
        <f>AlgemeneHeffingsKorting2020(Table1[[#This Row],[Belastbaar loon]])</f>
        <v>749.62239999999997</v>
      </c>
      <c r="D4747" s="14">
        <f>ArbeidsKorting2020(Table1[[#This Row],[Belastbaar loon]])</f>
        <v>2598.7800000000002</v>
      </c>
      <c r="E4747" s="14">
        <f>MAX(Table1[[#This Row],[Loonheffing]]-Table1[[#This Row],[Algemene Heffingskorting]]-Table1[[#This Row],[Arbeidskorting]],0)</f>
        <v>17302.786100000001</v>
      </c>
      <c r="F4747" s="6">
        <f>Table1[[#This Row],[Belastbaar loon]]-Table1[[#This Row],[Belasting]]</f>
        <v>37988.213900000002</v>
      </c>
      <c r="G4747" s="2">
        <f>(Table1[[#This Row],[Belastbaar loon]]-Table1[[#This Row],[Netto loon]])/Table1[[#This Row],[Belastbaar loon]]</f>
        <v>0.31294037185075324</v>
      </c>
      <c r="H4747" s="14">
        <f t="shared" ca="1" si="68"/>
        <v>17297.883899999997</v>
      </c>
      <c r="I4747" s="14">
        <f ca="1">IF(ROW()=2, Table1[[#This Row],[Netto loon]], INDIRECT(ADDRESS(ROW()-1,COLUMN(F:F))))</f>
        <v>37983.116099999999</v>
      </c>
      <c r="J4747" s="6">
        <f ca="1">IF(ROW()=2, 0, Table1[[#This Row],[Belastbaar loon]]-INDIRECT(ADDRESS(ROW()-1,COLUMN(A:A))))</f>
        <v>10</v>
      </c>
      <c r="K4747" s="6">
        <f ca="1">Table1[[#This Row],[Netto loon]]-Table1[[#This Row],[Netto vorige schijf]]</f>
        <v>5.0978000000031898</v>
      </c>
      <c r="L4747" s="2">
        <f ca="1">(Table1[[#This Row],[Bruto tov vorige schijf]]-Table1[[#This Row],[Netto tov vorige schijf]])/MAX(Table1[[#This Row],[Bruto tov vorige schijf]],1)</f>
        <v>0.49021999999968102</v>
      </c>
    </row>
    <row r="4748" spans="1:12" x14ac:dyDescent="0.25">
      <c r="A4748" s="14">
        <v>55301</v>
      </c>
      <c r="B4748" s="6">
        <f>LoonHeffing2020(Table1[[#This Row],[Belastbaar loon]])</f>
        <v>20654.923500000001</v>
      </c>
      <c r="C4748" s="6">
        <f>AlgemeneHeffingsKorting2020(Table1[[#This Row],[Belastbaar loon]])</f>
        <v>749.05520000000001</v>
      </c>
      <c r="D4748" s="14">
        <f>ArbeidsKorting2020(Table1[[#This Row],[Belastbaar loon]])</f>
        <v>2598.1799999999998</v>
      </c>
      <c r="E4748" s="14">
        <f>MAX(Table1[[#This Row],[Loonheffing]]-Table1[[#This Row],[Algemene Heffingskorting]]-Table1[[#This Row],[Arbeidskorting]],0)</f>
        <v>17307.688300000002</v>
      </c>
      <c r="F4748" s="6">
        <f>Table1[[#This Row],[Belastbaar loon]]-Table1[[#This Row],[Belasting]]</f>
        <v>37993.311699999998</v>
      </c>
      <c r="G4748" s="2">
        <f>(Table1[[#This Row],[Belastbaar loon]]-Table1[[#This Row],[Netto loon]])/Table1[[#This Row],[Belastbaar loon]]</f>
        <v>0.31297242906999878</v>
      </c>
      <c r="H4748" s="14">
        <f t="shared" ca="1" si="68"/>
        <v>17302.786100000001</v>
      </c>
      <c r="I4748" s="14">
        <f ca="1">IF(ROW()=2, Table1[[#This Row],[Netto loon]], INDIRECT(ADDRESS(ROW()-1,COLUMN(F:F))))</f>
        <v>37988.213900000002</v>
      </c>
      <c r="J4748" s="6">
        <f ca="1">IF(ROW()=2, 0, Table1[[#This Row],[Belastbaar loon]]-INDIRECT(ADDRESS(ROW()-1,COLUMN(A:A))))</f>
        <v>10</v>
      </c>
      <c r="K4748" s="6">
        <f ca="1">Table1[[#This Row],[Netto loon]]-Table1[[#This Row],[Netto vorige schijf]]</f>
        <v>5.0977999999959138</v>
      </c>
      <c r="L4748" s="2">
        <f ca="1">(Table1[[#This Row],[Bruto tov vorige schijf]]-Table1[[#This Row],[Netto tov vorige schijf]])/MAX(Table1[[#This Row],[Bruto tov vorige schijf]],1)</f>
        <v>0.49022000000040861</v>
      </c>
    </row>
    <row r="4749" spans="1:12" x14ac:dyDescent="0.25">
      <c r="A4749" s="14">
        <v>55311</v>
      </c>
      <c r="B4749" s="6">
        <f>LoonHeffing2020(Table1[[#This Row],[Belastbaar loon]])</f>
        <v>20658.658500000001</v>
      </c>
      <c r="C4749" s="6">
        <f>AlgemeneHeffingsKorting2020(Table1[[#This Row],[Belastbaar loon]])</f>
        <v>748.48800000000006</v>
      </c>
      <c r="D4749" s="14">
        <f>ArbeidsKorting2020(Table1[[#This Row],[Belastbaar loon]])</f>
        <v>2597.58</v>
      </c>
      <c r="E4749" s="14">
        <f>MAX(Table1[[#This Row],[Loonheffing]]-Table1[[#This Row],[Algemene Heffingskorting]]-Table1[[#This Row],[Arbeidskorting]],0)</f>
        <v>17312.590499999998</v>
      </c>
      <c r="F4749" s="6">
        <f>Table1[[#This Row],[Belastbaar loon]]-Table1[[#This Row],[Belasting]]</f>
        <v>37998.409500000002</v>
      </c>
      <c r="G4749" s="2">
        <f>(Table1[[#This Row],[Belastbaar loon]]-Table1[[#This Row],[Netto loon]])/Table1[[#This Row],[Belastbaar loon]]</f>
        <v>0.31300447469761888</v>
      </c>
      <c r="H4749" s="14">
        <f t="shared" ca="1" si="68"/>
        <v>17307.688300000002</v>
      </c>
      <c r="I4749" s="14">
        <f ca="1">IF(ROW()=2, Table1[[#This Row],[Netto loon]], INDIRECT(ADDRESS(ROW()-1,COLUMN(F:F))))</f>
        <v>37993.311699999998</v>
      </c>
      <c r="J4749" s="6">
        <f ca="1">IF(ROW()=2, 0, Table1[[#This Row],[Belastbaar loon]]-INDIRECT(ADDRESS(ROW()-1,COLUMN(A:A))))</f>
        <v>10</v>
      </c>
      <c r="K4749" s="6">
        <f ca="1">Table1[[#This Row],[Netto loon]]-Table1[[#This Row],[Netto vorige schijf]]</f>
        <v>5.0978000000031898</v>
      </c>
      <c r="L4749" s="2">
        <f ca="1">(Table1[[#This Row],[Bruto tov vorige schijf]]-Table1[[#This Row],[Netto tov vorige schijf]])/MAX(Table1[[#This Row],[Bruto tov vorige schijf]],1)</f>
        <v>0.49021999999968102</v>
      </c>
    </row>
    <row r="4750" spans="1:12" x14ac:dyDescent="0.25">
      <c r="A4750" s="14">
        <v>55321</v>
      </c>
      <c r="B4750" s="6">
        <f>LoonHeffing2020(Table1[[#This Row],[Belastbaar loon]])</f>
        <v>20662.393499999998</v>
      </c>
      <c r="C4750" s="6">
        <f>AlgemeneHeffingsKorting2020(Table1[[#This Row],[Belastbaar loon]])</f>
        <v>747.92079999999999</v>
      </c>
      <c r="D4750" s="14">
        <f>ArbeidsKorting2020(Table1[[#This Row],[Belastbaar loon]])</f>
        <v>2596.98</v>
      </c>
      <c r="E4750" s="14">
        <f>MAX(Table1[[#This Row],[Loonheffing]]-Table1[[#This Row],[Algemene Heffingskorting]]-Table1[[#This Row],[Arbeidskorting]],0)</f>
        <v>17317.492699999999</v>
      </c>
      <c r="F4750" s="6">
        <f>Table1[[#This Row],[Belastbaar loon]]-Table1[[#This Row],[Belasting]]</f>
        <v>38003.507299999997</v>
      </c>
      <c r="G4750" s="2">
        <f>(Table1[[#This Row],[Belastbaar loon]]-Table1[[#This Row],[Netto loon]])/Table1[[#This Row],[Belastbaar loon]]</f>
        <v>0.31303650873989991</v>
      </c>
      <c r="H4750" s="14">
        <f t="shared" ca="1" si="68"/>
        <v>17312.590499999998</v>
      </c>
      <c r="I4750" s="14">
        <f ca="1">IF(ROW()=2, Table1[[#This Row],[Netto loon]], INDIRECT(ADDRESS(ROW()-1,COLUMN(F:F))))</f>
        <v>37998.409500000002</v>
      </c>
      <c r="J4750" s="6">
        <f ca="1">IF(ROW()=2, 0, Table1[[#This Row],[Belastbaar loon]]-INDIRECT(ADDRESS(ROW()-1,COLUMN(A:A))))</f>
        <v>10</v>
      </c>
      <c r="K4750" s="6">
        <f ca="1">Table1[[#This Row],[Netto loon]]-Table1[[#This Row],[Netto vorige schijf]]</f>
        <v>5.0977999999959138</v>
      </c>
      <c r="L4750" s="2">
        <f ca="1">(Table1[[#This Row],[Bruto tov vorige schijf]]-Table1[[#This Row],[Netto tov vorige schijf]])/MAX(Table1[[#This Row],[Bruto tov vorige schijf]],1)</f>
        <v>0.49022000000040861</v>
      </c>
    </row>
    <row r="4751" spans="1:12" x14ac:dyDescent="0.25">
      <c r="A4751" s="14">
        <v>55331</v>
      </c>
      <c r="B4751" s="6">
        <f>LoonHeffing2020(Table1[[#This Row],[Belastbaar loon]])</f>
        <v>20666.128499999999</v>
      </c>
      <c r="C4751" s="6">
        <f>AlgemeneHeffingsKorting2020(Table1[[#This Row],[Belastbaar loon]])</f>
        <v>747.35360000000003</v>
      </c>
      <c r="D4751" s="14">
        <f>ArbeidsKorting2020(Table1[[#This Row],[Belastbaar loon]])</f>
        <v>2596.38</v>
      </c>
      <c r="E4751" s="14">
        <f>MAX(Table1[[#This Row],[Loonheffing]]-Table1[[#This Row],[Algemene Heffingskorting]]-Table1[[#This Row],[Arbeidskorting]],0)</f>
        <v>17322.394899999999</v>
      </c>
      <c r="F4751" s="6">
        <f>Table1[[#This Row],[Belastbaar loon]]-Table1[[#This Row],[Belasting]]</f>
        <v>38008.605100000001</v>
      </c>
      <c r="G4751" s="2">
        <f>(Table1[[#This Row],[Belastbaar loon]]-Table1[[#This Row],[Netto loon]])/Table1[[#This Row],[Belastbaar loon]]</f>
        <v>0.313068531203123</v>
      </c>
      <c r="H4751" s="14">
        <f t="shared" ca="1" si="68"/>
        <v>17317.492699999999</v>
      </c>
      <c r="I4751" s="14">
        <f ca="1">IF(ROW()=2, Table1[[#This Row],[Netto loon]], INDIRECT(ADDRESS(ROW()-1,COLUMN(F:F))))</f>
        <v>38003.507299999997</v>
      </c>
      <c r="J4751" s="6">
        <f ca="1">IF(ROW()=2, 0, Table1[[#This Row],[Belastbaar loon]]-INDIRECT(ADDRESS(ROW()-1,COLUMN(A:A))))</f>
        <v>10</v>
      </c>
      <c r="K4751" s="6">
        <f ca="1">Table1[[#This Row],[Netto loon]]-Table1[[#This Row],[Netto vorige schijf]]</f>
        <v>5.0978000000031898</v>
      </c>
      <c r="L4751" s="2">
        <f ca="1">(Table1[[#This Row],[Bruto tov vorige schijf]]-Table1[[#This Row],[Netto tov vorige schijf]])/MAX(Table1[[#This Row],[Bruto tov vorige schijf]],1)</f>
        <v>0.49021999999968102</v>
      </c>
    </row>
    <row r="4752" spans="1:12" x14ac:dyDescent="0.25">
      <c r="A4752" s="14">
        <v>55341</v>
      </c>
      <c r="B4752" s="6">
        <f>LoonHeffing2020(Table1[[#This Row],[Belastbaar loon]])</f>
        <v>20669.863499999999</v>
      </c>
      <c r="C4752" s="6">
        <f>AlgemeneHeffingsKorting2020(Table1[[#This Row],[Belastbaar loon]])</f>
        <v>746.78639999999996</v>
      </c>
      <c r="D4752" s="14">
        <f>ArbeidsKorting2020(Table1[[#This Row],[Belastbaar loon]])</f>
        <v>2595.7800000000002</v>
      </c>
      <c r="E4752" s="14">
        <f>MAX(Table1[[#This Row],[Loonheffing]]-Table1[[#This Row],[Algemene Heffingskorting]]-Table1[[#This Row],[Arbeidskorting]],0)</f>
        <v>17327.2971</v>
      </c>
      <c r="F4752" s="6">
        <f>Table1[[#This Row],[Belastbaar loon]]-Table1[[#This Row],[Belasting]]</f>
        <v>38013.702900000004</v>
      </c>
      <c r="G4752" s="2">
        <f>(Table1[[#This Row],[Belastbaar loon]]-Table1[[#This Row],[Netto loon]])/Table1[[#This Row],[Belastbaar loon]]</f>
        <v>0.3131005420935653</v>
      </c>
      <c r="H4752" s="14">
        <f t="shared" ca="1" si="68"/>
        <v>17322.394899999999</v>
      </c>
      <c r="I4752" s="14">
        <f ca="1">IF(ROW()=2, Table1[[#This Row],[Netto loon]], INDIRECT(ADDRESS(ROW()-1,COLUMN(F:F))))</f>
        <v>38008.605100000001</v>
      </c>
      <c r="J4752" s="6">
        <f ca="1">IF(ROW()=2, 0, Table1[[#This Row],[Belastbaar loon]]-INDIRECT(ADDRESS(ROW()-1,COLUMN(A:A))))</f>
        <v>10</v>
      </c>
      <c r="K4752" s="6">
        <f ca="1">Table1[[#This Row],[Netto loon]]-Table1[[#This Row],[Netto vorige schijf]]</f>
        <v>5.0978000000031898</v>
      </c>
      <c r="L4752" s="2">
        <f ca="1">(Table1[[#This Row],[Bruto tov vorige schijf]]-Table1[[#This Row],[Netto tov vorige schijf]])/MAX(Table1[[#This Row],[Bruto tov vorige schijf]],1)</f>
        <v>0.49021999999968102</v>
      </c>
    </row>
    <row r="4753" spans="1:12" x14ac:dyDescent="0.25">
      <c r="A4753" s="14">
        <v>55351</v>
      </c>
      <c r="B4753" s="6">
        <f>LoonHeffing2020(Table1[[#This Row],[Belastbaar loon]])</f>
        <v>20673.5985</v>
      </c>
      <c r="C4753" s="6">
        <f>AlgemeneHeffingsKorting2020(Table1[[#This Row],[Belastbaar loon]])</f>
        <v>746.2192</v>
      </c>
      <c r="D4753" s="14">
        <f>ArbeidsKorting2020(Table1[[#This Row],[Belastbaar loon]])</f>
        <v>2595.1799999999998</v>
      </c>
      <c r="E4753" s="14">
        <f>MAX(Table1[[#This Row],[Loonheffing]]-Table1[[#This Row],[Algemene Heffingskorting]]-Table1[[#This Row],[Arbeidskorting]],0)</f>
        <v>17332.1993</v>
      </c>
      <c r="F4753" s="6">
        <f>Table1[[#This Row],[Belastbaar loon]]-Table1[[#This Row],[Belasting]]</f>
        <v>38018.8007</v>
      </c>
      <c r="G4753" s="2">
        <f>(Table1[[#This Row],[Belastbaar loon]]-Table1[[#This Row],[Netto loon]])/Table1[[#This Row],[Belastbaar loon]]</f>
        <v>0.31313254141749924</v>
      </c>
      <c r="H4753" s="14">
        <f t="shared" ca="1" si="68"/>
        <v>17327.2971</v>
      </c>
      <c r="I4753" s="14">
        <f ca="1">IF(ROW()=2, Table1[[#This Row],[Netto loon]], INDIRECT(ADDRESS(ROW()-1,COLUMN(F:F))))</f>
        <v>38013.702900000004</v>
      </c>
      <c r="J4753" s="6">
        <f ca="1">IF(ROW()=2, 0, Table1[[#This Row],[Belastbaar loon]]-INDIRECT(ADDRESS(ROW()-1,COLUMN(A:A))))</f>
        <v>10</v>
      </c>
      <c r="K4753" s="6">
        <f ca="1">Table1[[#This Row],[Netto loon]]-Table1[[#This Row],[Netto vorige schijf]]</f>
        <v>5.0977999999959138</v>
      </c>
      <c r="L4753" s="2">
        <f ca="1">(Table1[[#This Row],[Bruto tov vorige schijf]]-Table1[[#This Row],[Netto tov vorige schijf]])/MAX(Table1[[#This Row],[Bruto tov vorige schijf]],1)</f>
        <v>0.49022000000040861</v>
      </c>
    </row>
    <row r="4754" spans="1:12" x14ac:dyDescent="0.25">
      <c r="A4754" s="14">
        <v>55361</v>
      </c>
      <c r="B4754" s="6">
        <f>LoonHeffing2020(Table1[[#This Row],[Belastbaar loon]])</f>
        <v>20677.333500000001</v>
      </c>
      <c r="C4754" s="6">
        <f>AlgemeneHeffingsKorting2020(Table1[[#This Row],[Belastbaar loon]])</f>
        <v>745.65200000000004</v>
      </c>
      <c r="D4754" s="14">
        <f>ArbeidsKorting2020(Table1[[#This Row],[Belastbaar loon]])</f>
        <v>2594.58</v>
      </c>
      <c r="E4754" s="14">
        <f>MAX(Table1[[#This Row],[Loonheffing]]-Table1[[#This Row],[Algemene Heffingskorting]]-Table1[[#This Row],[Arbeidskorting]],0)</f>
        <v>17337.101499999997</v>
      </c>
      <c r="F4754" s="6">
        <f>Table1[[#This Row],[Belastbaar loon]]-Table1[[#This Row],[Belasting]]</f>
        <v>38023.898500000003</v>
      </c>
      <c r="G4754" s="2">
        <f>(Table1[[#This Row],[Belastbaar loon]]-Table1[[#This Row],[Netto loon]])/Table1[[#This Row],[Belastbaar loon]]</f>
        <v>0.31316452918119247</v>
      </c>
      <c r="H4754" s="14">
        <f t="shared" ca="1" si="68"/>
        <v>17332.1993</v>
      </c>
      <c r="I4754" s="14">
        <f ca="1">IF(ROW()=2, Table1[[#This Row],[Netto loon]], INDIRECT(ADDRESS(ROW()-1,COLUMN(F:F))))</f>
        <v>38018.8007</v>
      </c>
      <c r="J4754" s="6">
        <f ca="1">IF(ROW()=2, 0, Table1[[#This Row],[Belastbaar loon]]-INDIRECT(ADDRESS(ROW()-1,COLUMN(A:A))))</f>
        <v>10</v>
      </c>
      <c r="K4754" s="6">
        <f ca="1">Table1[[#This Row],[Netto loon]]-Table1[[#This Row],[Netto vorige schijf]]</f>
        <v>5.0978000000031898</v>
      </c>
      <c r="L4754" s="2">
        <f ca="1">(Table1[[#This Row],[Bruto tov vorige schijf]]-Table1[[#This Row],[Netto tov vorige schijf]])/MAX(Table1[[#This Row],[Bruto tov vorige schijf]],1)</f>
        <v>0.49021999999968102</v>
      </c>
    </row>
    <row r="4755" spans="1:12" x14ac:dyDescent="0.25">
      <c r="A4755" s="14">
        <v>55371</v>
      </c>
      <c r="B4755" s="6">
        <f>LoonHeffing2020(Table1[[#This Row],[Belastbaar loon]])</f>
        <v>20681.068500000001</v>
      </c>
      <c r="C4755" s="6">
        <f>AlgemeneHeffingsKorting2020(Table1[[#This Row],[Belastbaar loon]])</f>
        <v>745.08479999999997</v>
      </c>
      <c r="D4755" s="14">
        <f>ArbeidsKorting2020(Table1[[#This Row],[Belastbaar loon]])</f>
        <v>2593.98</v>
      </c>
      <c r="E4755" s="14">
        <f>MAX(Table1[[#This Row],[Loonheffing]]-Table1[[#This Row],[Algemene Heffingskorting]]-Table1[[#This Row],[Arbeidskorting]],0)</f>
        <v>17342.003700000001</v>
      </c>
      <c r="F4755" s="6">
        <f>Table1[[#This Row],[Belastbaar loon]]-Table1[[#This Row],[Belasting]]</f>
        <v>38028.996299999999</v>
      </c>
      <c r="G4755" s="2">
        <f>(Table1[[#This Row],[Belastbaar loon]]-Table1[[#This Row],[Netto loon]])/Table1[[#This Row],[Belastbaar loon]]</f>
        <v>0.3131965053909086</v>
      </c>
      <c r="H4755" s="14">
        <f t="shared" ca="1" si="68"/>
        <v>17337.101499999997</v>
      </c>
      <c r="I4755" s="14">
        <f ca="1">IF(ROW()=2, Table1[[#This Row],[Netto loon]], INDIRECT(ADDRESS(ROW()-1,COLUMN(F:F))))</f>
        <v>38023.898500000003</v>
      </c>
      <c r="J4755" s="6">
        <f ca="1">IF(ROW()=2, 0, Table1[[#This Row],[Belastbaar loon]]-INDIRECT(ADDRESS(ROW()-1,COLUMN(A:A))))</f>
        <v>10</v>
      </c>
      <c r="K4755" s="6">
        <f ca="1">Table1[[#This Row],[Netto loon]]-Table1[[#This Row],[Netto vorige schijf]]</f>
        <v>5.0977999999959138</v>
      </c>
      <c r="L4755" s="2">
        <f ca="1">(Table1[[#This Row],[Bruto tov vorige schijf]]-Table1[[#This Row],[Netto tov vorige schijf]])/MAX(Table1[[#This Row],[Bruto tov vorige schijf]],1)</f>
        <v>0.49022000000040861</v>
      </c>
    </row>
    <row r="4756" spans="1:12" x14ac:dyDescent="0.25">
      <c r="A4756" s="14">
        <v>55381</v>
      </c>
      <c r="B4756" s="6">
        <f>LoonHeffing2020(Table1[[#This Row],[Belastbaar loon]])</f>
        <v>20684.803499999998</v>
      </c>
      <c r="C4756" s="6">
        <f>AlgemeneHeffingsKorting2020(Table1[[#This Row],[Belastbaar loon]])</f>
        <v>744.51760000000002</v>
      </c>
      <c r="D4756" s="14">
        <f>ArbeidsKorting2020(Table1[[#This Row],[Belastbaar loon]])</f>
        <v>2593.38</v>
      </c>
      <c r="E4756" s="14">
        <f>MAX(Table1[[#This Row],[Loonheffing]]-Table1[[#This Row],[Algemene Heffingskorting]]-Table1[[#This Row],[Arbeidskorting]],0)</f>
        <v>17346.905899999998</v>
      </c>
      <c r="F4756" s="6">
        <f>Table1[[#This Row],[Belastbaar loon]]-Table1[[#This Row],[Belasting]]</f>
        <v>38034.094100000002</v>
      </c>
      <c r="G4756" s="2">
        <f>(Table1[[#This Row],[Belastbaar loon]]-Table1[[#This Row],[Netto loon]])/Table1[[#This Row],[Belastbaar loon]]</f>
        <v>0.31322847005290622</v>
      </c>
      <c r="H4756" s="14">
        <f t="shared" ca="1" si="68"/>
        <v>17342.003700000001</v>
      </c>
      <c r="I4756" s="14">
        <f ca="1">IF(ROW()=2, Table1[[#This Row],[Netto loon]], INDIRECT(ADDRESS(ROW()-1,COLUMN(F:F))))</f>
        <v>38028.996299999999</v>
      </c>
      <c r="J4756" s="6">
        <f ca="1">IF(ROW()=2, 0, Table1[[#This Row],[Belastbaar loon]]-INDIRECT(ADDRESS(ROW()-1,COLUMN(A:A))))</f>
        <v>10</v>
      </c>
      <c r="K4756" s="6">
        <f ca="1">Table1[[#This Row],[Netto loon]]-Table1[[#This Row],[Netto vorige schijf]]</f>
        <v>5.0978000000031898</v>
      </c>
      <c r="L4756" s="2">
        <f ca="1">(Table1[[#This Row],[Bruto tov vorige schijf]]-Table1[[#This Row],[Netto tov vorige schijf]])/MAX(Table1[[#This Row],[Bruto tov vorige schijf]],1)</f>
        <v>0.49021999999968102</v>
      </c>
    </row>
    <row r="4757" spans="1:12" x14ac:dyDescent="0.25">
      <c r="A4757" s="14">
        <v>55391</v>
      </c>
      <c r="B4757" s="6">
        <f>LoonHeffing2020(Table1[[#This Row],[Belastbaar loon]])</f>
        <v>20688.538499999999</v>
      </c>
      <c r="C4757" s="6">
        <f>AlgemeneHeffingsKorting2020(Table1[[#This Row],[Belastbaar loon]])</f>
        <v>743.95040000000006</v>
      </c>
      <c r="D4757" s="14">
        <f>ArbeidsKorting2020(Table1[[#This Row],[Belastbaar loon]])</f>
        <v>2592.7800000000002</v>
      </c>
      <c r="E4757" s="14">
        <f>MAX(Table1[[#This Row],[Loonheffing]]-Table1[[#This Row],[Algemene Heffingskorting]]-Table1[[#This Row],[Arbeidskorting]],0)</f>
        <v>17351.808099999998</v>
      </c>
      <c r="F4757" s="6">
        <f>Table1[[#This Row],[Belastbaar loon]]-Table1[[#This Row],[Belasting]]</f>
        <v>38039.191900000005</v>
      </c>
      <c r="G4757" s="2">
        <f>(Table1[[#This Row],[Belastbaar loon]]-Table1[[#This Row],[Netto loon]])/Table1[[#This Row],[Belastbaar loon]]</f>
        <v>0.31326042317343961</v>
      </c>
      <c r="H4757" s="14">
        <f t="shared" ca="1" si="68"/>
        <v>17346.905899999998</v>
      </c>
      <c r="I4757" s="14">
        <f ca="1">IF(ROW()=2, Table1[[#This Row],[Netto loon]], INDIRECT(ADDRESS(ROW()-1,COLUMN(F:F))))</f>
        <v>38034.094100000002</v>
      </c>
      <c r="J4757" s="6">
        <f ca="1">IF(ROW()=2, 0, Table1[[#This Row],[Belastbaar loon]]-INDIRECT(ADDRESS(ROW()-1,COLUMN(A:A))))</f>
        <v>10</v>
      </c>
      <c r="K4757" s="6">
        <f ca="1">Table1[[#This Row],[Netto loon]]-Table1[[#This Row],[Netto vorige schijf]]</f>
        <v>5.0978000000031898</v>
      </c>
      <c r="L4757" s="2">
        <f ca="1">(Table1[[#This Row],[Bruto tov vorige schijf]]-Table1[[#This Row],[Netto tov vorige schijf]])/MAX(Table1[[#This Row],[Bruto tov vorige schijf]],1)</f>
        <v>0.49021999999968102</v>
      </c>
    </row>
    <row r="4758" spans="1:12" x14ac:dyDescent="0.25">
      <c r="A4758" s="14">
        <v>55401</v>
      </c>
      <c r="B4758" s="6">
        <f>LoonHeffing2020(Table1[[#This Row],[Belastbaar loon]])</f>
        <v>20692.273499999999</v>
      </c>
      <c r="C4758" s="6">
        <f>AlgemeneHeffingsKorting2020(Table1[[#This Row],[Belastbaar loon]])</f>
        <v>743.38319999999999</v>
      </c>
      <c r="D4758" s="14">
        <f>ArbeidsKorting2020(Table1[[#This Row],[Belastbaar loon]])</f>
        <v>2592.1799999999998</v>
      </c>
      <c r="E4758" s="14">
        <f>MAX(Table1[[#This Row],[Loonheffing]]-Table1[[#This Row],[Algemene Heffingskorting]]-Table1[[#This Row],[Arbeidskorting]],0)</f>
        <v>17356.710299999999</v>
      </c>
      <c r="F4758" s="6">
        <f>Table1[[#This Row],[Belastbaar loon]]-Table1[[#This Row],[Belasting]]</f>
        <v>38044.289700000001</v>
      </c>
      <c r="G4758" s="2">
        <f>(Table1[[#This Row],[Belastbaar loon]]-Table1[[#This Row],[Netto loon]])/Table1[[#This Row],[Belastbaar loon]]</f>
        <v>0.31329236475875882</v>
      </c>
      <c r="H4758" s="14">
        <f t="shared" ca="1" si="68"/>
        <v>17351.808099999998</v>
      </c>
      <c r="I4758" s="14">
        <f ca="1">IF(ROW()=2, Table1[[#This Row],[Netto loon]], INDIRECT(ADDRESS(ROW()-1,COLUMN(F:F))))</f>
        <v>38039.191900000005</v>
      </c>
      <c r="J4758" s="6">
        <f ca="1">IF(ROW()=2, 0, Table1[[#This Row],[Belastbaar loon]]-INDIRECT(ADDRESS(ROW()-1,COLUMN(A:A))))</f>
        <v>10</v>
      </c>
      <c r="K4758" s="6">
        <f ca="1">Table1[[#This Row],[Netto loon]]-Table1[[#This Row],[Netto vorige schijf]]</f>
        <v>5.0977999999959138</v>
      </c>
      <c r="L4758" s="2">
        <f ca="1">(Table1[[#This Row],[Bruto tov vorige schijf]]-Table1[[#This Row],[Netto tov vorige schijf]])/MAX(Table1[[#This Row],[Bruto tov vorige schijf]],1)</f>
        <v>0.49022000000040861</v>
      </c>
    </row>
    <row r="4759" spans="1:12" x14ac:dyDescent="0.25">
      <c r="A4759" s="14">
        <v>55411</v>
      </c>
      <c r="B4759" s="6">
        <f>LoonHeffing2020(Table1[[#This Row],[Belastbaar loon]])</f>
        <v>20696.0085</v>
      </c>
      <c r="C4759" s="6">
        <f>AlgemeneHeffingsKorting2020(Table1[[#This Row],[Belastbaar loon]])</f>
        <v>742.81600000000003</v>
      </c>
      <c r="D4759" s="14">
        <f>ArbeidsKorting2020(Table1[[#This Row],[Belastbaar loon]])</f>
        <v>2591.58</v>
      </c>
      <c r="E4759" s="14">
        <f>MAX(Table1[[#This Row],[Loonheffing]]-Table1[[#This Row],[Algemene Heffingskorting]]-Table1[[#This Row],[Arbeidskorting]],0)</f>
        <v>17361.612500000003</v>
      </c>
      <c r="F4759" s="6">
        <f>Table1[[#This Row],[Belastbaar loon]]-Table1[[#This Row],[Belasting]]</f>
        <v>38049.387499999997</v>
      </c>
      <c r="G4759" s="2">
        <f>(Table1[[#This Row],[Belastbaar loon]]-Table1[[#This Row],[Netto loon]])/Table1[[#This Row],[Belastbaar loon]]</f>
        <v>0.31332429481510898</v>
      </c>
      <c r="H4759" s="14">
        <f t="shared" ca="1" si="68"/>
        <v>17356.710299999999</v>
      </c>
      <c r="I4759" s="14">
        <f ca="1">IF(ROW()=2, Table1[[#This Row],[Netto loon]], INDIRECT(ADDRESS(ROW()-1,COLUMN(F:F))))</f>
        <v>38044.289700000001</v>
      </c>
      <c r="J4759" s="6">
        <f ca="1">IF(ROW()=2, 0, Table1[[#This Row],[Belastbaar loon]]-INDIRECT(ADDRESS(ROW()-1,COLUMN(A:A))))</f>
        <v>10</v>
      </c>
      <c r="K4759" s="6">
        <f ca="1">Table1[[#This Row],[Netto loon]]-Table1[[#This Row],[Netto vorige schijf]]</f>
        <v>5.0977999999959138</v>
      </c>
      <c r="L4759" s="2">
        <f ca="1">(Table1[[#This Row],[Bruto tov vorige schijf]]-Table1[[#This Row],[Netto tov vorige schijf]])/MAX(Table1[[#This Row],[Bruto tov vorige schijf]],1)</f>
        <v>0.49022000000040861</v>
      </c>
    </row>
    <row r="4760" spans="1:12" x14ac:dyDescent="0.25">
      <c r="A4760" s="14">
        <v>55421</v>
      </c>
      <c r="B4760" s="6">
        <f>LoonHeffing2020(Table1[[#This Row],[Belastbaar loon]])</f>
        <v>20699.7435</v>
      </c>
      <c r="C4760" s="6">
        <f>AlgemeneHeffingsKorting2020(Table1[[#This Row],[Belastbaar loon]])</f>
        <v>742.24879999999996</v>
      </c>
      <c r="D4760" s="14">
        <f>ArbeidsKorting2020(Table1[[#This Row],[Belastbaar loon]])</f>
        <v>2590.98</v>
      </c>
      <c r="E4760" s="14">
        <f>MAX(Table1[[#This Row],[Loonheffing]]-Table1[[#This Row],[Algemene Heffingskorting]]-Table1[[#This Row],[Arbeidskorting]],0)</f>
        <v>17366.5147</v>
      </c>
      <c r="F4760" s="6">
        <f>Table1[[#This Row],[Belastbaar loon]]-Table1[[#This Row],[Belasting]]</f>
        <v>38054.4853</v>
      </c>
      <c r="G4760" s="2">
        <f>(Table1[[#This Row],[Belastbaar loon]]-Table1[[#This Row],[Netto loon]])/Table1[[#This Row],[Belastbaar loon]]</f>
        <v>0.31335621334873059</v>
      </c>
      <c r="H4760" s="14">
        <f t="shared" ca="1" si="68"/>
        <v>17361.612500000003</v>
      </c>
      <c r="I4760" s="14">
        <f ca="1">IF(ROW()=2, Table1[[#This Row],[Netto loon]], INDIRECT(ADDRESS(ROW()-1,COLUMN(F:F))))</f>
        <v>38049.387499999997</v>
      </c>
      <c r="J4760" s="6">
        <f ca="1">IF(ROW()=2, 0, Table1[[#This Row],[Belastbaar loon]]-INDIRECT(ADDRESS(ROW()-1,COLUMN(A:A))))</f>
        <v>10</v>
      </c>
      <c r="K4760" s="6">
        <f ca="1">Table1[[#This Row],[Netto loon]]-Table1[[#This Row],[Netto vorige schijf]]</f>
        <v>5.0978000000031898</v>
      </c>
      <c r="L4760" s="2">
        <f ca="1">(Table1[[#This Row],[Bruto tov vorige schijf]]-Table1[[#This Row],[Netto tov vorige schijf]])/MAX(Table1[[#This Row],[Bruto tov vorige schijf]],1)</f>
        <v>0.49021999999968102</v>
      </c>
    </row>
    <row r="4761" spans="1:12" x14ac:dyDescent="0.25">
      <c r="A4761" s="14">
        <v>55431</v>
      </c>
      <c r="B4761" s="6">
        <f>LoonHeffing2020(Table1[[#This Row],[Belastbaar loon]])</f>
        <v>20703.478500000001</v>
      </c>
      <c r="C4761" s="6">
        <f>AlgemeneHeffingsKorting2020(Table1[[#This Row],[Belastbaar loon]])</f>
        <v>741.6816</v>
      </c>
      <c r="D4761" s="14">
        <f>ArbeidsKorting2020(Table1[[#This Row],[Belastbaar loon]])</f>
        <v>2590.38</v>
      </c>
      <c r="E4761" s="14">
        <f>MAX(Table1[[#This Row],[Loonheffing]]-Table1[[#This Row],[Algemene Heffingskorting]]-Table1[[#This Row],[Arbeidskorting]],0)</f>
        <v>17371.4169</v>
      </c>
      <c r="F4761" s="6">
        <f>Table1[[#This Row],[Belastbaar loon]]-Table1[[#This Row],[Belasting]]</f>
        <v>38059.583100000003</v>
      </c>
      <c r="G4761" s="2">
        <f>(Table1[[#This Row],[Belastbaar loon]]-Table1[[#This Row],[Netto loon]])/Table1[[#This Row],[Belastbaar loon]]</f>
        <v>0.31338812036586022</v>
      </c>
      <c r="H4761" s="14">
        <f t="shared" ca="1" si="68"/>
        <v>17366.5147</v>
      </c>
      <c r="I4761" s="14">
        <f ca="1">IF(ROW()=2, Table1[[#This Row],[Netto loon]], INDIRECT(ADDRESS(ROW()-1,COLUMN(F:F))))</f>
        <v>38054.4853</v>
      </c>
      <c r="J4761" s="6">
        <f ca="1">IF(ROW()=2, 0, Table1[[#This Row],[Belastbaar loon]]-INDIRECT(ADDRESS(ROW()-1,COLUMN(A:A))))</f>
        <v>10</v>
      </c>
      <c r="K4761" s="6">
        <f ca="1">Table1[[#This Row],[Netto loon]]-Table1[[#This Row],[Netto vorige schijf]]</f>
        <v>5.0978000000031898</v>
      </c>
      <c r="L4761" s="2">
        <f ca="1">(Table1[[#This Row],[Bruto tov vorige schijf]]-Table1[[#This Row],[Netto tov vorige schijf]])/MAX(Table1[[#This Row],[Bruto tov vorige schijf]],1)</f>
        <v>0.49021999999968102</v>
      </c>
    </row>
    <row r="4762" spans="1:12" x14ac:dyDescent="0.25">
      <c r="A4762" s="14">
        <v>55441</v>
      </c>
      <c r="B4762" s="6">
        <f>LoonHeffing2020(Table1[[#This Row],[Belastbaar loon]])</f>
        <v>20707.213500000002</v>
      </c>
      <c r="C4762" s="6">
        <f>AlgemeneHeffingsKorting2020(Table1[[#This Row],[Belastbaar loon]])</f>
        <v>741.11440000000005</v>
      </c>
      <c r="D4762" s="14">
        <f>ArbeidsKorting2020(Table1[[#This Row],[Belastbaar loon]])</f>
        <v>2589.7800000000002</v>
      </c>
      <c r="E4762" s="14">
        <f>MAX(Table1[[#This Row],[Loonheffing]]-Table1[[#This Row],[Algemene Heffingskorting]]-Table1[[#This Row],[Arbeidskorting]],0)</f>
        <v>17376.319100000004</v>
      </c>
      <c r="F4762" s="6">
        <f>Table1[[#This Row],[Belastbaar loon]]-Table1[[#This Row],[Belasting]]</f>
        <v>38064.680899999992</v>
      </c>
      <c r="G4762" s="2">
        <f>(Table1[[#This Row],[Belastbaar loon]]-Table1[[#This Row],[Netto loon]])/Table1[[#This Row],[Belastbaar loon]]</f>
        <v>0.31342001587272972</v>
      </c>
      <c r="H4762" s="14">
        <f t="shared" ref="H4762:H4825" ca="1" si="69">IF(ROW()=2, 0, INDIRECT(ADDRESS(ROW()-1,COLUMN(E:E))))</f>
        <v>17371.4169</v>
      </c>
      <c r="I4762" s="14">
        <f ca="1">IF(ROW()=2, Table1[[#This Row],[Netto loon]], INDIRECT(ADDRESS(ROW()-1,COLUMN(F:F))))</f>
        <v>38059.583100000003</v>
      </c>
      <c r="J4762" s="6">
        <f ca="1">IF(ROW()=2, 0, Table1[[#This Row],[Belastbaar loon]]-INDIRECT(ADDRESS(ROW()-1,COLUMN(A:A))))</f>
        <v>10</v>
      </c>
      <c r="K4762" s="6">
        <f ca="1">Table1[[#This Row],[Netto loon]]-Table1[[#This Row],[Netto vorige schijf]]</f>
        <v>5.0977999999886379</v>
      </c>
      <c r="L4762" s="2">
        <f ca="1">(Table1[[#This Row],[Bruto tov vorige schijf]]-Table1[[#This Row],[Netto tov vorige schijf]])/MAX(Table1[[#This Row],[Bruto tov vorige schijf]],1)</f>
        <v>0.49022000000113619</v>
      </c>
    </row>
    <row r="4763" spans="1:12" x14ac:dyDescent="0.25">
      <c r="A4763" s="14">
        <v>55451</v>
      </c>
      <c r="B4763" s="6">
        <f>LoonHeffing2020(Table1[[#This Row],[Belastbaar loon]])</f>
        <v>20710.948499999999</v>
      </c>
      <c r="C4763" s="6">
        <f>AlgemeneHeffingsKorting2020(Table1[[#This Row],[Belastbaar loon]])</f>
        <v>740.54719999999998</v>
      </c>
      <c r="D4763" s="14">
        <f>ArbeidsKorting2020(Table1[[#This Row],[Belastbaar loon]])</f>
        <v>2589.1799999999998</v>
      </c>
      <c r="E4763" s="14">
        <f>MAX(Table1[[#This Row],[Loonheffing]]-Table1[[#This Row],[Algemene Heffingskorting]]-Table1[[#This Row],[Arbeidskorting]],0)</f>
        <v>17381.221299999997</v>
      </c>
      <c r="F4763" s="6">
        <f>Table1[[#This Row],[Belastbaar loon]]-Table1[[#This Row],[Belasting]]</f>
        <v>38069.778700000003</v>
      </c>
      <c r="G4763" s="2">
        <f>(Table1[[#This Row],[Belastbaar loon]]-Table1[[#This Row],[Netto loon]])/Table1[[#This Row],[Belastbaar loon]]</f>
        <v>0.31345189987556576</v>
      </c>
      <c r="H4763" s="14">
        <f t="shared" ca="1" si="69"/>
        <v>17376.319100000004</v>
      </c>
      <c r="I4763" s="14">
        <f ca="1">IF(ROW()=2, Table1[[#This Row],[Netto loon]], INDIRECT(ADDRESS(ROW()-1,COLUMN(F:F))))</f>
        <v>38064.680899999992</v>
      </c>
      <c r="J4763" s="6">
        <f ca="1">IF(ROW()=2, 0, Table1[[#This Row],[Belastbaar loon]]-INDIRECT(ADDRESS(ROW()-1,COLUMN(A:A))))</f>
        <v>10</v>
      </c>
      <c r="K4763" s="6">
        <f ca="1">Table1[[#This Row],[Netto loon]]-Table1[[#This Row],[Netto vorige schijf]]</f>
        <v>5.0978000000104657</v>
      </c>
      <c r="L4763" s="2">
        <f ca="1">(Table1[[#This Row],[Bruto tov vorige schijf]]-Table1[[#This Row],[Netto tov vorige schijf]])/MAX(Table1[[#This Row],[Bruto tov vorige schijf]],1)</f>
        <v>0.49021999999895344</v>
      </c>
    </row>
    <row r="4764" spans="1:12" x14ac:dyDescent="0.25">
      <c r="A4764" s="14">
        <v>55461</v>
      </c>
      <c r="B4764" s="6">
        <f>LoonHeffing2020(Table1[[#This Row],[Belastbaar loon]])</f>
        <v>20714.683499999999</v>
      </c>
      <c r="C4764" s="6">
        <f>AlgemeneHeffingsKorting2020(Table1[[#This Row],[Belastbaar loon]])</f>
        <v>739.98</v>
      </c>
      <c r="D4764" s="14">
        <f>ArbeidsKorting2020(Table1[[#This Row],[Belastbaar loon]])</f>
        <v>2588.58</v>
      </c>
      <c r="E4764" s="14">
        <f>MAX(Table1[[#This Row],[Loonheffing]]-Table1[[#This Row],[Algemene Heffingskorting]]-Table1[[#This Row],[Arbeidskorting]],0)</f>
        <v>17386.123500000002</v>
      </c>
      <c r="F4764" s="6">
        <f>Table1[[#This Row],[Belastbaar loon]]-Table1[[#This Row],[Belasting]]</f>
        <v>38074.876499999998</v>
      </c>
      <c r="G4764" s="2">
        <f>(Table1[[#This Row],[Belastbaar loon]]-Table1[[#This Row],[Netto loon]])/Table1[[#This Row],[Belastbaar loon]]</f>
        <v>0.31348377238059177</v>
      </c>
      <c r="H4764" s="14">
        <f t="shared" ca="1" si="69"/>
        <v>17381.221299999997</v>
      </c>
      <c r="I4764" s="14">
        <f ca="1">IF(ROW()=2, Table1[[#This Row],[Netto loon]], INDIRECT(ADDRESS(ROW()-1,COLUMN(F:F))))</f>
        <v>38069.778700000003</v>
      </c>
      <c r="J4764" s="6">
        <f ca="1">IF(ROW()=2, 0, Table1[[#This Row],[Belastbaar loon]]-INDIRECT(ADDRESS(ROW()-1,COLUMN(A:A))))</f>
        <v>10</v>
      </c>
      <c r="K4764" s="6">
        <f ca="1">Table1[[#This Row],[Netto loon]]-Table1[[#This Row],[Netto vorige schijf]]</f>
        <v>5.0977999999959138</v>
      </c>
      <c r="L4764" s="2">
        <f ca="1">(Table1[[#This Row],[Bruto tov vorige schijf]]-Table1[[#This Row],[Netto tov vorige schijf]])/MAX(Table1[[#This Row],[Bruto tov vorige schijf]],1)</f>
        <v>0.49022000000040861</v>
      </c>
    </row>
    <row r="4765" spans="1:12" x14ac:dyDescent="0.25">
      <c r="A4765" s="14">
        <v>55471</v>
      </c>
      <c r="B4765" s="6">
        <f>LoonHeffing2020(Table1[[#This Row],[Belastbaar loon]])</f>
        <v>20718.4185</v>
      </c>
      <c r="C4765" s="6">
        <f>AlgemeneHeffingsKorting2020(Table1[[#This Row],[Belastbaar loon]])</f>
        <v>739.41280000000006</v>
      </c>
      <c r="D4765" s="14">
        <f>ArbeidsKorting2020(Table1[[#This Row],[Belastbaar loon]])</f>
        <v>2587.98</v>
      </c>
      <c r="E4765" s="14">
        <f>MAX(Table1[[#This Row],[Loonheffing]]-Table1[[#This Row],[Algemene Heffingskorting]]-Table1[[#This Row],[Arbeidskorting]],0)</f>
        <v>17391.025700000002</v>
      </c>
      <c r="F4765" s="6">
        <f>Table1[[#This Row],[Belastbaar loon]]-Table1[[#This Row],[Belasting]]</f>
        <v>38079.974300000002</v>
      </c>
      <c r="G4765" s="2">
        <f>(Table1[[#This Row],[Belastbaar loon]]-Table1[[#This Row],[Netto loon]])/Table1[[#This Row],[Belastbaar loon]]</f>
        <v>0.31351563339402566</v>
      </c>
      <c r="H4765" s="14">
        <f t="shared" ca="1" si="69"/>
        <v>17386.123500000002</v>
      </c>
      <c r="I4765" s="14">
        <f ca="1">IF(ROW()=2, Table1[[#This Row],[Netto loon]], INDIRECT(ADDRESS(ROW()-1,COLUMN(F:F))))</f>
        <v>38074.876499999998</v>
      </c>
      <c r="J4765" s="6">
        <f ca="1">IF(ROW()=2, 0, Table1[[#This Row],[Belastbaar loon]]-INDIRECT(ADDRESS(ROW()-1,COLUMN(A:A))))</f>
        <v>10</v>
      </c>
      <c r="K4765" s="6">
        <f ca="1">Table1[[#This Row],[Netto loon]]-Table1[[#This Row],[Netto vorige schijf]]</f>
        <v>5.0978000000031898</v>
      </c>
      <c r="L4765" s="2">
        <f ca="1">(Table1[[#This Row],[Bruto tov vorige schijf]]-Table1[[#This Row],[Netto tov vorige schijf]])/MAX(Table1[[#This Row],[Bruto tov vorige schijf]],1)</f>
        <v>0.49021999999968102</v>
      </c>
    </row>
    <row r="4766" spans="1:12" x14ac:dyDescent="0.25">
      <c r="A4766" s="14">
        <v>55481</v>
      </c>
      <c r="B4766" s="6">
        <f>LoonHeffing2020(Table1[[#This Row],[Belastbaar loon]])</f>
        <v>20722.1535</v>
      </c>
      <c r="C4766" s="6">
        <f>AlgemeneHeffingsKorting2020(Table1[[#This Row],[Belastbaar loon]])</f>
        <v>738.84559999999999</v>
      </c>
      <c r="D4766" s="14">
        <f>ArbeidsKorting2020(Table1[[#This Row],[Belastbaar loon]])</f>
        <v>2587.38</v>
      </c>
      <c r="E4766" s="14">
        <f>MAX(Table1[[#This Row],[Loonheffing]]-Table1[[#This Row],[Algemene Heffingskorting]]-Table1[[#This Row],[Arbeidskorting]],0)</f>
        <v>17395.927899999999</v>
      </c>
      <c r="F4766" s="6">
        <f>Table1[[#This Row],[Belastbaar loon]]-Table1[[#This Row],[Belasting]]</f>
        <v>38085.072100000005</v>
      </c>
      <c r="G4766" s="2">
        <f>(Table1[[#This Row],[Belastbaar loon]]-Table1[[#This Row],[Netto loon]])/Table1[[#This Row],[Belastbaar loon]]</f>
        <v>0.31354748292208134</v>
      </c>
      <c r="H4766" s="14">
        <f t="shared" ca="1" si="69"/>
        <v>17391.025700000002</v>
      </c>
      <c r="I4766" s="14">
        <f ca="1">IF(ROW()=2, Table1[[#This Row],[Netto loon]], INDIRECT(ADDRESS(ROW()-1,COLUMN(F:F))))</f>
        <v>38079.974300000002</v>
      </c>
      <c r="J4766" s="6">
        <f ca="1">IF(ROW()=2, 0, Table1[[#This Row],[Belastbaar loon]]-INDIRECT(ADDRESS(ROW()-1,COLUMN(A:A))))</f>
        <v>10</v>
      </c>
      <c r="K4766" s="6">
        <f ca="1">Table1[[#This Row],[Netto loon]]-Table1[[#This Row],[Netto vorige schijf]]</f>
        <v>5.0978000000031898</v>
      </c>
      <c r="L4766" s="2">
        <f ca="1">(Table1[[#This Row],[Bruto tov vorige schijf]]-Table1[[#This Row],[Netto tov vorige schijf]])/MAX(Table1[[#This Row],[Bruto tov vorige schijf]],1)</f>
        <v>0.49021999999968102</v>
      </c>
    </row>
    <row r="4767" spans="1:12" x14ac:dyDescent="0.25">
      <c r="A4767" s="14">
        <v>55491</v>
      </c>
      <c r="B4767" s="6">
        <f>LoonHeffing2020(Table1[[#This Row],[Belastbaar loon]])</f>
        <v>20725.888500000001</v>
      </c>
      <c r="C4767" s="6">
        <f>AlgemeneHeffingsKorting2020(Table1[[#This Row],[Belastbaar loon]])</f>
        <v>738.27840000000003</v>
      </c>
      <c r="D4767" s="14">
        <f>ArbeidsKorting2020(Table1[[#This Row],[Belastbaar loon]])</f>
        <v>2586.7800000000002</v>
      </c>
      <c r="E4767" s="14">
        <f>MAX(Table1[[#This Row],[Loonheffing]]-Table1[[#This Row],[Algemene Heffingskorting]]-Table1[[#This Row],[Arbeidskorting]],0)</f>
        <v>17400.830100000003</v>
      </c>
      <c r="F4767" s="6">
        <f>Table1[[#This Row],[Belastbaar loon]]-Table1[[#This Row],[Belasting]]</f>
        <v>38090.169899999994</v>
      </c>
      <c r="G4767" s="2">
        <f>(Table1[[#This Row],[Belastbaar loon]]-Table1[[#This Row],[Netto loon]])/Table1[[#This Row],[Belastbaar loon]]</f>
        <v>0.31357932097096836</v>
      </c>
      <c r="H4767" s="14">
        <f t="shared" ca="1" si="69"/>
        <v>17395.927899999999</v>
      </c>
      <c r="I4767" s="14">
        <f ca="1">IF(ROW()=2, Table1[[#This Row],[Netto loon]], INDIRECT(ADDRESS(ROW()-1,COLUMN(F:F))))</f>
        <v>38085.072100000005</v>
      </c>
      <c r="J4767" s="6">
        <f ca="1">IF(ROW()=2, 0, Table1[[#This Row],[Belastbaar loon]]-INDIRECT(ADDRESS(ROW()-1,COLUMN(A:A))))</f>
        <v>10</v>
      </c>
      <c r="K4767" s="6">
        <f ca="1">Table1[[#This Row],[Netto loon]]-Table1[[#This Row],[Netto vorige schijf]]</f>
        <v>5.0977999999886379</v>
      </c>
      <c r="L4767" s="2">
        <f ca="1">(Table1[[#This Row],[Bruto tov vorige schijf]]-Table1[[#This Row],[Netto tov vorige schijf]])/MAX(Table1[[#This Row],[Bruto tov vorige schijf]],1)</f>
        <v>0.49022000000113619</v>
      </c>
    </row>
    <row r="4768" spans="1:12" x14ac:dyDescent="0.25">
      <c r="A4768" s="14">
        <v>55501</v>
      </c>
      <c r="B4768" s="6">
        <f>LoonHeffing2020(Table1[[#This Row],[Belastbaar loon]])</f>
        <v>20729.623500000002</v>
      </c>
      <c r="C4768" s="6">
        <f>AlgemeneHeffingsKorting2020(Table1[[#This Row],[Belastbaar loon]])</f>
        <v>737.71119999999996</v>
      </c>
      <c r="D4768" s="14">
        <f>ArbeidsKorting2020(Table1[[#This Row],[Belastbaar loon]])</f>
        <v>2586.1799999999998</v>
      </c>
      <c r="E4768" s="14">
        <f>MAX(Table1[[#This Row],[Loonheffing]]-Table1[[#This Row],[Algemene Heffingskorting]]-Table1[[#This Row],[Arbeidskorting]],0)</f>
        <v>17405.7323</v>
      </c>
      <c r="F4768" s="6">
        <f>Table1[[#This Row],[Belastbaar loon]]-Table1[[#This Row],[Belasting]]</f>
        <v>38095.267699999997</v>
      </c>
      <c r="G4768" s="2">
        <f>(Table1[[#This Row],[Belastbaar loon]]-Table1[[#This Row],[Netto loon]])/Table1[[#This Row],[Belastbaar loon]]</f>
        <v>0.31361114754689112</v>
      </c>
      <c r="H4768" s="14">
        <f t="shared" ca="1" si="69"/>
        <v>17400.830100000003</v>
      </c>
      <c r="I4768" s="14">
        <f ca="1">IF(ROW()=2, Table1[[#This Row],[Netto loon]], INDIRECT(ADDRESS(ROW()-1,COLUMN(F:F))))</f>
        <v>38090.169899999994</v>
      </c>
      <c r="J4768" s="6">
        <f ca="1">IF(ROW()=2, 0, Table1[[#This Row],[Belastbaar loon]]-INDIRECT(ADDRESS(ROW()-1,COLUMN(A:A))))</f>
        <v>10</v>
      </c>
      <c r="K4768" s="6">
        <f ca="1">Table1[[#This Row],[Netto loon]]-Table1[[#This Row],[Netto vorige schijf]]</f>
        <v>5.0978000000031898</v>
      </c>
      <c r="L4768" s="2">
        <f ca="1">(Table1[[#This Row],[Bruto tov vorige schijf]]-Table1[[#This Row],[Netto tov vorige schijf]])/MAX(Table1[[#This Row],[Bruto tov vorige schijf]],1)</f>
        <v>0.49021999999968102</v>
      </c>
    </row>
    <row r="4769" spans="1:12" x14ac:dyDescent="0.25">
      <c r="A4769" s="14">
        <v>55511</v>
      </c>
      <c r="B4769" s="6">
        <f>LoonHeffing2020(Table1[[#This Row],[Belastbaar loon]])</f>
        <v>20733.358499999998</v>
      </c>
      <c r="C4769" s="6">
        <f>AlgemeneHeffingsKorting2020(Table1[[#This Row],[Belastbaar loon]])</f>
        <v>737.14400000000001</v>
      </c>
      <c r="D4769" s="14">
        <f>ArbeidsKorting2020(Table1[[#This Row],[Belastbaar loon]])</f>
        <v>2585.58</v>
      </c>
      <c r="E4769" s="14">
        <f>MAX(Table1[[#This Row],[Loonheffing]]-Table1[[#This Row],[Algemene Heffingskorting]]-Table1[[#This Row],[Arbeidskorting]],0)</f>
        <v>17410.6345</v>
      </c>
      <c r="F4769" s="6">
        <f>Table1[[#This Row],[Belastbaar loon]]-Table1[[#This Row],[Belasting]]</f>
        <v>38100.3655</v>
      </c>
      <c r="G4769" s="2">
        <f>(Table1[[#This Row],[Belastbaar loon]]-Table1[[#This Row],[Netto loon]])/Table1[[#This Row],[Belastbaar loon]]</f>
        <v>0.31364296265605013</v>
      </c>
      <c r="H4769" s="14">
        <f t="shared" ca="1" si="69"/>
        <v>17405.7323</v>
      </c>
      <c r="I4769" s="14">
        <f ca="1">IF(ROW()=2, Table1[[#This Row],[Netto loon]], INDIRECT(ADDRESS(ROW()-1,COLUMN(F:F))))</f>
        <v>38095.267699999997</v>
      </c>
      <c r="J4769" s="6">
        <f ca="1">IF(ROW()=2, 0, Table1[[#This Row],[Belastbaar loon]]-INDIRECT(ADDRESS(ROW()-1,COLUMN(A:A))))</f>
        <v>10</v>
      </c>
      <c r="K4769" s="6">
        <f ca="1">Table1[[#This Row],[Netto loon]]-Table1[[#This Row],[Netto vorige schijf]]</f>
        <v>5.0978000000031898</v>
      </c>
      <c r="L4769" s="2">
        <f ca="1">(Table1[[#This Row],[Bruto tov vorige schijf]]-Table1[[#This Row],[Netto tov vorige schijf]])/MAX(Table1[[#This Row],[Bruto tov vorige schijf]],1)</f>
        <v>0.49021999999968102</v>
      </c>
    </row>
    <row r="4770" spans="1:12" x14ac:dyDescent="0.25">
      <c r="A4770" s="14">
        <v>55521</v>
      </c>
      <c r="B4770" s="6">
        <f>LoonHeffing2020(Table1[[#This Row],[Belastbaar loon]])</f>
        <v>20737.093499999999</v>
      </c>
      <c r="C4770" s="6">
        <f>AlgemeneHeffingsKorting2020(Table1[[#This Row],[Belastbaar loon]])</f>
        <v>736.57680000000005</v>
      </c>
      <c r="D4770" s="14">
        <f>ArbeidsKorting2020(Table1[[#This Row],[Belastbaar loon]])</f>
        <v>2584.98</v>
      </c>
      <c r="E4770" s="14">
        <f>MAX(Table1[[#This Row],[Loonheffing]]-Table1[[#This Row],[Algemene Heffingskorting]]-Table1[[#This Row],[Arbeidskorting]],0)</f>
        <v>17415.536700000001</v>
      </c>
      <c r="F4770" s="6">
        <f>Table1[[#This Row],[Belastbaar loon]]-Table1[[#This Row],[Belasting]]</f>
        <v>38105.463300000003</v>
      </c>
      <c r="G4770" s="2">
        <f>(Table1[[#This Row],[Belastbaar loon]]-Table1[[#This Row],[Netto loon]])/Table1[[#This Row],[Belastbaar loon]]</f>
        <v>0.31367476630464142</v>
      </c>
      <c r="H4770" s="14">
        <f t="shared" ca="1" si="69"/>
        <v>17410.6345</v>
      </c>
      <c r="I4770" s="14">
        <f ca="1">IF(ROW()=2, Table1[[#This Row],[Netto loon]], INDIRECT(ADDRESS(ROW()-1,COLUMN(F:F))))</f>
        <v>38100.3655</v>
      </c>
      <c r="J4770" s="6">
        <f ca="1">IF(ROW()=2, 0, Table1[[#This Row],[Belastbaar loon]]-INDIRECT(ADDRESS(ROW()-1,COLUMN(A:A))))</f>
        <v>10</v>
      </c>
      <c r="K4770" s="6">
        <f ca="1">Table1[[#This Row],[Netto loon]]-Table1[[#This Row],[Netto vorige schijf]]</f>
        <v>5.0978000000031898</v>
      </c>
      <c r="L4770" s="2">
        <f ca="1">(Table1[[#This Row],[Bruto tov vorige schijf]]-Table1[[#This Row],[Netto tov vorige schijf]])/MAX(Table1[[#This Row],[Bruto tov vorige schijf]],1)</f>
        <v>0.49021999999968102</v>
      </c>
    </row>
    <row r="4771" spans="1:12" x14ac:dyDescent="0.25">
      <c r="A4771" s="14">
        <v>55531</v>
      </c>
      <c r="B4771" s="6">
        <f>LoonHeffing2020(Table1[[#This Row],[Belastbaar loon]])</f>
        <v>20740.8285</v>
      </c>
      <c r="C4771" s="6">
        <f>AlgemeneHeffingsKorting2020(Table1[[#This Row],[Belastbaar loon]])</f>
        <v>736.00959999999998</v>
      </c>
      <c r="D4771" s="14">
        <f>ArbeidsKorting2020(Table1[[#This Row],[Belastbaar loon]])</f>
        <v>2584.38</v>
      </c>
      <c r="E4771" s="14">
        <f>MAX(Table1[[#This Row],[Loonheffing]]-Table1[[#This Row],[Algemene Heffingskorting]]-Table1[[#This Row],[Arbeidskorting]],0)</f>
        <v>17420.438899999997</v>
      </c>
      <c r="F4771" s="6">
        <f>Table1[[#This Row],[Belastbaar loon]]-Table1[[#This Row],[Belasting]]</f>
        <v>38110.561100000006</v>
      </c>
      <c r="G4771" s="2">
        <f>(Table1[[#This Row],[Belastbaar loon]]-Table1[[#This Row],[Netto loon]])/Table1[[#This Row],[Belastbaar loon]]</f>
        <v>0.31370655849885637</v>
      </c>
      <c r="H4771" s="14">
        <f t="shared" ca="1" si="69"/>
        <v>17415.536700000001</v>
      </c>
      <c r="I4771" s="14">
        <f ca="1">IF(ROW()=2, Table1[[#This Row],[Netto loon]], INDIRECT(ADDRESS(ROW()-1,COLUMN(F:F))))</f>
        <v>38105.463300000003</v>
      </c>
      <c r="J4771" s="6">
        <f ca="1">IF(ROW()=2, 0, Table1[[#This Row],[Belastbaar loon]]-INDIRECT(ADDRESS(ROW()-1,COLUMN(A:A))))</f>
        <v>10</v>
      </c>
      <c r="K4771" s="6">
        <f ca="1">Table1[[#This Row],[Netto loon]]-Table1[[#This Row],[Netto vorige schijf]]</f>
        <v>5.0978000000031898</v>
      </c>
      <c r="L4771" s="2">
        <f ca="1">(Table1[[#This Row],[Bruto tov vorige schijf]]-Table1[[#This Row],[Netto tov vorige schijf]])/MAX(Table1[[#This Row],[Bruto tov vorige schijf]],1)</f>
        <v>0.49021999999968102</v>
      </c>
    </row>
    <row r="4772" spans="1:12" x14ac:dyDescent="0.25">
      <c r="A4772" s="14">
        <v>55541</v>
      </c>
      <c r="B4772" s="6">
        <f>LoonHeffing2020(Table1[[#This Row],[Belastbaar loon]])</f>
        <v>20744.5635</v>
      </c>
      <c r="C4772" s="6">
        <f>AlgemeneHeffingsKorting2020(Table1[[#This Row],[Belastbaar loon]])</f>
        <v>735.44240000000002</v>
      </c>
      <c r="D4772" s="14">
        <f>ArbeidsKorting2020(Table1[[#This Row],[Belastbaar loon]])</f>
        <v>2583.7800000000002</v>
      </c>
      <c r="E4772" s="14">
        <f>MAX(Table1[[#This Row],[Loonheffing]]-Table1[[#This Row],[Algemene Heffingskorting]]-Table1[[#This Row],[Arbeidskorting]],0)</f>
        <v>17425.341100000001</v>
      </c>
      <c r="F4772" s="6">
        <f>Table1[[#This Row],[Belastbaar loon]]-Table1[[#This Row],[Belasting]]</f>
        <v>38115.658899999995</v>
      </c>
      <c r="G4772" s="2">
        <f>(Table1[[#This Row],[Belastbaar loon]]-Table1[[#This Row],[Netto loon]])/Table1[[#This Row],[Belastbaar loon]]</f>
        <v>0.31373833924488226</v>
      </c>
      <c r="H4772" s="14">
        <f t="shared" ca="1" si="69"/>
        <v>17420.438899999997</v>
      </c>
      <c r="I4772" s="14">
        <f ca="1">IF(ROW()=2, Table1[[#This Row],[Netto loon]], INDIRECT(ADDRESS(ROW()-1,COLUMN(F:F))))</f>
        <v>38110.561100000006</v>
      </c>
      <c r="J4772" s="6">
        <f ca="1">IF(ROW()=2, 0, Table1[[#This Row],[Belastbaar loon]]-INDIRECT(ADDRESS(ROW()-1,COLUMN(A:A))))</f>
        <v>10</v>
      </c>
      <c r="K4772" s="6">
        <f ca="1">Table1[[#This Row],[Netto loon]]-Table1[[#This Row],[Netto vorige schijf]]</f>
        <v>5.0977999999886379</v>
      </c>
      <c r="L4772" s="2">
        <f ca="1">(Table1[[#This Row],[Bruto tov vorige schijf]]-Table1[[#This Row],[Netto tov vorige schijf]])/MAX(Table1[[#This Row],[Bruto tov vorige schijf]],1)</f>
        <v>0.49022000000113619</v>
      </c>
    </row>
    <row r="4773" spans="1:12" x14ac:dyDescent="0.25">
      <c r="A4773" s="14">
        <v>55551</v>
      </c>
      <c r="B4773" s="6">
        <f>LoonHeffing2020(Table1[[#This Row],[Belastbaar loon]])</f>
        <v>20748.298500000001</v>
      </c>
      <c r="C4773" s="6">
        <f>AlgemeneHeffingsKorting2020(Table1[[#This Row],[Belastbaar loon]])</f>
        <v>734.87520000000006</v>
      </c>
      <c r="D4773" s="14">
        <f>ArbeidsKorting2020(Table1[[#This Row],[Belastbaar loon]])</f>
        <v>2583.1799999999998</v>
      </c>
      <c r="E4773" s="14">
        <f>MAX(Table1[[#This Row],[Loonheffing]]-Table1[[#This Row],[Algemene Heffingskorting]]-Table1[[#This Row],[Arbeidskorting]],0)</f>
        <v>17430.243300000002</v>
      </c>
      <c r="F4773" s="6">
        <f>Table1[[#This Row],[Belastbaar loon]]-Table1[[#This Row],[Belasting]]</f>
        <v>38120.756699999998</v>
      </c>
      <c r="G4773" s="2">
        <f>(Table1[[#This Row],[Belastbaar loon]]-Table1[[#This Row],[Netto loon]])/Table1[[#This Row],[Belastbaar loon]]</f>
        <v>0.31377010854890103</v>
      </c>
      <c r="H4773" s="14">
        <f t="shared" ca="1" si="69"/>
        <v>17425.341100000001</v>
      </c>
      <c r="I4773" s="14">
        <f ca="1">IF(ROW()=2, Table1[[#This Row],[Netto loon]], INDIRECT(ADDRESS(ROW()-1,COLUMN(F:F))))</f>
        <v>38115.658899999995</v>
      </c>
      <c r="J4773" s="6">
        <f ca="1">IF(ROW()=2, 0, Table1[[#This Row],[Belastbaar loon]]-INDIRECT(ADDRESS(ROW()-1,COLUMN(A:A))))</f>
        <v>10</v>
      </c>
      <c r="K4773" s="6">
        <f ca="1">Table1[[#This Row],[Netto loon]]-Table1[[#This Row],[Netto vorige schijf]]</f>
        <v>5.0978000000031898</v>
      </c>
      <c r="L4773" s="2">
        <f ca="1">(Table1[[#This Row],[Bruto tov vorige schijf]]-Table1[[#This Row],[Netto tov vorige schijf]])/MAX(Table1[[#This Row],[Bruto tov vorige schijf]],1)</f>
        <v>0.49021999999968102</v>
      </c>
    </row>
    <row r="4774" spans="1:12" x14ac:dyDescent="0.25">
      <c r="A4774" s="14">
        <v>55561</v>
      </c>
      <c r="B4774" s="6">
        <f>LoonHeffing2020(Table1[[#This Row],[Belastbaar loon]])</f>
        <v>20752.033500000001</v>
      </c>
      <c r="C4774" s="6">
        <f>AlgemeneHeffingsKorting2020(Table1[[#This Row],[Belastbaar loon]])</f>
        <v>734.30799999999999</v>
      </c>
      <c r="D4774" s="14">
        <f>ArbeidsKorting2020(Table1[[#This Row],[Belastbaar loon]])</f>
        <v>2582.58</v>
      </c>
      <c r="E4774" s="14">
        <f>MAX(Table1[[#This Row],[Loonheffing]]-Table1[[#This Row],[Algemene Heffingskorting]]-Table1[[#This Row],[Arbeidskorting]],0)</f>
        <v>17435.145499999999</v>
      </c>
      <c r="F4774" s="6">
        <f>Table1[[#This Row],[Belastbaar loon]]-Table1[[#This Row],[Belasting]]</f>
        <v>38125.854500000001</v>
      </c>
      <c r="G4774" s="2">
        <f>(Table1[[#This Row],[Belastbaar loon]]-Table1[[#This Row],[Netto loon]])/Table1[[#This Row],[Belastbaar loon]]</f>
        <v>0.31380186641709112</v>
      </c>
      <c r="H4774" s="14">
        <f t="shared" ca="1" si="69"/>
        <v>17430.243300000002</v>
      </c>
      <c r="I4774" s="14">
        <f ca="1">IF(ROW()=2, Table1[[#This Row],[Netto loon]], INDIRECT(ADDRESS(ROW()-1,COLUMN(F:F))))</f>
        <v>38120.756699999998</v>
      </c>
      <c r="J4774" s="6">
        <f ca="1">IF(ROW()=2, 0, Table1[[#This Row],[Belastbaar loon]]-INDIRECT(ADDRESS(ROW()-1,COLUMN(A:A))))</f>
        <v>10</v>
      </c>
      <c r="K4774" s="6">
        <f ca="1">Table1[[#This Row],[Netto loon]]-Table1[[#This Row],[Netto vorige schijf]]</f>
        <v>5.0978000000031898</v>
      </c>
      <c r="L4774" s="2">
        <f ca="1">(Table1[[#This Row],[Bruto tov vorige schijf]]-Table1[[#This Row],[Netto tov vorige schijf]])/MAX(Table1[[#This Row],[Bruto tov vorige schijf]],1)</f>
        <v>0.49021999999968102</v>
      </c>
    </row>
    <row r="4775" spans="1:12" x14ac:dyDescent="0.25">
      <c r="A4775" s="14">
        <v>55571</v>
      </c>
      <c r="B4775" s="6">
        <f>LoonHeffing2020(Table1[[#This Row],[Belastbaar loon]])</f>
        <v>20755.768499999998</v>
      </c>
      <c r="C4775" s="6">
        <f>AlgemeneHeffingsKorting2020(Table1[[#This Row],[Belastbaar loon]])</f>
        <v>733.74080000000004</v>
      </c>
      <c r="D4775" s="14">
        <f>ArbeidsKorting2020(Table1[[#This Row],[Belastbaar loon]])</f>
        <v>2581.98</v>
      </c>
      <c r="E4775" s="14">
        <f>MAX(Table1[[#This Row],[Loonheffing]]-Table1[[#This Row],[Algemene Heffingskorting]]-Table1[[#This Row],[Arbeidskorting]],0)</f>
        <v>17440.047699999999</v>
      </c>
      <c r="F4775" s="6">
        <f>Table1[[#This Row],[Belastbaar loon]]-Table1[[#This Row],[Belasting]]</f>
        <v>38130.952300000004</v>
      </c>
      <c r="G4775" s="2">
        <f>(Table1[[#This Row],[Belastbaar loon]]-Table1[[#This Row],[Netto loon]])/Table1[[#This Row],[Belastbaar loon]]</f>
        <v>0.31383361285562605</v>
      </c>
      <c r="H4775" s="14">
        <f t="shared" ca="1" si="69"/>
        <v>17435.145499999999</v>
      </c>
      <c r="I4775" s="14">
        <f ca="1">IF(ROW()=2, Table1[[#This Row],[Netto loon]], INDIRECT(ADDRESS(ROW()-1,COLUMN(F:F))))</f>
        <v>38125.854500000001</v>
      </c>
      <c r="J4775" s="6">
        <f ca="1">IF(ROW()=2, 0, Table1[[#This Row],[Belastbaar loon]]-INDIRECT(ADDRESS(ROW()-1,COLUMN(A:A))))</f>
        <v>10</v>
      </c>
      <c r="K4775" s="6">
        <f ca="1">Table1[[#This Row],[Netto loon]]-Table1[[#This Row],[Netto vorige schijf]]</f>
        <v>5.0978000000031898</v>
      </c>
      <c r="L4775" s="2">
        <f ca="1">(Table1[[#This Row],[Bruto tov vorige schijf]]-Table1[[#This Row],[Netto tov vorige schijf]])/MAX(Table1[[#This Row],[Bruto tov vorige schijf]],1)</f>
        <v>0.49021999999968102</v>
      </c>
    </row>
    <row r="4776" spans="1:12" x14ac:dyDescent="0.25">
      <c r="A4776" s="14">
        <v>55581</v>
      </c>
      <c r="B4776" s="6">
        <f>LoonHeffing2020(Table1[[#This Row],[Belastbaar loon]])</f>
        <v>20759.503499999999</v>
      </c>
      <c r="C4776" s="6">
        <f>AlgemeneHeffingsKorting2020(Table1[[#This Row],[Belastbaar loon]])</f>
        <v>733.17359999999996</v>
      </c>
      <c r="D4776" s="14">
        <f>ArbeidsKorting2020(Table1[[#This Row],[Belastbaar loon]])</f>
        <v>2581.38</v>
      </c>
      <c r="E4776" s="14">
        <f>MAX(Table1[[#This Row],[Loonheffing]]-Table1[[#This Row],[Algemene Heffingskorting]]-Table1[[#This Row],[Arbeidskorting]],0)</f>
        <v>17444.9499</v>
      </c>
      <c r="F4776" s="6">
        <f>Table1[[#This Row],[Belastbaar loon]]-Table1[[#This Row],[Belasting]]</f>
        <v>38136.0501</v>
      </c>
      <c r="G4776" s="2">
        <f>(Table1[[#This Row],[Belastbaar loon]]-Table1[[#This Row],[Netto loon]])/Table1[[#This Row],[Belastbaar loon]]</f>
        <v>0.31386534787067522</v>
      </c>
      <c r="H4776" s="14">
        <f t="shared" ca="1" si="69"/>
        <v>17440.047699999999</v>
      </c>
      <c r="I4776" s="14">
        <f ca="1">IF(ROW()=2, Table1[[#This Row],[Netto loon]], INDIRECT(ADDRESS(ROW()-1,COLUMN(F:F))))</f>
        <v>38130.952300000004</v>
      </c>
      <c r="J4776" s="6">
        <f ca="1">IF(ROW()=2, 0, Table1[[#This Row],[Belastbaar loon]]-INDIRECT(ADDRESS(ROW()-1,COLUMN(A:A))))</f>
        <v>10</v>
      </c>
      <c r="K4776" s="6">
        <f ca="1">Table1[[#This Row],[Netto loon]]-Table1[[#This Row],[Netto vorige schijf]]</f>
        <v>5.0977999999959138</v>
      </c>
      <c r="L4776" s="2">
        <f ca="1">(Table1[[#This Row],[Bruto tov vorige schijf]]-Table1[[#This Row],[Netto tov vorige schijf]])/MAX(Table1[[#This Row],[Bruto tov vorige schijf]],1)</f>
        <v>0.49022000000040861</v>
      </c>
    </row>
    <row r="4777" spans="1:12" x14ac:dyDescent="0.25">
      <c r="A4777" s="14">
        <v>55591</v>
      </c>
      <c r="B4777" s="6">
        <f>LoonHeffing2020(Table1[[#This Row],[Belastbaar loon]])</f>
        <v>20763.238499999999</v>
      </c>
      <c r="C4777" s="6">
        <f>AlgemeneHeffingsKorting2020(Table1[[#This Row],[Belastbaar loon]])</f>
        <v>732.60640000000001</v>
      </c>
      <c r="D4777" s="14">
        <f>ArbeidsKorting2020(Table1[[#This Row],[Belastbaar loon]])</f>
        <v>2580.7800000000002</v>
      </c>
      <c r="E4777" s="14">
        <f>MAX(Table1[[#This Row],[Loonheffing]]-Table1[[#This Row],[Algemene Heffingskorting]]-Table1[[#This Row],[Arbeidskorting]],0)</f>
        <v>17449.8521</v>
      </c>
      <c r="F4777" s="6">
        <f>Table1[[#This Row],[Belastbaar loon]]-Table1[[#This Row],[Belasting]]</f>
        <v>38141.147899999996</v>
      </c>
      <c r="G4777" s="2">
        <f>(Table1[[#This Row],[Belastbaar loon]]-Table1[[#This Row],[Netto loon]])/Table1[[#This Row],[Belastbaar loon]]</f>
        <v>0.31389707146840323</v>
      </c>
      <c r="H4777" s="14">
        <f t="shared" ca="1" si="69"/>
        <v>17444.9499</v>
      </c>
      <c r="I4777" s="14">
        <f ca="1">IF(ROW()=2, Table1[[#This Row],[Netto loon]], INDIRECT(ADDRESS(ROW()-1,COLUMN(F:F))))</f>
        <v>38136.0501</v>
      </c>
      <c r="J4777" s="6">
        <f ca="1">IF(ROW()=2, 0, Table1[[#This Row],[Belastbaar loon]]-INDIRECT(ADDRESS(ROW()-1,COLUMN(A:A))))</f>
        <v>10</v>
      </c>
      <c r="K4777" s="6">
        <f ca="1">Table1[[#This Row],[Netto loon]]-Table1[[#This Row],[Netto vorige schijf]]</f>
        <v>5.0977999999959138</v>
      </c>
      <c r="L4777" s="2">
        <f ca="1">(Table1[[#This Row],[Bruto tov vorige schijf]]-Table1[[#This Row],[Netto tov vorige schijf]])/MAX(Table1[[#This Row],[Bruto tov vorige schijf]],1)</f>
        <v>0.49022000000040861</v>
      </c>
    </row>
    <row r="4778" spans="1:12" x14ac:dyDescent="0.25">
      <c r="A4778" s="14">
        <v>55601</v>
      </c>
      <c r="B4778" s="6">
        <f>LoonHeffing2020(Table1[[#This Row],[Belastbaar loon]])</f>
        <v>20766.9735</v>
      </c>
      <c r="C4778" s="6">
        <f>AlgemeneHeffingsKorting2020(Table1[[#This Row],[Belastbaar loon]])</f>
        <v>732.03920000000005</v>
      </c>
      <c r="D4778" s="14">
        <f>ArbeidsKorting2020(Table1[[#This Row],[Belastbaar loon]])</f>
        <v>2580.1799999999998</v>
      </c>
      <c r="E4778" s="14">
        <f>MAX(Table1[[#This Row],[Loonheffing]]-Table1[[#This Row],[Algemene Heffingskorting]]-Table1[[#This Row],[Arbeidskorting]],0)</f>
        <v>17454.754300000001</v>
      </c>
      <c r="F4778" s="6">
        <f>Table1[[#This Row],[Belastbaar loon]]-Table1[[#This Row],[Belasting]]</f>
        <v>38146.245699999999</v>
      </c>
      <c r="G4778" s="2">
        <f>(Table1[[#This Row],[Belastbaar loon]]-Table1[[#This Row],[Netto loon]])/Table1[[#This Row],[Belastbaar loon]]</f>
        <v>0.31392878365497023</v>
      </c>
      <c r="H4778" s="14">
        <f t="shared" ca="1" si="69"/>
        <v>17449.8521</v>
      </c>
      <c r="I4778" s="14">
        <f ca="1">IF(ROW()=2, Table1[[#This Row],[Netto loon]], INDIRECT(ADDRESS(ROW()-1,COLUMN(F:F))))</f>
        <v>38141.147899999996</v>
      </c>
      <c r="J4778" s="6">
        <f ca="1">IF(ROW()=2, 0, Table1[[#This Row],[Belastbaar loon]]-INDIRECT(ADDRESS(ROW()-1,COLUMN(A:A))))</f>
        <v>10</v>
      </c>
      <c r="K4778" s="6">
        <f ca="1">Table1[[#This Row],[Netto loon]]-Table1[[#This Row],[Netto vorige schijf]]</f>
        <v>5.0978000000031898</v>
      </c>
      <c r="L4778" s="2">
        <f ca="1">(Table1[[#This Row],[Bruto tov vorige schijf]]-Table1[[#This Row],[Netto tov vorige schijf]])/MAX(Table1[[#This Row],[Bruto tov vorige schijf]],1)</f>
        <v>0.49021999999968102</v>
      </c>
    </row>
    <row r="4779" spans="1:12" x14ac:dyDescent="0.25">
      <c r="A4779" s="14">
        <v>55611</v>
      </c>
      <c r="B4779" s="6">
        <f>LoonHeffing2020(Table1[[#This Row],[Belastbaar loon]])</f>
        <v>20770.708500000001</v>
      </c>
      <c r="C4779" s="6">
        <f>AlgemeneHeffingsKorting2020(Table1[[#This Row],[Belastbaar loon]])</f>
        <v>731.47199999999998</v>
      </c>
      <c r="D4779" s="14">
        <f>ArbeidsKorting2020(Table1[[#This Row],[Belastbaar loon]])</f>
        <v>2579.58</v>
      </c>
      <c r="E4779" s="14">
        <f>MAX(Table1[[#This Row],[Loonheffing]]-Table1[[#This Row],[Algemene Heffingskorting]]-Table1[[#This Row],[Arbeidskorting]],0)</f>
        <v>17459.656499999997</v>
      </c>
      <c r="F4779" s="6">
        <f>Table1[[#This Row],[Belastbaar loon]]-Table1[[#This Row],[Belasting]]</f>
        <v>38151.343500000003</v>
      </c>
      <c r="G4779" s="2">
        <f>(Table1[[#This Row],[Belastbaar loon]]-Table1[[#This Row],[Netto loon]])/Table1[[#This Row],[Belastbaar loon]]</f>
        <v>0.31396048443653229</v>
      </c>
      <c r="H4779" s="14">
        <f t="shared" ca="1" si="69"/>
        <v>17454.754300000001</v>
      </c>
      <c r="I4779" s="14">
        <f ca="1">IF(ROW()=2, Table1[[#This Row],[Netto loon]], INDIRECT(ADDRESS(ROW()-1,COLUMN(F:F))))</f>
        <v>38146.245699999999</v>
      </c>
      <c r="J4779" s="6">
        <f ca="1">IF(ROW()=2, 0, Table1[[#This Row],[Belastbaar loon]]-INDIRECT(ADDRESS(ROW()-1,COLUMN(A:A))))</f>
        <v>10</v>
      </c>
      <c r="K4779" s="6">
        <f ca="1">Table1[[#This Row],[Netto loon]]-Table1[[#This Row],[Netto vorige schijf]]</f>
        <v>5.0978000000031898</v>
      </c>
      <c r="L4779" s="2">
        <f ca="1">(Table1[[#This Row],[Bruto tov vorige schijf]]-Table1[[#This Row],[Netto tov vorige schijf]])/MAX(Table1[[#This Row],[Bruto tov vorige schijf]],1)</f>
        <v>0.49021999999968102</v>
      </c>
    </row>
    <row r="4780" spans="1:12" x14ac:dyDescent="0.25">
      <c r="A4780" s="14">
        <v>55621</v>
      </c>
      <c r="B4780" s="6">
        <f>LoonHeffing2020(Table1[[#This Row],[Belastbaar loon]])</f>
        <v>20774.443500000001</v>
      </c>
      <c r="C4780" s="6">
        <f>AlgemeneHeffingsKorting2020(Table1[[#This Row],[Belastbaar loon]])</f>
        <v>730.90480000000002</v>
      </c>
      <c r="D4780" s="14">
        <f>ArbeidsKorting2020(Table1[[#This Row],[Belastbaar loon]])</f>
        <v>2578.98</v>
      </c>
      <c r="E4780" s="14">
        <f>MAX(Table1[[#This Row],[Loonheffing]]-Table1[[#This Row],[Algemene Heffingskorting]]-Table1[[#This Row],[Arbeidskorting]],0)</f>
        <v>17464.558700000001</v>
      </c>
      <c r="F4780" s="6">
        <f>Table1[[#This Row],[Belastbaar loon]]-Table1[[#This Row],[Belasting]]</f>
        <v>38156.441299999999</v>
      </c>
      <c r="G4780" s="2">
        <f>(Table1[[#This Row],[Belastbaar loon]]-Table1[[#This Row],[Netto loon]])/Table1[[#This Row],[Belastbaar loon]]</f>
        <v>0.31399217381924094</v>
      </c>
      <c r="H4780" s="14">
        <f t="shared" ca="1" si="69"/>
        <v>17459.656499999997</v>
      </c>
      <c r="I4780" s="14">
        <f ca="1">IF(ROW()=2, Table1[[#This Row],[Netto loon]], INDIRECT(ADDRESS(ROW()-1,COLUMN(F:F))))</f>
        <v>38151.343500000003</v>
      </c>
      <c r="J4780" s="6">
        <f ca="1">IF(ROW()=2, 0, Table1[[#This Row],[Belastbaar loon]]-INDIRECT(ADDRESS(ROW()-1,COLUMN(A:A))))</f>
        <v>10</v>
      </c>
      <c r="K4780" s="6">
        <f ca="1">Table1[[#This Row],[Netto loon]]-Table1[[#This Row],[Netto vorige schijf]]</f>
        <v>5.0977999999959138</v>
      </c>
      <c r="L4780" s="2">
        <f ca="1">(Table1[[#This Row],[Bruto tov vorige schijf]]-Table1[[#This Row],[Netto tov vorige schijf]])/MAX(Table1[[#This Row],[Bruto tov vorige schijf]],1)</f>
        <v>0.49022000000040861</v>
      </c>
    </row>
    <row r="4781" spans="1:12" x14ac:dyDescent="0.25">
      <c r="A4781" s="14">
        <v>55631</v>
      </c>
      <c r="B4781" s="6">
        <f>LoonHeffing2020(Table1[[#This Row],[Belastbaar loon]])</f>
        <v>20778.178499999998</v>
      </c>
      <c r="C4781" s="6">
        <f>AlgemeneHeffingsKorting2020(Table1[[#This Row],[Belastbaar loon]])</f>
        <v>730.33760000000007</v>
      </c>
      <c r="D4781" s="14">
        <f>ArbeidsKorting2020(Table1[[#This Row],[Belastbaar loon]])</f>
        <v>2578.38</v>
      </c>
      <c r="E4781" s="14">
        <f>MAX(Table1[[#This Row],[Loonheffing]]-Table1[[#This Row],[Algemene Heffingskorting]]-Table1[[#This Row],[Arbeidskorting]],0)</f>
        <v>17469.460899999998</v>
      </c>
      <c r="F4781" s="6">
        <f>Table1[[#This Row],[Belastbaar loon]]-Table1[[#This Row],[Belasting]]</f>
        <v>38161.539100000002</v>
      </c>
      <c r="G4781" s="2">
        <f>(Table1[[#This Row],[Belastbaar loon]]-Table1[[#This Row],[Netto loon]])/Table1[[#This Row],[Belastbaar loon]]</f>
        <v>0.31402385180924303</v>
      </c>
      <c r="H4781" s="14">
        <f t="shared" ca="1" si="69"/>
        <v>17464.558700000001</v>
      </c>
      <c r="I4781" s="14">
        <f ca="1">IF(ROW()=2, Table1[[#This Row],[Netto loon]], INDIRECT(ADDRESS(ROW()-1,COLUMN(F:F))))</f>
        <v>38156.441299999999</v>
      </c>
      <c r="J4781" s="6">
        <f ca="1">IF(ROW()=2, 0, Table1[[#This Row],[Belastbaar loon]]-INDIRECT(ADDRESS(ROW()-1,COLUMN(A:A))))</f>
        <v>10</v>
      </c>
      <c r="K4781" s="6">
        <f ca="1">Table1[[#This Row],[Netto loon]]-Table1[[#This Row],[Netto vorige schijf]]</f>
        <v>5.0978000000031898</v>
      </c>
      <c r="L4781" s="2">
        <f ca="1">(Table1[[#This Row],[Bruto tov vorige schijf]]-Table1[[#This Row],[Netto tov vorige schijf]])/MAX(Table1[[#This Row],[Bruto tov vorige schijf]],1)</f>
        <v>0.49021999999968102</v>
      </c>
    </row>
    <row r="4782" spans="1:12" x14ac:dyDescent="0.25">
      <c r="A4782" s="14">
        <v>55641</v>
      </c>
      <c r="B4782" s="6">
        <f>LoonHeffing2020(Table1[[#This Row],[Belastbaar loon]])</f>
        <v>20781.913499999999</v>
      </c>
      <c r="C4782" s="6">
        <f>AlgemeneHeffingsKorting2020(Table1[[#This Row],[Belastbaar loon]])</f>
        <v>729.7704</v>
      </c>
      <c r="D4782" s="14">
        <f>ArbeidsKorting2020(Table1[[#This Row],[Belastbaar loon]])</f>
        <v>2577.7800000000002</v>
      </c>
      <c r="E4782" s="14">
        <f>MAX(Table1[[#This Row],[Loonheffing]]-Table1[[#This Row],[Algemene Heffingskorting]]-Table1[[#This Row],[Arbeidskorting]],0)</f>
        <v>17474.363099999999</v>
      </c>
      <c r="F4782" s="6">
        <f>Table1[[#This Row],[Belastbaar loon]]-Table1[[#This Row],[Belasting]]</f>
        <v>38166.636899999998</v>
      </c>
      <c r="G4782" s="2">
        <f>(Table1[[#This Row],[Belastbaar loon]]-Table1[[#This Row],[Netto loon]])/Table1[[#This Row],[Belastbaar loon]]</f>
        <v>0.31405551841268131</v>
      </c>
      <c r="H4782" s="14">
        <f t="shared" ca="1" si="69"/>
        <v>17469.460899999998</v>
      </c>
      <c r="I4782" s="14">
        <f ca="1">IF(ROW()=2, Table1[[#This Row],[Netto loon]], INDIRECT(ADDRESS(ROW()-1,COLUMN(F:F))))</f>
        <v>38161.539100000002</v>
      </c>
      <c r="J4782" s="6">
        <f ca="1">IF(ROW()=2, 0, Table1[[#This Row],[Belastbaar loon]]-INDIRECT(ADDRESS(ROW()-1,COLUMN(A:A))))</f>
        <v>10</v>
      </c>
      <c r="K4782" s="6">
        <f ca="1">Table1[[#This Row],[Netto loon]]-Table1[[#This Row],[Netto vorige schijf]]</f>
        <v>5.0977999999959138</v>
      </c>
      <c r="L4782" s="2">
        <f ca="1">(Table1[[#This Row],[Bruto tov vorige schijf]]-Table1[[#This Row],[Netto tov vorige schijf]])/MAX(Table1[[#This Row],[Bruto tov vorige schijf]],1)</f>
        <v>0.49022000000040861</v>
      </c>
    </row>
    <row r="4783" spans="1:12" x14ac:dyDescent="0.25">
      <c r="A4783" s="14">
        <v>55651</v>
      </c>
      <c r="B4783" s="6">
        <f>LoonHeffing2020(Table1[[#This Row],[Belastbaar loon]])</f>
        <v>20785.648499999999</v>
      </c>
      <c r="C4783" s="6">
        <f>AlgemeneHeffingsKorting2020(Table1[[#This Row],[Belastbaar loon]])</f>
        <v>729.20320000000004</v>
      </c>
      <c r="D4783" s="14">
        <f>ArbeidsKorting2020(Table1[[#This Row],[Belastbaar loon]])</f>
        <v>2577.1799999999998</v>
      </c>
      <c r="E4783" s="14">
        <f>MAX(Table1[[#This Row],[Loonheffing]]-Table1[[#This Row],[Algemene Heffingskorting]]-Table1[[#This Row],[Arbeidskorting]],0)</f>
        <v>17479.265299999999</v>
      </c>
      <c r="F4783" s="6">
        <f>Table1[[#This Row],[Belastbaar loon]]-Table1[[#This Row],[Belasting]]</f>
        <v>38171.734700000001</v>
      </c>
      <c r="G4783" s="2">
        <f>(Table1[[#This Row],[Belastbaar loon]]-Table1[[#This Row],[Netto loon]])/Table1[[#This Row],[Belastbaar loon]]</f>
        <v>0.31408717363569388</v>
      </c>
      <c r="H4783" s="14">
        <f t="shared" ca="1" si="69"/>
        <v>17474.363099999999</v>
      </c>
      <c r="I4783" s="14">
        <f ca="1">IF(ROW()=2, Table1[[#This Row],[Netto loon]], INDIRECT(ADDRESS(ROW()-1,COLUMN(F:F))))</f>
        <v>38166.636899999998</v>
      </c>
      <c r="J4783" s="6">
        <f ca="1">IF(ROW()=2, 0, Table1[[#This Row],[Belastbaar loon]]-INDIRECT(ADDRESS(ROW()-1,COLUMN(A:A))))</f>
        <v>10</v>
      </c>
      <c r="K4783" s="6">
        <f ca="1">Table1[[#This Row],[Netto loon]]-Table1[[#This Row],[Netto vorige schijf]]</f>
        <v>5.0978000000031898</v>
      </c>
      <c r="L4783" s="2">
        <f ca="1">(Table1[[#This Row],[Bruto tov vorige schijf]]-Table1[[#This Row],[Netto tov vorige schijf]])/MAX(Table1[[#This Row],[Bruto tov vorige schijf]],1)</f>
        <v>0.49021999999968102</v>
      </c>
    </row>
    <row r="4784" spans="1:12" x14ac:dyDescent="0.25">
      <c r="A4784" s="14">
        <v>55661</v>
      </c>
      <c r="B4784" s="6">
        <f>LoonHeffing2020(Table1[[#This Row],[Belastbaar loon]])</f>
        <v>20789.3835</v>
      </c>
      <c r="C4784" s="6">
        <f>AlgemeneHeffingsKorting2020(Table1[[#This Row],[Belastbaar loon]])</f>
        <v>728.63599999999997</v>
      </c>
      <c r="D4784" s="14">
        <f>ArbeidsKorting2020(Table1[[#This Row],[Belastbaar loon]])</f>
        <v>2576.58</v>
      </c>
      <c r="E4784" s="14">
        <f>MAX(Table1[[#This Row],[Loonheffing]]-Table1[[#This Row],[Algemene Heffingskorting]]-Table1[[#This Row],[Arbeidskorting]],0)</f>
        <v>17484.167500000003</v>
      </c>
      <c r="F4784" s="6">
        <f>Table1[[#This Row],[Belastbaar loon]]-Table1[[#This Row],[Belasting]]</f>
        <v>38176.832499999997</v>
      </c>
      <c r="G4784" s="2">
        <f>(Table1[[#This Row],[Belastbaar loon]]-Table1[[#This Row],[Netto loon]])/Table1[[#This Row],[Belastbaar loon]]</f>
        <v>0.31411881748441461</v>
      </c>
      <c r="H4784" s="14">
        <f t="shared" ca="1" si="69"/>
        <v>17479.265299999999</v>
      </c>
      <c r="I4784" s="14">
        <f ca="1">IF(ROW()=2, Table1[[#This Row],[Netto loon]], INDIRECT(ADDRESS(ROW()-1,COLUMN(F:F))))</f>
        <v>38171.734700000001</v>
      </c>
      <c r="J4784" s="6">
        <f ca="1">IF(ROW()=2, 0, Table1[[#This Row],[Belastbaar loon]]-INDIRECT(ADDRESS(ROW()-1,COLUMN(A:A))))</f>
        <v>10</v>
      </c>
      <c r="K4784" s="6">
        <f ca="1">Table1[[#This Row],[Netto loon]]-Table1[[#This Row],[Netto vorige schijf]]</f>
        <v>5.0977999999959138</v>
      </c>
      <c r="L4784" s="2">
        <f ca="1">(Table1[[#This Row],[Bruto tov vorige schijf]]-Table1[[#This Row],[Netto tov vorige schijf]])/MAX(Table1[[#This Row],[Bruto tov vorige schijf]],1)</f>
        <v>0.49022000000040861</v>
      </c>
    </row>
    <row r="4785" spans="1:12" x14ac:dyDescent="0.25">
      <c r="A4785" s="14">
        <v>55671</v>
      </c>
      <c r="B4785" s="6">
        <f>LoonHeffing2020(Table1[[#This Row],[Belastbaar loon]])</f>
        <v>20793.1185</v>
      </c>
      <c r="C4785" s="6">
        <f>AlgemeneHeffingsKorting2020(Table1[[#This Row],[Belastbaar loon]])</f>
        <v>728.06880000000001</v>
      </c>
      <c r="D4785" s="14">
        <f>ArbeidsKorting2020(Table1[[#This Row],[Belastbaar loon]])</f>
        <v>2575.98</v>
      </c>
      <c r="E4785" s="14">
        <f>MAX(Table1[[#This Row],[Loonheffing]]-Table1[[#This Row],[Algemene Heffingskorting]]-Table1[[#This Row],[Arbeidskorting]],0)</f>
        <v>17489.0697</v>
      </c>
      <c r="F4785" s="6">
        <f>Table1[[#This Row],[Belastbaar loon]]-Table1[[#This Row],[Belasting]]</f>
        <v>38181.9303</v>
      </c>
      <c r="G4785" s="2">
        <f>(Table1[[#This Row],[Belastbaar loon]]-Table1[[#This Row],[Netto loon]])/Table1[[#This Row],[Belastbaar loon]]</f>
        <v>0.31415044996497277</v>
      </c>
      <c r="H4785" s="14">
        <f t="shared" ca="1" si="69"/>
        <v>17484.167500000003</v>
      </c>
      <c r="I4785" s="14">
        <f ca="1">IF(ROW()=2, Table1[[#This Row],[Netto loon]], INDIRECT(ADDRESS(ROW()-1,COLUMN(F:F))))</f>
        <v>38176.832499999997</v>
      </c>
      <c r="J4785" s="6">
        <f ca="1">IF(ROW()=2, 0, Table1[[#This Row],[Belastbaar loon]]-INDIRECT(ADDRESS(ROW()-1,COLUMN(A:A))))</f>
        <v>10</v>
      </c>
      <c r="K4785" s="6">
        <f ca="1">Table1[[#This Row],[Netto loon]]-Table1[[#This Row],[Netto vorige schijf]]</f>
        <v>5.0978000000031898</v>
      </c>
      <c r="L4785" s="2">
        <f ca="1">(Table1[[#This Row],[Bruto tov vorige schijf]]-Table1[[#This Row],[Netto tov vorige schijf]])/MAX(Table1[[#This Row],[Bruto tov vorige schijf]],1)</f>
        <v>0.49021999999968102</v>
      </c>
    </row>
    <row r="4786" spans="1:12" x14ac:dyDescent="0.25">
      <c r="A4786" s="14">
        <v>55681</v>
      </c>
      <c r="B4786" s="6">
        <f>LoonHeffing2020(Table1[[#This Row],[Belastbaar loon]])</f>
        <v>20796.853500000001</v>
      </c>
      <c r="C4786" s="6">
        <f>AlgemeneHeffingsKorting2020(Table1[[#This Row],[Belastbaar loon]])</f>
        <v>727.50160000000005</v>
      </c>
      <c r="D4786" s="14">
        <f>ArbeidsKorting2020(Table1[[#This Row],[Belastbaar loon]])</f>
        <v>2575.38</v>
      </c>
      <c r="E4786" s="14">
        <f>MAX(Table1[[#This Row],[Loonheffing]]-Table1[[#This Row],[Algemene Heffingskorting]]-Table1[[#This Row],[Arbeidskorting]],0)</f>
        <v>17493.9719</v>
      </c>
      <c r="F4786" s="6">
        <f>Table1[[#This Row],[Belastbaar loon]]-Table1[[#This Row],[Belasting]]</f>
        <v>38187.028099999996</v>
      </c>
      <c r="G4786" s="2">
        <f>(Table1[[#This Row],[Belastbaar loon]]-Table1[[#This Row],[Netto loon]])/Table1[[#This Row],[Belastbaar loon]]</f>
        <v>0.31418207108349355</v>
      </c>
      <c r="H4786" s="14">
        <f t="shared" ca="1" si="69"/>
        <v>17489.0697</v>
      </c>
      <c r="I4786" s="14">
        <f ca="1">IF(ROW()=2, Table1[[#This Row],[Netto loon]], INDIRECT(ADDRESS(ROW()-1,COLUMN(F:F))))</f>
        <v>38181.9303</v>
      </c>
      <c r="J4786" s="6">
        <f ca="1">IF(ROW()=2, 0, Table1[[#This Row],[Belastbaar loon]]-INDIRECT(ADDRESS(ROW()-1,COLUMN(A:A))))</f>
        <v>10</v>
      </c>
      <c r="K4786" s="6">
        <f ca="1">Table1[[#This Row],[Netto loon]]-Table1[[#This Row],[Netto vorige schijf]]</f>
        <v>5.0977999999959138</v>
      </c>
      <c r="L4786" s="2">
        <f ca="1">(Table1[[#This Row],[Bruto tov vorige schijf]]-Table1[[#This Row],[Netto tov vorige schijf]])/MAX(Table1[[#This Row],[Bruto tov vorige schijf]],1)</f>
        <v>0.49022000000040861</v>
      </c>
    </row>
    <row r="4787" spans="1:12" x14ac:dyDescent="0.25">
      <c r="A4787" s="14">
        <v>55691</v>
      </c>
      <c r="B4787" s="6">
        <f>LoonHeffing2020(Table1[[#This Row],[Belastbaar loon]])</f>
        <v>20800.588500000002</v>
      </c>
      <c r="C4787" s="6">
        <f>AlgemeneHeffingsKorting2020(Table1[[#This Row],[Belastbaar loon]])</f>
        <v>726.93439999999998</v>
      </c>
      <c r="D4787" s="14">
        <f>ArbeidsKorting2020(Table1[[#This Row],[Belastbaar loon]])</f>
        <v>2574.7800000000002</v>
      </c>
      <c r="E4787" s="14">
        <f>MAX(Table1[[#This Row],[Loonheffing]]-Table1[[#This Row],[Algemene Heffingskorting]]-Table1[[#This Row],[Arbeidskorting]],0)</f>
        <v>17498.874100000005</v>
      </c>
      <c r="F4787" s="6">
        <f>Table1[[#This Row],[Belastbaar loon]]-Table1[[#This Row],[Belasting]]</f>
        <v>38192.125899999999</v>
      </c>
      <c r="G4787" s="2">
        <f>(Table1[[#This Row],[Belastbaar loon]]-Table1[[#This Row],[Netto loon]])/Table1[[#This Row],[Belastbaar loon]]</f>
        <v>0.31421368084609724</v>
      </c>
      <c r="H4787" s="14">
        <f t="shared" ca="1" si="69"/>
        <v>17493.9719</v>
      </c>
      <c r="I4787" s="14">
        <f ca="1">IF(ROW()=2, Table1[[#This Row],[Netto loon]], INDIRECT(ADDRESS(ROW()-1,COLUMN(F:F))))</f>
        <v>38187.028099999996</v>
      </c>
      <c r="J4787" s="6">
        <f ca="1">IF(ROW()=2, 0, Table1[[#This Row],[Belastbaar loon]]-INDIRECT(ADDRESS(ROW()-1,COLUMN(A:A))))</f>
        <v>10</v>
      </c>
      <c r="K4787" s="6">
        <f ca="1">Table1[[#This Row],[Netto loon]]-Table1[[#This Row],[Netto vorige schijf]]</f>
        <v>5.0978000000031898</v>
      </c>
      <c r="L4787" s="2">
        <f ca="1">(Table1[[#This Row],[Bruto tov vorige schijf]]-Table1[[#This Row],[Netto tov vorige schijf]])/MAX(Table1[[#This Row],[Bruto tov vorige schijf]],1)</f>
        <v>0.49021999999968102</v>
      </c>
    </row>
    <row r="4788" spans="1:12" x14ac:dyDescent="0.25">
      <c r="A4788" s="14">
        <v>55701</v>
      </c>
      <c r="B4788" s="6">
        <f>LoonHeffing2020(Table1[[#This Row],[Belastbaar loon]])</f>
        <v>20804.323499999999</v>
      </c>
      <c r="C4788" s="6">
        <f>AlgemeneHeffingsKorting2020(Table1[[#This Row],[Belastbaar loon]])</f>
        <v>726.36720000000003</v>
      </c>
      <c r="D4788" s="14">
        <f>ArbeidsKorting2020(Table1[[#This Row],[Belastbaar loon]])</f>
        <v>2574.1799999999998</v>
      </c>
      <c r="E4788" s="14">
        <f>MAX(Table1[[#This Row],[Loonheffing]]-Table1[[#This Row],[Algemene Heffingskorting]]-Table1[[#This Row],[Arbeidskorting]],0)</f>
        <v>17503.776299999998</v>
      </c>
      <c r="F4788" s="6">
        <f>Table1[[#This Row],[Belastbaar loon]]-Table1[[#This Row],[Belasting]]</f>
        <v>38197.223700000002</v>
      </c>
      <c r="G4788" s="2">
        <f>(Table1[[#This Row],[Belastbaar loon]]-Table1[[#This Row],[Netto loon]])/Table1[[#This Row],[Belastbaar loon]]</f>
        <v>0.31424527925890017</v>
      </c>
      <c r="H4788" s="14">
        <f t="shared" ca="1" si="69"/>
        <v>17498.874100000005</v>
      </c>
      <c r="I4788" s="14">
        <f ca="1">IF(ROW()=2, Table1[[#This Row],[Netto loon]], INDIRECT(ADDRESS(ROW()-1,COLUMN(F:F))))</f>
        <v>38192.125899999999</v>
      </c>
      <c r="J4788" s="6">
        <f ca="1">IF(ROW()=2, 0, Table1[[#This Row],[Belastbaar loon]]-INDIRECT(ADDRESS(ROW()-1,COLUMN(A:A))))</f>
        <v>10</v>
      </c>
      <c r="K4788" s="6">
        <f ca="1">Table1[[#This Row],[Netto loon]]-Table1[[#This Row],[Netto vorige schijf]]</f>
        <v>5.0978000000031898</v>
      </c>
      <c r="L4788" s="2">
        <f ca="1">(Table1[[#This Row],[Bruto tov vorige schijf]]-Table1[[#This Row],[Netto tov vorige schijf]])/MAX(Table1[[#This Row],[Bruto tov vorige schijf]],1)</f>
        <v>0.49021999999968102</v>
      </c>
    </row>
    <row r="4789" spans="1:12" x14ac:dyDescent="0.25">
      <c r="A4789" s="14">
        <v>55711</v>
      </c>
      <c r="B4789" s="6">
        <f>LoonHeffing2020(Table1[[#This Row],[Belastbaar loon]])</f>
        <v>20808.058499999999</v>
      </c>
      <c r="C4789" s="6">
        <f>AlgemeneHeffingsKorting2020(Table1[[#This Row],[Belastbaar loon]])</f>
        <v>725.80000000000007</v>
      </c>
      <c r="D4789" s="14">
        <f>ArbeidsKorting2020(Table1[[#This Row],[Belastbaar loon]])</f>
        <v>2573.58</v>
      </c>
      <c r="E4789" s="14">
        <f>MAX(Table1[[#This Row],[Loonheffing]]-Table1[[#This Row],[Algemene Heffingskorting]]-Table1[[#This Row],[Arbeidskorting]],0)</f>
        <v>17508.678500000002</v>
      </c>
      <c r="F4789" s="6">
        <f>Table1[[#This Row],[Belastbaar loon]]-Table1[[#This Row],[Belasting]]</f>
        <v>38202.321499999998</v>
      </c>
      <c r="G4789" s="2">
        <f>(Table1[[#This Row],[Belastbaar loon]]-Table1[[#This Row],[Netto loon]])/Table1[[#This Row],[Belastbaar loon]]</f>
        <v>0.31427686632801427</v>
      </c>
      <c r="H4789" s="14">
        <f t="shared" ca="1" si="69"/>
        <v>17503.776299999998</v>
      </c>
      <c r="I4789" s="14">
        <f ca="1">IF(ROW()=2, Table1[[#This Row],[Netto loon]], INDIRECT(ADDRESS(ROW()-1,COLUMN(F:F))))</f>
        <v>38197.223700000002</v>
      </c>
      <c r="J4789" s="6">
        <f ca="1">IF(ROW()=2, 0, Table1[[#This Row],[Belastbaar loon]]-INDIRECT(ADDRESS(ROW()-1,COLUMN(A:A))))</f>
        <v>10</v>
      </c>
      <c r="K4789" s="6">
        <f ca="1">Table1[[#This Row],[Netto loon]]-Table1[[#This Row],[Netto vorige schijf]]</f>
        <v>5.0977999999959138</v>
      </c>
      <c r="L4789" s="2">
        <f ca="1">(Table1[[#This Row],[Bruto tov vorige schijf]]-Table1[[#This Row],[Netto tov vorige schijf]])/MAX(Table1[[#This Row],[Bruto tov vorige schijf]],1)</f>
        <v>0.49022000000040861</v>
      </c>
    </row>
    <row r="4790" spans="1:12" x14ac:dyDescent="0.25">
      <c r="A4790" s="14">
        <v>55721</v>
      </c>
      <c r="B4790" s="6">
        <f>LoonHeffing2020(Table1[[#This Row],[Belastbaar loon]])</f>
        <v>20811.7935</v>
      </c>
      <c r="C4790" s="6">
        <f>AlgemeneHeffingsKorting2020(Table1[[#This Row],[Belastbaar loon]])</f>
        <v>725.2328</v>
      </c>
      <c r="D4790" s="14">
        <f>ArbeidsKorting2020(Table1[[#This Row],[Belastbaar loon]])</f>
        <v>2572.98</v>
      </c>
      <c r="E4790" s="14">
        <f>MAX(Table1[[#This Row],[Loonheffing]]-Table1[[#This Row],[Algemene Heffingskorting]]-Table1[[#This Row],[Arbeidskorting]],0)</f>
        <v>17513.580699999999</v>
      </c>
      <c r="F4790" s="6">
        <f>Table1[[#This Row],[Belastbaar loon]]-Table1[[#This Row],[Belasting]]</f>
        <v>38207.419300000001</v>
      </c>
      <c r="G4790" s="2">
        <f>(Table1[[#This Row],[Belastbaar loon]]-Table1[[#This Row],[Netto loon]])/Table1[[#This Row],[Belastbaar loon]]</f>
        <v>0.31430844205954667</v>
      </c>
      <c r="H4790" s="14">
        <f t="shared" ca="1" si="69"/>
        <v>17508.678500000002</v>
      </c>
      <c r="I4790" s="14">
        <f ca="1">IF(ROW()=2, Table1[[#This Row],[Netto loon]], INDIRECT(ADDRESS(ROW()-1,COLUMN(F:F))))</f>
        <v>38202.321499999998</v>
      </c>
      <c r="J4790" s="6">
        <f ca="1">IF(ROW()=2, 0, Table1[[#This Row],[Belastbaar loon]]-INDIRECT(ADDRESS(ROW()-1,COLUMN(A:A))))</f>
        <v>10</v>
      </c>
      <c r="K4790" s="6">
        <f ca="1">Table1[[#This Row],[Netto loon]]-Table1[[#This Row],[Netto vorige schijf]]</f>
        <v>5.0978000000031898</v>
      </c>
      <c r="L4790" s="2">
        <f ca="1">(Table1[[#This Row],[Bruto tov vorige schijf]]-Table1[[#This Row],[Netto tov vorige schijf]])/MAX(Table1[[#This Row],[Bruto tov vorige schijf]],1)</f>
        <v>0.49021999999968102</v>
      </c>
    </row>
    <row r="4791" spans="1:12" x14ac:dyDescent="0.25">
      <c r="A4791" s="14">
        <v>55731</v>
      </c>
      <c r="B4791" s="6">
        <f>LoonHeffing2020(Table1[[#This Row],[Belastbaar loon]])</f>
        <v>20815.5285</v>
      </c>
      <c r="C4791" s="6">
        <f>AlgemeneHeffingsKorting2020(Table1[[#This Row],[Belastbaar loon]])</f>
        <v>724.66560000000004</v>
      </c>
      <c r="D4791" s="14">
        <f>ArbeidsKorting2020(Table1[[#This Row],[Belastbaar loon]])</f>
        <v>2572.38</v>
      </c>
      <c r="E4791" s="14">
        <f>MAX(Table1[[#This Row],[Loonheffing]]-Table1[[#This Row],[Algemene Heffingskorting]]-Table1[[#This Row],[Arbeidskorting]],0)</f>
        <v>17518.482899999999</v>
      </c>
      <c r="F4791" s="6">
        <f>Table1[[#This Row],[Belastbaar loon]]-Table1[[#This Row],[Belasting]]</f>
        <v>38212.517099999997</v>
      </c>
      <c r="G4791" s="2">
        <f>(Table1[[#This Row],[Belastbaar loon]]-Table1[[#This Row],[Netto loon]])/Table1[[#This Row],[Belastbaar loon]]</f>
        <v>0.31434000645960064</v>
      </c>
      <c r="H4791" s="14">
        <f t="shared" ca="1" si="69"/>
        <v>17513.580699999999</v>
      </c>
      <c r="I4791" s="14">
        <f ca="1">IF(ROW()=2, Table1[[#This Row],[Netto loon]], INDIRECT(ADDRESS(ROW()-1,COLUMN(F:F))))</f>
        <v>38207.419300000001</v>
      </c>
      <c r="J4791" s="6">
        <f ca="1">IF(ROW()=2, 0, Table1[[#This Row],[Belastbaar loon]]-INDIRECT(ADDRESS(ROW()-1,COLUMN(A:A))))</f>
        <v>10</v>
      </c>
      <c r="K4791" s="6">
        <f ca="1">Table1[[#This Row],[Netto loon]]-Table1[[#This Row],[Netto vorige schijf]]</f>
        <v>5.0977999999959138</v>
      </c>
      <c r="L4791" s="2">
        <f ca="1">(Table1[[#This Row],[Bruto tov vorige schijf]]-Table1[[#This Row],[Netto tov vorige schijf]])/MAX(Table1[[#This Row],[Bruto tov vorige schijf]],1)</f>
        <v>0.49022000000040861</v>
      </c>
    </row>
    <row r="4792" spans="1:12" x14ac:dyDescent="0.25">
      <c r="A4792" s="14">
        <v>55741</v>
      </c>
      <c r="B4792" s="6">
        <f>LoonHeffing2020(Table1[[#This Row],[Belastbaar loon]])</f>
        <v>20819.263500000001</v>
      </c>
      <c r="C4792" s="6">
        <f>AlgemeneHeffingsKorting2020(Table1[[#This Row],[Belastbaar loon]])</f>
        <v>724.09839999999997</v>
      </c>
      <c r="D4792" s="14">
        <f>ArbeidsKorting2020(Table1[[#This Row],[Belastbaar loon]])</f>
        <v>2571.7800000000002</v>
      </c>
      <c r="E4792" s="14">
        <f>MAX(Table1[[#This Row],[Loonheffing]]-Table1[[#This Row],[Algemene Heffingskorting]]-Table1[[#This Row],[Arbeidskorting]],0)</f>
        <v>17523.385100000003</v>
      </c>
      <c r="F4792" s="6">
        <f>Table1[[#This Row],[Belastbaar loon]]-Table1[[#This Row],[Belasting]]</f>
        <v>38217.6149</v>
      </c>
      <c r="G4792" s="2">
        <f>(Table1[[#This Row],[Belastbaar loon]]-Table1[[#This Row],[Netto loon]])/Table1[[#This Row],[Belastbaar loon]]</f>
        <v>0.31437155953427459</v>
      </c>
      <c r="H4792" s="14">
        <f t="shared" ca="1" si="69"/>
        <v>17518.482899999999</v>
      </c>
      <c r="I4792" s="14">
        <f ca="1">IF(ROW()=2, Table1[[#This Row],[Netto loon]], INDIRECT(ADDRESS(ROW()-1,COLUMN(F:F))))</f>
        <v>38212.517099999997</v>
      </c>
      <c r="J4792" s="6">
        <f ca="1">IF(ROW()=2, 0, Table1[[#This Row],[Belastbaar loon]]-INDIRECT(ADDRESS(ROW()-1,COLUMN(A:A))))</f>
        <v>10</v>
      </c>
      <c r="K4792" s="6">
        <f ca="1">Table1[[#This Row],[Netto loon]]-Table1[[#This Row],[Netto vorige schijf]]</f>
        <v>5.0978000000031898</v>
      </c>
      <c r="L4792" s="2">
        <f ca="1">(Table1[[#This Row],[Bruto tov vorige schijf]]-Table1[[#This Row],[Netto tov vorige schijf]])/MAX(Table1[[#This Row],[Bruto tov vorige schijf]],1)</f>
        <v>0.49021999999968102</v>
      </c>
    </row>
    <row r="4793" spans="1:12" x14ac:dyDescent="0.25">
      <c r="A4793" s="14">
        <v>55751</v>
      </c>
      <c r="B4793" s="6">
        <f>LoonHeffing2020(Table1[[#This Row],[Belastbaar loon]])</f>
        <v>20822.998500000002</v>
      </c>
      <c r="C4793" s="6">
        <f>AlgemeneHeffingsKorting2020(Table1[[#This Row],[Belastbaar loon]])</f>
        <v>723.53120000000001</v>
      </c>
      <c r="D4793" s="14">
        <f>ArbeidsKorting2020(Table1[[#This Row],[Belastbaar loon]])</f>
        <v>2571.1799999999998</v>
      </c>
      <c r="E4793" s="14">
        <f>MAX(Table1[[#This Row],[Loonheffing]]-Table1[[#This Row],[Algemene Heffingskorting]]-Table1[[#This Row],[Arbeidskorting]],0)</f>
        <v>17528.2873</v>
      </c>
      <c r="F4793" s="6">
        <f>Table1[[#This Row],[Belastbaar loon]]-Table1[[#This Row],[Belasting]]</f>
        <v>38222.712700000004</v>
      </c>
      <c r="G4793" s="2">
        <f>(Table1[[#This Row],[Belastbaar loon]]-Table1[[#This Row],[Netto loon]])/Table1[[#This Row],[Belastbaar loon]]</f>
        <v>0.31440310128966292</v>
      </c>
      <c r="H4793" s="14">
        <f t="shared" ca="1" si="69"/>
        <v>17523.385100000003</v>
      </c>
      <c r="I4793" s="14">
        <f ca="1">IF(ROW()=2, Table1[[#This Row],[Netto loon]], INDIRECT(ADDRESS(ROW()-1,COLUMN(F:F))))</f>
        <v>38217.6149</v>
      </c>
      <c r="J4793" s="6">
        <f ca="1">IF(ROW()=2, 0, Table1[[#This Row],[Belastbaar loon]]-INDIRECT(ADDRESS(ROW()-1,COLUMN(A:A))))</f>
        <v>10</v>
      </c>
      <c r="K4793" s="6">
        <f ca="1">Table1[[#This Row],[Netto loon]]-Table1[[#This Row],[Netto vorige schijf]]</f>
        <v>5.0978000000031898</v>
      </c>
      <c r="L4793" s="2">
        <f ca="1">(Table1[[#This Row],[Bruto tov vorige schijf]]-Table1[[#This Row],[Netto tov vorige schijf]])/MAX(Table1[[#This Row],[Bruto tov vorige schijf]],1)</f>
        <v>0.49021999999968102</v>
      </c>
    </row>
    <row r="4794" spans="1:12" x14ac:dyDescent="0.25">
      <c r="A4794" s="14">
        <v>55761</v>
      </c>
      <c r="B4794" s="6">
        <f>LoonHeffing2020(Table1[[#This Row],[Belastbaar loon]])</f>
        <v>20826.733499999998</v>
      </c>
      <c r="C4794" s="6">
        <f>AlgemeneHeffingsKorting2020(Table1[[#This Row],[Belastbaar loon]])</f>
        <v>722.96400000000006</v>
      </c>
      <c r="D4794" s="14">
        <f>ArbeidsKorting2020(Table1[[#This Row],[Belastbaar loon]])</f>
        <v>2570.58</v>
      </c>
      <c r="E4794" s="14">
        <f>MAX(Table1[[#This Row],[Loonheffing]]-Table1[[#This Row],[Algemene Heffingskorting]]-Table1[[#This Row],[Arbeidskorting]],0)</f>
        <v>17533.1895</v>
      </c>
      <c r="F4794" s="6">
        <f>Table1[[#This Row],[Belastbaar loon]]-Table1[[#This Row],[Belasting]]</f>
        <v>38227.8105</v>
      </c>
      <c r="G4794" s="2">
        <f>(Table1[[#This Row],[Belastbaar loon]]-Table1[[#This Row],[Netto loon]])/Table1[[#This Row],[Belastbaar loon]]</f>
        <v>0.3144346317318556</v>
      </c>
      <c r="H4794" s="14">
        <f t="shared" ca="1" si="69"/>
        <v>17528.2873</v>
      </c>
      <c r="I4794" s="14">
        <f ca="1">IF(ROW()=2, Table1[[#This Row],[Netto loon]], INDIRECT(ADDRESS(ROW()-1,COLUMN(F:F))))</f>
        <v>38222.712700000004</v>
      </c>
      <c r="J4794" s="6">
        <f ca="1">IF(ROW()=2, 0, Table1[[#This Row],[Belastbaar loon]]-INDIRECT(ADDRESS(ROW()-1,COLUMN(A:A))))</f>
        <v>10</v>
      </c>
      <c r="K4794" s="6">
        <f ca="1">Table1[[#This Row],[Netto loon]]-Table1[[#This Row],[Netto vorige schijf]]</f>
        <v>5.0977999999959138</v>
      </c>
      <c r="L4794" s="2">
        <f ca="1">(Table1[[#This Row],[Bruto tov vorige schijf]]-Table1[[#This Row],[Netto tov vorige schijf]])/MAX(Table1[[#This Row],[Bruto tov vorige schijf]],1)</f>
        <v>0.49022000000040861</v>
      </c>
    </row>
    <row r="4795" spans="1:12" x14ac:dyDescent="0.25">
      <c r="A4795" s="14">
        <v>55771</v>
      </c>
      <c r="B4795" s="6">
        <f>LoonHeffing2020(Table1[[#This Row],[Belastbaar loon]])</f>
        <v>20830.468499999999</v>
      </c>
      <c r="C4795" s="6">
        <f>AlgemeneHeffingsKorting2020(Table1[[#This Row],[Belastbaar loon]])</f>
        <v>722.39679999999998</v>
      </c>
      <c r="D4795" s="14">
        <f>ArbeidsKorting2020(Table1[[#This Row],[Belastbaar loon]])</f>
        <v>2569.98</v>
      </c>
      <c r="E4795" s="14">
        <f>MAX(Table1[[#This Row],[Loonheffing]]-Table1[[#This Row],[Algemene Heffingskorting]]-Table1[[#This Row],[Arbeidskorting]],0)</f>
        <v>17538.091700000001</v>
      </c>
      <c r="F4795" s="6">
        <f>Table1[[#This Row],[Belastbaar loon]]-Table1[[#This Row],[Belasting]]</f>
        <v>38232.908299999996</v>
      </c>
      <c r="G4795" s="2">
        <f>(Table1[[#This Row],[Belastbaar loon]]-Table1[[#This Row],[Netto loon]])/Table1[[#This Row],[Belastbaar loon]]</f>
        <v>0.31446615086693808</v>
      </c>
      <c r="H4795" s="14">
        <f t="shared" ca="1" si="69"/>
        <v>17533.1895</v>
      </c>
      <c r="I4795" s="14">
        <f ca="1">IF(ROW()=2, Table1[[#This Row],[Netto loon]], INDIRECT(ADDRESS(ROW()-1,COLUMN(F:F))))</f>
        <v>38227.8105</v>
      </c>
      <c r="J4795" s="6">
        <f ca="1">IF(ROW()=2, 0, Table1[[#This Row],[Belastbaar loon]]-INDIRECT(ADDRESS(ROW()-1,COLUMN(A:A))))</f>
        <v>10</v>
      </c>
      <c r="K4795" s="6">
        <f ca="1">Table1[[#This Row],[Netto loon]]-Table1[[#This Row],[Netto vorige schijf]]</f>
        <v>5.0977999999959138</v>
      </c>
      <c r="L4795" s="2">
        <f ca="1">(Table1[[#This Row],[Bruto tov vorige schijf]]-Table1[[#This Row],[Netto tov vorige schijf]])/MAX(Table1[[#This Row],[Bruto tov vorige schijf]],1)</f>
        <v>0.49022000000040861</v>
      </c>
    </row>
    <row r="4796" spans="1:12" x14ac:dyDescent="0.25">
      <c r="A4796" s="14">
        <v>55781</v>
      </c>
      <c r="B4796" s="6">
        <f>LoonHeffing2020(Table1[[#This Row],[Belastbaar loon]])</f>
        <v>20834.2035</v>
      </c>
      <c r="C4796" s="6">
        <f>AlgemeneHeffingsKorting2020(Table1[[#This Row],[Belastbaar loon]])</f>
        <v>721.82960000000003</v>
      </c>
      <c r="D4796" s="14">
        <f>ArbeidsKorting2020(Table1[[#This Row],[Belastbaar loon]])</f>
        <v>2569.38</v>
      </c>
      <c r="E4796" s="14">
        <f>MAX(Table1[[#This Row],[Loonheffing]]-Table1[[#This Row],[Algemene Heffingskorting]]-Table1[[#This Row],[Arbeidskorting]],0)</f>
        <v>17542.993899999998</v>
      </c>
      <c r="F4796" s="6">
        <f>Table1[[#This Row],[Belastbaar loon]]-Table1[[#This Row],[Belasting]]</f>
        <v>38238.006099999999</v>
      </c>
      <c r="G4796" s="2">
        <f>(Table1[[#This Row],[Belastbaar loon]]-Table1[[#This Row],[Netto loon]])/Table1[[#This Row],[Belastbaar loon]]</f>
        <v>0.31449765870099139</v>
      </c>
      <c r="H4796" s="14">
        <f t="shared" ca="1" si="69"/>
        <v>17538.091700000001</v>
      </c>
      <c r="I4796" s="14">
        <f ca="1">IF(ROW()=2, Table1[[#This Row],[Netto loon]], INDIRECT(ADDRESS(ROW()-1,COLUMN(F:F))))</f>
        <v>38232.908299999996</v>
      </c>
      <c r="J4796" s="6">
        <f ca="1">IF(ROW()=2, 0, Table1[[#This Row],[Belastbaar loon]]-INDIRECT(ADDRESS(ROW()-1,COLUMN(A:A))))</f>
        <v>10</v>
      </c>
      <c r="K4796" s="6">
        <f ca="1">Table1[[#This Row],[Netto loon]]-Table1[[#This Row],[Netto vorige schijf]]</f>
        <v>5.0978000000031898</v>
      </c>
      <c r="L4796" s="2">
        <f ca="1">(Table1[[#This Row],[Bruto tov vorige schijf]]-Table1[[#This Row],[Netto tov vorige schijf]])/MAX(Table1[[#This Row],[Bruto tov vorige schijf]],1)</f>
        <v>0.49021999999968102</v>
      </c>
    </row>
    <row r="4797" spans="1:12" x14ac:dyDescent="0.25">
      <c r="A4797" s="14">
        <v>55791</v>
      </c>
      <c r="B4797" s="6">
        <f>LoonHeffing2020(Table1[[#This Row],[Belastbaar loon]])</f>
        <v>20837.9385</v>
      </c>
      <c r="C4797" s="6">
        <f>AlgemeneHeffingsKorting2020(Table1[[#This Row],[Belastbaar loon]])</f>
        <v>721.26240000000007</v>
      </c>
      <c r="D4797" s="14">
        <f>ArbeidsKorting2020(Table1[[#This Row],[Belastbaar loon]])</f>
        <v>2568.7800000000002</v>
      </c>
      <c r="E4797" s="14">
        <f>MAX(Table1[[#This Row],[Loonheffing]]-Table1[[#This Row],[Algemene Heffingskorting]]-Table1[[#This Row],[Arbeidskorting]],0)</f>
        <v>17547.896100000002</v>
      </c>
      <c r="F4797" s="6">
        <f>Table1[[#This Row],[Belastbaar loon]]-Table1[[#This Row],[Belasting]]</f>
        <v>38243.103900000002</v>
      </c>
      <c r="G4797" s="2">
        <f>(Table1[[#This Row],[Belastbaar loon]]-Table1[[#This Row],[Netto loon]])/Table1[[#This Row],[Belastbaar loon]]</f>
        <v>0.31452915524009245</v>
      </c>
      <c r="H4797" s="14">
        <f t="shared" ca="1" si="69"/>
        <v>17542.993899999998</v>
      </c>
      <c r="I4797" s="14">
        <f ca="1">IF(ROW()=2, Table1[[#This Row],[Netto loon]], INDIRECT(ADDRESS(ROW()-1,COLUMN(F:F))))</f>
        <v>38238.006099999999</v>
      </c>
      <c r="J4797" s="6">
        <f ca="1">IF(ROW()=2, 0, Table1[[#This Row],[Belastbaar loon]]-INDIRECT(ADDRESS(ROW()-1,COLUMN(A:A))))</f>
        <v>10</v>
      </c>
      <c r="K4797" s="6">
        <f ca="1">Table1[[#This Row],[Netto loon]]-Table1[[#This Row],[Netto vorige schijf]]</f>
        <v>5.0978000000031898</v>
      </c>
      <c r="L4797" s="2">
        <f ca="1">(Table1[[#This Row],[Bruto tov vorige schijf]]-Table1[[#This Row],[Netto tov vorige schijf]])/MAX(Table1[[#This Row],[Bruto tov vorige schijf]],1)</f>
        <v>0.49021999999968102</v>
      </c>
    </row>
    <row r="4798" spans="1:12" x14ac:dyDescent="0.25">
      <c r="A4798" s="14">
        <v>55801</v>
      </c>
      <c r="B4798" s="6">
        <f>LoonHeffing2020(Table1[[#This Row],[Belastbaar loon]])</f>
        <v>20841.673500000001</v>
      </c>
      <c r="C4798" s="6">
        <f>AlgemeneHeffingsKorting2020(Table1[[#This Row],[Belastbaar loon]])</f>
        <v>720.6952</v>
      </c>
      <c r="D4798" s="14">
        <f>ArbeidsKorting2020(Table1[[#This Row],[Belastbaar loon]])</f>
        <v>2568.1799999999998</v>
      </c>
      <c r="E4798" s="14">
        <f>MAX(Table1[[#This Row],[Loonheffing]]-Table1[[#This Row],[Algemene Heffingskorting]]-Table1[[#This Row],[Arbeidskorting]],0)</f>
        <v>17552.798300000002</v>
      </c>
      <c r="F4798" s="6">
        <f>Table1[[#This Row],[Belastbaar loon]]-Table1[[#This Row],[Belasting]]</f>
        <v>38248.201699999998</v>
      </c>
      <c r="G4798" s="2">
        <f>(Table1[[#This Row],[Belastbaar loon]]-Table1[[#This Row],[Netto loon]])/Table1[[#This Row],[Belastbaar loon]]</f>
        <v>0.31456064049031385</v>
      </c>
      <c r="H4798" s="14">
        <f t="shared" ca="1" si="69"/>
        <v>17547.896100000002</v>
      </c>
      <c r="I4798" s="14">
        <f ca="1">IF(ROW()=2, Table1[[#This Row],[Netto loon]], INDIRECT(ADDRESS(ROW()-1,COLUMN(F:F))))</f>
        <v>38243.103900000002</v>
      </c>
      <c r="J4798" s="6">
        <f ca="1">IF(ROW()=2, 0, Table1[[#This Row],[Belastbaar loon]]-INDIRECT(ADDRESS(ROW()-1,COLUMN(A:A))))</f>
        <v>10</v>
      </c>
      <c r="K4798" s="6">
        <f ca="1">Table1[[#This Row],[Netto loon]]-Table1[[#This Row],[Netto vorige schijf]]</f>
        <v>5.0977999999959138</v>
      </c>
      <c r="L4798" s="2">
        <f ca="1">(Table1[[#This Row],[Bruto tov vorige schijf]]-Table1[[#This Row],[Netto tov vorige schijf]])/MAX(Table1[[#This Row],[Bruto tov vorige schijf]],1)</f>
        <v>0.49022000000040861</v>
      </c>
    </row>
    <row r="4799" spans="1:12" x14ac:dyDescent="0.25">
      <c r="A4799" s="14">
        <v>55811</v>
      </c>
      <c r="B4799" s="6">
        <f>LoonHeffing2020(Table1[[#This Row],[Belastbaar loon]])</f>
        <v>20845.408500000001</v>
      </c>
      <c r="C4799" s="6">
        <f>AlgemeneHeffingsKorting2020(Table1[[#This Row],[Belastbaar loon]])</f>
        <v>720.12800000000004</v>
      </c>
      <c r="D4799" s="14">
        <f>ArbeidsKorting2020(Table1[[#This Row],[Belastbaar loon]])</f>
        <v>2567.58</v>
      </c>
      <c r="E4799" s="14">
        <f>MAX(Table1[[#This Row],[Loonheffing]]-Table1[[#This Row],[Algemene Heffingskorting]]-Table1[[#This Row],[Arbeidskorting]],0)</f>
        <v>17557.700499999999</v>
      </c>
      <c r="F4799" s="6">
        <f>Table1[[#This Row],[Belastbaar loon]]-Table1[[#This Row],[Belasting]]</f>
        <v>38253.299500000001</v>
      </c>
      <c r="G4799" s="2">
        <f>(Table1[[#This Row],[Belastbaar loon]]-Table1[[#This Row],[Netto loon]])/Table1[[#This Row],[Belastbaar loon]]</f>
        <v>0.31459211445772339</v>
      </c>
      <c r="H4799" s="14">
        <f t="shared" ca="1" si="69"/>
        <v>17552.798300000002</v>
      </c>
      <c r="I4799" s="14">
        <f ca="1">IF(ROW()=2, Table1[[#This Row],[Netto loon]], INDIRECT(ADDRESS(ROW()-1,COLUMN(F:F))))</f>
        <v>38248.201699999998</v>
      </c>
      <c r="J4799" s="6">
        <f ca="1">IF(ROW()=2, 0, Table1[[#This Row],[Belastbaar loon]]-INDIRECT(ADDRESS(ROW()-1,COLUMN(A:A))))</f>
        <v>10</v>
      </c>
      <c r="K4799" s="6">
        <f ca="1">Table1[[#This Row],[Netto loon]]-Table1[[#This Row],[Netto vorige schijf]]</f>
        <v>5.0978000000031898</v>
      </c>
      <c r="L4799" s="2">
        <f ca="1">(Table1[[#This Row],[Bruto tov vorige schijf]]-Table1[[#This Row],[Netto tov vorige schijf]])/MAX(Table1[[#This Row],[Bruto tov vorige schijf]],1)</f>
        <v>0.49021999999968102</v>
      </c>
    </row>
    <row r="4800" spans="1:12" x14ac:dyDescent="0.25">
      <c r="A4800" s="14">
        <v>55821</v>
      </c>
      <c r="B4800" s="6">
        <f>LoonHeffing2020(Table1[[#This Row],[Belastbaar loon]])</f>
        <v>20849.143499999998</v>
      </c>
      <c r="C4800" s="6">
        <f>AlgemeneHeffingsKorting2020(Table1[[#This Row],[Belastbaar loon]])</f>
        <v>719.56079999999997</v>
      </c>
      <c r="D4800" s="14">
        <f>ArbeidsKorting2020(Table1[[#This Row],[Belastbaar loon]])</f>
        <v>2566.98</v>
      </c>
      <c r="E4800" s="14">
        <f>MAX(Table1[[#This Row],[Loonheffing]]-Table1[[#This Row],[Algemene Heffingskorting]]-Table1[[#This Row],[Arbeidskorting]],0)</f>
        <v>17562.602699999999</v>
      </c>
      <c r="F4800" s="6">
        <f>Table1[[#This Row],[Belastbaar loon]]-Table1[[#This Row],[Belasting]]</f>
        <v>38258.397299999997</v>
      </c>
      <c r="G4800" s="2">
        <f>(Table1[[#This Row],[Belastbaar loon]]-Table1[[#This Row],[Netto loon]])/Table1[[#This Row],[Belastbaar loon]]</f>
        <v>0.31462357714838507</v>
      </c>
      <c r="H4800" s="14">
        <f t="shared" ca="1" si="69"/>
        <v>17557.700499999999</v>
      </c>
      <c r="I4800" s="14">
        <f ca="1">IF(ROW()=2, Table1[[#This Row],[Netto loon]], INDIRECT(ADDRESS(ROW()-1,COLUMN(F:F))))</f>
        <v>38253.299500000001</v>
      </c>
      <c r="J4800" s="6">
        <f ca="1">IF(ROW()=2, 0, Table1[[#This Row],[Belastbaar loon]]-INDIRECT(ADDRESS(ROW()-1,COLUMN(A:A))))</f>
        <v>10</v>
      </c>
      <c r="K4800" s="6">
        <f ca="1">Table1[[#This Row],[Netto loon]]-Table1[[#This Row],[Netto vorige schijf]]</f>
        <v>5.0977999999959138</v>
      </c>
      <c r="L4800" s="2">
        <f ca="1">(Table1[[#This Row],[Bruto tov vorige schijf]]-Table1[[#This Row],[Netto tov vorige schijf]])/MAX(Table1[[#This Row],[Bruto tov vorige schijf]],1)</f>
        <v>0.49022000000040861</v>
      </c>
    </row>
    <row r="4801" spans="1:12" x14ac:dyDescent="0.25">
      <c r="A4801" s="14">
        <v>55831</v>
      </c>
      <c r="B4801" s="6">
        <f>LoonHeffing2020(Table1[[#This Row],[Belastbaar loon]])</f>
        <v>20852.878499999999</v>
      </c>
      <c r="C4801" s="6">
        <f>AlgemeneHeffingsKorting2020(Table1[[#This Row],[Belastbaar loon]])</f>
        <v>718.99360000000001</v>
      </c>
      <c r="D4801" s="14">
        <f>ArbeidsKorting2020(Table1[[#This Row],[Belastbaar loon]])</f>
        <v>2566.38</v>
      </c>
      <c r="E4801" s="14">
        <f>MAX(Table1[[#This Row],[Loonheffing]]-Table1[[#This Row],[Algemene Heffingskorting]]-Table1[[#This Row],[Arbeidskorting]],0)</f>
        <v>17567.504899999996</v>
      </c>
      <c r="F4801" s="6">
        <f>Table1[[#This Row],[Belastbaar loon]]-Table1[[#This Row],[Belasting]]</f>
        <v>38263.4951</v>
      </c>
      <c r="G4801" s="2">
        <f>(Table1[[#This Row],[Belastbaar loon]]-Table1[[#This Row],[Netto loon]])/Table1[[#This Row],[Belastbaar loon]]</f>
        <v>0.31465502856835809</v>
      </c>
      <c r="H4801" s="14">
        <f t="shared" ca="1" si="69"/>
        <v>17562.602699999999</v>
      </c>
      <c r="I4801" s="14">
        <f ca="1">IF(ROW()=2, Table1[[#This Row],[Netto loon]], INDIRECT(ADDRESS(ROW()-1,COLUMN(F:F))))</f>
        <v>38258.397299999997</v>
      </c>
      <c r="J4801" s="6">
        <f ca="1">IF(ROW()=2, 0, Table1[[#This Row],[Belastbaar loon]]-INDIRECT(ADDRESS(ROW()-1,COLUMN(A:A))))</f>
        <v>10</v>
      </c>
      <c r="K4801" s="6">
        <f ca="1">Table1[[#This Row],[Netto loon]]-Table1[[#This Row],[Netto vorige schijf]]</f>
        <v>5.0978000000031898</v>
      </c>
      <c r="L4801" s="2">
        <f ca="1">(Table1[[#This Row],[Bruto tov vorige schijf]]-Table1[[#This Row],[Netto tov vorige schijf]])/MAX(Table1[[#This Row],[Bruto tov vorige schijf]],1)</f>
        <v>0.49021999999968102</v>
      </c>
    </row>
    <row r="4802" spans="1:12" x14ac:dyDescent="0.25">
      <c r="A4802" s="14">
        <v>55841</v>
      </c>
      <c r="B4802" s="6">
        <f>LoonHeffing2020(Table1[[#This Row],[Belastbaar loon]])</f>
        <v>20856.613499999999</v>
      </c>
      <c r="C4802" s="6">
        <f>AlgemeneHeffingsKorting2020(Table1[[#This Row],[Belastbaar loon]])</f>
        <v>718.42640000000006</v>
      </c>
      <c r="D4802" s="14">
        <f>ArbeidsKorting2020(Table1[[#This Row],[Belastbaar loon]])</f>
        <v>2565.7800000000002</v>
      </c>
      <c r="E4802" s="14">
        <f>MAX(Table1[[#This Row],[Loonheffing]]-Table1[[#This Row],[Algemene Heffingskorting]]-Table1[[#This Row],[Arbeidskorting]],0)</f>
        <v>17572.4071</v>
      </c>
      <c r="F4802" s="6">
        <f>Table1[[#This Row],[Belastbaar loon]]-Table1[[#This Row],[Belasting]]</f>
        <v>38268.592900000003</v>
      </c>
      <c r="G4802" s="2">
        <f>(Table1[[#This Row],[Belastbaar loon]]-Table1[[#This Row],[Netto loon]])/Table1[[#This Row],[Belastbaar loon]]</f>
        <v>0.3146864687236976</v>
      </c>
      <c r="H4802" s="14">
        <f t="shared" ca="1" si="69"/>
        <v>17567.504899999996</v>
      </c>
      <c r="I4802" s="14">
        <f ca="1">IF(ROW()=2, Table1[[#This Row],[Netto loon]], INDIRECT(ADDRESS(ROW()-1,COLUMN(F:F))))</f>
        <v>38263.4951</v>
      </c>
      <c r="J4802" s="6">
        <f ca="1">IF(ROW()=2, 0, Table1[[#This Row],[Belastbaar loon]]-INDIRECT(ADDRESS(ROW()-1,COLUMN(A:A))))</f>
        <v>10</v>
      </c>
      <c r="K4802" s="6">
        <f ca="1">Table1[[#This Row],[Netto loon]]-Table1[[#This Row],[Netto vorige schijf]]</f>
        <v>5.0978000000031898</v>
      </c>
      <c r="L4802" s="2">
        <f ca="1">(Table1[[#This Row],[Bruto tov vorige schijf]]-Table1[[#This Row],[Netto tov vorige schijf]])/MAX(Table1[[#This Row],[Bruto tov vorige schijf]],1)</f>
        <v>0.49021999999968102</v>
      </c>
    </row>
    <row r="4803" spans="1:12" x14ac:dyDescent="0.25">
      <c r="A4803" s="14">
        <v>55851</v>
      </c>
      <c r="B4803" s="6">
        <f>LoonHeffing2020(Table1[[#This Row],[Belastbaar loon]])</f>
        <v>20860.3485</v>
      </c>
      <c r="C4803" s="6">
        <f>AlgemeneHeffingsKorting2020(Table1[[#This Row],[Belastbaar loon]])</f>
        <v>717.85919999999999</v>
      </c>
      <c r="D4803" s="14">
        <f>ArbeidsKorting2020(Table1[[#This Row],[Belastbaar loon]])</f>
        <v>2565.1799999999998</v>
      </c>
      <c r="E4803" s="14">
        <f>MAX(Table1[[#This Row],[Loonheffing]]-Table1[[#This Row],[Algemene Heffingskorting]]-Table1[[#This Row],[Arbeidskorting]],0)</f>
        <v>17577.309300000001</v>
      </c>
      <c r="F4803" s="6">
        <f>Table1[[#This Row],[Belastbaar loon]]-Table1[[#This Row],[Belasting]]</f>
        <v>38273.690699999999</v>
      </c>
      <c r="G4803" s="2">
        <f>(Table1[[#This Row],[Belastbaar loon]]-Table1[[#This Row],[Netto loon]])/Table1[[#This Row],[Belastbaar loon]]</f>
        <v>0.31471789762045443</v>
      </c>
      <c r="H4803" s="14">
        <f t="shared" ca="1" si="69"/>
        <v>17572.4071</v>
      </c>
      <c r="I4803" s="14">
        <f ca="1">IF(ROW()=2, Table1[[#This Row],[Netto loon]], INDIRECT(ADDRESS(ROW()-1,COLUMN(F:F))))</f>
        <v>38268.592900000003</v>
      </c>
      <c r="J4803" s="6">
        <f ca="1">IF(ROW()=2, 0, Table1[[#This Row],[Belastbaar loon]]-INDIRECT(ADDRESS(ROW()-1,COLUMN(A:A))))</f>
        <v>10</v>
      </c>
      <c r="K4803" s="6">
        <f ca="1">Table1[[#This Row],[Netto loon]]-Table1[[#This Row],[Netto vorige schijf]]</f>
        <v>5.0977999999959138</v>
      </c>
      <c r="L4803" s="2">
        <f ca="1">(Table1[[#This Row],[Bruto tov vorige schijf]]-Table1[[#This Row],[Netto tov vorige schijf]])/MAX(Table1[[#This Row],[Bruto tov vorige schijf]],1)</f>
        <v>0.49022000000040861</v>
      </c>
    </row>
    <row r="4804" spans="1:12" x14ac:dyDescent="0.25">
      <c r="A4804" s="14">
        <v>55861</v>
      </c>
      <c r="B4804" s="6">
        <f>LoonHeffing2020(Table1[[#This Row],[Belastbaar loon]])</f>
        <v>20864.083500000001</v>
      </c>
      <c r="C4804" s="6">
        <f>AlgemeneHeffingsKorting2020(Table1[[#This Row],[Belastbaar loon]])</f>
        <v>717.29200000000003</v>
      </c>
      <c r="D4804" s="14">
        <f>ArbeidsKorting2020(Table1[[#This Row],[Belastbaar loon]])</f>
        <v>2564.58</v>
      </c>
      <c r="E4804" s="14">
        <f>MAX(Table1[[#This Row],[Loonheffing]]-Table1[[#This Row],[Algemene Heffingskorting]]-Table1[[#This Row],[Arbeidskorting]],0)</f>
        <v>17582.211499999998</v>
      </c>
      <c r="F4804" s="6">
        <f>Table1[[#This Row],[Belastbaar loon]]-Table1[[#This Row],[Belasting]]</f>
        <v>38278.788500000002</v>
      </c>
      <c r="G4804" s="2">
        <f>(Table1[[#This Row],[Belastbaar loon]]-Table1[[#This Row],[Netto loon]])/Table1[[#This Row],[Belastbaar loon]]</f>
        <v>0.31474931526467476</v>
      </c>
      <c r="H4804" s="14">
        <f t="shared" ca="1" si="69"/>
        <v>17577.309300000001</v>
      </c>
      <c r="I4804" s="14">
        <f ca="1">IF(ROW()=2, Table1[[#This Row],[Netto loon]], INDIRECT(ADDRESS(ROW()-1,COLUMN(F:F))))</f>
        <v>38273.690699999999</v>
      </c>
      <c r="J4804" s="6">
        <f ca="1">IF(ROW()=2, 0, Table1[[#This Row],[Belastbaar loon]]-INDIRECT(ADDRESS(ROW()-1,COLUMN(A:A))))</f>
        <v>10</v>
      </c>
      <c r="K4804" s="6">
        <f ca="1">Table1[[#This Row],[Netto loon]]-Table1[[#This Row],[Netto vorige schijf]]</f>
        <v>5.0978000000031898</v>
      </c>
      <c r="L4804" s="2">
        <f ca="1">(Table1[[#This Row],[Bruto tov vorige schijf]]-Table1[[#This Row],[Netto tov vorige schijf]])/MAX(Table1[[#This Row],[Bruto tov vorige schijf]],1)</f>
        <v>0.49021999999968102</v>
      </c>
    </row>
    <row r="4805" spans="1:12" x14ac:dyDescent="0.25">
      <c r="A4805" s="14">
        <v>55871</v>
      </c>
      <c r="B4805" s="6">
        <f>LoonHeffing2020(Table1[[#This Row],[Belastbaar loon]])</f>
        <v>20867.818500000001</v>
      </c>
      <c r="C4805" s="6">
        <f>AlgemeneHeffingsKorting2020(Table1[[#This Row],[Belastbaar loon]])</f>
        <v>716.72479999999996</v>
      </c>
      <c r="D4805" s="14">
        <f>ArbeidsKorting2020(Table1[[#This Row],[Belastbaar loon]])</f>
        <v>2563.98</v>
      </c>
      <c r="E4805" s="14">
        <f>MAX(Table1[[#This Row],[Loonheffing]]-Table1[[#This Row],[Algemene Heffingskorting]]-Table1[[#This Row],[Arbeidskorting]],0)</f>
        <v>17587.113700000002</v>
      </c>
      <c r="F4805" s="6">
        <f>Table1[[#This Row],[Belastbaar loon]]-Table1[[#This Row],[Belasting]]</f>
        <v>38283.886299999998</v>
      </c>
      <c r="G4805" s="2">
        <f>(Table1[[#This Row],[Belastbaar loon]]-Table1[[#This Row],[Netto loon]])/Table1[[#This Row],[Belastbaar loon]]</f>
        <v>0.3147807216624009</v>
      </c>
      <c r="H4805" s="14">
        <f t="shared" ca="1" si="69"/>
        <v>17582.211499999998</v>
      </c>
      <c r="I4805" s="14">
        <f ca="1">IF(ROW()=2, Table1[[#This Row],[Netto loon]], INDIRECT(ADDRESS(ROW()-1,COLUMN(F:F))))</f>
        <v>38278.788500000002</v>
      </c>
      <c r="J4805" s="6">
        <f ca="1">IF(ROW()=2, 0, Table1[[#This Row],[Belastbaar loon]]-INDIRECT(ADDRESS(ROW()-1,COLUMN(A:A))))</f>
        <v>10</v>
      </c>
      <c r="K4805" s="6">
        <f ca="1">Table1[[#This Row],[Netto loon]]-Table1[[#This Row],[Netto vorige schijf]]</f>
        <v>5.0977999999959138</v>
      </c>
      <c r="L4805" s="2">
        <f ca="1">(Table1[[#This Row],[Bruto tov vorige schijf]]-Table1[[#This Row],[Netto tov vorige schijf]])/MAX(Table1[[#This Row],[Bruto tov vorige schijf]],1)</f>
        <v>0.49022000000040861</v>
      </c>
    </row>
    <row r="4806" spans="1:12" x14ac:dyDescent="0.25">
      <c r="A4806" s="14">
        <v>55881</v>
      </c>
      <c r="B4806" s="6">
        <f>LoonHeffing2020(Table1[[#This Row],[Belastbaar loon]])</f>
        <v>20871.553499999998</v>
      </c>
      <c r="C4806" s="6">
        <f>AlgemeneHeffingsKorting2020(Table1[[#This Row],[Belastbaar loon]])</f>
        <v>716.1576</v>
      </c>
      <c r="D4806" s="14">
        <f>ArbeidsKorting2020(Table1[[#This Row],[Belastbaar loon]])</f>
        <v>2563.38</v>
      </c>
      <c r="E4806" s="14">
        <f>MAX(Table1[[#This Row],[Loonheffing]]-Table1[[#This Row],[Algemene Heffingskorting]]-Table1[[#This Row],[Arbeidskorting]],0)</f>
        <v>17592.015899999999</v>
      </c>
      <c r="F4806" s="6">
        <f>Table1[[#This Row],[Belastbaar loon]]-Table1[[#This Row],[Belasting]]</f>
        <v>38288.984100000001</v>
      </c>
      <c r="G4806" s="2">
        <f>(Table1[[#This Row],[Belastbaar loon]]-Table1[[#This Row],[Netto loon]])/Table1[[#This Row],[Belastbaar loon]]</f>
        <v>0.31481211681967036</v>
      </c>
      <c r="H4806" s="14">
        <f t="shared" ca="1" si="69"/>
        <v>17587.113700000002</v>
      </c>
      <c r="I4806" s="14">
        <f ca="1">IF(ROW()=2, Table1[[#This Row],[Netto loon]], INDIRECT(ADDRESS(ROW()-1,COLUMN(F:F))))</f>
        <v>38283.886299999998</v>
      </c>
      <c r="J4806" s="6">
        <f ca="1">IF(ROW()=2, 0, Table1[[#This Row],[Belastbaar loon]]-INDIRECT(ADDRESS(ROW()-1,COLUMN(A:A))))</f>
        <v>10</v>
      </c>
      <c r="K4806" s="6">
        <f ca="1">Table1[[#This Row],[Netto loon]]-Table1[[#This Row],[Netto vorige schijf]]</f>
        <v>5.0978000000031898</v>
      </c>
      <c r="L4806" s="2">
        <f ca="1">(Table1[[#This Row],[Bruto tov vorige schijf]]-Table1[[#This Row],[Netto tov vorige schijf]])/MAX(Table1[[#This Row],[Bruto tov vorige schijf]],1)</f>
        <v>0.49021999999968102</v>
      </c>
    </row>
    <row r="4807" spans="1:12" x14ac:dyDescent="0.25">
      <c r="A4807" s="14">
        <v>55891</v>
      </c>
      <c r="B4807" s="6">
        <f>LoonHeffing2020(Table1[[#This Row],[Belastbaar loon]])</f>
        <v>20875.288499999999</v>
      </c>
      <c r="C4807" s="6">
        <f>AlgemeneHeffingsKorting2020(Table1[[#This Row],[Belastbaar loon]])</f>
        <v>715.59040000000005</v>
      </c>
      <c r="D4807" s="14">
        <f>ArbeidsKorting2020(Table1[[#This Row],[Belastbaar loon]])</f>
        <v>2562.7800000000002</v>
      </c>
      <c r="E4807" s="14">
        <f>MAX(Table1[[#This Row],[Loonheffing]]-Table1[[#This Row],[Algemene Heffingskorting]]-Table1[[#This Row],[Arbeidskorting]],0)</f>
        <v>17596.918099999999</v>
      </c>
      <c r="F4807" s="6">
        <f>Table1[[#This Row],[Belastbaar loon]]-Table1[[#This Row],[Belasting]]</f>
        <v>38294.081900000005</v>
      </c>
      <c r="G4807" s="2">
        <f>(Table1[[#This Row],[Belastbaar loon]]-Table1[[#This Row],[Netto loon]])/Table1[[#This Row],[Belastbaar loon]]</f>
        <v>0.3148435007425166</v>
      </c>
      <c r="H4807" s="14">
        <f t="shared" ca="1" si="69"/>
        <v>17592.015899999999</v>
      </c>
      <c r="I4807" s="14">
        <f ca="1">IF(ROW()=2, Table1[[#This Row],[Netto loon]], INDIRECT(ADDRESS(ROW()-1,COLUMN(F:F))))</f>
        <v>38288.984100000001</v>
      </c>
      <c r="J4807" s="6">
        <f ca="1">IF(ROW()=2, 0, Table1[[#This Row],[Belastbaar loon]]-INDIRECT(ADDRESS(ROW()-1,COLUMN(A:A))))</f>
        <v>10</v>
      </c>
      <c r="K4807" s="6">
        <f ca="1">Table1[[#This Row],[Netto loon]]-Table1[[#This Row],[Netto vorige schijf]]</f>
        <v>5.0978000000031898</v>
      </c>
      <c r="L4807" s="2">
        <f ca="1">(Table1[[#This Row],[Bruto tov vorige schijf]]-Table1[[#This Row],[Netto tov vorige schijf]])/MAX(Table1[[#This Row],[Bruto tov vorige schijf]],1)</f>
        <v>0.49021999999968102</v>
      </c>
    </row>
    <row r="4808" spans="1:12" x14ac:dyDescent="0.25">
      <c r="A4808" s="14">
        <v>55901</v>
      </c>
      <c r="B4808" s="6">
        <f>LoonHeffing2020(Table1[[#This Row],[Belastbaar loon]])</f>
        <v>20879.023499999999</v>
      </c>
      <c r="C4808" s="6">
        <f>AlgemeneHeffingsKorting2020(Table1[[#This Row],[Belastbaar loon]])</f>
        <v>715.02319999999997</v>
      </c>
      <c r="D4808" s="14">
        <f>ArbeidsKorting2020(Table1[[#This Row],[Belastbaar loon]])</f>
        <v>2562.1799999999998</v>
      </c>
      <c r="E4808" s="14">
        <f>MAX(Table1[[#This Row],[Loonheffing]]-Table1[[#This Row],[Algemene Heffingskorting]]-Table1[[#This Row],[Arbeidskorting]],0)</f>
        <v>17601.820299999999</v>
      </c>
      <c r="F4808" s="6">
        <f>Table1[[#This Row],[Belastbaar loon]]-Table1[[#This Row],[Belasting]]</f>
        <v>38299.179700000001</v>
      </c>
      <c r="G4808" s="2">
        <f>(Table1[[#This Row],[Belastbaar loon]]-Table1[[#This Row],[Netto loon]])/Table1[[#This Row],[Belastbaar loon]]</f>
        <v>0.31487487343696891</v>
      </c>
      <c r="H4808" s="14">
        <f t="shared" ca="1" si="69"/>
        <v>17596.918099999999</v>
      </c>
      <c r="I4808" s="14">
        <f ca="1">IF(ROW()=2, Table1[[#This Row],[Netto loon]], INDIRECT(ADDRESS(ROW()-1,COLUMN(F:F))))</f>
        <v>38294.081900000005</v>
      </c>
      <c r="J4808" s="6">
        <f ca="1">IF(ROW()=2, 0, Table1[[#This Row],[Belastbaar loon]]-INDIRECT(ADDRESS(ROW()-1,COLUMN(A:A))))</f>
        <v>10</v>
      </c>
      <c r="K4808" s="6">
        <f ca="1">Table1[[#This Row],[Netto loon]]-Table1[[#This Row],[Netto vorige schijf]]</f>
        <v>5.0977999999959138</v>
      </c>
      <c r="L4808" s="2">
        <f ca="1">(Table1[[#This Row],[Bruto tov vorige schijf]]-Table1[[#This Row],[Netto tov vorige schijf]])/MAX(Table1[[#This Row],[Bruto tov vorige schijf]],1)</f>
        <v>0.49022000000040861</v>
      </c>
    </row>
    <row r="4809" spans="1:12" x14ac:dyDescent="0.25">
      <c r="A4809" s="14">
        <v>55911</v>
      </c>
      <c r="B4809" s="6">
        <f>LoonHeffing2020(Table1[[#This Row],[Belastbaar loon]])</f>
        <v>20882.7585</v>
      </c>
      <c r="C4809" s="6">
        <f>AlgemeneHeffingsKorting2020(Table1[[#This Row],[Belastbaar loon]])</f>
        <v>714.45600000000002</v>
      </c>
      <c r="D4809" s="14">
        <f>ArbeidsKorting2020(Table1[[#This Row],[Belastbaar loon]])</f>
        <v>2561.58</v>
      </c>
      <c r="E4809" s="14">
        <f>MAX(Table1[[#This Row],[Loonheffing]]-Table1[[#This Row],[Algemene Heffingskorting]]-Table1[[#This Row],[Arbeidskorting]],0)</f>
        <v>17606.722500000003</v>
      </c>
      <c r="F4809" s="6">
        <f>Table1[[#This Row],[Belastbaar loon]]-Table1[[#This Row],[Belasting]]</f>
        <v>38304.277499999997</v>
      </c>
      <c r="G4809" s="2">
        <f>(Table1[[#This Row],[Belastbaar loon]]-Table1[[#This Row],[Netto loon]])/Table1[[#This Row],[Belastbaar loon]]</f>
        <v>0.31490623490905195</v>
      </c>
      <c r="H4809" s="14">
        <f t="shared" ca="1" si="69"/>
        <v>17601.820299999999</v>
      </c>
      <c r="I4809" s="14">
        <f ca="1">IF(ROW()=2, Table1[[#This Row],[Netto loon]], INDIRECT(ADDRESS(ROW()-1,COLUMN(F:F))))</f>
        <v>38299.179700000001</v>
      </c>
      <c r="J4809" s="6">
        <f ca="1">IF(ROW()=2, 0, Table1[[#This Row],[Belastbaar loon]]-INDIRECT(ADDRESS(ROW()-1,COLUMN(A:A))))</f>
        <v>10</v>
      </c>
      <c r="K4809" s="6">
        <f ca="1">Table1[[#This Row],[Netto loon]]-Table1[[#This Row],[Netto vorige schijf]]</f>
        <v>5.0977999999959138</v>
      </c>
      <c r="L4809" s="2">
        <f ca="1">(Table1[[#This Row],[Bruto tov vorige schijf]]-Table1[[#This Row],[Netto tov vorige schijf]])/MAX(Table1[[#This Row],[Bruto tov vorige schijf]],1)</f>
        <v>0.49022000000040861</v>
      </c>
    </row>
    <row r="4810" spans="1:12" x14ac:dyDescent="0.25">
      <c r="A4810" s="14">
        <v>55921</v>
      </c>
      <c r="B4810" s="6">
        <f>LoonHeffing2020(Table1[[#This Row],[Belastbaar loon]])</f>
        <v>20886.4935</v>
      </c>
      <c r="C4810" s="6">
        <f>AlgemeneHeffingsKorting2020(Table1[[#This Row],[Belastbaar loon]])</f>
        <v>713.88880000000006</v>
      </c>
      <c r="D4810" s="14">
        <f>ArbeidsKorting2020(Table1[[#This Row],[Belastbaar loon]])</f>
        <v>2560.98</v>
      </c>
      <c r="E4810" s="14">
        <f>MAX(Table1[[#This Row],[Loonheffing]]-Table1[[#This Row],[Algemene Heffingskorting]]-Table1[[#This Row],[Arbeidskorting]],0)</f>
        <v>17611.6247</v>
      </c>
      <c r="F4810" s="6">
        <f>Table1[[#This Row],[Belastbaar loon]]-Table1[[#This Row],[Belasting]]</f>
        <v>38309.3753</v>
      </c>
      <c r="G4810" s="2">
        <f>(Table1[[#This Row],[Belastbaar loon]]-Table1[[#This Row],[Netto loon]])/Table1[[#This Row],[Belastbaar loon]]</f>
        <v>0.31493758516478604</v>
      </c>
      <c r="H4810" s="14">
        <f t="shared" ca="1" si="69"/>
        <v>17606.722500000003</v>
      </c>
      <c r="I4810" s="14">
        <f ca="1">IF(ROW()=2, Table1[[#This Row],[Netto loon]], INDIRECT(ADDRESS(ROW()-1,COLUMN(F:F))))</f>
        <v>38304.277499999997</v>
      </c>
      <c r="J4810" s="6">
        <f ca="1">IF(ROW()=2, 0, Table1[[#This Row],[Belastbaar loon]]-INDIRECT(ADDRESS(ROW()-1,COLUMN(A:A))))</f>
        <v>10</v>
      </c>
      <c r="K4810" s="6">
        <f ca="1">Table1[[#This Row],[Netto loon]]-Table1[[#This Row],[Netto vorige schijf]]</f>
        <v>5.0978000000031898</v>
      </c>
      <c r="L4810" s="2">
        <f ca="1">(Table1[[#This Row],[Bruto tov vorige schijf]]-Table1[[#This Row],[Netto tov vorige schijf]])/MAX(Table1[[#This Row],[Bruto tov vorige schijf]],1)</f>
        <v>0.49021999999968102</v>
      </c>
    </row>
    <row r="4811" spans="1:12" x14ac:dyDescent="0.25">
      <c r="A4811" s="14">
        <v>55931</v>
      </c>
      <c r="B4811" s="6">
        <f>LoonHeffing2020(Table1[[#This Row],[Belastbaar loon]])</f>
        <v>20890.228500000001</v>
      </c>
      <c r="C4811" s="6">
        <f>AlgemeneHeffingsKorting2020(Table1[[#This Row],[Belastbaar loon]])</f>
        <v>713.32159999999999</v>
      </c>
      <c r="D4811" s="14">
        <f>ArbeidsKorting2020(Table1[[#This Row],[Belastbaar loon]])</f>
        <v>2560.38</v>
      </c>
      <c r="E4811" s="14">
        <f>MAX(Table1[[#This Row],[Loonheffing]]-Table1[[#This Row],[Algemene Heffingskorting]]-Table1[[#This Row],[Arbeidskorting]],0)</f>
        <v>17616.526900000001</v>
      </c>
      <c r="F4811" s="6">
        <f>Table1[[#This Row],[Belastbaar loon]]-Table1[[#This Row],[Belasting]]</f>
        <v>38314.473100000003</v>
      </c>
      <c r="G4811" s="2">
        <f>(Table1[[#This Row],[Belastbaar loon]]-Table1[[#This Row],[Netto loon]])/Table1[[#This Row],[Belastbaar loon]]</f>
        <v>0.31496892421018752</v>
      </c>
      <c r="H4811" s="14">
        <f t="shared" ca="1" si="69"/>
        <v>17611.6247</v>
      </c>
      <c r="I4811" s="14">
        <f ca="1">IF(ROW()=2, Table1[[#This Row],[Netto loon]], INDIRECT(ADDRESS(ROW()-1,COLUMN(F:F))))</f>
        <v>38309.3753</v>
      </c>
      <c r="J4811" s="6">
        <f ca="1">IF(ROW()=2, 0, Table1[[#This Row],[Belastbaar loon]]-INDIRECT(ADDRESS(ROW()-1,COLUMN(A:A))))</f>
        <v>10</v>
      </c>
      <c r="K4811" s="6">
        <f ca="1">Table1[[#This Row],[Netto loon]]-Table1[[#This Row],[Netto vorige schijf]]</f>
        <v>5.0978000000031898</v>
      </c>
      <c r="L4811" s="2">
        <f ca="1">(Table1[[#This Row],[Bruto tov vorige schijf]]-Table1[[#This Row],[Netto tov vorige schijf]])/MAX(Table1[[#This Row],[Bruto tov vorige schijf]],1)</f>
        <v>0.49021999999968102</v>
      </c>
    </row>
    <row r="4812" spans="1:12" x14ac:dyDescent="0.25">
      <c r="A4812" s="14">
        <v>55941</v>
      </c>
      <c r="B4812" s="6">
        <f>LoonHeffing2020(Table1[[#This Row],[Belastbaar loon]])</f>
        <v>20893.963500000002</v>
      </c>
      <c r="C4812" s="6">
        <f>AlgemeneHeffingsKorting2020(Table1[[#This Row],[Belastbaar loon]])</f>
        <v>712.75440000000003</v>
      </c>
      <c r="D4812" s="14">
        <f>ArbeidsKorting2020(Table1[[#This Row],[Belastbaar loon]])</f>
        <v>2559.7800000000002</v>
      </c>
      <c r="E4812" s="14">
        <f>MAX(Table1[[#This Row],[Loonheffing]]-Table1[[#This Row],[Algemene Heffingskorting]]-Table1[[#This Row],[Arbeidskorting]],0)</f>
        <v>17621.429100000001</v>
      </c>
      <c r="F4812" s="6">
        <f>Table1[[#This Row],[Belastbaar loon]]-Table1[[#This Row],[Belasting]]</f>
        <v>38319.570899999999</v>
      </c>
      <c r="G4812" s="2">
        <f>(Table1[[#This Row],[Belastbaar loon]]-Table1[[#This Row],[Netto loon]])/Table1[[#This Row],[Belastbaar loon]]</f>
        <v>0.3150002520512683</v>
      </c>
      <c r="H4812" s="14">
        <f t="shared" ca="1" si="69"/>
        <v>17616.526900000001</v>
      </c>
      <c r="I4812" s="14">
        <f ca="1">IF(ROW()=2, Table1[[#This Row],[Netto loon]], INDIRECT(ADDRESS(ROW()-1,COLUMN(F:F))))</f>
        <v>38314.473100000003</v>
      </c>
      <c r="J4812" s="6">
        <f ca="1">IF(ROW()=2, 0, Table1[[#This Row],[Belastbaar loon]]-INDIRECT(ADDRESS(ROW()-1,COLUMN(A:A))))</f>
        <v>10</v>
      </c>
      <c r="K4812" s="6">
        <f ca="1">Table1[[#This Row],[Netto loon]]-Table1[[#This Row],[Netto vorige schijf]]</f>
        <v>5.0977999999959138</v>
      </c>
      <c r="L4812" s="2">
        <f ca="1">(Table1[[#This Row],[Bruto tov vorige schijf]]-Table1[[#This Row],[Netto tov vorige schijf]])/MAX(Table1[[#This Row],[Bruto tov vorige schijf]],1)</f>
        <v>0.49022000000040861</v>
      </c>
    </row>
    <row r="4813" spans="1:12" x14ac:dyDescent="0.25">
      <c r="A4813" s="14">
        <v>55951</v>
      </c>
      <c r="B4813" s="6">
        <f>LoonHeffing2020(Table1[[#This Row],[Belastbaar loon]])</f>
        <v>20897.698499999999</v>
      </c>
      <c r="C4813" s="6">
        <f>AlgemeneHeffingsKorting2020(Table1[[#This Row],[Belastbaar loon]])</f>
        <v>712.18719999999996</v>
      </c>
      <c r="D4813" s="14">
        <f>ArbeidsKorting2020(Table1[[#This Row],[Belastbaar loon]])</f>
        <v>2559.1799999999998</v>
      </c>
      <c r="E4813" s="14">
        <f>MAX(Table1[[#This Row],[Loonheffing]]-Table1[[#This Row],[Algemene Heffingskorting]]-Table1[[#This Row],[Arbeidskorting]],0)</f>
        <v>17626.331299999998</v>
      </c>
      <c r="F4813" s="6">
        <f>Table1[[#This Row],[Belastbaar loon]]-Table1[[#This Row],[Belasting]]</f>
        <v>38324.668700000002</v>
      </c>
      <c r="G4813" s="2">
        <f>(Table1[[#This Row],[Belastbaar loon]]-Table1[[#This Row],[Netto loon]])/Table1[[#This Row],[Belastbaar loon]]</f>
        <v>0.31503156869403581</v>
      </c>
      <c r="H4813" s="14">
        <f t="shared" ca="1" si="69"/>
        <v>17621.429100000001</v>
      </c>
      <c r="I4813" s="14">
        <f ca="1">IF(ROW()=2, Table1[[#This Row],[Netto loon]], INDIRECT(ADDRESS(ROW()-1,COLUMN(F:F))))</f>
        <v>38319.570899999999</v>
      </c>
      <c r="J4813" s="6">
        <f ca="1">IF(ROW()=2, 0, Table1[[#This Row],[Belastbaar loon]]-INDIRECT(ADDRESS(ROW()-1,COLUMN(A:A))))</f>
        <v>10</v>
      </c>
      <c r="K4813" s="6">
        <f ca="1">Table1[[#This Row],[Netto loon]]-Table1[[#This Row],[Netto vorige schijf]]</f>
        <v>5.0978000000031898</v>
      </c>
      <c r="L4813" s="2">
        <f ca="1">(Table1[[#This Row],[Bruto tov vorige schijf]]-Table1[[#This Row],[Netto tov vorige schijf]])/MAX(Table1[[#This Row],[Bruto tov vorige schijf]],1)</f>
        <v>0.49021999999968102</v>
      </c>
    </row>
    <row r="4814" spans="1:12" x14ac:dyDescent="0.25">
      <c r="A4814" s="14">
        <v>55961</v>
      </c>
      <c r="B4814" s="6">
        <f>LoonHeffing2020(Table1[[#This Row],[Belastbaar loon]])</f>
        <v>20901.433499999999</v>
      </c>
      <c r="C4814" s="6">
        <f>AlgemeneHeffingsKorting2020(Table1[[#This Row],[Belastbaar loon]])</f>
        <v>711.62</v>
      </c>
      <c r="D4814" s="14">
        <f>ArbeidsKorting2020(Table1[[#This Row],[Belastbaar loon]])</f>
        <v>2558.58</v>
      </c>
      <c r="E4814" s="14">
        <f>MAX(Table1[[#This Row],[Loonheffing]]-Table1[[#This Row],[Algemene Heffingskorting]]-Table1[[#This Row],[Arbeidskorting]],0)</f>
        <v>17631.233500000002</v>
      </c>
      <c r="F4814" s="6">
        <f>Table1[[#This Row],[Belastbaar loon]]-Table1[[#This Row],[Belasting]]</f>
        <v>38329.766499999998</v>
      </c>
      <c r="G4814" s="2">
        <f>(Table1[[#This Row],[Belastbaar loon]]-Table1[[#This Row],[Netto loon]])/Table1[[#This Row],[Belastbaar loon]]</f>
        <v>0.31506287414449352</v>
      </c>
      <c r="H4814" s="14">
        <f t="shared" ca="1" si="69"/>
        <v>17626.331299999998</v>
      </c>
      <c r="I4814" s="14">
        <f ca="1">IF(ROW()=2, Table1[[#This Row],[Netto loon]], INDIRECT(ADDRESS(ROW()-1,COLUMN(F:F))))</f>
        <v>38324.668700000002</v>
      </c>
      <c r="J4814" s="6">
        <f ca="1">IF(ROW()=2, 0, Table1[[#This Row],[Belastbaar loon]]-INDIRECT(ADDRESS(ROW()-1,COLUMN(A:A))))</f>
        <v>10</v>
      </c>
      <c r="K4814" s="6">
        <f ca="1">Table1[[#This Row],[Netto loon]]-Table1[[#This Row],[Netto vorige schijf]]</f>
        <v>5.0977999999959138</v>
      </c>
      <c r="L4814" s="2">
        <f ca="1">(Table1[[#This Row],[Bruto tov vorige schijf]]-Table1[[#This Row],[Netto tov vorige schijf]])/MAX(Table1[[#This Row],[Bruto tov vorige schijf]],1)</f>
        <v>0.49022000000040861</v>
      </c>
    </row>
    <row r="4815" spans="1:12" x14ac:dyDescent="0.25">
      <c r="A4815" s="14">
        <v>55971</v>
      </c>
      <c r="B4815" s="6">
        <f>LoonHeffing2020(Table1[[#This Row],[Belastbaar loon]])</f>
        <v>20905.1685</v>
      </c>
      <c r="C4815" s="6">
        <f>AlgemeneHeffingsKorting2020(Table1[[#This Row],[Belastbaar loon]])</f>
        <v>711.05280000000005</v>
      </c>
      <c r="D4815" s="14">
        <f>ArbeidsKorting2020(Table1[[#This Row],[Belastbaar loon]])</f>
        <v>2557.98</v>
      </c>
      <c r="E4815" s="14">
        <f>MAX(Table1[[#This Row],[Loonheffing]]-Table1[[#This Row],[Algemene Heffingskorting]]-Table1[[#This Row],[Arbeidskorting]],0)</f>
        <v>17636.135699999999</v>
      </c>
      <c r="F4815" s="6">
        <f>Table1[[#This Row],[Belastbaar loon]]-Table1[[#This Row],[Belasting]]</f>
        <v>38334.864300000001</v>
      </c>
      <c r="G4815" s="2">
        <f>(Table1[[#This Row],[Belastbaar loon]]-Table1[[#This Row],[Netto loon]])/Table1[[#This Row],[Belastbaar loon]]</f>
        <v>0.31509416840864019</v>
      </c>
      <c r="H4815" s="14">
        <f t="shared" ca="1" si="69"/>
        <v>17631.233500000002</v>
      </c>
      <c r="I4815" s="14">
        <f ca="1">IF(ROW()=2, Table1[[#This Row],[Netto loon]], INDIRECT(ADDRESS(ROW()-1,COLUMN(F:F))))</f>
        <v>38329.766499999998</v>
      </c>
      <c r="J4815" s="6">
        <f ca="1">IF(ROW()=2, 0, Table1[[#This Row],[Belastbaar loon]]-INDIRECT(ADDRESS(ROW()-1,COLUMN(A:A))))</f>
        <v>10</v>
      </c>
      <c r="K4815" s="6">
        <f ca="1">Table1[[#This Row],[Netto loon]]-Table1[[#This Row],[Netto vorige schijf]]</f>
        <v>5.0978000000031898</v>
      </c>
      <c r="L4815" s="2">
        <f ca="1">(Table1[[#This Row],[Bruto tov vorige schijf]]-Table1[[#This Row],[Netto tov vorige schijf]])/MAX(Table1[[#This Row],[Bruto tov vorige schijf]],1)</f>
        <v>0.49021999999968102</v>
      </c>
    </row>
    <row r="4816" spans="1:12" x14ac:dyDescent="0.25">
      <c r="A4816" s="14">
        <v>55981</v>
      </c>
      <c r="B4816" s="6">
        <f>LoonHeffing2020(Table1[[#This Row],[Belastbaar loon]])</f>
        <v>20908.9035</v>
      </c>
      <c r="C4816" s="6">
        <f>AlgemeneHeffingsKorting2020(Table1[[#This Row],[Belastbaar loon]])</f>
        <v>710.48559999999998</v>
      </c>
      <c r="D4816" s="14">
        <f>ArbeidsKorting2020(Table1[[#This Row],[Belastbaar loon]])</f>
        <v>2557.38</v>
      </c>
      <c r="E4816" s="14">
        <f>MAX(Table1[[#This Row],[Loonheffing]]-Table1[[#This Row],[Algemene Heffingskorting]]-Table1[[#This Row],[Arbeidskorting]],0)</f>
        <v>17641.037899999999</v>
      </c>
      <c r="F4816" s="6">
        <f>Table1[[#This Row],[Belastbaar loon]]-Table1[[#This Row],[Belasting]]</f>
        <v>38339.962100000004</v>
      </c>
      <c r="G4816" s="2">
        <f>(Table1[[#This Row],[Belastbaar loon]]-Table1[[#This Row],[Netto loon]])/Table1[[#This Row],[Belastbaar loon]]</f>
        <v>0.31512545149247057</v>
      </c>
      <c r="H4816" s="14">
        <f t="shared" ca="1" si="69"/>
        <v>17636.135699999999</v>
      </c>
      <c r="I4816" s="14">
        <f ca="1">IF(ROW()=2, Table1[[#This Row],[Netto loon]], INDIRECT(ADDRESS(ROW()-1,COLUMN(F:F))))</f>
        <v>38334.864300000001</v>
      </c>
      <c r="J4816" s="6">
        <f ca="1">IF(ROW()=2, 0, Table1[[#This Row],[Belastbaar loon]]-INDIRECT(ADDRESS(ROW()-1,COLUMN(A:A))))</f>
        <v>10</v>
      </c>
      <c r="K4816" s="6">
        <f ca="1">Table1[[#This Row],[Netto loon]]-Table1[[#This Row],[Netto vorige schijf]]</f>
        <v>5.0978000000031898</v>
      </c>
      <c r="L4816" s="2">
        <f ca="1">(Table1[[#This Row],[Bruto tov vorige schijf]]-Table1[[#This Row],[Netto tov vorige schijf]])/MAX(Table1[[#This Row],[Bruto tov vorige schijf]],1)</f>
        <v>0.49021999999968102</v>
      </c>
    </row>
    <row r="4817" spans="1:12" x14ac:dyDescent="0.25">
      <c r="A4817" s="14">
        <v>55991</v>
      </c>
      <c r="B4817" s="6">
        <f>LoonHeffing2020(Table1[[#This Row],[Belastbaar loon]])</f>
        <v>20912.638500000001</v>
      </c>
      <c r="C4817" s="6">
        <f>AlgemeneHeffingsKorting2020(Table1[[#This Row],[Belastbaar loon]])</f>
        <v>709.91840000000002</v>
      </c>
      <c r="D4817" s="14">
        <f>ArbeidsKorting2020(Table1[[#This Row],[Belastbaar loon]])</f>
        <v>2556.7800000000002</v>
      </c>
      <c r="E4817" s="14">
        <f>MAX(Table1[[#This Row],[Loonheffing]]-Table1[[#This Row],[Algemene Heffingskorting]]-Table1[[#This Row],[Arbeidskorting]],0)</f>
        <v>17645.940100000003</v>
      </c>
      <c r="F4817" s="6">
        <f>Table1[[#This Row],[Belastbaar loon]]-Table1[[#This Row],[Belasting]]</f>
        <v>38345.059899999993</v>
      </c>
      <c r="G4817" s="2">
        <f>(Table1[[#This Row],[Belastbaar loon]]-Table1[[#This Row],[Netto loon]])/Table1[[#This Row],[Belastbaar loon]]</f>
        <v>0.31515672340197542</v>
      </c>
      <c r="H4817" s="14">
        <f t="shared" ca="1" si="69"/>
        <v>17641.037899999999</v>
      </c>
      <c r="I4817" s="14">
        <f ca="1">IF(ROW()=2, Table1[[#This Row],[Netto loon]], INDIRECT(ADDRESS(ROW()-1,COLUMN(F:F))))</f>
        <v>38339.962100000004</v>
      </c>
      <c r="J4817" s="6">
        <f ca="1">IF(ROW()=2, 0, Table1[[#This Row],[Belastbaar loon]]-INDIRECT(ADDRESS(ROW()-1,COLUMN(A:A))))</f>
        <v>10</v>
      </c>
      <c r="K4817" s="6">
        <f ca="1">Table1[[#This Row],[Netto loon]]-Table1[[#This Row],[Netto vorige schijf]]</f>
        <v>5.0977999999886379</v>
      </c>
      <c r="L4817" s="2">
        <f ca="1">(Table1[[#This Row],[Bruto tov vorige schijf]]-Table1[[#This Row],[Netto tov vorige schijf]])/MAX(Table1[[#This Row],[Bruto tov vorige schijf]],1)</f>
        <v>0.49022000000113619</v>
      </c>
    </row>
    <row r="4818" spans="1:12" x14ac:dyDescent="0.25">
      <c r="A4818" s="14">
        <v>56001</v>
      </c>
      <c r="B4818" s="6">
        <f>LoonHeffing2020(Table1[[#This Row],[Belastbaar loon]])</f>
        <v>20916.373500000002</v>
      </c>
      <c r="C4818" s="6">
        <f>AlgemeneHeffingsKorting2020(Table1[[#This Row],[Belastbaar loon]])</f>
        <v>709.35120000000006</v>
      </c>
      <c r="D4818" s="14">
        <f>ArbeidsKorting2020(Table1[[#This Row],[Belastbaar loon]])</f>
        <v>2556.1799999999998</v>
      </c>
      <c r="E4818" s="14">
        <f>MAX(Table1[[#This Row],[Loonheffing]]-Table1[[#This Row],[Algemene Heffingskorting]]-Table1[[#This Row],[Arbeidskorting]],0)</f>
        <v>17650.8423</v>
      </c>
      <c r="F4818" s="6">
        <f>Table1[[#This Row],[Belastbaar loon]]-Table1[[#This Row],[Belasting]]</f>
        <v>38350.157699999996</v>
      </c>
      <c r="G4818" s="2">
        <f>(Table1[[#This Row],[Belastbaar loon]]-Table1[[#This Row],[Netto loon]])/Table1[[#This Row],[Belastbaar loon]]</f>
        <v>0.31518798414314037</v>
      </c>
      <c r="H4818" s="14">
        <f t="shared" ca="1" si="69"/>
        <v>17645.940100000003</v>
      </c>
      <c r="I4818" s="14">
        <f ca="1">IF(ROW()=2, Table1[[#This Row],[Netto loon]], INDIRECT(ADDRESS(ROW()-1,COLUMN(F:F))))</f>
        <v>38345.059899999993</v>
      </c>
      <c r="J4818" s="6">
        <f ca="1">IF(ROW()=2, 0, Table1[[#This Row],[Belastbaar loon]]-INDIRECT(ADDRESS(ROW()-1,COLUMN(A:A))))</f>
        <v>10</v>
      </c>
      <c r="K4818" s="6">
        <f ca="1">Table1[[#This Row],[Netto loon]]-Table1[[#This Row],[Netto vorige schijf]]</f>
        <v>5.0978000000031898</v>
      </c>
      <c r="L4818" s="2">
        <f ca="1">(Table1[[#This Row],[Bruto tov vorige schijf]]-Table1[[#This Row],[Netto tov vorige schijf]])/MAX(Table1[[#This Row],[Bruto tov vorige schijf]],1)</f>
        <v>0.49021999999968102</v>
      </c>
    </row>
    <row r="4819" spans="1:12" x14ac:dyDescent="0.25">
      <c r="A4819" s="14">
        <v>56011</v>
      </c>
      <c r="B4819" s="6">
        <f>LoonHeffing2020(Table1[[#This Row],[Belastbaar loon]])</f>
        <v>20920.108499999998</v>
      </c>
      <c r="C4819" s="6">
        <f>AlgemeneHeffingsKorting2020(Table1[[#This Row],[Belastbaar loon]])</f>
        <v>708.78399999999999</v>
      </c>
      <c r="D4819" s="14">
        <f>ArbeidsKorting2020(Table1[[#This Row],[Belastbaar loon]])</f>
        <v>2555.58</v>
      </c>
      <c r="E4819" s="14">
        <f>MAX(Table1[[#This Row],[Loonheffing]]-Table1[[#This Row],[Algemene Heffingskorting]]-Table1[[#This Row],[Arbeidskorting]],0)</f>
        <v>17655.744500000001</v>
      </c>
      <c r="F4819" s="6">
        <f>Table1[[#This Row],[Belastbaar loon]]-Table1[[#This Row],[Belasting]]</f>
        <v>38355.255499999999</v>
      </c>
      <c r="G4819" s="2">
        <f>(Table1[[#This Row],[Belastbaar loon]]-Table1[[#This Row],[Netto loon]])/Table1[[#This Row],[Belastbaar loon]]</f>
        <v>0.31521923372194749</v>
      </c>
      <c r="H4819" s="14">
        <f t="shared" ca="1" si="69"/>
        <v>17650.8423</v>
      </c>
      <c r="I4819" s="14">
        <f ca="1">IF(ROW()=2, Table1[[#This Row],[Netto loon]], INDIRECT(ADDRESS(ROW()-1,COLUMN(F:F))))</f>
        <v>38350.157699999996</v>
      </c>
      <c r="J4819" s="6">
        <f ca="1">IF(ROW()=2, 0, Table1[[#This Row],[Belastbaar loon]]-INDIRECT(ADDRESS(ROW()-1,COLUMN(A:A))))</f>
        <v>10</v>
      </c>
      <c r="K4819" s="6">
        <f ca="1">Table1[[#This Row],[Netto loon]]-Table1[[#This Row],[Netto vorige schijf]]</f>
        <v>5.0978000000031898</v>
      </c>
      <c r="L4819" s="2">
        <f ca="1">(Table1[[#This Row],[Bruto tov vorige schijf]]-Table1[[#This Row],[Netto tov vorige schijf]])/MAX(Table1[[#This Row],[Bruto tov vorige schijf]],1)</f>
        <v>0.49021999999968102</v>
      </c>
    </row>
    <row r="4820" spans="1:12" x14ac:dyDescent="0.25">
      <c r="A4820" s="14">
        <v>56021</v>
      </c>
      <c r="B4820" s="6">
        <f>LoonHeffing2020(Table1[[#This Row],[Belastbaar loon]])</f>
        <v>20923.843499999999</v>
      </c>
      <c r="C4820" s="6">
        <f>AlgemeneHeffingsKorting2020(Table1[[#This Row],[Belastbaar loon]])</f>
        <v>708.21680000000003</v>
      </c>
      <c r="D4820" s="14">
        <f>ArbeidsKorting2020(Table1[[#This Row],[Belastbaar loon]])</f>
        <v>2554.98</v>
      </c>
      <c r="E4820" s="14">
        <f>MAX(Table1[[#This Row],[Loonheffing]]-Table1[[#This Row],[Algemene Heffingskorting]]-Table1[[#This Row],[Arbeidskorting]],0)</f>
        <v>17660.646700000001</v>
      </c>
      <c r="F4820" s="6">
        <f>Table1[[#This Row],[Belastbaar loon]]-Table1[[#This Row],[Belasting]]</f>
        <v>38360.353300000002</v>
      </c>
      <c r="G4820" s="2">
        <f>(Table1[[#This Row],[Belastbaar loon]]-Table1[[#This Row],[Netto loon]])/Table1[[#This Row],[Belastbaar loon]]</f>
        <v>0.31525047214437441</v>
      </c>
      <c r="H4820" s="14">
        <f t="shared" ca="1" si="69"/>
        <v>17655.744500000001</v>
      </c>
      <c r="I4820" s="14">
        <f ca="1">IF(ROW()=2, Table1[[#This Row],[Netto loon]], INDIRECT(ADDRESS(ROW()-1,COLUMN(F:F))))</f>
        <v>38355.255499999999</v>
      </c>
      <c r="J4820" s="6">
        <f ca="1">IF(ROW()=2, 0, Table1[[#This Row],[Belastbaar loon]]-INDIRECT(ADDRESS(ROW()-1,COLUMN(A:A))))</f>
        <v>10</v>
      </c>
      <c r="K4820" s="6">
        <f ca="1">Table1[[#This Row],[Netto loon]]-Table1[[#This Row],[Netto vorige schijf]]</f>
        <v>5.0978000000031898</v>
      </c>
      <c r="L4820" s="2">
        <f ca="1">(Table1[[#This Row],[Bruto tov vorige schijf]]-Table1[[#This Row],[Netto tov vorige schijf]])/MAX(Table1[[#This Row],[Bruto tov vorige schijf]],1)</f>
        <v>0.49021999999968102</v>
      </c>
    </row>
    <row r="4821" spans="1:12" x14ac:dyDescent="0.25">
      <c r="A4821" s="14">
        <v>56031</v>
      </c>
      <c r="B4821" s="6">
        <f>LoonHeffing2020(Table1[[#This Row],[Belastbaar loon]])</f>
        <v>20927.5785</v>
      </c>
      <c r="C4821" s="6">
        <f>AlgemeneHeffingsKorting2020(Table1[[#This Row],[Belastbaar loon]])</f>
        <v>707.64959999999996</v>
      </c>
      <c r="D4821" s="14">
        <f>ArbeidsKorting2020(Table1[[#This Row],[Belastbaar loon]])</f>
        <v>2554.38</v>
      </c>
      <c r="E4821" s="14">
        <f>MAX(Table1[[#This Row],[Loonheffing]]-Table1[[#This Row],[Algemene Heffingskorting]]-Table1[[#This Row],[Arbeidskorting]],0)</f>
        <v>17665.548899999998</v>
      </c>
      <c r="F4821" s="6">
        <f>Table1[[#This Row],[Belastbaar loon]]-Table1[[#This Row],[Belasting]]</f>
        <v>38365.451100000006</v>
      </c>
      <c r="G4821" s="2">
        <f>(Table1[[#This Row],[Belastbaar loon]]-Table1[[#This Row],[Netto loon]])/Table1[[#This Row],[Belastbaar loon]]</f>
        <v>0.31528169941639439</v>
      </c>
      <c r="H4821" s="14">
        <f t="shared" ca="1" si="69"/>
        <v>17660.646700000001</v>
      </c>
      <c r="I4821" s="14">
        <f ca="1">IF(ROW()=2, Table1[[#This Row],[Netto loon]], INDIRECT(ADDRESS(ROW()-1,COLUMN(F:F))))</f>
        <v>38360.353300000002</v>
      </c>
      <c r="J4821" s="6">
        <f ca="1">IF(ROW()=2, 0, Table1[[#This Row],[Belastbaar loon]]-INDIRECT(ADDRESS(ROW()-1,COLUMN(A:A))))</f>
        <v>10</v>
      </c>
      <c r="K4821" s="6">
        <f ca="1">Table1[[#This Row],[Netto loon]]-Table1[[#This Row],[Netto vorige schijf]]</f>
        <v>5.0978000000031898</v>
      </c>
      <c r="L4821" s="2">
        <f ca="1">(Table1[[#This Row],[Bruto tov vorige schijf]]-Table1[[#This Row],[Netto tov vorige schijf]])/MAX(Table1[[#This Row],[Bruto tov vorige schijf]],1)</f>
        <v>0.49021999999968102</v>
      </c>
    </row>
    <row r="4822" spans="1:12" x14ac:dyDescent="0.25">
      <c r="A4822" s="14">
        <v>56041</v>
      </c>
      <c r="B4822" s="6">
        <f>LoonHeffing2020(Table1[[#This Row],[Belastbaar loon]])</f>
        <v>20931.3135</v>
      </c>
      <c r="C4822" s="6">
        <f>AlgemeneHeffingsKorting2020(Table1[[#This Row],[Belastbaar loon]])</f>
        <v>707.08240000000001</v>
      </c>
      <c r="D4822" s="14">
        <f>ArbeidsKorting2020(Table1[[#This Row],[Belastbaar loon]])</f>
        <v>2553.7800000000002</v>
      </c>
      <c r="E4822" s="14">
        <f>MAX(Table1[[#This Row],[Loonheffing]]-Table1[[#This Row],[Algemene Heffingskorting]]-Table1[[#This Row],[Arbeidskorting]],0)</f>
        <v>17670.451100000002</v>
      </c>
      <c r="F4822" s="6">
        <f>Table1[[#This Row],[Belastbaar loon]]-Table1[[#This Row],[Belasting]]</f>
        <v>38370.548899999994</v>
      </c>
      <c r="G4822" s="2">
        <f>(Table1[[#This Row],[Belastbaar loon]]-Table1[[#This Row],[Netto loon]])/Table1[[#This Row],[Belastbaar loon]]</f>
        <v>0.31531291554397683</v>
      </c>
      <c r="H4822" s="14">
        <f t="shared" ca="1" si="69"/>
        <v>17665.548899999998</v>
      </c>
      <c r="I4822" s="14">
        <f ca="1">IF(ROW()=2, Table1[[#This Row],[Netto loon]], INDIRECT(ADDRESS(ROW()-1,COLUMN(F:F))))</f>
        <v>38365.451100000006</v>
      </c>
      <c r="J4822" s="6">
        <f ca="1">IF(ROW()=2, 0, Table1[[#This Row],[Belastbaar loon]]-INDIRECT(ADDRESS(ROW()-1,COLUMN(A:A))))</f>
        <v>10</v>
      </c>
      <c r="K4822" s="6">
        <f ca="1">Table1[[#This Row],[Netto loon]]-Table1[[#This Row],[Netto vorige schijf]]</f>
        <v>5.0977999999886379</v>
      </c>
      <c r="L4822" s="2">
        <f ca="1">(Table1[[#This Row],[Bruto tov vorige schijf]]-Table1[[#This Row],[Netto tov vorige schijf]])/MAX(Table1[[#This Row],[Bruto tov vorige schijf]],1)</f>
        <v>0.49022000000113619</v>
      </c>
    </row>
    <row r="4823" spans="1:12" x14ac:dyDescent="0.25">
      <c r="A4823" s="14">
        <v>56051</v>
      </c>
      <c r="B4823" s="6">
        <f>LoonHeffing2020(Table1[[#This Row],[Belastbaar loon]])</f>
        <v>20935.048500000001</v>
      </c>
      <c r="C4823" s="6">
        <f>AlgemeneHeffingsKorting2020(Table1[[#This Row],[Belastbaar loon]])</f>
        <v>706.51520000000005</v>
      </c>
      <c r="D4823" s="14">
        <f>ArbeidsKorting2020(Table1[[#This Row],[Belastbaar loon]])</f>
        <v>2553.1799999999998</v>
      </c>
      <c r="E4823" s="14">
        <f>MAX(Table1[[#This Row],[Loonheffing]]-Table1[[#This Row],[Algemene Heffingskorting]]-Table1[[#This Row],[Arbeidskorting]],0)</f>
        <v>17675.353299999999</v>
      </c>
      <c r="F4823" s="6">
        <f>Table1[[#This Row],[Belastbaar loon]]-Table1[[#This Row],[Belasting]]</f>
        <v>38375.646699999998</v>
      </c>
      <c r="G4823" s="2">
        <f>(Table1[[#This Row],[Belastbaar loon]]-Table1[[#This Row],[Netto loon]])/Table1[[#This Row],[Belastbaar loon]]</f>
        <v>0.31534412053308597</v>
      </c>
      <c r="H4823" s="14">
        <f t="shared" ca="1" si="69"/>
        <v>17670.451100000002</v>
      </c>
      <c r="I4823" s="14">
        <f ca="1">IF(ROW()=2, Table1[[#This Row],[Netto loon]], INDIRECT(ADDRESS(ROW()-1,COLUMN(F:F))))</f>
        <v>38370.548899999994</v>
      </c>
      <c r="J4823" s="6">
        <f ca="1">IF(ROW()=2, 0, Table1[[#This Row],[Belastbaar loon]]-INDIRECT(ADDRESS(ROW()-1,COLUMN(A:A))))</f>
        <v>10</v>
      </c>
      <c r="K4823" s="6">
        <f ca="1">Table1[[#This Row],[Netto loon]]-Table1[[#This Row],[Netto vorige schijf]]</f>
        <v>5.0978000000031898</v>
      </c>
      <c r="L4823" s="2">
        <f ca="1">(Table1[[#This Row],[Bruto tov vorige schijf]]-Table1[[#This Row],[Netto tov vorige schijf]])/MAX(Table1[[#This Row],[Bruto tov vorige schijf]],1)</f>
        <v>0.49021999999968102</v>
      </c>
    </row>
    <row r="4824" spans="1:12" x14ac:dyDescent="0.25">
      <c r="A4824" s="14">
        <v>56061</v>
      </c>
      <c r="B4824" s="6">
        <f>LoonHeffing2020(Table1[[#This Row],[Belastbaar loon]])</f>
        <v>20938.783500000001</v>
      </c>
      <c r="C4824" s="6">
        <f>AlgemeneHeffingsKorting2020(Table1[[#This Row],[Belastbaar loon]])</f>
        <v>705.94799999999998</v>
      </c>
      <c r="D4824" s="14">
        <f>ArbeidsKorting2020(Table1[[#This Row],[Belastbaar loon]])</f>
        <v>2552.58</v>
      </c>
      <c r="E4824" s="14">
        <f>MAX(Table1[[#This Row],[Loonheffing]]-Table1[[#This Row],[Algemene Heffingskorting]]-Table1[[#This Row],[Arbeidskorting]],0)</f>
        <v>17680.255499999999</v>
      </c>
      <c r="F4824" s="6">
        <f>Table1[[#This Row],[Belastbaar loon]]-Table1[[#This Row],[Belasting]]</f>
        <v>38380.744500000001</v>
      </c>
      <c r="G4824" s="2">
        <f>(Table1[[#This Row],[Belastbaar loon]]-Table1[[#This Row],[Netto loon]])/Table1[[#This Row],[Belastbaar loon]]</f>
        <v>0.31537531438968264</v>
      </c>
      <c r="H4824" s="14">
        <f t="shared" ca="1" si="69"/>
        <v>17675.353299999999</v>
      </c>
      <c r="I4824" s="14">
        <f ca="1">IF(ROW()=2, Table1[[#This Row],[Netto loon]], INDIRECT(ADDRESS(ROW()-1,COLUMN(F:F))))</f>
        <v>38375.646699999998</v>
      </c>
      <c r="J4824" s="6">
        <f ca="1">IF(ROW()=2, 0, Table1[[#This Row],[Belastbaar loon]]-INDIRECT(ADDRESS(ROW()-1,COLUMN(A:A))))</f>
        <v>10</v>
      </c>
      <c r="K4824" s="6">
        <f ca="1">Table1[[#This Row],[Netto loon]]-Table1[[#This Row],[Netto vorige schijf]]</f>
        <v>5.0978000000031898</v>
      </c>
      <c r="L4824" s="2">
        <f ca="1">(Table1[[#This Row],[Bruto tov vorige schijf]]-Table1[[#This Row],[Netto tov vorige schijf]])/MAX(Table1[[#This Row],[Bruto tov vorige schijf]],1)</f>
        <v>0.49021999999968102</v>
      </c>
    </row>
    <row r="4825" spans="1:12" x14ac:dyDescent="0.25">
      <c r="A4825" s="14">
        <v>56071</v>
      </c>
      <c r="B4825" s="6">
        <f>LoonHeffing2020(Table1[[#This Row],[Belastbaar loon]])</f>
        <v>20942.518499999998</v>
      </c>
      <c r="C4825" s="6">
        <f>AlgemeneHeffingsKorting2020(Table1[[#This Row],[Belastbaar loon]])</f>
        <v>705.38080000000002</v>
      </c>
      <c r="D4825" s="14">
        <f>ArbeidsKorting2020(Table1[[#This Row],[Belastbaar loon]])</f>
        <v>2551.98</v>
      </c>
      <c r="E4825" s="14">
        <f>MAX(Table1[[#This Row],[Loonheffing]]-Table1[[#This Row],[Algemene Heffingskorting]]-Table1[[#This Row],[Arbeidskorting]],0)</f>
        <v>17685.1577</v>
      </c>
      <c r="F4825" s="6">
        <f>Table1[[#This Row],[Belastbaar loon]]-Table1[[#This Row],[Belasting]]</f>
        <v>38385.842300000004</v>
      </c>
      <c r="G4825" s="2">
        <f>(Table1[[#This Row],[Belastbaar loon]]-Table1[[#This Row],[Netto loon]])/Table1[[#This Row],[Belastbaar loon]]</f>
        <v>0.31540649711972313</v>
      </c>
      <c r="H4825" s="14">
        <f t="shared" ca="1" si="69"/>
        <v>17680.255499999999</v>
      </c>
      <c r="I4825" s="14">
        <f ca="1">IF(ROW()=2, Table1[[#This Row],[Netto loon]], INDIRECT(ADDRESS(ROW()-1,COLUMN(F:F))))</f>
        <v>38380.744500000001</v>
      </c>
      <c r="J4825" s="6">
        <f ca="1">IF(ROW()=2, 0, Table1[[#This Row],[Belastbaar loon]]-INDIRECT(ADDRESS(ROW()-1,COLUMN(A:A))))</f>
        <v>10</v>
      </c>
      <c r="K4825" s="6">
        <f ca="1">Table1[[#This Row],[Netto loon]]-Table1[[#This Row],[Netto vorige schijf]]</f>
        <v>5.0978000000031898</v>
      </c>
      <c r="L4825" s="2">
        <f ca="1">(Table1[[#This Row],[Bruto tov vorige schijf]]-Table1[[#This Row],[Netto tov vorige schijf]])/MAX(Table1[[#This Row],[Bruto tov vorige schijf]],1)</f>
        <v>0.49021999999968102</v>
      </c>
    </row>
    <row r="4826" spans="1:12" x14ac:dyDescent="0.25">
      <c r="A4826" s="14">
        <v>56081</v>
      </c>
      <c r="B4826" s="6">
        <f>LoonHeffing2020(Table1[[#This Row],[Belastbaar loon]])</f>
        <v>20946.253499999999</v>
      </c>
      <c r="C4826" s="6">
        <f>AlgemeneHeffingsKorting2020(Table1[[#This Row],[Belastbaar loon]])</f>
        <v>704.81360000000006</v>
      </c>
      <c r="D4826" s="14">
        <f>ArbeidsKorting2020(Table1[[#This Row],[Belastbaar loon]])</f>
        <v>2551.38</v>
      </c>
      <c r="E4826" s="14">
        <f>MAX(Table1[[#This Row],[Loonheffing]]-Table1[[#This Row],[Algemene Heffingskorting]]-Table1[[#This Row],[Arbeidskorting]],0)</f>
        <v>17690.059899999997</v>
      </c>
      <c r="F4826" s="6">
        <f>Table1[[#This Row],[Belastbaar loon]]-Table1[[#This Row],[Belasting]]</f>
        <v>38390.940100000007</v>
      </c>
      <c r="G4826" s="2">
        <f>(Table1[[#This Row],[Belastbaar loon]]-Table1[[#This Row],[Netto loon]])/Table1[[#This Row],[Belastbaar loon]]</f>
        <v>0.31543766872915946</v>
      </c>
      <c r="H4826" s="14">
        <f t="shared" ref="H4826:H4889" ca="1" si="70">IF(ROW()=2, 0, INDIRECT(ADDRESS(ROW()-1,COLUMN(E:E))))</f>
        <v>17685.1577</v>
      </c>
      <c r="I4826" s="14">
        <f ca="1">IF(ROW()=2, Table1[[#This Row],[Netto loon]], INDIRECT(ADDRESS(ROW()-1,COLUMN(F:F))))</f>
        <v>38385.842300000004</v>
      </c>
      <c r="J4826" s="6">
        <f ca="1">IF(ROW()=2, 0, Table1[[#This Row],[Belastbaar loon]]-INDIRECT(ADDRESS(ROW()-1,COLUMN(A:A))))</f>
        <v>10</v>
      </c>
      <c r="K4826" s="6">
        <f ca="1">Table1[[#This Row],[Netto loon]]-Table1[[#This Row],[Netto vorige schijf]]</f>
        <v>5.0978000000031898</v>
      </c>
      <c r="L4826" s="2">
        <f ca="1">(Table1[[#This Row],[Bruto tov vorige schijf]]-Table1[[#This Row],[Netto tov vorige schijf]])/MAX(Table1[[#This Row],[Bruto tov vorige schijf]],1)</f>
        <v>0.49021999999968102</v>
      </c>
    </row>
    <row r="4827" spans="1:12" x14ac:dyDescent="0.25">
      <c r="A4827" s="14">
        <v>56091</v>
      </c>
      <c r="B4827" s="6">
        <f>LoonHeffing2020(Table1[[#This Row],[Belastbaar loon]])</f>
        <v>20949.988499999999</v>
      </c>
      <c r="C4827" s="6">
        <f>AlgemeneHeffingsKorting2020(Table1[[#This Row],[Belastbaar loon]])</f>
        <v>704.24639999999999</v>
      </c>
      <c r="D4827" s="14">
        <f>ArbeidsKorting2020(Table1[[#This Row],[Belastbaar loon]])</f>
        <v>2550.7800000000002</v>
      </c>
      <c r="E4827" s="14">
        <f>MAX(Table1[[#This Row],[Loonheffing]]-Table1[[#This Row],[Algemene Heffingskorting]]-Table1[[#This Row],[Arbeidskorting]],0)</f>
        <v>17694.962100000001</v>
      </c>
      <c r="F4827" s="6">
        <f>Table1[[#This Row],[Belastbaar loon]]-Table1[[#This Row],[Belasting]]</f>
        <v>38396.037899999996</v>
      </c>
      <c r="G4827" s="2">
        <f>(Table1[[#This Row],[Belastbaar loon]]-Table1[[#This Row],[Netto loon]])/Table1[[#This Row],[Belastbaar loon]]</f>
        <v>0.31546882922393976</v>
      </c>
      <c r="H4827" s="14">
        <f t="shared" ca="1" si="70"/>
        <v>17690.059899999997</v>
      </c>
      <c r="I4827" s="14">
        <f ca="1">IF(ROW()=2, Table1[[#This Row],[Netto loon]], INDIRECT(ADDRESS(ROW()-1,COLUMN(F:F))))</f>
        <v>38390.940100000007</v>
      </c>
      <c r="J4827" s="6">
        <f ca="1">IF(ROW()=2, 0, Table1[[#This Row],[Belastbaar loon]]-INDIRECT(ADDRESS(ROW()-1,COLUMN(A:A))))</f>
        <v>10</v>
      </c>
      <c r="K4827" s="6">
        <f ca="1">Table1[[#This Row],[Netto loon]]-Table1[[#This Row],[Netto vorige schijf]]</f>
        <v>5.0977999999886379</v>
      </c>
      <c r="L4827" s="2">
        <f ca="1">(Table1[[#This Row],[Bruto tov vorige schijf]]-Table1[[#This Row],[Netto tov vorige schijf]])/MAX(Table1[[#This Row],[Bruto tov vorige schijf]],1)</f>
        <v>0.49022000000113619</v>
      </c>
    </row>
    <row r="4828" spans="1:12" x14ac:dyDescent="0.25">
      <c r="A4828" s="14">
        <v>56101</v>
      </c>
      <c r="B4828" s="6">
        <f>LoonHeffing2020(Table1[[#This Row],[Belastbaar loon]])</f>
        <v>20953.7235</v>
      </c>
      <c r="C4828" s="6">
        <f>AlgemeneHeffingsKorting2020(Table1[[#This Row],[Belastbaar loon]])</f>
        <v>703.67920000000004</v>
      </c>
      <c r="D4828" s="14">
        <f>ArbeidsKorting2020(Table1[[#This Row],[Belastbaar loon]])</f>
        <v>2550.1799999999998</v>
      </c>
      <c r="E4828" s="14">
        <f>MAX(Table1[[#This Row],[Loonheffing]]-Table1[[#This Row],[Algemene Heffingskorting]]-Table1[[#This Row],[Arbeidskorting]],0)</f>
        <v>17699.864300000001</v>
      </c>
      <c r="F4828" s="6">
        <f>Table1[[#This Row],[Belastbaar loon]]-Table1[[#This Row],[Belasting]]</f>
        <v>38401.135699999999</v>
      </c>
      <c r="G4828" s="2">
        <f>(Table1[[#This Row],[Belastbaar loon]]-Table1[[#This Row],[Netto loon]])/Table1[[#This Row],[Belastbaar loon]]</f>
        <v>0.31549997861000695</v>
      </c>
      <c r="H4828" s="14">
        <f t="shared" ca="1" si="70"/>
        <v>17694.962100000001</v>
      </c>
      <c r="I4828" s="14">
        <f ca="1">IF(ROW()=2, Table1[[#This Row],[Netto loon]], INDIRECT(ADDRESS(ROW()-1,COLUMN(F:F))))</f>
        <v>38396.037899999996</v>
      </c>
      <c r="J4828" s="6">
        <f ca="1">IF(ROW()=2, 0, Table1[[#This Row],[Belastbaar loon]]-INDIRECT(ADDRESS(ROW()-1,COLUMN(A:A))))</f>
        <v>10</v>
      </c>
      <c r="K4828" s="6">
        <f ca="1">Table1[[#This Row],[Netto loon]]-Table1[[#This Row],[Netto vorige schijf]]</f>
        <v>5.0978000000031898</v>
      </c>
      <c r="L4828" s="2">
        <f ca="1">(Table1[[#This Row],[Bruto tov vorige schijf]]-Table1[[#This Row],[Netto tov vorige schijf]])/MAX(Table1[[#This Row],[Bruto tov vorige schijf]],1)</f>
        <v>0.49021999999968102</v>
      </c>
    </row>
    <row r="4829" spans="1:12" x14ac:dyDescent="0.25">
      <c r="A4829" s="14">
        <v>56111</v>
      </c>
      <c r="B4829" s="6">
        <f>LoonHeffing2020(Table1[[#This Row],[Belastbaar loon]])</f>
        <v>20957.458500000001</v>
      </c>
      <c r="C4829" s="6">
        <f>AlgemeneHeffingsKorting2020(Table1[[#This Row],[Belastbaar loon]])</f>
        <v>703.11199999999997</v>
      </c>
      <c r="D4829" s="14">
        <f>ArbeidsKorting2020(Table1[[#This Row],[Belastbaar loon]])</f>
        <v>2549.58</v>
      </c>
      <c r="E4829" s="14">
        <f>MAX(Table1[[#This Row],[Loonheffing]]-Table1[[#This Row],[Algemene Heffingskorting]]-Table1[[#This Row],[Arbeidskorting]],0)</f>
        <v>17704.766499999998</v>
      </c>
      <c r="F4829" s="6">
        <f>Table1[[#This Row],[Belastbaar loon]]-Table1[[#This Row],[Belasting]]</f>
        <v>38406.233500000002</v>
      </c>
      <c r="G4829" s="2">
        <f>(Table1[[#This Row],[Belastbaar loon]]-Table1[[#This Row],[Netto loon]])/Table1[[#This Row],[Belastbaar loon]]</f>
        <v>0.31553111689330077</v>
      </c>
      <c r="H4829" s="14">
        <f t="shared" ca="1" si="70"/>
        <v>17699.864300000001</v>
      </c>
      <c r="I4829" s="14">
        <f ca="1">IF(ROW()=2, Table1[[#This Row],[Netto loon]], INDIRECT(ADDRESS(ROW()-1,COLUMN(F:F))))</f>
        <v>38401.135699999999</v>
      </c>
      <c r="J4829" s="6">
        <f ca="1">IF(ROW()=2, 0, Table1[[#This Row],[Belastbaar loon]]-INDIRECT(ADDRESS(ROW()-1,COLUMN(A:A))))</f>
        <v>10</v>
      </c>
      <c r="K4829" s="6">
        <f ca="1">Table1[[#This Row],[Netto loon]]-Table1[[#This Row],[Netto vorige schijf]]</f>
        <v>5.0978000000031898</v>
      </c>
      <c r="L4829" s="2">
        <f ca="1">(Table1[[#This Row],[Bruto tov vorige schijf]]-Table1[[#This Row],[Netto tov vorige schijf]])/MAX(Table1[[#This Row],[Bruto tov vorige schijf]],1)</f>
        <v>0.49021999999968102</v>
      </c>
    </row>
    <row r="4830" spans="1:12" x14ac:dyDescent="0.25">
      <c r="A4830" s="14">
        <v>56121</v>
      </c>
      <c r="B4830" s="6">
        <f>LoonHeffing2020(Table1[[#This Row],[Belastbaar loon]])</f>
        <v>20961.193500000001</v>
      </c>
      <c r="C4830" s="6">
        <f>AlgemeneHeffingsKorting2020(Table1[[#This Row],[Belastbaar loon]])</f>
        <v>702.54480000000001</v>
      </c>
      <c r="D4830" s="14">
        <f>ArbeidsKorting2020(Table1[[#This Row],[Belastbaar loon]])</f>
        <v>2548.98</v>
      </c>
      <c r="E4830" s="14">
        <f>MAX(Table1[[#This Row],[Loonheffing]]-Table1[[#This Row],[Algemene Heffingskorting]]-Table1[[#This Row],[Arbeidskorting]],0)</f>
        <v>17709.668700000002</v>
      </c>
      <c r="F4830" s="6">
        <f>Table1[[#This Row],[Belastbaar loon]]-Table1[[#This Row],[Belasting]]</f>
        <v>38411.331299999998</v>
      </c>
      <c r="G4830" s="2">
        <f>(Table1[[#This Row],[Belastbaar loon]]-Table1[[#This Row],[Netto loon]])/Table1[[#This Row],[Belastbaar loon]]</f>
        <v>0.31556224407975625</v>
      </c>
      <c r="H4830" s="14">
        <f t="shared" ca="1" si="70"/>
        <v>17704.766499999998</v>
      </c>
      <c r="I4830" s="14">
        <f ca="1">IF(ROW()=2, Table1[[#This Row],[Netto loon]], INDIRECT(ADDRESS(ROW()-1,COLUMN(F:F))))</f>
        <v>38406.233500000002</v>
      </c>
      <c r="J4830" s="6">
        <f ca="1">IF(ROW()=2, 0, Table1[[#This Row],[Belastbaar loon]]-INDIRECT(ADDRESS(ROW()-1,COLUMN(A:A))))</f>
        <v>10</v>
      </c>
      <c r="K4830" s="6">
        <f ca="1">Table1[[#This Row],[Netto loon]]-Table1[[#This Row],[Netto vorige schijf]]</f>
        <v>5.0977999999959138</v>
      </c>
      <c r="L4830" s="2">
        <f ca="1">(Table1[[#This Row],[Bruto tov vorige schijf]]-Table1[[#This Row],[Netto tov vorige schijf]])/MAX(Table1[[#This Row],[Bruto tov vorige schijf]],1)</f>
        <v>0.49022000000040861</v>
      </c>
    </row>
    <row r="4831" spans="1:12" x14ac:dyDescent="0.25">
      <c r="A4831" s="14">
        <v>56131</v>
      </c>
      <c r="B4831" s="6">
        <f>LoonHeffing2020(Table1[[#This Row],[Belastbaar loon]])</f>
        <v>20964.928499999998</v>
      </c>
      <c r="C4831" s="6">
        <f>AlgemeneHeffingsKorting2020(Table1[[#This Row],[Belastbaar loon]])</f>
        <v>701.97760000000005</v>
      </c>
      <c r="D4831" s="14">
        <f>ArbeidsKorting2020(Table1[[#This Row],[Belastbaar loon]])</f>
        <v>2548.38</v>
      </c>
      <c r="E4831" s="14">
        <f>MAX(Table1[[#This Row],[Loonheffing]]-Table1[[#This Row],[Algemene Heffingskorting]]-Table1[[#This Row],[Arbeidskorting]],0)</f>
        <v>17714.570899999999</v>
      </c>
      <c r="F4831" s="6">
        <f>Table1[[#This Row],[Belastbaar loon]]-Table1[[#This Row],[Belasting]]</f>
        <v>38416.429100000001</v>
      </c>
      <c r="G4831" s="2">
        <f>(Table1[[#This Row],[Belastbaar loon]]-Table1[[#This Row],[Netto loon]])/Table1[[#This Row],[Belastbaar loon]]</f>
        <v>0.31559336017530421</v>
      </c>
      <c r="H4831" s="14">
        <f t="shared" ca="1" si="70"/>
        <v>17709.668700000002</v>
      </c>
      <c r="I4831" s="14">
        <f ca="1">IF(ROW()=2, Table1[[#This Row],[Netto loon]], INDIRECT(ADDRESS(ROW()-1,COLUMN(F:F))))</f>
        <v>38411.331299999998</v>
      </c>
      <c r="J4831" s="6">
        <f ca="1">IF(ROW()=2, 0, Table1[[#This Row],[Belastbaar loon]]-INDIRECT(ADDRESS(ROW()-1,COLUMN(A:A))))</f>
        <v>10</v>
      </c>
      <c r="K4831" s="6">
        <f ca="1">Table1[[#This Row],[Netto loon]]-Table1[[#This Row],[Netto vorige schijf]]</f>
        <v>5.0978000000031898</v>
      </c>
      <c r="L4831" s="2">
        <f ca="1">(Table1[[#This Row],[Bruto tov vorige schijf]]-Table1[[#This Row],[Netto tov vorige schijf]])/MAX(Table1[[#This Row],[Bruto tov vorige schijf]],1)</f>
        <v>0.49021999999968102</v>
      </c>
    </row>
    <row r="4832" spans="1:12" x14ac:dyDescent="0.25">
      <c r="A4832" s="14">
        <v>56141</v>
      </c>
      <c r="B4832" s="6">
        <f>LoonHeffing2020(Table1[[#This Row],[Belastbaar loon]])</f>
        <v>20968.663499999999</v>
      </c>
      <c r="C4832" s="6">
        <f>AlgemeneHeffingsKorting2020(Table1[[#This Row],[Belastbaar loon]])</f>
        <v>701.41039999999998</v>
      </c>
      <c r="D4832" s="14">
        <f>ArbeidsKorting2020(Table1[[#This Row],[Belastbaar loon]])</f>
        <v>2547.7800000000002</v>
      </c>
      <c r="E4832" s="14">
        <f>MAX(Table1[[#This Row],[Loonheffing]]-Table1[[#This Row],[Algemene Heffingskorting]]-Table1[[#This Row],[Arbeidskorting]],0)</f>
        <v>17719.473099999999</v>
      </c>
      <c r="F4832" s="6">
        <f>Table1[[#This Row],[Belastbaar loon]]-Table1[[#This Row],[Belasting]]</f>
        <v>38421.526899999997</v>
      </c>
      <c r="G4832" s="2">
        <f>(Table1[[#This Row],[Belastbaar loon]]-Table1[[#This Row],[Netto loon]])/Table1[[#This Row],[Belastbaar loon]]</f>
        <v>0.31562446518587134</v>
      </c>
      <c r="H4832" s="14">
        <f t="shared" ca="1" si="70"/>
        <v>17714.570899999999</v>
      </c>
      <c r="I4832" s="14">
        <f ca="1">IF(ROW()=2, Table1[[#This Row],[Netto loon]], INDIRECT(ADDRESS(ROW()-1,COLUMN(F:F))))</f>
        <v>38416.429100000001</v>
      </c>
      <c r="J4832" s="6">
        <f ca="1">IF(ROW()=2, 0, Table1[[#This Row],[Belastbaar loon]]-INDIRECT(ADDRESS(ROW()-1,COLUMN(A:A))))</f>
        <v>10</v>
      </c>
      <c r="K4832" s="6">
        <f ca="1">Table1[[#This Row],[Netto loon]]-Table1[[#This Row],[Netto vorige schijf]]</f>
        <v>5.0977999999959138</v>
      </c>
      <c r="L4832" s="2">
        <f ca="1">(Table1[[#This Row],[Bruto tov vorige schijf]]-Table1[[#This Row],[Netto tov vorige schijf]])/MAX(Table1[[#This Row],[Bruto tov vorige schijf]],1)</f>
        <v>0.49022000000040861</v>
      </c>
    </row>
    <row r="4833" spans="1:12" x14ac:dyDescent="0.25">
      <c r="A4833" s="14">
        <v>56151</v>
      </c>
      <c r="B4833" s="6">
        <f>LoonHeffing2020(Table1[[#This Row],[Belastbaar loon]])</f>
        <v>20972.398499999999</v>
      </c>
      <c r="C4833" s="6">
        <f>AlgemeneHeffingsKorting2020(Table1[[#This Row],[Belastbaar loon]])</f>
        <v>700.84320000000002</v>
      </c>
      <c r="D4833" s="14">
        <f>ArbeidsKorting2020(Table1[[#This Row],[Belastbaar loon]])</f>
        <v>2547.1799999999998</v>
      </c>
      <c r="E4833" s="14">
        <f>MAX(Table1[[#This Row],[Loonheffing]]-Table1[[#This Row],[Algemene Heffingskorting]]-Table1[[#This Row],[Arbeidskorting]],0)</f>
        <v>17724.3753</v>
      </c>
      <c r="F4833" s="6">
        <f>Table1[[#This Row],[Belastbaar loon]]-Table1[[#This Row],[Belasting]]</f>
        <v>38426.6247</v>
      </c>
      <c r="G4833" s="2">
        <f>(Table1[[#This Row],[Belastbaar loon]]-Table1[[#This Row],[Netto loon]])/Table1[[#This Row],[Belastbaar loon]]</f>
        <v>0.31565555911737991</v>
      </c>
      <c r="H4833" s="14">
        <f t="shared" ca="1" si="70"/>
        <v>17719.473099999999</v>
      </c>
      <c r="I4833" s="14">
        <f ca="1">IF(ROW()=2, Table1[[#This Row],[Netto loon]], INDIRECT(ADDRESS(ROW()-1,COLUMN(F:F))))</f>
        <v>38421.526899999997</v>
      </c>
      <c r="J4833" s="6">
        <f ca="1">IF(ROW()=2, 0, Table1[[#This Row],[Belastbaar loon]]-INDIRECT(ADDRESS(ROW()-1,COLUMN(A:A))))</f>
        <v>10</v>
      </c>
      <c r="K4833" s="6">
        <f ca="1">Table1[[#This Row],[Netto loon]]-Table1[[#This Row],[Netto vorige schijf]]</f>
        <v>5.0978000000031898</v>
      </c>
      <c r="L4833" s="2">
        <f ca="1">(Table1[[#This Row],[Bruto tov vorige schijf]]-Table1[[#This Row],[Netto tov vorige schijf]])/MAX(Table1[[#This Row],[Bruto tov vorige schijf]],1)</f>
        <v>0.49021999999968102</v>
      </c>
    </row>
    <row r="4834" spans="1:12" x14ac:dyDescent="0.25">
      <c r="A4834" s="14">
        <v>56161</v>
      </c>
      <c r="B4834" s="6">
        <f>LoonHeffing2020(Table1[[#This Row],[Belastbaar loon]])</f>
        <v>20976.1335</v>
      </c>
      <c r="C4834" s="6">
        <f>AlgemeneHeffingsKorting2020(Table1[[#This Row],[Belastbaar loon]])</f>
        <v>700.27600000000007</v>
      </c>
      <c r="D4834" s="14">
        <f>ArbeidsKorting2020(Table1[[#This Row],[Belastbaar loon]])</f>
        <v>2546.58</v>
      </c>
      <c r="E4834" s="14">
        <f>MAX(Table1[[#This Row],[Loonheffing]]-Table1[[#This Row],[Algemene Heffingskorting]]-Table1[[#This Row],[Arbeidskorting]],0)</f>
        <v>17729.277499999997</v>
      </c>
      <c r="F4834" s="6">
        <f>Table1[[#This Row],[Belastbaar loon]]-Table1[[#This Row],[Belasting]]</f>
        <v>38431.722500000003</v>
      </c>
      <c r="G4834" s="2">
        <f>(Table1[[#This Row],[Belastbaar loon]]-Table1[[#This Row],[Netto loon]])/Table1[[#This Row],[Belastbaar loon]]</f>
        <v>0.31568664197574825</v>
      </c>
      <c r="H4834" s="14">
        <f t="shared" ca="1" si="70"/>
        <v>17724.3753</v>
      </c>
      <c r="I4834" s="14">
        <f ca="1">IF(ROW()=2, Table1[[#This Row],[Netto loon]], INDIRECT(ADDRESS(ROW()-1,COLUMN(F:F))))</f>
        <v>38426.6247</v>
      </c>
      <c r="J4834" s="6">
        <f ca="1">IF(ROW()=2, 0, Table1[[#This Row],[Belastbaar loon]]-INDIRECT(ADDRESS(ROW()-1,COLUMN(A:A))))</f>
        <v>10</v>
      </c>
      <c r="K4834" s="6">
        <f ca="1">Table1[[#This Row],[Netto loon]]-Table1[[#This Row],[Netto vorige schijf]]</f>
        <v>5.0978000000031898</v>
      </c>
      <c r="L4834" s="2">
        <f ca="1">(Table1[[#This Row],[Bruto tov vorige schijf]]-Table1[[#This Row],[Netto tov vorige schijf]])/MAX(Table1[[#This Row],[Bruto tov vorige schijf]],1)</f>
        <v>0.49021999999968102</v>
      </c>
    </row>
    <row r="4835" spans="1:12" x14ac:dyDescent="0.25">
      <c r="A4835" s="14">
        <v>56171</v>
      </c>
      <c r="B4835" s="6">
        <f>LoonHeffing2020(Table1[[#This Row],[Belastbaar loon]])</f>
        <v>20979.8685</v>
      </c>
      <c r="C4835" s="6">
        <f>AlgemeneHeffingsKorting2020(Table1[[#This Row],[Belastbaar loon]])</f>
        <v>699.7088</v>
      </c>
      <c r="D4835" s="14">
        <f>ArbeidsKorting2020(Table1[[#This Row],[Belastbaar loon]])</f>
        <v>2545.98</v>
      </c>
      <c r="E4835" s="14">
        <f>MAX(Table1[[#This Row],[Loonheffing]]-Table1[[#This Row],[Algemene Heffingskorting]]-Table1[[#This Row],[Arbeidskorting]],0)</f>
        <v>17734.179700000001</v>
      </c>
      <c r="F4835" s="6">
        <f>Table1[[#This Row],[Belastbaar loon]]-Table1[[#This Row],[Belasting]]</f>
        <v>38436.820299999999</v>
      </c>
      <c r="G4835" s="2">
        <f>(Table1[[#This Row],[Belastbaar loon]]-Table1[[#This Row],[Netto loon]])/Table1[[#This Row],[Belastbaar loon]]</f>
        <v>0.3157177137668904</v>
      </c>
      <c r="H4835" s="14">
        <f t="shared" ca="1" si="70"/>
        <v>17729.277499999997</v>
      </c>
      <c r="I4835" s="14">
        <f ca="1">IF(ROW()=2, Table1[[#This Row],[Netto loon]], INDIRECT(ADDRESS(ROW()-1,COLUMN(F:F))))</f>
        <v>38431.722500000003</v>
      </c>
      <c r="J4835" s="6">
        <f ca="1">IF(ROW()=2, 0, Table1[[#This Row],[Belastbaar loon]]-INDIRECT(ADDRESS(ROW()-1,COLUMN(A:A))))</f>
        <v>10</v>
      </c>
      <c r="K4835" s="6">
        <f ca="1">Table1[[#This Row],[Netto loon]]-Table1[[#This Row],[Netto vorige schijf]]</f>
        <v>5.0977999999959138</v>
      </c>
      <c r="L4835" s="2">
        <f ca="1">(Table1[[#This Row],[Bruto tov vorige schijf]]-Table1[[#This Row],[Netto tov vorige schijf]])/MAX(Table1[[#This Row],[Bruto tov vorige schijf]],1)</f>
        <v>0.49022000000040861</v>
      </c>
    </row>
    <row r="4836" spans="1:12" x14ac:dyDescent="0.25">
      <c r="A4836" s="14">
        <v>56181</v>
      </c>
      <c r="B4836" s="6">
        <f>LoonHeffing2020(Table1[[#This Row],[Belastbaar loon]])</f>
        <v>20983.603500000001</v>
      </c>
      <c r="C4836" s="6">
        <f>AlgemeneHeffingsKorting2020(Table1[[#This Row],[Belastbaar loon]])</f>
        <v>699.14160000000004</v>
      </c>
      <c r="D4836" s="14">
        <f>ArbeidsKorting2020(Table1[[#This Row],[Belastbaar loon]])</f>
        <v>2545.38</v>
      </c>
      <c r="E4836" s="14">
        <f>MAX(Table1[[#This Row],[Loonheffing]]-Table1[[#This Row],[Algemene Heffingskorting]]-Table1[[#This Row],[Arbeidskorting]],0)</f>
        <v>17739.081900000001</v>
      </c>
      <c r="F4836" s="6">
        <f>Table1[[#This Row],[Belastbaar loon]]-Table1[[#This Row],[Belasting]]</f>
        <v>38441.918099999995</v>
      </c>
      <c r="G4836" s="2">
        <f>(Table1[[#This Row],[Belastbaar loon]]-Table1[[#This Row],[Netto loon]])/Table1[[#This Row],[Belastbaar loon]]</f>
        <v>0.31574877449671607</v>
      </c>
      <c r="H4836" s="14">
        <f t="shared" ca="1" si="70"/>
        <v>17734.179700000001</v>
      </c>
      <c r="I4836" s="14">
        <f ca="1">IF(ROW()=2, Table1[[#This Row],[Netto loon]], INDIRECT(ADDRESS(ROW()-1,COLUMN(F:F))))</f>
        <v>38436.820299999999</v>
      </c>
      <c r="J4836" s="6">
        <f ca="1">IF(ROW()=2, 0, Table1[[#This Row],[Belastbaar loon]]-INDIRECT(ADDRESS(ROW()-1,COLUMN(A:A))))</f>
        <v>10</v>
      </c>
      <c r="K4836" s="6">
        <f ca="1">Table1[[#This Row],[Netto loon]]-Table1[[#This Row],[Netto vorige schijf]]</f>
        <v>5.0977999999959138</v>
      </c>
      <c r="L4836" s="2">
        <f ca="1">(Table1[[#This Row],[Bruto tov vorige schijf]]-Table1[[#This Row],[Netto tov vorige schijf]])/MAX(Table1[[#This Row],[Bruto tov vorige schijf]],1)</f>
        <v>0.49022000000040861</v>
      </c>
    </row>
    <row r="4837" spans="1:12" x14ac:dyDescent="0.25">
      <c r="A4837" s="14">
        <v>56191</v>
      </c>
      <c r="B4837" s="6">
        <f>LoonHeffing2020(Table1[[#This Row],[Belastbaar loon]])</f>
        <v>20987.338500000002</v>
      </c>
      <c r="C4837" s="6">
        <f>AlgemeneHeffingsKorting2020(Table1[[#This Row],[Belastbaar loon]])</f>
        <v>698.57439999999997</v>
      </c>
      <c r="D4837" s="14">
        <f>ArbeidsKorting2020(Table1[[#This Row],[Belastbaar loon]])</f>
        <v>2544.7800000000002</v>
      </c>
      <c r="E4837" s="14">
        <f>MAX(Table1[[#This Row],[Loonheffing]]-Table1[[#This Row],[Algemene Heffingskorting]]-Table1[[#This Row],[Arbeidskorting]],0)</f>
        <v>17743.984100000001</v>
      </c>
      <c r="F4837" s="6">
        <f>Table1[[#This Row],[Belastbaar loon]]-Table1[[#This Row],[Belasting]]</f>
        <v>38447.015899999999</v>
      </c>
      <c r="G4837" s="2">
        <f>(Table1[[#This Row],[Belastbaar loon]]-Table1[[#This Row],[Netto loon]])/Table1[[#This Row],[Belastbaar loon]]</f>
        <v>0.31577982417113065</v>
      </c>
      <c r="H4837" s="14">
        <f t="shared" ca="1" si="70"/>
        <v>17739.081900000001</v>
      </c>
      <c r="I4837" s="14">
        <f ca="1">IF(ROW()=2, Table1[[#This Row],[Netto loon]], INDIRECT(ADDRESS(ROW()-1,COLUMN(F:F))))</f>
        <v>38441.918099999995</v>
      </c>
      <c r="J4837" s="6">
        <f ca="1">IF(ROW()=2, 0, Table1[[#This Row],[Belastbaar loon]]-INDIRECT(ADDRESS(ROW()-1,COLUMN(A:A))))</f>
        <v>10</v>
      </c>
      <c r="K4837" s="6">
        <f ca="1">Table1[[#This Row],[Netto loon]]-Table1[[#This Row],[Netto vorige schijf]]</f>
        <v>5.0978000000031898</v>
      </c>
      <c r="L4837" s="2">
        <f ca="1">(Table1[[#This Row],[Bruto tov vorige schijf]]-Table1[[#This Row],[Netto tov vorige schijf]])/MAX(Table1[[#This Row],[Bruto tov vorige schijf]],1)</f>
        <v>0.49021999999968102</v>
      </c>
    </row>
    <row r="4838" spans="1:12" x14ac:dyDescent="0.25">
      <c r="A4838" s="14">
        <v>56201</v>
      </c>
      <c r="B4838" s="6">
        <f>LoonHeffing2020(Table1[[#This Row],[Belastbaar loon]])</f>
        <v>20991.073499999999</v>
      </c>
      <c r="C4838" s="6">
        <f>AlgemeneHeffingsKorting2020(Table1[[#This Row],[Belastbaar loon]])</f>
        <v>698.00720000000001</v>
      </c>
      <c r="D4838" s="14">
        <f>ArbeidsKorting2020(Table1[[#This Row],[Belastbaar loon]])</f>
        <v>2544.1799999999998</v>
      </c>
      <c r="E4838" s="14">
        <f>MAX(Table1[[#This Row],[Loonheffing]]-Table1[[#This Row],[Algemene Heffingskorting]]-Table1[[#This Row],[Arbeidskorting]],0)</f>
        <v>17748.886299999998</v>
      </c>
      <c r="F4838" s="6">
        <f>Table1[[#This Row],[Belastbaar loon]]-Table1[[#This Row],[Belasting]]</f>
        <v>38452.113700000002</v>
      </c>
      <c r="G4838" s="2">
        <f>(Table1[[#This Row],[Belastbaar loon]]-Table1[[#This Row],[Netto loon]])/Table1[[#This Row],[Belastbaar loon]]</f>
        <v>0.31581086279603565</v>
      </c>
      <c r="H4838" s="14">
        <f t="shared" ca="1" si="70"/>
        <v>17743.984100000001</v>
      </c>
      <c r="I4838" s="14">
        <f ca="1">IF(ROW()=2, Table1[[#This Row],[Netto loon]], INDIRECT(ADDRESS(ROW()-1,COLUMN(F:F))))</f>
        <v>38447.015899999999</v>
      </c>
      <c r="J4838" s="6">
        <f ca="1">IF(ROW()=2, 0, Table1[[#This Row],[Belastbaar loon]]-INDIRECT(ADDRESS(ROW()-1,COLUMN(A:A))))</f>
        <v>10</v>
      </c>
      <c r="K4838" s="6">
        <f ca="1">Table1[[#This Row],[Netto loon]]-Table1[[#This Row],[Netto vorige schijf]]</f>
        <v>5.0978000000031898</v>
      </c>
      <c r="L4838" s="2">
        <f ca="1">(Table1[[#This Row],[Bruto tov vorige schijf]]-Table1[[#This Row],[Netto tov vorige schijf]])/MAX(Table1[[#This Row],[Bruto tov vorige schijf]],1)</f>
        <v>0.49021999999968102</v>
      </c>
    </row>
    <row r="4839" spans="1:12" x14ac:dyDescent="0.25">
      <c r="A4839" s="14">
        <v>56211</v>
      </c>
      <c r="B4839" s="6">
        <f>LoonHeffing2020(Table1[[#This Row],[Belastbaar loon]])</f>
        <v>20994.808499999999</v>
      </c>
      <c r="C4839" s="6">
        <f>AlgemeneHeffingsKorting2020(Table1[[#This Row],[Belastbaar loon]])</f>
        <v>697.44</v>
      </c>
      <c r="D4839" s="14">
        <f>ArbeidsKorting2020(Table1[[#This Row],[Belastbaar loon]])</f>
        <v>2543.58</v>
      </c>
      <c r="E4839" s="14">
        <f>MAX(Table1[[#This Row],[Loonheffing]]-Table1[[#This Row],[Algemene Heffingskorting]]-Table1[[#This Row],[Arbeidskorting]],0)</f>
        <v>17753.788500000002</v>
      </c>
      <c r="F4839" s="6">
        <f>Table1[[#This Row],[Belastbaar loon]]-Table1[[#This Row],[Belasting]]</f>
        <v>38457.211499999998</v>
      </c>
      <c r="G4839" s="2">
        <f>(Table1[[#This Row],[Belastbaar loon]]-Table1[[#This Row],[Netto loon]])/Table1[[#This Row],[Belastbaar loon]]</f>
        <v>0.31584189037732835</v>
      </c>
      <c r="H4839" s="14">
        <f t="shared" ca="1" si="70"/>
        <v>17748.886299999998</v>
      </c>
      <c r="I4839" s="14">
        <f ca="1">IF(ROW()=2, Table1[[#This Row],[Netto loon]], INDIRECT(ADDRESS(ROW()-1,COLUMN(F:F))))</f>
        <v>38452.113700000002</v>
      </c>
      <c r="J4839" s="6">
        <f ca="1">IF(ROW()=2, 0, Table1[[#This Row],[Belastbaar loon]]-INDIRECT(ADDRESS(ROW()-1,COLUMN(A:A))))</f>
        <v>10</v>
      </c>
      <c r="K4839" s="6">
        <f ca="1">Table1[[#This Row],[Netto loon]]-Table1[[#This Row],[Netto vorige schijf]]</f>
        <v>5.0977999999959138</v>
      </c>
      <c r="L4839" s="2">
        <f ca="1">(Table1[[#This Row],[Bruto tov vorige schijf]]-Table1[[#This Row],[Netto tov vorige schijf]])/MAX(Table1[[#This Row],[Bruto tov vorige schijf]],1)</f>
        <v>0.49022000000040861</v>
      </c>
    </row>
    <row r="4840" spans="1:12" x14ac:dyDescent="0.25">
      <c r="A4840" s="14">
        <v>56221</v>
      </c>
      <c r="B4840" s="6">
        <f>LoonHeffing2020(Table1[[#This Row],[Belastbaar loon]])</f>
        <v>20998.5435</v>
      </c>
      <c r="C4840" s="6">
        <f>AlgemeneHeffingsKorting2020(Table1[[#This Row],[Belastbaar loon]])</f>
        <v>696.87279999999998</v>
      </c>
      <c r="D4840" s="14">
        <f>ArbeidsKorting2020(Table1[[#This Row],[Belastbaar loon]])</f>
        <v>2542.98</v>
      </c>
      <c r="E4840" s="14">
        <f>MAX(Table1[[#This Row],[Loonheffing]]-Table1[[#This Row],[Algemene Heffingskorting]]-Table1[[#This Row],[Arbeidskorting]],0)</f>
        <v>17758.690699999999</v>
      </c>
      <c r="F4840" s="6">
        <f>Table1[[#This Row],[Belastbaar loon]]-Table1[[#This Row],[Belasting]]</f>
        <v>38462.309300000001</v>
      </c>
      <c r="G4840" s="2">
        <f>(Table1[[#This Row],[Belastbaar loon]]-Table1[[#This Row],[Netto loon]])/Table1[[#This Row],[Belastbaar loon]]</f>
        <v>0.31587290692090142</v>
      </c>
      <c r="H4840" s="14">
        <f t="shared" ca="1" si="70"/>
        <v>17753.788500000002</v>
      </c>
      <c r="I4840" s="14">
        <f ca="1">IF(ROW()=2, Table1[[#This Row],[Netto loon]], INDIRECT(ADDRESS(ROW()-1,COLUMN(F:F))))</f>
        <v>38457.211499999998</v>
      </c>
      <c r="J4840" s="6">
        <f ca="1">IF(ROW()=2, 0, Table1[[#This Row],[Belastbaar loon]]-INDIRECT(ADDRESS(ROW()-1,COLUMN(A:A))))</f>
        <v>10</v>
      </c>
      <c r="K4840" s="6">
        <f ca="1">Table1[[#This Row],[Netto loon]]-Table1[[#This Row],[Netto vorige schijf]]</f>
        <v>5.0978000000031898</v>
      </c>
      <c r="L4840" s="2">
        <f ca="1">(Table1[[#This Row],[Bruto tov vorige schijf]]-Table1[[#This Row],[Netto tov vorige schijf]])/MAX(Table1[[#This Row],[Bruto tov vorige schijf]],1)</f>
        <v>0.49021999999968102</v>
      </c>
    </row>
    <row r="4841" spans="1:12" x14ac:dyDescent="0.25">
      <c r="A4841" s="14">
        <v>56231</v>
      </c>
      <c r="B4841" s="6">
        <f>LoonHeffing2020(Table1[[#This Row],[Belastbaar loon]])</f>
        <v>21002.2785</v>
      </c>
      <c r="C4841" s="6">
        <f>AlgemeneHeffingsKorting2020(Table1[[#This Row],[Belastbaar loon]])</f>
        <v>696.30560000000003</v>
      </c>
      <c r="D4841" s="14">
        <f>ArbeidsKorting2020(Table1[[#This Row],[Belastbaar loon]])</f>
        <v>2542.38</v>
      </c>
      <c r="E4841" s="14">
        <f>MAX(Table1[[#This Row],[Loonheffing]]-Table1[[#This Row],[Algemene Heffingskorting]]-Table1[[#This Row],[Arbeidskorting]],0)</f>
        <v>17763.5929</v>
      </c>
      <c r="F4841" s="6">
        <f>Table1[[#This Row],[Belastbaar loon]]-Table1[[#This Row],[Belasting]]</f>
        <v>38467.407099999997</v>
      </c>
      <c r="G4841" s="2">
        <f>(Table1[[#This Row],[Belastbaar loon]]-Table1[[#This Row],[Netto loon]])/Table1[[#This Row],[Belastbaar loon]]</f>
        <v>0.31590391243264399</v>
      </c>
      <c r="H4841" s="14">
        <f t="shared" ca="1" si="70"/>
        <v>17758.690699999999</v>
      </c>
      <c r="I4841" s="14">
        <f ca="1">IF(ROW()=2, Table1[[#This Row],[Netto loon]], INDIRECT(ADDRESS(ROW()-1,COLUMN(F:F))))</f>
        <v>38462.309300000001</v>
      </c>
      <c r="J4841" s="6">
        <f ca="1">IF(ROW()=2, 0, Table1[[#This Row],[Belastbaar loon]]-INDIRECT(ADDRESS(ROW()-1,COLUMN(A:A))))</f>
        <v>10</v>
      </c>
      <c r="K4841" s="6">
        <f ca="1">Table1[[#This Row],[Netto loon]]-Table1[[#This Row],[Netto vorige schijf]]</f>
        <v>5.0977999999959138</v>
      </c>
      <c r="L4841" s="2">
        <f ca="1">(Table1[[#This Row],[Bruto tov vorige schijf]]-Table1[[#This Row],[Netto tov vorige schijf]])/MAX(Table1[[#This Row],[Bruto tov vorige schijf]],1)</f>
        <v>0.49022000000040861</v>
      </c>
    </row>
    <row r="4842" spans="1:12" x14ac:dyDescent="0.25">
      <c r="A4842" s="14">
        <v>56241</v>
      </c>
      <c r="B4842" s="6">
        <f>LoonHeffing2020(Table1[[#This Row],[Belastbaar loon]])</f>
        <v>21006.013500000001</v>
      </c>
      <c r="C4842" s="6">
        <f>AlgemeneHeffingsKorting2020(Table1[[#This Row],[Belastbaar loon]])</f>
        <v>695.73840000000007</v>
      </c>
      <c r="D4842" s="14">
        <f>ArbeidsKorting2020(Table1[[#This Row],[Belastbaar loon]])</f>
        <v>2541.7800000000002</v>
      </c>
      <c r="E4842" s="14">
        <f>MAX(Table1[[#This Row],[Loonheffing]]-Table1[[#This Row],[Algemene Heffingskorting]]-Table1[[#This Row],[Arbeidskorting]],0)</f>
        <v>17768.495100000004</v>
      </c>
      <c r="F4842" s="6">
        <f>Table1[[#This Row],[Belastbaar loon]]-Table1[[#This Row],[Belasting]]</f>
        <v>38472.5049</v>
      </c>
      <c r="G4842" s="2">
        <f>(Table1[[#This Row],[Belastbaar loon]]-Table1[[#This Row],[Netto loon]])/Table1[[#This Row],[Belastbaar loon]]</f>
        <v>0.31593490691844028</v>
      </c>
      <c r="H4842" s="14">
        <f t="shared" ca="1" si="70"/>
        <v>17763.5929</v>
      </c>
      <c r="I4842" s="14">
        <f ca="1">IF(ROW()=2, Table1[[#This Row],[Netto loon]], INDIRECT(ADDRESS(ROW()-1,COLUMN(F:F))))</f>
        <v>38467.407099999997</v>
      </c>
      <c r="J4842" s="6">
        <f ca="1">IF(ROW()=2, 0, Table1[[#This Row],[Belastbaar loon]]-INDIRECT(ADDRESS(ROW()-1,COLUMN(A:A))))</f>
        <v>10</v>
      </c>
      <c r="K4842" s="6">
        <f ca="1">Table1[[#This Row],[Netto loon]]-Table1[[#This Row],[Netto vorige schijf]]</f>
        <v>5.0978000000031898</v>
      </c>
      <c r="L4842" s="2">
        <f ca="1">(Table1[[#This Row],[Bruto tov vorige schijf]]-Table1[[#This Row],[Netto tov vorige schijf]])/MAX(Table1[[#This Row],[Bruto tov vorige schijf]],1)</f>
        <v>0.49021999999968102</v>
      </c>
    </row>
    <row r="4843" spans="1:12" x14ac:dyDescent="0.25">
      <c r="A4843" s="14">
        <v>56251</v>
      </c>
      <c r="B4843" s="6">
        <f>LoonHeffing2020(Table1[[#This Row],[Belastbaar loon]])</f>
        <v>21009.748500000002</v>
      </c>
      <c r="C4843" s="6">
        <f>AlgemeneHeffingsKorting2020(Table1[[#This Row],[Belastbaar loon]])</f>
        <v>695.1712</v>
      </c>
      <c r="D4843" s="14">
        <f>ArbeidsKorting2020(Table1[[#This Row],[Belastbaar loon]])</f>
        <v>2541.1799999999998</v>
      </c>
      <c r="E4843" s="14">
        <f>MAX(Table1[[#This Row],[Loonheffing]]-Table1[[#This Row],[Algemene Heffingskorting]]-Table1[[#This Row],[Arbeidskorting]],0)</f>
        <v>17773.397300000001</v>
      </c>
      <c r="F4843" s="6">
        <f>Table1[[#This Row],[Belastbaar loon]]-Table1[[#This Row],[Belasting]]</f>
        <v>38477.602700000003</v>
      </c>
      <c r="G4843" s="2">
        <f>(Table1[[#This Row],[Belastbaar loon]]-Table1[[#This Row],[Netto loon]])/Table1[[#This Row],[Belastbaar loon]]</f>
        <v>0.31596589038417089</v>
      </c>
      <c r="H4843" s="14">
        <f t="shared" ca="1" si="70"/>
        <v>17768.495100000004</v>
      </c>
      <c r="I4843" s="14">
        <f ca="1">IF(ROW()=2, Table1[[#This Row],[Netto loon]], INDIRECT(ADDRESS(ROW()-1,COLUMN(F:F))))</f>
        <v>38472.5049</v>
      </c>
      <c r="J4843" s="6">
        <f ca="1">IF(ROW()=2, 0, Table1[[#This Row],[Belastbaar loon]]-INDIRECT(ADDRESS(ROW()-1,COLUMN(A:A))))</f>
        <v>10</v>
      </c>
      <c r="K4843" s="6">
        <f ca="1">Table1[[#This Row],[Netto loon]]-Table1[[#This Row],[Netto vorige schijf]]</f>
        <v>5.0978000000031898</v>
      </c>
      <c r="L4843" s="2">
        <f ca="1">(Table1[[#This Row],[Bruto tov vorige schijf]]-Table1[[#This Row],[Netto tov vorige schijf]])/MAX(Table1[[#This Row],[Bruto tov vorige schijf]],1)</f>
        <v>0.49021999999968102</v>
      </c>
    </row>
    <row r="4844" spans="1:12" x14ac:dyDescent="0.25">
      <c r="A4844" s="14">
        <v>56261</v>
      </c>
      <c r="B4844" s="6">
        <f>LoonHeffing2020(Table1[[#This Row],[Belastbaar loon]])</f>
        <v>21013.483499999998</v>
      </c>
      <c r="C4844" s="6">
        <f>AlgemeneHeffingsKorting2020(Table1[[#This Row],[Belastbaar loon]])</f>
        <v>694.60400000000004</v>
      </c>
      <c r="D4844" s="14">
        <f>ArbeidsKorting2020(Table1[[#This Row],[Belastbaar loon]])</f>
        <v>2540.58</v>
      </c>
      <c r="E4844" s="14">
        <f>MAX(Table1[[#This Row],[Loonheffing]]-Table1[[#This Row],[Algemene Heffingskorting]]-Table1[[#This Row],[Arbeidskorting]],0)</f>
        <v>17778.299500000001</v>
      </c>
      <c r="F4844" s="6">
        <f>Table1[[#This Row],[Belastbaar loon]]-Table1[[#This Row],[Belasting]]</f>
        <v>38482.700499999999</v>
      </c>
      <c r="G4844" s="2">
        <f>(Table1[[#This Row],[Belastbaar loon]]-Table1[[#This Row],[Netto loon]])/Table1[[#This Row],[Belastbaar loon]]</f>
        <v>0.31599686283571216</v>
      </c>
      <c r="H4844" s="14">
        <f t="shared" ca="1" si="70"/>
        <v>17773.397300000001</v>
      </c>
      <c r="I4844" s="14">
        <f ca="1">IF(ROW()=2, Table1[[#This Row],[Netto loon]], INDIRECT(ADDRESS(ROW()-1,COLUMN(F:F))))</f>
        <v>38477.602700000003</v>
      </c>
      <c r="J4844" s="6">
        <f ca="1">IF(ROW()=2, 0, Table1[[#This Row],[Belastbaar loon]]-INDIRECT(ADDRESS(ROW()-1,COLUMN(A:A))))</f>
        <v>10</v>
      </c>
      <c r="K4844" s="6">
        <f ca="1">Table1[[#This Row],[Netto loon]]-Table1[[#This Row],[Netto vorige schijf]]</f>
        <v>5.0977999999959138</v>
      </c>
      <c r="L4844" s="2">
        <f ca="1">(Table1[[#This Row],[Bruto tov vorige schijf]]-Table1[[#This Row],[Netto tov vorige schijf]])/MAX(Table1[[#This Row],[Bruto tov vorige schijf]],1)</f>
        <v>0.49022000000040861</v>
      </c>
    </row>
    <row r="4845" spans="1:12" x14ac:dyDescent="0.25">
      <c r="A4845" s="14">
        <v>56271</v>
      </c>
      <c r="B4845" s="6">
        <f>LoonHeffing2020(Table1[[#This Row],[Belastbaar loon]])</f>
        <v>21017.218499999999</v>
      </c>
      <c r="C4845" s="6">
        <f>AlgemeneHeffingsKorting2020(Table1[[#This Row],[Belastbaar loon]])</f>
        <v>694.03679999999997</v>
      </c>
      <c r="D4845" s="14">
        <f>ArbeidsKorting2020(Table1[[#This Row],[Belastbaar loon]])</f>
        <v>2539.98</v>
      </c>
      <c r="E4845" s="14">
        <f>MAX(Table1[[#This Row],[Loonheffing]]-Table1[[#This Row],[Algemene Heffingskorting]]-Table1[[#This Row],[Arbeidskorting]],0)</f>
        <v>17783.201699999998</v>
      </c>
      <c r="F4845" s="6">
        <f>Table1[[#This Row],[Belastbaar loon]]-Table1[[#This Row],[Belasting]]</f>
        <v>38487.798300000002</v>
      </c>
      <c r="G4845" s="2">
        <f>(Table1[[#This Row],[Belastbaar loon]]-Table1[[#This Row],[Netto loon]])/Table1[[#This Row],[Belastbaar loon]]</f>
        <v>0.31602782427893583</v>
      </c>
      <c r="H4845" s="14">
        <f t="shared" ca="1" si="70"/>
        <v>17778.299500000001</v>
      </c>
      <c r="I4845" s="14">
        <f ca="1">IF(ROW()=2, Table1[[#This Row],[Netto loon]], INDIRECT(ADDRESS(ROW()-1,COLUMN(F:F))))</f>
        <v>38482.700499999999</v>
      </c>
      <c r="J4845" s="6">
        <f ca="1">IF(ROW()=2, 0, Table1[[#This Row],[Belastbaar loon]]-INDIRECT(ADDRESS(ROW()-1,COLUMN(A:A))))</f>
        <v>10</v>
      </c>
      <c r="K4845" s="6">
        <f ca="1">Table1[[#This Row],[Netto loon]]-Table1[[#This Row],[Netto vorige schijf]]</f>
        <v>5.0978000000031898</v>
      </c>
      <c r="L4845" s="2">
        <f ca="1">(Table1[[#This Row],[Bruto tov vorige schijf]]-Table1[[#This Row],[Netto tov vorige schijf]])/MAX(Table1[[#This Row],[Bruto tov vorige schijf]],1)</f>
        <v>0.49021999999968102</v>
      </c>
    </row>
    <row r="4846" spans="1:12" x14ac:dyDescent="0.25">
      <c r="A4846" s="14">
        <v>56281</v>
      </c>
      <c r="B4846" s="6">
        <f>LoonHeffing2020(Table1[[#This Row],[Belastbaar loon]])</f>
        <v>21020.9535</v>
      </c>
      <c r="C4846" s="6">
        <f>AlgemeneHeffingsKorting2020(Table1[[#This Row],[Belastbaar loon]])</f>
        <v>693.46960000000001</v>
      </c>
      <c r="D4846" s="14">
        <f>ArbeidsKorting2020(Table1[[#This Row],[Belastbaar loon]])</f>
        <v>2539.38</v>
      </c>
      <c r="E4846" s="14">
        <f>MAX(Table1[[#This Row],[Loonheffing]]-Table1[[#This Row],[Algemene Heffingskorting]]-Table1[[#This Row],[Arbeidskorting]],0)</f>
        <v>17788.103899999998</v>
      </c>
      <c r="F4846" s="6">
        <f>Table1[[#This Row],[Belastbaar loon]]-Table1[[#This Row],[Belasting]]</f>
        <v>38492.896099999998</v>
      </c>
      <c r="G4846" s="2">
        <f>(Table1[[#This Row],[Belastbaar loon]]-Table1[[#This Row],[Netto loon]])/Table1[[#This Row],[Belastbaar loon]]</f>
        <v>0.31605877471971006</v>
      </c>
      <c r="H4846" s="14">
        <f t="shared" ca="1" si="70"/>
        <v>17783.201699999998</v>
      </c>
      <c r="I4846" s="14">
        <f ca="1">IF(ROW()=2, Table1[[#This Row],[Netto loon]], INDIRECT(ADDRESS(ROW()-1,COLUMN(F:F))))</f>
        <v>38487.798300000002</v>
      </c>
      <c r="J4846" s="6">
        <f ca="1">IF(ROW()=2, 0, Table1[[#This Row],[Belastbaar loon]]-INDIRECT(ADDRESS(ROW()-1,COLUMN(A:A))))</f>
        <v>10</v>
      </c>
      <c r="K4846" s="6">
        <f ca="1">Table1[[#This Row],[Netto loon]]-Table1[[#This Row],[Netto vorige schijf]]</f>
        <v>5.0977999999959138</v>
      </c>
      <c r="L4846" s="2">
        <f ca="1">(Table1[[#This Row],[Bruto tov vorige schijf]]-Table1[[#This Row],[Netto tov vorige schijf]])/MAX(Table1[[#This Row],[Bruto tov vorige schijf]],1)</f>
        <v>0.49022000000040861</v>
      </c>
    </row>
    <row r="4847" spans="1:12" x14ac:dyDescent="0.25">
      <c r="A4847" s="14">
        <v>56291</v>
      </c>
      <c r="B4847" s="6">
        <f>LoonHeffing2020(Table1[[#This Row],[Belastbaar loon]])</f>
        <v>21024.6885</v>
      </c>
      <c r="C4847" s="6">
        <f>AlgemeneHeffingsKorting2020(Table1[[#This Row],[Belastbaar loon]])</f>
        <v>692.90240000000006</v>
      </c>
      <c r="D4847" s="14">
        <f>ArbeidsKorting2020(Table1[[#This Row],[Belastbaar loon]])</f>
        <v>2538.7800000000002</v>
      </c>
      <c r="E4847" s="14">
        <f>MAX(Table1[[#This Row],[Loonheffing]]-Table1[[#This Row],[Algemene Heffingskorting]]-Table1[[#This Row],[Arbeidskorting]],0)</f>
        <v>17793.006100000002</v>
      </c>
      <c r="F4847" s="6">
        <f>Table1[[#This Row],[Belastbaar loon]]-Table1[[#This Row],[Belasting]]</f>
        <v>38497.993900000001</v>
      </c>
      <c r="G4847" s="2">
        <f>(Table1[[#This Row],[Belastbaar loon]]-Table1[[#This Row],[Netto loon]])/Table1[[#This Row],[Belastbaar loon]]</f>
        <v>0.31608971416389831</v>
      </c>
      <c r="H4847" s="14">
        <f t="shared" ca="1" si="70"/>
        <v>17788.103899999998</v>
      </c>
      <c r="I4847" s="14">
        <f ca="1">IF(ROW()=2, Table1[[#This Row],[Netto loon]], INDIRECT(ADDRESS(ROW()-1,COLUMN(F:F))))</f>
        <v>38492.896099999998</v>
      </c>
      <c r="J4847" s="6">
        <f ca="1">IF(ROW()=2, 0, Table1[[#This Row],[Belastbaar loon]]-INDIRECT(ADDRESS(ROW()-1,COLUMN(A:A))))</f>
        <v>10</v>
      </c>
      <c r="K4847" s="6">
        <f ca="1">Table1[[#This Row],[Netto loon]]-Table1[[#This Row],[Netto vorige schijf]]</f>
        <v>5.0978000000031898</v>
      </c>
      <c r="L4847" s="2">
        <f ca="1">(Table1[[#This Row],[Bruto tov vorige schijf]]-Table1[[#This Row],[Netto tov vorige schijf]])/MAX(Table1[[#This Row],[Bruto tov vorige schijf]],1)</f>
        <v>0.49021999999968102</v>
      </c>
    </row>
    <row r="4848" spans="1:12" x14ac:dyDescent="0.25">
      <c r="A4848" s="14">
        <v>56301</v>
      </c>
      <c r="B4848" s="6">
        <f>LoonHeffing2020(Table1[[#This Row],[Belastbaar loon]])</f>
        <v>21028.423500000001</v>
      </c>
      <c r="C4848" s="6">
        <f>AlgemeneHeffingsKorting2020(Table1[[#This Row],[Belastbaar loon]])</f>
        <v>692.33519999999999</v>
      </c>
      <c r="D4848" s="14">
        <f>ArbeidsKorting2020(Table1[[#This Row],[Belastbaar loon]])</f>
        <v>2538.1799999999998</v>
      </c>
      <c r="E4848" s="14">
        <f>MAX(Table1[[#This Row],[Loonheffing]]-Table1[[#This Row],[Algemene Heffingskorting]]-Table1[[#This Row],[Arbeidskorting]],0)</f>
        <v>17797.908299999999</v>
      </c>
      <c r="F4848" s="6">
        <f>Table1[[#This Row],[Belastbaar loon]]-Table1[[#This Row],[Belasting]]</f>
        <v>38503.091700000004</v>
      </c>
      <c r="G4848" s="2">
        <f>(Table1[[#This Row],[Belastbaar loon]]-Table1[[#This Row],[Netto loon]])/Table1[[#This Row],[Belastbaar loon]]</f>
        <v>0.31612064261736017</v>
      </c>
      <c r="H4848" s="14">
        <f t="shared" ca="1" si="70"/>
        <v>17793.006100000002</v>
      </c>
      <c r="I4848" s="14">
        <f ca="1">IF(ROW()=2, Table1[[#This Row],[Netto loon]], INDIRECT(ADDRESS(ROW()-1,COLUMN(F:F))))</f>
        <v>38497.993900000001</v>
      </c>
      <c r="J4848" s="6">
        <f ca="1">IF(ROW()=2, 0, Table1[[#This Row],[Belastbaar loon]]-INDIRECT(ADDRESS(ROW()-1,COLUMN(A:A))))</f>
        <v>10</v>
      </c>
      <c r="K4848" s="6">
        <f ca="1">Table1[[#This Row],[Netto loon]]-Table1[[#This Row],[Netto vorige schijf]]</f>
        <v>5.0978000000031898</v>
      </c>
      <c r="L4848" s="2">
        <f ca="1">(Table1[[#This Row],[Bruto tov vorige schijf]]-Table1[[#This Row],[Netto tov vorige schijf]])/MAX(Table1[[#This Row],[Bruto tov vorige schijf]],1)</f>
        <v>0.49021999999968102</v>
      </c>
    </row>
    <row r="4849" spans="1:12" x14ac:dyDescent="0.25">
      <c r="A4849" s="14">
        <v>56311</v>
      </c>
      <c r="B4849" s="6">
        <f>LoonHeffing2020(Table1[[#This Row],[Belastbaar loon]])</f>
        <v>21032.158500000001</v>
      </c>
      <c r="C4849" s="6">
        <f>AlgemeneHeffingsKorting2020(Table1[[#This Row],[Belastbaar loon]])</f>
        <v>691.76800000000003</v>
      </c>
      <c r="D4849" s="14">
        <f>ArbeidsKorting2020(Table1[[#This Row],[Belastbaar loon]])</f>
        <v>2537.58</v>
      </c>
      <c r="E4849" s="14">
        <f>MAX(Table1[[#This Row],[Loonheffing]]-Table1[[#This Row],[Algemene Heffingskorting]]-Table1[[#This Row],[Arbeidskorting]],0)</f>
        <v>17802.8105</v>
      </c>
      <c r="F4849" s="6">
        <f>Table1[[#This Row],[Belastbaar loon]]-Table1[[#This Row],[Belasting]]</f>
        <v>38508.1895</v>
      </c>
      <c r="G4849" s="2">
        <f>(Table1[[#This Row],[Belastbaar loon]]-Table1[[#This Row],[Netto loon]])/Table1[[#This Row],[Belastbaar loon]]</f>
        <v>0.31615156008595124</v>
      </c>
      <c r="H4849" s="14">
        <f t="shared" ca="1" si="70"/>
        <v>17797.908299999999</v>
      </c>
      <c r="I4849" s="14">
        <f ca="1">IF(ROW()=2, Table1[[#This Row],[Netto loon]], INDIRECT(ADDRESS(ROW()-1,COLUMN(F:F))))</f>
        <v>38503.091700000004</v>
      </c>
      <c r="J4849" s="6">
        <f ca="1">IF(ROW()=2, 0, Table1[[#This Row],[Belastbaar loon]]-INDIRECT(ADDRESS(ROW()-1,COLUMN(A:A))))</f>
        <v>10</v>
      </c>
      <c r="K4849" s="6">
        <f ca="1">Table1[[#This Row],[Netto loon]]-Table1[[#This Row],[Netto vorige schijf]]</f>
        <v>5.0977999999959138</v>
      </c>
      <c r="L4849" s="2">
        <f ca="1">(Table1[[#This Row],[Bruto tov vorige schijf]]-Table1[[#This Row],[Netto tov vorige schijf]])/MAX(Table1[[#This Row],[Bruto tov vorige schijf]],1)</f>
        <v>0.49022000000040861</v>
      </c>
    </row>
    <row r="4850" spans="1:12" x14ac:dyDescent="0.25">
      <c r="A4850" s="14">
        <v>56321</v>
      </c>
      <c r="B4850" s="6">
        <f>LoonHeffing2020(Table1[[#This Row],[Belastbaar loon]])</f>
        <v>21035.893499999998</v>
      </c>
      <c r="C4850" s="6">
        <f>AlgemeneHeffingsKorting2020(Table1[[#This Row],[Belastbaar loon]])</f>
        <v>691.20079999999996</v>
      </c>
      <c r="D4850" s="14">
        <f>ArbeidsKorting2020(Table1[[#This Row],[Belastbaar loon]])</f>
        <v>2536.98</v>
      </c>
      <c r="E4850" s="14">
        <f>MAX(Table1[[#This Row],[Loonheffing]]-Table1[[#This Row],[Algemene Heffingskorting]]-Table1[[#This Row],[Arbeidskorting]],0)</f>
        <v>17807.7127</v>
      </c>
      <c r="F4850" s="6">
        <f>Table1[[#This Row],[Belastbaar loon]]-Table1[[#This Row],[Belasting]]</f>
        <v>38513.287299999996</v>
      </c>
      <c r="G4850" s="2">
        <f>(Table1[[#This Row],[Belastbaar loon]]-Table1[[#This Row],[Netto loon]])/Table1[[#This Row],[Belastbaar loon]]</f>
        <v>0.31618246657552251</v>
      </c>
      <c r="H4850" s="14">
        <f t="shared" ca="1" si="70"/>
        <v>17802.8105</v>
      </c>
      <c r="I4850" s="14">
        <f ca="1">IF(ROW()=2, Table1[[#This Row],[Netto loon]], INDIRECT(ADDRESS(ROW()-1,COLUMN(F:F))))</f>
        <v>38508.1895</v>
      </c>
      <c r="J4850" s="6">
        <f ca="1">IF(ROW()=2, 0, Table1[[#This Row],[Belastbaar loon]]-INDIRECT(ADDRESS(ROW()-1,COLUMN(A:A))))</f>
        <v>10</v>
      </c>
      <c r="K4850" s="6">
        <f ca="1">Table1[[#This Row],[Netto loon]]-Table1[[#This Row],[Netto vorige schijf]]</f>
        <v>5.0977999999959138</v>
      </c>
      <c r="L4850" s="2">
        <f ca="1">(Table1[[#This Row],[Bruto tov vorige schijf]]-Table1[[#This Row],[Netto tov vorige schijf]])/MAX(Table1[[#This Row],[Bruto tov vorige schijf]],1)</f>
        <v>0.49022000000040861</v>
      </c>
    </row>
    <row r="4851" spans="1:12" x14ac:dyDescent="0.25">
      <c r="A4851" s="14">
        <v>56331</v>
      </c>
      <c r="B4851" s="6">
        <f>LoonHeffing2020(Table1[[#This Row],[Belastbaar loon]])</f>
        <v>21039.628499999999</v>
      </c>
      <c r="C4851" s="6">
        <f>AlgemeneHeffingsKorting2020(Table1[[#This Row],[Belastbaar loon]])</f>
        <v>690.6336</v>
      </c>
      <c r="D4851" s="14">
        <f>ArbeidsKorting2020(Table1[[#This Row],[Belastbaar loon]])</f>
        <v>2536.38</v>
      </c>
      <c r="E4851" s="14">
        <f>MAX(Table1[[#This Row],[Loonheffing]]-Table1[[#This Row],[Algemene Heffingskorting]]-Table1[[#This Row],[Arbeidskorting]],0)</f>
        <v>17812.614899999997</v>
      </c>
      <c r="F4851" s="6">
        <f>Table1[[#This Row],[Belastbaar loon]]-Table1[[#This Row],[Belasting]]</f>
        <v>38518.3851</v>
      </c>
      <c r="G4851" s="2">
        <f>(Table1[[#This Row],[Belastbaar loon]]-Table1[[#This Row],[Netto loon]])/Table1[[#This Row],[Belastbaar loon]]</f>
        <v>0.31621336209192097</v>
      </c>
      <c r="H4851" s="14">
        <f t="shared" ca="1" si="70"/>
        <v>17807.7127</v>
      </c>
      <c r="I4851" s="14">
        <f ca="1">IF(ROW()=2, Table1[[#This Row],[Netto loon]], INDIRECT(ADDRESS(ROW()-1,COLUMN(F:F))))</f>
        <v>38513.287299999996</v>
      </c>
      <c r="J4851" s="6">
        <f ca="1">IF(ROW()=2, 0, Table1[[#This Row],[Belastbaar loon]]-INDIRECT(ADDRESS(ROW()-1,COLUMN(A:A))))</f>
        <v>10</v>
      </c>
      <c r="K4851" s="6">
        <f ca="1">Table1[[#This Row],[Netto loon]]-Table1[[#This Row],[Netto vorige schijf]]</f>
        <v>5.0978000000031898</v>
      </c>
      <c r="L4851" s="2">
        <f ca="1">(Table1[[#This Row],[Bruto tov vorige schijf]]-Table1[[#This Row],[Netto tov vorige schijf]])/MAX(Table1[[#This Row],[Bruto tov vorige schijf]],1)</f>
        <v>0.49021999999968102</v>
      </c>
    </row>
    <row r="4852" spans="1:12" x14ac:dyDescent="0.25">
      <c r="A4852" s="14">
        <v>56341</v>
      </c>
      <c r="B4852" s="6">
        <f>LoonHeffing2020(Table1[[#This Row],[Belastbaar loon]])</f>
        <v>21043.363499999999</v>
      </c>
      <c r="C4852" s="6">
        <f>AlgemeneHeffingsKorting2020(Table1[[#This Row],[Belastbaar loon]])</f>
        <v>690.06640000000004</v>
      </c>
      <c r="D4852" s="14">
        <f>ArbeidsKorting2020(Table1[[#This Row],[Belastbaar loon]])</f>
        <v>2535.7800000000002</v>
      </c>
      <c r="E4852" s="14">
        <f>MAX(Table1[[#This Row],[Loonheffing]]-Table1[[#This Row],[Algemene Heffingskorting]]-Table1[[#This Row],[Arbeidskorting]],0)</f>
        <v>17817.517100000001</v>
      </c>
      <c r="F4852" s="6">
        <f>Table1[[#This Row],[Belastbaar loon]]-Table1[[#This Row],[Belasting]]</f>
        <v>38523.482900000003</v>
      </c>
      <c r="G4852" s="2">
        <f>(Table1[[#This Row],[Belastbaar loon]]-Table1[[#This Row],[Netto loon]])/Table1[[#This Row],[Belastbaar loon]]</f>
        <v>0.31624424664098966</v>
      </c>
      <c r="H4852" s="14">
        <f t="shared" ca="1" si="70"/>
        <v>17812.614899999997</v>
      </c>
      <c r="I4852" s="14">
        <f ca="1">IF(ROW()=2, Table1[[#This Row],[Netto loon]], INDIRECT(ADDRESS(ROW()-1,COLUMN(F:F))))</f>
        <v>38518.3851</v>
      </c>
      <c r="J4852" s="6">
        <f ca="1">IF(ROW()=2, 0, Table1[[#This Row],[Belastbaar loon]]-INDIRECT(ADDRESS(ROW()-1,COLUMN(A:A))))</f>
        <v>10</v>
      </c>
      <c r="K4852" s="6">
        <f ca="1">Table1[[#This Row],[Netto loon]]-Table1[[#This Row],[Netto vorige schijf]]</f>
        <v>5.0978000000031898</v>
      </c>
      <c r="L4852" s="2">
        <f ca="1">(Table1[[#This Row],[Bruto tov vorige schijf]]-Table1[[#This Row],[Netto tov vorige schijf]])/MAX(Table1[[#This Row],[Bruto tov vorige schijf]],1)</f>
        <v>0.49021999999968102</v>
      </c>
    </row>
    <row r="4853" spans="1:12" x14ac:dyDescent="0.25">
      <c r="A4853" s="14">
        <v>56351</v>
      </c>
      <c r="B4853" s="6">
        <f>LoonHeffing2020(Table1[[#This Row],[Belastbaar loon]])</f>
        <v>21047.0985</v>
      </c>
      <c r="C4853" s="6">
        <f>AlgemeneHeffingsKorting2020(Table1[[#This Row],[Belastbaar loon]])</f>
        <v>689.49919999999997</v>
      </c>
      <c r="D4853" s="14">
        <f>ArbeidsKorting2020(Table1[[#This Row],[Belastbaar loon]])</f>
        <v>2535.1799999999998</v>
      </c>
      <c r="E4853" s="14">
        <f>MAX(Table1[[#This Row],[Loonheffing]]-Table1[[#This Row],[Algemene Heffingskorting]]-Table1[[#This Row],[Arbeidskorting]],0)</f>
        <v>17822.419300000001</v>
      </c>
      <c r="F4853" s="6">
        <f>Table1[[#This Row],[Belastbaar loon]]-Table1[[#This Row],[Belasting]]</f>
        <v>38528.580699999999</v>
      </c>
      <c r="G4853" s="2">
        <f>(Table1[[#This Row],[Belastbaar loon]]-Table1[[#This Row],[Netto loon]])/Table1[[#This Row],[Belastbaar loon]]</f>
        <v>0.31627512022856741</v>
      </c>
      <c r="H4853" s="14">
        <f t="shared" ca="1" si="70"/>
        <v>17817.517100000001</v>
      </c>
      <c r="I4853" s="14">
        <f ca="1">IF(ROW()=2, Table1[[#This Row],[Netto loon]], INDIRECT(ADDRESS(ROW()-1,COLUMN(F:F))))</f>
        <v>38523.482900000003</v>
      </c>
      <c r="J4853" s="6">
        <f ca="1">IF(ROW()=2, 0, Table1[[#This Row],[Belastbaar loon]]-INDIRECT(ADDRESS(ROW()-1,COLUMN(A:A))))</f>
        <v>10</v>
      </c>
      <c r="K4853" s="6">
        <f ca="1">Table1[[#This Row],[Netto loon]]-Table1[[#This Row],[Netto vorige schijf]]</f>
        <v>5.0977999999959138</v>
      </c>
      <c r="L4853" s="2">
        <f ca="1">(Table1[[#This Row],[Bruto tov vorige schijf]]-Table1[[#This Row],[Netto tov vorige schijf]])/MAX(Table1[[#This Row],[Bruto tov vorige schijf]],1)</f>
        <v>0.49022000000040861</v>
      </c>
    </row>
    <row r="4854" spans="1:12" x14ac:dyDescent="0.25">
      <c r="A4854" s="14">
        <v>56361</v>
      </c>
      <c r="B4854" s="6">
        <f>LoonHeffing2020(Table1[[#This Row],[Belastbaar loon]])</f>
        <v>21050.833500000001</v>
      </c>
      <c r="C4854" s="6">
        <f>AlgemeneHeffingsKorting2020(Table1[[#This Row],[Belastbaar loon]])</f>
        <v>688.93200000000002</v>
      </c>
      <c r="D4854" s="14">
        <f>ArbeidsKorting2020(Table1[[#This Row],[Belastbaar loon]])</f>
        <v>2534.58</v>
      </c>
      <c r="E4854" s="14">
        <f>MAX(Table1[[#This Row],[Loonheffing]]-Table1[[#This Row],[Algemene Heffingskorting]]-Table1[[#This Row],[Arbeidskorting]],0)</f>
        <v>17827.321499999998</v>
      </c>
      <c r="F4854" s="6">
        <f>Table1[[#This Row],[Belastbaar loon]]-Table1[[#This Row],[Belasting]]</f>
        <v>38533.678500000002</v>
      </c>
      <c r="G4854" s="2">
        <f>(Table1[[#This Row],[Belastbaar loon]]-Table1[[#This Row],[Netto loon]])/Table1[[#This Row],[Belastbaar loon]]</f>
        <v>0.31630598286048861</v>
      </c>
      <c r="H4854" s="14">
        <f t="shared" ca="1" si="70"/>
        <v>17822.419300000001</v>
      </c>
      <c r="I4854" s="14">
        <f ca="1">IF(ROW()=2, Table1[[#This Row],[Netto loon]], INDIRECT(ADDRESS(ROW()-1,COLUMN(F:F))))</f>
        <v>38528.580699999999</v>
      </c>
      <c r="J4854" s="6">
        <f ca="1">IF(ROW()=2, 0, Table1[[#This Row],[Belastbaar loon]]-INDIRECT(ADDRESS(ROW()-1,COLUMN(A:A))))</f>
        <v>10</v>
      </c>
      <c r="K4854" s="6">
        <f ca="1">Table1[[#This Row],[Netto loon]]-Table1[[#This Row],[Netto vorige schijf]]</f>
        <v>5.0978000000031898</v>
      </c>
      <c r="L4854" s="2">
        <f ca="1">(Table1[[#This Row],[Bruto tov vorige schijf]]-Table1[[#This Row],[Netto tov vorige schijf]])/MAX(Table1[[#This Row],[Bruto tov vorige schijf]],1)</f>
        <v>0.49021999999968102</v>
      </c>
    </row>
    <row r="4855" spans="1:12" x14ac:dyDescent="0.25">
      <c r="A4855" s="14">
        <v>56371</v>
      </c>
      <c r="B4855" s="6">
        <f>LoonHeffing2020(Table1[[#This Row],[Belastbaar loon]])</f>
        <v>21054.568500000001</v>
      </c>
      <c r="C4855" s="6">
        <f>AlgemeneHeffingsKorting2020(Table1[[#This Row],[Belastbaar loon]])</f>
        <v>688.36480000000006</v>
      </c>
      <c r="D4855" s="14">
        <f>ArbeidsKorting2020(Table1[[#This Row],[Belastbaar loon]])</f>
        <v>2533.98</v>
      </c>
      <c r="E4855" s="14">
        <f>MAX(Table1[[#This Row],[Loonheffing]]-Table1[[#This Row],[Algemene Heffingskorting]]-Table1[[#This Row],[Arbeidskorting]],0)</f>
        <v>17832.223700000002</v>
      </c>
      <c r="F4855" s="6">
        <f>Table1[[#This Row],[Belastbaar loon]]-Table1[[#This Row],[Belasting]]</f>
        <v>38538.776299999998</v>
      </c>
      <c r="G4855" s="2">
        <f>(Table1[[#This Row],[Belastbaar loon]]-Table1[[#This Row],[Netto loon]])/Table1[[#This Row],[Belastbaar loon]]</f>
        <v>0.31633683454258399</v>
      </c>
      <c r="H4855" s="14">
        <f t="shared" ca="1" si="70"/>
        <v>17827.321499999998</v>
      </c>
      <c r="I4855" s="14">
        <f ca="1">IF(ROW()=2, Table1[[#This Row],[Netto loon]], INDIRECT(ADDRESS(ROW()-1,COLUMN(F:F))))</f>
        <v>38533.678500000002</v>
      </c>
      <c r="J4855" s="6">
        <f ca="1">IF(ROW()=2, 0, Table1[[#This Row],[Belastbaar loon]]-INDIRECT(ADDRESS(ROW()-1,COLUMN(A:A))))</f>
        <v>10</v>
      </c>
      <c r="K4855" s="6">
        <f ca="1">Table1[[#This Row],[Netto loon]]-Table1[[#This Row],[Netto vorige schijf]]</f>
        <v>5.0977999999959138</v>
      </c>
      <c r="L4855" s="2">
        <f ca="1">(Table1[[#This Row],[Bruto tov vorige schijf]]-Table1[[#This Row],[Netto tov vorige schijf]])/MAX(Table1[[#This Row],[Bruto tov vorige schijf]],1)</f>
        <v>0.49022000000040861</v>
      </c>
    </row>
    <row r="4856" spans="1:12" x14ac:dyDescent="0.25">
      <c r="A4856" s="14">
        <v>56381</v>
      </c>
      <c r="B4856" s="6">
        <f>LoonHeffing2020(Table1[[#This Row],[Belastbaar loon]])</f>
        <v>21058.303499999998</v>
      </c>
      <c r="C4856" s="6">
        <f>AlgemeneHeffingsKorting2020(Table1[[#This Row],[Belastbaar loon]])</f>
        <v>687.79759999999999</v>
      </c>
      <c r="D4856" s="14">
        <f>ArbeidsKorting2020(Table1[[#This Row],[Belastbaar loon]])</f>
        <v>2533.38</v>
      </c>
      <c r="E4856" s="14">
        <f>MAX(Table1[[#This Row],[Loonheffing]]-Table1[[#This Row],[Algemene Heffingskorting]]-Table1[[#This Row],[Arbeidskorting]],0)</f>
        <v>17837.125899999995</v>
      </c>
      <c r="F4856" s="6">
        <f>Table1[[#This Row],[Belastbaar loon]]-Table1[[#This Row],[Belasting]]</f>
        <v>38543.874100000001</v>
      </c>
      <c r="G4856" s="2">
        <f>(Table1[[#This Row],[Belastbaar loon]]-Table1[[#This Row],[Netto loon]])/Table1[[#This Row],[Belastbaar loon]]</f>
        <v>0.31636767528067966</v>
      </c>
      <c r="H4856" s="14">
        <f t="shared" ca="1" si="70"/>
        <v>17832.223700000002</v>
      </c>
      <c r="I4856" s="14">
        <f ca="1">IF(ROW()=2, Table1[[#This Row],[Netto loon]], INDIRECT(ADDRESS(ROW()-1,COLUMN(F:F))))</f>
        <v>38538.776299999998</v>
      </c>
      <c r="J4856" s="6">
        <f ca="1">IF(ROW()=2, 0, Table1[[#This Row],[Belastbaar loon]]-INDIRECT(ADDRESS(ROW()-1,COLUMN(A:A))))</f>
        <v>10</v>
      </c>
      <c r="K4856" s="6">
        <f ca="1">Table1[[#This Row],[Netto loon]]-Table1[[#This Row],[Netto vorige schijf]]</f>
        <v>5.0978000000031898</v>
      </c>
      <c r="L4856" s="2">
        <f ca="1">(Table1[[#This Row],[Bruto tov vorige schijf]]-Table1[[#This Row],[Netto tov vorige schijf]])/MAX(Table1[[#This Row],[Bruto tov vorige schijf]],1)</f>
        <v>0.49021999999968102</v>
      </c>
    </row>
    <row r="4857" spans="1:12" x14ac:dyDescent="0.25">
      <c r="A4857" s="14">
        <v>56391</v>
      </c>
      <c r="B4857" s="6">
        <f>LoonHeffing2020(Table1[[#This Row],[Belastbaar loon]])</f>
        <v>21062.038499999999</v>
      </c>
      <c r="C4857" s="6">
        <f>AlgemeneHeffingsKorting2020(Table1[[#This Row],[Belastbaar loon]])</f>
        <v>687.23040000000003</v>
      </c>
      <c r="D4857" s="14">
        <f>ArbeidsKorting2020(Table1[[#This Row],[Belastbaar loon]])</f>
        <v>2532.7800000000002</v>
      </c>
      <c r="E4857" s="14">
        <f>MAX(Table1[[#This Row],[Loonheffing]]-Table1[[#This Row],[Algemene Heffingskorting]]-Table1[[#This Row],[Arbeidskorting]],0)</f>
        <v>17842.0281</v>
      </c>
      <c r="F4857" s="6">
        <f>Table1[[#This Row],[Belastbaar loon]]-Table1[[#This Row],[Belasting]]</f>
        <v>38548.971900000004</v>
      </c>
      <c r="G4857" s="2">
        <f>(Table1[[#This Row],[Belastbaar loon]]-Table1[[#This Row],[Netto loon]])/Table1[[#This Row],[Belastbaar loon]]</f>
        <v>0.31639850508059791</v>
      </c>
      <c r="H4857" s="14">
        <f t="shared" ca="1" si="70"/>
        <v>17837.125899999995</v>
      </c>
      <c r="I4857" s="14">
        <f ca="1">IF(ROW()=2, Table1[[#This Row],[Netto loon]], INDIRECT(ADDRESS(ROW()-1,COLUMN(F:F))))</f>
        <v>38543.874100000001</v>
      </c>
      <c r="J4857" s="6">
        <f ca="1">IF(ROW()=2, 0, Table1[[#This Row],[Belastbaar loon]]-INDIRECT(ADDRESS(ROW()-1,COLUMN(A:A))))</f>
        <v>10</v>
      </c>
      <c r="K4857" s="6">
        <f ca="1">Table1[[#This Row],[Netto loon]]-Table1[[#This Row],[Netto vorige schijf]]</f>
        <v>5.0978000000031898</v>
      </c>
      <c r="L4857" s="2">
        <f ca="1">(Table1[[#This Row],[Bruto tov vorige schijf]]-Table1[[#This Row],[Netto tov vorige schijf]])/MAX(Table1[[#This Row],[Bruto tov vorige schijf]],1)</f>
        <v>0.49021999999968102</v>
      </c>
    </row>
    <row r="4858" spans="1:12" x14ac:dyDescent="0.25">
      <c r="A4858" s="14">
        <v>56401</v>
      </c>
      <c r="B4858" s="6">
        <f>LoonHeffing2020(Table1[[#This Row],[Belastbaar loon]])</f>
        <v>21065.773499999999</v>
      </c>
      <c r="C4858" s="6">
        <f>AlgemeneHeffingsKorting2020(Table1[[#This Row],[Belastbaar loon]])</f>
        <v>686.66319999999996</v>
      </c>
      <c r="D4858" s="14">
        <f>ArbeidsKorting2020(Table1[[#This Row],[Belastbaar loon]])</f>
        <v>2532.1799999999998</v>
      </c>
      <c r="E4858" s="14">
        <f>MAX(Table1[[#This Row],[Loonheffing]]-Table1[[#This Row],[Algemene Heffingskorting]]-Table1[[#This Row],[Arbeidskorting]],0)</f>
        <v>17846.9303</v>
      </c>
      <c r="F4858" s="6">
        <f>Table1[[#This Row],[Belastbaar loon]]-Table1[[#This Row],[Belasting]]</f>
        <v>38554.0697</v>
      </c>
      <c r="G4858" s="2">
        <f>(Table1[[#This Row],[Belastbaar loon]]-Table1[[#This Row],[Netto loon]])/Table1[[#This Row],[Belastbaar loon]]</f>
        <v>0.31642932394815693</v>
      </c>
      <c r="H4858" s="14">
        <f t="shared" ca="1" si="70"/>
        <v>17842.0281</v>
      </c>
      <c r="I4858" s="14">
        <f ca="1">IF(ROW()=2, Table1[[#This Row],[Netto loon]], INDIRECT(ADDRESS(ROW()-1,COLUMN(F:F))))</f>
        <v>38548.971900000004</v>
      </c>
      <c r="J4858" s="6">
        <f ca="1">IF(ROW()=2, 0, Table1[[#This Row],[Belastbaar loon]]-INDIRECT(ADDRESS(ROW()-1,COLUMN(A:A))))</f>
        <v>10</v>
      </c>
      <c r="K4858" s="6">
        <f ca="1">Table1[[#This Row],[Netto loon]]-Table1[[#This Row],[Netto vorige schijf]]</f>
        <v>5.0977999999959138</v>
      </c>
      <c r="L4858" s="2">
        <f ca="1">(Table1[[#This Row],[Bruto tov vorige schijf]]-Table1[[#This Row],[Netto tov vorige schijf]])/MAX(Table1[[#This Row],[Bruto tov vorige schijf]],1)</f>
        <v>0.49022000000040861</v>
      </c>
    </row>
    <row r="4859" spans="1:12" x14ac:dyDescent="0.25">
      <c r="A4859" s="14">
        <v>56411</v>
      </c>
      <c r="B4859" s="6">
        <f>LoonHeffing2020(Table1[[#This Row],[Belastbaar loon]])</f>
        <v>21069.5085</v>
      </c>
      <c r="C4859" s="6">
        <f>AlgemeneHeffingsKorting2020(Table1[[#This Row],[Belastbaar loon]])</f>
        <v>686.096</v>
      </c>
      <c r="D4859" s="14">
        <f>ArbeidsKorting2020(Table1[[#This Row],[Belastbaar loon]])</f>
        <v>2531.58</v>
      </c>
      <c r="E4859" s="14">
        <f>MAX(Table1[[#This Row],[Loonheffing]]-Table1[[#This Row],[Algemene Heffingskorting]]-Table1[[#This Row],[Arbeidskorting]],0)</f>
        <v>17851.832499999997</v>
      </c>
      <c r="F4859" s="6">
        <f>Table1[[#This Row],[Belastbaar loon]]-Table1[[#This Row],[Belasting]]</f>
        <v>38559.167500000003</v>
      </c>
      <c r="G4859" s="2">
        <f>(Table1[[#This Row],[Belastbaar loon]]-Table1[[#This Row],[Netto loon]])/Table1[[#This Row],[Belastbaar loon]]</f>
        <v>0.31646013188917049</v>
      </c>
      <c r="H4859" s="14">
        <f t="shared" ca="1" si="70"/>
        <v>17846.9303</v>
      </c>
      <c r="I4859" s="14">
        <f ca="1">IF(ROW()=2, Table1[[#This Row],[Netto loon]], INDIRECT(ADDRESS(ROW()-1,COLUMN(F:F))))</f>
        <v>38554.0697</v>
      </c>
      <c r="J4859" s="6">
        <f ca="1">IF(ROW()=2, 0, Table1[[#This Row],[Belastbaar loon]]-INDIRECT(ADDRESS(ROW()-1,COLUMN(A:A))))</f>
        <v>10</v>
      </c>
      <c r="K4859" s="6">
        <f ca="1">Table1[[#This Row],[Netto loon]]-Table1[[#This Row],[Netto vorige schijf]]</f>
        <v>5.0978000000031898</v>
      </c>
      <c r="L4859" s="2">
        <f ca="1">(Table1[[#This Row],[Bruto tov vorige schijf]]-Table1[[#This Row],[Netto tov vorige schijf]])/MAX(Table1[[#This Row],[Bruto tov vorige schijf]],1)</f>
        <v>0.49021999999968102</v>
      </c>
    </row>
    <row r="4860" spans="1:12" x14ac:dyDescent="0.25">
      <c r="A4860" s="14">
        <v>56421</v>
      </c>
      <c r="B4860" s="6">
        <f>LoonHeffing2020(Table1[[#This Row],[Belastbaar loon]])</f>
        <v>21073.2435</v>
      </c>
      <c r="C4860" s="6">
        <f>AlgemeneHeffingsKorting2020(Table1[[#This Row],[Belastbaar loon]])</f>
        <v>685.52880000000005</v>
      </c>
      <c r="D4860" s="14">
        <f>ArbeidsKorting2020(Table1[[#This Row],[Belastbaar loon]])</f>
        <v>2530.98</v>
      </c>
      <c r="E4860" s="14">
        <f>MAX(Table1[[#This Row],[Loonheffing]]-Table1[[#This Row],[Algemene Heffingskorting]]-Table1[[#This Row],[Arbeidskorting]],0)</f>
        <v>17856.734700000001</v>
      </c>
      <c r="F4860" s="6">
        <f>Table1[[#This Row],[Belastbaar loon]]-Table1[[#This Row],[Belasting]]</f>
        <v>38564.265299999999</v>
      </c>
      <c r="G4860" s="2">
        <f>(Table1[[#This Row],[Belastbaar loon]]-Table1[[#This Row],[Netto loon]])/Table1[[#This Row],[Belastbaar loon]]</f>
        <v>0.31649092890944863</v>
      </c>
      <c r="H4860" s="14">
        <f t="shared" ca="1" si="70"/>
        <v>17851.832499999997</v>
      </c>
      <c r="I4860" s="14">
        <f ca="1">IF(ROW()=2, Table1[[#This Row],[Netto loon]], INDIRECT(ADDRESS(ROW()-1,COLUMN(F:F))))</f>
        <v>38559.167500000003</v>
      </c>
      <c r="J4860" s="6">
        <f ca="1">IF(ROW()=2, 0, Table1[[#This Row],[Belastbaar loon]]-INDIRECT(ADDRESS(ROW()-1,COLUMN(A:A))))</f>
        <v>10</v>
      </c>
      <c r="K4860" s="6">
        <f ca="1">Table1[[#This Row],[Netto loon]]-Table1[[#This Row],[Netto vorige schijf]]</f>
        <v>5.0977999999959138</v>
      </c>
      <c r="L4860" s="2">
        <f ca="1">(Table1[[#This Row],[Bruto tov vorige schijf]]-Table1[[#This Row],[Netto tov vorige schijf]])/MAX(Table1[[#This Row],[Bruto tov vorige schijf]],1)</f>
        <v>0.49022000000040861</v>
      </c>
    </row>
    <row r="4861" spans="1:12" x14ac:dyDescent="0.25">
      <c r="A4861" s="14">
        <v>56431</v>
      </c>
      <c r="B4861" s="6">
        <f>LoonHeffing2020(Table1[[#This Row],[Belastbaar loon]])</f>
        <v>21076.978500000001</v>
      </c>
      <c r="C4861" s="6">
        <f>AlgemeneHeffingsKorting2020(Table1[[#This Row],[Belastbaar loon]])</f>
        <v>684.96159999999998</v>
      </c>
      <c r="D4861" s="14">
        <f>ArbeidsKorting2020(Table1[[#This Row],[Belastbaar loon]])</f>
        <v>2530.38</v>
      </c>
      <c r="E4861" s="14">
        <f>MAX(Table1[[#This Row],[Loonheffing]]-Table1[[#This Row],[Algemene Heffingskorting]]-Table1[[#This Row],[Arbeidskorting]],0)</f>
        <v>17861.636900000001</v>
      </c>
      <c r="F4861" s="6">
        <f>Table1[[#This Row],[Belastbaar loon]]-Table1[[#This Row],[Belasting]]</f>
        <v>38569.363100000002</v>
      </c>
      <c r="G4861" s="2">
        <f>(Table1[[#This Row],[Belastbaar loon]]-Table1[[#This Row],[Netto loon]])/Table1[[#This Row],[Belastbaar loon]]</f>
        <v>0.31652171501479681</v>
      </c>
      <c r="H4861" s="14">
        <f t="shared" ca="1" si="70"/>
        <v>17856.734700000001</v>
      </c>
      <c r="I4861" s="14">
        <f ca="1">IF(ROW()=2, Table1[[#This Row],[Netto loon]], INDIRECT(ADDRESS(ROW()-1,COLUMN(F:F))))</f>
        <v>38564.265299999999</v>
      </c>
      <c r="J4861" s="6">
        <f ca="1">IF(ROW()=2, 0, Table1[[#This Row],[Belastbaar loon]]-INDIRECT(ADDRESS(ROW()-1,COLUMN(A:A))))</f>
        <v>10</v>
      </c>
      <c r="K4861" s="6">
        <f ca="1">Table1[[#This Row],[Netto loon]]-Table1[[#This Row],[Netto vorige schijf]]</f>
        <v>5.0978000000031898</v>
      </c>
      <c r="L4861" s="2">
        <f ca="1">(Table1[[#This Row],[Bruto tov vorige schijf]]-Table1[[#This Row],[Netto tov vorige schijf]])/MAX(Table1[[#This Row],[Bruto tov vorige schijf]],1)</f>
        <v>0.49021999999968102</v>
      </c>
    </row>
    <row r="4862" spans="1:12" x14ac:dyDescent="0.25">
      <c r="A4862" s="14">
        <v>56441</v>
      </c>
      <c r="B4862" s="6">
        <f>LoonHeffing2020(Table1[[#This Row],[Belastbaar loon]])</f>
        <v>21080.713500000002</v>
      </c>
      <c r="C4862" s="6">
        <f>AlgemeneHeffingsKorting2020(Table1[[#This Row],[Belastbaar loon]])</f>
        <v>684.39440000000002</v>
      </c>
      <c r="D4862" s="14">
        <f>ArbeidsKorting2020(Table1[[#This Row],[Belastbaar loon]])</f>
        <v>2529.7800000000002</v>
      </c>
      <c r="E4862" s="14">
        <f>MAX(Table1[[#This Row],[Loonheffing]]-Table1[[#This Row],[Algemene Heffingskorting]]-Table1[[#This Row],[Arbeidskorting]],0)</f>
        <v>17866.539100000002</v>
      </c>
      <c r="F4862" s="6">
        <f>Table1[[#This Row],[Belastbaar loon]]-Table1[[#This Row],[Belasting]]</f>
        <v>38574.460899999998</v>
      </c>
      <c r="G4862" s="2">
        <f>(Table1[[#This Row],[Belastbaar loon]]-Table1[[#This Row],[Netto loon]])/Table1[[#This Row],[Belastbaar loon]]</f>
        <v>0.31655249021101683</v>
      </c>
      <c r="H4862" s="14">
        <f t="shared" ca="1" si="70"/>
        <v>17861.636900000001</v>
      </c>
      <c r="I4862" s="14">
        <f ca="1">IF(ROW()=2, Table1[[#This Row],[Netto loon]], INDIRECT(ADDRESS(ROW()-1,COLUMN(F:F))))</f>
        <v>38569.363100000002</v>
      </c>
      <c r="J4862" s="6">
        <f ca="1">IF(ROW()=2, 0, Table1[[#This Row],[Belastbaar loon]]-INDIRECT(ADDRESS(ROW()-1,COLUMN(A:A))))</f>
        <v>10</v>
      </c>
      <c r="K4862" s="6">
        <f ca="1">Table1[[#This Row],[Netto loon]]-Table1[[#This Row],[Netto vorige schijf]]</f>
        <v>5.0977999999959138</v>
      </c>
      <c r="L4862" s="2">
        <f ca="1">(Table1[[#This Row],[Bruto tov vorige schijf]]-Table1[[#This Row],[Netto tov vorige schijf]])/MAX(Table1[[#This Row],[Bruto tov vorige schijf]],1)</f>
        <v>0.49022000000040861</v>
      </c>
    </row>
    <row r="4863" spans="1:12" x14ac:dyDescent="0.25">
      <c r="A4863" s="14">
        <v>56451</v>
      </c>
      <c r="B4863" s="6">
        <f>LoonHeffing2020(Table1[[#This Row],[Belastbaar loon]])</f>
        <v>21084.448499999999</v>
      </c>
      <c r="C4863" s="6">
        <f>AlgemeneHeffingsKorting2020(Table1[[#This Row],[Belastbaar loon]])</f>
        <v>683.82720000000006</v>
      </c>
      <c r="D4863" s="14">
        <f>ArbeidsKorting2020(Table1[[#This Row],[Belastbaar loon]])</f>
        <v>2529.1799999999998</v>
      </c>
      <c r="E4863" s="14">
        <f>MAX(Table1[[#This Row],[Loonheffing]]-Table1[[#This Row],[Algemene Heffingskorting]]-Table1[[#This Row],[Arbeidskorting]],0)</f>
        <v>17871.441299999999</v>
      </c>
      <c r="F4863" s="6">
        <f>Table1[[#This Row],[Belastbaar loon]]-Table1[[#This Row],[Belasting]]</f>
        <v>38579.558700000001</v>
      </c>
      <c r="G4863" s="2">
        <f>(Table1[[#This Row],[Belastbaar loon]]-Table1[[#This Row],[Netto loon]])/Table1[[#This Row],[Belastbaar loon]]</f>
        <v>0.31658325450390601</v>
      </c>
      <c r="H4863" s="14">
        <f t="shared" ca="1" si="70"/>
        <v>17866.539100000002</v>
      </c>
      <c r="I4863" s="14">
        <f ca="1">IF(ROW()=2, Table1[[#This Row],[Netto loon]], INDIRECT(ADDRESS(ROW()-1,COLUMN(F:F))))</f>
        <v>38574.460899999998</v>
      </c>
      <c r="J4863" s="6">
        <f ca="1">IF(ROW()=2, 0, Table1[[#This Row],[Belastbaar loon]]-INDIRECT(ADDRESS(ROW()-1,COLUMN(A:A))))</f>
        <v>10</v>
      </c>
      <c r="K4863" s="6">
        <f ca="1">Table1[[#This Row],[Netto loon]]-Table1[[#This Row],[Netto vorige schijf]]</f>
        <v>5.0978000000031898</v>
      </c>
      <c r="L4863" s="2">
        <f ca="1">(Table1[[#This Row],[Bruto tov vorige schijf]]-Table1[[#This Row],[Netto tov vorige schijf]])/MAX(Table1[[#This Row],[Bruto tov vorige schijf]],1)</f>
        <v>0.49021999999968102</v>
      </c>
    </row>
    <row r="4864" spans="1:12" x14ac:dyDescent="0.25">
      <c r="A4864" s="14">
        <v>56461</v>
      </c>
      <c r="B4864" s="6">
        <f>LoonHeffing2020(Table1[[#This Row],[Belastbaar loon]])</f>
        <v>21088.183499999999</v>
      </c>
      <c r="C4864" s="6">
        <f>AlgemeneHeffingsKorting2020(Table1[[#This Row],[Belastbaar loon]])</f>
        <v>683.26</v>
      </c>
      <c r="D4864" s="14">
        <f>ArbeidsKorting2020(Table1[[#This Row],[Belastbaar loon]])</f>
        <v>2528.58</v>
      </c>
      <c r="E4864" s="14">
        <f>MAX(Table1[[#This Row],[Loonheffing]]-Table1[[#This Row],[Algemene Heffingskorting]]-Table1[[#This Row],[Arbeidskorting]],0)</f>
        <v>17876.343500000003</v>
      </c>
      <c r="F4864" s="6">
        <f>Table1[[#This Row],[Belastbaar loon]]-Table1[[#This Row],[Belasting]]</f>
        <v>38584.656499999997</v>
      </c>
      <c r="G4864" s="2">
        <f>(Table1[[#This Row],[Belastbaar loon]]-Table1[[#This Row],[Netto loon]])/Table1[[#This Row],[Belastbaar loon]]</f>
        <v>0.31661400789925792</v>
      </c>
      <c r="H4864" s="14">
        <f t="shared" ca="1" si="70"/>
        <v>17871.441299999999</v>
      </c>
      <c r="I4864" s="14">
        <f ca="1">IF(ROW()=2, Table1[[#This Row],[Netto loon]], INDIRECT(ADDRESS(ROW()-1,COLUMN(F:F))))</f>
        <v>38579.558700000001</v>
      </c>
      <c r="J4864" s="6">
        <f ca="1">IF(ROW()=2, 0, Table1[[#This Row],[Belastbaar loon]]-INDIRECT(ADDRESS(ROW()-1,COLUMN(A:A))))</f>
        <v>10</v>
      </c>
      <c r="K4864" s="6">
        <f ca="1">Table1[[#This Row],[Netto loon]]-Table1[[#This Row],[Netto vorige schijf]]</f>
        <v>5.0977999999959138</v>
      </c>
      <c r="L4864" s="2">
        <f ca="1">(Table1[[#This Row],[Bruto tov vorige schijf]]-Table1[[#This Row],[Netto tov vorige schijf]])/MAX(Table1[[#This Row],[Bruto tov vorige schijf]],1)</f>
        <v>0.49022000000040861</v>
      </c>
    </row>
    <row r="4865" spans="1:12" x14ac:dyDescent="0.25">
      <c r="A4865" s="14">
        <v>56471</v>
      </c>
      <c r="B4865" s="6">
        <f>LoonHeffing2020(Table1[[#This Row],[Belastbaar loon]])</f>
        <v>21091.9185</v>
      </c>
      <c r="C4865" s="6">
        <f>AlgemeneHeffingsKorting2020(Table1[[#This Row],[Belastbaar loon]])</f>
        <v>682.69280000000003</v>
      </c>
      <c r="D4865" s="14">
        <f>ArbeidsKorting2020(Table1[[#This Row],[Belastbaar loon]])</f>
        <v>2527.98</v>
      </c>
      <c r="E4865" s="14">
        <f>MAX(Table1[[#This Row],[Loonheffing]]-Table1[[#This Row],[Algemene Heffingskorting]]-Table1[[#This Row],[Arbeidskorting]],0)</f>
        <v>17881.245699999999</v>
      </c>
      <c r="F4865" s="6">
        <f>Table1[[#This Row],[Belastbaar loon]]-Table1[[#This Row],[Belasting]]</f>
        <v>38589.754300000001</v>
      </c>
      <c r="G4865" s="2">
        <f>(Table1[[#This Row],[Belastbaar loon]]-Table1[[#This Row],[Netto loon]])/Table1[[#This Row],[Belastbaar loon]]</f>
        <v>0.31664475040286166</v>
      </c>
      <c r="H4865" s="14">
        <f t="shared" ca="1" si="70"/>
        <v>17876.343500000003</v>
      </c>
      <c r="I4865" s="14">
        <f ca="1">IF(ROW()=2, Table1[[#This Row],[Netto loon]], INDIRECT(ADDRESS(ROW()-1,COLUMN(F:F))))</f>
        <v>38584.656499999997</v>
      </c>
      <c r="J4865" s="6">
        <f ca="1">IF(ROW()=2, 0, Table1[[#This Row],[Belastbaar loon]]-INDIRECT(ADDRESS(ROW()-1,COLUMN(A:A))))</f>
        <v>10</v>
      </c>
      <c r="K4865" s="6">
        <f ca="1">Table1[[#This Row],[Netto loon]]-Table1[[#This Row],[Netto vorige schijf]]</f>
        <v>5.0978000000031898</v>
      </c>
      <c r="L4865" s="2">
        <f ca="1">(Table1[[#This Row],[Bruto tov vorige schijf]]-Table1[[#This Row],[Netto tov vorige schijf]])/MAX(Table1[[#This Row],[Bruto tov vorige schijf]],1)</f>
        <v>0.49021999999968102</v>
      </c>
    </row>
    <row r="4866" spans="1:12" x14ac:dyDescent="0.25">
      <c r="A4866" s="14">
        <v>56481</v>
      </c>
      <c r="B4866" s="6">
        <f>LoonHeffing2020(Table1[[#This Row],[Belastbaar loon]])</f>
        <v>21095.6535</v>
      </c>
      <c r="C4866" s="6">
        <f>AlgemeneHeffingsKorting2020(Table1[[#This Row],[Belastbaar loon]])</f>
        <v>682.12559999999996</v>
      </c>
      <c r="D4866" s="14">
        <f>ArbeidsKorting2020(Table1[[#This Row],[Belastbaar loon]])</f>
        <v>2527.38</v>
      </c>
      <c r="E4866" s="14">
        <f>MAX(Table1[[#This Row],[Loonheffing]]-Table1[[#This Row],[Algemene Heffingskorting]]-Table1[[#This Row],[Arbeidskorting]],0)</f>
        <v>17886.1479</v>
      </c>
      <c r="F4866" s="6">
        <f>Table1[[#This Row],[Belastbaar loon]]-Table1[[#This Row],[Belasting]]</f>
        <v>38594.852100000004</v>
      </c>
      <c r="G4866" s="2">
        <f>(Table1[[#This Row],[Belastbaar loon]]-Table1[[#This Row],[Netto loon]])/Table1[[#This Row],[Belastbaar loon]]</f>
        <v>0.31667548202050239</v>
      </c>
      <c r="H4866" s="14">
        <f t="shared" ca="1" si="70"/>
        <v>17881.245699999999</v>
      </c>
      <c r="I4866" s="14">
        <f ca="1">IF(ROW()=2, Table1[[#This Row],[Netto loon]], INDIRECT(ADDRESS(ROW()-1,COLUMN(F:F))))</f>
        <v>38589.754300000001</v>
      </c>
      <c r="J4866" s="6">
        <f ca="1">IF(ROW()=2, 0, Table1[[#This Row],[Belastbaar loon]]-INDIRECT(ADDRESS(ROW()-1,COLUMN(A:A))))</f>
        <v>10</v>
      </c>
      <c r="K4866" s="6">
        <f ca="1">Table1[[#This Row],[Netto loon]]-Table1[[#This Row],[Netto vorige schijf]]</f>
        <v>5.0978000000031898</v>
      </c>
      <c r="L4866" s="2">
        <f ca="1">(Table1[[#This Row],[Bruto tov vorige schijf]]-Table1[[#This Row],[Netto tov vorige schijf]])/MAX(Table1[[#This Row],[Bruto tov vorige schijf]],1)</f>
        <v>0.49021999999968102</v>
      </c>
    </row>
    <row r="4867" spans="1:12" x14ac:dyDescent="0.25">
      <c r="A4867" s="14">
        <v>56491</v>
      </c>
      <c r="B4867" s="6">
        <f>LoonHeffing2020(Table1[[#This Row],[Belastbaar loon]])</f>
        <v>21099.388500000001</v>
      </c>
      <c r="C4867" s="6">
        <f>AlgemeneHeffingsKorting2020(Table1[[#This Row],[Belastbaar loon]])</f>
        <v>681.55840000000001</v>
      </c>
      <c r="D4867" s="14">
        <f>ArbeidsKorting2020(Table1[[#This Row],[Belastbaar loon]])</f>
        <v>2526.7800000000002</v>
      </c>
      <c r="E4867" s="14">
        <f>MAX(Table1[[#This Row],[Loonheffing]]-Table1[[#This Row],[Algemene Heffingskorting]]-Table1[[#This Row],[Arbeidskorting]],0)</f>
        <v>17891.0501</v>
      </c>
      <c r="F4867" s="6">
        <f>Table1[[#This Row],[Belastbaar loon]]-Table1[[#This Row],[Belasting]]</f>
        <v>38599.9499</v>
      </c>
      <c r="G4867" s="2">
        <f>(Table1[[#This Row],[Belastbaar loon]]-Table1[[#This Row],[Netto loon]])/Table1[[#This Row],[Belastbaar loon]]</f>
        <v>0.31670620275796146</v>
      </c>
      <c r="H4867" s="14">
        <f t="shared" ca="1" si="70"/>
        <v>17886.1479</v>
      </c>
      <c r="I4867" s="14">
        <f ca="1">IF(ROW()=2, Table1[[#This Row],[Netto loon]], INDIRECT(ADDRESS(ROW()-1,COLUMN(F:F))))</f>
        <v>38594.852100000004</v>
      </c>
      <c r="J4867" s="6">
        <f ca="1">IF(ROW()=2, 0, Table1[[#This Row],[Belastbaar loon]]-INDIRECT(ADDRESS(ROW()-1,COLUMN(A:A))))</f>
        <v>10</v>
      </c>
      <c r="K4867" s="6">
        <f ca="1">Table1[[#This Row],[Netto loon]]-Table1[[#This Row],[Netto vorige schijf]]</f>
        <v>5.0977999999959138</v>
      </c>
      <c r="L4867" s="2">
        <f ca="1">(Table1[[#This Row],[Bruto tov vorige schijf]]-Table1[[#This Row],[Netto tov vorige schijf]])/MAX(Table1[[#This Row],[Bruto tov vorige schijf]],1)</f>
        <v>0.49022000000040861</v>
      </c>
    </row>
    <row r="4868" spans="1:12" x14ac:dyDescent="0.25">
      <c r="A4868" s="14">
        <v>56501</v>
      </c>
      <c r="B4868" s="6">
        <f>LoonHeffing2020(Table1[[#This Row],[Belastbaar loon]])</f>
        <v>21103.123500000002</v>
      </c>
      <c r="C4868" s="6">
        <f>AlgemeneHeffingsKorting2020(Table1[[#This Row],[Belastbaar loon]])</f>
        <v>680.99120000000005</v>
      </c>
      <c r="D4868" s="14">
        <f>ArbeidsKorting2020(Table1[[#This Row],[Belastbaar loon]])</f>
        <v>2526.1799999999998</v>
      </c>
      <c r="E4868" s="14">
        <f>MAX(Table1[[#This Row],[Loonheffing]]-Table1[[#This Row],[Algemene Heffingskorting]]-Table1[[#This Row],[Arbeidskorting]],0)</f>
        <v>17895.952300000001</v>
      </c>
      <c r="F4868" s="6">
        <f>Table1[[#This Row],[Belastbaar loon]]-Table1[[#This Row],[Belasting]]</f>
        <v>38605.047699999996</v>
      </c>
      <c r="G4868" s="2">
        <f>(Table1[[#This Row],[Belastbaar loon]]-Table1[[#This Row],[Netto loon]])/Table1[[#This Row],[Belastbaar loon]]</f>
        <v>0.31673691262101561</v>
      </c>
      <c r="H4868" s="14">
        <f t="shared" ca="1" si="70"/>
        <v>17891.0501</v>
      </c>
      <c r="I4868" s="14">
        <f ca="1">IF(ROW()=2, Table1[[#This Row],[Netto loon]], INDIRECT(ADDRESS(ROW()-1,COLUMN(F:F))))</f>
        <v>38599.9499</v>
      </c>
      <c r="J4868" s="6">
        <f ca="1">IF(ROW()=2, 0, Table1[[#This Row],[Belastbaar loon]]-INDIRECT(ADDRESS(ROW()-1,COLUMN(A:A))))</f>
        <v>10</v>
      </c>
      <c r="K4868" s="6">
        <f ca="1">Table1[[#This Row],[Netto loon]]-Table1[[#This Row],[Netto vorige schijf]]</f>
        <v>5.0977999999959138</v>
      </c>
      <c r="L4868" s="2">
        <f ca="1">(Table1[[#This Row],[Bruto tov vorige schijf]]-Table1[[#This Row],[Netto tov vorige schijf]])/MAX(Table1[[#This Row],[Bruto tov vorige schijf]],1)</f>
        <v>0.49022000000040861</v>
      </c>
    </row>
    <row r="4869" spans="1:12" x14ac:dyDescent="0.25">
      <c r="A4869" s="14">
        <v>56511</v>
      </c>
      <c r="B4869" s="6">
        <f>LoonHeffing2020(Table1[[#This Row],[Belastbaar loon]])</f>
        <v>21106.858499999998</v>
      </c>
      <c r="C4869" s="6">
        <f>AlgemeneHeffingsKorting2020(Table1[[#This Row],[Belastbaar loon]])</f>
        <v>680.42399999999998</v>
      </c>
      <c r="D4869" s="14">
        <f>ArbeidsKorting2020(Table1[[#This Row],[Belastbaar loon]])</f>
        <v>2525.58</v>
      </c>
      <c r="E4869" s="14">
        <f>MAX(Table1[[#This Row],[Loonheffing]]-Table1[[#This Row],[Algemene Heffingskorting]]-Table1[[#This Row],[Arbeidskorting]],0)</f>
        <v>17900.854500000001</v>
      </c>
      <c r="F4869" s="6">
        <f>Table1[[#This Row],[Belastbaar loon]]-Table1[[#This Row],[Belasting]]</f>
        <v>38610.145499999999</v>
      </c>
      <c r="G4869" s="2">
        <f>(Table1[[#This Row],[Belastbaar loon]]-Table1[[#This Row],[Netto loon]])/Table1[[#This Row],[Belastbaar loon]]</f>
        <v>0.31676761161543771</v>
      </c>
      <c r="H4869" s="14">
        <f t="shared" ca="1" si="70"/>
        <v>17895.952300000001</v>
      </c>
      <c r="I4869" s="14">
        <f ca="1">IF(ROW()=2, Table1[[#This Row],[Netto loon]], INDIRECT(ADDRESS(ROW()-1,COLUMN(F:F))))</f>
        <v>38605.047699999996</v>
      </c>
      <c r="J4869" s="6">
        <f ca="1">IF(ROW()=2, 0, Table1[[#This Row],[Belastbaar loon]]-INDIRECT(ADDRESS(ROW()-1,COLUMN(A:A))))</f>
        <v>10</v>
      </c>
      <c r="K4869" s="6">
        <f ca="1">Table1[[#This Row],[Netto loon]]-Table1[[#This Row],[Netto vorige schijf]]</f>
        <v>5.0978000000031898</v>
      </c>
      <c r="L4869" s="2">
        <f ca="1">(Table1[[#This Row],[Bruto tov vorige schijf]]-Table1[[#This Row],[Netto tov vorige schijf]])/MAX(Table1[[#This Row],[Bruto tov vorige schijf]],1)</f>
        <v>0.49021999999968102</v>
      </c>
    </row>
    <row r="4870" spans="1:12" x14ac:dyDescent="0.25">
      <c r="A4870" s="14">
        <v>56521</v>
      </c>
      <c r="B4870" s="6">
        <f>LoonHeffing2020(Table1[[#This Row],[Belastbaar loon]])</f>
        <v>21110.593499999999</v>
      </c>
      <c r="C4870" s="6">
        <f>AlgemeneHeffingsKorting2020(Table1[[#This Row],[Belastbaar loon]])</f>
        <v>679.85680000000002</v>
      </c>
      <c r="D4870" s="14">
        <f>ArbeidsKorting2020(Table1[[#This Row],[Belastbaar loon]])</f>
        <v>2524.98</v>
      </c>
      <c r="E4870" s="14">
        <f>MAX(Table1[[#This Row],[Loonheffing]]-Table1[[#This Row],[Algemene Heffingskorting]]-Table1[[#This Row],[Arbeidskorting]],0)</f>
        <v>17905.756699999998</v>
      </c>
      <c r="F4870" s="6">
        <f>Table1[[#This Row],[Belastbaar loon]]-Table1[[#This Row],[Belasting]]</f>
        <v>38615.243300000002</v>
      </c>
      <c r="G4870" s="2">
        <f>(Table1[[#This Row],[Belastbaar loon]]-Table1[[#This Row],[Netto loon]])/Table1[[#This Row],[Belastbaar loon]]</f>
        <v>0.31679829974699664</v>
      </c>
      <c r="H4870" s="14">
        <f t="shared" ca="1" si="70"/>
        <v>17900.854500000001</v>
      </c>
      <c r="I4870" s="14">
        <f ca="1">IF(ROW()=2, Table1[[#This Row],[Netto loon]], INDIRECT(ADDRESS(ROW()-1,COLUMN(F:F))))</f>
        <v>38610.145499999999</v>
      </c>
      <c r="J4870" s="6">
        <f ca="1">IF(ROW()=2, 0, Table1[[#This Row],[Belastbaar loon]]-INDIRECT(ADDRESS(ROW()-1,COLUMN(A:A))))</f>
        <v>10</v>
      </c>
      <c r="K4870" s="6">
        <f ca="1">Table1[[#This Row],[Netto loon]]-Table1[[#This Row],[Netto vorige schijf]]</f>
        <v>5.0978000000031898</v>
      </c>
      <c r="L4870" s="2">
        <f ca="1">(Table1[[#This Row],[Bruto tov vorige schijf]]-Table1[[#This Row],[Netto tov vorige schijf]])/MAX(Table1[[#This Row],[Bruto tov vorige schijf]],1)</f>
        <v>0.49021999999968102</v>
      </c>
    </row>
    <row r="4871" spans="1:12" x14ac:dyDescent="0.25">
      <c r="A4871" s="14">
        <v>56531</v>
      </c>
      <c r="B4871" s="6">
        <f>LoonHeffing2020(Table1[[#This Row],[Belastbaar loon]])</f>
        <v>21114.3285</v>
      </c>
      <c r="C4871" s="6">
        <f>AlgemeneHeffingsKorting2020(Table1[[#This Row],[Belastbaar loon]])</f>
        <v>679.28960000000006</v>
      </c>
      <c r="D4871" s="14">
        <f>ArbeidsKorting2020(Table1[[#This Row],[Belastbaar loon]])</f>
        <v>2524.38</v>
      </c>
      <c r="E4871" s="14">
        <f>MAX(Table1[[#This Row],[Loonheffing]]-Table1[[#This Row],[Algemene Heffingskorting]]-Table1[[#This Row],[Arbeidskorting]],0)</f>
        <v>17910.658899999999</v>
      </c>
      <c r="F4871" s="6">
        <f>Table1[[#This Row],[Belastbaar loon]]-Table1[[#This Row],[Belasting]]</f>
        <v>38620.341100000005</v>
      </c>
      <c r="G4871" s="2">
        <f>(Table1[[#This Row],[Belastbaar loon]]-Table1[[#This Row],[Netto loon]])/Table1[[#This Row],[Belastbaar loon]]</f>
        <v>0.31682897702145718</v>
      </c>
      <c r="H4871" s="14">
        <f t="shared" ca="1" si="70"/>
        <v>17905.756699999998</v>
      </c>
      <c r="I4871" s="14">
        <f ca="1">IF(ROW()=2, Table1[[#This Row],[Netto loon]], INDIRECT(ADDRESS(ROW()-1,COLUMN(F:F))))</f>
        <v>38615.243300000002</v>
      </c>
      <c r="J4871" s="6">
        <f ca="1">IF(ROW()=2, 0, Table1[[#This Row],[Belastbaar loon]]-INDIRECT(ADDRESS(ROW()-1,COLUMN(A:A))))</f>
        <v>10</v>
      </c>
      <c r="K4871" s="6">
        <f ca="1">Table1[[#This Row],[Netto loon]]-Table1[[#This Row],[Netto vorige schijf]]</f>
        <v>5.0978000000031898</v>
      </c>
      <c r="L4871" s="2">
        <f ca="1">(Table1[[#This Row],[Bruto tov vorige schijf]]-Table1[[#This Row],[Netto tov vorige schijf]])/MAX(Table1[[#This Row],[Bruto tov vorige schijf]],1)</f>
        <v>0.49021999999968102</v>
      </c>
    </row>
    <row r="4872" spans="1:12" x14ac:dyDescent="0.25">
      <c r="A4872" s="14">
        <v>56541</v>
      </c>
      <c r="B4872" s="6">
        <f>LoonHeffing2020(Table1[[#This Row],[Belastbaar loon]])</f>
        <v>21118.0635</v>
      </c>
      <c r="C4872" s="6">
        <f>AlgemeneHeffingsKorting2020(Table1[[#This Row],[Belastbaar loon]])</f>
        <v>678.72239999999999</v>
      </c>
      <c r="D4872" s="14">
        <f>ArbeidsKorting2020(Table1[[#This Row],[Belastbaar loon]])</f>
        <v>2523.7800000000002</v>
      </c>
      <c r="E4872" s="14">
        <f>MAX(Table1[[#This Row],[Loonheffing]]-Table1[[#This Row],[Algemene Heffingskorting]]-Table1[[#This Row],[Arbeidskorting]],0)</f>
        <v>17915.561100000003</v>
      </c>
      <c r="F4872" s="6">
        <f>Table1[[#This Row],[Belastbaar loon]]-Table1[[#This Row],[Belasting]]</f>
        <v>38625.438899999994</v>
      </c>
      <c r="G4872" s="2">
        <f>(Table1[[#This Row],[Belastbaar loon]]-Table1[[#This Row],[Netto loon]])/Table1[[#This Row],[Belastbaar loon]]</f>
        <v>0.31685964344458017</v>
      </c>
      <c r="H4872" s="14">
        <f t="shared" ca="1" si="70"/>
        <v>17910.658899999999</v>
      </c>
      <c r="I4872" s="14">
        <f ca="1">IF(ROW()=2, Table1[[#This Row],[Netto loon]], INDIRECT(ADDRESS(ROW()-1,COLUMN(F:F))))</f>
        <v>38620.341100000005</v>
      </c>
      <c r="J4872" s="6">
        <f ca="1">IF(ROW()=2, 0, Table1[[#This Row],[Belastbaar loon]]-INDIRECT(ADDRESS(ROW()-1,COLUMN(A:A))))</f>
        <v>10</v>
      </c>
      <c r="K4872" s="6">
        <f ca="1">Table1[[#This Row],[Netto loon]]-Table1[[#This Row],[Netto vorige schijf]]</f>
        <v>5.0977999999886379</v>
      </c>
      <c r="L4872" s="2">
        <f ca="1">(Table1[[#This Row],[Bruto tov vorige schijf]]-Table1[[#This Row],[Netto tov vorige schijf]])/MAX(Table1[[#This Row],[Bruto tov vorige schijf]],1)</f>
        <v>0.49022000000113619</v>
      </c>
    </row>
    <row r="4873" spans="1:12" x14ac:dyDescent="0.25">
      <c r="A4873" s="14">
        <v>56551</v>
      </c>
      <c r="B4873" s="6">
        <f>LoonHeffing2020(Table1[[#This Row],[Belastbaar loon]])</f>
        <v>21121.798500000001</v>
      </c>
      <c r="C4873" s="6">
        <f>AlgemeneHeffingsKorting2020(Table1[[#This Row],[Belastbaar loon]])</f>
        <v>678.15520000000004</v>
      </c>
      <c r="D4873" s="14">
        <f>ArbeidsKorting2020(Table1[[#This Row],[Belastbaar loon]])</f>
        <v>2523.1799999999998</v>
      </c>
      <c r="E4873" s="14">
        <f>MAX(Table1[[#This Row],[Loonheffing]]-Table1[[#This Row],[Algemene Heffingskorting]]-Table1[[#This Row],[Arbeidskorting]],0)</f>
        <v>17920.463299999999</v>
      </c>
      <c r="F4873" s="6">
        <f>Table1[[#This Row],[Belastbaar loon]]-Table1[[#This Row],[Belasting]]</f>
        <v>38630.536699999997</v>
      </c>
      <c r="G4873" s="2">
        <f>(Table1[[#This Row],[Belastbaar loon]]-Table1[[#This Row],[Netto loon]])/Table1[[#This Row],[Belastbaar loon]]</f>
        <v>0.31689029902212168</v>
      </c>
      <c r="H4873" s="14">
        <f t="shared" ca="1" si="70"/>
        <v>17915.561100000003</v>
      </c>
      <c r="I4873" s="14">
        <f ca="1">IF(ROW()=2, Table1[[#This Row],[Netto loon]], INDIRECT(ADDRESS(ROW()-1,COLUMN(F:F))))</f>
        <v>38625.438899999994</v>
      </c>
      <c r="J4873" s="6">
        <f ca="1">IF(ROW()=2, 0, Table1[[#This Row],[Belastbaar loon]]-INDIRECT(ADDRESS(ROW()-1,COLUMN(A:A))))</f>
        <v>10</v>
      </c>
      <c r="K4873" s="6">
        <f ca="1">Table1[[#This Row],[Netto loon]]-Table1[[#This Row],[Netto vorige schijf]]</f>
        <v>5.0978000000031898</v>
      </c>
      <c r="L4873" s="2">
        <f ca="1">(Table1[[#This Row],[Bruto tov vorige schijf]]-Table1[[#This Row],[Netto tov vorige schijf]])/MAX(Table1[[#This Row],[Bruto tov vorige schijf]],1)</f>
        <v>0.49021999999968102</v>
      </c>
    </row>
    <row r="4874" spans="1:12" x14ac:dyDescent="0.25">
      <c r="A4874" s="14">
        <v>56561</v>
      </c>
      <c r="B4874" s="6">
        <f>LoonHeffing2020(Table1[[#This Row],[Belastbaar loon]])</f>
        <v>21125.533500000001</v>
      </c>
      <c r="C4874" s="6">
        <f>AlgemeneHeffingsKorting2020(Table1[[#This Row],[Belastbaar loon]])</f>
        <v>677.58799999999997</v>
      </c>
      <c r="D4874" s="14">
        <f>ArbeidsKorting2020(Table1[[#This Row],[Belastbaar loon]])</f>
        <v>2522.58</v>
      </c>
      <c r="E4874" s="14">
        <f>MAX(Table1[[#This Row],[Loonheffing]]-Table1[[#This Row],[Algemene Heffingskorting]]-Table1[[#This Row],[Arbeidskorting]],0)</f>
        <v>17925.3655</v>
      </c>
      <c r="F4874" s="6">
        <f>Table1[[#This Row],[Belastbaar loon]]-Table1[[#This Row],[Belasting]]</f>
        <v>38635.6345</v>
      </c>
      <c r="G4874" s="2">
        <f>(Table1[[#This Row],[Belastbaar loon]]-Table1[[#This Row],[Netto loon]])/Table1[[#This Row],[Belastbaar loon]]</f>
        <v>0.31692094375983454</v>
      </c>
      <c r="H4874" s="14">
        <f t="shared" ca="1" si="70"/>
        <v>17920.463299999999</v>
      </c>
      <c r="I4874" s="14">
        <f ca="1">IF(ROW()=2, Table1[[#This Row],[Netto loon]], INDIRECT(ADDRESS(ROW()-1,COLUMN(F:F))))</f>
        <v>38630.536699999997</v>
      </c>
      <c r="J4874" s="6">
        <f ca="1">IF(ROW()=2, 0, Table1[[#This Row],[Belastbaar loon]]-INDIRECT(ADDRESS(ROW()-1,COLUMN(A:A))))</f>
        <v>10</v>
      </c>
      <c r="K4874" s="6">
        <f ca="1">Table1[[#This Row],[Netto loon]]-Table1[[#This Row],[Netto vorige schijf]]</f>
        <v>5.0978000000031898</v>
      </c>
      <c r="L4874" s="2">
        <f ca="1">(Table1[[#This Row],[Bruto tov vorige schijf]]-Table1[[#This Row],[Netto tov vorige schijf]])/MAX(Table1[[#This Row],[Bruto tov vorige schijf]],1)</f>
        <v>0.49021999999968102</v>
      </c>
    </row>
    <row r="4875" spans="1:12" x14ac:dyDescent="0.25">
      <c r="A4875" s="14">
        <v>56571</v>
      </c>
      <c r="B4875" s="6">
        <f>LoonHeffing2020(Table1[[#This Row],[Belastbaar loon]])</f>
        <v>21129.268499999998</v>
      </c>
      <c r="C4875" s="6">
        <f>AlgemeneHeffingsKorting2020(Table1[[#This Row],[Belastbaar loon]])</f>
        <v>677.02080000000001</v>
      </c>
      <c r="D4875" s="14">
        <f>ArbeidsKorting2020(Table1[[#This Row],[Belastbaar loon]])</f>
        <v>2521.98</v>
      </c>
      <c r="E4875" s="14">
        <f>MAX(Table1[[#This Row],[Loonheffing]]-Table1[[#This Row],[Algemene Heffingskorting]]-Table1[[#This Row],[Arbeidskorting]],0)</f>
        <v>17930.2677</v>
      </c>
      <c r="F4875" s="6">
        <f>Table1[[#This Row],[Belastbaar loon]]-Table1[[#This Row],[Belasting]]</f>
        <v>38640.732300000003</v>
      </c>
      <c r="G4875" s="2">
        <f>(Table1[[#This Row],[Belastbaar loon]]-Table1[[#This Row],[Netto loon]])/Table1[[#This Row],[Belastbaar loon]]</f>
        <v>0.3169515776634671</v>
      </c>
      <c r="H4875" s="14">
        <f t="shared" ca="1" si="70"/>
        <v>17925.3655</v>
      </c>
      <c r="I4875" s="14">
        <f ca="1">IF(ROW()=2, Table1[[#This Row],[Netto loon]], INDIRECT(ADDRESS(ROW()-1,COLUMN(F:F))))</f>
        <v>38635.6345</v>
      </c>
      <c r="J4875" s="6">
        <f ca="1">IF(ROW()=2, 0, Table1[[#This Row],[Belastbaar loon]]-INDIRECT(ADDRESS(ROW()-1,COLUMN(A:A))))</f>
        <v>10</v>
      </c>
      <c r="K4875" s="6">
        <f ca="1">Table1[[#This Row],[Netto loon]]-Table1[[#This Row],[Netto vorige schijf]]</f>
        <v>5.0978000000031898</v>
      </c>
      <c r="L4875" s="2">
        <f ca="1">(Table1[[#This Row],[Bruto tov vorige schijf]]-Table1[[#This Row],[Netto tov vorige schijf]])/MAX(Table1[[#This Row],[Bruto tov vorige schijf]],1)</f>
        <v>0.49021999999968102</v>
      </c>
    </row>
    <row r="4876" spans="1:12" x14ac:dyDescent="0.25">
      <c r="A4876" s="14">
        <v>56581</v>
      </c>
      <c r="B4876" s="6">
        <f>LoonHeffing2020(Table1[[#This Row],[Belastbaar loon]])</f>
        <v>21133.003499999999</v>
      </c>
      <c r="C4876" s="6">
        <f>AlgemeneHeffingsKorting2020(Table1[[#This Row],[Belastbaar loon]])</f>
        <v>676.45360000000005</v>
      </c>
      <c r="D4876" s="14">
        <f>ArbeidsKorting2020(Table1[[#This Row],[Belastbaar loon]])</f>
        <v>2521.38</v>
      </c>
      <c r="E4876" s="14">
        <f>MAX(Table1[[#This Row],[Loonheffing]]-Table1[[#This Row],[Algemene Heffingskorting]]-Table1[[#This Row],[Arbeidskorting]],0)</f>
        <v>17935.169899999997</v>
      </c>
      <c r="F4876" s="6">
        <f>Table1[[#This Row],[Belastbaar loon]]-Table1[[#This Row],[Belasting]]</f>
        <v>38645.830100000006</v>
      </c>
      <c r="G4876" s="2">
        <f>(Table1[[#This Row],[Belastbaar loon]]-Table1[[#This Row],[Netto loon]])/Table1[[#This Row],[Belastbaar loon]]</f>
        <v>0.31698220073876376</v>
      </c>
      <c r="H4876" s="14">
        <f t="shared" ca="1" si="70"/>
        <v>17930.2677</v>
      </c>
      <c r="I4876" s="14">
        <f ca="1">IF(ROW()=2, Table1[[#This Row],[Netto loon]], INDIRECT(ADDRESS(ROW()-1,COLUMN(F:F))))</f>
        <v>38640.732300000003</v>
      </c>
      <c r="J4876" s="6">
        <f ca="1">IF(ROW()=2, 0, Table1[[#This Row],[Belastbaar loon]]-INDIRECT(ADDRESS(ROW()-1,COLUMN(A:A))))</f>
        <v>10</v>
      </c>
      <c r="K4876" s="6">
        <f ca="1">Table1[[#This Row],[Netto loon]]-Table1[[#This Row],[Netto vorige schijf]]</f>
        <v>5.0978000000031898</v>
      </c>
      <c r="L4876" s="2">
        <f ca="1">(Table1[[#This Row],[Bruto tov vorige schijf]]-Table1[[#This Row],[Netto tov vorige schijf]])/MAX(Table1[[#This Row],[Bruto tov vorige schijf]],1)</f>
        <v>0.49021999999968102</v>
      </c>
    </row>
    <row r="4877" spans="1:12" x14ac:dyDescent="0.25">
      <c r="A4877" s="14">
        <v>56591</v>
      </c>
      <c r="B4877" s="6">
        <f>LoonHeffing2020(Table1[[#This Row],[Belastbaar loon]])</f>
        <v>21136.738499999999</v>
      </c>
      <c r="C4877" s="6">
        <f>AlgemeneHeffingsKorting2020(Table1[[#This Row],[Belastbaar loon]])</f>
        <v>675.88639999999998</v>
      </c>
      <c r="D4877" s="14">
        <f>ArbeidsKorting2020(Table1[[#This Row],[Belastbaar loon]])</f>
        <v>2520.7800000000002</v>
      </c>
      <c r="E4877" s="14">
        <f>MAX(Table1[[#This Row],[Loonheffing]]-Table1[[#This Row],[Algemene Heffingskorting]]-Table1[[#This Row],[Arbeidskorting]],0)</f>
        <v>17940.072100000001</v>
      </c>
      <c r="F4877" s="6">
        <f>Table1[[#This Row],[Belastbaar loon]]-Table1[[#This Row],[Belasting]]</f>
        <v>38650.927899999995</v>
      </c>
      <c r="G4877" s="2">
        <f>(Table1[[#This Row],[Belastbaar loon]]-Table1[[#This Row],[Netto loon]])/Table1[[#This Row],[Belastbaar loon]]</f>
        <v>0.31701281299146516</v>
      </c>
      <c r="H4877" s="14">
        <f t="shared" ca="1" si="70"/>
        <v>17935.169899999997</v>
      </c>
      <c r="I4877" s="14">
        <f ca="1">IF(ROW()=2, Table1[[#This Row],[Netto loon]], INDIRECT(ADDRESS(ROW()-1,COLUMN(F:F))))</f>
        <v>38645.830100000006</v>
      </c>
      <c r="J4877" s="6">
        <f ca="1">IF(ROW()=2, 0, Table1[[#This Row],[Belastbaar loon]]-INDIRECT(ADDRESS(ROW()-1,COLUMN(A:A))))</f>
        <v>10</v>
      </c>
      <c r="K4877" s="6">
        <f ca="1">Table1[[#This Row],[Netto loon]]-Table1[[#This Row],[Netto vorige schijf]]</f>
        <v>5.0977999999886379</v>
      </c>
      <c r="L4877" s="2">
        <f ca="1">(Table1[[#This Row],[Bruto tov vorige schijf]]-Table1[[#This Row],[Netto tov vorige schijf]])/MAX(Table1[[#This Row],[Bruto tov vorige schijf]],1)</f>
        <v>0.49022000000113619</v>
      </c>
    </row>
    <row r="4878" spans="1:12" x14ac:dyDescent="0.25">
      <c r="A4878" s="14">
        <v>56601</v>
      </c>
      <c r="B4878" s="6">
        <f>LoonHeffing2020(Table1[[#This Row],[Belastbaar loon]])</f>
        <v>21140.4735</v>
      </c>
      <c r="C4878" s="6">
        <f>AlgemeneHeffingsKorting2020(Table1[[#This Row],[Belastbaar loon]])</f>
        <v>675.31920000000002</v>
      </c>
      <c r="D4878" s="14">
        <f>ArbeidsKorting2020(Table1[[#This Row],[Belastbaar loon]])</f>
        <v>2520.1799999999998</v>
      </c>
      <c r="E4878" s="14">
        <f>MAX(Table1[[#This Row],[Loonheffing]]-Table1[[#This Row],[Algemene Heffingskorting]]-Table1[[#This Row],[Arbeidskorting]],0)</f>
        <v>17944.974299999998</v>
      </c>
      <c r="F4878" s="6">
        <f>Table1[[#This Row],[Belastbaar loon]]-Table1[[#This Row],[Belasting]]</f>
        <v>38656.025699999998</v>
      </c>
      <c r="G4878" s="2">
        <f>(Table1[[#This Row],[Belastbaar loon]]-Table1[[#This Row],[Netto loon]])/Table1[[#This Row],[Belastbaar loon]]</f>
        <v>0.31704341442730699</v>
      </c>
      <c r="H4878" s="14">
        <f t="shared" ca="1" si="70"/>
        <v>17940.072100000001</v>
      </c>
      <c r="I4878" s="14">
        <f ca="1">IF(ROW()=2, Table1[[#This Row],[Netto loon]], INDIRECT(ADDRESS(ROW()-1,COLUMN(F:F))))</f>
        <v>38650.927899999995</v>
      </c>
      <c r="J4878" s="6">
        <f ca="1">IF(ROW()=2, 0, Table1[[#This Row],[Belastbaar loon]]-INDIRECT(ADDRESS(ROW()-1,COLUMN(A:A))))</f>
        <v>10</v>
      </c>
      <c r="K4878" s="6">
        <f ca="1">Table1[[#This Row],[Netto loon]]-Table1[[#This Row],[Netto vorige schijf]]</f>
        <v>5.0978000000031898</v>
      </c>
      <c r="L4878" s="2">
        <f ca="1">(Table1[[#This Row],[Bruto tov vorige schijf]]-Table1[[#This Row],[Netto tov vorige schijf]])/MAX(Table1[[#This Row],[Bruto tov vorige schijf]],1)</f>
        <v>0.49021999999968102</v>
      </c>
    </row>
    <row r="4879" spans="1:12" x14ac:dyDescent="0.25">
      <c r="A4879" s="14">
        <v>56611</v>
      </c>
      <c r="B4879" s="6">
        <f>LoonHeffing2020(Table1[[#This Row],[Belastbaar loon]])</f>
        <v>21144.208500000001</v>
      </c>
      <c r="C4879" s="6">
        <f>AlgemeneHeffingsKorting2020(Table1[[#This Row],[Belastbaar loon]])</f>
        <v>674.75200000000007</v>
      </c>
      <c r="D4879" s="14">
        <f>ArbeidsKorting2020(Table1[[#This Row],[Belastbaar loon]])</f>
        <v>2519.58</v>
      </c>
      <c r="E4879" s="14">
        <f>MAX(Table1[[#This Row],[Loonheffing]]-Table1[[#This Row],[Algemene Heffingskorting]]-Table1[[#This Row],[Arbeidskorting]],0)</f>
        <v>17949.876499999998</v>
      </c>
      <c r="F4879" s="6">
        <f>Table1[[#This Row],[Belastbaar loon]]-Table1[[#This Row],[Belasting]]</f>
        <v>38661.123500000002</v>
      </c>
      <c r="G4879" s="2">
        <f>(Table1[[#This Row],[Belastbaar loon]]-Table1[[#This Row],[Netto loon]])/Table1[[#This Row],[Belastbaar loon]]</f>
        <v>0.31707400505202166</v>
      </c>
      <c r="H4879" s="14">
        <f t="shared" ca="1" si="70"/>
        <v>17944.974299999998</v>
      </c>
      <c r="I4879" s="14">
        <f ca="1">IF(ROW()=2, Table1[[#This Row],[Netto loon]], INDIRECT(ADDRESS(ROW()-1,COLUMN(F:F))))</f>
        <v>38656.025699999998</v>
      </c>
      <c r="J4879" s="6">
        <f ca="1">IF(ROW()=2, 0, Table1[[#This Row],[Belastbaar loon]]-INDIRECT(ADDRESS(ROW()-1,COLUMN(A:A))))</f>
        <v>10</v>
      </c>
      <c r="K4879" s="6">
        <f ca="1">Table1[[#This Row],[Netto loon]]-Table1[[#This Row],[Netto vorige schijf]]</f>
        <v>5.0978000000031898</v>
      </c>
      <c r="L4879" s="2">
        <f ca="1">(Table1[[#This Row],[Bruto tov vorige schijf]]-Table1[[#This Row],[Netto tov vorige schijf]])/MAX(Table1[[#This Row],[Bruto tov vorige schijf]],1)</f>
        <v>0.49021999999968102</v>
      </c>
    </row>
    <row r="4880" spans="1:12" x14ac:dyDescent="0.25">
      <c r="A4880" s="14">
        <v>56621</v>
      </c>
      <c r="B4880" s="6">
        <f>LoonHeffing2020(Table1[[#This Row],[Belastbaar loon]])</f>
        <v>21147.943500000001</v>
      </c>
      <c r="C4880" s="6">
        <f>AlgemeneHeffingsKorting2020(Table1[[#This Row],[Belastbaar loon]])</f>
        <v>674.1848</v>
      </c>
      <c r="D4880" s="14">
        <f>ArbeidsKorting2020(Table1[[#This Row],[Belastbaar loon]])</f>
        <v>2518.98</v>
      </c>
      <c r="E4880" s="14">
        <f>MAX(Table1[[#This Row],[Loonheffing]]-Table1[[#This Row],[Algemene Heffingskorting]]-Table1[[#This Row],[Arbeidskorting]],0)</f>
        <v>17954.778700000003</v>
      </c>
      <c r="F4880" s="6">
        <f>Table1[[#This Row],[Belastbaar loon]]-Table1[[#This Row],[Belasting]]</f>
        <v>38666.221299999997</v>
      </c>
      <c r="G4880" s="2">
        <f>(Table1[[#This Row],[Belastbaar loon]]-Table1[[#This Row],[Netto loon]])/Table1[[#This Row],[Belastbaar loon]]</f>
        <v>0.31710458487133752</v>
      </c>
      <c r="H4880" s="14">
        <f t="shared" ca="1" si="70"/>
        <v>17949.876499999998</v>
      </c>
      <c r="I4880" s="14">
        <f ca="1">IF(ROW()=2, Table1[[#This Row],[Netto loon]], INDIRECT(ADDRESS(ROW()-1,COLUMN(F:F))))</f>
        <v>38661.123500000002</v>
      </c>
      <c r="J4880" s="6">
        <f ca="1">IF(ROW()=2, 0, Table1[[#This Row],[Belastbaar loon]]-INDIRECT(ADDRESS(ROW()-1,COLUMN(A:A))))</f>
        <v>10</v>
      </c>
      <c r="K4880" s="6">
        <f ca="1">Table1[[#This Row],[Netto loon]]-Table1[[#This Row],[Netto vorige schijf]]</f>
        <v>5.0977999999959138</v>
      </c>
      <c r="L4880" s="2">
        <f ca="1">(Table1[[#This Row],[Bruto tov vorige schijf]]-Table1[[#This Row],[Netto tov vorige schijf]])/MAX(Table1[[#This Row],[Bruto tov vorige schijf]],1)</f>
        <v>0.49022000000040861</v>
      </c>
    </row>
    <row r="4881" spans="1:12" x14ac:dyDescent="0.25">
      <c r="A4881" s="14">
        <v>56631</v>
      </c>
      <c r="B4881" s="6">
        <f>LoonHeffing2020(Table1[[#This Row],[Belastbaar loon]])</f>
        <v>21151.678499999998</v>
      </c>
      <c r="C4881" s="6">
        <f>AlgemeneHeffingsKorting2020(Table1[[#This Row],[Belastbaar loon]])</f>
        <v>673.61760000000004</v>
      </c>
      <c r="D4881" s="14">
        <f>ArbeidsKorting2020(Table1[[#This Row],[Belastbaar loon]])</f>
        <v>2518.38</v>
      </c>
      <c r="E4881" s="14">
        <f>MAX(Table1[[#This Row],[Loonheffing]]-Table1[[#This Row],[Algemene Heffingskorting]]-Table1[[#This Row],[Arbeidskorting]],0)</f>
        <v>17959.680899999996</v>
      </c>
      <c r="F4881" s="6">
        <f>Table1[[#This Row],[Belastbaar loon]]-Table1[[#This Row],[Belasting]]</f>
        <v>38671.319100000008</v>
      </c>
      <c r="G4881" s="2">
        <f>(Table1[[#This Row],[Belastbaar loon]]-Table1[[#This Row],[Netto loon]])/Table1[[#This Row],[Belastbaar loon]]</f>
        <v>0.31713515389097829</v>
      </c>
      <c r="H4881" s="14">
        <f t="shared" ca="1" si="70"/>
        <v>17954.778700000003</v>
      </c>
      <c r="I4881" s="14">
        <f ca="1">IF(ROW()=2, Table1[[#This Row],[Netto loon]], INDIRECT(ADDRESS(ROW()-1,COLUMN(F:F))))</f>
        <v>38666.221299999997</v>
      </c>
      <c r="J4881" s="6">
        <f ca="1">IF(ROW()=2, 0, Table1[[#This Row],[Belastbaar loon]]-INDIRECT(ADDRESS(ROW()-1,COLUMN(A:A))))</f>
        <v>10</v>
      </c>
      <c r="K4881" s="6">
        <f ca="1">Table1[[#This Row],[Netto loon]]-Table1[[#This Row],[Netto vorige schijf]]</f>
        <v>5.0978000000104657</v>
      </c>
      <c r="L4881" s="2">
        <f ca="1">(Table1[[#This Row],[Bruto tov vorige schijf]]-Table1[[#This Row],[Netto tov vorige schijf]])/MAX(Table1[[#This Row],[Bruto tov vorige schijf]],1)</f>
        <v>0.49021999999895344</v>
      </c>
    </row>
    <row r="4882" spans="1:12" x14ac:dyDescent="0.25">
      <c r="A4882" s="14">
        <v>56641</v>
      </c>
      <c r="B4882" s="6">
        <f>LoonHeffing2020(Table1[[#This Row],[Belastbaar loon]])</f>
        <v>21155.413499999999</v>
      </c>
      <c r="C4882" s="6">
        <f>AlgemeneHeffingsKorting2020(Table1[[#This Row],[Belastbaar loon]])</f>
        <v>673.05039999999997</v>
      </c>
      <c r="D4882" s="14">
        <f>ArbeidsKorting2020(Table1[[#This Row],[Belastbaar loon]])</f>
        <v>2517.7800000000002</v>
      </c>
      <c r="E4882" s="14">
        <f>MAX(Table1[[#This Row],[Loonheffing]]-Table1[[#This Row],[Algemene Heffingskorting]]-Table1[[#This Row],[Arbeidskorting]],0)</f>
        <v>17964.5831</v>
      </c>
      <c r="F4882" s="6">
        <f>Table1[[#This Row],[Belastbaar loon]]-Table1[[#This Row],[Belasting]]</f>
        <v>38676.416899999997</v>
      </c>
      <c r="G4882" s="2">
        <f>(Table1[[#This Row],[Belastbaar loon]]-Table1[[#This Row],[Netto loon]])/Table1[[#This Row],[Belastbaar loon]]</f>
        <v>0.31716571211666467</v>
      </c>
      <c r="H4882" s="14">
        <f t="shared" ca="1" si="70"/>
        <v>17959.680899999996</v>
      </c>
      <c r="I4882" s="14">
        <f ca="1">IF(ROW()=2, Table1[[#This Row],[Netto loon]], INDIRECT(ADDRESS(ROW()-1,COLUMN(F:F))))</f>
        <v>38671.319100000008</v>
      </c>
      <c r="J4882" s="6">
        <f ca="1">IF(ROW()=2, 0, Table1[[#This Row],[Belastbaar loon]]-INDIRECT(ADDRESS(ROW()-1,COLUMN(A:A))))</f>
        <v>10</v>
      </c>
      <c r="K4882" s="6">
        <f ca="1">Table1[[#This Row],[Netto loon]]-Table1[[#This Row],[Netto vorige schijf]]</f>
        <v>5.0977999999886379</v>
      </c>
      <c r="L4882" s="2">
        <f ca="1">(Table1[[#This Row],[Bruto tov vorige schijf]]-Table1[[#This Row],[Netto tov vorige schijf]])/MAX(Table1[[#This Row],[Bruto tov vorige schijf]],1)</f>
        <v>0.49022000000113619</v>
      </c>
    </row>
    <row r="4883" spans="1:12" x14ac:dyDescent="0.25">
      <c r="A4883" s="14">
        <v>56651</v>
      </c>
      <c r="B4883" s="6">
        <f>LoonHeffing2020(Table1[[#This Row],[Belastbaar loon]])</f>
        <v>21159.148499999999</v>
      </c>
      <c r="C4883" s="6">
        <f>AlgemeneHeffingsKorting2020(Table1[[#This Row],[Belastbaar loon]])</f>
        <v>672.48320000000001</v>
      </c>
      <c r="D4883" s="14">
        <f>ArbeidsKorting2020(Table1[[#This Row],[Belastbaar loon]])</f>
        <v>2517.1799999999998</v>
      </c>
      <c r="E4883" s="14">
        <f>MAX(Table1[[#This Row],[Loonheffing]]-Table1[[#This Row],[Algemene Heffingskorting]]-Table1[[#This Row],[Arbeidskorting]],0)</f>
        <v>17969.4853</v>
      </c>
      <c r="F4883" s="6">
        <f>Table1[[#This Row],[Belastbaar loon]]-Table1[[#This Row],[Belasting]]</f>
        <v>38681.5147</v>
      </c>
      <c r="G4883" s="2">
        <f>(Table1[[#This Row],[Belastbaar loon]]-Table1[[#This Row],[Netto loon]])/Table1[[#This Row],[Belastbaar loon]]</f>
        <v>0.31719625955411201</v>
      </c>
      <c r="H4883" s="14">
        <f t="shared" ca="1" si="70"/>
        <v>17964.5831</v>
      </c>
      <c r="I4883" s="14">
        <f ca="1">IF(ROW()=2, Table1[[#This Row],[Netto loon]], INDIRECT(ADDRESS(ROW()-1,COLUMN(F:F))))</f>
        <v>38676.416899999997</v>
      </c>
      <c r="J4883" s="6">
        <f ca="1">IF(ROW()=2, 0, Table1[[#This Row],[Belastbaar loon]]-INDIRECT(ADDRESS(ROW()-1,COLUMN(A:A))))</f>
        <v>10</v>
      </c>
      <c r="K4883" s="6">
        <f ca="1">Table1[[#This Row],[Netto loon]]-Table1[[#This Row],[Netto vorige schijf]]</f>
        <v>5.0978000000031898</v>
      </c>
      <c r="L4883" s="2">
        <f ca="1">(Table1[[#This Row],[Bruto tov vorige schijf]]-Table1[[#This Row],[Netto tov vorige schijf]])/MAX(Table1[[#This Row],[Bruto tov vorige schijf]],1)</f>
        <v>0.49021999999968102</v>
      </c>
    </row>
    <row r="4884" spans="1:12" x14ac:dyDescent="0.25">
      <c r="A4884" s="14">
        <v>56661</v>
      </c>
      <c r="B4884" s="6">
        <f>LoonHeffing2020(Table1[[#This Row],[Belastbaar loon]])</f>
        <v>21162.8835</v>
      </c>
      <c r="C4884" s="6">
        <f>AlgemeneHeffingsKorting2020(Table1[[#This Row],[Belastbaar loon]])</f>
        <v>671.91600000000005</v>
      </c>
      <c r="D4884" s="14">
        <f>ArbeidsKorting2020(Table1[[#This Row],[Belastbaar loon]])</f>
        <v>2516.58</v>
      </c>
      <c r="E4884" s="14">
        <f>MAX(Table1[[#This Row],[Loonheffing]]-Table1[[#This Row],[Algemene Heffingskorting]]-Table1[[#This Row],[Arbeidskorting]],0)</f>
        <v>17974.387499999997</v>
      </c>
      <c r="F4884" s="6">
        <f>Table1[[#This Row],[Belastbaar loon]]-Table1[[#This Row],[Belasting]]</f>
        <v>38686.612500000003</v>
      </c>
      <c r="G4884" s="2">
        <f>(Table1[[#This Row],[Belastbaar loon]]-Table1[[#This Row],[Netto loon]])/Table1[[#This Row],[Belastbaar loon]]</f>
        <v>0.3172267962090326</v>
      </c>
      <c r="H4884" s="14">
        <f t="shared" ca="1" si="70"/>
        <v>17969.4853</v>
      </c>
      <c r="I4884" s="14">
        <f ca="1">IF(ROW()=2, Table1[[#This Row],[Netto loon]], INDIRECT(ADDRESS(ROW()-1,COLUMN(F:F))))</f>
        <v>38681.5147</v>
      </c>
      <c r="J4884" s="6">
        <f ca="1">IF(ROW()=2, 0, Table1[[#This Row],[Belastbaar loon]]-INDIRECT(ADDRESS(ROW()-1,COLUMN(A:A))))</f>
        <v>10</v>
      </c>
      <c r="K4884" s="6">
        <f ca="1">Table1[[#This Row],[Netto loon]]-Table1[[#This Row],[Netto vorige schijf]]</f>
        <v>5.0978000000031898</v>
      </c>
      <c r="L4884" s="2">
        <f ca="1">(Table1[[#This Row],[Bruto tov vorige schijf]]-Table1[[#This Row],[Netto tov vorige schijf]])/MAX(Table1[[#This Row],[Bruto tov vorige schijf]],1)</f>
        <v>0.49021999999968102</v>
      </c>
    </row>
    <row r="4885" spans="1:12" x14ac:dyDescent="0.25">
      <c r="A4885" s="14">
        <v>56671</v>
      </c>
      <c r="B4885" s="6">
        <f>LoonHeffing2020(Table1[[#This Row],[Belastbaar loon]])</f>
        <v>21166.6185</v>
      </c>
      <c r="C4885" s="6">
        <f>AlgemeneHeffingsKorting2020(Table1[[#This Row],[Belastbaar loon]])</f>
        <v>671.34879999999998</v>
      </c>
      <c r="D4885" s="14">
        <f>ArbeidsKorting2020(Table1[[#This Row],[Belastbaar loon]])</f>
        <v>2515.98</v>
      </c>
      <c r="E4885" s="14">
        <f>MAX(Table1[[#This Row],[Loonheffing]]-Table1[[#This Row],[Algemene Heffingskorting]]-Table1[[#This Row],[Arbeidskorting]],0)</f>
        <v>17979.289700000001</v>
      </c>
      <c r="F4885" s="6">
        <f>Table1[[#This Row],[Belastbaar loon]]-Table1[[#This Row],[Belasting]]</f>
        <v>38691.710299999999</v>
      </c>
      <c r="G4885" s="2">
        <f>(Table1[[#This Row],[Belastbaar loon]]-Table1[[#This Row],[Netto loon]])/Table1[[#This Row],[Belastbaar loon]]</f>
        <v>0.31725732208713453</v>
      </c>
      <c r="H4885" s="14">
        <f t="shared" ca="1" si="70"/>
        <v>17974.387499999997</v>
      </c>
      <c r="I4885" s="14">
        <f ca="1">IF(ROW()=2, Table1[[#This Row],[Netto loon]], INDIRECT(ADDRESS(ROW()-1,COLUMN(F:F))))</f>
        <v>38686.612500000003</v>
      </c>
      <c r="J4885" s="6">
        <f ca="1">IF(ROW()=2, 0, Table1[[#This Row],[Belastbaar loon]]-INDIRECT(ADDRESS(ROW()-1,COLUMN(A:A))))</f>
        <v>10</v>
      </c>
      <c r="K4885" s="6">
        <f ca="1">Table1[[#This Row],[Netto loon]]-Table1[[#This Row],[Netto vorige schijf]]</f>
        <v>5.0977999999959138</v>
      </c>
      <c r="L4885" s="2">
        <f ca="1">(Table1[[#This Row],[Bruto tov vorige schijf]]-Table1[[#This Row],[Netto tov vorige schijf]])/MAX(Table1[[#This Row],[Bruto tov vorige schijf]],1)</f>
        <v>0.49022000000040861</v>
      </c>
    </row>
    <row r="4886" spans="1:12" x14ac:dyDescent="0.25">
      <c r="A4886" s="14">
        <v>56681</v>
      </c>
      <c r="B4886" s="6">
        <f>LoonHeffing2020(Table1[[#This Row],[Belastbaar loon]])</f>
        <v>21170.353500000001</v>
      </c>
      <c r="C4886" s="6">
        <f>AlgemeneHeffingsKorting2020(Table1[[#This Row],[Belastbaar loon]])</f>
        <v>670.78160000000003</v>
      </c>
      <c r="D4886" s="14">
        <f>ArbeidsKorting2020(Table1[[#This Row],[Belastbaar loon]])</f>
        <v>2515.38</v>
      </c>
      <c r="E4886" s="14">
        <f>MAX(Table1[[#This Row],[Loonheffing]]-Table1[[#This Row],[Algemene Heffingskorting]]-Table1[[#This Row],[Arbeidskorting]],0)</f>
        <v>17984.191900000002</v>
      </c>
      <c r="F4886" s="6">
        <f>Table1[[#This Row],[Belastbaar loon]]-Table1[[#This Row],[Belasting]]</f>
        <v>38696.808099999995</v>
      </c>
      <c r="G4886" s="2">
        <f>(Table1[[#This Row],[Belastbaar loon]]-Table1[[#This Row],[Netto loon]])/Table1[[#This Row],[Belastbaar loon]]</f>
        <v>0.31728783719412157</v>
      </c>
      <c r="H4886" s="14">
        <f t="shared" ca="1" si="70"/>
        <v>17979.289700000001</v>
      </c>
      <c r="I4886" s="14">
        <f ca="1">IF(ROW()=2, Table1[[#This Row],[Netto loon]], INDIRECT(ADDRESS(ROW()-1,COLUMN(F:F))))</f>
        <v>38691.710299999999</v>
      </c>
      <c r="J4886" s="6">
        <f ca="1">IF(ROW()=2, 0, Table1[[#This Row],[Belastbaar loon]]-INDIRECT(ADDRESS(ROW()-1,COLUMN(A:A))))</f>
        <v>10</v>
      </c>
      <c r="K4886" s="6">
        <f ca="1">Table1[[#This Row],[Netto loon]]-Table1[[#This Row],[Netto vorige schijf]]</f>
        <v>5.0977999999959138</v>
      </c>
      <c r="L4886" s="2">
        <f ca="1">(Table1[[#This Row],[Bruto tov vorige schijf]]-Table1[[#This Row],[Netto tov vorige schijf]])/MAX(Table1[[#This Row],[Bruto tov vorige schijf]],1)</f>
        <v>0.49022000000040861</v>
      </c>
    </row>
    <row r="4887" spans="1:12" x14ac:dyDescent="0.25">
      <c r="A4887" s="14">
        <v>56691</v>
      </c>
      <c r="B4887" s="6">
        <f>LoonHeffing2020(Table1[[#This Row],[Belastbaar loon]])</f>
        <v>21174.088500000002</v>
      </c>
      <c r="C4887" s="6">
        <f>AlgemeneHeffingsKorting2020(Table1[[#This Row],[Belastbaar loon]])</f>
        <v>670.21440000000007</v>
      </c>
      <c r="D4887" s="14">
        <f>ArbeidsKorting2020(Table1[[#This Row],[Belastbaar loon]])</f>
        <v>2514.7800000000002</v>
      </c>
      <c r="E4887" s="14">
        <f>MAX(Table1[[#This Row],[Loonheffing]]-Table1[[#This Row],[Algemene Heffingskorting]]-Table1[[#This Row],[Arbeidskorting]],0)</f>
        <v>17989.094100000002</v>
      </c>
      <c r="F4887" s="6">
        <f>Table1[[#This Row],[Belastbaar loon]]-Table1[[#This Row],[Belasting]]</f>
        <v>38701.905899999998</v>
      </c>
      <c r="G4887" s="2">
        <f>(Table1[[#This Row],[Belastbaar loon]]-Table1[[#This Row],[Netto loon]])/Table1[[#This Row],[Belastbaar loon]]</f>
        <v>0.31731834153569355</v>
      </c>
      <c r="H4887" s="14">
        <f t="shared" ca="1" si="70"/>
        <v>17984.191900000002</v>
      </c>
      <c r="I4887" s="14">
        <f ca="1">IF(ROW()=2, Table1[[#This Row],[Netto loon]], INDIRECT(ADDRESS(ROW()-1,COLUMN(F:F))))</f>
        <v>38696.808099999995</v>
      </c>
      <c r="J4887" s="6">
        <f ca="1">IF(ROW()=2, 0, Table1[[#This Row],[Belastbaar loon]]-INDIRECT(ADDRESS(ROW()-1,COLUMN(A:A))))</f>
        <v>10</v>
      </c>
      <c r="K4887" s="6">
        <f ca="1">Table1[[#This Row],[Netto loon]]-Table1[[#This Row],[Netto vorige schijf]]</f>
        <v>5.0978000000031898</v>
      </c>
      <c r="L4887" s="2">
        <f ca="1">(Table1[[#This Row],[Bruto tov vorige schijf]]-Table1[[#This Row],[Netto tov vorige schijf]])/MAX(Table1[[#This Row],[Bruto tov vorige schijf]],1)</f>
        <v>0.49021999999968102</v>
      </c>
    </row>
    <row r="4888" spans="1:12" x14ac:dyDescent="0.25">
      <c r="A4888" s="14">
        <v>56701</v>
      </c>
      <c r="B4888" s="6">
        <f>LoonHeffing2020(Table1[[#This Row],[Belastbaar loon]])</f>
        <v>21177.823499999999</v>
      </c>
      <c r="C4888" s="6">
        <f>AlgemeneHeffingsKorting2020(Table1[[#This Row],[Belastbaar loon]])</f>
        <v>669.6472</v>
      </c>
      <c r="D4888" s="14">
        <f>ArbeidsKorting2020(Table1[[#This Row],[Belastbaar loon]])</f>
        <v>2514.1799999999998</v>
      </c>
      <c r="E4888" s="14">
        <f>MAX(Table1[[#This Row],[Loonheffing]]-Table1[[#This Row],[Algemene Heffingskorting]]-Table1[[#This Row],[Arbeidskorting]],0)</f>
        <v>17993.996299999999</v>
      </c>
      <c r="F4888" s="6">
        <f>Table1[[#This Row],[Belastbaar loon]]-Table1[[#This Row],[Belasting]]</f>
        <v>38707.003700000001</v>
      </c>
      <c r="G4888" s="2">
        <f>(Table1[[#This Row],[Belastbaar loon]]-Table1[[#This Row],[Netto loon]])/Table1[[#This Row],[Belastbaar loon]]</f>
        <v>0.31734883511754641</v>
      </c>
      <c r="H4888" s="14">
        <f t="shared" ca="1" si="70"/>
        <v>17989.094100000002</v>
      </c>
      <c r="I4888" s="14">
        <f ca="1">IF(ROW()=2, Table1[[#This Row],[Netto loon]], INDIRECT(ADDRESS(ROW()-1,COLUMN(F:F))))</f>
        <v>38701.905899999998</v>
      </c>
      <c r="J4888" s="6">
        <f ca="1">IF(ROW()=2, 0, Table1[[#This Row],[Belastbaar loon]]-INDIRECT(ADDRESS(ROW()-1,COLUMN(A:A))))</f>
        <v>10</v>
      </c>
      <c r="K4888" s="6">
        <f ca="1">Table1[[#This Row],[Netto loon]]-Table1[[#This Row],[Netto vorige schijf]]</f>
        <v>5.0978000000031898</v>
      </c>
      <c r="L4888" s="2">
        <f ca="1">(Table1[[#This Row],[Bruto tov vorige schijf]]-Table1[[#This Row],[Netto tov vorige schijf]])/MAX(Table1[[#This Row],[Bruto tov vorige schijf]],1)</f>
        <v>0.49021999999968102</v>
      </c>
    </row>
    <row r="4889" spans="1:12" x14ac:dyDescent="0.25">
      <c r="A4889" s="14">
        <v>56711</v>
      </c>
      <c r="B4889" s="6">
        <f>LoonHeffing2020(Table1[[#This Row],[Belastbaar loon]])</f>
        <v>21181.558499999999</v>
      </c>
      <c r="C4889" s="6">
        <f>AlgemeneHeffingsKorting2020(Table1[[#This Row],[Belastbaar loon]])</f>
        <v>669.08</v>
      </c>
      <c r="D4889" s="14">
        <f>ArbeidsKorting2020(Table1[[#This Row],[Belastbaar loon]])</f>
        <v>2513.58</v>
      </c>
      <c r="E4889" s="14">
        <f>MAX(Table1[[#This Row],[Loonheffing]]-Table1[[#This Row],[Algemene Heffingskorting]]-Table1[[#This Row],[Arbeidskorting]],0)</f>
        <v>17998.898499999996</v>
      </c>
      <c r="F4889" s="6">
        <f>Table1[[#This Row],[Belastbaar loon]]-Table1[[#This Row],[Belasting]]</f>
        <v>38712.101500000004</v>
      </c>
      <c r="G4889" s="2">
        <f>(Table1[[#This Row],[Belastbaar loon]]-Table1[[#This Row],[Netto loon]])/Table1[[#This Row],[Belastbaar loon]]</f>
        <v>0.31737931794537205</v>
      </c>
      <c r="H4889" s="14">
        <f t="shared" ca="1" si="70"/>
        <v>17993.996299999999</v>
      </c>
      <c r="I4889" s="14">
        <f ca="1">IF(ROW()=2, Table1[[#This Row],[Netto loon]], INDIRECT(ADDRESS(ROW()-1,COLUMN(F:F))))</f>
        <v>38707.003700000001</v>
      </c>
      <c r="J4889" s="6">
        <f ca="1">IF(ROW()=2, 0, Table1[[#This Row],[Belastbaar loon]]-INDIRECT(ADDRESS(ROW()-1,COLUMN(A:A))))</f>
        <v>10</v>
      </c>
      <c r="K4889" s="6">
        <f ca="1">Table1[[#This Row],[Netto loon]]-Table1[[#This Row],[Netto vorige schijf]]</f>
        <v>5.0978000000031898</v>
      </c>
      <c r="L4889" s="2">
        <f ca="1">(Table1[[#This Row],[Bruto tov vorige schijf]]-Table1[[#This Row],[Netto tov vorige schijf]])/MAX(Table1[[#This Row],[Bruto tov vorige schijf]],1)</f>
        <v>0.49021999999968102</v>
      </c>
    </row>
    <row r="4890" spans="1:12" x14ac:dyDescent="0.25">
      <c r="A4890" s="14">
        <v>56721</v>
      </c>
      <c r="B4890" s="6">
        <f>LoonHeffing2020(Table1[[#This Row],[Belastbaar loon]])</f>
        <v>21185.2935</v>
      </c>
      <c r="C4890" s="6">
        <f>AlgemeneHeffingsKorting2020(Table1[[#This Row],[Belastbaar loon]])</f>
        <v>668.51279999999997</v>
      </c>
      <c r="D4890" s="14">
        <f>ArbeidsKorting2020(Table1[[#This Row],[Belastbaar loon]])</f>
        <v>2512.98</v>
      </c>
      <c r="E4890" s="14">
        <f>MAX(Table1[[#This Row],[Loonheffing]]-Table1[[#This Row],[Algemene Heffingskorting]]-Table1[[#This Row],[Arbeidskorting]],0)</f>
        <v>18003.8007</v>
      </c>
      <c r="F4890" s="6">
        <f>Table1[[#This Row],[Belastbaar loon]]-Table1[[#This Row],[Belasting]]</f>
        <v>38717.1993</v>
      </c>
      <c r="G4890" s="2">
        <f>(Table1[[#This Row],[Belastbaar loon]]-Table1[[#This Row],[Netto loon]])/Table1[[#This Row],[Belastbaar loon]]</f>
        <v>0.31740979002485853</v>
      </c>
      <c r="H4890" s="14">
        <f t="shared" ref="H4890:H4953" ca="1" si="71">IF(ROW()=2, 0, INDIRECT(ADDRESS(ROW()-1,COLUMN(E:E))))</f>
        <v>17998.898499999996</v>
      </c>
      <c r="I4890" s="14">
        <f ca="1">IF(ROW()=2, Table1[[#This Row],[Netto loon]], INDIRECT(ADDRESS(ROW()-1,COLUMN(F:F))))</f>
        <v>38712.101500000004</v>
      </c>
      <c r="J4890" s="6">
        <f ca="1">IF(ROW()=2, 0, Table1[[#This Row],[Belastbaar loon]]-INDIRECT(ADDRESS(ROW()-1,COLUMN(A:A))))</f>
        <v>10</v>
      </c>
      <c r="K4890" s="6">
        <f ca="1">Table1[[#This Row],[Netto loon]]-Table1[[#This Row],[Netto vorige schijf]]</f>
        <v>5.0977999999959138</v>
      </c>
      <c r="L4890" s="2">
        <f ca="1">(Table1[[#This Row],[Bruto tov vorige schijf]]-Table1[[#This Row],[Netto tov vorige schijf]])/MAX(Table1[[#This Row],[Bruto tov vorige schijf]],1)</f>
        <v>0.49022000000040861</v>
      </c>
    </row>
    <row r="4891" spans="1:12" x14ac:dyDescent="0.25">
      <c r="A4891" s="14">
        <v>56731</v>
      </c>
      <c r="B4891" s="6">
        <f>LoonHeffing2020(Table1[[#This Row],[Belastbaar loon]])</f>
        <v>21189.0285</v>
      </c>
      <c r="C4891" s="6">
        <f>AlgemeneHeffingsKorting2020(Table1[[#This Row],[Belastbaar loon]])</f>
        <v>667.94560000000001</v>
      </c>
      <c r="D4891" s="14">
        <f>ArbeidsKorting2020(Table1[[#This Row],[Belastbaar loon]])</f>
        <v>2512.38</v>
      </c>
      <c r="E4891" s="14">
        <f>MAX(Table1[[#This Row],[Loonheffing]]-Table1[[#This Row],[Algemene Heffingskorting]]-Table1[[#This Row],[Arbeidskorting]],0)</f>
        <v>18008.7029</v>
      </c>
      <c r="F4891" s="6">
        <f>Table1[[#This Row],[Belastbaar loon]]-Table1[[#This Row],[Belasting]]</f>
        <v>38722.297099999996</v>
      </c>
      <c r="G4891" s="2">
        <f>(Table1[[#This Row],[Belastbaar loon]]-Table1[[#This Row],[Netto loon]])/Table1[[#This Row],[Belastbaar loon]]</f>
        <v>0.31744025136168946</v>
      </c>
      <c r="H4891" s="14">
        <f t="shared" ca="1" si="71"/>
        <v>18003.8007</v>
      </c>
      <c r="I4891" s="14">
        <f ca="1">IF(ROW()=2, Table1[[#This Row],[Netto loon]], INDIRECT(ADDRESS(ROW()-1,COLUMN(F:F))))</f>
        <v>38717.1993</v>
      </c>
      <c r="J4891" s="6">
        <f ca="1">IF(ROW()=2, 0, Table1[[#This Row],[Belastbaar loon]]-INDIRECT(ADDRESS(ROW()-1,COLUMN(A:A))))</f>
        <v>10</v>
      </c>
      <c r="K4891" s="6">
        <f ca="1">Table1[[#This Row],[Netto loon]]-Table1[[#This Row],[Netto vorige schijf]]</f>
        <v>5.0977999999959138</v>
      </c>
      <c r="L4891" s="2">
        <f ca="1">(Table1[[#This Row],[Bruto tov vorige schijf]]-Table1[[#This Row],[Netto tov vorige schijf]])/MAX(Table1[[#This Row],[Bruto tov vorige schijf]],1)</f>
        <v>0.49022000000040861</v>
      </c>
    </row>
    <row r="4892" spans="1:12" x14ac:dyDescent="0.25">
      <c r="A4892" s="14">
        <v>56741</v>
      </c>
      <c r="B4892" s="6">
        <f>LoonHeffing2020(Table1[[#This Row],[Belastbaar loon]])</f>
        <v>21192.763500000001</v>
      </c>
      <c r="C4892" s="6">
        <f>AlgemeneHeffingsKorting2020(Table1[[#This Row],[Belastbaar loon]])</f>
        <v>667.37840000000006</v>
      </c>
      <c r="D4892" s="14">
        <f>ArbeidsKorting2020(Table1[[#This Row],[Belastbaar loon]])</f>
        <v>2511.7800000000002</v>
      </c>
      <c r="E4892" s="14">
        <f>MAX(Table1[[#This Row],[Loonheffing]]-Table1[[#This Row],[Algemene Heffingskorting]]-Table1[[#This Row],[Arbeidskorting]],0)</f>
        <v>18013.605100000001</v>
      </c>
      <c r="F4892" s="6">
        <f>Table1[[#This Row],[Belastbaar loon]]-Table1[[#This Row],[Belasting]]</f>
        <v>38727.394899999999</v>
      </c>
      <c r="G4892" s="2">
        <f>(Table1[[#This Row],[Belastbaar loon]]-Table1[[#This Row],[Netto loon]])/Table1[[#This Row],[Belastbaar loon]]</f>
        <v>0.31747070196154459</v>
      </c>
      <c r="H4892" s="14">
        <f t="shared" ca="1" si="71"/>
        <v>18008.7029</v>
      </c>
      <c r="I4892" s="14">
        <f ca="1">IF(ROW()=2, Table1[[#This Row],[Netto loon]], INDIRECT(ADDRESS(ROW()-1,COLUMN(F:F))))</f>
        <v>38722.297099999996</v>
      </c>
      <c r="J4892" s="6">
        <f ca="1">IF(ROW()=2, 0, Table1[[#This Row],[Belastbaar loon]]-INDIRECT(ADDRESS(ROW()-1,COLUMN(A:A))))</f>
        <v>10</v>
      </c>
      <c r="K4892" s="6">
        <f ca="1">Table1[[#This Row],[Netto loon]]-Table1[[#This Row],[Netto vorige schijf]]</f>
        <v>5.0978000000031898</v>
      </c>
      <c r="L4892" s="2">
        <f ca="1">(Table1[[#This Row],[Bruto tov vorige schijf]]-Table1[[#This Row],[Netto tov vorige schijf]])/MAX(Table1[[#This Row],[Bruto tov vorige schijf]],1)</f>
        <v>0.49021999999968102</v>
      </c>
    </row>
    <row r="4893" spans="1:12" x14ac:dyDescent="0.25">
      <c r="A4893" s="14">
        <v>56751</v>
      </c>
      <c r="B4893" s="6">
        <f>LoonHeffing2020(Table1[[#This Row],[Belastbaar loon]])</f>
        <v>21196.498500000002</v>
      </c>
      <c r="C4893" s="6">
        <f>AlgemeneHeffingsKorting2020(Table1[[#This Row],[Belastbaar loon]])</f>
        <v>666.81119999999999</v>
      </c>
      <c r="D4893" s="14">
        <f>ArbeidsKorting2020(Table1[[#This Row],[Belastbaar loon]])</f>
        <v>2511.1799999999998</v>
      </c>
      <c r="E4893" s="14">
        <f>MAX(Table1[[#This Row],[Loonheffing]]-Table1[[#This Row],[Algemene Heffingskorting]]-Table1[[#This Row],[Arbeidskorting]],0)</f>
        <v>18018.507300000001</v>
      </c>
      <c r="F4893" s="6">
        <f>Table1[[#This Row],[Belastbaar loon]]-Table1[[#This Row],[Belasting]]</f>
        <v>38732.492700000003</v>
      </c>
      <c r="G4893" s="2">
        <f>(Table1[[#This Row],[Belastbaar loon]]-Table1[[#This Row],[Netto loon]])/Table1[[#This Row],[Belastbaar loon]]</f>
        <v>0.31750114183009986</v>
      </c>
      <c r="H4893" s="14">
        <f t="shared" ca="1" si="71"/>
        <v>18013.605100000001</v>
      </c>
      <c r="I4893" s="14">
        <f ca="1">IF(ROW()=2, Table1[[#This Row],[Netto loon]], INDIRECT(ADDRESS(ROW()-1,COLUMN(F:F))))</f>
        <v>38727.394899999999</v>
      </c>
      <c r="J4893" s="6">
        <f ca="1">IF(ROW()=2, 0, Table1[[#This Row],[Belastbaar loon]]-INDIRECT(ADDRESS(ROW()-1,COLUMN(A:A))))</f>
        <v>10</v>
      </c>
      <c r="K4893" s="6">
        <f ca="1">Table1[[#This Row],[Netto loon]]-Table1[[#This Row],[Netto vorige schijf]]</f>
        <v>5.0978000000031898</v>
      </c>
      <c r="L4893" s="2">
        <f ca="1">(Table1[[#This Row],[Bruto tov vorige schijf]]-Table1[[#This Row],[Netto tov vorige schijf]])/MAX(Table1[[#This Row],[Bruto tov vorige schijf]],1)</f>
        <v>0.49021999999968102</v>
      </c>
    </row>
    <row r="4894" spans="1:12" x14ac:dyDescent="0.25">
      <c r="A4894" s="14">
        <v>56761</v>
      </c>
      <c r="B4894" s="6">
        <f>LoonHeffing2020(Table1[[#This Row],[Belastbaar loon]])</f>
        <v>21200.233499999998</v>
      </c>
      <c r="C4894" s="6">
        <f>AlgemeneHeffingsKorting2020(Table1[[#This Row],[Belastbaar loon]])</f>
        <v>666.24400000000003</v>
      </c>
      <c r="D4894" s="14">
        <f>ArbeidsKorting2020(Table1[[#This Row],[Belastbaar loon]])</f>
        <v>2510.58</v>
      </c>
      <c r="E4894" s="14">
        <f>MAX(Table1[[#This Row],[Loonheffing]]-Table1[[#This Row],[Algemene Heffingskorting]]-Table1[[#This Row],[Arbeidskorting]],0)</f>
        <v>18023.409500000002</v>
      </c>
      <c r="F4894" s="6">
        <f>Table1[[#This Row],[Belastbaar loon]]-Table1[[#This Row],[Belasting]]</f>
        <v>38737.590499999998</v>
      </c>
      <c r="G4894" s="2">
        <f>(Table1[[#This Row],[Belastbaar loon]]-Table1[[#This Row],[Netto loon]])/Table1[[#This Row],[Belastbaar loon]]</f>
        <v>0.31753157097302726</v>
      </c>
      <c r="H4894" s="14">
        <f t="shared" ca="1" si="71"/>
        <v>18018.507300000001</v>
      </c>
      <c r="I4894" s="14">
        <f ca="1">IF(ROW()=2, Table1[[#This Row],[Netto loon]], INDIRECT(ADDRESS(ROW()-1,COLUMN(F:F))))</f>
        <v>38732.492700000003</v>
      </c>
      <c r="J4894" s="6">
        <f ca="1">IF(ROW()=2, 0, Table1[[#This Row],[Belastbaar loon]]-INDIRECT(ADDRESS(ROW()-1,COLUMN(A:A))))</f>
        <v>10</v>
      </c>
      <c r="K4894" s="6">
        <f ca="1">Table1[[#This Row],[Netto loon]]-Table1[[#This Row],[Netto vorige schijf]]</f>
        <v>5.0977999999959138</v>
      </c>
      <c r="L4894" s="2">
        <f ca="1">(Table1[[#This Row],[Bruto tov vorige schijf]]-Table1[[#This Row],[Netto tov vorige schijf]])/MAX(Table1[[#This Row],[Bruto tov vorige schijf]],1)</f>
        <v>0.49022000000040861</v>
      </c>
    </row>
    <row r="4895" spans="1:12" x14ac:dyDescent="0.25">
      <c r="A4895" s="14">
        <v>56771</v>
      </c>
      <c r="B4895" s="6">
        <f>LoonHeffing2020(Table1[[#This Row],[Belastbaar loon]])</f>
        <v>21203.968499999999</v>
      </c>
      <c r="C4895" s="6">
        <f>AlgemeneHeffingsKorting2020(Table1[[#This Row],[Belastbaar loon]])</f>
        <v>665.67680000000007</v>
      </c>
      <c r="D4895" s="14">
        <f>ArbeidsKorting2020(Table1[[#This Row],[Belastbaar loon]])</f>
        <v>2509.98</v>
      </c>
      <c r="E4895" s="14">
        <f>MAX(Table1[[#This Row],[Loonheffing]]-Table1[[#This Row],[Algemene Heffingskorting]]-Table1[[#This Row],[Arbeidskorting]],0)</f>
        <v>18028.311699999998</v>
      </c>
      <c r="F4895" s="6">
        <f>Table1[[#This Row],[Belastbaar loon]]-Table1[[#This Row],[Belasting]]</f>
        <v>38742.688300000002</v>
      </c>
      <c r="G4895" s="2">
        <f>(Table1[[#This Row],[Belastbaar loon]]-Table1[[#This Row],[Netto loon]])/Table1[[#This Row],[Belastbaar loon]]</f>
        <v>0.31756198939599439</v>
      </c>
      <c r="H4895" s="14">
        <f t="shared" ca="1" si="71"/>
        <v>18023.409500000002</v>
      </c>
      <c r="I4895" s="14">
        <f ca="1">IF(ROW()=2, Table1[[#This Row],[Netto loon]], INDIRECT(ADDRESS(ROW()-1,COLUMN(F:F))))</f>
        <v>38737.590499999998</v>
      </c>
      <c r="J4895" s="6">
        <f ca="1">IF(ROW()=2, 0, Table1[[#This Row],[Belastbaar loon]]-INDIRECT(ADDRESS(ROW()-1,COLUMN(A:A))))</f>
        <v>10</v>
      </c>
      <c r="K4895" s="6">
        <f ca="1">Table1[[#This Row],[Netto loon]]-Table1[[#This Row],[Netto vorige schijf]]</f>
        <v>5.0978000000031898</v>
      </c>
      <c r="L4895" s="2">
        <f ca="1">(Table1[[#This Row],[Bruto tov vorige schijf]]-Table1[[#This Row],[Netto tov vorige schijf]])/MAX(Table1[[#This Row],[Bruto tov vorige schijf]],1)</f>
        <v>0.49021999999968102</v>
      </c>
    </row>
    <row r="4896" spans="1:12" x14ac:dyDescent="0.25">
      <c r="A4896" s="14">
        <v>56781</v>
      </c>
      <c r="B4896" s="6">
        <f>LoonHeffing2020(Table1[[#This Row],[Belastbaar loon]])</f>
        <v>21207.7035</v>
      </c>
      <c r="C4896" s="6">
        <f>AlgemeneHeffingsKorting2020(Table1[[#This Row],[Belastbaar loon]])</f>
        <v>665.1096</v>
      </c>
      <c r="D4896" s="14">
        <f>ArbeidsKorting2020(Table1[[#This Row],[Belastbaar loon]])</f>
        <v>2509.38</v>
      </c>
      <c r="E4896" s="14">
        <f>MAX(Table1[[#This Row],[Loonheffing]]-Table1[[#This Row],[Algemene Heffingskorting]]-Table1[[#This Row],[Arbeidskorting]],0)</f>
        <v>18033.213899999999</v>
      </c>
      <c r="F4896" s="6">
        <f>Table1[[#This Row],[Belastbaar loon]]-Table1[[#This Row],[Belasting]]</f>
        <v>38747.786099999998</v>
      </c>
      <c r="G4896" s="2">
        <f>(Table1[[#This Row],[Belastbaar loon]]-Table1[[#This Row],[Netto loon]])/Table1[[#This Row],[Belastbaar loon]]</f>
        <v>0.31759239710466536</v>
      </c>
      <c r="H4896" s="14">
        <f t="shared" ca="1" si="71"/>
        <v>18028.311699999998</v>
      </c>
      <c r="I4896" s="14">
        <f ca="1">IF(ROW()=2, Table1[[#This Row],[Netto loon]], INDIRECT(ADDRESS(ROW()-1,COLUMN(F:F))))</f>
        <v>38742.688300000002</v>
      </c>
      <c r="J4896" s="6">
        <f ca="1">IF(ROW()=2, 0, Table1[[#This Row],[Belastbaar loon]]-INDIRECT(ADDRESS(ROW()-1,COLUMN(A:A))))</f>
        <v>10</v>
      </c>
      <c r="K4896" s="6">
        <f ca="1">Table1[[#This Row],[Netto loon]]-Table1[[#This Row],[Netto vorige schijf]]</f>
        <v>5.0977999999959138</v>
      </c>
      <c r="L4896" s="2">
        <f ca="1">(Table1[[#This Row],[Bruto tov vorige schijf]]-Table1[[#This Row],[Netto tov vorige schijf]])/MAX(Table1[[#This Row],[Bruto tov vorige schijf]],1)</f>
        <v>0.49022000000040861</v>
      </c>
    </row>
    <row r="4897" spans="1:12" x14ac:dyDescent="0.25">
      <c r="A4897" s="14">
        <v>56791</v>
      </c>
      <c r="B4897" s="6">
        <f>LoonHeffing2020(Table1[[#This Row],[Belastbaar loon]])</f>
        <v>21211.4385</v>
      </c>
      <c r="C4897" s="6">
        <f>AlgemeneHeffingsKorting2020(Table1[[#This Row],[Belastbaar loon]])</f>
        <v>664.54240000000004</v>
      </c>
      <c r="D4897" s="14">
        <f>ArbeidsKorting2020(Table1[[#This Row],[Belastbaar loon]])</f>
        <v>2508.7800000000002</v>
      </c>
      <c r="E4897" s="14">
        <f>MAX(Table1[[#This Row],[Loonheffing]]-Table1[[#This Row],[Algemene Heffingskorting]]-Table1[[#This Row],[Arbeidskorting]],0)</f>
        <v>18038.116100000003</v>
      </c>
      <c r="F4897" s="6">
        <f>Table1[[#This Row],[Belastbaar loon]]-Table1[[#This Row],[Belasting]]</f>
        <v>38752.883900000001</v>
      </c>
      <c r="G4897" s="2">
        <f>(Table1[[#This Row],[Belastbaar loon]]-Table1[[#This Row],[Netto loon]])/Table1[[#This Row],[Belastbaar loon]]</f>
        <v>0.31762279410469968</v>
      </c>
      <c r="H4897" s="14">
        <f t="shared" ca="1" si="71"/>
        <v>18033.213899999999</v>
      </c>
      <c r="I4897" s="14">
        <f ca="1">IF(ROW()=2, Table1[[#This Row],[Netto loon]], INDIRECT(ADDRESS(ROW()-1,COLUMN(F:F))))</f>
        <v>38747.786099999998</v>
      </c>
      <c r="J4897" s="6">
        <f ca="1">IF(ROW()=2, 0, Table1[[#This Row],[Belastbaar loon]]-INDIRECT(ADDRESS(ROW()-1,COLUMN(A:A))))</f>
        <v>10</v>
      </c>
      <c r="K4897" s="6">
        <f ca="1">Table1[[#This Row],[Netto loon]]-Table1[[#This Row],[Netto vorige schijf]]</f>
        <v>5.0978000000031898</v>
      </c>
      <c r="L4897" s="2">
        <f ca="1">(Table1[[#This Row],[Bruto tov vorige schijf]]-Table1[[#This Row],[Netto tov vorige schijf]])/MAX(Table1[[#This Row],[Bruto tov vorige schijf]],1)</f>
        <v>0.49021999999968102</v>
      </c>
    </row>
    <row r="4898" spans="1:12" x14ac:dyDescent="0.25">
      <c r="A4898" s="14">
        <v>56801</v>
      </c>
      <c r="B4898" s="6">
        <f>LoonHeffing2020(Table1[[#This Row],[Belastbaar loon]])</f>
        <v>21215.173500000001</v>
      </c>
      <c r="C4898" s="6">
        <f>AlgemeneHeffingsKorting2020(Table1[[#This Row],[Belastbaar loon]])</f>
        <v>663.97519999999997</v>
      </c>
      <c r="D4898" s="14">
        <f>ArbeidsKorting2020(Table1[[#This Row],[Belastbaar loon]])</f>
        <v>2508.1799999999998</v>
      </c>
      <c r="E4898" s="14">
        <f>MAX(Table1[[#This Row],[Loonheffing]]-Table1[[#This Row],[Algemene Heffingskorting]]-Table1[[#This Row],[Arbeidskorting]],0)</f>
        <v>18043.0183</v>
      </c>
      <c r="F4898" s="6">
        <f>Table1[[#This Row],[Belastbaar loon]]-Table1[[#This Row],[Belasting]]</f>
        <v>38757.981700000004</v>
      </c>
      <c r="G4898" s="2">
        <f>(Table1[[#This Row],[Belastbaar loon]]-Table1[[#This Row],[Netto loon]])/Table1[[#This Row],[Belastbaar loon]]</f>
        <v>0.31765318040175344</v>
      </c>
      <c r="H4898" s="14">
        <f t="shared" ca="1" si="71"/>
        <v>18038.116100000003</v>
      </c>
      <c r="I4898" s="14">
        <f ca="1">IF(ROW()=2, Table1[[#This Row],[Netto loon]], INDIRECT(ADDRESS(ROW()-1,COLUMN(F:F))))</f>
        <v>38752.883900000001</v>
      </c>
      <c r="J4898" s="6">
        <f ca="1">IF(ROW()=2, 0, Table1[[#This Row],[Belastbaar loon]]-INDIRECT(ADDRESS(ROW()-1,COLUMN(A:A))))</f>
        <v>10</v>
      </c>
      <c r="K4898" s="6">
        <f ca="1">Table1[[#This Row],[Netto loon]]-Table1[[#This Row],[Netto vorige schijf]]</f>
        <v>5.0978000000031898</v>
      </c>
      <c r="L4898" s="2">
        <f ca="1">(Table1[[#This Row],[Bruto tov vorige schijf]]-Table1[[#This Row],[Netto tov vorige schijf]])/MAX(Table1[[#This Row],[Bruto tov vorige schijf]],1)</f>
        <v>0.49021999999968102</v>
      </c>
    </row>
    <row r="4899" spans="1:12" x14ac:dyDescent="0.25">
      <c r="A4899" s="14">
        <v>56811</v>
      </c>
      <c r="B4899" s="6">
        <f>LoonHeffing2020(Table1[[#This Row],[Belastbaar loon]])</f>
        <v>21218.908500000001</v>
      </c>
      <c r="C4899" s="6">
        <f>AlgemeneHeffingsKorting2020(Table1[[#This Row],[Belastbaar loon]])</f>
        <v>663.40800000000002</v>
      </c>
      <c r="D4899" s="14">
        <f>ArbeidsKorting2020(Table1[[#This Row],[Belastbaar loon]])</f>
        <v>2507.58</v>
      </c>
      <c r="E4899" s="14">
        <f>MAX(Table1[[#This Row],[Loonheffing]]-Table1[[#This Row],[Algemene Heffingskorting]]-Table1[[#This Row],[Arbeidskorting]],0)</f>
        <v>18047.9205</v>
      </c>
      <c r="F4899" s="6">
        <f>Table1[[#This Row],[Belastbaar loon]]-Table1[[#This Row],[Belasting]]</f>
        <v>38763.0795</v>
      </c>
      <c r="G4899" s="2">
        <f>(Table1[[#This Row],[Belastbaar loon]]-Table1[[#This Row],[Netto loon]])/Table1[[#This Row],[Belastbaar loon]]</f>
        <v>0.31768355600147857</v>
      </c>
      <c r="H4899" s="14">
        <f t="shared" ca="1" si="71"/>
        <v>18043.0183</v>
      </c>
      <c r="I4899" s="14">
        <f ca="1">IF(ROW()=2, Table1[[#This Row],[Netto loon]], INDIRECT(ADDRESS(ROW()-1,COLUMN(F:F))))</f>
        <v>38757.981700000004</v>
      </c>
      <c r="J4899" s="6">
        <f ca="1">IF(ROW()=2, 0, Table1[[#This Row],[Belastbaar loon]]-INDIRECT(ADDRESS(ROW()-1,COLUMN(A:A))))</f>
        <v>10</v>
      </c>
      <c r="K4899" s="6">
        <f ca="1">Table1[[#This Row],[Netto loon]]-Table1[[#This Row],[Netto vorige schijf]]</f>
        <v>5.0977999999959138</v>
      </c>
      <c r="L4899" s="2">
        <f ca="1">(Table1[[#This Row],[Bruto tov vorige schijf]]-Table1[[#This Row],[Netto tov vorige schijf]])/MAX(Table1[[#This Row],[Bruto tov vorige schijf]],1)</f>
        <v>0.49022000000040861</v>
      </c>
    </row>
    <row r="4900" spans="1:12" x14ac:dyDescent="0.25">
      <c r="A4900" s="14">
        <v>56821</v>
      </c>
      <c r="B4900" s="6">
        <f>LoonHeffing2020(Table1[[#This Row],[Belastbaar loon]])</f>
        <v>21222.643499999998</v>
      </c>
      <c r="C4900" s="6">
        <f>AlgemeneHeffingsKorting2020(Table1[[#This Row],[Belastbaar loon]])</f>
        <v>662.84080000000006</v>
      </c>
      <c r="D4900" s="14">
        <f>ArbeidsKorting2020(Table1[[#This Row],[Belastbaar loon]])</f>
        <v>2506.98</v>
      </c>
      <c r="E4900" s="14">
        <f>MAX(Table1[[#This Row],[Loonheffing]]-Table1[[#This Row],[Algemene Heffingskorting]]-Table1[[#This Row],[Arbeidskorting]],0)</f>
        <v>18052.822699999997</v>
      </c>
      <c r="F4900" s="6">
        <f>Table1[[#This Row],[Belastbaar loon]]-Table1[[#This Row],[Belasting]]</f>
        <v>38768.177300000003</v>
      </c>
      <c r="G4900" s="2">
        <f>(Table1[[#This Row],[Belastbaar loon]]-Table1[[#This Row],[Netto loon]])/Table1[[#This Row],[Belastbaar loon]]</f>
        <v>0.31771392090952283</v>
      </c>
      <c r="H4900" s="14">
        <f t="shared" ca="1" si="71"/>
        <v>18047.9205</v>
      </c>
      <c r="I4900" s="14">
        <f ca="1">IF(ROW()=2, Table1[[#This Row],[Netto loon]], INDIRECT(ADDRESS(ROW()-1,COLUMN(F:F))))</f>
        <v>38763.0795</v>
      </c>
      <c r="J4900" s="6">
        <f ca="1">IF(ROW()=2, 0, Table1[[#This Row],[Belastbaar loon]]-INDIRECT(ADDRESS(ROW()-1,COLUMN(A:A))))</f>
        <v>10</v>
      </c>
      <c r="K4900" s="6">
        <f ca="1">Table1[[#This Row],[Netto loon]]-Table1[[#This Row],[Netto vorige schijf]]</f>
        <v>5.0978000000031898</v>
      </c>
      <c r="L4900" s="2">
        <f ca="1">(Table1[[#This Row],[Bruto tov vorige schijf]]-Table1[[#This Row],[Netto tov vorige schijf]])/MAX(Table1[[#This Row],[Bruto tov vorige schijf]],1)</f>
        <v>0.49021999999968102</v>
      </c>
    </row>
    <row r="4901" spans="1:12" x14ac:dyDescent="0.25">
      <c r="A4901" s="14">
        <v>56831</v>
      </c>
      <c r="B4901" s="6">
        <f>LoonHeffing2020(Table1[[#This Row],[Belastbaar loon]])</f>
        <v>21226.378499999999</v>
      </c>
      <c r="C4901" s="6">
        <f>AlgemeneHeffingsKorting2020(Table1[[#This Row],[Belastbaar loon]])</f>
        <v>662.27359999999999</v>
      </c>
      <c r="D4901" s="14">
        <f>ArbeidsKorting2020(Table1[[#This Row],[Belastbaar loon]])</f>
        <v>2506.38</v>
      </c>
      <c r="E4901" s="14">
        <f>MAX(Table1[[#This Row],[Loonheffing]]-Table1[[#This Row],[Algemene Heffingskorting]]-Table1[[#This Row],[Arbeidskorting]],0)</f>
        <v>18057.724899999997</v>
      </c>
      <c r="F4901" s="6">
        <f>Table1[[#This Row],[Belastbaar loon]]-Table1[[#This Row],[Belasting]]</f>
        <v>38773.275099999999</v>
      </c>
      <c r="G4901" s="2">
        <f>(Table1[[#This Row],[Belastbaar loon]]-Table1[[#This Row],[Netto loon]])/Table1[[#This Row],[Belastbaar loon]]</f>
        <v>0.31774427513153036</v>
      </c>
      <c r="H4901" s="14">
        <f t="shared" ca="1" si="71"/>
        <v>18052.822699999997</v>
      </c>
      <c r="I4901" s="14">
        <f ca="1">IF(ROW()=2, Table1[[#This Row],[Netto loon]], INDIRECT(ADDRESS(ROW()-1,COLUMN(F:F))))</f>
        <v>38768.177300000003</v>
      </c>
      <c r="J4901" s="6">
        <f ca="1">IF(ROW()=2, 0, Table1[[#This Row],[Belastbaar loon]]-INDIRECT(ADDRESS(ROW()-1,COLUMN(A:A))))</f>
        <v>10</v>
      </c>
      <c r="K4901" s="6">
        <f ca="1">Table1[[#This Row],[Netto loon]]-Table1[[#This Row],[Netto vorige schijf]]</f>
        <v>5.0977999999959138</v>
      </c>
      <c r="L4901" s="2">
        <f ca="1">(Table1[[#This Row],[Bruto tov vorige schijf]]-Table1[[#This Row],[Netto tov vorige schijf]])/MAX(Table1[[#This Row],[Bruto tov vorige schijf]],1)</f>
        <v>0.49022000000040861</v>
      </c>
    </row>
    <row r="4902" spans="1:12" x14ac:dyDescent="0.25">
      <c r="A4902" s="14">
        <v>56841</v>
      </c>
      <c r="B4902" s="6">
        <f>LoonHeffing2020(Table1[[#This Row],[Belastbaar loon]])</f>
        <v>21230.113499999999</v>
      </c>
      <c r="C4902" s="6">
        <f>AlgemeneHeffingsKorting2020(Table1[[#This Row],[Belastbaar loon]])</f>
        <v>661.70640000000003</v>
      </c>
      <c r="D4902" s="14">
        <f>ArbeidsKorting2020(Table1[[#This Row],[Belastbaar loon]])</f>
        <v>2505.7800000000002</v>
      </c>
      <c r="E4902" s="14">
        <f>MAX(Table1[[#This Row],[Loonheffing]]-Table1[[#This Row],[Algemene Heffingskorting]]-Table1[[#This Row],[Arbeidskorting]],0)</f>
        <v>18062.627100000002</v>
      </c>
      <c r="F4902" s="6">
        <f>Table1[[#This Row],[Belastbaar loon]]-Table1[[#This Row],[Belasting]]</f>
        <v>38778.372900000002</v>
      </c>
      <c r="G4902" s="2">
        <f>(Table1[[#This Row],[Belastbaar loon]]-Table1[[#This Row],[Netto loon]])/Table1[[#This Row],[Belastbaar loon]]</f>
        <v>0.31777461867314083</v>
      </c>
      <c r="H4902" s="14">
        <f t="shared" ca="1" si="71"/>
        <v>18057.724899999997</v>
      </c>
      <c r="I4902" s="14">
        <f ca="1">IF(ROW()=2, Table1[[#This Row],[Netto loon]], INDIRECT(ADDRESS(ROW()-1,COLUMN(F:F))))</f>
        <v>38773.275099999999</v>
      </c>
      <c r="J4902" s="6">
        <f ca="1">IF(ROW()=2, 0, Table1[[#This Row],[Belastbaar loon]]-INDIRECT(ADDRESS(ROW()-1,COLUMN(A:A))))</f>
        <v>10</v>
      </c>
      <c r="K4902" s="6">
        <f ca="1">Table1[[#This Row],[Netto loon]]-Table1[[#This Row],[Netto vorige schijf]]</f>
        <v>5.0978000000031898</v>
      </c>
      <c r="L4902" s="2">
        <f ca="1">(Table1[[#This Row],[Bruto tov vorige schijf]]-Table1[[#This Row],[Netto tov vorige schijf]])/MAX(Table1[[#This Row],[Bruto tov vorige schijf]],1)</f>
        <v>0.49021999999968102</v>
      </c>
    </row>
    <row r="4903" spans="1:12" x14ac:dyDescent="0.25">
      <c r="A4903" s="14">
        <v>56851</v>
      </c>
      <c r="B4903" s="6">
        <f>LoonHeffing2020(Table1[[#This Row],[Belastbaar loon]])</f>
        <v>21233.8485</v>
      </c>
      <c r="C4903" s="6">
        <f>AlgemeneHeffingsKorting2020(Table1[[#This Row],[Belastbaar loon]])</f>
        <v>661.13919999999996</v>
      </c>
      <c r="D4903" s="14">
        <f>ArbeidsKorting2020(Table1[[#This Row],[Belastbaar loon]])</f>
        <v>2505.1799999999998</v>
      </c>
      <c r="E4903" s="14">
        <f>MAX(Table1[[#This Row],[Loonheffing]]-Table1[[#This Row],[Algemene Heffingskorting]]-Table1[[#This Row],[Arbeidskorting]],0)</f>
        <v>18067.529299999998</v>
      </c>
      <c r="F4903" s="6">
        <f>Table1[[#This Row],[Belastbaar loon]]-Table1[[#This Row],[Belasting]]</f>
        <v>38783.470700000005</v>
      </c>
      <c r="G4903" s="2">
        <f>(Table1[[#This Row],[Belastbaar loon]]-Table1[[#This Row],[Netto loon]])/Table1[[#This Row],[Belastbaar loon]]</f>
        <v>0.31780495153999039</v>
      </c>
      <c r="H4903" s="14">
        <f t="shared" ca="1" si="71"/>
        <v>18062.627100000002</v>
      </c>
      <c r="I4903" s="14">
        <f ca="1">IF(ROW()=2, Table1[[#This Row],[Netto loon]], INDIRECT(ADDRESS(ROW()-1,COLUMN(F:F))))</f>
        <v>38778.372900000002</v>
      </c>
      <c r="J4903" s="6">
        <f ca="1">IF(ROW()=2, 0, Table1[[#This Row],[Belastbaar loon]]-INDIRECT(ADDRESS(ROW()-1,COLUMN(A:A))))</f>
        <v>10</v>
      </c>
      <c r="K4903" s="6">
        <f ca="1">Table1[[#This Row],[Netto loon]]-Table1[[#This Row],[Netto vorige schijf]]</f>
        <v>5.0978000000031898</v>
      </c>
      <c r="L4903" s="2">
        <f ca="1">(Table1[[#This Row],[Bruto tov vorige schijf]]-Table1[[#This Row],[Netto tov vorige schijf]])/MAX(Table1[[#This Row],[Bruto tov vorige schijf]],1)</f>
        <v>0.49021999999968102</v>
      </c>
    </row>
    <row r="4904" spans="1:12" x14ac:dyDescent="0.25">
      <c r="A4904" s="14">
        <v>56861</v>
      </c>
      <c r="B4904" s="6">
        <f>LoonHeffing2020(Table1[[#This Row],[Belastbaar loon]])</f>
        <v>21237.583500000001</v>
      </c>
      <c r="C4904" s="6">
        <f>AlgemeneHeffingsKorting2020(Table1[[#This Row],[Belastbaar loon]])</f>
        <v>660.572</v>
      </c>
      <c r="D4904" s="14">
        <f>ArbeidsKorting2020(Table1[[#This Row],[Belastbaar loon]])</f>
        <v>2504.58</v>
      </c>
      <c r="E4904" s="14">
        <f>MAX(Table1[[#This Row],[Loonheffing]]-Table1[[#This Row],[Algemene Heffingskorting]]-Table1[[#This Row],[Arbeidskorting]],0)</f>
        <v>18072.431499999999</v>
      </c>
      <c r="F4904" s="6">
        <f>Table1[[#This Row],[Belastbaar loon]]-Table1[[#This Row],[Belasting]]</f>
        <v>38788.568500000001</v>
      </c>
      <c r="G4904" s="2">
        <f>(Table1[[#This Row],[Belastbaar loon]]-Table1[[#This Row],[Netto loon]])/Table1[[#This Row],[Belastbaar loon]]</f>
        <v>0.31783527373771125</v>
      </c>
      <c r="H4904" s="14">
        <f t="shared" ca="1" si="71"/>
        <v>18067.529299999998</v>
      </c>
      <c r="I4904" s="14">
        <f ca="1">IF(ROW()=2, Table1[[#This Row],[Netto loon]], INDIRECT(ADDRESS(ROW()-1,COLUMN(F:F))))</f>
        <v>38783.470700000005</v>
      </c>
      <c r="J4904" s="6">
        <f ca="1">IF(ROW()=2, 0, Table1[[#This Row],[Belastbaar loon]]-INDIRECT(ADDRESS(ROW()-1,COLUMN(A:A))))</f>
        <v>10</v>
      </c>
      <c r="K4904" s="6">
        <f ca="1">Table1[[#This Row],[Netto loon]]-Table1[[#This Row],[Netto vorige schijf]]</f>
        <v>5.0977999999959138</v>
      </c>
      <c r="L4904" s="2">
        <f ca="1">(Table1[[#This Row],[Bruto tov vorige schijf]]-Table1[[#This Row],[Netto tov vorige schijf]])/MAX(Table1[[#This Row],[Bruto tov vorige schijf]],1)</f>
        <v>0.49022000000040861</v>
      </c>
    </row>
    <row r="4905" spans="1:12" x14ac:dyDescent="0.25">
      <c r="A4905" s="14">
        <v>56871</v>
      </c>
      <c r="B4905" s="6">
        <f>LoonHeffing2020(Table1[[#This Row],[Belastbaar loon]])</f>
        <v>21241.318500000001</v>
      </c>
      <c r="C4905" s="6">
        <f>AlgemeneHeffingsKorting2020(Table1[[#This Row],[Belastbaar loon]])</f>
        <v>660.00480000000005</v>
      </c>
      <c r="D4905" s="14">
        <f>ArbeidsKorting2020(Table1[[#This Row],[Belastbaar loon]])</f>
        <v>2503.98</v>
      </c>
      <c r="E4905" s="14">
        <f>MAX(Table1[[#This Row],[Loonheffing]]-Table1[[#This Row],[Algemene Heffingskorting]]-Table1[[#This Row],[Arbeidskorting]],0)</f>
        <v>18077.333700000003</v>
      </c>
      <c r="F4905" s="6">
        <f>Table1[[#This Row],[Belastbaar loon]]-Table1[[#This Row],[Belasting]]</f>
        <v>38793.666299999997</v>
      </c>
      <c r="G4905" s="2">
        <f>(Table1[[#This Row],[Belastbaar loon]]-Table1[[#This Row],[Netto loon]])/Table1[[#This Row],[Belastbaar loon]]</f>
        <v>0.31786558527193126</v>
      </c>
      <c r="H4905" s="14">
        <f t="shared" ca="1" si="71"/>
        <v>18072.431499999999</v>
      </c>
      <c r="I4905" s="14">
        <f ca="1">IF(ROW()=2, Table1[[#This Row],[Netto loon]], INDIRECT(ADDRESS(ROW()-1,COLUMN(F:F))))</f>
        <v>38788.568500000001</v>
      </c>
      <c r="J4905" s="6">
        <f ca="1">IF(ROW()=2, 0, Table1[[#This Row],[Belastbaar loon]]-INDIRECT(ADDRESS(ROW()-1,COLUMN(A:A))))</f>
        <v>10</v>
      </c>
      <c r="K4905" s="6">
        <f ca="1">Table1[[#This Row],[Netto loon]]-Table1[[#This Row],[Netto vorige schijf]]</f>
        <v>5.0977999999959138</v>
      </c>
      <c r="L4905" s="2">
        <f ca="1">(Table1[[#This Row],[Bruto tov vorige schijf]]-Table1[[#This Row],[Netto tov vorige schijf]])/MAX(Table1[[#This Row],[Bruto tov vorige schijf]],1)</f>
        <v>0.49022000000040861</v>
      </c>
    </row>
    <row r="4906" spans="1:12" x14ac:dyDescent="0.25">
      <c r="A4906" s="14">
        <v>56881</v>
      </c>
      <c r="B4906" s="6">
        <f>LoonHeffing2020(Table1[[#This Row],[Belastbaar loon]])</f>
        <v>21245.053499999998</v>
      </c>
      <c r="C4906" s="6">
        <f>AlgemeneHeffingsKorting2020(Table1[[#This Row],[Belastbaar loon]])</f>
        <v>659.43759999999997</v>
      </c>
      <c r="D4906" s="14">
        <f>ArbeidsKorting2020(Table1[[#This Row],[Belastbaar loon]])</f>
        <v>2503.38</v>
      </c>
      <c r="E4906" s="14">
        <f>MAX(Table1[[#This Row],[Loonheffing]]-Table1[[#This Row],[Algemene Heffingskorting]]-Table1[[#This Row],[Arbeidskorting]],0)</f>
        <v>18082.235899999996</v>
      </c>
      <c r="F4906" s="6">
        <f>Table1[[#This Row],[Belastbaar loon]]-Table1[[#This Row],[Belasting]]</f>
        <v>38798.7641</v>
      </c>
      <c r="G4906" s="2">
        <f>(Table1[[#This Row],[Belastbaar loon]]-Table1[[#This Row],[Netto loon]])/Table1[[#This Row],[Belastbaar loon]]</f>
        <v>0.31789588614827446</v>
      </c>
      <c r="H4906" s="14">
        <f t="shared" ca="1" si="71"/>
        <v>18077.333700000003</v>
      </c>
      <c r="I4906" s="14">
        <f ca="1">IF(ROW()=2, Table1[[#This Row],[Netto loon]], INDIRECT(ADDRESS(ROW()-1,COLUMN(F:F))))</f>
        <v>38793.666299999997</v>
      </c>
      <c r="J4906" s="6">
        <f ca="1">IF(ROW()=2, 0, Table1[[#This Row],[Belastbaar loon]]-INDIRECT(ADDRESS(ROW()-1,COLUMN(A:A))))</f>
        <v>10</v>
      </c>
      <c r="K4906" s="6">
        <f ca="1">Table1[[#This Row],[Netto loon]]-Table1[[#This Row],[Netto vorige schijf]]</f>
        <v>5.0978000000031898</v>
      </c>
      <c r="L4906" s="2">
        <f ca="1">(Table1[[#This Row],[Bruto tov vorige schijf]]-Table1[[#This Row],[Netto tov vorige schijf]])/MAX(Table1[[#This Row],[Bruto tov vorige schijf]],1)</f>
        <v>0.49021999999968102</v>
      </c>
    </row>
    <row r="4907" spans="1:12" x14ac:dyDescent="0.25">
      <c r="A4907" s="14">
        <v>56891</v>
      </c>
      <c r="B4907" s="6">
        <f>LoonHeffing2020(Table1[[#This Row],[Belastbaar loon]])</f>
        <v>21248.788499999999</v>
      </c>
      <c r="C4907" s="6">
        <f>AlgemeneHeffingsKorting2020(Table1[[#This Row],[Belastbaar loon]])</f>
        <v>658.87040000000002</v>
      </c>
      <c r="D4907" s="14">
        <f>ArbeidsKorting2020(Table1[[#This Row],[Belastbaar loon]])</f>
        <v>2502.7800000000002</v>
      </c>
      <c r="E4907" s="14">
        <f>MAX(Table1[[#This Row],[Loonheffing]]-Table1[[#This Row],[Algemene Heffingskorting]]-Table1[[#This Row],[Arbeidskorting]],0)</f>
        <v>18087.1381</v>
      </c>
      <c r="F4907" s="6">
        <f>Table1[[#This Row],[Belastbaar loon]]-Table1[[#This Row],[Belasting]]</f>
        <v>38803.861900000004</v>
      </c>
      <c r="G4907" s="2">
        <f>(Table1[[#This Row],[Belastbaar loon]]-Table1[[#This Row],[Netto loon]])/Table1[[#This Row],[Belastbaar loon]]</f>
        <v>0.31792617637236115</v>
      </c>
      <c r="H4907" s="14">
        <f t="shared" ca="1" si="71"/>
        <v>18082.235899999996</v>
      </c>
      <c r="I4907" s="14">
        <f ca="1">IF(ROW()=2, Table1[[#This Row],[Netto loon]], INDIRECT(ADDRESS(ROW()-1,COLUMN(F:F))))</f>
        <v>38798.7641</v>
      </c>
      <c r="J4907" s="6">
        <f ca="1">IF(ROW()=2, 0, Table1[[#This Row],[Belastbaar loon]]-INDIRECT(ADDRESS(ROW()-1,COLUMN(A:A))))</f>
        <v>10</v>
      </c>
      <c r="K4907" s="6">
        <f ca="1">Table1[[#This Row],[Netto loon]]-Table1[[#This Row],[Netto vorige schijf]]</f>
        <v>5.0978000000031898</v>
      </c>
      <c r="L4907" s="2">
        <f ca="1">(Table1[[#This Row],[Bruto tov vorige schijf]]-Table1[[#This Row],[Netto tov vorige schijf]])/MAX(Table1[[#This Row],[Bruto tov vorige schijf]],1)</f>
        <v>0.49021999999968102</v>
      </c>
    </row>
    <row r="4908" spans="1:12" x14ac:dyDescent="0.25">
      <c r="A4908" s="14">
        <v>56901</v>
      </c>
      <c r="B4908" s="6">
        <f>LoonHeffing2020(Table1[[#This Row],[Belastbaar loon]])</f>
        <v>21252.523499999999</v>
      </c>
      <c r="C4908" s="6">
        <f>AlgemeneHeffingsKorting2020(Table1[[#This Row],[Belastbaar loon]])</f>
        <v>658.30320000000006</v>
      </c>
      <c r="D4908" s="14">
        <f>ArbeidsKorting2020(Table1[[#This Row],[Belastbaar loon]])</f>
        <v>2502.1799999999998</v>
      </c>
      <c r="E4908" s="14">
        <f>MAX(Table1[[#This Row],[Loonheffing]]-Table1[[#This Row],[Algemene Heffingskorting]]-Table1[[#This Row],[Arbeidskorting]],0)</f>
        <v>18092.040300000001</v>
      </c>
      <c r="F4908" s="6">
        <f>Table1[[#This Row],[Belastbaar loon]]-Table1[[#This Row],[Belasting]]</f>
        <v>38808.959699999999</v>
      </c>
      <c r="G4908" s="2">
        <f>(Table1[[#This Row],[Belastbaar loon]]-Table1[[#This Row],[Netto loon]])/Table1[[#This Row],[Belastbaar loon]]</f>
        <v>0.31795645594980759</v>
      </c>
      <c r="H4908" s="14">
        <f t="shared" ca="1" si="71"/>
        <v>18087.1381</v>
      </c>
      <c r="I4908" s="14">
        <f ca="1">IF(ROW()=2, Table1[[#This Row],[Netto loon]], INDIRECT(ADDRESS(ROW()-1,COLUMN(F:F))))</f>
        <v>38803.861900000004</v>
      </c>
      <c r="J4908" s="6">
        <f ca="1">IF(ROW()=2, 0, Table1[[#This Row],[Belastbaar loon]]-INDIRECT(ADDRESS(ROW()-1,COLUMN(A:A))))</f>
        <v>10</v>
      </c>
      <c r="K4908" s="6">
        <f ca="1">Table1[[#This Row],[Netto loon]]-Table1[[#This Row],[Netto vorige schijf]]</f>
        <v>5.0977999999959138</v>
      </c>
      <c r="L4908" s="2">
        <f ca="1">(Table1[[#This Row],[Bruto tov vorige schijf]]-Table1[[#This Row],[Netto tov vorige schijf]])/MAX(Table1[[#This Row],[Bruto tov vorige schijf]],1)</f>
        <v>0.49022000000040861</v>
      </c>
    </row>
    <row r="4909" spans="1:12" x14ac:dyDescent="0.25">
      <c r="A4909" s="14">
        <v>56911</v>
      </c>
      <c r="B4909" s="6">
        <f>LoonHeffing2020(Table1[[#This Row],[Belastbaar loon]])</f>
        <v>21256.2585</v>
      </c>
      <c r="C4909" s="6">
        <f>AlgemeneHeffingsKorting2020(Table1[[#This Row],[Belastbaar loon]])</f>
        <v>657.73599999999999</v>
      </c>
      <c r="D4909" s="14">
        <f>ArbeidsKorting2020(Table1[[#This Row],[Belastbaar loon]])</f>
        <v>2501.58</v>
      </c>
      <c r="E4909" s="14">
        <f>MAX(Table1[[#This Row],[Loonheffing]]-Table1[[#This Row],[Algemene Heffingskorting]]-Table1[[#This Row],[Arbeidskorting]],0)</f>
        <v>18096.942499999997</v>
      </c>
      <c r="F4909" s="6">
        <f>Table1[[#This Row],[Belastbaar loon]]-Table1[[#This Row],[Belasting]]</f>
        <v>38814.057500000003</v>
      </c>
      <c r="G4909" s="2">
        <f>(Table1[[#This Row],[Belastbaar loon]]-Table1[[#This Row],[Netto loon]])/Table1[[#This Row],[Belastbaar loon]]</f>
        <v>0.31798672488622581</v>
      </c>
      <c r="H4909" s="14">
        <f t="shared" ca="1" si="71"/>
        <v>18092.040300000001</v>
      </c>
      <c r="I4909" s="14">
        <f ca="1">IF(ROW()=2, Table1[[#This Row],[Netto loon]], INDIRECT(ADDRESS(ROW()-1,COLUMN(F:F))))</f>
        <v>38808.959699999999</v>
      </c>
      <c r="J4909" s="6">
        <f ca="1">IF(ROW()=2, 0, Table1[[#This Row],[Belastbaar loon]]-INDIRECT(ADDRESS(ROW()-1,COLUMN(A:A))))</f>
        <v>10</v>
      </c>
      <c r="K4909" s="6">
        <f ca="1">Table1[[#This Row],[Netto loon]]-Table1[[#This Row],[Netto vorige schijf]]</f>
        <v>5.0978000000031898</v>
      </c>
      <c r="L4909" s="2">
        <f ca="1">(Table1[[#This Row],[Bruto tov vorige schijf]]-Table1[[#This Row],[Netto tov vorige schijf]])/MAX(Table1[[#This Row],[Bruto tov vorige schijf]],1)</f>
        <v>0.49021999999968102</v>
      </c>
    </row>
    <row r="4910" spans="1:12" x14ac:dyDescent="0.25">
      <c r="A4910" s="14">
        <v>56921</v>
      </c>
      <c r="B4910" s="6">
        <f>LoonHeffing2020(Table1[[#This Row],[Belastbaar loon]])</f>
        <v>21259.9935</v>
      </c>
      <c r="C4910" s="6">
        <f>AlgemeneHeffingsKorting2020(Table1[[#This Row],[Belastbaar loon]])</f>
        <v>657.16880000000003</v>
      </c>
      <c r="D4910" s="14">
        <f>ArbeidsKorting2020(Table1[[#This Row],[Belastbaar loon]])</f>
        <v>2500.98</v>
      </c>
      <c r="E4910" s="14">
        <f>MAX(Table1[[#This Row],[Loonheffing]]-Table1[[#This Row],[Algemene Heffingskorting]]-Table1[[#This Row],[Arbeidskorting]],0)</f>
        <v>18101.844700000001</v>
      </c>
      <c r="F4910" s="6">
        <f>Table1[[#This Row],[Belastbaar loon]]-Table1[[#This Row],[Belasting]]</f>
        <v>38819.155299999999</v>
      </c>
      <c r="G4910" s="2">
        <f>(Table1[[#This Row],[Belastbaar loon]]-Table1[[#This Row],[Netto loon]])/Table1[[#This Row],[Belastbaar loon]]</f>
        <v>0.31801698318722443</v>
      </c>
      <c r="H4910" s="14">
        <f t="shared" ca="1" si="71"/>
        <v>18096.942499999997</v>
      </c>
      <c r="I4910" s="14">
        <f ca="1">IF(ROW()=2, Table1[[#This Row],[Netto loon]], INDIRECT(ADDRESS(ROW()-1,COLUMN(F:F))))</f>
        <v>38814.057500000003</v>
      </c>
      <c r="J4910" s="6">
        <f ca="1">IF(ROW()=2, 0, Table1[[#This Row],[Belastbaar loon]]-INDIRECT(ADDRESS(ROW()-1,COLUMN(A:A))))</f>
        <v>10</v>
      </c>
      <c r="K4910" s="6">
        <f ca="1">Table1[[#This Row],[Netto loon]]-Table1[[#This Row],[Netto vorige schijf]]</f>
        <v>5.0977999999959138</v>
      </c>
      <c r="L4910" s="2">
        <f ca="1">(Table1[[#This Row],[Bruto tov vorige schijf]]-Table1[[#This Row],[Netto tov vorige schijf]])/MAX(Table1[[#This Row],[Bruto tov vorige schijf]],1)</f>
        <v>0.49022000000040861</v>
      </c>
    </row>
    <row r="4911" spans="1:12" x14ac:dyDescent="0.25">
      <c r="A4911" s="14">
        <v>56931</v>
      </c>
      <c r="B4911" s="6">
        <f>LoonHeffing2020(Table1[[#This Row],[Belastbaar loon]])</f>
        <v>21263.728500000001</v>
      </c>
      <c r="C4911" s="6">
        <f>AlgemeneHeffingsKorting2020(Table1[[#This Row],[Belastbaar loon]])</f>
        <v>656.60159999999996</v>
      </c>
      <c r="D4911" s="14">
        <f>ArbeidsKorting2020(Table1[[#This Row],[Belastbaar loon]])</f>
        <v>2500.38</v>
      </c>
      <c r="E4911" s="14">
        <f>MAX(Table1[[#This Row],[Loonheffing]]-Table1[[#This Row],[Algemene Heffingskorting]]-Table1[[#This Row],[Arbeidskorting]],0)</f>
        <v>18106.746900000002</v>
      </c>
      <c r="F4911" s="6">
        <f>Table1[[#This Row],[Belastbaar loon]]-Table1[[#This Row],[Belasting]]</f>
        <v>38824.253100000002</v>
      </c>
      <c r="G4911" s="2">
        <f>(Table1[[#This Row],[Belastbaar loon]]-Table1[[#This Row],[Netto loon]])/Table1[[#This Row],[Belastbaar loon]]</f>
        <v>0.31804723085840753</v>
      </c>
      <c r="H4911" s="14">
        <f t="shared" ca="1" si="71"/>
        <v>18101.844700000001</v>
      </c>
      <c r="I4911" s="14">
        <f ca="1">IF(ROW()=2, Table1[[#This Row],[Netto loon]], INDIRECT(ADDRESS(ROW()-1,COLUMN(F:F))))</f>
        <v>38819.155299999999</v>
      </c>
      <c r="J4911" s="6">
        <f ca="1">IF(ROW()=2, 0, Table1[[#This Row],[Belastbaar loon]]-INDIRECT(ADDRESS(ROW()-1,COLUMN(A:A))))</f>
        <v>10</v>
      </c>
      <c r="K4911" s="6">
        <f ca="1">Table1[[#This Row],[Netto loon]]-Table1[[#This Row],[Netto vorige schijf]]</f>
        <v>5.0978000000031898</v>
      </c>
      <c r="L4911" s="2">
        <f ca="1">(Table1[[#This Row],[Bruto tov vorige schijf]]-Table1[[#This Row],[Netto tov vorige schijf]])/MAX(Table1[[#This Row],[Bruto tov vorige schijf]],1)</f>
        <v>0.49021999999968102</v>
      </c>
    </row>
    <row r="4912" spans="1:12" x14ac:dyDescent="0.25">
      <c r="A4912" s="14">
        <v>56941</v>
      </c>
      <c r="B4912" s="6">
        <f>LoonHeffing2020(Table1[[#This Row],[Belastbaar loon]])</f>
        <v>21267.463500000002</v>
      </c>
      <c r="C4912" s="6">
        <f>AlgemeneHeffingsKorting2020(Table1[[#This Row],[Belastbaar loon]])</f>
        <v>656.03440000000001</v>
      </c>
      <c r="D4912" s="14">
        <f>ArbeidsKorting2020(Table1[[#This Row],[Belastbaar loon]])</f>
        <v>2499.7800000000002</v>
      </c>
      <c r="E4912" s="14">
        <f>MAX(Table1[[#This Row],[Loonheffing]]-Table1[[#This Row],[Algemene Heffingskorting]]-Table1[[#This Row],[Arbeidskorting]],0)</f>
        <v>18111.649100000002</v>
      </c>
      <c r="F4912" s="6">
        <f>Table1[[#This Row],[Belastbaar loon]]-Table1[[#This Row],[Belasting]]</f>
        <v>38829.350899999998</v>
      </c>
      <c r="G4912" s="2">
        <f>(Table1[[#This Row],[Belastbaar loon]]-Table1[[#This Row],[Netto loon]])/Table1[[#This Row],[Belastbaar loon]]</f>
        <v>0.31807746790537578</v>
      </c>
      <c r="H4912" s="14">
        <f t="shared" ca="1" si="71"/>
        <v>18106.746900000002</v>
      </c>
      <c r="I4912" s="14">
        <f ca="1">IF(ROW()=2, Table1[[#This Row],[Netto loon]], INDIRECT(ADDRESS(ROW()-1,COLUMN(F:F))))</f>
        <v>38824.253100000002</v>
      </c>
      <c r="J4912" s="6">
        <f ca="1">IF(ROW()=2, 0, Table1[[#This Row],[Belastbaar loon]]-INDIRECT(ADDRESS(ROW()-1,COLUMN(A:A))))</f>
        <v>10</v>
      </c>
      <c r="K4912" s="6">
        <f ca="1">Table1[[#This Row],[Netto loon]]-Table1[[#This Row],[Netto vorige schijf]]</f>
        <v>5.0977999999959138</v>
      </c>
      <c r="L4912" s="2">
        <f ca="1">(Table1[[#This Row],[Bruto tov vorige schijf]]-Table1[[#This Row],[Netto tov vorige schijf]])/MAX(Table1[[#This Row],[Bruto tov vorige schijf]],1)</f>
        <v>0.49022000000040861</v>
      </c>
    </row>
    <row r="4913" spans="1:12" x14ac:dyDescent="0.25">
      <c r="A4913" s="14">
        <v>56951</v>
      </c>
      <c r="B4913" s="6">
        <f>LoonHeffing2020(Table1[[#This Row],[Belastbaar loon]])</f>
        <v>21271.198499999999</v>
      </c>
      <c r="C4913" s="6">
        <f>AlgemeneHeffingsKorting2020(Table1[[#This Row],[Belastbaar loon]])</f>
        <v>655.46720000000005</v>
      </c>
      <c r="D4913" s="14">
        <f>ArbeidsKorting2020(Table1[[#This Row],[Belastbaar loon]])</f>
        <v>2499.1799999999998</v>
      </c>
      <c r="E4913" s="14">
        <f>MAX(Table1[[#This Row],[Loonheffing]]-Table1[[#This Row],[Algemene Heffingskorting]]-Table1[[#This Row],[Arbeidskorting]],0)</f>
        <v>18116.551299999999</v>
      </c>
      <c r="F4913" s="6">
        <f>Table1[[#This Row],[Belastbaar loon]]-Table1[[#This Row],[Belasting]]</f>
        <v>38834.448700000001</v>
      </c>
      <c r="G4913" s="2">
        <f>(Table1[[#This Row],[Belastbaar loon]]-Table1[[#This Row],[Netto loon]])/Table1[[#This Row],[Belastbaar loon]]</f>
        <v>0.31810769433372549</v>
      </c>
      <c r="H4913" s="14">
        <f t="shared" ca="1" si="71"/>
        <v>18111.649100000002</v>
      </c>
      <c r="I4913" s="14">
        <f ca="1">IF(ROW()=2, Table1[[#This Row],[Netto loon]], INDIRECT(ADDRESS(ROW()-1,COLUMN(F:F))))</f>
        <v>38829.350899999998</v>
      </c>
      <c r="J4913" s="6">
        <f ca="1">IF(ROW()=2, 0, Table1[[#This Row],[Belastbaar loon]]-INDIRECT(ADDRESS(ROW()-1,COLUMN(A:A))))</f>
        <v>10</v>
      </c>
      <c r="K4913" s="6">
        <f ca="1">Table1[[#This Row],[Netto loon]]-Table1[[#This Row],[Netto vorige schijf]]</f>
        <v>5.0978000000031898</v>
      </c>
      <c r="L4913" s="2">
        <f ca="1">(Table1[[#This Row],[Bruto tov vorige schijf]]-Table1[[#This Row],[Netto tov vorige schijf]])/MAX(Table1[[#This Row],[Bruto tov vorige schijf]],1)</f>
        <v>0.49021999999968102</v>
      </c>
    </row>
    <row r="4914" spans="1:12" x14ac:dyDescent="0.25">
      <c r="A4914" s="14">
        <v>56961</v>
      </c>
      <c r="B4914" s="6">
        <f>LoonHeffing2020(Table1[[#This Row],[Belastbaar loon]])</f>
        <v>21274.933499999999</v>
      </c>
      <c r="C4914" s="6">
        <f>AlgemeneHeffingsKorting2020(Table1[[#This Row],[Belastbaar loon]])</f>
        <v>654.9</v>
      </c>
      <c r="D4914" s="14">
        <f>ArbeidsKorting2020(Table1[[#This Row],[Belastbaar loon]])</f>
        <v>2498.58</v>
      </c>
      <c r="E4914" s="14">
        <f>MAX(Table1[[#This Row],[Loonheffing]]-Table1[[#This Row],[Algemene Heffingskorting]]-Table1[[#This Row],[Arbeidskorting]],0)</f>
        <v>18121.453499999996</v>
      </c>
      <c r="F4914" s="6">
        <f>Table1[[#This Row],[Belastbaar loon]]-Table1[[#This Row],[Belasting]]</f>
        <v>38839.546500000004</v>
      </c>
      <c r="G4914" s="2">
        <f>(Table1[[#This Row],[Belastbaar loon]]-Table1[[#This Row],[Netto loon]])/Table1[[#This Row],[Belastbaar loon]]</f>
        <v>0.3181379101490493</v>
      </c>
      <c r="H4914" s="14">
        <f t="shared" ca="1" si="71"/>
        <v>18116.551299999999</v>
      </c>
      <c r="I4914" s="14">
        <f ca="1">IF(ROW()=2, Table1[[#This Row],[Netto loon]], INDIRECT(ADDRESS(ROW()-1,COLUMN(F:F))))</f>
        <v>38834.448700000001</v>
      </c>
      <c r="J4914" s="6">
        <f ca="1">IF(ROW()=2, 0, Table1[[#This Row],[Belastbaar loon]]-INDIRECT(ADDRESS(ROW()-1,COLUMN(A:A))))</f>
        <v>10</v>
      </c>
      <c r="K4914" s="6">
        <f ca="1">Table1[[#This Row],[Netto loon]]-Table1[[#This Row],[Netto vorige schijf]]</f>
        <v>5.0978000000031898</v>
      </c>
      <c r="L4914" s="2">
        <f ca="1">(Table1[[#This Row],[Bruto tov vorige schijf]]-Table1[[#This Row],[Netto tov vorige schijf]])/MAX(Table1[[#This Row],[Bruto tov vorige schijf]],1)</f>
        <v>0.49021999999968102</v>
      </c>
    </row>
    <row r="4915" spans="1:12" x14ac:dyDescent="0.25">
      <c r="A4915" s="14">
        <v>56971</v>
      </c>
      <c r="B4915" s="6">
        <f>LoonHeffing2020(Table1[[#This Row],[Belastbaar loon]])</f>
        <v>21278.6685</v>
      </c>
      <c r="C4915" s="6">
        <f>AlgemeneHeffingsKorting2020(Table1[[#This Row],[Belastbaar loon]])</f>
        <v>654.33280000000002</v>
      </c>
      <c r="D4915" s="14">
        <f>ArbeidsKorting2020(Table1[[#This Row],[Belastbaar loon]])</f>
        <v>2497.98</v>
      </c>
      <c r="E4915" s="14">
        <f>MAX(Table1[[#This Row],[Loonheffing]]-Table1[[#This Row],[Algemene Heffingskorting]]-Table1[[#This Row],[Arbeidskorting]],0)</f>
        <v>18126.3557</v>
      </c>
      <c r="F4915" s="6">
        <f>Table1[[#This Row],[Belastbaar loon]]-Table1[[#This Row],[Belasting]]</f>
        <v>38844.6443</v>
      </c>
      <c r="G4915" s="2">
        <f>(Table1[[#This Row],[Belastbaar loon]]-Table1[[#This Row],[Netto loon]])/Table1[[#This Row],[Belastbaar loon]]</f>
        <v>0.31816811535693601</v>
      </c>
      <c r="H4915" s="14">
        <f t="shared" ca="1" si="71"/>
        <v>18121.453499999996</v>
      </c>
      <c r="I4915" s="14">
        <f ca="1">IF(ROW()=2, Table1[[#This Row],[Netto loon]], INDIRECT(ADDRESS(ROW()-1,COLUMN(F:F))))</f>
        <v>38839.546500000004</v>
      </c>
      <c r="J4915" s="6">
        <f ca="1">IF(ROW()=2, 0, Table1[[#This Row],[Belastbaar loon]]-INDIRECT(ADDRESS(ROW()-1,COLUMN(A:A))))</f>
        <v>10</v>
      </c>
      <c r="K4915" s="6">
        <f ca="1">Table1[[#This Row],[Netto loon]]-Table1[[#This Row],[Netto vorige schijf]]</f>
        <v>5.0977999999959138</v>
      </c>
      <c r="L4915" s="2">
        <f ca="1">(Table1[[#This Row],[Bruto tov vorige schijf]]-Table1[[#This Row],[Netto tov vorige schijf]])/MAX(Table1[[#This Row],[Bruto tov vorige schijf]],1)</f>
        <v>0.49022000000040861</v>
      </c>
    </row>
    <row r="4916" spans="1:12" x14ac:dyDescent="0.25">
      <c r="A4916" s="14">
        <v>56981</v>
      </c>
      <c r="B4916" s="6">
        <f>LoonHeffing2020(Table1[[#This Row],[Belastbaar loon]])</f>
        <v>21282.4035</v>
      </c>
      <c r="C4916" s="6">
        <f>AlgemeneHeffingsKorting2020(Table1[[#This Row],[Belastbaar loon]])</f>
        <v>653.76560000000006</v>
      </c>
      <c r="D4916" s="14">
        <f>ArbeidsKorting2020(Table1[[#This Row],[Belastbaar loon]])</f>
        <v>2497.38</v>
      </c>
      <c r="E4916" s="14">
        <f>MAX(Table1[[#This Row],[Loonheffing]]-Table1[[#This Row],[Algemene Heffingskorting]]-Table1[[#This Row],[Arbeidskorting]],0)</f>
        <v>18131.257900000001</v>
      </c>
      <c r="F4916" s="6">
        <f>Table1[[#This Row],[Belastbaar loon]]-Table1[[#This Row],[Belasting]]</f>
        <v>38849.742100000003</v>
      </c>
      <c r="G4916" s="2">
        <f>(Table1[[#This Row],[Belastbaar loon]]-Table1[[#This Row],[Netto loon]])/Table1[[#This Row],[Belastbaar loon]]</f>
        <v>0.31819830996297005</v>
      </c>
      <c r="H4916" s="14">
        <f t="shared" ca="1" si="71"/>
        <v>18126.3557</v>
      </c>
      <c r="I4916" s="14">
        <f ca="1">IF(ROW()=2, Table1[[#This Row],[Netto loon]], INDIRECT(ADDRESS(ROW()-1,COLUMN(F:F))))</f>
        <v>38844.6443</v>
      </c>
      <c r="J4916" s="6">
        <f ca="1">IF(ROW()=2, 0, Table1[[#This Row],[Belastbaar loon]]-INDIRECT(ADDRESS(ROW()-1,COLUMN(A:A))))</f>
        <v>10</v>
      </c>
      <c r="K4916" s="6">
        <f ca="1">Table1[[#This Row],[Netto loon]]-Table1[[#This Row],[Netto vorige schijf]]</f>
        <v>5.0978000000031898</v>
      </c>
      <c r="L4916" s="2">
        <f ca="1">(Table1[[#This Row],[Bruto tov vorige schijf]]-Table1[[#This Row],[Netto tov vorige schijf]])/MAX(Table1[[#This Row],[Bruto tov vorige schijf]],1)</f>
        <v>0.49021999999968102</v>
      </c>
    </row>
    <row r="4917" spans="1:12" x14ac:dyDescent="0.25">
      <c r="A4917" s="14">
        <v>56991</v>
      </c>
      <c r="B4917" s="6">
        <f>LoonHeffing2020(Table1[[#This Row],[Belastbaar loon]])</f>
        <v>21286.138500000001</v>
      </c>
      <c r="C4917" s="6">
        <f>AlgemeneHeffingsKorting2020(Table1[[#This Row],[Belastbaar loon]])</f>
        <v>653.19839999999999</v>
      </c>
      <c r="D4917" s="14">
        <f>ArbeidsKorting2020(Table1[[#This Row],[Belastbaar loon]])</f>
        <v>2496.7800000000002</v>
      </c>
      <c r="E4917" s="14">
        <f>MAX(Table1[[#This Row],[Loonheffing]]-Table1[[#This Row],[Algemene Heffingskorting]]-Table1[[#This Row],[Arbeidskorting]],0)</f>
        <v>18136.160100000001</v>
      </c>
      <c r="F4917" s="6">
        <f>Table1[[#This Row],[Belastbaar loon]]-Table1[[#This Row],[Belasting]]</f>
        <v>38854.839899999999</v>
      </c>
      <c r="G4917" s="2">
        <f>(Table1[[#This Row],[Belastbaar loon]]-Table1[[#This Row],[Netto loon]])/Table1[[#This Row],[Belastbaar loon]]</f>
        <v>0.31822849397273256</v>
      </c>
      <c r="H4917" s="14">
        <f t="shared" ca="1" si="71"/>
        <v>18131.257900000001</v>
      </c>
      <c r="I4917" s="14">
        <f ca="1">IF(ROW()=2, Table1[[#This Row],[Netto loon]], INDIRECT(ADDRESS(ROW()-1,COLUMN(F:F))))</f>
        <v>38849.742100000003</v>
      </c>
      <c r="J4917" s="6">
        <f ca="1">IF(ROW()=2, 0, Table1[[#This Row],[Belastbaar loon]]-INDIRECT(ADDRESS(ROW()-1,COLUMN(A:A))))</f>
        <v>10</v>
      </c>
      <c r="K4917" s="6">
        <f ca="1">Table1[[#This Row],[Netto loon]]-Table1[[#This Row],[Netto vorige schijf]]</f>
        <v>5.0977999999959138</v>
      </c>
      <c r="L4917" s="2">
        <f ca="1">(Table1[[#This Row],[Bruto tov vorige schijf]]-Table1[[#This Row],[Netto tov vorige schijf]])/MAX(Table1[[#This Row],[Bruto tov vorige schijf]],1)</f>
        <v>0.49022000000040861</v>
      </c>
    </row>
    <row r="4918" spans="1:12" x14ac:dyDescent="0.25">
      <c r="A4918" s="14">
        <v>57001</v>
      </c>
      <c r="B4918" s="6">
        <f>LoonHeffing2020(Table1[[#This Row],[Belastbaar loon]])</f>
        <v>21289.873500000002</v>
      </c>
      <c r="C4918" s="6">
        <f>AlgemeneHeffingsKorting2020(Table1[[#This Row],[Belastbaar loon]])</f>
        <v>652.63120000000004</v>
      </c>
      <c r="D4918" s="14">
        <f>ArbeidsKorting2020(Table1[[#This Row],[Belastbaar loon]])</f>
        <v>2496.1799999999998</v>
      </c>
      <c r="E4918" s="14">
        <f>MAX(Table1[[#This Row],[Loonheffing]]-Table1[[#This Row],[Algemene Heffingskorting]]-Table1[[#This Row],[Arbeidskorting]],0)</f>
        <v>18141.062300000001</v>
      </c>
      <c r="F4918" s="6">
        <f>Table1[[#This Row],[Belastbaar loon]]-Table1[[#This Row],[Belasting]]</f>
        <v>38859.937699999995</v>
      </c>
      <c r="G4918" s="2">
        <f>(Table1[[#This Row],[Belastbaar loon]]-Table1[[#This Row],[Netto loon]])/Table1[[#This Row],[Belastbaar loon]]</f>
        <v>0.31825866739180025</v>
      </c>
      <c r="H4918" s="14">
        <f t="shared" ca="1" si="71"/>
        <v>18136.160100000001</v>
      </c>
      <c r="I4918" s="14">
        <f ca="1">IF(ROW()=2, Table1[[#This Row],[Netto loon]], INDIRECT(ADDRESS(ROW()-1,COLUMN(F:F))))</f>
        <v>38854.839899999999</v>
      </c>
      <c r="J4918" s="6">
        <f ca="1">IF(ROW()=2, 0, Table1[[#This Row],[Belastbaar loon]]-INDIRECT(ADDRESS(ROW()-1,COLUMN(A:A))))</f>
        <v>10</v>
      </c>
      <c r="K4918" s="6">
        <f ca="1">Table1[[#This Row],[Netto loon]]-Table1[[#This Row],[Netto vorige schijf]]</f>
        <v>5.0977999999959138</v>
      </c>
      <c r="L4918" s="2">
        <f ca="1">(Table1[[#This Row],[Bruto tov vorige schijf]]-Table1[[#This Row],[Netto tov vorige schijf]])/MAX(Table1[[#This Row],[Bruto tov vorige schijf]],1)</f>
        <v>0.49022000000040861</v>
      </c>
    </row>
    <row r="4919" spans="1:12" x14ac:dyDescent="0.25">
      <c r="A4919" s="14">
        <v>57011</v>
      </c>
      <c r="B4919" s="6">
        <f>LoonHeffing2020(Table1[[#This Row],[Belastbaar loon]])</f>
        <v>21293.608499999998</v>
      </c>
      <c r="C4919" s="6">
        <f>AlgemeneHeffingsKorting2020(Table1[[#This Row],[Belastbaar loon]])</f>
        <v>652.06399999999996</v>
      </c>
      <c r="D4919" s="14">
        <f>ArbeidsKorting2020(Table1[[#This Row],[Belastbaar loon]])</f>
        <v>2495.58</v>
      </c>
      <c r="E4919" s="14">
        <f>MAX(Table1[[#This Row],[Loonheffing]]-Table1[[#This Row],[Algemene Heffingskorting]]-Table1[[#This Row],[Arbeidskorting]],0)</f>
        <v>18145.964500000002</v>
      </c>
      <c r="F4919" s="6">
        <f>Table1[[#This Row],[Belastbaar loon]]-Table1[[#This Row],[Belasting]]</f>
        <v>38865.035499999998</v>
      </c>
      <c r="G4919" s="2">
        <f>(Table1[[#This Row],[Belastbaar loon]]-Table1[[#This Row],[Netto loon]])/Table1[[#This Row],[Belastbaar loon]]</f>
        <v>0.31828883022574594</v>
      </c>
      <c r="H4919" s="14">
        <f t="shared" ca="1" si="71"/>
        <v>18141.062300000001</v>
      </c>
      <c r="I4919" s="14">
        <f ca="1">IF(ROW()=2, Table1[[#This Row],[Netto loon]], INDIRECT(ADDRESS(ROW()-1,COLUMN(F:F))))</f>
        <v>38859.937699999995</v>
      </c>
      <c r="J4919" s="6">
        <f ca="1">IF(ROW()=2, 0, Table1[[#This Row],[Belastbaar loon]]-INDIRECT(ADDRESS(ROW()-1,COLUMN(A:A))))</f>
        <v>10</v>
      </c>
      <c r="K4919" s="6">
        <f ca="1">Table1[[#This Row],[Netto loon]]-Table1[[#This Row],[Netto vorige schijf]]</f>
        <v>5.0978000000031898</v>
      </c>
      <c r="L4919" s="2">
        <f ca="1">(Table1[[#This Row],[Bruto tov vorige schijf]]-Table1[[#This Row],[Netto tov vorige schijf]])/MAX(Table1[[#This Row],[Bruto tov vorige schijf]],1)</f>
        <v>0.49021999999968102</v>
      </c>
    </row>
    <row r="4920" spans="1:12" x14ac:dyDescent="0.25">
      <c r="A4920" s="14">
        <v>57021</v>
      </c>
      <c r="B4920" s="6">
        <f>LoonHeffing2020(Table1[[#This Row],[Belastbaar loon]])</f>
        <v>21297.343499999999</v>
      </c>
      <c r="C4920" s="6">
        <f>AlgemeneHeffingsKorting2020(Table1[[#This Row],[Belastbaar loon]])</f>
        <v>651.49680000000001</v>
      </c>
      <c r="D4920" s="14">
        <f>ArbeidsKorting2020(Table1[[#This Row],[Belastbaar loon]])</f>
        <v>2494.98</v>
      </c>
      <c r="E4920" s="14">
        <f>MAX(Table1[[#This Row],[Loonheffing]]-Table1[[#This Row],[Algemene Heffingskorting]]-Table1[[#This Row],[Arbeidskorting]],0)</f>
        <v>18150.866699999999</v>
      </c>
      <c r="F4920" s="6">
        <f>Table1[[#This Row],[Belastbaar loon]]-Table1[[#This Row],[Belasting]]</f>
        <v>38870.133300000001</v>
      </c>
      <c r="G4920" s="2">
        <f>(Table1[[#This Row],[Belastbaar loon]]-Table1[[#This Row],[Netto loon]])/Table1[[#This Row],[Belastbaar loon]]</f>
        <v>0.31831898248013885</v>
      </c>
      <c r="H4920" s="14">
        <f t="shared" ca="1" si="71"/>
        <v>18145.964500000002</v>
      </c>
      <c r="I4920" s="14">
        <f ca="1">IF(ROW()=2, Table1[[#This Row],[Netto loon]], INDIRECT(ADDRESS(ROW()-1,COLUMN(F:F))))</f>
        <v>38865.035499999998</v>
      </c>
      <c r="J4920" s="6">
        <f ca="1">IF(ROW()=2, 0, Table1[[#This Row],[Belastbaar loon]]-INDIRECT(ADDRESS(ROW()-1,COLUMN(A:A))))</f>
        <v>10</v>
      </c>
      <c r="K4920" s="6">
        <f ca="1">Table1[[#This Row],[Netto loon]]-Table1[[#This Row],[Netto vorige schijf]]</f>
        <v>5.0978000000031898</v>
      </c>
      <c r="L4920" s="2">
        <f ca="1">(Table1[[#This Row],[Bruto tov vorige schijf]]-Table1[[#This Row],[Netto tov vorige schijf]])/MAX(Table1[[#This Row],[Bruto tov vorige schijf]],1)</f>
        <v>0.49021999999968102</v>
      </c>
    </row>
    <row r="4921" spans="1:12" x14ac:dyDescent="0.25">
      <c r="A4921" s="14">
        <v>57031</v>
      </c>
      <c r="B4921" s="6">
        <f>LoonHeffing2020(Table1[[#This Row],[Belastbaar loon]])</f>
        <v>21301.0785</v>
      </c>
      <c r="C4921" s="6">
        <f>AlgemeneHeffingsKorting2020(Table1[[#This Row],[Belastbaar loon]])</f>
        <v>650.92960000000005</v>
      </c>
      <c r="D4921" s="14">
        <f>ArbeidsKorting2020(Table1[[#This Row],[Belastbaar loon]])</f>
        <v>2494.38</v>
      </c>
      <c r="E4921" s="14">
        <f>MAX(Table1[[#This Row],[Loonheffing]]-Table1[[#This Row],[Algemene Heffingskorting]]-Table1[[#This Row],[Arbeidskorting]],0)</f>
        <v>18155.768899999999</v>
      </c>
      <c r="F4921" s="6">
        <f>Table1[[#This Row],[Belastbaar loon]]-Table1[[#This Row],[Belasting]]</f>
        <v>38875.231100000005</v>
      </c>
      <c r="G4921" s="2">
        <f>(Table1[[#This Row],[Belastbaar loon]]-Table1[[#This Row],[Netto loon]])/Table1[[#This Row],[Belastbaar loon]]</f>
        <v>0.31834912416054417</v>
      </c>
      <c r="H4921" s="14">
        <f t="shared" ca="1" si="71"/>
        <v>18150.866699999999</v>
      </c>
      <c r="I4921" s="14">
        <f ca="1">IF(ROW()=2, Table1[[#This Row],[Netto loon]], INDIRECT(ADDRESS(ROW()-1,COLUMN(F:F))))</f>
        <v>38870.133300000001</v>
      </c>
      <c r="J4921" s="6">
        <f ca="1">IF(ROW()=2, 0, Table1[[#This Row],[Belastbaar loon]]-INDIRECT(ADDRESS(ROW()-1,COLUMN(A:A))))</f>
        <v>10</v>
      </c>
      <c r="K4921" s="6">
        <f ca="1">Table1[[#This Row],[Netto loon]]-Table1[[#This Row],[Netto vorige schijf]]</f>
        <v>5.0978000000031898</v>
      </c>
      <c r="L4921" s="2">
        <f ca="1">(Table1[[#This Row],[Bruto tov vorige schijf]]-Table1[[#This Row],[Netto tov vorige schijf]])/MAX(Table1[[#This Row],[Bruto tov vorige schijf]],1)</f>
        <v>0.49021999999968102</v>
      </c>
    </row>
    <row r="4922" spans="1:12" x14ac:dyDescent="0.25">
      <c r="A4922" s="14">
        <v>57041</v>
      </c>
      <c r="B4922" s="6">
        <f>LoonHeffing2020(Table1[[#This Row],[Belastbaar loon]])</f>
        <v>21304.8135</v>
      </c>
      <c r="C4922" s="6">
        <f>AlgemeneHeffingsKorting2020(Table1[[#This Row],[Belastbaar loon]])</f>
        <v>650.36239999999998</v>
      </c>
      <c r="D4922" s="14">
        <f>ArbeidsKorting2020(Table1[[#This Row],[Belastbaar loon]])</f>
        <v>2493.7800000000002</v>
      </c>
      <c r="E4922" s="14">
        <f>MAX(Table1[[#This Row],[Loonheffing]]-Table1[[#This Row],[Algemene Heffingskorting]]-Table1[[#This Row],[Arbeidskorting]],0)</f>
        <v>18160.6711</v>
      </c>
      <c r="F4922" s="6">
        <f>Table1[[#This Row],[Belastbaar loon]]-Table1[[#This Row],[Belasting]]</f>
        <v>38880.3289</v>
      </c>
      <c r="G4922" s="2">
        <f>(Table1[[#This Row],[Belastbaar loon]]-Table1[[#This Row],[Netto loon]])/Table1[[#This Row],[Belastbaar loon]]</f>
        <v>0.31837925527252325</v>
      </c>
      <c r="H4922" s="14">
        <f t="shared" ca="1" si="71"/>
        <v>18155.768899999999</v>
      </c>
      <c r="I4922" s="14">
        <f ca="1">IF(ROW()=2, Table1[[#This Row],[Netto loon]], INDIRECT(ADDRESS(ROW()-1,COLUMN(F:F))))</f>
        <v>38875.231100000005</v>
      </c>
      <c r="J4922" s="6">
        <f ca="1">IF(ROW()=2, 0, Table1[[#This Row],[Belastbaar loon]]-INDIRECT(ADDRESS(ROW()-1,COLUMN(A:A))))</f>
        <v>10</v>
      </c>
      <c r="K4922" s="6">
        <f ca="1">Table1[[#This Row],[Netto loon]]-Table1[[#This Row],[Netto vorige schijf]]</f>
        <v>5.0977999999959138</v>
      </c>
      <c r="L4922" s="2">
        <f ca="1">(Table1[[#This Row],[Bruto tov vorige schijf]]-Table1[[#This Row],[Netto tov vorige schijf]])/MAX(Table1[[#This Row],[Bruto tov vorige schijf]],1)</f>
        <v>0.49022000000040861</v>
      </c>
    </row>
    <row r="4923" spans="1:12" x14ac:dyDescent="0.25">
      <c r="A4923" s="14">
        <v>57051</v>
      </c>
      <c r="B4923" s="6">
        <f>LoonHeffing2020(Table1[[#This Row],[Belastbaar loon]])</f>
        <v>21308.548500000001</v>
      </c>
      <c r="C4923" s="6">
        <f>AlgemeneHeffingsKorting2020(Table1[[#This Row],[Belastbaar loon]])</f>
        <v>649.79520000000002</v>
      </c>
      <c r="D4923" s="14">
        <f>ArbeidsKorting2020(Table1[[#This Row],[Belastbaar loon]])</f>
        <v>2493.1799999999998</v>
      </c>
      <c r="E4923" s="14">
        <f>MAX(Table1[[#This Row],[Loonheffing]]-Table1[[#This Row],[Algemene Heffingskorting]]-Table1[[#This Row],[Arbeidskorting]],0)</f>
        <v>18165.5733</v>
      </c>
      <c r="F4923" s="6">
        <f>Table1[[#This Row],[Belastbaar loon]]-Table1[[#This Row],[Belasting]]</f>
        <v>38885.426699999996</v>
      </c>
      <c r="G4923" s="2">
        <f>(Table1[[#This Row],[Belastbaar loon]]-Table1[[#This Row],[Netto loon]])/Table1[[#This Row],[Belastbaar loon]]</f>
        <v>0.31840937582163337</v>
      </c>
      <c r="H4923" s="14">
        <f t="shared" ca="1" si="71"/>
        <v>18160.6711</v>
      </c>
      <c r="I4923" s="14">
        <f ca="1">IF(ROW()=2, Table1[[#This Row],[Netto loon]], INDIRECT(ADDRESS(ROW()-1,COLUMN(F:F))))</f>
        <v>38880.3289</v>
      </c>
      <c r="J4923" s="6">
        <f ca="1">IF(ROW()=2, 0, Table1[[#This Row],[Belastbaar loon]]-INDIRECT(ADDRESS(ROW()-1,COLUMN(A:A))))</f>
        <v>10</v>
      </c>
      <c r="K4923" s="6">
        <f ca="1">Table1[[#This Row],[Netto loon]]-Table1[[#This Row],[Netto vorige schijf]]</f>
        <v>5.0977999999959138</v>
      </c>
      <c r="L4923" s="2">
        <f ca="1">(Table1[[#This Row],[Bruto tov vorige schijf]]-Table1[[#This Row],[Netto tov vorige schijf]])/MAX(Table1[[#This Row],[Bruto tov vorige schijf]],1)</f>
        <v>0.49022000000040861</v>
      </c>
    </row>
    <row r="4924" spans="1:12" x14ac:dyDescent="0.25">
      <c r="A4924" s="14">
        <v>57061</v>
      </c>
      <c r="B4924" s="6">
        <f>LoonHeffing2020(Table1[[#This Row],[Belastbaar loon]])</f>
        <v>21312.283500000001</v>
      </c>
      <c r="C4924" s="6">
        <f>AlgemeneHeffingsKorting2020(Table1[[#This Row],[Belastbaar loon]])</f>
        <v>649.22800000000007</v>
      </c>
      <c r="D4924" s="14">
        <f>ArbeidsKorting2020(Table1[[#This Row],[Belastbaar loon]])</f>
        <v>2492.58</v>
      </c>
      <c r="E4924" s="14">
        <f>MAX(Table1[[#This Row],[Loonheffing]]-Table1[[#This Row],[Algemene Heffingskorting]]-Table1[[#This Row],[Arbeidskorting]],0)</f>
        <v>18170.4755</v>
      </c>
      <c r="F4924" s="6">
        <f>Table1[[#This Row],[Belastbaar loon]]-Table1[[#This Row],[Belasting]]</f>
        <v>38890.5245</v>
      </c>
      <c r="G4924" s="2">
        <f>(Table1[[#This Row],[Belastbaar loon]]-Table1[[#This Row],[Netto loon]])/Table1[[#This Row],[Belastbaar loon]]</f>
        <v>0.31843948581342774</v>
      </c>
      <c r="H4924" s="14">
        <f t="shared" ca="1" si="71"/>
        <v>18165.5733</v>
      </c>
      <c r="I4924" s="14">
        <f ca="1">IF(ROW()=2, Table1[[#This Row],[Netto loon]], INDIRECT(ADDRESS(ROW()-1,COLUMN(F:F))))</f>
        <v>38885.426699999996</v>
      </c>
      <c r="J4924" s="6">
        <f ca="1">IF(ROW()=2, 0, Table1[[#This Row],[Belastbaar loon]]-INDIRECT(ADDRESS(ROW()-1,COLUMN(A:A))))</f>
        <v>10</v>
      </c>
      <c r="K4924" s="6">
        <f ca="1">Table1[[#This Row],[Netto loon]]-Table1[[#This Row],[Netto vorige schijf]]</f>
        <v>5.0978000000031898</v>
      </c>
      <c r="L4924" s="2">
        <f ca="1">(Table1[[#This Row],[Bruto tov vorige schijf]]-Table1[[#This Row],[Netto tov vorige schijf]])/MAX(Table1[[#This Row],[Bruto tov vorige schijf]],1)</f>
        <v>0.49021999999968102</v>
      </c>
    </row>
    <row r="4925" spans="1:12" x14ac:dyDescent="0.25">
      <c r="A4925" s="14">
        <v>57071</v>
      </c>
      <c r="B4925" s="6">
        <f>LoonHeffing2020(Table1[[#This Row],[Belastbaar loon]])</f>
        <v>21316.018499999998</v>
      </c>
      <c r="C4925" s="6">
        <f>AlgemeneHeffingsKorting2020(Table1[[#This Row],[Belastbaar loon]])</f>
        <v>648.66079999999999</v>
      </c>
      <c r="D4925" s="14">
        <f>ArbeidsKorting2020(Table1[[#This Row],[Belastbaar loon]])</f>
        <v>2491.98</v>
      </c>
      <c r="E4925" s="14">
        <f>MAX(Table1[[#This Row],[Loonheffing]]-Table1[[#This Row],[Algemene Heffingskorting]]-Table1[[#This Row],[Arbeidskorting]],0)</f>
        <v>18175.377699999997</v>
      </c>
      <c r="F4925" s="6">
        <f>Table1[[#This Row],[Belastbaar loon]]-Table1[[#This Row],[Belasting]]</f>
        <v>38895.622300000003</v>
      </c>
      <c r="G4925" s="2">
        <f>(Table1[[#This Row],[Belastbaar loon]]-Table1[[#This Row],[Netto loon]])/Table1[[#This Row],[Belastbaar loon]]</f>
        <v>0.3184695852534562</v>
      </c>
      <c r="H4925" s="14">
        <f t="shared" ca="1" si="71"/>
        <v>18170.4755</v>
      </c>
      <c r="I4925" s="14">
        <f ca="1">IF(ROW()=2, Table1[[#This Row],[Netto loon]], INDIRECT(ADDRESS(ROW()-1,COLUMN(F:F))))</f>
        <v>38890.5245</v>
      </c>
      <c r="J4925" s="6">
        <f ca="1">IF(ROW()=2, 0, Table1[[#This Row],[Belastbaar loon]]-INDIRECT(ADDRESS(ROW()-1,COLUMN(A:A))))</f>
        <v>10</v>
      </c>
      <c r="K4925" s="6">
        <f ca="1">Table1[[#This Row],[Netto loon]]-Table1[[#This Row],[Netto vorige schijf]]</f>
        <v>5.0978000000031898</v>
      </c>
      <c r="L4925" s="2">
        <f ca="1">(Table1[[#This Row],[Bruto tov vorige schijf]]-Table1[[#This Row],[Netto tov vorige schijf]])/MAX(Table1[[#This Row],[Bruto tov vorige schijf]],1)</f>
        <v>0.49021999999968102</v>
      </c>
    </row>
    <row r="4926" spans="1:12" x14ac:dyDescent="0.25">
      <c r="A4926" s="14">
        <v>57081</v>
      </c>
      <c r="B4926" s="6">
        <f>LoonHeffing2020(Table1[[#This Row],[Belastbaar loon]])</f>
        <v>21319.753499999999</v>
      </c>
      <c r="C4926" s="6">
        <f>AlgemeneHeffingsKorting2020(Table1[[#This Row],[Belastbaar loon]])</f>
        <v>648.09360000000004</v>
      </c>
      <c r="D4926" s="14">
        <f>ArbeidsKorting2020(Table1[[#This Row],[Belastbaar loon]])</f>
        <v>2491.38</v>
      </c>
      <c r="E4926" s="14">
        <f>MAX(Table1[[#This Row],[Loonheffing]]-Table1[[#This Row],[Algemene Heffingskorting]]-Table1[[#This Row],[Arbeidskorting]],0)</f>
        <v>18180.279899999998</v>
      </c>
      <c r="F4926" s="6">
        <f>Table1[[#This Row],[Belastbaar loon]]-Table1[[#This Row],[Belasting]]</f>
        <v>38900.720100000006</v>
      </c>
      <c r="G4926" s="2">
        <f>(Table1[[#This Row],[Belastbaar loon]]-Table1[[#This Row],[Netto loon]])/Table1[[#This Row],[Belastbaar loon]]</f>
        <v>0.31849967414726432</v>
      </c>
      <c r="H4926" s="14">
        <f t="shared" ca="1" si="71"/>
        <v>18175.377699999997</v>
      </c>
      <c r="I4926" s="14">
        <f ca="1">IF(ROW()=2, Table1[[#This Row],[Netto loon]], INDIRECT(ADDRESS(ROW()-1,COLUMN(F:F))))</f>
        <v>38895.622300000003</v>
      </c>
      <c r="J4926" s="6">
        <f ca="1">IF(ROW()=2, 0, Table1[[#This Row],[Belastbaar loon]]-INDIRECT(ADDRESS(ROW()-1,COLUMN(A:A))))</f>
        <v>10</v>
      </c>
      <c r="K4926" s="6">
        <f ca="1">Table1[[#This Row],[Netto loon]]-Table1[[#This Row],[Netto vorige schijf]]</f>
        <v>5.0978000000031898</v>
      </c>
      <c r="L4926" s="2">
        <f ca="1">(Table1[[#This Row],[Bruto tov vorige schijf]]-Table1[[#This Row],[Netto tov vorige schijf]])/MAX(Table1[[#This Row],[Bruto tov vorige schijf]],1)</f>
        <v>0.49021999999968102</v>
      </c>
    </row>
    <row r="4927" spans="1:12" x14ac:dyDescent="0.25">
      <c r="A4927" s="14">
        <v>57091</v>
      </c>
      <c r="B4927" s="6">
        <f>LoonHeffing2020(Table1[[#This Row],[Belastbaar loon]])</f>
        <v>21323.488499999999</v>
      </c>
      <c r="C4927" s="6">
        <f>AlgemeneHeffingsKorting2020(Table1[[#This Row],[Belastbaar loon]])</f>
        <v>647.52639999999997</v>
      </c>
      <c r="D4927" s="14">
        <f>ArbeidsKorting2020(Table1[[#This Row],[Belastbaar loon]])</f>
        <v>2490.7800000000002</v>
      </c>
      <c r="E4927" s="14">
        <f>MAX(Table1[[#This Row],[Loonheffing]]-Table1[[#This Row],[Algemene Heffingskorting]]-Table1[[#This Row],[Arbeidskorting]],0)</f>
        <v>18185.182100000002</v>
      </c>
      <c r="F4927" s="6">
        <f>Table1[[#This Row],[Belastbaar loon]]-Table1[[#This Row],[Belasting]]</f>
        <v>38905.817899999995</v>
      </c>
      <c r="G4927" s="2">
        <f>(Table1[[#This Row],[Belastbaar loon]]-Table1[[#This Row],[Netto loon]])/Table1[[#This Row],[Belastbaar loon]]</f>
        <v>0.31852975250039423</v>
      </c>
      <c r="H4927" s="14">
        <f t="shared" ca="1" si="71"/>
        <v>18180.279899999998</v>
      </c>
      <c r="I4927" s="14">
        <f ca="1">IF(ROW()=2, Table1[[#This Row],[Netto loon]], INDIRECT(ADDRESS(ROW()-1,COLUMN(F:F))))</f>
        <v>38900.720100000006</v>
      </c>
      <c r="J4927" s="6">
        <f ca="1">IF(ROW()=2, 0, Table1[[#This Row],[Belastbaar loon]]-INDIRECT(ADDRESS(ROW()-1,COLUMN(A:A))))</f>
        <v>10</v>
      </c>
      <c r="K4927" s="6">
        <f ca="1">Table1[[#This Row],[Netto loon]]-Table1[[#This Row],[Netto vorige schijf]]</f>
        <v>5.0977999999886379</v>
      </c>
      <c r="L4927" s="2">
        <f ca="1">(Table1[[#This Row],[Bruto tov vorige schijf]]-Table1[[#This Row],[Netto tov vorige schijf]])/MAX(Table1[[#This Row],[Bruto tov vorige schijf]],1)</f>
        <v>0.49022000000113619</v>
      </c>
    </row>
    <row r="4928" spans="1:12" x14ac:dyDescent="0.25">
      <c r="A4928" s="14">
        <v>57101</v>
      </c>
      <c r="B4928" s="6">
        <f>LoonHeffing2020(Table1[[#This Row],[Belastbaar loon]])</f>
        <v>21327.2235</v>
      </c>
      <c r="C4928" s="6">
        <f>AlgemeneHeffingsKorting2020(Table1[[#This Row],[Belastbaar loon]])</f>
        <v>646.95920000000001</v>
      </c>
      <c r="D4928" s="14">
        <f>ArbeidsKorting2020(Table1[[#This Row],[Belastbaar loon]])</f>
        <v>2490.1799999999998</v>
      </c>
      <c r="E4928" s="14">
        <f>MAX(Table1[[#This Row],[Loonheffing]]-Table1[[#This Row],[Algemene Heffingskorting]]-Table1[[#This Row],[Arbeidskorting]],0)</f>
        <v>18190.084299999999</v>
      </c>
      <c r="F4928" s="6">
        <f>Table1[[#This Row],[Belastbaar loon]]-Table1[[#This Row],[Belasting]]</f>
        <v>38910.915699999998</v>
      </c>
      <c r="G4928" s="2">
        <f>(Table1[[#This Row],[Belastbaar loon]]-Table1[[#This Row],[Netto loon]])/Table1[[#This Row],[Belastbaar loon]]</f>
        <v>0.31855982031838326</v>
      </c>
      <c r="H4928" s="14">
        <f t="shared" ca="1" si="71"/>
        <v>18185.182100000002</v>
      </c>
      <c r="I4928" s="14">
        <f ca="1">IF(ROW()=2, Table1[[#This Row],[Netto loon]], INDIRECT(ADDRESS(ROW()-1,COLUMN(F:F))))</f>
        <v>38905.817899999995</v>
      </c>
      <c r="J4928" s="6">
        <f ca="1">IF(ROW()=2, 0, Table1[[#This Row],[Belastbaar loon]]-INDIRECT(ADDRESS(ROW()-1,COLUMN(A:A))))</f>
        <v>10</v>
      </c>
      <c r="K4928" s="6">
        <f ca="1">Table1[[#This Row],[Netto loon]]-Table1[[#This Row],[Netto vorige schijf]]</f>
        <v>5.0978000000031898</v>
      </c>
      <c r="L4928" s="2">
        <f ca="1">(Table1[[#This Row],[Bruto tov vorige schijf]]-Table1[[#This Row],[Netto tov vorige schijf]])/MAX(Table1[[#This Row],[Bruto tov vorige schijf]],1)</f>
        <v>0.49021999999968102</v>
      </c>
    </row>
    <row r="4929" spans="1:12" x14ac:dyDescent="0.25">
      <c r="A4929" s="14">
        <v>57111</v>
      </c>
      <c r="B4929" s="6">
        <f>LoonHeffing2020(Table1[[#This Row],[Belastbaar loon]])</f>
        <v>21330.958500000001</v>
      </c>
      <c r="C4929" s="6">
        <f>AlgemeneHeffingsKorting2020(Table1[[#This Row],[Belastbaar loon]])</f>
        <v>646.39200000000005</v>
      </c>
      <c r="D4929" s="14">
        <f>ArbeidsKorting2020(Table1[[#This Row],[Belastbaar loon]])</f>
        <v>2489.58</v>
      </c>
      <c r="E4929" s="14">
        <f>MAX(Table1[[#This Row],[Loonheffing]]-Table1[[#This Row],[Algemene Heffingskorting]]-Table1[[#This Row],[Arbeidskorting]],0)</f>
        <v>18194.986499999999</v>
      </c>
      <c r="F4929" s="6">
        <f>Table1[[#This Row],[Belastbaar loon]]-Table1[[#This Row],[Belasting]]</f>
        <v>38916.013500000001</v>
      </c>
      <c r="G4929" s="2">
        <f>(Table1[[#This Row],[Belastbaar loon]]-Table1[[#This Row],[Netto loon]])/Table1[[#This Row],[Belastbaar loon]]</f>
        <v>0.31858987760676577</v>
      </c>
      <c r="H4929" s="14">
        <f t="shared" ca="1" si="71"/>
        <v>18190.084299999999</v>
      </c>
      <c r="I4929" s="14">
        <f ca="1">IF(ROW()=2, Table1[[#This Row],[Netto loon]], INDIRECT(ADDRESS(ROW()-1,COLUMN(F:F))))</f>
        <v>38910.915699999998</v>
      </c>
      <c r="J4929" s="6">
        <f ca="1">IF(ROW()=2, 0, Table1[[#This Row],[Belastbaar loon]]-INDIRECT(ADDRESS(ROW()-1,COLUMN(A:A))))</f>
        <v>10</v>
      </c>
      <c r="K4929" s="6">
        <f ca="1">Table1[[#This Row],[Netto loon]]-Table1[[#This Row],[Netto vorige schijf]]</f>
        <v>5.0978000000031898</v>
      </c>
      <c r="L4929" s="2">
        <f ca="1">(Table1[[#This Row],[Bruto tov vorige schijf]]-Table1[[#This Row],[Netto tov vorige schijf]])/MAX(Table1[[#This Row],[Bruto tov vorige schijf]],1)</f>
        <v>0.49021999999968102</v>
      </c>
    </row>
    <row r="4930" spans="1:12" x14ac:dyDescent="0.25">
      <c r="A4930" s="14">
        <v>57121</v>
      </c>
      <c r="B4930" s="6">
        <f>LoonHeffing2020(Table1[[#This Row],[Belastbaar loon]])</f>
        <v>21334.693500000001</v>
      </c>
      <c r="C4930" s="6">
        <f>AlgemeneHeffingsKorting2020(Table1[[#This Row],[Belastbaar loon]])</f>
        <v>645.82479999999998</v>
      </c>
      <c r="D4930" s="14">
        <f>ArbeidsKorting2020(Table1[[#This Row],[Belastbaar loon]])</f>
        <v>2488.98</v>
      </c>
      <c r="E4930" s="14">
        <f>MAX(Table1[[#This Row],[Loonheffing]]-Table1[[#This Row],[Algemene Heffingskorting]]-Table1[[#This Row],[Arbeidskorting]],0)</f>
        <v>18199.888700000003</v>
      </c>
      <c r="F4930" s="6">
        <f>Table1[[#This Row],[Belastbaar loon]]-Table1[[#This Row],[Belasting]]</f>
        <v>38921.111299999997</v>
      </c>
      <c r="G4930" s="2">
        <f>(Table1[[#This Row],[Belastbaar loon]]-Table1[[#This Row],[Netto loon]])/Table1[[#This Row],[Belastbaar loon]]</f>
        <v>0.31861992437107201</v>
      </c>
      <c r="H4930" s="14">
        <f t="shared" ca="1" si="71"/>
        <v>18194.986499999999</v>
      </c>
      <c r="I4930" s="14">
        <f ca="1">IF(ROW()=2, Table1[[#This Row],[Netto loon]], INDIRECT(ADDRESS(ROW()-1,COLUMN(F:F))))</f>
        <v>38916.013500000001</v>
      </c>
      <c r="J4930" s="6">
        <f ca="1">IF(ROW()=2, 0, Table1[[#This Row],[Belastbaar loon]]-INDIRECT(ADDRESS(ROW()-1,COLUMN(A:A))))</f>
        <v>10</v>
      </c>
      <c r="K4930" s="6">
        <f ca="1">Table1[[#This Row],[Netto loon]]-Table1[[#This Row],[Netto vorige schijf]]</f>
        <v>5.0977999999959138</v>
      </c>
      <c r="L4930" s="2">
        <f ca="1">(Table1[[#This Row],[Bruto tov vorige schijf]]-Table1[[#This Row],[Netto tov vorige schijf]])/MAX(Table1[[#This Row],[Bruto tov vorige schijf]],1)</f>
        <v>0.49022000000040861</v>
      </c>
    </row>
    <row r="4931" spans="1:12" x14ac:dyDescent="0.25">
      <c r="A4931" s="14">
        <v>57131</v>
      </c>
      <c r="B4931" s="6">
        <f>LoonHeffing2020(Table1[[#This Row],[Belastbaar loon]])</f>
        <v>21338.428499999998</v>
      </c>
      <c r="C4931" s="6">
        <f>AlgemeneHeffingsKorting2020(Table1[[#This Row],[Belastbaar loon]])</f>
        <v>645.25760000000002</v>
      </c>
      <c r="D4931" s="14">
        <f>ArbeidsKorting2020(Table1[[#This Row],[Belastbaar loon]])</f>
        <v>2488.38</v>
      </c>
      <c r="E4931" s="14">
        <f>MAX(Table1[[#This Row],[Loonheffing]]-Table1[[#This Row],[Algemene Heffingskorting]]-Table1[[#This Row],[Arbeidskorting]],0)</f>
        <v>18204.790899999996</v>
      </c>
      <c r="F4931" s="6">
        <f>Table1[[#This Row],[Belastbaar loon]]-Table1[[#This Row],[Belasting]]</f>
        <v>38926.209100000007</v>
      </c>
      <c r="G4931" s="2">
        <f>(Table1[[#This Row],[Belastbaar loon]]-Table1[[#This Row],[Netto loon]])/Table1[[#This Row],[Belastbaar loon]]</f>
        <v>0.31864996061682788</v>
      </c>
      <c r="H4931" s="14">
        <f t="shared" ca="1" si="71"/>
        <v>18199.888700000003</v>
      </c>
      <c r="I4931" s="14">
        <f ca="1">IF(ROW()=2, Table1[[#This Row],[Netto loon]], INDIRECT(ADDRESS(ROW()-1,COLUMN(F:F))))</f>
        <v>38921.111299999997</v>
      </c>
      <c r="J4931" s="6">
        <f ca="1">IF(ROW()=2, 0, Table1[[#This Row],[Belastbaar loon]]-INDIRECT(ADDRESS(ROW()-1,COLUMN(A:A))))</f>
        <v>10</v>
      </c>
      <c r="K4931" s="6">
        <f ca="1">Table1[[#This Row],[Netto loon]]-Table1[[#This Row],[Netto vorige schijf]]</f>
        <v>5.0978000000104657</v>
      </c>
      <c r="L4931" s="2">
        <f ca="1">(Table1[[#This Row],[Bruto tov vorige schijf]]-Table1[[#This Row],[Netto tov vorige schijf]])/MAX(Table1[[#This Row],[Bruto tov vorige schijf]],1)</f>
        <v>0.49021999999895344</v>
      </c>
    </row>
    <row r="4932" spans="1:12" x14ac:dyDescent="0.25">
      <c r="A4932" s="14">
        <v>57141</v>
      </c>
      <c r="B4932" s="6">
        <f>LoonHeffing2020(Table1[[#This Row],[Belastbaar loon]])</f>
        <v>21342.163499999999</v>
      </c>
      <c r="C4932" s="6">
        <f>AlgemeneHeffingsKorting2020(Table1[[#This Row],[Belastbaar loon]])</f>
        <v>644.69040000000007</v>
      </c>
      <c r="D4932" s="14">
        <f>ArbeidsKorting2020(Table1[[#This Row],[Belastbaar loon]])</f>
        <v>2487.7800000000002</v>
      </c>
      <c r="E4932" s="14">
        <f>MAX(Table1[[#This Row],[Loonheffing]]-Table1[[#This Row],[Algemene Heffingskorting]]-Table1[[#This Row],[Arbeidskorting]],0)</f>
        <v>18209.6931</v>
      </c>
      <c r="F4932" s="6">
        <f>Table1[[#This Row],[Belastbaar loon]]-Table1[[#This Row],[Belasting]]</f>
        <v>38931.306899999996</v>
      </c>
      <c r="G4932" s="2">
        <f>(Table1[[#This Row],[Belastbaar loon]]-Table1[[#This Row],[Netto loon]])/Table1[[#This Row],[Belastbaar loon]]</f>
        <v>0.31867998634955641</v>
      </c>
      <c r="H4932" s="14">
        <f t="shared" ca="1" si="71"/>
        <v>18204.790899999996</v>
      </c>
      <c r="I4932" s="14">
        <f ca="1">IF(ROW()=2, Table1[[#This Row],[Netto loon]], INDIRECT(ADDRESS(ROW()-1,COLUMN(F:F))))</f>
        <v>38926.209100000007</v>
      </c>
      <c r="J4932" s="6">
        <f ca="1">IF(ROW()=2, 0, Table1[[#This Row],[Belastbaar loon]]-INDIRECT(ADDRESS(ROW()-1,COLUMN(A:A))))</f>
        <v>10</v>
      </c>
      <c r="K4932" s="6">
        <f ca="1">Table1[[#This Row],[Netto loon]]-Table1[[#This Row],[Netto vorige schijf]]</f>
        <v>5.0977999999886379</v>
      </c>
      <c r="L4932" s="2">
        <f ca="1">(Table1[[#This Row],[Bruto tov vorige schijf]]-Table1[[#This Row],[Netto tov vorige schijf]])/MAX(Table1[[#This Row],[Bruto tov vorige schijf]],1)</f>
        <v>0.49022000000113619</v>
      </c>
    </row>
    <row r="4933" spans="1:12" x14ac:dyDescent="0.25">
      <c r="A4933" s="14">
        <v>57151</v>
      </c>
      <c r="B4933" s="6">
        <f>LoonHeffing2020(Table1[[#This Row],[Belastbaar loon]])</f>
        <v>21345.898499999999</v>
      </c>
      <c r="C4933" s="6">
        <f>AlgemeneHeffingsKorting2020(Table1[[#This Row],[Belastbaar loon]])</f>
        <v>644.1232</v>
      </c>
      <c r="D4933" s="14">
        <f>ArbeidsKorting2020(Table1[[#This Row],[Belastbaar loon]])</f>
        <v>2487.1799999999998</v>
      </c>
      <c r="E4933" s="14">
        <f>MAX(Table1[[#This Row],[Loonheffing]]-Table1[[#This Row],[Algemene Heffingskorting]]-Table1[[#This Row],[Arbeidskorting]],0)</f>
        <v>18214.595300000001</v>
      </c>
      <c r="F4933" s="6">
        <f>Table1[[#This Row],[Belastbaar loon]]-Table1[[#This Row],[Belasting]]</f>
        <v>38936.404699999999</v>
      </c>
      <c r="G4933" s="2">
        <f>(Table1[[#This Row],[Belastbaar loon]]-Table1[[#This Row],[Netto loon]])/Table1[[#This Row],[Belastbaar loon]]</f>
        <v>0.31871000157477564</v>
      </c>
      <c r="H4933" s="14">
        <f t="shared" ca="1" si="71"/>
        <v>18209.6931</v>
      </c>
      <c r="I4933" s="14">
        <f ca="1">IF(ROW()=2, Table1[[#This Row],[Netto loon]], INDIRECT(ADDRESS(ROW()-1,COLUMN(F:F))))</f>
        <v>38931.306899999996</v>
      </c>
      <c r="J4933" s="6">
        <f ca="1">IF(ROW()=2, 0, Table1[[#This Row],[Belastbaar loon]]-INDIRECT(ADDRESS(ROW()-1,COLUMN(A:A))))</f>
        <v>10</v>
      </c>
      <c r="K4933" s="6">
        <f ca="1">Table1[[#This Row],[Netto loon]]-Table1[[#This Row],[Netto vorige schijf]]</f>
        <v>5.0978000000031898</v>
      </c>
      <c r="L4933" s="2">
        <f ca="1">(Table1[[#This Row],[Bruto tov vorige schijf]]-Table1[[#This Row],[Netto tov vorige schijf]])/MAX(Table1[[#This Row],[Bruto tov vorige schijf]],1)</f>
        <v>0.49021999999968102</v>
      </c>
    </row>
    <row r="4934" spans="1:12" x14ac:dyDescent="0.25">
      <c r="A4934" s="14">
        <v>57161</v>
      </c>
      <c r="B4934" s="6">
        <f>LoonHeffing2020(Table1[[#This Row],[Belastbaar loon]])</f>
        <v>21349.6335</v>
      </c>
      <c r="C4934" s="6">
        <f>AlgemeneHeffingsKorting2020(Table1[[#This Row],[Belastbaar loon]])</f>
        <v>643.55600000000004</v>
      </c>
      <c r="D4934" s="14">
        <f>ArbeidsKorting2020(Table1[[#This Row],[Belastbaar loon]])</f>
        <v>2486.58</v>
      </c>
      <c r="E4934" s="14">
        <f>MAX(Table1[[#This Row],[Loonheffing]]-Table1[[#This Row],[Algemene Heffingskorting]]-Table1[[#This Row],[Arbeidskorting]],0)</f>
        <v>18219.497499999998</v>
      </c>
      <c r="F4934" s="6">
        <f>Table1[[#This Row],[Belastbaar loon]]-Table1[[#This Row],[Belasting]]</f>
        <v>38941.502500000002</v>
      </c>
      <c r="G4934" s="2">
        <f>(Table1[[#This Row],[Belastbaar loon]]-Table1[[#This Row],[Netto loon]])/Table1[[#This Row],[Belastbaar loon]]</f>
        <v>0.31874000629800037</v>
      </c>
      <c r="H4934" s="14">
        <f t="shared" ca="1" si="71"/>
        <v>18214.595300000001</v>
      </c>
      <c r="I4934" s="14">
        <f ca="1">IF(ROW()=2, Table1[[#This Row],[Netto loon]], INDIRECT(ADDRESS(ROW()-1,COLUMN(F:F))))</f>
        <v>38936.404699999999</v>
      </c>
      <c r="J4934" s="6">
        <f ca="1">IF(ROW()=2, 0, Table1[[#This Row],[Belastbaar loon]]-INDIRECT(ADDRESS(ROW()-1,COLUMN(A:A))))</f>
        <v>10</v>
      </c>
      <c r="K4934" s="6">
        <f ca="1">Table1[[#This Row],[Netto loon]]-Table1[[#This Row],[Netto vorige schijf]]</f>
        <v>5.0978000000031898</v>
      </c>
      <c r="L4934" s="2">
        <f ca="1">(Table1[[#This Row],[Bruto tov vorige schijf]]-Table1[[#This Row],[Netto tov vorige schijf]])/MAX(Table1[[#This Row],[Bruto tov vorige schijf]],1)</f>
        <v>0.49021999999968102</v>
      </c>
    </row>
    <row r="4935" spans="1:12" x14ac:dyDescent="0.25">
      <c r="A4935" s="14">
        <v>57171</v>
      </c>
      <c r="B4935" s="6">
        <f>LoonHeffing2020(Table1[[#This Row],[Belastbaar loon]])</f>
        <v>21353.3685</v>
      </c>
      <c r="C4935" s="6">
        <f>AlgemeneHeffingsKorting2020(Table1[[#This Row],[Belastbaar loon]])</f>
        <v>642.98879999999997</v>
      </c>
      <c r="D4935" s="14">
        <f>ArbeidsKorting2020(Table1[[#This Row],[Belastbaar loon]])</f>
        <v>2485.98</v>
      </c>
      <c r="E4935" s="14">
        <f>MAX(Table1[[#This Row],[Loonheffing]]-Table1[[#This Row],[Algemene Heffingskorting]]-Table1[[#This Row],[Arbeidskorting]],0)</f>
        <v>18224.399700000002</v>
      </c>
      <c r="F4935" s="6">
        <f>Table1[[#This Row],[Belastbaar loon]]-Table1[[#This Row],[Belasting]]</f>
        <v>38946.600299999998</v>
      </c>
      <c r="G4935" s="2">
        <f>(Table1[[#This Row],[Belastbaar loon]]-Table1[[#This Row],[Netto loon]])/Table1[[#This Row],[Belastbaar loon]]</f>
        <v>0.31877000052474158</v>
      </c>
      <c r="H4935" s="14">
        <f t="shared" ca="1" si="71"/>
        <v>18219.497499999998</v>
      </c>
      <c r="I4935" s="14">
        <f ca="1">IF(ROW()=2, Table1[[#This Row],[Netto loon]], INDIRECT(ADDRESS(ROW()-1,COLUMN(F:F))))</f>
        <v>38941.502500000002</v>
      </c>
      <c r="J4935" s="6">
        <f ca="1">IF(ROW()=2, 0, Table1[[#This Row],[Belastbaar loon]]-INDIRECT(ADDRESS(ROW()-1,COLUMN(A:A))))</f>
        <v>10</v>
      </c>
      <c r="K4935" s="6">
        <f ca="1">Table1[[#This Row],[Netto loon]]-Table1[[#This Row],[Netto vorige schijf]]</f>
        <v>5.0977999999959138</v>
      </c>
      <c r="L4935" s="2">
        <f ca="1">(Table1[[#This Row],[Bruto tov vorige schijf]]-Table1[[#This Row],[Netto tov vorige schijf]])/MAX(Table1[[#This Row],[Bruto tov vorige schijf]],1)</f>
        <v>0.49022000000040861</v>
      </c>
    </row>
    <row r="4936" spans="1:12" x14ac:dyDescent="0.25">
      <c r="A4936" s="14">
        <v>57181</v>
      </c>
      <c r="B4936" s="6">
        <f>LoonHeffing2020(Table1[[#This Row],[Belastbaar loon]])</f>
        <v>21357.103500000001</v>
      </c>
      <c r="C4936" s="6">
        <f>AlgemeneHeffingsKorting2020(Table1[[#This Row],[Belastbaar loon]])</f>
        <v>642.42160000000001</v>
      </c>
      <c r="D4936" s="14">
        <f>ArbeidsKorting2020(Table1[[#This Row],[Belastbaar loon]])</f>
        <v>2485.38</v>
      </c>
      <c r="E4936" s="14">
        <f>MAX(Table1[[#This Row],[Loonheffing]]-Table1[[#This Row],[Algemene Heffingskorting]]-Table1[[#This Row],[Arbeidskorting]],0)</f>
        <v>18229.301899999999</v>
      </c>
      <c r="F4936" s="6">
        <f>Table1[[#This Row],[Belastbaar loon]]-Table1[[#This Row],[Belasting]]</f>
        <v>38951.698100000001</v>
      </c>
      <c r="G4936" s="2">
        <f>(Table1[[#This Row],[Belastbaar loon]]-Table1[[#This Row],[Netto loon]])/Table1[[#This Row],[Belastbaar loon]]</f>
        <v>0.3187999842605061</v>
      </c>
      <c r="H4936" s="14">
        <f t="shared" ca="1" si="71"/>
        <v>18224.399700000002</v>
      </c>
      <c r="I4936" s="14">
        <f ca="1">IF(ROW()=2, Table1[[#This Row],[Netto loon]], INDIRECT(ADDRESS(ROW()-1,COLUMN(F:F))))</f>
        <v>38946.600299999998</v>
      </c>
      <c r="J4936" s="6">
        <f ca="1">IF(ROW()=2, 0, Table1[[#This Row],[Belastbaar loon]]-INDIRECT(ADDRESS(ROW()-1,COLUMN(A:A))))</f>
        <v>10</v>
      </c>
      <c r="K4936" s="6">
        <f ca="1">Table1[[#This Row],[Netto loon]]-Table1[[#This Row],[Netto vorige schijf]]</f>
        <v>5.0978000000031898</v>
      </c>
      <c r="L4936" s="2">
        <f ca="1">(Table1[[#This Row],[Bruto tov vorige schijf]]-Table1[[#This Row],[Netto tov vorige schijf]])/MAX(Table1[[#This Row],[Bruto tov vorige schijf]],1)</f>
        <v>0.49021999999968102</v>
      </c>
    </row>
    <row r="4937" spans="1:12" x14ac:dyDescent="0.25">
      <c r="A4937" s="14">
        <v>57191</v>
      </c>
      <c r="B4937" s="6">
        <f>LoonHeffing2020(Table1[[#This Row],[Belastbaar loon]])</f>
        <v>21360.838500000002</v>
      </c>
      <c r="C4937" s="6">
        <f>AlgemeneHeffingsKorting2020(Table1[[#This Row],[Belastbaar loon]])</f>
        <v>641.85440000000006</v>
      </c>
      <c r="D4937" s="14">
        <f>ArbeidsKorting2020(Table1[[#This Row],[Belastbaar loon]])</f>
        <v>2484.7800000000002</v>
      </c>
      <c r="E4937" s="14">
        <f>MAX(Table1[[#This Row],[Loonheffing]]-Table1[[#This Row],[Algemene Heffingskorting]]-Table1[[#This Row],[Arbeidskorting]],0)</f>
        <v>18234.204100000003</v>
      </c>
      <c r="F4937" s="6">
        <f>Table1[[#This Row],[Belastbaar loon]]-Table1[[#This Row],[Belasting]]</f>
        <v>38956.795899999997</v>
      </c>
      <c r="G4937" s="2">
        <f>(Table1[[#This Row],[Belastbaar loon]]-Table1[[#This Row],[Netto loon]])/Table1[[#This Row],[Belastbaar loon]]</f>
        <v>0.31882995751079718</v>
      </c>
      <c r="H4937" s="14">
        <f t="shared" ca="1" si="71"/>
        <v>18229.301899999999</v>
      </c>
      <c r="I4937" s="14">
        <f ca="1">IF(ROW()=2, Table1[[#This Row],[Netto loon]], INDIRECT(ADDRESS(ROW()-1,COLUMN(F:F))))</f>
        <v>38951.698100000001</v>
      </c>
      <c r="J4937" s="6">
        <f ca="1">IF(ROW()=2, 0, Table1[[#This Row],[Belastbaar loon]]-INDIRECT(ADDRESS(ROW()-1,COLUMN(A:A))))</f>
        <v>10</v>
      </c>
      <c r="K4937" s="6">
        <f ca="1">Table1[[#This Row],[Netto loon]]-Table1[[#This Row],[Netto vorige schijf]]</f>
        <v>5.0977999999959138</v>
      </c>
      <c r="L4937" s="2">
        <f ca="1">(Table1[[#This Row],[Bruto tov vorige schijf]]-Table1[[#This Row],[Netto tov vorige schijf]])/MAX(Table1[[#This Row],[Bruto tov vorige schijf]],1)</f>
        <v>0.49022000000040861</v>
      </c>
    </row>
    <row r="4938" spans="1:12" x14ac:dyDescent="0.25">
      <c r="A4938" s="14">
        <v>57201</v>
      </c>
      <c r="B4938" s="6">
        <f>LoonHeffing2020(Table1[[#This Row],[Belastbaar loon]])</f>
        <v>21364.573499999999</v>
      </c>
      <c r="C4938" s="6">
        <f>AlgemeneHeffingsKorting2020(Table1[[#This Row],[Belastbaar loon]])</f>
        <v>641.28719999999998</v>
      </c>
      <c r="D4938" s="14">
        <f>ArbeidsKorting2020(Table1[[#This Row],[Belastbaar loon]])</f>
        <v>2484.1799999999998</v>
      </c>
      <c r="E4938" s="14">
        <f>MAX(Table1[[#This Row],[Loonheffing]]-Table1[[#This Row],[Algemene Heffingskorting]]-Table1[[#This Row],[Arbeidskorting]],0)</f>
        <v>18239.106299999999</v>
      </c>
      <c r="F4938" s="6">
        <f>Table1[[#This Row],[Belastbaar loon]]-Table1[[#This Row],[Belasting]]</f>
        <v>38961.893700000001</v>
      </c>
      <c r="G4938" s="2">
        <f>(Table1[[#This Row],[Belastbaar loon]]-Table1[[#This Row],[Netto loon]])/Table1[[#This Row],[Belastbaar loon]]</f>
        <v>0.31885992028111398</v>
      </c>
      <c r="H4938" s="14">
        <f t="shared" ca="1" si="71"/>
        <v>18234.204100000003</v>
      </c>
      <c r="I4938" s="14">
        <f ca="1">IF(ROW()=2, Table1[[#This Row],[Netto loon]], INDIRECT(ADDRESS(ROW()-1,COLUMN(F:F))))</f>
        <v>38956.795899999997</v>
      </c>
      <c r="J4938" s="6">
        <f ca="1">IF(ROW()=2, 0, Table1[[#This Row],[Belastbaar loon]]-INDIRECT(ADDRESS(ROW()-1,COLUMN(A:A))))</f>
        <v>10</v>
      </c>
      <c r="K4938" s="6">
        <f ca="1">Table1[[#This Row],[Netto loon]]-Table1[[#This Row],[Netto vorige schijf]]</f>
        <v>5.0978000000031898</v>
      </c>
      <c r="L4938" s="2">
        <f ca="1">(Table1[[#This Row],[Bruto tov vorige schijf]]-Table1[[#This Row],[Netto tov vorige schijf]])/MAX(Table1[[#This Row],[Bruto tov vorige schijf]],1)</f>
        <v>0.49021999999968102</v>
      </c>
    </row>
    <row r="4939" spans="1:12" x14ac:dyDescent="0.25">
      <c r="A4939" s="14">
        <v>57211</v>
      </c>
      <c r="B4939" s="6">
        <f>LoonHeffing2020(Table1[[#This Row],[Belastbaar loon]])</f>
        <v>21368.308499999999</v>
      </c>
      <c r="C4939" s="6">
        <f>AlgemeneHeffingsKorting2020(Table1[[#This Row],[Belastbaar loon]])</f>
        <v>640.72</v>
      </c>
      <c r="D4939" s="14">
        <f>ArbeidsKorting2020(Table1[[#This Row],[Belastbaar loon]])</f>
        <v>2483.58</v>
      </c>
      <c r="E4939" s="14">
        <f>MAX(Table1[[#This Row],[Loonheffing]]-Table1[[#This Row],[Algemene Heffingskorting]]-Table1[[#This Row],[Arbeidskorting]],0)</f>
        <v>18244.008499999996</v>
      </c>
      <c r="F4939" s="6">
        <f>Table1[[#This Row],[Belastbaar loon]]-Table1[[#This Row],[Belasting]]</f>
        <v>38966.991500000004</v>
      </c>
      <c r="G4939" s="2">
        <f>(Table1[[#This Row],[Belastbaar loon]]-Table1[[#This Row],[Netto loon]])/Table1[[#This Row],[Belastbaar loon]]</f>
        <v>0.31888987257695189</v>
      </c>
      <c r="H4939" s="14">
        <f t="shared" ca="1" si="71"/>
        <v>18239.106299999999</v>
      </c>
      <c r="I4939" s="14">
        <f ca="1">IF(ROW()=2, Table1[[#This Row],[Netto loon]], INDIRECT(ADDRESS(ROW()-1,COLUMN(F:F))))</f>
        <v>38961.893700000001</v>
      </c>
      <c r="J4939" s="6">
        <f ca="1">IF(ROW()=2, 0, Table1[[#This Row],[Belastbaar loon]]-INDIRECT(ADDRESS(ROW()-1,COLUMN(A:A))))</f>
        <v>10</v>
      </c>
      <c r="K4939" s="6">
        <f ca="1">Table1[[#This Row],[Netto loon]]-Table1[[#This Row],[Netto vorige schijf]]</f>
        <v>5.0978000000031898</v>
      </c>
      <c r="L4939" s="2">
        <f ca="1">(Table1[[#This Row],[Bruto tov vorige schijf]]-Table1[[#This Row],[Netto tov vorige schijf]])/MAX(Table1[[#This Row],[Bruto tov vorige schijf]],1)</f>
        <v>0.49021999999968102</v>
      </c>
    </row>
    <row r="4940" spans="1:12" x14ac:dyDescent="0.25">
      <c r="A4940" s="14">
        <v>57221</v>
      </c>
      <c r="B4940" s="6">
        <f>LoonHeffing2020(Table1[[#This Row],[Belastbaar loon]])</f>
        <v>21372.0435</v>
      </c>
      <c r="C4940" s="6">
        <f>AlgemeneHeffingsKorting2020(Table1[[#This Row],[Belastbaar loon]])</f>
        <v>640.15280000000007</v>
      </c>
      <c r="D4940" s="14">
        <f>ArbeidsKorting2020(Table1[[#This Row],[Belastbaar loon]])</f>
        <v>2482.98</v>
      </c>
      <c r="E4940" s="14">
        <f>MAX(Table1[[#This Row],[Loonheffing]]-Table1[[#This Row],[Algemene Heffingskorting]]-Table1[[#This Row],[Arbeidskorting]],0)</f>
        <v>18248.9107</v>
      </c>
      <c r="F4940" s="6">
        <f>Table1[[#This Row],[Belastbaar loon]]-Table1[[#This Row],[Belasting]]</f>
        <v>38972.0893</v>
      </c>
      <c r="G4940" s="2">
        <f>(Table1[[#This Row],[Belastbaar loon]]-Table1[[#This Row],[Netto loon]])/Table1[[#This Row],[Belastbaar loon]]</f>
        <v>0.31891981440380279</v>
      </c>
      <c r="H4940" s="14">
        <f t="shared" ca="1" si="71"/>
        <v>18244.008499999996</v>
      </c>
      <c r="I4940" s="14">
        <f ca="1">IF(ROW()=2, Table1[[#This Row],[Netto loon]], INDIRECT(ADDRESS(ROW()-1,COLUMN(F:F))))</f>
        <v>38966.991500000004</v>
      </c>
      <c r="J4940" s="6">
        <f ca="1">IF(ROW()=2, 0, Table1[[#This Row],[Belastbaar loon]]-INDIRECT(ADDRESS(ROW()-1,COLUMN(A:A))))</f>
        <v>10</v>
      </c>
      <c r="K4940" s="6">
        <f ca="1">Table1[[#This Row],[Netto loon]]-Table1[[#This Row],[Netto vorige schijf]]</f>
        <v>5.0977999999959138</v>
      </c>
      <c r="L4940" s="2">
        <f ca="1">(Table1[[#This Row],[Bruto tov vorige schijf]]-Table1[[#This Row],[Netto tov vorige schijf]])/MAX(Table1[[#This Row],[Bruto tov vorige schijf]],1)</f>
        <v>0.49022000000040861</v>
      </c>
    </row>
    <row r="4941" spans="1:12" x14ac:dyDescent="0.25">
      <c r="A4941" s="14">
        <v>57231</v>
      </c>
      <c r="B4941" s="6">
        <f>LoonHeffing2020(Table1[[#This Row],[Belastbaar loon]])</f>
        <v>21375.7785</v>
      </c>
      <c r="C4941" s="6">
        <f>AlgemeneHeffingsKorting2020(Table1[[#This Row],[Belastbaar loon]])</f>
        <v>639.5856</v>
      </c>
      <c r="D4941" s="14">
        <f>ArbeidsKorting2020(Table1[[#This Row],[Belastbaar loon]])</f>
        <v>2482.38</v>
      </c>
      <c r="E4941" s="14">
        <f>MAX(Table1[[#This Row],[Loonheffing]]-Table1[[#This Row],[Algemene Heffingskorting]]-Table1[[#This Row],[Arbeidskorting]],0)</f>
        <v>18253.812900000001</v>
      </c>
      <c r="F4941" s="6">
        <f>Table1[[#This Row],[Belastbaar loon]]-Table1[[#This Row],[Belasting]]</f>
        <v>38977.187099999996</v>
      </c>
      <c r="G4941" s="2">
        <f>(Table1[[#This Row],[Belastbaar loon]]-Table1[[#This Row],[Netto loon]])/Table1[[#This Row],[Belastbaar loon]]</f>
        <v>0.31894974576715424</v>
      </c>
      <c r="H4941" s="14">
        <f t="shared" ca="1" si="71"/>
        <v>18248.9107</v>
      </c>
      <c r="I4941" s="14">
        <f ca="1">IF(ROW()=2, Table1[[#This Row],[Netto loon]], INDIRECT(ADDRESS(ROW()-1,COLUMN(F:F))))</f>
        <v>38972.0893</v>
      </c>
      <c r="J4941" s="6">
        <f ca="1">IF(ROW()=2, 0, Table1[[#This Row],[Belastbaar loon]]-INDIRECT(ADDRESS(ROW()-1,COLUMN(A:A))))</f>
        <v>10</v>
      </c>
      <c r="K4941" s="6">
        <f ca="1">Table1[[#This Row],[Netto loon]]-Table1[[#This Row],[Netto vorige schijf]]</f>
        <v>5.0977999999959138</v>
      </c>
      <c r="L4941" s="2">
        <f ca="1">(Table1[[#This Row],[Bruto tov vorige schijf]]-Table1[[#This Row],[Netto tov vorige schijf]])/MAX(Table1[[#This Row],[Bruto tov vorige schijf]],1)</f>
        <v>0.49022000000040861</v>
      </c>
    </row>
    <row r="4942" spans="1:12" x14ac:dyDescent="0.25">
      <c r="A4942" s="14">
        <v>57241</v>
      </c>
      <c r="B4942" s="6">
        <f>LoonHeffing2020(Table1[[#This Row],[Belastbaar loon]])</f>
        <v>21379.513500000001</v>
      </c>
      <c r="C4942" s="6">
        <f>AlgemeneHeffingsKorting2020(Table1[[#This Row],[Belastbaar loon]])</f>
        <v>639.01840000000004</v>
      </c>
      <c r="D4942" s="14">
        <f>ArbeidsKorting2020(Table1[[#This Row],[Belastbaar loon]])</f>
        <v>2481.7800000000002</v>
      </c>
      <c r="E4942" s="14">
        <f>MAX(Table1[[#This Row],[Loonheffing]]-Table1[[#This Row],[Algemene Heffingskorting]]-Table1[[#This Row],[Arbeidskorting]],0)</f>
        <v>18258.715100000001</v>
      </c>
      <c r="F4942" s="6">
        <f>Table1[[#This Row],[Belastbaar loon]]-Table1[[#This Row],[Belasting]]</f>
        <v>38982.284899999999</v>
      </c>
      <c r="G4942" s="2">
        <f>(Table1[[#This Row],[Belastbaar loon]]-Table1[[#This Row],[Netto loon]])/Table1[[#This Row],[Belastbaar loon]]</f>
        <v>0.31897966667249</v>
      </c>
      <c r="H4942" s="14">
        <f t="shared" ca="1" si="71"/>
        <v>18253.812900000001</v>
      </c>
      <c r="I4942" s="14">
        <f ca="1">IF(ROW()=2, Table1[[#This Row],[Netto loon]], INDIRECT(ADDRESS(ROW()-1,COLUMN(F:F))))</f>
        <v>38977.187099999996</v>
      </c>
      <c r="J4942" s="6">
        <f ca="1">IF(ROW()=2, 0, Table1[[#This Row],[Belastbaar loon]]-INDIRECT(ADDRESS(ROW()-1,COLUMN(A:A))))</f>
        <v>10</v>
      </c>
      <c r="K4942" s="6">
        <f ca="1">Table1[[#This Row],[Netto loon]]-Table1[[#This Row],[Netto vorige schijf]]</f>
        <v>5.0978000000031898</v>
      </c>
      <c r="L4942" s="2">
        <f ca="1">(Table1[[#This Row],[Bruto tov vorige schijf]]-Table1[[#This Row],[Netto tov vorige schijf]])/MAX(Table1[[#This Row],[Bruto tov vorige schijf]],1)</f>
        <v>0.49021999999968102</v>
      </c>
    </row>
    <row r="4943" spans="1:12" x14ac:dyDescent="0.25">
      <c r="A4943" s="14">
        <v>57251</v>
      </c>
      <c r="B4943" s="6">
        <f>LoonHeffing2020(Table1[[#This Row],[Belastbaar loon]])</f>
        <v>21383.248500000002</v>
      </c>
      <c r="C4943" s="6">
        <f>AlgemeneHeffingsKorting2020(Table1[[#This Row],[Belastbaar loon]])</f>
        <v>638.45119999999997</v>
      </c>
      <c r="D4943" s="14">
        <f>ArbeidsKorting2020(Table1[[#This Row],[Belastbaar loon]])</f>
        <v>2481.1799999999998</v>
      </c>
      <c r="E4943" s="14">
        <f>MAX(Table1[[#This Row],[Loonheffing]]-Table1[[#This Row],[Algemene Heffingskorting]]-Table1[[#This Row],[Arbeidskorting]],0)</f>
        <v>18263.617300000002</v>
      </c>
      <c r="F4943" s="6">
        <f>Table1[[#This Row],[Belastbaar loon]]-Table1[[#This Row],[Belasting]]</f>
        <v>38987.382700000002</v>
      </c>
      <c r="G4943" s="2">
        <f>(Table1[[#This Row],[Belastbaar loon]]-Table1[[#This Row],[Netto loon]])/Table1[[#This Row],[Belastbaar loon]]</f>
        <v>0.31900957712529038</v>
      </c>
      <c r="H4943" s="14">
        <f t="shared" ca="1" si="71"/>
        <v>18258.715100000001</v>
      </c>
      <c r="I4943" s="14">
        <f ca="1">IF(ROW()=2, Table1[[#This Row],[Netto loon]], INDIRECT(ADDRESS(ROW()-1,COLUMN(F:F))))</f>
        <v>38982.284899999999</v>
      </c>
      <c r="J4943" s="6">
        <f ca="1">IF(ROW()=2, 0, Table1[[#This Row],[Belastbaar loon]]-INDIRECT(ADDRESS(ROW()-1,COLUMN(A:A))))</f>
        <v>10</v>
      </c>
      <c r="K4943" s="6">
        <f ca="1">Table1[[#This Row],[Netto loon]]-Table1[[#This Row],[Netto vorige schijf]]</f>
        <v>5.0978000000031898</v>
      </c>
      <c r="L4943" s="2">
        <f ca="1">(Table1[[#This Row],[Bruto tov vorige schijf]]-Table1[[#This Row],[Netto tov vorige schijf]])/MAX(Table1[[#This Row],[Bruto tov vorige schijf]],1)</f>
        <v>0.49021999999968102</v>
      </c>
    </row>
    <row r="4944" spans="1:12" x14ac:dyDescent="0.25">
      <c r="A4944" s="14">
        <v>57261</v>
      </c>
      <c r="B4944" s="6">
        <f>LoonHeffing2020(Table1[[#This Row],[Belastbaar loon]])</f>
        <v>21386.983499999998</v>
      </c>
      <c r="C4944" s="6">
        <f>AlgemeneHeffingsKorting2020(Table1[[#This Row],[Belastbaar loon]])</f>
        <v>637.88400000000001</v>
      </c>
      <c r="D4944" s="14">
        <f>ArbeidsKorting2020(Table1[[#This Row],[Belastbaar loon]])</f>
        <v>2480.58</v>
      </c>
      <c r="E4944" s="14">
        <f>MAX(Table1[[#This Row],[Loonheffing]]-Table1[[#This Row],[Algemene Heffingskorting]]-Table1[[#This Row],[Arbeidskorting]],0)</f>
        <v>18268.519499999995</v>
      </c>
      <c r="F4944" s="6">
        <f>Table1[[#This Row],[Belastbaar loon]]-Table1[[#This Row],[Belasting]]</f>
        <v>38992.480500000005</v>
      </c>
      <c r="G4944" s="2">
        <f>(Table1[[#This Row],[Belastbaar loon]]-Table1[[#This Row],[Netto loon]])/Table1[[#This Row],[Belastbaar loon]]</f>
        <v>0.31903947713103148</v>
      </c>
      <c r="H4944" s="14">
        <f t="shared" ca="1" si="71"/>
        <v>18263.617300000002</v>
      </c>
      <c r="I4944" s="14">
        <f ca="1">IF(ROW()=2, Table1[[#This Row],[Netto loon]], INDIRECT(ADDRESS(ROW()-1,COLUMN(F:F))))</f>
        <v>38987.382700000002</v>
      </c>
      <c r="J4944" s="6">
        <f ca="1">IF(ROW()=2, 0, Table1[[#This Row],[Belastbaar loon]]-INDIRECT(ADDRESS(ROW()-1,COLUMN(A:A))))</f>
        <v>10</v>
      </c>
      <c r="K4944" s="6">
        <f ca="1">Table1[[#This Row],[Netto loon]]-Table1[[#This Row],[Netto vorige schijf]]</f>
        <v>5.0978000000031898</v>
      </c>
      <c r="L4944" s="2">
        <f ca="1">(Table1[[#This Row],[Bruto tov vorige schijf]]-Table1[[#This Row],[Netto tov vorige schijf]])/MAX(Table1[[#This Row],[Bruto tov vorige schijf]],1)</f>
        <v>0.49021999999968102</v>
      </c>
    </row>
    <row r="4945" spans="1:12" x14ac:dyDescent="0.25">
      <c r="A4945" s="14">
        <v>57271</v>
      </c>
      <c r="B4945" s="6">
        <f>LoonHeffing2020(Table1[[#This Row],[Belastbaar loon]])</f>
        <v>21390.718499999999</v>
      </c>
      <c r="C4945" s="6">
        <f>AlgemeneHeffingsKorting2020(Table1[[#This Row],[Belastbaar loon]])</f>
        <v>637.31680000000006</v>
      </c>
      <c r="D4945" s="14">
        <f>ArbeidsKorting2020(Table1[[#This Row],[Belastbaar loon]])</f>
        <v>2479.98</v>
      </c>
      <c r="E4945" s="14">
        <f>MAX(Table1[[#This Row],[Loonheffing]]-Table1[[#This Row],[Algemene Heffingskorting]]-Table1[[#This Row],[Arbeidskorting]],0)</f>
        <v>18273.421699999999</v>
      </c>
      <c r="F4945" s="6">
        <f>Table1[[#This Row],[Belastbaar loon]]-Table1[[#This Row],[Belasting]]</f>
        <v>38997.578300000001</v>
      </c>
      <c r="G4945" s="2">
        <f>(Table1[[#This Row],[Belastbaar loon]]-Table1[[#This Row],[Netto loon]])/Table1[[#This Row],[Belastbaar loon]]</f>
        <v>0.31906936669518604</v>
      </c>
      <c r="H4945" s="14">
        <f t="shared" ca="1" si="71"/>
        <v>18268.519499999995</v>
      </c>
      <c r="I4945" s="14">
        <f ca="1">IF(ROW()=2, Table1[[#This Row],[Netto loon]], INDIRECT(ADDRESS(ROW()-1,COLUMN(F:F))))</f>
        <v>38992.480500000005</v>
      </c>
      <c r="J4945" s="6">
        <f ca="1">IF(ROW()=2, 0, Table1[[#This Row],[Belastbaar loon]]-INDIRECT(ADDRESS(ROW()-1,COLUMN(A:A))))</f>
        <v>10</v>
      </c>
      <c r="K4945" s="6">
        <f ca="1">Table1[[#This Row],[Netto loon]]-Table1[[#This Row],[Netto vorige schijf]]</f>
        <v>5.0977999999959138</v>
      </c>
      <c r="L4945" s="2">
        <f ca="1">(Table1[[#This Row],[Bruto tov vorige schijf]]-Table1[[#This Row],[Netto tov vorige schijf]])/MAX(Table1[[#This Row],[Bruto tov vorige schijf]],1)</f>
        <v>0.49022000000040861</v>
      </c>
    </row>
    <row r="4946" spans="1:12" x14ac:dyDescent="0.25">
      <c r="A4946" s="14">
        <v>57281</v>
      </c>
      <c r="B4946" s="6">
        <f>LoonHeffing2020(Table1[[#This Row],[Belastbaar loon]])</f>
        <v>21394.4535</v>
      </c>
      <c r="C4946" s="6">
        <f>AlgemeneHeffingsKorting2020(Table1[[#This Row],[Belastbaar loon]])</f>
        <v>636.74959999999999</v>
      </c>
      <c r="D4946" s="14">
        <f>ArbeidsKorting2020(Table1[[#This Row],[Belastbaar loon]])</f>
        <v>2479.38</v>
      </c>
      <c r="E4946" s="14">
        <f>MAX(Table1[[#This Row],[Loonheffing]]-Table1[[#This Row],[Algemene Heffingskorting]]-Table1[[#This Row],[Arbeidskorting]],0)</f>
        <v>18278.323899999999</v>
      </c>
      <c r="F4946" s="6">
        <f>Table1[[#This Row],[Belastbaar loon]]-Table1[[#This Row],[Belasting]]</f>
        <v>39002.676099999997</v>
      </c>
      <c r="G4946" s="2">
        <f>(Table1[[#This Row],[Belastbaar loon]]-Table1[[#This Row],[Netto loon]])/Table1[[#This Row],[Belastbaar loon]]</f>
        <v>0.31909924582322241</v>
      </c>
      <c r="H4946" s="14">
        <f t="shared" ca="1" si="71"/>
        <v>18273.421699999999</v>
      </c>
      <c r="I4946" s="14">
        <f ca="1">IF(ROW()=2, Table1[[#This Row],[Netto loon]], INDIRECT(ADDRESS(ROW()-1,COLUMN(F:F))))</f>
        <v>38997.578300000001</v>
      </c>
      <c r="J4946" s="6">
        <f ca="1">IF(ROW()=2, 0, Table1[[#This Row],[Belastbaar loon]]-INDIRECT(ADDRESS(ROW()-1,COLUMN(A:A))))</f>
        <v>10</v>
      </c>
      <c r="K4946" s="6">
        <f ca="1">Table1[[#This Row],[Netto loon]]-Table1[[#This Row],[Netto vorige schijf]]</f>
        <v>5.0977999999959138</v>
      </c>
      <c r="L4946" s="2">
        <f ca="1">(Table1[[#This Row],[Bruto tov vorige schijf]]-Table1[[#This Row],[Netto tov vorige schijf]])/MAX(Table1[[#This Row],[Bruto tov vorige schijf]],1)</f>
        <v>0.49022000000040861</v>
      </c>
    </row>
    <row r="4947" spans="1:12" x14ac:dyDescent="0.25">
      <c r="A4947" s="14">
        <v>57291</v>
      </c>
      <c r="B4947" s="6">
        <f>LoonHeffing2020(Table1[[#This Row],[Belastbaar loon]])</f>
        <v>21398.1885</v>
      </c>
      <c r="C4947" s="6">
        <f>AlgemeneHeffingsKorting2020(Table1[[#This Row],[Belastbaar loon]])</f>
        <v>636.18240000000003</v>
      </c>
      <c r="D4947" s="14">
        <f>ArbeidsKorting2020(Table1[[#This Row],[Belastbaar loon]])</f>
        <v>2478.7800000000002</v>
      </c>
      <c r="E4947" s="14">
        <f>MAX(Table1[[#This Row],[Loonheffing]]-Table1[[#This Row],[Algemene Heffingskorting]]-Table1[[#This Row],[Arbeidskorting]],0)</f>
        <v>18283.2261</v>
      </c>
      <c r="F4947" s="6">
        <f>Table1[[#This Row],[Belastbaar loon]]-Table1[[#This Row],[Belasting]]</f>
        <v>39007.7739</v>
      </c>
      <c r="G4947" s="2">
        <f>(Table1[[#This Row],[Belastbaar loon]]-Table1[[#This Row],[Netto loon]])/Table1[[#This Row],[Belastbaar loon]]</f>
        <v>0.31912911452060533</v>
      </c>
      <c r="H4947" s="14">
        <f t="shared" ca="1" si="71"/>
        <v>18278.323899999999</v>
      </c>
      <c r="I4947" s="14">
        <f ca="1">IF(ROW()=2, Table1[[#This Row],[Netto loon]], INDIRECT(ADDRESS(ROW()-1,COLUMN(F:F))))</f>
        <v>39002.676099999997</v>
      </c>
      <c r="J4947" s="6">
        <f ca="1">IF(ROW()=2, 0, Table1[[#This Row],[Belastbaar loon]]-INDIRECT(ADDRESS(ROW()-1,COLUMN(A:A))))</f>
        <v>10</v>
      </c>
      <c r="K4947" s="6">
        <f ca="1">Table1[[#This Row],[Netto loon]]-Table1[[#This Row],[Netto vorige schijf]]</f>
        <v>5.0978000000031898</v>
      </c>
      <c r="L4947" s="2">
        <f ca="1">(Table1[[#This Row],[Bruto tov vorige schijf]]-Table1[[#This Row],[Netto tov vorige schijf]])/MAX(Table1[[#This Row],[Bruto tov vorige schijf]],1)</f>
        <v>0.49021999999968102</v>
      </c>
    </row>
    <row r="4948" spans="1:12" x14ac:dyDescent="0.25">
      <c r="A4948" s="14">
        <v>57301</v>
      </c>
      <c r="B4948" s="6">
        <f>LoonHeffing2020(Table1[[#This Row],[Belastbaar loon]])</f>
        <v>21401.923500000001</v>
      </c>
      <c r="C4948" s="6">
        <f>AlgemeneHeffingsKorting2020(Table1[[#This Row],[Belastbaar loon]])</f>
        <v>635.61519999999996</v>
      </c>
      <c r="D4948" s="14">
        <f>ArbeidsKorting2020(Table1[[#This Row],[Belastbaar loon]])</f>
        <v>2478.1799999999998</v>
      </c>
      <c r="E4948" s="14">
        <f>MAX(Table1[[#This Row],[Loonheffing]]-Table1[[#This Row],[Algemene Heffingskorting]]-Table1[[#This Row],[Arbeidskorting]],0)</f>
        <v>18288.1283</v>
      </c>
      <c r="F4948" s="6">
        <f>Table1[[#This Row],[Belastbaar loon]]-Table1[[#This Row],[Belasting]]</f>
        <v>39012.871700000003</v>
      </c>
      <c r="G4948" s="2">
        <f>(Table1[[#This Row],[Belastbaar loon]]-Table1[[#This Row],[Netto loon]])/Table1[[#This Row],[Belastbaar loon]]</f>
        <v>0.31915897279279587</v>
      </c>
      <c r="H4948" s="14">
        <f t="shared" ca="1" si="71"/>
        <v>18283.2261</v>
      </c>
      <c r="I4948" s="14">
        <f ca="1">IF(ROW()=2, Table1[[#This Row],[Netto loon]], INDIRECT(ADDRESS(ROW()-1,COLUMN(F:F))))</f>
        <v>39007.7739</v>
      </c>
      <c r="J4948" s="6">
        <f ca="1">IF(ROW()=2, 0, Table1[[#This Row],[Belastbaar loon]]-INDIRECT(ADDRESS(ROW()-1,COLUMN(A:A))))</f>
        <v>10</v>
      </c>
      <c r="K4948" s="6">
        <f ca="1">Table1[[#This Row],[Netto loon]]-Table1[[#This Row],[Netto vorige schijf]]</f>
        <v>5.0978000000031898</v>
      </c>
      <c r="L4948" s="2">
        <f ca="1">(Table1[[#This Row],[Bruto tov vorige schijf]]-Table1[[#This Row],[Netto tov vorige schijf]])/MAX(Table1[[#This Row],[Bruto tov vorige schijf]],1)</f>
        <v>0.49021999999968102</v>
      </c>
    </row>
    <row r="4949" spans="1:12" x14ac:dyDescent="0.25">
      <c r="A4949" s="14">
        <v>57311</v>
      </c>
      <c r="B4949" s="6">
        <f>LoonHeffing2020(Table1[[#This Row],[Belastbaar loon]])</f>
        <v>21405.658500000001</v>
      </c>
      <c r="C4949" s="6">
        <f>AlgemeneHeffingsKorting2020(Table1[[#This Row],[Belastbaar loon]])</f>
        <v>635.048</v>
      </c>
      <c r="D4949" s="14">
        <f>ArbeidsKorting2020(Table1[[#This Row],[Belastbaar loon]])</f>
        <v>2477.58</v>
      </c>
      <c r="E4949" s="14">
        <f>MAX(Table1[[#This Row],[Loonheffing]]-Table1[[#This Row],[Algemene Heffingskorting]]-Table1[[#This Row],[Arbeidskorting]],0)</f>
        <v>18293.030500000001</v>
      </c>
      <c r="F4949" s="6">
        <f>Table1[[#This Row],[Belastbaar loon]]-Table1[[#This Row],[Belasting]]</f>
        <v>39017.969499999999</v>
      </c>
      <c r="G4949" s="2">
        <f>(Table1[[#This Row],[Belastbaar loon]]-Table1[[#This Row],[Netto loon]])/Table1[[#This Row],[Belastbaar loon]]</f>
        <v>0.31918882064525134</v>
      </c>
      <c r="H4949" s="14">
        <f t="shared" ca="1" si="71"/>
        <v>18288.1283</v>
      </c>
      <c r="I4949" s="14">
        <f ca="1">IF(ROW()=2, Table1[[#This Row],[Netto loon]], INDIRECT(ADDRESS(ROW()-1,COLUMN(F:F))))</f>
        <v>39012.871700000003</v>
      </c>
      <c r="J4949" s="6">
        <f ca="1">IF(ROW()=2, 0, Table1[[#This Row],[Belastbaar loon]]-INDIRECT(ADDRESS(ROW()-1,COLUMN(A:A))))</f>
        <v>10</v>
      </c>
      <c r="K4949" s="6">
        <f ca="1">Table1[[#This Row],[Netto loon]]-Table1[[#This Row],[Netto vorige schijf]]</f>
        <v>5.0977999999959138</v>
      </c>
      <c r="L4949" s="2">
        <f ca="1">(Table1[[#This Row],[Bruto tov vorige schijf]]-Table1[[#This Row],[Netto tov vorige schijf]])/MAX(Table1[[#This Row],[Bruto tov vorige schijf]],1)</f>
        <v>0.49022000000040861</v>
      </c>
    </row>
    <row r="4950" spans="1:12" x14ac:dyDescent="0.25">
      <c r="A4950" s="14">
        <v>57321</v>
      </c>
      <c r="B4950" s="6">
        <f>LoonHeffing2020(Table1[[#This Row],[Belastbaar loon]])</f>
        <v>21409.393499999998</v>
      </c>
      <c r="C4950" s="6">
        <f>AlgemeneHeffingsKorting2020(Table1[[#This Row],[Belastbaar loon]])</f>
        <v>634.48080000000004</v>
      </c>
      <c r="D4950" s="14">
        <f>ArbeidsKorting2020(Table1[[#This Row],[Belastbaar loon]])</f>
        <v>2476.98</v>
      </c>
      <c r="E4950" s="14">
        <f>MAX(Table1[[#This Row],[Loonheffing]]-Table1[[#This Row],[Algemene Heffingskorting]]-Table1[[#This Row],[Arbeidskorting]],0)</f>
        <v>18297.932699999998</v>
      </c>
      <c r="F4950" s="6">
        <f>Table1[[#This Row],[Belastbaar loon]]-Table1[[#This Row],[Belasting]]</f>
        <v>39023.067300000002</v>
      </c>
      <c r="G4950" s="2">
        <f>(Table1[[#This Row],[Belastbaar loon]]-Table1[[#This Row],[Netto loon]])/Table1[[#This Row],[Belastbaar loon]]</f>
        <v>0.31921865808342487</v>
      </c>
      <c r="H4950" s="14">
        <f t="shared" ca="1" si="71"/>
        <v>18293.030500000001</v>
      </c>
      <c r="I4950" s="14">
        <f ca="1">IF(ROW()=2, Table1[[#This Row],[Netto loon]], INDIRECT(ADDRESS(ROW()-1,COLUMN(F:F))))</f>
        <v>39017.969499999999</v>
      </c>
      <c r="J4950" s="6">
        <f ca="1">IF(ROW()=2, 0, Table1[[#This Row],[Belastbaar loon]]-INDIRECT(ADDRESS(ROW()-1,COLUMN(A:A))))</f>
        <v>10</v>
      </c>
      <c r="K4950" s="6">
        <f ca="1">Table1[[#This Row],[Netto loon]]-Table1[[#This Row],[Netto vorige schijf]]</f>
        <v>5.0978000000031898</v>
      </c>
      <c r="L4950" s="2">
        <f ca="1">(Table1[[#This Row],[Bruto tov vorige schijf]]-Table1[[#This Row],[Netto tov vorige schijf]])/MAX(Table1[[#This Row],[Bruto tov vorige schijf]],1)</f>
        <v>0.49021999999968102</v>
      </c>
    </row>
    <row r="4951" spans="1:12" x14ac:dyDescent="0.25">
      <c r="A4951" s="14">
        <v>57331</v>
      </c>
      <c r="B4951" s="6">
        <f>LoonHeffing2020(Table1[[#This Row],[Belastbaar loon]])</f>
        <v>21413.128499999999</v>
      </c>
      <c r="C4951" s="6">
        <f>AlgemeneHeffingsKorting2020(Table1[[#This Row],[Belastbaar loon]])</f>
        <v>633.91359999999997</v>
      </c>
      <c r="D4951" s="14">
        <f>ArbeidsKorting2020(Table1[[#This Row],[Belastbaar loon]])</f>
        <v>2476.38</v>
      </c>
      <c r="E4951" s="14">
        <f>MAX(Table1[[#This Row],[Loonheffing]]-Table1[[#This Row],[Algemene Heffingskorting]]-Table1[[#This Row],[Arbeidskorting]],0)</f>
        <v>18302.834899999998</v>
      </c>
      <c r="F4951" s="6">
        <f>Table1[[#This Row],[Belastbaar loon]]-Table1[[#This Row],[Belasting]]</f>
        <v>39028.165099999998</v>
      </c>
      <c r="G4951" s="2">
        <f>(Table1[[#This Row],[Belastbaar loon]]-Table1[[#This Row],[Netto loon]])/Table1[[#This Row],[Belastbaar loon]]</f>
        <v>0.31924848511276627</v>
      </c>
      <c r="H4951" s="14">
        <f t="shared" ca="1" si="71"/>
        <v>18297.932699999998</v>
      </c>
      <c r="I4951" s="14">
        <f ca="1">IF(ROW()=2, Table1[[#This Row],[Netto loon]], INDIRECT(ADDRESS(ROW()-1,COLUMN(F:F))))</f>
        <v>39023.067300000002</v>
      </c>
      <c r="J4951" s="6">
        <f ca="1">IF(ROW()=2, 0, Table1[[#This Row],[Belastbaar loon]]-INDIRECT(ADDRESS(ROW()-1,COLUMN(A:A))))</f>
        <v>10</v>
      </c>
      <c r="K4951" s="6">
        <f ca="1">Table1[[#This Row],[Netto loon]]-Table1[[#This Row],[Netto vorige schijf]]</f>
        <v>5.0977999999959138</v>
      </c>
      <c r="L4951" s="2">
        <f ca="1">(Table1[[#This Row],[Bruto tov vorige schijf]]-Table1[[#This Row],[Netto tov vorige schijf]])/MAX(Table1[[#This Row],[Bruto tov vorige schijf]],1)</f>
        <v>0.49022000000040861</v>
      </c>
    </row>
    <row r="4952" spans="1:12" x14ac:dyDescent="0.25">
      <c r="A4952" s="14">
        <v>57341</v>
      </c>
      <c r="B4952" s="6">
        <f>LoonHeffing2020(Table1[[#This Row],[Belastbaar loon]])</f>
        <v>21416.863499999999</v>
      </c>
      <c r="C4952" s="6">
        <f>AlgemeneHeffingsKorting2020(Table1[[#This Row],[Belastbaar loon]])</f>
        <v>633.34640000000002</v>
      </c>
      <c r="D4952" s="14">
        <f>ArbeidsKorting2020(Table1[[#This Row],[Belastbaar loon]])</f>
        <v>2475.7800000000002</v>
      </c>
      <c r="E4952" s="14">
        <f>MAX(Table1[[#This Row],[Loonheffing]]-Table1[[#This Row],[Algemene Heffingskorting]]-Table1[[#This Row],[Arbeidskorting]],0)</f>
        <v>18307.737100000002</v>
      </c>
      <c r="F4952" s="6">
        <f>Table1[[#This Row],[Belastbaar loon]]-Table1[[#This Row],[Belasting]]</f>
        <v>39033.262900000002</v>
      </c>
      <c r="G4952" s="2">
        <f>(Table1[[#This Row],[Belastbaar loon]]-Table1[[#This Row],[Netto loon]])/Table1[[#This Row],[Belastbaar loon]]</f>
        <v>0.31927830173872096</v>
      </c>
      <c r="H4952" s="14">
        <f t="shared" ca="1" si="71"/>
        <v>18302.834899999998</v>
      </c>
      <c r="I4952" s="14">
        <f ca="1">IF(ROW()=2, Table1[[#This Row],[Netto loon]], INDIRECT(ADDRESS(ROW()-1,COLUMN(F:F))))</f>
        <v>39028.165099999998</v>
      </c>
      <c r="J4952" s="6">
        <f ca="1">IF(ROW()=2, 0, Table1[[#This Row],[Belastbaar loon]]-INDIRECT(ADDRESS(ROW()-1,COLUMN(A:A))))</f>
        <v>10</v>
      </c>
      <c r="K4952" s="6">
        <f ca="1">Table1[[#This Row],[Netto loon]]-Table1[[#This Row],[Netto vorige schijf]]</f>
        <v>5.0978000000031898</v>
      </c>
      <c r="L4952" s="2">
        <f ca="1">(Table1[[#This Row],[Bruto tov vorige schijf]]-Table1[[#This Row],[Netto tov vorige schijf]])/MAX(Table1[[#This Row],[Bruto tov vorige schijf]],1)</f>
        <v>0.49021999999968102</v>
      </c>
    </row>
    <row r="4953" spans="1:12" x14ac:dyDescent="0.25">
      <c r="A4953" s="14">
        <v>57351</v>
      </c>
      <c r="B4953" s="6">
        <f>LoonHeffing2020(Table1[[#This Row],[Belastbaar loon]])</f>
        <v>21420.5985</v>
      </c>
      <c r="C4953" s="6">
        <f>AlgemeneHeffingsKorting2020(Table1[[#This Row],[Belastbaar loon]])</f>
        <v>632.77920000000006</v>
      </c>
      <c r="D4953" s="14">
        <f>ArbeidsKorting2020(Table1[[#This Row],[Belastbaar loon]])</f>
        <v>2475.1799999999998</v>
      </c>
      <c r="E4953" s="14">
        <f>MAX(Table1[[#This Row],[Loonheffing]]-Table1[[#This Row],[Algemene Heffingskorting]]-Table1[[#This Row],[Arbeidskorting]],0)</f>
        <v>18312.639299999999</v>
      </c>
      <c r="F4953" s="6">
        <f>Table1[[#This Row],[Belastbaar loon]]-Table1[[#This Row],[Belasting]]</f>
        <v>39038.360700000005</v>
      </c>
      <c r="G4953" s="2">
        <f>(Table1[[#This Row],[Belastbaar loon]]-Table1[[#This Row],[Netto loon]])/Table1[[#This Row],[Belastbaar loon]]</f>
        <v>0.31930810796673109</v>
      </c>
      <c r="H4953" s="14">
        <f t="shared" ca="1" si="71"/>
        <v>18307.737100000002</v>
      </c>
      <c r="I4953" s="14">
        <f ca="1">IF(ROW()=2, Table1[[#This Row],[Netto loon]], INDIRECT(ADDRESS(ROW()-1,COLUMN(F:F))))</f>
        <v>39033.262900000002</v>
      </c>
      <c r="J4953" s="6">
        <f ca="1">IF(ROW()=2, 0, Table1[[#This Row],[Belastbaar loon]]-INDIRECT(ADDRESS(ROW()-1,COLUMN(A:A))))</f>
        <v>10</v>
      </c>
      <c r="K4953" s="6">
        <f ca="1">Table1[[#This Row],[Netto loon]]-Table1[[#This Row],[Netto vorige schijf]]</f>
        <v>5.0978000000031898</v>
      </c>
      <c r="L4953" s="2">
        <f ca="1">(Table1[[#This Row],[Bruto tov vorige schijf]]-Table1[[#This Row],[Netto tov vorige schijf]])/MAX(Table1[[#This Row],[Bruto tov vorige schijf]],1)</f>
        <v>0.49021999999968102</v>
      </c>
    </row>
    <row r="4954" spans="1:12" x14ac:dyDescent="0.25">
      <c r="A4954" s="14">
        <v>57361</v>
      </c>
      <c r="B4954" s="6">
        <f>LoonHeffing2020(Table1[[#This Row],[Belastbaar loon]])</f>
        <v>21424.333500000001</v>
      </c>
      <c r="C4954" s="6">
        <f>AlgemeneHeffingsKorting2020(Table1[[#This Row],[Belastbaar loon]])</f>
        <v>632.21199999999999</v>
      </c>
      <c r="D4954" s="14">
        <f>ArbeidsKorting2020(Table1[[#This Row],[Belastbaar loon]])</f>
        <v>2474.58</v>
      </c>
      <c r="E4954" s="14">
        <f>MAX(Table1[[#This Row],[Loonheffing]]-Table1[[#This Row],[Algemene Heffingskorting]]-Table1[[#This Row],[Arbeidskorting]],0)</f>
        <v>18317.541499999999</v>
      </c>
      <c r="F4954" s="6">
        <f>Table1[[#This Row],[Belastbaar loon]]-Table1[[#This Row],[Belasting]]</f>
        <v>39043.458500000001</v>
      </c>
      <c r="G4954" s="2">
        <f>(Table1[[#This Row],[Belastbaar loon]]-Table1[[#This Row],[Netto loon]])/Table1[[#This Row],[Belastbaar loon]]</f>
        <v>0.31933790380223498</v>
      </c>
      <c r="H4954" s="14">
        <f t="shared" ref="H4954:H5017" ca="1" si="72">IF(ROW()=2, 0, INDIRECT(ADDRESS(ROW()-1,COLUMN(E:E))))</f>
        <v>18312.639299999999</v>
      </c>
      <c r="I4954" s="14">
        <f ca="1">IF(ROW()=2, Table1[[#This Row],[Netto loon]], INDIRECT(ADDRESS(ROW()-1,COLUMN(F:F))))</f>
        <v>39038.360700000005</v>
      </c>
      <c r="J4954" s="6">
        <f ca="1">IF(ROW()=2, 0, Table1[[#This Row],[Belastbaar loon]]-INDIRECT(ADDRESS(ROW()-1,COLUMN(A:A))))</f>
        <v>10</v>
      </c>
      <c r="K4954" s="6">
        <f ca="1">Table1[[#This Row],[Netto loon]]-Table1[[#This Row],[Netto vorige schijf]]</f>
        <v>5.0977999999959138</v>
      </c>
      <c r="L4954" s="2">
        <f ca="1">(Table1[[#This Row],[Bruto tov vorige schijf]]-Table1[[#This Row],[Netto tov vorige schijf]])/MAX(Table1[[#This Row],[Bruto tov vorige schijf]],1)</f>
        <v>0.49022000000040861</v>
      </c>
    </row>
    <row r="4955" spans="1:12" x14ac:dyDescent="0.25">
      <c r="A4955" s="14">
        <v>57371</v>
      </c>
      <c r="B4955" s="6">
        <f>LoonHeffing2020(Table1[[#This Row],[Belastbaar loon]])</f>
        <v>21428.068500000001</v>
      </c>
      <c r="C4955" s="6">
        <f>AlgemeneHeffingsKorting2020(Table1[[#This Row],[Belastbaar loon]])</f>
        <v>631.64480000000003</v>
      </c>
      <c r="D4955" s="14">
        <f>ArbeidsKorting2020(Table1[[#This Row],[Belastbaar loon]])</f>
        <v>2473.98</v>
      </c>
      <c r="E4955" s="14">
        <f>MAX(Table1[[#This Row],[Loonheffing]]-Table1[[#This Row],[Algemene Heffingskorting]]-Table1[[#This Row],[Arbeidskorting]],0)</f>
        <v>18322.4437</v>
      </c>
      <c r="F4955" s="6">
        <f>Table1[[#This Row],[Belastbaar loon]]-Table1[[#This Row],[Belasting]]</f>
        <v>39048.556299999997</v>
      </c>
      <c r="G4955" s="2">
        <f>(Table1[[#This Row],[Belastbaar loon]]-Table1[[#This Row],[Netto loon]])/Table1[[#This Row],[Belastbaar loon]]</f>
        <v>0.31936768925066678</v>
      </c>
      <c r="H4955" s="14">
        <f t="shared" ca="1" si="72"/>
        <v>18317.541499999999</v>
      </c>
      <c r="I4955" s="14">
        <f ca="1">IF(ROW()=2, Table1[[#This Row],[Netto loon]], INDIRECT(ADDRESS(ROW()-1,COLUMN(F:F))))</f>
        <v>39043.458500000001</v>
      </c>
      <c r="J4955" s="6">
        <f ca="1">IF(ROW()=2, 0, Table1[[#This Row],[Belastbaar loon]]-INDIRECT(ADDRESS(ROW()-1,COLUMN(A:A))))</f>
        <v>10</v>
      </c>
      <c r="K4955" s="6">
        <f ca="1">Table1[[#This Row],[Netto loon]]-Table1[[#This Row],[Netto vorige schijf]]</f>
        <v>5.0977999999959138</v>
      </c>
      <c r="L4955" s="2">
        <f ca="1">(Table1[[#This Row],[Bruto tov vorige schijf]]-Table1[[#This Row],[Netto tov vorige schijf]])/MAX(Table1[[#This Row],[Bruto tov vorige schijf]],1)</f>
        <v>0.49022000000040861</v>
      </c>
    </row>
    <row r="4956" spans="1:12" x14ac:dyDescent="0.25">
      <c r="A4956" s="14">
        <v>57381</v>
      </c>
      <c r="B4956" s="6">
        <f>LoonHeffing2020(Table1[[#This Row],[Belastbaar loon]])</f>
        <v>21431.803499999998</v>
      </c>
      <c r="C4956" s="6">
        <f>AlgemeneHeffingsKorting2020(Table1[[#This Row],[Belastbaar loon]])</f>
        <v>631.07759999999996</v>
      </c>
      <c r="D4956" s="14">
        <f>ArbeidsKorting2020(Table1[[#This Row],[Belastbaar loon]])</f>
        <v>2473.38</v>
      </c>
      <c r="E4956" s="14">
        <f>MAX(Table1[[#This Row],[Loonheffing]]-Table1[[#This Row],[Algemene Heffingskorting]]-Table1[[#This Row],[Arbeidskorting]],0)</f>
        <v>18327.345899999997</v>
      </c>
      <c r="F4956" s="6">
        <f>Table1[[#This Row],[Belastbaar loon]]-Table1[[#This Row],[Belasting]]</f>
        <v>39053.6541</v>
      </c>
      <c r="G4956" s="2">
        <f>(Table1[[#This Row],[Belastbaar loon]]-Table1[[#This Row],[Netto loon]])/Table1[[#This Row],[Belastbaar loon]]</f>
        <v>0.31939746431745702</v>
      </c>
      <c r="H4956" s="14">
        <f t="shared" ca="1" si="72"/>
        <v>18322.4437</v>
      </c>
      <c r="I4956" s="14">
        <f ca="1">IF(ROW()=2, Table1[[#This Row],[Netto loon]], INDIRECT(ADDRESS(ROW()-1,COLUMN(F:F))))</f>
        <v>39048.556299999997</v>
      </c>
      <c r="J4956" s="6">
        <f ca="1">IF(ROW()=2, 0, Table1[[#This Row],[Belastbaar loon]]-INDIRECT(ADDRESS(ROW()-1,COLUMN(A:A))))</f>
        <v>10</v>
      </c>
      <c r="K4956" s="6">
        <f ca="1">Table1[[#This Row],[Netto loon]]-Table1[[#This Row],[Netto vorige schijf]]</f>
        <v>5.0978000000031898</v>
      </c>
      <c r="L4956" s="2">
        <f ca="1">(Table1[[#This Row],[Bruto tov vorige schijf]]-Table1[[#This Row],[Netto tov vorige schijf]])/MAX(Table1[[#This Row],[Bruto tov vorige schijf]],1)</f>
        <v>0.49021999999968102</v>
      </c>
    </row>
    <row r="4957" spans="1:12" x14ac:dyDescent="0.25">
      <c r="A4957" s="14">
        <v>57391</v>
      </c>
      <c r="B4957" s="6">
        <f>LoonHeffing2020(Table1[[#This Row],[Belastbaar loon]])</f>
        <v>21435.538499999999</v>
      </c>
      <c r="C4957" s="6">
        <f>AlgemeneHeffingsKorting2020(Table1[[#This Row],[Belastbaar loon]])</f>
        <v>630.5104</v>
      </c>
      <c r="D4957" s="14">
        <f>ArbeidsKorting2020(Table1[[#This Row],[Belastbaar loon]])</f>
        <v>2472.7800000000002</v>
      </c>
      <c r="E4957" s="14">
        <f>MAX(Table1[[#This Row],[Loonheffing]]-Table1[[#This Row],[Algemene Heffingskorting]]-Table1[[#This Row],[Arbeidskorting]],0)</f>
        <v>18332.248100000001</v>
      </c>
      <c r="F4957" s="6">
        <f>Table1[[#This Row],[Belastbaar loon]]-Table1[[#This Row],[Belasting]]</f>
        <v>39058.751900000003</v>
      </c>
      <c r="G4957" s="2">
        <f>(Table1[[#This Row],[Belastbaar loon]]-Table1[[#This Row],[Netto loon]])/Table1[[#This Row],[Belastbaar loon]]</f>
        <v>0.31942722900803255</v>
      </c>
      <c r="H4957" s="14">
        <f t="shared" ca="1" si="72"/>
        <v>18327.345899999997</v>
      </c>
      <c r="I4957" s="14">
        <f ca="1">IF(ROW()=2, Table1[[#This Row],[Netto loon]], INDIRECT(ADDRESS(ROW()-1,COLUMN(F:F))))</f>
        <v>39053.6541</v>
      </c>
      <c r="J4957" s="6">
        <f ca="1">IF(ROW()=2, 0, Table1[[#This Row],[Belastbaar loon]]-INDIRECT(ADDRESS(ROW()-1,COLUMN(A:A))))</f>
        <v>10</v>
      </c>
      <c r="K4957" s="6">
        <f ca="1">Table1[[#This Row],[Netto loon]]-Table1[[#This Row],[Netto vorige schijf]]</f>
        <v>5.0978000000031898</v>
      </c>
      <c r="L4957" s="2">
        <f ca="1">(Table1[[#This Row],[Bruto tov vorige schijf]]-Table1[[#This Row],[Netto tov vorige schijf]])/MAX(Table1[[#This Row],[Bruto tov vorige schijf]],1)</f>
        <v>0.49021999999968102</v>
      </c>
    </row>
    <row r="4958" spans="1:12" x14ac:dyDescent="0.25">
      <c r="A4958" s="14">
        <v>57401</v>
      </c>
      <c r="B4958" s="6">
        <f>LoonHeffing2020(Table1[[#This Row],[Belastbaar loon]])</f>
        <v>21439.273499999999</v>
      </c>
      <c r="C4958" s="6">
        <f>AlgemeneHeffingsKorting2020(Table1[[#This Row],[Belastbaar loon]])</f>
        <v>629.94320000000005</v>
      </c>
      <c r="D4958" s="14">
        <f>ArbeidsKorting2020(Table1[[#This Row],[Belastbaar loon]])</f>
        <v>2472.1799999999998</v>
      </c>
      <c r="E4958" s="14">
        <f>MAX(Table1[[#This Row],[Loonheffing]]-Table1[[#This Row],[Algemene Heffingskorting]]-Table1[[#This Row],[Arbeidskorting]],0)</f>
        <v>18337.150299999998</v>
      </c>
      <c r="F4958" s="6">
        <f>Table1[[#This Row],[Belastbaar loon]]-Table1[[#This Row],[Belasting]]</f>
        <v>39063.849700000006</v>
      </c>
      <c r="G4958" s="2">
        <f>(Table1[[#This Row],[Belastbaar loon]]-Table1[[#This Row],[Netto loon]])/Table1[[#This Row],[Belastbaar loon]]</f>
        <v>0.31945698332781647</v>
      </c>
      <c r="H4958" s="14">
        <f t="shared" ca="1" si="72"/>
        <v>18332.248100000001</v>
      </c>
      <c r="I4958" s="14">
        <f ca="1">IF(ROW()=2, Table1[[#This Row],[Netto loon]], INDIRECT(ADDRESS(ROW()-1,COLUMN(F:F))))</f>
        <v>39058.751900000003</v>
      </c>
      <c r="J4958" s="6">
        <f ca="1">IF(ROW()=2, 0, Table1[[#This Row],[Belastbaar loon]]-INDIRECT(ADDRESS(ROW()-1,COLUMN(A:A))))</f>
        <v>10</v>
      </c>
      <c r="K4958" s="6">
        <f ca="1">Table1[[#This Row],[Netto loon]]-Table1[[#This Row],[Netto vorige schijf]]</f>
        <v>5.0978000000031898</v>
      </c>
      <c r="L4958" s="2">
        <f ca="1">(Table1[[#This Row],[Bruto tov vorige schijf]]-Table1[[#This Row],[Netto tov vorige schijf]])/MAX(Table1[[#This Row],[Bruto tov vorige schijf]],1)</f>
        <v>0.49021999999968102</v>
      </c>
    </row>
    <row r="4959" spans="1:12" x14ac:dyDescent="0.25">
      <c r="A4959" s="14">
        <v>57411</v>
      </c>
      <c r="B4959" s="6">
        <f>LoonHeffing2020(Table1[[#This Row],[Belastbaar loon]])</f>
        <v>21443.0085</v>
      </c>
      <c r="C4959" s="6">
        <f>AlgemeneHeffingsKorting2020(Table1[[#This Row],[Belastbaar loon]])</f>
        <v>629.37599999999998</v>
      </c>
      <c r="D4959" s="14">
        <f>ArbeidsKorting2020(Table1[[#This Row],[Belastbaar loon]])</f>
        <v>2471.58</v>
      </c>
      <c r="E4959" s="14">
        <f>MAX(Table1[[#This Row],[Loonheffing]]-Table1[[#This Row],[Algemene Heffingskorting]]-Table1[[#This Row],[Arbeidskorting]],0)</f>
        <v>18342.052499999998</v>
      </c>
      <c r="F4959" s="6">
        <f>Table1[[#This Row],[Belastbaar loon]]-Table1[[#This Row],[Belasting]]</f>
        <v>39068.947500000002</v>
      </c>
      <c r="G4959" s="2">
        <f>(Table1[[#This Row],[Belastbaar loon]]-Table1[[#This Row],[Netto loon]])/Table1[[#This Row],[Belastbaar loon]]</f>
        <v>0.3194867272822281</v>
      </c>
      <c r="H4959" s="14">
        <f t="shared" ca="1" si="72"/>
        <v>18337.150299999998</v>
      </c>
      <c r="I4959" s="14">
        <f ca="1">IF(ROW()=2, Table1[[#This Row],[Netto loon]], INDIRECT(ADDRESS(ROW()-1,COLUMN(F:F))))</f>
        <v>39063.849700000006</v>
      </c>
      <c r="J4959" s="6">
        <f ca="1">IF(ROW()=2, 0, Table1[[#This Row],[Belastbaar loon]]-INDIRECT(ADDRESS(ROW()-1,COLUMN(A:A))))</f>
        <v>10</v>
      </c>
      <c r="K4959" s="6">
        <f ca="1">Table1[[#This Row],[Netto loon]]-Table1[[#This Row],[Netto vorige schijf]]</f>
        <v>5.0977999999959138</v>
      </c>
      <c r="L4959" s="2">
        <f ca="1">(Table1[[#This Row],[Bruto tov vorige schijf]]-Table1[[#This Row],[Netto tov vorige schijf]])/MAX(Table1[[#This Row],[Bruto tov vorige schijf]],1)</f>
        <v>0.49022000000040861</v>
      </c>
    </row>
    <row r="4960" spans="1:12" x14ac:dyDescent="0.25">
      <c r="A4960" s="14">
        <v>57421</v>
      </c>
      <c r="B4960" s="6">
        <f>LoonHeffing2020(Table1[[#This Row],[Belastbaar loon]])</f>
        <v>21446.7435</v>
      </c>
      <c r="C4960" s="6">
        <f>AlgemeneHeffingsKorting2020(Table1[[#This Row],[Belastbaar loon]])</f>
        <v>628.80880000000002</v>
      </c>
      <c r="D4960" s="14">
        <f>ArbeidsKorting2020(Table1[[#This Row],[Belastbaar loon]])</f>
        <v>2470.98</v>
      </c>
      <c r="E4960" s="14">
        <f>MAX(Table1[[#This Row],[Loonheffing]]-Table1[[#This Row],[Algemene Heffingskorting]]-Table1[[#This Row],[Arbeidskorting]],0)</f>
        <v>18346.954700000002</v>
      </c>
      <c r="F4960" s="6">
        <f>Table1[[#This Row],[Belastbaar loon]]-Table1[[#This Row],[Belasting]]</f>
        <v>39074.045299999998</v>
      </c>
      <c r="G4960" s="2">
        <f>(Table1[[#This Row],[Belastbaar loon]]-Table1[[#This Row],[Netto loon]])/Table1[[#This Row],[Belastbaar loon]]</f>
        <v>0.31951646087668278</v>
      </c>
      <c r="H4960" s="14">
        <f t="shared" ca="1" si="72"/>
        <v>18342.052499999998</v>
      </c>
      <c r="I4960" s="14">
        <f ca="1">IF(ROW()=2, Table1[[#This Row],[Netto loon]], INDIRECT(ADDRESS(ROW()-1,COLUMN(F:F))))</f>
        <v>39068.947500000002</v>
      </c>
      <c r="J4960" s="6">
        <f ca="1">IF(ROW()=2, 0, Table1[[#This Row],[Belastbaar loon]]-INDIRECT(ADDRESS(ROW()-1,COLUMN(A:A))))</f>
        <v>10</v>
      </c>
      <c r="K4960" s="6">
        <f ca="1">Table1[[#This Row],[Netto loon]]-Table1[[#This Row],[Netto vorige schijf]]</f>
        <v>5.0977999999959138</v>
      </c>
      <c r="L4960" s="2">
        <f ca="1">(Table1[[#This Row],[Bruto tov vorige schijf]]-Table1[[#This Row],[Netto tov vorige schijf]])/MAX(Table1[[#This Row],[Bruto tov vorige schijf]],1)</f>
        <v>0.49022000000040861</v>
      </c>
    </row>
    <row r="4961" spans="1:12" x14ac:dyDescent="0.25">
      <c r="A4961" s="14">
        <v>57431</v>
      </c>
      <c r="B4961" s="6">
        <f>LoonHeffing2020(Table1[[#This Row],[Belastbaar loon]])</f>
        <v>21450.478500000001</v>
      </c>
      <c r="C4961" s="6">
        <f>AlgemeneHeffingsKorting2020(Table1[[#This Row],[Belastbaar loon]])</f>
        <v>628.24160000000006</v>
      </c>
      <c r="D4961" s="14">
        <f>ArbeidsKorting2020(Table1[[#This Row],[Belastbaar loon]])</f>
        <v>2470.38</v>
      </c>
      <c r="E4961" s="14">
        <f>MAX(Table1[[#This Row],[Loonheffing]]-Table1[[#This Row],[Algemene Heffingskorting]]-Table1[[#This Row],[Arbeidskorting]],0)</f>
        <v>18351.856899999999</v>
      </c>
      <c r="F4961" s="6">
        <f>Table1[[#This Row],[Belastbaar loon]]-Table1[[#This Row],[Belasting]]</f>
        <v>39079.143100000001</v>
      </c>
      <c r="G4961" s="2">
        <f>(Table1[[#This Row],[Belastbaar loon]]-Table1[[#This Row],[Netto loon]])/Table1[[#This Row],[Belastbaar loon]]</f>
        <v>0.31954618411659208</v>
      </c>
      <c r="H4961" s="14">
        <f t="shared" ca="1" si="72"/>
        <v>18346.954700000002</v>
      </c>
      <c r="I4961" s="14">
        <f ca="1">IF(ROW()=2, Table1[[#This Row],[Netto loon]], INDIRECT(ADDRESS(ROW()-1,COLUMN(F:F))))</f>
        <v>39074.045299999998</v>
      </c>
      <c r="J4961" s="6">
        <f ca="1">IF(ROW()=2, 0, Table1[[#This Row],[Belastbaar loon]]-INDIRECT(ADDRESS(ROW()-1,COLUMN(A:A))))</f>
        <v>10</v>
      </c>
      <c r="K4961" s="6">
        <f ca="1">Table1[[#This Row],[Netto loon]]-Table1[[#This Row],[Netto vorige schijf]]</f>
        <v>5.0978000000031898</v>
      </c>
      <c r="L4961" s="2">
        <f ca="1">(Table1[[#This Row],[Bruto tov vorige schijf]]-Table1[[#This Row],[Netto tov vorige schijf]])/MAX(Table1[[#This Row],[Bruto tov vorige schijf]],1)</f>
        <v>0.49021999999968102</v>
      </c>
    </row>
    <row r="4962" spans="1:12" x14ac:dyDescent="0.25">
      <c r="A4962" s="14">
        <v>57441</v>
      </c>
      <c r="B4962" s="6">
        <f>LoonHeffing2020(Table1[[#This Row],[Belastbaar loon]])</f>
        <v>21454.213500000002</v>
      </c>
      <c r="C4962" s="6">
        <f>AlgemeneHeffingsKorting2020(Table1[[#This Row],[Belastbaar loon]])</f>
        <v>627.67439999999999</v>
      </c>
      <c r="D4962" s="14">
        <f>ArbeidsKorting2020(Table1[[#This Row],[Belastbaar loon]])</f>
        <v>2469.7800000000002</v>
      </c>
      <c r="E4962" s="14">
        <f>MAX(Table1[[#This Row],[Loonheffing]]-Table1[[#This Row],[Algemene Heffingskorting]]-Table1[[#This Row],[Arbeidskorting]],0)</f>
        <v>18356.759100000003</v>
      </c>
      <c r="F4962" s="6">
        <f>Table1[[#This Row],[Belastbaar loon]]-Table1[[#This Row],[Belasting]]</f>
        <v>39084.240899999997</v>
      </c>
      <c r="G4962" s="2">
        <f>(Table1[[#This Row],[Belastbaar loon]]-Table1[[#This Row],[Netto loon]])/Table1[[#This Row],[Belastbaar loon]]</f>
        <v>0.31957589700736411</v>
      </c>
      <c r="H4962" s="14">
        <f t="shared" ca="1" si="72"/>
        <v>18351.856899999999</v>
      </c>
      <c r="I4962" s="14">
        <f ca="1">IF(ROW()=2, Table1[[#This Row],[Netto loon]], INDIRECT(ADDRESS(ROW()-1,COLUMN(F:F))))</f>
        <v>39079.143100000001</v>
      </c>
      <c r="J4962" s="6">
        <f ca="1">IF(ROW()=2, 0, Table1[[#This Row],[Belastbaar loon]]-INDIRECT(ADDRESS(ROW()-1,COLUMN(A:A))))</f>
        <v>10</v>
      </c>
      <c r="K4962" s="6">
        <f ca="1">Table1[[#This Row],[Netto loon]]-Table1[[#This Row],[Netto vorige schijf]]</f>
        <v>5.0977999999959138</v>
      </c>
      <c r="L4962" s="2">
        <f ca="1">(Table1[[#This Row],[Bruto tov vorige schijf]]-Table1[[#This Row],[Netto tov vorige schijf]])/MAX(Table1[[#This Row],[Bruto tov vorige schijf]],1)</f>
        <v>0.49022000000040861</v>
      </c>
    </row>
    <row r="4963" spans="1:12" x14ac:dyDescent="0.25">
      <c r="A4963" s="14">
        <v>57451</v>
      </c>
      <c r="B4963" s="6">
        <f>LoonHeffing2020(Table1[[#This Row],[Belastbaar loon]])</f>
        <v>21457.948499999999</v>
      </c>
      <c r="C4963" s="6">
        <f>AlgemeneHeffingsKorting2020(Table1[[#This Row],[Belastbaar loon]])</f>
        <v>627.10720000000003</v>
      </c>
      <c r="D4963" s="14">
        <f>ArbeidsKorting2020(Table1[[#This Row],[Belastbaar loon]])</f>
        <v>2469.1799999999998</v>
      </c>
      <c r="E4963" s="14">
        <f>MAX(Table1[[#This Row],[Loonheffing]]-Table1[[#This Row],[Algemene Heffingskorting]]-Table1[[#This Row],[Arbeidskorting]],0)</f>
        <v>18361.6613</v>
      </c>
      <c r="F4963" s="6">
        <f>Table1[[#This Row],[Belastbaar loon]]-Table1[[#This Row],[Belasting]]</f>
        <v>39089.3387</v>
      </c>
      <c r="G4963" s="2">
        <f>(Table1[[#This Row],[Belastbaar loon]]-Table1[[#This Row],[Netto loon]])/Table1[[#This Row],[Belastbaar loon]]</f>
        <v>0.31960559955440287</v>
      </c>
      <c r="H4963" s="14">
        <f t="shared" ca="1" si="72"/>
        <v>18356.759100000003</v>
      </c>
      <c r="I4963" s="14">
        <f ca="1">IF(ROW()=2, Table1[[#This Row],[Netto loon]], INDIRECT(ADDRESS(ROW()-1,COLUMN(F:F))))</f>
        <v>39084.240899999997</v>
      </c>
      <c r="J4963" s="6">
        <f ca="1">IF(ROW()=2, 0, Table1[[#This Row],[Belastbaar loon]]-INDIRECT(ADDRESS(ROW()-1,COLUMN(A:A))))</f>
        <v>10</v>
      </c>
      <c r="K4963" s="6">
        <f ca="1">Table1[[#This Row],[Netto loon]]-Table1[[#This Row],[Netto vorige schijf]]</f>
        <v>5.0978000000031898</v>
      </c>
      <c r="L4963" s="2">
        <f ca="1">(Table1[[#This Row],[Bruto tov vorige schijf]]-Table1[[#This Row],[Netto tov vorige schijf]])/MAX(Table1[[#This Row],[Bruto tov vorige schijf]],1)</f>
        <v>0.49021999999968102</v>
      </c>
    </row>
    <row r="4964" spans="1:12" x14ac:dyDescent="0.25">
      <c r="A4964" s="14">
        <v>57461</v>
      </c>
      <c r="B4964" s="6">
        <f>LoonHeffing2020(Table1[[#This Row],[Belastbaar loon]])</f>
        <v>21461.683499999999</v>
      </c>
      <c r="C4964" s="6">
        <f>AlgemeneHeffingsKorting2020(Table1[[#This Row],[Belastbaar loon]])</f>
        <v>626.54</v>
      </c>
      <c r="D4964" s="14">
        <f>ArbeidsKorting2020(Table1[[#This Row],[Belastbaar loon]])</f>
        <v>2468.58</v>
      </c>
      <c r="E4964" s="14">
        <f>MAX(Table1[[#This Row],[Loonheffing]]-Table1[[#This Row],[Algemene Heffingskorting]]-Table1[[#This Row],[Arbeidskorting]],0)</f>
        <v>18366.563499999997</v>
      </c>
      <c r="F4964" s="6">
        <f>Table1[[#This Row],[Belastbaar loon]]-Table1[[#This Row],[Belasting]]</f>
        <v>39094.436500000003</v>
      </c>
      <c r="G4964" s="2">
        <f>(Table1[[#This Row],[Belastbaar loon]]-Table1[[#This Row],[Netto loon]])/Table1[[#This Row],[Belastbaar loon]]</f>
        <v>0.31963529176310884</v>
      </c>
      <c r="H4964" s="14">
        <f t="shared" ca="1" si="72"/>
        <v>18361.6613</v>
      </c>
      <c r="I4964" s="14">
        <f ca="1">IF(ROW()=2, Table1[[#This Row],[Netto loon]], INDIRECT(ADDRESS(ROW()-1,COLUMN(F:F))))</f>
        <v>39089.3387</v>
      </c>
      <c r="J4964" s="6">
        <f ca="1">IF(ROW()=2, 0, Table1[[#This Row],[Belastbaar loon]]-INDIRECT(ADDRESS(ROW()-1,COLUMN(A:A))))</f>
        <v>10</v>
      </c>
      <c r="K4964" s="6">
        <f ca="1">Table1[[#This Row],[Netto loon]]-Table1[[#This Row],[Netto vorige schijf]]</f>
        <v>5.0978000000031898</v>
      </c>
      <c r="L4964" s="2">
        <f ca="1">(Table1[[#This Row],[Bruto tov vorige schijf]]-Table1[[#This Row],[Netto tov vorige schijf]])/MAX(Table1[[#This Row],[Bruto tov vorige schijf]],1)</f>
        <v>0.49021999999968102</v>
      </c>
    </row>
    <row r="4965" spans="1:12" x14ac:dyDescent="0.25">
      <c r="A4965" s="14">
        <v>57471</v>
      </c>
      <c r="B4965" s="6">
        <f>LoonHeffing2020(Table1[[#This Row],[Belastbaar loon]])</f>
        <v>21465.4185</v>
      </c>
      <c r="C4965" s="6">
        <f>AlgemeneHeffingsKorting2020(Table1[[#This Row],[Belastbaar loon]])</f>
        <v>625.97280000000001</v>
      </c>
      <c r="D4965" s="14">
        <f>ArbeidsKorting2020(Table1[[#This Row],[Belastbaar loon]])</f>
        <v>2467.98</v>
      </c>
      <c r="E4965" s="14">
        <f>MAX(Table1[[#This Row],[Loonheffing]]-Table1[[#This Row],[Algemene Heffingskorting]]-Table1[[#This Row],[Arbeidskorting]],0)</f>
        <v>18371.465700000001</v>
      </c>
      <c r="F4965" s="6">
        <f>Table1[[#This Row],[Belastbaar loon]]-Table1[[#This Row],[Belasting]]</f>
        <v>39099.534299999999</v>
      </c>
      <c r="G4965" s="2">
        <f>(Table1[[#This Row],[Belastbaar loon]]-Table1[[#This Row],[Netto loon]])/Table1[[#This Row],[Belastbaar loon]]</f>
        <v>0.31966497363887875</v>
      </c>
      <c r="H4965" s="14">
        <f t="shared" ca="1" si="72"/>
        <v>18366.563499999997</v>
      </c>
      <c r="I4965" s="14">
        <f ca="1">IF(ROW()=2, Table1[[#This Row],[Netto loon]], INDIRECT(ADDRESS(ROW()-1,COLUMN(F:F))))</f>
        <v>39094.436500000003</v>
      </c>
      <c r="J4965" s="6">
        <f ca="1">IF(ROW()=2, 0, Table1[[#This Row],[Belastbaar loon]]-INDIRECT(ADDRESS(ROW()-1,COLUMN(A:A))))</f>
        <v>10</v>
      </c>
      <c r="K4965" s="6">
        <f ca="1">Table1[[#This Row],[Netto loon]]-Table1[[#This Row],[Netto vorige schijf]]</f>
        <v>5.0977999999959138</v>
      </c>
      <c r="L4965" s="2">
        <f ca="1">(Table1[[#This Row],[Bruto tov vorige schijf]]-Table1[[#This Row],[Netto tov vorige schijf]])/MAX(Table1[[#This Row],[Bruto tov vorige schijf]],1)</f>
        <v>0.49022000000040861</v>
      </c>
    </row>
    <row r="4966" spans="1:12" x14ac:dyDescent="0.25">
      <c r="A4966" s="14">
        <v>57481</v>
      </c>
      <c r="B4966" s="6">
        <f>LoonHeffing2020(Table1[[#This Row],[Belastbaar loon]])</f>
        <v>21469.1535</v>
      </c>
      <c r="C4966" s="6">
        <f>AlgemeneHeffingsKorting2020(Table1[[#This Row],[Belastbaar loon]])</f>
        <v>625.40560000000005</v>
      </c>
      <c r="D4966" s="14">
        <f>ArbeidsKorting2020(Table1[[#This Row],[Belastbaar loon]])</f>
        <v>2467.38</v>
      </c>
      <c r="E4966" s="14">
        <f>MAX(Table1[[#This Row],[Loonheffing]]-Table1[[#This Row],[Algemene Heffingskorting]]-Table1[[#This Row],[Arbeidskorting]],0)</f>
        <v>18376.367900000001</v>
      </c>
      <c r="F4966" s="6">
        <f>Table1[[#This Row],[Belastbaar loon]]-Table1[[#This Row],[Belasting]]</f>
        <v>39104.632100000003</v>
      </c>
      <c r="G4966" s="2">
        <f>(Table1[[#This Row],[Belastbaar loon]]-Table1[[#This Row],[Netto loon]])/Table1[[#This Row],[Belastbaar loon]]</f>
        <v>0.31969464518710528</v>
      </c>
      <c r="H4966" s="14">
        <f t="shared" ca="1" si="72"/>
        <v>18371.465700000001</v>
      </c>
      <c r="I4966" s="14">
        <f ca="1">IF(ROW()=2, Table1[[#This Row],[Netto loon]], INDIRECT(ADDRESS(ROW()-1,COLUMN(F:F))))</f>
        <v>39099.534299999999</v>
      </c>
      <c r="J4966" s="6">
        <f ca="1">IF(ROW()=2, 0, Table1[[#This Row],[Belastbaar loon]]-INDIRECT(ADDRESS(ROW()-1,COLUMN(A:A))))</f>
        <v>10</v>
      </c>
      <c r="K4966" s="6">
        <f ca="1">Table1[[#This Row],[Netto loon]]-Table1[[#This Row],[Netto vorige schijf]]</f>
        <v>5.0978000000031898</v>
      </c>
      <c r="L4966" s="2">
        <f ca="1">(Table1[[#This Row],[Bruto tov vorige schijf]]-Table1[[#This Row],[Netto tov vorige schijf]])/MAX(Table1[[#This Row],[Bruto tov vorige schijf]],1)</f>
        <v>0.49021999999968102</v>
      </c>
    </row>
    <row r="4967" spans="1:12" x14ac:dyDescent="0.25">
      <c r="A4967" s="14">
        <v>57491</v>
      </c>
      <c r="B4967" s="6">
        <f>LoonHeffing2020(Table1[[#This Row],[Belastbaar loon]])</f>
        <v>21472.888500000001</v>
      </c>
      <c r="C4967" s="6">
        <f>AlgemeneHeffingsKorting2020(Table1[[#This Row],[Belastbaar loon]])</f>
        <v>624.83839999999998</v>
      </c>
      <c r="D4967" s="14">
        <f>ArbeidsKorting2020(Table1[[#This Row],[Belastbaar loon]])</f>
        <v>2466.7800000000002</v>
      </c>
      <c r="E4967" s="14">
        <f>MAX(Table1[[#This Row],[Loonheffing]]-Table1[[#This Row],[Algemene Heffingskorting]]-Table1[[#This Row],[Arbeidskorting]],0)</f>
        <v>18381.270100000002</v>
      </c>
      <c r="F4967" s="6">
        <f>Table1[[#This Row],[Belastbaar loon]]-Table1[[#This Row],[Belasting]]</f>
        <v>39109.729899999998</v>
      </c>
      <c r="G4967" s="2">
        <f>(Table1[[#This Row],[Belastbaar loon]]-Table1[[#This Row],[Netto loon]])/Table1[[#This Row],[Belastbaar loon]]</f>
        <v>0.31972430641317773</v>
      </c>
      <c r="H4967" s="14">
        <f t="shared" ca="1" si="72"/>
        <v>18376.367900000001</v>
      </c>
      <c r="I4967" s="14">
        <f ca="1">IF(ROW()=2, Table1[[#This Row],[Netto loon]], INDIRECT(ADDRESS(ROW()-1,COLUMN(F:F))))</f>
        <v>39104.632100000003</v>
      </c>
      <c r="J4967" s="6">
        <f ca="1">IF(ROW()=2, 0, Table1[[#This Row],[Belastbaar loon]]-INDIRECT(ADDRESS(ROW()-1,COLUMN(A:A))))</f>
        <v>10</v>
      </c>
      <c r="K4967" s="6">
        <f ca="1">Table1[[#This Row],[Netto loon]]-Table1[[#This Row],[Netto vorige schijf]]</f>
        <v>5.0977999999959138</v>
      </c>
      <c r="L4967" s="2">
        <f ca="1">(Table1[[#This Row],[Bruto tov vorige schijf]]-Table1[[#This Row],[Netto tov vorige schijf]])/MAX(Table1[[#This Row],[Bruto tov vorige schijf]],1)</f>
        <v>0.49022000000040861</v>
      </c>
    </row>
    <row r="4968" spans="1:12" x14ac:dyDescent="0.25">
      <c r="A4968" s="14">
        <v>57501</v>
      </c>
      <c r="B4968" s="6">
        <f>LoonHeffing2020(Table1[[#This Row],[Belastbaar loon]])</f>
        <v>21476.623500000002</v>
      </c>
      <c r="C4968" s="6">
        <f>AlgemeneHeffingsKorting2020(Table1[[#This Row],[Belastbaar loon]])</f>
        <v>624.27120000000002</v>
      </c>
      <c r="D4968" s="14">
        <f>ArbeidsKorting2020(Table1[[#This Row],[Belastbaar loon]])</f>
        <v>2466.1799999999998</v>
      </c>
      <c r="E4968" s="14">
        <f>MAX(Table1[[#This Row],[Loonheffing]]-Table1[[#This Row],[Algemene Heffingskorting]]-Table1[[#This Row],[Arbeidskorting]],0)</f>
        <v>18386.172300000002</v>
      </c>
      <c r="F4968" s="6">
        <f>Table1[[#This Row],[Belastbaar loon]]-Table1[[#This Row],[Belasting]]</f>
        <v>39114.827699999994</v>
      </c>
      <c r="G4968" s="2">
        <f>(Table1[[#This Row],[Belastbaar loon]]-Table1[[#This Row],[Netto loon]])/Table1[[#This Row],[Belastbaar loon]]</f>
        <v>0.31975395732248146</v>
      </c>
      <c r="H4968" s="14">
        <f t="shared" ca="1" si="72"/>
        <v>18381.270100000002</v>
      </c>
      <c r="I4968" s="14">
        <f ca="1">IF(ROW()=2, Table1[[#This Row],[Netto loon]], INDIRECT(ADDRESS(ROW()-1,COLUMN(F:F))))</f>
        <v>39109.729899999998</v>
      </c>
      <c r="J4968" s="6">
        <f ca="1">IF(ROW()=2, 0, Table1[[#This Row],[Belastbaar loon]]-INDIRECT(ADDRESS(ROW()-1,COLUMN(A:A))))</f>
        <v>10</v>
      </c>
      <c r="K4968" s="6">
        <f ca="1">Table1[[#This Row],[Netto loon]]-Table1[[#This Row],[Netto vorige schijf]]</f>
        <v>5.0977999999959138</v>
      </c>
      <c r="L4968" s="2">
        <f ca="1">(Table1[[#This Row],[Bruto tov vorige schijf]]-Table1[[#This Row],[Netto tov vorige schijf]])/MAX(Table1[[#This Row],[Bruto tov vorige schijf]],1)</f>
        <v>0.49022000000040861</v>
      </c>
    </row>
    <row r="4969" spans="1:12" x14ac:dyDescent="0.25">
      <c r="A4969" s="14">
        <v>57511</v>
      </c>
      <c r="B4969" s="6">
        <f>LoonHeffing2020(Table1[[#This Row],[Belastbaar loon]])</f>
        <v>21480.358499999998</v>
      </c>
      <c r="C4969" s="6">
        <f>AlgemeneHeffingsKorting2020(Table1[[#This Row],[Belastbaar loon]])</f>
        <v>623.70400000000006</v>
      </c>
      <c r="D4969" s="14">
        <f>ArbeidsKorting2020(Table1[[#This Row],[Belastbaar loon]])</f>
        <v>2465.58</v>
      </c>
      <c r="E4969" s="14">
        <f>MAX(Table1[[#This Row],[Loonheffing]]-Table1[[#This Row],[Algemene Heffingskorting]]-Table1[[#This Row],[Arbeidskorting]],0)</f>
        <v>18391.074499999995</v>
      </c>
      <c r="F4969" s="6">
        <f>Table1[[#This Row],[Belastbaar loon]]-Table1[[#This Row],[Belasting]]</f>
        <v>39119.925500000005</v>
      </c>
      <c r="G4969" s="2">
        <f>(Table1[[#This Row],[Belastbaar loon]]-Table1[[#This Row],[Netto loon]])/Table1[[#This Row],[Belastbaar loon]]</f>
        <v>0.31978359792039773</v>
      </c>
      <c r="H4969" s="14">
        <f t="shared" ca="1" si="72"/>
        <v>18386.172300000002</v>
      </c>
      <c r="I4969" s="14">
        <f ca="1">IF(ROW()=2, Table1[[#This Row],[Netto loon]], INDIRECT(ADDRESS(ROW()-1,COLUMN(F:F))))</f>
        <v>39114.827699999994</v>
      </c>
      <c r="J4969" s="6">
        <f ca="1">IF(ROW()=2, 0, Table1[[#This Row],[Belastbaar loon]]-INDIRECT(ADDRESS(ROW()-1,COLUMN(A:A))))</f>
        <v>10</v>
      </c>
      <c r="K4969" s="6">
        <f ca="1">Table1[[#This Row],[Netto loon]]-Table1[[#This Row],[Netto vorige schijf]]</f>
        <v>5.0978000000104657</v>
      </c>
      <c r="L4969" s="2">
        <f ca="1">(Table1[[#This Row],[Bruto tov vorige schijf]]-Table1[[#This Row],[Netto tov vorige schijf]])/MAX(Table1[[#This Row],[Bruto tov vorige schijf]],1)</f>
        <v>0.49021999999895344</v>
      </c>
    </row>
    <row r="4970" spans="1:12" x14ac:dyDescent="0.25">
      <c r="A4970" s="14">
        <v>57521</v>
      </c>
      <c r="B4970" s="6">
        <f>LoonHeffing2020(Table1[[#This Row],[Belastbaar loon]])</f>
        <v>21484.093499999999</v>
      </c>
      <c r="C4970" s="6">
        <f>AlgemeneHeffingsKorting2020(Table1[[#This Row],[Belastbaar loon]])</f>
        <v>623.13679999999999</v>
      </c>
      <c r="D4970" s="14">
        <f>ArbeidsKorting2020(Table1[[#This Row],[Belastbaar loon]])</f>
        <v>2464.98</v>
      </c>
      <c r="E4970" s="14">
        <f>MAX(Table1[[#This Row],[Loonheffing]]-Table1[[#This Row],[Algemene Heffingskorting]]-Table1[[#This Row],[Arbeidskorting]],0)</f>
        <v>18395.976699999999</v>
      </c>
      <c r="F4970" s="6">
        <f>Table1[[#This Row],[Belastbaar loon]]-Table1[[#This Row],[Belasting]]</f>
        <v>39125.023300000001</v>
      </c>
      <c r="G4970" s="2">
        <f>(Table1[[#This Row],[Belastbaar loon]]-Table1[[#This Row],[Netto loon]])/Table1[[#This Row],[Belastbaar loon]]</f>
        <v>0.31981322821230507</v>
      </c>
      <c r="H4970" s="14">
        <f t="shared" ca="1" si="72"/>
        <v>18391.074499999995</v>
      </c>
      <c r="I4970" s="14">
        <f ca="1">IF(ROW()=2, Table1[[#This Row],[Netto loon]], INDIRECT(ADDRESS(ROW()-1,COLUMN(F:F))))</f>
        <v>39119.925500000005</v>
      </c>
      <c r="J4970" s="6">
        <f ca="1">IF(ROW()=2, 0, Table1[[#This Row],[Belastbaar loon]]-INDIRECT(ADDRESS(ROW()-1,COLUMN(A:A))))</f>
        <v>10</v>
      </c>
      <c r="K4970" s="6">
        <f ca="1">Table1[[#This Row],[Netto loon]]-Table1[[#This Row],[Netto vorige schijf]]</f>
        <v>5.0977999999959138</v>
      </c>
      <c r="L4970" s="2">
        <f ca="1">(Table1[[#This Row],[Bruto tov vorige schijf]]-Table1[[#This Row],[Netto tov vorige schijf]])/MAX(Table1[[#This Row],[Bruto tov vorige schijf]],1)</f>
        <v>0.49022000000040861</v>
      </c>
    </row>
    <row r="4971" spans="1:12" x14ac:dyDescent="0.25">
      <c r="A4971" s="14">
        <v>57531</v>
      </c>
      <c r="B4971" s="6">
        <f>LoonHeffing2020(Table1[[#This Row],[Belastbaar loon]])</f>
        <v>21487.8285</v>
      </c>
      <c r="C4971" s="6">
        <f>AlgemeneHeffingsKorting2020(Table1[[#This Row],[Belastbaar loon]])</f>
        <v>622.56960000000004</v>
      </c>
      <c r="D4971" s="14">
        <f>ArbeidsKorting2020(Table1[[#This Row],[Belastbaar loon]])</f>
        <v>2464.38</v>
      </c>
      <c r="E4971" s="14">
        <f>MAX(Table1[[#This Row],[Loonheffing]]-Table1[[#This Row],[Algemene Heffingskorting]]-Table1[[#This Row],[Arbeidskorting]],0)</f>
        <v>18400.8789</v>
      </c>
      <c r="F4971" s="6">
        <f>Table1[[#This Row],[Belastbaar loon]]-Table1[[#This Row],[Belasting]]</f>
        <v>39130.121100000004</v>
      </c>
      <c r="G4971" s="2">
        <f>(Table1[[#This Row],[Belastbaar loon]]-Table1[[#This Row],[Netto loon]])/Table1[[#This Row],[Belastbaar loon]]</f>
        <v>0.31984284820357711</v>
      </c>
      <c r="H4971" s="14">
        <f t="shared" ca="1" si="72"/>
        <v>18395.976699999999</v>
      </c>
      <c r="I4971" s="14">
        <f ca="1">IF(ROW()=2, Table1[[#This Row],[Netto loon]], INDIRECT(ADDRESS(ROW()-1,COLUMN(F:F))))</f>
        <v>39125.023300000001</v>
      </c>
      <c r="J4971" s="6">
        <f ca="1">IF(ROW()=2, 0, Table1[[#This Row],[Belastbaar loon]]-INDIRECT(ADDRESS(ROW()-1,COLUMN(A:A))))</f>
        <v>10</v>
      </c>
      <c r="K4971" s="6">
        <f ca="1">Table1[[#This Row],[Netto loon]]-Table1[[#This Row],[Netto vorige schijf]]</f>
        <v>5.0978000000031898</v>
      </c>
      <c r="L4971" s="2">
        <f ca="1">(Table1[[#This Row],[Bruto tov vorige schijf]]-Table1[[#This Row],[Netto tov vorige schijf]])/MAX(Table1[[#This Row],[Bruto tov vorige schijf]],1)</f>
        <v>0.49021999999968102</v>
      </c>
    </row>
    <row r="4972" spans="1:12" x14ac:dyDescent="0.25">
      <c r="A4972" s="14">
        <v>57541</v>
      </c>
      <c r="B4972" s="6">
        <f>LoonHeffing2020(Table1[[#This Row],[Belastbaar loon]])</f>
        <v>21491.5635</v>
      </c>
      <c r="C4972" s="6">
        <f>AlgemeneHeffingsKorting2020(Table1[[#This Row],[Belastbaar loon]])</f>
        <v>622.00239999999997</v>
      </c>
      <c r="D4972" s="14">
        <f>ArbeidsKorting2020(Table1[[#This Row],[Belastbaar loon]])</f>
        <v>2463.7800000000002</v>
      </c>
      <c r="E4972" s="14">
        <f>MAX(Table1[[#This Row],[Loonheffing]]-Table1[[#This Row],[Algemene Heffingskorting]]-Table1[[#This Row],[Arbeidskorting]],0)</f>
        <v>18405.7811</v>
      </c>
      <c r="F4972" s="6">
        <f>Table1[[#This Row],[Belastbaar loon]]-Table1[[#This Row],[Belasting]]</f>
        <v>39135.2189</v>
      </c>
      <c r="G4972" s="2">
        <f>(Table1[[#This Row],[Belastbaar loon]]-Table1[[#This Row],[Netto loon]])/Table1[[#This Row],[Belastbaar loon]]</f>
        <v>0.31987245789958463</v>
      </c>
      <c r="H4972" s="14">
        <f t="shared" ca="1" si="72"/>
        <v>18400.8789</v>
      </c>
      <c r="I4972" s="14">
        <f ca="1">IF(ROW()=2, Table1[[#This Row],[Netto loon]], INDIRECT(ADDRESS(ROW()-1,COLUMN(F:F))))</f>
        <v>39130.121100000004</v>
      </c>
      <c r="J4972" s="6">
        <f ca="1">IF(ROW()=2, 0, Table1[[#This Row],[Belastbaar loon]]-INDIRECT(ADDRESS(ROW()-1,COLUMN(A:A))))</f>
        <v>10</v>
      </c>
      <c r="K4972" s="6">
        <f ca="1">Table1[[#This Row],[Netto loon]]-Table1[[#This Row],[Netto vorige schijf]]</f>
        <v>5.0977999999959138</v>
      </c>
      <c r="L4972" s="2">
        <f ca="1">(Table1[[#This Row],[Bruto tov vorige schijf]]-Table1[[#This Row],[Netto tov vorige schijf]])/MAX(Table1[[#This Row],[Bruto tov vorige schijf]],1)</f>
        <v>0.49022000000040861</v>
      </c>
    </row>
    <row r="4973" spans="1:12" x14ac:dyDescent="0.25">
      <c r="A4973" s="14">
        <v>57551</v>
      </c>
      <c r="B4973" s="6">
        <f>LoonHeffing2020(Table1[[#This Row],[Belastbaar loon]])</f>
        <v>21495.298500000001</v>
      </c>
      <c r="C4973" s="6">
        <f>AlgemeneHeffingsKorting2020(Table1[[#This Row],[Belastbaar loon]])</f>
        <v>621.43520000000001</v>
      </c>
      <c r="D4973" s="14">
        <f>ArbeidsKorting2020(Table1[[#This Row],[Belastbaar loon]])</f>
        <v>2463.1799999999998</v>
      </c>
      <c r="E4973" s="14">
        <f>MAX(Table1[[#This Row],[Loonheffing]]-Table1[[#This Row],[Algemene Heffingskorting]]-Table1[[#This Row],[Arbeidskorting]],0)</f>
        <v>18410.683300000001</v>
      </c>
      <c r="F4973" s="6">
        <f>Table1[[#This Row],[Belastbaar loon]]-Table1[[#This Row],[Belasting]]</f>
        <v>39140.316699999996</v>
      </c>
      <c r="G4973" s="2">
        <f>(Table1[[#This Row],[Belastbaar loon]]-Table1[[#This Row],[Netto loon]])/Table1[[#This Row],[Belastbaar loon]]</f>
        <v>0.31990205730569415</v>
      </c>
      <c r="H4973" s="14">
        <f t="shared" ca="1" si="72"/>
        <v>18405.7811</v>
      </c>
      <c r="I4973" s="14">
        <f ca="1">IF(ROW()=2, Table1[[#This Row],[Netto loon]], INDIRECT(ADDRESS(ROW()-1,COLUMN(F:F))))</f>
        <v>39135.2189</v>
      </c>
      <c r="J4973" s="6">
        <f ca="1">IF(ROW()=2, 0, Table1[[#This Row],[Belastbaar loon]]-INDIRECT(ADDRESS(ROW()-1,COLUMN(A:A))))</f>
        <v>10</v>
      </c>
      <c r="K4973" s="6">
        <f ca="1">Table1[[#This Row],[Netto loon]]-Table1[[#This Row],[Netto vorige schijf]]</f>
        <v>5.0977999999959138</v>
      </c>
      <c r="L4973" s="2">
        <f ca="1">(Table1[[#This Row],[Bruto tov vorige schijf]]-Table1[[#This Row],[Netto tov vorige schijf]])/MAX(Table1[[#This Row],[Bruto tov vorige schijf]],1)</f>
        <v>0.49022000000040861</v>
      </c>
    </row>
    <row r="4974" spans="1:12" x14ac:dyDescent="0.25">
      <c r="A4974" s="14">
        <v>57561</v>
      </c>
      <c r="B4974" s="6">
        <f>LoonHeffing2020(Table1[[#This Row],[Belastbaar loon]])</f>
        <v>21499.033500000001</v>
      </c>
      <c r="C4974" s="6">
        <f>AlgemeneHeffingsKorting2020(Table1[[#This Row],[Belastbaar loon]])</f>
        <v>620.86800000000005</v>
      </c>
      <c r="D4974" s="14">
        <f>ArbeidsKorting2020(Table1[[#This Row],[Belastbaar loon]])</f>
        <v>2462.58</v>
      </c>
      <c r="E4974" s="14">
        <f>MAX(Table1[[#This Row],[Loonheffing]]-Table1[[#This Row],[Algemene Heffingskorting]]-Table1[[#This Row],[Arbeidskorting]],0)</f>
        <v>18415.585500000001</v>
      </c>
      <c r="F4974" s="6">
        <f>Table1[[#This Row],[Belastbaar loon]]-Table1[[#This Row],[Belasting]]</f>
        <v>39145.414499999999</v>
      </c>
      <c r="G4974" s="2">
        <f>(Table1[[#This Row],[Belastbaar loon]]-Table1[[#This Row],[Netto loon]])/Table1[[#This Row],[Belastbaar loon]]</f>
        <v>0.31993164642726846</v>
      </c>
      <c r="H4974" s="14">
        <f t="shared" ca="1" si="72"/>
        <v>18410.683300000001</v>
      </c>
      <c r="I4974" s="14">
        <f ca="1">IF(ROW()=2, Table1[[#This Row],[Netto loon]], INDIRECT(ADDRESS(ROW()-1,COLUMN(F:F))))</f>
        <v>39140.316699999996</v>
      </c>
      <c r="J4974" s="6">
        <f ca="1">IF(ROW()=2, 0, Table1[[#This Row],[Belastbaar loon]]-INDIRECT(ADDRESS(ROW()-1,COLUMN(A:A))))</f>
        <v>10</v>
      </c>
      <c r="K4974" s="6">
        <f ca="1">Table1[[#This Row],[Netto loon]]-Table1[[#This Row],[Netto vorige schijf]]</f>
        <v>5.0978000000031898</v>
      </c>
      <c r="L4974" s="2">
        <f ca="1">(Table1[[#This Row],[Bruto tov vorige schijf]]-Table1[[#This Row],[Netto tov vorige schijf]])/MAX(Table1[[#This Row],[Bruto tov vorige schijf]],1)</f>
        <v>0.49021999999968102</v>
      </c>
    </row>
    <row r="4975" spans="1:12" x14ac:dyDescent="0.25">
      <c r="A4975" s="14">
        <v>57571</v>
      </c>
      <c r="B4975" s="6">
        <f>LoonHeffing2020(Table1[[#This Row],[Belastbaar loon]])</f>
        <v>21502.768499999998</v>
      </c>
      <c r="C4975" s="6">
        <f>AlgemeneHeffingsKorting2020(Table1[[#This Row],[Belastbaar loon]])</f>
        <v>620.30079999999998</v>
      </c>
      <c r="D4975" s="14">
        <f>ArbeidsKorting2020(Table1[[#This Row],[Belastbaar loon]])</f>
        <v>2461.98</v>
      </c>
      <c r="E4975" s="14">
        <f>MAX(Table1[[#This Row],[Loonheffing]]-Table1[[#This Row],[Algemene Heffingskorting]]-Table1[[#This Row],[Arbeidskorting]],0)</f>
        <v>18420.487699999998</v>
      </c>
      <c r="F4975" s="6">
        <f>Table1[[#This Row],[Belastbaar loon]]-Table1[[#This Row],[Belasting]]</f>
        <v>39150.512300000002</v>
      </c>
      <c r="G4975" s="2">
        <f>(Table1[[#This Row],[Belastbaar loon]]-Table1[[#This Row],[Netto loon]])/Table1[[#This Row],[Belastbaar loon]]</f>
        <v>0.31996122526966697</v>
      </c>
      <c r="H4975" s="14">
        <f t="shared" ca="1" si="72"/>
        <v>18415.585500000001</v>
      </c>
      <c r="I4975" s="14">
        <f ca="1">IF(ROW()=2, Table1[[#This Row],[Netto loon]], INDIRECT(ADDRESS(ROW()-1,COLUMN(F:F))))</f>
        <v>39145.414499999999</v>
      </c>
      <c r="J4975" s="6">
        <f ca="1">IF(ROW()=2, 0, Table1[[#This Row],[Belastbaar loon]]-INDIRECT(ADDRESS(ROW()-1,COLUMN(A:A))))</f>
        <v>10</v>
      </c>
      <c r="K4975" s="6">
        <f ca="1">Table1[[#This Row],[Netto loon]]-Table1[[#This Row],[Netto vorige schijf]]</f>
        <v>5.0978000000031898</v>
      </c>
      <c r="L4975" s="2">
        <f ca="1">(Table1[[#This Row],[Bruto tov vorige schijf]]-Table1[[#This Row],[Netto tov vorige schijf]])/MAX(Table1[[#This Row],[Bruto tov vorige schijf]],1)</f>
        <v>0.49021999999968102</v>
      </c>
    </row>
    <row r="4976" spans="1:12" x14ac:dyDescent="0.25">
      <c r="A4976" s="14">
        <v>57581</v>
      </c>
      <c r="B4976" s="6">
        <f>LoonHeffing2020(Table1[[#This Row],[Belastbaar loon]])</f>
        <v>21506.503499999999</v>
      </c>
      <c r="C4976" s="6">
        <f>AlgemeneHeffingsKorting2020(Table1[[#This Row],[Belastbaar loon]])</f>
        <v>619.73360000000002</v>
      </c>
      <c r="D4976" s="14">
        <f>ArbeidsKorting2020(Table1[[#This Row],[Belastbaar loon]])</f>
        <v>2461.38</v>
      </c>
      <c r="E4976" s="14">
        <f>MAX(Table1[[#This Row],[Loonheffing]]-Table1[[#This Row],[Algemene Heffingskorting]]-Table1[[#This Row],[Arbeidskorting]],0)</f>
        <v>18425.389899999998</v>
      </c>
      <c r="F4976" s="6">
        <f>Table1[[#This Row],[Belastbaar loon]]-Table1[[#This Row],[Belasting]]</f>
        <v>39155.610100000005</v>
      </c>
      <c r="G4976" s="2">
        <f>(Table1[[#This Row],[Belastbaar loon]]-Table1[[#This Row],[Netto loon]])/Table1[[#This Row],[Belastbaar loon]]</f>
        <v>0.31999079383824514</v>
      </c>
      <c r="H4976" s="14">
        <f t="shared" ca="1" si="72"/>
        <v>18420.487699999998</v>
      </c>
      <c r="I4976" s="14">
        <f ca="1">IF(ROW()=2, Table1[[#This Row],[Netto loon]], INDIRECT(ADDRESS(ROW()-1,COLUMN(F:F))))</f>
        <v>39150.512300000002</v>
      </c>
      <c r="J4976" s="6">
        <f ca="1">IF(ROW()=2, 0, Table1[[#This Row],[Belastbaar loon]]-INDIRECT(ADDRESS(ROW()-1,COLUMN(A:A))))</f>
        <v>10</v>
      </c>
      <c r="K4976" s="6">
        <f ca="1">Table1[[#This Row],[Netto loon]]-Table1[[#This Row],[Netto vorige schijf]]</f>
        <v>5.0978000000031898</v>
      </c>
      <c r="L4976" s="2">
        <f ca="1">(Table1[[#This Row],[Bruto tov vorige schijf]]-Table1[[#This Row],[Netto tov vorige schijf]])/MAX(Table1[[#This Row],[Bruto tov vorige schijf]],1)</f>
        <v>0.49021999999968102</v>
      </c>
    </row>
    <row r="4977" spans="1:12" x14ac:dyDescent="0.25">
      <c r="A4977" s="14">
        <v>57591</v>
      </c>
      <c r="B4977" s="6">
        <f>LoonHeffing2020(Table1[[#This Row],[Belastbaar loon]])</f>
        <v>21510.238499999999</v>
      </c>
      <c r="C4977" s="6">
        <f>AlgemeneHeffingsKorting2020(Table1[[#This Row],[Belastbaar loon]])</f>
        <v>619.16640000000007</v>
      </c>
      <c r="D4977" s="14">
        <f>ArbeidsKorting2020(Table1[[#This Row],[Belastbaar loon]])</f>
        <v>2460.7800000000002</v>
      </c>
      <c r="E4977" s="14">
        <f>MAX(Table1[[#This Row],[Loonheffing]]-Table1[[#This Row],[Algemene Heffingskorting]]-Table1[[#This Row],[Arbeidskorting]],0)</f>
        <v>18430.292099999999</v>
      </c>
      <c r="F4977" s="6">
        <f>Table1[[#This Row],[Belastbaar loon]]-Table1[[#This Row],[Belasting]]</f>
        <v>39160.707900000001</v>
      </c>
      <c r="G4977" s="2">
        <f>(Table1[[#This Row],[Belastbaar loon]]-Table1[[#This Row],[Netto loon]])/Table1[[#This Row],[Belastbaar loon]]</f>
        <v>0.32002035213835495</v>
      </c>
      <c r="H4977" s="14">
        <f t="shared" ca="1" si="72"/>
        <v>18425.389899999998</v>
      </c>
      <c r="I4977" s="14">
        <f ca="1">IF(ROW()=2, Table1[[#This Row],[Netto loon]], INDIRECT(ADDRESS(ROW()-1,COLUMN(F:F))))</f>
        <v>39155.610100000005</v>
      </c>
      <c r="J4977" s="6">
        <f ca="1">IF(ROW()=2, 0, Table1[[#This Row],[Belastbaar loon]]-INDIRECT(ADDRESS(ROW()-1,COLUMN(A:A))))</f>
        <v>10</v>
      </c>
      <c r="K4977" s="6">
        <f ca="1">Table1[[#This Row],[Netto loon]]-Table1[[#This Row],[Netto vorige schijf]]</f>
        <v>5.0977999999959138</v>
      </c>
      <c r="L4977" s="2">
        <f ca="1">(Table1[[#This Row],[Bruto tov vorige schijf]]-Table1[[#This Row],[Netto tov vorige schijf]])/MAX(Table1[[#This Row],[Bruto tov vorige schijf]],1)</f>
        <v>0.49022000000040861</v>
      </c>
    </row>
    <row r="4978" spans="1:12" x14ac:dyDescent="0.25">
      <c r="A4978" s="14">
        <v>57601</v>
      </c>
      <c r="B4978" s="6">
        <f>LoonHeffing2020(Table1[[#This Row],[Belastbaar loon]])</f>
        <v>21513.9735</v>
      </c>
      <c r="C4978" s="6">
        <f>AlgemeneHeffingsKorting2020(Table1[[#This Row],[Belastbaar loon]])</f>
        <v>618.5992</v>
      </c>
      <c r="D4978" s="14">
        <f>ArbeidsKorting2020(Table1[[#This Row],[Belastbaar loon]])</f>
        <v>2460.1799999999998</v>
      </c>
      <c r="E4978" s="14">
        <f>MAX(Table1[[#This Row],[Loonheffing]]-Table1[[#This Row],[Algemene Heffingskorting]]-Table1[[#This Row],[Arbeidskorting]],0)</f>
        <v>18435.194299999999</v>
      </c>
      <c r="F4978" s="6">
        <f>Table1[[#This Row],[Belastbaar loon]]-Table1[[#This Row],[Belasting]]</f>
        <v>39165.805699999997</v>
      </c>
      <c r="G4978" s="2">
        <f>(Table1[[#This Row],[Belastbaar loon]]-Table1[[#This Row],[Netto loon]])/Table1[[#This Row],[Belastbaar loon]]</f>
        <v>0.32004990017534424</v>
      </c>
      <c r="H4978" s="14">
        <f t="shared" ca="1" si="72"/>
        <v>18430.292099999999</v>
      </c>
      <c r="I4978" s="14">
        <f ca="1">IF(ROW()=2, Table1[[#This Row],[Netto loon]], INDIRECT(ADDRESS(ROW()-1,COLUMN(F:F))))</f>
        <v>39160.707900000001</v>
      </c>
      <c r="J4978" s="6">
        <f ca="1">IF(ROW()=2, 0, Table1[[#This Row],[Belastbaar loon]]-INDIRECT(ADDRESS(ROW()-1,COLUMN(A:A))))</f>
        <v>10</v>
      </c>
      <c r="K4978" s="6">
        <f ca="1">Table1[[#This Row],[Netto loon]]-Table1[[#This Row],[Netto vorige schijf]]</f>
        <v>5.0977999999959138</v>
      </c>
      <c r="L4978" s="2">
        <f ca="1">(Table1[[#This Row],[Bruto tov vorige schijf]]-Table1[[#This Row],[Netto tov vorige schijf]])/MAX(Table1[[#This Row],[Bruto tov vorige schijf]],1)</f>
        <v>0.49022000000040861</v>
      </c>
    </row>
    <row r="4979" spans="1:12" x14ac:dyDescent="0.25">
      <c r="A4979" s="14">
        <v>57611</v>
      </c>
      <c r="B4979" s="6">
        <f>LoonHeffing2020(Table1[[#This Row],[Belastbaar loon]])</f>
        <v>21517.708500000001</v>
      </c>
      <c r="C4979" s="6">
        <f>AlgemeneHeffingsKorting2020(Table1[[#This Row],[Belastbaar loon]])</f>
        <v>618.03200000000004</v>
      </c>
      <c r="D4979" s="14">
        <f>ArbeidsKorting2020(Table1[[#This Row],[Belastbaar loon]])</f>
        <v>2459.58</v>
      </c>
      <c r="E4979" s="14">
        <f>MAX(Table1[[#This Row],[Loonheffing]]-Table1[[#This Row],[Algemene Heffingskorting]]-Table1[[#This Row],[Arbeidskorting]],0)</f>
        <v>18440.0965</v>
      </c>
      <c r="F4979" s="6">
        <f>Table1[[#This Row],[Belastbaar loon]]-Table1[[#This Row],[Belasting]]</f>
        <v>39170.9035</v>
      </c>
      <c r="G4979" s="2">
        <f>(Table1[[#This Row],[Belastbaar loon]]-Table1[[#This Row],[Netto loon]])/Table1[[#This Row],[Belastbaar loon]]</f>
        <v>0.32007943795455729</v>
      </c>
      <c r="H4979" s="14">
        <f t="shared" ca="1" si="72"/>
        <v>18435.194299999999</v>
      </c>
      <c r="I4979" s="14">
        <f ca="1">IF(ROW()=2, Table1[[#This Row],[Netto loon]], INDIRECT(ADDRESS(ROW()-1,COLUMN(F:F))))</f>
        <v>39165.805699999997</v>
      </c>
      <c r="J4979" s="6">
        <f ca="1">IF(ROW()=2, 0, Table1[[#This Row],[Belastbaar loon]]-INDIRECT(ADDRESS(ROW()-1,COLUMN(A:A))))</f>
        <v>10</v>
      </c>
      <c r="K4979" s="6">
        <f ca="1">Table1[[#This Row],[Netto loon]]-Table1[[#This Row],[Netto vorige schijf]]</f>
        <v>5.0978000000031898</v>
      </c>
      <c r="L4979" s="2">
        <f ca="1">(Table1[[#This Row],[Bruto tov vorige schijf]]-Table1[[#This Row],[Netto tov vorige schijf]])/MAX(Table1[[#This Row],[Bruto tov vorige schijf]],1)</f>
        <v>0.49021999999968102</v>
      </c>
    </row>
    <row r="4980" spans="1:12" x14ac:dyDescent="0.25">
      <c r="A4980" s="14">
        <v>57621</v>
      </c>
      <c r="B4980" s="6">
        <f>LoonHeffing2020(Table1[[#This Row],[Belastbaar loon]])</f>
        <v>21521.443500000001</v>
      </c>
      <c r="C4980" s="6">
        <f>AlgemeneHeffingsKorting2020(Table1[[#This Row],[Belastbaar loon]])</f>
        <v>617.46479999999997</v>
      </c>
      <c r="D4980" s="14">
        <f>ArbeidsKorting2020(Table1[[#This Row],[Belastbaar loon]])</f>
        <v>2458.98</v>
      </c>
      <c r="E4980" s="14">
        <f>MAX(Table1[[#This Row],[Loonheffing]]-Table1[[#This Row],[Algemene Heffingskorting]]-Table1[[#This Row],[Arbeidskorting]],0)</f>
        <v>18444.9987</v>
      </c>
      <c r="F4980" s="6">
        <f>Table1[[#This Row],[Belastbaar loon]]-Table1[[#This Row],[Belasting]]</f>
        <v>39176.001300000004</v>
      </c>
      <c r="G4980" s="2">
        <f>(Table1[[#This Row],[Belastbaar loon]]-Table1[[#This Row],[Netto loon]])/Table1[[#This Row],[Belastbaar loon]]</f>
        <v>0.32010896548133488</v>
      </c>
      <c r="H4980" s="14">
        <f t="shared" ca="1" si="72"/>
        <v>18440.0965</v>
      </c>
      <c r="I4980" s="14">
        <f ca="1">IF(ROW()=2, Table1[[#This Row],[Netto loon]], INDIRECT(ADDRESS(ROW()-1,COLUMN(F:F))))</f>
        <v>39170.9035</v>
      </c>
      <c r="J4980" s="6">
        <f ca="1">IF(ROW()=2, 0, Table1[[#This Row],[Belastbaar loon]]-INDIRECT(ADDRESS(ROW()-1,COLUMN(A:A))))</f>
        <v>10</v>
      </c>
      <c r="K4980" s="6">
        <f ca="1">Table1[[#This Row],[Netto loon]]-Table1[[#This Row],[Netto vorige schijf]]</f>
        <v>5.0978000000031898</v>
      </c>
      <c r="L4980" s="2">
        <f ca="1">(Table1[[#This Row],[Bruto tov vorige schijf]]-Table1[[#This Row],[Netto tov vorige schijf]])/MAX(Table1[[#This Row],[Bruto tov vorige schijf]],1)</f>
        <v>0.49021999999968102</v>
      </c>
    </row>
    <row r="4981" spans="1:12" x14ac:dyDescent="0.25">
      <c r="A4981" s="14">
        <v>57631</v>
      </c>
      <c r="B4981" s="6">
        <f>LoonHeffing2020(Table1[[#This Row],[Belastbaar loon]])</f>
        <v>21525.178499999998</v>
      </c>
      <c r="C4981" s="6">
        <f>AlgemeneHeffingsKorting2020(Table1[[#This Row],[Belastbaar loon]])</f>
        <v>616.89760000000001</v>
      </c>
      <c r="D4981" s="14">
        <f>ArbeidsKorting2020(Table1[[#This Row],[Belastbaar loon]])</f>
        <v>2458.38</v>
      </c>
      <c r="E4981" s="14">
        <f>MAX(Table1[[#This Row],[Loonheffing]]-Table1[[#This Row],[Algemene Heffingskorting]]-Table1[[#This Row],[Arbeidskorting]],0)</f>
        <v>18449.900899999997</v>
      </c>
      <c r="F4981" s="6">
        <f>Table1[[#This Row],[Belastbaar loon]]-Table1[[#This Row],[Belasting]]</f>
        <v>39181.099100000007</v>
      </c>
      <c r="G4981" s="2">
        <f>(Table1[[#This Row],[Belastbaar loon]]-Table1[[#This Row],[Netto loon]])/Table1[[#This Row],[Belastbaar loon]]</f>
        <v>0.32013848276101392</v>
      </c>
      <c r="H4981" s="14">
        <f t="shared" ca="1" si="72"/>
        <v>18444.9987</v>
      </c>
      <c r="I4981" s="14">
        <f ca="1">IF(ROW()=2, Table1[[#This Row],[Netto loon]], INDIRECT(ADDRESS(ROW()-1,COLUMN(F:F))))</f>
        <v>39176.001300000004</v>
      </c>
      <c r="J4981" s="6">
        <f ca="1">IF(ROW()=2, 0, Table1[[#This Row],[Belastbaar loon]]-INDIRECT(ADDRESS(ROW()-1,COLUMN(A:A))))</f>
        <v>10</v>
      </c>
      <c r="K4981" s="6">
        <f ca="1">Table1[[#This Row],[Netto loon]]-Table1[[#This Row],[Netto vorige schijf]]</f>
        <v>5.0978000000031898</v>
      </c>
      <c r="L4981" s="2">
        <f ca="1">(Table1[[#This Row],[Bruto tov vorige schijf]]-Table1[[#This Row],[Netto tov vorige schijf]])/MAX(Table1[[#This Row],[Bruto tov vorige schijf]],1)</f>
        <v>0.49021999999968102</v>
      </c>
    </row>
    <row r="4982" spans="1:12" x14ac:dyDescent="0.25">
      <c r="A4982" s="14">
        <v>57641</v>
      </c>
      <c r="B4982" s="6">
        <f>LoonHeffing2020(Table1[[#This Row],[Belastbaar loon]])</f>
        <v>21528.913499999999</v>
      </c>
      <c r="C4982" s="6">
        <f>AlgemeneHeffingsKorting2020(Table1[[#This Row],[Belastbaar loon]])</f>
        <v>616.33040000000005</v>
      </c>
      <c r="D4982" s="14">
        <f>ArbeidsKorting2020(Table1[[#This Row],[Belastbaar loon]])</f>
        <v>2457.7800000000002</v>
      </c>
      <c r="E4982" s="14">
        <f>MAX(Table1[[#This Row],[Loonheffing]]-Table1[[#This Row],[Algemene Heffingskorting]]-Table1[[#This Row],[Arbeidskorting]],0)</f>
        <v>18454.803100000001</v>
      </c>
      <c r="F4982" s="6">
        <f>Table1[[#This Row],[Belastbaar loon]]-Table1[[#This Row],[Belasting]]</f>
        <v>39186.196899999995</v>
      </c>
      <c r="G4982" s="2">
        <f>(Table1[[#This Row],[Belastbaar loon]]-Table1[[#This Row],[Netto loon]])/Table1[[#This Row],[Belastbaar loon]]</f>
        <v>0.32016798979892791</v>
      </c>
      <c r="H4982" s="14">
        <f t="shared" ca="1" si="72"/>
        <v>18449.900899999997</v>
      </c>
      <c r="I4982" s="14">
        <f ca="1">IF(ROW()=2, Table1[[#This Row],[Netto loon]], INDIRECT(ADDRESS(ROW()-1,COLUMN(F:F))))</f>
        <v>39181.099100000007</v>
      </c>
      <c r="J4982" s="6">
        <f ca="1">IF(ROW()=2, 0, Table1[[#This Row],[Belastbaar loon]]-INDIRECT(ADDRESS(ROW()-1,COLUMN(A:A))))</f>
        <v>10</v>
      </c>
      <c r="K4982" s="6">
        <f ca="1">Table1[[#This Row],[Netto loon]]-Table1[[#This Row],[Netto vorige schijf]]</f>
        <v>5.0977999999886379</v>
      </c>
      <c r="L4982" s="2">
        <f ca="1">(Table1[[#This Row],[Bruto tov vorige schijf]]-Table1[[#This Row],[Netto tov vorige schijf]])/MAX(Table1[[#This Row],[Bruto tov vorige schijf]],1)</f>
        <v>0.49022000000113619</v>
      </c>
    </row>
    <row r="4983" spans="1:12" x14ac:dyDescent="0.25">
      <c r="A4983" s="14">
        <v>57651</v>
      </c>
      <c r="B4983" s="6">
        <f>LoonHeffing2020(Table1[[#This Row],[Belastbaar loon]])</f>
        <v>21532.648499999999</v>
      </c>
      <c r="C4983" s="6">
        <f>AlgemeneHeffingsKorting2020(Table1[[#This Row],[Belastbaar loon]])</f>
        <v>615.76319999999998</v>
      </c>
      <c r="D4983" s="14">
        <f>ArbeidsKorting2020(Table1[[#This Row],[Belastbaar loon]])</f>
        <v>2457.1799999999998</v>
      </c>
      <c r="E4983" s="14">
        <f>MAX(Table1[[#This Row],[Loonheffing]]-Table1[[#This Row],[Algemene Heffingskorting]]-Table1[[#This Row],[Arbeidskorting]],0)</f>
        <v>18459.705299999998</v>
      </c>
      <c r="F4983" s="6">
        <f>Table1[[#This Row],[Belastbaar loon]]-Table1[[#This Row],[Belasting]]</f>
        <v>39191.294699999999</v>
      </c>
      <c r="G4983" s="2">
        <f>(Table1[[#This Row],[Belastbaar loon]]-Table1[[#This Row],[Netto loon]])/Table1[[#This Row],[Belastbaar loon]]</f>
        <v>0.32019748660040592</v>
      </c>
      <c r="H4983" s="14">
        <f t="shared" ca="1" si="72"/>
        <v>18454.803100000001</v>
      </c>
      <c r="I4983" s="14">
        <f ca="1">IF(ROW()=2, Table1[[#This Row],[Netto loon]], INDIRECT(ADDRESS(ROW()-1,COLUMN(F:F))))</f>
        <v>39186.196899999995</v>
      </c>
      <c r="J4983" s="6">
        <f ca="1">IF(ROW()=2, 0, Table1[[#This Row],[Belastbaar loon]]-INDIRECT(ADDRESS(ROW()-1,COLUMN(A:A))))</f>
        <v>10</v>
      </c>
      <c r="K4983" s="6">
        <f ca="1">Table1[[#This Row],[Netto loon]]-Table1[[#This Row],[Netto vorige schijf]]</f>
        <v>5.0978000000031898</v>
      </c>
      <c r="L4983" s="2">
        <f ca="1">(Table1[[#This Row],[Bruto tov vorige schijf]]-Table1[[#This Row],[Netto tov vorige schijf]])/MAX(Table1[[#This Row],[Bruto tov vorige schijf]],1)</f>
        <v>0.49021999999968102</v>
      </c>
    </row>
    <row r="4984" spans="1:12" x14ac:dyDescent="0.25">
      <c r="A4984" s="14">
        <v>57661</v>
      </c>
      <c r="B4984" s="6">
        <f>LoonHeffing2020(Table1[[#This Row],[Belastbaar loon]])</f>
        <v>21536.3835</v>
      </c>
      <c r="C4984" s="6">
        <f>AlgemeneHeffingsKorting2020(Table1[[#This Row],[Belastbaar loon]])</f>
        <v>615.19600000000003</v>
      </c>
      <c r="D4984" s="14">
        <f>ArbeidsKorting2020(Table1[[#This Row],[Belastbaar loon]])</f>
        <v>2456.58</v>
      </c>
      <c r="E4984" s="14">
        <f>MAX(Table1[[#This Row],[Loonheffing]]-Table1[[#This Row],[Algemene Heffingskorting]]-Table1[[#This Row],[Arbeidskorting]],0)</f>
        <v>18464.607499999998</v>
      </c>
      <c r="F4984" s="6">
        <f>Table1[[#This Row],[Belastbaar loon]]-Table1[[#This Row],[Belasting]]</f>
        <v>39196.392500000002</v>
      </c>
      <c r="G4984" s="2">
        <f>(Table1[[#This Row],[Belastbaar loon]]-Table1[[#This Row],[Netto loon]])/Table1[[#This Row],[Belastbaar loon]]</f>
        <v>0.32022697317077398</v>
      </c>
      <c r="H4984" s="14">
        <f t="shared" ca="1" si="72"/>
        <v>18459.705299999998</v>
      </c>
      <c r="I4984" s="14">
        <f ca="1">IF(ROW()=2, Table1[[#This Row],[Netto loon]], INDIRECT(ADDRESS(ROW()-1,COLUMN(F:F))))</f>
        <v>39191.294699999999</v>
      </c>
      <c r="J4984" s="6">
        <f ca="1">IF(ROW()=2, 0, Table1[[#This Row],[Belastbaar loon]]-INDIRECT(ADDRESS(ROW()-1,COLUMN(A:A))))</f>
        <v>10</v>
      </c>
      <c r="K4984" s="6">
        <f ca="1">Table1[[#This Row],[Netto loon]]-Table1[[#This Row],[Netto vorige schijf]]</f>
        <v>5.0978000000031898</v>
      </c>
      <c r="L4984" s="2">
        <f ca="1">(Table1[[#This Row],[Bruto tov vorige schijf]]-Table1[[#This Row],[Netto tov vorige schijf]])/MAX(Table1[[#This Row],[Bruto tov vorige schijf]],1)</f>
        <v>0.49021999999968102</v>
      </c>
    </row>
    <row r="4985" spans="1:12" x14ac:dyDescent="0.25">
      <c r="A4985" s="14">
        <v>57671</v>
      </c>
      <c r="B4985" s="6">
        <f>LoonHeffing2020(Table1[[#This Row],[Belastbaar loon]])</f>
        <v>21540.1185</v>
      </c>
      <c r="C4985" s="6">
        <f>AlgemeneHeffingsKorting2020(Table1[[#This Row],[Belastbaar loon]])</f>
        <v>614.62880000000007</v>
      </c>
      <c r="D4985" s="14">
        <f>ArbeidsKorting2020(Table1[[#This Row],[Belastbaar loon]])</f>
        <v>2455.98</v>
      </c>
      <c r="E4985" s="14">
        <f>MAX(Table1[[#This Row],[Loonheffing]]-Table1[[#This Row],[Algemene Heffingskorting]]-Table1[[#This Row],[Arbeidskorting]],0)</f>
        <v>18469.509700000002</v>
      </c>
      <c r="F4985" s="6">
        <f>Table1[[#This Row],[Belastbaar loon]]-Table1[[#This Row],[Belasting]]</f>
        <v>39201.490299999998</v>
      </c>
      <c r="G4985" s="2">
        <f>(Table1[[#This Row],[Belastbaar loon]]-Table1[[#This Row],[Netto loon]])/Table1[[#This Row],[Belastbaar loon]]</f>
        <v>0.32025644951535437</v>
      </c>
      <c r="H4985" s="14">
        <f t="shared" ca="1" si="72"/>
        <v>18464.607499999998</v>
      </c>
      <c r="I4985" s="14">
        <f ca="1">IF(ROW()=2, Table1[[#This Row],[Netto loon]], INDIRECT(ADDRESS(ROW()-1,COLUMN(F:F))))</f>
        <v>39196.392500000002</v>
      </c>
      <c r="J4985" s="6">
        <f ca="1">IF(ROW()=2, 0, Table1[[#This Row],[Belastbaar loon]]-INDIRECT(ADDRESS(ROW()-1,COLUMN(A:A))))</f>
        <v>10</v>
      </c>
      <c r="K4985" s="6">
        <f ca="1">Table1[[#This Row],[Netto loon]]-Table1[[#This Row],[Netto vorige schijf]]</f>
        <v>5.0977999999959138</v>
      </c>
      <c r="L4985" s="2">
        <f ca="1">(Table1[[#This Row],[Bruto tov vorige schijf]]-Table1[[#This Row],[Netto tov vorige schijf]])/MAX(Table1[[#This Row],[Bruto tov vorige schijf]],1)</f>
        <v>0.49022000000040861</v>
      </c>
    </row>
    <row r="4986" spans="1:12" x14ac:dyDescent="0.25">
      <c r="A4986" s="14">
        <v>57681</v>
      </c>
      <c r="B4986" s="6">
        <f>LoonHeffing2020(Table1[[#This Row],[Belastbaar loon]])</f>
        <v>21543.853500000001</v>
      </c>
      <c r="C4986" s="6">
        <f>AlgemeneHeffingsKorting2020(Table1[[#This Row],[Belastbaar loon]])</f>
        <v>614.0616</v>
      </c>
      <c r="D4986" s="14">
        <f>ArbeidsKorting2020(Table1[[#This Row],[Belastbaar loon]])</f>
        <v>2455.38</v>
      </c>
      <c r="E4986" s="14">
        <f>MAX(Table1[[#This Row],[Loonheffing]]-Table1[[#This Row],[Algemene Heffingskorting]]-Table1[[#This Row],[Arbeidskorting]],0)</f>
        <v>18474.411899999999</v>
      </c>
      <c r="F4986" s="6">
        <f>Table1[[#This Row],[Belastbaar loon]]-Table1[[#This Row],[Belasting]]</f>
        <v>39206.588100000001</v>
      </c>
      <c r="G4986" s="2">
        <f>(Table1[[#This Row],[Belastbaar loon]]-Table1[[#This Row],[Netto loon]])/Table1[[#This Row],[Belastbaar loon]]</f>
        <v>0.32028591563946535</v>
      </c>
      <c r="H4986" s="14">
        <f t="shared" ca="1" si="72"/>
        <v>18469.509700000002</v>
      </c>
      <c r="I4986" s="14">
        <f ca="1">IF(ROW()=2, Table1[[#This Row],[Netto loon]], INDIRECT(ADDRESS(ROW()-1,COLUMN(F:F))))</f>
        <v>39201.490299999998</v>
      </c>
      <c r="J4986" s="6">
        <f ca="1">IF(ROW()=2, 0, Table1[[#This Row],[Belastbaar loon]]-INDIRECT(ADDRESS(ROW()-1,COLUMN(A:A))))</f>
        <v>10</v>
      </c>
      <c r="K4986" s="6">
        <f ca="1">Table1[[#This Row],[Netto loon]]-Table1[[#This Row],[Netto vorige schijf]]</f>
        <v>5.0978000000031898</v>
      </c>
      <c r="L4986" s="2">
        <f ca="1">(Table1[[#This Row],[Bruto tov vorige schijf]]-Table1[[#This Row],[Netto tov vorige schijf]])/MAX(Table1[[#This Row],[Bruto tov vorige schijf]],1)</f>
        <v>0.49021999999968102</v>
      </c>
    </row>
    <row r="4987" spans="1:12" x14ac:dyDescent="0.25">
      <c r="A4987" s="14">
        <v>57691</v>
      </c>
      <c r="B4987" s="6">
        <f>LoonHeffing2020(Table1[[#This Row],[Belastbaar loon]])</f>
        <v>21547.588500000002</v>
      </c>
      <c r="C4987" s="6">
        <f>AlgemeneHeffingsKorting2020(Table1[[#This Row],[Belastbaar loon]])</f>
        <v>613.49440000000004</v>
      </c>
      <c r="D4987" s="14">
        <f>ArbeidsKorting2020(Table1[[#This Row],[Belastbaar loon]])</f>
        <v>2454.7800000000002</v>
      </c>
      <c r="E4987" s="14">
        <f>MAX(Table1[[#This Row],[Loonheffing]]-Table1[[#This Row],[Algemene Heffingskorting]]-Table1[[#This Row],[Arbeidskorting]],0)</f>
        <v>18479.314100000003</v>
      </c>
      <c r="F4987" s="6">
        <f>Table1[[#This Row],[Belastbaar loon]]-Table1[[#This Row],[Belasting]]</f>
        <v>39211.685899999997</v>
      </c>
      <c r="G4987" s="2">
        <f>(Table1[[#This Row],[Belastbaar loon]]-Table1[[#This Row],[Netto loon]])/Table1[[#This Row],[Belastbaar loon]]</f>
        <v>0.32031537154842182</v>
      </c>
      <c r="H4987" s="14">
        <f t="shared" ca="1" si="72"/>
        <v>18474.411899999999</v>
      </c>
      <c r="I4987" s="14">
        <f ca="1">IF(ROW()=2, Table1[[#This Row],[Netto loon]], INDIRECT(ADDRESS(ROW()-1,COLUMN(F:F))))</f>
        <v>39206.588100000001</v>
      </c>
      <c r="J4987" s="6">
        <f ca="1">IF(ROW()=2, 0, Table1[[#This Row],[Belastbaar loon]]-INDIRECT(ADDRESS(ROW()-1,COLUMN(A:A))))</f>
        <v>10</v>
      </c>
      <c r="K4987" s="6">
        <f ca="1">Table1[[#This Row],[Netto loon]]-Table1[[#This Row],[Netto vorige schijf]]</f>
        <v>5.0977999999959138</v>
      </c>
      <c r="L4987" s="2">
        <f ca="1">(Table1[[#This Row],[Bruto tov vorige schijf]]-Table1[[#This Row],[Netto tov vorige schijf]])/MAX(Table1[[#This Row],[Bruto tov vorige schijf]],1)</f>
        <v>0.49022000000040861</v>
      </c>
    </row>
    <row r="4988" spans="1:12" x14ac:dyDescent="0.25">
      <c r="A4988" s="14">
        <v>57701</v>
      </c>
      <c r="B4988" s="6">
        <f>LoonHeffing2020(Table1[[#This Row],[Belastbaar loon]])</f>
        <v>21551.323499999999</v>
      </c>
      <c r="C4988" s="6">
        <f>AlgemeneHeffingsKorting2020(Table1[[#This Row],[Belastbaar loon]])</f>
        <v>612.92719999999997</v>
      </c>
      <c r="D4988" s="14">
        <f>ArbeidsKorting2020(Table1[[#This Row],[Belastbaar loon]])</f>
        <v>2454.1799999999998</v>
      </c>
      <c r="E4988" s="14">
        <f>MAX(Table1[[#This Row],[Loonheffing]]-Table1[[#This Row],[Algemene Heffingskorting]]-Table1[[#This Row],[Arbeidskorting]],0)</f>
        <v>18484.2163</v>
      </c>
      <c r="F4988" s="6">
        <f>Table1[[#This Row],[Belastbaar loon]]-Table1[[#This Row],[Belasting]]</f>
        <v>39216.7837</v>
      </c>
      <c r="G4988" s="2">
        <f>(Table1[[#This Row],[Belastbaar loon]]-Table1[[#This Row],[Netto loon]])/Table1[[#This Row],[Belastbaar loon]]</f>
        <v>0.32034481724753472</v>
      </c>
      <c r="H4988" s="14">
        <f t="shared" ca="1" si="72"/>
        <v>18479.314100000003</v>
      </c>
      <c r="I4988" s="14">
        <f ca="1">IF(ROW()=2, Table1[[#This Row],[Netto loon]], INDIRECT(ADDRESS(ROW()-1,COLUMN(F:F))))</f>
        <v>39211.685899999997</v>
      </c>
      <c r="J4988" s="6">
        <f ca="1">IF(ROW()=2, 0, Table1[[#This Row],[Belastbaar loon]]-INDIRECT(ADDRESS(ROW()-1,COLUMN(A:A))))</f>
        <v>10</v>
      </c>
      <c r="K4988" s="6">
        <f ca="1">Table1[[#This Row],[Netto loon]]-Table1[[#This Row],[Netto vorige schijf]]</f>
        <v>5.0978000000031898</v>
      </c>
      <c r="L4988" s="2">
        <f ca="1">(Table1[[#This Row],[Bruto tov vorige schijf]]-Table1[[#This Row],[Netto tov vorige schijf]])/MAX(Table1[[#This Row],[Bruto tov vorige schijf]],1)</f>
        <v>0.49021999999968102</v>
      </c>
    </row>
    <row r="4989" spans="1:12" x14ac:dyDescent="0.25">
      <c r="A4989" s="14">
        <v>57711</v>
      </c>
      <c r="B4989" s="6">
        <f>LoonHeffing2020(Table1[[#This Row],[Belastbaar loon]])</f>
        <v>21555.058499999999</v>
      </c>
      <c r="C4989" s="6">
        <f>AlgemeneHeffingsKorting2020(Table1[[#This Row],[Belastbaar loon]])</f>
        <v>612.36</v>
      </c>
      <c r="D4989" s="14">
        <f>ArbeidsKorting2020(Table1[[#This Row],[Belastbaar loon]])</f>
        <v>2453.58</v>
      </c>
      <c r="E4989" s="14">
        <f>MAX(Table1[[#This Row],[Loonheffing]]-Table1[[#This Row],[Algemene Heffingskorting]]-Table1[[#This Row],[Arbeidskorting]],0)</f>
        <v>18489.118499999997</v>
      </c>
      <c r="F4989" s="6">
        <f>Table1[[#This Row],[Belastbaar loon]]-Table1[[#This Row],[Belasting]]</f>
        <v>39221.881500000003</v>
      </c>
      <c r="G4989" s="2">
        <f>(Table1[[#This Row],[Belastbaar loon]]-Table1[[#This Row],[Netto loon]])/Table1[[#This Row],[Belastbaar loon]]</f>
        <v>0.32037425274211151</v>
      </c>
      <c r="H4989" s="14">
        <f t="shared" ca="1" si="72"/>
        <v>18484.2163</v>
      </c>
      <c r="I4989" s="14">
        <f ca="1">IF(ROW()=2, Table1[[#This Row],[Netto loon]], INDIRECT(ADDRESS(ROW()-1,COLUMN(F:F))))</f>
        <v>39216.7837</v>
      </c>
      <c r="J4989" s="6">
        <f ca="1">IF(ROW()=2, 0, Table1[[#This Row],[Belastbaar loon]]-INDIRECT(ADDRESS(ROW()-1,COLUMN(A:A))))</f>
        <v>10</v>
      </c>
      <c r="K4989" s="6">
        <f ca="1">Table1[[#This Row],[Netto loon]]-Table1[[#This Row],[Netto vorige schijf]]</f>
        <v>5.0978000000031898</v>
      </c>
      <c r="L4989" s="2">
        <f ca="1">(Table1[[#This Row],[Bruto tov vorige schijf]]-Table1[[#This Row],[Netto tov vorige schijf]])/MAX(Table1[[#This Row],[Bruto tov vorige schijf]],1)</f>
        <v>0.49021999999968102</v>
      </c>
    </row>
    <row r="4990" spans="1:12" x14ac:dyDescent="0.25">
      <c r="A4990" s="14">
        <v>57721</v>
      </c>
      <c r="B4990" s="6">
        <f>LoonHeffing2020(Table1[[#This Row],[Belastbaar loon]])</f>
        <v>21558.7935</v>
      </c>
      <c r="C4990" s="6">
        <f>AlgemeneHeffingsKorting2020(Table1[[#This Row],[Belastbaar loon]])</f>
        <v>611.79280000000006</v>
      </c>
      <c r="D4990" s="14">
        <f>ArbeidsKorting2020(Table1[[#This Row],[Belastbaar loon]])</f>
        <v>2452.98</v>
      </c>
      <c r="E4990" s="14">
        <f>MAX(Table1[[#This Row],[Loonheffing]]-Table1[[#This Row],[Algemene Heffingskorting]]-Table1[[#This Row],[Arbeidskorting]],0)</f>
        <v>18494.020700000001</v>
      </c>
      <c r="F4990" s="6">
        <f>Table1[[#This Row],[Belastbaar loon]]-Table1[[#This Row],[Belasting]]</f>
        <v>39226.979299999999</v>
      </c>
      <c r="G4990" s="2">
        <f>(Table1[[#This Row],[Belastbaar loon]]-Table1[[#This Row],[Netto loon]])/Table1[[#This Row],[Belastbaar loon]]</f>
        <v>0.32040367803745606</v>
      </c>
      <c r="H4990" s="14">
        <f t="shared" ca="1" si="72"/>
        <v>18489.118499999997</v>
      </c>
      <c r="I4990" s="14">
        <f ca="1">IF(ROW()=2, Table1[[#This Row],[Netto loon]], INDIRECT(ADDRESS(ROW()-1,COLUMN(F:F))))</f>
        <v>39221.881500000003</v>
      </c>
      <c r="J4990" s="6">
        <f ca="1">IF(ROW()=2, 0, Table1[[#This Row],[Belastbaar loon]]-INDIRECT(ADDRESS(ROW()-1,COLUMN(A:A))))</f>
        <v>10</v>
      </c>
      <c r="K4990" s="6">
        <f ca="1">Table1[[#This Row],[Netto loon]]-Table1[[#This Row],[Netto vorige schijf]]</f>
        <v>5.0977999999959138</v>
      </c>
      <c r="L4990" s="2">
        <f ca="1">(Table1[[#This Row],[Bruto tov vorige schijf]]-Table1[[#This Row],[Netto tov vorige schijf]])/MAX(Table1[[#This Row],[Bruto tov vorige schijf]],1)</f>
        <v>0.49022000000040861</v>
      </c>
    </row>
    <row r="4991" spans="1:12" x14ac:dyDescent="0.25">
      <c r="A4991" s="14">
        <v>57731</v>
      </c>
      <c r="B4991" s="6">
        <f>LoonHeffing2020(Table1[[#This Row],[Belastbaar loon]])</f>
        <v>21562.5285</v>
      </c>
      <c r="C4991" s="6">
        <f>AlgemeneHeffingsKorting2020(Table1[[#This Row],[Belastbaar loon]])</f>
        <v>611.22559999999999</v>
      </c>
      <c r="D4991" s="14">
        <f>ArbeidsKorting2020(Table1[[#This Row],[Belastbaar loon]])</f>
        <v>2452.38</v>
      </c>
      <c r="E4991" s="14">
        <f>MAX(Table1[[#This Row],[Loonheffing]]-Table1[[#This Row],[Algemene Heffingskorting]]-Table1[[#This Row],[Arbeidskorting]],0)</f>
        <v>18498.922899999998</v>
      </c>
      <c r="F4991" s="6">
        <f>Table1[[#This Row],[Belastbaar loon]]-Table1[[#This Row],[Belasting]]</f>
        <v>39232.077100000002</v>
      </c>
      <c r="G4991" s="2">
        <f>(Table1[[#This Row],[Belastbaar loon]]-Table1[[#This Row],[Netto loon]])/Table1[[#This Row],[Belastbaar loon]]</f>
        <v>0.32043309313886814</v>
      </c>
      <c r="H4991" s="14">
        <f t="shared" ca="1" si="72"/>
        <v>18494.020700000001</v>
      </c>
      <c r="I4991" s="14">
        <f ca="1">IF(ROW()=2, Table1[[#This Row],[Netto loon]], INDIRECT(ADDRESS(ROW()-1,COLUMN(F:F))))</f>
        <v>39226.979299999999</v>
      </c>
      <c r="J4991" s="6">
        <f ca="1">IF(ROW()=2, 0, Table1[[#This Row],[Belastbaar loon]]-INDIRECT(ADDRESS(ROW()-1,COLUMN(A:A))))</f>
        <v>10</v>
      </c>
      <c r="K4991" s="6">
        <f ca="1">Table1[[#This Row],[Netto loon]]-Table1[[#This Row],[Netto vorige schijf]]</f>
        <v>5.0978000000031898</v>
      </c>
      <c r="L4991" s="2">
        <f ca="1">(Table1[[#This Row],[Bruto tov vorige schijf]]-Table1[[#This Row],[Netto tov vorige schijf]])/MAX(Table1[[#This Row],[Bruto tov vorige schijf]],1)</f>
        <v>0.49021999999968102</v>
      </c>
    </row>
    <row r="4992" spans="1:12" x14ac:dyDescent="0.25">
      <c r="A4992" s="14">
        <v>57741</v>
      </c>
      <c r="B4992" s="6">
        <f>LoonHeffing2020(Table1[[#This Row],[Belastbaar loon]])</f>
        <v>21566.263500000001</v>
      </c>
      <c r="C4992" s="6">
        <f>AlgemeneHeffingsKorting2020(Table1[[#This Row],[Belastbaar loon]])</f>
        <v>610.65840000000003</v>
      </c>
      <c r="D4992" s="14">
        <f>ArbeidsKorting2020(Table1[[#This Row],[Belastbaar loon]])</f>
        <v>2451.7800000000002</v>
      </c>
      <c r="E4992" s="14">
        <f>MAX(Table1[[#This Row],[Loonheffing]]-Table1[[#This Row],[Algemene Heffingskorting]]-Table1[[#This Row],[Arbeidskorting]],0)</f>
        <v>18503.825100000002</v>
      </c>
      <c r="F4992" s="6">
        <f>Table1[[#This Row],[Belastbaar loon]]-Table1[[#This Row],[Belasting]]</f>
        <v>39237.174899999998</v>
      </c>
      <c r="G4992" s="2">
        <f>(Table1[[#This Row],[Belastbaar loon]]-Table1[[#This Row],[Netto loon]])/Table1[[#This Row],[Belastbaar loon]]</f>
        <v>0.32046249805164445</v>
      </c>
      <c r="H4992" s="14">
        <f t="shared" ca="1" si="72"/>
        <v>18498.922899999998</v>
      </c>
      <c r="I4992" s="14">
        <f ca="1">IF(ROW()=2, Table1[[#This Row],[Netto loon]], INDIRECT(ADDRESS(ROW()-1,COLUMN(F:F))))</f>
        <v>39232.077100000002</v>
      </c>
      <c r="J4992" s="6">
        <f ca="1">IF(ROW()=2, 0, Table1[[#This Row],[Belastbaar loon]]-INDIRECT(ADDRESS(ROW()-1,COLUMN(A:A))))</f>
        <v>10</v>
      </c>
      <c r="K4992" s="6">
        <f ca="1">Table1[[#This Row],[Netto loon]]-Table1[[#This Row],[Netto vorige schijf]]</f>
        <v>5.0977999999959138</v>
      </c>
      <c r="L4992" s="2">
        <f ca="1">(Table1[[#This Row],[Bruto tov vorige schijf]]-Table1[[#This Row],[Netto tov vorige schijf]])/MAX(Table1[[#This Row],[Bruto tov vorige schijf]],1)</f>
        <v>0.49022000000040861</v>
      </c>
    </row>
    <row r="4993" spans="1:12" x14ac:dyDescent="0.25">
      <c r="A4993" s="14">
        <v>57751</v>
      </c>
      <c r="B4993" s="6">
        <f>LoonHeffing2020(Table1[[#This Row],[Belastbaar loon]])</f>
        <v>21569.998500000002</v>
      </c>
      <c r="C4993" s="6">
        <f>AlgemeneHeffingsKorting2020(Table1[[#This Row],[Belastbaar loon]])</f>
        <v>610.09120000000007</v>
      </c>
      <c r="D4993" s="14">
        <f>ArbeidsKorting2020(Table1[[#This Row],[Belastbaar loon]])</f>
        <v>2451.1799999999998</v>
      </c>
      <c r="E4993" s="14">
        <f>MAX(Table1[[#This Row],[Loonheffing]]-Table1[[#This Row],[Algemene Heffingskorting]]-Table1[[#This Row],[Arbeidskorting]],0)</f>
        <v>18508.727300000002</v>
      </c>
      <c r="F4993" s="6">
        <f>Table1[[#This Row],[Belastbaar loon]]-Table1[[#This Row],[Belasting]]</f>
        <v>39242.272700000001</v>
      </c>
      <c r="G4993" s="2">
        <f>(Table1[[#This Row],[Belastbaar loon]]-Table1[[#This Row],[Netto loon]])/Table1[[#This Row],[Belastbaar loon]]</f>
        <v>0.32049189278107737</v>
      </c>
      <c r="H4993" s="14">
        <f t="shared" ca="1" si="72"/>
        <v>18503.825100000002</v>
      </c>
      <c r="I4993" s="14">
        <f ca="1">IF(ROW()=2, Table1[[#This Row],[Netto loon]], INDIRECT(ADDRESS(ROW()-1,COLUMN(F:F))))</f>
        <v>39237.174899999998</v>
      </c>
      <c r="J4993" s="6">
        <f ca="1">IF(ROW()=2, 0, Table1[[#This Row],[Belastbaar loon]]-INDIRECT(ADDRESS(ROW()-1,COLUMN(A:A))))</f>
        <v>10</v>
      </c>
      <c r="K4993" s="6">
        <f ca="1">Table1[[#This Row],[Netto loon]]-Table1[[#This Row],[Netto vorige schijf]]</f>
        <v>5.0978000000031898</v>
      </c>
      <c r="L4993" s="2">
        <f ca="1">(Table1[[#This Row],[Bruto tov vorige schijf]]-Table1[[#This Row],[Netto tov vorige schijf]])/MAX(Table1[[#This Row],[Bruto tov vorige schijf]],1)</f>
        <v>0.49021999999968102</v>
      </c>
    </row>
    <row r="4994" spans="1:12" x14ac:dyDescent="0.25">
      <c r="A4994" s="14">
        <v>57761</v>
      </c>
      <c r="B4994" s="6">
        <f>LoonHeffing2020(Table1[[#This Row],[Belastbaar loon]])</f>
        <v>21573.733499999998</v>
      </c>
      <c r="C4994" s="6">
        <f>AlgemeneHeffingsKorting2020(Table1[[#This Row],[Belastbaar loon]])</f>
        <v>609.524</v>
      </c>
      <c r="D4994" s="14">
        <f>ArbeidsKorting2020(Table1[[#This Row],[Belastbaar loon]])</f>
        <v>2450.58</v>
      </c>
      <c r="E4994" s="14">
        <f>MAX(Table1[[#This Row],[Loonheffing]]-Table1[[#This Row],[Algemene Heffingskorting]]-Table1[[#This Row],[Arbeidskorting]],0)</f>
        <v>18513.629499999995</v>
      </c>
      <c r="F4994" s="6">
        <f>Table1[[#This Row],[Belastbaar loon]]-Table1[[#This Row],[Belasting]]</f>
        <v>39247.370500000005</v>
      </c>
      <c r="G4994" s="2">
        <f>(Table1[[#This Row],[Belastbaar loon]]-Table1[[#This Row],[Netto loon]])/Table1[[#This Row],[Belastbaar loon]]</f>
        <v>0.32052127733245606</v>
      </c>
      <c r="H4994" s="14">
        <f t="shared" ca="1" si="72"/>
        <v>18508.727300000002</v>
      </c>
      <c r="I4994" s="14">
        <f ca="1">IF(ROW()=2, Table1[[#This Row],[Netto loon]], INDIRECT(ADDRESS(ROW()-1,COLUMN(F:F))))</f>
        <v>39242.272700000001</v>
      </c>
      <c r="J4994" s="6">
        <f ca="1">IF(ROW()=2, 0, Table1[[#This Row],[Belastbaar loon]]-INDIRECT(ADDRESS(ROW()-1,COLUMN(A:A))))</f>
        <v>10</v>
      </c>
      <c r="K4994" s="6">
        <f ca="1">Table1[[#This Row],[Netto loon]]-Table1[[#This Row],[Netto vorige schijf]]</f>
        <v>5.0978000000031898</v>
      </c>
      <c r="L4994" s="2">
        <f ca="1">(Table1[[#This Row],[Bruto tov vorige schijf]]-Table1[[#This Row],[Netto tov vorige schijf]])/MAX(Table1[[#This Row],[Bruto tov vorige schijf]],1)</f>
        <v>0.49021999999968102</v>
      </c>
    </row>
    <row r="4995" spans="1:12" x14ac:dyDescent="0.25">
      <c r="A4995" s="14">
        <v>57771</v>
      </c>
      <c r="B4995" s="6">
        <f>LoonHeffing2020(Table1[[#This Row],[Belastbaar loon]])</f>
        <v>21577.468499999999</v>
      </c>
      <c r="C4995" s="6">
        <f>AlgemeneHeffingsKorting2020(Table1[[#This Row],[Belastbaar loon]])</f>
        <v>608.95680000000004</v>
      </c>
      <c r="D4995" s="14">
        <f>ArbeidsKorting2020(Table1[[#This Row],[Belastbaar loon]])</f>
        <v>2449.98</v>
      </c>
      <c r="E4995" s="14">
        <f>MAX(Table1[[#This Row],[Loonheffing]]-Table1[[#This Row],[Algemene Heffingskorting]]-Table1[[#This Row],[Arbeidskorting]],0)</f>
        <v>18518.5317</v>
      </c>
      <c r="F4995" s="6">
        <f>Table1[[#This Row],[Belastbaar loon]]-Table1[[#This Row],[Belasting]]</f>
        <v>39252.4683</v>
      </c>
      <c r="G4995" s="2">
        <f>(Table1[[#This Row],[Belastbaar loon]]-Table1[[#This Row],[Netto loon]])/Table1[[#This Row],[Belastbaar loon]]</f>
        <v>0.32055065171106611</v>
      </c>
      <c r="H4995" s="14">
        <f t="shared" ca="1" si="72"/>
        <v>18513.629499999995</v>
      </c>
      <c r="I4995" s="14">
        <f ca="1">IF(ROW()=2, Table1[[#This Row],[Netto loon]], INDIRECT(ADDRESS(ROW()-1,COLUMN(F:F))))</f>
        <v>39247.370500000005</v>
      </c>
      <c r="J4995" s="6">
        <f ca="1">IF(ROW()=2, 0, Table1[[#This Row],[Belastbaar loon]]-INDIRECT(ADDRESS(ROW()-1,COLUMN(A:A))))</f>
        <v>10</v>
      </c>
      <c r="K4995" s="6">
        <f ca="1">Table1[[#This Row],[Netto loon]]-Table1[[#This Row],[Netto vorige schijf]]</f>
        <v>5.0977999999959138</v>
      </c>
      <c r="L4995" s="2">
        <f ca="1">(Table1[[#This Row],[Bruto tov vorige schijf]]-Table1[[#This Row],[Netto tov vorige schijf]])/MAX(Table1[[#This Row],[Bruto tov vorige schijf]],1)</f>
        <v>0.49022000000040861</v>
      </c>
    </row>
    <row r="4996" spans="1:12" x14ac:dyDescent="0.25">
      <c r="A4996" s="14">
        <v>57781</v>
      </c>
      <c r="B4996" s="6">
        <f>LoonHeffing2020(Table1[[#This Row],[Belastbaar loon]])</f>
        <v>21581.2035</v>
      </c>
      <c r="C4996" s="6">
        <f>AlgemeneHeffingsKorting2020(Table1[[#This Row],[Belastbaar loon]])</f>
        <v>608.38959999999997</v>
      </c>
      <c r="D4996" s="14">
        <f>ArbeidsKorting2020(Table1[[#This Row],[Belastbaar loon]])</f>
        <v>2449.38</v>
      </c>
      <c r="E4996" s="14">
        <f>MAX(Table1[[#This Row],[Loonheffing]]-Table1[[#This Row],[Algemene Heffingskorting]]-Table1[[#This Row],[Arbeidskorting]],0)</f>
        <v>18523.4339</v>
      </c>
      <c r="F4996" s="6">
        <f>Table1[[#This Row],[Belastbaar loon]]-Table1[[#This Row],[Belasting]]</f>
        <v>39257.566099999996</v>
      </c>
      <c r="G4996" s="2">
        <f>(Table1[[#This Row],[Belastbaar loon]]-Table1[[#This Row],[Netto loon]])/Table1[[#This Row],[Belastbaar loon]]</f>
        <v>0.32058001592218904</v>
      </c>
      <c r="H4996" s="14">
        <f t="shared" ca="1" si="72"/>
        <v>18518.5317</v>
      </c>
      <c r="I4996" s="14">
        <f ca="1">IF(ROW()=2, Table1[[#This Row],[Netto loon]], INDIRECT(ADDRESS(ROW()-1,COLUMN(F:F))))</f>
        <v>39252.4683</v>
      </c>
      <c r="J4996" s="6">
        <f ca="1">IF(ROW()=2, 0, Table1[[#This Row],[Belastbaar loon]]-INDIRECT(ADDRESS(ROW()-1,COLUMN(A:A))))</f>
        <v>10</v>
      </c>
      <c r="K4996" s="6">
        <f ca="1">Table1[[#This Row],[Netto loon]]-Table1[[#This Row],[Netto vorige schijf]]</f>
        <v>5.0977999999959138</v>
      </c>
      <c r="L4996" s="2">
        <f ca="1">(Table1[[#This Row],[Bruto tov vorige schijf]]-Table1[[#This Row],[Netto tov vorige schijf]])/MAX(Table1[[#This Row],[Bruto tov vorige schijf]],1)</f>
        <v>0.49022000000040861</v>
      </c>
    </row>
    <row r="4997" spans="1:12" x14ac:dyDescent="0.25">
      <c r="A4997" s="14">
        <v>57791</v>
      </c>
      <c r="B4997" s="6">
        <f>LoonHeffing2020(Table1[[#This Row],[Belastbaar loon]])</f>
        <v>21584.9385</v>
      </c>
      <c r="C4997" s="6">
        <f>AlgemeneHeffingsKorting2020(Table1[[#This Row],[Belastbaar loon]])</f>
        <v>607.82240000000002</v>
      </c>
      <c r="D4997" s="14">
        <f>ArbeidsKorting2020(Table1[[#This Row],[Belastbaar loon]])</f>
        <v>2448.7800000000002</v>
      </c>
      <c r="E4997" s="14">
        <f>MAX(Table1[[#This Row],[Loonheffing]]-Table1[[#This Row],[Algemene Heffingskorting]]-Table1[[#This Row],[Arbeidskorting]],0)</f>
        <v>18528.3361</v>
      </c>
      <c r="F4997" s="6">
        <f>Table1[[#This Row],[Belastbaar loon]]-Table1[[#This Row],[Belasting]]</f>
        <v>39262.6639</v>
      </c>
      <c r="G4997" s="2">
        <f>(Table1[[#This Row],[Belastbaar loon]]-Table1[[#This Row],[Netto loon]])/Table1[[#This Row],[Belastbaar loon]]</f>
        <v>0.32060936997110279</v>
      </c>
      <c r="H4997" s="14">
        <f t="shared" ca="1" si="72"/>
        <v>18523.4339</v>
      </c>
      <c r="I4997" s="14">
        <f ca="1">IF(ROW()=2, Table1[[#This Row],[Netto loon]], INDIRECT(ADDRESS(ROW()-1,COLUMN(F:F))))</f>
        <v>39257.566099999996</v>
      </c>
      <c r="J4997" s="6">
        <f ca="1">IF(ROW()=2, 0, Table1[[#This Row],[Belastbaar loon]]-INDIRECT(ADDRESS(ROW()-1,COLUMN(A:A))))</f>
        <v>10</v>
      </c>
      <c r="K4997" s="6">
        <f ca="1">Table1[[#This Row],[Netto loon]]-Table1[[#This Row],[Netto vorige schijf]]</f>
        <v>5.0978000000031898</v>
      </c>
      <c r="L4997" s="2">
        <f ca="1">(Table1[[#This Row],[Bruto tov vorige schijf]]-Table1[[#This Row],[Netto tov vorige schijf]])/MAX(Table1[[#This Row],[Bruto tov vorige schijf]],1)</f>
        <v>0.49021999999968102</v>
      </c>
    </row>
    <row r="4998" spans="1:12" x14ac:dyDescent="0.25">
      <c r="A4998" s="14">
        <v>57801</v>
      </c>
      <c r="B4998" s="6">
        <f>LoonHeffing2020(Table1[[#This Row],[Belastbaar loon]])</f>
        <v>21588.673500000001</v>
      </c>
      <c r="C4998" s="6">
        <f>AlgemeneHeffingsKorting2020(Table1[[#This Row],[Belastbaar loon]])</f>
        <v>607.25520000000006</v>
      </c>
      <c r="D4998" s="14">
        <f>ArbeidsKorting2020(Table1[[#This Row],[Belastbaar loon]])</f>
        <v>2448.1799999999998</v>
      </c>
      <c r="E4998" s="14">
        <f>MAX(Table1[[#This Row],[Loonheffing]]-Table1[[#This Row],[Algemene Heffingskorting]]-Table1[[#This Row],[Arbeidskorting]],0)</f>
        <v>18533.238300000001</v>
      </c>
      <c r="F4998" s="6">
        <f>Table1[[#This Row],[Belastbaar loon]]-Table1[[#This Row],[Belasting]]</f>
        <v>39267.761700000003</v>
      </c>
      <c r="G4998" s="2">
        <f>(Table1[[#This Row],[Belastbaar loon]]-Table1[[#This Row],[Netto loon]])/Table1[[#This Row],[Belastbaar loon]]</f>
        <v>0.3206387138630819</v>
      </c>
      <c r="H4998" s="14">
        <f t="shared" ca="1" si="72"/>
        <v>18528.3361</v>
      </c>
      <c r="I4998" s="14">
        <f ca="1">IF(ROW()=2, Table1[[#This Row],[Netto loon]], INDIRECT(ADDRESS(ROW()-1,COLUMN(F:F))))</f>
        <v>39262.6639</v>
      </c>
      <c r="J4998" s="6">
        <f ca="1">IF(ROW()=2, 0, Table1[[#This Row],[Belastbaar loon]]-INDIRECT(ADDRESS(ROW()-1,COLUMN(A:A))))</f>
        <v>10</v>
      </c>
      <c r="K4998" s="6">
        <f ca="1">Table1[[#This Row],[Netto loon]]-Table1[[#This Row],[Netto vorige schijf]]</f>
        <v>5.0978000000031898</v>
      </c>
      <c r="L4998" s="2">
        <f ca="1">(Table1[[#This Row],[Bruto tov vorige schijf]]-Table1[[#This Row],[Netto tov vorige schijf]])/MAX(Table1[[#This Row],[Bruto tov vorige schijf]],1)</f>
        <v>0.49021999999968102</v>
      </c>
    </row>
    <row r="4999" spans="1:12" x14ac:dyDescent="0.25">
      <c r="A4999" s="14">
        <v>57811</v>
      </c>
      <c r="B4999" s="6">
        <f>LoonHeffing2020(Table1[[#This Row],[Belastbaar loon]])</f>
        <v>21592.408500000001</v>
      </c>
      <c r="C4999" s="6">
        <f>AlgemeneHeffingsKorting2020(Table1[[#This Row],[Belastbaar loon]])</f>
        <v>606.68799999999999</v>
      </c>
      <c r="D4999" s="14">
        <f>ArbeidsKorting2020(Table1[[#This Row],[Belastbaar loon]])</f>
        <v>2447.58</v>
      </c>
      <c r="E4999" s="14">
        <f>MAX(Table1[[#This Row],[Loonheffing]]-Table1[[#This Row],[Algemene Heffingskorting]]-Table1[[#This Row],[Arbeidskorting]],0)</f>
        <v>18538.140500000001</v>
      </c>
      <c r="F4999" s="6">
        <f>Table1[[#This Row],[Belastbaar loon]]-Table1[[#This Row],[Belasting]]</f>
        <v>39272.859499999999</v>
      </c>
      <c r="G4999" s="2">
        <f>(Table1[[#This Row],[Belastbaar loon]]-Table1[[#This Row],[Netto loon]])/Table1[[#This Row],[Belastbaar loon]]</f>
        <v>0.32066804760339729</v>
      </c>
      <c r="H4999" s="14">
        <f t="shared" ca="1" si="72"/>
        <v>18533.238300000001</v>
      </c>
      <c r="I4999" s="14">
        <f ca="1">IF(ROW()=2, Table1[[#This Row],[Netto loon]], INDIRECT(ADDRESS(ROW()-1,COLUMN(F:F))))</f>
        <v>39267.761700000003</v>
      </c>
      <c r="J4999" s="6">
        <f ca="1">IF(ROW()=2, 0, Table1[[#This Row],[Belastbaar loon]]-INDIRECT(ADDRESS(ROW()-1,COLUMN(A:A))))</f>
        <v>10</v>
      </c>
      <c r="K4999" s="6">
        <f ca="1">Table1[[#This Row],[Netto loon]]-Table1[[#This Row],[Netto vorige schijf]]</f>
        <v>5.0977999999959138</v>
      </c>
      <c r="L4999" s="2">
        <f ca="1">(Table1[[#This Row],[Bruto tov vorige schijf]]-Table1[[#This Row],[Netto tov vorige schijf]])/MAX(Table1[[#This Row],[Bruto tov vorige schijf]],1)</f>
        <v>0.49022000000040861</v>
      </c>
    </row>
    <row r="5000" spans="1:12" x14ac:dyDescent="0.25">
      <c r="A5000" s="14">
        <v>57821</v>
      </c>
      <c r="B5000" s="6">
        <f>LoonHeffing2020(Table1[[#This Row],[Belastbaar loon]])</f>
        <v>21596.143499999998</v>
      </c>
      <c r="C5000" s="6">
        <f>AlgemeneHeffingsKorting2020(Table1[[#This Row],[Belastbaar loon]])</f>
        <v>606.12080000000003</v>
      </c>
      <c r="D5000" s="14">
        <f>ArbeidsKorting2020(Table1[[#This Row],[Belastbaar loon]])</f>
        <v>2446.98</v>
      </c>
      <c r="E5000" s="14">
        <f>MAX(Table1[[#This Row],[Loonheffing]]-Table1[[#This Row],[Algemene Heffingskorting]]-Table1[[#This Row],[Arbeidskorting]],0)</f>
        <v>18543.042699999998</v>
      </c>
      <c r="F5000" s="6">
        <f>Table1[[#This Row],[Belastbaar loon]]-Table1[[#This Row],[Belasting]]</f>
        <v>39277.957300000002</v>
      </c>
      <c r="G5000" s="2">
        <f>(Table1[[#This Row],[Belastbaar loon]]-Table1[[#This Row],[Netto loon]])/Table1[[#This Row],[Belastbaar loon]]</f>
        <v>0.32069737119731584</v>
      </c>
      <c r="H5000" s="14">
        <f t="shared" ca="1" si="72"/>
        <v>18538.140500000001</v>
      </c>
      <c r="I5000" s="14">
        <f ca="1">IF(ROW()=2, Table1[[#This Row],[Netto loon]], INDIRECT(ADDRESS(ROW()-1,COLUMN(F:F))))</f>
        <v>39272.859499999999</v>
      </c>
      <c r="J5000" s="6">
        <f ca="1">IF(ROW()=2, 0, Table1[[#This Row],[Belastbaar loon]]-INDIRECT(ADDRESS(ROW()-1,COLUMN(A:A))))</f>
        <v>10</v>
      </c>
      <c r="K5000" s="6">
        <f ca="1">Table1[[#This Row],[Netto loon]]-Table1[[#This Row],[Netto vorige schijf]]</f>
        <v>5.0978000000031898</v>
      </c>
      <c r="L5000" s="2">
        <f ca="1">(Table1[[#This Row],[Bruto tov vorige schijf]]-Table1[[#This Row],[Netto tov vorige schijf]])/MAX(Table1[[#This Row],[Bruto tov vorige schijf]],1)</f>
        <v>0.49021999999968102</v>
      </c>
    </row>
    <row r="5001" spans="1:12" x14ac:dyDescent="0.25">
      <c r="A5001" s="14">
        <v>57831</v>
      </c>
      <c r="B5001" s="6">
        <f>LoonHeffing2020(Table1[[#This Row],[Belastbaar loon]])</f>
        <v>21599.878499999999</v>
      </c>
      <c r="C5001" s="6">
        <f>AlgemeneHeffingsKorting2020(Table1[[#This Row],[Belastbaar loon]])</f>
        <v>605.55359999999996</v>
      </c>
      <c r="D5001" s="14">
        <f>ArbeidsKorting2020(Table1[[#This Row],[Belastbaar loon]])</f>
        <v>2446.38</v>
      </c>
      <c r="E5001" s="14">
        <f>MAX(Table1[[#This Row],[Loonheffing]]-Table1[[#This Row],[Algemene Heffingskorting]]-Table1[[#This Row],[Arbeidskorting]],0)</f>
        <v>18547.944899999999</v>
      </c>
      <c r="F5001" s="6">
        <f>Table1[[#This Row],[Belastbaar loon]]-Table1[[#This Row],[Belasting]]</f>
        <v>39283.055099999998</v>
      </c>
      <c r="G5001" s="2">
        <f>(Table1[[#This Row],[Belastbaar loon]]-Table1[[#This Row],[Netto loon]])/Table1[[#This Row],[Belastbaar loon]]</f>
        <v>0.32072668465010118</v>
      </c>
      <c r="H5001" s="14">
        <f t="shared" ca="1" si="72"/>
        <v>18543.042699999998</v>
      </c>
      <c r="I5001" s="14">
        <f ca="1">IF(ROW()=2, Table1[[#This Row],[Netto loon]], INDIRECT(ADDRESS(ROW()-1,COLUMN(F:F))))</f>
        <v>39277.957300000002</v>
      </c>
      <c r="J5001" s="6">
        <f ca="1">IF(ROW()=2, 0, Table1[[#This Row],[Belastbaar loon]]-INDIRECT(ADDRESS(ROW()-1,COLUMN(A:A))))</f>
        <v>10</v>
      </c>
      <c r="K5001" s="6">
        <f ca="1">Table1[[#This Row],[Netto loon]]-Table1[[#This Row],[Netto vorige schijf]]</f>
        <v>5.0977999999959138</v>
      </c>
      <c r="L5001" s="2">
        <f ca="1">(Table1[[#This Row],[Bruto tov vorige schijf]]-Table1[[#This Row],[Netto tov vorige schijf]])/MAX(Table1[[#This Row],[Bruto tov vorige schijf]],1)</f>
        <v>0.49022000000040861</v>
      </c>
    </row>
    <row r="5002" spans="1:12" x14ac:dyDescent="0.25">
      <c r="A5002" s="14">
        <v>57841</v>
      </c>
      <c r="B5002" s="6">
        <f>LoonHeffing2020(Table1[[#This Row],[Belastbaar loon]])</f>
        <v>21603.613499999999</v>
      </c>
      <c r="C5002" s="6">
        <f>AlgemeneHeffingsKorting2020(Table1[[#This Row],[Belastbaar loon]])</f>
        <v>604.9864</v>
      </c>
      <c r="D5002" s="14">
        <f>ArbeidsKorting2020(Table1[[#This Row],[Belastbaar loon]])</f>
        <v>2445.7800000000002</v>
      </c>
      <c r="E5002" s="14">
        <f>MAX(Table1[[#This Row],[Loonheffing]]-Table1[[#This Row],[Algemene Heffingskorting]]-Table1[[#This Row],[Arbeidskorting]],0)</f>
        <v>18552.847099999999</v>
      </c>
      <c r="F5002" s="6">
        <f>Table1[[#This Row],[Belastbaar loon]]-Table1[[#This Row],[Belasting]]</f>
        <v>39288.152900000001</v>
      </c>
      <c r="G5002" s="2">
        <f>(Table1[[#This Row],[Belastbaar loon]]-Table1[[#This Row],[Netto loon]])/Table1[[#This Row],[Belastbaar loon]]</f>
        <v>0.32075598796701299</v>
      </c>
      <c r="H5002" s="14">
        <f t="shared" ca="1" si="72"/>
        <v>18547.944899999999</v>
      </c>
      <c r="I5002" s="14">
        <f ca="1">IF(ROW()=2, Table1[[#This Row],[Netto loon]], INDIRECT(ADDRESS(ROW()-1,COLUMN(F:F))))</f>
        <v>39283.055099999998</v>
      </c>
      <c r="J5002" s="6">
        <f ca="1">IF(ROW()=2, 0, Table1[[#This Row],[Belastbaar loon]]-INDIRECT(ADDRESS(ROW()-1,COLUMN(A:A))))</f>
        <v>10</v>
      </c>
      <c r="K5002" s="6">
        <f ca="1">Table1[[#This Row],[Netto loon]]-Table1[[#This Row],[Netto vorige schijf]]</f>
        <v>5.0978000000031898</v>
      </c>
      <c r="L5002" s="2">
        <f ca="1">(Table1[[#This Row],[Bruto tov vorige schijf]]-Table1[[#This Row],[Netto tov vorige schijf]])/MAX(Table1[[#This Row],[Bruto tov vorige schijf]],1)</f>
        <v>0.49021999999968102</v>
      </c>
    </row>
    <row r="5003" spans="1:12" x14ac:dyDescent="0.25">
      <c r="A5003" s="14">
        <v>57851</v>
      </c>
      <c r="B5003" s="6">
        <f>LoonHeffing2020(Table1[[#This Row],[Belastbaar loon]])</f>
        <v>21607.3485</v>
      </c>
      <c r="C5003" s="6">
        <f>AlgemeneHeffingsKorting2020(Table1[[#This Row],[Belastbaar loon]])</f>
        <v>604.41920000000005</v>
      </c>
      <c r="D5003" s="14">
        <f>ArbeidsKorting2020(Table1[[#This Row],[Belastbaar loon]])</f>
        <v>2445.1799999999998</v>
      </c>
      <c r="E5003" s="14">
        <f>MAX(Table1[[#This Row],[Loonheffing]]-Table1[[#This Row],[Algemene Heffingskorting]]-Table1[[#This Row],[Arbeidskorting]],0)</f>
        <v>18557.749299999999</v>
      </c>
      <c r="F5003" s="6">
        <f>Table1[[#This Row],[Belastbaar loon]]-Table1[[#This Row],[Belasting]]</f>
        <v>39293.250700000004</v>
      </c>
      <c r="G5003" s="2">
        <f>(Table1[[#This Row],[Belastbaar loon]]-Table1[[#This Row],[Netto loon]])/Table1[[#This Row],[Belastbaar loon]]</f>
        <v>0.32078528115330757</v>
      </c>
      <c r="H5003" s="14">
        <f t="shared" ca="1" si="72"/>
        <v>18552.847099999999</v>
      </c>
      <c r="I5003" s="14">
        <f ca="1">IF(ROW()=2, Table1[[#This Row],[Netto loon]], INDIRECT(ADDRESS(ROW()-1,COLUMN(F:F))))</f>
        <v>39288.152900000001</v>
      </c>
      <c r="J5003" s="6">
        <f ca="1">IF(ROW()=2, 0, Table1[[#This Row],[Belastbaar loon]]-INDIRECT(ADDRESS(ROW()-1,COLUMN(A:A))))</f>
        <v>10</v>
      </c>
      <c r="K5003" s="6">
        <f ca="1">Table1[[#This Row],[Netto loon]]-Table1[[#This Row],[Netto vorige schijf]]</f>
        <v>5.0978000000031898</v>
      </c>
      <c r="L5003" s="2">
        <f ca="1">(Table1[[#This Row],[Bruto tov vorige schijf]]-Table1[[#This Row],[Netto tov vorige schijf]])/MAX(Table1[[#This Row],[Bruto tov vorige schijf]],1)</f>
        <v>0.49021999999968102</v>
      </c>
    </row>
    <row r="5004" spans="1:12" x14ac:dyDescent="0.25">
      <c r="A5004" s="14">
        <v>57861</v>
      </c>
      <c r="B5004" s="6">
        <f>LoonHeffing2020(Table1[[#This Row],[Belastbaar loon]])</f>
        <v>21611.083500000001</v>
      </c>
      <c r="C5004" s="6">
        <f>AlgemeneHeffingsKorting2020(Table1[[#This Row],[Belastbaar loon]])</f>
        <v>603.85199999999998</v>
      </c>
      <c r="D5004" s="14">
        <f>ArbeidsKorting2020(Table1[[#This Row],[Belastbaar loon]])</f>
        <v>2444.58</v>
      </c>
      <c r="E5004" s="14">
        <f>MAX(Table1[[#This Row],[Loonheffing]]-Table1[[#This Row],[Algemene Heffingskorting]]-Table1[[#This Row],[Arbeidskorting]],0)</f>
        <v>18562.6515</v>
      </c>
      <c r="F5004" s="6">
        <f>Table1[[#This Row],[Belastbaar loon]]-Table1[[#This Row],[Belasting]]</f>
        <v>39298.3485</v>
      </c>
      <c r="G5004" s="2">
        <f>(Table1[[#This Row],[Belastbaar loon]]-Table1[[#This Row],[Netto loon]])/Table1[[#This Row],[Belastbaar loon]]</f>
        <v>0.32081456421423754</v>
      </c>
      <c r="H5004" s="14">
        <f t="shared" ca="1" si="72"/>
        <v>18557.749299999999</v>
      </c>
      <c r="I5004" s="14">
        <f ca="1">IF(ROW()=2, Table1[[#This Row],[Netto loon]], INDIRECT(ADDRESS(ROW()-1,COLUMN(F:F))))</f>
        <v>39293.250700000004</v>
      </c>
      <c r="J5004" s="6">
        <f ca="1">IF(ROW()=2, 0, Table1[[#This Row],[Belastbaar loon]]-INDIRECT(ADDRESS(ROW()-1,COLUMN(A:A))))</f>
        <v>10</v>
      </c>
      <c r="K5004" s="6">
        <f ca="1">Table1[[#This Row],[Netto loon]]-Table1[[#This Row],[Netto vorige schijf]]</f>
        <v>5.0977999999959138</v>
      </c>
      <c r="L5004" s="2">
        <f ca="1">(Table1[[#This Row],[Bruto tov vorige schijf]]-Table1[[#This Row],[Netto tov vorige schijf]])/MAX(Table1[[#This Row],[Bruto tov vorige schijf]],1)</f>
        <v>0.49022000000040861</v>
      </c>
    </row>
    <row r="5005" spans="1:12" x14ac:dyDescent="0.25">
      <c r="A5005" s="14">
        <v>57871</v>
      </c>
      <c r="B5005" s="6">
        <f>LoonHeffing2020(Table1[[#This Row],[Belastbaar loon]])</f>
        <v>21614.818500000001</v>
      </c>
      <c r="C5005" s="6">
        <f>AlgemeneHeffingsKorting2020(Table1[[#This Row],[Belastbaar loon]])</f>
        <v>603.28480000000002</v>
      </c>
      <c r="D5005" s="14">
        <f>ArbeidsKorting2020(Table1[[#This Row],[Belastbaar loon]])</f>
        <v>2443.98</v>
      </c>
      <c r="E5005" s="14">
        <f>MAX(Table1[[#This Row],[Loonheffing]]-Table1[[#This Row],[Algemene Heffingskorting]]-Table1[[#This Row],[Arbeidskorting]],0)</f>
        <v>18567.5537</v>
      </c>
      <c r="F5005" s="6">
        <f>Table1[[#This Row],[Belastbaar loon]]-Table1[[#This Row],[Belasting]]</f>
        <v>39303.446299999996</v>
      </c>
      <c r="G5005" s="2">
        <f>(Table1[[#This Row],[Belastbaar loon]]-Table1[[#This Row],[Netto loon]])/Table1[[#This Row],[Belastbaar loon]]</f>
        <v>0.32084383715505183</v>
      </c>
      <c r="H5005" s="14">
        <f t="shared" ca="1" si="72"/>
        <v>18562.6515</v>
      </c>
      <c r="I5005" s="14">
        <f ca="1">IF(ROW()=2, Table1[[#This Row],[Netto loon]], INDIRECT(ADDRESS(ROW()-1,COLUMN(F:F))))</f>
        <v>39298.3485</v>
      </c>
      <c r="J5005" s="6">
        <f ca="1">IF(ROW()=2, 0, Table1[[#This Row],[Belastbaar loon]]-INDIRECT(ADDRESS(ROW()-1,COLUMN(A:A))))</f>
        <v>10</v>
      </c>
      <c r="K5005" s="6">
        <f ca="1">Table1[[#This Row],[Netto loon]]-Table1[[#This Row],[Netto vorige schijf]]</f>
        <v>5.0977999999959138</v>
      </c>
      <c r="L5005" s="2">
        <f ca="1">(Table1[[#This Row],[Bruto tov vorige schijf]]-Table1[[#This Row],[Netto tov vorige schijf]])/MAX(Table1[[#This Row],[Bruto tov vorige schijf]],1)</f>
        <v>0.49022000000040861</v>
      </c>
    </row>
    <row r="5006" spans="1:12" x14ac:dyDescent="0.25">
      <c r="A5006" s="14">
        <v>57881</v>
      </c>
      <c r="B5006" s="6">
        <f>LoonHeffing2020(Table1[[#This Row],[Belastbaar loon]])</f>
        <v>21618.553499999998</v>
      </c>
      <c r="C5006" s="6">
        <f>AlgemeneHeffingsKorting2020(Table1[[#This Row],[Belastbaar loon]])</f>
        <v>602.71760000000006</v>
      </c>
      <c r="D5006" s="14">
        <f>ArbeidsKorting2020(Table1[[#This Row],[Belastbaar loon]])</f>
        <v>2443.38</v>
      </c>
      <c r="E5006" s="14">
        <f>MAX(Table1[[#This Row],[Loonheffing]]-Table1[[#This Row],[Algemene Heffingskorting]]-Table1[[#This Row],[Arbeidskorting]],0)</f>
        <v>18572.455899999997</v>
      </c>
      <c r="F5006" s="6">
        <f>Table1[[#This Row],[Belastbaar loon]]-Table1[[#This Row],[Belasting]]</f>
        <v>39308.544099999999</v>
      </c>
      <c r="G5006" s="2">
        <f>(Table1[[#This Row],[Belastbaar loon]]-Table1[[#This Row],[Netto loon]])/Table1[[#This Row],[Belastbaar loon]]</f>
        <v>0.3208730999809955</v>
      </c>
      <c r="H5006" s="14">
        <f t="shared" ca="1" si="72"/>
        <v>18567.5537</v>
      </c>
      <c r="I5006" s="14">
        <f ca="1">IF(ROW()=2, Table1[[#This Row],[Netto loon]], INDIRECT(ADDRESS(ROW()-1,COLUMN(F:F))))</f>
        <v>39303.446299999996</v>
      </c>
      <c r="J5006" s="6">
        <f ca="1">IF(ROW()=2, 0, Table1[[#This Row],[Belastbaar loon]]-INDIRECT(ADDRESS(ROW()-1,COLUMN(A:A))))</f>
        <v>10</v>
      </c>
      <c r="K5006" s="6">
        <f ca="1">Table1[[#This Row],[Netto loon]]-Table1[[#This Row],[Netto vorige schijf]]</f>
        <v>5.0978000000031898</v>
      </c>
      <c r="L5006" s="2">
        <f ca="1">(Table1[[#This Row],[Bruto tov vorige schijf]]-Table1[[#This Row],[Netto tov vorige schijf]])/MAX(Table1[[#This Row],[Bruto tov vorige schijf]],1)</f>
        <v>0.49021999999968102</v>
      </c>
    </row>
    <row r="5007" spans="1:12" x14ac:dyDescent="0.25">
      <c r="A5007" s="14">
        <v>57891</v>
      </c>
      <c r="B5007" s="6">
        <f>LoonHeffing2020(Table1[[#This Row],[Belastbaar loon]])</f>
        <v>21622.288499999999</v>
      </c>
      <c r="C5007" s="6">
        <f>AlgemeneHeffingsKorting2020(Table1[[#This Row],[Belastbaar loon]])</f>
        <v>602.15039999999999</v>
      </c>
      <c r="D5007" s="14">
        <f>ArbeidsKorting2020(Table1[[#This Row],[Belastbaar loon]])</f>
        <v>2442.7800000000002</v>
      </c>
      <c r="E5007" s="14">
        <f>MAX(Table1[[#This Row],[Loonheffing]]-Table1[[#This Row],[Algemene Heffingskorting]]-Table1[[#This Row],[Arbeidskorting]],0)</f>
        <v>18577.358100000001</v>
      </c>
      <c r="F5007" s="6">
        <f>Table1[[#This Row],[Belastbaar loon]]-Table1[[#This Row],[Belasting]]</f>
        <v>39313.641900000002</v>
      </c>
      <c r="G5007" s="2">
        <f>(Table1[[#This Row],[Belastbaar loon]]-Table1[[#This Row],[Netto loon]])/Table1[[#This Row],[Belastbaar loon]]</f>
        <v>0.32090235269731043</v>
      </c>
      <c r="H5007" s="14">
        <f t="shared" ca="1" si="72"/>
        <v>18572.455899999997</v>
      </c>
      <c r="I5007" s="14">
        <f ca="1">IF(ROW()=2, Table1[[#This Row],[Netto loon]], INDIRECT(ADDRESS(ROW()-1,COLUMN(F:F))))</f>
        <v>39308.544099999999</v>
      </c>
      <c r="J5007" s="6">
        <f ca="1">IF(ROW()=2, 0, Table1[[#This Row],[Belastbaar loon]]-INDIRECT(ADDRESS(ROW()-1,COLUMN(A:A))))</f>
        <v>10</v>
      </c>
      <c r="K5007" s="6">
        <f ca="1">Table1[[#This Row],[Netto loon]]-Table1[[#This Row],[Netto vorige schijf]]</f>
        <v>5.0978000000031898</v>
      </c>
      <c r="L5007" s="2">
        <f ca="1">(Table1[[#This Row],[Bruto tov vorige schijf]]-Table1[[#This Row],[Netto tov vorige schijf]])/MAX(Table1[[#This Row],[Bruto tov vorige schijf]],1)</f>
        <v>0.49021999999968102</v>
      </c>
    </row>
    <row r="5008" spans="1:12" x14ac:dyDescent="0.25">
      <c r="A5008" s="14">
        <v>57901</v>
      </c>
      <c r="B5008" s="6">
        <f>LoonHeffing2020(Table1[[#This Row],[Belastbaar loon]])</f>
        <v>21626.023499999999</v>
      </c>
      <c r="C5008" s="6">
        <f>AlgemeneHeffingsKorting2020(Table1[[#This Row],[Belastbaar loon]])</f>
        <v>601.58320000000003</v>
      </c>
      <c r="D5008" s="14">
        <f>ArbeidsKorting2020(Table1[[#This Row],[Belastbaar loon]])</f>
        <v>2442.1799999999998</v>
      </c>
      <c r="E5008" s="14">
        <f>MAX(Table1[[#This Row],[Loonheffing]]-Table1[[#This Row],[Algemene Heffingskorting]]-Table1[[#This Row],[Arbeidskorting]],0)</f>
        <v>18582.260299999998</v>
      </c>
      <c r="F5008" s="6">
        <f>Table1[[#This Row],[Belastbaar loon]]-Table1[[#This Row],[Belasting]]</f>
        <v>39318.739700000006</v>
      </c>
      <c r="G5008" s="2">
        <f>(Table1[[#This Row],[Belastbaar loon]]-Table1[[#This Row],[Netto loon]])/Table1[[#This Row],[Belastbaar loon]]</f>
        <v>0.32093159530923465</v>
      </c>
      <c r="H5008" s="14">
        <f t="shared" ca="1" si="72"/>
        <v>18577.358100000001</v>
      </c>
      <c r="I5008" s="14">
        <f ca="1">IF(ROW()=2, Table1[[#This Row],[Netto loon]], INDIRECT(ADDRESS(ROW()-1,COLUMN(F:F))))</f>
        <v>39313.641900000002</v>
      </c>
      <c r="J5008" s="6">
        <f ca="1">IF(ROW()=2, 0, Table1[[#This Row],[Belastbaar loon]]-INDIRECT(ADDRESS(ROW()-1,COLUMN(A:A))))</f>
        <v>10</v>
      </c>
      <c r="K5008" s="6">
        <f ca="1">Table1[[#This Row],[Netto loon]]-Table1[[#This Row],[Netto vorige schijf]]</f>
        <v>5.0978000000031898</v>
      </c>
      <c r="L5008" s="2">
        <f ca="1">(Table1[[#This Row],[Bruto tov vorige schijf]]-Table1[[#This Row],[Netto tov vorige schijf]])/MAX(Table1[[#This Row],[Bruto tov vorige schijf]],1)</f>
        <v>0.49021999999968102</v>
      </c>
    </row>
    <row r="5009" spans="1:12" x14ac:dyDescent="0.25">
      <c r="A5009" s="14">
        <v>57911</v>
      </c>
      <c r="B5009" s="6">
        <f>LoonHeffing2020(Table1[[#This Row],[Belastbaar loon]])</f>
        <v>21629.7585</v>
      </c>
      <c r="C5009" s="6">
        <f>AlgemeneHeffingsKorting2020(Table1[[#This Row],[Belastbaar loon]])</f>
        <v>601.01599999999996</v>
      </c>
      <c r="D5009" s="14">
        <f>ArbeidsKorting2020(Table1[[#This Row],[Belastbaar loon]])</f>
        <v>2441.58</v>
      </c>
      <c r="E5009" s="14">
        <f>MAX(Table1[[#This Row],[Loonheffing]]-Table1[[#This Row],[Algemene Heffingskorting]]-Table1[[#This Row],[Arbeidskorting]],0)</f>
        <v>18587.162499999999</v>
      </c>
      <c r="F5009" s="6">
        <f>Table1[[#This Row],[Belastbaar loon]]-Table1[[#This Row],[Belasting]]</f>
        <v>39323.837500000001</v>
      </c>
      <c r="G5009" s="2">
        <f>(Table1[[#This Row],[Belastbaar loon]]-Table1[[#This Row],[Netto loon]])/Table1[[#This Row],[Belastbaar loon]]</f>
        <v>0.32096082782200269</v>
      </c>
      <c r="H5009" s="14">
        <f t="shared" ca="1" si="72"/>
        <v>18582.260299999998</v>
      </c>
      <c r="I5009" s="14">
        <f ca="1">IF(ROW()=2, Table1[[#This Row],[Netto loon]], INDIRECT(ADDRESS(ROW()-1,COLUMN(F:F))))</f>
        <v>39318.739700000006</v>
      </c>
      <c r="J5009" s="6">
        <f ca="1">IF(ROW()=2, 0, Table1[[#This Row],[Belastbaar loon]]-INDIRECT(ADDRESS(ROW()-1,COLUMN(A:A))))</f>
        <v>10</v>
      </c>
      <c r="K5009" s="6">
        <f ca="1">Table1[[#This Row],[Netto loon]]-Table1[[#This Row],[Netto vorige schijf]]</f>
        <v>5.0977999999959138</v>
      </c>
      <c r="L5009" s="2">
        <f ca="1">(Table1[[#This Row],[Bruto tov vorige schijf]]-Table1[[#This Row],[Netto tov vorige schijf]])/MAX(Table1[[#This Row],[Bruto tov vorige schijf]],1)</f>
        <v>0.49022000000040861</v>
      </c>
    </row>
    <row r="5010" spans="1:12" x14ac:dyDescent="0.25">
      <c r="A5010" s="14">
        <v>57921</v>
      </c>
      <c r="B5010" s="6">
        <f>LoonHeffing2020(Table1[[#This Row],[Belastbaar loon]])</f>
        <v>21633.4935</v>
      </c>
      <c r="C5010" s="6">
        <f>AlgemeneHeffingsKorting2020(Table1[[#This Row],[Belastbaar loon]])</f>
        <v>600.44880000000001</v>
      </c>
      <c r="D5010" s="14">
        <f>ArbeidsKorting2020(Table1[[#This Row],[Belastbaar loon]])</f>
        <v>2440.98</v>
      </c>
      <c r="E5010" s="14">
        <f>MAX(Table1[[#This Row],[Loonheffing]]-Table1[[#This Row],[Algemene Heffingskorting]]-Table1[[#This Row],[Arbeidskorting]],0)</f>
        <v>18592.064700000003</v>
      </c>
      <c r="F5010" s="6">
        <f>Table1[[#This Row],[Belastbaar loon]]-Table1[[#This Row],[Belasting]]</f>
        <v>39328.935299999997</v>
      </c>
      <c r="G5010" s="2">
        <f>(Table1[[#This Row],[Belastbaar loon]]-Table1[[#This Row],[Netto loon]])/Table1[[#This Row],[Belastbaar loon]]</f>
        <v>0.32099005024084531</v>
      </c>
      <c r="H5010" s="14">
        <f t="shared" ca="1" si="72"/>
        <v>18587.162499999999</v>
      </c>
      <c r="I5010" s="14">
        <f ca="1">IF(ROW()=2, Table1[[#This Row],[Netto loon]], INDIRECT(ADDRESS(ROW()-1,COLUMN(F:F))))</f>
        <v>39323.837500000001</v>
      </c>
      <c r="J5010" s="6">
        <f ca="1">IF(ROW()=2, 0, Table1[[#This Row],[Belastbaar loon]]-INDIRECT(ADDRESS(ROW()-1,COLUMN(A:A))))</f>
        <v>10</v>
      </c>
      <c r="K5010" s="6">
        <f ca="1">Table1[[#This Row],[Netto loon]]-Table1[[#This Row],[Netto vorige schijf]]</f>
        <v>5.0977999999959138</v>
      </c>
      <c r="L5010" s="2">
        <f ca="1">(Table1[[#This Row],[Bruto tov vorige schijf]]-Table1[[#This Row],[Netto tov vorige schijf]])/MAX(Table1[[#This Row],[Bruto tov vorige schijf]],1)</f>
        <v>0.49022000000040861</v>
      </c>
    </row>
    <row r="5011" spans="1:12" x14ac:dyDescent="0.25">
      <c r="A5011" s="14">
        <v>57931</v>
      </c>
      <c r="B5011" s="6">
        <f>LoonHeffing2020(Table1[[#This Row],[Belastbaar loon]])</f>
        <v>21637.228500000001</v>
      </c>
      <c r="C5011" s="6">
        <f>AlgemeneHeffingsKorting2020(Table1[[#This Row],[Belastbaar loon]])</f>
        <v>599.88160000000005</v>
      </c>
      <c r="D5011" s="14">
        <f>ArbeidsKorting2020(Table1[[#This Row],[Belastbaar loon]])</f>
        <v>2440.38</v>
      </c>
      <c r="E5011" s="14">
        <f>MAX(Table1[[#This Row],[Loonheffing]]-Table1[[#This Row],[Algemene Heffingskorting]]-Table1[[#This Row],[Arbeidskorting]],0)</f>
        <v>18596.966899999999</v>
      </c>
      <c r="F5011" s="6">
        <f>Table1[[#This Row],[Belastbaar loon]]-Table1[[#This Row],[Belasting]]</f>
        <v>39334.033100000001</v>
      </c>
      <c r="G5011" s="2">
        <f>(Table1[[#This Row],[Belastbaar loon]]-Table1[[#This Row],[Netto loon]])/Table1[[#This Row],[Belastbaar loon]]</f>
        <v>0.32101926257098962</v>
      </c>
      <c r="H5011" s="14">
        <f t="shared" ca="1" si="72"/>
        <v>18592.064700000003</v>
      </c>
      <c r="I5011" s="14">
        <f ca="1">IF(ROW()=2, Table1[[#This Row],[Netto loon]], INDIRECT(ADDRESS(ROW()-1,COLUMN(F:F))))</f>
        <v>39328.935299999997</v>
      </c>
      <c r="J5011" s="6">
        <f ca="1">IF(ROW()=2, 0, Table1[[#This Row],[Belastbaar loon]]-INDIRECT(ADDRESS(ROW()-1,COLUMN(A:A))))</f>
        <v>10</v>
      </c>
      <c r="K5011" s="6">
        <f ca="1">Table1[[#This Row],[Netto loon]]-Table1[[#This Row],[Netto vorige schijf]]</f>
        <v>5.0978000000031898</v>
      </c>
      <c r="L5011" s="2">
        <f ca="1">(Table1[[#This Row],[Bruto tov vorige schijf]]-Table1[[#This Row],[Netto tov vorige schijf]])/MAX(Table1[[#This Row],[Bruto tov vorige schijf]],1)</f>
        <v>0.49021999999968102</v>
      </c>
    </row>
    <row r="5012" spans="1:12" x14ac:dyDescent="0.25">
      <c r="A5012" s="14">
        <v>57941</v>
      </c>
      <c r="B5012" s="6">
        <f>LoonHeffing2020(Table1[[#This Row],[Belastbaar loon]])</f>
        <v>21640.963500000002</v>
      </c>
      <c r="C5012" s="6">
        <f>AlgemeneHeffingsKorting2020(Table1[[#This Row],[Belastbaar loon]])</f>
        <v>599.31439999999998</v>
      </c>
      <c r="D5012" s="14">
        <f>ArbeidsKorting2020(Table1[[#This Row],[Belastbaar loon]])</f>
        <v>2439.7800000000002</v>
      </c>
      <c r="E5012" s="14">
        <f>MAX(Table1[[#This Row],[Loonheffing]]-Table1[[#This Row],[Algemene Heffingskorting]]-Table1[[#This Row],[Arbeidskorting]],0)</f>
        <v>18601.869100000004</v>
      </c>
      <c r="F5012" s="6">
        <f>Table1[[#This Row],[Belastbaar loon]]-Table1[[#This Row],[Belasting]]</f>
        <v>39339.130899999996</v>
      </c>
      <c r="G5012" s="2">
        <f>(Table1[[#This Row],[Belastbaar loon]]-Table1[[#This Row],[Netto loon]])/Table1[[#This Row],[Belastbaar loon]]</f>
        <v>0.32104846481765942</v>
      </c>
      <c r="H5012" s="14">
        <f t="shared" ca="1" si="72"/>
        <v>18596.966899999999</v>
      </c>
      <c r="I5012" s="14">
        <f ca="1">IF(ROW()=2, Table1[[#This Row],[Netto loon]], INDIRECT(ADDRESS(ROW()-1,COLUMN(F:F))))</f>
        <v>39334.033100000001</v>
      </c>
      <c r="J5012" s="6">
        <f ca="1">IF(ROW()=2, 0, Table1[[#This Row],[Belastbaar loon]]-INDIRECT(ADDRESS(ROW()-1,COLUMN(A:A))))</f>
        <v>10</v>
      </c>
      <c r="K5012" s="6">
        <f ca="1">Table1[[#This Row],[Netto loon]]-Table1[[#This Row],[Netto vorige schijf]]</f>
        <v>5.0977999999959138</v>
      </c>
      <c r="L5012" s="2">
        <f ca="1">(Table1[[#This Row],[Bruto tov vorige schijf]]-Table1[[#This Row],[Netto tov vorige schijf]])/MAX(Table1[[#This Row],[Bruto tov vorige schijf]],1)</f>
        <v>0.49022000000040861</v>
      </c>
    </row>
    <row r="5013" spans="1:12" x14ac:dyDescent="0.25">
      <c r="A5013" s="14">
        <v>57951</v>
      </c>
      <c r="B5013" s="6">
        <f>LoonHeffing2020(Table1[[#This Row],[Belastbaar loon]])</f>
        <v>21644.698499999999</v>
      </c>
      <c r="C5013" s="6">
        <f>AlgemeneHeffingsKorting2020(Table1[[#This Row],[Belastbaar loon]])</f>
        <v>598.74720000000002</v>
      </c>
      <c r="D5013" s="14">
        <f>ArbeidsKorting2020(Table1[[#This Row],[Belastbaar loon]])</f>
        <v>2439.1799999999998</v>
      </c>
      <c r="E5013" s="14">
        <f>MAX(Table1[[#This Row],[Loonheffing]]-Table1[[#This Row],[Algemene Heffingskorting]]-Table1[[#This Row],[Arbeidskorting]],0)</f>
        <v>18606.771299999997</v>
      </c>
      <c r="F5013" s="6">
        <f>Table1[[#This Row],[Belastbaar loon]]-Table1[[#This Row],[Belasting]]</f>
        <v>39344.228700000007</v>
      </c>
      <c r="G5013" s="2">
        <f>(Table1[[#This Row],[Belastbaar loon]]-Table1[[#This Row],[Netto loon]])/Table1[[#This Row],[Belastbaar loon]]</f>
        <v>0.32107765698607432</v>
      </c>
      <c r="H5013" s="14">
        <f t="shared" ca="1" si="72"/>
        <v>18601.869100000004</v>
      </c>
      <c r="I5013" s="14">
        <f ca="1">IF(ROW()=2, Table1[[#This Row],[Netto loon]], INDIRECT(ADDRESS(ROW()-1,COLUMN(F:F))))</f>
        <v>39339.130899999996</v>
      </c>
      <c r="J5013" s="6">
        <f ca="1">IF(ROW()=2, 0, Table1[[#This Row],[Belastbaar loon]]-INDIRECT(ADDRESS(ROW()-1,COLUMN(A:A))))</f>
        <v>10</v>
      </c>
      <c r="K5013" s="6">
        <f ca="1">Table1[[#This Row],[Netto loon]]-Table1[[#This Row],[Netto vorige schijf]]</f>
        <v>5.0978000000104657</v>
      </c>
      <c r="L5013" s="2">
        <f ca="1">(Table1[[#This Row],[Bruto tov vorige schijf]]-Table1[[#This Row],[Netto tov vorige schijf]])/MAX(Table1[[#This Row],[Bruto tov vorige schijf]],1)</f>
        <v>0.49021999999895344</v>
      </c>
    </row>
    <row r="5014" spans="1:12" x14ac:dyDescent="0.25">
      <c r="A5014" s="14">
        <v>57961</v>
      </c>
      <c r="B5014" s="6">
        <f>LoonHeffing2020(Table1[[#This Row],[Belastbaar loon]])</f>
        <v>21648.433499999999</v>
      </c>
      <c r="C5014" s="6">
        <f>AlgemeneHeffingsKorting2020(Table1[[#This Row],[Belastbaar loon]])</f>
        <v>598.18000000000006</v>
      </c>
      <c r="D5014" s="14">
        <f>ArbeidsKorting2020(Table1[[#This Row],[Belastbaar loon]])</f>
        <v>2438.58</v>
      </c>
      <c r="E5014" s="14">
        <f>MAX(Table1[[#This Row],[Loonheffing]]-Table1[[#This Row],[Algemene Heffingskorting]]-Table1[[#This Row],[Arbeidskorting]],0)</f>
        <v>18611.673499999997</v>
      </c>
      <c r="F5014" s="6">
        <f>Table1[[#This Row],[Belastbaar loon]]-Table1[[#This Row],[Belasting]]</f>
        <v>39349.326500000003</v>
      </c>
      <c r="G5014" s="2">
        <f>(Table1[[#This Row],[Belastbaar loon]]-Table1[[#This Row],[Netto loon]])/Table1[[#This Row],[Belastbaar loon]]</f>
        <v>0.32110683908145127</v>
      </c>
      <c r="H5014" s="14">
        <f t="shared" ca="1" si="72"/>
        <v>18606.771299999997</v>
      </c>
      <c r="I5014" s="14">
        <f ca="1">IF(ROW()=2, Table1[[#This Row],[Netto loon]], INDIRECT(ADDRESS(ROW()-1,COLUMN(F:F))))</f>
        <v>39344.228700000007</v>
      </c>
      <c r="J5014" s="6">
        <f ca="1">IF(ROW()=2, 0, Table1[[#This Row],[Belastbaar loon]]-INDIRECT(ADDRESS(ROW()-1,COLUMN(A:A))))</f>
        <v>10</v>
      </c>
      <c r="K5014" s="6">
        <f ca="1">Table1[[#This Row],[Netto loon]]-Table1[[#This Row],[Netto vorige schijf]]</f>
        <v>5.0977999999959138</v>
      </c>
      <c r="L5014" s="2">
        <f ca="1">(Table1[[#This Row],[Bruto tov vorige schijf]]-Table1[[#This Row],[Netto tov vorige schijf]])/MAX(Table1[[#This Row],[Bruto tov vorige schijf]],1)</f>
        <v>0.49022000000040861</v>
      </c>
    </row>
    <row r="5015" spans="1:12" x14ac:dyDescent="0.25">
      <c r="A5015" s="14">
        <v>57971</v>
      </c>
      <c r="B5015" s="6">
        <f>LoonHeffing2020(Table1[[#This Row],[Belastbaar loon]])</f>
        <v>21652.1685</v>
      </c>
      <c r="C5015" s="6">
        <f>AlgemeneHeffingsKorting2020(Table1[[#This Row],[Belastbaar loon]])</f>
        <v>597.61279999999999</v>
      </c>
      <c r="D5015" s="14">
        <f>ArbeidsKorting2020(Table1[[#This Row],[Belastbaar loon]])</f>
        <v>2437.98</v>
      </c>
      <c r="E5015" s="14">
        <f>MAX(Table1[[#This Row],[Loonheffing]]-Table1[[#This Row],[Algemene Heffingskorting]]-Table1[[#This Row],[Arbeidskorting]],0)</f>
        <v>18616.575700000001</v>
      </c>
      <c r="F5015" s="6">
        <f>Table1[[#This Row],[Belastbaar loon]]-Table1[[#This Row],[Belasting]]</f>
        <v>39354.424299999999</v>
      </c>
      <c r="G5015" s="2">
        <f>(Table1[[#This Row],[Belastbaar loon]]-Table1[[#This Row],[Netto loon]])/Table1[[#This Row],[Belastbaar loon]]</f>
        <v>0.32113601110900281</v>
      </c>
      <c r="H5015" s="14">
        <f t="shared" ca="1" si="72"/>
        <v>18611.673499999997</v>
      </c>
      <c r="I5015" s="14">
        <f ca="1">IF(ROW()=2, Table1[[#This Row],[Netto loon]], INDIRECT(ADDRESS(ROW()-1,COLUMN(F:F))))</f>
        <v>39349.326500000003</v>
      </c>
      <c r="J5015" s="6">
        <f ca="1">IF(ROW()=2, 0, Table1[[#This Row],[Belastbaar loon]]-INDIRECT(ADDRESS(ROW()-1,COLUMN(A:A))))</f>
        <v>10</v>
      </c>
      <c r="K5015" s="6">
        <f ca="1">Table1[[#This Row],[Netto loon]]-Table1[[#This Row],[Netto vorige schijf]]</f>
        <v>5.0977999999959138</v>
      </c>
      <c r="L5015" s="2">
        <f ca="1">(Table1[[#This Row],[Bruto tov vorige schijf]]-Table1[[#This Row],[Netto tov vorige schijf]])/MAX(Table1[[#This Row],[Bruto tov vorige schijf]],1)</f>
        <v>0.49022000000040861</v>
      </c>
    </row>
    <row r="5016" spans="1:12" x14ac:dyDescent="0.25">
      <c r="A5016" s="14">
        <v>57981</v>
      </c>
      <c r="B5016" s="6">
        <f>LoonHeffing2020(Table1[[#This Row],[Belastbaar loon]])</f>
        <v>21655.9035</v>
      </c>
      <c r="C5016" s="6">
        <f>AlgemeneHeffingsKorting2020(Table1[[#This Row],[Belastbaar loon]])</f>
        <v>597.04560000000004</v>
      </c>
      <c r="D5016" s="14">
        <f>ArbeidsKorting2020(Table1[[#This Row],[Belastbaar loon]])</f>
        <v>2437.38</v>
      </c>
      <c r="E5016" s="14">
        <f>MAX(Table1[[#This Row],[Loonheffing]]-Table1[[#This Row],[Algemene Heffingskorting]]-Table1[[#This Row],[Arbeidskorting]],0)</f>
        <v>18621.477899999998</v>
      </c>
      <c r="F5016" s="6">
        <f>Table1[[#This Row],[Belastbaar loon]]-Table1[[#This Row],[Belasting]]</f>
        <v>39359.522100000002</v>
      </c>
      <c r="G5016" s="2">
        <f>(Table1[[#This Row],[Belastbaar loon]]-Table1[[#This Row],[Netto loon]])/Table1[[#This Row],[Belastbaar loon]]</f>
        <v>0.32116517307393799</v>
      </c>
      <c r="H5016" s="14">
        <f t="shared" ca="1" si="72"/>
        <v>18616.575700000001</v>
      </c>
      <c r="I5016" s="14">
        <f ca="1">IF(ROW()=2, Table1[[#This Row],[Netto loon]], INDIRECT(ADDRESS(ROW()-1,COLUMN(F:F))))</f>
        <v>39354.424299999999</v>
      </c>
      <c r="J5016" s="6">
        <f ca="1">IF(ROW()=2, 0, Table1[[#This Row],[Belastbaar loon]]-INDIRECT(ADDRESS(ROW()-1,COLUMN(A:A))))</f>
        <v>10</v>
      </c>
      <c r="K5016" s="6">
        <f ca="1">Table1[[#This Row],[Netto loon]]-Table1[[#This Row],[Netto vorige schijf]]</f>
        <v>5.0978000000031898</v>
      </c>
      <c r="L5016" s="2">
        <f ca="1">(Table1[[#This Row],[Bruto tov vorige schijf]]-Table1[[#This Row],[Netto tov vorige schijf]])/MAX(Table1[[#This Row],[Bruto tov vorige schijf]],1)</f>
        <v>0.49021999999968102</v>
      </c>
    </row>
    <row r="5017" spans="1:12" x14ac:dyDescent="0.25">
      <c r="A5017" s="14">
        <v>57991</v>
      </c>
      <c r="B5017" s="6">
        <f>LoonHeffing2020(Table1[[#This Row],[Belastbaar loon]])</f>
        <v>21659.638500000001</v>
      </c>
      <c r="C5017" s="6">
        <f>AlgemeneHeffingsKorting2020(Table1[[#This Row],[Belastbaar loon]])</f>
        <v>596.47839999999997</v>
      </c>
      <c r="D5017" s="14">
        <f>ArbeidsKorting2020(Table1[[#This Row],[Belastbaar loon]])</f>
        <v>2436.7800000000002</v>
      </c>
      <c r="E5017" s="14">
        <f>MAX(Table1[[#This Row],[Loonheffing]]-Table1[[#This Row],[Algemene Heffingskorting]]-Table1[[#This Row],[Arbeidskorting]],0)</f>
        <v>18626.380100000002</v>
      </c>
      <c r="F5017" s="6">
        <f>Table1[[#This Row],[Belastbaar loon]]-Table1[[#This Row],[Belasting]]</f>
        <v>39364.619899999998</v>
      </c>
      <c r="G5017" s="2">
        <f>(Table1[[#This Row],[Belastbaar loon]]-Table1[[#This Row],[Netto loon]])/Table1[[#This Row],[Belastbaar loon]]</f>
        <v>0.32119432498146266</v>
      </c>
      <c r="H5017" s="14">
        <f t="shared" ca="1" si="72"/>
        <v>18621.477899999998</v>
      </c>
      <c r="I5017" s="14">
        <f ca="1">IF(ROW()=2, Table1[[#This Row],[Netto loon]], INDIRECT(ADDRESS(ROW()-1,COLUMN(F:F))))</f>
        <v>39359.522100000002</v>
      </c>
      <c r="J5017" s="6">
        <f ca="1">IF(ROW()=2, 0, Table1[[#This Row],[Belastbaar loon]]-INDIRECT(ADDRESS(ROW()-1,COLUMN(A:A))))</f>
        <v>10</v>
      </c>
      <c r="K5017" s="6">
        <f ca="1">Table1[[#This Row],[Netto loon]]-Table1[[#This Row],[Netto vorige schijf]]</f>
        <v>5.0977999999959138</v>
      </c>
      <c r="L5017" s="2">
        <f ca="1">(Table1[[#This Row],[Bruto tov vorige schijf]]-Table1[[#This Row],[Netto tov vorige schijf]])/MAX(Table1[[#This Row],[Bruto tov vorige schijf]],1)</f>
        <v>0.49022000000040861</v>
      </c>
    </row>
    <row r="5018" spans="1:12" x14ac:dyDescent="0.25">
      <c r="A5018" s="14">
        <v>58001</v>
      </c>
      <c r="B5018" s="6">
        <f>LoonHeffing2020(Table1[[#This Row],[Belastbaar loon]])</f>
        <v>21663.373500000002</v>
      </c>
      <c r="C5018" s="6">
        <f>AlgemeneHeffingsKorting2020(Table1[[#This Row],[Belastbaar loon]])</f>
        <v>595.91120000000001</v>
      </c>
      <c r="D5018" s="14">
        <f>ArbeidsKorting2020(Table1[[#This Row],[Belastbaar loon]])</f>
        <v>2436.1799999999998</v>
      </c>
      <c r="E5018" s="14">
        <f>MAX(Table1[[#This Row],[Loonheffing]]-Table1[[#This Row],[Algemene Heffingskorting]]-Table1[[#This Row],[Arbeidskorting]],0)</f>
        <v>18631.282300000003</v>
      </c>
      <c r="F5018" s="6">
        <f>Table1[[#This Row],[Belastbaar loon]]-Table1[[#This Row],[Belasting]]</f>
        <v>39369.717699999994</v>
      </c>
      <c r="G5018" s="2">
        <f>(Table1[[#This Row],[Belastbaar loon]]-Table1[[#This Row],[Netto loon]])/Table1[[#This Row],[Belastbaar loon]]</f>
        <v>0.32122346683677877</v>
      </c>
      <c r="H5018" s="14">
        <f t="shared" ref="H5018:H5081" ca="1" si="73">IF(ROW()=2, 0, INDIRECT(ADDRESS(ROW()-1,COLUMN(E:E))))</f>
        <v>18626.380100000002</v>
      </c>
      <c r="I5018" s="14">
        <f ca="1">IF(ROW()=2, Table1[[#This Row],[Netto loon]], INDIRECT(ADDRESS(ROW()-1,COLUMN(F:F))))</f>
        <v>39364.619899999998</v>
      </c>
      <c r="J5018" s="6">
        <f ca="1">IF(ROW()=2, 0, Table1[[#This Row],[Belastbaar loon]]-INDIRECT(ADDRESS(ROW()-1,COLUMN(A:A))))</f>
        <v>10</v>
      </c>
      <c r="K5018" s="6">
        <f ca="1">Table1[[#This Row],[Netto loon]]-Table1[[#This Row],[Netto vorige schijf]]</f>
        <v>5.0977999999959138</v>
      </c>
      <c r="L5018" s="2">
        <f ca="1">(Table1[[#This Row],[Bruto tov vorige schijf]]-Table1[[#This Row],[Netto tov vorige schijf]])/MAX(Table1[[#This Row],[Bruto tov vorige schijf]],1)</f>
        <v>0.49022000000040861</v>
      </c>
    </row>
    <row r="5019" spans="1:12" x14ac:dyDescent="0.25">
      <c r="A5019" s="14">
        <v>58011</v>
      </c>
      <c r="B5019" s="6">
        <f>LoonHeffing2020(Table1[[#This Row],[Belastbaar loon]])</f>
        <v>21667.108499999998</v>
      </c>
      <c r="C5019" s="6">
        <f>AlgemeneHeffingsKorting2020(Table1[[#This Row],[Belastbaar loon]])</f>
        <v>595.34400000000005</v>
      </c>
      <c r="D5019" s="14">
        <f>ArbeidsKorting2020(Table1[[#This Row],[Belastbaar loon]])</f>
        <v>2435.58</v>
      </c>
      <c r="E5019" s="14">
        <f>MAX(Table1[[#This Row],[Loonheffing]]-Table1[[#This Row],[Algemene Heffingskorting]]-Table1[[#This Row],[Arbeidskorting]],0)</f>
        <v>18636.184499999996</v>
      </c>
      <c r="F5019" s="6">
        <f>Table1[[#This Row],[Belastbaar loon]]-Table1[[#This Row],[Belasting]]</f>
        <v>39374.815500000004</v>
      </c>
      <c r="G5019" s="2">
        <f>(Table1[[#This Row],[Belastbaar loon]]-Table1[[#This Row],[Netto loon]])/Table1[[#This Row],[Belastbaar loon]]</f>
        <v>0.32125259864508449</v>
      </c>
      <c r="H5019" s="14">
        <f t="shared" ca="1" si="73"/>
        <v>18631.282300000003</v>
      </c>
      <c r="I5019" s="14">
        <f ca="1">IF(ROW()=2, Table1[[#This Row],[Netto loon]], INDIRECT(ADDRESS(ROW()-1,COLUMN(F:F))))</f>
        <v>39369.717699999994</v>
      </c>
      <c r="J5019" s="6">
        <f ca="1">IF(ROW()=2, 0, Table1[[#This Row],[Belastbaar loon]]-INDIRECT(ADDRESS(ROW()-1,COLUMN(A:A))))</f>
        <v>10</v>
      </c>
      <c r="K5019" s="6">
        <f ca="1">Table1[[#This Row],[Netto loon]]-Table1[[#This Row],[Netto vorige schijf]]</f>
        <v>5.0978000000104657</v>
      </c>
      <c r="L5019" s="2">
        <f ca="1">(Table1[[#This Row],[Bruto tov vorige schijf]]-Table1[[#This Row],[Netto tov vorige schijf]])/MAX(Table1[[#This Row],[Bruto tov vorige schijf]],1)</f>
        <v>0.49021999999895344</v>
      </c>
    </row>
    <row r="5020" spans="1:12" x14ac:dyDescent="0.25">
      <c r="A5020" s="14">
        <v>58021</v>
      </c>
      <c r="B5020" s="6">
        <f>LoonHeffing2020(Table1[[#This Row],[Belastbaar loon]])</f>
        <v>21670.843499999999</v>
      </c>
      <c r="C5020" s="6">
        <f>AlgemeneHeffingsKorting2020(Table1[[#This Row],[Belastbaar loon]])</f>
        <v>594.77679999999998</v>
      </c>
      <c r="D5020" s="14">
        <f>ArbeidsKorting2020(Table1[[#This Row],[Belastbaar loon]])</f>
        <v>2434.98</v>
      </c>
      <c r="E5020" s="14">
        <f>MAX(Table1[[#This Row],[Loonheffing]]-Table1[[#This Row],[Algemene Heffingskorting]]-Table1[[#This Row],[Arbeidskorting]],0)</f>
        <v>18641.0867</v>
      </c>
      <c r="F5020" s="6">
        <f>Table1[[#This Row],[Belastbaar loon]]-Table1[[#This Row],[Belasting]]</f>
        <v>39379.9133</v>
      </c>
      <c r="G5020" s="2">
        <f>(Table1[[#This Row],[Belastbaar loon]]-Table1[[#This Row],[Netto loon]])/Table1[[#This Row],[Belastbaar loon]]</f>
        <v>0.3212817204115751</v>
      </c>
      <c r="H5020" s="14">
        <f t="shared" ca="1" si="73"/>
        <v>18636.184499999996</v>
      </c>
      <c r="I5020" s="14">
        <f ca="1">IF(ROW()=2, Table1[[#This Row],[Netto loon]], INDIRECT(ADDRESS(ROW()-1,COLUMN(F:F))))</f>
        <v>39374.815500000004</v>
      </c>
      <c r="J5020" s="6">
        <f ca="1">IF(ROW()=2, 0, Table1[[#This Row],[Belastbaar loon]]-INDIRECT(ADDRESS(ROW()-1,COLUMN(A:A))))</f>
        <v>10</v>
      </c>
      <c r="K5020" s="6">
        <f ca="1">Table1[[#This Row],[Netto loon]]-Table1[[#This Row],[Netto vorige schijf]]</f>
        <v>5.0977999999959138</v>
      </c>
      <c r="L5020" s="2">
        <f ca="1">(Table1[[#This Row],[Bruto tov vorige schijf]]-Table1[[#This Row],[Netto tov vorige schijf]])/MAX(Table1[[#This Row],[Bruto tov vorige schijf]],1)</f>
        <v>0.49022000000040861</v>
      </c>
    </row>
    <row r="5021" spans="1:12" x14ac:dyDescent="0.25">
      <c r="A5021" s="14">
        <v>58031</v>
      </c>
      <c r="B5021" s="6">
        <f>LoonHeffing2020(Table1[[#This Row],[Belastbaar loon]])</f>
        <v>21674.5785</v>
      </c>
      <c r="C5021" s="6">
        <f>AlgemeneHeffingsKorting2020(Table1[[#This Row],[Belastbaar loon]])</f>
        <v>594.20960000000002</v>
      </c>
      <c r="D5021" s="14">
        <f>ArbeidsKorting2020(Table1[[#This Row],[Belastbaar loon]])</f>
        <v>2434.38</v>
      </c>
      <c r="E5021" s="14">
        <f>MAX(Table1[[#This Row],[Loonheffing]]-Table1[[#This Row],[Algemene Heffingskorting]]-Table1[[#This Row],[Arbeidskorting]],0)</f>
        <v>18645.9889</v>
      </c>
      <c r="F5021" s="6">
        <f>Table1[[#This Row],[Belastbaar loon]]-Table1[[#This Row],[Belasting]]</f>
        <v>39385.011100000003</v>
      </c>
      <c r="G5021" s="2">
        <f>(Table1[[#This Row],[Belastbaar loon]]-Table1[[#This Row],[Netto loon]])/Table1[[#This Row],[Belastbaar loon]]</f>
        <v>0.32131083214144157</v>
      </c>
      <c r="H5021" s="14">
        <f t="shared" ca="1" si="73"/>
        <v>18641.0867</v>
      </c>
      <c r="I5021" s="14">
        <f ca="1">IF(ROW()=2, Table1[[#This Row],[Netto loon]], INDIRECT(ADDRESS(ROW()-1,COLUMN(F:F))))</f>
        <v>39379.9133</v>
      </c>
      <c r="J5021" s="6">
        <f ca="1">IF(ROW()=2, 0, Table1[[#This Row],[Belastbaar loon]]-INDIRECT(ADDRESS(ROW()-1,COLUMN(A:A))))</f>
        <v>10</v>
      </c>
      <c r="K5021" s="6">
        <f ca="1">Table1[[#This Row],[Netto loon]]-Table1[[#This Row],[Netto vorige schijf]]</f>
        <v>5.0978000000031898</v>
      </c>
      <c r="L5021" s="2">
        <f ca="1">(Table1[[#This Row],[Bruto tov vorige schijf]]-Table1[[#This Row],[Netto tov vorige schijf]])/MAX(Table1[[#This Row],[Bruto tov vorige schijf]],1)</f>
        <v>0.49021999999968102</v>
      </c>
    </row>
    <row r="5022" spans="1:12" x14ac:dyDescent="0.25">
      <c r="A5022" s="14">
        <v>58041</v>
      </c>
      <c r="B5022" s="6">
        <f>LoonHeffing2020(Table1[[#This Row],[Belastbaar loon]])</f>
        <v>21678.3135</v>
      </c>
      <c r="C5022" s="6">
        <f>AlgemeneHeffingsKorting2020(Table1[[#This Row],[Belastbaar loon]])</f>
        <v>593.64240000000007</v>
      </c>
      <c r="D5022" s="14">
        <f>ArbeidsKorting2020(Table1[[#This Row],[Belastbaar loon]])</f>
        <v>2433.7800000000002</v>
      </c>
      <c r="E5022" s="14">
        <f>MAX(Table1[[#This Row],[Loonheffing]]-Table1[[#This Row],[Algemene Heffingskorting]]-Table1[[#This Row],[Arbeidskorting]],0)</f>
        <v>18650.891100000001</v>
      </c>
      <c r="F5022" s="6">
        <f>Table1[[#This Row],[Belastbaar loon]]-Table1[[#This Row],[Belasting]]</f>
        <v>39390.108899999999</v>
      </c>
      <c r="G5022" s="2">
        <f>(Table1[[#This Row],[Belastbaar loon]]-Table1[[#This Row],[Netto loon]])/Table1[[#This Row],[Belastbaar loon]]</f>
        <v>0.32133993383987181</v>
      </c>
      <c r="H5022" s="14">
        <f t="shared" ca="1" si="73"/>
        <v>18645.9889</v>
      </c>
      <c r="I5022" s="14">
        <f ca="1">IF(ROW()=2, Table1[[#This Row],[Netto loon]], INDIRECT(ADDRESS(ROW()-1,COLUMN(F:F))))</f>
        <v>39385.011100000003</v>
      </c>
      <c r="J5022" s="6">
        <f ca="1">IF(ROW()=2, 0, Table1[[#This Row],[Belastbaar loon]]-INDIRECT(ADDRESS(ROW()-1,COLUMN(A:A))))</f>
        <v>10</v>
      </c>
      <c r="K5022" s="6">
        <f ca="1">Table1[[#This Row],[Netto loon]]-Table1[[#This Row],[Netto vorige schijf]]</f>
        <v>5.0977999999959138</v>
      </c>
      <c r="L5022" s="2">
        <f ca="1">(Table1[[#This Row],[Bruto tov vorige schijf]]-Table1[[#This Row],[Netto tov vorige schijf]])/MAX(Table1[[#This Row],[Bruto tov vorige schijf]],1)</f>
        <v>0.49022000000040861</v>
      </c>
    </row>
    <row r="5023" spans="1:12" x14ac:dyDescent="0.25">
      <c r="A5023" s="14">
        <v>58051</v>
      </c>
      <c r="B5023" s="6">
        <f>LoonHeffing2020(Table1[[#This Row],[Belastbaar loon]])</f>
        <v>21682.048500000001</v>
      </c>
      <c r="C5023" s="6">
        <f>AlgemeneHeffingsKorting2020(Table1[[#This Row],[Belastbaar loon]])</f>
        <v>593.0752</v>
      </c>
      <c r="D5023" s="14">
        <f>ArbeidsKorting2020(Table1[[#This Row],[Belastbaar loon]])</f>
        <v>2433.1799999999998</v>
      </c>
      <c r="E5023" s="14">
        <f>MAX(Table1[[#This Row],[Loonheffing]]-Table1[[#This Row],[Algemene Heffingskorting]]-Table1[[#This Row],[Arbeidskorting]],0)</f>
        <v>18655.793300000001</v>
      </c>
      <c r="F5023" s="6">
        <f>Table1[[#This Row],[Belastbaar loon]]-Table1[[#This Row],[Belasting]]</f>
        <v>39395.206699999995</v>
      </c>
      <c r="G5023" s="2">
        <f>(Table1[[#This Row],[Belastbaar loon]]-Table1[[#This Row],[Netto loon]])/Table1[[#This Row],[Belastbaar loon]]</f>
        <v>0.32136902551204982</v>
      </c>
      <c r="H5023" s="14">
        <f t="shared" ca="1" si="73"/>
        <v>18650.891100000001</v>
      </c>
      <c r="I5023" s="14">
        <f ca="1">IF(ROW()=2, Table1[[#This Row],[Netto loon]], INDIRECT(ADDRESS(ROW()-1,COLUMN(F:F))))</f>
        <v>39390.108899999999</v>
      </c>
      <c r="J5023" s="6">
        <f ca="1">IF(ROW()=2, 0, Table1[[#This Row],[Belastbaar loon]]-INDIRECT(ADDRESS(ROW()-1,COLUMN(A:A))))</f>
        <v>10</v>
      </c>
      <c r="K5023" s="6">
        <f ca="1">Table1[[#This Row],[Netto loon]]-Table1[[#This Row],[Netto vorige schijf]]</f>
        <v>5.0977999999959138</v>
      </c>
      <c r="L5023" s="2">
        <f ca="1">(Table1[[#This Row],[Bruto tov vorige schijf]]-Table1[[#This Row],[Netto tov vorige schijf]])/MAX(Table1[[#This Row],[Bruto tov vorige schijf]],1)</f>
        <v>0.49022000000040861</v>
      </c>
    </row>
    <row r="5024" spans="1:12" x14ac:dyDescent="0.25">
      <c r="A5024" s="14">
        <v>58061</v>
      </c>
      <c r="B5024" s="6">
        <f>LoonHeffing2020(Table1[[#This Row],[Belastbaar loon]])</f>
        <v>21685.783500000001</v>
      </c>
      <c r="C5024" s="6">
        <f>AlgemeneHeffingsKorting2020(Table1[[#This Row],[Belastbaar loon]])</f>
        <v>592.50800000000004</v>
      </c>
      <c r="D5024" s="14">
        <f>ArbeidsKorting2020(Table1[[#This Row],[Belastbaar loon]])</f>
        <v>2432.58</v>
      </c>
      <c r="E5024" s="14">
        <f>MAX(Table1[[#This Row],[Loonheffing]]-Table1[[#This Row],[Algemene Heffingskorting]]-Table1[[#This Row],[Arbeidskorting]],0)</f>
        <v>18660.695500000002</v>
      </c>
      <c r="F5024" s="6">
        <f>Table1[[#This Row],[Belastbaar loon]]-Table1[[#This Row],[Belasting]]</f>
        <v>39400.304499999998</v>
      </c>
      <c r="G5024" s="2">
        <f>(Table1[[#This Row],[Belastbaar loon]]-Table1[[#This Row],[Netto loon]])/Table1[[#This Row],[Belastbaar loon]]</f>
        <v>0.32139810716315603</v>
      </c>
      <c r="H5024" s="14">
        <f t="shared" ca="1" si="73"/>
        <v>18655.793300000001</v>
      </c>
      <c r="I5024" s="14">
        <f ca="1">IF(ROW()=2, Table1[[#This Row],[Netto loon]], INDIRECT(ADDRESS(ROW()-1,COLUMN(F:F))))</f>
        <v>39395.206699999995</v>
      </c>
      <c r="J5024" s="6">
        <f ca="1">IF(ROW()=2, 0, Table1[[#This Row],[Belastbaar loon]]-INDIRECT(ADDRESS(ROW()-1,COLUMN(A:A))))</f>
        <v>10</v>
      </c>
      <c r="K5024" s="6">
        <f ca="1">Table1[[#This Row],[Netto loon]]-Table1[[#This Row],[Netto vorige schijf]]</f>
        <v>5.0978000000031898</v>
      </c>
      <c r="L5024" s="2">
        <f ca="1">(Table1[[#This Row],[Bruto tov vorige schijf]]-Table1[[#This Row],[Netto tov vorige schijf]])/MAX(Table1[[#This Row],[Bruto tov vorige schijf]],1)</f>
        <v>0.49021999999968102</v>
      </c>
    </row>
    <row r="5025" spans="1:12" x14ac:dyDescent="0.25">
      <c r="A5025" s="14">
        <v>58071</v>
      </c>
      <c r="B5025" s="6">
        <f>LoonHeffing2020(Table1[[#This Row],[Belastbaar loon]])</f>
        <v>21689.518499999998</v>
      </c>
      <c r="C5025" s="6">
        <f>AlgemeneHeffingsKorting2020(Table1[[#This Row],[Belastbaar loon]])</f>
        <v>591.94079999999997</v>
      </c>
      <c r="D5025" s="14">
        <f>ArbeidsKorting2020(Table1[[#This Row],[Belastbaar loon]])</f>
        <v>2431.98</v>
      </c>
      <c r="E5025" s="14">
        <f>MAX(Table1[[#This Row],[Loonheffing]]-Table1[[#This Row],[Algemene Heffingskorting]]-Table1[[#This Row],[Arbeidskorting]],0)</f>
        <v>18665.597699999998</v>
      </c>
      <c r="F5025" s="6">
        <f>Table1[[#This Row],[Belastbaar loon]]-Table1[[#This Row],[Belasting]]</f>
        <v>39405.402300000002</v>
      </c>
      <c r="G5025" s="2">
        <f>(Table1[[#This Row],[Belastbaar loon]]-Table1[[#This Row],[Netto loon]])/Table1[[#This Row],[Belastbaar loon]]</f>
        <v>0.32142717879836746</v>
      </c>
      <c r="H5025" s="14">
        <f t="shared" ca="1" si="73"/>
        <v>18660.695500000002</v>
      </c>
      <c r="I5025" s="14">
        <f ca="1">IF(ROW()=2, Table1[[#This Row],[Netto loon]], INDIRECT(ADDRESS(ROW()-1,COLUMN(F:F))))</f>
        <v>39400.304499999998</v>
      </c>
      <c r="J5025" s="6">
        <f ca="1">IF(ROW()=2, 0, Table1[[#This Row],[Belastbaar loon]]-INDIRECT(ADDRESS(ROW()-1,COLUMN(A:A))))</f>
        <v>10</v>
      </c>
      <c r="K5025" s="6">
        <f ca="1">Table1[[#This Row],[Netto loon]]-Table1[[#This Row],[Netto vorige schijf]]</f>
        <v>5.0978000000031898</v>
      </c>
      <c r="L5025" s="2">
        <f ca="1">(Table1[[#This Row],[Bruto tov vorige schijf]]-Table1[[#This Row],[Netto tov vorige schijf]])/MAX(Table1[[#This Row],[Bruto tov vorige schijf]],1)</f>
        <v>0.49021999999968102</v>
      </c>
    </row>
    <row r="5026" spans="1:12" x14ac:dyDescent="0.25">
      <c r="A5026" s="14">
        <v>58081</v>
      </c>
      <c r="B5026" s="6">
        <f>LoonHeffing2020(Table1[[#This Row],[Belastbaar loon]])</f>
        <v>21693.253499999999</v>
      </c>
      <c r="C5026" s="6">
        <f>AlgemeneHeffingsKorting2020(Table1[[#This Row],[Belastbaar loon]])</f>
        <v>591.37360000000001</v>
      </c>
      <c r="D5026" s="14">
        <f>ArbeidsKorting2020(Table1[[#This Row],[Belastbaar loon]])</f>
        <v>2431.38</v>
      </c>
      <c r="E5026" s="14">
        <f>MAX(Table1[[#This Row],[Loonheffing]]-Table1[[#This Row],[Algemene Heffingskorting]]-Table1[[#This Row],[Arbeidskorting]],0)</f>
        <v>18670.499899999999</v>
      </c>
      <c r="F5026" s="6">
        <f>Table1[[#This Row],[Belastbaar loon]]-Table1[[#This Row],[Belasting]]</f>
        <v>39410.500100000005</v>
      </c>
      <c r="G5026" s="2">
        <f>(Table1[[#This Row],[Belastbaar loon]]-Table1[[#This Row],[Netto loon]])/Table1[[#This Row],[Belastbaar loon]]</f>
        <v>0.32145624042285764</v>
      </c>
      <c r="H5026" s="14">
        <f t="shared" ca="1" si="73"/>
        <v>18665.597699999998</v>
      </c>
      <c r="I5026" s="14">
        <f ca="1">IF(ROW()=2, Table1[[#This Row],[Netto loon]], INDIRECT(ADDRESS(ROW()-1,COLUMN(F:F))))</f>
        <v>39405.402300000002</v>
      </c>
      <c r="J5026" s="6">
        <f ca="1">IF(ROW()=2, 0, Table1[[#This Row],[Belastbaar loon]]-INDIRECT(ADDRESS(ROW()-1,COLUMN(A:A))))</f>
        <v>10</v>
      </c>
      <c r="K5026" s="6">
        <f ca="1">Table1[[#This Row],[Netto loon]]-Table1[[#This Row],[Netto vorige schijf]]</f>
        <v>5.0978000000031898</v>
      </c>
      <c r="L5026" s="2">
        <f ca="1">(Table1[[#This Row],[Bruto tov vorige schijf]]-Table1[[#This Row],[Netto tov vorige schijf]])/MAX(Table1[[#This Row],[Bruto tov vorige schijf]],1)</f>
        <v>0.49021999999968102</v>
      </c>
    </row>
    <row r="5027" spans="1:12" x14ac:dyDescent="0.25">
      <c r="A5027" s="14">
        <v>58091</v>
      </c>
      <c r="B5027" s="6">
        <f>LoonHeffing2020(Table1[[#This Row],[Belastbaar loon]])</f>
        <v>21696.988499999999</v>
      </c>
      <c r="C5027" s="6">
        <f>AlgemeneHeffingsKorting2020(Table1[[#This Row],[Belastbaar loon]])</f>
        <v>590.80640000000005</v>
      </c>
      <c r="D5027" s="14">
        <f>ArbeidsKorting2020(Table1[[#This Row],[Belastbaar loon]])</f>
        <v>2430.7800000000002</v>
      </c>
      <c r="E5027" s="14">
        <f>MAX(Table1[[#This Row],[Loonheffing]]-Table1[[#This Row],[Algemene Heffingskorting]]-Table1[[#This Row],[Arbeidskorting]],0)</f>
        <v>18675.402099999999</v>
      </c>
      <c r="F5027" s="6">
        <f>Table1[[#This Row],[Belastbaar loon]]-Table1[[#This Row],[Belasting]]</f>
        <v>39415.597900000001</v>
      </c>
      <c r="G5027" s="2">
        <f>(Table1[[#This Row],[Belastbaar loon]]-Table1[[#This Row],[Netto loon]])/Table1[[#This Row],[Belastbaar loon]]</f>
        <v>0.32148529204179649</v>
      </c>
      <c r="H5027" s="14">
        <f t="shared" ca="1" si="73"/>
        <v>18670.499899999999</v>
      </c>
      <c r="I5027" s="14">
        <f ca="1">IF(ROW()=2, Table1[[#This Row],[Netto loon]], INDIRECT(ADDRESS(ROW()-1,COLUMN(F:F))))</f>
        <v>39410.500100000005</v>
      </c>
      <c r="J5027" s="6">
        <f ca="1">IF(ROW()=2, 0, Table1[[#This Row],[Belastbaar loon]]-INDIRECT(ADDRESS(ROW()-1,COLUMN(A:A))))</f>
        <v>10</v>
      </c>
      <c r="K5027" s="6">
        <f ca="1">Table1[[#This Row],[Netto loon]]-Table1[[#This Row],[Netto vorige schijf]]</f>
        <v>5.0977999999959138</v>
      </c>
      <c r="L5027" s="2">
        <f ca="1">(Table1[[#This Row],[Bruto tov vorige schijf]]-Table1[[#This Row],[Netto tov vorige schijf]])/MAX(Table1[[#This Row],[Bruto tov vorige schijf]],1)</f>
        <v>0.49022000000040861</v>
      </c>
    </row>
    <row r="5028" spans="1:12" x14ac:dyDescent="0.25">
      <c r="A5028" s="14">
        <v>58101</v>
      </c>
      <c r="B5028" s="6">
        <f>LoonHeffing2020(Table1[[#This Row],[Belastbaar loon]])</f>
        <v>21700.7235</v>
      </c>
      <c r="C5028" s="6">
        <f>AlgemeneHeffingsKorting2020(Table1[[#This Row],[Belastbaar loon]])</f>
        <v>590.23919999999998</v>
      </c>
      <c r="D5028" s="14">
        <f>ArbeidsKorting2020(Table1[[#This Row],[Belastbaar loon]])</f>
        <v>2430.1799999999998</v>
      </c>
      <c r="E5028" s="14">
        <f>MAX(Table1[[#This Row],[Loonheffing]]-Table1[[#This Row],[Algemene Heffingskorting]]-Table1[[#This Row],[Arbeidskorting]],0)</f>
        <v>18680.3043</v>
      </c>
      <c r="F5028" s="6">
        <f>Table1[[#This Row],[Belastbaar loon]]-Table1[[#This Row],[Belasting]]</f>
        <v>39420.695699999997</v>
      </c>
      <c r="G5028" s="2">
        <f>(Table1[[#This Row],[Belastbaar loon]]-Table1[[#This Row],[Netto loon]])/Table1[[#This Row],[Belastbaar loon]]</f>
        <v>0.32151433366035015</v>
      </c>
      <c r="H5028" s="14">
        <f t="shared" ca="1" si="73"/>
        <v>18675.402099999999</v>
      </c>
      <c r="I5028" s="14">
        <f ca="1">IF(ROW()=2, Table1[[#This Row],[Netto loon]], INDIRECT(ADDRESS(ROW()-1,COLUMN(F:F))))</f>
        <v>39415.597900000001</v>
      </c>
      <c r="J5028" s="6">
        <f ca="1">IF(ROW()=2, 0, Table1[[#This Row],[Belastbaar loon]]-INDIRECT(ADDRESS(ROW()-1,COLUMN(A:A))))</f>
        <v>10</v>
      </c>
      <c r="K5028" s="6">
        <f ca="1">Table1[[#This Row],[Netto loon]]-Table1[[#This Row],[Netto vorige schijf]]</f>
        <v>5.0977999999959138</v>
      </c>
      <c r="L5028" s="2">
        <f ca="1">(Table1[[#This Row],[Bruto tov vorige schijf]]-Table1[[#This Row],[Netto tov vorige schijf]])/MAX(Table1[[#This Row],[Bruto tov vorige schijf]],1)</f>
        <v>0.49022000000040861</v>
      </c>
    </row>
    <row r="5029" spans="1:12" x14ac:dyDescent="0.25">
      <c r="A5029" s="14">
        <v>58111</v>
      </c>
      <c r="B5029" s="6">
        <f>LoonHeffing2020(Table1[[#This Row],[Belastbaar loon]])</f>
        <v>21704.458500000001</v>
      </c>
      <c r="C5029" s="6">
        <f>AlgemeneHeffingsKorting2020(Table1[[#This Row],[Belastbaar loon]])</f>
        <v>589.67200000000003</v>
      </c>
      <c r="D5029" s="14">
        <f>ArbeidsKorting2020(Table1[[#This Row],[Belastbaar loon]])</f>
        <v>2429.58</v>
      </c>
      <c r="E5029" s="14">
        <f>MAX(Table1[[#This Row],[Loonheffing]]-Table1[[#This Row],[Algemene Heffingskorting]]-Table1[[#This Row],[Arbeidskorting]],0)</f>
        <v>18685.2065</v>
      </c>
      <c r="F5029" s="6">
        <f>Table1[[#This Row],[Belastbaar loon]]-Table1[[#This Row],[Belasting]]</f>
        <v>39425.7935</v>
      </c>
      <c r="G5029" s="2">
        <f>(Table1[[#This Row],[Belastbaar loon]]-Table1[[#This Row],[Netto loon]])/Table1[[#This Row],[Belastbaar loon]]</f>
        <v>0.32154336528368122</v>
      </c>
      <c r="H5029" s="14">
        <f t="shared" ca="1" si="73"/>
        <v>18680.3043</v>
      </c>
      <c r="I5029" s="14">
        <f ca="1">IF(ROW()=2, Table1[[#This Row],[Netto loon]], INDIRECT(ADDRESS(ROW()-1,COLUMN(F:F))))</f>
        <v>39420.695699999997</v>
      </c>
      <c r="J5029" s="6">
        <f ca="1">IF(ROW()=2, 0, Table1[[#This Row],[Belastbaar loon]]-INDIRECT(ADDRESS(ROW()-1,COLUMN(A:A))))</f>
        <v>10</v>
      </c>
      <c r="K5029" s="6">
        <f ca="1">Table1[[#This Row],[Netto loon]]-Table1[[#This Row],[Netto vorige schijf]]</f>
        <v>5.0978000000031898</v>
      </c>
      <c r="L5029" s="2">
        <f ca="1">(Table1[[#This Row],[Bruto tov vorige schijf]]-Table1[[#This Row],[Netto tov vorige schijf]])/MAX(Table1[[#This Row],[Bruto tov vorige schijf]],1)</f>
        <v>0.49021999999968102</v>
      </c>
    </row>
    <row r="5030" spans="1:12" x14ac:dyDescent="0.25">
      <c r="A5030" s="14">
        <v>58121</v>
      </c>
      <c r="B5030" s="6">
        <f>LoonHeffing2020(Table1[[#This Row],[Belastbaar loon]])</f>
        <v>21708.193500000001</v>
      </c>
      <c r="C5030" s="6">
        <f>AlgemeneHeffingsKorting2020(Table1[[#This Row],[Belastbaar loon]])</f>
        <v>589.10480000000007</v>
      </c>
      <c r="D5030" s="14">
        <f>ArbeidsKorting2020(Table1[[#This Row],[Belastbaar loon]])</f>
        <v>2428.98</v>
      </c>
      <c r="E5030" s="14">
        <f>MAX(Table1[[#This Row],[Loonheffing]]-Table1[[#This Row],[Algemene Heffingskorting]]-Table1[[#This Row],[Arbeidskorting]],0)</f>
        <v>18690.108700000001</v>
      </c>
      <c r="F5030" s="6">
        <f>Table1[[#This Row],[Belastbaar loon]]-Table1[[#This Row],[Belasting]]</f>
        <v>39430.891300000003</v>
      </c>
      <c r="G5030" s="2">
        <f>(Table1[[#This Row],[Belastbaar loon]]-Table1[[#This Row],[Netto loon]])/Table1[[#This Row],[Belastbaar loon]]</f>
        <v>0.32157238691694906</v>
      </c>
      <c r="H5030" s="14">
        <f t="shared" ca="1" si="73"/>
        <v>18685.2065</v>
      </c>
      <c r="I5030" s="14">
        <f ca="1">IF(ROW()=2, Table1[[#This Row],[Netto loon]], INDIRECT(ADDRESS(ROW()-1,COLUMN(F:F))))</f>
        <v>39425.7935</v>
      </c>
      <c r="J5030" s="6">
        <f ca="1">IF(ROW()=2, 0, Table1[[#This Row],[Belastbaar loon]]-INDIRECT(ADDRESS(ROW()-1,COLUMN(A:A))))</f>
        <v>10</v>
      </c>
      <c r="K5030" s="6">
        <f ca="1">Table1[[#This Row],[Netto loon]]-Table1[[#This Row],[Netto vorige schijf]]</f>
        <v>5.0978000000031898</v>
      </c>
      <c r="L5030" s="2">
        <f ca="1">(Table1[[#This Row],[Bruto tov vorige schijf]]-Table1[[#This Row],[Netto tov vorige schijf]])/MAX(Table1[[#This Row],[Bruto tov vorige schijf]],1)</f>
        <v>0.49021999999968102</v>
      </c>
    </row>
    <row r="5031" spans="1:12" x14ac:dyDescent="0.25">
      <c r="A5031" s="14">
        <v>58131</v>
      </c>
      <c r="B5031" s="6">
        <f>LoonHeffing2020(Table1[[#This Row],[Belastbaar loon]])</f>
        <v>21711.928499999998</v>
      </c>
      <c r="C5031" s="6">
        <f>AlgemeneHeffingsKorting2020(Table1[[#This Row],[Belastbaar loon]])</f>
        <v>588.5376</v>
      </c>
      <c r="D5031" s="14">
        <f>ArbeidsKorting2020(Table1[[#This Row],[Belastbaar loon]])</f>
        <v>2428.38</v>
      </c>
      <c r="E5031" s="14">
        <f>MAX(Table1[[#This Row],[Loonheffing]]-Table1[[#This Row],[Algemene Heffingskorting]]-Table1[[#This Row],[Arbeidskorting]],0)</f>
        <v>18695.010899999997</v>
      </c>
      <c r="F5031" s="6">
        <f>Table1[[#This Row],[Belastbaar loon]]-Table1[[#This Row],[Belasting]]</f>
        <v>39435.989100000006</v>
      </c>
      <c r="G5031" s="2">
        <f>(Table1[[#This Row],[Belastbaar loon]]-Table1[[#This Row],[Netto loon]])/Table1[[#This Row],[Belastbaar loon]]</f>
        <v>0.32160139856530928</v>
      </c>
      <c r="H5031" s="14">
        <f t="shared" ca="1" si="73"/>
        <v>18690.108700000001</v>
      </c>
      <c r="I5031" s="14">
        <f ca="1">IF(ROW()=2, Table1[[#This Row],[Netto loon]], INDIRECT(ADDRESS(ROW()-1,COLUMN(F:F))))</f>
        <v>39430.891300000003</v>
      </c>
      <c r="J5031" s="6">
        <f ca="1">IF(ROW()=2, 0, Table1[[#This Row],[Belastbaar loon]]-INDIRECT(ADDRESS(ROW()-1,COLUMN(A:A))))</f>
        <v>10</v>
      </c>
      <c r="K5031" s="6">
        <f ca="1">Table1[[#This Row],[Netto loon]]-Table1[[#This Row],[Netto vorige schijf]]</f>
        <v>5.0978000000031898</v>
      </c>
      <c r="L5031" s="2">
        <f ca="1">(Table1[[#This Row],[Bruto tov vorige schijf]]-Table1[[#This Row],[Netto tov vorige schijf]])/MAX(Table1[[#This Row],[Bruto tov vorige schijf]],1)</f>
        <v>0.49021999999968102</v>
      </c>
    </row>
    <row r="5032" spans="1:12" x14ac:dyDescent="0.25">
      <c r="A5032" s="14">
        <v>58141</v>
      </c>
      <c r="B5032" s="6">
        <f>LoonHeffing2020(Table1[[#This Row],[Belastbaar loon]])</f>
        <v>21715.663499999999</v>
      </c>
      <c r="C5032" s="6">
        <f>AlgemeneHeffingsKorting2020(Table1[[#This Row],[Belastbaar loon]])</f>
        <v>587.97040000000004</v>
      </c>
      <c r="D5032" s="14">
        <f>ArbeidsKorting2020(Table1[[#This Row],[Belastbaar loon]])</f>
        <v>2427.7800000000002</v>
      </c>
      <c r="E5032" s="14">
        <f>MAX(Table1[[#This Row],[Loonheffing]]-Table1[[#This Row],[Algemene Heffingskorting]]-Table1[[#This Row],[Arbeidskorting]],0)</f>
        <v>18699.913100000002</v>
      </c>
      <c r="F5032" s="6">
        <f>Table1[[#This Row],[Belastbaar loon]]-Table1[[#This Row],[Belasting]]</f>
        <v>39441.086899999995</v>
      </c>
      <c r="G5032" s="2">
        <f>(Table1[[#This Row],[Belastbaar loon]]-Table1[[#This Row],[Netto loon]])/Table1[[#This Row],[Belastbaar loon]]</f>
        <v>0.3216304002339142</v>
      </c>
      <c r="H5032" s="14">
        <f t="shared" ca="1" si="73"/>
        <v>18695.010899999997</v>
      </c>
      <c r="I5032" s="14">
        <f ca="1">IF(ROW()=2, Table1[[#This Row],[Netto loon]], INDIRECT(ADDRESS(ROW()-1,COLUMN(F:F))))</f>
        <v>39435.989100000006</v>
      </c>
      <c r="J5032" s="6">
        <f ca="1">IF(ROW()=2, 0, Table1[[#This Row],[Belastbaar loon]]-INDIRECT(ADDRESS(ROW()-1,COLUMN(A:A))))</f>
        <v>10</v>
      </c>
      <c r="K5032" s="6">
        <f ca="1">Table1[[#This Row],[Netto loon]]-Table1[[#This Row],[Netto vorige schijf]]</f>
        <v>5.0977999999886379</v>
      </c>
      <c r="L5032" s="2">
        <f ca="1">(Table1[[#This Row],[Bruto tov vorige schijf]]-Table1[[#This Row],[Netto tov vorige schijf]])/MAX(Table1[[#This Row],[Bruto tov vorige schijf]],1)</f>
        <v>0.49022000000113619</v>
      </c>
    </row>
    <row r="5033" spans="1:12" x14ac:dyDescent="0.25">
      <c r="A5033" s="14">
        <v>58151</v>
      </c>
      <c r="B5033" s="6">
        <f>LoonHeffing2020(Table1[[#This Row],[Belastbaar loon]])</f>
        <v>21719.398499999999</v>
      </c>
      <c r="C5033" s="6">
        <f>AlgemeneHeffingsKorting2020(Table1[[#This Row],[Belastbaar loon]])</f>
        <v>587.40319999999997</v>
      </c>
      <c r="D5033" s="14">
        <f>ArbeidsKorting2020(Table1[[#This Row],[Belastbaar loon]])</f>
        <v>2427.1799999999998</v>
      </c>
      <c r="E5033" s="14">
        <f>MAX(Table1[[#This Row],[Loonheffing]]-Table1[[#This Row],[Algemene Heffingskorting]]-Table1[[#This Row],[Arbeidskorting]],0)</f>
        <v>18704.815299999998</v>
      </c>
      <c r="F5033" s="6">
        <f>Table1[[#This Row],[Belastbaar loon]]-Table1[[#This Row],[Belasting]]</f>
        <v>39446.184699999998</v>
      </c>
      <c r="G5033" s="2">
        <f>(Table1[[#This Row],[Belastbaar loon]]-Table1[[#This Row],[Netto loon]])/Table1[[#This Row],[Belastbaar loon]]</f>
        <v>0.32165939192791188</v>
      </c>
      <c r="H5033" s="14">
        <f t="shared" ca="1" si="73"/>
        <v>18699.913100000002</v>
      </c>
      <c r="I5033" s="14">
        <f ca="1">IF(ROW()=2, Table1[[#This Row],[Netto loon]], INDIRECT(ADDRESS(ROW()-1,COLUMN(F:F))))</f>
        <v>39441.086899999995</v>
      </c>
      <c r="J5033" s="6">
        <f ca="1">IF(ROW()=2, 0, Table1[[#This Row],[Belastbaar loon]]-INDIRECT(ADDRESS(ROW()-1,COLUMN(A:A))))</f>
        <v>10</v>
      </c>
      <c r="K5033" s="6">
        <f ca="1">Table1[[#This Row],[Netto loon]]-Table1[[#This Row],[Netto vorige schijf]]</f>
        <v>5.0978000000031898</v>
      </c>
      <c r="L5033" s="2">
        <f ca="1">(Table1[[#This Row],[Bruto tov vorige schijf]]-Table1[[#This Row],[Netto tov vorige schijf]])/MAX(Table1[[#This Row],[Bruto tov vorige schijf]],1)</f>
        <v>0.49021999999968102</v>
      </c>
    </row>
    <row r="5034" spans="1:12" x14ac:dyDescent="0.25">
      <c r="A5034" s="14">
        <v>58161</v>
      </c>
      <c r="B5034" s="6">
        <f>LoonHeffing2020(Table1[[#This Row],[Belastbaar loon]])</f>
        <v>21723.1335</v>
      </c>
      <c r="C5034" s="6">
        <f>AlgemeneHeffingsKorting2020(Table1[[#This Row],[Belastbaar loon]])</f>
        <v>586.83600000000001</v>
      </c>
      <c r="D5034" s="14">
        <f>ArbeidsKorting2020(Table1[[#This Row],[Belastbaar loon]])</f>
        <v>2426.58</v>
      </c>
      <c r="E5034" s="14">
        <f>MAX(Table1[[#This Row],[Loonheffing]]-Table1[[#This Row],[Algemene Heffingskorting]]-Table1[[#This Row],[Arbeidskorting]],0)</f>
        <v>18709.717499999999</v>
      </c>
      <c r="F5034" s="6">
        <f>Table1[[#This Row],[Belastbaar loon]]-Table1[[#This Row],[Belasting]]</f>
        <v>39451.282500000001</v>
      </c>
      <c r="G5034" s="2">
        <f>(Table1[[#This Row],[Belastbaar loon]]-Table1[[#This Row],[Netto loon]])/Table1[[#This Row],[Belastbaar loon]]</f>
        <v>0.32168837365244751</v>
      </c>
      <c r="H5034" s="14">
        <f t="shared" ca="1" si="73"/>
        <v>18704.815299999998</v>
      </c>
      <c r="I5034" s="14">
        <f ca="1">IF(ROW()=2, Table1[[#This Row],[Netto loon]], INDIRECT(ADDRESS(ROW()-1,COLUMN(F:F))))</f>
        <v>39446.184699999998</v>
      </c>
      <c r="J5034" s="6">
        <f ca="1">IF(ROW()=2, 0, Table1[[#This Row],[Belastbaar loon]]-INDIRECT(ADDRESS(ROW()-1,COLUMN(A:A))))</f>
        <v>10</v>
      </c>
      <c r="K5034" s="6">
        <f ca="1">Table1[[#This Row],[Netto loon]]-Table1[[#This Row],[Netto vorige schijf]]</f>
        <v>5.0978000000031898</v>
      </c>
      <c r="L5034" s="2">
        <f ca="1">(Table1[[#This Row],[Bruto tov vorige schijf]]-Table1[[#This Row],[Netto tov vorige schijf]])/MAX(Table1[[#This Row],[Bruto tov vorige schijf]],1)</f>
        <v>0.49021999999968102</v>
      </c>
    </row>
    <row r="5035" spans="1:12" x14ac:dyDescent="0.25">
      <c r="A5035" s="14">
        <v>58171</v>
      </c>
      <c r="B5035" s="6">
        <f>LoonHeffing2020(Table1[[#This Row],[Belastbaar loon]])</f>
        <v>21726.8685</v>
      </c>
      <c r="C5035" s="6">
        <f>AlgemeneHeffingsKorting2020(Table1[[#This Row],[Belastbaar loon]])</f>
        <v>586.26880000000006</v>
      </c>
      <c r="D5035" s="14">
        <f>ArbeidsKorting2020(Table1[[#This Row],[Belastbaar loon]])</f>
        <v>2425.98</v>
      </c>
      <c r="E5035" s="14">
        <f>MAX(Table1[[#This Row],[Loonheffing]]-Table1[[#This Row],[Algemene Heffingskorting]]-Table1[[#This Row],[Arbeidskorting]],0)</f>
        <v>18714.619699999999</v>
      </c>
      <c r="F5035" s="6">
        <f>Table1[[#This Row],[Belastbaar loon]]-Table1[[#This Row],[Belasting]]</f>
        <v>39456.380300000004</v>
      </c>
      <c r="G5035" s="2">
        <f>(Table1[[#This Row],[Belastbaar loon]]-Table1[[#This Row],[Netto loon]])/Table1[[#This Row],[Belastbaar loon]]</f>
        <v>0.32171734541266261</v>
      </c>
      <c r="H5035" s="14">
        <f t="shared" ca="1" si="73"/>
        <v>18709.717499999999</v>
      </c>
      <c r="I5035" s="14">
        <f ca="1">IF(ROW()=2, Table1[[#This Row],[Netto loon]], INDIRECT(ADDRESS(ROW()-1,COLUMN(F:F))))</f>
        <v>39451.282500000001</v>
      </c>
      <c r="J5035" s="6">
        <f ca="1">IF(ROW()=2, 0, Table1[[#This Row],[Belastbaar loon]]-INDIRECT(ADDRESS(ROW()-1,COLUMN(A:A))))</f>
        <v>10</v>
      </c>
      <c r="K5035" s="6">
        <f ca="1">Table1[[#This Row],[Netto loon]]-Table1[[#This Row],[Netto vorige schijf]]</f>
        <v>5.0978000000031898</v>
      </c>
      <c r="L5035" s="2">
        <f ca="1">(Table1[[#This Row],[Bruto tov vorige schijf]]-Table1[[#This Row],[Netto tov vorige schijf]])/MAX(Table1[[#This Row],[Bruto tov vorige schijf]],1)</f>
        <v>0.49021999999968102</v>
      </c>
    </row>
    <row r="5036" spans="1:12" x14ac:dyDescent="0.25">
      <c r="A5036" s="14">
        <v>58181</v>
      </c>
      <c r="B5036" s="6">
        <f>LoonHeffing2020(Table1[[#This Row],[Belastbaar loon]])</f>
        <v>21730.603500000001</v>
      </c>
      <c r="C5036" s="6">
        <f>AlgemeneHeffingsKorting2020(Table1[[#This Row],[Belastbaar loon]])</f>
        <v>585.70159999999998</v>
      </c>
      <c r="D5036" s="14">
        <f>ArbeidsKorting2020(Table1[[#This Row],[Belastbaar loon]])</f>
        <v>2425.38</v>
      </c>
      <c r="E5036" s="14">
        <f>MAX(Table1[[#This Row],[Loonheffing]]-Table1[[#This Row],[Algemene Heffingskorting]]-Table1[[#This Row],[Arbeidskorting]],0)</f>
        <v>18719.5219</v>
      </c>
      <c r="F5036" s="6">
        <f>Table1[[#This Row],[Belastbaar loon]]-Table1[[#This Row],[Belasting]]</f>
        <v>39461.4781</v>
      </c>
      <c r="G5036" s="2">
        <f>(Table1[[#This Row],[Belastbaar loon]]-Table1[[#This Row],[Netto loon]])/Table1[[#This Row],[Belastbaar loon]]</f>
        <v>0.32174630721369518</v>
      </c>
      <c r="H5036" s="14">
        <f t="shared" ca="1" si="73"/>
        <v>18714.619699999999</v>
      </c>
      <c r="I5036" s="14">
        <f ca="1">IF(ROW()=2, Table1[[#This Row],[Netto loon]], INDIRECT(ADDRESS(ROW()-1,COLUMN(F:F))))</f>
        <v>39456.380300000004</v>
      </c>
      <c r="J5036" s="6">
        <f ca="1">IF(ROW()=2, 0, Table1[[#This Row],[Belastbaar loon]]-INDIRECT(ADDRESS(ROW()-1,COLUMN(A:A))))</f>
        <v>10</v>
      </c>
      <c r="K5036" s="6">
        <f ca="1">Table1[[#This Row],[Netto loon]]-Table1[[#This Row],[Netto vorige schijf]]</f>
        <v>5.0977999999959138</v>
      </c>
      <c r="L5036" s="2">
        <f ca="1">(Table1[[#This Row],[Bruto tov vorige schijf]]-Table1[[#This Row],[Netto tov vorige schijf]])/MAX(Table1[[#This Row],[Bruto tov vorige schijf]],1)</f>
        <v>0.49022000000040861</v>
      </c>
    </row>
    <row r="5037" spans="1:12" x14ac:dyDescent="0.25">
      <c r="A5037" s="14">
        <v>58191</v>
      </c>
      <c r="B5037" s="6">
        <f>LoonHeffing2020(Table1[[#This Row],[Belastbaar loon]])</f>
        <v>21734.338500000002</v>
      </c>
      <c r="C5037" s="6">
        <f>AlgemeneHeffingsKorting2020(Table1[[#This Row],[Belastbaar loon]])</f>
        <v>585.13440000000003</v>
      </c>
      <c r="D5037" s="14">
        <f>ArbeidsKorting2020(Table1[[#This Row],[Belastbaar loon]])</f>
        <v>2424.7800000000002</v>
      </c>
      <c r="E5037" s="14">
        <f>MAX(Table1[[#This Row],[Loonheffing]]-Table1[[#This Row],[Algemene Heffingskorting]]-Table1[[#This Row],[Arbeidskorting]],0)</f>
        <v>18724.424100000004</v>
      </c>
      <c r="F5037" s="6">
        <f>Table1[[#This Row],[Belastbaar loon]]-Table1[[#This Row],[Belasting]]</f>
        <v>39466.575899999996</v>
      </c>
      <c r="G5037" s="2">
        <f>(Table1[[#This Row],[Belastbaar loon]]-Table1[[#This Row],[Netto loon]])/Table1[[#This Row],[Belastbaar loon]]</f>
        <v>0.32177525906067955</v>
      </c>
      <c r="H5037" s="14">
        <f t="shared" ca="1" si="73"/>
        <v>18719.5219</v>
      </c>
      <c r="I5037" s="14">
        <f ca="1">IF(ROW()=2, Table1[[#This Row],[Netto loon]], INDIRECT(ADDRESS(ROW()-1,COLUMN(F:F))))</f>
        <v>39461.4781</v>
      </c>
      <c r="J5037" s="6">
        <f ca="1">IF(ROW()=2, 0, Table1[[#This Row],[Belastbaar loon]]-INDIRECT(ADDRESS(ROW()-1,COLUMN(A:A))))</f>
        <v>10</v>
      </c>
      <c r="K5037" s="6">
        <f ca="1">Table1[[#This Row],[Netto loon]]-Table1[[#This Row],[Netto vorige schijf]]</f>
        <v>5.0977999999959138</v>
      </c>
      <c r="L5037" s="2">
        <f ca="1">(Table1[[#This Row],[Bruto tov vorige schijf]]-Table1[[#This Row],[Netto tov vorige schijf]])/MAX(Table1[[#This Row],[Bruto tov vorige schijf]],1)</f>
        <v>0.49022000000040861</v>
      </c>
    </row>
    <row r="5038" spans="1:12" x14ac:dyDescent="0.25">
      <c r="A5038" s="14">
        <v>58201</v>
      </c>
      <c r="B5038" s="6">
        <f>LoonHeffing2020(Table1[[#This Row],[Belastbaar loon]])</f>
        <v>21738.073499999999</v>
      </c>
      <c r="C5038" s="6">
        <f>AlgemeneHeffingsKorting2020(Table1[[#This Row],[Belastbaar loon]])</f>
        <v>584.56720000000007</v>
      </c>
      <c r="D5038" s="14">
        <f>ArbeidsKorting2020(Table1[[#This Row],[Belastbaar loon]])</f>
        <v>2424.1799999999998</v>
      </c>
      <c r="E5038" s="14">
        <f>MAX(Table1[[#This Row],[Loonheffing]]-Table1[[#This Row],[Algemene Heffingskorting]]-Table1[[#This Row],[Arbeidskorting]],0)</f>
        <v>18729.326299999997</v>
      </c>
      <c r="F5038" s="6">
        <f>Table1[[#This Row],[Belastbaar loon]]-Table1[[#This Row],[Belasting]]</f>
        <v>39471.673699999999</v>
      </c>
      <c r="G5038" s="2">
        <f>(Table1[[#This Row],[Belastbaar loon]]-Table1[[#This Row],[Netto loon]])/Table1[[#This Row],[Belastbaar loon]]</f>
        <v>0.3218042009587464</v>
      </c>
      <c r="H5038" s="14">
        <f t="shared" ca="1" si="73"/>
        <v>18724.424100000004</v>
      </c>
      <c r="I5038" s="14">
        <f ca="1">IF(ROW()=2, Table1[[#This Row],[Netto loon]], INDIRECT(ADDRESS(ROW()-1,COLUMN(F:F))))</f>
        <v>39466.575899999996</v>
      </c>
      <c r="J5038" s="6">
        <f ca="1">IF(ROW()=2, 0, Table1[[#This Row],[Belastbaar loon]]-INDIRECT(ADDRESS(ROW()-1,COLUMN(A:A))))</f>
        <v>10</v>
      </c>
      <c r="K5038" s="6">
        <f ca="1">Table1[[#This Row],[Netto loon]]-Table1[[#This Row],[Netto vorige schijf]]</f>
        <v>5.0978000000031898</v>
      </c>
      <c r="L5038" s="2">
        <f ca="1">(Table1[[#This Row],[Bruto tov vorige schijf]]-Table1[[#This Row],[Netto tov vorige schijf]])/MAX(Table1[[#This Row],[Bruto tov vorige schijf]],1)</f>
        <v>0.49021999999968102</v>
      </c>
    </row>
    <row r="5039" spans="1:12" x14ac:dyDescent="0.25">
      <c r="A5039" s="14">
        <v>58211</v>
      </c>
      <c r="B5039" s="6">
        <f>LoonHeffing2020(Table1[[#This Row],[Belastbaar loon]])</f>
        <v>21741.808499999999</v>
      </c>
      <c r="C5039" s="6">
        <f>AlgemeneHeffingsKorting2020(Table1[[#This Row],[Belastbaar loon]])</f>
        <v>584</v>
      </c>
      <c r="D5039" s="14">
        <f>ArbeidsKorting2020(Table1[[#This Row],[Belastbaar loon]])</f>
        <v>2423.58</v>
      </c>
      <c r="E5039" s="14">
        <f>MAX(Table1[[#This Row],[Loonheffing]]-Table1[[#This Row],[Algemene Heffingskorting]]-Table1[[#This Row],[Arbeidskorting]],0)</f>
        <v>18734.228499999997</v>
      </c>
      <c r="F5039" s="6">
        <f>Table1[[#This Row],[Belastbaar loon]]-Table1[[#This Row],[Belasting]]</f>
        <v>39476.771500000003</v>
      </c>
      <c r="G5039" s="2">
        <f>(Table1[[#This Row],[Belastbaar loon]]-Table1[[#This Row],[Netto loon]])/Table1[[#This Row],[Belastbaar loon]]</f>
        <v>0.32183313291302329</v>
      </c>
      <c r="H5039" s="14">
        <f t="shared" ca="1" si="73"/>
        <v>18729.326299999997</v>
      </c>
      <c r="I5039" s="14">
        <f ca="1">IF(ROW()=2, Table1[[#This Row],[Netto loon]], INDIRECT(ADDRESS(ROW()-1,COLUMN(F:F))))</f>
        <v>39471.673699999999</v>
      </c>
      <c r="J5039" s="6">
        <f ca="1">IF(ROW()=2, 0, Table1[[#This Row],[Belastbaar loon]]-INDIRECT(ADDRESS(ROW()-1,COLUMN(A:A))))</f>
        <v>10</v>
      </c>
      <c r="K5039" s="6">
        <f ca="1">Table1[[#This Row],[Netto loon]]-Table1[[#This Row],[Netto vorige schijf]]</f>
        <v>5.0978000000031898</v>
      </c>
      <c r="L5039" s="2">
        <f ca="1">(Table1[[#This Row],[Bruto tov vorige schijf]]-Table1[[#This Row],[Netto tov vorige schijf]])/MAX(Table1[[#This Row],[Bruto tov vorige schijf]],1)</f>
        <v>0.49021999999968102</v>
      </c>
    </row>
    <row r="5040" spans="1:12" x14ac:dyDescent="0.25">
      <c r="A5040" s="14">
        <v>58221</v>
      </c>
      <c r="B5040" s="6">
        <f>LoonHeffing2020(Table1[[#This Row],[Belastbaar loon]])</f>
        <v>21745.5435</v>
      </c>
      <c r="C5040" s="6">
        <f>AlgemeneHeffingsKorting2020(Table1[[#This Row],[Belastbaar loon]])</f>
        <v>583.43280000000004</v>
      </c>
      <c r="D5040" s="14">
        <f>ArbeidsKorting2020(Table1[[#This Row],[Belastbaar loon]])</f>
        <v>2422.98</v>
      </c>
      <c r="E5040" s="14">
        <f>MAX(Table1[[#This Row],[Loonheffing]]-Table1[[#This Row],[Algemene Heffingskorting]]-Table1[[#This Row],[Arbeidskorting]],0)</f>
        <v>18739.130700000002</v>
      </c>
      <c r="F5040" s="6">
        <f>Table1[[#This Row],[Belastbaar loon]]-Table1[[#This Row],[Belasting]]</f>
        <v>39481.869299999998</v>
      </c>
      <c r="G5040" s="2">
        <f>(Table1[[#This Row],[Belastbaar loon]]-Table1[[#This Row],[Netto loon]])/Table1[[#This Row],[Belastbaar loon]]</f>
        <v>0.32186205492863401</v>
      </c>
      <c r="H5040" s="14">
        <f t="shared" ca="1" si="73"/>
        <v>18734.228499999997</v>
      </c>
      <c r="I5040" s="14">
        <f ca="1">IF(ROW()=2, Table1[[#This Row],[Netto loon]], INDIRECT(ADDRESS(ROW()-1,COLUMN(F:F))))</f>
        <v>39476.771500000003</v>
      </c>
      <c r="J5040" s="6">
        <f ca="1">IF(ROW()=2, 0, Table1[[#This Row],[Belastbaar loon]]-INDIRECT(ADDRESS(ROW()-1,COLUMN(A:A))))</f>
        <v>10</v>
      </c>
      <c r="K5040" s="6">
        <f ca="1">Table1[[#This Row],[Netto loon]]-Table1[[#This Row],[Netto vorige schijf]]</f>
        <v>5.0977999999959138</v>
      </c>
      <c r="L5040" s="2">
        <f ca="1">(Table1[[#This Row],[Bruto tov vorige schijf]]-Table1[[#This Row],[Netto tov vorige schijf]])/MAX(Table1[[#This Row],[Bruto tov vorige schijf]],1)</f>
        <v>0.49022000000040861</v>
      </c>
    </row>
    <row r="5041" spans="1:12" x14ac:dyDescent="0.25">
      <c r="A5041" s="14">
        <v>58231</v>
      </c>
      <c r="B5041" s="6">
        <f>LoonHeffing2020(Table1[[#This Row],[Belastbaar loon]])</f>
        <v>21749.2785</v>
      </c>
      <c r="C5041" s="6">
        <f>AlgemeneHeffingsKorting2020(Table1[[#This Row],[Belastbaar loon]])</f>
        <v>582.86559999999997</v>
      </c>
      <c r="D5041" s="14">
        <f>ArbeidsKorting2020(Table1[[#This Row],[Belastbaar loon]])</f>
        <v>2422.38</v>
      </c>
      <c r="E5041" s="14">
        <f>MAX(Table1[[#This Row],[Loonheffing]]-Table1[[#This Row],[Algemene Heffingskorting]]-Table1[[#This Row],[Arbeidskorting]],0)</f>
        <v>18744.032899999998</v>
      </c>
      <c r="F5041" s="6">
        <f>Table1[[#This Row],[Belastbaar loon]]-Table1[[#This Row],[Belasting]]</f>
        <v>39486.967100000002</v>
      </c>
      <c r="G5041" s="2">
        <f>(Table1[[#This Row],[Belastbaar loon]]-Table1[[#This Row],[Netto loon]])/Table1[[#This Row],[Belastbaar loon]]</f>
        <v>0.32189096701069875</v>
      </c>
      <c r="H5041" s="14">
        <f t="shared" ca="1" si="73"/>
        <v>18739.130700000002</v>
      </c>
      <c r="I5041" s="14">
        <f ca="1">IF(ROW()=2, Table1[[#This Row],[Netto loon]], INDIRECT(ADDRESS(ROW()-1,COLUMN(F:F))))</f>
        <v>39481.869299999998</v>
      </c>
      <c r="J5041" s="6">
        <f ca="1">IF(ROW()=2, 0, Table1[[#This Row],[Belastbaar loon]]-INDIRECT(ADDRESS(ROW()-1,COLUMN(A:A))))</f>
        <v>10</v>
      </c>
      <c r="K5041" s="6">
        <f ca="1">Table1[[#This Row],[Netto loon]]-Table1[[#This Row],[Netto vorige schijf]]</f>
        <v>5.0978000000031898</v>
      </c>
      <c r="L5041" s="2">
        <f ca="1">(Table1[[#This Row],[Bruto tov vorige schijf]]-Table1[[#This Row],[Netto tov vorige schijf]])/MAX(Table1[[#This Row],[Bruto tov vorige schijf]],1)</f>
        <v>0.49021999999968102</v>
      </c>
    </row>
    <row r="5042" spans="1:12" x14ac:dyDescent="0.25">
      <c r="A5042" s="14">
        <v>58241</v>
      </c>
      <c r="B5042" s="6">
        <f>LoonHeffing2020(Table1[[#This Row],[Belastbaar loon]])</f>
        <v>21753.013500000001</v>
      </c>
      <c r="C5042" s="6">
        <f>AlgemeneHeffingsKorting2020(Table1[[#This Row],[Belastbaar loon]])</f>
        <v>582.29840000000002</v>
      </c>
      <c r="D5042" s="14">
        <f>ArbeidsKorting2020(Table1[[#This Row],[Belastbaar loon]])</f>
        <v>2421.7800000000002</v>
      </c>
      <c r="E5042" s="14">
        <f>MAX(Table1[[#This Row],[Loonheffing]]-Table1[[#This Row],[Algemene Heffingskorting]]-Table1[[#This Row],[Arbeidskorting]],0)</f>
        <v>18748.935100000002</v>
      </c>
      <c r="F5042" s="6">
        <f>Table1[[#This Row],[Belastbaar loon]]-Table1[[#This Row],[Belasting]]</f>
        <v>39492.064899999998</v>
      </c>
      <c r="G5042" s="2">
        <f>(Table1[[#This Row],[Belastbaar loon]]-Table1[[#This Row],[Netto loon]])/Table1[[#This Row],[Belastbaar loon]]</f>
        <v>0.32191986916433446</v>
      </c>
      <c r="H5042" s="14">
        <f t="shared" ca="1" si="73"/>
        <v>18744.032899999998</v>
      </c>
      <c r="I5042" s="14">
        <f ca="1">IF(ROW()=2, Table1[[#This Row],[Netto loon]], INDIRECT(ADDRESS(ROW()-1,COLUMN(F:F))))</f>
        <v>39486.967100000002</v>
      </c>
      <c r="J5042" s="6">
        <f ca="1">IF(ROW()=2, 0, Table1[[#This Row],[Belastbaar loon]]-INDIRECT(ADDRESS(ROW()-1,COLUMN(A:A))))</f>
        <v>10</v>
      </c>
      <c r="K5042" s="6">
        <f ca="1">Table1[[#This Row],[Netto loon]]-Table1[[#This Row],[Netto vorige schijf]]</f>
        <v>5.0977999999959138</v>
      </c>
      <c r="L5042" s="2">
        <f ca="1">(Table1[[#This Row],[Bruto tov vorige schijf]]-Table1[[#This Row],[Netto tov vorige schijf]])/MAX(Table1[[#This Row],[Bruto tov vorige schijf]],1)</f>
        <v>0.49022000000040861</v>
      </c>
    </row>
    <row r="5043" spans="1:12" x14ac:dyDescent="0.25">
      <c r="A5043" s="14">
        <v>58251</v>
      </c>
      <c r="B5043" s="6">
        <f>LoonHeffing2020(Table1[[#This Row],[Belastbaar loon]])</f>
        <v>21756.748500000002</v>
      </c>
      <c r="C5043" s="6">
        <f>AlgemeneHeffingsKorting2020(Table1[[#This Row],[Belastbaar loon]])</f>
        <v>581.73120000000006</v>
      </c>
      <c r="D5043" s="14">
        <f>ArbeidsKorting2020(Table1[[#This Row],[Belastbaar loon]])</f>
        <v>2421.1799999999998</v>
      </c>
      <c r="E5043" s="14">
        <f>MAX(Table1[[#This Row],[Loonheffing]]-Table1[[#This Row],[Algemene Heffingskorting]]-Table1[[#This Row],[Arbeidskorting]],0)</f>
        <v>18753.837300000003</v>
      </c>
      <c r="F5043" s="6">
        <f>Table1[[#This Row],[Belastbaar loon]]-Table1[[#This Row],[Belasting]]</f>
        <v>39497.162700000001</v>
      </c>
      <c r="G5043" s="2">
        <f>(Table1[[#This Row],[Belastbaar loon]]-Table1[[#This Row],[Netto loon]])/Table1[[#This Row],[Belastbaar loon]]</f>
        <v>0.32194876139465417</v>
      </c>
      <c r="H5043" s="14">
        <f t="shared" ca="1" si="73"/>
        <v>18748.935100000002</v>
      </c>
      <c r="I5043" s="14">
        <f ca="1">IF(ROW()=2, Table1[[#This Row],[Netto loon]], INDIRECT(ADDRESS(ROW()-1,COLUMN(F:F))))</f>
        <v>39492.064899999998</v>
      </c>
      <c r="J5043" s="6">
        <f ca="1">IF(ROW()=2, 0, Table1[[#This Row],[Belastbaar loon]]-INDIRECT(ADDRESS(ROW()-1,COLUMN(A:A))))</f>
        <v>10</v>
      </c>
      <c r="K5043" s="6">
        <f ca="1">Table1[[#This Row],[Netto loon]]-Table1[[#This Row],[Netto vorige schijf]]</f>
        <v>5.0978000000031898</v>
      </c>
      <c r="L5043" s="2">
        <f ca="1">(Table1[[#This Row],[Bruto tov vorige schijf]]-Table1[[#This Row],[Netto tov vorige schijf]])/MAX(Table1[[#This Row],[Bruto tov vorige schijf]],1)</f>
        <v>0.49021999999968102</v>
      </c>
    </row>
    <row r="5044" spans="1:12" x14ac:dyDescent="0.25">
      <c r="A5044" s="14">
        <v>58261</v>
      </c>
      <c r="B5044" s="6">
        <f>LoonHeffing2020(Table1[[#This Row],[Belastbaar loon]])</f>
        <v>21760.483499999998</v>
      </c>
      <c r="C5044" s="6">
        <f>AlgemeneHeffingsKorting2020(Table1[[#This Row],[Belastbaar loon]])</f>
        <v>581.16399999999999</v>
      </c>
      <c r="D5044" s="14">
        <f>ArbeidsKorting2020(Table1[[#This Row],[Belastbaar loon]])</f>
        <v>2420.58</v>
      </c>
      <c r="E5044" s="14">
        <f>MAX(Table1[[#This Row],[Loonheffing]]-Table1[[#This Row],[Algemene Heffingskorting]]-Table1[[#This Row],[Arbeidskorting]],0)</f>
        <v>18758.739499999996</v>
      </c>
      <c r="F5044" s="6">
        <f>Table1[[#This Row],[Belastbaar loon]]-Table1[[#This Row],[Belasting]]</f>
        <v>39502.260500000004</v>
      </c>
      <c r="G5044" s="2">
        <f>(Table1[[#This Row],[Belastbaar loon]]-Table1[[#This Row],[Netto loon]])/Table1[[#This Row],[Belastbaar loon]]</f>
        <v>0.32197764370676774</v>
      </c>
      <c r="H5044" s="14">
        <f t="shared" ca="1" si="73"/>
        <v>18753.837300000003</v>
      </c>
      <c r="I5044" s="14">
        <f ca="1">IF(ROW()=2, Table1[[#This Row],[Netto loon]], INDIRECT(ADDRESS(ROW()-1,COLUMN(F:F))))</f>
        <v>39497.162700000001</v>
      </c>
      <c r="J5044" s="6">
        <f ca="1">IF(ROW()=2, 0, Table1[[#This Row],[Belastbaar loon]]-INDIRECT(ADDRESS(ROW()-1,COLUMN(A:A))))</f>
        <v>10</v>
      </c>
      <c r="K5044" s="6">
        <f ca="1">Table1[[#This Row],[Netto loon]]-Table1[[#This Row],[Netto vorige schijf]]</f>
        <v>5.0978000000031898</v>
      </c>
      <c r="L5044" s="2">
        <f ca="1">(Table1[[#This Row],[Bruto tov vorige schijf]]-Table1[[#This Row],[Netto tov vorige schijf]])/MAX(Table1[[#This Row],[Bruto tov vorige schijf]],1)</f>
        <v>0.49021999999968102</v>
      </c>
    </row>
    <row r="5045" spans="1:12" x14ac:dyDescent="0.25">
      <c r="A5045" s="14">
        <v>58271</v>
      </c>
      <c r="B5045" s="6">
        <f>LoonHeffing2020(Table1[[#This Row],[Belastbaar loon]])</f>
        <v>21764.218499999999</v>
      </c>
      <c r="C5045" s="6">
        <f>AlgemeneHeffingsKorting2020(Table1[[#This Row],[Belastbaar loon]])</f>
        <v>580.59680000000003</v>
      </c>
      <c r="D5045" s="14">
        <f>ArbeidsKorting2020(Table1[[#This Row],[Belastbaar loon]])</f>
        <v>2419.98</v>
      </c>
      <c r="E5045" s="14">
        <f>MAX(Table1[[#This Row],[Loonheffing]]-Table1[[#This Row],[Algemene Heffingskorting]]-Table1[[#This Row],[Arbeidskorting]],0)</f>
        <v>18763.6417</v>
      </c>
      <c r="F5045" s="6">
        <f>Table1[[#This Row],[Belastbaar loon]]-Table1[[#This Row],[Belasting]]</f>
        <v>39507.3583</v>
      </c>
      <c r="G5045" s="2">
        <f>(Table1[[#This Row],[Belastbaar loon]]-Table1[[#This Row],[Netto loon]])/Table1[[#This Row],[Belastbaar loon]]</f>
        <v>0.32200651610578163</v>
      </c>
      <c r="H5045" s="14">
        <f t="shared" ca="1" si="73"/>
        <v>18758.739499999996</v>
      </c>
      <c r="I5045" s="14">
        <f ca="1">IF(ROW()=2, Table1[[#This Row],[Netto loon]], INDIRECT(ADDRESS(ROW()-1,COLUMN(F:F))))</f>
        <v>39502.260500000004</v>
      </c>
      <c r="J5045" s="6">
        <f ca="1">IF(ROW()=2, 0, Table1[[#This Row],[Belastbaar loon]]-INDIRECT(ADDRESS(ROW()-1,COLUMN(A:A))))</f>
        <v>10</v>
      </c>
      <c r="K5045" s="6">
        <f ca="1">Table1[[#This Row],[Netto loon]]-Table1[[#This Row],[Netto vorige schijf]]</f>
        <v>5.0977999999959138</v>
      </c>
      <c r="L5045" s="2">
        <f ca="1">(Table1[[#This Row],[Bruto tov vorige schijf]]-Table1[[#This Row],[Netto tov vorige schijf]])/MAX(Table1[[#This Row],[Bruto tov vorige schijf]],1)</f>
        <v>0.49022000000040861</v>
      </c>
    </row>
    <row r="5046" spans="1:12" x14ac:dyDescent="0.25">
      <c r="A5046" s="14">
        <v>58281</v>
      </c>
      <c r="B5046" s="6">
        <f>LoonHeffing2020(Table1[[#This Row],[Belastbaar loon]])</f>
        <v>21767.9535</v>
      </c>
      <c r="C5046" s="6">
        <f>AlgemeneHeffingsKorting2020(Table1[[#This Row],[Belastbaar loon]])</f>
        <v>580.02959999999996</v>
      </c>
      <c r="D5046" s="14">
        <f>ArbeidsKorting2020(Table1[[#This Row],[Belastbaar loon]])</f>
        <v>2419.38</v>
      </c>
      <c r="E5046" s="14">
        <f>MAX(Table1[[#This Row],[Loonheffing]]-Table1[[#This Row],[Algemene Heffingskorting]]-Table1[[#This Row],[Arbeidskorting]],0)</f>
        <v>18768.543899999997</v>
      </c>
      <c r="F5046" s="6">
        <f>Table1[[#This Row],[Belastbaar loon]]-Table1[[#This Row],[Belasting]]</f>
        <v>39512.456100000003</v>
      </c>
      <c r="G5046" s="2">
        <f>(Table1[[#This Row],[Belastbaar loon]]-Table1[[#This Row],[Netto loon]])/Table1[[#This Row],[Belastbaar loon]]</f>
        <v>0.32203537859679821</v>
      </c>
      <c r="H5046" s="14">
        <f t="shared" ca="1" si="73"/>
        <v>18763.6417</v>
      </c>
      <c r="I5046" s="14">
        <f ca="1">IF(ROW()=2, Table1[[#This Row],[Netto loon]], INDIRECT(ADDRESS(ROW()-1,COLUMN(F:F))))</f>
        <v>39507.3583</v>
      </c>
      <c r="J5046" s="6">
        <f ca="1">IF(ROW()=2, 0, Table1[[#This Row],[Belastbaar loon]]-INDIRECT(ADDRESS(ROW()-1,COLUMN(A:A))))</f>
        <v>10</v>
      </c>
      <c r="K5046" s="6">
        <f ca="1">Table1[[#This Row],[Netto loon]]-Table1[[#This Row],[Netto vorige schijf]]</f>
        <v>5.0978000000031898</v>
      </c>
      <c r="L5046" s="2">
        <f ca="1">(Table1[[#This Row],[Bruto tov vorige schijf]]-Table1[[#This Row],[Netto tov vorige schijf]])/MAX(Table1[[#This Row],[Bruto tov vorige schijf]],1)</f>
        <v>0.49021999999968102</v>
      </c>
    </row>
    <row r="5047" spans="1:12" x14ac:dyDescent="0.25">
      <c r="A5047" s="14">
        <v>58291</v>
      </c>
      <c r="B5047" s="6">
        <f>LoonHeffing2020(Table1[[#This Row],[Belastbaar loon]])</f>
        <v>21771.6885</v>
      </c>
      <c r="C5047" s="6">
        <f>AlgemeneHeffingsKorting2020(Table1[[#This Row],[Belastbaar loon]])</f>
        <v>579.4624</v>
      </c>
      <c r="D5047" s="14">
        <f>ArbeidsKorting2020(Table1[[#This Row],[Belastbaar loon]])</f>
        <v>2418.7800000000002</v>
      </c>
      <c r="E5047" s="14">
        <f>MAX(Table1[[#This Row],[Loonheffing]]-Table1[[#This Row],[Algemene Heffingskorting]]-Table1[[#This Row],[Arbeidskorting]],0)</f>
        <v>18773.446100000001</v>
      </c>
      <c r="F5047" s="6">
        <f>Table1[[#This Row],[Belastbaar loon]]-Table1[[#This Row],[Belasting]]</f>
        <v>39517.553899999999</v>
      </c>
      <c r="G5047" s="2">
        <f>(Table1[[#This Row],[Belastbaar loon]]-Table1[[#This Row],[Netto loon]])/Table1[[#This Row],[Belastbaar loon]]</f>
        <v>0.32206423118491706</v>
      </c>
      <c r="H5047" s="14">
        <f t="shared" ca="1" si="73"/>
        <v>18768.543899999997</v>
      </c>
      <c r="I5047" s="14">
        <f ca="1">IF(ROW()=2, Table1[[#This Row],[Netto loon]], INDIRECT(ADDRESS(ROW()-1,COLUMN(F:F))))</f>
        <v>39512.456100000003</v>
      </c>
      <c r="J5047" s="6">
        <f ca="1">IF(ROW()=2, 0, Table1[[#This Row],[Belastbaar loon]]-INDIRECT(ADDRESS(ROW()-1,COLUMN(A:A))))</f>
        <v>10</v>
      </c>
      <c r="K5047" s="6">
        <f ca="1">Table1[[#This Row],[Netto loon]]-Table1[[#This Row],[Netto vorige schijf]]</f>
        <v>5.0977999999959138</v>
      </c>
      <c r="L5047" s="2">
        <f ca="1">(Table1[[#This Row],[Bruto tov vorige schijf]]-Table1[[#This Row],[Netto tov vorige schijf]])/MAX(Table1[[#This Row],[Bruto tov vorige schijf]],1)</f>
        <v>0.49022000000040861</v>
      </c>
    </row>
    <row r="5048" spans="1:12" x14ac:dyDescent="0.25">
      <c r="A5048" s="14">
        <v>58301</v>
      </c>
      <c r="B5048" s="6">
        <f>LoonHeffing2020(Table1[[#This Row],[Belastbaar loon]])</f>
        <v>21775.423500000001</v>
      </c>
      <c r="C5048" s="6">
        <f>AlgemeneHeffingsKorting2020(Table1[[#This Row],[Belastbaar loon]])</f>
        <v>578.89520000000005</v>
      </c>
      <c r="D5048" s="14">
        <f>ArbeidsKorting2020(Table1[[#This Row],[Belastbaar loon]])</f>
        <v>2418.1799999999998</v>
      </c>
      <c r="E5048" s="14">
        <f>MAX(Table1[[#This Row],[Loonheffing]]-Table1[[#This Row],[Algemene Heffingskorting]]-Table1[[#This Row],[Arbeidskorting]],0)</f>
        <v>18778.348300000001</v>
      </c>
      <c r="F5048" s="6">
        <f>Table1[[#This Row],[Belastbaar loon]]-Table1[[#This Row],[Belasting]]</f>
        <v>39522.651700000002</v>
      </c>
      <c r="G5048" s="2">
        <f>(Table1[[#This Row],[Belastbaar loon]]-Table1[[#This Row],[Netto loon]])/Table1[[#This Row],[Belastbaar loon]]</f>
        <v>0.32209307387523367</v>
      </c>
      <c r="H5048" s="14">
        <f t="shared" ca="1" si="73"/>
        <v>18773.446100000001</v>
      </c>
      <c r="I5048" s="14">
        <f ca="1">IF(ROW()=2, Table1[[#This Row],[Netto loon]], INDIRECT(ADDRESS(ROW()-1,COLUMN(F:F))))</f>
        <v>39517.553899999999</v>
      </c>
      <c r="J5048" s="6">
        <f ca="1">IF(ROW()=2, 0, Table1[[#This Row],[Belastbaar loon]]-INDIRECT(ADDRESS(ROW()-1,COLUMN(A:A))))</f>
        <v>10</v>
      </c>
      <c r="K5048" s="6">
        <f ca="1">Table1[[#This Row],[Netto loon]]-Table1[[#This Row],[Netto vorige schijf]]</f>
        <v>5.0978000000031898</v>
      </c>
      <c r="L5048" s="2">
        <f ca="1">(Table1[[#This Row],[Bruto tov vorige schijf]]-Table1[[#This Row],[Netto tov vorige schijf]])/MAX(Table1[[#This Row],[Bruto tov vorige schijf]],1)</f>
        <v>0.49021999999968102</v>
      </c>
    </row>
    <row r="5049" spans="1:12" x14ac:dyDescent="0.25">
      <c r="A5049" s="14">
        <v>58311</v>
      </c>
      <c r="B5049" s="6">
        <f>LoonHeffing2020(Table1[[#This Row],[Belastbaar loon]])</f>
        <v>21779.158500000001</v>
      </c>
      <c r="C5049" s="6">
        <f>AlgemeneHeffingsKorting2020(Table1[[#This Row],[Belastbaar loon]])</f>
        <v>578.32799999999997</v>
      </c>
      <c r="D5049" s="14">
        <f>ArbeidsKorting2020(Table1[[#This Row],[Belastbaar loon]])</f>
        <v>2417.58</v>
      </c>
      <c r="E5049" s="14">
        <f>MAX(Table1[[#This Row],[Loonheffing]]-Table1[[#This Row],[Algemene Heffingskorting]]-Table1[[#This Row],[Arbeidskorting]],0)</f>
        <v>18783.250500000002</v>
      </c>
      <c r="F5049" s="6">
        <f>Table1[[#This Row],[Belastbaar loon]]-Table1[[#This Row],[Belasting]]</f>
        <v>39527.749499999998</v>
      </c>
      <c r="G5049" s="2">
        <f>(Table1[[#This Row],[Belastbaar loon]]-Table1[[#This Row],[Netto loon]])/Table1[[#This Row],[Belastbaar loon]]</f>
        <v>0.32212190667284052</v>
      </c>
      <c r="H5049" s="14">
        <f t="shared" ca="1" si="73"/>
        <v>18778.348300000001</v>
      </c>
      <c r="I5049" s="14">
        <f ca="1">IF(ROW()=2, Table1[[#This Row],[Netto loon]], INDIRECT(ADDRESS(ROW()-1,COLUMN(F:F))))</f>
        <v>39522.651700000002</v>
      </c>
      <c r="J5049" s="6">
        <f ca="1">IF(ROW()=2, 0, Table1[[#This Row],[Belastbaar loon]]-INDIRECT(ADDRESS(ROW()-1,COLUMN(A:A))))</f>
        <v>10</v>
      </c>
      <c r="K5049" s="6">
        <f ca="1">Table1[[#This Row],[Netto loon]]-Table1[[#This Row],[Netto vorige schijf]]</f>
        <v>5.0977999999959138</v>
      </c>
      <c r="L5049" s="2">
        <f ca="1">(Table1[[#This Row],[Bruto tov vorige schijf]]-Table1[[#This Row],[Netto tov vorige schijf]])/MAX(Table1[[#This Row],[Bruto tov vorige schijf]],1)</f>
        <v>0.49022000000040861</v>
      </c>
    </row>
    <row r="5050" spans="1:12" x14ac:dyDescent="0.25">
      <c r="A5050" s="14">
        <v>58321</v>
      </c>
      <c r="B5050" s="6">
        <f>LoonHeffing2020(Table1[[#This Row],[Belastbaar loon]])</f>
        <v>21782.893499999998</v>
      </c>
      <c r="C5050" s="6">
        <f>AlgemeneHeffingsKorting2020(Table1[[#This Row],[Belastbaar loon]])</f>
        <v>577.76080000000002</v>
      </c>
      <c r="D5050" s="14">
        <f>ArbeidsKorting2020(Table1[[#This Row],[Belastbaar loon]])</f>
        <v>2416.98</v>
      </c>
      <c r="E5050" s="14">
        <f>MAX(Table1[[#This Row],[Loonheffing]]-Table1[[#This Row],[Algemene Heffingskorting]]-Table1[[#This Row],[Arbeidskorting]],0)</f>
        <v>18788.152699999999</v>
      </c>
      <c r="F5050" s="6">
        <f>Table1[[#This Row],[Belastbaar loon]]-Table1[[#This Row],[Belasting]]</f>
        <v>39532.847300000001</v>
      </c>
      <c r="G5050" s="2">
        <f>(Table1[[#This Row],[Belastbaar loon]]-Table1[[#This Row],[Netto loon]])/Table1[[#This Row],[Belastbaar loon]]</f>
        <v>0.32215072958282603</v>
      </c>
      <c r="H5050" s="14">
        <f t="shared" ca="1" si="73"/>
        <v>18783.250500000002</v>
      </c>
      <c r="I5050" s="14">
        <f ca="1">IF(ROW()=2, Table1[[#This Row],[Netto loon]], INDIRECT(ADDRESS(ROW()-1,COLUMN(F:F))))</f>
        <v>39527.749499999998</v>
      </c>
      <c r="J5050" s="6">
        <f ca="1">IF(ROW()=2, 0, Table1[[#This Row],[Belastbaar loon]]-INDIRECT(ADDRESS(ROW()-1,COLUMN(A:A))))</f>
        <v>10</v>
      </c>
      <c r="K5050" s="6">
        <f ca="1">Table1[[#This Row],[Netto loon]]-Table1[[#This Row],[Netto vorige schijf]]</f>
        <v>5.0978000000031898</v>
      </c>
      <c r="L5050" s="2">
        <f ca="1">(Table1[[#This Row],[Bruto tov vorige schijf]]-Table1[[#This Row],[Netto tov vorige schijf]])/MAX(Table1[[#This Row],[Bruto tov vorige schijf]],1)</f>
        <v>0.49021999999968102</v>
      </c>
    </row>
    <row r="5051" spans="1:12" x14ac:dyDescent="0.25">
      <c r="A5051" s="14">
        <v>58331</v>
      </c>
      <c r="B5051" s="6">
        <f>LoonHeffing2020(Table1[[#This Row],[Belastbaar loon]])</f>
        <v>21786.628499999999</v>
      </c>
      <c r="C5051" s="6">
        <f>AlgemeneHeffingsKorting2020(Table1[[#This Row],[Belastbaar loon]])</f>
        <v>577.19360000000006</v>
      </c>
      <c r="D5051" s="14">
        <f>ArbeidsKorting2020(Table1[[#This Row],[Belastbaar loon]])</f>
        <v>2416.38</v>
      </c>
      <c r="E5051" s="14">
        <f>MAX(Table1[[#This Row],[Loonheffing]]-Table1[[#This Row],[Algemene Heffingskorting]]-Table1[[#This Row],[Arbeidskorting]],0)</f>
        <v>18793.054899999999</v>
      </c>
      <c r="F5051" s="6">
        <f>Table1[[#This Row],[Belastbaar loon]]-Table1[[#This Row],[Belasting]]</f>
        <v>39537.945099999997</v>
      </c>
      <c r="G5051" s="2">
        <f>(Table1[[#This Row],[Belastbaar loon]]-Table1[[#This Row],[Netto loon]])/Table1[[#This Row],[Belastbaar loon]]</f>
        <v>0.32217954261027587</v>
      </c>
      <c r="H5051" s="14">
        <f t="shared" ca="1" si="73"/>
        <v>18788.152699999999</v>
      </c>
      <c r="I5051" s="14">
        <f ca="1">IF(ROW()=2, Table1[[#This Row],[Netto loon]], INDIRECT(ADDRESS(ROW()-1,COLUMN(F:F))))</f>
        <v>39532.847300000001</v>
      </c>
      <c r="J5051" s="6">
        <f ca="1">IF(ROW()=2, 0, Table1[[#This Row],[Belastbaar loon]]-INDIRECT(ADDRESS(ROW()-1,COLUMN(A:A))))</f>
        <v>10</v>
      </c>
      <c r="K5051" s="6">
        <f ca="1">Table1[[#This Row],[Netto loon]]-Table1[[#This Row],[Netto vorige schijf]]</f>
        <v>5.0977999999959138</v>
      </c>
      <c r="L5051" s="2">
        <f ca="1">(Table1[[#This Row],[Bruto tov vorige schijf]]-Table1[[#This Row],[Netto tov vorige schijf]])/MAX(Table1[[#This Row],[Bruto tov vorige schijf]],1)</f>
        <v>0.49022000000040861</v>
      </c>
    </row>
    <row r="5052" spans="1:12" x14ac:dyDescent="0.25">
      <c r="A5052" s="14">
        <v>58341</v>
      </c>
      <c r="B5052" s="6">
        <f>LoonHeffing2020(Table1[[#This Row],[Belastbaar loon]])</f>
        <v>21790.363499999999</v>
      </c>
      <c r="C5052" s="6">
        <f>AlgemeneHeffingsKorting2020(Table1[[#This Row],[Belastbaar loon]])</f>
        <v>576.62639999999999</v>
      </c>
      <c r="D5052" s="14">
        <f>ArbeidsKorting2020(Table1[[#This Row],[Belastbaar loon]])</f>
        <v>2415.7800000000002</v>
      </c>
      <c r="E5052" s="14">
        <f>MAX(Table1[[#This Row],[Loonheffing]]-Table1[[#This Row],[Algemene Heffingskorting]]-Table1[[#This Row],[Arbeidskorting]],0)</f>
        <v>18797.9571</v>
      </c>
      <c r="F5052" s="6">
        <f>Table1[[#This Row],[Belastbaar loon]]-Table1[[#This Row],[Belasting]]</f>
        <v>39543.0429</v>
      </c>
      <c r="G5052" s="2">
        <f>(Table1[[#This Row],[Belastbaar loon]]-Table1[[#This Row],[Netto loon]])/Table1[[#This Row],[Belastbaar loon]]</f>
        <v>0.32220834576027152</v>
      </c>
      <c r="H5052" s="14">
        <f t="shared" ca="1" si="73"/>
        <v>18793.054899999999</v>
      </c>
      <c r="I5052" s="14">
        <f ca="1">IF(ROW()=2, Table1[[#This Row],[Netto loon]], INDIRECT(ADDRESS(ROW()-1,COLUMN(F:F))))</f>
        <v>39537.945099999997</v>
      </c>
      <c r="J5052" s="6">
        <f ca="1">IF(ROW()=2, 0, Table1[[#This Row],[Belastbaar loon]]-INDIRECT(ADDRESS(ROW()-1,COLUMN(A:A))))</f>
        <v>10</v>
      </c>
      <c r="K5052" s="6">
        <f ca="1">Table1[[#This Row],[Netto loon]]-Table1[[#This Row],[Netto vorige schijf]]</f>
        <v>5.0978000000031898</v>
      </c>
      <c r="L5052" s="2">
        <f ca="1">(Table1[[#This Row],[Bruto tov vorige schijf]]-Table1[[#This Row],[Netto tov vorige schijf]])/MAX(Table1[[#This Row],[Bruto tov vorige schijf]],1)</f>
        <v>0.49021999999968102</v>
      </c>
    </row>
    <row r="5053" spans="1:12" x14ac:dyDescent="0.25">
      <c r="A5053" s="14">
        <v>58351</v>
      </c>
      <c r="B5053" s="6">
        <f>LoonHeffing2020(Table1[[#This Row],[Belastbaar loon]])</f>
        <v>21794.0985</v>
      </c>
      <c r="C5053" s="6">
        <f>AlgemeneHeffingsKorting2020(Table1[[#This Row],[Belastbaar loon]])</f>
        <v>576.05920000000003</v>
      </c>
      <c r="D5053" s="14">
        <f>ArbeidsKorting2020(Table1[[#This Row],[Belastbaar loon]])</f>
        <v>2415.1799999999998</v>
      </c>
      <c r="E5053" s="14">
        <f>MAX(Table1[[#This Row],[Loonheffing]]-Table1[[#This Row],[Algemene Heffingskorting]]-Table1[[#This Row],[Arbeidskorting]],0)</f>
        <v>18802.8593</v>
      </c>
      <c r="F5053" s="6">
        <f>Table1[[#This Row],[Belastbaar loon]]-Table1[[#This Row],[Belasting]]</f>
        <v>39548.140700000004</v>
      </c>
      <c r="G5053" s="2">
        <f>(Table1[[#This Row],[Belastbaar loon]]-Table1[[#This Row],[Netto loon]])/Table1[[#This Row],[Belastbaar loon]]</f>
        <v>0.32223713903789131</v>
      </c>
      <c r="H5053" s="14">
        <f t="shared" ca="1" si="73"/>
        <v>18797.9571</v>
      </c>
      <c r="I5053" s="14">
        <f ca="1">IF(ROW()=2, Table1[[#This Row],[Netto loon]], INDIRECT(ADDRESS(ROW()-1,COLUMN(F:F))))</f>
        <v>39543.0429</v>
      </c>
      <c r="J5053" s="6">
        <f ca="1">IF(ROW()=2, 0, Table1[[#This Row],[Belastbaar loon]]-INDIRECT(ADDRESS(ROW()-1,COLUMN(A:A))))</f>
        <v>10</v>
      </c>
      <c r="K5053" s="6">
        <f ca="1">Table1[[#This Row],[Netto loon]]-Table1[[#This Row],[Netto vorige schijf]]</f>
        <v>5.0978000000031898</v>
      </c>
      <c r="L5053" s="2">
        <f ca="1">(Table1[[#This Row],[Bruto tov vorige schijf]]-Table1[[#This Row],[Netto tov vorige schijf]])/MAX(Table1[[#This Row],[Bruto tov vorige schijf]],1)</f>
        <v>0.49021999999968102</v>
      </c>
    </row>
    <row r="5054" spans="1:12" x14ac:dyDescent="0.25">
      <c r="A5054" s="14">
        <v>58361</v>
      </c>
      <c r="B5054" s="6">
        <f>LoonHeffing2020(Table1[[#This Row],[Belastbaar loon]])</f>
        <v>21797.833500000001</v>
      </c>
      <c r="C5054" s="6">
        <f>AlgemeneHeffingsKorting2020(Table1[[#This Row],[Belastbaar loon]])</f>
        <v>575.49199999999996</v>
      </c>
      <c r="D5054" s="14">
        <f>ArbeidsKorting2020(Table1[[#This Row],[Belastbaar loon]])</f>
        <v>2414.58</v>
      </c>
      <c r="E5054" s="14">
        <f>MAX(Table1[[#This Row],[Loonheffing]]-Table1[[#This Row],[Algemene Heffingskorting]]-Table1[[#This Row],[Arbeidskorting]],0)</f>
        <v>18807.761500000001</v>
      </c>
      <c r="F5054" s="6">
        <f>Table1[[#This Row],[Belastbaar loon]]-Table1[[#This Row],[Belasting]]</f>
        <v>39553.238499999999</v>
      </c>
      <c r="G5054" s="2">
        <f>(Table1[[#This Row],[Belastbaar loon]]-Table1[[#This Row],[Netto loon]])/Table1[[#This Row],[Belastbaar loon]]</f>
        <v>0.32226592244821028</v>
      </c>
      <c r="H5054" s="14">
        <f t="shared" ca="1" si="73"/>
        <v>18802.8593</v>
      </c>
      <c r="I5054" s="14">
        <f ca="1">IF(ROW()=2, Table1[[#This Row],[Netto loon]], INDIRECT(ADDRESS(ROW()-1,COLUMN(F:F))))</f>
        <v>39548.140700000004</v>
      </c>
      <c r="J5054" s="6">
        <f ca="1">IF(ROW()=2, 0, Table1[[#This Row],[Belastbaar loon]]-INDIRECT(ADDRESS(ROW()-1,COLUMN(A:A))))</f>
        <v>10</v>
      </c>
      <c r="K5054" s="6">
        <f ca="1">Table1[[#This Row],[Netto loon]]-Table1[[#This Row],[Netto vorige schijf]]</f>
        <v>5.0977999999959138</v>
      </c>
      <c r="L5054" s="2">
        <f ca="1">(Table1[[#This Row],[Bruto tov vorige schijf]]-Table1[[#This Row],[Netto tov vorige schijf]])/MAX(Table1[[#This Row],[Bruto tov vorige schijf]],1)</f>
        <v>0.49022000000040861</v>
      </c>
    </row>
    <row r="5055" spans="1:12" x14ac:dyDescent="0.25">
      <c r="A5055" s="14">
        <v>58371</v>
      </c>
      <c r="B5055" s="6">
        <f>LoonHeffing2020(Table1[[#This Row],[Belastbaar loon]])</f>
        <v>21801.568500000001</v>
      </c>
      <c r="C5055" s="6">
        <f>AlgemeneHeffingsKorting2020(Table1[[#This Row],[Belastbaar loon]])</f>
        <v>574.9248</v>
      </c>
      <c r="D5055" s="14">
        <f>ArbeidsKorting2020(Table1[[#This Row],[Belastbaar loon]])</f>
        <v>2413.98</v>
      </c>
      <c r="E5055" s="14">
        <f>MAX(Table1[[#This Row],[Loonheffing]]-Table1[[#This Row],[Algemene Heffingskorting]]-Table1[[#This Row],[Arbeidskorting]],0)</f>
        <v>18812.663700000001</v>
      </c>
      <c r="F5055" s="6">
        <f>Table1[[#This Row],[Belastbaar loon]]-Table1[[#This Row],[Belasting]]</f>
        <v>39558.336299999995</v>
      </c>
      <c r="G5055" s="2">
        <f>(Table1[[#This Row],[Belastbaar loon]]-Table1[[#This Row],[Netto loon]])/Table1[[#This Row],[Belastbaar loon]]</f>
        <v>0.32229469599629962</v>
      </c>
      <c r="H5055" s="14">
        <f t="shared" ca="1" si="73"/>
        <v>18807.761500000001</v>
      </c>
      <c r="I5055" s="14">
        <f ca="1">IF(ROW()=2, Table1[[#This Row],[Netto loon]], INDIRECT(ADDRESS(ROW()-1,COLUMN(F:F))))</f>
        <v>39553.238499999999</v>
      </c>
      <c r="J5055" s="6">
        <f ca="1">IF(ROW()=2, 0, Table1[[#This Row],[Belastbaar loon]]-INDIRECT(ADDRESS(ROW()-1,COLUMN(A:A))))</f>
        <v>10</v>
      </c>
      <c r="K5055" s="6">
        <f ca="1">Table1[[#This Row],[Netto loon]]-Table1[[#This Row],[Netto vorige schijf]]</f>
        <v>5.0977999999959138</v>
      </c>
      <c r="L5055" s="2">
        <f ca="1">(Table1[[#This Row],[Bruto tov vorige schijf]]-Table1[[#This Row],[Netto tov vorige schijf]])/MAX(Table1[[#This Row],[Bruto tov vorige schijf]],1)</f>
        <v>0.49022000000040861</v>
      </c>
    </row>
    <row r="5056" spans="1:12" x14ac:dyDescent="0.25">
      <c r="A5056" s="14">
        <v>58381</v>
      </c>
      <c r="B5056" s="6">
        <f>LoonHeffing2020(Table1[[#This Row],[Belastbaar loon]])</f>
        <v>21805.303499999998</v>
      </c>
      <c r="C5056" s="6">
        <f>AlgemeneHeffingsKorting2020(Table1[[#This Row],[Belastbaar loon]])</f>
        <v>574.35760000000005</v>
      </c>
      <c r="D5056" s="14">
        <f>ArbeidsKorting2020(Table1[[#This Row],[Belastbaar loon]])</f>
        <v>2413.38</v>
      </c>
      <c r="E5056" s="14">
        <f>MAX(Table1[[#This Row],[Loonheffing]]-Table1[[#This Row],[Algemene Heffingskorting]]-Table1[[#This Row],[Arbeidskorting]],0)</f>
        <v>18817.565899999998</v>
      </c>
      <c r="F5056" s="6">
        <f>Table1[[#This Row],[Belastbaar loon]]-Table1[[#This Row],[Belasting]]</f>
        <v>39563.434099999999</v>
      </c>
      <c r="G5056" s="2">
        <f>(Table1[[#This Row],[Belastbaar loon]]-Table1[[#This Row],[Netto loon]])/Table1[[#This Row],[Belastbaar loon]]</f>
        <v>0.32232345968722703</v>
      </c>
      <c r="H5056" s="14">
        <f t="shared" ca="1" si="73"/>
        <v>18812.663700000001</v>
      </c>
      <c r="I5056" s="14">
        <f ca="1">IF(ROW()=2, Table1[[#This Row],[Netto loon]], INDIRECT(ADDRESS(ROW()-1,COLUMN(F:F))))</f>
        <v>39558.336299999995</v>
      </c>
      <c r="J5056" s="6">
        <f ca="1">IF(ROW()=2, 0, Table1[[#This Row],[Belastbaar loon]]-INDIRECT(ADDRESS(ROW()-1,COLUMN(A:A))))</f>
        <v>10</v>
      </c>
      <c r="K5056" s="6">
        <f ca="1">Table1[[#This Row],[Netto loon]]-Table1[[#This Row],[Netto vorige schijf]]</f>
        <v>5.0978000000031898</v>
      </c>
      <c r="L5056" s="2">
        <f ca="1">(Table1[[#This Row],[Bruto tov vorige schijf]]-Table1[[#This Row],[Netto tov vorige schijf]])/MAX(Table1[[#This Row],[Bruto tov vorige schijf]],1)</f>
        <v>0.49021999999968102</v>
      </c>
    </row>
    <row r="5057" spans="1:12" x14ac:dyDescent="0.25">
      <c r="A5057" s="14">
        <v>58391</v>
      </c>
      <c r="B5057" s="6">
        <f>LoonHeffing2020(Table1[[#This Row],[Belastbaar loon]])</f>
        <v>21809.038499999999</v>
      </c>
      <c r="C5057" s="6">
        <f>AlgemeneHeffingsKorting2020(Table1[[#This Row],[Belastbaar loon]])</f>
        <v>573.79039999999998</v>
      </c>
      <c r="D5057" s="14">
        <f>ArbeidsKorting2020(Table1[[#This Row],[Belastbaar loon]])</f>
        <v>2412.7800000000002</v>
      </c>
      <c r="E5057" s="14">
        <f>MAX(Table1[[#This Row],[Loonheffing]]-Table1[[#This Row],[Algemene Heffingskorting]]-Table1[[#This Row],[Arbeidskorting]],0)</f>
        <v>18822.468099999998</v>
      </c>
      <c r="F5057" s="6">
        <f>Table1[[#This Row],[Belastbaar loon]]-Table1[[#This Row],[Belasting]]</f>
        <v>39568.531900000002</v>
      </c>
      <c r="G5057" s="2">
        <f>(Table1[[#This Row],[Belastbaar loon]]-Table1[[#This Row],[Netto loon]])/Table1[[#This Row],[Belastbaar loon]]</f>
        <v>0.32235221352605709</v>
      </c>
      <c r="H5057" s="14">
        <f t="shared" ca="1" si="73"/>
        <v>18817.565899999998</v>
      </c>
      <c r="I5057" s="14">
        <f ca="1">IF(ROW()=2, Table1[[#This Row],[Netto loon]], INDIRECT(ADDRESS(ROW()-1,COLUMN(F:F))))</f>
        <v>39563.434099999999</v>
      </c>
      <c r="J5057" s="6">
        <f ca="1">IF(ROW()=2, 0, Table1[[#This Row],[Belastbaar loon]]-INDIRECT(ADDRESS(ROW()-1,COLUMN(A:A))))</f>
        <v>10</v>
      </c>
      <c r="K5057" s="6">
        <f ca="1">Table1[[#This Row],[Netto loon]]-Table1[[#This Row],[Netto vorige schijf]]</f>
        <v>5.0978000000031898</v>
      </c>
      <c r="L5057" s="2">
        <f ca="1">(Table1[[#This Row],[Bruto tov vorige schijf]]-Table1[[#This Row],[Netto tov vorige schijf]])/MAX(Table1[[#This Row],[Bruto tov vorige schijf]],1)</f>
        <v>0.49021999999968102</v>
      </c>
    </row>
    <row r="5058" spans="1:12" x14ac:dyDescent="0.25">
      <c r="A5058" s="14">
        <v>58401</v>
      </c>
      <c r="B5058" s="6">
        <f>LoonHeffing2020(Table1[[#This Row],[Belastbaar loon]])</f>
        <v>21812.773499999999</v>
      </c>
      <c r="C5058" s="6">
        <f>AlgemeneHeffingsKorting2020(Table1[[#This Row],[Belastbaar loon]])</f>
        <v>573.22320000000002</v>
      </c>
      <c r="D5058" s="14">
        <f>ArbeidsKorting2020(Table1[[#This Row],[Belastbaar loon]])</f>
        <v>2412.1799999999998</v>
      </c>
      <c r="E5058" s="14">
        <f>MAX(Table1[[#This Row],[Loonheffing]]-Table1[[#This Row],[Algemene Heffingskorting]]-Table1[[#This Row],[Arbeidskorting]],0)</f>
        <v>18827.370299999999</v>
      </c>
      <c r="F5058" s="6">
        <f>Table1[[#This Row],[Belastbaar loon]]-Table1[[#This Row],[Belasting]]</f>
        <v>39573.629700000005</v>
      </c>
      <c r="G5058" s="2">
        <f>(Table1[[#This Row],[Belastbaar loon]]-Table1[[#This Row],[Netto loon]])/Table1[[#This Row],[Belastbaar loon]]</f>
        <v>0.32238095751785062</v>
      </c>
      <c r="H5058" s="14">
        <f t="shared" ca="1" si="73"/>
        <v>18822.468099999998</v>
      </c>
      <c r="I5058" s="14">
        <f ca="1">IF(ROW()=2, Table1[[#This Row],[Netto loon]], INDIRECT(ADDRESS(ROW()-1,COLUMN(F:F))))</f>
        <v>39568.531900000002</v>
      </c>
      <c r="J5058" s="6">
        <f ca="1">IF(ROW()=2, 0, Table1[[#This Row],[Belastbaar loon]]-INDIRECT(ADDRESS(ROW()-1,COLUMN(A:A))))</f>
        <v>10</v>
      </c>
      <c r="K5058" s="6">
        <f ca="1">Table1[[#This Row],[Netto loon]]-Table1[[#This Row],[Netto vorige schijf]]</f>
        <v>5.0978000000031898</v>
      </c>
      <c r="L5058" s="2">
        <f ca="1">(Table1[[#This Row],[Bruto tov vorige schijf]]-Table1[[#This Row],[Netto tov vorige schijf]])/MAX(Table1[[#This Row],[Bruto tov vorige schijf]],1)</f>
        <v>0.49021999999968102</v>
      </c>
    </row>
    <row r="5059" spans="1:12" x14ac:dyDescent="0.25">
      <c r="A5059" s="14">
        <v>58411</v>
      </c>
      <c r="B5059" s="6">
        <f>LoonHeffing2020(Table1[[#This Row],[Belastbaar loon]])</f>
        <v>21816.5085</v>
      </c>
      <c r="C5059" s="6">
        <f>AlgemeneHeffingsKorting2020(Table1[[#This Row],[Belastbaar loon]])</f>
        <v>572.65600000000006</v>
      </c>
      <c r="D5059" s="14">
        <f>ArbeidsKorting2020(Table1[[#This Row],[Belastbaar loon]])</f>
        <v>2411.58</v>
      </c>
      <c r="E5059" s="14">
        <f>MAX(Table1[[#This Row],[Loonheffing]]-Table1[[#This Row],[Algemene Heffingskorting]]-Table1[[#This Row],[Arbeidskorting]],0)</f>
        <v>18832.272499999999</v>
      </c>
      <c r="F5059" s="6">
        <f>Table1[[#This Row],[Belastbaar loon]]-Table1[[#This Row],[Belasting]]</f>
        <v>39578.727500000001</v>
      </c>
      <c r="G5059" s="2">
        <f>(Table1[[#This Row],[Belastbaar loon]]-Table1[[#This Row],[Netto loon]])/Table1[[#This Row],[Belastbaar loon]]</f>
        <v>0.32240969166766531</v>
      </c>
      <c r="H5059" s="14">
        <f t="shared" ca="1" si="73"/>
        <v>18827.370299999999</v>
      </c>
      <c r="I5059" s="14">
        <f ca="1">IF(ROW()=2, Table1[[#This Row],[Netto loon]], INDIRECT(ADDRESS(ROW()-1,COLUMN(F:F))))</f>
        <v>39573.629700000005</v>
      </c>
      <c r="J5059" s="6">
        <f ca="1">IF(ROW()=2, 0, Table1[[#This Row],[Belastbaar loon]]-INDIRECT(ADDRESS(ROW()-1,COLUMN(A:A))))</f>
        <v>10</v>
      </c>
      <c r="K5059" s="6">
        <f ca="1">Table1[[#This Row],[Netto loon]]-Table1[[#This Row],[Netto vorige schijf]]</f>
        <v>5.0977999999959138</v>
      </c>
      <c r="L5059" s="2">
        <f ca="1">(Table1[[#This Row],[Bruto tov vorige schijf]]-Table1[[#This Row],[Netto tov vorige schijf]])/MAX(Table1[[#This Row],[Bruto tov vorige schijf]],1)</f>
        <v>0.49022000000040861</v>
      </c>
    </row>
    <row r="5060" spans="1:12" x14ac:dyDescent="0.25">
      <c r="A5060" s="14">
        <v>58421</v>
      </c>
      <c r="B5060" s="6">
        <f>LoonHeffing2020(Table1[[#This Row],[Belastbaar loon]])</f>
        <v>21820.2435</v>
      </c>
      <c r="C5060" s="6">
        <f>AlgemeneHeffingsKorting2020(Table1[[#This Row],[Belastbaar loon]])</f>
        <v>572.08879999999999</v>
      </c>
      <c r="D5060" s="14">
        <f>ArbeidsKorting2020(Table1[[#This Row],[Belastbaar loon]])</f>
        <v>2410.98</v>
      </c>
      <c r="E5060" s="14">
        <f>MAX(Table1[[#This Row],[Loonheffing]]-Table1[[#This Row],[Algemene Heffingskorting]]-Table1[[#This Row],[Arbeidskorting]],0)</f>
        <v>18837.1747</v>
      </c>
      <c r="F5060" s="6">
        <f>Table1[[#This Row],[Belastbaar loon]]-Table1[[#This Row],[Belasting]]</f>
        <v>39583.825299999997</v>
      </c>
      <c r="G5060" s="2">
        <f>(Table1[[#This Row],[Belastbaar loon]]-Table1[[#This Row],[Netto loon]])/Table1[[#This Row],[Belastbaar loon]]</f>
        <v>0.322438415980555</v>
      </c>
      <c r="H5060" s="14">
        <f t="shared" ca="1" si="73"/>
        <v>18832.272499999999</v>
      </c>
      <c r="I5060" s="14">
        <f ca="1">IF(ROW()=2, Table1[[#This Row],[Netto loon]], INDIRECT(ADDRESS(ROW()-1,COLUMN(F:F))))</f>
        <v>39578.727500000001</v>
      </c>
      <c r="J5060" s="6">
        <f ca="1">IF(ROW()=2, 0, Table1[[#This Row],[Belastbaar loon]]-INDIRECT(ADDRESS(ROW()-1,COLUMN(A:A))))</f>
        <v>10</v>
      </c>
      <c r="K5060" s="6">
        <f ca="1">Table1[[#This Row],[Netto loon]]-Table1[[#This Row],[Netto vorige schijf]]</f>
        <v>5.0977999999959138</v>
      </c>
      <c r="L5060" s="2">
        <f ca="1">(Table1[[#This Row],[Bruto tov vorige schijf]]-Table1[[#This Row],[Netto tov vorige schijf]])/MAX(Table1[[#This Row],[Bruto tov vorige schijf]],1)</f>
        <v>0.49022000000040861</v>
      </c>
    </row>
    <row r="5061" spans="1:12" x14ac:dyDescent="0.25">
      <c r="A5061" s="14">
        <v>58431</v>
      </c>
      <c r="B5061" s="6">
        <f>LoonHeffing2020(Table1[[#This Row],[Belastbaar loon]])</f>
        <v>21823.978500000001</v>
      </c>
      <c r="C5061" s="6">
        <f>AlgemeneHeffingsKorting2020(Table1[[#This Row],[Belastbaar loon]])</f>
        <v>571.52160000000003</v>
      </c>
      <c r="D5061" s="14">
        <f>ArbeidsKorting2020(Table1[[#This Row],[Belastbaar loon]])</f>
        <v>2410.38</v>
      </c>
      <c r="E5061" s="14">
        <f>MAX(Table1[[#This Row],[Loonheffing]]-Table1[[#This Row],[Algemene Heffingskorting]]-Table1[[#This Row],[Arbeidskorting]],0)</f>
        <v>18842.0769</v>
      </c>
      <c r="F5061" s="6">
        <f>Table1[[#This Row],[Belastbaar loon]]-Table1[[#This Row],[Belasting]]</f>
        <v>39588.9231</v>
      </c>
      <c r="G5061" s="2">
        <f>(Table1[[#This Row],[Belastbaar loon]]-Table1[[#This Row],[Netto loon]])/Table1[[#This Row],[Belastbaar loon]]</f>
        <v>0.32246713046157005</v>
      </c>
      <c r="H5061" s="14">
        <f t="shared" ca="1" si="73"/>
        <v>18837.1747</v>
      </c>
      <c r="I5061" s="14">
        <f ca="1">IF(ROW()=2, Table1[[#This Row],[Netto loon]], INDIRECT(ADDRESS(ROW()-1,COLUMN(F:F))))</f>
        <v>39583.825299999997</v>
      </c>
      <c r="J5061" s="6">
        <f ca="1">IF(ROW()=2, 0, Table1[[#This Row],[Belastbaar loon]]-INDIRECT(ADDRESS(ROW()-1,COLUMN(A:A))))</f>
        <v>10</v>
      </c>
      <c r="K5061" s="6">
        <f ca="1">Table1[[#This Row],[Netto loon]]-Table1[[#This Row],[Netto vorige schijf]]</f>
        <v>5.0978000000031898</v>
      </c>
      <c r="L5061" s="2">
        <f ca="1">(Table1[[#This Row],[Bruto tov vorige schijf]]-Table1[[#This Row],[Netto tov vorige schijf]])/MAX(Table1[[#This Row],[Bruto tov vorige schijf]],1)</f>
        <v>0.49021999999968102</v>
      </c>
    </row>
    <row r="5062" spans="1:12" x14ac:dyDescent="0.25">
      <c r="A5062" s="14">
        <v>58441</v>
      </c>
      <c r="B5062" s="6">
        <f>LoonHeffing2020(Table1[[#This Row],[Belastbaar loon]])</f>
        <v>21827.713500000002</v>
      </c>
      <c r="C5062" s="6">
        <f>AlgemeneHeffingsKorting2020(Table1[[#This Row],[Belastbaar loon]])</f>
        <v>570.95439999999996</v>
      </c>
      <c r="D5062" s="14">
        <f>ArbeidsKorting2020(Table1[[#This Row],[Belastbaar loon]])</f>
        <v>2409.7800000000002</v>
      </c>
      <c r="E5062" s="14">
        <f>MAX(Table1[[#This Row],[Loonheffing]]-Table1[[#This Row],[Algemene Heffingskorting]]-Table1[[#This Row],[Arbeidskorting]],0)</f>
        <v>18846.979100000004</v>
      </c>
      <c r="F5062" s="6">
        <f>Table1[[#This Row],[Belastbaar loon]]-Table1[[#This Row],[Belasting]]</f>
        <v>39594.020899999996</v>
      </c>
      <c r="G5062" s="2">
        <f>(Table1[[#This Row],[Belastbaar loon]]-Table1[[#This Row],[Netto loon]])/Table1[[#This Row],[Belastbaar loon]]</f>
        <v>0.32249583511575786</v>
      </c>
      <c r="H5062" s="14">
        <f t="shared" ca="1" si="73"/>
        <v>18842.0769</v>
      </c>
      <c r="I5062" s="14">
        <f ca="1">IF(ROW()=2, Table1[[#This Row],[Netto loon]], INDIRECT(ADDRESS(ROW()-1,COLUMN(F:F))))</f>
        <v>39588.9231</v>
      </c>
      <c r="J5062" s="6">
        <f ca="1">IF(ROW()=2, 0, Table1[[#This Row],[Belastbaar loon]]-INDIRECT(ADDRESS(ROW()-1,COLUMN(A:A))))</f>
        <v>10</v>
      </c>
      <c r="K5062" s="6">
        <f ca="1">Table1[[#This Row],[Netto loon]]-Table1[[#This Row],[Netto vorige schijf]]</f>
        <v>5.0977999999959138</v>
      </c>
      <c r="L5062" s="2">
        <f ca="1">(Table1[[#This Row],[Bruto tov vorige schijf]]-Table1[[#This Row],[Netto tov vorige schijf]])/MAX(Table1[[#This Row],[Bruto tov vorige schijf]],1)</f>
        <v>0.49022000000040861</v>
      </c>
    </row>
    <row r="5063" spans="1:12" x14ac:dyDescent="0.25">
      <c r="A5063" s="14">
        <v>58451</v>
      </c>
      <c r="B5063" s="6">
        <f>LoonHeffing2020(Table1[[#This Row],[Belastbaar loon]])</f>
        <v>21831.448499999999</v>
      </c>
      <c r="C5063" s="6">
        <f>AlgemeneHeffingsKorting2020(Table1[[#This Row],[Belastbaar loon]])</f>
        <v>570.38720000000001</v>
      </c>
      <c r="D5063" s="14">
        <f>ArbeidsKorting2020(Table1[[#This Row],[Belastbaar loon]])</f>
        <v>2409.1799999999998</v>
      </c>
      <c r="E5063" s="14">
        <f>MAX(Table1[[#This Row],[Loonheffing]]-Table1[[#This Row],[Algemene Heffingskorting]]-Table1[[#This Row],[Arbeidskorting]],0)</f>
        <v>18851.881299999997</v>
      </c>
      <c r="F5063" s="6">
        <f>Table1[[#This Row],[Belastbaar loon]]-Table1[[#This Row],[Belasting]]</f>
        <v>39599.118700000006</v>
      </c>
      <c r="G5063" s="2">
        <f>(Table1[[#This Row],[Belastbaar loon]]-Table1[[#This Row],[Netto loon]])/Table1[[#This Row],[Belastbaar loon]]</f>
        <v>0.32252452994816161</v>
      </c>
      <c r="H5063" s="14">
        <f t="shared" ca="1" si="73"/>
        <v>18846.979100000004</v>
      </c>
      <c r="I5063" s="14">
        <f ca="1">IF(ROW()=2, Table1[[#This Row],[Netto loon]], INDIRECT(ADDRESS(ROW()-1,COLUMN(F:F))))</f>
        <v>39594.020899999996</v>
      </c>
      <c r="J5063" s="6">
        <f ca="1">IF(ROW()=2, 0, Table1[[#This Row],[Belastbaar loon]]-INDIRECT(ADDRESS(ROW()-1,COLUMN(A:A))))</f>
        <v>10</v>
      </c>
      <c r="K5063" s="6">
        <f ca="1">Table1[[#This Row],[Netto loon]]-Table1[[#This Row],[Netto vorige schijf]]</f>
        <v>5.0978000000104657</v>
      </c>
      <c r="L5063" s="2">
        <f ca="1">(Table1[[#This Row],[Bruto tov vorige schijf]]-Table1[[#This Row],[Netto tov vorige schijf]])/MAX(Table1[[#This Row],[Bruto tov vorige schijf]],1)</f>
        <v>0.49021999999895344</v>
      </c>
    </row>
    <row r="5064" spans="1:12" x14ac:dyDescent="0.25">
      <c r="A5064" s="14">
        <v>58461</v>
      </c>
      <c r="B5064" s="6">
        <f>LoonHeffing2020(Table1[[#This Row],[Belastbaar loon]])</f>
        <v>21835.183499999999</v>
      </c>
      <c r="C5064" s="6">
        <f>AlgemeneHeffingsKorting2020(Table1[[#This Row],[Belastbaar loon]])</f>
        <v>569.82000000000005</v>
      </c>
      <c r="D5064" s="14">
        <f>ArbeidsKorting2020(Table1[[#This Row],[Belastbaar loon]])</f>
        <v>2408.58</v>
      </c>
      <c r="E5064" s="14">
        <f>MAX(Table1[[#This Row],[Loonheffing]]-Table1[[#This Row],[Algemene Heffingskorting]]-Table1[[#This Row],[Arbeidskorting]],0)</f>
        <v>18856.783499999998</v>
      </c>
      <c r="F5064" s="6">
        <f>Table1[[#This Row],[Belastbaar loon]]-Table1[[#This Row],[Belasting]]</f>
        <v>39604.216500000002</v>
      </c>
      <c r="G5064" s="2">
        <f>(Table1[[#This Row],[Belastbaar loon]]-Table1[[#This Row],[Netto loon]])/Table1[[#This Row],[Belastbaar loon]]</f>
        <v>0.322553214963822</v>
      </c>
      <c r="H5064" s="14">
        <f t="shared" ca="1" si="73"/>
        <v>18851.881299999997</v>
      </c>
      <c r="I5064" s="14">
        <f ca="1">IF(ROW()=2, Table1[[#This Row],[Netto loon]], INDIRECT(ADDRESS(ROW()-1,COLUMN(F:F))))</f>
        <v>39599.118700000006</v>
      </c>
      <c r="J5064" s="6">
        <f ca="1">IF(ROW()=2, 0, Table1[[#This Row],[Belastbaar loon]]-INDIRECT(ADDRESS(ROW()-1,COLUMN(A:A))))</f>
        <v>10</v>
      </c>
      <c r="K5064" s="6">
        <f ca="1">Table1[[#This Row],[Netto loon]]-Table1[[#This Row],[Netto vorige schijf]]</f>
        <v>5.0977999999959138</v>
      </c>
      <c r="L5064" s="2">
        <f ca="1">(Table1[[#This Row],[Bruto tov vorige schijf]]-Table1[[#This Row],[Netto tov vorige schijf]])/MAX(Table1[[#This Row],[Bruto tov vorige schijf]],1)</f>
        <v>0.49022000000040861</v>
      </c>
    </row>
    <row r="5065" spans="1:12" x14ac:dyDescent="0.25">
      <c r="A5065" s="14">
        <v>58471</v>
      </c>
      <c r="B5065" s="6">
        <f>LoonHeffing2020(Table1[[#This Row],[Belastbaar loon]])</f>
        <v>21838.9185</v>
      </c>
      <c r="C5065" s="6">
        <f>AlgemeneHeffingsKorting2020(Table1[[#This Row],[Belastbaar loon]])</f>
        <v>569.25279999999998</v>
      </c>
      <c r="D5065" s="14">
        <f>ArbeidsKorting2020(Table1[[#This Row],[Belastbaar loon]])</f>
        <v>2407.98</v>
      </c>
      <c r="E5065" s="14">
        <f>MAX(Table1[[#This Row],[Loonheffing]]-Table1[[#This Row],[Algemene Heffingskorting]]-Table1[[#This Row],[Arbeidskorting]],0)</f>
        <v>18861.685700000002</v>
      </c>
      <c r="F5065" s="6">
        <f>Table1[[#This Row],[Belastbaar loon]]-Table1[[#This Row],[Belasting]]</f>
        <v>39609.314299999998</v>
      </c>
      <c r="G5065" s="2">
        <f>(Table1[[#This Row],[Belastbaar loon]]-Table1[[#This Row],[Netto loon]])/Table1[[#This Row],[Belastbaar loon]]</f>
        <v>0.3225818901677755</v>
      </c>
      <c r="H5065" s="14">
        <f t="shared" ca="1" si="73"/>
        <v>18856.783499999998</v>
      </c>
      <c r="I5065" s="14">
        <f ca="1">IF(ROW()=2, Table1[[#This Row],[Netto loon]], INDIRECT(ADDRESS(ROW()-1,COLUMN(F:F))))</f>
        <v>39604.216500000002</v>
      </c>
      <c r="J5065" s="6">
        <f ca="1">IF(ROW()=2, 0, Table1[[#This Row],[Belastbaar loon]]-INDIRECT(ADDRESS(ROW()-1,COLUMN(A:A))))</f>
        <v>10</v>
      </c>
      <c r="K5065" s="6">
        <f ca="1">Table1[[#This Row],[Netto loon]]-Table1[[#This Row],[Netto vorige schijf]]</f>
        <v>5.0977999999959138</v>
      </c>
      <c r="L5065" s="2">
        <f ca="1">(Table1[[#This Row],[Bruto tov vorige schijf]]-Table1[[#This Row],[Netto tov vorige schijf]])/MAX(Table1[[#This Row],[Bruto tov vorige schijf]],1)</f>
        <v>0.49022000000040861</v>
      </c>
    </row>
    <row r="5066" spans="1:12" x14ac:dyDescent="0.25">
      <c r="A5066" s="14">
        <v>58481</v>
      </c>
      <c r="B5066" s="6">
        <f>LoonHeffing2020(Table1[[#This Row],[Belastbaar loon]])</f>
        <v>21842.6535</v>
      </c>
      <c r="C5066" s="6">
        <f>AlgemeneHeffingsKorting2020(Table1[[#This Row],[Belastbaar loon]])</f>
        <v>568.68560000000002</v>
      </c>
      <c r="D5066" s="14">
        <f>ArbeidsKorting2020(Table1[[#This Row],[Belastbaar loon]])</f>
        <v>2407.38</v>
      </c>
      <c r="E5066" s="14">
        <f>MAX(Table1[[#This Row],[Loonheffing]]-Table1[[#This Row],[Algemene Heffingskorting]]-Table1[[#This Row],[Arbeidskorting]],0)</f>
        <v>18866.587899999999</v>
      </c>
      <c r="F5066" s="6">
        <f>Table1[[#This Row],[Belastbaar loon]]-Table1[[#This Row],[Belasting]]</f>
        <v>39614.412100000001</v>
      </c>
      <c r="G5066" s="2">
        <f>(Table1[[#This Row],[Belastbaar loon]]-Table1[[#This Row],[Netto loon]])/Table1[[#This Row],[Belastbaar loon]]</f>
        <v>0.3226105555650553</v>
      </c>
      <c r="H5066" s="14">
        <f t="shared" ca="1" si="73"/>
        <v>18861.685700000002</v>
      </c>
      <c r="I5066" s="14">
        <f ca="1">IF(ROW()=2, Table1[[#This Row],[Netto loon]], INDIRECT(ADDRESS(ROW()-1,COLUMN(F:F))))</f>
        <v>39609.314299999998</v>
      </c>
      <c r="J5066" s="6">
        <f ca="1">IF(ROW()=2, 0, Table1[[#This Row],[Belastbaar loon]]-INDIRECT(ADDRESS(ROW()-1,COLUMN(A:A))))</f>
        <v>10</v>
      </c>
      <c r="K5066" s="6">
        <f ca="1">Table1[[#This Row],[Netto loon]]-Table1[[#This Row],[Netto vorige schijf]]</f>
        <v>5.0978000000031898</v>
      </c>
      <c r="L5066" s="2">
        <f ca="1">(Table1[[#This Row],[Bruto tov vorige schijf]]-Table1[[#This Row],[Netto tov vorige schijf]])/MAX(Table1[[#This Row],[Bruto tov vorige schijf]],1)</f>
        <v>0.49021999999968102</v>
      </c>
    </row>
    <row r="5067" spans="1:12" x14ac:dyDescent="0.25">
      <c r="A5067" s="14">
        <v>58491</v>
      </c>
      <c r="B5067" s="6">
        <f>LoonHeffing2020(Table1[[#This Row],[Belastbaar loon]])</f>
        <v>21846.388500000001</v>
      </c>
      <c r="C5067" s="6">
        <f>AlgemeneHeffingsKorting2020(Table1[[#This Row],[Belastbaar loon]])</f>
        <v>568.11840000000007</v>
      </c>
      <c r="D5067" s="14">
        <f>ArbeidsKorting2020(Table1[[#This Row],[Belastbaar loon]])</f>
        <v>2406.7800000000002</v>
      </c>
      <c r="E5067" s="14">
        <f>MAX(Table1[[#This Row],[Loonheffing]]-Table1[[#This Row],[Algemene Heffingskorting]]-Table1[[#This Row],[Arbeidskorting]],0)</f>
        <v>18871.490100000003</v>
      </c>
      <c r="F5067" s="6">
        <f>Table1[[#This Row],[Belastbaar loon]]-Table1[[#This Row],[Belasting]]</f>
        <v>39619.509899999997</v>
      </c>
      <c r="G5067" s="2">
        <f>(Table1[[#This Row],[Belastbaar loon]]-Table1[[#This Row],[Netto loon]])/Table1[[#This Row],[Belastbaar loon]]</f>
        <v>0.32263921116069144</v>
      </c>
      <c r="H5067" s="14">
        <f t="shared" ca="1" si="73"/>
        <v>18866.587899999999</v>
      </c>
      <c r="I5067" s="14">
        <f ca="1">IF(ROW()=2, Table1[[#This Row],[Netto loon]], INDIRECT(ADDRESS(ROW()-1,COLUMN(F:F))))</f>
        <v>39614.412100000001</v>
      </c>
      <c r="J5067" s="6">
        <f ca="1">IF(ROW()=2, 0, Table1[[#This Row],[Belastbaar loon]]-INDIRECT(ADDRESS(ROW()-1,COLUMN(A:A))))</f>
        <v>10</v>
      </c>
      <c r="K5067" s="6">
        <f ca="1">Table1[[#This Row],[Netto loon]]-Table1[[#This Row],[Netto vorige schijf]]</f>
        <v>5.0977999999959138</v>
      </c>
      <c r="L5067" s="2">
        <f ca="1">(Table1[[#This Row],[Bruto tov vorige schijf]]-Table1[[#This Row],[Netto tov vorige schijf]])/MAX(Table1[[#This Row],[Bruto tov vorige schijf]],1)</f>
        <v>0.49022000000040861</v>
      </c>
    </row>
    <row r="5068" spans="1:12" x14ac:dyDescent="0.25">
      <c r="A5068" s="14">
        <v>58501</v>
      </c>
      <c r="B5068" s="6">
        <f>LoonHeffing2020(Table1[[#This Row],[Belastbaar loon]])</f>
        <v>21850.123500000002</v>
      </c>
      <c r="C5068" s="6">
        <f>AlgemeneHeffingsKorting2020(Table1[[#This Row],[Belastbaar loon]])</f>
        <v>567.55119999999999</v>
      </c>
      <c r="D5068" s="14">
        <f>ArbeidsKorting2020(Table1[[#This Row],[Belastbaar loon]])</f>
        <v>2406.1799999999998</v>
      </c>
      <c r="E5068" s="14">
        <f>MAX(Table1[[#This Row],[Loonheffing]]-Table1[[#This Row],[Algemene Heffingskorting]]-Table1[[#This Row],[Arbeidskorting]],0)</f>
        <v>18876.3923</v>
      </c>
      <c r="F5068" s="6">
        <f>Table1[[#This Row],[Belastbaar loon]]-Table1[[#This Row],[Belasting]]</f>
        <v>39624.6077</v>
      </c>
      <c r="G5068" s="2">
        <f>(Table1[[#This Row],[Belastbaar loon]]-Table1[[#This Row],[Netto loon]])/Table1[[#This Row],[Belastbaar loon]]</f>
        <v>0.32266785695971006</v>
      </c>
      <c r="H5068" s="14">
        <f t="shared" ca="1" si="73"/>
        <v>18871.490100000003</v>
      </c>
      <c r="I5068" s="14">
        <f ca="1">IF(ROW()=2, Table1[[#This Row],[Netto loon]], INDIRECT(ADDRESS(ROW()-1,COLUMN(F:F))))</f>
        <v>39619.509899999997</v>
      </c>
      <c r="J5068" s="6">
        <f ca="1">IF(ROW()=2, 0, Table1[[#This Row],[Belastbaar loon]]-INDIRECT(ADDRESS(ROW()-1,COLUMN(A:A))))</f>
        <v>10</v>
      </c>
      <c r="K5068" s="6">
        <f ca="1">Table1[[#This Row],[Netto loon]]-Table1[[#This Row],[Netto vorige schijf]]</f>
        <v>5.0978000000031898</v>
      </c>
      <c r="L5068" s="2">
        <f ca="1">(Table1[[#This Row],[Bruto tov vorige schijf]]-Table1[[#This Row],[Netto tov vorige schijf]])/MAX(Table1[[#This Row],[Bruto tov vorige schijf]],1)</f>
        <v>0.49021999999968102</v>
      </c>
    </row>
    <row r="5069" spans="1:12" x14ac:dyDescent="0.25">
      <c r="A5069" s="14">
        <v>58511</v>
      </c>
      <c r="B5069" s="6">
        <f>LoonHeffing2020(Table1[[#This Row],[Belastbaar loon]])</f>
        <v>21853.858499999998</v>
      </c>
      <c r="C5069" s="6">
        <f>AlgemeneHeffingsKorting2020(Table1[[#This Row],[Belastbaar loon]])</f>
        <v>566.98400000000004</v>
      </c>
      <c r="D5069" s="14">
        <f>ArbeidsKorting2020(Table1[[#This Row],[Belastbaar loon]])</f>
        <v>2405.58</v>
      </c>
      <c r="E5069" s="14">
        <f>MAX(Table1[[#This Row],[Loonheffing]]-Table1[[#This Row],[Algemene Heffingskorting]]-Table1[[#This Row],[Arbeidskorting]],0)</f>
        <v>18881.294499999996</v>
      </c>
      <c r="F5069" s="6">
        <f>Table1[[#This Row],[Belastbaar loon]]-Table1[[#This Row],[Belasting]]</f>
        <v>39629.705500000004</v>
      </c>
      <c r="G5069" s="2">
        <f>(Table1[[#This Row],[Belastbaar loon]]-Table1[[#This Row],[Netto loon]])/Table1[[#This Row],[Belastbaar loon]]</f>
        <v>0.32269649296713432</v>
      </c>
      <c r="H5069" s="14">
        <f t="shared" ca="1" si="73"/>
        <v>18876.3923</v>
      </c>
      <c r="I5069" s="14">
        <f ca="1">IF(ROW()=2, Table1[[#This Row],[Netto loon]], INDIRECT(ADDRESS(ROW()-1,COLUMN(F:F))))</f>
        <v>39624.6077</v>
      </c>
      <c r="J5069" s="6">
        <f ca="1">IF(ROW()=2, 0, Table1[[#This Row],[Belastbaar loon]]-INDIRECT(ADDRESS(ROW()-1,COLUMN(A:A))))</f>
        <v>10</v>
      </c>
      <c r="K5069" s="6">
        <f ca="1">Table1[[#This Row],[Netto loon]]-Table1[[#This Row],[Netto vorige schijf]]</f>
        <v>5.0978000000031898</v>
      </c>
      <c r="L5069" s="2">
        <f ca="1">(Table1[[#This Row],[Bruto tov vorige schijf]]-Table1[[#This Row],[Netto tov vorige schijf]])/MAX(Table1[[#This Row],[Bruto tov vorige schijf]],1)</f>
        <v>0.49021999999968102</v>
      </c>
    </row>
    <row r="5070" spans="1:12" x14ac:dyDescent="0.25">
      <c r="A5070" s="14">
        <v>58521</v>
      </c>
      <c r="B5070" s="6">
        <f>LoonHeffing2020(Table1[[#This Row],[Belastbaar loon]])</f>
        <v>21857.593499999999</v>
      </c>
      <c r="C5070" s="6">
        <f>AlgemeneHeffingsKorting2020(Table1[[#This Row],[Belastbaar loon]])</f>
        <v>566.41679999999997</v>
      </c>
      <c r="D5070" s="14">
        <f>ArbeidsKorting2020(Table1[[#This Row],[Belastbaar loon]])</f>
        <v>2404.98</v>
      </c>
      <c r="E5070" s="14">
        <f>MAX(Table1[[#This Row],[Loonheffing]]-Table1[[#This Row],[Algemene Heffingskorting]]-Table1[[#This Row],[Arbeidskorting]],0)</f>
        <v>18886.1967</v>
      </c>
      <c r="F5070" s="6">
        <f>Table1[[#This Row],[Belastbaar loon]]-Table1[[#This Row],[Belasting]]</f>
        <v>39634.8033</v>
      </c>
      <c r="G5070" s="2">
        <f>(Table1[[#This Row],[Belastbaar loon]]-Table1[[#This Row],[Netto loon]])/Table1[[#This Row],[Belastbaar loon]]</f>
        <v>0.3227251191879838</v>
      </c>
      <c r="H5070" s="14">
        <f t="shared" ca="1" si="73"/>
        <v>18881.294499999996</v>
      </c>
      <c r="I5070" s="14">
        <f ca="1">IF(ROW()=2, Table1[[#This Row],[Netto loon]], INDIRECT(ADDRESS(ROW()-1,COLUMN(F:F))))</f>
        <v>39629.705500000004</v>
      </c>
      <c r="J5070" s="6">
        <f ca="1">IF(ROW()=2, 0, Table1[[#This Row],[Belastbaar loon]]-INDIRECT(ADDRESS(ROW()-1,COLUMN(A:A))))</f>
        <v>10</v>
      </c>
      <c r="K5070" s="6">
        <f ca="1">Table1[[#This Row],[Netto loon]]-Table1[[#This Row],[Netto vorige schijf]]</f>
        <v>5.0977999999959138</v>
      </c>
      <c r="L5070" s="2">
        <f ca="1">(Table1[[#This Row],[Bruto tov vorige schijf]]-Table1[[#This Row],[Netto tov vorige schijf]])/MAX(Table1[[#This Row],[Bruto tov vorige schijf]],1)</f>
        <v>0.49022000000040861</v>
      </c>
    </row>
    <row r="5071" spans="1:12" x14ac:dyDescent="0.25">
      <c r="A5071" s="14">
        <v>58531</v>
      </c>
      <c r="B5071" s="6">
        <f>LoonHeffing2020(Table1[[#This Row],[Belastbaar loon]])</f>
        <v>21861.3285</v>
      </c>
      <c r="C5071" s="6">
        <f>AlgemeneHeffingsKorting2020(Table1[[#This Row],[Belastbaar loon]])</f>
        <v>565.84960000000001</v>
      </c>
      <c r="D5071" s="14">
        <f>ArbeidsKorting2020(Table1[[#This Row],[Belastbaar loon]])</f>
        <v>2404.38</v>
      </c>
      <c r="E5071" s="14">
        <f>MAX(Table1[[#This Row],[Loonheffing]]-Table1[[#This Row],[Algemene Heffingskorting]]-Table1[[#This Row],[Arbeidskorting]],0)</f>
        <v>18891.098899999997</v>
      </c>
      <c r="F5071" s="6">
        <f>Table1[[#This Row],[Belastbaar loon]]-Table1[[#This Row],[Belasting]]</f>
        <v>39639.901100000003</v>
      </c>
      <c r="G5071" s="2">
        <f>(Table1[[#This Row],[Belastbaar loon]]-Table1[[#This Row],[Netto loon]])/Table1[[#This Row],[Belastbaar loon]]</f>
        <v>0.32275373562727439</v>
      </c>
      <c r="H5071" s="14">
        <f t="shared" ca="1" si="73"/>
        <v>18886.1967</v>
      </c>
      <c r="I5071" s="14">
        <f ca="1">IF(ROW()=2, Table1[[#This Row],[Netto loon]], INDIRECT(ADDRESS(ROW()-1,COLUMN(F:F))))</f>
        <v>39634.8033</v>
      </c>
      <c r="J5071" s="6">
        <f ca="1">IF(ROW()=2, 0, Table1[[#This Row],[Belastbaar loon]]-INDIRECT(ADDRESS(ROW()-1,COLUMN(A:A))))</f>
        <v>10</v>
      </c>
      <c r="K5071" s="6">
        <f ca="1">Table1[[#This Row],[Netto loon]]-Table1[[#This Row],[Netto vorige schijf]]</f>
        <v>5.0978000000031898</v>
      </c>
      <c r="L5071" s="2">
        <f ca="1">(Table1[[#This Row],[Bruto tov vorige schijf]]-Table1[[#This Row],[Netto tov vorige schijf]])/MAX(Table1[[#This Row],[Bruto tov vorige schijf]],1)</f>
        <v>0.49021999999968102</v>
      </c>
    </row>
    <row r="5072" spans="1:12" x14ac:dyDescent="0.25">
      <c r="A5072" s="14">
        <v>58541</v>
      </c>
      <c r="B5072" s="6">
        <f>LoonHeffing2020(Table1[[#This Row],[Belastbaar loon]])</f>
        <v>21865.0635</v>
      </c>
      <c r="C5072" s="6">
        <f>AlgemeneHeffingsKorting2020(Table1[[#This Row],[Belastbaar loon]])</f>
        <v>565.28240000000005</v>
      </c>
      <c r="D5072" s="14">
        <f>ArbeidsKorting2020(Table1[[#This Row],[Belastbaar loon]])</f>
        <v>2403.7800000000002</v>
      </c>
      <c r="E5072" s="14">
        <f>MAX(Table1[[#This Row],[Loonheffing]]-Table1[[#This Row],[Algemene Heffingskorting]]-Table1[[#This Row],[Arbeidskorting]],0)</f>
        <v>18896.001100000001</v>
      </c>
      <c r="F5072" s="6">
        <f>Table1[[#This Row],[Belastbaar loon]]-Table1[[#This Row],[Belasting]]</f>
        <v>39644.998899999999</v>
      </c>
      <c r="G5072" s="2">
        <f>(Table1[[#This Row],[Belastbaar loon]]-Table1[[#This Row],[Netto loon]])/Table1[[#This Row],[Belastbaar loon]]</f>
        <v>0.32278234229001901</v>
      </c>
      <c r="H5072" s="14">
        <f t="shared" ca="1" si="73"/>
        <v>18891.098899999997</v>
      </c>
      <c r="I5072" s="14">
        <f ca="1">IF(ROW()=2, Table1[[#This Row],[Netto loon]], INDIRECT(ADDRESS(ROW()-1,COLUMN(F:F))))</f>
        <v>39639.901100000003</v>
      </c>
      <c r="J5072" s="6">
        <f ca="1">IF(ROW()=2, 0, Table1[[#This Row],[Belastbaar loon]]-INDIRECT(ADDRESS(ROW()-1,COLUMN(A:A))))</f>
        <v>10</v>
      </c>
      <c r="K5072" s="6">
        <f ca="1">Table1[[#This Row],[Netto loon]]-Table1[[#This Row],[Netto vorige schijf]]</f>
        <v>5.0977999999959138</v>
      </c>
      <c r="L5072" s="2">
        <f ca="1">(Table1[[#This Row],[Bruto tov vorige schijf]]-Table1[[#This Row],[Netto tov vorige schijf]])/MAX(Table1[[#This Row],[Bruto tov vorige schijf]],1)</f>
        <v>0.49022000000040861</v>
      </c>
    </row>
    <row r="5073" spans="1:12" x14ac:dyDescent="0.25">
      <c r="A5073" s="14">
        <v>58551</v>
      </c>
      <c r="B5073" s="6">
        <f>LoonHeffing2020(Table1[[#This Row],[Belastbaar loon]])</f>
        <v>21868.798500000001</v>
      </c>
      <c r="C5073" s="6">
        <f>AlgemeneHeffingsKorting2020(Table1[[#This Row],[Belastbaar loon]])</f>
        <v>564.71519999999998</v>
      </c>
      <c r="D5073" s="14">
        <f>ArbeidsKorting2020(Table1[[#This Row],[Belastbaar loon]])</f>
        <v>2403.1799999999998</v>
      </c>
      <c r="E5073" s="14">
        <f>MAX(Table1[[#This Row],[Loonheffing]]-Table1[[#This Row],[Algemene Heffingskorting]]-Table1[[#This Row],[Arbeidskorting]],0)</f>
        <v>18900.903300000002</v>
      </c>
      <c r="F5073" s="6">
        <f>Table1[[#This Row],[Belastbaar loon]]-Table1[[#This Row],[Belasting]]</f>
        <v>39650.096699999995</v>
      </c>
      <c r="G5073" s="2">
        <f>(Table1[[#This Row],[Belastbaar loon]]-Table1[[#This Row],[Netto loon]])/Table1[[#This Row],[Belastbaar loon]]</f>
        <v>0.32281093918122672</v>
      </c>
      <c r="H5073" s="14">
        <f t="shared" ca="1" si="73"/>
        <v>18896.001100000001</v>
      </c>
      <c r="I5073" s="14">
        <f ca="1">IF(ROW()=2, Table1[[#This Row],[Netto loon]], INDIRECT(ADDRESS(ROW()-1,COLUMN(F:F))))</f>
        <v>39644.998899999999</v>
      </c>
      <c r="J5073" s="6">
        <f ca="1">IF(ROW()=2, 0, Table1[[#This Row],[Belastbaar loon]]-INDIRECT(ADDRESS(ROW()-1,COLUMN(A:A))))</f>
        <v>10</v>
      </c>
      <c r="K5073" s="6">
        <f ca="1">Table1[[#This Row],[Netto loon]]-Table1[[#This Row],[Netto vorige schijf]]</f>
        <v>5.0977999999959138</v>
      </c>
      <c r="L5073" s="2">
        <f ca="1">(Table1[[#This Row],[Bruto tov vorige schijf]]-Table1[[#This Row],[Netto tov vorige schijf]])/MAX(Table1[[#This Row],[Bruto tov vorige schijf]],1)</f>
        <v>0.49022000000040861</v>
      </c>
    </row>
    <row r="5074" spans="1:12" x14ac:dyDescent="0.25">
      <c r="A5074" s="14">
        <v>58561</v>
      </c>
      <c r="B5074" s="6">
        <f>LoonHeffing2020(Table1[[#This Row],[Belastbaar loon]])</f>
        <v>21872.533500000001</v>
      </c>
      <c r="C5074" s="6">
        <f>AlgemeneHeffingsKorting2020(Table1[[#This Row],[Belastbaar loon]])</f>
        <v>564.14800000000002</v>
      </c>
      <c r="D5074" s="14">
        <f>ArbeidsKorting2020(Table1[[#This Row],[Belastbaar loon]])</f>
        <v>2402.58</v>
      </c>
      <c r="E5074" s="14">
        <f>MAX(Table1[[#This Row],[Loonheffing]]-Table1[[#This Row],[Algemene Heffingskorting]]-Table1[[#This Row],[Arbeidskorting]],0)</f>
        <v>18905.805500000002</v>
      </c>
      <c r="F5074" s="6">
        <f>Table1[[#This Row],[Belastbaar loon]]-Table1[[#This Row],[Belasting]]</f>
        <v>39655.194499999998</v>
      </c>
      <c r="G5074" s="2">
        <f>(Table1[[#This Row],[Belastbaar loon]]-Table1[[#This Row],[Netto loon]])/Table1[[#This Row],[Belastbaar loon]]</f>
        <v>0.32283952630590329</v>
      </c>
      <c r="H5074" s="14">
        <f t="shared" ca="1" si="73"/>
        <v>18900.903300000002</v>
      </c>
      <c r="I5074" s="14">
        <f ca="1">IF(ROW()=2, Table1[[#This Row],[Netto loon]], INDIRECT(ADDRESS(ROW()-1,COLUMN(F:F))))</f>
        <v>39650.096699999995</v>
      </c>
      <c r="J5074" s="6">
        <f ca="1">IF(ROW()=2, 0, Table1[[#This Row],[Belastbaar loon]]-INDIRECT(ADDRESS(ROW()-1,COLUMN(A:A))))</f>
        <v>10</v>
      </c>
      <c r="K5074" s="6">
        <f ca="1">Table1[[#This Row],[Netto loon]]-Table1[[#This Row],[Netto vorige schijf]]</f>
        <v>5.0978000000031898</v>
      </c>
      <c r="L5074" s="2">
        <f ca="1">(Table1[[#This Row],[Bruto tov vorige schijf]]-Table1[[#This Row],[Netto tov vorige schijf]])/MAX(Table1[[#This Row],[Bruto tov vorige schijf]],1)</f>
        <v>0.49021999999968102</v>
      </c>
    </row>
    <row r="5075" spans="1:12" x14ac:dyDescent="0.25">
      <c r="A5075" s="14">
        <v>58571</v>
      </c>
      <c r="B5075" s="6">
        <f>LoonHeffing2020(Table1[[#This Row],[Belastbaar loon]])</f>
        <v>21876.268499999998</v>
      </c>
      <c r="C5075" s="6">
        <f>AlgemeneHeffingsKorting2020(Table1[[#This Row],[Belastbaar loon]])</f>
        <v>563.58080000000007</v>
      </c>
      <c r="D5075" s="14">
        <f>ArbeidsKorting2020(Table1[[#This Row],[Belastbaar loon]])</f>
        <v>2401.98</v>
      </c>
      <c r="E5075" s="14">
        <f>MAX(Table1[[#This Row],[Loonheffing]]-Table1[[#This Row],[Algemene Heffingskorting]]-Table1[[#This Row],[Arbeidskorting]],0)</f>
        <v>18910.707699999999</v>
      </c>
      <c r="F5075" s="6">
        <f>Table1[[#This Row],[Belastbaar loon]]-Table1[[#This Row],[Belasting]]</f>
        <v>39660.292300000001</v>
      </c>
      <c r="G5075" s="2">
        <f>(Table1[[#This Row],[Belastbaar loon]]-Table1[[#This Row],[Netto loon]])/Table1[[#This Row],[Belastbaar loon]]</f>
        <v>0.32286810366905122</v>
      </c>
      <c r="H5075" s="14">
        <f t="shared" ca="1" si="73"/>
        <v>18905.805500000002</v>
      </c>
      <c r="I5075" s="14">
        <f ca="1">IF(ROW()=2, Table1[[#This Row],[Netto loon]], INDIRECT(ADDRESS(ROW()-1,COLUMN(F:F))))</f>
        <v>39655.194499999998</v>
      </c>
      <c r="J5075" s="6">
        <f ca="1">IF(ROW()=2, 0, Table1[[#This Row],[Belastbaar loon]]-INDIRECT(ADDRESS(ROW()-1,COLUMN(A:A))))</f>
        <v>10</v>
      </c>
      <c r="K5075" s="6">
        <f ca="1">Table1[[#This Row],[Netto loon]]-Table1[[#This Row],[Netto vorige schijf]]</f>
        <v>5.0978000000031898</v>
      </c>
      <c r="L5075" s="2">
        <f ca="1">(Table1[[#This Row],[Bruto tov vorige schijf]]-Table1[[#This Row],[Netto tov vorige schijf]])/MAX(Table1[[#This Row],[Bruto tov vorige schijf]],1)</f>
        <v>0.49021999999968102</v>
      </c>
    </row>
    <row r="5076" spans="1:12" x14ac:dyDescent="0.25">
      <c r="A5076" s="14">
        <v>58581</v>
      </c>
      <c r="B5076" s="6">
        <f>LoonHeffing2020(Table1[[#This Row],[Belastbaar loon]])</f>
        <v>21880.003499999999</v>
      </c>
      <c r="C5076" s="6">
        <f>AlgemeneHeffingsKorting2020(Table1[[#This Row],[Belastbaar loon]])</f>
        <v>563.0136</v>
      </c>
      <c r="D5076" s="14">
        <f>ArbeidsKorting2020(Table1[[#This Row],[Belastbaar loon]])</f>
        <v>2401.38</v>
      </c>
      <c r="E5076" s="14">
        <f>MAX(Table1[[#This Row],[Loonheffing]]-Table1[[#This Row],[Algemene Heffingskorting]]-Table1[[#This Row],[Arbeidskorting]],0)</f>
        <v>18915.609899999999</v>
      </c>
      <c r="F5076" s="6">
        <f>Table1[[#This Row],[Belastbaar loon]]-Table1[[#This Row],[Belasting]]</f>
        <v>39665.390100000004</v>
      </c>
      <c r="G5076" s="2">
        <f>(Table1[[#This Row],[Belastbaar loon]]-Table1[[#This Row],[Netto loon]])/Table1[[#This Row],[Belastbaar loon]]</f>
        <v>0.32289667127566951</v>
      </c>
      <c r="H5076" s="14">
        <f t="shared" ca="1" si="73"/>
        <v>18910.707699999999</v>
      </c>
      <c r="I5076" s="14">
        <f ca="1">IF(ROW()=2, Table1[[#This Row],[Netto loon]], INDIRECT(ADDRESS(ROW()-1,COLUMN(F:F))))</f>
        <v>39660.292300000001</v>
      </c>
      <c r="J5076" s="6">
        <f ca="1">IF(ROW()=2, 0, Table1[[#This Row],[Belastbaar loon]]-INDIRECT(ADDRESS(ROW()-1,COLUMN(A:A))))</f>
        <v>10</v>
      </c>
      <c r="K5076" s="6">
        <f ca="1">Table1[[#This Row],[Netto loon]]-Table1[[#This Row],[Netto vorige schijf]]</f>
        <v>5.0978000000031898</v>
      </c>
      <c r="L5076" s="2">
        <f ca="1">(Table1[[#This Row],[Bruto tov vorige schijf]]-Table1[[#This Row],[Netto tov vorige schijf]])/MAX(Table1[[#This Row],[Bruto tov vorige schijf]],1)</f>
        <v>0.49021999999968102</v>
      </c>
    </row>
    <row r="5077" spans="1:12" x14ac:dyDescent="0.25">
      <c r="A5077" s="14">
        <v>58591</v>
      </c>
      <c r="B5077" s="6">
        <f>LoonHeffing2020(Table1[[#This Row],[Belastbaar loon]])</f>
        <v>21883.738499999999</v>
      </c>
      <c r="C5077" s="6">
        <f>AlgemeneHeffingsKorting2020(Table1[[#This Row],[Belastbaar loon]])</f>
        <v>562.44640000000004</v>
      </c>
      <c r="D5077" s="14">
        <f>ArbeidsKorting2020(Table1[[#This Row],[Belastbaar loon]])</f>
        <v>2400.7800000000002</v>
      </c>
      <c r="E5077" s="14">
        <f>MAX(Table1[[#This Row],[Loonheffing]]-Table1[[#This Row],[Algemene Heffingskorting]]-Table1[[#This Row],[Arbeidskorting]],0)</f>
        <v>18920.5121</v>
      </c>
      <c r="F5077" s="6">
        <f>Table1[[#This Row],[Belastbaar loon]]-Table1[[#This Row],[Belasting]]</f>
        <v>39670.4879</v>
      </c>
      <c r="G5077" s="2">
        <f>(Table1[[#This Row],[Belastbaar loon]]-Table1[[#This Row],[Netto loon]])/Table1[[#This Row],[Belastbaar loon]]</f>
        <v>0.32292522913075389</v>
      </c>
      <c r="H5077" s="14">
        <f t="shared" ca="1" si="73"/>
        <v>18915.609899999999</v>
      </c>
      <c r="I5077" s="14">
        <f ca="1">IF(ROW()=2, Table1[[#This Row],[Netto loon]], INDIRECT(ADDRESS(ROW()-1,COLUMN(F:F))))</f>
        <v>39665.390100000004</v>
      </c>
      <c r="J5077" s="6">
        <f ca="1">IF(ROW()=2, 0, Table1[[#This Row],[Belastbaar loon]]-INDIRECT(ADDRESS(ROW()-1,COLUMN(A:A))))</f>
        <v>10</v>
      </c>
      <c r="K5077" s="6">
        <f ca="1">Table1[[#This Row],[Netto loon]]-Table1[[#This Row],[Netto vorige schijf]]</f>
        <v>5.0977999999959138</v>
      </c>
      <c r="L5077" s="2">
        <f ca="1">(Table1[[#This Row],[Bruto tov vorige schijf]]-Table1[[#This Row],[Netto tov vorige schijf]])/MAX(Table1[[#This Row],[Bruto tov vorige schijf]],1)</f>
        <v>0.49022000000040861</v>
      </c>
    </row>
    <row r="5078" spans="1:12" x14ac:dyDescent="0.25">
      <c r="A5078" s="14">
        <v>58601</v>
      </c>
      <c r="B5078" s="6">
        <f>LoonHeffing2020(Table1[[#This Row],[Belastbaar loon]])</f>
        <v>21887.4735</v>
      </c>
      <c r="C5078" s="6">
        <f>AlgemeneHeffingsKorting2020(Table1[[#This Row],[Belastbaar loon]])</f>
        <v>561.87919999999997</v>
      </c>
      <c r="D5078" s="14">
        <f>ArbeidsKorting2020(Table1[[#This Row],[Belastbaar loon]])</f>
        <v>2400.1799999999998</v>
      </c>
      <c r="E5078" s="14">
        <f>MAX(Table1[[#This Row],[Loonheffing]]-Table1[[#This Row],[Algemene Heffingskorting]]-Table1[[#This Row],[Arbeidskorting]],0)</f>
        <v>18925.4143</v>
      </c>
      <c r="F5078" s="6">
        <f>Table1[[#This Row],[Belastbaar loon]]-Table1[[#This Row],[Belasting]]</f>
        <v>39675.585699999996</v>
      </c>
      <c r="G5078" s="2">
        <f>(Table1[[#This Row],[Belastbaar loon]]-Table1[[#This Row],[Netto loon]])/Table1[[#This Row],[Belastbaar loon]]</f>
        <v>0.3229537772392963</v>
      </c>
      <c r="H5078" s="14">
        <f t="shared" ca="1" si="73"/>
        <v>18920.5121</v>
      </c>
      <c r="I5078" s="14">
        <f ca="1">IF(ROW()=2, Table1[[#This Row],[Netto loon]], INDIRECT(ADDRESS(ROW()-1,COLUMN(F:F))))</f>
        <v>39670.4879</v>
      </c>
      <c r="J5078" s="6">
        <f ca="1">IF(ROW()=2, 0, Table1[[#This Row],[Belastbaar loon]]-INDIRECT(ADDRESS(ROW()-1,COLUMN(A:A))))</f>
        <v>10</v>
      </c>
      <c r="K5078" s="6">
        <f ca="1">Table1[[#This Row],[Netto loon]]-Table1[[#This Row],[Netto vorige schijf]]</f>
        <v>5.0977999999959138</v>
      </c>
      <c r="L5078" s="2">
        <f ca="1">(Table1[[#This Row],[Bruto tov vorige schijf]]-Table1[[#This Row],[Netto tov vorige schijf]])/MAX(Table1[[#This Row],[Bruto tov vorige schijf]],1)</f>
        <v>0.49022000000040861</v>
      </c>
    </row>
    <row r="5079" spans="1:12" x14ac:dyDescent="0.25">
      <c r="A5079" s="14">
        <v>58611</v>
      </c>
      <c r="B5079" s="6">
        <f>LoonHeffing2020(Table1[[#This Row],[Belastbaar loon]])</f>
        <v>21891.208500000001</v>
      </c>
      <c r="C5079" s="6">
        <f>AlgemeneHeffingsKorting2020(Table1[[#This Row],[Belastbaar loon]])</f>
        <v>561.31200000000001</v>
      </c>
      <c r="D5079" s="14">
        <f>ArbeidsKorting2020(Table1[[#This Row],[Belastbaar loon]])</f>
        <v>2399.58</v>
      </c>
      <c r="E5079" s="14">
        <f>MAX(Table1[[#This Row],[Loonheffing]]-Table1[[#This Row],[Algemene Heffingskorting]]-Table1[[#This Row],[Arbeidskorting]],0)</f>
        <v>18930.316500000001</v>
      </c>
      <c r="F5079" s="6">
        <f>Table1[[#This Row],[Belastbaar loon]]-Table1[[#This Row],[Belasting]]</f>
        <v>39680.683499999999</v>
      </c>
      <c r="G5079" s="2">
        <f>(Table1[[#This Row],[Belastbaar loon]]-Table1[[#This Row],[Netto loon]])/Table1[[#This Row],[Belastbaar loon]]</f>
        <v>0.32298231560628554</v>
      </c>
      <c r="H5079" s="14">
        <f t="shared" ca="1" si="73"/>
        <v>18925.4143</v>
      </c>
      <c r="I5079" s="14">
        <f ca="1">IF(ROW()=2, Table1[[#This Row],[Netto loon]], INDIRECT(ADDRESS(ROW()-1,COLUMN(F:F))))</f>
        <v>39675.585699999996</v>
      </c>
      <c r="J5079" s="6">
        <f ca="1">IF(ROW()=2, 0, Table1[[#This Row],[Belastbaar loon]]-INDIRECT(ADDRESS(ROW()-1,COLUMN(A:A))))</f>
        <v>10</v>
      </c>
      <c r="K5079" s="6">
        <f ca="1">Table1[[#This Row],[Netto loon]]-Table1[[#This Row],[Netto vorige schijf]]</f>
        <v>5.0978000000031898</v>
      </c>
      <c r="L5079" s="2">
        <f ca="1">(Table1[[#This Row],[Bruto tov vorige schijf]]-Table1[[#This Row],[Netto tov vorige schijf]])/MAX(Table1[[#This Row],[Bruto tov vorige schijf]],1)</f>
        <v>0.49021999999968102</v>
      </c>
    </row>
    <row r="5080" spans="1:12" x14ac:dyDescent="0.25">
      <c r="A5080" s="14">
        <v>58621</v>
      </c>
      <c r="B5080" s="6">
        <f>LoonHeffing2020(Table1[[#This Row],[Belastbaar loon]])</f>
        <v>21894.943500000001</v>
      </c>
      <c r="C5080" s="6">
        <f>AlgemeneHeffingsKorting2020(Table1[[#This Row],[Belastbaar loon]])</f>
        <v>560.74480000000005</v>
      </c>
      <c r="D5080" s="14">
        <f>ArbeidsKorting2020(Table1[[#This Row],[Belastbaar loon]])</f>
        <v>2398.98</v>
      </c>
      <c r="E5080" s="14">
        <f>MAX(Table1[[#This Row],[Loonheffing]]-Table1[[#This Row],[Algemene Heffingskorting]]-Table1[[#This Row],[Arbeidskorting]],0)</f>
        <v>18935.218700000001</v>
      </c>
      <c r="F5080" s="6">
        <f>Table1[[#This Row],[Belastbaar loon]]-Table1[[#This Row],[Belasting]]</f>
        <v>39685.781300000002</v>
      </c>
      <c r="G5080" s="2">
        <f>(Table1[[#This Row],[Belastbaar loon]]-Table1[[#This Row],[Netto loon]])/Table1[[#This Row],[Belastbaar loon]]</f>
        <v>0.32301084423670695</v>
      </c>
      <c r="H5080" s="14">
        <f t="shared" ca="1" si="73"/>
        <v>18930.316500000001</v>
      </c>
      <c r="I5080" s="14">
        <f ca="1">IF(ROW()=2, Table1[[#This Row],[Netto loon]], INDIRECT(ADDRESS(ROW()-1,COLUMN(F:F))))</f>
        <v>39680.683499999999</v>
      </c>
      <c r="J5080" s="6">
        <f ca="1">IF(ROW()=2, 0, Table1[[#This Row],[Belastbaar loon]]-INDIRECT(ADDRESS(ROW()-1,COLUMN(A:A))))</f>
        <v>10</v>
      </c>
      <c r="K5080" s="6">
        <f ca="1">Table1[[#This Row],[Netto loon]]-Table1[[#This Row],[Netto vorige schijf]]</f>
        <v>5.0978000000031898</v>
      </c>
      <c r="L5080" s="2">
        <f ca="1">(Table1[[#This Row],[Bruto tov vorige schijf]]-Table1[[#This Row],[Netto tov vorige schijf]])/MAX(Table1[[#This Row],[Bruto tov vorige schijf]],1)</f>
        <v>0.49021999999968102</v>
      </c>
    </row>
    <row r="5081" spans="1:12" x14ac:dyDescent="0.25">
      <c r="A5081" s="14">
        <v>58631</v>
      </c>
      <c r="B5081" s="6">
        <f>LoonHeffing2020(Table1[[#This Row],[Belastbaar loon]])</f>
        <v>21898.678499999998</v>
      </c>
      <c r="C5081" s="6">
        <f>AlgemeneHeffingsKorting2020(Table1[[#This Row],[Belastbaar loon]])</f>
        <v>560.17759999999998</v>
      </c>
      <c r="D5081" s="14">
        <f>ArbeidsKorting2020(Table1[[#This Row],[Belastbaar loon]])</f>
        <v>2398.38</v>
      </c>
      <c r="E5081" s="14">
        <f>MAX(Table1[[#This Row],[Loonheffing]]-Table1[[#This Row],[Algemene Heffingskorting]]-Table1[[#This Row],[Arbeidskorting]],0)</f>
        <v>18940.120899999998</v>
      </c>
      <c r="F5081" s="6">
        <f>Table1[[#This Row],[Belastbaar loon]]-Table1[[#This Row],[Belasting]]</f>
        <v>39690.879100000006</v>
      </c>
      <c r="G5081" s="2">
        <f>(Table1[[#This Row],[Belastbaar loon]]-Table1[[#This Row],[Netto loon]])/Table1[[#This Row],[Belastbaar loon]]</f>
        <v>0.32303936313554255</v>
      </c>
      <c r="H5081" s="14">
        <f t="shared" ca="1" si="73"/>
        <v>18935.218700000001</v>
      </c>
      <c r="I5081" s="14">
        <f ca="1">IF(ROW()=2, Table1[[#This Row],[Netto loon]], INDIRECT(ADDRESS(ROW()-1,COLUMN(F:F))))</f>
        <v>39685.781300000002</v>
      </c>
      <c r="J5081" s="6">
        <f ca="1">IF(ROW()=2, 0, Table1[[#This Row],[Belastbaar loon]]-INDIRECT(ADDRESS(ROW()-1,COLUMN(A:A))))</f>
        <v>10</v>
      </c>
      <c r="K5081" s="6">
        <f ca="1">Table1[[#This Row],[Netto loon]]-Table1[[#This Row],[Netto vorige schijf]]</f>
        <v>5.0978000000031898</v>
      </c>
      <c r="L5081" s="2">
        <f ca="1">(Table1[[#This Row],[Bruto tov vorige schijf]]-Table1[[#This Row],[Netto tov vorige schijf]])/MAX(Table1[[#This Row],[Bruto tov vorige schijf]],1)</f>
        <v>0.49021999999968102</v>
      </c>
    </row>
    <row r="5082" spans="1:12" x14ac:dyDescent="0.25">
      <c r="A5082" s="14">
        <v>58641</v>
      </c>
      <c r="B5082" s="6">
        <f>LoonHeffing2020(Table1[[#This Row],[Belastbaar loon]])</f>
        <v>21902.413499999999</v>
      </c>
      <c r="C5082" s="6">
        <f>AlgemeneHeffingsKorting2020(Table1[[#This Row],[Belastbaar loon]])</f>
        <v>559.61040000000003</v>
      </c>
      <c r="D5082" s="14">
        <f>ArbeidsKorting2020(Table1[[#This Row],[Belastbaar loon]])</f>
        <v>2397.7800000000002</v>
      </c>
      <c r="E5082" s="14">
        <f>MAX(Table1[[#This Row],[Loonheffing]]-Table1[[#This Row],[Algemene Heffingskorting]]-Table1[[#This Row],[Arbeidskorting]],0)</f>
        <v>18945.023099999999</v>
      </c>
      <c r="F5082" s="6">
        <f>Table1[[#This Row],[Belastbaar loon]]-Table1[[#This Row],[Belasting]]</f>
        <v>39695.976900000001</v>
      </c>
      <c r="G5082" s="2">
        <f>(Table1[[#This Row],[Belastbaar loon]]-Table1[[#This Row],[Netto loon]])/Table1[[#This Row],[Belastbaar loon]]</f>
        <v>0.32306787230777101</v>
      </c>
      <c r="H5082" s="14">
        <f t="shared" ref="H5082:H5145" ca="1" si="74">IF(ROW()=2, 0, INDIRECT(ADDRESS(ROW()-1,COLUMN(E:E))))</f>
        <v>18940.120899999998</v>
      </c>
      <c r="I5082" s="14">
        <f ca="1">IF(ROW()=2, Table1[[#This Row],[Netto loon]], INDIRECT(ADDRESS(ROW()-1,COLUMN(F:F))))</f>
        <v>39690.879100000006</v>
      </c>
      <c r="J5082" s="6">
        <f ca="1">IF(ROW()=2, 0, Table1[[#This Row],[Belastbaar loon]]-INDIRECT(ADDRESS(ROW()-1,COLUMN(A:A))))</f>
        <v>10</v>
      </c>
      <c r="K5082" s="6">
        <f ca="1">Table1[[#This Row],[Netto loon]]-Table1[[#This Row],[Netto vorige schijf]]</f>
        <v>5.0977999999959138</v>
      </c>
      <c r="L5082" s="2">
        <f ca="1">(Table1[[#This Row],[Bruto tov vorige schijf]]-Table1[[#This Row],[Netto tov vorige schijf]])/MAX(Table1[[#This Row],[Bruto tov vorige schijf]],1)</f>
        <v>0.49022000000040861</v>
      </c>
    </row>
    <row r="5083" spans="1:12" x14ac:dyDescent="0.25">
      <c r="A5083" s="14">
        <v>58651</v>
      </c>
      <c r="B5083" s="6">
        <f>LoonHeffing2020(Table1[[#This Row],[Belastbaar loon]])</f>
        <v>21906.148499999999</v>
      </c>
      <c r="C5083" s="6">
        <f>AlgemeneHeffingsKorting2020(Table1[[#This Row],[Belastbaar loon]])</f>
        <v>559.04320000000007</v>
      </c>
      <c r="D5083" s="14">
        <f>ArbeidsKorting2020(Table1[[#This Row],[Belastbaar loon]])</f>
        <v>2397.1799999999998</v>
      </c>
      <c r="E5083" s="14">
        <f>MAX(Table1[[#This Row],[Loonheffing]]-Table1[[#This Row],[Algemene Heffingskorting]]-Table1[[#This Row],[Arbeidskorting]],0)</f>
        <v>18949.925299999999</v>
      </c>
      <c r="F5083" s="6">
        <f>Table1[[#This Row],[Belastbaar loon]]-Table1[[#This Row],[Belasting]]</f>
        <v>39701.074699999997</v>
      </c>
      <c r="G5083" s="2">
        <f>(Table1[[#This Row],[Belastbaar loon]]-Table1[[#This Row],[Netto loon]])/Table1[[#This Row],[Belastbaar loon]]</f>
        <v>0.32309637175836736</v>
      </c>
      <c r="H5083" s="14">
        <f t="shared" ca="1" si="74"/>
        <v>18945.023099999999</v>
      </c>
      <c r="I5083" s="14">
        <f ca="1">IF(ROW()=2, Table1[[#This Row],[Netto loon]], INDIRECT(ADDRESS(ROW()-1,COLUMN(F:F))))</f>
        <v>39695.976900000001</v>
      </c>
      <c r="J5083" s="6">
        <f ca="1">IF(ROW()=2, 0, Table1[[#This Row],[Belastbaar loon]]-INDIRECT(ADDRESS(ROW()-1,COLUMN(A:A))))</f>
        <v>10</v>
      </c>
      <c r="K5083" s="6">
        <f ca="1">Table1[[#This Row],[Netto loon]]-Table1[[#This Row],[Netto vorige schijf]]</f>
        <v>5.0977999999959138</v>
      </c>
      <c r="L5083" s="2">
        <f ca="1">(Table1[[#This Row],[Bruto tov vorige schijf]]-Table1[[#This Row],[Netto tov vorige schijf]])/MAX(Table1[[#This Row],[Bruto tov vorige schijf]],1)</f>
        <v>0.49022000000040861</v>
      </c>
    </row>
    <row r="5084" spans="1:12" x14ac:dyDescent="0.25">
      <c r="A5084" s="14">
        <v>58661</v>
      </c>
      <c r="B5084" s="6">
        <f>LoonHeffing2020(Table1[[#This Row],[Belastbaar loon]])</f>
        <v>21909.8835</v>
      </c>
      <c r="C5084" s="6">
        <f>AlgemeneHeffingsKorting2020(Table1[[#This Row],[Belastbaar loon]])</f>
        <v>558.476</v>
      </c>
      <c r="D5084" s="14">
        <f>ArbeidsKorting2020(Table1[[#This Row],[Belastbaar loon]])</f>
        <v>2396.58</v>
      </c>
      <c r="E5084" s="14">
        <f>MAX(Table1[[#This Row],[Loonheffing]]-Table1[[#This Row],[Algemene Heffingskorting]]-Table1[[#This Row],[Arbeidskorting]],0)</f>
        <v>18954.827499999999</v>
      </c>
      <c r="F5084" s="6">
        <f>Table1[[#This Row],[Belastbaar loon]]-Table1[[#This Row],[Belasting]]</f>
        <v>39706.172500000001</v>
      </c>
      <c r="G5084" s="2">
        <f>(Table1[[#This Row],[Belastbaar loon]]-Table1[[#This Row],[Netto loon]])/Table1[[#This Row],[Belastbaar loon]]</f>
        <v>0.32312486149230324</v>
      </c>
      <c r="H5084" s="14">
        <f t="shared" ca="1" si="74"/>
        <v>18949.925299999999</v>
      </c>
      <c r="I5084" s="14">
        <f ca="1">IF(ROW()=2, Table1[[#This Row],[Netto loon]], INDIRECT(ADDRESS(ROW()-1,COLUMN(F:F))))</f>
        <v>39701.074699999997</v>
      </c>
      <c r="J5084" s="6">
        <f ca="1">IF(ROW()=2, 0, Table1[[#This Row],[Belastbaar loon]]-INDIRECT(ADDRESS(ROW()-1,COLUMN(A:A))))</f>
        <v>10</v>
      </c>
      <c r="K5084" s="6">
        <f ca="1">Table1[[#This Row],[Netto loon]]-Table1[[#This Row],[Netto vorige schijf]]</f>
        <v>5.0978000000031898</v>
      </c>
      <c r="L5084" s="2">
        <f ca="1">(Table1[[#This Row],[Bruto tov vorige schijf]]-Table1[[#This Row],[Netto tov vorige schijf]])/MAX(Table1[[#This Row],[Bruto tov vorige schijf]],1)</f>
        <v>0.49021999999968102</v>
      </c>
    </row>
    <row r="5085" spans="1:12" x14ac:dyDescent="0.25">
      <c r="A5085" s="14">
        <v>58671</v>
      </c>
      <c r="B5085" s="6">
        <f>LoonHeffing2020(Table1[[#This Row],[Belastbaar loon]])</f>
        <v>21913.6185</v>
      </c>
      <c r="C5085" s="6">
        <f>AlgemeneHeffingsKorting2020(Table1[[#This Row],[Belastbaar loon]])</f>
        <v>557.90880000000004</v>
      </c>
      <c r="D5085" s="14">
        <f>ArbeidsKorting2020(Table1[[#This Row],[Belastbaar loon]])</f>
        <v>2395.98</v>
      </c>
      <c r="E5085" s="14">
        <f>MAX(Table1[[#This Row],[Loonheffing]]-Table1[[#This Row],[Algemene Heffingskorting]]-Table1[[#This Row],[Arbeidskorting]],0)</f>
        <v>18959.7297</v>
      </c>
      <c r="F5085" s="6">
        <f>Table1[[#This Row],[Belastbaar loon]]-Table1[[#This Row],[Belasting]]</f>
        <v>39711.270300000004</v>
      </c>
      <c r="G5085" s="2">
        <f>(Table1[[#This Row],[Belastbaar loon]]-Table1[[#This Row],[Netto loon]])/Table1[[#This Row],[Belastbaar loon]]</f>
        <v>0.32315334151454717</v>
      </c>
      <c r="H5085" s="14">
        <f t="shared" ca="1" si="74"/>
        <v>18954.827499999999</v>
      </c>
      <c r="I5085" s="14">
        <f ca="1">IF(ROW()=2, Table1[[#This Row],[Netto loon]], INDIRECT(ADDRESS(ROW()-1,COLUMN(F:F))))</f>
        <v>39706.172500000001</v>
      </c>
      <c r="J5085" s="6">
        <f ca="1">IF(ROW()=2, 0, Table1[[#This Row],[Belastbaar loon]]-INDIRECT(ADDRESS(ROW()-1,COLUMN(A:A))))</f>
        <v>10</v>
      </c>
      <c r="K5085" s="6">
        <f ca="1">Table1[[#This Row],[Netto loon]]-Table1[[#This Row],[Netto vorige schijf]]</f>
        <v>5.0978000000031898</v>
      </c>
      <c r="L5085" s="2">
        <f ca="1">(Table1[[#This Row],[Bruto tov vorige schijf]]-Table1[[#This Row],[Netto tov vorige schijf]])/MAX(Table1[[#This Row],[Bruto tov vorige schijf]],1)</f>
        <v>0.49021999999968102</v>
      </c>
    </row>
    <row r="5086" spans="1:12" x14ac:dyDescent="0.25">
      <c r="A5086" s="14">
        <v>58681</v>
      </c>
      <c r="B5086" s="6">
        <f>LoonHeffing2020(Table1[[#This Row],[Belastbaar loon]])</f>
        <v>21917.353500000001</v>
      </c>
      <c r="C5086" s="6">
        <f>AlgemeneHeffingsKorting2020(Table1[[#This Row],[Belastbaar loon]])</f>
        <v>557.34159999999997</v>
      </c>
      <c r="D5086" s="14">
        <f>ArbeidsKorting2020(Table1[[#This Row],[Belastbaar loon]])</f>
        <v>2395.38</v>
      </c>
      <c r="E5086" s="14">
        <f>MAX(Table1[[#This Row],[Loonheffing]]-Table1[[#This Row],[Algemene Heffingskorting]]-Table1[[#This Row],[Arbeidskorting]],0)</f>
        <v>18964.6319</v>
      </c>
      <c r="F5086" s="6">
        <f>Table1[[#This Row],[Belastbaar loon]]-Table1[[#This Row],[Belasting]]</f>
        <v>39716.3681</v>
      </c>
      <c r="G5086" s="2">
        <f>(Table1[[#This Row],[Belastbaar loon]]-Table1[[#This Row],[Netto loon]])/Table1[[#This Row],[Belastbaar loon]]</f>
        <v>0.32318181183006423</v>
      </c>
      <c r="H5086" s="14">
        <f t="shared" ca="1" si="74"/>
        <v>18959.7297</v>
      </c>
      <c r="I5086" s="14">
        <f ca="1">IF(ROW()=2, Table1[[#This Row],[Netto loon]], INDIRECT(ADDRESS(ROW()-1,COLUMN(F:F))))</f>
        <v>39711.270300000004</v>
      </c>
      <c r="J5086" s="6">
        <f ca="1">IF(ROW()=2, 0, Table1[[#This Row],[Belastbaar loon]]-INDIRECT(ADDRESS(ROW()-1,COLUMN(A:A))))</f>
        <v>10</v>
      </c>
      <c r="K5086" s="6">
        <f ca="1">Table1[[#This Row],[Netto loon]]-Table1[[#This Row],[Netto vorige schijf]]</f>
        <v>5.0977999999959138</v>
      </c>
      <c r="L5086" s="2">
        <f ca="1">(Table1[[#This Row],[Bruto tov vorige schijf]]-Table1[[#This Row],[Netto tov vorige schijf]])/MAX(Table1[[#This Row],[Bruto tov vorige schijf]],1)</f>
        <v>0.49022000000040861</v>
      </c>
    </row>
    <row r="5087" spans="1:12" x14ac:dyDescent="0.25">
      <c r="A5087" s="14">
        <v>58691</v>
      </c>
      <c r="B5087" s="6">
        <f>LoonHeffing2020(Table1[[#This Row],[Belastbaar loon]])</f>
        <v>21921.088500000002</v>
      </c>
      <c r="C5087" s="6">
        <f>AlgemeneHeffingsKorting2020(Table1[[#This Row],[Belastbaar loon]])</f>
        <v>556.77440000000001</v>
      </c>
      <c r="D5087" s="14">
        <f>ArbeidsKorting2020(Table1[[#This Row],[Belastbaar loon]])</f>
        <v>2394.7800000000002</v>
      </c>
      <c r="E5087" s="14">
        <f>MAX(Table1[[#This Row],[Loonheffing]]-Table1[[#This Row],[Algemene Heffingskorting]]-Table1[[#This Row],[Arbeidskorting]],0)</f>
        <v>18969.534100000004</v>
      </c>
      <c r="F5087" s="6">
        <f>Table1[[#This Row],[Belastbaar loon]]-Table1[[#This Row],[Belasting]]</f>
        <v>39721.465899999996</v>
      </c>
      <c r="G5087" s="2">
        <f>(Table1[[#This Row],[Belastbaar loon]]-Table1[[#This Row],[Netto loon]])/Table1[[#This Row],[Belastbaar loon]]</f>
        <v>0.323210272443816</v>
      </c>
      <c r="H5087" s="14">
        <f t="shared" ca="1" si="74"/>
        <v>18964.6319</v>
      </c>
      <c r="I5087" s="14">
        <f ca="1">IF(ROW()=2, Table1[[#This Row],[Netto loon]], INDIRECT(ADDRESS(ROW()-1,COLUMN(F:F))))</f>
        <v>39716.3681</v>
      </c>
      <c r="J5087" s="6">
        <f ca="1">IF(ROW()=2, 0, Table1[[#This Row],[Belastbaar loon]]-INDIRECT(ADDRESS(ROW()-1,COLUMN(A:A))))</f>
        <v>10</v>
      </c>
      <c r="K5087" s="6">
        <f ca="1">Table1[[#This Row],[Netto loon]]-Table1[[#This Row],[Netto vorige schijf]]</f>
        <v>5.0977999999959138</v>
      </c>
      <c r="L5087" s="2">
        <f ca="1">(Table1[[#This Row],[Bruto tov vorige schijf]]-Table1[[#This Row],[Netto tov vorige schijf]])/MAX(Table1[[#This Row],[Bruto tov vorige schijf]],1)</f>
        <v>0.49022000000040861</v>
      </c>
    </row>
    <row r="5088" spans="1:12" x14ac:dyDescent="0.25">
      <c r="A5088" s="14">
        <v>58701</v>
      </c>
      <c r="B5088" s="6">
        <f>LoonHeffing2020(Table1[[#This Row],[Belastbaar loon]])</f>
        <v>21924.823499999999</v>
      </c>
      <c r="C5088" s="6">
        <f>AlgemeneHeffingsKorting2020(Table1[[#This Row],[Belastbaar loon]])</f>
        <v>556.20720000000006</v>
      </c>
      <c r="D5088" s="14">
        <f>ArbeidsKorting2020(Table1[[#This Row],[Belastbaar loon]])</f>
        <v>2394.1799999999998</v>
      </c>
      <c r="E5088" s="14">
        <f>MAX(Table1[[#This Row],[Loonheffing]]-Table1[[#This Row],[Algemene Heffingskorting]]-Table1[[#This Row],[Arbeidskorting]],0)</f>
        <v>18974.436299999998</v>
      </c>
      <c r="F5088" s="6">
        <f>Table1[[#This Row],[Belastbaar loon]]-Table1[[#This Row],[Belasting]]</f>
        <v>39726.563699999999</v>
      </c>
      <c r="G5088" s="2">
        <f>(Table1[[#This Row],[Belastbaar loon]]-Table1[[#This Row],[Netto loon]])/Table1[[#This Row],[Belastbaar loon]]</f>
        <v>0.32323872336076048</v>
      </c>
      <c r="H5088" s="14">
        <f t="shared" ca="1" si="74"/>
        <v>18969.534100000004</v>
      </c>
      <c r="I5088" s="14">
        <f ca="1">IF(ROW()=2, Table1[[#This Row],[Netto loon]], INDIRECT(ADDRESS(ROW()-1,COLUMN(F:F))))</f>
        <v>39721.465899999996</v>
      </c>
      <c r="J5088" s="6">
        <f ca="1">IF(ROW()=2, 0, Table1[[#This Row],[Belastbaar loon]]-INDIRECT(ADDRESS(ROW()-1,COLUMN(A:A))))</f>
        <v>10</v>
      </c>
      <c r="K5088" s="6">
        <f ca="1">Table1[[#This Row],[Netto loon]]-Table1[[#This Row],[Netto vorige schijf]]</f>
        <v>5.0978000000031898</v>
      </c>
      <c r="L5088" s="2">
        <f ca="1">(Table1[[#This Row],[Bruto tov vorige schijf]]-Table1[[#This Row],[Netto tov vorige schijf]])/MAX(Table1[[#This Row],[Bruto tov vorige schijf]],1)</f>
        <v>0.49021999999968102</v>
      </c>
    </row>
    <row r="5089" spans="1:12" x14ac:dyDescent="0.25">
      <c r="A5089" s="14">
        <v>58711</v>
      </c>
      <c r="B5089" s="6">
        <f>LoonHeffing2020(Table1[[#This Row],[Belastbaar loon]])</f>
        <v>21928.558499999999</v>
      </c>
      <c r="C5089" s="6">
        <f>AlgemeneHeffingsKorting2020(Table1[[#This Row],[Belastbaar loon]])</f>
        <v>555.64</v>
      </c>
      <c r="D5089" s="14">
        <f>ArbeidsKorting2020(Table1[[#This Row],[Belastbaar loon]])</f>
        <v>2393.58</v>
      </c>
      <c r="E5089" s="14">
        <f>MAX(Table1[[#This Row],[Loonheffing]]-Table1[[#This Row],[Algemene Heffingskorting]]-Table1[[#This Row],[Arbeidskorting]],0)</f>
        <v>18979.338499999998</v>
      </c>
      <c r="F5089" s="6">
        <f>Table1[[#This Row],[Belastbaar loon]]-Table1[[#This Row],[Belasting]]</f>
        <v>39731.661500000002</v>
      </c>
      <c r="G5089" s="2">
        <f>(Table1[[#This Row],[Belastbaar loon]]-Table1[[#This Row],[Netto loon]])/Table1[[#This Row],[Belastbaar loon]]</f>
        <v>0.3232671645858527</v>
      </c>
      <c r="H5089" s="14">
        <f t="shared" ca="1" si="74"/>
        <v>18974.436299999998</v>
      </c>
      <c r="I5089" s="14">
        <f ca="1">IF(ROW()=2, Table1[[#This Row],[Netto loon]], INDIRECT(ADDRESS(ROW()-1,COLUMN(F:F))))</f>
        <v>39726.563699999999</v>
      </c>
      <c r="J5089" s="6">
        <f ca="1">IF(ROW()=2, 0, Table1[[#This Row],[Belastbaar loon]]-INDIRECT(ADDRESS(ROW()-1,COLUMN(A:A))))</f>
        <v>10</v>
      </c>
      <c r="K5089" s="6">
        <f ca="1">Table1[[#This Row],[Netto loon]]-Table1[[#This Row],[Netto vorige schijf]]</f>
        <v>5.0978000000031898</v>
      </c>
      <c r="L5089" s="2">
        <f ca="1">(Table1[[#This Row],[Bruto tov vorige schijf]]-Table1[[#This Row],[Netto tov vorige schijf]])/MAX(Table1[[#This Row],[Bruto tov vorige schijf]],1)</f>
        <v>0.49021999999968102</v>
      </c>
    </row>
    <row r="5090" spans="1:12" x14ac:dyDescent="0.25">
      <c r="A5090" s="14">
        <v>58721</v>
      </c>
      <c r="B5090" s="6">
        <f>LoonHeffing2020(Table1[[#This Row],[Belastbaar loon]])</f>
        <v>21932.2935</v>
      </c>
      <c r="C5090" s="6">
        <f>AlgemeneHeffingsKorting2020(Table1[[#This Row],[Belastbaar loon]])</f>
        <v>555.07280000000003</v>
      </c>
      <c r="D5090" s="14">
        <f>ArbeidsKorting2020(Table1[[#This Row],[Belastbaar loon]])</f>
        <v>2392.98</v>
      </c>
      <c r="E5090" s="14">
        <f>MAX(Table1[[#This Row],[Loonheffing]]-Table1[[#This Row],[Algemene Heffingskorting]]-Table1[[#This Row],[Arbeidskorting]],0)</f>
        <v>18984.240699999998</v>
      </c>
      <c r="F5090" s="6">
        <f>Table1[[#This Row],[Belastbaar loon]]-Table1[[#This Row],[Belasting]]</f>
        <v>39736.759300000005</v>
      </c>
      <c r="G5090" s="2">
        <f>(Table1[[#This Row],[Belastbaar loon]]-Table1[[#This Row],[Netto loon]])/Table1[[#This Row],[Belastbaar loon]]</f>
        <v>0.32329559612404413</v>
      </c>
      <c r="H5090" s="14">
        <f t="shared" ca="1" si="74"/>
        <v>18979.338499999998</v>
      </c>
      <c r="I5090" s="14">
        <f ca="1">IF(ROW()=2, Table1[[#This Row],[Netto loon]], INDIRECT(ADDRESS(ROW()-1,COLUMN(F:F))))</f>
        <v>39731.661500000002</v>
      </c>
      <c r="J5090" s="6">
        <f ca="1">IF(ROW()=2, 0, Table1[[#This Row],[Belastbaar loon]]-INDIRECT(ADDRESS(ROW()-1,COLUMN(A:A))))</f>
        <v>10</v>
      </c>
      <c r="K5090" s="6">
        <f ca="1">Table1[[#This Row],[Netto loon]]-Table1[[#This Row],[Netto vorige schijf]]</f>
        <v>5.0978000000031898</v>
      </c>
      <c r="L5090" s="2">
        <f ca="1">(Table1[[#This Row],[Bruto tov vorige schijf]]-Table1[[#This Row],[Netto tov vorige schijf]])/MAX(Table1[[#This Row],[Bruto tov vorige schijf]],1)</f>
        <v>0.49021999999968102</v>
      </c>
    </row>
    <row r="5091" spans="1:12" x14ac:dyDescent="0.25">
      <c r="A5091" s="14">
        <v>58731</v>
      </c>
      <c r="B5091" s="6">
        <f>LoonHeffing2020(Table1[[#This Row],[Belastbaar loon]])</f>
        <v>21936.0285</v>
      </c>
      <c r="C5091" s="6">
        <f>AlgemeneHeffingsKorting2020(Table1[[#This Row],[Belastbaar loon]])</f>
        <v>554.50560000000007</v>
      </c>
      <c r="D5091" s="14">
        <f>ArbeidsKorting2020(Table1[[#This Row],[Belastbaar loon]])</f>
        <v>2392.38</v>
      </c>
      <c r="E5091" s="14">
        <f>MAX(Table1[[#This Row],[Loonheffing]]-Table1[[#This Row],[Algemene Heffingskorting]]-Table1[[#This Row],[Arbeidskorting]],0)</f>
        <v>18989.142899999999</v>
      </c>
      <c r="F5091" s="6">
        <f>Table1[[#This Row],[Belastbaar loon]]-Table1[[#This Row],[Belasting]]</f>
        <v>39741.857100000001</v>
      </c>
      <c r="G5091" s="2">
        <f>(Table1[[#This Row],[Belastbaar loon]]-Table1[[#This Row],[Netto loon]])/Table1[[#This Row],[Belastbaar loon]]</f>
        <v>0.32332401798028299</v>
      </c>
      <c r="H5091" s="14">
        <f t="shared" ca="1" si="74"/>
        <v>18984.240699999998</v>
      </c>
      <c r="I5091" s="14">
        <f ca="1">IF(ROW()=2, Table1[[#This Row],[Netto loon]], INDIRECT(ADDRESS(ROW()-1,COLUMN(F:F))))</f>
        <v>39736.759300000005</v>
      </c>
      <c r="J5091" s="6">
        <f ca="1">IF(ROW()=2, 0, Table1[[#This Row],[Belastbaar loon]]-INDIRECT(ADDRESS(ROW()-1,COLUMN(A:A))))</f>
        <v>10</v>
      </c>
      <c r="K5091" s="6">
        <f ca="1">Table1[[#This Row],[Netto loon]]-Table1[[#This Row],[Netto vorige schijf]]</f>
        <v>5.0977999999959138</v>
      </c>
      <c r="L5091" s="2">
        <f ca="1">(Table1[[#This Row],[Bruto tov vorige schijf]]-Table1[[#This Row],[Netto tov vorige schijf]])/MAX(Table1[[#This Row],[Bruto tov vorige schijf]],1)</f>
        <v>0.49022000000040861</v>
      </c>
    </row>
    <row r="5092" spans="1:12" x14ac:dyDescent="0.25">
      <c r="A5092" s="14">
        <v>58741</v>
      </c>
      <c r="B5092" s="6">
        <f>LoonHeffing2020(Table1[[#This Row],[Belastbaar loon]])</f>
        <v>21939.763500000001</v>
      </c>
      <c r="C5092" s="6">
        <f>AlgemeneHeffingsKorting2020(Table1[[#This Row],[Belastbaar loon]])</f>
        <v>553.9384</v>
      </c>
      <c r="D5092" s="14">
        <f>ArbeidsKorting2020(Table1[[#This Row],[Belastbaar loon]])</f>
        <v>2391.7800000000002</v>
      </c>
      <c r="E5092" s="14">
        <f>MAX(Table1[[#This Row],[Loonheffing]]-Table1[[#This Row],[Algemene Heffingskorting]]-Table1[[#This Row],[Arbeidskorting]],0)</f>
        <v>18994.045100000003</v>
      </c>
      <c r="F5092" s="6">
        <f>Table1[[#This Row],[Belastbaar loon]]-Table1[[#This Row],[Belasting]]</f>
        <v>39746.954899999997</v>
      </c>
      <c r="G5092" s="2">
        <f>(Table1[[#This Row],[Belastbaar loon]]-Table1[[#This Row],[Netto loon]])/Table1[[#This Row],[Belastbaar loon]]</f>
        <v>0.32335243015951387</v>
      </c>
      <c r="H5092" s="14">
        <f t="shared" ca="1" si="74"/>
        <v>18989.142899999999</v>
      </c>
      <c r="I5092" s="14">
        <f ca="1">IF(ROW()=2, Table1[[#This Row],[Netto loon]], INDIRECT(ADDRESS(ROW()-1,COLUMN(F:F))))</f>
        <v>39741.857100000001</v>
      </c>
      <c r="J5092" s="6">
        <f ca="1">IF(ROW()=2, 0, Table1[[#This Row],[Belastbaar loon]]-INDIRECT(ADDRESS(ROW()-1,COLUMN(A:A))))</f>
        <v>10</v>
      </c>
      <c r="K5092" s="6">
        <f ca="1">Table1[[#This Row],[Netto loon]]-Table1[[#This Row],[Netto vorige schijf]]</f>
        <v>5.0977999999959138</v>
      </c>
      <c r="L5092" s="2">
        <f ca="1">(Table1[[#This Row],[Bruto tov vorige schijf]]-Table1[[#This Row],[Netto tov vorige schijf]])/MAX(Table1[[#This Row],[Bruto tov vorige schijf]],1)</f>
        <v>0.49022000000040861</v>
      </c>
    </row>
    <row r="5093" spans="1:12" x14ac:dyDescent="0.25">
      <c r="A5093" s="14">
        <v>58751</v>
      </c>
      <c r="B5093" s="6">
        <f>LoonHeffing2020(Table1[[#This Row],[Belastbaar loon]])</f>
        <v>21943.498500000002</v>
      </c>
      <c r="C5093" s="6">
        <f>AlgemeneHeffingsKorting2020(Table1[[#This Row],[Belastbaar loon]])</f>
        <v>553.37120000000004</v>
      </c>
      <c r="D5093" s="14">
        <f>ArbeidsKorting2020(Table1[[#This Row],[Belastbaar loon]])</f>
        <v>2391.1799999999998</v>
      </c>
      <c r="E5093" s="14">
        <f>MAX(Table1[[#This Row],[Loonheffing]]-Table1[[#This Row],[Algemene Heffingskorting]]-Table1[[#This Row],[Arbeidskorting]],0)</f>
        <v>18998.9473</v>
      </c>
      <c r="F5093" s="6">
        <f>Table1[[#This Row],[Belastbaar loon]]-Table1[[#This Row],[Belasting]]</f>
        <v>39752.0527</v>
      </c>
      <c r="G5093" s="2">
        <f>(Table1[[#This Row],[Belastbaar loon]]-Table1[[#This Row],[Netto loon]])/Table1[[#This Row],[Belastbaar loon]]</f>
        <v>0.323380832666678</v>
      </c>
      <c r="H5093" s="14">
        <f t="shared" ca="1" si="74"/>
        <v>18994.045100000003</v>
      </c>
      <c r="I5093" s="14">
        <f ca="1">IF(ROW()=2, Table1[[#This Row],[Netto loon]], INDIRECT(ADDRESS(ROW()-1,COLUMN(F:F))))</f>
        <v>39746.954899999997</v>
      </c>
      <c r="J5093" s="6">
        <f ca="1">IF(ROW()=2, 0, Table1[[#This Row],[Belastbaar loon]]-INDIRECT(ADDRESS(ROW()-1,COLUMN(A:A))))</f>
        <v>10</v>
      </c>
      <c r="K5093" s="6">
        <f ca="1">Table1[[#This Row],[Netto loon]]-Table1[[#This Row],[Netto vorige schijf]]</f>
        <v>5.0978000000031898</v>
      </c>
      <c r="L5093" s="2">
        <f ca="1">(Table1[[#This Row],[Bruto tov vorige schijf]]-Table1[[#This Row],[Netto tov vorige schijf]])/MAX(Table1[[#This Row],[Bruto tov vorige schijf]],1)</f>
        <v>0.49021999999968102</v>
      </c>
    </row>
    <row r="5094" spans="1:12" x14ac:dyDescent="0.25">
      <c r="A5094" s="14">
        <v>58761</v>
      </c>
      <c r="B5094" s="6">
        <f>LoonHeffing2020(Table1[[#This Row],[Belastbaar loon]])</f>
        <v>21947.233499999998</v>
      </c>
      <c r="C5094" s="6">
        <f>AlgemeneHeffingsKorting2020(Table1[[#This Row],[Belastbaar loon]])</f>
        <v>552.80399999999997</v>
      </c>
      <c r="D5094" s="14">
        <f>ArbeidsKorting2020(Table1[[#This Row],[Belastbaar loon]])</f>
        <v>2390.58</v>
      </c>
      <c r="E5094" s="14">
        <f>MAX(Table1[[#This Row],[Loonheffing]]-Table1[[#This Row],[Algemene Heffingskorting]]-Table1[[#This Row],[Arbeidskorting]],0)</f>
        <v>19003.849499999997</v>
      </c>
      <c r="F5094" s="6">
        <f>Table1[[#This Row],[Belastbaar loon]]-Table1[[#This Row],[Belasting]]</f>
        <v>39757.150500000003</v>
      </c>
      <c r="G5094" s="2">
        <f>(Table1[[#This Row],[Belastbaar loon]]-Table1[[#This Row],[Netto loon]])/Table1[[#This Row],[Belastbaar loon]]</f>
        <v>0.32340922550671358</v>
      </c>
      <c r="H5094" s="14">
        <f t="shared" ca="1" si="74"/>
        <v>18998.9473</v>
      </c>
      <c r="I5094" s="14">
        <f ca="1">IF(ROW()=2, Table1[[#This Row],[Netto loon]], INDIRECT(ADDRESS(ROW()-1,COLUMN(F:F))))</f>
        <v>39752.0527</v>
      </c>
      <c r="J5094" s="6">
        <f ca="1">IF(ROW()=2, 0, Table1[[#This Row],[Belastbaar loon]]-INDIRECT(ADDRESS(ROW()-1,COLUMN(A:A))))</f>
        <v>10</v>
      </c>
      <c r="K5094" s="6">
        <f ca="1">Table1[[#This Row],[Netto loon]]-Table1[[#This Row],[Netto vorige schijf]]</f>
        <v>5.0978000000031898</v>
      </c>
      <c r="L5094" s="2">
        <f ca="1">(Table1[[#This Row],[Bruto tov vorige schijf]]-Table1[[#This Row],[Netto tov vorige schijf]])/MAX(Table1[[#This Row],[Bruto tov vorige schijf]],1)</f>
        <v>0.49021999999968102</v>
      </c>
    </row>
    <row r="5095" spans="1:12" x14ac:dyDescent="0.25">
      <c r="A5095" s="14">
        <v>58771</v>
      </c>
      <c r="B5095" s="6">
        <f>LoonHeffing2020(Table1[[#This Row],[Belastbaar loon]])</f>
        <v>21950.968499999999</v>
      </c>
      <c r="C5095" s="6">
        <f>AlgemeneHeffingsKorting2020(Table1[[#This Row],[Belastbaar loon]])</f>
        <v>552.23680000000002</v>
      </c>
      <c r="D5095" s="14">
        <f>ArbeidsKorting2020(Table1[[#This Row],[Belastbaar loon]])</f>
        <v>2389.98</v>
      </c>
      <c r="E5095" s="14">
        <f>MAX(Table1[[#This Row],[Loonheffing]]-Table1[[#This Row],[Algemene Heffingskorting]]-Table1[[#This Row],[Arbeidskorting]],0)</f>
        <v>19008.751700000001</v>
      </c>
      <c r="F5095" s="6">
        <f>Table1[[#This Row],[Belastbaar loon]]-Table1[[#This Row],[Belasting]]</f>
        <v>39762.248299999999</v>
      </c>
      <c r="G5095" s="2">
        <f>(Table1[[#This Row],[Belastbaar loon]]-Table1[[#This Row],[Netto loon]])/Table1[[#This Row],[Belastbaar loon]]</f>
        <v>0.32343760868455534</v>
      </c>
      <c r="H5095" s="14">
        <f t="shared" ca="1" si="74"/>
        <v>19003.849499999997</v>
      </c>
      <c r="I5095" s="14">
        <f ca="1">IF(ROW()=2, Table1[[#This Row],[Netto loon]], INDIRECT(ADDRESS(ROW()-1,COLUMN(F:F))))</f>
        <v>39757.150500000003</v>
      </c>
      <c r="J5095" s="6">
        <f ca="1">IF(ROW()=2, 0, Table1[[#This Row],[Belastbaar loon]]-INDIRECT(ADDRESS(ROW()-1,COLUMN(A:A))))</f>
        <v>10</v>
      </c>
      <c r="K5095" s="6">
        <f ca="1">Table1[[#This Row],[Netto loon]]-Table1[[#This Row],[Netto vorige schijf]]</f>
        <v>5.0977999999959138</v>
      </c>
      <c r="L5095" s="2">
        <f ca="1">(Table1[[#This Row],[Bruto tov vorige schijf]]-Table1[[#This Row],[Netto tov vorige schijf]])/MAX(Table1[[#This Row],[Bruto tov vorige schijf]],1)</f>
        <v>0.49022000000040861</v>
      </c>
    </row>
    <row r="5096" spans="1:12" x14ac:dyDescent="0.25">
      <c r="A5096" s="14">
        <v>58781</v>
      </c>
      <c r="B5096" s="6">
        <f>LoonHeffing2020(Table1[[#This Row],[Belastbaar loon]])</f>
        <v>21954.7035</v>
      </c>
      <c r="C5096" s="6">
        <f>AlgemeneHeffingsKorting2020(Table1[[#This Row],[Belastbaar loon]])</f>
        <v>551.66960000000006</v>
      </c>
      <c r="D5096" s="14">
        <f>ArbeidsKorting2020(Table1[[#This Row],[Belastbaar loon]])</f>
        <v>2389.38</v>
      </c>
      <c r="E5096" s="14">
        <f>MAX(Table1[[#This Row],[Loonheffing]]-Table1[[#This Row],[Algemene Heffingskorting]]-Table1[[#This Row],[Arbeidskorting]],0)</f>
        <v>19013.653899999998</v>
      </c>
      <c r="F5096" s="6">
        <f>Table1[[#This Row],[Belastbaar loon]]-Table1[[#This Row],[Belasting]]</f>
        <v>39767.346100000002</v>
      </c>
      <c r="G5096" s="2">
        <f>(Table1[[#This Row],[Belastbaar loon]]-Table1[[#This Row],[Netto loon]])/Table1[[#This Row],[Belastbaar loon]]</f>
        <v>0.32346598220513428</v>
      </c>
      <c r="H5096" s="14">
        <f t="shared" ca="1" si="74"/>
        <v>19008.751700000001</v>
      </c>
      <c r="I5096" s="14">
        <f ca="1">IF(ROW()=2, Table1[[#This Row],[Netto loon]], INDIRECT(ADDRESS(ROW()-1,COLUMN(F:F))))</f>
        <v>39762.248299999999</v>
      </c>
      <c r="J5096" s="6">
        <f ca="1">IF(ROW()=2, 0, Table1[[#This Row],[Belastbaar loon]]-INDIRECT(ADDRESS(ROW()-1,COLUMN(A:A))))</f>
        <v>10</v>
      </c>
      <c r="K5096" s="6">
        <f ca="1">Table1[[#This Row],[Netto loon]]-Table1[[#This Row],[Netto vorige schijf]]</f>
        <v>5.0978000000031898</v>
      </c>
      <c r="L5096" s="2">
        <f ca="1">(Table1[[#This Row],[Bruto tov vorige schijf]]-Table1[[#This Row],[Netto tov vorige schijf]])/MAX(Table1[[#This Row],[Bruto tov vorige schijf]],1)</f>
        <v>0.49021999999968102</v>
      </c>
    </row>
    <row r="5097" spans="1:12" x14ac:dyDescent="0.25">
      <c r="A5097" s="14">
        <v>58791</v>
      </c>
      <c r="B5097" s="6">
        <f>LoonHeffing2020(Table1[[#This Row],[Belastbaar loon]])</f>
        <v>21958.4385</v>
      </c>
      <c r="C5097" s="6">
        <f>AlgemeneHeffingsKorting2020(Table1[[#This Row],[Belastbaar loon]])</f>
        <v>551.10239999999999</v>
      </c>
      <c r="D5097" s="14">
        <f>ArbeidsKorting2020(Table1[[#This Row],[Belastbaar loon]])</f>
        <v>2388.7800000000002</v>
      </c>
      <c r="E5097" s="14">
        <f>MAX(Table1[[#This Row],[Loonheffing]]-Table1[[#This Row],[Algemene Heffingskorting]]-Table1[[#This Row],[Arbeidskorting]],0)</f>
        <v>19018.556100000002</v>
      </c>
      <c r="F5097" s="6">
        <f>Table1[[#This Row],[Belastbaar loon]]-Table1[[#This Row],[Belasting]]</f>
        <v>39772.443899999998</v>
      </c>
      <c r="G5097" s="2">
        <f>(Table1[[#This Row],[Belastbaar loon]]-Table1[[#This Row],[Netto loon]])/Table1[[#This Row],[Belastbaar loon]]</f>
        <v>0.32349434607337862</v>
      </c>
      <c r="H5097" s="14">
        <f t="shared" ca="1" si="74"/>
        <v>19013.653899999998</v>
      </c>
      <c r="I5097" s="14">
        <f ca="1">IF(ROW()=2, Table1[[#This Row],[Netto loon]], INDIRECT(ADDRESS(ROW()-1,COLUMN(F:F))))</f>
        <v>39767.346100000002</v>
      </c>
      <c r="J5097" s="6">
        <f ca="1">IF(ROW()=2, 0, Table1[[#This Row],[Belastbaar loon]]-INDIRECT(ADDRESS(ROW()-1,COLUMN(A:A))))</f>
        <v>10</v>
      </c>
      <c r="K5097" s="6">
        <f ca="1">Table1[[#This Row],[Netto loon]]-Table1[[#This Row],[Netto vorige schijf]]</f>
        <v>5.0977999999959138</v>
      </c>
      <c r="L5097" s="2">
        <f ca="1">(Table1[[#This Row],[Bruto tov vorige schijf]]-Table1[[#This Row],[Netto tov vorige schijf]])/MAX(Table1[[#This Row],[Bruto tov vorige schijf]],1)</f>
        <v>0.49022000000040861</v>
      </c>
    </row>
    <row r="5098" spans="1:12" x14ac:dyDescent="0.25">
      <c r="A5098" s="14">
        <v>58801</v>
      </c>
      <c r="B5098" s="6">
        <f>LoonHeffing2020(Table1[[#This Row],[Belastbaar loon]])</f>
        <v>21962.173500000001</v>
      </c>
      <c r="C5098" s="6">
        <f>AlgemeneHeffingsKorting2020(Table1[[#This Row],[Belastbaar loon]])</f>
        <v>550.53520000000003</v>
      </c>
      <c r="D5098" s="14">
        <f>ArbeidsKorting2020(Table1[[#This Row],[Belastbaar loon]])</f>
        <v>2388.1799999999998</v>
      </c>
      <c r="E5098" s="14">
        <f>MAX(Table1[[#This Row],[Loonheffing]]-Table1[[#This Row],[Algemene Heffingskorting]]-Table1[[#This Row],[Arbeidskorting]],0)</f>
        <v>19023.458300000002</v>
      </c>
      <c r="F5098" s="6">
        <f>Table1[[#This Row],[Belastbaar loon]]-Table1[[#This Row],[Belasting]]</f>
        <v>39777.541700000002</v>
      </c>
      <c r="G5098" s="2">
        <f>(Table1[[#This Row],[Belastbaar loon]]-Table1[[#This Row],[Netto loon]])/Table1[[#This Row],[Belastbaar loon]]</f>
        <v>0.32352270029421265</v>
      </c>
      <c r="H5098" s="14">
        <f t="shared" ca="1" si="74"/>
        <v>19018.556100000002</v>
      </c>
      <c r="I5098" s="14">
        <f ca="1">IF(ROW()=2, Table1[[#This Row],[Netto loon]], INDIRECT(ADDRESS(ROW()-1,COLUMN(F:F))))</f>
        <v>39772.443899999998</v>
      </c>
      <c r="J5098" s="6">
        <f ca="1">IF(ROW()=2, 0, Table1[[#This Row],[Belastbaar loon]]-INDIRECT(ADDRESS(ROW()-1,COLUMN(A:A))))</f>
        <v>10</v>
      </c>
      <c r="K5098" s="6">
        <f ca="1">Table1[[#This Row],[Netto loon]]-Table1[[#This Row],[Netto vorige schijf]]</f>
        <v>5.0978000000031898</v>
      </c>
      <c r="L5098" s="2">
        <f ca="1">(Table1[[#This Row],[Bruto tov vorige schijf]]-Table1[[#This Row],[Netto tov vorige schijf]])/MAX(Table1[[#This Row],[Bruto tov vorige schijf]],1)</f>
        <v>0.49021999999968102</v>
      </c>
    </row>
    <row r="5099" spans="1:12" x14ac:dyDescent="0.25">
      <c r="A5099" s="14">
        <v>58811</v>
      </c>
      <c r="B5099" s="6">
        <f>LoonHeffing2020(Table1[[#This Row],[Belastbaar loon]])</f>
        <v>21965.908500000001</v>
      </c>
      <c r="C5099" s="6">
        <f>AlgemeneHeffingsKorting2020(Table1[[#This Row],[Belastbaar loon]])</f>
        <v>549.96799999999996</v>
      </c>
      <c r="D5099" s="14">
        <f>ArbeidsKorting2020(Table1[[#This Row],[Belastbaar loon]])</f>
        <v>2387.58</v>
      </c>
      <c r="E5099" s="14">
        <f>MAX(Table1[[#This Row],[Loonheffing]]-Table1[[#This Row],[Algemene Heffingskorting]]-Table1[[#This Row],[Arbeidskorting]],0)</f>
        <v>19028.360500000003</v>
      </c>
      <c r="F5099" s="6">
        <f>Table1[[#This Row],[Belastbaar loon]]-Table1[[#This Row],[Belasting]]</f>
        <v>39782.639499999997</v>
      </c>
      <c r="G5099" s="2">
        <f>(Table1[[#This Row],[Belastbaar loon]]-Table1[[#This Row],[Netto loon]])/Table1[[#This Row],[Belastbaar loon]]</f>
        <v>0.32355104487255792</v>
      </c>
      <c r="H5099" s="14">
        <f t="shared" ca="1" si="74"/>
        <v>19023.458300000002</v>
      </c>
      <c r="I5099" s="14">
        <f ca="1">IF(ROW()=2, Table1[[#This Row],[Netto loon]], INDIRECT(ADDRESS(ROW()-1,COLUMN(F:F))))</f>
        <v>39777.541700000002</v>
      </c>
      <c r="J5099" s="6">
        <f ca="1">IF(ROW()=2, 0, Table1[[#This Row],[Belastbaar loon]]-INDIRECT(ADDRESS(ROW()-1,COLUMN(A:A))))</f>
        <v>10</v>
      </c>
      <c r="K5099" s="6">
        <f ca="1">Table1[[#This Row],[Netto loon]]-Table1[[#This Row],[Netto vorige schijf]]</f>
        <v>5.0977999999959138</v>
      </c>
      <c r="L5099" s="2">
        <f ca="1">(Table1[[#This Row],[Bruto tov vorige schijf]]-Table1[[#This Row],[Netto tov vorige schijf]])/MAX(Table1[[#This Row],[Bruto tov vorige schijf]],1)</f>
        <v>0.49022000000040861</v>
      </c>
    </row>
    <row r="5100" spans="1:12" x14ac:dyDescent="0.25">
      <c r="A5100" s="14">
        <v>58821</v>
      </c>
      <c r="B5100" s="6">
        <f>LoonHeffing2020(Table1[[#This Row],[Belastbaar loon]])</f>
        <v>21969.643499999998</v>
      </c>
      <c r="C5100" s="6">
        <f>AlgemeneHeffingsKorting2020(Table1[[#This Row],[Belastbaar loon]])</f>
        <v>549.4008</v>
      </c>
      <c r="D5100" s="14">
        <f>ArbeidsKorting2020(Table1[[#This Row],[Belastbaar loon]])</f>
        <v>2386.98</v>
      </c>
      <c r="E5100" s="14">
        <f>MAX(Table1[[#This Row],[Loonheffing]]-Table1[[#This Row],[Algemene Heffingskorting]]-Table1[[#This Row],[Arbeidskorting]],0)</f>
        <v>19033.262699999999</v>
      </c>
      <c r="F5100" s="6">
        <f>Table1[[#This Row],[Belastbaar loon]]-Table1[[#This Row],[Belasting]]</f>
        <v>39787.737300000001</v>
      </c>
      <c r="G5100" s="2">
        <f>(Table1[[#This Row],[Belastbaar loon]]-Table1[[#This Row],[Netto loon]])/Table1[[#This Row],[Belastbaar loon]]</f>
        <v>0.32357937981333196</v>
      </c>
      <c r="H5100" s="14">
        <f t="shared" ca="1" si="74"/>
        <v>19028.360500000003</v>
      </c>
      <c r="I5100" s="14">
        <f ca="1">IF(ROW()=2, Table1[[#This Row],[Netto loon]], INDIRECT(ADDRESS(ROW()-1,COLUMN(F:F))))</f>
        <v>39782.639499999997</v>
      </c>
      <c r="J5100" s="6">
        <f ca="1">IF(ROW()=2, 0, Table1[[#This Row],[Belastbaar loon]]-INDIRECT(ADDRESS(ROW()-1,COLUMN(A:A))))</f>
        <v>10</v>
      </c>
      <c r="K5100" s="6">
        <f ca="1">Table1[[#This Row],[Netto loon]]-Table1[[#This Row],[Netto vorige schijf]]</f>
        <v>5.0978000000031898</v>
      </c>
      <c r="L5100" s="2">
        <f ca="1">(Table1[[#This Row],[Bruto tov vorige schijf]]-Table1[[#This Row],[Netto tov vorige schijf]])/MAX(Table1[[#This Row],[Bruto tov vorige schijf]],1)</f>
        <v>0.49021999999968102</v>
      </c>
    </row>
    <row r="5101" spans="1:12" x14ac:dyDescent="0.25">
      <c r="A5101" s="14">
        <v>58831</v>
      </c>
      <c r="B5101" s="6">
        <f>LoonHeffing2020(Table1[[#This Row],[Belastbaar loon]])</f>
        <v>21973.378499999999</v>
      </c>
      <c r="C5101" s="6">
        <f>AlgemeneHeffingsKorting2020(Table1[[#This Row],[Belastbaar loon]])</f>
        <v>548.83360000000005</v>
      </c>
      <c r="D5101" s="14">
        <f>ArbeidsKorting2020(Table1[[#This Row],[Belastbaar loon]])</f>
        <v>2386.38</v>
      </c>
      <c r="E5101" s="14">
        <f>MAX(Table1[[#This Row],[Loonheffing]]-Table1[[#This Row],[Algemene Heffingskorting]]-Table1[[#This Row],[Arbeidskorting]],0)</f>
        <v>19038.164899999996</v>
      </c>
      <c r="F5101" s="6">
        <f>Table1[[#This Row],[Belastbaar loon]]-Table1[[#This Row],[Belasting]]</f>
        <v>39792.835100000004</v>
      </c>
      <c r="G5101" s="2">
        <f>(Table1[[#This Row],[Belastbaar loon]]-Table1[[#This Row],[Netto loon]])/Table1[[#This Row],[Belastbaar loon]]</f>
        <v>0.32360770512144948</v>
      </c>
      <c r="H5101" s="14">
        <f t="shared" ca="1" si="74"/>
        <v>19033.262699999999</v>
      </c>
      <c r="I5101" s="14">
        <f ca="1">IF(ROW()=2, Table1[[#This Row],[Netto loon]], INDIRECT(ADDRESS(ROW()-1,COLUMN(F:F))))</f>
        <v>39787.737300000001</v>
      </c>
      <c r="J5101" s="6">
        <f ca="1">IF(ROW()=2, 0, Table1[[#This Row],[Belastbaar loon]]-INDIRECT(ADDRESS(ROW()-1,COLUMN(A:A))))</f>
        <v>10</v>
      </c>
      <c r="K5101" s="6">
        <f ca="1">Table1[[#This Row],[Netto loon]]-Table1[[#This Row],[Netto vorige schijf]]</f>
        <v>5.0978000000031898</v>
      </c>
      <c r="L5101" s="2">
        <f ca="1">(Table1[[#This Row],[Bruto tov vorige schijf]]-Table1[[#This Row],[Netto tov vorige schijf]])/MAX(Table1[[#This Row],[Bruto tov vorige schijf]],1)</f>
        <v>0.49021999999968102</v>
      </c>
    </row>
    <row r="5102" spans="1:12" x14ac:dyDescent="0.25">
      <c r="A5102" s="14">
        <v>58841</v>
      </c>
      <c r="B5102" s="6">
        <f>LoonHeffing2020(Table1[[#This Row],[Belastbaar loon]])</f>
        <v>21977.113499999999</v>
      </c>
      <c r="C5102" s="6">
        <f>AlgemeneHeffingsKorting2020(Table1[[#This Row],[Belastbaar loon]])</f>
        <v>548.26639999999998</v>
      </c>
      <c r="D5102" s="14">
        <f>ArbeidsKorting2020(Table1[[#This Row],[Belastbaar loon]])</f>
        <v>2385.7800000000002</v>
      </c>
      <c r="E5102" s="14">
        <f>MAX(Table1[[#This Row],[Loonheffing]]-Table1[[#This Row],[Algemene Heffingskorting]]-Table1[[#This Row],[Arbeidskorting]],0)</f>
        <v>19043.0671</v>
      </c>
      <c r="F5102" s="6">
        <f>Table1[[#This Row],[Belastbaar loon]]-Table1[[#This Row],[Belasting]]</f>
        <v>39797.9329</v>
      </c>
      <c r="G5102" s="2">
        <f>(Table1[[#This Row],[Belastbaar loon]]-Table1[[#This Row],[Netto loon]])/Table1[[#This Row],[Belastbaar loon]]</f>
        <v>0.32363602080182186</v>
      </c>
      <c r="H5102" s="14">
        <f t="shared" ca="1" si="74"/>
        <v>19038.164899999996</v>
      </c>
      <c r="I5102" s="14">
        <f ca="1">IF(ROW()=2, Table1[[#This Row],[Netto loon]], INDIRECT(ADDRESS(ROW()-1,COLUMN(F:F))))</f>
        <v>39792.835100000004</v>
      </c>
      <c r="J5102" s="6">
        <f ca="1">IF(ROW()=2, 0, Table1[[#This Row],[Belastbaar loon]]-INDIRECT(ADDRESS(ROW()-1,COLUMN(A:A))))</f>
        <v>10</v>
      </c>
      <c r="K5102" s="6">
        <f ca="1">Table1[[#This Row],[Netto loon]]-Table1[[#This Row],[Netto vorige schijf]]</f>
        <v>5.0977999999959138</v>
      </c>
      <c r="L5102" s="2">
        <f ca="1">(Table1[[#This Row],[Bruto tov vorige schijf]]-Table1[[#This Row],[Netto tov vorige schijf]])/MAX(Table1[[#This Row],[Bruto tov vorige schijf]],1)</f>
        <v>0.49022000000040861</v>
      </c>
    </row>
    <row r="5103" spans="1:12" x14ac:dyDescent="0.25">
      <c r="A5103" s="14">
        <v>58851</v>
      </c>
      <c r="B5103" s="6">
        <f>LoonHeffing2020(Table1[[#This Row],[Belastbaar loon]])</f>
        <v>21980.8485</v>
      </c>
      <c r="C5103" s="6">
        <f>AlgemeneHeffingsKorting2020(Table1[[#This Row],[Belastbaar loon]])</f>
        <v>547.69920000000002</v>
      </c>
      <c r="D5103" s="14">
        <f>ArbeidsKorting2020(Table1[[#This Row],[Belastbaar loon]])</f>
        <v>2385.1799999999998</v>
      </c>
      <c r="E5103" s="14">
        <f>MAX(Table1[[#This Row],[Loonheffing]]-Table1[[#This Row],[Algemene Heffingskorting]]-Table1[[#This Row],[Arbeidskorting]],0)</f>
        <v>19047.969300000001</v>
      </c>
      <c r="F5103" s="6">
        <f>Table1[[#This Row],[Belastbaar loon]]-Table1[[#This Row],[Belasting]]</f>
        <v>39803.030700000003</v>
      </c>
      <c r="G5103" s="2">
        <f>(Table1[[#This Row],[Belastbaar loon]]-Table1[[#This Row],[Netto loon]])/Table1[[#This Row],[Belastbaar loon]]</f>
        <v>0.32366432685935664</v>
      </c>
      <c r="H5103" s="14">
        <f t="shared" ca="1" si="74"/>
        <v>19043.0671</v>
      </c>
      <c r="I5103" s="14">
        <f ca="1">IF(ROW()=2, Table1[[#This Row],[Netto loon]], INDIRECT(ADDRESS(ROW()-1,COLUMN(F:F))))</f>
        <v>39797.9329</v>
      </c>
      <c r="J5103" s="6">
        <f ca="1">IF(ROW()=2, 0, Table1[[#This Row],[Belastbaar loon]]-INDIRECT(ADDRESS(ROW()-1,COLUMN(A:A))))</f>
        <v>10</v>
      </c>
      <c r="K5103" s="6">
        <f ca="1">Table1[[#This Row],[Netto loon]]-Table1[[#This Row],[Netto vorige schijf]]</f>
        <v>5.0978000000031898</v>
      </c>
      <c r="L5103" s="2">
        <f ca="1">(Table1[[#This Row],[Bruto tov vorige schijf]]-Table1[[#This Row],[Netto tov vorige schijf]])/MAX(Table1[[#This Row],[Bruto tov vorige schijf]],1)</f>
        <v>0.49021999999968102</v>
      </c>
    </row>
    <row r="5104" spans="1:12" x14ac:dyDescent="0.25">
      <c r="A5104" s="14">
        <v>58861</v>
      </c>
      <c r="B5104" s="6">
        <f>LoonHeffing2020(Table1[[#This Row],[Belastbaar loon]])</f>
        <v>21984.583500000001</v>
      </c>
      <c r="C5104" s="6">
        <f>AlgemeneHeffingsKorting2020(Table1[[#This Row],[Belastbaar loon]])</f>
        <v>547.13200000000006</v>
      </c>
      <c r="D5104" s="14">
        <f>ArbeidsKorting2020(Table1[[#This Row],[Belastbaar loon]])</f>
        <v>2384.58</v>
      </c>
      <c r="E5104" s="14">
        <f>MAX(Table1[[#This Row],[Loonheffing]]-Table1[[#This Row],[Algemene Heffingskorting]]-Table1[[#This Row],[Arbeidskorting]],0)</f>
        <v>19052.871500000001</v>
      </c>
      <c r="F5104" s="6">
        <f>Table1[[#This Row],[Belastbaar loon]]-Table1[[#This Row],[Belasting]]</f>
        <v>39808.128499999999</v>
      </c>
      <c r="G5104" s="2">
        <f>(Table1[[#This Row],[Belastbaar loon]]-Table1[[#This Row],[Netto loon]])/Table1[[#This Row],[Belastbaar loon]]</f>
        <v>0.32369262329895859</v>
      </c>
      <c r="H5104" s="14">
        <f t="shared" ca="1" si="74"/>
        <v>19047.969300000001</v>
      </c>
      <c r="I5104" s="14">
        <f ca="1">IF(ROW()=2, Table1[[#This Row],[Netto loon]], INDIRECT(ADDRESS(ROW()-1,COLUMN(F:F))))</f>
        <v>39803.030700000003</v>
      </c>
      <c r="J5104" s="6">
        <f ca="1">IF(ROW()=2, 0, Table1[[#This Row],[Belastbaar loon]]-INDIRECT(ADDRESS(ROW()-1,COLUMN(A:A))))</f>
        <v>10</v>
      </c>
      <c r="K5104" s="6">
        <f ca="1">Table1[[#This Row],[Netto loon]]-Table1[[#This Row],[Netto vorige schijf]]</f>
        <v>5.0977999999959138</v>
      </c>
      <c r="L5104" s="2">
        <f ca="1">(Table1[[#This Row],[Bruto tov vorige schijf]]-Table1[[#This Row],[Netto tov vorige schijf]])/MAX(Table1[[#This Row],[Bruto tov vorige schijf]],1)</f>
        <v>0.49022000000040861</v>
      </c>
    </row>
    <row r="5105" spans="1:12" x14ac:dyDescent="0.25">
      <c r="A5105" s="14">
        <v>58871</v>
      </c>
      <c r="B5105" s="6">
        <f>LoonHeffing2020(Table1[[#This Row],[Belastbaar loon]])</f>
        <v>21988.318500000001</v>
      </c>
      <c r="C5105" s="6">
        <f>AlgemeneHeffingsKorting2020(Table1[[#This Row],[Belastbaar loon]])</f>
        <v>546.56479999999999</v>
      </c>
      <c r="D5105" s="14">
        <f>ArbeidsKorting2020(Table1[[#This Row],[Belastbaar loon]])</f>
        <v>2383.98</v>
      </c>
      <c r="E5105" s="14">
        <f>MAX(Table1[[#This Row],[Loonheffing]]-Table1[[#This Row],[Algemene Heffingskorting]]-Table1[[#This Row],[Arbeidskorting]],0)</f>
        <v>19057.773700000002</v>
      </c>
      <c r="F5105" s="6">
        <f>Table1[[#This Row],[Belastbaar loon]]-Table1[[#This Row],[Belasting]]</f>
        <v>39813.226299999995</v>
      </c>
      <c r="G5105" s="2">
        <f>(Table1[[#This Row],[Belastbaar loon]]-Table1[[#This Row],[Netto loon]])/Table1[[#This Row],[Belastbaar loon]]</f>
        <v>0.32372091012552878</v>
      </c>
      <c r="H5105" s="14">
        <f t="shared" ca="1" si="74"/>
        <v>19052.871500000001</v>
      </c>
      <c r="I5105" s="14">
        <f ca="1">IF(ROW()=2, Table1[[#This Row],[Netto loon]], INDIRECT(ADDRESS(ROW()-1,COLUMN(F:F))))</f>
        <v>39808.128499999999</v>
      </c>
      <c r="J5105" s="6">
        <f ca="1">IF(ROW()=2, 0, Table1[[#This Row],[Belastbaar loon]]-INDIRECT(ADDRESS(ROW()-1,COLUMN(A:A))))</f>
        <v>10</v>
      </c>
      <c r="K5105" s="6">
        <f ca="1">Table1[[#This Row],[Netto loon]]-Table1[[#This Row],[Netto vorige schijf]]</f>
        <v>5.0977999999959138</v>
      </c>
      <c r="L5105" s="2">
        <f ca="1">(Table1[[#This Row],[Bruto tov vorige schijf]]-Table1[[#This Row],[Netto tov vorige schijf]])/MAX(Table1[[#This Row],[Bruto tov vorige schijf]],1)</f>
        <v>0.49022000000040861</v>
      </c>
    </row>
    <row r="5106" spans="1:12" x14ac:dyDescent="0.25">
      <c r="A5106" s="14">
        <v>58881</v>
      </c>
      <c r="B5106" s="6">
        <f>LoonHeffing2020(Table1[[#This Row],[Belastbaar loon]])</f>
        <v>21992.053499999998</v>
      </c>
      <c r="C5106" s="6">
        <f>AlgemeneHeffingsKorting2020(Table1[[#This Row],[Belastbaar loon]])</f>
        <v>545.99760000000003</v>
      </c>
      <c r="D5106" s="14">
        <f>ArbeidsKorting2020(Table1[[#This Row],[Belastbaar loon]])</f>
        <v>2383.38</v>
      </c>
      <c r="E5106" s="14">
        <f>MAX(Table1[[#This Row],[Loonheffing]]-Table1[[#This Row],[Algemene Heffingskorting]]-Table1[[#This Row],[Arbeidskorting]],0)</f>
        <v>19062.675899999998</v>
      </c>
      <c r="F5106" s="6">
        <f>Table1[[#This Row],[Belastbaar loon]]-Table1[[#This Row],[Belasting]]</f>
        <v>39818.324099999998</v>
      </c>
      <c r="G5106" s="2">
        <f>(Table1[[#This Row],[Belastbaar loon]]-Table1[[#This Row],[Netto loon]])/Table1[[#This Row],[Belastbaar loon]]</f>
        <v>0.32374918734396496</v>
      </c>
      <c r="H5106" s="14">
        <f t="shared" ca="1" si="74"/>
        <v>19057.773700000002</v>
      </c>
      <c r="I5106" s="14">
        <f ca="1">IF(ROW()=2, Table1[[#This Row],[Netto loon]], INDIRECT(ADDRESS(ROW()-1,COLUMN(F:F))))</f>
        <v>39813.226299999995</v>
      </c>
      <c r="J5106" s="6">
        <f ca="1">IF(ROW()=2, 0, Table1[[#This Row],[Belastbaar loon]]-INDIRECT(ADDRESS(ROW()-1,COLUMN(A:A))))</f>
        <v>10</v>
      </c>
      <c r="K5106" s="6">
        <f ca="1">Table1[[#This Row],[Netto loon]]-Table1[[#This Row],[Netto vorige schijf]]</f>
        <v>5.0978000000031898</v>
      </c>
      <c r="L5106" s="2">
        <f ca="1">(Table1[[#This Row],[Bruto tov vorige schijf]]-Table1[[#This Row],[Netto tov vorige schijf]])/MAX(Table1[[#This Row],[Bruto tov vorige schijf]],1)</f>
        <v>0.49021999999968102</v>
      </c>
    </row>
    <row r="5107" spans="1:12" x14ac:dyDescent="0.25">
      <c r="A5107" s="14">
        <v>58891</v>
      </c>
      <c r="B5107" s="6">
        <f>LoonHeffing2020(Table1[[#This Row],[Belastbaar loon]])</f>
        <v>21995.788499999999</v>
      </c>
      <c r="C5107" s="6">
        <f>AlgemeneHeffingsKorting2020(Table1[[#This Row],[Belastbaar loon]])</f>
        <v>545.43039999999996</v>
      </c>
      <c r="D5107" s="14">
        <f>ArbeidsKorting2020(Table1[[#This Row],[Belastbaar loon]])</f>
        <v>2382.7800000000002</v>
      </c>
      <c r="E5107" s="14">
        <f>MAX(Table1[[#This Row],[Loonheffing]]-Table1[[#This Row],[Algemene Heffingskorting]]-Table1[[#This Row],[Arbeidskorting]],0)</f>
        <v>19067.578099999999</v>
      </c>
      <c r="F5107" s="6">
        <f>Table1[[#This Row],[Belastbaar loon]]-Table1[[#This Row],[Belasting]]</f>
        <v>39823.421900000001</v>
      </c>
      <c r="G5107" s="2">
        <f>(Table1[[#This Row],[Belastbaar loon]]-Table1[[#This Row],[Netto loon]])/Table1[[#This Row],[Belastbaar loon]]</f>
        <v>0.32377745495916183</v>
      </c>
      <c r="H5107" s="14">
        <f t="shared" ca="1" si="74"/>
        <v>19062.675899999998</v>
      </c>
      <c r="I5107" s="14">
        <f ca="1">IF(ROW()=2, Table1[[#This Row],[Netto loon]], INDIRECT(ADDRESS(ROW()-1,COLUMN(F:F))))</f>
        <v>39818.324099999998</v>
      </c>
      <c r="J5107" s="6">
        <f ca="1">IF(ROW()=2, 0, Table1[[#This Row],[Belastbaar loon]]-INDIRECT(ADDRESS(ROW()-1,COLUMN(A:A))))</f>
        <v>10</v>
      </c>
      <c r="K5107" s="6">
        <f ca="1">Table1[[#This Row],[Netto loon]]-Table1[[#This Row],[Netto vorige schijf]]</f>
        <v>5.0978000000031898</v>
      </c>
      <c r="L5107" s="2">
        <f ca="1">(Table1[[#This Row],[Bruto tov vorige schijf]]-Table1[[#This Row],[Netto tov vorige schijf]])/MAX(Table1[[#This Row],[Bruto tov vorige schijf]],1)</f>
        <v>0.49021999999968102</v>
      </c>
    </row>
    <row r="5108" spans="1:12" x14ac:dyDescent="0.25">
      <c r="A5108" s="14">
        <v>58901</v>
      </c>
      <c r="B5108" s="6">
        <f>LoonHeffing2020(Table1[[#This Row],[Belastbaar loon]])</f>
        <v>21999.523499999999</v>
      </c>
      <c r="C5108" s="6">
        <f>AlgemeneHeffingsKorting2020(Table1[[#This Row],[Belastbaar loon]])</f>
        <v>544.86320000000001</v>
      </c>
      <c r="D5108" s="14">
        <f>ArbeidsKorting2020(Table1[[#This Row],[Belastbaar loon]])</f>
        <v>2382.1799999999998</v>
      </c>
      <c r="E5108" s="14">
        <f>MAX(Table1[[#This Row],[Loonheffing]]-Table1[[#This Row],[Algemene Heffingskorting]]-Table1[[#This Row],[Arbeidskorting]],0)</f>
        <v>19072.480299999999</v>
      </c>
      <c r="F5108" s="6">
        <f>Table1[[#This Row],[Belastbaar loon]]-Table1[[#This Row],[Belasting]]</f>
        <v>39828.519700000004</v>
      </c>
      <c r="G5108" s="2">
        <f>(Table1[[#This Row],[Belastbaar loon]]-Table1[[#This Row],[Netto loon]])/Table1[[#This Row],[Belastbaar loon]]</f>
        <v>0.32380571297601052</v>
      </c>
      <c r="H5108" s="14">
        <f t="shared" ca="1" si="74"/>
        <v>19067.578099999999</v>
      </c>
      <c r="I5108" s="14">
        <f ca="1">IF(ROW()=2, Table1[[#This Row],[Netto loon]], INDIRECT(ADDRESS(ROW()-1,COLUMN(F:F))))</f>
        <v>39823.421900000001</v>
      </c>
      <c r="J5108" s="6">
        <f ca="1">IF(ROW()=2, 0, Table1[[#This Row],[Belastbaar loon]]-INDIRECT(ADDRESS(ROW()-1,COLUMN(A:A))))</f>
        <v>10</v>
      </c>
      <c r="K5108" s="6">
        <f ca="1">Table1[[#This Row],[Netto loon]]-Table1[[#This Row],[Netto vorige schijf]]</f>
        <v>5.0978000000031898</v>
      </c>
      <c r="L5108" s="2">
        <f ca="1">(Table1[[#This Row],[Bruto tov vorige schijf]]-Table1[[#This Row],[Netto tov vorige schijf]])/MAX(Table1[[#This Row],[Bruto tov vorige schijf]],1)</f>
        <v>0.49021999999968102</v>
      </c>
    </row>
    <row r="5109" spans="1:12" x14ac:dyDescent="0.25">
      <c r="A5109" s="14">
        <v>58911</v>
      </c>
      <c r="B5109" s="6">
        <f>LoonHeffing2020(Table1[[#This Row],[Belastbaar loon]])</f>
        <v>22003.2585</v>
      </c>
      <c r="C5109" s="6">
        <f>AlgemeneHeffingsKorting2020(Table1[[#This Row],[Belastbaar loon]])</f>
        <v>544.29600000000005</v>
      </c>
      <c r="D5109" s="14">
        <f>ArbeidsKorting2020(Table1[[#This Row],[Belastbaar loon]])</f>
        <v>2381.58</v>
      </c>
      <c r="E5109" s="14">
        <f>MAX(Table1[[#This Row],[Loonheffing]]-Table1[[#This Row],[Algemene Heffingskorting]]-Table1[[#This Row],[Arbeidskorting]],0)</f>
        <v>19077.3825</v>
      </c>
      <c r="F5109" s="6">
        <f>Table1[[#This Row],[Belastbaar loon]]-Table1[[#This Row],[Belasting]]</f>
        <v>39833.6175</v>
      </c>
      <c r="G5109" s="2">
        <f>(Table1[[#This Row],[Belastbaar loon]]-Table1[[#This Row],[Netto loon]])/Table1[[#This Row],[Belastbaar loon]]</f>
        <v>0.32383396139939907</v>
      </c>
      <c r="H5109" s="14">
        <f t="shared" ca="1" si="74"/>
        <v>19072.480299999999</v>
      </c>
      <c r="I5109" s="14">
        <f ca="1">IF(ROW()=2, Table1[[#This Row],[Netto loon]], INDIRECT(ADDRESS(ROW()-1,COLUMN(F:F))))</f>
        <v>39828.519700000004</v>
      </c>
      <c r="J5109" s="6">
        <f ca="1">IF(ROW()=2, 0, Table1[[#This Row],[Belastbaar loon]]-INDIRECT(ADDRESS(ROW()-1,COLUMN(A:A))))</f>
        <v>10</v>
      </c>
      <c r="K5109" s="6">
        <f ca="1">Table1[[#This Row],[Netto loon]]-Table1[[#This Row],[Netto vorige schijf]]</f>
        <v>5.0977999999959138</v>
      </c>
      <c r="L5109" s="2">
        <f ca="1">(Table1[[#This Row],[Bruto tov vorige schijf]]-Table1[[#This Row],[Netto tov vorige schijf]])/MAX(Table1[[#This Row],[Bruto tov vorige schijf]],1)</f>
        <v>0.49022000000040861</v>
      </c>
    </row>
    <row r="5110" spans="1:12" x14ac:dyDescent="0.25">
      <c r="A5110" s="14">
        <v>58921</v>
      </c>
      <c r="B5110" s="6">
        <f>LoonHeffing2020(Table1[[#This Row],[Belastbaar loon]])</f>
        <v>22006.9935</v>
      </c>
      <c r="C5110" s="6">
        <f>AlgemeneHeffingsKorting2020(Table1[[#This Row],[Belastbaar loon]])</f>
        <v>543.72879999999998</v>
      </c>
      <c r="D5110" s="14">
        <f>ArbeidsKorting2020(Table1[[#This Row],[Belastbaar loon]])</f>
        <v>2380.98</v>
      </c>
      <c r="E5110" s="14">
        <f>MAX(Table1[[#This Row],[Loonheffing]]-Table1[[#This Row],[Algemene Heffingskorting]]-Table1[[#This Row],[Arbeidskorting]],0)</f>
        <v>19082.2847</v>
      </c>
      <c r="F5110" s="6">
        <f>Table1[[#This Row],[Belastbaar loon]]-Table1[[#This Row],[Belasting]]</f>
        <v>39838.715299999996</v>
      </c>
      <c r="G5110" s="2">
        <f>(Table1[[#This Row],[Belastbaar loon]]-Table1[[#This Row],[Netto loon]])/Table1[[#This Row],[Belastbaar loon]]</f>
        <v>0.32386220023421197</v>
      </c>
      <c r="H5110" s="14">
        <f t="shared" ca="1" si="74"/>
        <v>19077.3825</v>
      </c>
      <c r="I5110" s="14">
        <f ca="1">IF(ROW()=2, Table1[[#This Row],[Netto loon]], INDIRECT(ADDRESS(ROW()-1,COLUMN(F:F))))</f>
        <v>39833.6175</v>
      </c>
      <c r="J5110" s="6">
        <f ca="1">IF(ROW()=2, 0, Table1[[#This Row],[Belastbaar loon]]-INDIRECT(ADDRESS(ROW()-1,COLUMN(A:A))))</f>
        <v>10</v>
      </c>
      <c r="K5110" s="6">
        <f ca="1">Table1[[#This Row],[Netto loon]]-Table1[[#This Row],[Netto vorige schijf]]</f>
        <v>5.0977999999959138</v>
      </c>
      <c r="L5110" s="2">
        <f ca="1">(Table1[[#This Row],[Bruto tov vorige schijf]]-Table1[[#This Row],[Netto tov vorige schijf]])/MAX(Table1[[#This Row],[Bruto tov vorige schijf]],1)</f>
        <v>0.49022000000040861</v>
      </c>
    </row>
    <row r="5111" spans="1:12" x14ac:dyDescent="0.25">
      <c r="A5111" s="14">
        <v>58931</v>
      </c>
      <c r="B5111" s="6">
        <f>LoonHeffing2020(Table1[[#This Row],[Belastbaar loon]])</f>
        <v>22010.728500000001</v>
      </c>
      <c r="C5111" s="6">
        <f>AlgemeneHeffingsKorting2020(Table1[[#This Row],[Belastbaar loon]])</f>
        <v>543.16160000000002</v>
      </c>
      <c r="D5111" s="14">
        <f>ArbeidsKorting2020(Table1[[#This Row],[Belastbaar loon]])</f>
        <v>2380.38</v>
      </c>
      <c r="E5111" s="14">
        <f>MAX(Table1[[#This Row],[Loonheffing]]-Table1[[#This Row],[Algemene Heffingskorting]]-Table1[[#This Row],[Arbeidskorting]],0)</f>
        <v>19087.186900000001</v>
      </c>
      <c r="F5111" s="6">
        <f>Table1[[#This Row],[Belastbaar loon]]-Table1[[#This Row],[Belasting]]</f>
        <v>39843.813099999999</v>
      </c>
      <c r="G5111" s="2">
        <f>(Table1[[#This Row],[Belastbaar loon]]-Table1[[#This Row],[Netto loon]])/Table1[[#This Row],[Belastbaar loon]]</f>
        <v>0.32389042948533031</v>
      </c>
      <c r="H5111" s="14">
        <f t="shared" ca="1" si="74"/>
        <v>19082.2847</v>
      </c>
      <c r="I5111" s="14">
        <f ca="1">IF(ROW()=2, Table1[[#This Row],[Netto loon]], INDIRECT(ADDRESS(ROW()-1,COLUMN(F:F))))</f>
        <v>39838.715299999996</v>
      </c>
      <c r="J5111" s="6">
        <f ca="1">IF(ROW()=2, 0, Table1[[#This Row],[Belastbaar loon]]-INDIRECT(ADDRESS(ROW()-1,COLUMN(A:A))))</f>
        <v>10</v>
      </c>
      <c r="K5111" s="6">
        <f ca="1">Table1[[#This Row],[Netto loon]]-Table1[[#This Row],[Netto vorige schijf]]</f>
        <v>5.0978000000031898</v>
      </c>
      <c r="L5111" s="2">
        <f ca="1">(Table1[[#This Row],[Bruto tov vorige schijf]]-Table1[[#This Row],[Netto tov vorige schijf]])/MAX(Table1[[#This Row],[Bruto tov vorige schijf]],1)</f>
        <v>0.49021999999968102</v>
      </c>
    </row>
    <row r="5112" spans="1:12" x14ac:dyDescent="0.25">
      <c r="A5112" s="14">
        <v>58941</v>
      </c>
      <c r="B5112" s="6">
        <f>LoonHeffing2020(Table1[[#This Row],[Belastbaar loon]])</f>
        <v>22014.463500000002</v>
      </c>
      <c r="C5112" s="6">
        <f>AlgemeneHeffingsKorting2020(Table1[[#This Row],[Belastbaar loon]])</f>
        <v>542.59440000000006</v>
      </c>
      <c r="D5112" s="14">
        <f>ArbeidsKorting2020(Table1[[#This Row],[Belastbaar loon]])</f>
        <v>2379.7800000000002</v>
      </c>
      <c r="E5112" s="14">
        <f>MAX(Table1[[#This Row],[Loonheffing]]-Table1[[#This Row],[Algemene Heffingskorting]]-Table1[[#This Row],[Arbeidskorting]],0)</f>
        <v>19092.089100000001</v>
      </c>
      <c r="F5112" s="6">
        <f>Table1[[#This Row],[Belastbaar loon]]-Table1[[#This Row],[Belasting]]</f>
        <v>39848.910900000003</v>
      </c>
      <c r="G5112" s="2">
        <f>(Table1[[#This Row],[Belastbaar loon]]-Table1[[#This Row],[Netto loon]])/Table1[[#This Row],[Belastbaar loon]]</f>
        <v>0.32391864915763219</v>
      </c>
      <c r="H5112" s="14">
        <f t="shared" ca="1" si="74"/>
        <v>19087.186900000001</v>
      </c>
      <c r="I5112" s="14">
        <f ca="1">IF(ROW()=2, Table1[[#This Row],[Netto loon]], INDIRECT(ADDRESS(ROW()-1,COLUMN(F:F))))</f>
        <v>39843.813099999999</v>
      </c>
      <c r="J5112" s="6">
        <f ca="1">IF(ROW()=2, 0, Table1[[#This Row],[Belastbaar loon]]-INDIRECT(ADDRESS(ROW()-1,COLUMN(A:A))))</f>
        <v>10</v>
      </c>
      <c r="K5112" s="6">
        <f ca="1">Table1[[#This Row],[Netto loon]]-Table1[[#This Row],[Netto vorige schijf]]</f>
        <v>5.0978000000031898</v>
      </c>
      <c r="L5112" s="2">
        <f ca="1">(Table1[[#This Row],[Bruto tov vorige schijf]]-Table1[[#This Row],[Netto tov vorige schijf]])/MAX(Table1[[#This Row],[Bruto tov vorige schijf]],1)</f>
        <v>0.49021999999968102</v>
      </c>
    </row>
    <row r="5113" spans="1:12" x14ac:dyDescent="0.25">
      <c r="A5113" s="14">
        <v>58951</v>
      </c>
      <c r="B5113" s="6">
        <f>LoonHeffing2020(Table1[[#This Row],[Belastbaar loon]])</f>
        <v>22018.198499999999</v>
      </c>
      <c r="C5113" s="6">
        <f>AlgemeneHeffingsKorting2020(Table1[[#This Row],[Belastbaar loon]])</f>
        <v>542.02719999999999</v>
      </c>
      <c r="D5113" s="14">
        <f>ArbeidsKorting2020(Table1[[#This Row],[Belastbaar loon]])</f>
        <v>2379.1799999999998</v>
      </c>
      <c r="E5113" s="14">
        <f>MAX(Table1[[#This Row],[Loonheffing]]-Table1[[#This Row],[Algemene Heffingskorting]]-Table1[[#This Row],[Arbeidskorting]],0)</f>
        <v>19096.991299999998</v>
      </c>
      <c r="F5113" s="6">
        <f>Table1[[#This Row],[Belastbaar loon]]-Table1[[#This Row],[Belasting]]</f>
        <v>39854.008700000006</v>
      </c>
      <c r="G5113" s="2">
        <f>(Table1[[#This Row],[Belastbaar loon]]-Table1[[#This Row],[Netto loon]])/Table1[[#This Row],[Belastbaar loon]]</f>
        <v>0.32394685925599215</v>
      </c>
      <c r="H5113" s="14">
        <f t="shared" ca="1" si="74"/>
        <v>19092.089100000001</v>
      </c>
      <c r="I5113" s="14">
        <f ca="1">IF(ROW()=2, Table1[[#This Row],[Netto loon]], INDIRECT(ADDRESS(ROW()-1,COLUMN(F:F))))</f>
        <v>39848.910900000003</v>
      </c>
      <c r="J5113" s="6">
        <f ca="1">IF(ROW()=2, 0, Table1[[#This Row],[Belastbaar loon]]-INDIRECT(ADDRESS(ROW()-1,COLUMN(A:A))))</f>
        <v>10</v>
      </c>
      <c r="K5113" s="6">
        <f ca="1">Table1[[#This Row],[Netto loon]]-Table1[[#This Row],[Netto vorige schijf]]</f>
        <v>5.0978000000031898</v>
      </c>
      <c r="L5113" s="2">
        <f ca="1">(Table1[[#This Row],[Bruto tov vorige schijf]]-Table1[[#This Row],[Netto tov vorige schijf]])/MAX(Table1[[#This Row],[Bruto tov vorige schijf]],1)</f>
        <v>0.49021999999968102</v>
      </c>
    </row>
    <row r="5114" spans="1:12" x14ac:dyDescent="0.25">
      <c r="A5114" s="14">
        <v>58961</v>
      </c>
      <c r="B5114" s="6">
        <f>LoonHeffing2020(Table1[[#This Row],[Belastbaar loon]])</f>
        <v>22021.933499999999</v>
      </c>
      <c r="C5114" s="6">
        <f>AlgemeneHeffingsKorting2020(Table1[[#This Row],[Belastbaar loon]])</f>
        <v>541.46</v>
      </c>
      <c r="D5114" s="14">
        <f>ArbeidsKorting2020(Table1[[#This Row],[Belastbaar loon]])</f>
        <v>2378.58</v>
      </c>
      <c r="E5114" s="14">
        <f>MAX(Table1[[#This Row],[Loonheffing]]-Table1[[#This Row],[Algemene Heffingskorting]]-Table1[[#This Row],[Arbeidskorting]],0)</f>
        <v>19101.893499999998</v>
      </c>
      <c r="F5114" s="6">
        <f>Table1[[#This Row],[Belastbaar loon]]-Table1[[#This Row],[Belasting]]</f>
        <v>39859.106500000002</v>
      </c>
      <c r="G5114" s="2">
        <f>(Table1[[#This Row],[Belastbaar loon]]-Table1[[#This Row],[Netto loon]])/Table1[[#This Row],[Belastbaar loon]]</f>
        <v>0.32397505978528179</v>
      </c>
      <c r="H5114" s="14">
        <f t="shared" ca="1" si="74"/>
        <v>19096.991299999998</v>
      </c>
      <c r="I5114" s="14">
        <f ca="1">IF(ROW()=2, Table1[[#This Row],[Netto loon]], INDIRECT(ADDRESS(ROW()-1,COLUMN(F:F))))</f>
        <v>39854.008700000006</v>
      </c>
      <c r="J5114" s="6">
        <f ca="1">IF(ROW()=2, 0, Table1[[#This Row],[Belastbaar loon]]-INDIRECT(ADDRESS(ROW()-1,COLUMN(A:A))))</f>
        <v>10</v>
      </c>
      <c r="K5114" s="6">
        <f ca="1">Table1[[#This Row],[Netto loon]]-Table1[[#This Row],[Netto vorige schijf]]</f>
        <v>5.0977999999959138</v>
      </c>
      <c r="L5114" s="2">
        <f ca="1">(Table1[[#This Row],[Bruto tov vorige schijf]]-Table1[[#This Row],[Netto tov vorige schijf]])/MAX(Table1[[#This Row],[Bruto tov vorige schijf]],1)</f>
        <v>0.49022000000040861</v>
      </c>
    </row>
    <row r="5115" spans="1:12" x14ac:dyDescent="0.25">
      <c r="A5115" s="14">
        <v>58971</v>
      </c>
      <c r="B5115" s="6">
        <f>LoonHeffing2020(Table1[[#This Row],[Belastbaar loon]])</f>
        <v>22025.6685</v>
      </c>
      <c r="C5115" s="6">
        <f>AlgemeneHeffingsKorting2020(Table1[[#This Row],[Belastbaar loon]])</f>
        <v>540.89279999999997</v>
      </c>
      <c r="D5115" s="14">
        <f>ArbeidsKorting2020(Table1[[#This Row],[Belastbaar loon]])</f>
        <v>2377.98</v>
      </c>
      <c r="E5115" s="14">
        <f>MAX(Table1[[#This Row],[Loonheffing]]-Table1[[#This Row],[Algemene Heffingskorting]]-Table1[[#This Row],[Arbeidskorting]],0)</f>
        <v>19106.795699999999</v>
      </c>
      <c r="F5115" s="6">
        <f>Table1[[#This Row],[Belastbaar loon]]-Table1[[#This Row],[Belasting]]</f>
        <v>39864.204299999998</v>
      </c>
      <c r="G5115" s="2">
        <f>(Table1[[#This Row],[Belastbaar loon]]-Table1[[#This Row],[Netto loon]])/Table1[[#This Row],[Belastbaar loon]]</f>
        <v>0.32400325075036884</v>
      </c>
      <c r="H5115" s="14">
        <f t="shared" ca="1" si="74"/>
        <v>19101.893499999998</v>
      </c>
      <c r="I5115" s="14">
        <f ca="1">IF(ROW()=2, Table1[[#This Row],[Netto loon]], INDIRECT(ADDRESS(ROW()-1,COLUMN(F:F))))</f>
        <v>39859.106500000002</v>
      </c>
      <c r="J5115" s="6">
        <f ca="1">IF(ROW()=2, 0, Table1[[#This Row],[Belastbaar loon]]-INDIRECT(ADDRESS(ROW()-1,COLUMN(A:A))))</f>
        <v>10</v>
      </c>
      <c r="K5115" s="6">
        <f ca="1">Table1[[#This Row],[Netto loon]]-Table1[[#This Row],[Netto vorige schijf]]</f>
        <v>5.0977999999959138</v>
      </c>
      <c r="L5115" s="2">
        <f ca="1">(Table1[[#This Row],[Bruto tov vorige schijf]]-Table1[[#This Row],[Netto tov vorige schijf]])/MAX(Table1[[#This Row],[Bruto tov vorige schijf]],1)</f>
        <v>0.49022000000040861</v>
      </c>
    </row>
    <row r="5116" spans="1:12" x14ac:dyDescent="0.25">
      <c r="A5116" s="14">
        <v>58981</v>
      </c>
      <c r="B5116" s="6">
        <f>LoonHeffing2020(Table1[[#This Row],[Belastbaar loon]])</f>
        <v>22029.4035</v>
      </c>
      <c r="C5116" s="6">
        <f>AlgemeneHeffingsKorting2020(Table1[[#This Row],[Belastbaar loon]])</f>
        <v>540.32560000000001</v>
      </c>
      <c r="D5116" s="14">
        <f>ArbeidsKorting2020(Table1[[#This Row],[Belastbaar loon]])</f>
        <v>2377.38</v>
      </c>
      <c r="E5116" s="14">
        <f>MAX(Table1[[#This Row],[Loonheffing]]-Table1[[#This Row],[Algemene Heffingskorting]]-Table1[[#This Row],[Arbeidskorting]],0)</f>
        <v>19111.697899999999</v>
      </c>
      <c r="F5116" s="6">
        <f>Table1[[#This Row],[Belastbaar loon]]-Table1[[#This Row],[Belasting]]</f>
        <v>39869.302100000001</v>
      </c>
      <c r="G5116" s="2">
        <f>(Table1[[#This Row],[Belastbaar loon]]-Table1[[#This Row],[Netto loon]])/Table1[[#This Row],[Belastbaar loon]]</f>
        <v>0.32403143215611807</v>
      </c>
      <c r="H5116" s="14">
        <f t="shared" ca="1" si="74"/>
        <v>19106.795699999999</v>
      </c>
      <c r="I5116" s="14">
        <f ca="1">IF(ROW()=2, Table1[[#This Row],[Netto loon]], INDIRECT(ADDRESS(ROW()-1,COLUMN(F:F))))</f>
        <v>39864.204299999998</v>
      </c>
      <c r="J5116" s="6">
        <f ca="1">IF(ROW()=2, 0, Table1[[#This Row],[Belastbaar loon]]-INDIRECT(ADDRESS(ROW()-1,COLUMN(A:A))))</f>
        <v>10</v>
      </c>
      <c r="K5116" s="6">
        <f ca="1">Table1[[#This Row],[Netto loon]]-Table1[[#This Row],[Netto vorige schijf]]</f>
        <v>5.0978000000031898</v>
      </c>
      <c r="L5116" s="2">
        <f ca="1">(Table1[[#This Row],[Bruto tov vorige schijf]]-Table1[[#This Row],[Netto tov vorige schijf]])/MAX(Table1[[#This Row],[Bruto tov vorige schijf]],1)</f>
        <v>0.49021999999968102</v>
      </c>
    </row>
    <row r="5117" spans="1:12" x14ac:dyDescent="0.25">
      <c r="A5117" s="14">
        <v>58991</v>
      </c>
      <c r="B5117" s="6">
        <f>LoonHeffing2020(Table1[[#This Row],[Belastbaar loon]])</f>
        <v>22033.138500000001</v>
      </c>
      <c r="C5117" s="6">
        <f>AlgemeneHeffingsKorting2020(Table1[[#This Row],[Belastbaar loon]])</f>
        <v>539.75840000000005</v>
      </c>
      <c r="D5117" s="14">
        <f>ArbeidsKorting2020(Table1[[#This Row],[Belastbaar loon]])</f>
        <v>2376.7800000000002</v>
      </c>
      <c r="E5117" s="14">
        <f>MAX(Table1[[#This Row],[Loonheffing]]-Table1[[#This Row],[Algemene Heffingskorting]]-Table1[[#This Row],[Arbeidskorting]],0)</f>
        <v>19116.600100000003</v>
      </c>
      <c r="F5117" s="6">
        <f>Table1[[#This Row],[Belastbaar loon]]-Table1[[#This Row],[Belasting]]</f>
        <v>39874.399899999997</v>
      </c>
      <c r="G5117" s="2">
        <f>(Table1[[#This Row],[Belastbaar loon]]-Table1[[#This Row],[Netto loon]])/Table1[[#This Row],[Belastbaar loon]]</f>
        <v>0.32405960400739103</v>
      </c>
      <c r="H5117" s="14">
        <f t="shared" ca="1" si="74"/>
        <v>19111.697899999999</v>
      </c>
      <c r="I5117" s="14">
        <f ca="1">IF(ROW()=2, Table1[[#This Row],[Netto loon]], INDIRECT(ADDRESS(ROW()-1,COLUMN(F:F))))</f>
        <v>39869.302100000001</v>
      </c>
      <c r="J5117" s="6">
        <f ca="1">IF(ROW()=2, 0, Table1[[#This Row],[Belastbaar loon]]-INDIRECT(ADDRESS(ROW()-1,COLUMN(A:A))))</f>
        <v>10</v>
      </c>
      <c r="K5117" s="6">
        <f ca="1">Table1[[#This Row],[Netto loon]]-Table1[[#This Row],[Netto vorige schijf]]</f>
        <v>5.0977999999959138</v>
      </c>
      <c r="L5117" s="2">
        <f ca="1">(Table1[[#This Row],[Bruto tov vorige schijf]]-Table1[[#This Row],[Netto tov vorige schijf]])/MAX(Table1[[#This Row],[Bruto tov vorige schijf]],1)</f>
        <v>0.49022000000040861</v>
      </c>
    </row>
    <row r="5118" spans="1:12" x14ac:dyDescent="0.25">
      <c r="A5118" s="14">
        <v>59001</v>
      </c>
      <c r="B5118" s="6">
        <f>LoonHeffing2020(Table1[[#This Row],[Belastbaar loon]])</f>
        <v>22036.873500000002</v>
      </c>
      <c r="C5118" s="6">
        <f>AlgemeneHeffingsKorting2020(Table1[[#This Row],[Belastbaar loon]])</f>
        <v>539.19119999999998</v>
      </c>
      <c r="D5118" s="14">
        <f>ArbeidsKorting2020(Table1[[#This Row],[Belastbaar loon]])</f>
        <v>2376.1799999999998</v>
      </c>
      <c r="E5118" s="14">
        <f>MAX(Table1[[#This Row],[Loonheffing]]-Table1[[#This Row],[Algemene Heffingskorting]]-Table1[[#This Row],[Arbeidskorting]],0)</f>
        <v>19121.5023</v>
      </c>
      <c r="F5118" s="6">
        <f>Table1[[#This Row],[Belastbaar loon]]-Table1[[#This Row],[Belasting]]</f>
        <v>39879.4977</v>
      </c>
      <c r="G5118" s="2">
        <f>(Table1[[#This Row],[Belastbaar loon]]-Table1[[#This Row],[Netto loon]])/Table1[[#This Row],[Belastbaar loon]]</f>
        <v>0.32408776630904562</v>
      </c>
      <c r="H5118" s="14">
        <f t="shared" ca="1" si="74"/>
        <v>19116.600100000003</v>
      </c>
      <c r="I5118" s="14">
        <f ca="1">IF(ROW()=2, Table1[[#This Row],[Netto loon]], INDIRECT(ADDRESS(ROW()-1,COLUMN(F:F))))</f>
        <v>39874.399899999997</v>
      </c>
      <c r="J5118" s="6">
        <f ca="1">IF(ROW()=2, 0, Table1[[#This Row],[Belastbaar loon]]-INDIRECT(ADDRESS(ROW()-1,COLUMN(A:A))))</f>
        <v>10</v>
      </c>
      <c r="K5118" s="6">
        <f ca="1">Table1[[#This Row],[Netto loon]]-Table1[[#This Row],[Netto vorige schijf]]</f>
        <v>5.0978000000031898</v>
      </c>
      <c r="L5118" s="2">
        <f ca="1">(Table1[[#This Row],[Bruto tov vorige schijf]]-Table1[[#This Row],[Netto tov vorige schijf]])/MAX(Table1[[#This Row],[Bruto tov vorige schijf]],1)</f>
        <v>0.49021999999968102</v>
      </c>
    </row>
    <row r="5119" spans="1:12" x14ac:dyDescent="0.25">
      <c r="A5119" s="14">
        <v>59011</v>
      </c>
      <c r="B5119" s="6">
        <f>LoonHeffing2020(Table1[[#This Row],[Belastbaar loon]])</f>
        <v>22040.608499999998</v>
      </c>
      <c r="C5119" s="6">
        <f>AlgemeneHeffingsKorting2020(Table1[[#This Row],[Belastbaar loon]])</f>
        <v>538.62400000000002</v>
      </c>
      <c r="D5119" s="14">
        <f>ArbeidsKorting2020(Table1[[#This Row],[Belastbaar loon]])</f>
        <v>2375.58</v>
      </c>
      <c r="E5119" s="14">
        <f>MAX(Table1[[#This Row],[Loonheffing]]-Table1[[#This Row],[Algemene Heffingskorting]]-Table1[[#This Row],[Arbeidskorting]],0)</f>
        <v>19126.404499999997</v>
      </c>
      <c r="F5119" s="6">
        <f>Table1[[#This Row],[Belastbaar loon]]-Table1[[#This Row],[Belasting]]</f>
        <v>39884.595500000003</v>
      </c>
      <c r="G5119" s="2">
        <f>(Table1[[#This Row],[Belastbaar loon]]-Table1[[#This Row],[Netto loon]])/Table1[[#This Row],[Belastbaar loon]]</f>
        <v>0.32411591906593679</v>
      </c>
      <c r="H5119" s="14">
        <f t="shared" ca="1" si="74"/>
        <v>19121.5023</v>
      </c>
      <c r="I5119" s="14">
        <f ca="1">IF(ROW()=2, Table1[[#This Row],[Netto loon]], INDIRECT(ADDRESS(ROW()-1,COLUMN(F:F))))</f>
        <v>39879.4977</v>
      </c>
      <c r="J5119" s="6">
        <f ca="1">IF(ROW()=2, 0, Table1[[#This Row],[Belastbaar loon]]-INDIRECT(ADDRESS(ROW()-1,COLUMN(A:A))))</f>
        <v>10</v>
      </c>
      <c r="K5119" s="6">
        <f ca="1">Table1[[#This Row],[Netto loon]]-Table1[[#This Row],[Netto vorige schijf]]</f>
        <v>5.0978000000031898</v>
      </c>
      <c r="L5119" s="2">
        <f ca="1">(Table1[[#This Row],[Bruto tov vorige schijf]]-Table1[[#This Row],[Netto tov vorige schijf]])/MAX(Table1[[#This Row],[Bruto tov vorige schijf]],1)</f>
        <v>0.49021999999968102</v>
      </c>
    </row>
    <row r="5120" spans="1:12" x14ac:dyDescent="0.25">
      <c r="A5120" s="14">
        <v>59021</v>
      </c>
      <c r="B5120" s="6">
        <f>LoonHeffing2020(Table1[[#This Row],[Belastbaar loon]])</f>
        <v>22044.343499999999</v>
      </c>
      <c r="C5120" s="6">
        <f>AlgemeneHeffingsKorting2020(Table1[[#This Row],[Belastbaar loon]])</f>
        <v>538.05680000000007</v>
      </c>
      <c r="D5120" s="14">
        <f>ArbeidsKorting2020(Table1[[#This Row],[Belastbaar loon]])</f>
        <v>2374.98</v>
      </c>
      <c r="E5120" s="14">
        <f>MAX(Table1[[#This Row],[Loonheffing]]-Table1[[#This Row],[Algemene Heffingskorting]]-Table1[[#This Row],[Arbeidskorting]],0)</f>
        <v>19131.306700000001</v>
      </c>
      <c r="F5120" s="6">
        <f>Table1[[#This Row],[Belastbaar loon]]-Table1[[#This Row],[Belasting]]</f>
        <v>39889.693299999999</v>
      </c>
      <c r="G5120" s="2">
        <f>(Table1[[#This Row],[Belastbaar loon]]-Table1[[#This Row],[Netto loon]])/Table1[[#This Row],[Belastbaar loon]]</f>
        <v>0.32414406228291626</v>
      </c>
      <c r="H5120" s="14">
        <f t="shared" ca="1" si="74"/>
        <v>19126.404499999997</v>
      </c>
      <c r="I5120" s="14">
        <f ca="1">IF(ROW()=2, Table1[[#This Row],[Netto loon]], INDIRECT(ADDRESS(ROW()-1,COLUMN(F:F))))</f>
        <v>39884.595500000003</v>
      </c>
      <c r="J5120" s="6">
        <f ca="1">IF(ROW()=2, 0, Table1[[#This Row],[Belastbaar loon]]-INDIRECT(ADDRESS(ROW()-1,COLUMN(A:A))))</f>
        <v>10</v>
      </c>
      <c r="K5120" s="6">
        <f ca="1">Table1[[#This Row],[Netto loon]]-Table1[[#This Row],[Netto vorige schijf]]</f>
        <v>5.0977999999959138</v>
      </c>
      <c r="L5120" s="2">
        <f ca="1">(Table1[[#This Row],[Bruto tov vorige schijf]]-Table1[[#This Row],[Netto tov vorige schijf]])/MAX(Table1[[#This Row],[Bruto tov vorige schijf]],1)</f>
        <v>0.49022000000040861</v>
      </c>
    </row>
    <row r="5121" spans="1:12" x14ac:dyDescent="0.25">
      <c r="A5121" s="14">
        <v>59031</v>
      </c>
      <c r="B5121" s="6">
        <f>LoonHeffing2020(Table1[[#This Row],[Belastbaar loon]])</f>
        <v>22048.0785</v>
      </c>
      <c r="C5121" s="6">
        <f>AlgemeneHeffingsKorting2020(Table1[[#This Row],[Belastbaar loon]])</f>
        <v>537.4896</v>
      </c>
      <c r="D5121" s="14">
        <f>ArbeidsKorting2020(Table1[[#This Row],[Belastbaar loon]])</f>
        <v>2374.38</v>
      </c>
      <c r="E5121" s="14">
        <f>MAX(Table1[[#This Row],[Loonheffing]]-Table1[[#This Row],[Algemene Heffingskorting]]-Table1[[#This Row],[Arbeidskorting]],0)</f>
        <v>19136.208899999998</v>
      </c>
      <c r="F5121" s="6">
        <f>Table1[[#This Row],[Belastbaar loon]]-Table1[[#This Row],[Belasting]]</f>
        <v>39894.791100000002</v>
      </c>
      <c r="G5121" s="2">
        <f>(Table1[[#This Row],[Belastbaar loon]]-Table1[[#This Row],[Netto loon]])/Table1[[#This Row],[Belastbaar loon]]</f>
        <v>0.32417219596483199</v>
      </c>
      <c r="H5121" s="14">
        <f t="shared" ca="1" si="74"/>
        <v>19131.306700000001</v>
      </c>
      <c r="I5121" s="14">
        <f ca="1">IF(ROW()=2, Table1[[#This Row],[Netto loon]], INDIRECT(ADDRESS(ROW()-1,COLUMN(F:F))))</f>
        <v>39889.693299999999</v>
      </c>
      <c r="J5121" s="6">
        <f ca="1">IF(ROW()=2, 0, Table1[[#This Row],[Belastbaar loon]]-INDIRECT(ADDRESS(ROW()-1,COLUMN(A:A))))</f>
        <v>10</v>
      </c>
      <c r="K5121" s="6">
        <f ca="1">Table1[[#This Row],[Netto loon]]-Table1[[#This Row],[Netto vorige schijf]]</f>
        <v>5.0978000000031898</v>
      </c>
      <c r="L5121" s="2">
        <f ca="1">(Table1[[#This Row],[Bruto tov vorige schijf]]-Table1[[#This Row],[Netto tov vorige schijf]])/MAX(Table1[[#This Row],[Bruto tov vorige schijf]],1)</f>
        <v>0.49021999999968102</v>
      </c>
    </row>
    <row r="5122" spans="1:12" x14ac:dyDescent="0.25">
      <c r="A5122" s="14">
        <v>59041</v>
      </c>
      <c r="B5122" s="6">
        <f>LoonHeffing2020(Table1[[#This Row],[Belastbaar loon]])</f>
        <v>22051.8135</v>
      </c>
      <c r="C5122" s="6">
        <f>AlgemeneHeffingsKorting2020(Table1[[#This Row],[Belastbaar loon]])</f>
        <v>536.92240000000004</v>
      </c>
      <c r="D5122" s="14">
        <f>ArbeidsKorting2020(Table1[[#This Row],[Belastbaar loon]])</f>
        <v>2373.7800000000002</v>
      </c>
      <c r="E5122" s="14">
        <f>MAX(Table1[[#This Row],[Loonheffing]]-Table1[[#This Row],[Algemene Heffingskorting]]-Table1[[#This Row],[Arbeidskorting]],0)</f>
        <v>19141.111100000002</v>
      </c>
      <c r="F5122" s="6">
        <f>Table1[[#This Row],[Belastbaar loon]]-Table1[[#This Row],[Belasting]]</f>
        <v>39899.888899999998</v>
      </c>
      <c r="G5122" s="2">
        <f>(Table1[[#This Row],[Belastbaar loon]]-Table1[[#This Row],[Netto loon]])/Table1[[#This Row],[Belastbaar loon]]</f>
        <v>0.32420032011652922</v>
      </c>
      <c r="H5122" s="14">
        <f t="shared" ca="1" si="74"/>
        <v>19136.208899999998</v>
      </c>
      <c r="I5122" s="14">
        <f ca="1">IF(ROW()=2, Table1[[#This Row],[Netto loon]], INDIRECT(ADDRESS(ROW()-1,COLUMN(F:F))))</f>
        <v>39894.791100000002</v>
      </c>
      <c r="J5122" s="6">
        <f ca="1">IF(ROW()=2, 0, Table1[[#This Row],[Belastbaar loon]]-INDIRECT(ADDRESS(ROW()-1,COLUMN(A:A))))</f>
        <v>10</v>
      </c>
      <c r="K5122" s="6">
        <f ca="1">Table1[[#This Row],[Netto loon]]-Table1[[#This Row],[Netto vorige schijf]]</f>
        <v>5.0977999999959138</v>
      </c>
      <c r="L5122" s="2">
        <f ca="1">(Table1[[#This Row],[Bruto tov vorige schijf]]-Table1[[#This Row],[Netto tov vorige schijf]])/MAX(Table1[[#This Row],[Bruto tov vorige schijf]],1)</f>
        <v>0.49022000000040861</v>
      </c>
    </row>
    <row r="5123" spans="1:12" x14ac:dyDescent="0.25">
      <c r="A5123" s="14">
        <v>59051</v>
      </c>
      <c r="B5123" s="6">
        <f>LoonHeffing2020(Table1[[#This Row],[Belastbaar loon]])</f>
        <v>22055.548500000001</v>
      </c>
      <c r="C5123" s="6">
        <f>AlgemeneHeffingsKorting2020(Table1[[#This Row],[Belastbaar loon]])</f>
        <v>536.35519999999997</v>
      </c>
      <c r="D5123" s="14">
        <f>ArbeidsKorting2020(Table1[[#This Row],[Belastbaar loon]])</f>
        <v>2373.1799999999998</v>
      </c>
      <c r="E5123" s="14">
        <f>MAX(Table1[[#This Row],[Loonheffing]]-Table1[[#This Row],[Algemene Heffingskorting]]-Table1[[#This Row],[Arbeidskorting]],0)</f>
        <v>19146.013299999999</v>
      </c>
      <c r="F5123" s="6">
        <f>Table1[[#This Row],[Belastbaar loon]]-Table1[[#This Row],[Belasting]]</f>
        <v>39904.986700000001</v>
      </c>
      <c r="G5123" s="2">
        <f>(Table1[[#This Row],[Belastbaar loon]]-Table1[[#This Row],[Netto loon]])/Table1[[#This Row],[Belastbaar loon]]</f>
        <v>0.3242284347428494</v>
      </c>
      <c r="H5123" s="14">
        <f t="shared" ca="1" si="74"/>
        <v>19141.111100000002</v>
      </c>
      <c r="I5123" s="14">
        <f ca="1">IF(ROW()=2, Table1[[#This Row],[Netto loon]], INDIRECT(ADDRESS(ROW()-1,COLUMN(F:F))))</f>
        <v>39899.888899999998</v>
      </c>
      <c r="J5123" s="6">
        <f ca="1">IF(ROW()=2, 0, Table1[[#This Row],[Belastbaar loon]]-INDIRECT(ADDRESS(ROW()-1,COLUMN(A:A))))</f>
        <v>10</v>
      </c>
      <c r="K5123" s="6">
        <f ca="1">Table1[[#This Row],[Netto loon]]-Table1[[#This Row],[Netto vorige schijf]]</f>
        <v>5.0978000000031898</v>
      </c>
      <c r="L5123" s="2">
        <f ca="1">(Table1[[#This Row],[Bruto tov vorige schijf]]-Table1[[#This Row],[Netto tov vorige schijf]])/MAX(Table1[[#This Row],[Bruto tov vorige schijf]],1)</f>
        <v>0.49021999999968102</v>
      </c>
    </row>
    <row r="5124" spans="1:12" x14ac:dyDescent="0.25">
      <c r="A5124" s="14">
        <v>59061</v>
      </c>
      <c r="B5124" s="6">
        <f>LoonHeffing2020(Table1[[#This Row],[Belastbaar loon]])</f>
        <v>22059.283500000001</v>
      </c>
      <c r="C5124" s="6">
        <f>AlgemeneHeffingsKorting2020(Table1[[#This Row],[Belastbaar loon]])</f>
        <v>535.78800000000001</v>
      </c>
      <c r="D5124" s="14">
        <f>ArbeidsKorting2020(Table1[[#This Row],[Belastbaar loon]])</f>
        <v>2372.58</v>
      </c>
      <c r="E5124" s="14">
        <f>MAX(Table1[[#This Row],[Loonheffing]]-Table1[[#This Row],[Algemene Heffingskorting]]-Table1[[#This Row],[Arbeidskorting]],0)</f>
        <v>19150.915500000003</v>
      </c>
      <c r="F5124" s="6">
        <f>Table1[[#This Row],[Belastbaar loon]]-Table1[[#This Row],[Belasting]]</f>
        <v>39910.084499999997</v>
      </c>
      <c r="G5124" s="2">
        <f>(Table1[[#This Row],[Belastbaar loon]]-Table1[[#This Row],[Netto loon]])/Table1[[#This Row],[Belastbaar loon]]</f>
        <v>0.32425653984863112</v>
      </c>
      <c r="H5124" s="14">
        <f t="shared" ca="1" si="74"/>
        <v>19146.013299999999</v>
      </c>
      <c r="I5124" s="14">
        <f ca="1">IF(ROW()=2, Table1[[#This Row],[Netto loon]], INDIRECT(ADDRESS(ROW()-1,COLUMN(F:F))))</f>
        <v>39904.986700000001</v>
      </c>
      <c r="J5124" s="6">
        <f ca="1">IF(ROW()=2, 0, Table1[[#This Row],[Belastbaar loon]]-INDIRECT(ADDRESS(ROW()-1,COLUMN(A:A))))</f>
        <v>10</v>
      </c>
      <c r="K5124" s="6">
        <f ca="1">Table1[[#This Row],[Netto loon]]-Table1[[#This Row],[Netto vorige schijf]]</f>
        <v>5.0977999999959138</v>
      </c>
      <c r="L5124" s="2">
        <f ca="1">(Table1[[#This Row],[Bruto tov vorige schijf]]-Table1[[#This Row],[Netto tov vorige schijf]])/MAX(Table1[[#This Row],[Bruto tov vorige schijf]],1)</f>
        <v>0.49022000000040861</v>
      </c>
    </row>
    <row r="5125" spans="1:12" x14ac:dyDescent="0.25">
      <c r="A5125" s="14">
        <v>59071</v>
      </c>
      <c r="B5125" s="6">
        <f>LoonHeffing2020(Table1[[#This Row],[Belastbaar loon]])</f>
        <v>22063.018499999998</v>
      </c>
      <c r="C5125" s="6">
        <f>AlgemeneHeffingsKorting2020(Table1[[#This Row],[Belastbaar loon]])</f>
        <v>535.22080000000005</v>
      </c>
      <c r="D5125" s="14">
        <f>ArbeidsKorting2020(Table1[[#This Row],[Belastbaar loon]])</f>
        <v>2371.98</v>
      </c>
      <c r="E5125" s="14">
        <f>MAX(Table1[[#This Row],[Loonheffing]]-Table1[[#This Row],[Algemene Heffingskorting]]-Table1[[#This Row],[Arbeidskorting]],0)</f>
        <v>19155.8177</v>
      </c>
      <c r="F5125" s="6">
        <f>Table1[[#This Row],[Belastbaar loon]]-Table1[[#This Row],[Belasting]]</f>
        <v>39915.1823</v>
      </c>
      <c r="G5125" s="2">
        <f>(Table1[[#This Row],[Belastbaar loon]]-Table1[[#This Row],[Netto loon]])/Table1[[#This Row],[Belastbaar loon]]</f>
        <v>0.32428463543870933</v>
      </c>
      <c r="H5125" s="14">
        <f t="shared" ca="1" si="74"/>
        <v>19150.915500000003</v>
      </c>
      <c r="I5125" s="14">
        <f ca="1">IF(ROW()=2, Table1[[#This Row],[Netto loon]], INDIRECT(ADDRESS(ROW()-1,COLUMN(F:F))))</f>
        <v>39910.084499999997</v>
      </c>
      <c r="J5125" s="6">
        <f ca="1">IF(ROW()=2, 0, Table1[[#This Row],[Belastbaar loon]]-INDIRECT(ADDRESS(ROW()-1,COLUMN(A:A))))</f>
        <v>10</v>
      </c>
      <c r="K5125" s="6">
        <f ca="1">Table1[[#This Row],[Netto loon]]-Table1[[#This Row],[Netto vorige schijf]]</f>
        <v>5.0978000000031898</v>
      </c>
      <c r="L5125" s="2">
        <f ca="1">(Table1[[#This Row],[Bruto tov vorige schijf]]-Table1[[#This Row],[Netto tov vorige schijf]])/MAX(Table1[[#This Row],[Bruto tov vorige schijf]],1)</f>
        <v>0.49021999999968102</v>
      </c>
    </row>
    <row r="5126" spans="1:12" x14ac:dyDescent="0.25">
      <c r="A5126" s="14">
        <v>59081</v>
      </c>
      <c r="B5126" s="6">
        <f>LoonHeffing2020(Table1[[#This Row],[Belastbaar loon]])</f>
        <v>22066.753499999999</v>
      </c>
      <c r="C5126" s="6">
        <f>AlgemeneHeffingsKorting2020(Table1[[#This Row],[Belastbaar loon]])</f>
        <v>534.65359999999998</v>
      </c>
      <c r="D5126" s="14">
        <f>ArbeidsKorting2020(Table1[[#This Row],[Belastbaar loon]])</f>
        <v>2371.38</v>
      </c>
      <c r="E5126" s="14">
        <f>MAX(Table1[[#This Row],[Loonheffing]]-Table1[[#This Row],[Algemene Heffingskorting]]-Table1[[#This Row],[Arbeidskorting]],0)</f>
        <v>19160.719899999996</v>
      </c>
      <c r="F5126" s="6">
        <f>Table1[[#This Row],[Belastbaar loon]]-Table1[[#This Row],[Belasting]]</f>
        <v>39920.280100000004</v>
      </c>
      <c r="G5126" s="2">
        <f>(Table1[[#This Row],[Belastbaar loon]]-Table1[[#This Row],[Netto loon]])/Table1[[#This Row],[Belastbaar loon]]</f>
        <v>0.32431272151791601</v>
      </c>
      <c r="H5126" s="14">
        <f t="shared" ca="1" si="74"/>
        <v>19155.8177</v>
      </c>
      <c r="I5126" s="14">
        <f ca="1">IF(ROW()=2, Table1[[#This Row],[Netto loon]], INDIRECT(ADDRESS(ROW()-1,COLUMN(F:F))))</f>
        <v>39915.1823</v>
      </c>
      <c r="J5126" s="6">
        <f ca="1">IF(ROW()=2, 0, Table1[[#This Row],[Belastbaar loon]]-INDIRECT(ADDRESS(ROW()-1,COLUMN(A:A))))</f>
        <v>10</v>
      </c>
      <c r="K5126" s="6">
        <f ca="1">Table1[[#This Row],[Netto loon]]-Table1[[#This Row],[Netto vorige schijf]]</f>
        <v>5.0978000000031898</v>
      </c>
      <c r="L5126" s="2">
        <f ca="1">(Table1[[#This Row],[Bruto tov vorige schijf]]-Table1[[#This Row],[Netto tov vorige schijf]])/MAX(Table1[[#This Row],[Bruto tov vorige schijf]],1)</f>
        <v>0.49021999999968102</v>
      </c>
    </row>
    <row r="5127" spans="1:12" x14ac:dyDescent="0.25">
      <c r="A5127" s="14">
        <v>59091</v>
      </c>
      <c r="B5127" s="6">
        <f>LoonHeffing2020(Table1[[#This Row],[Belastbaar loon]])</f>
        <v>22070.488499999999</v>
      </c>
      <c r="C5127" s="6">
        <f>AlgemeneHeffingsKorting2020(Table1[[#This Row],[Belastbaar loon]])</f>
        <v>534.08640000000003</v>
      </c>
      <c r="D5127" s="14">
        <f>ArbeidsKorting2020(Table1[[#This Row],[Belastbaar loon]])</f>
        <v>2370.7800000000002</v>
      </c>
      <c r="E5127" s="14">
        <f>MAX(Table1[[#This Row],[Loonheffing]]-Table1[[#This Row],[Algemene Heffingskorting]]-Table1[[#This Row],[Arbeidskorting]],0)</f>
        <v>19165.622100000001</v>
      </c>
      <c r="F5127" s="6">
        <f>Table1[[#This Row],[Belastbaar loon]]-Table1[[#This Row],[Belasting]]</f>
        <v>39925.377899999999</v>
      </c>
      <c r="G5127" s="2">
        <f>(Table1[[#This Row],[Belastbaar loon]]-Table1[[#This Row],[Netto loon]])/Table1[[#This Row],[Belastbaar loon]]</f>
        <v>0.32434079809107985</v>
      </c>
      <c r="H5127" s="14">
        <f t="shared" ca="1" si="74"/>
        <v>19160.719899999996</v>
      </c>
      <c r="I5127" s="14">
        <f ca="1">IF(ROW()=2, Table1[[#This Row],[Netto loon]], INDIRECT(ADDRESS(ROW()-1,COLUMN(F:F))))</f>
        <v>39920.280100000004</v>
      </c>
      <c r="J5127" s="6">
        <f ca="1">IF(ROW()=2, 0, Table1[[#This Row],[Belastbaar loon]]-INDIRECT(ADDRESS(ROW()-1,COLUMN(A:A))))</f>
        <v>10</v>
      </c>
      <c r="K5127" s="6">
        <f ca="1">Table1[[#This Row],[Netto loon]]-Table1[[#This Row],[Netto vorige schijf]]</f>
        <v>5.0977999999959138</v>
      </c>
      <c r="L5127" s="2">
        <f ca="1">(Table1[[#This Row],[Bruto tov vorige schijf]]-Table1[[#This Row],[Netto tov vorige schijf]])/MAX(Table1[[#This Row],[Bruto tov vorige schijf]],1)</f>
        <v>0.49022000000040861</v>
      </c>
    </row>
    <row r="5128" spans="1:12" x14ac:dyDescent="0.25">
      <c r="A5128" s="14">
        <v>59101</v>
      </c>
      <c r="B5128" s="6">
        <f>LoonHeffing2020(Table1[[#This Row],[Belastbaar loon]])</f>
        <v>22074.2235</v>
      </c>
      <c r="C5128" s="6">
        <f>AlgemeneHeffingsKorting2020(Table1[[#This Row],[Belastbaar loon]])</f>
        <v>533.51920000000007</v>
      </c>
      <c r="D5128" s="14">
        <f>ArbeidsKorting2020(Table1[[#This Row],[Belastbaar loon]])</f>
        <v>2370.1799999999998</v>
      </c>
      <c r="E5128" s="14">
        <f>MAX(Table1[[#This Row],[Loonheffing]]-Table1[[#This Row],[Algemene Heffingskorting]]-Table1[[#This Row],[Arbeidskorting]],0)</f>
        <v>19170.524300000001</v>
      </c>
      <c r="F5128" s="6">
        <f>Table1[[#This Row],[Belastbaar loon]]-Table1[[#This Row],[Belasting]]</f>
        <v>39930.475699999995</v>
      </c>
      <c r="G5128" s="2">
        <f>(Table1[[#This Row],[Belastbaar loon]]-Table1[[#This Row],[Netto loon]])/Table1[[#This Row],[Belastbaar loon]]</f>
        <v>0.3243688651630261</v>
      </c>
      <c r="H5128" s="14">
        <f t="shared" ca="1" si="74"/>
        <v>19165.622100000001</v>
      </c>
      <c r="I5128" s="14">
        <f ca="1">IF(ROW()=2, Table1[[#This Row],[Netto loon]], INDIRECT(ADDRESS(ROW()-1,COLUMN(F:F))))</f>
        <v>39925.377899999999</v>
      </c>
      <c r="J5128" s="6">
        <f ca="1">IF(ROW()=2, 0, Table1[[#This Row],[Belastbaar loon]]-INDIRECT(ADDRESS(ROW()-1,COLUMN(A:A))))</f>
        <v>10</v>
      </c>
      <c r="K5128" s="6">
        <f ca="1">Table1[[#This Row],[Netto loon]]-Table1[[#This Row],[Netto vorige schijf]]</f>
        <v>5.0977999999959138</v>
      </c>
      <c r="L5128" s="2">
        <f ca="1">(Table1[[#This Row],[Bruto tov vorige schijf]]-Table1[[#This Row],[Netto tov vorige schijf]])/MAX(Table1[[#This Row],[Bruto tov vorige schijf]],1)</f>
        <v>0.49022000000040861</v>
      </c>
    </row>
    <row r="5129" spans="1:12" x14ac:dyDescent="0.25">
      <c r="A5129" s="14">
        <v>59111</v>
      </c>
      <c r="B5129" s="6">
        <f>LoonHeffing2020(Table1[[#This Row],[Belastbaar loon]])</f>
        <v>22077.958500000001</v>
      </c>
      <c r="C5129" s="6">
        <f>AlgemeneHeffingsKorting2020(Table1[[#This Row],[Belastbaar loon]])</f>
        <v>532.952</v>
      </c>
      <c r="D5129" s="14">
        <f>ArbeidsKorting2020(Table1[[#This Row],[Belastbaar loon]])</f>
        <v>2369.58</v>
      </c>
      <c r="E5129" s="14">
        <f>MAX(Table1[[#This Row],[Loonheffing]]-Table1[[#This Row],[Algemene Heffingskorting]]-Table1[[#This Row],[Arbeidskorting]],0)</f>
        <v>19175.426500000001</v>
      </c>
      <c r="F5129" s="6">
        <f>Table1[[#This Row],[Belastbaar loon]]-Table1[[#This Row],[Belasting]]</f>
        <v>39935.573499999999</v>
      </c>
      <c r="G5129" s="2">
        <f>(Table1[[#This Row],[Belastbaar loon]]-Table1[[#This Row],[Netto loon]])/Table1[[#This Row],[Belastbaar loon]]</f>
        <v>0.32439692273857662</v>
      </c>
      <c r="H5129" s="14">
        <f t="shared" ca="1" si="74"/>
        <v>19170.524300000001</v>
      </c>
      <c r="I5129" s="14">
        <f ca="1">IF(ROW()=2, Table1[[#This Row],[Netto loon]], INDIRECT(ADDRESS(ROW()-1,COLUMN(F:F))))</f>
        <v>39930.475699999995</v>
      </c>
      <c r="J5129" s="6">
        <f ca="1">IF(ROW()=2, 0, Table1[[#This Row],[Belastbaar loon]]-INDIRECT(ADDRESS(ROW()-1,COLUMN(A:A))))</f>
        <v>10</v>
      </c>
      <c r="K5129" s="6">
        <f ca="1">Table1[[#This Row],[Netto loon]]-Table1[[#This Row],[Netto vorige schijf]]</f>
        <v>5.0978000000031898</v>
      </c>
      <c r="L5129" s="2">
        <f ca="1">(Table1[[#This Row],[Bruto tov vorige schijf]]-Table1[[#This Row],[Netto tov vorige schijf]])/MAX(Table1[[#This Row],[Bruto tov vorige schijf]],1)</f>
        <v>0.49021999999968102</v>
      </c>
    </row>
    <row r="5130" spans="1:12" x14ac:dyDescent="0.25">
      <c r="A5130" s="14">
        <v>59121</v>
      </c>
      <c r="B5130" s="6">
        <f>LoonHeffing2020(Table1[[#This Row],[Belastbaar loon]])</f>
        <v>22081.693500000001</v>
      </c>
      <c r="C5130" s="6">
        <f>AlgemeneHeffingsKorting2020(Table1[[#This Row],[Belastbaar loon]])</f>
        <v>532.38480000000004</v>
      </c>
      <c r="D5130" s="14">
        <f>ArbeidsKorting2020(Table1[[#This Row],[Belastbaar loon]])</f>
        <v>2368.98</v>
      </c>
      <c r="E5130" s="14">
        <f>MAX(Table1[[#This Row],[Loonheffing]]-Table1[[#This Row],[Algemene Heffingskorting]]-Table1[[#This Row],[Arbeidskorting]],0)</f>
        <v>19180.328700000002</v>
      </c>
      <c r="F5130" s="6">
        <f>Table1[[#This Row],[Belastbaar loon]]-Table1[[#This Row],[Belasting]]</f>
        <v>39940.671300000002</v>
      </c>
      <c r="G5130" s="2">
        <f>(Table1[[#This Row],[Belastbaar loon]]-Table1[[#This Row],[Netto loon]])/Table1[[#This Row],[Belastbaar loon]]</f>
        <v>0.32442497082255034</v>
      </c>
      <c r="H5130" s="14">
        <f t="shared" ca="1" si="74"/>
        <v>19175.426500000001</v>
      </c>
      <c r="I5130" s="14">
        <f ca="1">IF(ROW()=2, Table1[[#This Row],[Netto loon]], INDIRECT(ADDRESS(ROW()-1,COLUMN(F:F))))</f>
        <v>39935.573499999999</v>
      </c>
      <c r="J5130" s="6">
        <f ca="1">IF(ROW()=2, 0, Table1[[#This Row],[Belastbaar loon]]-INDIRECT(ADDRESS(ROW()-1,COLUMN(A:A))))</f>
        <v>10</v>
      </c>
      <c r="K5130" s="6">
        <f ca="1">Table1[[#This Row],[Netto loon]]-Table1[[#This Row],[Netto vorige schijf]]</f>
        <v>5.0978000000031898</v>
      </c>
      <c r="L5130" s="2">
        <f ca="1">(Table1[[#This Row],[Bruto tov vorige schijf]]-Table1[[#This Row],[Netto tov vorige schijf]])/MAX(Table1[[#This Row],[Bruto tov vorige schijf]],1)</f>
        <v>0.49021999999968102</v>
      </c>
    </row>
    <row r="5131" spans="1:12" x14ac:dyDescent="0.25">
      <c r="A5131" s="14">
        <v>59131</v>
      </c>
      <c r="B5131" s="6">
        <f>LoonHeffing2020(Table1[[#This Row],[Belastbaar loon]])</f>
        <v>22085.428499999998</v>
      </c>
      <c r="C5131" s="6">
        <f>AlgemeneHeffingsKorting2020(Table1[[#This Row],[Belastbaar loon]])</f>
        <v>531.81759999999997</v>
      </c>
      <c r="D5131" s="14">
        <f>ArbeidsKorting2020(Table1[[#This Row],[Belastbaar loon]])</f>
        <v>2368.38</v>
      </c>
      <c r="E5131" s="14">
        <f>MAX(Table1[[#This Row],[Loonheffing]]-Table1[[#This Row],[Algemene Heffingskorting]]-Table1[[#This Row],[Arbeidskorting]],0)</f>
        <v>19185.230899999999</v>
      </c>
      <c r="F5131" s="6">
        <f>Table1[[#This Row],[Belastbaar loon]]-Table1[[#This Row],[Belasting]]</f>
        <v>39945.769100000005</v>
      </c>
      <c r="G5131" s="2">
        <f>(Table1[[#This Row],[Belastbaar loon]]-Table1[[#This Row],[Netto loon]])/Table1[[#This Row],[Belastbaar loon]]</f>
        <v>0.32445300941976279</v>
      </c>
      <c r="H5131" s="14">
        <f t="shared" ca="1" si="74"/>
        <v>19180.328700000002</v>
      </c>
      <c r="I5131" s="14">
        <f ca="1">IF(ROW()=2, Table1[[#This Row],[Netto loon]], INDIRECT(ADDRESS(ROW()-1,COLUMN(F:F))))</f>
        <v>39940.671300000002</v>
      </c>
      <c r="J5131" s="6">
        <f ca="1">IF(ROW()=2, 0, Table1[[#This Row],[Belastbaar loon]]-INDIRECT(ADDRESS(ROW()-1,COLUMN(A:A))))</f>
        <v>10</v>
      </c>
      <c r="K5131" s="6">
        <f ca="1">Table1[[#This Row],[Netto loon]]-Table1[[#This Row],[Netto vorige schijf]]</f>
        <v>5.0978000000031898</v>
      </c>
      <c r="L5131" s="2">
        <f ca="1">(Table1[[#This Row],[Bruto tov vorige schijf]]-Table1[[#This Row],[Netto tov vorige schijf]])/MAX(Table1[[#This Row],[Bruto tov vorige schijf]],1)</f>
        <v>0.49021999999968102</v>
      </c>
    </row>
    <row r="5132" spans="1:12" x14ac:dyDescent="0.25">
      <c r="A5132" s="14">
        <v>59141</v>
      </c>
      <c r="B5132" s="6">
        <f>LoonHeffing2020(Table1[[#This Row],[Belastbaar loon]])</f>
        <v>22089.163499999999</v>
      </c>
      <c r="C5132" s="6">
        <f>AlgemeneHeffingsKorting2020(Table1[[#This Row],[Belastbaar loon]])</f>
        <v>531.25040000000001</v>
      </c>
      <c r="D5132" s="14">
        <f>ArbeidsKorting2020(Table1[[#This Row],[Belastbaar loon]])</f>
        <v>2367.7800000000002</v>
      </c>
      <c r="E5132" s="14">
        <f>MAX(Table1[[#This Row],[Loonheffing]]-Table1[[#This Row],[Algemene Heffingskorting]]-Table1[[#This Row],[Arbeidskorting]],0)</f>
        <v>19190.133099999999</v>
      </c>
      <c r="F5132" s="6">
        <f>Table1[[#This Row],[Belastbaar loon]]-Table1[[#This Row],[Belasting]]</f>
        <v>39950.866900000001</v>
      </c>
      <c r="G5132" s="2">
        <f>(Table1[[#This Row],[Belastbaar loon]]-Table1[[#This Row],[Netto loon]])/Table1[[#This Row],[Belastbaar loon]]</f>
        <v>0.32448103853502647</v>
      </c>
      <c r="H5132" s="14">
        <f t="shared" ca="1" si="74"/>
        <v>19185.230899999999</v>
      </c>
      <c r="I5132" s="14">
        <f ca="1">IF(ROW()=2, Table1[[#This Row],[Netto loon]], INDIRECT(ADDRESS(ROW()-1,COLUMN(F:F))))</f>
        <v>39945.769100000005</v>
      </c>
      <c r="J5132" s="6">
        <f ca="1">IF(ROW()=2, 0, Table1[[#This Row],[Belastbaar loon]]-INDIRECT(ADDRESS(ROW()-1,COLUMN(A:A))))</f>
        <v>10</v>
      </c>
      <c r="K5132" s="6">
        <f ca="1">Table1[[#This Row],[Netto loon]]-Table1[[#This Row],[Netto vorige schijf]]</f>
        <v>5.0977999999959138</v>
      </c>
      <c r="L5132" s="2">
        <f ca="1">(Table1[[#This Row],[Bruto tov vorige schijf]]-Table1[[#This Row],[Netto tov vorige schijf]])/MAX(Table1[[#This Row],[Bruto tov vorige schijf]],1)</f>
        <v>0.49022000000040861</v>
      </c>
    </row>
    <row r="5133" spans="1:12" x14ac:dyDescent="0.25">
      <c r="A5133" s="14">
        <v>59151</v>
      </c>
      <c r="B5133" s="6">
        <f>LoonHeffing2020(Table1[[#This Row],[Belastbaar loon]])</f>
        <v>22092.898499999999</v>
      </c>
      <c r="C5133" s="6">
        <f>AlgemeneHeffingsKorting2020(Table1[[#This Row],[Belastbaar loon]])</f>
        <v>530.68320000000006</v>
      </c>
      <c r="D5133" s="14">
        <f>ArbeidsKorting2020(Table1[[#This Row],[Belastbaar loon]])</f>
        <v>2367.1799999999998</v>
      </c>
      <c r="E5133" s="14">
        <f>MAX(Table1[[#This Row],[Loonheffing]]-Table1[[#This Row],[Algemene Heffingskorting]]-Table1[[#This Row],[Arbeidskorting]],0)</f>
        <v>19195.0353</v>
      </c>
      <c r="F5133" s="6">
        <f>Table1[[#This Row],[Belastbaar loon]]-Table1[[#This Row],[Belasting]]</f>
        <v>39955.964699999997</v>
      </c>
      <c r="G5133" s="2">
        <f>(Table1[[#This Row],[Belastbaar loon]]-Table1[[#This Row],[Netto loon]])/Table1[[#This Row],[Belastbaar loon]]</f>
        <v>0.32450905817315012</v>
      </c>
      <c r="H5133" s="14">
        <f t="shared" ca="1" si="74"/>
        <v>19190.133099999999</v>
      </c>
      <c r="I5133" s="14">
        <f ca="1">IF(ROW()=2, Table1[[#This Row],[Netto loon]], INDIRECT(ADDRESS(ROW()-1,COLUMN(F:F))))</f>
        <v>39950.866900000001</v>
      </c>
      <c r="J5133" s="6">
        <f ca="1">IF(ROW()=2, 0, Table1[[#This Row],[Belastbaar loon]]-INDIRECT(ADDRESS(ROW()-1,COLUMN(A:A))))</f>
        <v>10</v>
      </c>
      <c r="K5133" s="6">
        <f ca="1">Table1[[#This Row],[Netto loon]]-Table1[[#This Row],[Netto vorige schijf]]</f>
        <v>5.0977999999959138</v>
      </c>
      <c r="L5133" s="2">
        <f ca="1">(Table1[[#This Row],[Bruto tov vorige schijf]]-Table1[[#This Row],[Netto tov vorige schijf]])/MAX(Table1[[#This Row],[Bruto tov vorige schijf]],1)</f>
        <v>0.49022000000040861</v>
      </c>
    </row>
    <row r="5134" spans="1:12" x14ac:dyDescent="0.25">
      <c r="A5134" s="14">
        <v>59161</v>
      </c>
      <c r="B5134" s="6">
        <f>LoonHeffing2020(Table1[[#This Row],[Belastbaar loon]])</f>
        <v>22096.6335</v>
      </c>
      <c r="C5134" s="6">
        <f>AlgemeneHeffingsKorting2020(Table1[[#This Row],[Belastbaar loon]])</f>
        <v>530.11599999999999</v>
      </c>
      <c r="D5134" s="14">
        <f>ArbeidsKorting2020(Table1[[#This Row],[Belastbaar loon]])</f>
        <v>2366.58</v>
      </c>
      <c r="E5134" s="14">
        <f>MAX(Table1[[#This Row],[Loonheffing]]-Table1[[#This Row],[Algemene Heffingskorting]]-Table1[[#This Row],[Arbeidskorting]],0)</f>
        <v>19199.9375</v>
      </c>
      <c r="F5134" s="6">
        <f>Table1[[#This Row],[Belastbaar loon]]-Table1[[#This Row],[Belasting]]</f>
        <v>39961.0625</v>
      </c>
      <c r="G5134" s="2">
        <f>(Table1[[#This Row],[Belastbaar loon]]-Table1[[#This Row],[Netto loon]])/Table1[[#This Row],[Belastbaar loon]]</f>
        <v>0.32453706833893953</v>
      </c>
      <c r="H5134" s="14">
        <f t="shared" ca="1" si="74"/>
        <v>19195.0353</v>
      </c>
      <c r="I5134" s="14">
        <f ca="1">IF(ROW()=2, Table1[[#This Row],[Netto loon]], INDIRECT(ADDRESS(ROW()-1,COLUMN(F:F))))</f>
        <v>39955.964699999997</v>
      </c>
      <c r="J5134" s="6">
        <f ca="1">IF(ROW()=2, 0, Table1[[#This Row],[Belastbaar loon]]-INDIRECT(ADDRESS(ROW()-1,COLUMN(A:A))))</f>
        <v>10</v>
      </c>
      <c r="K5134" s="6">
        <f ca="1">Table1[[#This Row],[Netto loon]]-Table1[[#This Row],[Netto vorige schijf]]</f>
        <v>5.0978000000031898</v>
      </c>
      <c r="L5134" s="2">
        <f ca="1">(Table1[[#This Row],[Bruto tov vorige schijf]]-Table1[[#This Row],[Netto tov vorige schijf]])/MAX(Table1[[#This Row],[Bruto tov vorige schijf]],1)</f>
        <v>0.49021999999968102</v>
      </c>
    </row>
    <row r="5135" spans="1:12" x14ac:dyDescent="0.25">
      <c r="A5135" s="14">
        <v>59171</v>
      </c>
      <c r="B5135" s="6">
        <f>LoonHeffing2020(Table1[[#This Row],[Belastbaar loon]])</f>
        <v>22100.3685</v>
      </c>
      <c r="C5135" s="6">
        <f>AlgemeneHeffingsKorting2020(Table1[[#This Row],[Belastbaar loon]])</f>
        <v>529.54880000000003</v>
      </c>
      <c r="D5135" s="14">
        <f>ArbeidsKorting2020(Table1[[#This Row],[Belastbaar loon]])</f>
        <v>2365.98</v>
      </c>
      <c r="E5135" s="14">
        <f>MAX(Table1[[#This Row],[Loonheffing]]-Table1[[#This Row],[Algemene Heffingskorting]]-Table1[[#This Row],[Arbeidskorting]],0)</f>
        <v>19204.8397</v>
      </c>
      <c r="F5135" s="6">
        <f>Table1[[#This Row],[Belastbaar loon]]-Table1[[#This Row],[Belasting]]</f>
        <v>39966.160300000003</v>
      </c>
      <c r="G5135" s="2">
        <f>(Table1[[#This Row],[Belastbaar loon]]-Table1[[#This Row],[Netto loon]])/Table1[[#This Row],[Belastbaar loon]]</f>
        <v>0.32456506903719723</v>
      </c>
      <c r="H5135" s="14">
        <f t="shared" ca="1" si="74"/>
        <v>19199.9375</v>
      </c>
      <c r="I5135" s="14">
        <f ca="1">IF(ROW()=2, Table1[[#This Row],[Netto loon]], INDIRECT(ADDRESS(ROW()-1,COLUMN(F:F))))</f>
        <v>39961.0625</v>
      </c>
      <c r="J5135" s="6">
        <f ca="1">IF(ROW()=2, 0, Table1[[#This Row],[Belastbaar loon]]-INDIRECT(ADDRESS(ROW()-1,COLUMN(A:A))))</f>
        <v>10</v>
      </c>
      <c r="K5135" s="6">
        <f ca="1">Table1[[#This Row],[Netto loon]]-Table1[[#This Row],[Netto vorige schijf]]</f>
        <v>5.0978000000031898</v>
      </c>
      <c r="L5135" s="2">
        <f ca="1">(Table1[[#This Row],[Bruto tov vorige schijf]]-Table1[[#This Row],[Netto tov vorige schijf]])/MAX(Table1[[#This Row],[Bruto tov vorige schijf]],1)</f>
        <v>0.49021999999968102</v>
      </c>
    </row>
    <row r="5136" spans="1:12" x14ac:dyDescent="0.25">
      <c r="A5136" s="14">
        <v>59181</v>
      </c>
      <c r="B5136" s="6">
        <f>LoonHeffing2020(Table1[[#This Row],[Belastbaar loon]])</f>
        <v>22104.103500000001</v>
      </c>
      <c r="C5136" s="6">
        <f>AlgemeneHeffingsKorting2020(Table1[[#This Row],[Belastbaar loon]])</f>
        <v>528.98160000000007</v>
      </c>
      <c r="D5136" s="14">
        <f>ArbeidsKorting2020(Table1[[#This Row],[Belastbaar loon]])</f>
        <v>2365.38</v>
      </c>
      <c r="E5136" s="14">
        <f>MAX(Table1[[#This Row],[Loonheffing]]-Table1[[#This Row],[Algemene Heffingskorting]]-Table1[[#This Row],[Arbeidskorting]],0)</f>
        <v>19209.741900000001</v>
      </c>
      <c r="F5136" s="6">
        <f>Table1[[#This Row],[Belastbaar loon]]-Table1[[#This Row],[Belasting]]</f>
        <v>39971.258099999999</v>
      </c>
      <c r="G5136" s="2">
        <f>(Table1[[#This Row],[Belastbaar loon]]-Table1[[#This Row],[Netto loon]])/Table1[[#This Row],[Belastbaar loon]]</f>
        <v>0.32459306027272267</v>
      </c>
      <c r="H5136" s="14">
        <f t="shared" ca="1" si="74"/>
        <v>19204.8397</v>
      </c>
      <c r="I5136" s="14">
        <f ca="1">IF(ROW()=2, Table1[[#This Row],[Netto loon]], INDIRECT(ADDRESS(ROW()-1,COLUMN(F:F))))</f>
        <v>39966.160300000003</v>
      </c>
      <c r="J5136" s="6">
        <f ca="1">IF(ROW()=2, 0, Table1[[#This Row],[Belastbaar loon]]-INDIRECT(ADDRESS(ROW()-1,COLUMN(A:A))))</f>
        <v>10</v>
      </c>
      <c r="K5136" s="6">
        <f ca="1">Table1[[#This Row],[Netto loon]]-Table1[[#This Row],[Netto vorige schijf]]</f>
        <v>5.0977999999959138</v>
      </c>
      <c r="L5136" s="2">
        <f ca="1">(Table1[[#This Row],[Bruto tov vorige schijf]]-Table1[[#This Row],[Netto tov vorige schijf]])/MAX(Table1[[#This Row],[Bruto tov vorige schijf]],1)</f>
        <v>0.49022000000040861</v>
      </c>
    </row>
    <row r="5137" spans="1:12" x14ac:dyDescent="0.25">
      <c r="A5137" s="14">
        <v>59191</v>
      </c>
      <c r="B5137" s="6">
        <f>LoonHeffing2020(Table1[[#This Row],[Belastbaar loon]])</f>
        <v>22107.838500000002</v>
      </c>
      <c r="C5137" s="6">
        <f>AlgemeneHeffingsKorting2020(Table1[[#This Row],[Belastbaar loon]])</f>
        <v>528.4144</v>
      </c>
      <c r="D5137" s="14">
        <f>ArbeidsKorting2020(Table1[[#This Row],[Belastbaar loon]])</f>
        <v>2364.7800000000002</v>
      </c>
      <c r="E5137" s="14">
        <f>MAX(Table1[[#This Row],[Loonheffing]]-Table1[[#This Row],[Algemene Heffingskorting]]-Table1[[#This Row],[Arbeidskorting]],0)</f>
        <v>19214.644100000001</v>
      </c>
      <c r="F5137" s="6">
        <f>Table1[[#This Row],[Belastbaar loon]]-Table1[[#This Row],[Belasting]]</f>
        <v>39976.355899999995</v>
      </c>
      <c r="G5137" s="2">
        <f>(Table1[[#This Row],[Belastbaar loon]]-Table1[[#This Row],[Netto loon]])/Table1[[#This Row],[Belastbaar loon]]</f>
        <v>0.32462104205031178</v>
      </c>
      <c r="H5137" s="14">
        <f t="shared" ca="1" si="74"/>
        <v>19209.741900000001</v>
      </c>
      <c r="I5137" s="14">
        <f ca="1">IF(ROW()=2, Table1[[#This Row],[Netto loon]], INDIRECT(ADDRESS(ROW()-1,COLUMN(F:F))))</f>
        <v>39971.258099999999</v>
      </c>
      <c r="J5137" s="6">
        <f ca="1">IF(ROW()=2, 0, Table1[[#This Row],[Belastbaar loon]]-INDIRECT(ADDRESS(ROW()-1,COLUMN(A:A))))</f>
        <v>10</v>
      </c>
      <c r="K5137" s="6">
        <f ca="1">Table1[[#This Row],[Netto loon]]-Table1[[#This Row],[Netto vorige schijf]]</f>
        <v>5.0977999999959138</v>
      </c>
      <c r="L5137" s="2">
        <f ca="1">(Table1[[#This Row],[Bruto tov vorige schijf]]-Table1[[#This Row],[Netto tov vorige schijf]])/MAX(Table1[[#This Row],[Bruto tov vorige schijf]],1)</f>
        <v>0.49022000000040861</v>
      </c>
    </row>
    <row r="5138" spans="1:12" x14ac:dyDescent="0.25">
      <c r="A5138" s="14">
        <v>59201</v>
      </c>
      <c r="B5138" s="6">
        <f>LoonHeffing2020(Table1[[#This Row],[Belastbaar loon]])</f>
        <v>22111.573499999999</v>
      </c>
      <c r="C5138" s="6">
        <f>AlgemeneHeffingsKorting2020(Table1[[#This Row],[Belastbaar loon]])</f>
        <v>527.84720000000004</v>
      </c>
      <c r="D5138" s="14">
        <f>ArbeidsKorting2020(Table1[[#This Row],[Belastbaar loon]])</f>
        <v>2364.1799999999998</v>
      </c>
      <c r="E5138" s="14">
        <f>MAX(Table1[[#This Row],[Loonheffing]]-Table1[[#This Row],[Algemene Heffingskorting]]-Table1[[#This Row],[Arbeidskorting]],0)</f>
        <v>19219.546299999998</v>
      </c>
      <c r="F5138" s="6">
        <f>Table1[[#This Row],[Belastbaar loon]]-Table1[[#This Row],[Belasting]]</f>
        <v>39981.453699999998</v>
      </c>
      <c r="G5138" s="2">
        <f>(Table1[[#This Row],[Belastbaar loon]]-Table1[[#This Row],[Netto loon]])/Table1[[#This Row],[Belastbaar loon]]</f>
        <v>0.32464901437475724</v>
      </c>
      <c r="H5138" s="14">
        <f t="shared" ca="1" si="74"/>
        <v>19214.644100000001</v>
      </c>
      <c r="I5138" s="14">
        <f ca="1">IF(ROW()=2, Table1[[#This Row],[Netto loon]], INDIRECT(ADDRESS(ROW()-1,COLUMN(F:F))))</f>
        <v>39976.355899999995</v>
      </c>
      <c r="J5138" s="6">
        <f ca="1">IF(ROW()=2, 0, Table1[[#This Row],[Belastbaar loon]]-INDIRECT(ADDRESS(ROW()-1,COLUMN(A:A))))</f>
        <v>10</v>
      </c>
      <c r="K5138" s="6">
        <f ca="1">Table1[[#This Row],[Netto loon]]-Table1[[#This Row],[Netto vorige schijf]]</f>
        <v>5.0978000000031898</v>
      </c>
      <c r="L5138" s="2">
        <f ca="1">(Table1[[#This Row],[Bruto tov vorige schijf]]-Table1[[#This Row],[Netto tov vorige schijf]])/MAX(Table1[[#This Row],[Bruto tov vorige schijf]],1)</f>
        <v>0.49021999999968102</v>
      </c>
    </row>
    <row r="5139" spans="1:12" x14ac:dyDescent="0.25">
      <c r="A5139" s="14">
        <v>59211</v>
      </c>
      <c r="B5139" s="6">
        <f>LoonHeffing2020(Table1[[#This Row],[Belastbaar loon]])</f>
        <v>22115.308499999999</v>
      </c>
      <c r="C5139" s="6">
        <f>AlgemeneHeffingsKorting2020(Table1[[#This Row],[Belastbaar loon]])</f>
        <v>527.28</v>
      </c>
      <c r="D5139" s="14">
        <f>ArbeidsKorting2020(Table1[[#This Row],[Belastbaar loon]])</f>
        <v>2363.58</v>
      </c>
      <c r="E5139" s="14">
        <f>MAX(Table1[[#This Row],[Loonheffing]]-Table1[[#This Row],[Algemene Heffingskorting]]-Table1[[#This Row],[Arbeidskorting]],0)</f>
        <v>19224.448499999999</v>
      </c>
      <c r="F5139" s="6">
        <f>Table1[[#This Row],[Belastbaar loon]]-Table1[[#This Row],[Belasting]]</f>
        <v>39986.551500000001</v>
      </c>
      <c r="G5139" s="2">
        <f>(Table1[[#This Row],[Belastbaar loon]]-Table1[[#This Row],[Netto loon]])/Table1[[#This Row],[Belastbaar loon]]</f>
        <v>0.32467697725084865</v>
      </c>
      <c r="H5139" s="14">
        <f t="shared" ca="1" si="74"/>
        <v>19219.546299999998</v>
      </c>
      <c r="I5139" s="14">
        <f ca="1">IF(ROW()=2, Table1[[#This Row],[Netto loon]], INDIRECT(ADDRESS(ROW()-1,COLUMN(F:F))))</f>
        <v>39981.453699999998</v>
      </c>
      <c r="J5139" s="6">
        <f ca="1">IF(ROW()=2, 0, Table1[[#This Row],[Belastbaar loon]]-INDIRECT(ADDRESS(ROW()-1,COLUMN(A:A))))</f>
        <v>10</v>
      </c>
      <c r="K5139" s="6">
        <f ca="1">Table1[[#This Row],[Netto loon]]-Table1[[#This Row],[Netto vorige schijf]]</f>
        <v>5.0978000000031898</v>
      </c>
      <c r="L5139" s="2">
        <f ca="1">(Table1[[#This Row],[Bruto tov vorige schijf]]-Table1[[#This Row],[Netto tov vorige schijf]])/MAX(Table1[[#This Row],[Bruto tov vorige schijf]],1)</f>
        <v>0.49021999999968102</v>
      </c>
    </row>
    <row r="5140" spans="1:12" x14ac:dyDescent="0.25">
      <c r="A5140" s="14">
        <v>59221</v>
      </c>
      <c r="B5140" s="6">
        <f>LoonHeffing2020(Table1[[#This Row],[Belastbaar loon]])</f>
        <v>22119.0435</v>
      </c>
      <c r="C5140" s="6">
        <f>AlgemeneHeffingsKorting2020(Table1[[#This Row],[Belastbaar loon]])</f>
        <v>526.71280000000002</v>
      </c>
      <c r="D5140" s="14">
        <f>ArbeidsKorting2020(Table1[[#This Row],[Belastbaar loon]])</f>
        <v>2362.98</v>
      </c>
      <c r="E5140" s="14">
        <f>MAX(Table1[[#This Row],[Loonheffing]]-Table1[[#This Row],[Algemene Heffingskorting]]-Table1[[#This Row],[Arbeidskorting]],0)</f>
        <v>19229.350699999999</v>
      </c>
      <c r="F5140" s="6">
        <f>Table1[[#This Row],[Belastbaar loon]]-Table1[[#This Row],[Belasting]]</f>
        <v>39991.649300000005</v>
      </c>
      <c r="G5140" s="2">
        <f>(Table1[[#This Row],[Belastbaar loon]]-Table1[[#This Row],[Netto loon]])/Table1[[#This Row],[Belastbaar loon]]</f>
        <v>0.32470493068337236</v>
      </c>
      <c r="H5140" s="14">
        <f t="shared" ca="1" si="74"/>
        <v>19224.448499999999</v>
      </c>
      <c r="I5140" s="14">
        <f ca="1">IF(ROW()=2, Table1[[#This Row],[Netto loon]], INDIRECT(ADDRESS(ROW()-1,COLUMN(F:F))))</f>
        <v>39986.551500000001</v>
      </c>
      <c r="J5140" s="6">
        <f ca="1">IF(ROW()=2, 0, Table1[[#This Row],[Belastbaar loon]]-INDIRECT(ADDRESS(ROW()-1,COLUMN(A:A))))</f>
        <v>10</v>
      </c>
      <c r="K5140" s="6">
        <f ca="1">Table1[[#This Row],[Netto loon]]-Table1[[#This Row],[Netto vorige schijf]]</f>
        <v>5.0978000000031898</v>
      </c>
      <c r="L5140" s="2">
        <f ca="1">(Table1[[#This Row],[Bruto tov vorige schijf]]-Table1[[#This Row],[Netto tov vorige schijf]])/MAX(Table1[[#This Row],[Bruto tov vorige schijf]],1)</f>
        <v>0.49021999999968102</v>
      </c>
    </row>
    <row r="5141" spans="1:12" x14ac:dyDescent="0.25">
      <c r="A5141" s="14">
        <v>59231</v>
      </c>
      <c r="B5141" s="6">
        <f>LoonHeffing2020(Table1[[#This Row],[Belastbaar loon]])</f>
        <v>22122.7785</v>
      </c>
      <c r="C5141" s="6">
        <f>AlgemeneHeffingsKorting2020(Table1[[#This Row],[Belastbaar loon]])</f>
        <v>526.14560000000006</v>
      </c>
      <c r="D5141" s="14">
        <f>ArbeidsKorting2020(Table1[[#This Row],[Belastbaar loon]])</f>
        <v>2362.38</v>
      </c>
      <c r="E5141" s="14">
        <f>MAX(Table1[[#This Row],[Loonheffing]]-Table1[[#This Row],[Algemene Heffingskorting]]-Table1[[#This Row],[Arbeidskorting]],0)</f>
        <v>19234.252899999999</v>
      </c>
      <c r="F5141" s="6">
        <f>Table1[[#This Row],[Belastbaar loon]]-Table1[[#This Row],[Belasting]]</f>
        <v>39996.747100000001</v>
      </c>
      <c r="G5141" s="2">
        <f>(Table1[[#This Row],[Belastbaar loon]]-Table1[[#This Row],[Netto loon]])/Table1[[#This Row],[Belastbaar loon]]</f>
        <v>0.32473287467711165</v>
      </c>
      <c r="H5141" s="14">
        <f t="shared" ca="1" si="74"/>
        <v>19229.350699999999</v>
      </c>
      <c r="I5141" s="14">
        <f ca="1">IF(ROW()=2, Table1[[#This Row],[Netto loon]], INDIRECT(ADDRESS(ROW()-1,COLUMN(F:F))))</f>
        <v>39991.649300000005</v>
      </c>
      <c r="J5141" s="6">
        <f ca="1">IF(ROW()=2, 0, Table1[[#This Row],[Belastbaar loon]]-INDIRECT(ADDRESS(ROW()-1,COLUMN(A:A))))</f>
        <v>10</v>
      </c>
      <c r="K5141" s="6">
        <f ca="1">Table1[[#This Row],[Netto loon]]-Table1[[#This Row],[Netto vorige schijf]]</f>
        <v>5.0977999999959138</v>
      </c>
      <c r="L5141" s="2">
        <f ca="1">(Table1[[#This Row],[Bruto tov vorige schijf]]-Table1[[#This Row],[Netto tov vorige schijf]])/MAX(Table1[[#This Row],[Bruto tov vorige schijf]],1)</f>
        <v>0.49022000000040861</v>
      </c>
    </row>
    <row r="5142" spans="1:12" x14ac:dyDescent="0.25">
      <c r="A5142" s="14">
        <v>59241</v>
      </c>
      <c r="B5142" s="6">
        <f>LoonHeffing2020(Table1[[#This Row],[Belastbaar loon]])</f>
        <v>22126.513500000001</v>
      </c>
      <c r="C5142" s="6">
        <f>AlgemeneHeffingsKorting2020(Table1[[#This Row],[Belastbaar loon]])</f>
        <v>525.57839999999999</v>
      </c>
      <c r="D5142" s="14">
        <f>ArbeidsKorting2020(Table1[[#This Row],[Belastbaar loon]])</f>
        <v>2361.7800000000002</v>
      </c>
      <c r="E5142" s="14">
        <f>MAX(Table1[[#This Row],[Loonheffing]]-Table1[[#This Row],[Algemene Heffingskorting]]-Table1[[#This Row],[Arbeidskorting]],0)</f>
        <v>19239.155100000004</v>
      </c>
      <c r="F5142" s="6">
        <f>Table1[[#This Row],[Belastbaar loon]]-Table1[[#This Row],[Belasting]]</f>
        <v>40001.844899999996</v>
      </c>
      <c r="G5142" s="2">
        <f>(Table1[[#This Row],[Belastbaar loon]]-Table1[[#This Row],[Netto loon]])/Table1[[#This Row],[Belastbaar loon]]</f>
        <v>0.32476080923684614</v>
      </c>
      <c r="H5142" s="14">
        <f t="shared" ca="1" si="74"/>
        <v>19234.252899999999</v>
      </c>
      <c r="I5142" s="14">
        <f ca="1">IF(ROW()=2, Table1[[#This Row],[Netto loon]], INDIRECT(ADDRESS(ROW()-1,COLUMN(F:F))))</f>
        <v>39996.747100000001</v>
      </c>
      <c r="J5142" s="6">
        <f ca="1">IF(ROW()=2, 0, Table1[[#This Row],[Belastbaar loon]]-INDIRECT(ADDRESS(ROW()-1,COLUMN(A:A))))</f>
        <v>10</v>
      </c>
      <c r="K5142" s="6">
        <f ca="1">Table1[[#This Row],[Netto loon]]-Table1[[#This Row],[Netto vorige schijf]]</f>
        <v>5.0977999999959138</v>
      </c>
      <c r="L5142" s="2">
        <f ca="1">(Table1[[#This Row],[Bruto tov vorige schijf]]-Table1[[#This Row],[Netto tov vorige schijf]])/MAX(Table1[[#This Row],[Bruto tov vorige schijf]],1)</f>
        <v>0.49022000000040861</v>
      </c>
    </row>
    <row r="5143" spans="1:12" x14ac:dyDescent="0.25">
      <c r="A5143" s="14">
        <v>59251</v>
      </c>
      <c r="B5143" s="6">
        <f>LoonHeffing2020(Table1[[#This Row],[Belastbaar loon]])</f>
        <v>22130.248500000002</v>
      </c>
      <c r="C5143" s="6">
        <f>AlgemeneHeffingsKorting2020(Table1[[#This Row],[Belastbaar loon]])</f>
        <v>525.01120000000003</v>
      </c>
      <c r="D5143" s="14">
        <f>ArbeidsKorting2020(Table1[[#This Row],[Belastbaar loon]])</f>
        <v>2361.1799999999998</v>
      </c>
      <c r="E5143" s="14">
        <f>MAX(Table1[[#This Row],[Loonheffing]]-Table1[[#This Row],[Algemene Heffingskorting]]-Table1[[#This Row],[Arbeidskorting]],0)</f>
        <v>19244.0573</v>
      </c>
      <c r="F5143" s="6">
        <f>Table1[[#This Row],[Belastbaar loon]]-Table1[[#This Row],[Belasting]]</f>
        <v>40006.9427</v>
      </c>
      <c r="G5143" s="2">
        <f>(Table1[[#This Row],[Belastbaar loon]]-Table1[[#This Row],[Netto loon]])/Table1[[#This Row],[Belastbaar loon]]</f>
        <v>0.32478873436735245</v>
      </c>
      <c r="H5143" s="14">
        <f t="shared" ca="1" si="74"/>
        <v>19239.155100000004</v>
      </c>
      <c r="I5143" s="14">
        <f ca="1">IF(ROW()=2, Table1[[#This Row],[Netto loon]], INDIRECT(ADDRESS(ROW()-1,COLUMN(F:F))))</f>
        <v>40001.844899999996</v>
      </c>
      <c r="J5143" s="6">
        <f ca="1">IF(ROW()=2, 0, Table1[[#This Row],[Belastbaar loon]]-INDIRECT(ADDRESS(ROW()-1,COLUMN(A:A))))</f>
        <v>10</v>
      </c>
      <c r="K5143" s="6">
        <f ca="1">Table1[[#This Row],[Netto loon]]-Table1[[#This Row],[Netto vorige schijf]]</f>
        <v>5.0978000000031898</v>
      </c>
      <c r="L5143" s="2">
        <f ca="1">(Table1[[#This Row],[Bruto tov vorige schijf]]-Table1[[#This Row],[Netto tov vorige schijf]])/MAX(Table1[[#This Row],[Bruto tov vorige schijf]],1)</f>
        <v>0.49021999999968102</v>
      </c>
    </row>
    <row r="5144" spans="1:12" x14ac:dyDescent="0.25">
      <c r="A5144" s="14">
        <v>59261</v>
      </c>
      <c r="B5144" s="6">
        <f>LoonHeffing2020(Table1[[#This Row],[Belastbaar loon]])</f>
        <v>22133.983499999998</v>
      </c>
      <c r="C5144" s="6">
        <f>AlgemeneHeffingsKorting2020(Table1[[#This Row],[Belastbaar loon]])</f>
        <v>524.44399999999996</v>
      </c>
      <c r="D5144" s="14">
        <f>ArbeidsKorting2020(Table1[[#This Row],[Belastbaar loon]])</f>
        <v>2360.58</v>
      </c>
      <c r="E5144" s="14">
        <f>MAX(Table1[[#This Row],[Loonheffing]]-Table1[[#This Row],[Algemene Heffingskorting]]-Table1[[#This Row],[Arbeidskorting]],0)</f>
        <v>19248.959499999997</v>
      </c>
      <c r="F5144" s="6">
        <f>Table1[[#This Row],[Belastbaar loon]]-Table1[[#This Row],[Belasting]]</f>
        <v>40012.040500000003</v>
      </c>
      <c r="G5144" s="2">
        <f>(Table1[[#This Row],[Belastbaar loon]]-Table1[[#This Row],[Netto loon]])/Table1[[#This Row],[Belastbaar loon]]</f>
        <v>0.32481665007340405</v>
      </c>
      <c r="H5144" s="14">
        <f t="shared" ca="1" si="74"/>
        <v>19244.0573</v>
      </c>
      <c r="I5144" s="14">
        <f ca="1">IF(ROW()=2, Table1[[#This Row],[Netto loon]], INDIRECT(ADDRESS(ROW()-1,COLUMN(F:F))))</f>
        <v>40006.9427</v>
      </c>
      <c r="J5144" s="6">
        <f ca="1">IF(ROW()=2, 0, Table1[[#This Row],[Belastbaar loon]]-INDIRECT(ADDRESS(ROW()-1,COLUMN(A:A))))</f>
        <v>10</v>
      </c>
      <c r="K5144" s="6">
        <f ca="1">Table1[[#This Row],[Netto loon]]-Table1[[#This Row],[Netto vorige schijf]]</f>
        <v>5.0978000000031898</v>
      </c>
      <c r="L5144" s="2">
        <f ca="1">(Table1[[#This Row],[Bruto tov vorige schijf]]-Table1[[#This Row],[Netto tov vorige schijf]])/MAX(Table1[[#This Row],[Bruto tov vorige schijf]],1)</f>
        <v>0.49021999999968102</v>
      </c>
    </row>
    <row r="5145" spans="1:12" x14ac:dyDescent="0.25">
      <c r="A5145" s="14">
        <v>59271</v>
      </c>
      <c r="B5145" s="6">
        <f>LoonHeffing2020(Table1[[#This Row],[Belastbaar loon]])</f>
        <v>22137.718499999999</v>
      </c>
      <c r="C5145" s="6">
        <f>AlgemeneHeffingsKorting2020(Table1[[#This Row],[Belastbaar loon]])</f>
        <v>523.8768</v>
      </c>
      <c r="D5145" s="14">
        <f>ArbeidsKorting2020(Table1[[#This Row],[Belastbaar loon]])</f>
        <v>2359.98</v>
      </c>
      <c r="E5145" s="14">
        <f>MAX(Table1[[#This Row],[Loonheffing]]-Table1[[#This Row],[Algemene Heffingskorting]]-Table1[[#This Row],[Arbeidskorting]],0)</f>
        <v>19253.861699999998</v>
      </c>
      <c r="F5145" s="6">
        <f>Table1[[#This Row],[Belastbaar loon]]-Table1[[#This Row],[Belasting]]</f>
        <v>40017.138300000006</v>
      </c>
      <c r="G5145" s="2">
        <f>(Table1[[#This Row],[Belastbaar loon]]-Table1[[#This Row],[Netto loon]])/Table1[[#This Row],[Belastbaar loon]]</f>
        <v>0.32484455635977111</v>
      </c>
      <c r="H5145" s="14">
        <f t="shared" ca="1" si="74"/>
        <v>19248.959499999997</v>
      </c>
      <c r="I5145" s="14">
        <f ca="1">IF(ROW()=2, Table1[[#This Row],[Netto loon]], INDIRECT(ADDRESS(ROW()-1,COLUMN(F:F))))</f>
        <v>40012.040500000003</v>
      </c>
      <c r="J5145" s="6">
        <f ca="1">IF(ROW()=2, 0, Table1[[#This Row],[Belastbaar loon]]-INDIRECT(ADDRESS(ROW()-1,COLUMN(A:A))))</f>
        <v>10</v>
      </c>
      <c r="K5145" s="6">
        <f ca="1">Table1[[#This Row],[Netto loon]]-Table1[[#This Row],[Netto vorige schijf]]</f>
        <v>5.0978000000031898</v>
      </c>
      <c r="L5145" s="2">
        <f ca="1">(Table1[[#This Row],[Bruto tov vorige schijf]]-Table1[[#This Row],[Netto tov vorige schijf]])/MAX(Table1[[#This Row],[Bruto tov vorige schijf]],1)</f>
        <v>0.49021999999968102</v>
      </c>
    </row>
    <row r="5146" spans="1:12" x14ac:dyDescent="0.25">
      <c r="A5146" s="14">
        <v>59281</v>
      </c>
      <c r="B5146" s="6">
        <f>LoonHeffing2020(Table1[[#This Row],[Belastbaar loon]])</f>
        <v>22141.4535</v>
      </c>
      <c r="C5146" s="6">
        <f>AlgemeneHeffingsKorting2020(Table1[[#This Row],[Belastbaar loon]])</f>
        <v>523.30960000000005</v>
      </c>
      <c r="D5146" s="14">
        <f>ArbeidsKorting2020(Table1[[#This Row],[Belastbaar loon]])</f>
        <v>2359.38</v>
      </c>
      <c r="E5146" s="14">
        <f>MAX(Table1[[#This Row],[Loonheffing]]-Table1[[#This Row],[Algemene Heffingskorting]]-Table1[[#This Row],[Arbeidskorting]],0)</f>
        <v>19258.763899999998</v>
      </c>
      <c r="F5146" s="6">
        <f>Table1[[#This Row],[Belastbaar loon]]-Table1[[#This Row],[Belasting]]</f>
        <v>40022.236100000002</v>
      </c>
      <c r="G5146" s="2">
        <f>(Table1[[#This Row],[Belastbaar loon]]-Table1[[#This Row],[Netto loon]])/Table1[[#This Row],[Belastbaar loon]]</f>
        <v>0.32487245323122077</v>
      </c>
      <c r="H5146" s="14">
        <f t="shared" ref="H5146:H5209" ca="1" si="75">IF(ROW()=2, 0, INDIRECT(ADDRESS(ROW()-1,COLUMN(E:E))))</f>
        <v>19253.861699999998</v>
      </c>
      <c r="I5146" s="14">
        <f ca="1">IF(ROW()=2, Table1[[#This Row],[Netto loon]], INDIRECT(ADDRESS(ROW()-1,COLUMN(F:F))))</f>
        <v>40017.138300000006</v>
      </c>
      <c r="J5146" s="6">
        <f ca="1">IF(ROW()=2, 0, Table1[[#This Row],[Belastbaar loon]]-INDIRECT(ADDRESS(ROW()-1,COLUMN(A:A))))</f>
        <v>10</v>
      </c>
      <c r="K5146" s="6">
        <f ca="1">Table1[[#This Row],[Netto loon]]-Table1[[#This Row],[Netto vorige schijf]]</f>
        <v>5.0977999999959138</v>
      </c>
      <c r="L5146" s="2">
        <f ca="1">(Table1[[#This Row],[Bruto tov vorige schijf]]-Table1[[#This Row],[Netto tov vorige schijf]])/MAX(Table1[[#This Row],[Bruto tov vorige schijf]],1)</f>
        <v>0.49022000000040861</v>
      </c>
    </row>
    <row r="5147" spans="1:12" x14ac:dyDescent="0.25">
      <c r="A5147" s="14">
        <v>59291</v>
      </c>
      <c r="B5147" s="6">
        <f>LoonHeffing2020(Table1[[#This Row],[Belastbaar loon]])</f>
        <v>22145.1885</v>
      </c>
      <c r="C5147" s="6">
        <f>AlgemeneHeffingsKorting2020(Table1[[#This Row],[Belastbaar loon]])</f>
        <v>522.74239999999998</v>
      </c>
      <c r="D5147" s="14">
        <f>ArbeidsKorting2020(Table1[[#This Row],[Belastbaar loon]])</f>
        <v>2358.7800000000002</v>
      </c>
      <c r="E5147" s="14">
        <f>MAX(Table1[[#This Row],[Loonheffing]]-Table1[[#This Row],[Algemene Heffingskorting]]-Table1[[#This Row],[Arbeidskorting]],0)</f>
        <v>19263.666100000002</v>
      </c>
      <c r="F5147" s="6">
        <f>Table1[[#This Row],[Belastbaar loon]]-Table1[[#This Row],[Belasting]]</f>
        <v>40027.333899999998</v>
      </c>
      <c r="G5147" s="2">
        <f>(Table1[[#This Row],[Belastbaar loon]]-Table1[[#This Row],[Netto loon]])/Table1[[#This Row],[Belastbaar loon]]</f>
        <v>0.32490034069251661</v>
      </c>
      <c r="H5147" s="14">
        <f t="shared" ca="1" si="75"/>
        <v>19258.763899999998</v>
      </c>
      <c r="I5147" s="14">
        <f ca="1">IF(ROW()=2, Table1[[#This Row],[Netto loon]], INDIRECT(ADDRESS(ROW()-1,COLUMN(F:F))))</f>
        <v>40022.236100000002</v>
      </c>
      <c r="J5147" s="6">
        <f ca="1">IF(ROW()=2, 0, Table1[[#This Row],[Belastbaar loon]]-INDIRECT(ADDRESS(ROW()-1,COLUMN(A:A))))</f>
        <v>10</v>
      </c>
      <c r="K5147" s="6">
        <f ca="1">Table1[[#This Row],[Netto loon]]-Table1[[#This Row],[Netto vorige schijf]]</f>
        <v>5.0977999999959138</v>
      </c>
      <c r="L5147" s="2">
        <f ca="1">(Table1[[#This Row],[Bruto tov vorige schijf]]-Table1[[#This Row],[Netto tov vorige schijf]])/MAX(Table1[[#This Row],[Bruto tov vorige schijf]],1)</f>
        <v>0.49022000000040861</v>
      </c>
    </row>
    <row r="5148" spans="1:12" x14ac:dyDescent="0.25">
      <c r="A5148" s="14">
        <v>59301</v>
      </c>
      <c r="B5148" s="6">
        <f>LoonHeffing2020(Table1[[#This Row],[Belastbaar loon]])</f>
        <v>22148.923500000001</v>
      </c>
      <c r="C5148" s="6">
        <f>AlgemeneHeffingsKorting2020(Table1[[#This Row],[Belastbaar loon]])</f>
        <v>522.17520000000002</v>
      </c>
      <c r="D5148" s="14">
        <f>ArbeidsKorting2020(Table1[[#This Row],[Belastbaar loon]])</f>
        <v>2358.1799999999998</v>
      </c>
      <c r="E5148" s="14">
        <f>MAX(Table1[[#This Row],[Loonheffing]]-Table1[[#This Row],[Algemene Heffingskorting]]-Table1[[#This Row],[Arbeidskorting]],0)</f>
        <v>19268.568299999999</v>
      </c>
      <c r="F5148" s="6">
        <f>Table1[[#This Row],[Belastbaar loon]]-Table1[[#This Row],[Belasting]]</f>
        <v>40032.431700000001</v>
      </c>
      <c r="G5148" s="2">
        <f>(Table1[[#This Row],[Belastbaar loon]]-Table1[[#This Row],[Netto loon]])/Table1[[#This Row],[Belastbaar loon]]</f>
        <v>0.32492821874841904</v>
      </c>
      <c r="H5148" s="14">
        <f t="shared" ca="1" si="75"/>
        <v>19263.666100000002</v>
      </c>
      <c r="I5148" s="14">
        <f ca="1">IF(ROW()=2, Table1[[#This Row],[Netto loon]], INDIRECT(ADDRESS(ROW()-1,COLUMN(F:F))))</f>
        <v>40027.333899999998</v>
      </c>
      <c r="J5148" s="6">
        <f ca="1">IF(ROW()=2, 0, Table1[[#This Row],[Belastbaar loon]]-INDIRECT(ADDRESS(ROW()-1,COLUMN(A:A))))</f>
        <v>10</v>
      </c>
      <c r="K5148" s="6">
        <f ca="1">Table1[[#This Row],[Netto loon]]-Table1[[#This Row],[Netto vorige schijf]]</f>
        <v>5.0978000000031898</v>
      </c>
      <c r="L5148" s="2">
        <f ca="1">(Table1[[#This Row],[Bruto tov vorige schijf]]-Table1[[#This Row],[Netto tov vorige schijf]])/MAX(Table1[[#This Row],[Bruto tov vorige schijf]],1)</f>
        <v>0.49021999999968102</v>
      </c>
    </row>
    <row r="5149" spans="1:12" x14ac:dyDescent="0.25">
      <c r="A5149" s="14">
        <v>59311</v>
      </c>
      <c r="B5149" s="6">
        <f>LoonHeffing2020(Table1[[#This Row],[Belastbaar loon]])</f>
        <v>22152.658500000001</v>
      </c>
      <c r="C5149" s="6">
        <f>AlgemeneHeffingsKorting2020(Table1[[#This Row],[Belastbaar loon]])</f>
        <v>521.60800000000006</v>
      </c>
      <c r="D5149" s="14">
        <f>ArbeidsKorting2020(Table1[[#This Row],[Belastbaar loon]])</f>
        <v>2357.58</v>
      </c>
      <c r="E5149" s="14">
        <f>MAX(Table1[[#This Row],[Loonheffing]]-Table1[[#This Row],[Algemene Heffingskorting]]-Table1[[#This Row],[Arbeidskorting]],0)</f>
        <v>19273.470500000003</v>
      </c>
      <c r="F5149" s="6">
        <f>Table1[[#This Row],[Belastbaar loon]]-Table1[[#This Row],[Belasting]]</f>
        <v>40037.529499999997</v>
      </c>
      <c r="G5149" s="2">
        <f>(Table1[[#This Row],[Belastbaar loon]]-Table1[[#This Row],[Netto loon]])/Table1[[#This Row],[Belastbaar loon]]</f>
        <v>0.3249560874036857</v>
      </c>
      <c r="H5149" s="14">
        <f t="shared" ca="1" si="75"/>
        <v>19268.568299999999</v>
      </c>
      <c r="I5149" s="14">
        <f ca="1">IF(ROW()=2, Table1[[#This Row],[Netto loon]], INDIRECT(ADDRESS(ROW()-1,COLUMN(F:F))))</f>
        <v>40032.431700000001</v>
      </c>
      <c r="J5149" s="6">
        <f ca="1">IF(ROW()=2, 0, Table1[[#This Row],[Belastbaar loon]]-INDIRECT(ADDRESS(ROW()-1,COLUMN(A:A))))</f>
        <v>10</v>
      </c>
      <c r="K5149" s="6">
        <f ca="1">Table1[[#This Row],[Netto loon]]-Table1[[#This Row],[Netto vorige schijf]]</f>
        <v>5.0977999999959138</v>
      </c>
      <c r="L5149" s="2">
        <f ca="1">(Table1[[#This Row],[Bruto tov vorige schijf]]-Table1[[#This Row],[Netto tov vorige schijf]])/MAX(Table1[[#This Row],[Bruto tov vorige schijf]],1)</f>
        <v>0.49022000000040861</v>
      </c>
    </row>
    <row r="5150" spans="1:12" x14ac:dyDescent="0.25">
      <c r="A5150" s="14">
        <v>59321</v>
      </c>
      <c r="B5150" s="6">
        <f>LoonHeffing2020(Table1[[#This Row],[Belastbaar loon]])</f>
        <v>22156.393499999998</v>
      </c>
      <c r="C5150" s="6">
        <f>AlgemeneHeffingsKorting2020(Table1[[#This Row],[Belastbaar loon]])</f>
        <v>521.04079999999999</v>
      </c>
      <c r="D5150" s="14">
        <f>ArbeidsKorting2020(Table1[[#This Row],[Belastbaar loon]])</f>
        <v>2356.98</v>
      </c>
      <c r="E5150" s="14">
        <f>MAX(Table1[[#This Row],[Loonheffing]]-Table1[[#This Row],[Algemene Heffingskorting]]-Table1[[#This Row],[Arbeidskorting]],0)</f>
        <v>19278.3727</v>
      </c>
      <c r="F5150" s="6">
        <f>Table1[[#This Row],[Belastbaar loon]]-Table1[[#This Row],[Belasting]]</f>
        <v>40042.6273</v>
      </c>
      <c r="G5150" s="2">
        <f>(Table1[[#This Row],[Belastbaar loon]]-Table1[[#This Row],[Netto loon]])/Table1[[#This Row],[Belastbaar loon]]</f>
        <v>0.3249839466630704</v>
      </c>
      <c r="H5150" s="14">
        <f t="shared" ca="1" si="75"/>
        <v>19273.470500000003</v>
      </c>
      <c r="I5150" s="14">
        <f ca="1">IF(ROW()=2, Table1[[#This Row],[Netto loon]], INDIRECT(ADDRESS(ROW()-1,COLUMN(F:F))))</f>
        <v>40037.529499999997</v>
      </c>
      <c r="J5150" s="6">
        <f ca="1">IF(ROW()=2, 0, Table1[[#This Row],[Belastbaar loon]]-INDIRECT(ADDRESS(ROW()-1,COLUMN(A:A))))</f>
        <v>10</v>
      </c>
      <c r="K5150" s="6">
        <f ca="1">Table1[[#This Row],[Netto loon]]-Table1[[#This Row],[Netto vorige schijf]]</f>
        <v>5.0978000000031898</v>
      </c>
      <c r="L5150" s="2">
        <f ca="1">(Table1[[#This Row],[Bruto tov vorige schijf]]-Table1[[#This Row],[Netto tov vorige schijf]])/MAX(Table1[[#This Row],[Bruto tov vorige schijf]],1)</f>
        <v>0.49021999999968102</v>
      </c>
    </row>
    <row r="5151" spans="1:12" x14ac:dyDescent="0.25">
      <c r="A5151" s="14">
        <v>59331</v>
      </c>
      <c r="B5151" s="6">
        <f>LoonHeffing2020(Table1[[#This Row],[Belastbaar loon]])</f>
        <v>22160.128499999999</v>
      </c>
      <c r="C5151" s="6">
        <f>AlgemeneHeffingsKorting2020(Table1[[#This Row],[Belastbaar loon]])</f>
        <v>520.47360000000003</v>
      </c>
      <c r="D5151" s="14">
        <f>ArbeidsKorting2020(Table1[[#This Row],[Belastbaar loon]])</f>
        <v>2356.38</v>
      </c>
      <c r="E5151" s="14">
        <f>MAX(Table1[[#This Row],[Loonheffing]]-Table1[[#This Row],[Algemene Heffingskorting]]-Table1[[#This Row],[Arbeidskorting]],0)</f>
        <v>19283.274899999997</v>
      </c>
      <c r="F5151" s="6">
        <f>Table1[[#This Row],[Belastbaar loon]]-Table1[[#This Row],[Belasting]]</f>
        <v>40047.725100000003</v>
      </c>
      <c r="G5151" s="2">
        <f>(Table1[[#This Row],[Belastbaar loon]]-Table1[[#This Row],[Netto loon]])/Table1[[#This Row],[Belastbaar loon]]</f>
        <v>0.32501179653132423</v>
      </c>
      <c r="H5151" s="14">
        <f t="shared" ca="1" si="75"/>
        <v>19278.3727</v>
      </c>
      <c r="I5151" s="14">
        <f ca="1">IF(ROW()=2, Table1[[#This Row],[Netto loon]], INDIRECT(ADDRESS(ROW()-1,COLUMN(F:F))))</f>
        <v>40042.6273</v>
      </c>
      <c r="J5151" s="6">
        <f ca="1">IF(ROW()=2, 0, Table1[[#This Row],[Belastbaar loon]]-INDIRECT(ADDRESS(ROW()-1,COLUMN(A:A))))</f>
        <v>10</v>
      </c>
      <c r="K5151" s="6">
        <f ca="1">Table1[[#This Row],[Netto loon]]-Table1[[#This Row],[Netto vorige schijf]]</f>
        <v>5.0978000000031898</v>
      </c>
      <c r="L5151" s="2">
        <f ca="1">(Table1[[#This Row],[Bruto tov vorige schijf]]-Table1[[#This Row],[Netto tov vorige schijf]])/MAX(Table1[[#This Row],[Bruto tov vorige schijf]],1)</f>
        <v>0.49021999999968102</v>
      </c>
    </row>
    <row r="5152" spans="1:12" x14ac:dyDescent="0.25">
      <c r="A5152" s="14">
        <v>59341</v>
      </c>
      <c r="B5152" s="6">
        <f>LoonHeffing2020(Table1[[#This Row],[Belastbaar loon]])</f>
        <v>22163.863499999999</v>
      </c>
      <c r="C5152" s="6">
        <f>AlgemeneHeffingsKorting2020(Table1[[#This Row],[Belastbaar loon]])</f>
        <v>519.90639999999996</v>
      </c>
      <c r="D5152" s="14">
        <f>ArbeidsKorting2020(Table1[[#This Row],[Belastbaar loon]])</f>
        <v>2355.7800000000002</v>
      </c>
      <c r="E5152" s="14">
        <f>MAX(Table1[[#This Row],[Loonheffing]]-Table1[[#This Row],[Algemene Heffingskorting]]-Table1[[#This Row],[Arbeidskorting]],0)</f>
        <v>19288.177100000001</v>
      </c>
      <c r="F5152" s="6">
        <f>Table1[[#This Row],[Belastbaar loon]]-Table1[[#This Row],[Belasting]]</f>
        <v>40052.822899999999</v>
      </c>
      <c r="G5152" s="2">
        <f>(Table1[[#This Row],[Belastbaar loon]]-Table1[[#This Row],[Netto loon]])/Table1[[#This Row],[Belastbaar loon]]</f>
        <v>0.32503963701319494</v>
      </c>
      <c r="H5152" s="14">
        <f t="shared" ca="1" si="75"/>
        <v>19283.274899999997</v>
      </c>
      <c r="I5152" s="14">
        <f ca="1">IF(ROW()=2, Table1[[#This Row],[Netto loon]], INDIRECT(ADDRESS(ROW()-1,COLUMN(F:F))))</f>
        <v>40047.725100000003</v>
      </c>
      <c r="J5152" s="6">
        <f ca="1">IF(ROW()=2, 0, Table1[[#This Row],[Belastbaar loon]]-INDIRECT(ADDRESS(ROW()-1,COLUMN(A:A))))</f>
        <v>10</v>
      </c>
      <c r="K5152" s="6">
        <f ca="1">Table1[[#This Row],[Netto loon]]-Table1[[#This Row],[Netto vorige schijf]]</f>
        <v>5.0977999999959138</v>
      </c>
      <c r="L5152" s="2">
        <f ca="1">(Table1[[#This Row],[Bruto tov vorige schijf]]-Table1[[#This Row],[Netto tov vorige schijf]])/MAX(Table1[[#This Row],[Bruto tov vorige schijf]],1)</f>
        <v>0.49022000000040861</v>
      </c>
    </row>
    <row r="5153" spans="1:12" x14ac:dyDescent="0.25">
      <c r="A5153" s="14">
        <v>59351</v>
      </c>
      <c r="B5153" s="6">
        <f>LoonHeffing2020(Table1[[#This Row],[Belastbaar loon]])</f>
        <v>22167.5985</v>
      </c>
      <c r="C5153" s="6">
        <f>AlgemeneHeffingsKorting2020(Table1[[#This Row],[Belastbaar loon]])</f>
        <v>519.33920000000001</v>
      </c>
      <c r="D5153" s="14">
        <f>ArbeidsKorting2020(Table1[[#This Row],[Belastbaar loon]])</f>
        <v>2355.1799999999998</v>
      </c>
      <c r="E5153" s="14">
        <f>MAX(Table1[[#This Row],[Loonheffing]]-Table1[[#This Row],[Algemene Heffingskorting]]-Table1[[#This Row],[Arbeidskorting]],0)</f>
        <v>19293.079300000001</v>
      </c>
      <c r="F5153" s="6">
        <f>Table1[[#This Row],[Belastbaar loon]]-Table1[[#This Row],[Belasting]]</f>
        <v>40057.920700000002</v>
      </c>
      <c r="G5153" s="2">
        <f>(Table1[[#This Row],[Belastbaar loon]]-Table1[[#This Row],[Netto loon]])/Table1[[#This Row],[Belastbaar loon]]</f>
        <v>0.32506746811342685</v>
      </c>
      <c r="H5153" s="14">
        <f t="shared" ca="1" si="75"/>
        <v>19288.177100000001</v>
      </c>
      <c r="I5153" s="14">
        <f ca="1">IF(ROW()=2, Table1[[#This Row],[Netto loon]], INDIRECT(ADDRESS(ROW()-1,COLUMN(F:F))))</f>
        <v>40052.822899999999</v>
      </c>
      <c r="J5153" s="6">
        <f ca="1">IF(ROW()=2, 0, Table1[[#This Row],[Belastbaar loon]]-INDIRECT(ADDRESS(ROW()-1,COLUMN(A:A))))</f>
        <v>10</v>
      </c>
      <c r="K5153" s="6">
        <f ca="1">Table1[[#This Row],[Netto loon]]-Table1[[#This Row],[Netto vorige schijf]]</f>
        <v>5.0978000000031898</v>
      </c>
      <c r="L5153" s="2">
        <f ca="1">(Table1[[#This Row],[Bruto tov vorige schijf]]-Table1[[#This Row],[Netto tov vorige schijf]])/MAX(Table1[[#This Row],[Bruto tov vorige schijf]],1)</f>
        <v>0.49021999999968102</v>
      </c>
    </row>
    <row r="5154" spans="1:12" x14ac:dyDescent="0.25">
      <c r="A5154" s="14">
        <v>59361</v>
      </c>
      <c r="B5154" s="6">
        <f>LoonHeffing2020(Table1[[#This Row],[Belastbaar loon]])</f>
        <v>22171.333500000001</v>
      </c>
      <c r="C5154" s="6">
        <f>AlgemeneHeffingsKorting2020(Table1[[#This Row],[Belastbaar loon]])</f>
        <v>518.77200000000005</v>
      </c>
      <c r="D5154" s="14">
        <f>ArbeidsKorting2020(Table1[[#This Row],[Belastbaar loon]])</f>
        <v>2354.58</v>
      </c>
      <c r="E5154" s="14">
        <f>MAX(Table1[[#This Row],[Loonheffing]]-Table1[[#This Row],[Algemene Heffingskorting]]-Table1[[#This Row],[Arbeidskorting]],0)</f>
        <v>19297.981500000002</v>
      </c>
      <c r="F5154" s="6">
        <f>Table1[[#This Row],[Belastbaar loon]]-Table1[[#This Row],[Belasting]]</f>
        <v>40063.018499999998</v>
      </c>
      <c r="G5154" s="2">
        <f>(Table1[[#This Row],[Belastbaar loon]]-Table1[[#This Row],[Netto loon]])/Table1[[#This Row],[Belastbaar loon]]</f>
        <v>0.32509528983676156</v>
      </c>
      <c r="H5154" s="14">
        <f t="shared" ca="1" si="75"/>
        <v>19293.079300000001</v>
      </c>
      <c r="I5154" s="14">
        <f ca="1">IF(ROW()=2, Table1[[#This Row],[Netto loon]], INDIRECT(ADDRESS(ROW()-1,COLUMN(F:F))))</f>
        <v>40057.920700000002</v>
      </c>
      <c r="J5154" s="6">
        <f ca="1">IF(ROW()=2, 0, Table1[[#This Row],[Belastbaar loon]]-INDIRECT(ADDRESS(ROW()-1,COLUMN(A:A))))</f>
        <v>10</v>
      </c>
      <c r="K5154" s="6">
        <f ca="1">Table1[[#This Row],[Netto loon]]-Table1[[#This Row],[Netto vorige schijf]]</f>
        <v>5.0977999999959138</v>
      </c>
      <c r="L5154" s="2">
        <f ca="1">(Table1[[#This Row],[Bruto tov vorige schijf]]-Table1[[#This Row],[Netto tov vorige schijf]])/MAX(Table1[[#This Row],[Bruto tov vorige schijf]],1)</f>
        <v>0.49022000000040861</v>
      </c>
    </row>
    <row r="5155" spans="1:12" x14ac:dyDescent="0.25">
      <c r="A5155" s="14">
        <v>59371</v>
      </c>
      <c r="B5155" s="6">
        <f>LoonHeffing2020(Table1[[#This Row],[Belastbaar loon]])</f>
        <v>22175.068500000001</v>
      </c>
      <c r="C5155" s="6">
        <f>AlgemeneHeffingsKorting2020(Table1[[#This Row],[Belastbaar loon]])</f>
        <v>518.20479999999998</v>
      </c>
      <c r="D5155" s="14">
        <f>ArbeidsKorting2020(Table1[[#This Row],[Belastbaar loon]])</f>
        <v>2353.98</v>
      </c>
      <c r="E5155" s="14">
        <f>MAX(Table1[[#This Row],[Loonheffing]]-Table1[[#This Row],[Algemene Heffingskorting]]-Table1[[#This Row],[Arbeidskorting]],0)</f>
        <v>19302.883700000002</v>
      </c>
      <c r="F5155" s="6">
        <f>Table1[[#This Row],[Belastbaar loon]]-Table1[[#This Row],[Belasting]]</f>
        <v>40068.116299999994</v>
      </c>
      <c r="G5155" s="2">
        <f>(Table1[[#This Row],[Belastbaar loon]]-Table1[[#This Row],[Netto loon]])/Table1[[#This Row],[Belastbaar loon]]</f>
        <v>0.325123102187937</v>
      </c>
      <c r="H5155" s="14">
        <f t="shared" ca="1" si="75"/>
        <v>19297.981500000002</v>
      </c>
      <c r="I5155" s="14">
        <f ca="1">IF(ROW()=2, Table1[[#This Row],[Netto loon]], INDIRECT(ADDRESS(ROW()-1,COLUMN(F:F))))</f>
        <v>40063.018499999998</v>
      </c>
      <c r="J5155" s="6">
        <f ca="1">IF(ROW()=2, 0, Table1[[#This Row],[Belastbaar loon]]-INDIRECT(ADDRESS(ROW()-1,COLUMN(A:A))))</f>
        <v>10</v>
      </c>
      <c r="K5155" s="6">
        <f ca="1">Table1[[#This Row],[Netto loon]]-Table1[[#This Row],[Netto vorige schijf]]</f>
        <v>5.0977999999959138</v>
      </c>
      <c r="L5155" s="2">
        <f ca="1">(Table1[[#This Row],[Bruto tov vorige schijf]]-Table1[[#This Row],[Netto tov vorige schijf]])/MAX(Table1[[#This Row],[Bruto tov vorige schijf]],1)</f>
        <v>0.49022000000040861</v>
      </c>
    </row>
    <row r="5156" spans="1:12" x14ac:dyDescent="0.25">
      <c r="A5156" s="14">
        <v>59381</v>
      </c>
      <c r="B5156" s="6">
        <f>LoonHeffing2020(Table1[[#This Row],[Belastbaar loon]])</f>
        <v>22178.803499999998</v>
      </c>
      <c r="C5156" s="6">
        <f>AlgemeneHeffingsKorting2020(Table1[[#This Row],[Belastbaar loon]])</f>
        <v>517.63760000000002</v>
      </c>
      <c r="D5156" s="14">
        <f>ArbeidsKorting2020(Table1[[#This Row],[Belastbaar loon]])</f>
        <v>2353.38</v>
      </c>
      <c r="E5156" s="14">
        <f>MAX(Table1[[#This Row],[Loonheffing]]-Table1[[#This Row],[Algemene Heffingskorting]]-Table1[[#This Row],[Arbeidskorting]],0)</f>
        <v>19307.785899999999</v>
      </c>
      <c r="F5156" s="6">
        <f>Table1[[#This Row],[Belastbaar loon]]-Table1[[#This Row],[Belasting]]</f>
        <v>40073.214099999997</v>
      </c>
      <c r="G5156" s="2">
        <f>(Table1[[#This Row],[Belastbaar loon]]-Table1[[#This Row],[Netto loon]])/Table1[[#This Row],[Belastbaar loon]]</f>
        <v>0.32515090517168793</v>
      </c>
      <c r="H5156" s="14">
        <f t="shared" ca="1" si="75"/>
        <v>19302.883700000002</v>
      </c>
      <c r="I5156" s="14">
        <f ca="1">IF(ROW()=2, Table1[[#This Row],[Netto loon]], INDIRECT(ADDRESS(ROW()-1,COLUMN(F:F))))</f>
        <v>40068.116299999994</v>
      </c>
      <c r="J5156" s="6">
        <f ca="1">IF(ROW()=2, 0, Table1[[#This Row],[Belastbaar loon]]-INDIRECT(ADDRESS(ROW()-1,COLUMN(A:A))))</f>
        <v>10</v>
      </c>
      <c r="K5156" s="6">
        <f ca="1">Table1[[#This Row],[Netto loon]]-Table1[[#This Row],[Netto vorige schijf]]</f>
        <v>5.0978000000031898</v>
      </c>
      <c r="L5156" s="2">
        <f ca="1">(Table1[[#This Row],[Bruto tov vorige schijf]]-Table1[[#This Row],[Netto tov vorige schijf]])/MAX(Table1[[#This Row],[Bruto tov vorige schijf]],1)</f>
        <v>0.49021999999968102</v>
      </c>
    </row>
    <row r="5157" spans="1:12" x14ac:dyDescent="0.25">
      <c r="A5157" s="14">
        <v>59391</v>
      </c>
      <c r="B5157" s="6">
        <f>LoonHeffing2020(Table1[[#This Row],[Belastbaar loon]])</f>
        <v>22182.538499999999</v>
      </c>
      <c r="C5157" s="6">
        <f>AlgemeneHeffingsKorting2020(Table1[[#This Row],[Belastbaar loon]])</f>
        <v>517.07040000000006</v>
      </c>
      <c r="D5157" s="14">
        <f>ArbeidsKorting2020(Table1[[#This Row],[Belastbaar loon]])</f>
        <v>2352.7800000000002</v>
      </c>
      <c r="E5157" s="14">
        <f>MAX(Table1[[#This Row],[Loonheffing]]-Table1[[#This Row],[Algemene Heffingskorting]]-Table1[[#This Row],[Arbeidskorting]],0)</f>
        <v>19312.688099999999</v>
      </c>
      <c r="F5157" s="6">
        <f>Table1[[#This Row],[Belastbaar loon]]-Table1[[#This Row],[Belasting]]</f>
        <v>40078.311900000001</v>
      </c>
      <c r="G5157" s="2">
        <f>(Table1[[#This Row],[Belastbaar loon]]-Table1[[#This Row],[Netto loon]])/Table1[[#This Row],[Belastbaar loon]]</f>
        <v>0.32517869879274636</v>
      </c>
      <c r="H5157" s="14">
        <f t="shared" ca="1" si="75"/>
        <v>19307.785899999999</v>
      </c>
      <c r="I5157" s="14">
        <f ca="1">IF(ROW()=2, Table1[[#This Row],[Netto loon]], INDIRECT(ADDRESS(ROW()-1,COLUMN(F:F))))</f>
        <v>40073.214099999997</v>
      </c>
      <c r="J5157" s="6">
        <f ca="1">IF(ROW()=2, 0, Table1[[#This Row],[Belastbaar loon]]-INDIRECT(ADDRESS(ROW()-1,COLUMN(A:A))))</f>
        <v>10</v>
      </c>
      <c r="K5157" s="6">
        <f ca="1">Table1[[#This Row],[Netto loon]]-Table1[[#This Row],[Netto vorige schijf]]</f>
        <v>5.0978000000031898</v>
      </c>
      <c r="L5157" s="2">
        <f ca="1">(Table1[[#This Row],[Bruto tov vorige schijf]]-Table1[[#This Row],[Netto tov vorige schijf]])/MAX(Table1[[#This Row],[Bruto tov vorige schijf]],1)</f>
        <v>0.49021999999968102</v>
      </c>
    </row>
    <row r="5158" spans="1:12" x14ac:dyDescent="0.25">
      <c r="A5158" s="14">
        <v>59401</v>
      </c>
      <c r="B5158" s="6">
        <f>LoonHeffing2020(Table1[[#This Row],[Belastbaar loon]])</f>
        <v>22186.273499999999</v>
      </c>
      <c r="C5158" s="6">
        <f>AlgemeneHeffingsKorting2020(Table1[[#This Row],[Belastbaar loon]])</f>
        <v>516.50319999999999</v>
      </c>
      <c r="D5158" s="14">
        <f>ArbeidsKorting2020(Table1[[#This Row],[Belastbaar loon]])</f>
        <v>2352.1799999999998</v>
      </c>
      <c r="E5158" s="14">
        <f>MAX(Table1[[#This Row],[Loonheffing]]-Table1[[#This Row],[Algemene Heffingskorting]]-Table1[[#This Row],[Arbeidskorting]],0)</f>
        <v>19317.5903</v>
      </c>
      <c r="F5158" s="6">
        <f>Table1[[#This Row],[Belastbaar loon]]-Table1[[#This Row],[Belasting]]</f>
        <v>40083.409700000004</v>
      </c>
      <c r="G5158" s="2">
        <f>(Table1[[#This Row],[Belastbaar loon]]-Table1[[#This Row],[Netto loon]])/Table1[[#This Row],[Belastbaar loon]]</f>
        <v>0.32520648305584077</v>
      </c>
      <c r="H5158" s="14">
        <f t="shared" ca="1" si="75"/>
        <v>19312.688099999999</v>
      </c>
      <c r="I5158" s="14">
        <f ca="1">IF(ROW()=2, Table1[[#This Row],[Netto loon]], INDIRECT(ADDRESS(ROW()-1,COLUMN(F:F))))</f>
        <v>40078.311900000001</v>
      </c>
      <c r="J5158" s="6">
        <f ca="1">IF(ROW()=2, 0, Table1[[#This Row],[Belastbaar loon]]-INDIRECT(ADDRESS(ROW()-1,COLUMN(A:A))))</f>
        <v>10</v>
      </c>
      <c r="K5158" s="6">
        <f ca="1">Table1[[#This Row],[Netto loon]]-Table1[[#This Row],[Netto vorige schijf]]</f>
        <v>5.0978000000031898</v>
      </c>
      <c r="L5158" s="2">
        <f ca="1">(Table1[[#This Row],[Bruto tov vorige schijf]]-Table1[[#This Row],[Netto tov vorige schijf]])/MAX(Table1[[#This Row],[Bruto tov vorige schijf]],1)</f>
        <v>0.49021999999968102</v>
      </c>
    </row>
    <row r="5159" spans="1:12" x14ac:dyDescent="0.25">
      <c r="A5159" s="14">
        <v>59411</v>
      </c>
      <c r="B5159" s="6">
        <f>LoonHeffing2020(Table1[[#This Row],[Belastbaar loon]])</f>
        <v>22190.0085</v>
      </c>
      <c r="C5159" s="6">
        <f>AlgemeneHeffingsKorting2020(Table1[[#This Row],[Belastbaar loon]])</f>
        <v>515.93600000000004</v>
      </c>
      <c r="D5159" s="14">
        <f>ArbeidsKorting2020(Table1[[#This Row],[Belastbaar loon]])</f>
        <v>2351.58</v>
      </c>
      <c r="E5159" s="14">
        <f>MAX(Table1[[#This Row],[Loonheffing]]-Table1[[#This Row],[Algemene Heffingskorting]]-Table1[[#This Row],[Arbeidskorting]],0)</f>
        <v>19322.4925</v>
      </c>
      <c r="F5159" s="6">
        <f>Table1[[#This Row],[Belastbaar loon]]-Table1[[#This Row],[Belasting]]</f>
        <v>40088.5075</v>
      </c>
      <c r="G5159" s="2">
        <f>(Table1[[#This Row],[Belastbaar loon]]-Table1[[#This Row],[Netto loon]])/Table1[[#This Row],[Belastbaar loon]]</f>
        <v>0.3252342579656966</v>
      </c>
      <c r="H5159" s="14">
        <f t="shared" ca="1" si="75"/>
        <v>19317.5903</v>
      </c>
      <c r="I5159" s="14">
        <f ca="1">IF(ROW()=2, Table1[[#This Row],[Netto loon]], INDIRECT(ADDRESS(ROW()-1,COLUMN(F:F))))</f>
        <v>40083.409700000004</v>
      </c>
      <c r="J5159" s="6">
        <f ca="1">IF(ROW()=2, 0, Table1[[#This Row],[Belastbaar loon]]-INDIRECT(ADDRESS(ROW()-1,COLUMN(A:A))))</f>
        <v>10</v>
      </c>
      <c r="K5159" s="6">
        <f ca="1">Table1[[#This Row],[Netto loon]]-Table1[[#This Row],[Netto vorige schijf]]</f>
        <v>5.0977999999959138</v>
      </c>
      <c r="L5159" s="2">
        <f ca="1">(Table1[[#This Row],[Bruto tov vorige schijf]]-Table1[[#This Row],[Netto tov vorige schijf]])/MAX(Table1[[#This Row],[Bruto tov vorige schijf]],1)</f>
        <v>0.49022000000040861</v>
      </c>
    </row>
    <row r="5160" spans="1:12" x14ac:dyDescent="0.25">
      <c r="A5160" s="14">
        <v>59421</v>
      </c>
      <c r="B5160" s="6">
        <f>LoonHeffing2020(Table1[[#This Row],[Belastbaar loon]])</f>
        <v>22193.7435</v>
      </c>
      <c r="C5160" s="6">
        <f>AlgemeneHeffingsKorting2020(Table1[[#This Row],[Belastbaar loon]])</f>
        <v>515.36879999999996</v>
      </c>
      <c r="D5160" s="14">
        <f>ArbeidsKorting2020(Table1[[#This Row],[Belastbaar loon]])</f>
        <v>2350.98</v>
      </c>
      <c r="E5160" s="14">
        <f>MAX(Table1[[#This Row],[Loonheffing]]-Table1[[#This Row],[Algemene Heffingskorting]]-Table1[[#This Row],[Arbeidskorting]],0)</f>
        <v>19327.394700000001</v>
      </c>
      <c r="F5160" s="6">
        <f>Table1[[#This Row],[Belastbaar loon]]-Table1[[#This Row],[Belasting]]</f>
        <v>40093.605299999996</v>
      </c>
      <c r="G5160" s="2">
        <f>(Table1[[#This Row],[Belastbaar loon]]-Table1[[#This Row],[Netto loon]])/Table1[[#This Row],[Belastbaar loon]]</f>
        <v>0.32526202352703598</v>
      </c>
      <c r="H5160" s="14">
        <f t="shared" ca="1" si="75"/>
        <v>19322.4925</v>
      </c>
      <c r="I5160" s="14">
        <f ca="1">IF(ROW()=2, Table1[[#This Row],[Netto loon]], INDIRECT(ADDRESS(ROW()-1,COLUMN(F:F))))</f>
        <v>40088.5075</v>
      </c>
      <c r="J5160" s="6">
        <f ca="1">IF(ROW()=2, 0, Table1[[#This Row],[Belastbaar loon]]-INDIRECT(ADDRESS(ROW()-1,COLUMN(A:A))))</f>
        <v>10</v>
      </c>
      <c r="K5160" s="6">
        <f ca="1">Table1[[#This Row],[Netto loon]]-Table1[[#This Row],[Netto vorige schijf]]</f>
        <v>5.0977999999959138</v>
      </c>
      <c r="L5160" s="2">
        <f ca="1">(Table1[[#This Row],[Bruto tov vorige schijf]]-Table1[[#This Row],[Netto tov vorige schijf]])/MAX(Table1[[#This Row],[Bruto tov vorige schijf]],1)</f>
        <v>0.49022000000040861</v>
      </c>
    </row>
    <row r="5161" spans="1:12" x14ac:dyDescent="0.25">
      <c r="A5161" s="14">
        <v>59431</v>
      </c>
      <c r="B5161" s="6">
        <f>LoonHeffing2020(Table1[[#This Row],[Belastbaar loon]])</f>
        <v>22197.478500000001</v>
      </c>
      <c r="C5161" s="6">
        <f>AlgemeneHeffingsKorting2020(Table1[[#This Row],[Belastbaar loon]])</f>
        <v>514.80160000000001</v>
      </c>
      <c r="D5161" s="14">
        <f>ArbeidsKorting2020(Table1[[#This Row],[Belastbaar loon]])</f>
        <v>2350.38</v>
      </c>
      <c r="E5161" s="14">
        <f>MAX(Table1[[#This Row],[Loonheffing]]-Table1[[#This Row],[Algemene Heffingskorting]]-Table1[[#This Row],[Arbeidskorting]],0)</f>
        <v>19332.296900000001</v>
      </c>
      <c r="F5161" s="6">
        <f>Table1[[#This Row],[Belastbaar loon]]-Table1[[#This Row],[Belasting]]</f>
        <v>40098.703099999999</v>
      </c>
      <c r="G5161" s="2">
        <f>(Table1[[#This Row],[Belastbaar loon]]-Table1[[#This Row],[Netto loon]])/Table1[[#This Row],[Belastbaar loon]]</f>
        <v>0.32528977974457779</v>
      </c>
      <c r="H5161" s="14">
        <f t="shared" ca="1" si="75"/>
        <v>19327.394700000001</v>
      </c>
      <c r="I5161" s="14">
        <f ca="1">IF(ROW()=2, Table1[[#This Row],[Netto loon]], INDIRECT(ADDRESS(ROW()-1,COLUMN(F:F))))</f>
        <v>40093.605299999996</v>
      </c>
      <c r="J5161" s="6">
        <f ca="1">IF(ROW()=2, 0, Table1[[#This Row],[Belastbaar loon]]-INDIRECT(ADDRESS(ROW()-1,COLUMN(A:A))))</f>
        <v>10</v>
      </c>
      <c r="K5161" s="6">
        <f ca="1">Table1[[#This Row],[Netto loon]]-Table1[[#This Row],[Netto vorige schijf]]</f>
        <v>5.0978000000031898</v>
      </c>
      <c r="L5161" s="2">
        <f ca="1">(Table1[[#This Row],[Bruto tov vorige schijf]]-Table1[[#This Row],[Netto tov vorige schijf]])/MAX(Table1[[#This Row],[Bruto tov vorige schijf]],1)</f>
        <v>0.49021999999968102</v>
      </c>
    </row>
    <row r="5162" spans="1:12" x14ac:dyDescent="0.25">
      <c r="A5162" s="14">
        <v>59441</v>
      </c>
      <c r="B5162" s="6">
        <f>LoonHeffing2020(Table1[[#This Row],[Belastbaar loon]])</f>
        <v>22201.213500000002</v>
      </c>
      <c r="C5162" s="6">
        <f>AlgemeneHeffingsKorting2020(Table1[[#This Row],[Belastbaar loon]])</f>
        <v>514.23440000000005</v>
      </c>
      <c r="D5162" s="14">
        <f>ArbeidsKorting2020(Table1[[#This Row],[Belastbaar loon]])</f>
        <v>2349.7800000000002</v>
      </c>
      <c r="E5162" s="14">
        <f>MAX(Table1[[#This Row],[Loonheffing]]-Table1[[#This Row],[Algemene Heffingskorting]]-Table1[[#This Row],[Arbeidskorting]],0)</f>
        <v>19337.199100000002</v>
      </c>
      <c r="F5162" s="6">
        <f>Table1[[#This Row],[Belastbaar loon]]-Table1[[#This Row],[Belasting]]</f>
        <v>40103.800900000002</v>
      </c>
      <c r="G5162" s="2">
        <f>(Table1[[#This Row],[Belastbaar loon]]-Table1[[#This Row],[Netto loon]])/Table1[[#This Row],[Belastbaar loon]]</f>
        <v>0.32531752662303792</v>
      </c>
      <c r="H5162" s="14">
        <f t="shared" ca="1" si="75"/>
        <v>19332.296900000001</v>
      </c>
      <c r="I5162" s="14">
        <f ca="1">IF(ROW()=2, Table1[[#This Row],[Netto loon]], INDIRECT(ADDRESS(ROW()-1,COLUMN(F:F))))</f>
        <v>40098.703099999999</v>
      </c>
      <c r="J5162" s="6">
        <f ca="1">IF(ROW()=2, 0, Table1[[#This Row],[Belastbaar loon]]-INDIRECT(ADDRESS(ROW()-1,COLUMN(A:A))))</f>
        <v>10</v>
      </c>
      <c r="K5162" s="6">
        <f ca="1">Table1[[#This Row],[Netto loon]]-Table1[[#This Row],[Netto vorige schijf]]</f>
        <v>5.0978000000031898</v>
      </c>
      <c r="L5162" s="2">
        <f ca="1">(Table1[[#This Row],[Bruto tov vorige schijf]]-Table1[[#This Row],[Netto tov vorige schijf]])/MAX(Table1[[#This Row],[Bruto tov vorige schijf]],1)</f>
        <v>0.49021999999968102</v>
      </c>
    </row>
    <row r="5163" spans="1:12" x14ac:dyDescent="0.25">
      <c r="A5163" s="14">
        <v>59451</v>
      </c>
      <c r="B5163" s="6">
        <f>LoonHeffing2020(Table1[[#This Row],[Belastbaar loon]])</f>
        <v>22204.948499999999</v>
      </c>
      <c r="C5163" s="6">
        <f>AlgemeneHeffingsKorting2020(Table1[[#This Row],[Belastbaar loon]])</f>
        <v>513.66719999999998</v>
      </c>
      <c r="D5163" s="14">
        <f>ArbeidsKorting2020(Table1[[#This Row],[Belastbaar loon]])</f>
        <v>2349.1799999999998</v>
      </c>
      <c r="E5163" s="14">
        <f>MAX(Table1[[#This Row],[Loonheffing]]-Table1[[#This Row],[Algemene Heffingskorting]]-Table1[[#This Row],[Arbeidskorting]],0)</f>
        <v>19342.101299999998</v>
      </c>
      <c r="F5163" s="6">
        <f>Table1[[#This Row],[Belastbaar loon]]-Table1[[#This Row],[Belasting]]</f>
        <v>40108.898700000005</v>
      </c>
      <c r="G5163" s="2">
        <f>(Table1[[#This Row],[Belastbaar loon]]-Table1[[#This Row],[Netto loon]])/Table1[[#This Row],[Belastbaar loon]]</f>
        <v>0.32534526416712917</v>
      </c>
      <c r="H5163" s="14">
        <f t="shared" ca="1" si="75"/>
        <v>19337.199100000002</v>
      </c>
      <c r="I5163" s="14">
        <f ca="1">IF(ROW()=2, Table1[[#This Row],[Netto loon]], INDIRECT(ADDRESS(ROW()-1,COLUMN(F:F))))</f>
        <v>40103.800900000002</v>
      </c>
      <c r="J5163" s="6">
        <f ca="1">IF(ROW()=2, 0, Table1[[#This Row],[Belastbaar loon]]-INDIRECT(ADDRESS(ROW()-1,COLUMN(A:A))))</f>
        <v>10</v>
      </c>
      <c r="K5163" s="6">
        <f ca="1">Table1[[#This Row],[Netto loon]]-Table1[[#This Row],[Netto vorige schijf]]</f>
        <v>5.0978000000031898</v>
      </c>
      <c r="L5163" s="2">
        <f ca="1">(Table1[[#This Row],[Bruto tov vorige schijf]]-Table1[[#This Row],[Netto tov vorige schijf]])/MAX(Table1[[#This Row],[Bruto tov vorige schijf]],1)</f>
        <v>0.49021999999968102</v>
      </c>
    </row>
    <row r="5164" spans="1:12" x14ac:dyDescent="0.25">
      <c r="A5164" s="14">
        <v>59461</v>
      </c>
      <c r="B5164" s="6">
        <f>LoonHeffing2020(Table1[[#This Row],[Belastbaar loon]])</f>
        <v>22208.683499999999</v>
      </c>
      <c r="C5164" s="6">
        <f>AlgemeneHeffingsKorting2020(Table1[[#This Row],[Belastbaar loon]])</f>
        <v>513.1</v>
      </c>
      <c r="D5164" s="14">
        <f>ArbeidsKorting2020(Table1[[#This Row],[Belastbaar loon]])</f>
        <v>2348.58</v>
      </c>
      <c r="E5164" s="14">
        <f>MAX(Table1[[#This Row],[Loonheffing]]-Table1[[#This Row],[Algemene Heffingskorting]]-Table1[[#This Row],[Arbeidskorting]],0)</f>
        <v>19347.003499999999</v>
      </c>
      <c r="F5164" s="6">
        <f>Table1[[#This Row],[Belastbaar loon]]-Table1[[#This Row],[Belasting]]</f>
        <v>40113.996500000001</v>
      </c>
      <c r="G5164" s="2">
        <f>(Table1[[#This Row],[Belastbaar loon]]-Table1[[#This Row],[Netto loon]])/Table1[[#This Row],[Belastbaar loon]]</f>
        <v>0.32537299238156098</v>
      </c>
      <c r="H5164" s="14">
        <f t="shared" ca="1" si="75"/>
        <v>19342.101299999998</v>
      </c>
      <c r="I5164" s="14">
        <f ca="1">IF(ROW()=2, Table1[[#This Row],[Netto loon]], INDIRECT(ADDRESS(ROW()-1,COLUMN(F:F))))</f>
        <v>40108.898700000005</v>
      </c>
      <c r="J5164" s="6">
        <f ca="1">IF(ROW()=2, 0, Table1[[#This Row],[Belastbaar loon]]-INDIRECT(ADDRESS(ROW()-1,COLUMN(A:A))))</f>
        <v>10</v>
      </c>
      <c r="K5164" s="6">
        <f ca="1">Table1[[#This Row],[Netto loon]]-Table1[[#This Row],[Netto vorige schijf]]</f>
        <v>5.0977999999959138</v>
      </c>
      <c r="L5164" s="2">
        <f ca="1">(Table1[[#This Row],[Bruto tov vorige schijf]]-Table1[[#This Row],[Netto tov vorige schijf]])/MAX(Table1[[#This Row],[Bruto tov vorige schijf]],1)</f>
        <v>0.49022000000040861</v>
      </c>
    </row>
    <row r="5165" spans="1:12" x14ac:dyDescent="0.25">
      <c r="A5165" s="14">
        <v>59471</v>
      </c>
      <c r="B5165" s="6">
        <f>LoonHeffing2020(Table1[[#This Row],[Belastbaar loon]])</f>
        <v>22212.4185</v>
      </c>
      <c r="C5165" s="6">
        <f>AlgemeneHeffingsKorting2020(Table1[[#This Row],[Belastbaar loon]])</f>
        <v>512.53280000000007</v>
      </c>
      <c r="D5165" s="14">
        <f>ArbeidsKorting2020(Table1[[#This Row],[Belastbaar loon]])</f>
        <v>2347.98</v>
      </c>
      <c r="E5165" s="14">
        <f>MAX(Table1[[#This Row],[Loonheffing]]-Table1[[#This Row],[Algemene Heffingskorting]]-Table1[[#This Row],[Arbeidskorting]],0)</f>
        <v>19351.905699999999</v>
      </c>
      <c r="F5165" s="6">
        <f>Table1[[#This Row],[Belastbaar loon]]-Table1[[#This Row],[Belasting]]</f>
        <v>40119.094299999997</v>
      </c>
      <c r="G5165" s="2">
        <f>(Table1[[#This Row],[Belastbaar loon]]-Table1[[#This Row],[Netto loon]])/Table1[[#This Row],[Belastbaar loon]]</f>
        <v>0.3254007112710397</v>
      </c>
      <c r="H5165" s="14">
        <f t="shared" ca="1" si="75"/>
        <v>19347.003499999999</v>
      </c>
      <c r="I5165" s="14">
        <f ca="1">IF(ROW()=2, Table1[[#This Row],[Netto loon]], INDIRECT(ADDRESS(ROW()-1,COLUMN(F:F))))</f>
        <v>40113.996500000001</v>
      </c>
      <c r="J5165" s="6">
        <f ca="1">IF(ROW()=2, 0, Table1[[#This Row],[Belastbaar loon]]-INDIRECT(ADDRESS(ROW()-1,COLUMN(A:A))))</f>
        <v>10</v>
      </c>
      <c r="K5165" s="6">
        <f ca="1">Table1[[#This Row],[Netto loon]]-Table1[[#This Row],[Netto vorige schijf]]</f>
        <v>5.0977999999959138</v>
      </c>
      <c r="L5165" s="2">
        <f ca="1">(Table1[[#This Row],[Bruto tov vorige schijf]]-Table1[[#This Row],[Netto tov vorige schijf]])/MAX(Table1[[#This Row],[Bruto tov vorige schijf]],1)</f>
        <v>0.49022000000040861</v>
      </c>
    </row>
    <row r="5166" spans="1:12" x14ac:dyDescent="0.25">
      <c r="A5166" s="14">
        <v>59481</v>
      </c>
      <c r="B5166" s="6">
        <f>LoonHeffing2020(Table1[[#This Row],[Belastbaar loon]])</f>
        <v>22216.1535</v>
      </c>
      <c r="C5166" s="6">
        <f>AlgemeneHeffingsKorting2020(Table1[[#This Row],[Belastbaar loon]])</f>
        <v>511.96559999999999</v>
      </c>
      <c r="D5166" s="14">
        <f>ArbeidsKorting2020(Table1[[#This Row],[Belastbaar loon]])</f>
        <v>2347.38</v>
      </c>
      <c r="E5166" s="14">
        <f>MAX(Table1[[#This Row],[Loonheffing]]-Table1[[#This Row],[Algemene Heffingskorting]]-Table1[[#This Row],[Arbeidskorting]],0)</f>
        <v>19356.8079</v>
      </c>
      <c r="F5166" s="6">
        <f>Table1[[#This Row],[Belastbaar loon]]-Table1[[#This Row],[Belasting]]</f>
        <v>40124.1921</v>
      </c>
      <c r="G5166" s="2">
        <f>(Table1[[#This Row],[Belastbaar loon]]-Table1[[#This Row],[Netto loon]])/Table1[[#This Row],[Belastbaar loon]]</f>
        <v>0.3254284208402683</v>
      </c>
      <c r="H5166" s="14">
        <f t="shared" ca="1" si="75"/>
        <v>19351.905699999999</v>
      </c>
      <c r="I5166" s="14">
        <f ca="1">IF(ROW()=2, Table1[[#This Row],[Netto loon]], INDIRECT(ADDRESS(ROW()-1,COLUMN(F:F))))</f>
        <v>40119.094299999997</v>
      </c>
      <c r="J5166" s="6">
        <f ca="1">IF(ROW()=2, 0, Table1[[#This Row],[Belastbaar loon]]-INDIRECT(ADDRESS(ROW()-1,COLUMN(A:A))))</f>
        <v>10</v>
      </c>
      <c r="K5166" s="6">
        <f ca="1">Table1[[#This Row],[Netto loon]]-Table1[[#This Row],[Netto vorige schijf]]</f>
        <v>5.0978000000031898</v>
      </c>
      <c r="L5166" s="2">
        <f ca="1">(Table1[[#This Row],[Bruto tov vorige schijf]]-Table1[[#This Row],[Netto tov vorige schijf]])/MAX(Table1[[#This Row],[Bruto tov vorige schijf]],1)</f>
        <v>0.49021999999968102</v>
      </c>
    </row>
    <row r="5167" spans="1:12" x14ac:dyDescent="0.25">
      <c r="A5167" s="14">
        <v>59491</v>
      </c>
      <c r="B5167" s="6">
        <f>LoonHeffing2020(Table1[[#This Row],[Belastbaar loon]])</f>
        <v>22219.888500000001</v>
      </c>
      <c r="C5167" s="6">
        <f>AlgemeneHeffingsKorting2020(Table1[[#This Row],[Belastbaar loon]])</f>
        <v>511.39840000000004</v>
      </c>
      <c r="D5167" s="14">
        <f>ArbeidsKorting2020(Table1[[#This Row],[Belastbaar loon]])</f>
        <v>2346.7800000000002</v>
      </c>
      <c r="E5167" s="14">
        <f>MAX(Table1[[#This Row],[Loonheffing]]-Table1[[#This Row],[Algemene Heffingskorting]]-Table1[[#This Row],[Arbeidskorting]],0)</f>
        <v>19361.710100000004</v>
      </c>
      <c r="F5167" s="6">
        <f>Table1[[#This Row],[Belastbaar loon]]-Table1[[#This Row],[Belasting]]</f>
        <v>40129.289899999996</v>
      </c>
      <c r="G5167" s="2">
        <f>(Table1[[#This Row],[Belastbaar loon]]-Table1[[#This Row],[Netto loon]])/Table1[[#This Row],[Belastbaar loon]]</f>
        <v>0.32545612109394706</v>
      </c>
      <c r="H5167" s="14">
        <f t="shared" ca="1" si="75"/>
        <v>19356.8079</v>
      </c>
      <c r="I5167" s="14">
        <f ca="1">IF(ROW()=2, Table1[[#This Row],[Netto loon]], INDIRECT(ADDRESS(ROW()-1,COLUMN(F:F))))</f>
        <v>40124.1921</v>
      </c>
      <c r="J5167" s="6">
        <f ca="1">IF(ROW()=2, 0, Table1[[#This Row],[Belastbaar loon]]-INDIRECT(ADDRESS(ROW()-1,COLUMN(A:A))))</f>
        <v>10</v>
      </c>
      <c r="K5167" s="6">
        <f ca="1">Table1[[#This Row],[Netto loon]]-Table1[[#This Row],[Netto vorige schijf]]</f>
        <v>5.0977999999959138</v>
      </c>
      <c r="L5167" s="2">
        <f ca="1">(Table1[[#This Row],[Bruto tov vorige schijf]]-Table1[[#This Row],[Netto tov vorige schijf]])/MAX(Table1[[#This Row],[Bruto tov vorige schijf]],1)</f>
        <v>0.49022000000040861</v>
      </c>
    </row>
    <row r="5168" spans="1:12" x14ac:dyDescent="0.25">
      <c r="A5168" s="14">
        <v>59501</v>
      </c>
      <c r="B5168" s="6">
        <f>LoonHeffing2020(Table1[[#This Row],[Belastbaar loon]])</f>
        <v>22223.623500000002</v>
      </c>
      <c r="C5168" s="6">
        <f>AlgemeneHeffingsKorting2020(Table1[[#This Row],[Belastbaar loon]])</f>
        <v>510.83120000000002</v>
      </c>
      <c r="D5168" s="14">
        <f>ArbeidsKorting2020(Table1[[#This Row],[Belastbaar loon]])</f>
        <v>2346.1799999999998</v>
      </c>
      <c r="E5168" s="14">
        <f>MAX(Table1[[#This Row],[Loonheffing]]-Table1[[#This Row],[Algemene Heffingskorting]]-Table1[[#This Row],[Arbeidskorting]],0)</f>
        <v>19366.612300000001</v>
      </c>
      <c r="F5168" s="6">
        <f>Table1[[#This Row],[Belastbaar loon]]-Table1[[#This Row],[Belasting]]</f>
        <v>40134.387699999999</v>
      </c>
      <c r="G5168" s="2">
        <f>(Table1[[#This Row],[Belastbaar loon]]-Table1[[#This Row],[Netto loon]])/Table1[[#This Row],[Belastbaar loon]]</f>
        <v>0.32548381203677251</v>
      </c>
      <c r="H5168" s="14">
        <f t="shared" ca="1" si="75"/>
        <v>19361.710100000004</v>
      </c>
      <c r="I5168" s="14">
        <f ca="1">IF(ROW()=2, Table1[[#This Row],[Netto loon]], INDIRECT(ADDRESS(ROW()-1,COLUMN(F:F))))</f>
        <v>40129.289899999996</v>
      </c>
      <c r="J5168" s="6">
        <f ca="1">IF(ROW()=2, 0, Table1[[#This Row],[Belastbaar loon]]-INDIRECT(ADDRESS(ROW()-1,COLUMN(A:A))))</f>
        <v>10</v>
      </c>
      <c r="K5168" s="6">
        <f ca="1">Table1[[#This Row],[Netto loon]]-Table1[[#This Row],[Netto vorige schijf]]</f>
        <v>5.0978000000031898</v>
      </c>
      <c r="L5168" s="2">
        <f ca="1">(Table1[[#This Row],[Bruto tov vorige schijf]]-Table1[[#This Row],[Netto tov vorige schijf]])/MAX(Table1[[#This Row],[Bruto tov vorige schijf]],1)</f>
        <v>0.49021999999968102</v>
      </c>
    </row>
    <row r="5169" spans="1:12" x14ac:dyDescent="0.25">
      <c r="A5169" s="14">
        <v>59511</v>
      </c>
      <c r="B5169" s="6">
        <f>LoonHeffing2020(Table1[[#This Row],[Belastbaar loon]])</f>
        <v>22227.358499999998</v>
      </c>
      <c r="C5169" s="6">
        <f>AlgemeneHeffingsKorting2020(Table1[[#This Row],[Belastbaar loon]])</f>
        <v>510.26400000000001</v>
      </c>
      <c r="D5169" s="14">
        <f>ArbeidsKorting2020(Table1[[#This Row],[Belastbaar loon]])</f>
        <v>2345.58</v>
      </c>
      <c r="E5169" s="14">
        <f>MAX(Table1[[#This Row],[Loonheffing]]-Table1[[#This Row],[Algemene Heffingskorting]]-Table1[[#This Row],[Arbeidskorting]],0)</f>
        <v>19371.514499999997</v>
      </c>
      <c r="F5169" s="6">
        <f>Table1[[#This Row],[Belastbaar loon]]-Table1[[#This Row],[Belasting]]</f>
        <v>40139.485500000003</v>
      </c>
      <c r="G5169" s="2">
        <f>(Table1[[#This Row],[Belastbaar loon]]-Table1[[#This Row],[Netto loon]])/Table1[[#This Row],[Belastbaar loon]]</f>
        <v>0.32551149367343846</v>
      </c>
      <c r="H5169" s="14">
        <f t="shared" ca="1" si="75"/>
        <v>19366.612300000001</v>
      </c>
      <c r="I5169" s="14">
        <f ca="1">IF(ROW()=2, Table1[[#This Row],[Netto loon]], INDIRECT(ADDRESS(ROW()-1,COLUMN(F:F))))</f>
        <v>40134.387699999999</v>
      </c>
      <c r="J5169" s="6">
        <f ca="1">IF(ROW()=2, 0, Table1[[#This Row],[Belastbaar loon]]-INDIRECT(ADDRESS(ROW()-1,COLUMN(A:A))))</f>
        <v>10</v>
      </c>
      <c r="K5169" s="6">
        <f ca="1">Table1[[#This Row],[Netto loon]]-Table1[[#This Row],[Netto vorige schijf]]</f>
        <v>5.0978000000031898</v>
      </c>
      <c r="L5169" s="2">
        <f ca="1">(Table1[[#This Row],[Bruto tov vorige schijf]]-Table1[[#This Row],[Netto tov vorige schijf]])/MAX(Table1[[#This Row],[Bruto tov vorige schijf]],1)</f>
        <v>0.49021999999968102</v>
      </c>
    </row>
    <row r="5170" spans="1:12" x14ac:dyDescent="0.25">
      <c r="A5170" s="14">
        <v>59521</v>
      </c>
      <c r="B5170" s="6">
        <f>LoonHeffing2020(Table1[[#This Row],[Belastbaar loon]])</f>
        <v>22231.093499999999</v>
      </c>
      <c r="C5170" s="6">
        <f>AlgemeneHeffingsKorting2020(Table1[[#This Row],[Belastbaar loon]])</f>
        <v>509.6968</v>
      </c>
      <c r="D5170" s="14">
        <f>ArbeidsKorting2020(Table1[[#This Row],[Belastbaar loon]])</f>
        <v>2344.98</v>
      </c>
      <c r="E5170" s="14">
        <f>MAX(Table1[[#This Row],[Loonheffing]]-Table1[[#This Row],[Algemene Heffingskorting]]-Table1[[#This Row],[Arbeidskorting]],0)</f>
        <v>19376.416699999998</v>
      </c>
      <c r="F5170" s="6">
        <f>Table1[[#This Row],[Belastbaar loon]]-Table1[[#This Row],[Belasting]]</f>
        <v>40144.583299999998</v>
      </c>
      <c r="G5170" s="2">
        <f>(Table1[[#This Row],[Belastbaar loon]]-Table1[[#This Row],[Netto loon]])/Table1[[#This Row],[Belastbaar loon]]</f>
        <v>0.32553916600863564</v>
      </c>
      <c r="H5170" s="14">
        <f t="shared" ca="1" si="75"/>
        <v>19371.514499999997</v>
      </c>
      <c r="I5170" s="14">
        <f ca="1">IF(ROW()=2, Table1[[#This Row],[Netto loon]], INDIRECT(ADDRESS(ROW()-1,COLUMN(F:F))))</f>
        <v>40139.485500000003</v>
      </c>
      <c r="J5170" s="6">
        <f ca="1">IF(ROW()=2, 0, Table1[[#This Row],[Belastbaar loon]]-INDIRECT(ADDRESS(ROW()-1,COLUMN(A:A))))</f>
        <v>10</v>
      </c>
      <c r="K5170" s="6">
        <f ca="1">Table1[[#This Row],[Netto loon]]-Table1[[#This Row],[Netto vorige schijf]]</f>
        <v>5.0977999999959138</v>
      </c>
      <c r="L5170" s="2">
        <f ca="1">(Table1[[#This Row],[Bruto tov vorige schijf]]-Table1[[#This Row],[Netto tov vorige schijf]])/MAX(Table1[[#This Row],[Bruto tov vorige schijf]],1)</f>
        <v>0.49022000000040861</v>
      </c>
    </row>
    <row r="5171" spans="1:12" x14ac:dyDescent="0.25">
      <c r="A5171" s="14">
        <v>59531</v>
      </c>
      <c r="B5171" s="6">
        <f>LoonHeffing2020(Table1[[#This Row],[Belastbaar loon]])</f>
        <v>22234.8285</v>
      </c>
      <c r="C5171" s="6">
        <f>AlgemeneHeffingsKorting2020(Table1[[#This Row],[Belastbaar loon]])</f>
        <v>509.12960000000004</v>
      </c>
      <c r="D5171" s="14">
        <f>ArbeidsKorting2020(Table1[[#This Row],[Belastbaar loon]])</f>
        <v>2344.38</v>
      </c>
      <c r="E5171" s="14">
        <f>MAX(Table1[[#This Row],[Loonheffing]]-Table1[[#This Row],[Algemene Heffingskorting]]-Table1[[#This Row],[Arbeidskorting]],0)</f>
        <v>19381.318899999998</v>
      </c>
      <c r="F5171" s="6">
        <f>Table1[[#This Row],[Belastbaar loon]]-Table1[[#This Row],[Belasting]]</f>
        <v>40149.681100000002</v>
      </c>
      <c r="G5171" s="2">
        <f>(Table1[[#This Row],[Belastbaar loon]]-Table1[[#This Row],[Netto loon]])/Table1[[#This Row],[Belastbaar loon]]</f>
        <v>0.32556682904705109</v>
      </c>
      <c r="H5171" s="14">
        <f t="shared" ca="1" si="75"/>
        <v>19376.416699999998</v>
      </c>
      <c r="I5171" s="14">
        <f ca="1">IF(ROW()=2, Table1[[#This Row],[Netto loon]], INDIRECT(ADDRESS(ROW()-1,COLUMN(F:F))))</f>
        <v>40144.583299999998</v>
      </c>
      <c r="J5171" s="6">
        <f ca="1">IF(ROW()=2, 0, Table1[[#This Row],[Belastbaar loon]]-INDIRECT(ADDRESS(ROW()-1,COLUMN(A:A))))</f>
        <v>10</v>
      </c>
      <c r="K5171" s="6">
        <f ca="1">Table1[[#This Row],[Netto loon]]-Table1[[#This Row],[Netto vorige schijf]]</f>
        <v>5.0978000000031898</v>
      </c>
      <c r="L5171" s="2">
        <f ca="1">(Table1[[#This Row],[Bruto tov vorige schijf]]-Table1[[#This Row],[Netto tov vorige schijf]])/MAX(Table1[[#This Row],[Bruto tov vorige schijf]],1)</f>
        <v>0.49021999999968102</v>
      </c>
    </row>
    <row r="5172" spans="1:12" x14ac:dyDescent="0.25">
      <c r="A5172" s="14">
        <v>59541</v>
      </c>
      <c r="B5172" s="6">
        <f>LoonHeffing2020(Table1[[#This Row],[Belastbaar loon]])</f>
        <v>22238.5635</v>
      </c>
      <c r="C5172" s="6">
        <f>AlgemeneHeffingsKorting2020(Table1[[#This Row],[Belastbaar loon]])</f>
        <v>508.56240000000003</v>
      </c>
      <c r="D5172" s="14">
        <f>ArbeidsKorting2020(Table1[[#This Row],[Belastbaar loon]])</f>
        <v>2343.7800000000002</v>
      </c>
      <c r="E5172" s="14">
        <f>MAX(Table1[[#This Row],[Loonheffing]]-Table1[[#This Row],[Algemene Heffingskorting]]-Table1[[#This Row],[Arbeidskorting]],0)</f>
        <v>19386.221100000002</v>
      </c>
      <c r="F5172" s="6">
        <f>Table1[[#This Row],[Belastbaar loon]]-Table1[[#This Row],[Belasting]]</f>
        <v>40154.778899999998</v>
      </c>
      <c r="G5172" s="2">
        <f>(Table1[[#This Row],[Belastbaar loon]]-Table1[[#This Row],[Netto loon]])/Table1[[#This Row],[Belastbaar loon]]</f>
        <v>0.32559448279336933</v>
      </c>
      <c r="H5172" s="14">
        <f t="shared" ca="1" si="75"/>
        <v>19381.318899999998</v>
      </c>
      <c r="I5172" s="14">
        <f ca="1">IF(ROW()=2, Table1[[#This Row],[Netto loon]], INDIRECT(ADDRESS(ROW()-1,COLUMN(F:F))))</f>
        <v>40149.681100000002</v>
      </c>
      <c r="J5172" s="6">
        <f ca="1">IF(ROW()=2, 0, Table1[[#This Row],[Belastbaar loon]]-INDIRECT(ADDRESS(ROW()-1,COLUMN(A:A))))</f>
        <v>10</v>
      </c>
      <c r="K5172" s="6">
        <f ca="1">Table1[[#This Row],[Netto loon]]-Table1[[#This Row],[Netto vorige schijf]]</f>
        <v>5.0977999999959138</v>
      </c>
      <c r="L5172" s="2">
        <f ca="1">(Table1[[#This Row],[Bruto tov vorige schijf]]-Table1[[#This Row],[Netto tov vorige schijf]])/MAX(Table1[[#This Row],[Bruto tov vorige schijf]],1)</f>
        <v>0.49022000000040861</v>
      </c>
    </row>
    <row r="5173" spans="1:12" x14ac:dyDescent="0.25">
      <c r="A5173" s="14">
        <v>59551</v>
      </c>
      <c r="B5173" s="6">
        <f>LoonHeffing2020(Table1[[#This Row],[Belastbaar loon]])</f>
        <v>22242.298500000001</v>
      </c>
      <c r="C5173" s="6">
        <f>AlgemeneHeffingsKorting2020(Table1[[#This Row],[Belastbaar loon]])</f>
        <v>507.99520000000001</v>
      </c>
      <c r="D5173" s="14">
        <f>ArbeidsKorting2020(Table1[[#This Row],[Belastbaar loon]])</f>
        <v>2343.1799999999998</v>
      </c>
      <c r="E5173" s="14">
        <f>MAX(Table1[[#This Row],[Loonheffing]]-Table1[[#This Row],[Algemene Heffingskorting]]-Table1[[#This Row],[Arbeidskorting]],0)</f>
        <v>19391.123299999999</v>
      </c>
      <c r="F5173" s="6">
        <f>Table1[[#This Row],[Belastbaar loon]]-Table1[[#This Row],[Belasting]]</f>
        <v>40159.876700000001</v>
      </c>
      <c r="G5173" s="2">
        <f>(Table1[[#This Row],[Belastbaar loon]]-Table1[[#This Row],[Netto loon]])/Table1[[#This Row],[Belastbaar loon]]</f>
        <v>0.32562212725227113</v>
      </c>
      <c r="H5173" s="14">
        <f t="shared" ca="1" si="75"/>
        <v>19386.221100000002</v>
      </c>
      <c r="I5173" s="14">
        <f ca="1">IF(ROW()=2, Table1[[#This Row],[Netto loon]], INDIRECT(ADDRESS(ROW()-1,COLUMN(F:F))))</f>
        <v>40154.778899999998</v>
      </c>
      <c r="J5173" s="6">
        <f ca="1">IF(ROW()=2, 0, Table1[[#This Row],[Belastbaar loon]]-INDIRECT(ADDRESS(ROW()-1,COLUMN(A:A))))</f>
        <v>10</v>
      </c>
      <c r="K5173" s="6">
        <f ca="1">Table1[[#This Row],[Netto loon]]-Table1[[#This Row],[Netto vorige schijf]]</f>
        <v>5.0978000000031898</v>
      </c>
      <c r="L5173" s="2">
        <f ca="1">(Table1[[#This Row],[Bruto tov vorige schijf]]-Table1[[#This Row],[Netto tov vorige schijf]])/MAX(Table1[[#This Row],[Bruto tov vorige schijf]],1)</f>
        <v>0.49021999999968102</v>
      </c>
    </row>
    <row r="5174" spans="1:12" x14ac:dyDescent="0.25">
      <c r="A5174" s="14">
        <v>59561</v>
      </c>
      <c r="B5174" s="6">
        <f>LoonHeffing2020(Table1[[#This Row],[Belastbaar loon]])</f>
        <v>22246.033500000001</v>
      </c>
      <c r="C5174" s="6">
        <f>AlgemeneHeffingsKorting2020(Table1[[#This Row],[Belastbaar loon]])</f>
        <v>507.428</v>
      </c>
      <c r="D5174" s="14">
        <f>ArbeidsKorting2020(Table1[[#This Row],[Belastbaar loon]])</f>
        <v>2342.58</v>
      </c>
      <c r="E5174" s="14">
        <f>MAX(Table1[[#This Row],[Loonheffing]]-Table1[[#This Row],[Algemene Heffingskorting]]-Table1[[#This Row],[Arbeidskorting]],0)</f>
        <v>19396.025500000003</v>
      </c>
      <c r="F5174" s="6">
        <f>Table1[[#This Row],[Belastbaar loon]]-Table1[[#This Row],[Belasting]]</f>
        <v>40164.974499999997</v>
      </c>
      <c r="G5174" s="2">
        <f>(Table1[[#This Row],[Belastbaar loon]]-Table1[[#This Row],[Netto loon]])/Table1[[#This Row],[Belastbaar loon]]</f>
        <v>0.3256497624284348</v>
      </c>
      <c r="H5174" s="14">
        <f t="shared" ca="1" si="75"/>
        <v>19391.123299999999</v>
      </c>
      <c r="I5174" s="14">
        <f ca="1">IF(ROW()=2, Table1[[#This Row],[Netto loon]], INDIRECT(ADDRESS(ROW()-1,COLUMN(F:F))))</f>
        <v>40159.876700000001</v>
      </c>
      <c r="J5174" s="6">
        <f ca="1">IF(ROW()=2, 0, Table1[[#This Row],[Belastbaar loon]]-INDIRECT(ADDRESS(ROW()-1,COLUMN(A:A))))</f>
        <v>10</v>
      </c>
      <c r="K5174" s="6">
        <f ca="1">Table1[[#This Row],[Netto loon]]-Table1[[#This Row],[Netto vorige schijf]]</f>
        <v>5.0977999999959138</v>
      </c>
      <c r="L5174" s="2">
        <f ca="1">(Table1[[#This Row],[Bruto tov vorige schijf]]-Table1[[#This Row],[Netto tov vorige schijf]])/MAX(Table1[[#This Row],[Bruto tov vorige schijf]],1)</f>
        <v>0.49022000000040861</v>
      </c>
    </row>
    <row r="5175" spans="1:12" x14ac:dyDescent="0.25">
      <c r="A5175" s="14">
        <v>59571</v>
      </c>
      <c r="B5175" s="6">
        <f>LoonHeffing2020(Table1[[#This Row],[Belastbaar loon]])</f>
        <v>22249.768499999998</v>
      </c>
      <c r="C5175" s="6">
        <f>AlgemeneHeffingsKorting2020(Table1[[#This Row],[Belastbaar loon]])</f>
        <v>506.86080000000004</v>
      </c>
      <c r="D5175" s="14">
        <f>ArbeidsKorting2020(Table1[[#This Row],[Belastbaar loon]])</f>
        <v>2341.98</v>
      </c>
      <c r="E5175" s="14">
        <f>MAX(Table1[[#This Row],[Loonheffing]]-Table1[[#This Row],[Algemene Heffingskorting]]-Table1[[#This Row],[Arbeidskorting]],0)</f>
        <v>19400.9277</v>
      </c>
      <c r="F5175" s="6">
        <f>Table1[[#This Row],[Belastbaar loon]]-Table1[[#This Row],[Belasting]]</f>
        <v>40170.0723</v>
      </c>
      <c r="G5175" s="2">
        <f>(Table1[[#This Row],[Belastbaar loon]]-Table1[[#This Row],[Netto loon]])/Table1[[#This Row],[Belastbaar loon]]</f>
        <v>0.3256773883265347</v>
      </c>
      <c r="H5175" s="14">
        <f t="shared" ca="1" si="75"/>
        <v>19396.025500000003</v>
      </c>
      <c r="I5175" s="14">
        <f ca="1">IF(ROW()=2, Table1[[#This Row],[Netto loon]], INDIRECT(ADDRESS(ROW()-1,COLUMN(F:F))))</f>
        <v>40164.974499999997</v>
      </c>
      <c r="J5175" s="6">
        <f ca="1">IF(ROW()=2, 0, Table1[[#This Row],[Belastbaar loon]]-INDIRECT(ADDRESS(ROW()-1,COLUMN(A:A))))</f>
        <v>10</v>
      </c>
      <c r="K5175" s="6">
        <f ca="1">Table1[[#This Row],[Netto loon]]-Table1[[#This Row],[Netto vorige schijf]]</f>
        <v>5.0978000000031898</v>
      </c>
      <c r="L5175" s="2">
        <f ca="1">(Table1[[#This Row],[Bruto tov vorige schijf]]-Table1[[#This Row],[Netto tov vorige schijf]])/MAX(Table1[[#This Row],[Bruto tov vorige schijf]],1)</f>
        <v>0.49021999999968102</v>
      </c>
    </row>
    <row r="5176" spans="1:12" x14ac:dyDescent="0.25">
      <c r="A5176" s="14">
        <v>59581</v>
      </c>
      <c r="B5176" s="6">
        <f>LoonHeffing2020(Table1[[#This Row],[Belastbaar loon]])</f>
        <v>22253.503499999999</v>
      </c>
      <c r="C5176" s="6">
        <f>AlgemeneHeffingsKorting2020(Table1[[#This Row],[Belastbaar loon]])</f>
        <v>506.29360000000003</v>
      </c>
      <c r="D5176" s="14">
        <f>ArbeidsKorting2020(Table1[[#This Row],[Belastbaar loon]])</f>
        <v>2341.38</v>
      </c>
      <c r="E5176" s="14">
        <f>MAX(Table1[[#This Row],[Loonheffing]]-Table1[[#This Row],[Algemene Heffingskorting]]-Table1[[#This Row],[Arbeidskorting]],0)</f>
        <v>19405.829899999997</v>
      </c>
      <c r="F5176" s="6">
        <f>Table1[[#This Row],[Belastbaar loon]]-Table1[[#This Row],[Belasting]]</f>
        <v>40175.170100000003</v>
      </c>
      <c r="G5176" s="2">
        <f>(Table1[[#This Row],[Belastbaar loon]]-Table1[[#This Row],[Netto loon]])/Table1[[#This Row],[Belastbaar loon]]</f>
        <v>0.32570500495124277</v>
      </c>
      <c r="H5176" s="14">
        <f t="shared" ca="1" si="75"/>
        <v>19400.9277</v>
      </c>
      <c r="I5176" s="14">
        <f ca="1">IF(ROW()=2, Table1[[#This Row],[Netto loon]], INDIRECT(ADDRESS(ROW()-1,COLUMN(F:F))))</f>
        <v>40170.0723</v>
      </c>
      <c r="J5176" s="6">
        <f ca="1">IF(ROW()=2, 0, Table1[[#This Row],[Belastbaar loon]]-INDIRECT(ADDRESS(ROW()-1,COLUMN(A:A))))</f>
        <v>10</v>
      </c>
      <c r="K5176" s="6">
        <f ca="1">Table1[[#This Row],[Netto loon]]-Table1[[#This Row],[Netto vorige schijf]]</f>
        <v>5.0978000000031898</v>
      </c>
      <c r="L5176" s="2">
        <f ca="1">(Table1[[#This Row],[Bruto tov vorige schijf]]-Table1[[#This Row],[Netto tov vorige schijf]])/MAX(Table1[[#This Row],[Bruto tov vorige schijf]],1)</f>
        <v>0.49021999999968102</v>
      </c>
    </row>
    <row r="5177" spans="1:12" x14ac:dyDescent="0.25">
      <c r="A5177" s="14">
        <v>59591</v>
      </c>
      <c r="B5177" s="6">
        <f>LoonHeffing2020(Table1[[#This Row],[Belastbaar loon]])</f>
        <v>22257.238499999999</v>
      </c>
      <c r="C5177" s="6">
        <f>AlgemeneHeffingsKorting2020(Table1[[#This Row],[Belastbaar loon]])</f>
        <v>505.72640000000001</v>
      </c>
      <c r="D5177" s="14">
        <f>ArbeidsKorting2020(Table1[[#This Row],[Belastbaar loon]])</f>
        <v>2340.7800000000002</v>
      </c>
      <c r="E5177" s="14">
        <f>MAX(Table1[[#This Row],[Loonheffing]]-Table1[[#This Row],[Algemene Heffingskorting]]-Table1[[#This Row],[Arbeidskorting]],0)</f>
        <v>19410.732100000001</v>
      </c>
      <c r="F5177" s="6">
        <f>Table1[[#This Row],[Belastbaar loon]]-Table1[[#This Row],[Belasting]]</f>
        <v>40180.267899999999</v>
      </c>
      <c r="G5177" s="2">
        <f>(Table1[[#This Row],[Belastbaar loon]]-Table1[[#This Row],[Netto loon]])/Table1[[#This Row],[Belastbaar loon]]</f>
        <v>0.32573261230722761</v>
      </c>
      <c r="H5177" s="14">
        <f t="shared" ca="1" si="75"/>
        <v>19405.829899999997</v>
      </c>
      <c r="I5177" s="14">
        <f ca="1">IF(ROW()=2, Table1[[#This Row],[Netto loon]], INDIRECT(ADDRESS(ROW()-1,COLUMN(F:F))))</f>
        <v>40175.170100000003</v>
      </c>
      <c r="J5177" s="6">
        <f ca="1">IF(ROW()=2, 0, Table1[[#This Row],[Belastbaar loon]]-INDIRECT(ADDRESS(ROW()-1,COLUMN(A:A))))</f>
        <v>10</v>
      </c>
      <c r="K5177" s="6">
        <f ca="1">Table1[[#This Row],[Netto loon]]-Table1[[#This Row],[Netto vorige schijf]]</f>
        <v>5.0977999999959138</v>
      </c>
      <c r="L5177" s="2">
        <f ca="1">(Table1[[#This Row],[Bruto tov vorige schijf]]-Table1[[#This Row],[Netto tov vorige schijf]])/MAX(Table1[[#This Row],[Bruto tov vorige schijf]],1)</f>
        <v>0.49022000000040861</v>
      </c>
    </row>
    <row r="5178" spans="1:12" x14ac:dyDescent="0.25">
      <c r="A5178" s="14">
        <v>59601</v>
      </c>
      <c r="B5178" s="6">
        <f>LoonHeffing2020(Table1[[#This Row],[Belastbaar loon]])</f>
        <v>22260.9735</v>
      </c>
      <c r="C5178" s="6">
        <f>AlgemeneHeffingsKorting2020(Table1[[#This Row],[Belastbaar loon]])</f>
        <v>505.1592</v>
      </c>
      <c r="D5178" s="14">
        <f>ArbeidsKorting2020(Table1[[#This Row],[Belastbaar loon]])</f>
        <v>2340.1799999999998</v>
      </c>
      <c r="E5178" s="14">
        <f>MAX(Table1[[#This Row],[Loonheffing]]-Table1[[#This Row],[Algemene Heffingskorting]]-Table1[[#This Row],[Arbeidskorting]],0)</f>
        <v>19415.634300000002</v>
      </c>
      <c r="F5178" s="6">
        <f>Table1[[#This Row],[Belastbaar loon]]-Table1[[#This Row],[Belasting]]</f>
        <v>40185.365699999995</v>
      </c>
      <c r="G5178" s="2">
        <f>(Table1[[#This Row],[Belastbaar loon]]-Table1[[#This Row],[Netto loon]])/Table1[[#This Row],[Belastbaar loon]]</f>
        <v>0.32576021039915448</v>
      </c>
      <c r="H5178" s="14">
        <f t="shared" ca="1" si="75"/>
        <v>19410.732100000001</v>
      </c>
      <c r="I5178" s="14">
        <f ca="1">IF(ROW()=2, Table1[[#This Row],[Netto loon]], INDIRECT(ADDRESS(ROW()-1,COLUMN(F:F))))</f>
        <v>40180.267899999999</v>
      </c>
      <c r="J5178" s="6">
        <f ca="1">IF(ROW()=2, 0, Table1[[#This Row],[Belastbaar loon]]-INDIRECT(ADDRESS(ROW()-1,COLUMN(A:A))))</f>
        <v>10</v>
      </c>
      <c r="K5178" s="6">
        <f ca="1">Table1[[#This Row],[Netto loon]]-Table1[[#This Row],[Netto vorige schijf]]</f>
        <v>5.0977999999959138</v>
      </c>
      <c r="L5178" s="2">
        <f ca="1">(Table1[[#This Row],[Bruto tov vorige schijf]]-Table1[[#This Row],[Netto tov vorige schijf]])/MAX(Table1[[#This Row],[Bruto tov vorige schijf]],1)</f>
        <v>0.49022000000040861</v>
      </c>
    </row>
    <row r="5179" spans="1:12" x14ac:dyDescent="0.25">
      <c r="A5179" s="14">
        <v>59611</v>
      </c>
      <c r="B5179" s="6">
        <f>LoonHeffing2020(Table1[[#This Row],[Belastbaar loon]])</f>
        <v>22264.708500000001</v>
      </c>
      <c r="C5179" s="6">
        <f>AlgemeneHeffingsKorting2020(Table1[[#This Row],[Belastbaar loon]])</f>
        <v>504.59200000000004</v>
      </c>
      <c r="D5179" s="14">
        <f>ArbeidsKorting2020(Table1[[#This Row],[Belastbaar loon]])</f>
        <v>2339.58</v>
      </c>
      <c r="E5179" s="14">
        <f>MAX(Table1[[#This Row],[Loonheffing]]-Table1[[#This Row],[Algemene Heffingskorting]]-Table1[[#This Row],[Arbeidskorting]],0)</f>
        <v>19420.536500000002</v>
      </c>
      <c r="F5179" s="6">
        <f>Table1[[#This Row],[Belastbaar loon]]-Table1[[#This Row],[Belasting]]</f>
        <v>40190.463499999998</v>
      </c>
      <c r="G5179" s="2">
        <f>(Table1[[#This Row],[Belastbaar loon]]-Table1[[#This Row],[Netto loon]])/Table1[[#This Row],[Belastbaar loon]]</f>
        <v>0.32578779923168544</v>
      </c>
      <c r="H5179" s="14">
        <f t="shared" ca="1" si="75"/>
        <v>19415.634300000002</v>
      </c>
      <c r="I5179" s="14">
        <f ca="1">IF(ROW()=2, Table1[[#This Row],[Netto loon]], INDIRECT(ADDRESS(ROW()-1,COLUMN(F:F))))</f>
        <v>40185.365699999995</v>
      </c>
      <c r="J5179" s="6">
        <f ca="1">IF(ROW()=2, 0, Table1[[#This Row],[Belastbaar loon]]-INDIRECT(ADDRESS(ROW()-1,COLUMN(A:A))))</f>
        <v>10</v>
      </c>
      <c r="K5179" s="6">
        <f ca="1">Table1[[#This Row],[Netto loon]]-Table1[[#This Row],[Netto vorige schijf]]</f>
        <v>5.0978000000031898</v>
      </c>
      <c r="L5179" s="2">
        <f ca="1">(Table1[[#This Row],[Bruto tov vorige schijf]]-Table1[[#This Row],[Netto tov vorige schijf]])/MAX(Table1[[#This Row],[Bruto tov vorige schijf]],1)</f>
        <v>0.49021999999968102</v>
      </c>
    </row>
    <row r="5180" spans="1:12" x14ac:dyDescent="0.25">
      <c r="A5180" s="14">
        <v>59621</v>
      </c>
      <c r="B5180" s="6">
        <f>LoonHeffing2020(Table1[[#This Row],[Belastbaar loon]])</f>
        <v>22268.443500000001</v>
      </c>
      <c r="C5180" s="6">
        <f>AlgemeneHeffingsKorting2020(Table1[[#This Row],[Belastbaar loon]])</f>
        <v>504.02480000000003</v>
      </c>
      <c r="D5180" s="14">
        <f>ArbeidsKorting2020(Table1[[#This Row],[Belastbaar loon]])</f>
        <v>2338.98</v>
      </c>
      <c r="E5180" s="14">
        <f>MAX(Table1[[#This Row],[Loonheffing]]-Table1[[#This Row],[Algemene Heffingskorting]]-Table1[[#This Row],[Arbeidskorting]],0)</f>
        <v>19425.438700000002</v>
      </c>
      <c r="F5180" s="6">
        <f>Table1[[#This Row],[Belastbaar loon]]-Table1[[#This Row],[Belasting]]</f>
        <v>40195.561300000001</v>
      </c>
      <c r="G5180" s="2">
        <f>(Table1[[#This Row],[Belastbaar loon]]-Table1[[#This Row],[Netto loon]])/Table1[[#This Row],[Belastbaar loon]]</f>
        <v>0.32581537880947986</v>
      </c>
      <c r="H5180" s="14">
        <f t="shared" ca="1" si="75"/>
        <v>19420.536500000002</v>
      </c>
      <c r="I5180" s="14">
        <f ca="1">IF(ROW()=2, Table1[[#This Row],[Netto loon]], INDIRECT(ADDRESS(ROW()-1,COLUMN(F:F))))</f>
        <v>40190.463499999998</v>
      </c>
      <c r="J5180" s="6">
        <f ca="1">IF(ROW()=2, 0, Table1[[#This Row],[Belastbaar loon]]-INDIRECT(ADDRESS(ROW()-1,COLUMN(A:A))))</f>
        <v>10</v>
      </c>
      <c r="K5180" s="6">
        <f ca="1">Table1[[#This Row],[Netto loon]]-Table1[[#This Row],[Netto vorige schijf]]</f>
        <v>5.0978000000031898</v>
      </c>
      <c r="L5180" s="2">
        <f ca="1">(Table1[[#This Row],[Bruto tov vorige schijf]]-Table1[[#This Row],[Netto tov vorige schijf]])/MAX(Table1[[#This Row],[Bruto tov vorige schijf]],1)</f>
        <v>0.49021999999968102</v>
      </c>
    </row>
    <row r="5181" spans="1:12" x14ac:dyDescent="0.25">
      <c r="A5181" s="14">
        <v>59631</v>
      </c>
      <c r="B5181" s="6">
        <f>LoonHeffing2020(Table1[[#This Row],[Belastbaar loon]])</f>
        <v>22272.178499999998</v>
      </c>
      <c r="C5181" s="6">
        <f>AlgemeneHeffingsKorting2020(Table1[[#This Row],[Belastbaar loon]])</f>
        <v>503.45760000000001</v>
      </c>
      <c r="D5181" s="14">
        <f>ArbeidsKorting2020(Table1[[#This Row],[Belastbaar loon]])</f>
        <v>2338.38</v>
      </c>
      <c r="E5181" s="14">
        <f>MAX(Table1[[#This Row],[Loonheffing]]-Table1[[#This Row],[Algemene Heffingskorting]]-Table1[[#This Row],[Arbeidskorting]],0)</f>
        <v>19430.340899999996</v>
      </c>
      <c r="F5181" s="6">
        <f>Table1[[#This Row],[Belastbaar loon]]-Table1[[#This Row],[Belasting]]</f>
        <v>40200.659100000004</v>
      </c>
      <c r="G5181" s="2">
        <f>(Table1[[#This Row],[Belastbaar loon]]-Table1[[#This Row],[Netto loon]])/Table1[[#This Row],[Belastbaar loon]]</f>
        <v>0.32584294913719369</v>
      </c>
      <c r="H5181" s="14">
        <f t="shared" ca="1" si="75"/>
        <v>19425.438700000002</v>
      </c>
      <c r="I5181" s="14">
        <f ca="1">IF(ROW()=2, Table1[[#This Row],[Netto loon]], INDIRECT(ADDRESS(ROW()-1,COLUMN(F:F))))</f>
        <v>40195.561300000001</v>
      </c>
      <c r="J5181" s="6">
        <f ca="1">IF(ROW()=2, 0, Table1[[#This Row],[Belastbaar loon]]-INDIRECT(ADDRESS(ROW()-1,COLUMN(A:A))))</f>
        <v>10</v>
      </c>
      <c r="K5181" s="6">
        <f ca="1">Table1[[#This Row],[Netto loon]]-Table1[[#This Row],[Netto vorige schijf]]</f>
        <v>5.0978000000031898</v>
      </c>
      <c r="L5181" s="2">
        <f ca="1">(Table1[[#This Row],[Bruto tov vorige schijf]]-Table1[[#This Row],[Netto tov vorige schijf]])/MAX(Table1[[#This Row],[Bruto tov vorige schijf]],1)</f>
        <v>0.49021999999968102</v>
      </c>
    </row>
    <row r="5182" spans="1:12" x14ac:dyDescent="0.25">
      <c r="A5182" s="14">
        <v>59641</v>
      </c>
      <c r="B5182" s="6">
        <f>LoonHeffing2020(Table1[[#This Row],[Belastbaar loon]])</f>
        <v>22275.913499999999</v>
      </c>
      <c r="C5182" s="6">
        <f>AlgemeneHeffingsKorting2020(Table1[[#This Row],[Belastbaar loon]])</f>
        <v>502.8904</v>
      </c>
      <c r="D5182" s="14">
        <f>ArbeidsKorting2020(Table1[[#This Row],[Belastbaar loon]])</f>
        <v>2337.7800000000002</v>
      </c>
      <c r="E5182" s="14">
        <f>MAX(Table1[[#This Row],[Loonheffing]]-Table1[[#This Row],[Algemene Heffingskorting]]-Table1[[#This Row],[Arbeidskorting]],0)</f>
        <v>19435.2431</v>
      </c>
      <c r="F5182" s="6">
        <f>Table1[[#This Row],[Belastbaar loon]]-Table1[[#This Row],[Belasting]]</f>
        <v>40205.7569</v>
      </c>
      <c r="G5182" s="2">
        <f>(Table1[[#This Row],[Belastbaar loon]]-Table1[[#This Row],[Netto loon]])/Table1[[#This Row],[Belastbaar loon]]</f>
        <v>0.32587051021947988</v>
      </c>
      <c r="H5182" s="14">
        <f t="shared" ca="1" si="75"/>
        <v>19430.340899999996</v>
      </c>
      <c r="I5182" s="14">
        <f ca="1">IF(ROW()=2, Table1[[#This Row],[Netto loon]], INDIRECT(ADDRESS(ROW()-1,COLUMN(F:F))))</f>
        <v>40200.659100000004</v>
      </c>
      <c r="J5182" s="6">
        <f ca="1">IF(ROW()=2, 0, Table1[[#This Row],[Belastbaar loon]]-INDIRECT(ADDRESS(ROW()-1,COLUMN(A:A))))</f>
        <v>10</v>
      </c>
      <c r="K5182" s="6">
        <f ca="1">Table1[[#This Row],[Netto loon]]-Table1[[#This Row],[Netto vorige schijf]]</f>
        <v>5.0977999999959138</v>
      </c>
      <c r="L5182" s="2">
        <f ca="1">(Table1[[#This Row],[Bruto tov vorige schijf]]-Table1[[#This Row],[Netto tov vorige schijf]])/MAX(Table1[[#This Row],[Bruto tov vorige schijf]],1)</f>
        <v>0.49022000000040861</v>
      </c>
    </row>
    <row r="5183" spans="1:12" x14ac:dyDescent="0.25">
      <c r="A5183" s="14">
        <v>59651</v>
      </c>
      <c r="B5183" s="6">
        <f>LoonHeffing2020(Table1[[#This Row],[Belastbaar loon]])</f>
        <v>22279.648499999999</v>
      </c>
      <c r="C5183" s="6">
        <f>AlgemeneHeffingsKorting2020(Table1[[#This Row],[Belastbaar loon]])</f>
        <v>502.32320000000004</v>
      </c>
      <c r="D5183" s="14">
        <f>ArbeidsKorting2020(Table1[[#This Row],[Belastbaar loon]])</f>
        <v>2337.1799999999998</v>
      </c>
      <c r="E5183" s="14">
        <f>MAX(Table1[[#This Row],[Loonheffing]]-Table1[[#This Row],[Algemene Heffingskorting]]-Table1[[#This Row],[Arbeidskorting]],0)</f>
        <v>19440.1453</v>
      </c>
      <c r="F5183" s="6">
        <f>Table1[[#This Row],[Belastbaar loon]]-Table1[[#This Row],[Belasting]]</f>
        <v>40210.854699999996</v>
      </c>
      <c r="G5183" s="2">
        <f>(Table1[[#This Row],[Belastbaar loon]]-Table1[[#This Row],[Netto loon]])/Table1[[#This Row],[Belastbaar loon]]</f>
        <v>0.32589806206098815</v>
      </c>
      <c r="H5183" s="14">
        <f t="shared" ca="1" si="75"/>
        <v>19435.2431</v>
      </c>
      <c r="I5183" s="14">
        <f ca="1">IF(ROW()=2, Table1[[#This Row],[Netto loon]], INDIRECT(ADDRESS(ROW()-1,COLUMN(F:F))))</f>
        <v>40205.7569</v>
      </c>
      <c r="J5183" s="6">
        <f ca="1">IF(ROW()=2, 0, Table1[[#This Row],[Belastbaar loon]]-INDIRECT(ADDRESS(ROW()-1,COLUMN(A:A))))</f>
        <v>10</v>
      </c>
      <c r="K5183" s="6">
        <f ca="1">Table1[[#This Row],[Netto loon]]-Table1[[#This Row],[Netto vorige schijf]]</f>
        <v>5.0977999999959138</v>
      </c>
      <c r="L5183" s="2">
        <f ca="1">(Table1[[#This Row],[Bruto tov vorige schijf]]-Table1[[#This Row],[Netto tov vorige schijf]])/MAX(Table1[[#This Row],[Bruto tov vorige schijf]],1)</f>
        <v>0.49022000000040861</v>
      </c>
    </row>
    <row r="5184" spans="1:12" x14ac:dyDescent="0.25">
      <c r="A5184" s="14">
        <v>59661</v>
      </c>
      <c r="B5184" s="6">
        <f>LoonHeffing2020(Table1[[#This Row],[Belastbaar loon]])</f>
        <v>22283.3835</v>
      </c>
      <c r="C5184" s="6">
        <f>AlgemeneHeffingsKorting2020(Table1[[#This Row],[Belastbaar loon]])</f>
        <v>501.75600000000003</v>
      </c>
      <c r="D5184" s="14">
        <f>ArbeidsKorting2020(Table1[[#This Row],[Belastbaar loon]])</f>
        <v>2336.58</v>
      </c>
      <c r="E5184" s="14">
        <f>MAX(Table1[[#This Row],[Loonheffing]]-Table1[[#This Row],[Algemene Heffingskorting]]-Table1[[#This Row],[Arbeidskorting]],0)</f>
        <v>19445.047500000001</v>
      </c>
      <c r="F5184" s="6">
        <f>Table1[[#This Row],[Belastbaar loon]]-Table1[[#This Row],[Belasting]]</f>
        <v>40215.952499999999</v>
      </c>
      <c r="G5184" s="2">
        <f>(Table1[[#This Row],[Belastbaar loon]]-Table1[[#This Row],[Netto loon]])/Table1[[#This Row],[Belastbaar loon]]</f>
        <v>0.325925604666365</v>
      </c>
      <c r="H5184" s="14">
        <f t="shared" ca="1" si="75"/>
        <v>19440.1453</v>
      </c>
      <c r="I5184" s="14">
        <f ca="1">IF(ROW()=2, Table1[[#This Row],[Netto loon]], INDIRECT(ADDRESS(ROW()-1,COLUMN(F:F))))</f>
        <v>40210.854699999996</v>
      </c>
      <c r="J5184" s="6">
        <f ca="1">IF(ROW()=2, 0, Table1[[#This Row],[Belastbaar loon]]-INDIRECT(ADDRESS(ROW()-1,COLUMN(A:A))))</f>
        <v>10</v>
      </c>
      <c r="K5184" s="6">
        <f ca="1">Table1[[#This Row],[Netto loon]]-Table1[[#This Row],[Netto vorige schijf]]</f>
        <v>5.0978000000031898</v>
      </c>
      <c r="L5184" s="2">
        <f ca="1">(Table1[[#This Row],[Bruto tov vorige schijf]]-Table1[[#This Row],[Netto tov vorige schijf]])/MAX(Table1[[#This Row],[Bruto tov vorige schijf]],1)</f>
        <v>0.49021999999968102</v>
      </c>
    </row>
    <row r="5185" spans="1:12" x14ac:dyDescent="0.25">
      <c r="A5185" s="14">
        <v>59671</v>
      </c>
      <c r="B5185" s="6">
        <f>LoonHeffing2020(Table1[[#This Row],[Belastbaar loon]])</f>
        <v>22287.1185</v>
      </c>
      <c r="C5185" s="6">
        <f>AlgemeneHeffingsKorting2020(Table1[[#This Row],[Belastbaar loon]])</f>
        <v>501.18880000000001</v>
      </c>
      <c r="D5185" s="14">
        <f>ArbeidsKorting2020(Table1[[#This Row],[Belastbaar loon]])</f>
        <v>2335.98</v>
      </c>
      <c r="E5185" s="14">
        <f>MAX(Table1[[#This Row],[Loonheffing]]-Table1[[#This Row],[Algemene Heffingskorting]]-Table1[[#This Row],[Arbeidskorting]],0)</f>
        <v>19449.949700000001</v>
      </c>
      <c r="F5185" s="6">
        <f>Table1[[#This Row],[Belastbaar loon]]-Table1[[#This Row],[Belasting]]</f>
        <v>40221.050300000003</v>
      </c>
      <c r="G5185" s="2">
        <f>(Table1[[#This Row],[Belastbaar loon]]-Table1[[#This Row],[Netto loon]])/Table1[[#This Row],[Belastbaar loon]]</f>
        <v>0.325953138040254</v>
      </c>
      <c r="H5185" s="14">
        <f t="shared" ca="1" si="75"/>
        <v>19445.047500000001</v>
      </c>
      <c r="I5185" s="14">
        <f ca="1">IF(ROW()=2, Table1[[#This Row],[Netto loon]], INDIRECT(ADDRESS(ROW()-1,COLUMN(F:F))))</f>
        <v>40215.952499999999</v>
      </c>
      <c r="J5185" s="6">
        <f ca="1">IF(ROW()=2, 0, Table1[[#This Row],[Belastbaar loon]]-INDIRECT(ADDRESS(ROW()-1,COLUMN(A:A))))</f>
        <v>10</v>
      </c>
      <c r="K5185" s="6">
        <f ca="1">Table1[[#This Row],[Netto loon]]-Table1[[#This Row],[Netto vorige schijf]]</f>
        <v>5.0978000000031898</v>
      </c>
      <c r="L5185" s="2">
        <f ca="1">(Table1[[#This Row],[Bruto tov vorige schijf]]-Table1[[#This Row],[Netto tov vorige schijf]])/MAX(Table1[[#This Row],[Bruto tov vorige schijf]],1)</f>
        <v>0.49021999999968102</v>
      </c>
    </row>
    <row r="5186" spans="1:12" x14ac:dyDescent="0.25">
      <c r="A5186" s="14">
        <v>59681</v>
      </c>
      <c r="B5186" s="6">
        <f>LoonHeffing2020(Table1[[#This Row],[Belastbaar loon]])</f>
        <v>22290.853500000001</v>
      </c>
      <c r="C5186" s="6">
        <f>AlgemeneHeffingsKorting2020(Table1[[#This Row],[Belastbaar loon]])</f>
        <v>500.6216</v>
      </c>
      <c r="D5186" s="14">
        <f>ArbeidsKorting2020(Table1[[#This Row],[Belastbaar loon]])</f>
        <v>2335.38</v>
      </c>
      <c r="E5186" s="14">
        <f>MAX(Table1[[#This Row],[Loonheffing]]-Table1[[#This Row],[Algemene Heffingskorting]]-Table1[[#This Row],[Arbeidskorting]],0)</f>
        <v>19454.851900000001</v>
      </c>
      <c r="F5186" s="6">
        <f>Table1[[#This Row],[Belastbaar loon]]-Table1[[#This Row],[Belasting]]</f>
        <v>40226.148099999999</v>
      </c>
      <c r="G5186" s="2">
        <f>(Table1[[#This Row],[Belastbaar loon]]-Table1[[#This Row],[Netto loon]])/Table1[[#This Row],[Belastbaar loon]]</f>
        <v>0.32598066218729582</v>
      </c>
      <c r="H5186" s="14">
        <f t="shared" ca="1" si="75"/>
        <v>19449.949700000001</v>
      </c>
      <c r="I5186" s="14">
        <f ca="1">IF(ROW()=2, Table1[[#This Row],[Netto loon]], INDIRECT(ADDRESS(ROW()-1,COLUMN(F:F))))</f>
        <v>40221.050300000003</v>
      </c>
      <c r="J5186" s="6">
        <f ca="1">IF(ROW()=2, 0, Table1[[#This Row],[Belastbaar loon]]-INDIRECT(ADDRESS(ROW()-1,COLUMN(A:A))))</f>
        <v>10</v>
      </c>
      <c r="K5186" s="6">
        <f ca="1">Table1[[#This Row],[Netto loon]]-Table1[[#This Row],[Netto vorige schijf]]</f>
        <v>5.0977999999959138</v>
      </c>
      <c r="L5186" s="2">
        <f ca="1">(Table1[[#This Row],[Bruto tov vorige schijf]]-Table1[[#This Row],[Netto tov vorige schijf]])/MAX(Table1[[#This Row],[Bruto tov vorige schijf]],1)</f>
        <v>0.49022000000040861</v>
      </c>
    </row>
    <row r="5187" spans="1:12" x14ac:dyDescent="0.25">
      <c r="A5187" s="14">
        <v>59691</v>
      </c>
      <c r="B5187" s="6">
        <f>LoonHeffing2020(Table1[[#This Row],[Belastbaar loon]])</f>
        <v>22294.588500000002</v>
      </c>
      <c r="C5187" s="6">
        <f>AlgemeneHeffingsKorting2020(Table1[[#This Row],[Belastbaar loon]])</f>
        <v>500.05440000000004</v>
      </c>
      <c r="D5187" s="14">
        <f>ArbeidsKorting2020(Table1[[#This Row],[Belastbaar loon]])</f>
        <v>2334.7800000000002</v>
      </c>
      <c r="E5187" s="14">
        <f>MAX(Table1[[#This Row],[Loonheffing]]-Table1[[#This Row],[Algemene Heffingskorting]]-Table1[[#This Row],[Arbeidskorting]],0)</f>
        <v>19459.754100000002</v>
      </c>
      <c r="F5187" s="6">
        <f>Table1[[#This Row],[Belastbaar loon]]-Table1[[#This Row],[Belasting]]</f>
        <v>40231.245899999994</v>
      </c>
      <c r="G5187" s="2">
        <f>(Table1[[#This Row],[Belastbaar loon]]-Table1[[#This Row],[Netto loon]])/Table1[[#This Row],[Belastbaar loon]]</f>
        <v>0.32600817711212754</v>
      </c>
      <c r="H5187" s="14">
        <f t="shared" ca="1" si="75"/>
        <v>19454.851900000001</v>
      </c>
      <c r="I5187" s="14">
        <f ca="1">IF(ROW()=2, Table1[[#This Row],[Netto loon]], INDIRECT(ADDRESS(ROW()-1,COLUMN(F:F))))</f>
        <v>40226.148099999999</v>
      </c>
      <c r="J5187" s="6">
        <f ca="1">IF(ROW()=2, 0, Table1[[#This Row],[Belastbaar loon]]-INDIRECT(ADDRESS(ROW()-1,COLUMN(A:A))))</f>
        <v>10</v>
      </c>
      <c r="K5187" s="6">
        <f ca="1">Table1[[#This Row],[Netto loon]]-Table1[[#This Row],[Netto vorige schijf]]</f>
        <v>5.0977999999959138</v>
      </c>
      <c r="L5187" s="2">
        <f ca="1">(Table1[[#This Row],[Bruto tov vorige schijf]]-Table1[[#This Row],[Netto tov vorige schijf]])/MAX(Table1[[#This Row],[Bruto tov vorige schijf]],1)</f>
        <v>0.49022000000040861</v>
      </c>
    </row>
    <row r="5188" spans="1:12" x14ac:dyDescent="0.25">
      <c r="A5188" s="14">
        <v>59701</v>
      </c>
      <c r="B5188" s="6">
        <f>LoonHeffing2020(Table1[[#This Row],[Belastbaar loon]])</f>
        <v>22298.323499999999</v>
      </c>
      <c r="C5188" s="6">
        <f>AlgemeneHeffingsKorting2020(Table1[[#This Row],[Belastbaar loon]])</f>
        <v>499.48720000000003</v>
      </c>
      <c r="D5188" s="14">
        <f>ArbeidsKorting2020(Table1[[#This Row],[Belastbaar loon]])</f>
        <v>2334.1799999999998</v>
      </c>
      <c r="E5188" s="14">
        <f>MAX(Table1[[#This Row],[Loonheffing]]-Table1[[#This Row],[Algemene Heffingskorting]]-Table1[[#This Row],[Arbeidskorting]],0)</f>
        <v>19464.656299999999</v>
      </c>
      <c r="F5188" s="6">
        <f>Table1[[#This Row],[Belastbaar loon]]-Table1[[#This Row],[Belasting]]</f>
        <v>40236.343699999998</v>
      </c>
      <c r="G5188" s="2">
        <f>(Table1[[#This Row],[Belastbaar loon]]-Table1[[#This Row],[Netto loon]])/Table1[[#This Row],[Belastbaar loon]]</f>
        <v>0.32603568281938328</v>
      </c>
      <c r="H5188" s="14">
        <f t="shared" ca="1" si="75"/>
        <v>19459.754100000002</v>
      </c>
      <c r="I5188" s="14">
        <f ca="1">IF(ROW()=2, Table1[[#This Row],[Netto loon]], INDIRECT(ADDRESS(ROW()-1,COLUMN(F:F))))</f>
        <v>40231.245899999994</v>
      </c>
      <c r="J5188" s="6">
        <f ca="1">IF(ROW()=2, 0, Table1[[#This Row],[Belastbaar loon]]-INDIRECT(ADDRESS(ROW()-1,COLUMN(A:A))))</f>
        <v>10</v>
      </c>
      <c r="K5188" s="6">
        <f ca="1">Table1[[#This Row],[Netto loon]]-Table1[[#This Row],[Netto vorige schijf]]</f>
        <v>5.0978000000031898</v>
      </c>
      <c r="L5188" s="2">
        <f ca="1">(Table1[[#This Row],[Bruto tov vorige schijf]]-Table1[[#This Row],[Netto tov vorige schijf]])/MAX(Table1[[#This Row],[Bruto tov vorige schijf]],1)</f>
        <v>0.49021999999968102</v>
      </c>
    </row>
    <row r="5189" spans="1:12" x14ac:dyDescent="0.25">
      <c r="A5189" s="14">
        <v>59711</v>
      </c>
      <c r="B5189" s="6">
        <f>LoonHeffing2020(Table1[[#This Row],[Belastbaar loon]])</f>
        <v>22302.058499999999</v>
      </c>
      <c r="C5189" s="6">
        <f>AlgemeneHeffingsKorting2020(Table1[[#This Row],[Belastbaar loon]])</f>
        <v>498.92</v>
      </c>
      <c r="D5189" s="14">
        <f>ArbeidsKorting2020(Table1[[#This Row],[Belastbaar loon]])</f>
        <v>2333.58</v>
      </c>
      <c r="E5189" s="14">
        <f>MAX(Table1[[#This Row],[Loonheffing]]-Table1[[#This Row],[Algemene Heffingskorting]]-Table1[[#This Row],[Arbeidskorting]],0)</f>
        <v>19469.558499999999</v>
      </c>
      <c r="F5189" s="6">
        <f>Table1[[#This Row],[Belastbaar loon]]-Table1[[#This Row],[Belasting]]</f>
        <v>40241.441500000001</v>
      </c>
      <c r="G5189" s="2">
        <f>(Table1[[#This Row],[Belastbaar loon]]-Table1[[#This Row],[Netto loon]])/Table1[[#This Row],[Belastbaar loon]]</f>
        <v>0.32606317931369427</v>
      </c>
      <c r="H5189" s="14">
        <f t="shared" ca="1" si="75"/>
        <v>19464.656299999999</v>
      </c>
      <c r="I5189" s="14">
        <f ca="1">IF(ROW()=2, Table1[[#This Row],[Netto loon]], INDIRECT(ADDRESS(ROW()-1,COLUMN(F:F))))</f>
        <v>40236.343699999998</v>
      </c>
      <c r="J5189" s="6">
        <f ca="1">IF(ROW()=2, 0, Table1[[#This Row],[Belastbaar loon]]-INDIRECT(ADDRESS(ROW()-1,COLUMN(A:A))))</f>
        <v>10</v>
      </c>
      <c r="K5189" s="6">
        <f ca="1">Table1[[#This Row],[Netto loon]]-Table1[[#This Row],[Netto vorige schijf]]</f>
        <v>5.0978000000031898</v>
      </c>
      <c r="L5189" s="2">
        <f ca="1">(Table1[[#This Row],[Bruto tov vorige schijf]]-Table1[[#This Row],[Netto tov vorige schijf]])/MAX(Table1[[#This Row],[Bruto tov vorige schijf]],1)</f>
        <v>0.49021999999968102</v>
      </c>
    </row>
    <row r="5190" spans="1:12" x14ac:dyDescent="0.25">
      <c r="A5190" s="14">
        <v>59721</v>
      </c>
      <c r="B5190" s="6">
        <f>LoonHeffing2020(Table1[[#This Row],[Belastbaar loon]])</f>
        <v>22305.7935</v>
      </c>
      <c r="C5190" s="6">
        <f>AlgemeneHeffingsKorting2020(Table1[[#This Row],[Belastbaar loon]])</f>
        <v>498.3528</v>
      </c>
      <c r="D5190" s="14">
        <f>ArbeidsKorting2020(Table1[[#This Row],[Belastbaar loon]])</f>
        <v>2332.98</v>
      </c>
      <c r="E5190" s="14">
        <f>MAX(Table1[[#This Row],[Loonheffing]]-Table1[[#This Row],[Algemene Heffingskorting]]-Table1[[#This Row],[Arbeidskorting]],0)</f>
        <v>19474.4607</v>
      </c>
      <c r="F5190" s="6">
        <f>Table1[[#This Row],[Belastbaar loon]]-Table1[[#This Row],[Belasting]]</f>
        <v>40246.539300000004</v>
      </c>
      <c r="G5190" s="2">
        <f>(Table1[[#This Row],[Belastbaar loon]]-Table1[[#This Row],[Netto loon]])/Table1[[#This Row],[Belastbaar loon]]</f>
        <v>0.32609066659968849</v>
      </c>
      <c r="H5190" s="14">
        <f t="shared" ca="1" si="75"/>
        <v>19469.558499999999</v>
      </c>
      <c r="I5190" s="14">
        <f ca="1">IF(ROW()=2, Table1[[#This Row],[Netto loon]], INDIRECT(ADDRESS(ROW()-1,COLUMN(F:F))))</f>
        <v>40241.441500000001</v>
      </c>
      <c r="J5190" s="6">
        <f ca="1">IF(ROW()=2, 0, Table1[[#This Row],[Belastbaar loon]]-INDIRECT(ADDRESS(ROW()-1,COLUMN(A:A))))</f>
        <v>10</v>
      </c>
      <c r="K5190" s="6">
        <f ca="1">Table1[[#This Row],[Netto loon]]-Table1[[#This Row],[Netto vorige schijf]]</f>
        <v>5.0978000000031898</v>
      </c>
      <c r="L5190" s="2">
        <f ca="1">(Table1[[#This Row],[Bruto tov vorige schijf]]-Table1[[#This Row],[Netto tov vorige schijf]])/MAX(Table1[[#This Row],[Bruto tov vorige schijf]],1)</f>
        <v>0.49021999999968102</v>
      </c>
    </row>
    <row r="5191" spans="1:12" x14ac:dyDescent="0.25">
      <c r="A5191" s="14">
        <v>59731</v>
      </c>
      <c r="B5191" s="6">
        <f>LoonHeffing2020(Table1[[#This Row],[Belastbaar loon]])</f>
        <v>22309.5285</v>
      </c>
      <c r="C5191" s="6">
        <f>AlgemeneHeffingsKorting2020(Table1[[#This Row],[Belastbaar loon]])</f>
        <v>497.78559999999999</v>
      </c>
      <c r="D5191" s="14">
        <f>ArbeidsKorting2020(Table1[[#This Row],[Belastbaar loon]])</f>
        <v>2332.38</v>
      </c>
      <c r="E5191" s="14">
        <f>MAX(Table1[[#This Row],[Loonheffing]]-Table1[[#This Row],[Algemene Heffingskorting]]-Table1[[#This Row],[Arbeidskorting]],0)</f>
        <v>19479.3629</v>
      </c>
      <c r="F5191" s="6">
        <f>Table1[[#This Row],[Belastbaar loon]]-Table1[[#This Row],[Belasting]]</f>
        <v>40251.6371</v>
      </c>
      <c r="G5191" s="2">
        <f>(Table1[[#This Row],[Belastbaar loon]]-Table1[[#This Row],[Netto loon]])/Table1[[#This Row],[Belastbaar loon]]</f>
        <v>0.32611814468199091</v>
      </c>
      <c r="H5191" s="14">
        <f t="shared" ca="1" si="75"/>
        <v>19474.4607</v>
      </c>
      <c r="I5191" s="14">
        <f ca="1">IF(ROW()=2, Table1[[#This Row],[Netto loon]], INDIRECT(ADDRESS(ROW()-1,COLUMN(F:F))))</f>
        <v>40246.539300000004</v>
      </c>
      <c r="J5191" s="6">
        <f ca="1">IF(ROW()=2, 0, Table1[[#This Row],[Belastbaar loon]]-INDIRECT(ADDRESS(ROW()-1,COLUMN(A:A))))</f>
        <v>10</v>
      </c>
      <c r="K5191" s="6">
        <f ca="1">Table1[[#This Row],[Netto loon]]-Table1[[#This Row],[Netto vorige schijf]]</f>
        <v>5.0977999999959138</v>
      </c>
      <c r="L5191" s="2">
        <f ca="1">(Table1[[#This Row],[Bruto tov vorige schijf]]-Table1[[#This Row],[Netto tov vorige schijf]])/MAX(Table1[[#This Row],[Bruto tov vorige schijf]],1)</f>
        <v>0.49022000000040861</v>
      </c>
    </row>
    <row r="5192" spans="1:12" x14ac:dyDescent="0.25">
      <c r="A5192" s="14">
        <v>59741</v>
      </c>
      <c r="B5192" s="6">
        <f>LoonHeffing2020(Table1[[#This Row],[Belastbaar loon]])</f>
        <v>22313.263500000001</v>
      </c>
      <c r="C5192" s="6">
        <f>AlgemeneHeffingsKorting2020(Table1[[#This Row],[Belastbaar loon]])</f>
        <v>497.21840000000003</v>
      </c>
      <c r="D5192" s="14">
        <f>ArbeidsKorting2020(Table1[[#This Row],[Belastbaar loon]])</f>
        <v>2331.7800000000002</v>
      </c>
      <c r="E5192" s="14">
        <f>MAX(Table1[[#This Row],[Loonheffing]]-Table1[[#This Row],[Algemene Heffingskorting]]-Table1[[#This Row],[Arbeidskorting]],0)</f>
        <v>19484.265100000001</v>
      </c>
      <c r="F5192" s="6">
        <f>Table1[[#This Row],[Belastbaar loon]]-Table1[[#This Row],[Belasting]]</f>
        <v>40256.734899999996</v>
      </c>
      <c r="G5192" s="2">
        <f>(Table1[[#This Row],[Belastbaar loon]]-Table1[[#This Row],[Netto loon]])/Table1[[#This Row],[Belastbaar loon]]</f>
        <v>0.32614561356522326</v>
      </c>
      <c r="H5192" s="14">
        <f t="shared" ca="1" si="75"/>
        <v>19479.3629</v>
      </c>
      <c r="I5192" s="14">
        <f ca="1">IF(ROW()=2, Table1[[#This Row],[Netto loon]], INDIRECT(ADDRESS(ROW()-1,COLUMN(F:F))))</f>
        <v>40251.6371</v>
      </c>
      <c r="J5192" s="6">
        <f ca="1">IF(ROW()=2, 0, Table1[[#This Row],[Belastbaar loon]]-INDIRECT(ADDRESS(ROW()-1,COLUMN(A:A))))</f>
        <v>10</v>
      </c>
      <c r="K5192" s="6">
        <f ca="1">Table1[[#This Row],[Netto loon]]-Table1[[#This Row],[Netto vorige schijf]]</f>
        <v>5.0977999999959138</v>
      </c>
      <c r="L5192" s="2">
        <f ca="1">(Table1[[#This Row],[Bruto tov vorige schijf]]-Table1[[#This Row],[Netto tov vorige schijf]])/MAX(Table1[[#This Row],[Bruto tov vorige schijf]],1)</f>
        <v>0.49022000000040861</v>
      </c>
    </row>
    <row r="5193" spans="1:12" x14ac:dyDescent="0.25">
      <c r="A5193" s="14">
        <v>59751</v>
      </c>
      <c r="B5193" s="6">
        <f>LoonHeffing2020(Table1[[#This Row],[Belastbaar loon]])</f>
        <v>22316.998500000002</v>
      </c>
      <c r="C5193" s="6">
        <f>AlgemeneHeffingsKorting2020(Table1[[#This Row],[Belastbaar loon]])</f>
        <v>496.65120000000002</v>
      </c>
      <c r="D5193" s="14">
        <f>ArbeidsKorting2020(Table1[[#This Row],[Belastbaar loon]])</f>
        <v>2331.1799999999998</v>
      </c>
      <c r="E5193" s="14">
        <f>MAX(Table1[[#This Row],[Loonheffing]]-Table1[[#This Row],[Algemene Heffingskorting]]-Table1[[#This Row],[Arbeidskorting]],0)</f>
        <v>19489.167300000001</v>
      </c>
      <c r="F5193" s="6">
        <f>Table1[[#This Row],[Belastbaar loon]]-Table1[[#This Row],[Belasting]]</f>
        <v>40261.832699999999</v>
      </c>
      <c r="G5193" s="2">
        <f>(Table1[[#This Row],[Belastbaar loon]]-Table1[[#This Row],[Netto loon]])/Table1[[#This Row],[Belastbaar loon]]</f>
        <v>0.32617307325400413</v>
      </c>
      <c r="H5193" s="14">
        <f t="shared" ca="1" si="75"/>
        <v>19484.265100000001</v>
      </c>
      <c r="I5193" s="14">
        <f ca="1">IF(ROW()=2, Table1[[#This Row],[Netto loon]], INDIRECT(ADDRESS(ROW()-1,COLUMN(F:F))))</f>
        <v>40256.734899999996</v>
      </c>
      <c r="J5193" s="6">
        <f ca="1">IF(ROW()=2, 0, Table1[[#This Row],[Belastbaar loon]]-INDIRECT(ADDRESS(ROW()-1,COLUMN(A:A))))</f>
        <v>10</v>
      </c>
      <c r="K5193" s="6">
        <f ca="1">Table1[[#This Row],[Netto loon]]-Table1[[#This Row],[Netto vorige schijf]]</f>
        <v>5.0978000000031898</v>
      </c>
      <c r="L5193" s="2">
        <f ca="1">(Table1[[#This Row],[Bruto tov vorige schijf]]-Table1[[#This Row],[Netto tov vorige schijf]])/MAX(Table1[[#This Row],[Bruto tov vorige schijf]],1)</f>
        <v>0.49021999999968102</v>
      </c>
    </row>
    <row r="5194" spans="1:12" x14ac:dyDescent="0.25">
      <c r="A5194" s="14">
        <v>59761</v>
      </c>
      <c r="B5194" s="6">
        <f>LoonHeffing2020(Table1[[#This Row],[Belastbaar loon]])</f>
        <v>22320.733499999998</v>
      </c>
      <c r="C5194" s="6">
        <f>AlgemeneHeffingsKorting2020(Table1[[#This Row],[Belastbaar loon]])</f>
        <v>496.084</v>
      </c>
      <c r="D5194" s="14">
        <f>ArbeidsKorting2020(Table1[[#This Row],[Belastbaar loon]])</f>
        <v>2330.58</v>
      </c>
      <c r="E5194" s="14">
        <f>MAX(Table1[[#This Row],[Loonheffing]]-Table1[[#This Row],[Algemene Heffingskorting]]-Table1[[#This Row],[Arbeidskorting]],0)</f>
        <v>19494.069499999998</v>
      </c>
      <c r="F5194" s="6">
        <f>Table1[[#This Row],[Belastbaar loon]]-Table1[[#This Row],[Belasting]]</f>
        <v>40266.930500000002</v>
      </c>
      <c r="G5194" s="2">
        <f>(Table1[[#This Row],[Belastbaar loon]]-Table1[[#This Row],[Netto loon]])/Table1[[#This Row],[Belastbaar loon]]</f>
        <v>0.32620052375294922</v>
      </c>
      <c r="H5194" s="14">
        <f t="shared" ca="1" si="75"/>
        <v>19489.167300000001</v>
      </c>
      <c r="I5194" s="14">
        <f ca="1">IF(ROW()=2, Table1[[#This Row],[Netto loon]], INDIRECT(ADDRESS(ROW()-1,COLUMN(F:F))))</f>
        <v>40261.832699999999</v>
      </c>
      <c r="J5194" s="6">
        <f ca="1">IF(ROW()=2, 0, Table1[[#This Row],[Belastbaar loon]]-INDIRECT(ADDRESS(ROW()-1,COLUMN(A:A))))</f>
        <v>10</v>
      </c>
      <c r="K5194" s="6">
        <f ca="1">Table1[[#This Row],[Netto loon]]-Table1[[#This Row],[Netto vorige schijf]]</f>
        <v>5.0978000000031898</v>
      </c>
      <c r="L5194" s="2">
        <f ca="1">(Table1[[#This Row],[Bruto tov vorige schijf]]-Table1[[#This Row],[Netto tov vorige schijf]])/MAX(Table1[[#This Row],[Bruto tov vorige schijf]],1)</f>
        <v>0.49021999999968102</v>
      </c>
    </row>
    <row r="5195" spans="1:12" x14ac:dyDescent="0.25">
      <c r="A5195" s="14">
        <v>59771</v>
      </c>
      <c r="B5195" s="6">
        <f>LoonHeffing2020(Table1[[#This Row],[Belastbaar loon]])</f>
        <v>22324.468499999999</v>
      </c>
      <c r="C5195" s="6">
        <f>AlgemeneHeffingsKorting2020(Table1[[#This Row],[Belastbaar loon]])</f>
        <v>495.51679999999999</v>
      </c>
      <c r="D5195" s="14">
        <f>ArbeidsKorting2020(Table1[[#This Row],[Belastbaar loon]])</f>
        <v>2329.98</v>
      </c>
      <c r="E5195" s="14">
        <f>MAX(Table1[[#This Row],[Loonheffing]]-Table1[[#This Row],[Algemene Heffingskorting]]-Table1[[#This Row],[Arbeidskorting]],0)</f>
        <v>19498.971699999998</v>
      </c>
      <c r="F5195" s="6">
        <f>Table1[[#This Row],[Belastbaar loon]]-Table1[[#This Row],[Belasting]]</f>
        <v>40272.028300000005</v>
      </c>
      <c r="G5195" s="2">
        <f>(Table1[[#This Row],[Belastbaar loon]]-Table1[[#This Row],[Netto loon]])/Table1[[#This Row],[Belastbaar loon]]</f>
        <v>0.32622796506667101</v>
      </c>
      <c r="H5195" s="14">
        <f t="shared" ca="1" si="75"/>
        <v>19494.069499999998</v>
      </c>
      <c r="I5195" s="14">
        <f ca="1">IF(ROW()=2, Table1[[#This Row],[Netto loon]], INDIRECT(ADDRESS(ROW()-1,COLUMN(F:F))))</f>
        <v>40266.930500000002</v>
      </c>
      <c r="J5195" s="6">
        <f ca="1">IF(ROW()=2, 0, Table1[[#This Row],[Belastbaar loon]]-INDIRECT(ADDRESS(ROW()-1,COLUMN(A:A))))</f>
        <v>10</v>
      </c>
      <c r="K5195" s="6">
        <f ca="1">Table1[[#This Row],[Netto loon]]-Table1[[#This Row],[Netto vorige schijf]]</f>
        <v>5.0978000000031898</v>
      </c>
      <c r="L5195" s="2">
        <f ca="1">(Table1[[#This Row],[Bruto tov vorige schijf]]-Table1[[#This Row],[Netto tov vorige schijf]])/MAX(Table1[[#This Row],[Bruto tov vorige schijf]],1)</f>
        <v>0.49021999999968102</v>
      </c>
    </row>
    <row r="5196" spans="1:12" x14ac:dyDescent="0.25">
      <c r="A5196" s="14">
        <v>59781</v>
      </c>
      <c r="B5196" s="6">
        <f>LoonHeffing2020(Table1[[#This Row],[Belastbaar loon]])</f>
        <v>22328.2035</v>
      </c>
      <c r="C5196" s="6">
        <f>AlgemeneHeffingsKorting2020(Table1[[#This Row],[Belastbaar loon]])</f>
        <v>494.94960000000003</v>
      </c>
      <c r="D5196" s="14">
        <f>ArbeidsKorting2020(Table1[[#This Row],[Belastbaar loon]])</f>
        <v>2329.38</v>
      </c>
      <c r="E5196" s="14">
        <f>MAX(Table1[[#This Row],[Loonheffing]]-Table1[[#This Row],[Algemene Heffingskorting]]-Table1[[#This Row],[Arbeidskorting]],0)</f>
        <v>19503.873899999999</v>
      </c>
      <c r="F5196" s="6">
        <f>Table1[[#This Row],[Belastbaar loon]]-Table1[[#This Row],[Belasting]]</f>
        <v>40277.126100000001</v>
      </c>
      <c r="G5196" s="2">
        <f>(Table1[[#This Row],[Belastbaar loon]]-Table1[[#This Row],[Netto loon]])/Table1[[#This Row],[Belastbaar loon]]</f>
        <v>0.3262553971997792</v>
      </c>
      <c r="H5196" s="14">
        <f t="shared" ca="1" si="75"/>
        <v>19498.971699999998</v>
      </c>
      <c r="I5196" s="14">
        <f ca="1">IF(ROW()=2, Table1[[#This Row],[Netto loon]], INDIRECT(ADDRESS(ROW()-1,COLUMN(F:F))))</f>
        <v>40272.028300000005</v>
      </c>
      <c r="J5196" s="6">
        <f ca="1">IF(ROW()=2, 0, Table1[[#This Row],[Belastbaar loon]]-INDIRECT(ADDRESS(ROW()-1,COLUMN(A:A))))</f>
        <v>10</v>
      </c>
      <c r="K5196" s="6">
        <f ca="1">Table1[[#This Row],[Netto loon]]-Table1[[#This Row],[Netto vorige schijf]]</f>
        <v>5.0977999999959138</v>
      </c>
      <c r="L5196" s="2">
        <f ca="1">(Table1[[#This Row],[Bruto tov vorige schijf]]-Table1[[#This Row],[Netto tov vorige schijf]])/MAX(Table1[[#This Row],[Bruto tov vorige schijf]],1)</f>
        <v>0.49022000000040861</v>
      </c>
    </row>
    <row r="5197" spans="1:12" x14ac:dyDescent="0.25">
      <c r="A5197" s="14">
        <v>59791</v>
      </c>
      <c r="B5197" s="6">
        <f>LoonHeffing2020(Table1[[#This Row],[Belastbaar loon]])</f>
        <v>22331.9385</v>
      </c>
      <c r="C5197" s="6">
        <f>AlgemeneHeffingsKorting2020(Table1[[#This Row],[Belastbaar loon]])</f>
        <v>494.38240000000002</v>
      </c>
      <c r="D5197" s="14">
        <f>ArbeidsKorting2020(Table1[[#This Row],[Belastbaar loon]])</f>
        <v>2328.7800000000002</v>
      </c>
      <c r="E5197" s="14">
        <f>MAX(Table1[[#This Row],[Loonheffing]]-Table1[[#This Row],[Algemene Heffingskorting]]-Table1[[#This Row],[Arbeidskorting]],0)</f>
        <v>19508.776100000003</v>
      </c>
      <c r="F5197" s="6">
        <f>Table1[[#This Row],[Belastbaar loon]]-Table1[[#This Row],[Belasting]]</f>
        <v>40282.223899999997</v>
      </c>
      <c r="G5197" s="2">
        <f>(Table1[[#This Row],[Belastbaar loon]]-Table1[[#This Row],[Netto loon]])/Table1[[#This Row],[Belastbaar loon]]</f>
        <v>0.32628282015687987</v>
      </c>
      <c r="H5197" s="14">
        <f t="shared" ca="1" si="75"/>
        <v>19503.873899999999</v>
      </c>
      <c r="I5197" s="14">
        <f ca="1">IF(ROW()=2, Table1[[#This Row],[Netto loon]], INDIRECT(ADDRESS(ROW()-1,COLUMN(F:F))))</f>
        <v>40277.126100000001</v>
      </c>
      <c r="J5197" s="6">
        <f ca="1">IF(ROW()=2, 0, Table1[[#This Row],[Belastbaar loon]]-INDIRECT(ADDRESS(ROW()-1,COLUMN(A:A))))</f>
        <v>10</v>
      </c>
      <c r="K5197" s="6">
        <f ca="1">Table1[[#This Row],[Netto loon]]-Table1[[#This Row],[Netto vorige schijf]]</f>
        <v>5.0977999999959138</v>
      </c>
      <c r="L5197" s="2">
        <f ca="1">(Table1[[#This Row],[Bruto tov vorige schijf]]-Table1[[#This Row],[Netto tov vorige schijf]])/MAX(Table1[[#This Row],[Bruto tov vorige schijf]],1)</f>
        <v>0.49022000000040861</v>
      </c>
    </row>
    <row r="5198" spans="1:12" x14ac:dyDescent="0.25">
      <c r="A5198" s="14">
        <v>59801</v>
      </c>
      <c r="B5198" s="6">
        <f>LoonHeffing2020(Table1[[#This Row],[Belastbaar loon]])</f>
        <v>22335.673500000001</v>
      </c>
      <c r="C5198" s="6">
        <f>AlgemeneHeffingsKorting2020(Table1[[#This Row],[Belastbaar loon]])</f>
        <v>493.8152</v>
      </c>
      <c r="D5198" s="14">
        <f>ArbeidsKorting2020(Table1[[#This Row],[Belastbaar loon]])</f>
        <v>2328.1799999999998</v>
      </c>
      <c r="E5198" s="14">
        <f>MAX(Table1[[#This Row],[Loonheffing]]-Table1[[#This Row],[Algemene Heffingskorting]]-Table1[[#This Row],[Arbeidskorting]],0)</f>
        <v>19513.6783</v>
      </c>
      <c r="F5198" s="6">
        <f>Table1[[#This Row],[Belastbaar loon]]-Table1[[#This Row],[Belasting]]</f>
        <v>40287.3217</v>
      </c>
      <c r="G5198" s="2">
        <f>(Table1[[#This Row],[Belastbaar loon]]-Table1[[#This Row],[Netto loon]])/Table1[[#This Row],[Belastbaar loon]]</f>
        <v>0.32631023394257619</v>
      </c>
      <c r="H5198" s="14">
        <f t="shared" ca="1" si="75"/>
        <v>19508.776100000003</v>
      </c>
      <c r="I5198" s="14">
        <f ca="1">IF(ROW()=2, Table1[[#This Row],[Netto loon]], INDIRECT(ADDRESS(ROW()-1,COLUMN(F:F))))</f>
        <v>40282.223899999997</v>
      </c>
      <c r="J5198" s="6">
        <f ca="1">IF(ROW()=2, 0, Table1[[#This Row],[Belastbaar loon]]-INDIRECT(ADDRESS(ROW()-1,COLUMN(A:A))))</f>
        <v>10</v>
      </c>
      <c r="K5198" s="6">
        <f ca="1">Table1[[#This Row],[Netto loon]]-Table1[[#This Row],[Netto vorige schijf]]</f>
        <v>5.0978000000031898</v>
      </c>
      <c r="L5198" s="2">
        <f ca="1">(Table1[[#This Row],[Bruto tov vorige schijf]]-Table1[[#This Row],[Netto tov vorige schijf]])/MAX(Table1[[#This Row],[Bruto tov vorige schijf]],1)</f>
        <v>0.49021999999968102</v>
      </c>
    </row>
    <row r="5199" spans="1:12" x14ac:dyDescent="0.25">
      <c r="A5199" s="14">
        <v>59811</v>
      </c>
      <c r="B5199" s="6">
        <f>LoonHeffing2020(Table1[[#This Row],[Belastbaar loon]])</f>
        <v>22339.408500000001</v>
      </c>
      <c r="C5199" s="6">
        <f>AlgemeneHeffingsKorting2020(Table1[[#This Row],[Belastbaar loon]])</f>
        <v>493.24799999999999</v>
      </c>
      <c r="D5199" s="14">
        <f>ArbeidsKorting2020(Table1[[#This Row],[Belastbaar loon]])</f>
        <v>2327.58</v>
      </c>
      <c r="E5199" s="14">
        <f>MAX(Table1[[#This Row],[Loonheffing]]-Table1[[#This Row],[Algemene Heffingskorting]]-Table1[[#This Row],[Arbeidskorting]],0)</f>
        <v>19518.580500000004</v>
      </c>
      <c r="F5199" s="6">
        <f>Table1[[#This Row],[Belastbaar loon]]-Table1[[#This Row],[Belasting]]</f>
        <v>40292.419499999996</v>
      </c>
      <c r="G5199" s="2">
        <f>(Table1[[#This Row],[Belastbaar loon]]-Table1[[#This Row],[Netto loon]])/Table1[[#This Row],[Belastbaar loon]]</f>
        <v>0.32633763856146869</v>
      </c>
      <c r="H5199" s="14">
        <f t="shared" ca="1" si="75"/>
        <v>19513.6783</v>
      </c>
      <c r="I5199" s="14">
        <f ca="1">IF(ROW()=2, Table1[[#This Row],[Netto loon]], INDIRECT(ADDRESS(ROW()-1,COLUMN(F:F))))</f>
        <v>40287.3217</v>
      </c>
      <c r="J5199" s="6">
        <f ca="1">IF(ROW()=2, 0, Table1[[#This Row],[Belastbaar loon]]-INDIRECT(ADDRESS(ROW()-1,COLUMN(A:A))))</f>
        <v>10</v>
      </c>
      <c r="K5199" s="6">
        <f ca="1">Table1[[#This Row],[Netto loon]]-Table1[[#This Row],[Netto vorige schijf]]</f>
        <v>5.0977999999959138</v>
      </c>
      <c r="L5199" s="2">
        <f ca="1">(Table1[[#This Row],[Bruto tov vorige schijf]]-Table1[[#This Row],[Netto tov vorige schijf]])/MAX(Table1[[#This Row],[Bruto tov vorige schijf]],1)</f>
        <v>0.49022000000040861</v>
      </c>
    </row>
    <row r="5200" spans="1:12" x14ac:dyDescent="0.25">
      <c r="A5200" s="14">
        <v>59821</v>
      </c>
      <c r="B5200" s="6">
        <f>LoonHeffing2020(Table1[[#This Row],[Belastbaar loon]])</f>
        <v>22343.143499999998</v>
      </c>
      <c r="C5200" s="6">
        <f>AlgemeneHeffingsKorting2020(Table1[[#This Row],[Belastbaar loon]])</f>
        <v>492.68080000000003</v>
      </c>
      <c r="D5200" s="14">
        <f>ArbeidsKorting2020(Table1[[#This Row],[Belastbaar loon]])</f>
        <v>2326.98</v>
      </c>
      <c r="E5200" s="14">
        <f>MAX(Table1[[#This Row],[Loonheffing]]-Table1[[#This Row],[Algemene Heffingskorting]]-Table1[[#This Row],[Arbeidskorting]],0)</f>
        <v>19523.4827</v>
      </c>
      <c r="F5200" s="6">
        <f>Table1[[#This Row],[Belastbaar loon]]-Table1[[#This Row],[Belasting]]</f>
        <v>40297.5173</v>
      </c>
      <c r="G5200" s="2">
        <f>(Table1[[#This Row],[Belastbaar loon]]-Table1[[#This Row],[Netto loon]])/Table1[[#This Row],[Belastbaar loon]]</f>
        <v>0.32636503401815414</v>
      </c>
      <c r="H5200" s="14">
        <f t="shared" ca="1" si="75"/>
        <v>19518.580500000004</v>
      </c>
      <c r="I5200" s="14">
        <f ca="1">IF(ROW()=2, Table1[[#This Row],[Netto loon]], INDIRECT(ADDRESS(ROW()-1,COLUMN(F:F))))</f>
        <v>40292.419499999996</v>
      </c>
      <c r="J5200" s="6">
        <f ca="1">IF(ROW()=2, 0, Table1[[#This Row],[Belastbaar loon]]-INDIRECT(ADDRESS(ROW()-1,COLUMN(A:A))))</f>
        <v>10</v>
      </c>
      <c r="K5200" s="6">
        <f ca="1">Table1[[#This Row],[Netto loon]]-Table1[[#This Row],[Netto vorige schijf]]</f>
        <v>5.0978000000031898</v>
      </c>
      <c r="L5200" s="2">
        <f ca="1">(Table1[[#This Row],[Bruto tov vorige schijf]]-Table1[[#This Row],[Netto tov vorige schijf]])/MAX(Table1[[#This Row],[Bruto tov vorige schijf]],1)</f>
        <v>0.49021999999968102</v>
      </c>
    </row>
    <row r="5201" spans="1:12" x14ac:dyDescent="0.25">
      <c r="A5201" s="14">
        <v>59831</v>
      </c>
      <c r="B5201" s="6">
        <f>LoonHeffing2020(Table1[[#This Row],[Belastbaar loon]])</f>
        <v>22346.878499999999</v>
      </c>
      <c r="C5201" s="6">
        <f>AlgemeneHeffingsKorting2020(Table1[[#This Row],[Belastbaar loon]])</f>
        <v>492.11360000000002</v>
      </c>
      <c r="D5201" s="14">
        <f>ArbeidsKorting2020(Table1[[#This Row],[Belastbaar loon]])</f>
        <v>2326.38</v>
      </c>
      <c r="E5201" s="14">
        <f>MAX(Table1[[#This Row],[Loonheffing]]-Table1[[#This Row],[Algemene Heffingskorting]]-Table1[[#This Row],[Arbeidskorting]],0)</f>
        <v>19528.384899999997</v>
      </c>
      <c r="F5201" s="6">
        <f>Table1[[#This Row],[Belastbaar loon]]-Table1[[#This Row],[Belasting]]</f>
        <v>40302.615100000003</v>
      </c>
      <c r="G5201" s="2">
        <f>(Table1[[#This Row],[Belastbaar loon]]-Table1[[#This Row],[Netto loon]])/Table1[[#This Row],[Belastbaar loon]]</f>
        <v>0.32639242031722682</v>
      </c>
      <c r="H5201" s="14">
        <f t="shared" ca="1" si="75"/>
        <v>19523.4827</v>
      </c>
      <c r="I5201" s="14">
        <f ca="1">IF(ROW()=2, Table1[[#This Row],[Netto loon]], INDIRECT(ADDRESS(ROW()-1,COLUMN(F:F))))</f>
        <v>40297.5173</v>
      </c>
      <c r="J5201" s="6">
        <f ca="1">IF(ROW()=2, 0, Table1[[#This Row],[Belastbaar loon]]-INDIRECT(ADDRESS(ROW()-1,COLUMN(A:A))))</f>
        <v>10</v>
      </c>
      <c r="K5201" s="6">
        <f ca="1">Table1[[#This Row],[Netto loon]]-Table1[[#This Row],[Netto vorige schijf]]</f>
        <v>5.0978000000031898</v>
      </c>
      <c r="L5201" s="2">
        <f ca="1">(Table1[[#This Row],[Bruto tov vorige schijf]]-Table1[[#This Row],[Netto tov vorige schijf]])/MAX(Table1[[#This Row],[Bruto tov vorige schijf]],1)</f>
        <v>0.49021999999968102</v>
      </c>
    </row>
    <row r="5202" spans="1:12" x14ac:dyDescent="0.25">
      <c r="A5202" s="14">
        <v>59841</v>
      </c>
      <c r="B5202" s="6">
        <f>LoonHeffing2020(Table1[[#This Row],[Belastbaar loon]])</f>
        <v>22350.613499999999</v>
      </c>
      <c r="C5202" s="6">
        <f>AlgemeneHeffingsKorting2020(Table1[[#This Row],[Belastbaar loon]])</f>
        <v>491.54640000000001</v>
      </c>
      <c r="D5202" s="14">
        <f>ArbeidsKorting2020(Table1[[#This Row],[Belastbaar loon]])</f>
        <v>2325.7800000000002</v>
      </c>
      <c r="E5202" s="14">
        <f>MAX(Table1[[#This Row],[Loonheffing]]-Table1[[#This Row],[Algemene Heffingskorting]]-Table1[[#This Row],[Arbeidskorting]],0)</f>
        <v>19533.287100000001</v>
      </c>
      <c r="F5202" s="6">
        <f>Table1[[#This Row],[Belastbaar loon]]-Table1[[#This Row],[Belasting]]</f>
        <v>40307.712899999999</v>
      </c>
      <c r="G5202" s="2">
        <f>(Table1[[#This Row],[Belastbaar loon]]-Table1[[#This Row],[Netto loon]])/Table1[[#This Row],[Belastbaar loon]]</f>
        <v>0.32641979746327771</v>
      </c>
      <c r="H5202" s="14">
        <f t="shared" ca="1" si="75"/>
        <v>19528.384899999997</v>
      </c>
      <c r="I5202" s="14">
        <f ca="1">IF(ROW()=2, Table1[[#This Row],[Netto loon]], INDIRECT(ADDRESS(ROW()-1,COLUMN(F:F))))</f>
        <v>40302.615100000003</v>
      </c>
      <c r="J5202" s="6">
        <f ca="1">IF(ROW()=2, 0, Table1[[#This Row],[Belastbaar loon]]-INDIRECT(ADDRESS(ROW()-1,COLUMN(A:A))))</f>
        <v>10</v>
      </c>
      <c r="K5202" s="6">
        <f ca="1">Table1[[#This Row],[Netto loon]]-Table1[[#This Row],[Netto vorige schijf]]</f>
        <v>5.0977999999959138</v>
      </c>
      <c r="L5202" s="2">
        <f ca="1">(Table1[[#This Row],[Bruto tov vorige schijf]]-Table1[[#This Row],[Netto tov vorige schijf]])/MAX(Table1[[#This Row],[Bruto tov vorige schijf]],1)</f>
        <v>0.49022000000040861</v>
      </c>
    </row>
    <row r="5203" spans="1:12" x14ac:dyDescent="0.25">
      <c r="A5203" s="14">
        <v>59851</v>
      </c>
      <c r="B5203" s="6">
        <f>LoonHeffing2020(Table1[[#This Row],[Belastbaar loon]])</f>
        <v>22354.3485</v>
      </c>
      <c r="C5203" s="6">
        <f>AlgemeneHeffingsKorting2020(Table1[[#This Row],[Belastbaar loon]])</f>
        <v>490.97919999999999</v>
      </c>
      <c r="D5203" s="14">
        <f>ArbeidsKorting2020(Table1[[#This Row],[Belastbaar loon]])</f>
        <v>2325.1799999999998</v>
      </c>
      <c r="E5203" s="14">
        <f>MAX(Table1[[#This Row],[Loonheffing]]-Table1[[#This Row],[Algemene Heffingskorting]]-Table1[[#This Row],[Arbeidskorting]],0)</f>
        <v>19538.189299999998</v>
      </c>
      <c r="F5203" s="6">
        <f>Table1[[#This Row],[Belastbaar loon]]-Table1[[#This Row],[Belasting]]</f>
        <v>40312.810700000002</v>
      </c>
      <c r="G5203" s="2">
        <f>(Table1[[#This Row],[Belastbaar loon]]-Table1[[#This Row],[Netto loon]])/Table1[[#This Row],[Belastbaar loon]]</f>
        <v>0.32644716546089453</v>
      </c>
      <c r="H5203" s="14">
        <f t="shared" ca="1" si="75"/>
        <v>19533.287100000001</v>
      </c>
      <c r="I5203" s="14">
        <f ca="1">IF(ROW()=2, Table1[[#This Row],[Netto loon]], INDIRECT(ADDRESS(ROW()-1,COLUMN(F:F))))</f>
        <v>40307.712899999999</v>
      </c>
      <c r="J5203" s="6">
        <f ca="1">IF(ROW()=2, 0, Table1[[#This Row],[Belastbaar loon]]-INDIRECT(ADDRESS(ROW()-1,COLUMN(A:A))))</f>
        <v>10</v>
      </c>
      <c r="K5203" s="6">
        <f ca="1">Table1[[#This Row],[Netto loon]]-Table1[[#This Row],[Netto vorige schijf]]</f>
        <v>5.0978000000031898</v>
      </c>
      <c r="L5203" s="2">
        <f ca="1">(Table1[[#This Row],[Bruto tov vorige schijf]]-Table1[[#This Row],[Netto tov vorige schijf]])/MAX(Table1[[#This Row],[Bruto tov vorige schijf]],1)</f>
        <v>0.49021999999968102</v>
      </c>
    </row>
    <row r="5204" spans="1:12" x14ac:dyDescent="0.25">
      <c r="A5204" s="14">
        <v>59861</v>
      </c>
      <c r="B5204" s="6">
        <f>LoonHeffing2020(Table1[[#This Row],[Belastbaar loon]])</f>
        <v>22358.083500000001</v>
      </c>
      <c r="C5204" s="6">
        <f>AlgemeneHeffingsKorting2020(Table1[[#This Row],[Belastbaar loon]])</f>
        <v>490.41200000000003</v>
      </c>
      <c r="D5204" s="14">
        <f>ArbeidsKorting2020(Table1[[#This Row],[Belastbaar loon]])</f>
        <v>2324.58</v>
      </c>
      <c r="E5204" s="14">
        <f>MAX(Table1[[#This Row],[Loonheffing]]-Table1[[#This Row],[Algemene Heffingskorting]]-Table1[[#This Row],[Arbeidskorting]],0)</f>
        <v>19543.091500000002</v>
      </c>
      <c r="F5204" s="6">
        <f>Table1[[#This Row],[Belastbaar loon]]-Table1[[#This Row],[Belasting]]</f>
        <v>40317.908499999998</v>
      </c>
      <c r="G5204" s="2">
        <f>(Table1[[#This Row],[Belastbaar loon]]-Table1[[#This Row],[Netto loon]])/Table1[[#This Row],[Belastbaar loon]]</f>
        <v>0.32647452431466234</v>
      </c>
      <c r="H5204" s="14">
        <f t="shared" ca="1" si="75"/>
        <v>19538.189299999998</v>
      </c>
      <c r="I5204" s="14">
        <f ca="1">IF(ROW()=2, Table1[[#This Row],[Netto loon]], INDIRECT(ADDRESS(ROW()-1,COLUMN(F:F))))</f>
        <v>40312.810700000002</v>
      </c>
      <c r="J5204" s="6">
        <f ca="1">IF(ROW()=2, 0, Table1[[#This Row],[Belastbaar loon]]-INDIRECT(ADDRESS(ROW()-1,COLUMN(A:A))))</f>
        <v>10</v>
      </c>
      <c r="K5204" s="6">
        <f ca="1">Table1[[#This Row],[Netto loon]]-Table1[[#This Row],[Netto vorige schijf]]</f>
        <v>5.0977999999959138</v>
      </c>
      <c r="L5204" s="2">
        <f ca="1">(Table1[[#This Row],[Bruto tov vorige schijf]]-Table1[[#This Row],[Netto tov vorige schijf]])/MAX(Table1[[#This Row],[Bruto tov vorige schijf]],1)</f>
        <v>0.49022000000040861</v>
      </c>
    </row>
    <row r="5205" spans="1:12" x14ac:dyDescent="0.25">
      <c r="A5205" s="14">
        <v>59871</v>
      </c>
      <c r="B5205" s="6">
        <f>LoonHeffing2020(Table1[[#This Row],[Belastbaar loon]])</f>
        <v>22361.818500000001</v>
      </c>
      <c r="C5205" s="6">
        <f>AlgemeneHeffingsKorting2020(Table1[[#This Row],[Belastbaar loon]])</f>
        <v>489.84480000000002</v>
      </c>
      <c r="D5205" s="14">
        <f>ArbeidsKorting2020(Table1[[#This Row],[Belastbaar loon]])</f>
        <v>2323.98</v>
      </c>
      <c r="E5205" s="14">
        <f>MAX(Table1[[#This Row],[Loonheffing]]-Table1[[#This Row],[Algemene Heffingskorting]]-Table1[[#This Row],[Arbeidskorting]],0)</f>
        <v>19547.993700000003</v>
      </c>
      <c r="F5205" s="6">
        <f>Table1[[#This Row],[Belastbaar loon]]-Table1[[#This Row],[Belasting]]</f>
        <v>40323.006299999994</v>
      </c>
      <c r="G5205" s="2">
        <f>(Table1[[#This Row],[Belastbaar loon]]-Table1[[#This Row],[Netto loon]])/Table1[[#This Row],[Belastbaar loon]]</f>
        <v>0.32650187402916281</v>
      </c>
      <c r="H5205" s="14">
        <f t="shared" ca="1" si="75"/>
        <v>19543.091500000002</v>
      </c>
      <c r="I5205" s="14">
        <f ca="1">IF(ROW()=2, Table1[[#This Row],[Netto loon]], INDIRECT(ADDRESS(ROW()-1,COLUMN(F:F))))</f>
        <v>40317.908499999998</v>
      </c>
      <c r="J5205" s="6">
        <f ca="1">IF(ROW()=2, 0, Table1[[#This Row],[Belastbaar loon]]-INDIRECT(ADDRESS(ROW()-1,COLUMN(A:A))))</f>
        <v>10</v>
      </c>
      <c r="K5205" s="6">
        <f ca="1">Table1[[#This Row],[Netto loon]]-Table1[[#This Row],[Netto vorige schijf]]</f>
        <v>5.0977999999959138</v>
      </c>
      <c r="L5205" s="2">
        <f ca="1">(Table1[[#This Row],[Bruto tov vorige schijf]]-Table1[[#This Row],[Netto tov vorige schijf]])/MAX(Table1[[#This Row],[Bruto tov vorige schijf]],1)</f>
        <v>0.49022000000040861</v>
      </c>
    </row>
    <row r="5206" spans="1:12" x14ac:dyDescent="0.25">
      <c r="A5206" s="14">
        <v>59881</v>
      </c>
      <c r="B5206" s="6">
        <f>LoonHeffing2020(Table1[[#This Row],[Belastbaar loon]])</f>
        <v>22365.553499999998</v>
      </c>
      <c r="C5206" s="6">
        <f>AlgemeneHeffingsKorting2020(Table1[[#This Row],[Belastbaar loon]])</f>
        <v>489.27760000000001</v>
      </c>
      <c r="D5206" s="14">
        <f>ArbeidsKorting2020(Table1[[#This Row],[Belastbaar loon]])</f>
        <v>2323.38</v>
      </c>
      <c r="E5206" s="14">
        <f>MAX(Table1[[#This Row],[Loonheffing]]-Table1[[#This Row],[Algemene Heffingskorting]]-Table1[[#This Row],[Arbeidskorting]],0)</f>
        <v>19552.895899999996</v>
      </c>
      <c r="F5206" s="6">
        <f>Table1[[#This Row],[Belastbaar loon]]-Table1[[#This Row],[Belasting]]</f>
        <v>40328.104100000004</v>
      </c>
      <c r="G5206" s="2">
        <f>(Table1[[#This Row],[Belastbaar loon]]-Table1[[#This Row],[Netto loon]])/Table1[[#This Row],[Belastbaar loon]]</f>
        <v>0.32652921460897438</v>
      </c>
      <c r="H5206" s="14">
        <f t="shared" ca="1" si="75"/>
        <v>19547.993700000003</v>
      </c>
      <c r="I5206" s="14">
        <f ca="1">IF(ROW()=2, Table1[[#This Row],[Netto loon]], INDIRECT(ADDRESS(ROW()-1,COLUMN(F:F))))</f>
        <v>40323.006299999994</v>
      </c>
      <c r="J5206" s="6">
        <f ca="1">IF(ROW()=2, 0, Table1[[#This Row],[Belastbaar loon]]-INDIRECT(ADDRESS(ROW()-1,COLUMN(A:A))))</f>
        <v>10</v>
      </c>
      <c r="K5206" s="6">
        <f ca="1">Table1[[#This Row],[Netto loon]]-Table1[[#This Row],[Netto vorige schijf]]</f>
        <v>5.0978000000104657</v>
      </c>
      <c r="L5206" s="2">
        <f ca="1">(Table1[[#This Row],[Bruto tov vorige schijf]]-Table1[[#This Row],[Netto tov vorige schijf]])/MAX(Table1[[#This Row],[Bruto tov vorige schijf]],1)</f>
        <v>0.49021999999895344</v>
      </c>
    </row>
    <row r="5207" spans="1:12" x14ac:dyDescent="0.25">
      <c r="A5207" s="14">
        <v>59891</v>
      </c>
      <c r="B5207" s="6">
        <f>LoonHeffing2020(Table1[[#This Row],[Belastbaar loon]])</f>
        <v>22369.288499999999</v>
      </c>
      <c r="C5207" s="6">
        <f>AlgemeneHeffingsKorting2020(Table1[[#This Row],[Belastbaar loon]])</f>
        <v>488.71039999999999</v>
      </c>
      <c r="D5207" s="14">
        <f>ArbeidsKorting2020(Table1[[#This Row],[Belastbaar loon]])</f>
        <v>2322.7800000000002</v>
      </c>
      <c r="E5207" s="14">
        <f>MAX(Table1[[#This Row],[Loonheffing]]-Table1[[#This Row],[Algemene Heffingskorting]]-Table1[[#This Row],[Arbeidskorting]],0)</f>
        <v>19557.7981</v>
      </c>
      <c r="F5207" s="6">
        <f>Table1[[#This Row],[Belastbaar loon]]-Table1[[#This Row],[Belasting]]</f>
        <v>40333.2019</v>
      </c>
      <c r="G5207" s="2">
        <f>(Table1[[#This Row],[Belastbaar loon]]-Table1[[#This Row],[Netto loon]])/Table1[[#This Row],[Belastbaar loon]]</f>
        <v>0.32655654605867324</v>
      </c>
      <c r="H5207" s="14">
        <f t="shared" ca="1" si="75"/>
        <v>19552.895899999996</v>
      </c>
      <c r="I5207" s="14">
        <f ca="1">IF(ROW()=2, Table1[[#This Row],[Netto loon]], INDIRECT(ADDRESS(ROW()-1,COLUMN(F:F))))</f>
        <v>40328.104100000004</v>
      </c>
      <c r="J5207" s="6">
        <f ca="1">IF(ROW()=2, 0, Table1[[#This Row],[Belastbaar loon]]-INDIRECT(ADDRESS(ROW()-1,COLUMN(A:A))))</f>
        <v>10</v>
      </c>
      <c r="K5207" s="6">
        <f ca="1">Table1[[#This Row],[Netto loon]]-Table1[[#This Row],[Netto vorige schijf]]</f>
        <v>5.0977999999959138</v>
      </c>
      <c r="L5207" s="2">
        <f ca="1">(Table1[[#This Row],[Bruto tov vorige schijf]]-Table1[[#This Row],[Netto tov vorige schijf]])/MAX(Table1[[#This Row],[Bruto tov vorige schijf]],1)</f>
        <v>0.49022000000040861</v>
      </c>
    </row>
    <row r="5208" spans="1:12" x14ac:dyDescent="0.25">
      <c r="A5208" s="14">
        <v>59901</v>
      </c>
      <c r="B5208" s="6">
        <f>LoonHeffing2020(Table1[[#This Row],[Belastbaar loon]])</f>
        <v>22373.023499999999</v>
      </c>
      <c r="C5208" s="6">
        <f>AlgemeneHeffingsKorting2020(Table1[[#This Row],[Belastbaar loon]])</f>
        <v>488.14320000000004</v>
      </c>
      <c r="D5208" s="14">
        <f>ArbeidsKorting2020(Table1[[#This Row],[Belastbaar loon]])</f>
        <v>2322.1799999999998</v>
      </c>
      <c r="E5208" s="14">
        <f>MAX(Table1[[#This Row],[Loonheffing]]-Table1[[#This Row],[Algemene Heffingskorting]]-Table1[[#This Row],[Arbeidskorting]],0)</f>
        <v>19562.7003</v>
      </c>
      <c r="F5208" s="6">
        <f>Table1[[#This Row],[Belastbaar loon]]-Table1[[#This Row],[Belasting]]</f>
        <v>40338.299700000003</v>
      </c>
      <c r="G5208" s="2">
        <f>(Table1[[#This Row],[Belastbaar loon]]-Table1[[#This Row],[Netto loon]])/Table1[[#This Row],[Belastbaar loon]]</f>
        <v>0.3265838683828316</v>
      </c>
      <c r="H5208" s="14">
        <f t="shared" ca="1" si="75"/>
        <v>19557.7981</v>
      </c>
      <c r="I5208" s="14">
        <f ca="1">IF(ROW()=2, Table1[[#This Row],[Netto loon]], INDIRECT(ADDRESS(ROW()-1,COLUMN(F:F))))</f>
        <v>40333.2019</v>
      </c>
      <c r="J5208" s="6">
        <f ca="1">IF(ROW()=2, 0, Table1[[#This Row],[Belastbaar loon]]-INDIRECT(ADDRESS(ROW()-1,COLUMN(A:A))))</f>
        <v>10</v>
      </c>
      <c r="K5208" s="6">
        <f ca="1">Table1[[#This Row],[Netto loon]]-Table1[[#This Row],[Netto vorige schijf]]</f>
        <v>5.0978000000031898</v>
      </c>
      <c r="L5208" s="2">
        <f ca="1">(Table1[[#This Row],[Bruto tov vorige schijf]]-Table1[[#This Row],[Netto tov vorige schijf]])/MAX(Table1[[#This Row],[Bruto tov vorige schijf]],1)</f>
        <v>0.49021999999968102</v>
      </c>
    </row>
    <row r="5209" spans="1:12" x14ac:dyDescent="0.25">
      <c r="A5209" s="14">
        <v>59911</v>
      </c>
      <c r="B5209" s="6">
        <f>LoonHeffing2020(Table1[[#This Row],[Belastbaar loon]])</f>
        <v>22376.7585</v>
      </c>
      <c r="C5209" s="6">
        <f>AlgemeneHeffingsKorting2020(Table1[[#This Row],[Belastbaar loon]])</f>
        <v>487.57600000000002</v>
      </c>
      <c r="D5209" s="14">
        <f>ArbeidsKorting2020(Table1[[#This Row],[Belastbaar loon]])</f>
        <v>2321.58</v>
      </c>
      <c r="E5209" s="14">
        <f>MAX(Table1[[#This Row],[Loonheffing]]-Table1[[#This Row],[Algemene Heffingskorting]]-Table1[[#This Row],[Arbeidskorting]],0)</f>
        <v>19567.602500000001</v>
      </c>
      <c r="F5209" s="6">
        <f>Table1[[#This Row],[Belastbaar loon]]-Table1[[#This Row],[Belasting]]</f>
        <v>40343.397499999999</v>
      </c>
      <c r="G5209" s="2">
        <f>(Table1[[#This Row],[Belastbaar loon]]-Table1[[#This Row],[Netto loon]])/Table1[[#This Row],[Belastbaar loon]]</f>
        <v>0.32661118158601926</v>
      </c>
      <c r="H5209" s="14">
        <f t="shared" ca="1" si="75"/>
        <v>19562.7003</v>
      </c>
      <c r="I5209" s="14">
        <f ca="1">IF(ROW()=2, Table1[[#This Row],[Netto loon]], INDIRECT(ADDRESS(ROW()-1,COLUMN(F:F))))</f>
        <v>40338.299700000003</v>
      </c>
      <c r="J5209" s="6">
        <f ca="1">IF(ROW()=2, 0, Table1[[#This Row],[Belastbaar loon]]-INDIRECT(ADDRESS(ROW()-1,COLUMN(A:A))))</f>
        <v>10</v>
      </c>
      <c r="K5209" s="6">
        <f ca="1">Table1[[#This Row],[Netto loon]]-Table1[[#This Row],[Netto vorige schijf]]</f>
        <v>5.0977999999959138</v>
      </c>
      <c r="L5209" s="2">
        <f ca="1">(Table1[[#This Row],[Bruto tov vorige schijf]]-Table1[[#This Row],[Netto tov vorige schijf]])/MAX(Table1[[#This Row],[Bruto tov vorige schijf]],1)</f>
        <v>0.49022000000040861</v>
      </c>
    </row>
    <row r="5210" spans="1:12" x14ac:dyDescent="0.25">
      <c r="A5210" s="14">
        <v>59921</v>
      </c>
      <c r="B5210" s="6">
        <f>LoonHeffing2020(Table1[[#This Row],[Belastbaar loon]])</f>
        <v>22380.4935</v>
      </c>
      <c r="C5210" s="6">
        <f>AlgemeneHeffingsKorting2020(Table1[[#This Row],[Belastbaar loon]])</f>
        <v>487.00880000000001</v>
      </c>
      <c r="D5210" s="14">
        <f>ArbeidsKorting2020(Table1[[#This Row],[Belastbaar loon]])</f>
        <v>2320.98</v>
      </c>
      <c r="E5210" s="14">
        <f>MAX(Table1[[#This Row],[Loonheffing]]-Table1[[#This Row],[Algemene Heffingskorting]]-Table1[[#This Row],[Arbeidskorting]],0)</f>
        <v>19572.504700000001</v>
      </c>
      <c r="F5210" s="6">
        <f>Table1[[#This Row],[Belastbaar loon]]-Table1[[#This Row],[Belasting]]</f>
        <v>40348.495299999995</v>
      </c>
      <c r="G5210" s="2">
        <f>(Table1[[#This Row],[Belastbaar loon]]-Table1[[#This Row],[Netto loon]])/Table1[[#This Row],[Belastbaar loon]]</f>
        <v>0.32663848567280263</v>
      </c>
      <c r="H5210" s="14">
        <f t="shared" ref="H5210:H5273" ca="1" si="76">IF(ROW()=2, 0, INDIRECT(ADDRESS(ROW()-1,COLUMN(E:E))))</f>
        <v>19567.602500000001</v>
      </c>
      <c r="I5210" s="14">
        <f ca="1">IF(ROW()=2, Table1[[#This Row],[Netto loon]], INDIRECT(ADDRESS(ROW()-1,COLUMN(F:F))))</f>
        <v>40343.397499999999</v>
      </c>
      <c r="J5210" s="6">
        <f ca="1">IF(ROW()=2, 0, Table1[[#This Row],[Belastbaar loon]]-INDIRECT(ADDRESS(ROW()-1,COLUMN(A:A))))</f>
        <v>10</v>
      </c>
      <c r="K5210" s="6">
        <f ca="1">Table1[[#This Row],[Netto loon]]-Table1[[#This Row],[Netto vorige schijf]]</f>
        <v>5.0977999999959138</v>
      </c>
      <c r="L5210" s="2">
        <f ca="1">(Table1[[#This Row],[Bruto tov vorige schijf]]-Table1[[#This Row],[Netto tov vorige schijf]])/MAX(Table1[[#This Row],[Bruto tov vorige schijf]],1)</f>
        <v>0.49022000000040861</v>
      </c>
    </row>
    <row r="5211" spans="1:12" x14ac:dyDescent="0.25">
      <c r="A5211" s="14">
        <v>59931</v>
      </c>
      <c r="B5211" s="6">
        <f>LoonHeffing2020(Table1[[#This Row],[Belastbaar loon]])</f>
        <v>22384.228500000001</v>
      </c>
      <c r="C5211" s="6">
        <f>AlgemeneHeffingsKorting2020(Table1[[#This Row],[Belastbaar loon]])</f>
        <v>486.44159999999999</v>
      </c>
      <c r="D5211" s="14">
        <f>ArbeidsKorting2020(Table1[[#This Row],[Belastbaar loon]])</f>
        <v>2320.38</v>
      </c>
      <c r="E5211" s="14">
        <f>MAX(Table1[[#This Row],[Loonheffing]]-Table1[[#This Row],[Algemene Heffingskorting]]-Table1[[#This Row],[Arbeidskorting]],0)</f>
        <v>19577.406900000002</v>
      </c>
      <c r="F5211" s="6">
        <f>Table1[[#This Row],[Belastbaar loon]]-Table1[[#This Row],[Belasting]]</f>
        <v>40353.593099999998</v>
      </c>
      <c r="G5211" s="2">
        <f>(Table1[[#This Row],[Belastbaar loon]]-Table1[[#This Row],[Netto loon]])/Table1[[#This Row],[Belastbaar loon]]</f>
        <v>0.32666578064774493</v>
      </c>
      <c r="H5211" s="14">
        <f t="shared" ca="1" si="76"/>
        <v>19572.504700000001</v>
      </c>
      <c r="I5211" s="14">
        <f ca="1">IF(ROW()=2, Table1[[#This Row],[Netto loon]], INDIRECT(ADDRESS(ROW()-1,COLUMN(F:F))))</f>
        <v>40348.495299999995</v>
      </c>
      <c r="J5211" s="6">
        <f ca="1">IF(ROW()=2, 0, Table1[[#This Row],[Belastbaar loon]]-INDIRECT(ADDRESS(ROW()-1,COLUMN(A:A))))</f>
        <v>10</v>
      </c>
      <c r="K5211" s="6">
        <f ca="1">Table1[[#This Row],[Netto loon]]-Table1[[#This Row],[Netto vorige schijf]]</f>
        <v>5.0978000000031898</v>
      </c>
      <c r="L5211" s="2">
        <f ca="1">(Table1[[#This Row],[Bruto tov vorige schijf]]-Table1[[#This Row],[Netto tov vorige schijf]])/MAX(Table1[[#This Row],[Bruto tov vorige schijf]],1)</f>
        <v>0.49021999999968102</v>
      </c>
    </row>
    <row r="5212" spans="1:12" x14ac:dyDescent="0.25">
      <c r="A5212" s="14">
        <v>59941</v>
      </c>
      <c r="B5212" s="6">
        <f>LoonHeffing2020(Table1[[#This Row],[Belastbaar loon]])</f>
        <v>22387.963500000002</v>
      </c>
      <c r="C5212" s="6">
        <f>AlgemeneHeffingsKorting2020(Table1[[#This Row],[Belastbaar loon]])</f>
        <v>485.87440000000004</v>
      </c>
      <c r="D5212" s="14">
        <f>ArbeidsKorting2020(Table1[[#This Row],[Belastbaar loon]])</f>
        <v>2319.7800000000002</v>
      </c>
      <c r="E5212" s="14">
        <f>MAX(Table1[[#This Row],[Loonheffing]]-Table1[[#This Row],[Algemene Heffingskorting]]-Table1[[#This Row],[Arbeidskorting]],0)</f>
        <v>19582.309100000002</v>
      </c>
      <c r="F5212" s="6">
        <f>Table1[[#This Row],[Belastbaar loon]]-Table1[[#This Row],[Belasting]]</f>
        <v>40358.690900000001</v>
      </c>
      <c r="G5212" s="2">
        <f>(Table1[[#This Row],[Belastbaar loon]]-Table1[[#This Row],[Netto loon]])/Table1[[#This Row],[Belastbaar loon]]</f>
        <v>0.3266930665154068</v>
      </c>
      <c r="H5212" s="14">
        <f t="shared" ca="1" si="76"/>
        <v>19577.406900000002</v>
      </c>
      <c r="I5212" s="14">
        <f ca="1">IF(ROW()=2, Table1[[#This Row],[Netto loon]], INDIRECT(ADDRESS(ROW()-1,COLUMN(F:F))))</f>
        <v>40353.593099999998</v>
      </c>
      <c r="J5212" s="6">
        <f ca="1">IF(ROW()=2, 0, Table1[[#This Row],[Belastbaar loon]]-INDIRECT(ADDRESS(ROW()-1,COLUMN(A:A))))</f>
        <v>10</v>
      </c>
      <c r="K5212" s="6">
        <f ca="1">Table1[[#This Row],[Netto loon]]-Table1[[#This Row],[Netto vorige schijf]]</f>
        <v>5.0978000000031898</v>
      </c>
      <c r="L5212" s="2">
        <f ca="1">(Table1[[#This Row],[Bruto tov vorige schijf]]-Table1[[#This Row],[Netto tov vorige schijf]])/MAX(Table1[[#This Row],[Bruto tov vorige schijf]],1)</f>
        <v>0.49021999999968102</v>
      </c>
    </row>
    <row r="5213" spans="1:12" x14ac:dyDescent="0.25">
      <c r="A5213" s="14">
        <v>59951</v>
      </c>
      <c r="B5213" s="6">
        <f>LoonHeffing2020(Table1[[#This Row],[Belastbaar loon]])</f>
        <v>22391.698499999999</v>
      </c>
      <c r="C5213" s="6">
        <f>AlgemeneHeffingsKorting2020(Table1[[#This Row],[Belastbaar loon]])</f>
        <v>485.30720000000002</v>
      </c>
      <c r="D5213" s="14">
        <f>ArbeidsKorting2020(Table1[[#This Row],[Belastbaar loon]])</f>
        <v>2319.1799999999998</v>
      </c>
      <c r="E5213" s="14">
        <f>MAX(Table1[[#This Row],[Loonheffing]]-Table1[[#This Row],[Algemene Heffingskorting]]-Table1[[#This Row],[Arbeidskorting]],0)</f>
        <v>19587.211299999999</v>
      </c>
      <c r="F5213" s="6">
        <f>Table1[[#This Row],[Belastbaar loon]]-Table1[[#This Row],[Belasting]]</f>
        <v>40363.788700000005</v>
      </c>
      <c r="G5213" s="2">
        <f>(Table1[[#This Row],[Belastbaar loon]]-Table1[[#This Row],[Netto loon]])/Table1[[#This Row],[Belastbaar loon]]</f>
        <v>0.32672034328034555</v>
      </c>
      <c r="H5213" s="14">
        <f t="shared" ca="1" si="76"/>
        <v>19582.309100000002</v>
      </c>
      <c r="I5213" s="14">
        <f ca="1">IF(ROW()=2, Table1[[#This Row],[Netto loon]], INDIRECT(ADDRESS(ROW()-1,COLUMN(F:F))))</f>
        <v>40358.690900000001</v>
      </c>
      <c r="J5213" s="6">
        <f ca="1">IF(ROW()=2, 0, Table1[[#This Row],[Belastbaar loon]]-INDIRECT(ADDRESS(ROW()-1,COLUMN(A:A))))</f>
        <v>10</v>
      </c>
      <c r="K5213" s="6">
        <f ca="1">Table1[[#This Row],[Netto loon]]-Table1[[#This Row],[Netto vorige schijf]]</f>
        <v>5.0978000000031898</v>
      </c>
      <c r="L5213" s="2">
        <f ca="1">(Table1[[#This Row],[Bruto tov vorige schijf]]-Table1[[#This Row],[Netto tov vorige schijf]])/MAX(Table1[[#This Row],[Bruto tov vorige schijf]],1)</f>
        <v>0.49021999999968102</v>
      </c>
    </row>
    <row r="5214" spans="1:12" x14ac:dyDescent="0.25">
      <c r="A5214" s="14">
        <v>59961</v>
      </c>
      <c r="B5214" s="6">
        <f>LoonHeffing2020(Table1[[#This Row],[Belastbaar loon]])</f>
        <v>22395.433499999999</v>
      </c>
      <c r="C5214" s="6">
        <f>AlgemeneHeffingsKorting2020(Table1[[#This Row],[Belastbaar loon]])</f>
        <v>484.74</v>
      </c>
      <c r="D5214" s="14">
        <f>ArbeidsKorting2020(Table1[[#This Row],[Belastbaar loon]])</f>
        <v>2318.58</v>
      </c>
      <c r="E5214" s="14">
        <f>MAX(Table1[[#This Row],[Loonheffing]]-Table1[[#This Row],[Algemene Heffingskorting]]-Table1[[#This Row],[Arbeidskorting]],0)</f>
        <v>19592.113499999999</v>
      </c>
      <c r="F5214" s="6">
        <f>Table1[[#This Row],[Belastbaar loon]]-Table1[[#This Row],[Belasting]]</f>
        <v>40368.886500000001</v>
      </c>
      <c r="G5214" s="2">
        <f>(Table1[[#This Row],[Belastbaar loon]]-Table1[[#This Row],[Netto loon]])/Table1[[#This Row],[Belastbaar loon]]</f>
        <v>0.32674761094711563</v>
      </c>
      <c r="H5214" s="14">
        <f t="shared" ca="1" si="76"/>
        <v>19587.211299999999</v>
      </c>
      <c r="I5214" s="14">
        <f ca="1">IF(ROW()=2, Table1[[#This Row],[Netto loon]], INDIRECT(ADDRESS(ROW()-1,COLUMN(F:F))))</f>
        <v>40363.788700000005</v>
      </c>
      <c r="J5214" s="6">
        <f ca="1">IF(ROW()=2, 0, Table1[[#This Row],[Belastbaar loon]]-INDIRECT(ADDRESS(ROW()-1,COLUMN(A:A))))</f>
        <v>10</v>
      </c>
      <c r="K5214" s="6">
        <f ca="1">Table1[[#This Row],[Netto loon]]-Table1[[#This Row],[Netto vorige schijf]]</f>
        <v>5.0977999999959138</v>
      </c>
      <c r="L5214" s="2">
        <f ca="1">(Table1[[#This Row],[Bruto tov vorige schijf]]-Table1[[#This Row],[Netto tov vorige schijf]])/MAX(Table1[[#This Row],[Bruto tov vorige schijf]],1)</f>
        <v>0.49022000000040861</v>
      </c>
    </row>
    <row r="5215" spans="1:12" x14ac:dyDescent="0.25">
      <c r="A5215" s="14">
        <v>59971</v>
      </c>
      <c r="B5215" s="6">
        <f>LoonHeffing2020(Table1[[#This Row],[Belastbaar loon]])</f>
        <v>22399.1685</v>
      </c>
      <c r="C5215" s="6">
        <f>AlgemeneHeffingsKorting2020(Table1[[#This Row],[Belastbaar loon]])</f>
        <v>484.1728</v>
      </c>
      <c r="D5215" s="14">
        <f>ArbeidsKorting2020(Table1[[#This Row],[Belastbaar loon]])</f>
        <v>2317.98</v>
      </c>
      <c r="E5215" s="14">
        <f>MAX(Table1[[#This Row],[Loonheffing]]-Table1[[#This Row],[Algemene Heffingskorting]]-Table1[[#This Row],[Arbeidskorting]],0)</f>
        <v>19597.0157</v>
      </c>
      <c r="F5215" s="6">
        <f>Table1[[#This Row],[Belastbaar loon]]-Table1[[#This Row],[Belasting]]</f>
        <v>40373.984299999996</v>
      </c>
      <c r="G5215" s="2">
        <f>(Table1[[#This Row],[Belastbaar loon]]-Table1[[#This Row],[Netto loon]])/Table1[[#This Row],[Belastbaar loon]]</f>
        <v>0.32677486952026819</v>
      </c>
      <c r="H5215" s="14">
        <f t="shared" ca="1" si="76"/>
        <v>19592.113499999999</v>
      </c>
      <c r="I5215" s="14">
        <f ca="1">IF(ROW()=2, Table1[[#This Row],[Netto loon]], INDIRECT(ADDRESS(ROW()-1,COLUMN(F:F))))</f>
        <v>40368.886500000001</v>
      </c>
      <c r="J5215" s="6">
        <f ca="1">IF(ROW()=2, 0, Table1[[#This Row],[Belastbaar loon]]-INDIRECT(ADDRESS(ROW()-1,COLUMN(A:A))))</f>
        <v>10</v>
      </c>
      <c r="K5215" s="6">
        <f ca="1">Table1[[#This Row],[Netto loon]]-Table1[[#This Row],[Netto vorige schijf]]</f>
        <v>5.0977999999959138</v>
      </c>
      <c r="L5215" s="2">
        <f ca="1">(Table1[[#This Row],[Bruto tov vorige schijf]]-Table1[[#This Row],[Netto tov vorige schijf]])/MAX(Table1[[#This Row],[Bruto tov vorige schijf]],1)</f>
        <v>0.49022000000040861</v>
      </c>
    </row>
    <row r="5216" spans="1:12" x14ac:dyDescent="0.25">
      <c r="A5216" s="14">
        <v>59981</v>
      </c>
      <c r="B5216" s="6">
        <f>LoonHeffing2020(Table1[[#This Row],[Belastbaar loon]])</f>
        <v>22402.9035</v>
      </c>
      <c r="C5216" s="6">
        <f>AlgemeneHeffingsKorting2020(Table1[[#This Row],[Belastbaar loon]])</f>
        <v>483.60560000000004</v>
      </c>
      <c r="D5216" s="14">
        <f>ArbeidsKorting2020(Table1[[#This Row],[Belastbaar loon]])</f>
        <v>2317.38</v>
      </c>
      <c r="E5216" s="14">
        <f>MAX(Table1[[#This Row],[Loonheffing]]-Table1[[#This Row],[Algemene Heffingskorting]]-Table1[[#This Row],[Arbeidskorting]],0)</f>
        <v>19601.9179</v>
      </c>
      <c r="F5216" s="6">
        <f>Table1[[#This Row],[Belastbaar loon]]-Table1[[#This Row],[Belasting]]</f>
        <v>40379.0821</v>
      </c>
      <c r="G5216" s="2">
        <f>(Table1[[#This Row],[Belastbaar loon]]-Table1[[#This Row],[Netto loon]])/Table1[[#This Row],[Belastbaar loon]]</f>
        <v>0.32680211900435141</v>
      </c>
      <c r="H5216" s="14">
        <f t="shared" ca="1" si="76"/>
        <v>19597.0157</v>
      </c>
      <c r="I5216" s="14">
        <f ca="1">IF(ROW()=2, Table1[[#This Row],[Netto loon]], INDIRECT(ADDRESS(ROW()-1,COLUMN(F:F))))</f>
        <v>40373.984299999996</v>
      </c>
      <c r="J5216" s="6">
        <f ca="1">IF(ROW()=2, 0, Table1[[#This Row],[Belastbaar loon]]-INDIRECT(ADDRESS(ROW()-1,COLUMN(A:A))))</f>
        <v>10</v>
      </c>
      <c r="K5216" s="6">
        <f ca="1">Table1[[#This Row],[Netto loon]]-Table1[[#This Row],[Netto vorige schijf]]</f>
        <v>5.0978000000031898</v>
      </c>
      <c r="L5216" s="2">
        <f ca="1">(Table1[[#This Row],[Bruto tov vorige schijf]]-Table1[[#This Row],[Netto tov vorige schijf]])/MAX(Table1[[#This Row],[Bruto tov vorige schijf]],1)</f>
        <v>0.49021999999968102</v>
      </c>
    </row>
    <row r="5217" spans="1:12" x14ac:dyDescent="0.25">
      <c r="A5217" s="14">
        <v>59991</v>
      </c>
      <c r="B5217" s="6">
        <f>LoonHeffing2020(Table1[[#This Row],[Belastbaar loon]])</f>
        <v>22406.638500000001</v>
      </c>
      <c r="C5217" s="6">
        <f>AlgemeneHeffingsKorting2020(Table1[[#This Row],[Belastbaar loon]])</f>
        <v>483.03840000000002</v>
      </c>
      <c r="D5217" s="14">
        <f>ArbeidsKorting2020(Table1[[#This Row],[Belastbaar loon]])</f>
        <v>2316.7800000000002</v>
      </c>
      <c r="E5217" s="14">
        <f>MAX(Table1[[#This Row],[Loonheffing]]-Table1[[#This Row],[Algemene Heffingskorting]]-Table1[[#This Row],[Arbeidskorting]],0)</f>
        <v>19606.820100000001</v>
      </c>
      <c r="F5217" s="6">
        <f>Table1[[#This Row],[Belastbaar loon]]-Table1[[#This Row],[Belasting]]</f>
        <v>40384.179900000003</v>
      </c>
      <c r="G5217" s="2">
        <f>(Table1[[#This Row],[Belastbaar loon]]-Table1[[#This Row],[Netto loon]])/Table1[[#This Row],[Belastbaar loon]]</f>
        <v>0.32682935940391056</v>
      </c>
      <c r="H5217" s="14">
        <f t="shared" ca="1" si="76"/>
        <v>19601.9179</v>
      </c>
      <c r="I5217" s="14">
        <f ca="1">IF(ROW()=2, Table1[[#This Row],[Netto loon]], INDIRECT(ADDRESS(ROW()-1,COLUMN(F:F))))</f>
        <v>40379.0821</v>
      </c>
      <c r="J5217" s="6">
        <f ca="1">IF(ROW()=2, 0, Table1[[#This Row],[Belastbaar loon]]-INDIRECT(ADDRESS(ROW()-1,COLUMN(A:A))))</f>
        <v>10</v>
      </c>
      <c r="K5217" s="6">
        <f ca="1">Table1[[#This Row],[Netto loon]]-Table1[[#This Row],[Netto vorige schijf]]</f>
        <v>5.0978000000031898</v>
      </c>
      <c r="L5217" s="2">
        <f ca="1">(Table1[[#This Row],[Bruto tov vorige schijf]]-Table1[[#This Row],[Netto tov vorige schijf]])/MAX(Table1[[#This Row],[Bruto tov vorige schijf]],1)</f>
        <v>0.49021999999968102</v>
      </c>
    </row>
    <row r="5218" spans="1:12" x14ac:dyDescent="0.25">
      <c r="A5218" s="14">
        <v>60001</v>
      </c>
      <c r="B5218" s="6">
        <f>LoonHeffing2020(Table1[[#This Row],[Belastbaar loon]])</f>
        <v>22410.373500000002</v>
      </c>
      <c r="C5218" s="6">
        <f>AlgemeneHeffingsKorting2020(Table1[[#This Row],[Belastbaar loon]])</f>
        <v>482.47120000000001</v>
      </c>
      <c r="D5218" s="14">
        <f>ArbeidsKorting2020(Table1[[#This Row],[Belastbaar loon]])</f>
        <v>2316.1799999999998</v>
      </c>
      <c r="E5218" s="14">
        <f>MAX(Table1[[#This Row],[Loonheffing]]-Table1[[#This Row],[Algemene Heffingskorting]]-Table1[[#This Row],[Arbeidskorting]],0)</f>
        <v>19611.722300000001</v>
      </c>
      <c r="F5218" s="6">
        <f>Table1[[#This Row],[Belastbaar loon]]-Table1[[#This Row],[Belasting]]</f>
        <v>40389.277699999999</v>
      </c>
      <c r="G5218" s="2">
        <f>(Table1[[#This Row],[Belastbaar loon]]-Table1[[#This Row],[Netto loon]])/Table1[[#This Row],[Belastbaar loon]]</f>
        <v>0.32685659072348794</v>
      </c>
      <c r="H5218" s="14">
        <f t="shared" ca="1" si="76"/>
        <v>19606.820100000001</v>
      </c>
      <c r="I5218" s="14">
        <f ca="1">IF(ROW()=2, Table1[[#This Row],[Netto loon]], INDIRECT(ADDRESS(ROW()-1,COLUMN(F:F))))</f>
        <v>40384.179900000003</v>
      </c>
      <c r="J5218" s="6">
        <f ca="1">IF(ROW()=2, 0, Table1[[#This Row],[Belastbaar loon]]-INDIRECT(ADDRESS(ROW()-1,COLUMN(A:A))))</f>
        <v>10</v>
      </c>
      <c r="K5218" s="6">
        <f ca="1">Table1[[#This Row],[Netto loon]]-Table1[[#This Row],[Netto vorige schijf]]</f>
        <v>5.0977999999959138</v>
      </c>
      <c r="L5218" s="2">
        <f ca="1">(Table1[[#This Row],[Bruto tov vorige schijf]]-Table1[[#This Row],[Netto tov vorige schijf]])/MAX(Table1[[#This Row],[Bruto tov vorige schijf]],1)</f>
        <v>0.49022000000040861</v>
      </c>
    </row>
    <row r="5219" spans="1:12" x14ac:dyDescent="0.25">
      <c r="A5219" s="14">
        <v>60011</v>
      </c>
      <c r="B5219" s="6">
        <f>LoonHeffing2020(Table1[[#This Row],[Belastbaar loon]])</f>
        <v>22414.108499999998</v>
      </c>
      <c r="C5219" s="6">
        <f>AlgemeneHeffingsKorting2020(Table1[[#This Row],[Belastbaar loon]])</f>
        <v>481.904</v>
      </c>
      <c r="D5219" s="14">
        <f>ArbeidsKorting2020(Table1[[#This Row],[Belastbaar loon]])</f>
        <v>2315.58</v>
      </c>
      <c r="E5219" s="14">
        <f>MAX(Table1[[#This Row],[Loonheffing]]-Table1[[#This Row],[Algemene Heffingskorting]]-Table1[[#This Row],[Arbeidskorting]],0)</f>
        <v>19616.624499999998</v>
      </c>
      <c r="F5219" s="6">
        <f>Table1[[#This Row],[Belastbaar loon]]-Table1[[#This Row],[Belasting]]</f>
        <v>40394.375500000002</v>
      </c>
      <c r="G5219" s="2">
        <f>(Table1[[#This Row],[Belastbaar loon]]-Table1[[#This Row],[Netto loon]])/Table1[[#This Row],[Belastbaar loon]]</f>
        <v>0.32688381296762259</v>
      </c>
      <c r="H5219" s="14">
        <f t="shared" ca="1" si="76"/>
        <v>19611.722300000001</v>
      </c>
      <c r="I5219" s="14">
        <f ca="1">IF(ROW()=2, Table1[[#This Row],[Netto loon]], INDIRECT(ADDRESS(ROW()-1,COLUMN(F:F))))</f>
        <v>40389.277699999999</v>
      </c>
      <c r="J5219" s="6">
        <f ca="1">IF(ROW()=2, 0, Table1[[#This Row],[Belastbaar loon]]-INDIRECT(ADDRESS(ROW()-1,COLUMN(A:A))))</f>
        <v>10</v>
      </c>
      <c r="K5219" s="6">
        <f ca="1">Table1[[#This Row],[Netto loon]]-Table1[[#This Row],[Netto vorige schijf]]</f>
        <v>5.0978000000031898</v>
      </c>
      <c r="L5219" s="2">
        <f ca="1">(Table1[[#This Row],[Bruto tov vorige schijf]]-Table1[[#This Row],[Netto tov vorige schijf]])/MAX(Table1[[#This Row],[Bruto tov vorige schijf]],1)</f>
        <v>0.49021999999968102</v>
      </c>
    </row>
    <row r="5220" spans="1:12" x14ac:dyDescent="0.25">
      <c r="A5220" s="14">
        <v>60021</v>
      </c>
      <c r="B5220" s="6">
        <f>LoonHeffing2020(Table1[[#This Row],[Belastbaar loon]])</f>
        <v>22417.843499999999</v>
      </c>
      <c r="C5220" s="6">
        <f>AlgemeneHeffingsKorting2020(Table1[[#This Row],[Belastbaar loon]])</f>
        <v>481.33680000000004</v>
      </c>
      <c r="D5220" s="14">
        <f>ArbeidsKorting2020(Table1[[#This Row],[Belastbaar loon]])</f>
        <v>2314.98</v>
      </c>
      <c r="E5220" s="14">
        <f>MAX(Table1[[#This Row],[Loonheffing]]-Table1[[#This Row],[Algemene Heffingskorting]]-Table1[[#This Row],[Arbeidskorting]],0)</f>
        <v>19621.526699999999</v>
      </c>
      <c r="F5220" s="6">
        <f>Table1[[#This Row],[Belastbaar loon]]-Table1[[#This Row],[Belasting]]</f>
        <v>40399.473299999998</v>
      </c>
      <c r="G5220" s="2">
        <f>(Table1[[#This Row],[Belastbaar loon]]-Table1[[#This Row],[Netto loon]])/Table1[[#This Row],[Belastbaar loon]]</f>
        <v>0.32691102614085071</v>
      </c>
      <c r="H5220" s="14">
        <f t="shared" ca="1" si="76"/>
        <v>19616.624499999998</v>
      </c>
      <c r="I5220" s="14">
        <f ca="1">IF(ROW()=2, Table1[[#This Row],[Netto loon]], INDIRECT(ADDRESS(ROW()-1,COLUMN(F:F))))</f>
        <v>40394.375500000002</v>
      </c>
      <c r="J5220" s="6">
        <f ca="1">IF(ROW()=2, 0, Table1[[#This Row],[Belastbaar loon]]-INDIRECT(ADDRESS(ROW()-1,COLUMN(A:A))))</f>
        <v>10</v>
      </c>
      <c r="K5220" s="6">
        <f ca="1">Table1[[#This Row],[Netto loon]]-Table1[[#This Row],[Netto vorige schijf]]</f>
        <v>5.0977999999959138</v>
      </c>
      <c r="L5220" s="2">
        <f ca="1">(Table1[[#This Row],[Bruto tov vorige schijf]]-Table1[[#This Row],[Netto tov vorige schijf]])/MAX(Table1[[#This Row],[Bruto tov vorige schijf]],1)</f>
        <v>0.49022000000040861</v>
      </c>
    </row>
    <row r="5221" spans="1:12" x14ac:dyDescent="0.25">
      <c r="A5221" s="14">
        <v>60031</v>
      </c>
      <c r="B5221" s="6">
        <f>LoonHeffing2020(Table1[[#This Row],[Belastbaar loon]])</f>
        <v>22421.5785</v>
      </c>
      <c r="C5221" s="6">
        <f>AlgemeneHeffingsKorting2020(Table1[[#This Row],[Belastbaar loon]])</f>
        <v>480.76960000000003</v>
      </c>
      <c r="D5221" s="14">
        <f>ArbeidsKorting2020(Table1[[#This Row],[Belastbaar loon]])</f>
        <v>2314.38</v>
      </c>
      <c r="E5221" s="14">
        <f>MAX(Table1[[#This Row],[Loonheffing]]-Table1[[#This Row],[Algemene Heffingskorting]]-Table1[[#This Row],[Arbeidskorting]],0)</f>
        <v>19626.428899999999</v>
      </c>
      <c r="F5221" s="6">
        <f>Table1[[#This Row],[Belastbaar loon]]-Table1[[#This Row],[Belasting]]</f>
        <v>40404.571100000001</v>
      </c>
      <c r="G5221" s="2">
        <f>(Table1[[#This Row],[Belastbaar loon]]-Table1[[#This Row],[Netto loon]])/Table1[[#This Row],[Belastbaar loon]]</f>
        <v>0.32693823024770535</v>
      </c>
      <c r="H5221" s="14">
        <f t="shared" ca="1" si="76"/>
        <v>19621.526699999999</v>
      </c>
      <c r="I5221" s="14">
        <f ca="1">IF(ROW()=2, Table1[[#This Row],[Netto loon]], INDIRECT(ADDRESS(ROW()-1,COLUMN(F:F))))</f>
        <v>40399.473299999998</v>
      </c>
      <c r="J5221" s="6">
        <f ca="1">IF(ROW()=2, 0, Table1[[#This Row],[Belastbaar loon]]-INDIRECT(ADDRESS(ROW()-1,COLUMN(A:A))))</f>
        <v>10</v>
      </c>
      <c r="K5221" s="6">
        <f ca="1">Table1[[#This Row],[Netto loon]]-Table1[[#This Row],[Netto vorige schijf]]</f>
        <v>5.0978000000031898</v>
      </c>
      <c r="L5221" s="2">
        <f ca="1">(Table1[[#This Row],[Bruto tov vorige schijf]]-Table1[[#This Row],[Netto tov vorige schijf]])/MAX(Table1[[#This Row],[Bruto tov vorige schijf]],1)</f>
        <v>0.49021999999968102</v>
      </c>
    </row>
    <row r="5222" spans="1:12" x14ac:dyDescent="0.25">
      <c r="A5222" s="14">
        <v>60041</v>
      </c>
      <c r="B5222" s="6">
        <f>LoonHeffing2020(Table1[[#This Row],[Belastbaar loon]])</f>
        <v>22425.3135</v>
      </c>
      <c r="C5222" s="6">
        <f>AlgemeneHeffingsKorting2020(Table1[[#This Row],[Belastbaar loon]])</f>
        <v>480.20240000000001</v>
      </c>
      <c r="D5222" s="14">
        <f>ArbeidsKorting2020(Table1[[#This Row],[Belastbaar loon]])</f>
        <v>2313.7800000000002</v>
      </c>
      <c r="E5222" s="14">
        <f>MAX(Table1[[#This Row],[Loonheffing]]-Table1[[#This Row],[Algemene Heffingskorting]]-Table1[[#This Row],[Arbeidskorting]],0)</f>
        <v>19631.331100000003</v>
      </c>
      <c r="F5222" s="6">
        <f>Table1[[#This Row],[Belastbaar loon]]-Table1[[#This Row],[Belasting]]</f>
        <v>40409.668899999997</v>
      </c>
      <c r="G5222" s="2">
        <f>(Table1[[#This Row],[Belastbaar loon]]-Table1[[#This Row],[Netto loon]])/Table1[[#This Row],[Belastbaar loon]]</f>
        <v>0.32696542529271672</v>
      </c>
      <c r="H5222" s="14">
        <f t="shared" ca="1" si="76"/>
        <v>19626.428899999999</v>
      </c>
      <c r="I5222" s="14">
        <f ca="1">IF(ROW()=2, Table1[[#This Row],[Netto loon]], INDIRECT(ADDRESS(ROW()-1,COLUMN(F:F))))</f>
        <v>40404.571100000001</v>
      </c>
      <c r="J5222" s="6">
        <f ca="1">IF(ROW()=2, 0, Table1[[#This Row],[Belastbaar loon]]-INDIRECT(ADDRESS(ROW()-1,COLUMN(A:A))))</f>
        <v>10</v>
      </c>
      <c r="K5222" s="6">
        <f ca="1">Table1[[#This Row],[Netto loon]]-Table1[[#This Row],[Netto vorige schijf]]</f>
        <v>5.0977999999959138</v>
      </c>
      <c r="L5222" s="2">
        <f ca="1">(Table1[[#This Row],[Bruto tov vorige schijf]]-Table1[[#This Row],[Netto tov vorige schijf]])/MAX(Table1[[#This Row],[Bruto tov vorige schijf]],1)</f>
        <v>0.49022000000040861</v>
      </c>
    </row>
    <row r="5223" spans="1:12" x14ac:dyDescent="0.25">
      <c r="A5223" s="14">
        <v>60051</v>
      </c>
      <c r="B5223" s="6">
        <f>LoonHeffing2020(Table1[[#This Row],[Belastbaar loon]])</f>
        <v>22429.048500000001</v>
      </c>
      <c r="C5223" s="6">
        <f>AlgemeneHeffingsKorting2020(Table1[[#This Row],[Belastbaar loon]])</f>
        <v>479.6352</v>
      </c>
      <c r="D5223" s="14">
        <f>ArbeidsKorting2020(Table1[[#This Row],[Belastbaar loon]])</f>
        <v>2313.1799999999998</v>
      </c>
      <c r="E5223" s="14">
        <f>MAX(Table1[[#This Row],[Loonheffing]]-Table1[[#This Row],[Algemene Heffingskorting]]-Table1[[#This Row],[Arbeidskorting]],0)</f>
        <v>19636.2333</v>
      </c>
      <c r="F5223" s="6">
        <f>Table1[[#This Row],[Belastbaar loon]]-Table1[[#This Row],[Belasting]]</f>
        <v>40414.7667</v>
      </c>
      <c r="G5223" s="2">
        <f>(Table1[[#This Row],[Belastbaar loon]]-Table1[[#This Row],[Netto loon]])/Table1[[#This Row],[Belastbaar loon]]</f>
        <v>0.32699261128041163</v>
      </c>
      <c r="H5223" s="14">
        <f t="shared" ca="1" si="76"/>
        <v>19631.331100000003</v>
      </c>
      <c r="I5223" s="14">
        <f ca="1">IF(ROW()=2, Table1[[#This Row],[Netto loon]], INDIRECT(ADDRESS(ROW()-1,COLUMN(F:F))))</f>
        <v>40409.668899999997</v>
      </c>
      <c r="J5223" s="6">
        <f ca="1">IF(ROW()=2, 0, Table1[[#This Row],[Belastbaar loon]]-INDIRECT(ADDRESS(ROW()-1,COLUMN(A:A))))</f>
        <v>10</v>
      </c>
      <c r="K5223" s="6">
        <f ca="1">Table1[[#This Row],[Netto loon]]-Table1[[#This Row],[Netto vorige schijf]]</f>
        <v>5.0978000000031898</v>
      </c>
      <c r="L5223" s="2">
        <f ca="1">(Table1[[#This Row],[Bruto tov vorige schijf]]-Table1[[#This Row],[Netto tov vorige schijf]])/MAX(Table1[[#This Row],[Bruto tov vorige schijf]],1)</f>
        <v>0.49021999999968102</v>
      </c>
    </row>
    <row r="5224" spans="1:12" x14ac:dyDescent="0.25">
      <c r="A5224" s="14">
        <v>60061</v>
      </c>
      <c r="B5224" s="6">
        <f>LoonHeffing2020(Table1[[#This Row],[Belastbaar loon]])</f>
        <v>22432.783500000001</v>
      </c>
      <c r="C5224" s="6">
        <f>AlgemeneHeffingsKorting2020(Table1[[#This Row],[Belastbaar loon]])</f>
        <v>479.06800000000004</v>
      </c>
      <c r="D5224" s="14">
        <f>ArbeidsKorting2020(Table1[[#This Row],[Belastbaar loon]])</f>
        <v>2312.58</v>
      </c>
      <c r="E5224" s="14">
        <f>MAX(Table1[[#This Row],[Loonheffing]]-Table1[[#This Row],[Algemene Heffingskorting]]-Table1[[#This Row],[Arbeidskorting]],0)</f>
        <v>19641.135500000004</v>
      </c>
      <c r="F5224" s="6">
        <f>Table1[[#This Row],[Belastbaar loon]]-Table1[[#This Row],[Belasting]]</f>
        <v>40419.864499999996</v>
      </c>
      <c r="G5224" s="2">
        <f>(Table1[[#This Row],[Belastbaar loon]]-Table1[[#This Row],[Netto loon]])/Table1[[#This Row],[Belastbaar loon]]</f>
        <v>0.32701978821531452</v>
      </c>
      <c r="H5224" s="14">
        <f t="shared" ca="1" si="76"/>
        <v>19636.2333</v>
      </c>
      <c r="I5224" s="14">
        <f ca="1">IF(ROW()=2, Table1[[#This Row],[Netto loon]], INDIRECT(ADDRESS(ROW()-1,COLUMN(F:F))))</f>
        <v>40414.7667</v>
      </c>
      <c r="J5224" s="6">
        <f ca="1">IF(ROW()=2, 0, Table1[[#This Row],[Belastbaar loon]]-INDIRECT(ADDRESS(ROW()-1,COLUMN(A:A))))</f>
        <v>10</v>
      </c>
      <c r="K5224" s="6">
        <f ca="1">Table1[[#This Row],[Netto loon]]-Table1[[#This Row],[Netto vorige schijf]]</f>
        <v>5.0977999999959138</v>
      </c>
      <c r="L5224" s="2">
        <f ca="1">(Table1[[#This Row],[Bruto tov vorige schijf]]-Table1[[#This Row],[Netto tov vorige schijf]])/MAX(Table1[[#This Row],[Bruto tov vorige schijf]],1)</f>
        <v>0.49022000000040861</v>
      </c>
    </row>
    <row r="5225" spans="1:12" x14ac:dyDescent="0.25">
      <c r="A5225" s="14">
        <v>60071</v>
      </c>
      <c r="B5225" s="6">
        <f>LoonHeffing2020(Table1[[#This Row],[Belastbaar loon]])</f>
        <v>22436.518499999998</v>
      </c>
      <c r="C5225" s="6">
        <f>AlgemeneHeffingsKorting2020(Table1[[#This Row],[Belastbaar loon]])</f>
        <v>478.50080000000003</v>
      </c>
      <c r="D5225" s="14">
        <f>ArbeidsKorting2020(Table1[[#This Row],[Belastbaar loon]])</f>
        <v>2311.98</v>
      </c>
      <c r="E5225" s="14">
        <f>MAX(Table1[[#This Row],[Loonheffing]]-Table1[[#This Row],[Algemene Heffingskorting]]-Table1[[#This Row],[Arbeidskorting]],0)</f>
        <v>19646.037699999997</v>
      </c>
      <c r="F5225" s="6">
        <f>Table1[[#This Row],[Belastbaar loon]]-Table1[[#This Row],[Belasting]]</f>
        <v>40424.962299999999</v>
      </c>
      <c r="G5225" s="2">
        <f>(Table1[[#This Row],[Belastbaar loon]]-Table1[[#This Row],[Netto loon]])/Table1[[#This Row],[Belastbaar loon]]</f>
        <v>0.32704695610194606</v>
      </c>
      <c r="H5225" s="14">
        <f t="shared" ca="1" si="76"/>
        <v>19641.135500000004</v>
      </c>
      <c r="I5225" s="14">
        <f ca="1">IF(ROW()=2, Table1[[#This Row],[Netto loon]], INDIRECT(ADDRESS(ROW()-1,COLUMN(F:F))))</f>
        <v>40419.864499999996</v>
      </c>
      <c r="J5225" s="6">
        <f ca="1">IF(ROW()=2, 0, Table1[[#This Row],[Belastbaar loon]]-INDIRECT(ADDRESS(ROW()-1,COLUMN(A:A))))</f>
        <v>10</v>
      </c>
      <c r="K5225" s="6">
        <f ca="1">Table1[[#This Row],[Netto loon]]-Table1[[#This Row],[Netto vorige schijf]]</f>
        <v>5.0978000000031898</v>
      </c>
      <c r="L5225" s="2">
        <f ca="1">(Table1[[#This Row],[Bruto tov vorige schijf]]-Table1[[#This Row],[Netto tov vorige schijf]])/MAX(Table1[[#This Row],[Bruto tov vorige schijf]],1)</f>
        <v>0.49021999999968102</v>
      </c>
    </row>
    <row r="5226" spans="1:12" x14ac:dyDescent="0.25">
      <c r="A5226" s="14">
        <v>60081</v>
      </c>
      <c r="B5226" s="6">
        <f>LoonHeffing2020(Table1[[#This Row],[Belastbaar loon]])</f>
        <v>22440.253499999999</v>
      </c>
      <c r="C5226" s="6">
        <f>AlgemeneHeffingsKorting2020(Table1[[#This Row],[Belastbaar loon]])</f>
        <v>477.93360000000001</v>
      </c>
      <c r="D5226" s="14">
        <f>ArbeidsKorting2020(Table1[[#This Row],[Belastbaar loon]])</f>
        <v>2311.38</v>
      </c>
      <c r="E5226" s="14">
        <f>MAX(Table1[[#This Row],[Loonheffing]]-Table1[[#This Row],[Algemene Heffingskorting]]-Table1[[#This Row],[Arbeidskorting]],0)</f>
        <v>19650.939899999998</v>
      </c>
      <c r="F5226" s="6">
        <f>Table1[[#This Row],[Belastbaar loon]]-Table1[[#This Row],[Belasting]]</f>
        <v>40430.060100000002</v>
      </c>
      <c r="G5226" s="2">
        <f>(Table1[[#This Row],[Belastbaar loon]]-Table1[[#This Row],[Netto loon]])/Table1[[#This Row],[Belastbaar loon]]</f>
        <v>0.32707411494482447</v>
      </c>
      <c r="H5226" s="14">
        <f t="shared" ca="1" si="76"/>
        <v>19646.037699999997</v>
      </c>
      <c r="I5226" s="14">
        <f ca="1">IF(ROW()=2, Table1[[#This Row],[Netto loon]], INDIRECT(ADDRESS(ROW()-1,COLUMN(F:F))))</f>
        <v>40424.962299999999</v>
      </c>
      <c r="J5226" s="6">
        <f ca="1">IF(ROW()=2, 0, Table1[[#This Row],[Belastbaar loon]]-INDIRECT(ADDRESS(ROW()-1,COLUMN(A:A))))</f>
        <v>10</v>
      </c>
      <c r="K5226" s="6">
        <f ca="1">Table1[[#This Row],[Netto loon]]-Table1[[#This Row],[Netto vorige schijf]]</f>
        <v>5.0978000000031898</v>
      </c>
      <c r="L5226" s="2">
        <f ca="1">(Table1[[#This Row],[Bruto tov vorige schijf]]-Table1[[#This Row],[Netto tov vorige schijf]])/MAX(Table1[[#This Row],[Bruto tov vorige schijf]],1)</f>
        <v>0.49021999999968102</v>
      </c>
    </row>
    <row r="5227" spans="1:12" x14ac:dyDescent="0.25">
      <c r="A5227" s="14">
        <v>60091</v>
      </c>
      <c r="B5227" s="6">
        <f>LoonHeffing2020(Table1[[#This Row],[Belastbaar loon]])</f>
        <v>22443.988499999999</v>
      </c>
      <c r="C5227" s="6">
        <f>AlgemeneHeffingsKorting2020(Table1[[#This Row],[Belastbaar loon]])</f>
        <v>477.3664</v>
      </c>
      <c r="D5227" s="14">
        <f>ArbeidsKorting2020(Table1[[#This Row],[Belastbaar loon]])</f>
        <v>2310.7800000000002</v>
      </c>
      <c r="E5227" s="14">
        <f>MAX(Table1[[#This Row],[Loonheffing]]-Table1[[#This Row],[Algemene Heffingskorting]]-Table1[[#This Row],[Arbeidskorting]],0)</f>
        <v>19655.842100000002</v>
      </c>
      <c r="F5227" s="6">
        <f>Table1[[#This Row],[Belastbaar loon]]-Table1[[#This Row],[Belasting]]</f>
        <v>40435.157899999998</v>
      </c>
      <c r="G5227" s="2">
        <f>(Table1[[#This Row],[Belastbaar loon]]-Table1[[#This Row],[Netto loon]])/Table1[[#This Row],[Belastbaar loon]]</f>
        <v>0.32710126474846485</v>
      </c>
      <c r="H5227" s="14">
        <f t="shared" ca="1" si="76"/>
        <v>19650.939899999998</v>
      </c>
      <c r="I5227" s="14">
        <f ca="1">IF(ROW()=2, Table1[[#This Row],[Netto loon]], INDIRECT(ADDRESS(ROW()-1,COLUMN(F:F))))</f>
        <v>40430.060100000002</v>
      </c>
      <c r="J5227" s="6">
        <f ca="1">IF(ROW()=2, 0, Table1[[#This Row],[Belastbaar loon]]-INDIRECT(ADDRESS(ROW()-1,COLUMN(A:A))))</f>
        <v>10</v>
      </c>
      <c r="K5227" s="6">
        <f ca="1">Table1[[#This Row],[Netto loon]]-Table1[[#This Row],[Netto vorige schijf]]</f>
        <v>5.0977999999959138</v>
      </c>
      <c r="L5227" s="2">
        <f ca="1">(Table1[[#This Row],[Bruto tov vorige schijf]]-Table1[[#This Row],[Netto tov vorige schijf]])/MAX(Table1[[#This Row],[Bruto tov vorige schijf]],1)</f>
        <v>0.49022000000040861</v>
      </c>
    </row>
    <row r="5228" spans="1:12" x14ac:dyDescent="0.25">
      <c r="A5228" s="14">
        <v>60101</v>
      </c>
      <c r="B5228" s="6">
        <f>LoonHeffing2020(Table1[[#This Row],[Belastbaar loon]])</f>
        <v>22447.7235</v>
      </c>
      <c r="C5228" s="6">
        <f>AlgemeneHeffingsKorting2020(Table1[[#This Row],[Belastbaar loon]])</f>
        <v>476.79920000000004</v>
      </c>
      <c r="D5228" s="14">
        <f>ArbeidsKorting2020(Table1[[#This Row],[Belastbaar loon]])</f>
        <v>2310.1799999999998</v>
      </c>
      <c r="E5228" s="14">
        <f>MAX(Table1[[#This Row],[Loonheffing]]-Table1[[#This Row],[Algemene Heffingskorting]]-Table1[[#This Row],[Arbeidskorting]],0)</f>
        <v>19660.744299999998</v>
      </c>
      <c r="F5228" s="6">
        <f>Table1[[#This Row],[Belastbaar loon]]-Table1[[#This Row],[Belasting]]</f>
        <v>40440.255700000002</v>
      </c>
      <c r="G5228" s="2">
        <f>(Table1[[#This Row],[Belastbaar loon]]-Table1[[#This Row],[Netto loon]])/Table1[[#This Row],[Belastbaar loon]]</f>
        <v>0.32712840551737904</v>
      </c>
      <c r="H5228" s="14">
        <f t="shared" ca="1" si="76"/>
        <v>19655.842100000002</v>
      </c>
      <c r="I5228" s="14">
        <f ca="1">IF(ROW()=2, Table1[[#This Row],[Netto loon]], INDIRECT(ADDRESS(ROW()-1,COLUMN(F:F))))</f>
        <v>40435.157899999998</v>
      </c>
      <c r="J5228" s="6">
        <f ca="1">IF(ROW()=2, 0, Table1[[#This Row],[Belastbaar loon]]-INDIRECT(ADDRESS(ROW()-1,COLUMN(A:A))))</f>
        <v>10</v>
      </c>
      <c r="K5228" s="6">
        <f ca="1">Table1[[#This Row],[Netto loon]]-Table1[[#This Row],[Netto vorige schijf]]</f>
        <v>5.0978000000031898</v>
      </c>
      <c r="L5228" s="2">
        <f ca="1">(Table1[[#This Row],[Bruto tov vorige schijf]]-Table1[[#This Row],[Netto tov vorige schijf]])/MAX(Table1[[#This Row],[Bruto tov vorige schijf]],1)</f>
        <v>0.49021999999968102</v>
      </c>
    </row>
    <row r="5229" spans="1:12" x14ac:dyDescent="0.25">
      <c r="A5229" s="14">
        <v>60111</v>
      </c>
      <c r="B5229" s="6">
        <f>LoonHeffing2020(Table1[[#This Row],[Belastbaar loon]])</f>
        <v>22451.458500000001</v>
      </c>
      <c r="C5229" s="6">
        <f>AlgemeneHeffingsKorting2020(Table1[[#This Row],[Belastbaar loon]])</f>
        <v>476.23200000000003</v>
      </c>
      <c r="D5229" s="14">
        <f>ArbeidsKorting2020(Table1[[#This Row],[Belastbaar loon]])</f>
        <v>2309.58</v>
      </c>
      <c r="E5229" s="14">
        <f>MAX(Table1[[#This Row],[Loonheffing]]-Table1[[#This Row],[Algemene Heffingskorting]]-Table1[[#This Row],[Arbeidskorting]],0)</f>
        <v>19665.646500000003</v>
      </c>
      <c r="F5229" s="6">
        <f>Table1[[#This Row],[Belastbaar loon]]-Table1[[#This Row],[Belasting]]</f>
        <v>40445.353499999997</v>
      </c>
      <c r="G5229" s="2">
        <f>(Table1[[#This Row],[Belastbaar loon]]-Table1[[#This Row],[Netto loon]])/Table1[[#This Row],[Belastbaar loon]]</f>
        <v>0.32715553725607632</v>
      </c>
      <c r="H5229" s="14">
        <f t="shared" ca="1" si="76"/>
        <v>19660.744299999998</v>
      </c>
      <c r="I5229" s="14">
        <f ca="1">IF(ROW()=2, Table1[[#This Row],[Netto loon]], INDIRECT(ADDRESS(ROW()-1,COLUMN(F:F))))</f>
        <v>40440.255700000002</v>
      </c>
      <c r="J5229" s="6">
        <f ca="1">IF(ROW()=2, 0, Table1[[#This Row],[Belastbaar loon]]-INDIRECT(ADDRESS(ROW()-1,COLUMN(A:A))))</f>
        <v>10</v>
      </c>
      <c r="K5229" s="6">
        <f ca="1">Table1[[#This Row],[Netto loon]]-Table1[[#This Row],[Netto vorige schijf]]</f>
        <v>5.0977999999959138</v>
      </c>
      <c r="L5229" s="2">
        <f ca="1">(Table1[[#This Row],[Bruto tov vorige schijf]]-Table1[[#This Row],[Netto tov vorige schijf]])/MAX(Table1[[#This Row],[Bruto tov vorige schijf]],1)</f>
        <v>0.49022000000040861</v>
      </c>
    </row>
    <row r="5230" spans="1:12" x14ac:dyDescent="0.25">
      <c r="A5230" s="14">
        <v>60121</v>
      </c>
      <c r="B5230" s="6">
        <f>LoonHeffing2020(Table1[[#This Row],[Belastbaar loon]])</f>
        <v>22455.193500000001</v>
      </c>
      <c r="C5230" s="6">
        <f>AlgemeneHeffingsKorting2020(Table1[[#This Row],[Belastbaar loon]])</f>
        <v>475.66480000000001</v>
      </c>
      <c r="D5230" s="14">
        <f>ArbeidsKorting2020(Table1[[#This Row],[Belastbaar loon]])</f>
        <v>2308.98</v>
      </c>
      <c r="E5230" s="14">
        <f>MAX(Table1[[#This Row],[Loonheffing]]-Table1[[#This Row],[Algemene Heffingskorting]]-Table1[[#This Row],[Arbeidskorting]],0)</f>
        <v>19670.548700000003</v>
      </c>
      <c r="F5230" s="6">
        <f>Table1[[#This Row],[Belastbaar loon]]-Table1[[#This Row],[Belasting]]</f>
        <v>40450.451300000001</v>
      </c>
      <c r="G5230" s="2">
        <f>(Table1[[#This Row],[Belastbaar loon]]-Table1[[#This Row],[Netto loon]])/Table1[[#This Row],[Belastbaar loon]]</f>
        <v>0.32718265996906237</v>
      </c>
      <c r="H5230" s="14">
        <f t="shared" ca="1" si="76"/>
        <v>19665.646500000003</v>
      </c>
      <c r="I5230" s="14">
        <f ca="1">IF(ROW()=2, Table1[[#This Row],[Netto loon]], INDIRECT(ADDRESS(ROW()-1,COLUMN(F:F))))</f>
        <v>40445.353499999997</v>
      </c>
      <c r="J5230" s="6">
        <f ca="1">IF(ROW()=2, 0, Table1[[#This Row],[Belastbaar loon]]-INDIRECT(ADDRESS(ROW()-1,COLUMN(A:A))))</f>
        <v>10</v>
      </c>
      <c r="K5230" s="6">
        <f ca="1">Table1[[#This Row],[Netto loon]]-Table1[[#This Row],[Netto vorige schijf]]</f>
        <v>5.0978000000031898</v>
      </c>
      <c r="L5230" s="2">
        <f ca="1">(Table1[[#This Row],[Bruto tov vorige schijf]]-Table1[[#This Row],[Netto tov vorige schijf]])/MAX(Table1[[#This Row],[Bruto tov vorige schijf]],1)</f>
        <v>0.49021999999968102</v>
      </c>
    </row>
    <row r="5231" spans="1:12" x14ac:dyDescent="0.25">
      <c r="A5231" s="14">
        <v>60131</v>
      </c>
      <c r="B5231" s="6">
        <f>LoonHeffing2020(Table1[[#This Row],[Belastbaar loon]])</f>
        <v>22458.928499999998</v>
      </c>
      <c r="C5231" s="6">
        <f>AlgemeneHeffingsKorting2020(Table1[[#This Row],[Belastbaar loon]])</f>
        <v>475.0976</v>
      </c>
      <c r="D5231" s="14">
        <f>ArbeidsKorting2020(Table1[[#This Row],[Belastbaar loon]])</f>
        <v>2308.38</v>
      </c>
      <c r="E5231" s="14">
        <f>MAX(Table1[[#This Row],[Loonheffing]]-Table1[[#This Row],[Algemene Heffingskorting]]-Table1[[#This Row],[Arbeidskorting]],0)</f>
        <v>19675.450899999996</v>
      </c>
      <c r="F5231" s="6">
        <f>Table1[[#This Row],[Belastbaar loon]]-Table1[[#This Row],[Belasting]]</f>
        <v>40455.549100000004</v>
      </c>
      <c r="G5231" s="2">
        <f>(Table1[[#This Row],[Belastbaar loon]]-Table1[[#This Row],[Netto loon]])/Table1[[#This Row],[Belastbaar loon]]</f>
        <v>0.32720977366084042</v>
      </c>
      <c r="H5231" s="14">
        <f t="shared" ca="1" si="76"/>
        <v>19670.548700000003</v>
      </c>
      <c r="I5231" s="14">
        <f ca="1">IF(ROW()=2, Table1[[#This Row],[Netto loon]], INDIRECT(ADDRESS(ROW()-1,COLUMN(F:F))))</f>
        <v>40450.451300000001</v>
      </c>
      <c r="J5231" s="6">
        <f ca="1">IF(ROW()=2, 0, Table1[[#This Row],[Belastbaar loon]]-INDIRECT(ADDRESS(ROW()-1,COLUMN(A:A))))</f>
        <v>10</v>
      </c>
      <c r="K5231" s="6">
        <f ca="1">Table1[[#This Row],[Netto loon]]-Table1[[#This Row],[Netto vorige schijf]]</f>
        <v>5.0978000000031898</v>
      </c>
      <c r="L5231" s="2">
        <f ca="1">(Table1[[#This Row],[Bruto tov vorige schijf]]-Table1[[#This Row],[Netto tov vorige schijf]])/MAX(Table1[[#This Row],[Bruto tov vorige schijf]],1)</f>
        <v>0.49021999999968102</v>
      </c>
    </row>
    <row r="5232" spans="1:12" x14ac:dyDescent="0.25">
      <c r="A5232" s="14">
        <v>60141</v>
      </c>
      <c r="B5232" s="6">
        <f>LoonHeffing2020(Table1[[#This Row],[Belastbaar loon]])</f>
        <v>22462.663499999999</v>
      </c>
      <c r="C5232" s="6">
        <f>AlgemeneHeffingsKorting2020(Table1[[#This Row],[Belastbaar loon]])</f>
        <v>474.53040000000004</v>
      </c>
      <c r="D5232" s="14">
        <f>ArbeidsKorting2020(Table1[[#This Row],[Belastbaar loon]])</f>
        <v>2307.7800000000002</v>
      </c>
      <c r="E5232" s="14">
        <f>MAX(Table1[[#This Row],[Loonheffing]]-Table1[[#This Row],[Algemene Heffingskorting]]-Table1[[#This Row],[Arbeidskorting]],0)</f>
        <v>19680.3531</v>
      </c>
      <c r="F5232" s="6">
        <f>Table1[[#This Row],[Belastbaar loon]]-Table1[[#This Row],[Belasting]]</f>
        <v>40460.6469</v>
      </c>
      <c r="G5232" s="2">
        <f>(Table1[[#This Row],[Belastbaar loon]]-Table1[[#This Row],[Netto loon]])/Table1[[#This Row],[Belastbaar loon]]</f>
        <v>0.32723687833591064</v>
      </c>
      <c r="H5232" s="14">
        <f t="shared" ca="1" si="76"/>
        <v>19675.450899999996</v>
      </c>
      <c r="I5232" s="14">
        <f ca="1">IF(ROW()=2, Table1[[#This Row],[Netto loon]], INDIRECT(ADDRESS(ROW()-1,COLUMN(F:F))))</f>
        <v>40455.549100000004</v>
      </c>
      <c r="J5232" s="6">
        <f ca="1">IF(ROW()=2, 0, Table1[[#This Row],[Belastbaar loon]]-INDIRECT(ADDRESS(ROW()-1,COLUMN(A:A))))</f>
        <v>10</v>
      </c>
      <c r="K5232" s="6">
        <f ca="1">Table1[[#This Row],[Netto loon]]-Table1[[#This Row],[Netto vorige schijf]]</f>
        <v>5.0977999999959138</v>
      </c>
      <c r="L5232" s="2">
        <f ca="1">(Table1[[#This Row],[Bruto tov vorige schijf]]-Table1[[#This Row],[Netto tov vorige schijf]])/MAX(Table1[[#This Row],[Bruto tov vorige schijf]],1)</f>
        <v>0.49022000000040861</v>
      </c>
    </row>
    <row r="5233" spans="1:12" x14ac:dyDescent="0.25">
      <c r="A5233" s="14">
        <v>60151</v>
      </c>
      <c r="B5233" s="6">
        <f>LoonHeffing2020(Table1[[#This Row],[Belastbaar loon]])</f>
        <v>22466.398499999999</v>
      </c>
      <c r="C5233" s="6">
        <f>AlgemeneHeffingsKorting2020(Table1[[#This Row],[Belastbaar loon]])</f>
        <v>473.96320000000003</v>
      </c>
      <c r="D5233" s="14">
        <f>ArbeidsKorting2020(Table1[[#This Row],[Belastbaar loon]])</f>
        <v>2307.1799999999998</v>
      </c>
      <c r="E5233" s="14">
        <f>MAX(Table1[[#This Row],[Loonheffing]]-Table1[[#This Row],[Algemene Heffingskorting]]-Table1[[#This Row],[Arbeidskorting]],0)</f>
        <v>19685.255300000001</v>
      </c>
      <c r="F5233" s="6">
        <f>Table1[[#This Row],[Belastbaar loon]]-Table1[[#This Row],[Belasting]]</f>
        <v>40465.744699999996</v>
      </c>
      <c r="G5233" s="2">
        <f>(Table1[[#This Row],[Belastbaar loon]]-Table1[[#This Row],[Netto loon]])/Table1[[#This Row],[Belastbaar loon]]</f>
        <v>0.32726397399876983</v>
      </c>
      <c r="H5233" s="14">
        <f t="shared" ca="1" si="76"/>
        <v>19680.3531</v>
      </c>
      <c r="I5233" s="14">
        <f ca="1">IF(ROW()=2, Table1[[#This Row],[Netto loon]], INDIRECT(ADDRESS(ROW()-1,COLUMN(F:F))))</f>
        <v>40460.6469</v>
      </c>
      <c r="J5233" s="6">
        <f ca="1">IF(ROW()=2, 0, Table1[[#This Row],[Belastbaar loon]]-INDIRECT(ADDRESS(ROW()-1,COLUMN(A:A))))</f>
        <v>10</v>
      </c>
      <c r="K5233" s="6">
        <f ca="1">Table1[[#This Row],[Netto loon]]-Table1[[#This Row],[Netto vorige schijf]]</f>
        <v>5.0977999999959138</v>
      </c>
      <c r="L5233" s="2">
        <f ca="1">(Table1[[#This Row],[Bruto tov vorige schijf]]-Table1[[#This Row],[Netto tov vorige schijf]])/MAX(Table1[[#This Row],[Bruto tov vorige schijf]],1)</f>
        <v>0.49022000000040861</v>
      </c>
    </row>
    <row r="5234" spans="1:12" x14ac:dyDescent="0.25">
      <c r="A5234" s="14">
        <v>60161</v>
      </c>
      <c r="B5234" s="6">
        <f>LoonHeffing2020(Table1[[#This Row],[Belastbaar loon]])</f>
        <v>22470.1335</v>
      </c>
      <c r="C5234" s="6">
        <f>AlgemeneHeffingsKorting2020(Table1[[#This Row],[Belastbaar loon]])</f>
        <v>473.39600000000002</v>
      </c>
      <c r="D5234" s="14">
        <f>ArbeidsKorting2020(Table1[[#This Row],[Belastbaar loon]])</f>
        <v>2306.58</v>
      </c>
      <c r="E5234" s="14">
        <f>MAX(Table1[[#This Row],[Loonheffing]]-Table1[[#This Row],[Algemene Heffingskorting]]-Table1[[#This Row],[Arbeidskorting]],0)</f>
        <v>19690.157500000001</v>
      </c>
      <c r="F5234" s="6">
        <f>Table1[[#This Row],[Belastbaar loon]]-Table1[[#This Row],[Belasting]]</f>
        <v>40470.842499999999</v>
      </c>
      <c r="G5234" s="2">
        <f>(Table1[[#This Row],[Belastbaar loon]]-Table1[[#This Row],[Netto loon]])/Table1[[#This Row],[Belastbaar loon]]</f>
        <v>0.327291060653912</v>
      </c>
      <c r="H5234" s="14">
        <f t="shared" ca="1" si="76"/>
        <v>19685.255300000001</v>
      </c>
      <c r="I5234" s="14">
        <f ca="1">IF(ROW()=2, Table1[[#This Row],[Netto loon]], INDIRECT(ADDRESS(ROW()-1,COLUMN(F:F))))</f>
        <v>40465.744699999996</v>
      </c>
      <c r="J5234" s="6">
        <f ca="1">IF(ROW()=2, 0, Table1[[#This Row],[Belastbaar loon]]-INDIRECT(ADDRESS(ROW()-1,COLUMN(A:A))))</f>
        <v>10</v>
      </c>
      <c r="K5234" s="6">
        <f ca="1">Table1[[#This Row],[Netto loon]]-Table1[[#This Row],[Netto vorige schijf]]</f>
        <v>5.0978000000031898</v>
      </c>
      <c r="L5234" s="2">
        <f ca="1">(Table1[[#This Row],[Bruto tov vorige schijf]]-Table1[[#This Row],[Netto tov vorige schijf]])/MAX(Table1[[#This Row],[Bruto tov vorige schijf]],1)</f>
        <v>0.49021999999968102</v>
      </c>
    </row>
    <row r="5235" spans="1:12" x14ac:dyDescent="0.25">
      <c r="A5235" s="14">
        <v>60171</v>
      </c>
      <c r="B5235" s="6">
        <f>LoonHeffing2020(Table1[[#This Row],[Belastbaar loon]])</f>
        <v>22473.8685</v>
      </c>
      <c r="C5235" s="6">
        <f>AlgemeneHeffingsKorting2020(Table1[[#This Row],[Belastbaar loon]])</f>
        <v>472.8288</v>
      </c>
      <c r="D5235" s="14">
        <f>ArbeidsKorting2020(Table1[[#This Row],[Belastbaar loon]])</f>
        <v>2305.98</v>
      </c>
      <c r="E5235" s="14">
        <f>MAX(Table1[[#This Row],[Loonheffing]]-Table1[[#This Row],[Algemene Heffingskorting]]-Table1[[#This Row],[Arbeidskorting]],0)</f>
        <v>19695.059700000002</v>
      </c>
      <c r="F5235" s="6">
        <f>Table1[[#This Row],[Belastbaar loon]]-Table1[[#This Row],[Belasting]]</f>
        <v>40475.940300000002</v>
      </c>
      <c r="G5235" s="2">
        <f>(Table1[[#This Row],[Belastbaar loon]]-Table1[[#This Row],[Netto loon]])/Table1[[#This Row],[Belastbaar loon]]</f>
        <v>0.32731813830582834</v>
      </c>
      <c r="H5235" s="14">
        <f t="shared" ca="1" si="76"/>
        <v>19690.157500000001</v>
      </c>
      <c r="I5235" s="14">
        <f ca="1">IF(ROW()=2, Table1[[#This Row],[Netto loon]], INDIRECT(ADDRESS(ROW()-1,COLUMN(F:F))))</f>
        <v>40470.842499999999</v>
      </c>
      <c r="J5235" s="6">
        <f ca="1">IF(ROW()=2, 0, Table1[[#This Row],[Belastbaar loon]]-INDIRECT(ADDRESS(ROW()-1,COLUMN(A:A))))</f>
        <v>10</v>
      </c>
      <c r="K5235" s="6">
        <f ca="1">Table1[[#This Row],[Netto loon]]-Table1[[#This Row],[Netto vorige schijf]]</f>
        <v>5.0978000000031898</v>
      </c>
      <c r="L5235" s="2">
        <f ca="1">(Table1[[#This Row],[Bruto tov vorige schijf]]-Table1[[#This Row],[Netto tov vorige schijf]])/MAX(Table1[[#This Row],[Bruto tov vorige schijf]],1)</f>
        <v>0.49021999999968102</v>
      </c>
    </row>
    <row r="5236" spans="1:12" x14ac:dyDescent="0.25">
      <c r="A5236" s="14">
        <v>60181</v>
      </c>
      <c r="B5236" s="6">
        <f>LoonHeffing2020(Table1[[#This Row],[Belastbaar loon]])</f>
        <v>22477.603500000001</v>
      </c>
      <c r="C5236" s="6">
        <f>AlgemeneHeffingsKorting2020(Table1[[#This Row],[Belastbaar loon]])</f>
        <v>472.26160000000004</v>
      </c>
      <c r="D5236" s="14">
        <f>ArbeidsKorting2020(Table1[[#This Row],[Belastbaar loon]])</f>
        <v>2305.38</v>
      </c>
      <c r="E5236" s="14">
        <f>MAX(Table1[[#This Row],[Loonheffing]]-Table1[[#This Row],[Algemene Heffingskorting]]-Table1[[#This Row],[Arbeidskorting]],0)</f>
        <v>19699.961899999998</v>
      </c>
      <c r="F5236" s="6">
        <f>Table1[[#This Row],[Belastbaar loon]]-Table1[[#This Row],[Belasting]]</f>
        <v>40481.038100000005</v>
      </c>
      <c r="G5236" s="2">
        <f>(Table1[[#This Row],[Belastbaar loon]]-Table1[[#This Row],[Netto loon]])/Table1[[#This Row],[Belastbaar loon]]</f>
        <v>0.32734520695900693</v>
      </c>
      <c r="H5236" s="14">
        <f t="shared" ca="1" si="76"/>
        <v>19695.059700000002</v>
      </c>
      <c r="I5236" s="14">
        <f ca="1">IF(ROW()=2, Table1[[#This Row],[Netto loon]], INDIRECT(ADDRESS(ROW()-1,COLUMN(F:F))))</f>
        <v>40475.940300000002</v>
      </c>
      <c r="J5236" s="6">
        <f ca="1">IF(ROW()=2, 0, Table1[[#This Row],[Belastbaar loon]]-INDIRECT(ADDRESS(ROW()-1,COLUMN(A:A))))</f>
        <v>10</v>
      </c>
      <c r="K5236" s="6">
        <f ca="1">Table1[[#This Row],[Netto loon]]-Table1[[#This Row],[Netto vorige schijf]]</f>
        <v>5.0978000000031898</v>
      </c>
      <c r="L5236" s="2">
        <f ca="1">(Table1[[#This Row],[Bruto tov vorige schijf]]-Table1[[#This Row],[Netto tov vorige schijf]])/MAX(Table1[[#This Row],[Bruto tov vorige schijf]],1)</f>
        <v>0.49021999999968102</v>
      </c>
    </row>
    <row r="5237" spans="1:12" x14ac:dyDescent="0.25">
      <c r="A5237" s="14">
        <v>60191</v>
      </c>
      <c r="B5237" s="6">
        <f>LoonHeffing2020(Table1[[#This Row],[Belastbaar loon]])</f>
        <v>22481.338500000002</v>
      </c>
      <c r="C5237" s="6">
        <f>AlgemeneHeffingsKorting2020(Table1[[#This Row],[Belastbaar loon]])</f>
        <v>471.69440000000003</v>
      </c>
      <c r="D5237" s="14">
        <f>ArbeidsKorting2020(Table1[[#This Row],[Belastbaar loon]])</f>
        <v>2304.7800000000002</v>
      </c>
      <c r="E5237" s="14">
        <f>MAX(Table1[[#This Row],[Loonheffing]]-Table1[[#This Row],[Algemene Heffingskorting]]-Table1[[#This Row],[Arbeidskorting]],0)</f>
        <v>19704.864100000003</v>
      </c>
      <c r="F5237" s="6">
        <f>Table1[[#This Row],[Belastbaar loon]]-Table1[[#This Row],[Belasting]]</f>
        <v>40486.135899999994</v>
      </c>
      <c r="G5237" s="2">
        <f>(Table1[[#This Row],[Belastbaar loon]]-Table1[[#This Row],[Netto loon]])/Table1[[#This Row],[Belastbaar loon]]</f>
        <v>0.32737226661793301</v>
      </c>
      <c r="H5237" s="14">
        <f t="shared" ca="1" si="76"/>
        <v>19699.961899999998</v>
      </c>
      <c r="I5237" s="14">
        <f ca="1">IF(ROW()=2, Table1[[#This Row],[Netto loon]], INDIRECT(ADDRESS(ROW()-1,COLUMN(F:F))))</f>
        <v>40481.038100000005</v>
      </c>
      <c r="J5237" s="6">
        <f ca="1">IF(ROW()=2, 0, Table1[[#This Row],[Belastbaar loon]]-INDIRECT(ADDRESS(ROW()-1,COLUMN(A:A))))</f>
        <v>10</v>
      </c>
      <c r="K5237" s="6">
        <f ca="1">Table1[[#This Row],[Netto loon]]-Table1[[#This Row],[Netto vorige schijf]]</f>
        <v>5.0977999999886379</v>
      </c>
      <c r="L5237" s="2">
        <f ca="1">(Table1[[#This Row],[Bruto tov vorige schijf]]-Table1[[#This Row],[Netto tov vorige schijf]])/MAX(Table1[[#This Row],[Bruto tov vorige schijf]],1)</f>
        <v>0.49022000000113619</v>
      </c>
    </row>
    <row r="5238" spans="1:12" x14ac:dyDescent="0.25">
      <c r="A5238" s="14">
        <v>60201</v>
      </c>
      <c r="B5238" s="6">
        <f>LoonHeffing2020(Table1[[#This Row],[Belastbaar loon]])</f>
        <v>22485.073499999999</v>
      </c>
      <c r="C5238" s="6">
        <f>AlgemeneHeffingsKorting2020(Table1[[#This Row],[Belastbaar loon]])</f>
        <v>471.12720000000002</v>
      </c>
      <c r="D5238" s="14">
        <f>ArbeidsKorting2020(Table1[[#This Row],[Belastbaar loon]])</f>
        <v>2304.1799999999998</v>
      </c>
      <c r="E5238" s="14">
        <f>MAX(Table1[[#This Row],[Loonheffing]]-Table1[[#This Row],[Algemene Heffingskorting]]-Table1[[#This Row],[Arbeidskorting]],0)</f>
        <v>19709.766299999999</v>
      </c>
      <c r="F5238" s="6">
        <f>Table1[[#This Row],[Belastbaar loon]]-Table1[[#This Row],[Belasting]]</f>
        <v>40491.233699999997</v>
      </c>
      <c r="G5238" s="2">
        <f>(Table1[[#This Row],[Belastbaar loon]]-Table1[[#This Row],[Netto loon]])/Table1[[#This Row],[Belastbaar loon]]</f>
        <v>0.32739931728708832</v>
      </c>
      <c r="H5238" s="14">
        <f t="shared" ca="1" si="76"/>
        <v>19704.864100000003</v>
      </c>
      <c r="I5238" s="14">
        <f ca="1">IF(ROW()=2, Table1[[#This Row],[Netto loon]], INDIRECT(ADDRESS(ROW()-1,COLUMN(F:F))))</f>
        <v>40486.135899999994</v>
      </c>
      <c r="J5238" s="6">
        <f ca="1">IF(ROW()=2, 0, Table1[[#This Row],[Belastbaar loon]]-INDIRECT(ADDRESS(ROW()-1,COLUMN(A:A))))</f>
        <v>10</v>
      </c>
      <c r="K5238" s="6">
        <f ca="1">Table1[[#This Row],[Netto loon]]-Table1[[#This Row],[Netto vorige schijf]]</f>
        <v>5.0978000000031898</v>
      </c>
      <c r="L5238" s="2">
        <f ca="1">(Table1[[#This Row],[Bruto tov vorige schijf]]-Table1[[#This Row],[Netto tov vorige schijf]])/MAX(Table1[[#This Row],[Bruto tov vorige schijf]],1)</f>
        <v>0.49021999999968102</v>
      </c>
    </row>
    <row r="5239" spans="1:12" x14ac:dyDescent="0.25">
      <c r="A5239" s="14">
        <v>60211</v>
      </c>
      <c r="B5239" s="6">
        <f>LoonHeffing2020(Table1[[#This Row],[Belastbaar loon]])</f>
        <v>22488.808499999999</v>
      </c>
      <c r="C5239" s="6">
        <f>AlgemeneHeffingsKorting2020(Table1[[#This Row],[Belastbaar loon]])</f>
        <v>470.56</v>
      </c>
      <c r="D5239" s="14">
        <f>ArbeidsKorting2020(Table1[[#This Row],[Belastbaar loon]])</f>
        <v>2303.58</v>
      </c>
      <c r="E5239" s="14">
        <f>MAX(Table1[[#This Row],[Loonheffing]]-Table1[[#This Row],[Algemene Heffingskorting]]-Table1[[#This Row],[Arbeidskorting]],0)</f>
        <v>19714.6685</v>
      </c>
      <c r="F5239" s="6">
        <f>Table1[[#This Row],[Belastbaar loon]]-Table1[[#This Row],[Belasting]]</f>
        <v>40496.3315</v>
      </c>
      <c r="G5239" s="2">
        <f>(Table1[[#This Row],[Belastbaar loon]]-Table1[[#This Row],[Netto loon]])/Table1[[#This Row],[Belastbaar loon]]</f>
        <v>0.32742635897095212</v>
      </c>
      <c r="H5239" s="14">
        <f t="shared" ca="1" si="76"/>
        <v>19709.766299999999</v>
      </c>
      <c r="I5239" s="14">
        <f ca="1">IF(ROW()=2, Table1[[#This Row],[Netto loon]], INDIRECT(ADDRESS(ROW()-1,COLUMN(F:F))))</f>
        <v>40491.233699999997</v>
      </c>
      <c r="J5239" s="6">
        <f ca="1">IF(ROW()=2, 0, Table1[[#This Row],[Belastbaar loon]]-INDIRECT(ADDRESS(ROW()-1,COLUMN(A:A))))</f>
        <v>10</v>
      </c>
      <c r="K5239" s="6">
        <f ca="1">Table1[[#This Row],[Netto loon]]-Table1[[#This Row],[Netto vorige schijf]]</f>
        <v>5.0978000000031898</v>
      </c>
      <c r="L5239" s="2">
        <f ca="1">(Table1[[#This Row],[Bruto tov vorige schijf]]-Table1[[#This Row],[Netto tov vorige schijf]])/MAX(Table1[[#This Row],[Bruto tov vorige schijf]],1)</f>
        <v>0.49021999999968102</v>
      </c>
    </row>
    <row r="5240" spans="1:12" x14ac:dyDescent="0.25">
      <c r="A5240" s="14">
        <v>60221</v>
      </c>
      <c r="B5240" s="6">
        <f>LoonHeffing2020(Table1[[#This Row],[Belastbaar loon]])</f>
        <v>22492.5435</v>
      </c>
      <c r="C5240" s="6">
        <f>AlgemeneHeffingsKorting2020(Table1[[#This Row],[Belastbaar loon]])</f>
        <v>469.99279999999999</v>
      </c>
      <c r="D5240" s="14">
        <f>ArbeidsKorting2020(Table1[[#This Row],[Belastbaar loon]])</f>
        <v>2302.98</v>
      </c>
      <c r="E5240" s="14">
        <f>MAX(Table1[[#This Row],[Loonheffing]]-Table1[[#This Row],[Algemene Heffingskorting]]-Table1[[#This Row],[Arbeidskorting]],0)</f>
        <v>19719.5707</v>
      </c>
      <c r="F5240" s="6">
        <f>Table1[[#This Row],[Belastbaar loon]]-Table1[[#This Row],[Belasting]]</f>
        <v>40501.429300000003</v>
      </c>
      <c r="G5240" s="2">
        <f>(Table1[[#This Row],[Belastbaar loon]]-Table1[[#This Row],[Netto loon]])/Table1[[#This Row],[Belastbaar loon]]</f>
        <v>0.32745339167400073</v>
      </c>
      <c r="H5240" s="14">
        <f t="shared" ca="1" si="76"/>
        <v>19714.6685</v>
      </c>
      <c r="I5240" s="14">
        <f ca="1">IF(ROW()=2, Table1[[#This Row],[Netto loon]], INDIRECT(ADDRESS(ROW()-1,COLUMN(F:F))))</f>
        <v>40496.3315</v>
      </c>
      <c r="J5240" s="6">
        <f ca="1">IF(ROW()=2, 0, Table1[[#This Row],[Belastbaar loon]]-INDIRECT(ADDRESS(ROW()-1,COLUMN(A:A))))</f>
        <v>10</v>
      </c>
      <c r="K5240" s="6">
        <f ca="1">Table1[[#This Row],[Netto loon]]-Table1[[#This Row],[Netto vorige schijf]]</f>
        <v>5.0978000000031898</v>
      </c>
      <c r="L5240" s="2">
        <f ca="1">(Table1[[#This Row],[Bruto tov vorige schijf]]-Table1[[#This Row],[Netto tov vorige schijf]])/MAX(Table1[[#This Row],[Bruto tov vorige schijf]],1)</f>
        <v>0.49021999999968102</v>
      </c>
    </row>
    <row r="5241" spans="1:12" x14ac:dyDescent="0.25">
      <c r="A5241" s="14">
        <v>60231</v>
      </c>
      <c r="B5241" s="6">
        <f>LoonHeffing2020(Table1[[#This Row],[Belastbaar loon]])</f>
        <v>22496.2785</v>
      </c>
      <c r="C5241" s="6">
        <f>AlgemeneHeffingsKorting2020(Table1[[#This Row],[Belastbaar loon]])</f>
        <v>469.42560000000003</v>
      </c>
      <c r="D5241" s="14">
        <f>ArbeidsKorting2020(Table1[[#This Row],[Belastbaar loon]])</f>
        <v>2302.38</v>
      </c>
      <c r="E5241" s="14">
        <f>MAX(Table1[[#This Row],[Loonheffing]]-Table1[[#This Row],[Algemene Heffingskorting]]-Table1[[#This Row],[Arbeidskorting]],0)</f>
        <v>19724.472900000001</v>
      </c>
      <c r="F5241" s="6">
        <f>Table1[[#This Row],[Belastbaar loon]]-Table1[[#This Row],[Belasting]]</f>
        <v>40506.527099999999</v>
      </c>
      <c r="G5241" s="2">
        <f>(Table1[[#This Row],[Belastbaar loon]]-Table1[[#This Row],[Netto loon]])/Table1[[#This Row],[Belastbaar loon]]</f>
        <v>0.32748041540070727</v>
      </c>
      <c r="H5241" s="14">
        <f t="shared" ca="1" si="76"/>
        <v>19719.5707</v>
      </c>
      <c r="I5241" s="14">
        <f ca="1">IF(ROW()=2, Table1[[#This Row],[Netto loon]], INDIRECT(ADDRESS(ROW()-1,COLUMN(F:F))))</f>
        <v>40501.429300000003</v>
      </c>
      <c r="J5241" s="6">
        <f ca="1">IF(ROW()=2, 0, Table1[[#This Row],[Belastbaar loon]]-INDIRECT(ADDRESS(ROW()-1,COLUMN(A:A))))</f>
        <v>10</v>
      </c>
      <c r="K5241" s="6">
        <f ca="1">Table1[[#This Row],[Netto loon]]-Table1[[#This Row],[Netto vorige schijf]]</f>
        <v>5.0977999999959138</v>
      </c>
      <c r="L5241" s="2">
        <f ca="1">(Table1[[#This Row],[Bruto tov vorige schijf]]-Table1[[#This Row],[Netto tov vorige schijf]])/MAX(Table1[[#This Row],[Bruto tov vorige schijf]],1)</f>
        <v>0.49022000000040861</v>
      </c>
    </row>
    <row r="5242" spans="1:12" x14ac:dyDescent="0.25">
      <c r="A5242" s="14">
        <v>60241</v>
      </c>
      <c r="B5242" s="6">
        <f>LoonHeffing2020(Table1[[#This Row],[Belastbaar loon]])</f>
        <v>22500.013500000001</v>
      </c>
      <c r="C5242" s="6">
        <f>AlgemeneHeffingsKorting2020(Table1[[#This Row],[Belastbaar loon]])</f>
        <v>468.85840000000002</v>
      </c>
      <c r="D5242" s="14">
        <f>ArbeidsKorting2020(Table1[[#This Row],[Belastbaar loon]])</f>
        <v>2301.7800000000002</v>
      </c>
      <c r="E5242" s="14">
        <f>MAX(Table1[[#This Row],[Loonheffing]]-Table1[[#This Row],[Algemene Heffingskorting]]-Table1[[#This Row],[Arbeidskorting]],0)</f>
        <v>19729.375100000001</v>
      </c>
      <c r="F5242" s="6">
        <f>Table1[[#This Row],[Belastbaar loon]]-Table1[[#This Row],[Belasting]]</f>
        <v>40511.624899999995</v>
      </c>
      <c r="G5242" s="2">
        <f>(Table1[[#This Row],[Belastbaar loon]]-Table1[[#This Row],[Netto loon]])/Table1[[#This Row],[Belastbaar loon]]</f>
        <v>0.32750743015554201</v>
      </c>
      <c r="H5242" s="14">
        <f t="shared" ca="1" si="76"/>
        <v>19724.472900000001</v>
      </c>
      <c r="I5242" s="14">
        <f ca="1">IF(ROW()=2, Table1[[#This Row],[Netto loon]], INDIRECT(ADDRESS(ROW()-1,COLUMN(F:F))))</f>
        <v>40506.527099999999</v>
      </c>
      <c r="J5242" s="6">
        <f ca="1">IF(ROW()=2, 0, Table1[[#This Row],[Belastbaar loon]]-INDIRECT(ADDRESS(ROW()-1,COLUMN(A:A))))</f>
        <v>10</v>
      </c>
      <c r="K5242" s="6">
        <f ca="1">Table1[[#This Row],[Netto loon]]-Table1[[#This Row],[Netto vorige schijf]]</f>
        <v>5.0977999999959138</v>
      </c>
      <c r="L5242" s="2">
        <f ca="1">(Table1[[#This Row],[Bruto tov vorige schijf]]-Table1[[#This Row],[Netto tov vorige schijf]])/MAX(Table1[[#This Row],[Bruto tov vorige schijf]],1)</f>
        <v>0.49022000000040861</v>
      </c>
    </row>
    <row r="5243" spans="1:12" x14ac:dyDescent="0.25">
      <c r="A5243" s="14">
        <v>60251</v>
      </c>
      <c r="B5243" s="6">
        <f>LoonHeffing2020(Table1[[#This Row],[Belastbaar loon]])</f>
        <v>22503.748500000002</v>
      </c>
      <c r="C5243" s="6">
        <f>AlgemeneHeffingsKorting2020(Table1[[#This Row],[Belastbaar loon]])</f>
        <v>468.2912</v>
      </c>
      <c r="D5243" s="14">
        <f>ArbeidsKorting2020(Table1[[#This Row],[Belastbaar loon]])</f>
        <v>2301.1799999999998</v>
      </c>
      <c r="E5243" s="14">
        <f>MAX(Table1[[#This Row],[Loonheffing]]-Table1[[#This Row],[Algemene Heffingskorting]]-Table1[[#This Row],[Arbeidskorting]],0)</f>
        <v>19734.277300000002</v>
      </c>
      <c r="F5243" s="6">
        <f>Table1[[#This Row],[Belastbaar loon]]-Table1[[#This Row],[Belasting]]</f>
        <v>40516.722699999998</v>
      </c>
      <c r="G5243" s="2">
        <f>(Table1[[#This Row],[Belastbaar loon]]-Table1[[#This Row],[Netto loon]])/Table1[[#This Row],[Belastbaar loon]]</f>
        <v>0.32753443594297194</v>
      </c>
      <c r="H5243" s="14">
        <f t="shared" ca="1" si="76"/>
        <v>19729.375100000001</v>
      </c>
      <c r="I5243" s="14">
        <f ca="1">IF(ROW()=2, Table1[[#This Row],[Netto loon]], INDIRECT(ADDRESS(ROW()-1,COLUMN(F:F))))</f>
        <v>40511.624899999995</v>
      </c>
      <c r="J5243" s="6">
        <f ca="1">IF(ROW()=2, 0, Table1[[#This Row],[Belastbaar loon]]-INDIRECT(ADDRESS(ROW()-1,COLUMN(A:A))))</f>
        <v>10</v>
      </c>
      <c r="K5243" s="6">
        <f ca="1">Table1[[#This Row],[Netto loon]]-Table1[[#This Row],[Netto vorige schijf]]</f>
        <v>5.0978000000031898</v>
      </c>
      <c r="L5243" s="2">
        <f ca="1">(Table1[[#This Row],[Bruto tov vorige schijf]]-Table1[[#This Row],[Netto tov vorige schijf]])/MAX(Table1[[#This Row],[Bruto tov vorige schijf]],1)</f>
        <v>0.49021999999968102</v>
      </c>
    </row>
    <row r="5244" spans="1:12" x14ac:dyDescent="0.25">
      <c r="A5244" s="14">
        <v>60261</v>
      </c>
      <c r="B5244" s="6">
        <f>LoonHeffing2020(Table1[[#This Row],[Belastbaar loon]])</f>
        <v>22507.483499999998</v>
      </c>
      <c r="C5244" s="6">
        <f>AlgemeneHeffingsKorting2020(Table1[[#This Row],[Belastbaar loon]])</f>
        <v>467.72399999999999</v>
      </c>
      <c r="D5244" s="14">
        <f>ArbeidsKorting2020(Table1[[#This Row],[Belastbaar loon]])</f>
        <v>2300.58</v>
      </c>
      <c r="E5244" s="14">
        <f>MAX(Table1[[#This Row],[Loonheffing]]-Table1[[#This Row],[Algemene Heffingskorting]]-Table1[[#This Row],[Arbeidskorting]],0)</f>
        <v>19739.179499999998</v>
      </c>
      <c r="F5244" s="6">
        <f>Table1[[#This Row],[Belastbaar loon]]-Table1[[#This Row],[Belasting]]</f>
        <v>40521.820500000002</v>
      </c>
      <c r="G5244" s="2">
        <f>(Table1[[#This Row],[Belastbaar loon]]-Table1[[#This Row],[Netto loon]])/Table1[[#This Row],[Belastbaar loon]]</f>
        <v>0.32756143276746152</v>
      </c>
      <c r="H5244" s="14">
        <f t="shared" ca="1" si="76"/>
        <v>19734.277300000002</v>
      </c>
      <c r="I5244" s="14">
        <f ca="1">IF(ROW()=2, Table1[[#This Row],[Netto loon]], INDIRECT(ADDRESS(ROW()-1,COLUMN(F:F))))</f>
        <v>40516.722699999998</v>
      </c>
      <c r="J5244" s="6">
        <f ca="1">IF(ROW()=2, 0, Table1[[#This Row],[Belastbaar loon]]-INDIRECT(ADDRESS(ROW()-1,COLUMN(A:A))))</f>
        <v>10</v>
      </c>
      <c r="K5244" s="6">
        <f ca="1">Table1[[#This Row],[Netto loon]]-Table1[[#This Row],[Netto vorige schijf]]</f>
        <v>5.0978000000031898</v>
      </c>
      <c r="L5244" s="2">
        <f ca="1">(Table1[[#This Row],[Bruto tov vorige schijf]]-Table1[[#This Row],[Netto tov vorige schijf]])/MAX(Table1[[#This Row],[Bruto tov vorige schijf]],1)</f>
        <v>0.49021999999968102</v>
      </c>
    </row>
    <row r="5245" spans="1:12" x14ac:dyDescent="0.25">
      <c r="A5245" s="14">
        <v>60271</v>
      </c>
      <c r="B5245" s="6">
        <f>LoonHeffing2020(Table1[[#This Row],[Belastbaar loon]])</f>
        <v>22511.218499999999</v>
      </c>
      <c r="C5245" s="6">
        <f>AlgemeneHeffingsKorting2020(Table1[[#This Row],[Belastbaar loon]])</f>
        <v>467.15680000000003</v>
      </c>
      <c r="D5245" s="14">
        <f>ArbeidsKorting2020(Table1[[#This Row],[Belastbaar loon]])</f>
        <v>2299.98</v>
      </c>
      <c r="E5245" s="14">
        <f>MAX(Table1[[#This Row],[Loonheffing]]-Table1[[#This Row],[Algemene Heffingskorting]]-Table1[[#This Row],[Arbeidskorting]],0)</f>
        <v>19744.081699999999</v>
      </c>
      <c r="F5245" s="6">
        <f>Table1[[#This Row],[Belastbaar loon]]-Table1[[#This Row],[Belasting]]</f>
        <v>40526.918300000005</v>
      </c>
      <c r="G5245" s="2">
        <f>(Table1[[#This Row],[Belastbaar loon]]-Table1[[#This Row],[Netto loon]])/Table1[[#This Row],[Belastbaar loon]]</f>
        <v>0.32758842063347204</v>
      </c>
      <c r="H5245" s="14">
        <f t="shared" ca="1" si="76"/>
        <v>19739.179499999998</v>
      </c>
      <c r="I5245" s="14">
        <f ca="1">IF(ROW()=2, Table1[[#This Row],[Netto loon]], INDIRECT(ADDRESS(ROW()-1,COLUMN(F:F))))</f>
        <v>40521.820500000002</v>
      </c>
      <c r="J5245" s="6">
        <f ca="1">IF(ROW()=2, 0, Table1[[#This Row],[Belastbaar loon]]-INDIRECT(ADDRESS(ROW()-1,COLUMN(A:A))))</f>
        <v>10</v>
      </c>
      <c r="K5245" s="6">
        <f ca="1">Table1[[#This Row],[Netto loon]]-Table1[[#This Row],[Netto vorige schijf]]</f>
        <v>5.0978000000031898</v>
      </c>
      <c r="L5245" s="2">
        <f ca="1">(Table1[[#This Row],[Bruto tov vorige schijf]]-Table1[[#This Row],[Netto tov vorige schijf]])/MAX(Table1[[#This Row],[Bruto tov vorige schijf]],1)</f>
        <v>0.49021999999968102</v>
      </c>
    </row>
    <row r="5246" spans="1:12" x14ac:dyDescent="0.25">
      <c r="A5246" s="14">
        <v>60281</v>
      </c>
      <c r="B5246" s="6">
        <f>LoonHeffing2020(Table1[[#This Row],[Belastbaar loon]])</f>
        <v>22514.9535</v>
      </c>
      <c r="C5246" s="6">
        <f>AlgemeneHeffingsKorting2020(Table1[[#This Row],[Belastbaar loon]])</f>
        <v>466.58960000000002</v>
      </c>
      <c r="D5246" s="14">
        <f>ArbeidsKorting2020(Table1[[#This Row],[Belastbaar loon]])</f>
        <v>2299.38</v>
      </c>
      <c r="E5246" s="14">
        <f>MAX(Table1[[#This Row],[Loonheffing]]-Table1[[#This Row],[Algemene Heffingskorting]]-Table1[[#This Row],[Arbeidskorting]],0)</f>
        <v>19748.983899999999</v>
      </c>
      <c r="F5246" s="6">
        <f>Table1[[#This Row],[Belastbaar loon]]-Table1[[#This Row],[Belasting]]</f>
        <v>40532.016100000001</v>
      </c>
      <c r="G5246" s="2">
        <f>(Table1[[#This Row],[Belastbaar loon]]-Table1[[#This Row],[Netto loon]])/Table1[[#This Row],[Belastbaar loon]]</f>
        <v>0.32761539954546209</v>
      </c>
      <c r="H5246" s="14">
        <f t="shared" ca="1" si="76"/>
        <v>19744.081699999999</v>
      </c>
      <c r="I5246" s="14">
        <f ca="1">IF(ROW()=2, Table1[[#This Row],[Netto loon]], INDIRECT(ADDRESS(ROW()-1,COLUMN(F:F))))</f>
        <v>40526.918300000005</v>
      </c>
      <c r="J5246" s="6">
        <f ca="1">IF(ROW()=2, 0, Table1[[#This Row],[Belastbaar loon]]-INDIRECT(ADDRESS(ROW()-1,COLUMN(A:A))))</f>
        <v>10</v>
      </c>
      <c r="K5246" s="6">
        <f ca="1">Table1[[#This Row],[Netto loon]]-Table1[[#This Row],[Netto vorige schijf]]</f>
        <v>5.0977999999959138</v>
      </c>
      <c r="L5246" s="2">
        <f ca="1">(Table1[[#This Row],[Bruto tov vorige schijf]]-Table1[[#This Row],[Netto tov vorige schijf]])/MAX(Table1[[#This Row],[Bruto tov vorige schijf]],1)</f>
        <v>0.49022000000040861</v>
      </c>
    </row>
    <row r="5247" spans="1:12" x14ac:dyDescent="0.25">
      <c r="A5247" s="14">
        <v>60291</v>
      </c>
      <c r="B5247" s="6">
        <f>LoonHeffing2020(Table1[[#This Row],[Belastbaar loon]])</f>
        <v>22518.6885</v>
      </c>
      <c r="C5247" s="6">
        <f>AlgemeneHeffingsKorting2020(Table1[[#This Row],[Belastbaar loon]])</f>
        <v>466.0224</v>
      </c>
      <c r="D5247" s="14">
        <f>ArbeidsKorting2020(Table1[[#This Row],[Belastbaar loon]])</f>
        <v>2298.7800000000002</v>
      </c>
      <c r="E5247" s="14">
        <f>MAX(Table1[[#This Row],[Loonheffing]]-Table1[[#This Row],[Algemene Heffingskorting]]-Table1[[#This Row],[Arbeidskorting]],0)</f>
        <v>19753.8861</v>
      </c>
      <c r="F5247" s="6">
        <f>Table1[[#This Row],[Belastbaar loon]]-Table1[[#This Row],[Belasting]]</f>
        <v>40537.113899999997</v>
      </c>
      <c r="G5247" s="2">
        <f>(Table1[[#This Row],[Belastbaar loon]]-Table1[[#This Row],[Netto loon]])/Table1[[#This Row],[Belastbaar loon]]</f>
        <v>0.32764236950788683</v>
      </c>
      <c r="H5247" s="14">
        <f t="shared" ca="1" si="76"/>
        <v>19748.983899999999</v>
      </c>
      <c r="I5247" s="14">
        <f ca="1">IF(ROW()=2, Table1[[#This Row],[Netto loon]], INDIRECT(ADDRESS(ROW()-1,COLUMN(F:F))))</f>
        <v>40532.016100000001</v>
      </c>
      <c r="J5247" s="6">
        <f ca="1">IF(ROW()=2, 0, Table1[[#This Row],[Belastbaar loon]]-INDIRECT(ADDRESS(ROW()-1,COLUMN(A:A))))</f>
        <v>10</v>
      </c>
      <c r="K5247" s="6">
        <f ca="1">Table1[[#This Row],[Netto loon]]-Table1[[#This Row],[Netto vorige schijf]]</f>
        <v>5.0977999999959138</v>
      </c>
      <c r="L5247" s="2">
        <f ca="1">(Table1[[#This Row],[Bruto tov vorige schijf]]-Table1[[#This Row],[Netto tov vorige schijf]])/MAX(Table1[[#This Row],[Bruto tov vorige schijf]],1)</f>
        <v>0.49022000000040861</v>
      </c>
    </row>
    <row r="5248" spans="1:12" x14ac:dyDescent="0.25">
      <c r="A5248" s="14">
        <v>60301</v>
      </c>
      <c r="B5248" s="6">
        <f>LoonHeffing2020(Table1[[#This Row],[Belastbaar loon]])</f>
        <v>22522.423500000001</v>
      </c>
      <c r="C5248" s="6">
        <f>AlgemeneHeffingsKorting2020(Table1[[#This Row],[Belastbaar loon]])</f>
        <v>465.45519999999999</v>
      </c>
      <c r="D5248" s="14">
        <f>ArbeidsKorting2020(Table1[[#This Row],[Belastbaar loon]])</f>
        <v>2298.1799999999998</v>
      </c>
      <c r="E5248" s="14">
        <f>MAX(Table1[[#This Row],[Loonheffing]]-Table1[[#This Row],[Algemene Heffingskorting]]-Table1[[#This Row],[Arbeidskorting]],0)</f>
        <v>19758.7883</v>
      </c>
      <c r="F5248" s="6">
        <f>Table1[[#This Row],[Belastbaar loon]]-Table1[[#This Row],[Belasting]]</f>
        <v>40542.2117</v>
      </c>
      <c r="G5248" s="2">
        <f>(Table1[[#This Row],[Belastbaar loon]]-Table1[[#This Row],[Netto loon]])/Table1[[#This Row],[Belastbaar loon]]</f>
        <v>0.32766933052519859</v>
      </c>
      <c r="H5248" s="14">
        <f t="shared" ca="1" si="76"/>
        <v>19753.8861</v>
      </c>
      <c r="I5248" s="14">
        <f ca="1">IF(ROW()=2, Table1[[#This Row],[Netto loon]], INDIRECT(ADDRESS(ROW()-1,COLUMN(F:F))))</f>
        <v>40537.113899999997</v>
      </c>
      <c r="J5248" s="6">
        <f ca="1">IF(ROW()=2, 0, Table1[[#This Row],[Belastbaar loon]]-INDIRECT(ADDRESS(ROW()-1,COLUMN(A:A))))</f>
        <v>10</v>
      </c>
      <c r="K5248" s="6">
        <f ca="1">Table1[[#This Row],[Netto loon]]-Table1[[#This Row],[Netto vorige schijf]]</f>
        <v>5.0978000000031898</v>
      </c>
      <c r="L5248" s="2">
        <f ca="1">(Table1[[#This Row],[Bruto tov vorige schijf]]-Table1[[#This Row],[Netto tov vorige schijf]])/MAX(Table1[[#This Row],[Bruto tov vorige schijf]],1)</f>
        <v>0.49021999999968102</v>
      </c>
    </row>
    <row r="5249" spans="1:12" x14ac:dyDescent="0.25">
      <c r="A5249" s="14">
        <v>60311</v>
      </c>
      <c r="B5249" s="6">
        <f>LoonHeffing2020(Table1[[#This Row],[Belastbaar loon]])</f>
        <v>22526.158500000001</v>
      </c>
      <c r="C5249" s="6">
        <f>AlgemeneHeffingsKorting2020(Table1[[#This Row],[Belastbaar loon]])</f>
        <v>464.88800000000003</v>
      </c>
      <c r="D5249" s="14">
        <f>ArbeidsKorting2020(Table1[[#This Row],[Belastbaar loon]])</f>
        <v>2297.58</v>
      </c>
      <c r="E5249" s="14">
        <f>MAX(Table1[[#This Row],[Loonheffing]]-Table1[[#This Row],[Algemene Heffingskorting]]-Table1[[#This Row],[Arbeidskorting]],0)</f>
        <v>19763.690500000004</v>
      </c>
      <c r="F5249" s="6">
        <f>Table1[[#This Row],[Belastbaar loon]]-Table1[[#This Row],[Belasting]]</f>
        <v>40547.309499999996</v>
      </c>
      <c r="G5249" s="2">
        <f>(Table1[[#This Row],[Belastbaar loon]]-Table1[[#This Row],[Netto loon]])/Table1[[#This Row],[Belastbaar loon]]</f>
        <v>0.32769628260184719</v>
      </c>
      <c r="H5249" s="14">
        <f t="shared" ca="1" si="76"/>
        <v>19758.7883</v>
      </c>
      <c r="I5249" s="14">
        <f ca="1">IF(ROW()=2, Table1[[#This Row],[Netto loon]], INDIRECT(ADDRESS(ROW()-1,COLUMN(F:F))))</f>
        <v>40542.2117</v>
      </c>
      <c r="J5249" s="6">
        <f ca="1">IF(ROW()=2, 0, Table1[[#This Row],[Belastbaar loon]]-INDIRECT(ADDRESS(ROW()-1,COLUMN(A:A))))</f>
        <v>10</v>
      </c>
      <c r="K5249" s="6">
        <f ca="1">Table1[[#This Row],[Netto loon]]-Table1[[#This Row],[Netto vorige schijf]]</f>
        <v>5.0977999999959138</v>
      </c>
      <c r="L5249" s="2">
        <f ca="1">(Table1[[#This Row],[Bruto tov vorige schijf]]-Table1[[#This Row],[Netto tov vorige schijf]])/MAX(Table1[[#This Row],[Bruto tov vorige schijf]],1)</f>
        <v>0.49022000000040861</v>
      </c>
    </row>
    <row r="5250" spans="1:12" x14ac:dyDescent="0.25">
      <c r="A5250" s="14">
        <v>60321</v>
      </c>
      <c r="B5250" s="6">
        <f>LoonHeffing2020(Table1[[#This Row],[Belastbaar loon]])</f>
        <v>22529.893499999998</v>
      </c>
      <c r="C5250" s="6">
        <f>AlgemeneHeffingsKorting2020(Table1[[#This Row],[Belastbaar loon]])</f>
        <v>464.32080000000002</v>
      </c>
      <c r="D5250" s="14">
        <f>ArbeidsKorting2020(Table1[[#This Row],[Belastbaar loon]])</f>
        <v>2296.98</v>
      </c>
      <c r="E5250" s="14">
        <f>MAX(Table1[[#This Row],[Loonheffing]]-Table1[[#This Row],[Algemene Heffingskorting]]-Table1[[#This Row],[Arbeidskorting]],0)</f>
        <v>19768.592699999997</v>
      </c>
      <c r="F5250" s="6">
        <f>Table1[[#This Row],[Belastbaar loon]]-Table1[[#This Row],[Belasting]]</f>
        <v>40552.407300000006</v>
      </c>
      <c r="G5250" s="2">
        <f>(Table1[[#This Row],[Belastbaar loon]]-Table1[[#This Row],[Netto loon]])/Table1[[#This Row],[Belastbaar loon]]</f>
        <v>0.32772322574227869</v>
      </c>
      <c r="H5250" s="14">
        <f t="shared" ca="1" si="76"/>
        <v>19763.690500000004</v>
      </c>
      <c r="I5250" s="14">
        <f ca="1">IF(ROW()=2, Table1[[#This Row],[Netto loon]], INDIRECT(ADDRESS(ROW()-1,COLUMN(F:F))))</f>
        <v>40547.309499999996</v>
      </c>
      <c r="J5250" s="6">
        <f ca="1">IF(ROW()=2, 0, Table1[[#This Row],[Belastbaar loon]]-INDIRECT(ADDRESS(ROW()-1,COLUMN(A:A))))</f>
        <v>10</v>
      </c>
      <c r="K5250" s="6">
        <f ca="1">Table1[[#This Row],[Netto loon]]-Table1[[#This Row],[Netto vorige schijf]]</f>
        <v>5.0978000000104657</v>
      </c>
      <c r="L5250" s="2">
        <f ca="1">(Table1[[#This Row],[Bruto tov vorige schijf]]-Table1[[#This Row],[Netto tov vorige schijf]])/MAX(Table1[[#This Row],[Bruto tov vorige schijf]],1)</f>
        <v>0.49021999999895344</v>
      </c>
    </row>
    <row r="5251" spans="1:12" x14ac:dyDescent="0.25">
      <c r="A5251" s="14">
        <v>60331</v>
      </c>
      <c r="B5251" s="6">
        <f>LoonHeffing2020(Table1[[#This Row],[Belastbaar loon]])</f>
        <v>22533.628499999999</v>
      </c>
      <c r="C5251" s="6">
        <f>AlgemeneHeffingsKorting2020(Table1[[#This Row],[Belastbaar loon]])</f>
        <v>463.75360000000001</v>
      </c>
      <c r="D5251" s="14">
        <f>ArbeidsKorting2020(Table1[[#This Row],[Belastbaar loon]])</f>
        <v>2296.38</v>
      </c>
      <c r="E5251" s="14">
        <f>MAX(Table1[[#This Row],[Loonheffing]]-Table1[[#This Row],[Algemene Heffingskorting]]-Table1[[#This Row],[Arbeidskorting]],0)</f>
        <v>19773.494899999998</v>
      </c>
      <c r="F5251" s="6">
        <f>Table1[[#This Row],[Belastbaar loon]]-Table1[[#This Row],[Belasting]]</f>
        <v>40557.505100000002</v>
      </c>
      <c r="G5251" s="2">
        <f>(Table1[[#This Row],[Belastbaar loon]]-Table1[[#This Row],[Netto loon]])/Table1[[#This Row],[Belastbaar loon]]</f>
        <v>0.32775015995093731</v>
      </c>
      <c r="H5251" s="14">
        <f t="shared" ca="1" si="76"/>
        <v>19768.592699999997</v>
      </c>
      <c r="I5251" s="14">
        <f ca="1">IF(ROW()=2, Table1[[#This Row],[Netto loon]], INDIRECT(ADDRESS(ROW()-1,COLUMN(F:F))))</f>
        <v>40552.407300000006</v>
      </c>
      <c r="J5251" s="6">
        <f ca="1">IF(ROW()=2, 0, Table1[[#This Row],[Belastbaar loon]]-INDIRECT(ADDRESS(ROW()-1,COLUMN(A:A))))</f>
        <v>10</v>
      </c>
      <c r="K5251" s="6">
        <f ca="1">Table1[[#This Row],[Netto loon]]-Table1[[#This Row],[Netto vorige schijf]]</f>
        <v>5.0977999999959138</v>
      </c>
      <c r="L5251" s="2">
        <f ca="1">(Table1[[#This Row],[Bruto tov vorige schijf]]-Table1[[#This Row],[Netto tov vorige schijf]])/MAX(Table1[[#This Row],[Bruto tov vorige schijf]],1)</f>
        <v>0.49022000000040861</v>
      </c>
    </row>
    <row r="5252" spans="1:12" x14ac:dyDescent="0.25">
      <c r="A5252" s="14">
        <v>60341</v>
      </c>
      <c r="B5252" s="6">
        <f>LoonHeffing2020(Table1[[#This Row],[Belastbaar loon]])</f>
        <v>22537.363499999999</v>
      </c>
      <c r="C5252" s="6">
        <f>AlgemeneHeffingsKorting2020(Table1[[#This Row],[Belastbaar loon]])</f>
        <v>463.18639999999999</v>
      </c>
      <c r="D5252" s="14">
        <f>ArbeidsKorting2020(Table1[[#This Row],[Belastbaar loon]])</f>
        <v>2295.7800000000002</v>
      </c>
      <c r="E5252" s="14">
        <f>MAX(Table1[[#This Row],[Loonheffing]]-Table1[[#This Row],[Algemene Heffingskorting]]-Table1[[#This Row],[Arbeidskorting]],0)</f>
        <v>19778.397100000002</v>
      </c>
      <c r="F5252" s="6">
        <f>Table1[[#This Row],[Belastbaar loon]]-Table1[[#This Row],[Belasting]]</f>
        <v>40562.602899999998</v>
      </c>
      <c r="G5252" s="2">
        <f>(Table1[[#This Row],[Belastbaar loon]]-Table1[[#This Row],[Netto loon]])/Table1[[#This Row],[Belastbaar loon]]</f>
        <v>0.32777708523226334</v>
      </c>
      <c r="H5252" s="14">
        <f t="shared" ca="1" si="76"/>
        <v>19773.494899999998</v>
      </c>
      <c r="I5252" s="14">
        <f ca="1">IF(ROW()=2, Table1[[#This Row],[Netto loon]], INDIRECT(ADDRESS(ROW()-1,COLUMN(F:F))))</f>
        <v>40557.505100000002</v>
      </c>
      <c r="J5252" s="6">
        <f ca="1">IF(ROW()=2, 0, Table1[[#This Row],[Belastbaar loon]]-INDIRECT(ADDRESS(ROW()-1,COLUMN(A:A))))</f>
        <v>10</v>
      </c>
      <c r="K5252" s="6">
        <f ca="1">Table1[[#This Row],[Netto loon]]-Table1[[#This Row],[Netto vorige schijf]]</f>
        <v>5.0977999999959138</v>
      </c>
      <c r="L5252" s="2">
        <f ca="1">(Table1[[#This Row],[Bruto tov vorige schijf]]-Table1[[#This Row],[Netto tov vorige schijf]])/MAX(Table1[[#This Row],[Bruto tov vorige schijf]],1)</f>
        <v>0.49022000000040861</v>
      </c>
    </row>
    <row r="5253" spans="1:12" x14ac:dyDescent="0.25">
      <c r="A5253" s="14">
        <v>60351</v>
      </c>
      <c r="B5253" s="6">
        <f>LoonHeffing2020(Table1[[#This Row],[Belastbaar loon]])</f>
        <v>22541.0985</v>
      </c>
      <c r="C5253" s="6">
        <f>AlgemeneHeffingsKorting2020(Table1[[#This Row],[Belastbaar loon]])</f>
        <v>462.61920000000003</v>
      </c>
      <c r="D5253" s="14">
        <f>ArbeidsKorting2020(Table1[[#This Row],[Belastbaar loon]])</f>
        <v>2295.1799999999998</v>
      </c>
      <c r="E5253" s="14">
        <f>MAX(Table1[[#This Row],[Loonheffing]]-Table1[[#This Row],[Algemene Heffingskorting]]-Table1[[#This Row],[Arbeidskorting]],0)</f>
        <v>19783.299299999999</v>
      </c>
      <c r="F5253" s="6">
        <f>Table1[[#This Row],[Belastbaar loon]]-Table1[[#This Row],[Belasting]]</f>
        <v>40567.700700000001</v>
      </c>
      <c r="G5253" s="2">
        <f>(Table1[[#This Row],[Belastbaar loon]]-Table1[[#This Row],[Netto loon]])/Table1[[#This Row],[Belastbaar loon]]</f>
        <v>0.32780400159069439</v>
      </c>
      <c r="H5253" s="14">
        <f t="shared" ca="1" si="76"/>
        <v>19778.397100000002</v>
      </c>
      <c r="I5253" s="14">
        <f ca="1">IF(ROW()=2, Table1[[#This Row],[Netto loon]], INDIRECT(ADDRESS(ROW()-1,COLUMN(F:F))))</f>
        <v>40562.602899999998</v>
      </c>
      <c r="J5253" s="6">
        <f ca="1">IF(ROW()=2, 0, Table1[[#This Row],[Belastbaar loon]]-INDIRECT(ADDRESS(ROW()-1,COLUMN(A:A))))</f>
        <v>10</v>
      </c>
      <c r="K5253" s="6">
        <f ca="1">Table1[[#This Row],[Netto loon]]-Table1[[#This Row],[Netto vorige schijf]]</f>
        <v>5.0978000000031898</v>
      </c>
      <c r="L5253" s="2">
        <f ca="1">(Table1[[#This Row],[Bruto tov vorige schijf]]-Table1[[#This Row],[Netto tov vorige schijf]])/MAX(Table1[[#This Row],[Bruto tov vorige schijf]],1)</f>
        <v>0.49021999999968102</v>
      </c>
    </row>
    <row r="5254" spans="1:12" x14ac:dyDescent="0.25">
      <c r="A5254" s="14">
        <v>60361</v>
      </c>
      <c r="B5254" s="6">
        <f>LoonHeffing2020(Table1[[#This Row],[Belastbaar loon]])</f>
        <v>22544.833500000001</v>
      </c>
      <c r="C5254" s="6">
        <f>AlgemeneHeffingsKorting2020(Table1[[#This Row],[Belastbaar loon]])</f>
        <v>462.05200000000002</v>
      </c>
      <c r="D5254" s="14">
        <f>ArbeidsKorting2020(Table1[[#This Row],[Belastbaar loon]])</f>
        <v>2294.58</v>
      </c>
      <c r="E5254" s="14">
        <f>MAX(Table1[[#This Row],[Loonheffing]]-Table1[[#This Row],[Algemene Heffingskorting]]-Table1[[#This Row],[Arbeidskorting]],0)</f>
        <v>19788.201500000003</v>
      </c>
      <c r="F5254" s="6">
        <f>Table1[[#This Row],[Belastbaar loon]]-Table1[[#This Row],[Belasting]]</f>
        <v>40572.798499999997</v>
      </c>
      <c r="G5254" s="2">
        <f>(Table1[[#This Row],[Belastbaar loon]]-Table1[[#This Row],[Netto loon]])/Table1[[#This Row],[Belastbaar loon]]</f>
        <v>0.32783090903066553</v>
      </c>
      <c r="H5254" s="14">
        <f t="shared" ca="1" si="76"/>
        <v>19783.299299999999</v>
      </c>
      <c r="I5254" s="14">
        <f ca="1">IF(ROW()=2, Table1[[#This Row],[Netto loon]], INDIRECT(ADDRESS(ROW()-1,COLUMN(F:F))))</f>
        <v>40567.700700000001</v>
      </c>
      <c r="J5254" s="6">
        <f ca="1">IF(ROW()=2, 0, Table1[[#This Row],[Belastbaar loon]]-INDIRECT(ADDRESS(ROW()-1,COLUMN(A:A))))</f>
        <v>10</v>
      </c>
      <c r="K5254" s="6">
        <f ca="1">Table1[[#This Row],[Netto loon]]-Table1[[#This Row],[Netto vorige schijf]]</f>
        <v>5.0977999999959138</v>
      </c>
      <c r="L5254" s="2">
        <f ca="1">(Table1[[#This Row],[Bruto tov vorige schijf]]-Table1[[#This Row],[Netto tov vorige schijf]])/MAX(Table1[[#This Row],[Bruto tov vorige schijf]],1)</f>
        <v>0.49022000000040861</v>
      </c>
    </row>
    <row r="5255" spans="1:12" x14ac:dyDescent="0.25">
      <c r="A5255" s="14">
        <v>60371</v>
      </c>
      <c r="B5255" s="6">
        <f>LoonHeffing2020(Table1[[#This Row],[Belastbaar loon]])</f>
        <v>22548.568500000001</v>
      </c>
      <c r="C5255" s="6">
        <f>AlgemeneHeffingsKorting2020(Table1[[#This Row],[Belastbaar loon]])</f>
        <v>461.48480000000001</v>
      </c>
      <c r="D5255" s="14">
        <f>ArbeidsKorting2020(Table1[[#This Row],[Belastbaar loon]])</f>
        <v>2293.98</v>
      </c>
      <c r="E5255" s="14">
        <f>MAX(Table1[[#This Row],[Loonheffing]]-Table1[[#This Row],[Algemene Heffingskorting]]-Table1[[#This Row],[Arbeidskorting]],0)</f>
        <v>19793.103700000003</v>
      </c>
      <c r="F5255" s="6">
        <f>Table1[[#This Row],[Belastbaar loon]]-Table1[[#This Row],[Belasting]]</f>
        <v>40577.896299999993</v>
      </c>
      <c r="G5255" s="2">
        <f>(Table1[[#This Row],[Belastbaar loon]]-Table1[[#This Row],[Netto loon]])/Table1[[#This Row],[Belastbaar loon]]</f>
        <v>0.32785780755660843</v>
      </c>
      <c r="H5255" s="14">
        <f t="shared" ca="1" si="76"/>
        <v>19788.201500000003</v>
      </c>
      <c r="I5255" s="14">
        <f ca="1">IF(ROW()=2, Table1[[#This Row],[Netto loon]], INDIRECT(ADDRESS(ROW()-1,COLUMN(F:F))))</f>
        <v>40572.798499999997</v>
      </c>
      <c r="J5255" s="6">
        <f ca="1">IF(ROW()=2, 0, Table1[[#This Row],[Belastbaar loon]]-INDIRECT(ADDRESS(ROW()-1,COLUMN(A:A))))</f>
        <v>10</v>
      </c>
      <c r="K5255" s="6">
        <f ca="1">Table1[[#This Row],[Netto loon]]-Table1[[#This Row],[Netto vorige schijf]]</f>
        <v>5.0977999999959138</v>
      </c>
      <c r="L5255" s="2">
        <f ca="1">(Table1[[#This Row],[Bruto tov vorige schijf]]-Table1[[#This Row],[Netto tov vorige schijf]])/MAX(Table1[[#This Row],[Bruto tov vorige schijf]],1)</f>
        <v>0.49022000000040861</v>
      </c>
    </row>
    <row r="5256" spans="1:12" x14ac:dyDescent="0.25">
      <c r="A5256" s="14">
        <v>60381</v>
      </c>
      <c r="B5256" s="6">
        <f>LoonHeffing2020(Table1[[#This Row],[Belastbaar loon]])</f>
        <v>22552.303499999998</v>
      </c>
      <c r="C5256" s="6">
        <f>AlgemeneHeffingsKorting2020(Table1[[#This Row],[Belastbaar loon]])</f>
        <v>460.91759999999999</v>
      </c>
      <c r="D5256" s="14">
        <f>ArbeidsKorting2020(Table1[[#This Row],[Belastbaar loon]])</f>
        <v>2293.38</v>
      </c>
      <c r="E5256" s="14">
        <f>MAX(Table1[[#This Row],[Loonheffing]]-Table1[[#This Row],[Algemene Heffingskorting]]-Table1[[#This Row],[Arbeidskorting]],0)</f>
        <v>19798.005899999996</v>
      </c>
      <c r="F5256" s="6">
        <f>Table1[[#This Row],[Belastbaar loon]]-Table1[[#This Row],[Belasting]]</f>
        <v>40582.994100000004</v>
      </c>
      <c r="G5256" s="2">
        <f>(Table1[[#This Row],[Belastbaar loon]]-Table1[[#This Row],[Netto loon]])/Table1[[#This Row],[Belastbaar loon]]</f>
        <v>0.32788469717295171</v>
      </c>
      <c r="H5256" s="14">
        <f t="shared" ca="1" si="76"/>
        <v>19793.103700000003</v>
      </c>
      <c r="I5256" s="14">
        <f ca="1">IF(ROW()=2, Table1[[#This Row],[Netto loon]], INDIRECT(ADDRESS(ROW()-1,COLUMN(F:F))))</f>
        <v>40577.896299999993</v>
      </c>
      <c r="J5256" s="6">
        <f ca="1">IF(ROW()=2, 0, Table1[[#This Row],[Belastbaar loon]]-INDIRECT(ADDRESS(ROW()-1,COLUMN(A:A))))</f>
        <v>10</v>
      </c>
      <c r="K5256" s="6">
        <f ca="1">Table1[[#This Row],[Netto loon]]-Table1[[#This Row],[Netto vorige schijf]]</f>
        <v>5.0978000000104657</v>
      </c>
      <c r="L5256" s="2">
        <f ca="1">(Table1[[#This Row],[Bruto tov vorige schijf]]-Table1[[#This Row],[Netto tov vorige schijf]])/MAX(Table1[[#This Row],[Bruto tov vorige schijf]],1)</f>
        <v>0.49021999999895344</v>
      </c>
    </row>
    <row r="5257" spans="1:12" x14ac:dyDescent="0.25">
      <c r="A5257" s="14">
        <v>60391</v>
      </c>
      <c r="B5257" s="6">
        <f>LoonHeffing2020(Table1[[#This Row],[Belastbaar loon]])</f>
        <v>22556.038499999999</v>
      </c>
      <c r="C5257" s="6">
        <f>AlgemeneHeffingsKorting2020(Table1[[#This Row],[Belastbaar loon]])</f>
        <v>460.35040000000004</v>
      </c>
      <c r="D5257" s="14">
        <f>ArbeidsKorting2020(Table1[[#This Row],[Belastbaar loon]])</f>
        <v>2292.7800000000002</v>
      </c>
      <c r="E5257" s="14">
        <f>MAX(Table1[[#This Row],[Loonheffing]]-Table1[[#This Row],[Algemene Heffingskorting]]-Table1[[#This Row],[Arbeidskorting]],0)</f>
        <v>19802.908100000001</v>
      </c>
      <c r="F5257" s="6">
        <f>Table1[[#This Row],[Belastbaar loon]]-Table1[[#This Row],[Belasting]]</f>
        <v>40588.091899999999</v>
      </c>
      <c r="G5257" s="2">
        <f>(Table1[[#This Row],[Belastbaar loon]]-Table1[[#This Row],[Netto loon]])/Table1[[#This Row],[Belastbaar loon]]</f>
        <v>0.32791157788412184</v>
      </c>
      <c r="H5257" s="14">
        <f t="shared" ca="1" si="76"/>
        <v>19798.005899999996</v>
      </c>
      <c r="I5257" s="14">
        <f ca="1">IF(ROW()=2, Table1[[#This Row],[Netto loon]], INDIRECT(ADDRESS(ROW()-1,COLUMN(F:F))))</f>
        <v>40582.994100000004</v>
      </c>
      <c r="J5257" s="6">
        <f ca="1">IF(ROW()=2, 0, Table1[[#This Row],[Belastbaar loon]]-INDIRECT(ADDRESS(ROW()-1,COLUMN(A:A))))</f>
        <v>10</v>
      </c>
      <c r="K5257" s="6">
        <f ca="1">Table1[[#This Row],[Netto loon]]-Table1[[#This Row],[Netto vorige schijf]]</f>
        <v>5.0977999999959138</v>
      </c>
      <c r="L5257" s="2">
        <f ca="1">(Table1[[#This Row],[Bruto tov vorige schijf]]-Table1[[#This Row],[Netto tov vorige schijf]])/MAX(Table1[[#This Row],[Bruto tov vorige schijf]],1)</f>
        <v>0.49022000000040861</v>
      </c>
    </row>
    <row r="5258" spans="1:12" x14ac:dyDescent="0.25">
      <c r="A5258" s="14">
        <v>60401</v>
      </c>
      <c r="B5258" s="6">
        <f>LoonHeffing2020(Table1[[#This Row],[Belastbaar loon]])</f>
        <v>22559.773499999999</v>
      </c>
      <c r="C5258" s="6">
        <f>AlgemeneHeffingsKorting2020(Table1[[#This Row],[Belastbaar loon]])</f>
        <v>459.78320000000002</v>
      </c>
      <c r="D5258" s="14">
        <f>ArbeidsKorting2020(Table1[[#This Row],[Belastbaar loon]])</f>
        <v>2292.1799999999998</v>
      </c>
      <c r="E5258" s="14">
        <f>MAX(Table1[[#This Row],[Loonheffing]]-Table1[[#This Row],[Algemene Heffingskorting]]-Table1[[#This Row],[Arbeidskorting]],0)</f>
        <v>19807.810299999997</v>
      </c>
      <c r="F5258" s="6">
        <f>Table1[[#This Row],[Belastbaar loon]]-Table1[[#This Row],[Belasting]]</f>
        <v>40593.189700000003</v>
      </c>
      <c r="G5258" s="2">
        <f>(Table1[[#This Row],[Belastbaar loon]]-Table1[[#This Row],[Netto loon]])/Table1[[#This Row],[Belastbaar loon]]</f>
        <v>0.32793844969454145</v>
      </c>
      <c r="H5258" s="14">
        <f t="shared" ca="1" si="76"/>
        <v>19802.908100000001</v>
      </c>
      <c r="I5258" s="14">
        <f ca="1">IF(ROW()=2, Table1[[#This Row],[Netto loon]], INDIRECT(ADDRESS(ROW()-1,COLUMN(F:F))))</f>
        <v>40588.091899999999</v>
      </c>
      <c r="J5258" s="6">
        <f ca="1">IF(ROW()=2, 0, Table1[[#This Row],[Belastbaar loon]]-INDIRECT(ADDRESS(ROW()-1,COLUMN(A:A))))</f>
        <v>10</v>
      </c>
      <c r="K5258" s="6">
        <f ca="1">Table1[[#This Row],[Netto loon]]-Table1[[#This Row],[Netto vorige schijf]]</f>
        <v>5.0978000000031898</v>
      </c>
      <c r="L5258" s="2">
        <f ca="1">(Table1[[#This Row],[Bruto tov vorige schijf]]-Table1[[#This Row],[Netto tov vorige schijf]])/MAX(Table1[[#This Row],[Bruto tov vorige schijf]],1)</f>
        <v>0.49021999999968102</v>
      </c>
    </row>
    <row r="5259" spans="1:12" x14ac:dyDescent="0.25">
      <c r="A5259" s="14">
        <v>60411</v>
      </c>
      <c r="B5259" s="6">
        <f>LoonHeffing2020(Table1[[#This Row],[Belastbaar loon]])</f>
        <v>22563.5085</v>
      </c>
      <c r="C5259" s="6">
        <f>AlgemeneHeffingsKorting2020(Table1[[#This Row],[Belastbaar loon]])</f>
        <v>459.21600000000001</v>
      </c>
      <c r="D5259" s="14">
        <f>ArbeidsKorting2020(Table1[[#This Row],[Belastbaar loon]])</f>
        <v>2291.58</v>
      </c>
      <c r="E5259" s="14">
        <f>MAX(Table1[[#This Row],[Loonheffing]]-Table1[[#This Row],[Algemene Heffingskorting]]-Table1[[#This Row],[Arbeidskorting]],0)</f>
        <v>19812.712500000001</v>
      </c>
      <c r="F5259" s="6">
        <f>Table1[[#This Row],[Belastbaar loon]]-Table1[[#This Row],[Belasting]]</f>
        <v>40598.287499999999</v>
      </c>
      <c r="G5259" s="2">
        <f>(Table1[[#This Row],[Belastbaar loon]]-Table1[[#This Row],[Netto loon]])/Table1[[#This Row],[Belastbaar loon]]</f>
        <v>0.32796531260863088</v>
      </c>
      <c r="H5259" s="14">
        <f t="shared" ca="1" si="76"/>
        <v>19807.810299999997</v>
      </c>
      <c r="I5259" s="14">
        <f ca="1">IF(ROW()=2, Table1[[#This Row],[Netto loon]], INDIRECT(ADDRESS(ROW()-1,COLUMN(F:F))))</f>
        <v>40593.189700000003</v>
      </c>
      <c r="J5259" s="6">
        <f ca="1">IF(ROW()=2, 0, Table1[[#This Row],[Belastbaar loon]]-INDIRECT(ADDRESS(ROW()-1,COLUMN(A:A))))</f>
        <v>10</v>
      </c>
      <c r="K5259" s="6">
        <f ca="1">Table1[[#This Row],[Netto loon]]-Table1[[#This Row],[Netto vorige schijf]]</f>
        <v>5.0977999999959138</v>
      </c>
      <c r="L5259" s="2">
        <f ca="1">(Table1[[#This Row],[Bruto tov vorige schijf]]-Table1[[#This Row],[Netto tov vorige schijf]])/MAX(Table1[[#This Row],[Bruto tov vorige schijf]],1)</f>
        <v>0.49022000000040861</v>
      </c>
    </row>
    <row r="5260" spans="1:12" x14ac:dyDescent="0.25">
      <c r="A5260" s="14">
        <v>60421</v>
      </c>
      <c r="B5260" s="6">
        <f>LoonHeffing2020(Table1[[#This Row],[Belastbaar loon]])</f>
        <v>22567.2435</v>
      </c>
      <c r="C5260" s="6">
        <f>AlgemeneHeffingsKorting2020(Table1[[#This Row],[Belastbaar loon]])</f>
        <v>458.64879999999999</v>
      </c>
      <c r="D5260" s="14">
        <f>ArbeidsKorting2020(Table1[[#This Row],[Belastbaar loon]])</f>
        <v>2290.98</v>
      </c>
      <c r="E5260" s="14">
        <f>MAX(Table1[[#This Row],[Loonheffing]]-Table1[[#This Row],[Algemene Heffingskorting]]-Table1[[#This Row],[Arbeidskorting]],0)</f>
        <v>19817.614700000002</v>
      </c>
      <c r="F5260" s="6">
        <f>Table1[[#This Row],[Belastbaar loon]]-Table1[[#This Row],[Belasting]]</f>
        <v>40603.385299999994</v>
      </c>
      <c r="G5260" s="2">
        <f>(Table1[[#This Row],[Belastbaar loon]]-Table1[[#This Row],[Netto loon]])/Table1[[#This Row],[Belastbaar loon]]</f>
        <v>0.32799216663080727</v>
      </c>
      <c r="H5260" s="14">
        <f t="shared" ca="1" si="76"/>
        <v>19812.712500000001</v>
      </c>
      <c r="I5260" s="14">
        <f ca="1">IF(ROW()=2, Table1[[#This Row],[Netto loon]], INDIRECT(ADDRESS(ROW()-1,COLUMN(F:F))))</f>
        <v>40598.287499999999</v>
      </c>
      <c r="J5260" s="6">
        <f ca="1">IF(ROW()=2, 0, Table1[[#This Row],[Belastbaar loon]]-INDIRECT(ADDRESS(ROW()-1,COLUMN(A:A))))</f>
        <v>10</v>
      </c>
      <c r="K5260" s="6">
        <f ca="1">Table1[[#This Row],[Netto loon]]-Table1[[#This Row],[Netto vorige schijf]]</f>
        <v>5.0977999999959138</v>
      </c>
      <c r="L5260" s="2">
        <f ca="1">(Table1[[#This Row],[Bruto tov vorige schijf]]-Table1[[#This Row],[Netto tov vorige schijf]])/MAX(Table1[[#This Row],[Bruto tov vorige schijf]],1)</f>
        <v>0.49022000000040861</v>
      </c>
    </row>
    <row r="5261" spans="1:12" x14ac:dyDescent="0.25">
      <c r="A5261" s="14">
        <v>60431</v>
      </c>
      <c r="B5261" s="6">
        <f>LoonHeffing2020(Table1[[#This Row],[Belastbaar loon]])</f>
        <v>22570.978500000001</v>
      </c>
      <c r="C5261" s="6">
        <f>AlgemeneHeffingsKorting2020(Table1[[#This Row],[Belastbaar loon]])</f>
        <v>458.08160000000004</v>
      </c>
      <c r="D5261" s="14">
        <f>ArbeidsKorting2020(Table1[[#This Row],[Belastbaar loon]])</f>
        <v>2290.38</v>
      </c>
      <c r="E5261" s="14">
        <f>MAX(Table1[[#This Row],[Loonheffing]]-Table1[[#This Row],[Algemene Heffingskorting]]-Table1[[#This Row],[Arbeidskorting]],0)</f>
        <v>19822.516899999999</v>
      </c>
      <c r="F5261" s="6">
        <f>Table1[[#This Row],[Belastbaar loon]]-Table1[[#This Row],[Belasting]]</f>
        <v>40608.483099999998</v>
      </c>
      <c r="G5261" s="2">
        <f>(Table1[[#This Row],[Belastbaar loon]]-Table1[[#This Row],[Netto loon]])/Table1[[#This Row],[Belastbaar loon]]</f>
        <v>0.32801901176548465</v>
      </c>
      <c r="H5261" s="14">
        <f t="shared" ca="1" si="76"/>
        <v>19817.614700000002</v>
      </c>
      <c r="I5261" s="14">
        <f ca="1">IF(ROW()=2, Table1[[#This Row],[Netto loon]], INDIRECT(ADDRESS(ROW()-1,COLUMN(F:F))))</f>
        <v>40603.385299999994</v>
      </c>
      <c r="J5261" s="6">
        <f ca="1">IF(ROW()=2, 0, Table1[[#This Row],[Belastbaar loon]]-INDIRECT(ADDRESS(ROW()-1,COLUMN(A:A))))</f>
        <v>10</v>
      </c>
      <c r="K5261" s="6">
        <f ca="1">Table1[[#This Row],[Netto loon]]-Table1[[#This Row],[Netto vorige schijf]]</f>
        <v>5.0978000000031898</v>
      </c>
      <c r="L5261" s="2">
        <f ca="1">(Table1[[#This Row],[Bruto tov vorige schijf]]-Table1[[#This Row],[Netto tov vorige schijf]])/MAX(Table1[[#This Row],[Bruto tov vorige schijf]],1)</f>
        <v>0.49021999999968102</v>
      </c>
    </row>
    <row r="5262" spans="1:12" x14ac:dyDescent="0.25">
      <c r="A5262" s="14">
        <v>60441</v>
      </c>
      <c r="B5262" s="6">
        <f>LoonHeffing2020(Table1[[#This Row],[Belastbaar loon]])</f>
        <v>22574.713500000002</v>
      </c>
      <c r="C5262" s="6">
        <f>AlgemeneHeffingsKorting2020(Table1[[#This Row],[Belastbaar loon]])</f>
        <v>457.51440000000002</v>
      </c>
      <c r="D5262" s="14">
        <f>ArbeidsKorting2020(Table1[[#This Row],[Belastbaar loon]])</f>
        <v>2289.7800000000002</v>
      </c>
      <c r="E5262" s="14">
        <f>MAX(Table1[[#This Row],[Loonheffing]]-Table1[[#This Row],[Algemene Heffingskorting]]-Table1[[#This Row],[Arbeidskorting]],0)</f>
        <v>19827.419100000003</v>
      </c>
      <c r="F5262" s="6">
        <f>Table1[[#This Row],[Belastbaar loon]]-Table1[[#This Row],[Belasting]]</f>
        <v>40613.580900000001</v>
      </c>
      <c r="G5262" s="2">
        <f>(Table1[[#This Row],[Belastbaar loon]]-Table1[[#This Row],[Netto loon]])/Table1[[#This Row],[Belastbaar loon]]</f>
        <v>0.32804584801707448</v>
      </c>
      <c r="H5262" s="14">
        <f t="shared" ca="1" si="76"/>
        <v>19822.516899999999</v>
      </c>
      <c r="I5262" s="14">
        <f ca="1">IF(ROW()=2, Table1[[#This Row],[Netto loon]], INDIRECT(ADDRESS(ROW()-1,COLUMN(F:F))))</f>
        <v>40608.483099999998</v>
      </c>
      <c r="J5262" s="6">
        <f ca="1">IF(ROW()=2, 0, Table1[[#This Row],[Belastbaar loon]]-INDIRECT(ADDRESS(ROW()-1,COLUMN(A:A))))</f>
        <v>10</v>
      </c>
      <c r="K5262" s="6">
        <f ca="1">Table1[[#This Row],[Netto loon]]-Table1[[#This Row],[Netto vorige schijf]]</f>
        <v>5.0978000000031898</v>
      </c>
      <c r="L5262" s="2">
        <f ca="1">(Table1[[#This Row],[Bruto tov vorige schijf]]-Table1[[#This Row],[Netto tov vorige schijf]])/MAX(Table1[[#This Row],[Bruto tov vorige schijf]],1)</f>
        <v>0.49021999999968102</v>
      </c>
    </row>
    <row r="5263" spans="1:12" x14ac:dyDescent="0.25">
      <c r="A5263" s="14">
        <v>60451</v>
      </c>
      <c r="B5263" s="6">
        <f>LoonHeffing2020(Table1[[#This Row],[Belastbaar loon]])</f>
        <v>22578.448499999999</v>
      </c>
      <c r="C5263" s="6">
        <f>AlgemeneHeffingsKorting2020(Table1[[#This Row],[Belastbaar loon]])</f>
        <v>456.94720000000001</v>
      </c>
      <c r="D5263" s="14">
        <f>ArbeidsKorting2020(Table1[[#This Row],[Belastbaar loon]])</f>
        <v>2289.1799999999998</v>
      </c>
      <c r="E5263" s="14">
        <f>MAX(Table1[[#This Row],[Loonheffing]]-Table1[[#This Row],[Algemene Heffingskorting]]-Table1[[#This Row],[Arbeidskorting]],0)</f>
        <v>19832.3213</v>
      </c>
      <c r="F5263" s="6">
        <f>Table1[[#This Row],[Belastbaar loon]]-Table1[[#This Row],[Belasting]]</f>
        <v>40618.678700000004</v>
      </c>
      <c r="G5263" s="2">
        <f>(Table1[[#This Row],[Belastbaar loon]]-Table1[[#This Row],[Netto loon]])/Table1[[#This Row],[Belastbaar loon]]</f>
        <v>0.32807267538998519</v>
      </c>
      <c r="H5263" s="14">
        <f t="shared" ca="1" si="76"/>
        <v>19827.419100000003</v>
      </c>
      <c r="I5263" s="14">
        <f ca="1">IF(ROW()=2, Table1[[#This Row],[Netto loon]], INDIRECT(ADDRESS(ROW()-1,COLUMN(F:F))))</f>
        <v>40613.580900000001</v>
      </c>
      <c r="J5263" s="6">
        <f ca="1">IF(ROW()=2, 0, Table1[[#This Row],[Belastbaar loon]]-INDIRECT(ADDRESS(ROW()-1,COLUMN(A:A))))</f>
        <v>10</v>
      </c>
      <c r="K5263" s="6">
        <f ca="1">Table1[[#This Row],[Netto loon]]-Table1[[#This Row],[Netto vorige schijf]]</f>
        <v>5.0978000000031898</v>
      </c>
      <c r="L5263" s="2">
        <f ca="1">(Table1[[#This Row],[Bruto tov vorige schijf]]-Table1[[#This Row],[Netto tov vorige schijf]])/MAX(Table1[[#This Row],[Bruto tov vorige schijf]],1)</f>
        <v>0.49021999999968102</v>
      </c>
    </row>
    <row r="5264" spans="1:12" x14ac:dyDescent="0.25">
      <c r="A5264" s="14">
        <v>60461</v>
      </c>
      <c r="B5264" s="6">
        <f>LoonHeffing2020(Table1[[#This Row],[Belastbaar loon]])</f>
        <v>22582.183499999999</v>
      </c>
      <c r="C5264" s="6">
        <f>AlgemeneHeffingsKorting2020(Table1[[#This Row],[Belastbaar loon]])</f>
        <v>456.38</v>
      </c>
      <c r="D5264" s="14">
        <f>ArbeidsKorting2020(Table1[[#This Row],[Belastbaar loon]])</f>
        <v>2288.58</v>
      </c>
      <c r="E5264" s="14">
        <f>MAX(Table1[[#This Row],[Loonheffing]]-Table1[[#This Row],[Algemene Heffingskorting]]-Table1[[#This Row],[Arbeidskorting]],0)</f>
        <v>19837.2235</v>
      </c>
      <c r="F5264" s="6">
        <f>Table1[[#This Row],[Belastbaar loon]]-Table1[[#This Row],[Belasting]]</f>
        <v>40623.7765</v>
      </c>
      <c r="G5264" s="2">
        <f>(Table1[[#This Row],[Belastbaar loon]]-Table1[[#This Row],[Netto loon]])/Table1[[#This Row],[Belastbaar loon]]</f>
        <v>0.32809949388862242</v>
      </c>
      <c r="H5264" s="14">
        <f t="shared" ca="1" si="76"/>
        <v>19832.3213</v>
      </c>
      <c r="I5264" s="14">
        <f ca="1">IF(ROW()=2, Table1[[#This Row],[Netto loon]], INDIRECT(ADDRESS(ROW()-1,COLUMN(F:F))))</f>
        <v>40618.678700000004</v>
      </c>
      <c r="J5264" s="6">
        <f ca="1">IF(ROW()=2, 0, Table1[[#This Row],[Belastbaar loon]]-INDIRECT(ADDRESS(ROW()-1,COLUMN(A:A))))</f>
        <v>10</v>
      </c>
      <c r="K5264" s="6">
        <f ca="1">Table1[[#This Row],[Netto loon]]-Table1[[#This Row],[Netto vorige schijf]]</f>
        <v>5.0977999999959138</v>
      </c>
      <c r="L5264" s="2">
        <f ca="1">(Table1[[#This Row],[Bruto tov vorige schijf]]-Table1[[#This Row],[Netto tov vorige schijf]])/MAX(Table1[[#This Row],[Bruto tov vorige schijf]],1)</f>
        <v>0.49022000000040861</v>
      </c>
    </row>
    <row r="5265" spans="1:12" x14ac:dyDescent="0.25">
      <c r="A5265" s="14">
        <v>60471</v>
      </c>
      <c r="B5265" s="6">
        <f>LoonHeffing2020(Table1[[#This Row],[Belastbaar loon]])</f>
        <v>22585.9185</v>
      </c>
      <c r="C5265" s="6">
        <f>AlgemeneHeffingsKorting2020(Table1[[#This Row],[Belastbaar loon]])</f>
        <v>455.81280000000004</v>
      </c>
      <c r="D5265" s="14">
        <f>ArbeidsKorting2020(Table1[[#This Row],[Belastbaar loon]])</f>
        <v>2287.98</v>
      </c>
      <c r="E5265" s="14">
        <f>MAX(Table1[[#This Row],[Loonheffing]]-Table1[[#This Row],[Algemene Heffingskorting]]-Table1[[#This Row],[Arbeidskorting]],0)</f>
        <v>19842.125700000001</v>
      </c>
      <c r="F5265" s="6">
        <f>Table1[[#This Row],[Belastbaar loon]]-Table1[[#This Row],[Belasting]]</f>
        <v>40628.874299999996</v>
      </c>
      <c r="G5265" s="2">
        <f>(Table1[[#This Row],[Belastbaar loon]]-Table1[[#This Row],[Netto loon]])/Table1[[#This Row],[Belastbaar loon]]</f>
        <v>0.32812630351738858</v>
      </c>
      <c r="H5265" s="14">
        <f t="shared" ca="1" si="76"/>
        <v>19837.2235</v>
      </c>
      <c r="I5265" s="14">
        <f ca="1">IF(ROW()=2, Table1[[#This Row],[Netto loon]], INDIRECT(ADDRESS(ROW()-1,COLUMN(F:F))))</f>
        <v>40623.7765</v>
      </c>
      <c r="J5265" s="6">
        <f ca="1">IF(ROW()=2, 0, Table1[[#This Row],[Belastbaar loon]]-INDIRECT(ADDRESS(ROW()-1,COLUMN(A:A))))</f>
        <v>10</v>
      </c>
      <c r="K5265" s="6">
        <f ca="1">Table1[[#This Row],[Netto loon]]-Table1[[#This Row],[Netto vorige schijf]]</f>
        <v>5.0977999999959138</v>
      </c>
      <c r="L5265" s="2">
        <f ca="1">(Table1[[#This Row],[Bruto tov vorige schijf]]-Table1[[#This Row],[Netto tov vorige schijf]])/MAX(Table1[[#This Row],[Bruto tov vorige schijf]],1)</f>
        <v>0.49022000000040861</v>
      </c>
    </row>
    <row r="5266" spans="1:12" x14ac:dyDescent="0.25">
      <c r="A5266" s="14">
        <v>60481</v>
      </c>
      <c r="B5266" s="6">
        <f>LoonHeffing2020(Table1[[#This Row],[Belastbaar loon]])</f>
        <v>22589.6535</v>
      </c>
      <c r="C5266" s="6">
        <f>AlgemeneHeffingsKorting2020(Table1[[#This Row],[Belastbaar loon]])</f>
        <v>455.24560000000002</v>
      </c>
      <c r="D5266" s="14">
        <f>ArbeidsKorting2020(Table1[[#This Row],[Belastbaar loon]])</f>
        <v>2287.38</v>
      </c>
      <c r="E5266" s="14">
        <f>MAX(Table1[[#This Row],[Loonheffing]]-Table1[[#This Row],[Algemene Heffingskorting]]-Table1[[#This Row],[Arbeidskorting]],0)</f>
        <v>19847.027900000001</v>
      </c>
      <c r="F5266" s="6">
        <f>Table1[[#This Row],[Belastbaar loon]]-Table1[[#This Row],[Belasting]]</f>
        <v>40633.972099999999</v>
      </c>
      <c r="G5266" s="2">
        <f>(Table1[[#This Row],[Belastbaar loon]]-Table1[[#This Row],[Netto loon]])/Table1[[#This Row],[Belastbaar loon]]</f>
        <v>0.32815310428068323</v>
      </c>
      <c r="H5266" s="14">
        <f t="shared" ca="1" si="76"/>
        <v>19842.125700000001</v>
      </c>
      <c r="I5266" s="14">
        <f ca="1">IF(ROW()=2, Table1[[#This Row],[Netto loon]], INDIRECT(ADDRESS(ROW()-1,COLUMN(F:F))))</f>
        <v>40628.874299999996</v>
      </c>
      <c r="J5266" s="6">
        <f ca="1">IF(ROW()=2, 0, Table1[[#This Row],[Belastbaar loon]]-INDIRECT(ADDRESS(ROW()-1,COLUMN(A:A))))</f>
        <v>10</v>
      </c>
      <c r="K5266" s="6">
        <f ca="1">Table1[[#This Row],[Netto loon]]-Table1[[#This Row],[Netto vorige schijf]]</f>
        <v>5.0978000000031898</v>
      </c>
      <c r="L5266" s="2">
        <f ca="1">(Table1[[#This Row],[Bruto tov vorige schijf]]-Table1[[#This Row],[Netto tov vorige schijf]])/MAX(Table1[[#This Row],[Bruto tov vorige schijf]],1)</f>
        <v>0.49021999999968102</v>
      </c>
    </row>
    <row r="5267" spans="1:12" x14ac:dyDescent="0.25">
      <c r="A5267" s="14">
        <v>60491</v>
      </c>
      <c r="B5267" s="6">
        <f>LoonHeffing2020(Table1[[#This Row],[Belastbaar loon]])</f>
        <v>22593.388500000001</v>
      </c>
      <c r="C5267" s="6">
        <f>AlgemeneHeffingsKorting2020(Table1[[#This Row],[Belastbaar loon]])</f>
        <v>454.67840000000001</v>
      </c>
      <c r="D5267" s="14">
        <f>ArbeidsKorting2020(Table1[[#This Row],[Belastbaar loon]])</f>
        <v>2286.7800000000002</v>
      </c>
      <c r="E5267" s="14">
        <f>MAX(Table1[[#This Row],[Loonheffing]]-Table1[[#This Row],[Algemene Heffingskorting]]-Table1[[#This Row],[Arbeidskorting]],0)</f>
        <v>19851.930100000001</v>
      </c>
      <c r="F5267" s="6">
        <f>Table1[[#This Row],[Belastbaar loon]]-Table1[[#This Row],[Belasting]]</f>
        <v>40639.069900000002</v>
      </c>
      <c r="G5267" s="2">
        <f>(Table1[[#This Row],[Belastbaar loon]]-Table1[[#This Row],[Netto loon]])/Table1[[#This Row],[Belastbaar loon]]</f>
        <v>0.32817989618290322</v>
      </c>
      <c r="H5267" s="14">
        <f t="shared" ca="1" si="76"/>
        <v>19847.027900000001</v>
      </c>
      <c r="I5267" s="14">
        <f ca="1">IF(ROW()=2, Table1[[#This Row],[Netto loon]], INDIRECT(ADDRESS(ROW()-1,COLUMN(F:F))))</f>
        <v>40633.972099999999</v>
      </c>
      <c r="J5267" s="6">
        <f ca="1">IF(ROW()=2, 0, Table1[[#This Row],[Belastbaar loon]]-INDIRECT(ADDRESS(ROW()-1,COLUMN(A:A))))</f>
        <v>10</v>
      </c>
      <c r="K5267" s="6">
        <f ca="1">Table1[[#This Row],[Netto loon]]-Table1[[#This Row],[Netto vorige schijf]]</f>
        <v>5.0978000000031898</v>
      </c>
      <c r="L5267" s="2">
        <f ca="1">(Table1[[#This Row],[Bruto tov vorige schijf]]-Table1[[#This Row],[Netto tov vorige schijf]])/MAX(Table1[[#This Row],[Bruto tov vorige schijf]],1)</f>
        <v>0.49021999999968102</v>
      </c>
    </row>
    <row r="5268" spans="1:12" x14ac:dyDescent="0.25">
      <c r="A5268" s="14">
        <v>60501</v>
      </c>
      <c r="B5268" s="6">
        <f>LoonHeffing2020(Table1[[#This Row],[Belastbaar loon]])</f>
        <v>22597.123500000002</v>
      </c>
      <c r="C5268" s="6">
        <f>AlgemeneHeffingsKorting2020(Table1[[#This Row],[Belastbaar loon]])</f>
        <v>454.1112</v>
      </c>
      <c r="D5268" s="14">
        <f>ArbeidsKorting2020(Table1[[#This Row],[Belastbaar loon]])</f>
        <v>2286.1799999999998</v>
      </c>
      <c r="E5268" s="14">
        <f>MAX(Table1[[#This Row],[Loonheffing]]-Table1[[#This Row],[Algemene Heffingskorting]]-Table1[[#This Row],[Arbeidskorting]],0)</f>
        <v>19856.832300000002</v>
      </c>
      <c r="F5268" s="6">
        <f>Table1[[#This Row],[Belastbaar loon]]-Table1[[#This Row],[Belasting]]</f>
        <v>40644.167699999998</v>
      </c>
      <c r="G5268" s="2">
        <f>(Table1[[#This Row],[Belastbaar loon]]-Table1[[#This Row],[Netto loon]])/Table1[[#This Row],[Belastbaar loon]]</f>
        <v>0.32820667922844254</v>
      </c>
      <c r="H5268" s="14">
        <f t="shared" ca="1" si="76"/>
        <v>19851.930100000001</v>
      </c>
      <c r="I5268" s="14">
        <f ca="1">IF(ROW()=2, Table1[[#This Row],[Netto loon]], INDIRECT(ADDRESS(ROW()-1,COLUMN(F:F))))</f>
        <v>40639.069900000002</v>
      </c>
      <c r="J5268" s="6">
        <f ca="1">IF(ROW()=2, 0, Table1[[#This Row],[Belastbaar loon]]-INDIRECT(ADDRESS(ROW()-1,COLUMN(A:A))))</f>
        <v>10</v>
      </c>
      <c r="K5268" s="6">
        <f ca="1">Table1[[#This Row],[Netto loon]]-Table1[[#This Row],[Netto vorige schijf]]</f>
        <v>5.0977999999959138</v>
      </c>
      <c r="L5268" s="2">
        <f ca="1">(Table1[[#This Row],[Bruto tov vorige schijf]]-Table1[[#This Row],[Netto tov vorige schijf]])/MAX(Table1[[#This Row],[Bruto tov vorige schijf]],1)</f>
        <v>0.49022000000040861</v>
      </c>
    </row>
    <row r="5269" spans="1:12" x14ac:dyDescent="0.25">
      <c r="A5269" s="14">
        <v>60511</v>
      </c>
      <c r="B5269" s="6">
        <f>LoonHeffing2020(Table1[[#This Row],[Belastbaar loon]])</f>
        <v>22600.858499999998</v>
      </c>
      <c r="C5269" s="6">
        <f>AlgemeneHeffingsKorting2020(Table1[[#This Row],[Belastbaar loon]])</f>
        <v>453.54400000000004</v>
      </c>
      <c r="D5269" s="14">
        <f>ArbeidsKorting2020(Table1[[#This Row],[Belastbaar loon]])</f>
        <v>2285.58</v>
      </c>
      <c r="E5269" s="14">
        <f>MAX(Table1[[#This Row],[Loonheffing]]-Table1[[#This Row],[Algemene Heffingskorting]]-Table1[[#This Row],[Arbeidskorting]],0)</f>
        <v>19861.734499999999</v>
      </c>
      <c r="F5269" s="6">
        <f>Table1[[#This Row],[Belastbaar loon]]-Table1[[#This Row],[Belasting]]</f>
        <v>40649.265500000001</v>
      </c>
      <c r="G5269" s="2">
        <f>(Table1[[#This Row],[Belastbaar loon]]-Table1[[#This Row],[Netto loon]])/Table1[[#This Row],[Belastbaar loon]]</f>
        <v>0.32823345342169191</v>
      </c>
      <c r="H5269" s="14">
        <f t="shared" ca="1" si="76"/>
        <v>19856.832300000002</v>
      </c>
      <c r="I5269" s="14">
        <f ca="1">IF(ROW()=2, Table1[[#This Row],[Netto loon]], INDIRECT(ADDRESS(ROW()-1,COLUMN(F:F))))</f>
        <v>40644.167699999998</v>
      </c>
      <c r="J5269" s="6">
        <f ca="1">IF(ROW()=2, 0, Table1[[#This Row],[Belastbaar loon]]-INDIRECT(ADDRESS(ROW()-1,COLUMN(A:A))))</f>
        <v>10</v>
      </c>
      <c r="K5269" s="6">
        <f ca="1">Table1[[#This Row],[Netto loon]]-Table1[[#This Row],[Netto vorige schijf]]</f>
        <v>5.0978000000031898</v>
      </c>
      <c r="L5269" s="2">
        <f ca="1">(Table1[[#This Row],[Bruto tov vorige schijf]]-Table1[[#This Row],[Netto tov vorige schijf]])/MAX(Table1[[#This Row],[Bruto tov vorige schijf]],1)</f>
        <v>0.49021999999968102</v>
      </c>
    </row>
    <row r="5270" spans="1:12" x14ac:dyDescent="0.25">
      <c r="A5270" s="14">
        <v>60521</v>
      </c>
      <c r="B5270" s="6">
        <f>LoonHeffing2020(Table1[[#This Row],[Belastbaar loon]])</f>
        <v>22604.593499999999</v>
      </c>
      <c r="C5270" s="6">
        <f>AlgemeneHeffingsKorting2020(Table1[[#This Row],[Belastbaar loon]])</f>
        <v>452.97680000000003</v>
      </c>
      <c r="D5270" s="14">
        <f>ArbeidsKorting2020(Table1[[#This Row],[Belastbaar loon]])</f>
        <v>2284.98</v>
      </c>
      <c r="E5270" s="14">
        <f>MAX(Table1[[#This Row],[Loonheffing]]-Table1[[#This Row],[Algemene Heffingskorting]]-Table1[[#This Row],[Arbeidskorting]],0)</f>
        <v>19866.636699999999</v>
      </c>
      <c r="F5270" s="6">
        <f>Table1[[#This Row],[Belastbaar loon]]-Table1[[#This Row],[Belasting]]</f>
        <v>40654.363299999997</v>
      </c>
      <c r="G5270" s="2">
        <f>(Table1[[#This Row],[Belastbaar loon]]-Table1[[#This Row],[Netto loon]])/Table1[[#This Row],[Belastbaar loon]]</f>
        <v>0.32826021876703959</v>
      </c>
      <c r="H5270" s="14">
        <f t="shared" ca="1" si="76"/>
        <v>19861.734499999999</v>
      </c>
      <c r="I5270" s="14">
        <f ca="1">IF(ROW()=2, Table1[[#This Row],[Netto loon]], INDIRECT(ADDRESS(ROW()-1,COLUMN(F:F))))</f>
        <v>40649.265500000001</v>
      </c>
      <c r="J5270" s="6">
        <f ca="1">IF(ROW()=2, 0, Table1[[#This Row],[Belastbaar loon]]-INDIRECT(ADDRESS(ROW()-1,COLUMN(A:A))))</f>
        <v>10</v>
      </c>
      <c r="K5270" s="6">
        <f ca="1">Table1[[#This Row],[Netto loon]]-Table1[[#This Row],[Netto vorige schijf]]</f>
        <v>5.0977999999959138</v>
      </c>
      <c r="L5270" s="2">
        <f ca="1">(Table1[[#This Row],[Bruto tov vorige schijf]]-Table1[[#This Row],[Netto tov vorige schijf]])/MAX(Table1[[#This Row],[Bruto tov vorige schijf]],1)</f>
        <v>0.49022000000040861</v>
      </c>
    </row>
    <row r="5271" spans="1:12" x14ac:dyDescent="0.25">
      <c r="A5271" s="14">
        <v>60531</v>
      </c>
      <c r="B5271" s="6">
        <f>LoonHeffing2020(Table1[[#This Row],[Belastbaar loon]])</f>
        <v>22608.3285</v>
      </c>
      <c r="C5271" s="6">
        <f>AlgemeneHeffingsKorting2020(Table1[[#This Row],[Belastbaar loon]])</f>
        <v>452.40960000000001</v>
      </c>
      <c r="D5271" s="14">
        <f>ArbeidsKorting2020(Table1[[#This Row],[Belastbaar loon]])</f>
        <v>2284.38</v>
      </c>
      <c r="E5271" s="14">
        <f>MAX(Table1[[#This Row],[Loonheffing]]-Table1[[#This Row],[Algemene Heffingskorting]]-Table1[[#This Row],[Arbeidskorting]],0)</f>
        <v>19871.5389</v>
      </c>
      <c r="F5271" s="6">
        <f>Table1[[#This Row],[Belastbaar loon]]-Table1[[#This Row],[Belasting]]</f>
        <v>40659.4611</v>
      </c>
      <c r="G5271" s="2">
        <f>(Table1[[#This Row],[Belastbaar loon]]-Table1[[#This Row],[Netto loon]])/Table1[[#This Row],[Belastbaar loon]]</f>
        <v>0.32828697526887046</v>
      </c>
      <c r="H5271" s="14">
        <f t="shared" ca="1" si="76"/>
        <v>19866.636699999999</v>
      </c>
      <c r="I5271" s="14">
        <f ca="1">IF(ROW()=2, Table1[[#This Row],[Netto loon]], INDIRECT(ADDRESS(ROW()-1,COLUMN(F:F))))</f>
        <v>40654.363299999997</v>
      </c>
      <c r="J5271" s="6">
        <f ca="1">IF(ROW()=2, 0, Table1[[#This Row],[Belastbaar loon]]-INDIRECT(ADDRESS(ROW()-1,COLUMN(A:A))))</f>
        <v>10</v>
      </c>
      <c r="K5271" s="6">
        <f ca="1">Table1[[#This Row],[Netto loon]]-Table1[[#This Row],[Netto vorige schijf]]</f>
        <v>5.0978000000031898</v>
      </c>
      <c r="L5271" s="2">
        <f ca="1">(Table1[[#This Row],[Bruto tov vorige schijf]]-Table1[[#This Row],[Netto tov vorige schijf]])/MAX(Table1[[#This Row],[Bruto tov vorige schijf]],1)</f>
        <v>0.49021999999968102</v>
      </c>
    </row>
    <row r="5272" spans="1:12" x14ac:dyDescent="0.25">
      <c r="A5272" s="14">
        <v>60541</v>
      </c>
      <c r="B5272" s="6">
        <f>LoonHeffing2020(Table1[[#This Row],[Belastbaar loon]])</f>
        <v>22612.0635</v>
      </c>
      <c r="C5272" s="6">
        <f>AlgemeneHeffingsKorting2020(Table1[[#This Row],[Belastbaar loon]])</f>
        <v>451.8424</v>
      </c>
      <c r="D5272" s="14">
        <f>ArbeidsKorting2020(Table1[[#This Row],[Belastbaar loon]])</f>
        <v>2283.7800000000002</v>
      </c>
      <c r="E5272" s="14">
        <f>MAX(Table1[[#This Row],[Loonheffing]]-Table1[[#This Row],[Algemene Heffingskorting]]-Table1[[#This Row],[Arbeidskorting]],0)</f>
        <v>19876.4411</v>
      </c>
      <c r="F5272" s="6">
        <f>Table1[[#This Row],[Belastbaar loon]]-Table1[[#This Row],[Belasting]]</f>
        <v>40664.558900000004</v>
      </c>
      <c r="G5272" s="2">
        <f>(Table1[[#This Row],[Belastbaar loon]]-Table1[[#This Row],[Netto loon]])/Table1[[#This Row],[Belastbaar loon]]</f>
        <v>0.32831372293156696</v>
      </c>
      <c r="H5272" s="14">
        <f t="shared" ca="1" si="76"/>
        <v>19871.5389</v>
      </c>
      <c r="I5272" s="14">
        <f ca="1">IF(ROW()=2, Table1[[#This Row],[Netto loon]], INDIRECT(ADDRESS(ROW()-1,COLUMN(F:F))))</f>
        <v>40659.4611</v>
      </c>
      <c r="J5272" s="6">
        <f ca="1">IF(ROW()=2, 0, Table1[[#This Row],[Belastbaar loon]]-INDIRECT(ADDRESS(ROW()-1,COLUMN(A:A))))</f>
        <v>10</v>
      </c>
      <c r="K5272" s="6">
        <f ca="1">Table1[[#This Row],[Netto loon]]-Table1[[#This Row],[Netto vorige schijf]]</f>
        <v>5.0978000000031898</v>
      </c>
      <c r="L5272" s="2">
        <f ca="1">(Table1[[#This Row],[Bruto tov vorige schijf]]-Table1[[#This Row],[Netto tov vorige schijf]])/MAX(Table1[[#This Row],[Bruto tov vorige schijf]],1)</f>
        <v>0.49021999999968102</v>
      </c>
    </row>
    <row r="5273" spans="1:12" x14ac:dyDescent="0.25">
      <c r="A5273" s="14">
        <v>60551</v>
      </c>
      <c r="B5273" s="6">
        <f>LoonHeffing2020(Table1[[#This Row],[Belastbaar loon]])</f>
        <v>22615.798500000001</v>
      </c>
      <c r="C5273" s="6">
        <f>AlgemeneHeffingsKorting2020(Table1[[#This Row],[Belastbaar loon]])</f>
        <v>451.27520000000004</v>
      </c>
      <c r="D5273" s="14">
        <f>ArbeidsKorting2020(Table1[[#This Row],[Belastbaar loon]])</f>
        <v>2283.1799999999998</v>
      </c>
      <c r="E5273" s="14">
        <f>MAX(Table1[[#This Row],[Loonheffing]]-Table1[[#This Row],[Algemene Heffingskorting]]-Table1[[#This Row],[Arbeidskorting]],0)</f>
        <v>19881.3433</v>
      </c>
      <c r="F5273" s="6">
        <f>Table1[[#This Row],[Belastbaar loon]]-Table1[[#This Row],[Belasting]]</f>
        <v>40669.6567</v>
      </c>
      <c r="G5273" s="2">
        <f>(Table1[[#This Row],[Belastbaar loon]]-Table1[[#This Row],[Netto loon]])/Table1[[#This Row],[Belastbaar loon]]</f>
        <v>0.32834046175950854</v>
      </c>
      <c r="H5273" s="14">
        <f t="shared" ca="1" si="76"/>
        <v>19876.4411</v>
      </c>
      <c r="I5273" s="14">
        <f ca="1">IF(ROW()=2, Table1[[#This Row],[Netto loon]], INDIRECT(ADDRESS(ROW()-1,COLUMN(F:F))))</f>
        <v>40664.558900000004</v>
      </c>
      <c r="J5273" s="6">
        <f ca="1">IF(ROW()=2, 0, Table1[[#This Row],[Belastbaar loon]]-INDIRECT(ADDRESS(ROW()-1,COLUMN(A:A))))</f>
        <v>10</v>
      </c>
      <c r="K5273" s="6">
        <f ca="1">Table1[[#This Row],[Netto loon]]-Table1[[#This Row],[Netto vorige schijf]]</f>
        <v>5.0977999999959138</v>
      </c>
      <c r="L5273" s="2">
        <f ca="1">(Table1[[#This Row],[Bruto tov vorige schijf]]-Table1[[#This Row],[Netto tov vorige schijf]])/MAX(Table1[[#This Row],[Bruto tov vorige schijf]],1)</f>
        <v>0.49022000000040861</v>
      </c>
    </row>
    <row r="5274" spans="1:12" x14ac:dyDescent="0.25">
      <c r="A5274" s="14">
        <v>60561</v>
      </c>
      <c r="B5274" s="6">
        <f>LoonHeffing2020(Table1[[#This Row],[Belastbaar loon]])</f>
        <v>22619.533500000001</v>
      </c>
      <c r="C5274" s="6">
        <f>AlgemeneHeffingsKorting2020(Table1[[#This Row],[Belastbaar loon]])</f>
        <v>450.70800000000003</v>
      </c>
      <c r="D5274" s="14">
        <f>ArbeidsKorting2020(Table1[[#This Row],[Belastbaar loon]])</f>
        <v>2282.58</v>
      </c>
      <c r="E5274" s="14">
        <f>MAX(Table1[[#This Row],[Loonheffing]]-Table1[[#This Row],[Algemene Heffingskorting]]-Table1[[#This Row],[Arbeidskorting]],0)</f>
        <v>19886.245500000005</v>
      </c>
      <c r="F5274" s="6">
        <f>Table1[[#This Row],[Belastbaar loon]]-Table1[[#This Row],[Belasting]]</f>
        <v>40674.754499999995</v>
      </c>
      <c r="G5274" s="2">
        <f>(Table1[[#This Row],[Belastbaar loon]]-Table1[[#This Row],[Netto loon]])/Table1[[#This Row],[Belastbaar loon]]</f>
        <v>0.32836719175707146</v>
      </c>
      <c r="H5274" s="14">
        <f t="shared" ref="H5274:H5337" ca="1" si="77">IF(ROW()=2, 0, INDIRECT(ADDRESS(ROW()-1,COLUMN(E:E))))</f>
        <v>19881.3433</v>
      </c>
      <c r="I5274" s="14">
        <f ca="1">IF(ROW()=2, Table1[[#This Row],[Netto loon]], INDIRECT(ADDRESS(ROW()-1,COLUMN(F:F))))</f>
        <v>40669.6567</v>
      </c>
      <c r="J5274" s="6">
        <f ca="1">IF(ROW()=2, 0, Table1[[#This Row],[Belastbaar loon]]-INDIRECT(ADDRESS(ROW()-1,COLUMN(A:A))))</f>
        <v>10</v>
      </c>
      <c r="K5274" s="6">
        <f ca="1">Table1[[#This Row],[Netto loon]]-Table1[[#This Row],[Netto vorige schijf]]</f>
        <v>5.0977999999959138</v>
      </c>
      <c r="L5274" s="2">
        <f ca="1">(Table1[[#This Row],[Bruto tov vorige schijf]]-Table1[[#This Row],[Netto tov vorige schijf]])/MAX(Table1[[#This Row],[Bruto tov vorige schijf]],1)</f>
        <v>0.49022000000040861</v>
      </c>
    </row>
    <row r="5275" spans="1:12" x14ac:dyDescent="0.25">
      <c r="A5275" s="14">
        <v>60571</v>
      </c>
      <c r="B5275" s="6">
        <f>LoonHeffing2020(Table1[[#This Row],[Belastbaar loon]])</f>
        <v>22623.268499999998</v>
      </c>
      <c r="C5275" s="6">
        <f>AlgemeneHeffingsKorting2020(Table1[[#This Row],[Belastbaar loon]])</f>
        <v>450.14080000000001</v>
      </c>
      <c r="D5275" s="14">
        <f>ArbeidsKorting2020(Table1[[#This Row],[Belastbaar loon]])</f>
        <v>2281.98</v>
      </c>
      <c r="E5275" s="14">
        <f>MAX(Table1[[#This Row],[Loonheffing]]-Table1[[#This Row],[Algemene Heffingskorting]]-Table1[[#This Row],[Arbeidskorting]],0)</f>
        <v>19891.147699999998</v>
      </c>
      <c r="F5275" s="6">
        <f>Table1[[#This Row],[Belastbaar loon]]-Table1[[#This Row],[Belasting]]</f>
        <v>40679.852299999999</v>
      </c>
      <c r="G5275" s="2">
        <f>(Table1[[#This Row],[Belastbaar loon]]-Table1[[#This Row],[Netto loon]])/Table1[[#This Row],[Belastbaar loon]]</f>
        <v>0.32839391292862924</v>
      </c>
      <c r="H5275" s="14">
        <f t="shared" ca="1" si="77"/>
        <v>19886.245500000005</v>
      </c>
      <c r="I5275" s="14">
        <f ca="1">IF(ROW()=2, Table1[[#This Row],[Netto loon]], INDIRECT(ADDRESS(ROW()-1,COLUMN(F:F))))</f>
        <v>40674.754499999995</v>
      </c>
      <c r="J5275" s="6">
        <f ca="1">IF(ROW()=2, 0, Table1[[#This Row],[Belastbaar loon]]-INDIRECT(ADDRESS(ROW()-1,COLUMN(A:A))))</f>
        <v>10</v>
      </c>
      <c r="K5275" s="6">
        <f ca="1">Table1[[#This Row],[Netto loon]]-Table1[[#This Row],[Netto vorige schijf]]</f>
        <v>5.0978000000031898</v>
      </c>
      <c r="L5275" s="2">
        <f ca="1">(Table1[[#This Row],[Bruto tov vorige schijf]]-Table1[[#This Row],[Netto tov vorige schijf]])/MAX(Table1[[#This Row],[Bruto tov vorige schijf]],1)</f>
        <v>0.49021999999968102</v>
      </c>
    </row>
    <row r="5276" spans="1:12" x14ac:dyDescent="0.25">
      <c r="A5276" s="14">
        <v>60581</v>
      </c>
      <c r="B5276" s="6">
        <f>LoonHeffing2020(Table1[[#This Row],[Belastbaar loon]])</f>
        <v>22627.003499999999</v>
      </c>
      <c r="C5276" s="6">
        <f>AlgemeneHeffingsKorting2020(Table1[[#This Row],[Belastbaar loon]])</f>
        <v>449.5736</v>
      </c>
      <c r="D5276" s="14">
        <f>ArbeidsKorting2020(Table1[[#This Row],[Belastbaar loon]])</f>
        <v>2281.38</v>
      </c>
      <c r="E5276" s="14">
        <f>MAX(Table1[[#This Row],[Loonheffing]]-Table1[[#This Row],[Algemene Heffingskorting]]-Table1[[#This Row],[Arbeidskorting]],0)</f>
        <v>19896.049899999998</v>
      </c>
      <c r="F5276" s="6">
        <f>Table1[[#This Row],[Belastbaar loon]]-Table1[[#This Row],[Belasting]]</f>
        <v>40684.950100000002</v>
      </c>
      <c r="G5276" s="2">
        <f>(Table1[[#This Row],[Belastbaar loon]]-Table1[[#This Row],[Netto loon]])/Table1[[#This Row],[Belastbaar loon]]</f>
        <v>0.32842062527855265</v>
      </c>
      <c r="H5276" s="14">
        <f t="shared" ca="1" si="77"/>
        <v>19891.147699999998</v>
      </c>
      <c r="I5276" s="14">
        <f ca="1">IF(ROW()=2, Table1[[#This Row],[Netto loon]], INDIRECT(ADDRESS(ROW()-1,COLUMN(F:F))))</f>
        <v>40679.852299999999</v>
      </c>
      <c r="J5276" s="6">
        <f ca="1">IF(ROW()=2, 0, Table1[[#This Row],[Belastbaar loon]]-INDIRECT(ADDRESS(ROW()-1,COLUMN(A:A))))</f>
        <v>10</v>
      </c>
      <c r="K5276" s="6">
        <f ca="1">Table1[[#This Row],[Netto loon]]-Table1[[#This Row],[Netto vorige schijf]]</f>
        <v>5.0978000000031898</v>
      </c>
      <c r="L5276" s="2">
        <f ca="1">(Table1[[#This Row],[Bruto tov vorige schijf]]-Table1[[#This Row],[Netto tov vorige schijf]])/MAX(Table1[[#This Row],[Bruto tov vorige schijf]],1)</f>
        <v>0.49021999999968102</v>
      </c>
    </row>
    <row r="5277" spans="1:12" x14ac:dyDescent="0.25">
      <c r="A5277" s="14">
        <v>60591</v>
      </c>
      <c r="B5277" s="6">
        <f>LoonHeffing2020(Table1[[#This Row],[Belastbaar loon]])</f>
        <v>22630.738499999999</v>
      </c>
      <c r="C5277" s="6">
        <f>AlgemeneHeffingsKorting2020(Table1[[#This Row],[Belastbaar loon]])</f>
        <v>449.00640000000004</v>
      </c>
      <c r="D5277" s="14">
        <f>ArbeidsKorting2020(Table1[[#This Row],[Belastbaar loon]])</f>
        <v>2280.7800000000002</v>
      </c>
      <c r="E5277" s="14">
        <f>MAX(Table1[[#This Row],[Loonheffing]]-Table1[[#This Row],[Algemene Heffingskorting]]-Table1[[#This Row],[Arbeidskorting]],0)</f>
        <v>19900.952100000002</v>
      </c>
      <c r="F5277" s="6">
        <f>Table1[[#This Row],[Belastbaar loon]]-Table1[[#This Row],[Belasting]]</f>
        <v>40690.047899999998</v>
      </c>
      <c r="G5277" s="2">
        <f>(Table1[[#This Row],[Belastbaar loon]]-Table1[[#This Row],[Netto loon]])/Table1[[#This Row],[Belastbaar loon]]</f>
        <v>0.32844732881120964</v>
      </c>
      <c r="H5277" s="14">
        <f t="shared" ca="1" si="77"/>
        <v>19896.049899999998</v>
      </c>
      <c r="I5277" s="14">
        <f ca="1">IF(ROW()=2, Table1[[#This Row],[Netto loon]], INDIRECT(ADDRESS(ROW()-1,COLUMN(F:F))))</f>
        <v>40684.950100000002</v>
      </c>
      <c r="J5277" s="6">
        <f ca="1">IF(ROW()=2, 0, Table1[[#This Row],[Belastbaar loon]]-INDIRECT(ADDRESS(ROW()-1,COLUMN(A:A))))</f>
        <v>10</v>
      </c>
      <c r="K5277" s="6">
        <f ca="1">Table1[[#This Row],[Netto loon]]-Table1[[#This Row],[Netto vorige schijf]]</f>
        <v>5.0977999999959138</v>
      </c>
      <c r="L5277" s="2">
        <f ca="1">(Table1[[#This Row],[Bruto tov vorige schijf]]-Table1[[#This Row],[Netto tov vorige schijf]])/MAX(Table1[[#This Row],[Bruto tov vorige schijf]],1)</f>
        <v>0.49022000000040861</v>
      </c>
    </row>
    <row r="5278" spans="1:12" x14ac:dyDescent="0.25">
      <c r="A5278" s="14">
        <v>60601</v>
      </c>
      <c r="B5278" s="6">
        <f>LoonHeffing2020(Table1[[#This Row],[Belastbaar loon]])</f>
        <v>22634.4735</v>
      </c>
      <c r="C5278" s="6">
        <f>AlgemeneHeffingsKorting2020(Table1[[#This Row],[Belastbaar loon]])</f>
        <v>448.43920000000003</v>
      </c>
      <c r="D5278" s="14">
        <f>ArbeidsKorting2020(Table1[[#This Row],[Belastbaar loon]])</f>
        <v>2280.1799999999998</v>
      </c>
      <c r="E5278" s="14">
        <f>MAX(Table1[[#This Row],[Loonheffing]]-Table1[[#This Row],[Algemene Heffingskorting]]-Table1[[#This Row],[Arbeidskorting]],0)</f>
        <v>19905.854299999999</v>
      </c>
      <c r="F5278" s="6">
        <f>Table1[[#This Row],[Belastbaar loon]]-Table1[[#This Row],[Belasting]]</f>
        <v>40695.145700000001</v>
      </c>
      <c r="G5278" s="2">
        <f>(Table1[[#This Row],[Belastbaar loon]]-Table1[[#This Row],[Netto loon]])/Table1[[#This Row],[Belastbaar loon]]</f>
        <v>0.32847402353096483</v>
      </c>
      <c r="H5278" s="14">
        <f t="shared" ca="1" si="77"/>
        <v>19900.952100000002</v>
      </c>
      <c r="I5278" s="14">
        <f ca="1">IF(ROW()=2, Table1[[#This Row],[Netto loon]], INDIRECT(ADDRESS(ROW()-1,COLUMN(F:F))))</f>
        <v>40690.047899999998</v>
      </c>
      <c r="J5278" s="6">
        <f ca="1">IF(ROW()=2, 0, Table1[[#This Row],[Belastbaar loon]]-INDIRECT(ADDRESS(ROW()-1,COLUMN(A:A))))</f>
        <v>10</v>
      </c>
      <c r="K5278" s="6">
        <f ca="1">Table1[[#This Row],[Netto loon]]-Table1[[#This Row],[Netto vorige schijf]]</f>
        <v>5.0978000000031898</v>
      </c>
      <c r="L5278" s="2">
        <f ca="1">(Table1[[#This Row],[Bruto tov vorige schijf]]-Table1[[#This Row],[Netto tov vorige schijf]])/MAX(Table1[[#This Row],[Bruto tov vorige schijf]],1)</f>
        <v>0.49021999999968102</v>
      </c>
    </row>
    <row r="5279" spans="1:12" x14ac:dyDescent="0.25">
      <c r="A5279" s="14">
        <v>60611</v>
      </c>
      <c r="B5279" s="6">
        <f>LoonHeffing2020(Table1[[#This Row],[Belastbaar loon]])</f>
        <v>22638.208500000001</v>
      </c>
      <c r="C5279" s="6">
        <f>AlgemeneHeffingsKorting2020(Table1[[#This Row],[Belastbaar loon]])</f>
        <v>447.87200000000001</v>
      </c>
      <c r="D5279" s="14">
        <f>ArbeidsKorting2020(Table1[[#This Row],[Belastbaar loon]])</f>
        <v>2279.58</v>
      </c>
      <c r="E5279" s="14">
        <f>MAX(Table1[[#This Row],[Loonheffing]]-Table1[[#This Row],[Algemene Heffingskorting]]-Table1[[#This Row],[Arbeidskorting]],0)</f>
        <v>19910.756500000003</v>
      </c>
      <c r="F5279" s="6">
        <f>Table1[[#This Row],[Belastbaar loon]]-Table1[[#This Row],[Belasting]]</f>
        <v>40700.243499999997</v>
      </c>
      <c r="G5279" s="2">
        <f>(Table1[[#This Row],[Belastbaar loon]]-Table1[[#This Row],[Netto loon]])/Table1[[#This Row],[Belastbaar loon]]</f>
        <v>0.32850070944218052</v>
      </c>
      <c r="H5279" s="14">
        <f t="shared" ca="1" si="77"/>
        <v>19905.854299999999</v>
      </c>
      <c r="I5279" s="14">
        <f ca="1">IF(ROW()=2, Table1[[#This Row],[Netto loon]], INDIRECT(ADDRESS(ROW()-1,COLUMN(F:F))))</f>
        <v>40695.145700000001</v>
      </c>
      <c r="J5279" s="6">
        <f ca="1">IF(ROW()=2, 0, Table1[[#This Row],[Belastbaar loon]]-INDIRECT(ADDRESS(ROW()-1,COLUMN(A:A))))</f>
        <v>10</v>
      </c>
      <c r="K5279" s="6">
        <f ca="1">Table1[[#This Row],[Netto loon]]-Table1[[#This Row],[Netto vorige schijf]]</f>
        <v>5.0977999999959138</v>
      </c>
      <c r="L5279" s="2">
        <f ca="1">(Table1[[#This Row],[Bruto tov vorige schijf]]-Table1[[#This Row],[Netto tov vorige schijf]])/MAX(Table1[[#This Row],[Bruto tov vorige schijf]],1)</f>
        <v>0.49022000000040861</v>
      </c>
    </row>
    <row r="5280" spans="1:12" x14ac:dyDescent="0.25">
      <c r="A5280" s="14">
        <v>60621</v>
      </c>
      <c r="B5280" s="6">
        <f>LoonHeffing2020(Table1[[#This Row],[Belastbaar loon]])</f>
        <v>22641.943500000001</v>
      </c>
      <c r="C5280" s="6">
        <f>AlgemeneHeffingsKorting2020(Table1[[#This Row],[Belastbaar loon]])</f>
        <v>447.3048</v>
      </c>
      <c r="D5280" s="14">
        <f>ArbeidsKorting2020(Table1[[#This Row],[Belastbaar loon]])</f>
        <v>2278.98</v>
      </c>
      <c r="E5280" s="14">
        <f>MAX(Table1[[#This Row],[Loonheffing]]-Table1[[#This Row],[Algemene Heffingskorting]]-Table1[[#This Row],[Arbeidskorting]],0)</f>
        <v>19915.6587</v>
      </c>
      <c r="F5280" s="6">
        <f>Table1[[#This Row],[Belastbaar loon]]-Table1[[#This Row],[Belasting]]</f>
        <v>40705.3413</v>
      </c>
      <c r="G5280" s="2">
        <f>(Table1[[#This Row],[Belastbaar loon]]-Table1[[#This Row],[Netto loon]])/Table1[[#This Row],[Belastbaar loon]]</f>
        <v>0.32852738654921559</v>
      </c>
      <c r="H5280" s="14">
        <f t="shared" ca="1" si="77"/>
        <v>19910.756500000003</v>
      </c>
      <c r="I5280" s="14">
        <f ca="1">IF(ROW()=2, Table1[[#This Row],[Netto loon]], INDIRECT(ADDRESS(ROW()-1,COLUMN(F:F))))</f>
        <v>40700.243499999997</v>
      </c>
      <c r="J5280" s="6">
        <f ca="1">IF(ROW()=2, 0, Table1[[#This Row],[Belastbaar loon]]-INDIRECT(ADDRESS(ROW()-1,COLUMN(A:A))))</f>
        <v>10</v>
      </c>
      <c r="K5280" s="6">
        <f ca="1">Table1[[#This Row],[Netto loon]]-Table1[[#This Row],[Netto vorige schijf]]</f>
        <v>5.0978000000031898</v>
      </c>
      <c r="L5280" s="2">
        <f ca="1">(Table1[[#This Row],[Bruto tov vorige schijf]]-Table1[[#This Row],[Netto tov vorige schijf]])/MAX(Table1[[#This Row],[Bruto tov vorige schijf]],1)</f>
        <v>0.49021999999968102</v>
      </c>
    </row>
    <row r="5281" spans="1:12" x14ac:dyDescent="0.25">
      <c r="A5281" s="14">
        <v>60631</v>
      </c>
      <c r="B5281" s="6">
        <f>LoonHeffing2020(Table1[[#This Row],[Belastbaar loon]])</f>
        <v>22645.678499999998</v>
      </c>
      <c r="C5281" s="6">
        <f>AlgemeneHeffingsKorting2020(Table1[[#This Row],[Belastbaar loon]])</f>
        <v>446.73760000000004</v>
      </c>
      <c r="D5281" s="14">
        <f>ArbeidsKorting2020(Table1[[#This Row],[Belastbaar loon]])</f>
        <v>2278.38</v>
      </c>
      <c r="E5281" s="14">
        <f>MAX(Table1[[#This Row],[Loonheffing]]-Table1[[#This Row],[Algemene Heffingskorting]]-Table1[[#This Row],[Arbeidskorting]],0)</f>
        <v>19920.560899999997</v>
      </c>
      <c r="F5281" s="6">
        <f>Table1[[#This Row],[Belastbaar loon]]-Table1[[#This Row],[Belasting]]</f>
        <v>40710.439100000003</v>
      </c>
      <c r="G5281" s="2">
        <f>(Table1[[#This Row],[Belastbaar loon]]-Table1[[#This Row],[Netto loon]])/Table1[[#This Row],[Belastbaar loon]]</f>
        <v>0.32855405485642653</v>
      </c>
      <c r="H5281" s="14">
        <f t="shared" ca="1" si="77"/>
        <v>19915.6587</v>
      </c>
      <c r="I5281" s="14">
        <f ca="1">IF(ROW()=2, Table1[[#This Row],[Netto loon]], INDIRECT(ADDRESS(ROW()-1,COLUMN(F:F))))</f>
        <v>40705.3413</v>
      </c>
      <c r="J5281" s="6">
        <f ca="1">IF(ROW()=2, 0, Table1[[#This Row],[Belastbaar loon]]-INDIRECT(ADDRESS(ROW()-1,COLUMN(A:A))))</f>
        <v>10</v>
      </c>
      <c r="K5281" s="6">
        <f ca="1">Table1[[#This Row],[Netto loon]]-Table1[[#This Row],[Netto vorige schijf]]</f>
        <v>5.0978000000031898</v>
      </c>
      <c r="L5281" s="2">
        <f ca="1">(Table1[[#This Row],[Bruto tov vorige schijf]]-Table1[[#This Row],[Netto tov vorige schijf]])/MAX(Table1[[#This Row],[Bruto tov vorige schijf]],1)</f>
        <v>0.49021999999968102</v>
      </c>
    </row>
    <row r="5282" spans="1:12" x14ac:dyDescent="0.25">
      <c r="A5282" s="14">
        <v>60641</v>
      </c>
      <c r="B5282" s="6">
        <f>LoonHeffing2020(Table1[[#This Row],[Belastbaar loon]])</f>
        <v>22649.413499999999</v>
      </c>
      <c r="C5282" s="6">
        <f>AlgemeneHeffingsKorting2020(Table1[[#This Row],[Belastbaar loon]])</f>
        <v>446.17040000000003</v>
      </c>
      <c r="D5282" s="14">
        <f>ArbeidsKorting2020(Table1[[#This Row],[Belastbaar loon]])</f>
        <v>2277.7800000000002</v>
      </c>
      <c r="E5282" s="14">
        <f>MAX(Table1[[#This Row],[Loonheffing]]-Table1[[#This Row],[Algemene Heffingskorting]]-Table1[[#This Row],[Arbeidskorting]],0)</f>
        <v>19925.463100000001</v>
      </c>
      <c r="F5282" s="6">
        <f>Table1[[#This Row],[Belastbaar loon]]-Table1[[#This Row],[Belasting]]</f>
        <v>40715.536899999999</v>
      </c>
      <c r="G5282" s="2">
        <f>(Table1[[#This Row],[Belastbaar loon]]-Table1[[#This Row],[Netto loon]])/Table1[[#This Row],[Belastbaar loon]]</f>
        <v>0.32858071436816677</v>
      </c>
      <c r="H5282" s="14">
        <f t="shared" ca="1" si="77"/>
        <v>19920.560899999997</v>
      </c>
      <c r="I5282" s="14">
        <f ca="1">IF(ROW()=2, Table1[[#This Row],[Netto loon]], INDIRECT(ADDRESS(ROW()-1,COLUMN(F:F))))</f>
        <v>40710.439100000003</v>
      </c>
      <c r="J5282" s="6">
        <f ca="1">IF(ROW()=2, 0, Table1[[#This Row],[Belastbaar loon]]-INDIRECT(ADDRESS(ROW()-1,COLUMN(A:A))))</f>
        <v>10</v>
      </c>
      <c r="K5282" s="6">
        <f ca="1">Table1[[#This Row],[Netto loon]]-Table1[[#This Row],[Netto vorige schijf]]</f>
        <v>5.0977999999959138</v>
      </c>
      <c r="L5282" s="2">
        <f ca="1">(Table1[[#This Row],[Bruto tov vorige schijf]]-Table1[[#This Row],[Netto tov vorige schijf]])/MAX(Table1[[#This Row],[Bruto tov vorige schijf]],1)</f>
        <v>0.49022000000040861</v>
      </c>
    </row>
    <row r="5283" spans="1:12" x14ac:dyDescent="0.25">
      <c r="A5283" s="14">
        <v>60651</v>
      </c>
      <c r="B5283" s="6">
        <f>LoonHeffing2020(Table1[[#This Row],[Belastbaar loon]])</f>
        <v>22653.148499999999</v>
      </c>
      <c r="C5283" s="6">
        <f>AlgemeneHeffingsKorting2020(Table1[[#This Row],[Belastbaar loon]])</f>
        <v>445.60320000000002</v>
      </c>
      <c r="D5283" s="14">
        <f>ArbeidsKorting2020(Table1[[#This Row],[Belastbaar loon]])</f>
        <v>2277.1799999999998</v>
      </c>
      <c r="E5283" s="14">
        <f>MAX(Table1[[#This Row],[Loonheffing]]-Table1[[#This Row],[Algemene Heffingskorting]]-Table1[[#This Row],[Arbeidskorting]],0)</f>
        <v>19930.365299999998</v>
      </c>
      <c r="F5283" s="6">
        <f>Table1[[#This Row],[Belastbaar loon]]-Table1[[#This Row],[Belasting]]</f>
        <v>40720.634700000002</v>
      </c>
      <c r="G5283" s="2">
        <f>(Table1[[#This Row],[Belastbaar loon]]-Table1[[#This Row],[Netto loon]])/Table1[[#This Row],[Belastbaar loon]]</f>
        <v>0.32860736508878663</v>
      </c>
      <c r="H5283" s="14">
        <f t="shared" ca="1" si="77"/>
        <v>19925.463100000001</v>
      </c>
      <c r="I5283" s="14">
        <f ca="1">IF(ROW()=2, Table1[[#This Row],[Netto loon]], INDIRECT(ADDRESS(ROW()-1,COLUMN(F:F))))</f>
        <v>40715.536899999999</v>
      </c>
      <c r="J5283" s="6">
        <f ca="1">IF(ROW()=2, 0, Table1[[#This Row],[Belastbaar loon]]-INDIRECT(ADDRESS(ROW()-1,COLUMN(A:A))))</f>
        <v>10</v>
      </c>
      <c r="K5283" s="6">
        <f ca="1">Table1[[#This Row],[Netto loon]]-Table1[[#This Row],[Netto vorige schijf]]</f>
        <v>5.0978000000031898</v>
      </c>
      <c r="L5283" s="2">
        <f ca="1">(Table1[[#This Row],[Bruto tov vorige schijf]]-Table1[[#This Row],[Netto tov vorige schijf]])/MAX(Table1[[#This Row],[Bruto tov vorige schijf]],1)</f>
        <v>0.49021999999968102</v>
      </c>
    </row>
    <row r="5284" spans="1:12" x14ac:dyDescent="0.25">
      <c r="A5284" s="14">
        <v>60661</v>
      </c>
      <c r="B5284" s="6">
        <f>LoonHeffing2020(Table1[[#This Row],[Belastbaar loon]])</f>
        <v>22656.8835</v>
      </c>
      <c r="C5284" s="6">
        <f>AlgemeneHeffingsKorting2020(Table1[[#This Row],[Belastbaar loon]])</f>
        <v>445.036</v>
      </c>
      <c r="D5284" s="14">
        <f>ArbeidsKorting2020(Table1[[#This Row],[Belastbaar loon]])</f>
        <v>2276.58</v>
      </c>
      <c r="E5284" s="14">
        <f>MAX(Table1[[#This Row],[Loonheffing]]-Table1[[#This Row],[Algemene Heffingskorting]]-Table1[[#This Row],[Arbeidskorting]],0)</f>
        <v>19935.267500000002</v>
      </c>
      <c r="F5284" s="6">
        <f>Table1[[#This Row],[Belastbaar loon]]-Table1[[#This Row],[Belasting]]</f>
        <v>40725.732499999998</v>
      </c>
      <c r="G5284" s="2">
        <f>(Table1[[#This Row],[Belastbaar loon]]-Table1[[#This Row],[Netto loon]])/Table1[[#This Row],[Belastbaar loon]]</f>
        <v>0.32863400702263401</v>
      </c>
      <c r="H5284" s="14">
        <f t="shared" ca="1" si="77"/>
        <v>19930.365299999998</v>
      </c>
      <c r="I5284" s="14">
        <f ca="1">IF(ROW()=2, Table1[[#This Row],[Netto loon]], INDIRECT(ADDRESS(ROW()-1,COLUMN(F:F))))</f>
        <v>40720.634700000002</v>
      </c>
      <c r="J5284" s="6">
        <f ca="1">IF(ROW()=2, 0, Table1[[#This Row],[Belastbaar loon]]-INDIRECT(ADDRESS(ROW()-1,COLUMN(A:A))))</f>
        <v>10</v>
      </c>
      <c r="K5284" s="6">
        <f ca="1">Table1[[#This Row],[Netto loon]]-Table1[[#This Row],[Netto vorige schijf]]</f>
        <v>5.0977999999959138</v>
      </c>
      <c r="L5284" s="2">
        <f ca="1">(Table1[[#This Row],[Bruto tov vorige schijf]]-Table1[[#This Row],[Netto tov vorige schijf]])/MAX(Table1[[#This Row],[Bruto tov vorige schijf]],1)</f>
        <v>0.49022000000040861</v>
      </c>
    </row>
    <row r="5285" spans="1:12" x14ac:dyDescent="0.25">
      <c r="A5285" s="14">
        <v>60671</v>
      </c>
      <c r="B5285" s="6">
        <f>LoonHeffing2020(Table1[[#This Row],[Belastbaar loon]])</f>
        <v>22660.6185</v>
      </c>
      <c r="C5285" s="6">
        <f>AlgemeneHeffingsKorting2020(Table1[[#This Row],[Belastbaar loon]])</f>
        <v>444.46880000000004</v>
      </c>
      <c r="D5285" s="14">
        <f>ArbeidsKorting2020(Table1[[#This Row],[Belastbaar loon]])</f>
        <v>2275.98</v>
      </c>
      <c r="E5285" s="14">
        <f>MAX(Table1[[#This Row],[Loonheffing]]-Table1[[#This Row],[Algemene Heffingskorting]]-Table1[[#This Row],[Arbeidskorting]],0)</f>
        <v>19940.169700000002</v>
      </c>
      <c r="F5285" s="6">
        <f>Table1[[#This Row],[Belastbaar loon]]-Table1[[#This Row],[Belasting]]</f>
        <v>40730.830300000001</v>
      </c>
      <c r="G5285" s="2">
        <f>(Table1[[#This Row],[Belastbaar loon]]-Table1[[#This Row],[Netto loon]])/Table1[[#This Row],[Belastbaar loon]]</f>
        <v>0.3286606401740535</v>
      </c>
      <c r="H5285" s="14">
        <f t="shared" ca="1" si="77"/>
        <v>19935.267500000002</v>
      </c>
      <c r="I5285" s="14">
        <f ca="1">IF(ROW()=2, Table1[[#This Row],[Netto loon]], INDIRECT(ADDRESS(ROW()-1,COLUMN(F:F))))</f>
        <v>40725.732499999998</v>
      </c>
      <c r="J5285" s="6">
        <f ca="1">IF(ROW()=2, 0, Table1[[#This Row],[Belastbaar loon]]-INDIRECT(ADDRESS(ROW()-1,COLUMN(A:A))))</f>
        <v>10</v>
      </c>
      <c r="K5285" s="6">
        <f ca="1">Table1[[#This Row],[Netto loon]]-Table1[[#This Row],[Netto vorige schijf]]</f>
        <v>5.0978000000031898</v>
      </c>
      <c r="L5285" s="2">
        <f ca="1">(Table1[[#This Row],[Bruto tov vorige schijf]]-Table1[[#This Row],[Netto tov vorige schijf]])/MAX(Table1[[#This Row],[Bruto tov vorige schijf]],1)</f>
        <v>0.49021999999968102</v>
      </c>
    </row>
    <row r="5286" spans="1:12" x14ac:dyDescent="0.25">
      <c r="A5286" s="14">
        <v>60681</v>
      </c>
      <c r="B5286" s="6">
        <f>LoonHeffing2020(Table1[[#This Row],[Belastbaar loon]])</f>
        <v>22664.353500000001</v>
      </c>
      <c r="C5286" s="6">
        <f>AlgemeneHeffingsKorting2020(Table1[[#This Row],[Belastbaar loon]])</f>
        <v>443.90160000000003</v>
      </c>
      <c r="D5286" s="14">
        <f>ArbeidsKorting2020(Table1[[#This Row],[Belastbaar loon]])</f>
        <v>2275.38</v>
      </c>
      <c r="E5286" s="14">
        <f>MAX(Table1[[#This Row],[Loonheffing]]-Table1[[#This Row],[Algemene Heffingskorting]]-Table1[[#This Row],[Arbeidskorting]],0)</f>
        <v>19945.071899999999</v>
      </c>
      <c r="F5286" s="6">
        <f>Table1[[#This Row],[Belastbaar loon]]-Table1[[#This Row],[Belasting]]</f>
        <v>40735.928100000005</v>
      </c>
      <c r="G5286" s="2">
        <f>(Table1[[#This Row],[Belastbaar loon]]-Table1[[#This Row],[Netto loon]])/Table1[[#This Row],[Belastbaar loon]]</f>
        <v>0.32868726454738706</v>
      </c>
      <c r="H5286" s="14">
        <f t="shared" ca="1" si="77"/>
        <v>19940.169700000002</v>
      </c>
      <c r="I5286" s="14">
        <f ca="1">IF(ROW()=2, Table1[[#This Row],[Netto loon]], INDIRECT(ADDRESS(ROW()-1,COLUMN(F:F))))</f>
        <v>40730.830300000001</v>
      </c>
      <c r="J5286" s="6">
        <f ca="1">IF(ROW()=2, 0, Table1[[#This Row],[Belastbaar loon]]-INDIRECT(ADDRESS(ROW()-1,COLUMN(A:A))))</f>
        <v>10</v>
      </c>
      <c r="K5286" s="6">
        <f ca="1">Table1[[#This Row],[Netto loon]]-Table1[[#This Row],[Netto vorige schijf]]</f>
        <v>5.0978000000031898</v>
      </c>
      <c r="L5286" s="2">
        <f ca="1">(Table1[[#This Row],[Bruto tov vorige schijf]]-Table1[[#This Row],[Netto tov vorige schijf]])/MAX(Table1[[#This Row],[Bruto tov vorige schijf]],1)</f>
        <v>0.49021999999968102</v>
      </c>
    </row>
    <row r="5287" spans="1:12" x14ac:dyDescent="0.25">
      <c r="A5287" s="14">
        <v>60691</v>
      </c>
      <c r="B5287" s="6">
        <f>LoonHeffing2020(Table1[[#This Row],[Belastbaar loon]])</f>
        <v>22668.088500000002</v>
      </c>
      <c r="C5287" s="6">
        <f>AlgemeneHeffingsKorting2020(Table1[[#This Row],[Belastbaar loon]])</f>
        <v>443.33440000000002</v>
      </c>
      <c r="D5287" s="14">
        <f>ArbeidsKorting2020(Table1[[#This Row],[Belastbaar loon]])</f>
        <v>2274.7800000000002</v>
      </c>
      <c r="E5287" s="14">
        <f>MAX(Table1[[#This Row],[Loonheffing]]-Table1[[#This Row],[Algemene Heffingskorting]]-Table1[[#This Row],[Arbeidskorting]],0)</f>
        <v>19949.974100000003</v>
      </c>
      <c r="F5287" s="6">
        <f>Table1[[#This Row],[Belastbaar loon]]-Table1[[#This Row],[Belasting]]</f>
        <v>40741.025899999993</v>
      </c>
      <c r="G5287" s="2">
        <f>(Table1[[#This Row],[Belastbaar loon]]-Table1[[#This Row],[Netto loon]])/Table1[[#This Row],[Belastbaar loon]]</f>
        <v>0.32871388014697411</v>
      </c>
      <c r="H5287" s="14">
        <f t="shared" ca="1" si="77"/>
        <v>19945.071899999999</v>
      </c>
      <c r="I5287" s="14">
        <f ca="1">IF(ROW()=2, Table1[[#This Row],[Netto loon]], INDIRECT(ADDRESS(ROW()-1,COLUMN(F:F))))</f>
        <v>40735.928100000005</v>
      </c>
      <c r="J5287" s="6">
        <f ca="1">IF(ROW()=2, 0, Table1[[#This Row],[Belastbaar loon]]-INDIRECT(ADDRESS(ROW()-1,COLUMN(A:A))))</f>
        <v>10</v>
      </c>
      <c r="K5287" s="6">
        <f ca="1">Table1[[#This Row],[Netto loon]]-Table1[[#This Row],[Netto vorige schijf]]</f>
        <v>5.0977999999886379</v>
      </c>
      <c r="L5287" s="2">
        <f ca="1">(Table1[[#This Row],[Bruto tov vorige schijf]]-Table1[[#This Row],[Netto tov vorige schijf]])/MAX(Table1[[#This Row],[Bruto tov vorige schijf]],1)</f>
        <v>0.49022000000113619</v>
      </c>
    </row>
    <row r="5288" spans="1:12" x14ac:dyDescent="0.25">
      <c r="A5288" s="14">
        <v>60701</v>
      </c>
      <c r="B5288" s="6">
        <f>LoonHeffing2020(Table1[[#This Row],[Belastbaar loon]])</f>
        <v>22671.823499999999</v>
      </c>
      <c r="C5288" s="6">
        <f>AlgemeneHeffingsKorting2020(Table1[[#This Row],[Belastbaar loon]])</f>
        <v>442.7672</v>
      </c>
      <c r="D5288" s="14">
        <f>ArbeidsKorting2020(Table1[[#This Row],[Belastbaar loon]])</f>
        <v>2274.1799999999998</v>
      </c>
      <c r="E5288" s="14">
        <f>MAX(Table1[[#This Row],[Loonheffing]]-Table1[[#This Row],[Algemene Heffingskorting]]-Table1[[#This Row],[Arbeidskorting]],0)</f>
        <v>19954.8763</v>
      </c>
      <c r="F5288" s="6">
        <f>Table1[[#This Row],[Belastbaar loon]]-Table1[[#This Row],[Belasting]]</f>
        <v>40746.123699999996</v>
      </c>
      <c r="G5288" s="2">
        <f>(Table1[[#This Row],[Belastbaar loon]]-Table1[[#This Row],[Netto loon]])/Table1[[#This Row],[Belastbaar loon]]</f>
        <v>0.32874048697715036</v>
      </c>
      <c r="H5288" s="14">
        <f t="shared" ca="1" si="77"/>
        <v>19949.974100000003</v>
      </c>
      <c r="I5288" s="14">
        <f ca="1">IF(ROW()=2, Table1[[#This Row],[Netto loon]], INDIRECT(ADDRESS(ROW()-1,COLUMN(F:F))))</f>
        <v>40741.025899999993</v>
      </c>
      <c r="J5288" s="6">
        <f ca="1">IF(ROW()=2, 0, Table1[[#This Row],[Belastbaar loon]]-INDIRECT(ADDRESS(ROW()-1,COLUMN(A:A))))</f>
        <v>10</v>
      </c>
      <c r="K5288" s="6">
        <f ca="1">Table1[[#This Row],[Netto loon]]-Table1[[#This Row],[Netto vorige schijf]]</f>
        <v>5.0978000000031898</v>
      </c>
      <c r="L5288" s="2">
        <f ca="1">(Table1[[#This Row],[Bruto tov vorige schijf]]-Table1[[#This Row],[Netto tov vorige schijf]])/MAX(Table1[[#This Row],[Bruto tov vorige schijf]],1)</f>
        <v>0.49021999999968102</v>
      </c>
    </row>
    <row r="5289" spans="1:12" x14ac:dyDescent="0.25">
      <c r="A5289" s="14">
        <v>60711</v>
      </c>
      <c r="B5289" s="6">
        <f>LoonHeffing2020(Table1[[#This Row],[Belastbaar loon]])</f>
        <v>22675.558499999999</v>
      </c>
      <c r="C5289" s="6">
        <f>AlgemeneHeffingsKorting2020(Table1[[#This Row],[Belastbaar loon]])</f>
        <v>442.2</v>
      </c>
      <c r="D5289" s="14">
        <f>ArbeidsKorting2020(Table1[[#This Row],[Belastbaar loon]])</f>
        <v>2273.58</v>
      </c>
      <c r="E5289" s="14">
        <f>MAX(Table1[[#This Row],[Loonheffing]]-Table1[[#This Row],[Algemene Heffingskorting]]-Table1[[#This Row],[Arbeidskorting]],0)</f>
        <v>19959.7785</v>
      </c>
      <c r="F5289" s="6">
        <f>Table1[[#This Row],[Belastbaar loon]]-Table1[[#This Row],[Belasting]]</f>
        <v>40751.2215</v>
      </c>
      <c r="G5289" s="2">
        <f>(Table1[[#This Row],[Belastbaar loon]]-Table1[[#This Row],[Netto loon]])/Table1[[#This Row],[Belastbaar loon]]</f>
        <v>0.32876708504224933</v>
      </c>
      <c r="H5289" s="14">
        <f t="shared" ca="1" si="77"/>
        <v>19954.8763</v>
      </c>
      <c r="I5289" s="14">
        <f ca="1">IF(ROW()=2, Table1[[#This Row],[Netto loon]], INDIRECT(ADDRESS(ROW()-1,COLUMN(F:F))))</f>
        <v>40746.123699999996</v>
      </c>
      <c r="J5289" s="6">
        <f ca="1">IF(ROW()=2, 0, Table1[[#This Row],[Belastbaar loon]]-INDIRECT(ADDRESS(ROW()-1,COLUMN(A:A))))</f>
        <v>10</v>
      </c>
      <c r="K5289" s="6">
        <f ca="1">Table1[[#This Row],[Netto loon]]-Table1[[#This Row],[Netto vorige schijf]]</f>
        <v>5.0978000000031898</v>
      </c>
      <c r="L5289" s="2">
        <f ca="1">(Table1[[#This Row],[Bruto tov vorige schijf]]-Table1[[#This Row],[Netto tov vorige schijf]])/MAX(Table1[[#This Row],[Bruto tov vorige schijf]],1)</f>
        <v>0.49021999999968102</v>
      </c>
    </row>
    <row r="5290" spans="1:12" x14ac:dyDescent="0.25">
      <c r="A5290" s="14">
        <v>60721</v>
      </c>
      <c r="B5290" s="6">
        <f>LoonHeffing2020(Table1[[#This Row],[Belastbaar loon]])</f>
        <v>22679.2935</v>
      </c>
      <c r="C5290" s="6">
        <f>AlgemeneHeffingsKorting2020(Table1[[#This Row],[Belastbaar loon]])</f>
        <v>441.63280000000003</v>
      </c>
      <c r="D5290" s="14">
        <f>ArbeidsKorting2020(Table1[[#This Row],[Belastbaar loon]])</f>
        <v>2272.98</v>
      </c>
      <c r="E5290" s="14">
        <f>MAX(Table1[[#This Row],[Loonheffing]]-Table1[[#This Row],[Algemene Heffingskorting]]-Table1[[#This Row],[Arbeidskorting]],0)</f>
        <v>19964.680700000001</v>
      </c>
      <c r="F5290" s="6">
        <f>Table1[[#This Row],[Belastbaar loon]]-Table1[[#This Row],[Belasting]]</f>
        <v>40756.319300000003</v>
      </c>
      <c r="G5290" s="2">
        <f>(Table1[[#This Row],[Belastbaar loon]]-Table1[[#This Row],[Netto loon]])/Table1[[#This Row],[Belastbaar loon]]</f>
        <v>0.32879367434660162</v>
      </c>
      <c r="H5290" s="14">
        <f t="shared" ca="1" si="77"/>
        <v>19959.7785</v>
      </c>
      <c r="I5290" s="14">
        <f ca="1">IF(ROW()=2, Table1[[#This Row],[Netto loon]], INDIRECT(ADDRESS(ROW()-1,COLUMN(F:F))))</f>
        <v>40751.2215</v>
      </c>
      <c r="J5290" s="6">
        <f ca="1">IF(ROW()=2, 0, Table1[[#This Row],[Belastbaar loon]]-INDIRECT(ADDRESS(ROW()-1,COLUMN(A:A))))</f>
        <v>10</v>
      </c>
      <c r="K5290" s="6">
        <f ca="1">Table1[[#This Row],[Netto loon]]-Table1[[#This Row],[Netto vorige schijf]]</f>
        <v>5.0978000000031898</v>
      </c>
      <c r="L5290" s="2">
        <f ca="1">(Table1[[#This Row],[Bruto tov vorige schijf]]-Table1[[#This Row],[Netto tov vorige schijf]])/MAX(Table1[[#This Row],[Bruto tov vorige schijf]],1)</f>
        <v>0.49021999999968102</v>
      </c>
    </row>
    <row r="5291" spans="1:12" x14ac:dyDescent="0.25">
      <c r="A5291" s="14">
        <v>60731</v>
      </c>
      <c r="B5291" s="6">
        <f>LoonHeffing2020(Table1[[#This Row],[Belastbaar loon]])</f>
        <v>22683.0285</v>
      </c>
      <c r="C5291" s="6">
        <f>AlgemeneHeffingsKorting2020(Table1[[#This Row],[Belastbaar loon]])</f>
        <v>441.06560000000002</v>
      </c>
      <c r="D5291" s="14">
        <f>ArbeidsKorting2020(Table1[[#This Row],[Belastbaar loon]])</f>
        <v>2272.38</v>
      </c>
      <c r="E5291" s="14">
        <f>MAX(Table1[[#This Row],[Loonheffing]]-Table1[[#This Row],[Algemene Heffingskorting]]-Table1[[#This Row],[Arbeidskorting]],0)</f>
        <v>19969.582899999998</v>
      </c>
      <c r="F5291" s="6">
        <f>Table1[[#This Row],[Belastbaar loon]]-Table1[[#This Row],[Belasting]]</f>
        <v>40761.417100000006</v>
      </c>
      <c r="G5291" s="2">
        <f>(Table1[[#This Row],[Belastbaar loon]]-Table1[[#This Row],[Netto loon]])/Table1[[#This Row],[Belastbaar loon]]</f>
        <v>0.32882025489453481</v>
      </c>
      <c r="H5291" s="14">
        <f t="shared" ca="1" si="77"/>
        <v>19964.680700000001</v>
      </c>
      <c r="I5291" s="14">
        <f ca="1">IF(ROW()=2, Table1[[#This Row],[Netto loon]], INDIRECT(ADDRESS(ROW()-1,COLUMN(F:F))))</f>
        <v>40756.319300000003</v>
      </c>
      <c r="J5291" s="6">
        <f ca="1">IF(ROW()=2, 0, Table1[[#This Row],[Belastbaar loon]]-INDIRECT(ADDRESS(ROW()-1,COLUMN(A:A))))</f>
        <v>10</v>
      </c>
      <c r="K5291" s="6">
        <f ca="1">Table1[[#This Row],[Netto loon]]-Table1[[#This Row],[Netto vorige schijf]]</f>
        <v>5.0978000000031898</v>
      </c>
      <c r="L5291" s="2">
        <f ca="1">(Table1[[#This Row],[Bruto tov vorige schijf]]-Table1[[#This Row],[Netto tov vorige schijf]])/MAX(Table1[[#This Row],[Bruto tov vorige schijf]],1)</f>
        <v>0.49021999999968102</v>
      </c>
    </row>
    <row r="5292" spans="1:12" x14ac:dyDescent="0.25">
      <c r="A5292" s="14">
        <v>60741</v>
      </c>
      <c r="B5292" s="6">
        <f>LoonHeffing2020(Table1[[#This Row],[Belastbaar loon]])</f>
        <v>22686.763500000001</v>
      </c>
      <c r="C5292" s="6">
        <f>AlgemeneHeffingsKorting2020(Table1[[#This Row],[Belastbaar loon]])</f>
        <v>440.4984</v>
      </c>
      <c r="D5292" s="14">
        <f>ArbeidsKorting2020(Table1[[#This Row],[Belastbaar loon]])</f>
        <v>2271.7800000000002</v>
      </c>
      <c r="E5292" s="14">
        <f>MAX(Table1[[#This Row],[Loonheffing]]-Table1[[#This Row],[Algemene Heffingskorting]]-Table1[[#This Row],[Arbeidskorting]],0)</f>
        <v>19974.485100000002</v>
      </c>
      <c r="F5292" s="6">
        <f>Table1[[#This Row],[Belastbaar loon]]-Table1[[#This Row],[Belasting]]</f>
        <v>40766.514899999995</v>
      </c>
      <c r="G5292" s="2">
        <f>(Table1[[#This Row],[Belastbaar loon]]-Table1[[#This Row],[Netto loon]])/Table1[[#This Row],[Belastbaar loon]]</f>
        <v>0.32884682669037396</v>
      </c>
      <c r="H5292" s="14">
        <f t="shared" ca="1" si="77"/>
        <v>19969.582899999998</v>
      </c>
      <c r="I5292" s="14">
        <f ca="1">IF(ROW()=2, Table1[[#This Row],[Netto loon]], INDIRECT(ADDRESS(ROW()-1,COLUMN(F:F))))</f>
        <v>40761.417100000006</v>
      </c>
      <c r="J5292" s="6">
        <f ca="1">IF(ROW()=2, 0, Table1[[#This Row],[Belastbaar loon]]-INDIRECT(ADDRESS(ROW()-1,COLUMN(A:A))))</f>
        <v>10</v>
      </c>
      <c r="K5292" s="6">
        <f ca="1">Table1[[#This Row],[Netto loon]]-Table1[[#This Row],[Netto vorige schijf]]</f>
        <v>5.0977999999886379</v>
      </c>
      <c r="L5292" s="2">
        <f ca="1">(Table1[[#This Row],[Bruto tov vorige schijf]]-Table1[[#This Row],[Netto tov vorige schijf]])/MAX(Table1[[#This Row],[Bruto tov vorige schijf]],1)</f>
        <v>0.49022000000113619</v>
      </c>
    </row>
    <row r="5293" spans="1:12" x14ac:dyDescent="0.25">
      <c r="A5293" s="14">
        <v>60751</v>
      </c>
      <c r="B5293" s="6">
        <f>LoonHeffing2020(Table1[[#This Row],[Belastbaar loon]])</f>
        <v>22690.498500000002</v>
      </c>
      <c r="C5293" s="6">
        <f>AlgemeneHeffingsKorting2020(Table1[[#This Row],[Belastbaar loon]])</f>
        <v>439.93119999999999</v>
      </c>
      <c r="D5293" s="14">
        <f>ArbeidsKorting2020(Table1[[#This Row],[Belastbaar loon]])</f>
        <v>2271.1799999999998</v>
      </c>
      <c r="E5293" s="14">
        <f>MAX(Table1[[#This Row],[Loonheffing]]-Table1[[#This Row],[Algemene Heffingskorting]]-Table1[[#This Row],[Arbeidskorting]],0)</f>
        <v>19979.387300000002</v>
      </c>
      <c r="F5293" s="6">
        <f>Table1[[#This Row],[Belastbaar loon]]-Table1[[#This Row],[Belasting]]</f>
        <v>40771.612699999998</v>
      </c>
      <c r="G5293" s="2">
        <f>(Table1[[#This Row],[Belastbaar loon]]-Table1[[#This Row],[Netto loon]])/Table1[[#This Row],[Belastbaar loon]]</f>
        <v>0.32887338973844055</v>
      </c>
      <c r="H5293" s="14">
        <f t="shared" ca="1" si="77"/>
        <v>19974.485100000002</v>
      </c>
      <c r="I5293" s="14">
        <f ca="1">IF(ROW()=2, Table1[[#This Row],[Netto loon]], INDIRECT(ADDRESS(ROW()-1,COLUMN(F:F))))</f>
        <v>40766.514899999995</v>
      </c>
      <c r="J5293" s="6">
        <f ca="1">IF(ROW()=2, 0, Table1[[#This Row],[Belastbaar loon]]-INDIRECT(ADDRESS(ROW()-1,COLUMN(A:A))))</f>
        <v>10</v>
      </c>
      <c r="K5293" s="6">
        <f ca="1">Table1[[#This Row],[Netto loon]]-Table1[[#This Row],[Netto vorige schijf]]</f>
        <v>5.0978000000031898</v>
      </c>
      <c r="L5293" s="2">
        <f ca="1">(Table1[[#This Row],[Bruto tov vorige schijf]]-Table1[[#This Row],[Netto tov vorige schijf]])/MAX(Table1[[#This Row],[Bruto tov vorige schijf]],1)</f>
        <v>0.49021999999968102</v>
      </c>
    </row>
    <row r="5294" spans="1:12" x14ac:dyDescent="0.25">
      <c r="A5294" s="14">
        <v>60761</v>
      </c>
      <c r="B5294" s="6">
        <f>LoonHeffing2020(Table1[[#This Row],[Belastbaar loon]])</f>
        <v>22694.233499999998</v>
      </c>
      <c r="C5294" s="6">
        <f>AlgemeneHeffingsKorting2020(Table1[[#This Row],[Belastbaar loon]])</f>
        <v>439.36400000000003</v>
      </c>
      <c r="D5294" s="14">
        <f>ArbeidsKorting2020(Table1[[#This Row],[Belastbaar loon]])</f>
        <v>2270.58</v>
      </c>
      <c r="E5294" s="14">
        <f>MAX(Table1[[#This Row],[Loonheffing]]-Table1[[#This Row],[Algemene Heffingskorting]]-Table1[[#This Row],[Arbeidskorting]],0)</f>
        <v>19984.289499999999</v>
      </c>
      <c r="F5294" s="6">
        <f>Table1[[#This Row],[Belastbaar loon]]-Table1[[#This Row],[Belasting]]</f>
        <v>40776.710500000001</v>
      </c>
      <c r="G5294" s="2">
        <f>(Table1[[#This Row],[Belastbaar loon]]-Table1[[#This Row],[Netto loon]])/Table1[[#This Row],[Belastbaar loon]]</f>
        <v>0.32889994404305389</v>
      </c>
      <c r="H5294" s="14">
        <f t="shared" ca="1" si="77"/>
        <v>19979.387300000002</v>
      </c>
      <c r="I5294" s="14">
        <f ca="1">IF(ROW()=2, Table1[[#This Row],[Netto loon]], INDIRECT(ADDRESS(ROW()-1,COLUMN(F:F))))</f>
        <v>40771.612699999998</v>
      </c>
      <c r="J5294" s="6">
        <f ca="1">IF(ROW()=2, 0, Table1[[#This Row],[Belastbaar loon]]-INDIRECT(ADDRESS(ROW()-1,COLUMN(A:A))))</f>
        <v>10</v>
      </c>
      <c r="K5294" s="6">
        <f ca="1">Table1[[#This Row],[Netto loon]]-Table1[[#This Row],[Netto vorige schijf]]</f>
        <v>5.0978000000031898</v>
      </c>
      <c r="L5294" s="2">
        <f ca="1">(Table1[[#This Row],[Bruto tov vorige schijf]]-Table1[[#This Row],[Netto tov vorige schijf]])/MAX(Table1[[#This Row],[Bruto tov vorige schijf]],1)</f>
        <v>0.49021999999968102</v>
      </c>
    </row>
    <row r="5295" spans="1:12" x14ac:dyDescent="0.25">
      <c r="A5295" s="14">
        <v>60771</v>
      </c>
      <c r="B5295" s="6">
        <f>LoonHeffing2020(Table1[[#This Row],[Belastbaar loon]])</f>
        <v>22697.968499999999</v>
      </c>
      <c r="C5295" s="6">
        <f>AlgemeneHeffingsKorting2020(Table1[[#This Row],[Belastbaar loon]])</f>
        <v>438.79680000000002</v>
      </c>
      <c r="D5295" s="14">
        <f>ArbeidsKorting2020(Table1[[#This Row],[Belastbaar loon]])</f>
        <v>2269.98</v>
      </c>
      <c r="E5295" s="14">
        <f>MAX(Table1[[#This Row],[Loonheffing]]-Table1[[#This Row],[Algemene Heffingskorting]]-Table1[[#This Row],[Arbeidskorting]],0)</f>
        <v>19989.191699999999</v>
      </c>
      <c r="F5295" s="6">
        <f>Table1[[#This Row],[Belastbaar loon]]-Table1[[#This Row],[Belasting]]</f>
        <v>40781.808300000004</v>
      </c>
      <c r="G5295" s="2">
        <f>(Table1[[#This Row],[Belastbaar loon]]-Table1[[#This Row],[Netto loon]])/Table1[[#This Row],[Belastbaar loon]]</f>
        <v>0.32892648960853033</v>
      </c>
      <c r="H5295" s="14">
        <f t="shared" ca="1" si="77"/>
        <v>19984.289499999999</v>
      </c>
      <c r="I5295" s="14">
        <f ca="1">IF(ROW()=2, Table1[[#This Row],[Netto loon]], INDIRECT(ADDRESS(ROW()-1,COLUMN(F:F))))</f>
        <v>40776.710500000001</v>
      </c>
      <c r="J5295" s="6">
        <f ca="1">IF(ROW()=2, 0, Table1[[#This Row],[Belastbaar loon]]-INDIRECT(ADDRESS(ROW()-1,COLUMN(A:A))))</f>
        <v>10</v>
      </c>
      <c r="K5295" s="6">
        <f ca="1">Table1[[#This Row],[Netto loon]]-Table1[[#This Row],[Netto vorige schijf]]</f>
        <v>5.0978000000031898</v>
      </c>
      <c r="L5295" s="2">
        <f ca="1">(Table1[[#This Row],[Bruto tov vorige schijf]]-Table1[[#This Row],[Netto tov vorige schijf]])/MAX(Table1[[#This Row],[Bruto tov vorige schijf]],1)</f>
        <v>0.49021999999968102</v>
      </c>
    </row>
    <row r="5296" spans="1:12" x14ac:dyDescent="0.25">
      <c r="A5296" s="14">
        <v>60781</v>
      </c>
      <c r="B5296" s="6">
        <f>LoonHeffing2020(Table1[[#This Row],[Belastbaar loon]])</f>
        <v>22701.7035</v>
      </c>
      <c r="C5296" s="6">
        <f>AlgemeneHeffingsKorting2020(Table1[[#This Row],[Belastbaar loon]])</f>
        <v>438.2296</v>
      </c>
      <c r="D5296" s="14">
        <f>ArbeidsKorting2020(Table1[[#This Row],[Belastbaar loon]])</f>
        <v>2269.38</v>
      </c>
      <c r="E5296" s="14">
        <f>MAX(Table1[[#This Row],[Loonheffing]]-Table1[[#This Row],[Algemene Heffingskorting]]-Table1[[#This Row],[Arbeidskorting]],0)</f>
        <v>19994.0939</v>
      </c>
      <c r="F5296" s="6">
        <f>Table1[[#This Row],[Belastbaar loon]]-Table1[[#This Row],[Belasting]]</f>
        <v>40786.9061</v>
      </c>
      <c r="G5296" s="2">
        <f>(Table1[[#This Row],[Belastbaar loon]]-Table1[[#This Row],[Netto loon]])/Table1[[#This Row],[Belastbaar loon]]</f>
        <v>0.32895302643918328</v>
      </c>
      <c r="H5296" s="14">
        <f t="shared" ca="1" si="77"/>
        <v>19989.191699999999</v>
      </c>
      <c r="I5296" s="14">
        <f ca="1">IF(ROW()=2, Table1[[#This Row],[Netto loon]], INDIRECT(ADDRESS(ROW()-1,COLUMN(F:F))))</f>
        <v>40781.808300000004</v>
      </c>
      <c r="J5296" s="6">
        <f ca="1">IF(ROW()=2, 0, Table1[[#This Row],[Belastbaar loon]]-INDIRECT(ADDRESS(ROW()-1,COLUMN(A:A))))</f>
        <v>10</v>
      </c>
      <c r="K5296" s="6">
        <f ca="1">Table1[[#This Row],[Netto loon]]-Table1[[#This Row],[Netto vorige schijf]]</f>
        <v>5.0977999999959138</v>
      </c>
      <c r="L5296" s="2">
        <f ca="1">(Table1[[#This Row],[Bruto tov vorige schijf]]-Table1[[#This Row],[Netto tov vorige schijf]])/MAX(Table1[[#This Row],[Bruto tov vorige schijf]],1)</f>
        <v>0.49022000000040861</v>
      </c>
    </row>
    <row r="5297" spans="1:12" x14ac:dyDescent="0.25">
      <c r="A5297" s="14">
        <v>60791</v>
      </c>
      <c r="B5297" s="6">
        <f>LoonHeffing2020(Table1[[#This Row],[Belastbaar loon]])</f>
        <v>22705.4385</v>
      </c>
      <c r="C5297" s="6">
        <f>AlgemeneHeffingsKorting2020(Table1[[#This Row],[Belastbaar loon]])</f>
        <v>437.66239999999999</v>
      </c>
      <c r="D5297" s="14">
        <f>ArbeidsKorting2020(Table1[[#This Row],[Belastbaar loon]])</f>
        <v>2268.7800000000002</v>
      </c>
      <c r="E5297" s="14">
        <f>MAX(Table1[[#This Row],[Loonheffing]]-Table1[[#This Row],[Algemene Heffingskorting]]-Table1[[#This Row],[Arbeidskorting]],0)</f>
        <v>19998.9961</v>
      </c>
      <c r="F5297" s="6">
        <f>Table1[[#This Row],[Belastbaar loon]]-Table1[[#This Row],[Belasting]]</f>
        <v>40792.003899999996</v>
      </c>
      <c r="G5297" s="2">
        <f>(Table1[[#This Row],[Belastbaar loon]]-Table1[[#This Row],[Netto loon]])/Table1[[#This Row],[Belastbaar loon]]</f>
        <v>0.32897955453932332</v>
      </c>
      <c r="H5297" s="14">
        <f t="shared" ca="1" si="77"/>
        <v>19994.0939</v>
      </c>
      <c r="I5297" s="14">
        <f ca="1">IF(ROW()=2, Table1[[#This Row],[Netto loon]], INDIRECT(ADDRESS(ROW()-1,COLUMN(F:F))))</f>
        <v>40786.9061</v>
      </c>
      <c r="J5297" s="6">
        <f ca="1">IF(ROW()=2, 0, Table1[[#This Row],[Belastbaar loon]]-INDIRECT(ADDRESS(ROW()-1,COLUMN(A:A))))</f>
        <v>10</v>
      </c>
      <c r="K5297" s="6">
        <f ca="1">Table1[[#This Row],[Netto loon]]-Table1[[#This Row],[Netto vorige schijf]]</f>
        <v>5.0977999999959138</v>
      </c>
      <c r="L5297" s="2">
        <f ca="1">(Table1[[#This Row],[Bruto tov vorige schijf]]-Table1[[#This Row],[Netto tov vorige schijf]])/MAX(Table1[[#This Row],[Bruto tov vorige schijf]],1)</f>
        <v>0.49022000000040861</v>
      </c>
    </row>
    <row r="5298" spans="1:12" x14ac:dyDescent="0.25">
      <c r="A5298" s="14">
        <v>60801</v>
      </c>
      <c r="B5298" s="6">
        <f>LoonHeffing2020(Table1[[#This Row],[Belastbaar loon]])</f>
        <v>22709.173500000001</v>
      </c>
      <c r="C5298" s="6">
        <f>AlgemeneHeffingsKorting2020(Table1[[#This Row],[Belastbaar loon]])</f>
        <v>437.09520000000003</v>
      </c>
      <c r="D5298" s="14">
        <f>ArbeidsKorting2020(Table1[[#This Row],[Belastbaar loon]])</f>
        <v>2268.1799999999998</v>
      </c>
      <c r="E5298" s="14">
        <f>MAX(Table1[[#This Row],[Loonheffing]]-Table1[[#This Row],[Algemene Heffingskorting]]-Table1[[#This Row],[Arbeidskorting]],0)</f>
        <v>20003.898300000001</v>
      </c>
      <c r="F5298" s="6">
        <f>Table1[[#This Row],[Belastbaar loon]]-Table1[[#This Row],[Belasting]]</f>
        <v>40797.101699999999</v>
      </c>
      <c r="G5298" s="2">
        <f>(Table1[[#This Row],[Belastbaar loon]]-Table1[[#This Row],[Netto loon]])/Table1[[#This Row],[Belastbaar loon]]</f>
        <v>0.32900607391325803</v>
      </c>
      <c r="H5298" s="14">
        <f t="shared" ca="1" si="77"/>
        <v>19998.9961</v>
      </c>
      <c r="I5298" s="14">
        <f ca="1">IF(ROW()=2, Table1[[#This Row],[Netto loon]], INDIRECT(ADDRESS(ROW()-1,COLUMN(F:F))))</f>
        <v>40792.003899999996</v>
      </c>
      <c r="J5298" s="6">
        <f ca="1">IF(ROW()=2, 0, Table1[[#This Row],[Belastbaar loon]]-INDIRECT(ADDRESS(ROW()-1,COLUMN(A:A))))</f>
        <v>10</v>
      </c>
      <c r="K5298" s="6">
        <f ca="1">Table1[[#This Row],[Netto loon]]-Table1[[#This Row],[Netto vorige schijf]]</f>
        <v>5.0978000000031898</v>
      </c>
      <c r="L5298" s="2">
        <f ca="1">(Table1[[#This Row],[Bruto tov vorige schijf]]-Table1[[#This Row],[Netto tov vorige schijf]])/MAX(Table1[[#This Row],[Bruto tov vorige schijf]],1)</f>
        <v>0.49021999999968102</v>
      </c>
    </row>
    <row r="5299" spans="1:12" x14ac:dyDescent="0.25">
      <c r="A5299" s="14">
        <v>60811</v>
      </c>
      <c r="B5299" s="6">
        <f>LoonHeffing2020(Table1[[#This Row],[Belastbaar loon]])</f>
        <v>22712.908500000001</v>
      </c>
      <c r="C5299" s="6">
        <f>AlgemeneHeffingsKorting2020(Table1[[#This Row],[Belastbaar loon]])</f>
        <v>436.52800000000002</v>
      </c>
      <c r="D5299" s="14">
        <f>ArbeidsKorting2020(Table1[[#This Row],[Belastbaar loon]])</f>
        <v>2267.58</v>
      </c>
      <c r="E5299" s="14">
        <f>MAX(Table1[[#This Row],[Loonheffing]]-Table1[[#This Row],[Algemene Heffingskorting]]-Table1[[#This Row],[Arbeidskorting]],0)</f>
        <v>20008.800500000005</v>
      </c>
      <c r="F5299" s="6">
        <f>Table1[[#This Row],[Belastbaar loon]]-Table1[[#This Row],[Belasting]]</f>
        <v>40802.199499999995</v>
      </c>
      <c r="G5299" s="2">
        <f>(Table1[[#This Row],[Belastbaar loon]]-Table1[[#This Row],[Netto loon]])/Table1[[#This Row],[Belastbaar loon]]</f>
        <v>0.32903258456529255</v>
      </c>
      <c r="H5299" s="14">
        <f t="shared" ca="1" si="77"/>
        <v>20003.898300000001</v>
      </c>
      <c r="I5299" s="14">
        <f ca="1">IF(ROW()=2, Table1[[#This Row],[Netto loon]], INDIRECT(ADDRESS(ROW()-1,COLUMN(F:F))))</f>
        <v>40797.101699999999</v>
      </c>
      <c r="J5299" s="6">
        <f ca="1">IF(ROW()=2, 0, Table1[[#This Row],[Belastbaar loon]]-INDIRECT(ADDRESS(ROW()-1,COLUMN(A:A))))</f>
        <v>10</v>
      </c>
      <c r="K5299" s="6">
        <f ca="1">Table1[[#This Row],[Netto loon]]-Table1[[#This Row],[Netto vorige schijf]]</f>
        <v>5.0977999999959138</v>
      </c>
      <c r="L5299" s="2">
        <f ca="1">(Table1[[#This Row],[Bruto tov vorige schijf]]-Table1[[#This Row],[Netto tov vorige schijf]])/MAX(Table1[[#This Row],[Bruto tov vorige schijf]],1)</f>
        <v>0.49022000000040861</v>
      </c>
    </row>
    <row r="5300" spans="1:12" x14ac:dyDescent="0.25">
      <c r="A5300" s="14">
        <v>60821</v>
      </c>
      <c r="B5300" s="6">
        <f>LoonHeffing2020(Table1[[#This Row],[Belastbaar loon]])</f>
        <v>22716.643499999998</v>
      </c>
      <c r="C5300" s="6">
        <f>AlgemeneHeffingsKorting2020(Table1[[#This Row],[Belastbaar loon]])</f>
        <v>435.96080000000001</v>
      </c>
      <c r="D5300" s="14">
        <f>ArbeidsKorting2020(Table1[[#This Row],[Belastbaar loon]])</f>
        <v>2266.98</v>
      </c>
      <c r="E5300" s="14">
        <f>MAX(Table1[[#This Row],[Loonheffing]]-Table1[[#This Row],[Algemene Heffingskorting]]-Table1[[#This Row],[Arbeidskorting]],0)</f>
        <v>20013.702699999998</v>
      </c>
      <c r="F5300" s="6">
        <f>Table1[[#This Row],[Belastbaar loon]]-Table1[[#This Row],[Belasting]]</f>
        <v>40807.297300000006</v>
      </c>
      <c r="G5300" s="2">
        <f>(Table1[[#This Row],[Belastbaar loon]]-Table1[[#This Row],[Netto loon]])/Table1[[#This Row],[Belastbaar loon]]</f>
        <v>0.32905908649972859</v>
      </c>
      <c r="H5300" s="14">
        <f t="shared" ca="1" si="77"/>
        <v>20008.800500000005</v>
      </c>
      <c r="I5300" s="14">
        <f ca="1">IF(ROW()=2, Table1[[#This Row],[Netto loon]], INDIRECT(ADDRESS(ROW()-1,COLUMN(F:F))))</f>
        <v>40802.199499999995</v>
      </c>
      <c r="J5300" s="6">
        <f ca="1">IF(ROW()=2, 0, Table1[[#This Row],[Belastbaar loon]]-INDIRECT(ADDRESS(ROW()-1,COLUMN(A:A))))</f>
        <v>10</v>
      </c>
      <c r="K5300" s="6">
        <f ca="1">Table1[[#This Row],[Netto loon]]-Table1[[#This Row],[Netto vorige schijf]]</f>
        <v>5.0978000000104657</v>
      </c>
      <c r="L5300" s="2">
        <f ca="1">(Table1[[#This Row],[Bruto tov vorige schijf]]-Table1[[#This Row],[Netto tov vorige schijf]])/MAX(Table1[[#This Row],[Bruto tov vorige schijf]],1)</f>
        <v>0.49021999999895344</v>
      </c>
    </row>
    <row r="5301" spans="1:12" x14ac:dyDescent="0.25">
      <c r="A5301" s="14">
        <v>60831</v>
      </c>
      <c r="B5301" s="6">
        <f>LoonHeffing2020(Table1[[#This Row],[Belastbaar loon]])</f>
        <v>22720.378499999999</v>
      </c>
      <c r="C5301" s="6">
        <f>AlgemeneHeffingsKorting2020(Table1[[#This Row],[Belastbaar loon]])</f>
        <v>435.39359999999999</v>
      </c>
      <c r="D5301" s="14">
        <f>ArbeidsKorting2020(Table1[[#This Row],[Belastbaar loon]])</f>
        <v>2266.38</v>
      </c>
      <c r="E5301" s="14">
        <f>MAX(Table1[[#This Row],[Loonheffing]]-Table1[[#This Row],[Algemene Heffingskorting]]-Table1[[#This Row],[Arbeidskorting]],0)</f>
        <v>20018.604899999998</v>
      </c>
      <c r="F5301" s="6">
        <f>Table1[[#This Row],[Belastbaar loon]]-Table1[[#This Row],[Belasting]]</f>
        <v>40812.395100000002</v>
      </c>
      <c r="G5301" s="2">
        <f>(Table1[[#This Row],[Belastbaar loon]]-Table1[[#This Row],[Netto loon]])/Table1[[#This Row],[Belastbaar loon]]</f>
        <v>0.32908557972086599</v>
      </c>
      <c r="H5301" s="14">
        <f t="shared" ca="1" si="77"/>
        <v>20013.702699999998</v>
      </c>
      <c r="I5301" s="14">
        <f ca="1">IF(ROW()=2, Table1[[#This Row],[Netto loon]], INDIRECT(ADDRESS(ROW()-1,COLUMN(F:F))))</f>
        <v>40807.297300000006</v>
      </c>
      <c r="J5301" s="6">
        <f ca="1">IF(ROW()=2, 0, Table1[[#This Row],[Belastbaar loon]]-INDIRECT(ADDRESS(ROW()-1,COLUMN(A:A))))</f>
        <v>10</v>
      </c>
      <c r="K5301" s="6">
        <f ca="1">Table1[[#This Row],[Netto loon]]-Table1[[#This Row],[Netto vorige schijf]]</f>
        <v>5.0977999999959138</v>
      </c>
      <c r="L5301" s="2">
        <f ca="1">(Table1[[#This Row],[Bruto tov vorige schijf]]-Table1[[#This Row],[Netto tov vorige schijf]])/MAX(Table1[[#This Row],[Bruto tov vorige schijf]],1)</f>
        <v>0.49022000000040861</v>
      </c>
    </row>
    <row r="5302" spans="1:12" x14ac:dyDescent="0.25">
      <c r="A5302" s="14">
        <v>60841</v>
      </c>
      <c r="B5302" s="6">
        <f>LoonHeffing2020(Table1[[#This Row],[Belastbaar loon]])</f>
        <v>22724.113499999999</v>
      </c>
      <c r="C5302" s="6">
        <f>AlgemeneHeffingsKorting2020(Table1[[#This Row],[Belastbaar loon]])</f>
        <v>434.82640000000004</v>
      </c>
      <c r="D5302" s="14">
        <f>ArbeidsKorting2020(Table1[[#This Row],[Belastbaar loon]])</f>
        <v>2265.7800000000002</v>
      </c>
      <c r="E5302" s="14">
        <f>MAX(Table1[[#This Row],[Loonheffing]]-Table1[[#This Row],[Algemene Heffingskorting]]-Table1[[#This Row],[Arbeidskorting]],0)</f>
        <v>20023.507099999999</v>
      </c>
      <c r="F5302" s="6">
        <f>Table1[[#This Row],[Belastbaar loon]]-Table1[[#This Row],[Belasting]]</f>
        <v>40817.492899999997</v>
      </c>
      <c r="G5302" s="2">
        <f>(Table1[[#This Row],[Belastbaar loon]]-Table1[[#This Row],[Netto loon]])/Table1[[#This Row],[Belastbaar loon]]</f>
        <v>0.32911206423300082</v>
      </c>
      <c r="H5302" s="14">
        <f t="shared" ca="1" si="77"/>
        <v>20018.604899999998</v>
      </c>
      <c r="I5302" s="14">
        <f ca="1">IF(ROW()=2, Table1[[#This Row],[Netto loon]], INDIRECT(ADDRESS(ROW()-1,COLUMN(F:F))))</f>
        <v>40812.395100000002</v>
      </c>
      <c r="J5302" s="6">
        <f ca="1">IF(ROW()=2, 0, Table1[[#This Row],[Belastbaar loon]]-INDIRECT(ADDRESS(ROW()-1,COLUMN(A:A))))</f>
        <v>10</v>
      </c>
      <c r="K5302" s="6">
        <f ca="1">Table1[[#This Row],[Netto loon]]-Table1[[#This Row],[Netto vorige schijf]]</f>
        <v>5.0977999999959138</v>
      </c>
      <c r="L5302" s="2">
        <f ca="1">(Table1[[#This Row],[Bruto tov vorige schijf]]-Table1[[#This Row],[Netto tov vorige schijf]])/MAX(Table1[[#This Row],[Bruto tov vorige schijf]],1)</f>
        <v>0.49022000000040861</v>
      </c>
    </row>
    <row r="5303" spans="1:12" x14ac:dyDescent="0.25">
      <c r="A5303" s="14">
        <v>60851</v>
      </c>
      <c r="B5303" s="6">
        <f>LoonHeffing2020(Table1[[#This Row],[Belastbaar loon]])</f>
        <v>22727.8485</v>
      </c>
      <c r="C5303" s="6">
        <f>AlgemeneHeffingsKorting2020(Table1[[#This Row],[Belastbaar loon]])</f>
        <v>434.25920000000002</v>
      </c>
      <c r="D5303" s="14">
        <f>ArbeidsKorting2020(Table1[[#This Row],[Belastbaar loon]])</f>
        <v>2265.1799999999998</v>
      </c>
      <c r="E5303" s="14">
        <f>MAX(Table1[[#This Row],[Loonheffing]]-Table1[[#This Row],[Algemene Heffingskorting]]-Table1[[#This Row],[Arbeidskorting]],0)</f>
        <v>20028.409299999999</v>
      </c>
      <c r="F5303" s="6">
        <f>Table1[[#This Row],[Belastbaar loon]]-Table1[[#This Row],[Belasting]]</f>
        <v>40822.590700000001</v>
      </c>
      <c r="G5303" s="2">
        <f>(Table1[[#This Row],[Belastbaar loon]]-Table1[[#This Row],[Netto loon]])/Table1[[#This Row],[Belastbaar loon]]</f>
        <v>0.32913854004042659</v>
      </c>
      <c r="H5303" s="14">
        <f t="shared" ca="1" si="77"/>
        <v>20023.507099999999</v>
      </c>
      <c r="I5303" s="14">
        <f ca="1">IF(ROW()=2, Table1[[#This Row],[Netto loon]], INDIRECT(ADDRESS(ROW()-1,COLUMN(F:F))))</f>
        <v>40817.492899999997</v>
      </c>
      <c r="J5303" s="6">
        <f ca="1">IF(ROW()=2, 0, Table1[[#This Row],[Belastbaar loon]]-INDIRECT(ADDRESS(ROW()-1,COLUMN(A:A))))</f>
        <v>10</v>
      </c>
      <c r="K5303" s="6">
        <f ca="1">Table1[[#This Row],[Netto loon]]-Table1[[#This Row],[Netto vorige schijf]]</f>
        <v>5.0978000000031898</v>
      </c>
      <c r="L5303" s="2">
        <f ca="1">(Table1[[#This Row],[Bruto tov vorige schijf]]-Table1[[#This Row],[Netto tov vorige schijf]])/MAX(Table1[[#This Row],[Bruto tov vorige schijf]],1)</f>
        <v>0.49021999999968102</v>
      </c>
    </row>
    <row r="5304" spans="1:12" x14ac:dyDescent="0.25">
      <c r="A5304" s="14">
        <v>60861</v>
      </c>
      <c r="B5304" s="6">
        <f>LoonHeffing2020(Table1[[#This Row],[Belastbaar loon]])</f>
        <v>22731.583500000001</v>
      </c>
      <c r="C5304" s="6">
        <f>AlgemeneHeffingsKorting2020(Table1[[#This Row],[Belastbaar loon]])</f>
        <v>433.69200000000001</v>
      </c>
      <c r="D5304" s="14">
        <f>ArbeidsKorting2020(Table1[[#This Row],[Belastbaar loon]])</f>
        <v>2264.58</v>
      </c>
      <c r="E5304" s="14">
        <f>MAX(Table1[[#This Row],[Loonheffing]]-Table1[[#This Row],[Algemene Heffingskorting]]-Table1[[#This Row],[Arbeidskorting]],0)</f>
        <v>20033.311500000003</v>
      </c>
      <c r="F5304" s="6">
        <f>Table1[[#This Row],[Belastbaar loon]]-Table1[[#This Row],[Belasting]]</f>
        <v>40827.688499999997</v>
      </c>
      <c r="G5304" s="2">
        <f>(Table1[[#This Row],[Belastbaar loon]]-Table1[[#This Row],[Netto loon]])/Table1[[#This Row],[Belastbaar loon]]</f>
        <v>0.32916500714743435</v>
      </c>
      <c r="H5304" s="14">
        <f t="shared" ca="1" si="77"/>
        <v>20028.409299999999</v>
      </c>
      <c r="I5304" s="14">
        <f ca="1">IF(ROW()=2, Table1[[#This Row],[Netto loon]], INDIRECT(ADDRESS(ROW()-1,COLUMN(F:F))))</f>
        <v>40822.590700000001</v>
      </c>
      <c r="J5304" s="6">
        <f ca="1">IF(ROW()=2, 0, Table1[[#This Row],[Belastbaar loon]]-INDIRECT(ADDRESS(ROW()-1,COLUMN(A:A))))</f>
        <v>10</v>
      </c>
      <c r="K5304" s="6">
        <f ca="1">Table1[[#This Row],[Netto loon]]-Table1[[#This Row],[Netto vorige schijf]]</f>
        <v>5.0977999999959138</v>
      </c>
      <c r="L5304" s="2">
        <f ca="1">(Table1[[#This Row],[Bruto tov vorige schijf]]-Table1[[#This Row],[Netto tov vorige schijf]])/MAX(Table1[[#This Row],[Bruto tov vorige schijf]],1)</f>
        <v>0.49022000000040861</v>
      </c>
    </row>
    <row r="5305" spans="1:12" x14ac:dyDescent="0.25">
      <c r="A5305" s="14">
        <v>60871</v>
      </c>
      <c r="B5305" s="6">
        <f>LoonHeffing2020(Table1[[#This Row],[Belastbaar loon]])</f>
        <v>22735.318500000001</v>
      </c>
      <c r="C5305" s="6">
        <f>AlgemeneHeffingsKorting2020(Table1[[#This Row],[Belastbaar loon]])</f>
        <v>433.12479999999999</v>
      </c>
      <c r="D5305" s="14">
        <f>ArbeidsKorting2020(Table1[[#This Row],[Belastbaar loon]])</f>
        <v>2263.98</v>
      </c>
      <c r="E5305" s="14">
        <f>MAX(Table1[[#This Row],[Loonheffing]]-Table1[[#This Row],[Algemene Heffingskorting]]-Table1[[#This Row],[Arbeidskorting]],0)</f>
        <v>20038.2137</v>
      </c>
      <c r="F5305" s="6">
        <f>Table1[[#This Row],[Belastbaar loon]]-Table1[[#This Row],[Belasting]]</f>
        <v>40832.7863</v>
      </c>
      <c r="G5305" s="2">
        <f>(Table1[[#This Row],[Belastbaar loon]]-Table1[[#This Row],[Netto loon]])/Table1[[#This Row],[Belastbaar loon]]</f>
        <v>0.32919146555831186</v>
      </c>
      <c r="H5305" s="14">
        <f t="shared" ca="1" si="77"/>
        <v>20033.311500000003</v>
      </c>
      <c r="I5305" s="14">
        <f ca="1">IF(ROW()=2, Table1[[#This Row],[Netto loon]], INDIRECT(ADDRESS(ROW()-1,COLUMN(F:F))))</f>
        <v>40827.688499999997</v>
      </c>
      <c r="J5305" s="6">
        <f ca="1">IF(ROW()=2, 0, Table1[[#This Row],[Belastbaar loon]]-INDIRECT(ADDRESS(ROW()-1,COLUMN(A:A))))</f>
        <v>10</v>
      </c>
      <c r="K5305" s="6">
        <f ca="1">Table1[[#This Row],[Netto loon]]-Table1[[#This Row],[Netto vorige schijf]]</f>
        <v>5.0978000000031898</v>
      </c>
      <c r="L5305" s="2">
        <f ca="1">(Table1[[#This Row],[Bruto tov vorige schijf]]-Table1[[#This Row],[Netto tov vorige schijf]])/MAX(Table1[[#This Row],[Bruto tov vorige schijf]],1)</f>
        <v>0.49021999999968102</v>
      </c>
    </row>
    <row r="5306" spans="1:12" x14ac:dyDescent="0.25">
      <c r="A5306" s="14">
        <v>60881</v>
      </c>
      <c r="B5306" s="6">
        <f>LoonHeffing2020(Table1[[#This Row],[Belastbaar loon]])</f>
        <v>22739.053499999998</v>
      </c>
      <c r="C5306" s="6">
        <f>AlgemeneHeffingsKorting2020(Table1[[#This Row],[Belastbaar loon]])</f>
        <v>432.55760000000004</v>
      </c>
      <c r="D5306" s="14">
        <f>ArbeidsKorting2020(Table1[[#This Row],[Belastbaar loon]])</f>
        <v>2263.38</v>
      </c>
      <c r="E5306" s="14">
        <f>MAX(Table1[[#This Row],[Loonheffing]]-Table1[[#This Row],[Algemene Heffingskorting]]-Table1[[#This Row],[Arbeidskorting]],0)</f>
        <v>20043.115899999997</v>
      </c>
      <c r="F5306" s="6">
        <f>Table1[[#This Row],[Belastbaar loon]]-Table1[[#This Row],[Belasting]]</f>
        <v>40837.884100000003</v>
      </c>
      <c r="G5306" s="2">
        <f>(Table1[[#This Row],[Belastbaar loon]]-Table1[[#This Row],[Netto loon]])/Table1[[#This Row],[Belastbaar loon]]</f>
        <v>0.32921791527734429</v>
      </c>
      <c r="H5306" s="14">
        <f t="shared" ca="1" si="77"/>
        <v>20038.2137</v>
      </c>
      <c r="I5306" s="14">
        <f ca="1">IF(ROW()=2, Table1[[#This Row],[Netto loon]], INDIRECT(ADDRESS(ROW()-1,COLUMN(F:F))))</f>
        <v>40832.7863</v>
      </c>
      <c r="J5306" s="6">
        <f ca="1">IF(ROW()=2, 0, Table1[[#This Row],[Belastbaar loon]]-INDIRECT(ADDRESS(ROW()-1,COLUMN(A:A))))</f>
        <v>10</v>
      </c>
      <c r="K5306" s="6">
        <f ca="1">Table1[[#This Row],[Netto loon]]-Table1[[#This Row],[Netto vorige schijf]]</f>
        <v>5.0978000000031898</v>
      </c>
      <c r="L5306" s="2">
        <f ca="1">(Table1[[#This Row],[Bruto tov vorige schijf]]-Table1[[#This Row],[Netto tov vorige schijf]])/MAX(Table1[[#This Row],[Bruto tov vorige schijf]],1)</f>
        <v>0.49021999999968102</v>
      </c>
    </row>
    <row r="5307" spans="1:12" x14ac:dyDescent="0.25">
      <c r="A5307" s="14">
        <v>60891</v>
      </c>
      <c r="B5307" s="6">
        <f>LoonHeffing2020(Table1[[#This Row],[Belastbaar loon]])</f>
        <v>22742.788499999999</v>
      </c>
      <c r="C5307" s="6">
        <f>AlgemeneHeffingsKorting2020(Table1[[#This Row],[Belastbaar loon]])</f>
        <v>431.99040000000002</v>
      </c>
      <c r="D5307" s="14">
        <f>ArbeidsKorting2020(Table1[[#This Row],[Belastbaar loon]])</f>
        <v>2262.7800000000002</v>
      </c>
      <c r="E5307" s="14">
        <f>MAX(Table1[[#This Row],[Loonheffing]]-Table1[[#This Row],[Algemene Heffingskorting]]-Table1[[#This Row],[Arbeidskorting]],0)</f>
        <v>20048.018100000001</v>
      </c>
      <c r="F5307" s="6">
        <f>Table1[[#This Row],[Belastbaar loon]]-Table1[[#This Row],[Belasting]]</f>
        <v>40842.981899999999</v>
      </c>
      <c r="G5307" s="2">
        <f>(Table1[[#This Row],[Belastbaar loon]]-Table1[[#This Row],[Netto loon]])/Table1[[#This Row],[Belastbaar loon]]</f>
        <v>0.32924435630881416</v>
      </c>
      <c r="H5307" s="14">
        <f t="shared" ca="1" si="77"/>
        <v>20043.115899999997</v>
      </c>
      <c r="I5307" s="14">
        <f ca="1">IF(ROW()=2, Table1[[#This Row],[Netto loon]], INDIRECT(ADDRESS(ROW()-1,COLUMN(F:F))))</f>
        <v>40837.884100000003</v>
      </c>
      <c r="J5307" s="6">
        <f ca="1">IF(ROW()=2, 0, Table1[[#This Row],[Belastbaar loon]]-INDIRECT(ADDRESS(ROW()-1,COLUMN(A:A))))</f>
        <v>10</v>
      </c>
      <c r="K5307" s="6">
        <f ca="1">Table1[[#This Row],[Netto loon]]-Table1[[#This Row],[Netto vorige schijf]]</f>
        <v>5.0977999999959138</v>
      </c>
      <c r="L5307" s="2">
        <f ca="1">(Table1[[#This Row],[Bruto tov vorige schijf]]-Table1[[#This Row],[Netto tov vorige schijf]])/MAX(Table1[[#This Row],[Bruto tov vorige schijf]],1)</f>
        <v>0.49022000000040861</v>
      </c>
    </row>
    <row r="5308" spans="1:12" x14ac:dyDescent="0.25">
      <c r="A5308" s="14">
        <v>60901</v>
      </c>
      <c r="B5308" s="6">
        <f>LoonHeffing2020(Table1[[#This Row],[Belastbaar loon]])</f>
        <v>22746.523499999999</v>
      </c>
      <c r="C5308" s="6">
        <f>AlgemeneHeffingsKorting2020(Table1[[#This Row],[Belastbaar loon]])</f>
        <v>431.42320000000001</v>
      </c>
      <c r="D5308" s="14">
        <f>ArbeidsKorting2020(Table1[[#This Row],[Belastbaar loon]])</f>
        <v>2262.1799999999998</v>
      </c>
      <c r="E5308" s="14">
        <f>MAX(Table1[[#This Row],[Loonheffing]]-Table1[[#This Row],[Algemene Heffingskorting]]-Table1[[#This Row],[Arbeidskorting]],0)</f>
        <v>20052.920299999998</v>
      </c>
      <c r="F5308" s="6">
        <f>Table1[[#This Row],[Belastbaar loon]]-Table1[[#This Row],[Belasting]]</f>
        <v>40848.079700000002</v>
      </c>
      <c r="G5308" s="2">
        <f>(Table1[[#This Row],[Belastbaar loon]]-Table1[[#This Row],[Netto loon]])/Table1[[#This Row],[Belastbaar loon]]</f>
        <v>0.32927078865700066</v>
      </c>
      <c r="H5308" s="14">
        <f t="shared" ca="1" si="77"/>
        <v>20048.018100000001</v>
      </c>
      <c r="I5308" s="14">
        <f ca="1">IF(ROW()=2, Table1[[#This Row],[Netto loon]], INDIRECT(ADDRESS(ROW()-1,COLUMN(F:F))))</f>
        <v>40842.981899999999</v>
      </c>
      <c r="J5308" s="6">
        <f ca="1">IF(ROW()=2, 0, Table1[[#This Row],[Belastbaar loon]]-INDIRECT(ADDRESS(ROW()-1,COLUMN(A:A))))</f>
        <v>10</v>
      </c>
      <c r="K5308" s="6">
        <f ca="1">Table1[[#This Row],[Netto loon]]-Table1[[#This Row],[Netto vorige schijf]]</f>
        <v>5.0978000000031898</v>
      </c>
      <c r="L5308" s="2">
        <f ca="1">(Table1[[#This Row],[Bruto tov vorige schijf]]-Table1[[#This Row],[Netto tov vorige schijf]])/MAX(Table1[[#This Row],[Bruto tov vorige schijf]],1)</f>
        <v>0.49021999999968102</v>
      </c>
    </row>
    <row r="5309" spans="1:12" x14ac:dyDescent="0.25">
      <c r="A5309" s="14">
        <v>60911</v>
      </c>
      <c r="B5309" s="6">
        <f>LoonHeffing2020(Table1[[#This Row],[Belastbaar loon]])</f>
        <v>22750.2585</v>
      </c>
      <c r="C5309" s="6">
        <f>AlgemeneHeffingsKorting2020(Table1[[#This Row],[Belastbaar loon]])</f>
        <v>430.85599999999999</v>
      </c>
      <c r="D5309" s="14">
        <f>ArbeidsKorting2020(Table1[[#This Row],[Belastbaar loon]])</f>
        <v>2261.58</v>
      </c>
      <c r="E5309" s="14">
        <f>MAX(Table1[[#This Row],[Loonheffing]]-Table1[[#This Row],[Algemene Heffingskorting]]-Table1[[#This Row],[Arbeidskorting]],0)</f>
        <v>20057.822500000002</v>
      </c>
      <c r="F5309" s="6">
        <f>Table1[[#This Row],[Belastbaar loon]]-Table1[[#This Row],[Belasting]]</f>
        <v>40853.177499999998</v>
      </c>
      <c r="G5309" s="2">
        <f>(Table1[[#This Row],[Belastbaar loon]]-Table1[[#This Row],[Netto loon]])/Table1[[#This Row],[Belastbaar loon]]</f>
        <v>0.32929721232618087</v>
      </c>
      <c r="H5309" s="14">
        <f t="shared" ca="1" si="77"/>
        <v>20052.920299999998</v>
      </c>
      <c r="I5309" s="14">
        <f ca="1">IF(ROW()=2, Table1[[#This Row],[Netto loon]], INDIRECT(ADDRESS(ROW()-1,COLUMN(F:F))))</f>
        <v>40848.079700000002</v>
      </c>
      <c r="J5309" s="6">
        <f ca="1">IF(ROW()=2, 0, Table1[[#This Row],[Belastbaar loon]]-INDIRECT(ADDRESS(ROW()-1,COLUMN(A:A))))</f>
        <v>10</v>
      </c>
      <c r="K5309" s="6">
        <f ca="1">Table1[[#This Row],[Netto loon]]-Table1[[#This Row],[Netto vorige schijf]]</f>
        <v>5.0977999999959138</v>
      </c>
      <c r="L5309" s="2">
        <f ca="1">(Table1[[#This Row],[Bruto tov vorige schijf]]-Table1[[#This Row],[Netto tov vorige schijf]])/MAX(Table1[[#This Row],[Bruto tov vorige schijf]],1)</f>
        <v>0.49022000000040861</v>
      </c>
    </row>
    <row r="5310" spans="1:12" x14ac:dyDescent="0.25">
      <c r="A5310" s="14">
        <v>60921</v>
      </c>
      <c r="B5310" s="6">
        <f>LoonHeffing2020(Table1[[#This Row],[Belastbaar loon]])</f>
        <v>22753.9935</v>
      </c>
      <c r="C5310" s="6">
        <f>AlgemeneHeffingsKorting2020(Table1[[#This Row],[Belastbaar loon]])</f>
        <v>430.28880000000004</v>
      </c>
      <c r="D5310" s="14">
        <f>ArbeidsKorting2020(Table1[[#This Row],[Belastbaar loon]])</f>
        <v>2260.98</v>
      </c>
      <c r="E5310" s="14">
        <f>MAX(Table1[[#This Row],[Loonheffing]]-Table1[[#This Row],[Algemene Heffingskorting]]-Table1[[#This Row],[Arbeidskorting]],0)</f>
        <v>20062.724700000002</v>
      </c>
      <c r="F5310" s="6">
        <f>Table1[[#This Row],[Belastbaar loon]]-Table1[[#This Row],[Belasting]]</f>
        <v>40858.275299999994</v>
      </c>
      <c r="G5310" s="2">
        <f>(Table1[[#This Row],[Belastbaar loon]]-Table1[[#This Row],[Netto loon]])/Table1[[#This Row],[Belastbaar loon]]</f>
        <v>0.32932362732062848</v>
      </c>
      <c r="H5310" s="14">
        <f t="shared" ca="1" si="77"/>
        <v>20057.822500000002</v>
      </c>
      <c r="I5310" s="14">
        <f ca="1">IF(ROW()=2, Table1[[#This Row],[Netto loon]], INDIRECT(ADDRESS(ROW()-1,COLUMN(F:F))))</f>
        <v>40853.177499999998</v>
      </c>
      <c r="J5310" s="6">
        <f ca="1">IF(ROW()=2, 0, Table1[[#This Row],[Belastbaar loon]]-INDIRECT(ADDRESS(ROW()-1,COLUMN(A:A))))</f>
        <v>10</v>
      </c>
      <c r="K5310" s="6">
        <f ca="1">Table1[[#This Row],[Netto loon]]-Table1[[#This Row],[Netto vorige schijf]]</f>
        <v>5.0977999999959138</v>
      </c>
      <c r="L5310" s="2">
        <f ca="1">(Table1[[#This Row],[Bruto tov vorige schijf]]-Table1[[#This Row],[Netto tov vorige schijf]])/MAX(Table1[[#This Row],[Bruto tov vorige schijf]],1)</f>
        <v>0.49022000000040861</v>
      </c>
    </row>
    <row r="5311" spans="1:12" x14ac:dyDescent="0.25">
      <c r="A5311" s="14">
        <v>60931</v>
      </c>
      <c r="B5311" s="6">
        <f>LoonHeffing2020(Table1[[#This Row],[Belastbaar loon]])</f>
        <v>22757.728500000001</v>
      </c>
      <c r="C5311" s="6">
        <f>AlgemeneHeffingsKorting2020(Table1[[#This Row],[Belastbaar loon]])</f>
        <v>429.72160000000002</v>
      </c>
      <c r="D5311" s="14">
        <f>ArbeidsKorting2020(Table1[[#This Row],[Belastbaar loon]])</f>
        <v>2260.38</v>
      </c>
      <c r="E5311" s="14">
        <f>MAX(Table1[[#This Row],[Loonheffing]]-Table1[[#This Row],[Algemene Heffingskorting]]-Table1[[#This Row],[Arbeidskorting]],0)</f>
        <v>20067.626899999999</v>
      </c>
      <c r="F5311" s="6">
        <f>Table1[[#This Row],[Belastbaar loon]]-Table1[[#This Row],[Belasting]]</f>
        <v>40863.373099999997</v>
      </c>
      <c r="G5311" s="2">
        <f>(Table1[[#This Row],[Belastbaar loon]]-Table1[[#This Row],[Netto loon]])/Table1[[#This Row],[Belastbaar loon]]</f>
        <v>0.32935003364461446</v>
      </c>
      <c r="H5311" s="14">
        <f t="shared" ca="1" si="77"/>
        <v>20062.724700000002</v>
      </c>
      <c r="I5311" s="14">
        <f ca="1">IF(ROW()=2, Table1[[#This Row],[Netto loon]], INDIRECT(ADDRESS(ROW()-1,COLUMN(F:F))))</f>
        <v>40858.275299999994</v>
      </c>
      <c r="J5311" s="6">
        <f ca="1">IF(ROW()=2, 0, Table1[[#This Row],[Belastbaar loon]]-INDIRECT(ADDRESS(ROW()-1,COLUMN(A:A))))</f>
        <v>10</v>
      </c>
      <c r="K5311" s="6">
        <f ca="1">Table1[[#This Row],[Netto loon]]-Table1[[#This Row],[Netto vorige schijf]]</f>
        <v>5.0978000000031898</v>
      </c>
      <c r="L5311" s="2">
        <f ca="1">(Table1[[#This Row],[Bruto tov vorige schijf]]-Table1[[#This Row],[Netto tov vorige schijf]])/MAX(Table1[[#This Row],[Bruto tov vorige schijf]],1)</f>
        <v>0.49021999999968102</v>
      </c>
    </row>
    <row r="5312" spans="1:12" x14ac:dyDescent="0.25">
      <c r="A5312" s="14">
        <v>60941</v>
      </c>
      <c r="B5312" s="6">
        <f>LoonHeffing2020(Table1[[#This Row],[Belastbaar loon]])</f>
        <v>22761.463500000002</v>
      </c>
      <c r="C5312" s="6">
        <f>AlgemeneHeffingsKorting2020(Table1[[#This Row],[Belastbaar loon]])</f>
        <v>429.15440000000001</v>
      </c>
      <c r="D5312" s="14">
        <f>ArbeidsKorting2020(Table1[[#This Row],[Belastbaar loon]])</f>
        <v>2259.7800000000002</v>
      </c>
      <c r="E5312" s="14">
        <f>MAX(Table1[[#This Row],[Loonheffing]]-Table1[[#This Row],[Algemene Heffingskorting]]-Table1[[#This Row],[Arbeidskorting]],0)</f>
        <v>20072.529100000003</v>
      </c>
      <c r="F5312" s="6">
        <f>Table1[[#This Row],[Belastbaar loon]]-Table1[[#This Row],[Belasting]]</f>
        <v>40868.4709</v>
      </c>
      <c r="G5312" s="2">
        <f>(Table1[[#This Row],[Belastbaar loon]]-Table1[[#This Row],[Netto loon]])/Table1[[#This Row],[Belastbaar loon]]</f>
        <v>0.32937643130240724</v>
      </c>
      <c r="H5312" s="14">
        <f t="shared" ca="1" si="77"/>
        <v>20067.626899999999</v>
      </c>
      <c r="I5312" s="14">
        <f ca="1">IF(ROW()=2, Table1[[#This Row],[Netto loon]], INDIRECT(ADDRESS(ROW()-1,COLUMN(F:F))))</f>
        <v>40863.373099999997</v>
      </c>
      <c r="J5312" s="6">
        <f ca="1">IF(ROW()=2, 0, Table1[[#This Row],[Belastbaar loon]]-INDIRECT(ADDRESS(ROW()-1,COLUMN(A:A))))</f>
        <v>10</v>
      </c>
      <c r="K5312" s="6">
        <f ca="1">Table1[[#This Row],[Netto loon]]-Table1[[#This Row],[Netto vorige schijf]]</f>
        <v>5.0978000000031898</v>
      </c>
      <c r="L5312" s="2">
        <f ca="1">(Table1[[#This Row],[Bruto tov vorige schijf]]-Table1[[#This Row],[Netto tov vorige schijf]])/MAX(Table1[[#This Row],[Bruto tov vorige schijf]],1)</f>
        <v>0.49021999999968102</v>
      </c>
    </row>
    <row r="5313" spans="1:12" x14ac:dyDescent="0.25">
      <c r="A5313" s="14">
        <v>60951</v>
      </c>
      <c r="B5313" s="6">
        <f>LoonHeffing2020(Table1[[#This Row],[Belastbaar loon]])</f>
        <v>22765.198499999999</v>
      </c>
      <c r="C5313" s="6">
        <f>AlgemeneHeffingsKorting2020(Table1[[#This Row],[Belastbaar loon]])</f>
        <v>428.5872</v>
      </c>
      <c r="D5313" s="14">
        <f>ArbeidsKorting2020(Table1[[#This Row],[Belastbaar loon]])</f>
        <v>2259.1799999999998</v>
      </c>
      <c r="E5313" s="14">
        <f>MAX(Table1[[#This Row],[Loonheffing]]-Table1[[#This Row],[Algemene Heffingskorting]]-Table1[[#This Row],[Arbeidskorting]],0)</f>
        <v>20077.431299999997</v>
      </c>
      <c r="F5313" s="6">
        <f>Table1[[#This Row],[Belastbaar loon]]-Table1[[#This Row],[Belasting]]</f>
        <v>40873.568700000003</v>
      </c>
      <c r="G5313" s="2">
        <f>(Table1[[#This Row],[Belastbaar loon]]-Table1[[#This Row],[Netto loon]])/Table1[[#This Row],[Belastbaar loon]]</f>
        <v>0.32940282029827234</v>
      </c>
      <c r="H5313" s="14">
        <f t="shared" ca="1" si="77"/>
        <v>20072.529100000003</v>
      </c>
      <c r="I5313" s="14">
        <f ca="1">IF(ROW()=2, Table1[[#This Row],[Netto loon]], INDIRECT(ADDRESS(ROW()-1,COLUMN(F:F))))</f>
        <v>40868.4709</v>
      </c>
      <c r="J5313" s="6">
        <f ca="1">IF(ROW()=2, 0, Table1[[#This Row],[Belastbaar loon]]-INDIRECT(ADDRESS(ROW()-1,COLUMN(A:A))))</f>
        <v>10</v>
      </c>
      <c r="K5313" s="6">
        <f ca="1">Table1[[#This Row],[Netto loon]]-Table1[[#This Row],[Netto vorige schijf]]</f>
        <v>5.0978000000031898</v>
      </c>
      <c r="L5313" s="2">
        <f ca="1">(Table1[[#This Row],[Bruto tov vorige schijf]]-Table1[[#This Row],[Netto tov vorige schijf]])/MAX(Table1[[#This Row],[Bruto tov vorige schijf]],1)</f>
        <v>0.49021999999968102</v>
      </c>
    </row>
    <row r="5314" spans="1:12" x14ac:dyDescent="0.25">
      <c r="A5314" s="14">
        <v>60961</v>
      </c>
      <c r="B5314" s="6">
        <f>LoonHeffing2020(Table1[[#This Row],[Belastbaar loon]])</f>
        <v>22768.933499999999</v>
      </c>
      <c r="C5314" s="6">
        <f>AlgemeneHeffingsKorting2020(Table1[[#This Row],[Belastbaar loon]])</f>
        <v>428.02000000000004</v>
      </c>
      <c r="D5314" s="14">
        <f>ArbeidsKorting2020(Table1[[#This Row],[Belastbaar loon]])</f>
        <v>2258.58</v>
      </c>
      <c r="E5314" s="14">
        <f>MAX(Table1[[#This Row],[Loonheffing]]-Table1[[#This Row],[Algemene Heffingskorting]]-Table1[[#This Row],[Arbeidskorting]],0)</f>
        <v>20082.333500000001</v>
      </c>
      <c r="F5314" s="6">
        <f>Table1[[#This Row],[Belastbaar loon]]-Table1[[#This Row],[Belasting]]</f>
        <v>40878.666499999999</v>
      </c>
      <c r="G5314" s="2">
        <f>(Table1[[#This Row],[Belastbaar loon]]-Table1[[#This Row],[Netto loon]])/Table1[[#This Row],[Belastbaar loon]]</f>
        <v>0.32942920063647252</v>
      </c>
      <c r="H5314" s="14">
        <f t="shared" ca="1" si="77"/>
        <v>20077.431299999997</v>
      </c>
      <c r="I5314" s="14">
        <f ca="1">IF(ROW()=2, Table1[[#This Row],[Netto loon]], INDIRECT(ADDRESS(ROW()-1,COLUMN(F:F))))</f>
        <v>40873.568700000003</v>
      </c>
      <c r="J5314" s="6">
        <f ca="1">IF(ROW()=2, 0, Table1[[#This Row],[Belastbaar loon]]-INDIRECT(ADDRESS(ROW()-1,COLUMN(A:A))))</f>
        <v>10</v>
      </c>
      <c r="K5314" s="6">
        <f ca="1">Table1[[#This Row],[Netto loon]]-Table1[[#This Row],[Netto vorige schijf]]</f>
        <v>5.0977999999959138</v>
      </c>
      <c r="L5314" s="2">
        <f ca="1">(Table1[[#This Row],[Bruto tov vorige schijf]]-Table1[[#This Row],[Netto tov vorige schijf]])/MAX(Table1[[#This Row],[Bruto tov vorige schijf]],1)</f>
        <v>0.49022000000040861</v>
      </c>
    </row>
    <row r="5315" spans="1:12" x14ac:dyDescent="0.25">
      <c r="A5315" s="14">
        <v>60971</v>
      </c>
      <c r="B5315" s="6">
        <f>LoonHeffing2020(Table1[[#This Row],[Belastbaar loon]])</f>
        <v>22772.6685</v>
      </c>
      <c r="C5315" s="6">
        <f>AlgemeneHeffingsKorting2020(Table1[[#This Row],[Belastbaar loon]])</f>
        <v>427.45280000000002</v>
      </c>
      <c r="D5315" s="14">
        <f>ArbeidsKorting2020(Table1[[#This Row],[Belastbaar loon]])</f>
        <v>2257.98</v>
      </c>
      <c r="E5315" s="14">
        <f>MAX(Table1[[#This Row],[Loonheffing]]-Table1[[#This Row],[Algemene Heffingskorting]]-Table1[[#This Row],[Arbeidskorting]],0)</f>
        <v>20087.235700000001</v>
      </c>
      <c r="F5315" s="6">
        <f>Table1[[#This Row],[Belastbaar loon]]-Table1[[#This Row],[Belasting]]</f>
        <v>40883.764299999995</v>
      </c>
      <c r="G5315" s="2">
        <f>(Table1[[#This Row],[Belastbaar loon]]-Table1[[#This Row],[Netto loon]])/Table1[[#This Row],[Belastbaar loon]]</f>
        <v>0.32945557232126754</v>
      </c>
      <c r="H5315" s="14">
        <f t="shared" ca="1" si="77"/>
        <v>20082.333500000001</v>
      </c>
      <c r="I5315" s="14">
        <f ca="1">IF(ROW()=2, Table1[[#This Row],[Netto loon]], INDIRECT(ADDRESS(ROW()-1,COLUMN(F:F))))</f>
        <v>40878.666499999999</v>
      </c>
      <c r="J5315" s="6">
        <f ca="1">IF(ROW()=2, 0, Table1[[#This Row],[Belastbaar loon]]-INDIRECT(ADDRESS(ROW()-1,COLUMN(A:A))))</f>
        <v>10</v>
      </c>
      <c r="K5315" s="6">
        <f ca="1">Table1[[#This Row],[Netto loon]]-Table1[[#This Row],[Netto vorige schijf]]</f>
        <v>5.0977999999959138</v>
      </c>
      <c r="L5315" s="2">
        <f ca="1">(Table1[[#This Row],[Bruto tov vorige schijf]]-Table1[[#This Row],[Netto tov vorige schijf]])/MAX(Table1[[#This Row],[Bruto tov vorige schijf]],1)</f>
        <v>0.49022000000040861</v>
      </c>
    </row>
    <row r="5316" spans="1:12" x14ac:dyDescent="0.25">
      <c r="A5316" s="14">
        <v>60981</v>
      </c>
      <c r="B5316" s="6">
        <f>LoonHeffing2020(Table1[[#This Row],[Belastbaar loon]])</f>
        <v>22776.4035</v>
      </c>
      <c r="C5316" s="6">
        <f>AlgemeneHeffingsKorting2020(Table1[[#This Row],[Belastbaar loon]])</f>
        <v>426.88560000000001</v>
      </c>
      <c r="D5316" s="14">
        <f>ArbeidsKorting2020(Table1[[#This Row],[Belastbaar loon]])</f>
        <v>2257.38</v>
      </c>
      <c r="E5316" s="14">
        <f>MAX(Table1[[#This Row],[Loonheffing]]-Table1[[#This Row],[Algemene Heffingskorting]]-Table1[[#This Row],[Arbeidskorting]],0)</f>
        <v>20092.137899999998</v>
      </c>
      <c r="F5316" s="6">
        <f>Table1[[#This Row],[Belastbaar loon]]-Table1[[#This Row],[Belasting]]</f>
        <v>40888.862099999998</v>
      </c>
      <c r="G5316" s="2">
        <f>(Table1[[#This Row],[Belastbaar loon]]-Table1[[#This Row],[Netto loon]])/Table1[[#This Row],[Belastbaar loon]]</f>
        <v>0.3294819353569145</v>
      </c>
      <c r="H5316" s="14">
        <f t="shared" ca="1" si="77"/>
        <v>20087.235700000001</v>
      </c>
      <c r="I5316" s="14">
        <f ca="1">IF(ROW()=2, Table1[[#This Row],[Netto loon]], INDIRECT(ADDRESS(ROW()-1,COLUMN(F:F))))</f>
        <v>40883.764299999995</v>
      </c>
      <c r="J5316" s="6">
        <f ca="1">IF(ROW()=2, 0, Table1[[#This Row],[Belastbaar loon]]-INDIRECT(ADDRESS(ROW()-1,COLUMN(A:A))))</f>
        <v>10</v>
      </c>
      <c r="K5316" s="6">
        <f ca="1">Table1[[#This Row],[Netto loon]]-Table1[[#This Row],[Netto vorige schijf]]</f>
        <v>5.0978000000031898</v>
      </c>
      <c r="L5316" s="2">
        <f ca="1">(Table1[[#This Row],[Bruto tov vorige schijf]]-Table1[[#This Row],[Netto tov vorige schijf]])/MAX(Table1[[#This Row],[Bruto tov vorige schijf]],1)</f>
        <v>0.49021999999968102</v>
      </c>
    </row>
    <row r="5317" spans="1:12" x14ac:dyDescent="0.25">
      <c r="A5317" s="14">
        <v>60991</v>
      </c>
      <c r="B5317" s="6">
        <f>LoonHeffing2020(Table1[[#This Row],[Belastbaar loon]])</f>
        <v>22780.138500000001</v>
      </c>
      <c r="C5317" s="6">
        <f>AlgemeneHeffingsKorting2020(Table1[[#This Row],[Belastbaar loon]])</f>
        <v>426.3184</v>
      </c>
      <c r="D5317" s="14">
        <f>ArbeidsKorting2020(Table1[[#This Row],[Belastbaar loon]])</f>
        <v>2256.7800000000002</v>
      </c>
      <c r="E5317" s="14">
        <f>MAX(Table1[[#This Row],[Loonheffing]]-Table1[[#This Row],[Algemene Heffingskorting]]-Table1[[#This Row],[Arbeidskorting]],0)</f>
        <v>20097.040100000002</v>
      </c>
      <c r="F5317" s="6">
        <f>Table1[[#This Row],[Belastbaar loon]]-Table1[[#This Row],[Belasting]]</f>
        <v>40893.959900000002</v>
      </c>
      <c r="G5317" s="2">
        <f>(Table1[[#This Row],[Belastbaar loon]]-Table1[[#This Row],[Netto loon]])/Table1[[#This Row],[Belastbaar loon]]</f>
        <v>0.32950828974766766</v>
      </c>
      <c r="H5317" s="14">
        <f t="shared" ca="1" si="77"/>
        <v>20092.137899999998</v>
      </c>
      <c r="I5317" s="14">
        <f ca="1">IF(ROW()=2, Table1[[#This Row],[Netto loon]], INDIRECT(ADDRESS(ROW()-1,COLUMN(F:F))))</f>
        <v>40888.862099999998</v>
      </c>
      <c r="J5317" s="6">
        <f ca="1">IF(ROW()=2, 0, Table1[[#This Row],[Belastbaar loon]]-INDIRECT(ADDRESS(ROW()-1,COLUMN(A:A))))</f>
        <v>10</v>
      </c>
      <c r="K5317" s="6">
        <f ca="1">Table1[[#This Row],[Netto loon]]-Table1[[#This Row],[Netto vorige schijf]]</f>
        <v>5.0978000000031898</v>
      </c>
      <c r="L5317" s="2">
        <f ca="1">(Table1[[#This Row],[Bruto tov vorige schijf]]-Table1[[#This Row],[Netto tov vorige schijf]])/MAX(Table1[[#This Row],[Bruto tov vorige schijf]],1)</f>
        <v>0.49021999999968102</v>
      </c>
    </row>
    <row r="5318" spans="1:12" x14ac:dyDescent="0.25">
      <c r="A5318" s="14">
        <v>61001</v>
      </c>
      <c r="B5318" s="6">
        <f>LoonHeffing2020(Table1[[#This Row],[Belastbaar loon]])</f>
        <v>22783.873500000002</v>
      </c>
      <c r="C5318" s="6">
        <f>AlgemeneHeffingsKorting2020(Table1[[#This Row],[Belastbaar loon]])</f>
        <v>425.75120000000004</v>
      </c>
      <c r="D5318" s="14">
        <f>ArbeidsKorting2020(Table1[[#This Row],[Belastbaar loon]])</f>
        <v>2256.1799999999998</v>
      </c>
      <c r="E5318" s="14">
        <f>MAX(Table1[[#This Row],[Loonheffing]]-Table1[[#This Row],[Algemene Heffingskorting]]-Table1[[#This Row],[Arbeidskorting]],0)</f>
        <v>20101.942300000002</v>
      </c>
      <c r="F5318" s="6">
        <f>Table1[[#This Row],[Belastbaar loon]]-Table1[[#This Row],[Belasting]]</f>
        <v>40899.057699999998</v>
      </c>
      <c r="G5318" s="2">
        <f>(Table1[[#This Row],[Belastbaar loon]]-Table1[[#This Row],[Netto loon]])/Table1[[#This Row],[Belastbaar loon]]</f>
        <v>0.32953463549777878</v>
      </c>
      <c r="H5318" s="14">
        <f t="shared" ca="1" si="77"/>
        <v>20097.040100000002</v>
      </c>
      <c r="I5318" s="14">
        <f ca="1">IF(ROW()=2, Table1[[#This Row],[Netto loon]], INDIRECT(ADDRESS(ROW()-1,COLUMN(F:F))))</f>
        <v>40893.959900000002</v>
      </c>
      <c r="J5318" s="6">
        <f ca="1">IF(ROW()=2, 0, Table1[[#This Row],[Belastbaar loon]]-INDIRECT(ADDRESS(ROW()-1,COLUMN(A:A))))</f>
        <v>10</v>
      </c>
      <c r="K5318" s="6">
        <f ca="1">Table1[[#This Row],[Netto loon]]-Table1[[#This Row],[Netto vorige schijf]]</f>
        <v>5.0977999999959138</v>
      </c>
      <c r="L5318" s="2">
        <f ca="1">(Table1[[#This Row],[Bruto tov vorige schijf]]-Table1[[#This Row],[Netto tov vorige schijf]])/MAX(Table1[[#This Row],[Bruto tov vorige schijf]],1)</f>
        <v>0.49022000000040861</v>
      </c>
    </row>
    <row r="5319" spans="1:12" x14ac:dyDescent="0.25">
      <c r="A5319" s="14">
        <v>61011</v>
      </c>
      <c r="B5319" s="6">
        <f>LoonHeffing2020(Table1[[#This Row],[Belastbaar loon]])</f>
        <v>22787.608499999998</v>
      </c>
      <c r="C5319" s="6">
        <f>AlgemeneHeffingsKorting2020(Table1[[#This Row],[Belastbaar loon]])</f>
        <v>425.18400000000003</v>
      </c>
      <c r="D5319" s="14">
        <f>ArbeidsKorting2020(Table1[[#This Row],[Belastbaar loon]])</f>
        <v>2255.58</v>
      </c>
      <c r="E5319" s="14">
        <f>MAX(Table1[[#This Row],[Loonheffing]]-Table1[[#This Row],[Algemene Heffingskorting]]-Table1[[#This Row],[Arbeidskorting]],0)</f>
        <v>20106.844499999999</v>
      </c>
      <c r="F5319" s="6">
        <f>Table1[[#This Row],[Belastbaar loon]]-Table1[[#This Row],[Belasting]]</f>
        <v>40904.155500000001</v>
      </c>
      <c r="G5319" s="2">
        <f>(Table1[[#This Row],[Belastbaar loon]]-Table1[[#This Row],[Netto loon]])/Table1[[#This Row],[Belastbaar loon]]</f>
        <v>0.32956097261149625</v>
      </c>
      <c r="H5319" s="14">
        <f t="shared" ca="1" si="77"/>
        <v>20101.942300000002</v>
      </c>
      <c r="I5319" s="14">
        <f ca="1">IF(ROW()=2, Table1[[#This Row],[Netto loon]], INDIRECT(ADDRESS(ROW()-1,COLUMN(F:F))))</f>
        <v>40899.057699999998</v>
      </c>
      <c r="J5319" s="6">
        <f ca="1">IF(ROW()=2, 0, Table1[[#This Row],[Belastbaar loon]]-INDIRECT(ADDRESS(ROW()-1,COLUMN(A:A))))</f>
        <v>10</v>
      </c>
      <c r="K5319" s="6">
        <f ca="1">Table1[[#This Row],[Netto loon]]-Table1[[#This Row],[Netto vorige schijf]]</f>
        <v>5.0978000000031898</v>
      </c>
      <c r="L5319" s="2">
        <f ca="1">(Table1[[#This Row],[Bruto tov vorige schijf]]-Table1[[#This Row],[Netto tov vorige schijf]])/MAX(Table1[[#This Row],[Bruto tov vorige schijf]],1)</f>
        <v>0.49021999999968102</v>
      </c>
    </row>
    <row r="5320" spans="1:12" x14ac:dyDescent="0.25">
      <c r="A5320" s="14">
        <v>61021</v>
      </c>
      <c r="B5320" s="6">
        <f>LoonHeffing2020(Table1[[#This Row],[Belastbaar loon]])</f>
        <v>22791.343499999999</v>
      </c>
      <c r="C5320" s="6">
        <f>AlgemeneHeffingsKorting2020(Table1[[#This Row],[Belastbaar loon]])</f>
        <v>424.61680000000001</v>
      </c>
      <c r="D5320" s="14">
        <f>ArbeidsKorting2020(Table1[[#This Row],[Belastbaar loon]])</f>
        <v>2254.98</v>
      </c>
      <c r="E5320" s="14">
        <f>MAX(Table1[[#This Row],[Loonheffing]]-Table1[[#This Row],[Algemene Heffingskorting]]-Table1[[#This Row],[Arbeidskorting]],0)</f>
        <v>20111.7467</v>
      </c>
      <c r="F5320" s="6">
        <f>Table1[[#This Row],[Belastbaar loon]]-Table1[[#This Row],[Belasting]]</f>
        <v>40909.253299999997</v>
      </c>
      <c r="G5320" s="2">
        <f>(Table1[[#This Row],[Belastbaar loon]]-Table1[[#This Row],[Netto loon]])/Table1[[#This Row],[Belastbaar loon]]</f>
        <v>0.32958730109306639</v>
      </c>
      <c r="H5320" s="14">
        <f t="shared" ca="1" si="77"/>
        <v>20106.844499999999</v>
      </c>
      <c r="I5320" s="14">
        <f ca="1">IF(ROW()=2, Table1[[#This Row],[Netto loon]], INDIRECT(ADDRESS(ROW()-1,COLUMN(F:F))))</f>
        <v>40904.155500000001</v>
      </c>
      <c r="J5320" s="6">
        <f ca="1">IF(ROW()=2, 0, Table1[[#This Row],[Belastbaar loon]]-INDIRECT(ADDRESS(ROW()-1,COLUMN(A:A))))</f>
        <v>10</v>
      </c>
      <c r="K5320" s="6">
        <f ca="1">Table1[[#This Row],[Netto loon]]-Table1[[#This Row],[Netto vorige schijf]]</f>
        <v>5.0977999999959138</v>
      </c>
      <c r="L5320" s="2">
        <f ca="1">(Table1[[#This Row],[Bruto tov vorige schijf]]-Table1[[#This Row],[Netto tov vorige schijf]])/MAX(Table1[[#This Row],[Bruto tov vorige schijf]],1)</f>
        <v>0.49022000000040861</v>
      </c>
    </row>
    <row r="5321" spans="1:12" x14ac:dyDescent="0.25">
      <c r="A5321" s="14">
        <v>61031</v>
      </c>
      <c r="B5321" s="6">
        <f>LoonHeffing2020(Table1[[#This Row],[Belastbaar loon]])</f>
        <v>22795.0785</v>
      </c>
      <c r="C5321" s="6">
        <f>AlgemeneHeffingsKorting2020(Table1[[#This Row],[Belastbaar loon]])</f>
        <v>424.0496</v>
      </c>
      <c r="D5321" s="14">
        <f>ArbeidsKorting2020(Table1[[#This Row],[Belastbaar loon]])</f>
        <v>2254.38</v>
      </c>
      <c r="E5321" s="14">
        <f>MAX(Table1[[#This Row],[Loonheffing]]-Table1[[#This Row],[Algemene Heffingskorting]]-Table1[[#This Row],[Arbeidskorting]],0)</f>
        <v>20116.6489</v>
      </c>
      <c r="F5321" s="6">
        <f>Table1[[#This Row],[Belastbaar loon]]-Table1[[#This Row],[Belasting]]</f>
        <v>40914.3511</v>
      </c>
      <c r="G5321" s="2">
        <f>(Table1[[#This Row],[Belastbaar loon]]-Table1[[#This Row],[Netto loon]])/Table1[[#This Row],[Belastbaar loon]]</f>
        <v>0.32961362094673197</v>
      </c>
      <c r="H5321" s="14">
        <f t="shared" ca="1" si="77"/>
        <v>20111.7467</v>
      </c>
      <c r="I5321" s="14">
        <f ca="1">IF(ROW()=2, Table1[[#This Row],[Netto loon]], INDIRECT(ADDRESS(ROW()-1,COLUMN(F:F))))</f>
        <v>40909.253299999997</v>
      </c>
      <c r="J5321" s="6">
        <f ca="1">IF(ROW()=2, 0, Table1[[#This Row],[Belastbaar loon]]-INDIRECT(ADDRESS(ROW()-1,COLUMN(A:A))))</f>
        <v>10</v>
      </c>
      <c r="K5321" s="6">
        <f ca="1">Table1[[#This Row],[Netto loon]]-Table1[[#This Row],[Netto vorige schijf]]</f>
        <v>5.0978000000031898</v>
      </c>
      <c r="L5321" s="2">
        <f ca="1">(Table1[[#This Row],[Bruto tov vorige schijf]]-Table1[[#This Row],[Netto tov vorige schijf]])/MAX(Table1[[#This Row],[Bruto tov vorige schijf]],1)</f>
        <v>0.49021999999968102</v>
      </c>
    </row>
    <row r="5322" spans="1:12" x14ac:dyDescent="0.25">
      <c r="A5322" s="14">
        <v>61041</v>
      </c>
      <c r="B5322" s="6">
        <f>LoonHeffing2020(Table1[[#This Row],[Belastbaar loon]])</f>
        <v>22798.8135</v>
      </c>
      <c r="C5322" s="6">
        <f>AlgemeneHeffingsKorting2020(Table1[[#This Row],[Belastbaar loon]])</f>
        <v>423.48240000000004</v>
      </c>
      <c r="D5322" s="14">
        <f>ArbeidsKorting2020(Table1[[#This Row],[Belastbaar loon]])</f>
        <v>2253.7800000000002</v>
      </c>
      <c r="E5322" s="14">
        <f>MAX(Table1[[#This Row],[Loonheffing]]-Table1[[#This Row],[Algemene Heffingskorting]]-Table1[[#This Row],[Arbeidskorting]],0)</f>
        <v>20121.551100000001</v>
      </c>
      <c r="F5322" s="6">
        <f>Table1[[#This Row],[Belastbaar loon]]-Table1[[#This Row],[Belasting]]</f>
        <v>40919.448900000003</v>
      </c>
      <c r="G5322" s="2">
        <f>(Table1[[#This Row],[Belastbaar loon]]-Table1[[#This Row],[Netto loon]])/Table1[[#This Row],[Belastbaar loon]]</f>
        <v>0.3296399321767336</v>
      </c>
      <c r="H5322" s="14">
        <f t="shared" ca="1" si="77"/>
        <v>20116.6489</v>
      </c>
      <c r="I5322" s="14">
        <f ca="1">IF(ROW()=2, Table1[[#This Row],[Netto loon]], INDIRECT(ADDRESS(ROW()-1,COLUMN(F:F))))</f>
        <v>40914.3511</v>
      </c>
      <c r="J5322" s="6">
        <f ca="1">IF(ROW()=2, 0, Table1[[#This Row],[Belastbaar loon]]-INDIRECT(ADDRESS(ROW()-1,COLUMN(A:A))))</f>
        <v>10</v>
      </c>
      <c r="K5322" s="6">
        <f ca="1">Table1[[#This Row],[Netto loon]]-Table1[[#This Row],[Netto vorige schijf]]</f>
        <v>5.0978000000031898</v>
      </c>
      <c r="L5322" s="2">
        <f ca="1">(Table1[[#This Row],[Bruto tov vorige schijf]]-Table1[[#This Row],[Netto tov vorige schijf]])/MAX(Table1[[#This Row],[Bruto tov vorige schijf]],1)</f>
        <v>0.49021999999968102</v>
      </c>
    </row>
    <row r="5323" spans="1:12" x14ac:dyDescent="0.25">
      <c r="A5323" s="14">
        <v>61051</v>
      </c>
      <c r="B5323" s="6">
        <f>LoonHeffing2020(Table1[[#This Row],[Belastbaar loon]])</f>
        <v>22802.548500000001</v>
      </c>
      <c r="C5323" s="6">
        <f>AlgemeneHeffingsKorting2020(Table1[[#This Row],[Belastbaar loon]])</f>
        <v>422.91520000000003</v>
      </c>
      <c r="D5323" s="14">
        <f>ArbeidsKorting2020(Table1[[#This Row],[Belastbaar loon]])</f>
        <v>2253.1799999999998</v>
      </c>
      <c r="E5323" s="14">
        <f>MAX(Table1[[#This Row],[Loonheffing]]-Table1[[#This Row],[Algemene Heffingskorting]]-Table1[[#This Row],[Arbeidskorting]],0)</f>
        <v>20126.453300000001</v>
      </c>
      <c r="F5323" s="6">
        <f>Table1[[#This Row],[Belastbaar loon]]-Table1[[#This Row],[Belasting]]</f>
        <v>40924.546699999999</v>
      </c>
      <c r="G5323" s="2">
        <f>(Table1[[#This Row],[Belastbaar loon]]-Table1[[#This Row],[Netto loon]])/Table1[[#This Row],[Belastbaar loon]]</f>
        <v>0.329666234787309</v>
      </c>
      <c r="H5323" s="14">
        <f t="shared" ca="1" si="77"/>
        <v>20121.551100000001</v>
      </c>
      <c r="I5323" s="14">
        <f ca="1">IF(ROW()=2, Table1[[#This Row],[Netto loon]], INDIRECT(ADDRESS(ROW()-1,COLUMN(F:F))))</f>
        <v>40919.448900000003</v>
      </c>
      <c r="J5323" s="6">
        <f ca="1">IF(ROW()=2, 0, Table1[[#This Row],[Belastbaar loon]]-INDIRECT(ADDRESS(ROW()-1,COLUMN(A:A))))</f>
        <v>10</v>
      </c>
      <c r="K5323" s="6">
        <f ca="1">Table1[[#This Row],[Netto loon]]-Table1[[#This Row],[Netto vorige schijf]]</f>
        <v>5.0977999999959138</v>
      </c>
      <c r="L5323" s="2">
        <f ca="1">(Table1[[#This Row],[Bruto tov vorige schijf]]-Table1[[#This Row],[Netto tov vorige schijf]])/MAX(Table1[[#This Row],[Bruto tov vorige schijf]],1)</f>
        <v>0.49022000000040861</v>
      </c>
    </row>
    <row r="5324" spans="1:12" x14ac:dyDescent="0.25">
      <c r="A5324" s="14">
        <v>61061</v>
      </c>
      <c r="B5324" s="6">
        <f>LoonHeffing2020(Table1[[#This Row],[Belastbaar loon]])</f>
        <v>22806.283500000001</v>
      </c>
      <c r="C5324" s="6">
        <f>AlgemeneHeffingsKorting2020(Table1[[#This Row],[Belastbaar loon]])</f>
        <v>422.34800000000001</v>
      </c>
      <c r="D5324" s="14">
        <f>ArbeidsKorting2020(Table1[[#This Row],[Belastbaar loon]])</f>
        <v>2252.58</v>
      </c>
      <c r="E5324" s="14">
        <f>MAX(Table1[[#This Row],[Loonheffing]]-Table1[[#This Row],[Algemene Heffingskorting]]-Table1[[#This Row],[Arbeidskorting]],0)</f>
        <v>20131.355499999998</v>
      </c>
      <c r="F5324" s="6">
        <f>Table1[[#This Row],[Belastbaar loon]]-Table1[[#This Row],[Belasting]]</f>
        <v>40929.644500000002</v>
      </c>
      <c r="G5324" s="2">
        <f>(Table1[[#This Row],[Belastbaar loon]]-Table1[[#This Row],[Netto loon]])/Table1[[#This Row],[Belastbaar loon]]</f>
        <v>0.32969252878269267</v>
      </c>
      <c r="H5324" s="14">
        <f t="shared" ca="1" si="77"/>
        <v>20126.453300000001</v>
      </c>
      <c r="I5324" s="14">
        <f ca="1">IF(ROW()=2, Table1[[#This Row],[Netto loon]], INDIRECT(ADDRESS(ROW()-1,COLUMN(F:F))))</f>
        <v>40924.546699999999</v>
      </c>
      <c r="J5324" s="6">
        <f ca="1">IF(ROW()=2, 0, Table1[[#This Row],[Belastbaar loon]]-INDIRECT(ADDRESS(ROW()-1,COLUMN(A:A))))</f>
        <v>10</v>
      </c>
      <c r="K5324" s="6">
        <f ca="1">Table1[[#This Row],[Netto loon]]-Table1[[#This Row],[Netto vorige schijf]]</f>
        <v>5.0978000000031898</v>
      </c>
      <c r="L5324" s="2">
        <f ca="1">(Table1[[#This Row],[Bruto tov vorige schijf]]-Table1[[#This Row],[Netto tov vorige schijf]])/MAX(Table1[[#This Row],[Bruto tov vorige schijf]],1)</f>
        <v>0.49021999999968102</v>
      </c>
    </row>
    <row r="5325" spans="1:12" x14ac:dyDescent="0.25">
      <c r="A5325" s="14">
        <v>61071</v>
      </c>
      <c r="B5325" s="6">
        <f>LoonHeffing2020(Table1[[#This Row],[Belastbaar loon]])</f>
        <v>22810.018499999998</v>
      </c>
      <c r="C5325" s="6">
        <f>AlgemeneHeffingsKorting2020(Table1[[#This Row],[Belastbaar loon]])</f>
        <v>421.7808</v>
      </c>
      <c r="D5325" s="14">
        <f>ArbeidsKorting2020(Table1[[#This Row],[Belastbaar loon]])</f>
        <v>2251.98</v>
      </c>
      <c r="E5325" s="14">
        <f>MAX(Table1[[#This Row],[Loonheffing]]-Table1[[#This Row],[Algemene Heffingskorting]]-Table1[[#This Row],[Arbeidskorting]],0)</f>
        <v>20136.257699999998</v>
      </c>
      <c r="F5325" s="6">
        <f>Table1[[#This Row],[Belastbaar loon]]-Table1[[#This Row],[Belasting]]</f>
        <v>40934.742299999998</v>
      </c>
      <c r="G5325" s="2">
        <f>(Table1[[#This Row],[Belastbaar loon]]-Table1[[#This Row],[Netto loon]])/Table1[[#This Row],[Belastbaar loon]]</f>
        <v>0.32971881416711701</v>
      </c>
      <c r="H5325" s="14">
        <f t="shared" ca="1" si="77"/>
        <v>20131.355499999998</v>
      </c>
      <c r="I5325" s="14">
        <f ca="1">IF(ROW()=2, Table1[[#This Row],[Netto loon]], INDIRECT(ADDRESS(ROW()-1,COLUMN(F:F))))</f>
        <v>40929.644500000002</v>
      </c>
      <c r="J5325" s="6">
        <f ca="1">IF(ROW()=2, 0, Table1[[#This Row],[Belastbaar loon]]-INDIRECT(ADDRESS(ROW()-1,COLUMN(A:A))))</f>
        <v>10</v>
      </c>
      <c r="K5325" s="6">
        <f ca="1">Table1[[#This Row],[Netto loon]]-Table1[[#This Row],[Netto vorige schijf]]</f>
        <v>5.0977999999959138</v>
      </c>
      <c r="L5325" s="2">
        <f ca="1">(Table1[[#This Row],[Bruto tov vorige schijf]]-Table1[[#This Row],[Netto tov vorige schijf]])/MAX(Table1[[#This Row],[Bruto tov vorige schijf]],1)</f>
        <v>0.49022000000040861</v>
      </c>
    </row>
    <row r="5326" spans="1:12" x14ac:dyDescent="0.25">
      <c r="A5326" s="14">
        <v>61081</v>
      </c>
      <c r="B5326" s="6">
        <f>LoonHeffing2020(Table1[[#This Row],[Belastbaar loon]])</f>
        <v>22813.753499999999</v>
      </c>
      <c r="C5326" s="6">
        <f>AlgemeneHeffingsKorting2020(Table1[[#This Row],[Belastbaar loon]])</f>
        <v>421.21360000000004</v>
      </c>
      <c r="D5326" s="14">
        <f>ArbeidsKorting2020(Table1[[#This Row],[Belastbaar loon]])</f>
        <v>2251.38</v>
      </c>
      <c r="E5326" s="14">
        <f>MAX(Table1[[#This Row],[Loonheffing]]-Table1[[#This Row],[Algemene Heffingskorting]]-Table1[[#This Row],[Arbeidskorting]],0)</f>
        <v>20141.159899999999</v>
      </c>
      <c r="F5326" s="6">
        <f>Table1[[#This Row],[Belastbaar loon]]-Table1[[#This Row],[Belasting]]</f>
        <v>40939.840100000001</v>
      </c>
      <c r="G5326" s="2">
        <f>(Table1[[#This Row],[Belastbaar loon]]-Table1[[#This Row],[Netto loon]])/Table1[[#This Row],[Belastbaar loon]]</f>
        <v>0.32974509094481097</v>
      </c>
      <c r="H5326" s="14">
        <f t="shared" ca="1" si="77"/>
        <v>20136.257699999998</v>
      </c>
      <c r="I5326" s="14">
        <f ca="1">IF(ROW()=2, Table1[[#This Row],[Netto loon]], INDIRECT(ADDRESS(ROW()-1,COLUMN(F:F))))</f>
        <v>40934.742299999998</v>
      </c>
      <c r="J5326" s="6">
        <f ca="1">IF(ROW()=2, 0, Table1[[#This Row],[Belastbaar loon]]-INDIRECT(ADDRESS(ROW()-1,COLUMN(A:A))))</f>
        <v>10</v>
      </c>
      <c r="K5326" s="6">
        <f ca="1">Table1[[#This Row],[Netto loon]]-Table1[[#This Row],[Netto vorige schijf]]</f>
        <v>5.0978000000031898</v>
      </c>
      <c r="L5326" s="2">
        <f ca="1">(Table1[[#This Row],[Bruto tov vorige schijf]]-Table1[[#This Row],[Netto tov vorige schijf]])/MAX(Table1[[#This Row],[Bruto tov vorige schijf]],1)</f>
        <v>0.49021999999968102</v>
      </c>
    </row>
    <row r="5327" spans="1:12" x14ac:dyDescent="0.25">
      <c r="A5327" s="14">
        <v>61091</v>
      </c>
      <c r="B5327" s="6">
        <f>LoonHeffing2020(Table1[[#This Row],[Belastbaar loon]])</f>
        <v>22817.488499999999</v>
      </c>
      <c r="C5327" s="6">
        <f>AlgemeneHeffingsKorting2020(Table1[[#This Row],[Belastbaar loon]])</f>
        <v>420.64640000000003</v>
      </c>
      <c r="D5327" s="14">
        <f>ArbeidsKorting2020(Table1[[#This Row],[Belastbaar loon]])</f>
        <v>2250.7800000000002</v>
      </c>
      <c r="E5327" s="14">
        <f>MAX(Table1[[#This Row],[Loonheffing]]-Table1[[#This Row],[Algemene Heffingskorting]]-Table1[[#This Row],[Arbeidskorting]],0)</f>
        <v>20146.062099999999</v>
      </c>
      <c r="F5327" s="6">
        <f>Table1[[#This Row],[Belastbaar loon]]-Table1[[#This Row],[Belasting]]</f>
        <v>40944.937900000004</v>
      </c>
      <c r="G5327" s="2">
        <f>(Table1[[#This Row],[Belastbaar loon]]-Table1[[#This Row],[Netto loon]])/Table1[[#This Row],[Belastbaar loon]]</f>
        <v>0.32977135912000122</v>
      </c>
      <c r="H5327" s="14">
        <f t="shared" ca="1" si="77"/>
        <v>20141.159899999999</v>
      </c>
      <c r="I5327" s="14">
        <f ca="1">IF(ROW()=2, Table1[[#This Row],[Netto loon]], INDIRECT(ADDRESS(ROW()-1,COLUMN(F:F))))</f>
        <v>40939.840100000001</v>
      </c>
      <c r="J5327" s="6">
        <f ca="1">IF(ROW()=2, 0, Table1[[#This Row],[Belastbaar loon]]-INDIRECT(ADDRESS(ROW()-1,COLUMN(A:A))))</f>
        <v>10</v>
      </c>
      <c r="K5327" s="6">
        <f ca="1">Table1[[#This Row],[Netto loon]]-Table1[[#This Row],[Netto vorige schijf]]</f>
        <v>5.0978000000031898</v>
      </c>
      <c r="L5327" s="2">
        <f ca="1">(Table1[[#This Row],[Bruto tov vorige schijf]]-Table1[[#This Row],[Netto tov vorige schijf]])/MAX(Table1[[#This Row],[Bruto tov vorige schijf]],1)</f>
        <v>0.49021999999968102</v>
      </c>
    </row>
    <row r="5328" spans="1:12" x14ac:dyDescent="0.25">
      <c r="A5328" s="14">
        <v>61101</v>
      </c>
      <c r="B5328" s="6">
        <f>LoonHeffing2020(Table1[[#This Row],[Belastbaar loon]])</f>
        <v>22821.2235</v>
      </c>
      <c r="C5328" s="6">
        <f>AlgemeneHeffingsKorting2020(Table1[[#This Row],[Belastbaar loon]])</f>
        <v>420.07920000000001</v>
      </c>
      <c r="D5328" s="14">
        <f>ArbeidsKorting2020(Table1[[#This Row],[Belastbaar loon]])</f>
        <v>2250.1799999999998</v>
      </c>
      <c r="E5328" s="14">
        <f>MAX(Table1[[#This Row],[Loonheffing]]-Table1[[#This Row],[Algemene Heffingskorting]]-Table1[[#This Row],[Arbeidskorting]],0)</f>
        <v>20150.9643</v>
      </c>
      <c r="F5328" s="6">
        <f>Table1[[#This Row],[Belastbaar loon]]-Table1[[#This Row],[Belasting]]</f>
        <v>40950.0357</v>
      </c>
      <c r="G5328" s="2">
        <f>(Table1[[#This Row],[Belastbaar loon]]-Table1[[#This Row],[Netto loon]])/Table1[[#This Row],[Belastbaar loon]]</f>
        <v>0.32979761869691165</v>
      </c>
      <c r="H5328" s="14">
        <f t="shared" ca="1" si="77"/>
        <v>20146.062099999999</v>
      </c>
      <c r="I5328" s="14">
        <f ca="1">IF(ROW()=2, Table1[[#This Row],[Netto loon]], INDIRECT(ADDRESS(ROW()-1,COLUMN(F:F))))</f>
        <v>40944.937900000004</v>
      </c>
      <c r="J5328" s="6">
        <f ca="1">IF(ROW()=2, 0, Table1[[#This Row],[Belastbaar loon]]-INDIRECT(ADDRESS(ROW()-1,COLUMN(A:A))))</f>
        <v>10</v>
      </c>
      <c r="K5328" s="6">
        <f ca="1">Table1[[#This Row],[Netto loon]]-Table1[[#This Row],[Netto vorige schijf]]</f>
        <v>5.0977999999959138</v>
      </c>
      <c r="L5328" s="2">
        <f ca="1">(Table1[[#This Row],[Bruto tov vorige schijf]]-Table1[[#This Row],[Netto tov vorige schijf]])/MAX(Table1[[#This Row],[Bruto tov vorige schijf]],1)</f>
        <v>0.49022000000040861</v>
      </c>
    </row>
    <row r="5329" spans="1:12" x14ac:dyDescent="0.25">
      <c r="A5329" s="14">
        <v>61111</v>
      </c>
      <c r="B5329" s="6">
        <f>LoonHeffing2020(Table1[[#This Row],[Belastbaar loon]])</f>
        <v>22824.958500000001</v>
      </c>
      <c r="C5329" s="6">
        <f>AlgemeneHeffingsKorting2020(Table1[[#This Row],[Belastbaar loon]])</f>
        <v>419.512</v>
      </c>
      <c r="D5329" s="14">
        <f>ArbeidsKorting2020(Table1[[#This Row],[Belastbaar loon]])</f>
        <v>2249.58</v>
      </c>
      <c r="E5329" s="14">
        <f>MAX(Table1[[#This Row],[Loonheffing]]-Table1[[#This Row],[Algemene Heffingskorting]]-Table1[[#This Row],[Arbeidskorting]],0)</f>
        <v>20155.866500000004</v>
      </c>
      <c r="F5329" s="6">
        <f>Table1[[#This Row],[Belastbaar loon]]-Table1[[#This Row],[Belasting]]</f>
        <v>40955.133499999996</v>
      </c>
      <c r="G5329" s="2">
        <f>(Table1[[#This Row],[Belastbaar loon]]-Table1[[#This Row],[Netto loon]])/Table1[[#This Row],[Belastbaar loon]]</f>
        <v>0.32982386967976313</v>
      </c>
      <c r="H5329" s="14">
        <f t="shared" ca="1" si="77"/>
        <v>20150.9643</v>
      </c>
      <c r="I5329" s="14">
        <f ca="1">IF(ROW()=2, Table1[[#This Row],[Netto loon]], INDIRECT(ADDRESS(ROW()-1,COLUMN(F:F))))</f>
        <v>40950.0357</v>
      </c>
      <c r="J5329" s="6">
        <f ca="1">IF(ROW()=2, 0, Table1[[#This Row],[Belastbaar loon]]-INDIRECT(ADDRESS(ROW()-1,COLUMN(A:A))))</f>
        <v>10</v>
      </c>
      <c r="K5329" s="6">
        <f ca="1">Table1[[#This Row],[Netto loon]]-Table1[[#This Row],[Netto vorige schijf]]</f>
        <v>5.0977999999959138</v>
      </c>
      <c r="L5329" s="2">
        <f ca="1">(Table1[[#This Row],[Bruto tov vorige schijf]]-Table1[[#This Row],[Netto tov vorige schijf]])/MAX(Table1[[#This Row],[Bruto tov vorige schijf]],1)</f>
        <v>0.49022000000040861</v>
      </c>
    </row>
    <row r="5330" spans="1:12" x14ac:dyDescent="0.25">
      <c r="A5330" s="14">
        <v>61121</v>
      </c>
      <c r="B5330" s="6">
        <f>LoonHeffing2020(Table1[[#This Row],[Belastbaar loon]])</f>
        <v>22828.693500000001</v>
      </c>
      <c r="C5330" s="6">
        <f>AlgemeneHeffingsKorting2020(Table1[[#This Row],[Belastbaar loon]])</f>
        <v>418.94480000000004</v>
      </c>
      <c r="D5330" s="14">
        <f>ArbeidsKorting2020(Table1[[#This Row],[Belastbaar loon]])</f>
        <v>2248.98</v>
      </c>
      <c r="E5330" s="14">
        <f>MAX(Table1[[#This Row],[Loonheffing]]-Table1[[#This Row],[Algemene Heffingskorting]]-Table1[[#This Row],[Arbeidskorting]],0)</f>
        <v>20160.768700000001</v>
      </c>
      <c r="F5330" s="6">
        <f>Table1[[#This Row],[Belastbaar loon]]-Table1[[#This Row],[Belasting]]</f>
        <v>40960.231299999999</v>
      </c>
      <c r="G5330" s="2">
        <f>(Table1[[#This Row],[Belastbaar loon]]-Table1[[#This Row],[Netto loon]])/Table1[[#This Row],[Belastbaar loon]]</f>
        <v>0.3298501120727737</v>
      </c>
      <c r="H5330" s="14">
        <f t="shared" ca="1" si="77"/>
        <v>20155.866500000004</v>
      </c>
      <c r="I5330" s="14">
        <f ca="1">IF(ROW()=2, Table1[[#This Row],[Netto loon]], INDIRECT(ADDRESS(ROW()-1,COLUMN(F:F))))</f>
        <v>40955.133499999996</v>
      </c>
      <c r="J5330" s="6">
        <f ca="1">IF(ROW()=2, 0, Table1[[#This Row],[Belastbaar loon]]-INDIRECT(ADDRESS(ROW()-1,COLUMN(A:A))))</f>
        <v>10</v>
      </c>
      <c r="K5330" s="6">
        <f ca="1">Table1[[#This Row],[Netto loon]]-Table1[[#This Row],[Netto vorige schijf]]</f>
        <v>5.0978000000031898</v>
      </c>
      <c r="L5330" s="2">
        <f ca="1">(Table1[[#This Row],[Bruto tov vorige schijf]]-Table1[[#This Row],[Netto tov vorige schijf]])/MAX(Table1[[#This Row],[Bruto tov vorige schijf]],1)</f>
        <v>0.49021999999968102</v>
      </c>
    </row>
    <row r="5331" spans="1:12" x14ac:dyDescent="0.25">
      <c r="A5331" s="14">
        <v>61131</v>
      </c>
      <c r="B5331" s="6">
        <f>LoonHeffing2020(Table1[[#This Row],[Belastbaar loon]])</f>
        <v>22832.428499999998</v>
      </c>
      <c r="C5331" s="6">
        <f>AlgemeneHeffingsKorting2020(Table1[[#This Row],[Belastbaar loon]])</f>
        <v>418.37760000000003</v>
      </c>
      <c r="D5331" s="14">
        <f>ArbeidsKorting2020(Table1[[#This Row],[Belastbaar loon]])</f>
        <v>2248.38</v>
      </c>
      <c r="E5331" s="14">
        <f>MAX(Table1[[#This Row],[Loonheffing]]-Table1[[#This Row],[Algemene Heffingskorting]]-Table1[[#This Row],[Arbeidskorting]],0)</f>
        <v>20165.670899999997</v>
      </c>
      <c r="F5331" s="6">
        <f>Table1[[#This Row],[Belastbaar loon]]-Table1[[#This Row],[Belasting]]</f>
        <v>40965.329100000003</v>
      </c>
      <c r="G5331" s="2">
        <f>(Table1[[#This Row],[Belastbaar loon]]-Table1[[#This Row],[Netto loon]])/Table1[[#This Row],[Belastbaar loon]]</f>
        <v>0.32987634588015896</v>
      </c>
      <c r="H5331" s="14">
        <f t="shared" ca="1" si="77"/>
        <v>20160.768700000001</v>
      </c>
      <c r="I5331" s="14">
        <f ca="1">IF(ROW()=2, Table1[[#This Row],[Netto loon]], INDIRECT(ADDRESS(ROW()-1,COLUMN(F:F))))</f>
        <v>40960.231299999999</v>
      </c>
      <c r="J5331" s="6">
        <f ca="1">IF(ROW()=2, 0, Table1[[#This Row],[Belastbaar loon]]-INDIRECT(ADDRESS(ROW()-1,COLUMN(A:A))))</f>
        <v>10</v>
      </c>
      <c r="K5331" s="6">
        <f ca="1">Table1[[#This Row],[Netto loon]]-Table1[[#This Row],[Netto vorige schijf]]</f>
        <v>5.0978000000031898</v>
      </c>
      <c r="L5331" s="2">
        <f ca="1">(Table1[[#This Row],[Bruto tov vorige schijf]]-Table1[[#This Row],[Netto tov vorige schijf]])/MAX(Table1[[#This Row],[Bruto tov vorige schijf]],1)</f>
        <v>0.49021999999968102</v>
      </c>
    </row>
    <row r="5332" spans="1:12" x14ac:dyDescent="0.25">
      <c r="A5332" s="14">
        <v>61141</v>
      </c>
      <c r="B5332" s="6">
        <f>LoonHeffing2020(Table1[[#This Row],[Belastbaar loon]])</f>
        <v>22836.163499999999</v>
      </c>
      <c r="C5332" s="6">
        <f>AlgemeneHeffingsKorting2020(Table1[[#This Row],[Belastbaar loon]])</f>
        <v>417.81040000000002</v>
      </c>
      <c r="D5332" s="14">
        <f>ArbeidsKorting2020(Table1[[#This Row],[Belastbaar loon]])</f>
        <v>2247.7800000000002</v>
      </c>
      <c r="E5332" s="14">
        <f>MAX(Table1[[#This Row],[Loonheffing]]-Table1[[#This Row],[Algemene Heffingskorting]]-Table1[[#This Row],[Arbeidskorting]],0)</f>
        <v>20170.573100000001</v>
      </c>
      <c r="F5332" s="6">
        <f>Table1[[#This Row],[Belastbaar loon]]-Table1[[#This Row],[Belasting]]</f>
        <v>40970.426899999999</v>
      </c>
      <c r="G5332" s="2">
        <f>(Table1[[#This Row],[Belastbaar loon]]-Table1[[#This Row],[Netto loon]])/Table1[[#This Row],[Belastbaar loon]]</f>
        <v>0.32990257110613175</v>
      </c>
      <c r="H5332" s="14">
        <f t="shared" ca="1" si="77"/>
        <v>20165.670899999997</v>
      </c>
      <c r="I5332" s="14">
        <f ca="1">IF(ROW()=2, Table1[[#This Row],[Netto loon]], INDIRECT(ADDRESS(ROW()-1,COLUMN(F:F))))</f>
        <v>40965.329100000003</v>
      </c>
      <c r="J5332" s="6">
        <f ca="1">IF(ROW()=2, 0, Table1[[#This Row],[Belastbaar loon]]-INDIRECT(ADDRESS(ROW()-1,COLUMN(A:A))))</f>
        <v>10</v>
      </c>
      <c r="K5332" s="6">
        <f ca="1">Table1[[#This Row],[Netto loon]]-Table1[[#This Row],[Netto vorige schijf]]</f>
        <v>5.0977999999959138</v>
      </c>
      <c r="L5332" s="2">
        <f ca="1">(Table1[[#This Row],[Bruto tov vorige schijf]]-Table1[[#This Row],[Netto tov vorige schijf]])/MAX(Table1[[#This Row],[Bruto tov vorige schijf]],1)</f>
        <v>0.49022000000040861</v>
      </c>
    </row>
    <row r="5333" spans="1:12" x14ac:dyDescent="0.25">
      <c r="A5333" s="14">
        <v>61151</v>
      </c>
      <c r="B5333" s="6">
        <f>LoonHeffing2020(Table1[[#This Row],[Belastbaar loon]])</f>
        <v>22839.898499999999</v>
      </c>
      <c r="C5333" s="6">
        <f>AlgemeneHeffingsKorting2020(Table1[[#This Row],[Belastbaar loon]])</f>
        <v>417.2432</v>
      </c>
      <c r="D5333" s="14">
        <f>ArbeidsKorting2020(Table1[[#This Row],[Belastbaar loon]])</f>
        <v>2247.1799999999998</v>
      </c>
      <c r="E5333" s="14">
        <f>MAX(Table1[[#This Row],[Loonheffing]]-Table1[[#This Row],[Algemene Heffingskorting]]-Table1[[#This Row],[Arbeidskorting]],0)</f>
        <v>20175.475299999998</v>
      </c>
      <c r="F5333" s="6">
        <f>Table1[[#This Row],[Belastbaar loon]]-Table1[[#This Row],[Belasting]]</f>
        <v>40975.524700000002</v>
      </c>
      <c r="G5333" s="2">
        <f>(Table1[[#This Row],[Belastbaar loon]]-Table1[[#This Row],[Netto loon]])/Table1[[#This Row],[Belastbaar loon]]</f>
        <v>0.32992878775490175</v>
      </c>
      <c r="H5333" s="14">
        <f t="shared" ca="1" si="77"/>
        <v>20170.573100000001</v>
      </c>
      <c r="I5333" s="14">
        <f ca="1">IF(ROW()=2, Table1[[#This Row],[Netto loon]], INDIRECT(ADDRESS(ROW()-1,COLUMN(F:F))))</f>
        <v>40970.426899999999</v>
      </c>
      <c r="J5333" s="6">
        <f ca="1">IF(ROW()=2, 0, Table1[[#This Row],[Belastbaar loon]]-INDIRECT(ADDRESS(ROW()-1,COLUMN(A:A))))</f>
        <v>10</v>
      </c>
      <c r="K5333" s="6">
        <f ca="1">Table1[[#This Row],[Netto loon]]-Table1[[#This Row],[Netto vorige schijf]]</f>
        <v>5.0978000000031898</v>
      </c>
      <c r="L5333" s="2">
        <f ca="1">(Table1[[#This Row],[Bruto tov vorige schijf]]-Table1[[#This Row],[Netto tov vorige schijf]])/MAX(Table1[[#This Row],[Bruto tov vorige schijf]],1)</f>
        <v>0.49021999999968102</v>
      </c>
    </row>
    <row r="5334" spans="1:12" x14ac:dyDescent="0.25">
      <c r="A5334" s="14">
        <v>61161</v>
      </c>
      <c r="B5334" s="6">
        <f>LoonHeffing2020(Table1[[#This Row],[Belastbaar loon]])</f>
        <v>22843.6335</v>
      </c>
      <c r="C5334" s="6">
        <f>AlgemeneHeffingsKorting2020(Table1[[#This Row],[Belastbaar loon]])</f>
        <v>416.67600000000004</v>
      </c>
      <c r="D5334" s="14">
        <f>ArbeidsKorting2020(Table1[[#This Row],[Belastbaar loon]])</f>
        <v>2246.58</v>
      </c>
      <c r="E5334" s="14">
        <f>MAX(Table1[[#This Row],[Loonheffing]]-Table1[[#This Row],[Algemene Heffingskorting]]-Table1[[#This Row],[Arbeidskorting]],0)</f>
        <v>20180.377500000002</v>
      </c>
      <c r="F5334" s="6">
        <f>Table1[[#This Row],[Belastbaar loon]]-Table1[[#This Row],[Belasting]]</f>
        <v>40980.622499999998</v>
      </c>
      <c r="G5334" s="2">
        <f>(Table1[[#This Row],[Belastbaar loon]]-Table1[[#This Row],[Netto loon]])/Table1[[#This Row],[Belastbaar loon]]</f>
        <v>0.32995499583067645</v>
      </c>
      <c r="H5334" s="14">
        <f t="shared" ca="1" si="77"/>
        <v>20175.475299999998</v>
      </c>
      <c r="I5334" s="14">
        <f ca="1">IF(ROW()=2, Table1[[#This Row],[Netto loon]], INDIRECT(ADDRESS(ROW()-1,COLUMN(F:F))))</f>
        <v>40975.524700000002</v>
      </c>
      <c r="J5334" s="6">
        <f ca="1">IF(ROW()=2, 0, Table1[[#This Row],[Belastbaar loon]]-INDIRECT(ADDRESS(ROW()-1,COLUMN(A:A))))</f>
        <v>10</v>
      </c>
      <c r="K5334" s="6">
        <f ca="1">Table1[[#This Row],[Netto loon]]-Table1[[#This Row],[Netto vorige schijf]]</f>
        <v>5.0977999999959138</v>
      </c>
      <c r="L5334" s="2">
        <f ca="1">(Table1[[#This Row],[Bruto tov vorige schijf]]-Table1[[#This Row],[Netto tov vorige schijf]])/MAX(Table1[[#This Row],[Bruto tov vorige schijf]],1)</f>
        <v>0.49022000000040861</v>
      </c>
    </row>
    <row r="5335" spans="1:12" x14ac:dyDescent="0.25">
      <c r="A5335" s="14">
        <v>61171</v>
      </c>
      <c r="B5335" s="6">
        <f>LoonHeffing2020(Table1[[#This Row],[Belastbaar loon]])</f>
        <v>22847.3685</v>
      </c>
      <c r="C5335" s="6">
        <f>AlgemeneHeffingsKorting2020(Table1[[#This Row],[Belastbaar loon]])</f>
        <v>416.10880000000003</v>
      </c>
      <c r="D5335" s="14">
        <f>ArbeidsKorting2020(Table1[[#This Row],[Belastbaar loon]])</f>
        <v>2245.98</v>
      </c>
      <c r="E5335" s="14">
        <f>MAX(Table1[[#This Row],[Loonheffing]]-Table1[[#This Row],[Algemene Heffingskorting]]-Table1[[#This Row],[Arbeidskorting]],0)</f>
        <v>20185.279699999999</v>
      </c>
      <c r="F5335" s="6">
        <f>Table1[[#This Row],[Belastbaar loon]]-Table1[[#This Row],[Belasting]]</f>
        <v>40985.720300000001</v>
      </c>
      <c r="G5335" s="2">
        <f>(Table1[[#This Row],[Belastbaar loon]]-Table1[[#This Row],[Netto loon]])/Table1[[#This Row],[Belastbaar loon]]</f>
        <v>0.32998119533765996</v>
      </c>
      <c r="H5335" s="14">
        <f t="shared" ca="1" si="77"/>
        <v>20180.377500000002</v>
      </c>
      <c r="I5335" s="14">
        <f ca="1">IF(ROW()=2, Table1[[#This Row],[Netto loon]], INDIRECT(ADDRESS(ROW()-1,COLUMN(F:F))))</f>
        <v>40980.622499999998</v>
      </c>
      <c r="J5335" s="6">
        <f ca="1">IF(ROW()=2, 0, Table1[[#This Row],[Belastbaar loon]]-INDIRECT(ADDRESS(ROW()-1,COLUMN(A:A))))</f>
        <v>10</v>
      </c>
      <c r="K5335" s="6">
        <f ca="1">Table1[[#This Row],[Netto loon]]-Table1[[#This Row],[Netto vorige schijf]]</f>
        <v>5.0978000000031898</v>
      </c>
      <c r="L5335" s="2">
        <f ca="1">(Table1[[#This Row],[Bruto tov vorige schijf]]-Table1[[#This Row],[Netto tov vorige schijf]])/MAX(Table1[[#This Row],[Bruto tov vorige schijf]],1)</f>
        <v>0.49021999999968102</v>
      </c>
    </row>
    <row r="5336" spans="1:12" x14ac:dyDescent="0.25">
      <c r="A5336" s="14">
        <v>61181</v>
      </c>
      <c r="B5336" s="6">
        <f>LoonHeffing2020(Table1[[#This Row],[Belastbaar loon]])</f>
        <v>22851.103500000001</v>
      </c>
      <c r="C5336" s="6">
        <f>AlgemeneHeffingsKorting2020(Table1[[#This Row],[Belastbaar loon]])</f>
        <v>415.54160000000002</v>
      </c>
      <c r="D5336" s="14">
        <f>ArbeidsKorting2020(Table1[[#This Row],[Belastbaar loon]])</f>
        <v>2245.38</v>
      </c>
      <c r="E5336" s="14">
        <f>MAX(Table1[[#This Row],[Loonheffing]]-Table1[[#This Row],[Algemene Heffingskorting]]-Table1[[#This Row],[Arbeidskorting]],0)</f>
        <v>20190.1819</v>
      </c>
      <c r="F5336" s="6">
        <f>Table1[[#This Row],[Belastbaar loon]]-Table1[[#This Row],[Belasting]]</f>
        <v>40990.818100000004</v>
      </c>
      <c r="G5336" s="2">
        <f>(Table1[[#This Row],[Belastbaar loon]]-Table1[[#This Row],[Netto loon]])/Table1[[#This Row],[Belastbaar loon]]</f>
        <v>0.33000738628005422</v>
      </c>
      <c r="H5336" s="14">
        <f t="shared" ca="1" si="77"/>
        <v>20185.279699999999</v>
      </c>
      <c r="I5336" s="14">
        <f ca="1">IF(ROW()=2, Table1[[#This Row],[Netto loon]], INDIRECT(ADDRESS(ROW()-1,COLUMN(F:F))))</f>
        <v>40985.720300000001</v>
      </c>
      <c r="J5336" s="6">
        <f ca="1">IF(ROW()=2, 0, Table1[[#This Row],[Belastbaar loon]]-INDIRECT(ADDRESS(ROW()-1,COLUMN(A:A))))</f>
        <v>10</v>
      </c>
      <c r="K5336" s="6">
        <f ca="1">Table1[[#This Row],[Netto loon]]-Table1[[#This Row],[Netto vorige schijf]]</f>
        <v>5.0978000000031898</v>
      </c>
      <c r="L5336" s="2">
        <f ca="1">(Table1[[#This Row],[Bruto tov vorige schijf]]-Table1[[#This Row],[Netto tov vorige schijf]])/MAX(Table1[[#This Row],[Bruto tov vorige schijf]],1)</f>
        <v>0.49021999999968102</v>
      </c>
    </row>
    <row r="5337" spans="1:12" x14ac:dyDescent="0.25">
      <c r="A5337" s="14">
        <v>61191</v>
      </c>
      <c r="B5337" s="6">
        <f>LoonHeffing2020(Table1[[#This Row],[Belastbaar loon]])</f>
        <v>22854.838500000002</v>
      </c>
      <c r="C5337" s="6">
        <f>AlgemeneHeffingsKorting2020(Table1[[#This Row],[Belastbaar loon]])</f>
        <v>414.9744</v>
      </c>
      <c r="D5337" s="14">
        <f>ArbeidsKorting2020(Table1[[#This Row],[Belastbaar loon]])</f>
        <v>2244.7800000000002</v>
      </c>
      <c r="E5337" s="14">
        <f>MAX(Table1[[#This Row],[Loonheffing]]-Table1[[#This Row],[Algemene Heffingskorting]]-Table1[[#This Row],[Arbeidskorting]],0)</f>
        <v>20195.084100000004</v>
      </c>
      <c r="F5337" s="6">
        <f>Table1[[#This Row],[Belastbaar loon]]-Table1[[#This Row],[Belasting]]</f>
        <v>40995.915899999993</v>
      </c>
      <c r="G5337" s="2">
        <f>(Table1[[#This Row],[Belastbaar loon]]-Table1[[#This Row],[Netto loon]])/Table1[[#This Row],[Belastbaar loon]]</f>
        <v>0.33003356866205824</v>
      </c>
      <c r="H5337" s="14">
        <f t="shared" ca="1" si="77"/>
        <v>20190.1819</v>
      </c>
      <c r="I5337" s="14">
        <f ca="1">IF(ROW()=2, Table1[[#This Row],[Netto loon]], INDIRECT(ADDRESS(ROW()-1,COLUMN(F:F))))</f>
        <v>40990.818100000004</v>
      </c>
      <c r="J5337" s="6">
        <f ca="1">IF(ROW()=2, 0, Table1[[#This Row],[Belastbaar loon]]-INDIRECT(ADDRESS(ROW()-1,COLUMN(A:A))))</f>
        <v>10</v>
      </c>
      <c r="K5337" s="6">
        <f ca="1">Table1[[#This Row],[Netto loon]]-Table1[[#This Row],[Netto vorige schijf]]</f>
        <v>5.0977999999886379</v>
      </c>
      <c r="L5337" s="2">
        <f ca="1">(Table1[[#This Row],[Bruto tov vorige schijf]]-Table1[[#This Row],[Netto tov vorige schijf]])/MAX(Table1[[#This Row],[Bruto tov vorige schijf]],1)</f>
        <v>0.49022000000113619</v>
      </c>
    </row>
    <row r="5338" spans="1:12" x14ac:dyDescent="0.25">
      <c r="A5338" s="14">
        <v>61201</v>
      </c>
      <c r="B5338" s="6">
        <f>LoonHeffing2020(Table1[[#This Row],[Belastbaar loon]])</f>
        <v>22858.573499999999</v>
      </c>
      <c r="C5338" s="6">
        <f>AlgemeneHeffingsKorting2020(Table1[[#This Row],[Belastbaar loon]])</f>
        <v>414.40719999999999</v>
      </c>
      <c r="D5338" s="14">
        <f>ArbeidsKorting2020(Table1[[#This Row],[Belastbaar loon]])</f>
        <v>2244.1799999999998</v>
      </c>
      <c r="E5338" s="14">
        <f>MAX(Table1[[#This Row],[Loonheffing]]-Table1[[#This Row],[Algemene Heffingskorting]]-Table1[[#This Row],[Arbeidskorting]],0)</f>
        <v>20199.986299999997</v>
      </c>
      <c r="F5338" s="6">
        <f>Table1[[#This Row],[Belastbaar loon]]-Table1[[#This Row],[Belasting]]</f>
        <v>41001.013700000003</v>
      </c>
      <c r="G5338" s="2">
        <f>(Table1[[#This Row],[Belastbaar loon]]-Table1[[#This Row],[Netto loon]])/Table1[[#This Row],[Belastbaar loon]]</f>
        <v>0.33005974248786779</v>
      </c>
      <c r="H5338" s="14">
        <f t="shared" ref="H5338:H5401" ca="1" si="78">IF(ROW()=2, 0, INDIRECT(ADDRESS(ROW()-1,COLUMN(E:E))))</f>
        <v>20195.084100000004</v>
      </c>
      <c r="I5338" s="14">
        <f ca="1">IF(ROW()=2, Table1[[#This Row],[Netto loon]], INDIRECT(ADDRESS(ROW()-1,COLUMN(F:F))))</f>
        <v>40995.915899999993</v>
      </c>
      <c r="J5338" s="6">
        <f ca="1">IF(ROW()=2, 0, Table1[[#This Row],[Belastbaar loon]]-INDIRECT(ADDRESS(ROW()-1,COLUMN(A:A))))</f>
        <v>10</v>
      </c>
      <c r="K5338" s="6">
        <f ca="1">Table1[[#This Row],[Netto loon]]-Table1[[#This Row],[Netto vorige schijf]]</f>
        <v>5.0978000000104657</v>
      </c>
      <c r="L5338" s="2">
        <f ca="1">(Table1[[#This Row],[Bruto tov vorige schijf]]-Table1[[#This Row],[Netto tov vorige schijf]])/MAX(Table1[[#This Row],[Bruto tov vorige schijf]],1)</f>
        <v>0.49021999999895344</v>
      </c>
    </row>
    <row r="5339" spans="1:12" x14ac:dyDescent="0.25">
      <c r="A5339" s="14">
        <v>61211</v>
      </c>
      <c r="B5339" s="6">
        <f>LoonHeffing2020(Table1[[#This Row],[Belastbaar loon]])</f>
        <v>22862.308499999999</v>
      </c>
      <c r="C5339" s="6">
        <f>AlgemeneHeffingsKorting2020(Table1[[#This Row],[Belastbaar loon]])</f>
        <v>413.84000000000003</v>
      </c>
      <c r="D5339" s="14">
        <f>ArbeidsKorting2020(Table1[[#This Row],[Belastbaar loon]])</f>
        <v>2243.58</v>
      </c>
      <c r="E5339" s="14">
        <f>MAX(Table1[[#This Row],[Loonheffing]]-Table1[[#This Row],[Algemene Heffingskorting]]-Table1[[#This Row],[Arbeidskorting]],0)</f>
        <v>20204.888500000001</v>
      </c>
      <c r="F5339" s="6">
        <f>Table1[[#This Row],[Belastbaar loon]]-Table1[[#This Row],[Belasting]]</f>
        <v>41006.111499999999</v>
      </c>
      <c r="G5339" s="2">
        <f>(Table1[[#This Row],[Belastbaar loon]]-Table1[[#This Row],[Netto loon]])/Table1[[#This Row],[Belastbaar loon]]</f>
        <v>0.33008590776167684</v>
      </c>
      <c r="H5339" s="14">
        <f t="shared" ca="1" si="78"/>
        <v>20199.986299999997</v>
      </c>
      <c r="I5339" s="14">
        <f ca="1">IF(ROW()=2, Table1[[#This Row],[Netto loon]], INDIRECT(ADDRESS(ROW()-1,COLUMN(F:F))))</f>
        <v>41001.013700000003</v>
      </c>
      <c r="J5339" s="6">
        <f ca="1">IF(ROW()=2, 0, Table1[[#This Row],[Belastbaar loon]]-INDIRECT(ADDRESS(ROW()-1,COLUMN(A:A))))</f>
        <v>10</v>
      </c>
      <c r="K5339" s="6">
        <f ca="1">Table1[[#This Row],[Netto loon]]-Table1[[#This Row],[Netto vorige schijf]]</f>
        <v>5.0977999999959138</v>
      </c>
      <c r="L5339" s="2">
        <f ca="1">(Table1[[#This Row],[Bruto tov vorige schijf]]-Table1[[#This Row],[Netto tov vorige schijf]])/MAX(Table1[[#This Row],[Bruto tov vorige schijf]],1)</f>
        <v>0.49022000000040861</v>
      </c>
    </row>
    <row r="5340" spans="1:12" x14ac:dyDescent="0.25">
      <c r="A5340" s="14">
        <v>61221</v>
      </c>
      <c r="B5340" s="6">
        <f>LoonHeffing2020(Table1[[#This Row],[Belastbaar loon]])</f>
        <v>22866.0435</v>
      </c>
      <c r="C5340" s="6">
        <f>AlgemeneHeffingsKorting2020(Table1[[#This Row],[Belastbaar loon]])</f>
        <v>413.27280000000002</v>
      </c>
      <c r="D5340" s="14">
        <f>ArbeidsKorting2020(Table1[[#This Row],[Belastbaar loon]])</f>
        <v>2242.98</v>
      </c>
      <c r="E5340" s="14">
        <f>MAX(Table1[[#This Row],[Loonheffing]]-Table1[[#This Row],[Algemene Heffingskorting]]-Table1[[#This Row],[Arbeidskorting]],0)</f>
        <v>20209.790700000001</v>
      </c>
      <c r="F5340" s="6">
        <f>Table1[[#This Row],[Belastbaar loon]]-Table1[[#This Row],[Belasting]]</f>
        <v>41011.209300000002</v>
      </c>
      <c r="G5340" s="2">
        <f>(Table1[[#This Row],[Belastbaar loon]]-Table1[[#This Row],[Netto loon]])/Table1[[#This Row],[Belastbaar loon]]</f>
        <v>0.33011206448767577</v>
      </c>
      <c r="H5340" s="14">
        <f t="shared" ca="1" si="78"/>
        <v>20204.888500000001</v>
      </c>
      <c r="I5340" s="14">
        <f ca="1">IF(ROW()=2, Table1[[#This Row],[Netto loon]], INDIRECT(ADDRESS(ROW()-1,COLUMN(F:F))))</f>
        <v>41006.111499999999</v>
      </c>
      <c r="J5340" s="6">
        <f ca="1">IF(ROW()=2, 0, Table1[[#This Row],[Belastbaar loon]]-INDIRECT(ADDRESS(ROW()-1,COLUMN(A:A))))</f>
        <v>10</v>
      </c>
      <c r="K5340" s="6">
        <f ca="1">Table1[[#This Row],[Netto loon]]-Table1[[#This Row],[Netto vorige schijf]]</f>
        <v>5.0978000000031898</v>
      </c>
      <c r="L5340" s="2">
        <f ca="1">(Table1[[#This Row],[Bruto tov vorige schijf]]-Table1[[#This Row],[Netto tov vorige schijf]])/MAX(Table1[[#This Row],[Bruto tov vorige schijf]],1)</f>
        <v>0.49021999999968102</v>
      </c>
    </row>
    <row r="5341" spans="1:12" x14ac:dyDescent="0.25">
      <c r="A5341" s="14">
        <v>61231</v>
      </c>
      <c r="B5341" s="6">
        <f>LoonHeffing2020(Table1[[#This Row],[Belastbaar loon]])</f>
        <v>22869.7785</v>
      </c>
      <c r="C5341" s="6">
        <f>AlgemeneHeffingsKorting2020(Table1[[#This Row],[Belastbaar loon]])</f>
        <v>412.7056</v>
      </c>
      <c r="D5341" s="14">
        <f>ArbeidsKorting2020(Table1[[#This Row],[Belastbaar loon]])</f>
        <v>2242.38</v>
      </c>
      <c r="E5341" s="14">
        <f>MAX(Table1[[#This Row],[Loonheffing]]-Table1[[#This Row],[Algemene Heffingskorting]]-Table1[[#This Row],[Arbeidskorting]],0)</f>
        <v>20214.692899999998</v>
      </c>
      <c r="F5341" s="6">
        <f>Table1[[#This Row],[Belastbaar loon]]-Table1[[#This Row],[Belasting]]</f>
        <v>41016.307100000005</v>
      </c>
      <c r="G5341" s="2">
        <f>(Table1[[#This Row],[Belastbaar loon]]-Table1[[#This Row],[Netto loon]])/Table1[[#This Row],[Belastbaar loon]]</f>
        <v>0.33013821267005267</v>
      </c>
      <c r="H5341" s="14">
        <f t="shared" ca="1" si="78"/>
        <v>20209.790700000001</v>
      </c>
      <c r="I5341" s="14">
        <f ca="1">IF(ROW()=2, Table1[[#This Row],[Netto loon]], INDIRECT(ADDRESS(ROW()-1,COLUMN(F:F))))</f>
        <v>41011.209300000002</v>
      </c>
      <c r="J5341" s="6">
        <f ca="1">IF(ROW()=2, 0, Table1[[#This Row],[Belastbaar loon]]-INDIRECT(ADDRESS(ROW()-1,COLUMN(A:A))))</f>
        <v>10</v>
      </c>
      <c r="K5341" s="6">
        <f ca="1">Table1[[#This Row],[Netto loon]]-Table1[[#This Row],[Netto vorige schijf]]</f>
        <v>5.0978000000031898</v>
      </c>
      <c r="L5341" s="2">
        <f ca="1">(Table1[[#This Row],[Bruto tov vorige schijf]]-Table1[[#This Row],[Netto tov vorige schijf]])/MAX(Table1[[#This Row],[Bruto tov vorige schijf]],1)</f>
        <v>0.49021999999968102</v>
      </c>
    </row>
    <row r="5342" spans="1:12" x14ac:dyDescent="0.25">
      <c r="A5342" s="14">
        <v>61241</v>
      </c>
      <c r="B5342" s="6">
        <f>LoonHeffing2020(Table1[[#This Row],[Belastbaar loon]])</f>
        <v>22873.513500000001</v>
      </c>
      <c r="C5342" s="6">
        <f>AlgemeneHeffingsKorting2020(Table1[[#This Row],[Belastbaar loon]])</f>
        <v>412.13839999999999</v>
      </c>
      <c r="D5342" s="14">
        <f>ArbeidsKorting2020(Table1[[#This Row],[Belastbaar loon]])</f>
        <v>2241.7800000000002</v>
      </c>
      <c r="E5342" s="14">
        <f>MAX(Table1[[#This Row],[Loonheffing]]-Table1[[#This Row],[Algemene Heffingskorting]]-Table1[[#This Row],[Arbeidskorting]],0)</f>
        <v>20219.595100000002</v>
      </c>
      <c r="F5342" s="6">
        <f>Table1[[#This Row],[Belastbaar loon]]-Table1[[#This Row],[Belasting]]</f>
        <v>41021.404899999994</v>
      </c>
      <c r="G5342" s="2">
        <f>(Table1[[#This Row],[Belastbaar loon]]-Table1[[#This Row],[Netto loon]])/Table1[[#This Row],[Belastbaar loon]]</f>
        <v>0.33016435231299301</v>
      </c>
      <c r="H5342" s="14">
        <f t="shared" ca="1" si="78"/>
        <v>20214.692899999998</v>
      </c>
      <c r="I5342" s="14">
        <f ca="1">IF(ROW()=2, Table1[[#This Row],[Netto loon]], INDIRECT(ADDRESS(ROW()-1,COLUMN(F:F))))</f>
        <v>41016.307100000005</v>
      </c>
      <c r="J5342" s="6">
        <f ca="1">IF(ROW()=2, 0, Table1[[#This Row],[Belastbaar loon]]-INDIRECT(ADDRESS(ROW()-1,COLUMN(A:A))))</f>
        <v>10</v>
      </c>
      <c r="K5342" s="6">
        <f ca="1">Table1[[#This Row],[Netto loon]]-Table1[[#This Row],[Netto vorige schijf]]</f>
        <v>5.0977999999886379</v>
      </c>
      <c r="L5342" s="2">
        <f ca="1">(Table1[[#This Row],[Bruto tov vorige schijf]]-Table1[[#This Row],[Netto tov vorige schijf]])/MAX(Table1[[#This Row],[Bruto tov vorige schijf]],1)</f>
        <v>0.49022000000113619</v>
      </c>
    </row>
    <row r="5343" spans="1:12" x14ac:dyDescent="0.25">
      <c r="A5343" s="14">
        <v>61251</v>
      </c>
      <c r="B5343" s="6">
        <f>LoonHeffing2020(Table1[[#This Row],[Belastbaar loon]])</f>
        <v>22877.248500000002</v>
      </c>
      <c r="C5343" s="6">
        <f>AlgemeneHeffingsKorting2020(Table1[[#This Row],[Belastbaar loon]])</f>
        <v>411.57120000000003</v>
      </c>
      <c r="D5343" s="14">
        <f>ArbeidsKorting2020(Table1[[#This Row],[Belastbaar loon]])</f>
        <v>2241.1799999999998</v>
      </c>
      <c r="E5343" s="14">
        <f>MAX(Table1[[#This Row],[Loonheffing]]-Table1[[#This Row],[Algemene Heffingskorting]]-Table1[[#This Row],[Arbeidskorting]],0)</f>
        <v>20224.497300000003</v>
      </c>
      <c r="F5343" s="6">
        <f>Table1[[#This Row],[Belastbaar loon]]-Table1[[#This Row],[Belasting]]</f>
        <v>41026.502699999997</v>
      </c>
      <c r="G5343" s="2">
        <f>(Table1[[#This Row],[Belastbaar loon]]-Table1[[#This Row],[Netto loon]])/Table1[[#This Row],[Belastbaar loon]]</f>
        <v>0.33019048342067892</v>
      </c>
      <c r="H5343" s="14">
        <f t="shared" ca="1" si="78"/>
        <v>20219.595100000002</v>
      </c>
      <c r="I5343" s="14">
        <f ca="1">IF(ROW()=2, Table1[[#This Row],[Netto loon]], INDIRECT(ADDRESS(ROW()-1,COLUMN(F:F))))</f>
        <v>41021.404899999994</v>
      </c>
      <c r="J5343" s="6">
        <f ca="1">IF(ROW()=2, 0, Table1[[#This Row],[Belastbaar loon]]-INDIRECT(ADDRESS(ROW()-1,COLUMN(A:A))))</f>
        <v>10</v>
      </c>
      <c r="K5343" s="6">
        <f ca="1">Table1[[#This Row],[Netto loon]]-Table1[[#This Row],[Netto vorige schijf]]</f>
        <v>5.0978000000031898</v>
      </c>
      <c r="L5343" s="2">
        <f ca="1">(Table1[[#This Row],[Bruto tov vorige schijf]]-Table1[[#This Row],[Netto tov vorige schijf]])/MAX(Table1[[#This Row],[Bruto tov vorige schijf]],1)</f>
        <v>0.49021999999968102</v>
      </c>
    </row>
    <row r="5344" spans="1:12" x14ac:dyDescent="0.25">
      <c r="A5344" s="14">
        <v>61261</v>
      </c>
      <c r="B5344" s="6">
        <f>LoonHeffing2020(Table1[[#This Row],[Belastbaar loon]])</f>
        <v>22880.983499999998</v>
      </c>
      <c r="C5344" s="6">
        <f>AlgemeneHeffingsKorting2020(Table1[[#This Row],[Belastbaar loon]])</f>
        <v>411.00400000000002</v>
      </c>
      <c r="D5344" s="14">
        <f>ArbeidsKorting2020(Table1[[#This Row],[Belastbaar loon]])</f>
        <v>2240.58</v>
      </c>
      <c r="E5344" s="14">
        <f>MAX(Table1[[#This Row],[Loonheffing]]-Table1[[#This Row],[Algemene Heffingskorting]]-Table1[[#This Row],[Arbeidskorting]],0)</f>
        <v>20229.3995</v>
      </c>
      <c r="F5344" s="6">
        <f>Table1[[#This Row],[Belastbaar loon]]-Table1[[#This Row],[Belasting]]</f>
        <v>41031.6005</v>
      </c>
      <c r="G5344" s="2">
        <f>(Table1[[#This Row],[Belastbaar loon]]-Table1[[#This Row],[Netto loon]])/Table1[[#This Row],[Belastbaar loon]]</f>
        <v>0.3302166059972903</v>
      </c>
      <c r="H5344" s="14">
        <f t="shared" ca="1" si="78"/>
        <v>20224.497300000003</v>
      </c>
      <c r="I5344" s="14">
        <f ca="1">IF(ROW()=2, Table1[[#This Row],[Netto loon]], INDIRECT(ADDRESS(ROW()-1,COLUMN(F:F))))</f>
        <v>41026.502699999997</v>
      </c>
      <c r="J5344" s="6">
        <f ca="1">IF(ROW()=2, 0, Table1[[#This Row],[Belastbaar loon]]-INDIRECT(ADDRESS(ROW()-1,COLUMN(A:A))))</f>
        <v>10</v>
      </c>
      <c r="K5344" s="6">
        <f ca="1">Table1[[#This Row],[Netto loon]]-Table1[[#This Row],[Netto vorige schijf]]</f>
        <v>5.0978000000031898</v>
      </c>
      <c r="L5344" s="2">
        <f ca="1">(Table1[[#This Row],[Bruto tov vorige schijf]]-Table1[[#This Row],[Netto tov vorige schijf]])/MAX(Table1[[#This Row],[Bruto tov vorige schijf]],1)</f>
        <v>0.49021999999968102</v>
      </c>
    </row>
    <row r="5345" spans="1:12" x14ac:dyDescent="0.25">
      <c r="A5345" s="14">
        <v>61271</v>
      </c>
      <c r="B5345" s="6">
        <f>LoonHeffing2020(Table1[[#This Row],[Belastbaar loon]])</f>
        <v>22884.718499999999</v>
      </c>
      <c r="C5345" s="6">
        <f>AlgemeneHeffingsKorting2020(Table1[[#This Row],[Belastbaar loon]])</f>
        <v>410.43680000000001</v>
      </c>
      <c r="D5345" s="14">
        <f>ArbeidsKorting2020(Table1[[#This Row],[Belastbaar loon]])</f>
        <v>2239.98</v>
      </c>
      <c r="E5345" s="14">
        <f>MAX(Table1[[#This Row],[Loonheffing]]-Table1[[#This Row],[Algemene Heffingskorting]]-Table1[[#This Row],[Arbeidskorting]],0)</f>
        <v>20234.3017</v>
      </c>
      <c r="F5345" s="6">
        <f>Table1[[#This Row],[Belastbaar loon]]-Table1[[#This Row],[Belasting]]</f>
        <v>41036.698300000004</v>
      </c>
      <c r="G5345" s="2">
        <f>(Table1[[#This Row],[Belastbaar loon]]-Table1[[#This Row],[Netto loon]])/Table1[[#This Row],[Belastbaar loon]]</f>
        <v>0.33024272004700422</v>
      </c>
      <c r="H5345" s="14">
        <f t="shared" ca="1" si="78"/>
        <v>20229.3995</v>
      </c>
      <c r="I5345" s="14">
        <f ca="1">IF(ROW()=2, Table1[[#This Row],[Netto loon]], INDIRECT(ADDRESS(ROW()-1,COLUMN(F:F))))</f>
        <v>41031.6005</v>
      </c>
      <c r="J5345" s="6">
        <f ca="1">IF(ROW()=2, 0, Table1[[#This Row],[Belastbaar loon]]-INDIRECT(ADDRESS(ROW()-1,COLUMN(A:A))))</f>
        <v>10</v>
      </c>
      <c r="K5345" s="6">
        <f ca="1">Table1[[#This Row],[Netto loon]]-Table1[[#This Row],[Netto vorige schijf]]</f>
        <v>5.0978000000031898</v>
      </c>
      <c r="L5345" s="2">
        <f ca="1">(Table1[[#This Row],[Bruto tov vorige schijf]]-Table1[[#This Row],[Netto tov vorige schijf]])/MAX(Table1[[#This Row],[Bruto tov vorige schijf]],1)</f>
        <v>0.49021999999968102</v>
      </c>
    </row>
    <row r="5346" spans="1:12" x14ac:dyDescent="0.25">
      <c r="A5346" s="14">
        <v>61281</v>
      </c>
      <c r="B5346" s="6">
        <f>LoonHeffing2020(Table1[[#This Row],[Belastbaar loon]])</f>
        <v>22888.4535</v>
      </c>
      <c r="C5346" s="6">
        <f>AlgemeneHeffingsKorting2020(Table1[[#This Row],[Belastbaar loon]])</f>
        <v>409.86959999999999</v>
      </c>
      <c r="D5346" s="14">
        <f>ArbeidsKorting2020(Table1[[#This Row],[Belastbaar loon]])</f>
        <v>2239.38</v>
      </c>
      <c r="E5346" s="14">
        <f>MAX(Table1[[#This Row],[Loonheffing]]-Table1[[#This Row],[Algemene Heffingskorting]]-Table1[[#This Row],[Arbeidskorting]],0)</f>
        <v>20239.203899999997</v>
      </c>
      <c r="F5346" s="6">
        <f>Table1[[#This Row],[Belastbaar loon]]-Table1[[#This Row],[Belasting]]</f>
        <v>41041.796100000007</v>
      </c>
      <c r="G5346" s="2">
        <f>(Table1[[#This Row],[Belastbaar loon]]-Table1[[#This Row],[Netto loon]])/Table1[[#This Row],[Belastbaar loon]]</f>
        <v>0.33026882557399512</v>
      </c>
      <c r="H5346" s="14">
        <f t="shared" ca="1" si="78"/>
        <v>20234.3017</v>
      </c>
      <c r="I5346" s="14">
        <f ca="1">IF(ROW()=2, Table1[[#This Row],[Netto loon]], INDIRECT(ADDRESS(ROW()-1,COLUMN(F:F))))</f>
        <v>41036.698300000004</v>
      </c>
      <c r="J5346" s="6">
        <f ca="1">IF(ROW()=2, 0, Table1[[#This Row],[Belastbaar loon]]-INDIRECT(ADDRESS(ROW()-1,COLUMN(A:A))))</f>
        <v>10</v>
      </c>
      <c r="K5346" s="6">
        <f ca="1">Table1[[#This Row],[Netto loon]]-Table1[[#This Row],[Netto vorige schijf]]</f>
        <v>5.0978000000031898</v>
      </c>
      <c r="L5346" s="2">
        <f ca="1">(Table1[[#This Row],[Bruto tov vorige schijf]]-Table1[[#This Row],[Netto tov vorige schijf]])/MAX(Table1[[#This Row],[Bruto tov vorige schijf]],1)</f>
        <v>0.49021999999968102</v>
      </c>
    </row>
    <row r="5347" spans="1:12" x14ac:dyDescent="0.25">
      <c r="A5347" s="14">
        <v>61291</v>
      </c>
      <c r="B5347" s="6">
        <f>LoonHeffing2020(Table1[[#This Row],[Belastbaar loon]])</f>
        <v>22892.1885</v>
      </c>
      <c r="C5347" s="6">
        <f>AlgemeneHeffingsKorting2020(Table1[[#This Row],[Belastbaar loon]])</f>
        <v>409.30240000000003</v>
      </c>
      <c r="D5347" s="14">
        <f>ArbeidsKorting2020(Table1[[#This Row],[Belastbaar loon]])</f>
        <v>2238.7800000000002</v>
      </c>
      <c r="E5347" s="14">
        <f>MAX(Table1[[#This Row],[Loonheffing]]-Table1[[#This Row],[Algemene Heffingskorting]]-Table1[[#This Row],[Arbeidskorting]],0)</f>
        <v>20244.106100000001</v>
      </c>
      <c r="F5347" s="6">
        <f>Table1[[#This Row],[Belastbaar loon]]-Table1[[#This Row],[Belasting]]</f>
        <v>41046.893899999995</v>
      </c>
      <c r="G5347" s="2">
        <f>(Table1[[#This Row],[Belastbaar loon]]-Table1[[#This Row],[Netto loon]])/Table1[[#This Row],[Belastbaar loon]]</f>
        <v>0.3302949225824347</v>
      </c>
      <c r="H5347" s="14">
        <f t="shared" ca="1" si="78"/>
        <v>20239.203899999997</v>
      </c>
      <c r="I5347" s="14">
        <f ca="1">IF(ROW()=2, Table1[[#This Row],[Netto loon]], INDIRECT(ADDRESS(ROW()-1,COLUMN(F:F))))</f>
        <v>41041.796100000007</v>
      </c>
      <c r="J5347" s="6">
        <f ca="1">IF(ROW()=2, 0, Table1[[#This Row],[Belastbaar loon]]-INDIRECT(ADDRESS(ROW()-1,COLUMN(A:A))))</f>
        <v>10</v>
      </c>
      <c r="K5347" s="6">
        <f ca="1">Table1[[#This Row],[Netto loon]]-Table1[[#This Row],[Netto vorige schijf]]</f>
        <v>5.0977999999886379</v>
      </c>
      <c r="L5347" s="2">
        <f ca="1">(Table1[[#This Row],[Bruto tov vorige schijf]]-Table1[[#This Row],[Netto tov vorige schijf]])/MAX(Table1[[#This Row],[Bruto tov vorige schijf]],1)</f>
        <v>0.49022000000113619</v>
      </c>
    </row>
    <row r="5348" spans="1:12" x14ac:dyDescent="0.25">
      <c r="A5348" s="14">
        <v>61301</v>
      </c>
      <c r="B5348" s="6">
        <f>LoonHeffing2020(Table1[[#This Row],[Belastbaar loon]])</f>
        <v>22895.923500000001</v>
      </c>
      <c r="C5348" s="6">
        <f>AlgemeneHeffingsKorting2020(Table1[[#This Row],[Belastbaar loon]])</f>
        <v>408.73520000000002</v>
      </c>
      <c r="D5348" s="14">
        <f>ArbeidsKorting2020(Table1[[#This Row],[Belastbaar loon]])</f>
        <v>2238.1799999999998</v>
      </c>
      <c r="E5348" s="14">
        <f>MAX(Table1[[#This Row],[Loonheffing]]-Table1[[#This Row],[Algemene Heffingskorting]]-Table1[[#This Row],[Arbeidskorting]],0)</f>
        <v>20249.008300000001</v>
      </c>
      <c r="F5348" s="6">
        <f>Table1[[#This Row],[Belastbaar loon]]-Table1[[#This Row],[Belasting]]</f>
        <v>41051.991699999999</v>
      </c>
      <c r="G5348" s="2">
        <f>(Table1[[#This Row],[Belastbaar loon]]-Table1[[#This Row],[Netto loon]])/Table1[[#This Row],[Belastbaar loon]]</f>
        <v>0.33032101107649142</v>
      </c>
      <c r="H5348" s="14">
        <f t="shared" ca="1" si="78"/>
        <v>20244.106100000001</v>
      </c>
      <c r="I5348" s="14">
        <f ca="1">IF(ROW()=2, Table1[[#This Row],[Netto loon]], INDIRECT(ADDRESS(ROW()-1,COLUMN(F:F))))</f>
        <v>41046.893899999995</v>
      </c>
      <c r="J5348" s="6">
        <f ca="1">IF(ROW()=2, 0, Table1[[#This Row],[Belastbaar loon]]-INDIRECT(ADDRESS(ROW()-1,COLUMN(A:A))))</f>
        <v>10</v>
      </c>
      <c r="K5348" s="6">
        <f ca="1">Table1[[#This Row],[Netto loon]]-Table1[[#This Row],[Netto vorige schijf]]</f>
        <v>5.0978000000031898</v>
      </c>
      <c r="L5348" s="2">
        <f ca="1">(Table1[[#This Row],[Bruto tov vorige schijf]]-Table1[[#This Row],[Netto tov vorige schijf]])/MAX(Table1[[#This Row],[Bruto tov vorige schijf]],1)</f>
        <v>0.49021999999968102</v>
      </c>
    </row>
    <row r="5349" spans="1:12" x14ac:dyDescent="0.25">
      <c r="A5349" s="14">
        <v>61311</v>
      </c>
      <c r="B5349" s="6">
        <f>LoonHeffing2020(Table1[[#This Row],[Belastbaar loon]])</f>
        <v>22899.658500000001</v>
      </c>
      <c r="C5349" s="6">
        <f>AlgemeneHeffingsKorting2020(Table1[[#This Row],[Belastbaar loon]])</f>
        <v>408.16800000000001</v>
      </c>
      <c r="D5349" s="14">
        <f>ArbeidsKorting2020(Table1[[#This Row],[Belastbaar loon]])</f>
        <v>2237.58</v>
      </c>
      <c r="E5349" s="14">
        <f>MAX(Table1[[#This Row],[Loonheffing]]-Table1[[#This Row],[Algemene Heffingskorting]]-Table1[[#This Row],[Arbeidskorting]],0)</f>
        <v>20253.910499999998</v>
      </c>
      <c r="F5349" s="6">
        <f>Table1[[#This Row],[Belastbaar loon]]-Table1[[#This Row],[Belasting]]</f>
        <v>41057.089500000002</v>
      </c>
      <c r="G5349" s="2">
        <f>(Table1[[#This Row],[Belastbaar loon]]-Table1[[#This Row],[Netto loon]])/Table1[[#This Row],[Belastbaar loon]]</f>
        <v>0.33034709106033172</v>
      </c>
      <c r="H5349" s="14">
        <f t="shared" ca="1" si="78"/>
        <v>20249.008300000001</v>
      </c>
      <c r="I5349" s="14">
        <f ca="1">IF(ROW()=2, Table1[[#This Row],[Netto loon]], INDIRECT(ADDRESS(ROW()-1,COLUMN(F:F))))</f>
        <v>41051.991699999999</v>
      </c>
      <c r="J5349" s="6">
        <f ca="1">IF(ROW()=2, 0, Table1[[#This Row],[Belastbaar loon]]-INDIRECT(ADDRESS(ROW()-1,COLUMN(A:A))))</f>
        <v>10</v>
      </c>
      <c r="K5349" s="6">
        <f ca="1">Table1[[#This Row],[Netto loon]]-Table1[[#This Row],[Netto vorige schijf]]</f>
        <v>5.0978000000031898</v>
      </c>
      <c r="L5349" s="2">
        <f ca="1">(Table1[[#This Row],[Bruto tov vorige schijf]]-Table1[[#This Row],[Netto tov vorige schijf]])/MAX(Table1[[#This Row],[Bruto tov vorige schijf]],1)</f>
        <v>0.49021999999968102</v>
      </c>
    </row>
    <row r="5350" spans="1:12" x14ac:dyDescent="0.25">
      <c r="A5350" s="14">
        <v>61321</v>
      </c>
      <c r="B5350" s="6">
        <f>LoonHeffing2020(Table1[[#This Row],[Belastbaar loon]])</f>
        <v>22903.393499999998</v>
      </c>
      <c r="C5350" s="6">
        <f>AlgemeneHeffingsKorting2020(Table1[[#This Row],[Belastbaar loon]])</f>
        <v>407.60079999999999</v>
      </c>
      <c r="D5350" s="14">
        <f>ArbeidsKorting2020(Table1[[#This Row],[Belastbaar loon]])</f>
        <v>2236.98</v>
      </c>
      <c r="E5350" s="14">
        <f>MAX(Table1[[#This Row],[Loonheffing]]-Table1[[#This Row],[Algemene Heffingskorting]]-Table1[[#This Row],[Arbeidskorting]],0)</f>
        <v>20258.812699999999</v>
      </c>
      <c r="F5350" s="6">
        <f>Table1[[#This Row],[Belastbaar loon]]-Table1[[#This Row],[Belasting]]</f>
        <v>41062.187300000005</v>
      </c>
      <c r="G5350" s="2">
        <f>(Table1[[#This Row],[Belastbaar loon]]-Table1[[#This Row],[Netto loon]])/Table1[[#This Row],[Belastbaar loon]]</f>
        <v>0.33037316253811899</v>
      </c>
      <c r="H5350" s="14">
        <f t="shared" ca="1" si="78"/>
        <v>20253.910499999998</v>
      </c>
      <c r="I5350" s="14">
        <f ca="1">IF(ROW()=2, Table1[[#This Row],[Netto loon]], INDIRECT(ADDRESS(ROW()-1,COLUMN(F:F))))</f>
        <v>41057.089500000002</v>
      </c>
      <c r="J5350" s="6">
        <f ca="1">IF(ROW()=2, 0, Table1[[#This Row],[Belastbaar loon]]-INDIRECT(ADDRESS(ROW()-1,COLUMN(A:A))))</f>
        <v>10</v>
      </c>
      <c r="K5350" s="6">
        <f ca="1">Table1[[#This Row],[Netto loon]]-Table1[[#This Row],[Netto vorige schijf]]</f>
        <v>5.0978000000031898</v>
      </c>
      <c r="L5350" s="2">
        <f ca="1">(Table1[[#This Row],[Bruto tov vorige schijf]]-Table1[[#This Row],[Netto tov vorige schijf]])/MAX(Table1[[#This Row],[Bruto tov vorige schijf]],1)</f>
        <v>0.49021999999968102</v>
      </c>
    </row>
    <row r="5351" spans="1:12" x14ac:dyDescent="0.25">
      <c r="A5351" s="14">
        <v>61331</v>
      </c>
      <c r="B5351" s="6">
        <f>LoonHeffing2020(Table1[[#This Row],[Belastbaar loon]])</f>
        <v>22907.128499999999</v>
      </c>
      <c r="C5351" s="6">
        <f>AlgemeneHeffingsKorting2020(Table1[[#This Row],[Belastbaar loon]])</f>
        <v>407.03360000000004</v>
      </c>
      <c r="D5351" s="14">
        <f>ArbeidsKorting2020(Table1[[#This Row],[Belastbaar loon]])</f>
        <v>2236.38</v>
      </c>
      <c r="E5351" s="14">
        <f>MAX(Table1[[#This Row],[Loonheffing]]-Table1[[#This Row],[Algemene Heffingskorting]]-Table1[[#This Row],[Arbeidskorting]],0)</f>
        <v>20263.714899999999</v>
      </c>
      <c r="F5351" s="6">
        <f>Table1[[#This Row],[Belastbaar loon]]-Table1[[#This Row],[Belasting]]</f>
        <v>41067.285100000001</v>
      </c>
      <c r="G5351" s="2">
        <f>(Table1[[#This Row],[Belastbaar loon]]-Table1[[#This Row],[Netto loon]])/Table1[[#This Row],[Belastbaar loon]]</f>
        <v>0.33039922551401413</v>
      </c>
      <c r="H5351" s="14">
        <f t="shared" ca="1" si="78"/>
        <v>20258.812699999999</v>
      </c>
      <c r="I5351" s="14">
        <f ca="1">IF(ROW()=2, Table1[[#This Row],[Netto loon]], INDIRECT(ADDRESS(ROW()-1,COLUMN(F:F))))</f>
        <v>41062.187300000005</v>
      </c>
      <c r="J5351" s="6">
        <f ca="1">IF(ROW()=2, 0, Table1[[#This Row],[Belastbaar loon]]-INDIRECT(ADDRESS(ROW()-1,COLUMN(A:A))))</f>
        <v>10</v>
      </c>
      <c r="K5351" s="6">
        <f ca="1">Table1[[#This Row],[Netto loon]]-Table1[[#This Row],[Netto vorige schijf]]</f>
        <v>5.0977999999959138</v>
      </c>
      <c r="L5351" s="2">
        <f ca="1">(Table1[[#This Row],[Bruto tov vorige schijf]]-Table1[[#This Row],[Netto tov vorige schijf]])/MAX(Table1[[#This Row],[Bruto tov vorige schijf]],1)</f>
        <v>0.49022000000040861</v>
      </c>
    </row>
    <row r="5352" spans="1:12" x14ac:dyDescent="0.25">
      <c r="A5352" s="14">
        <v>61341</v>
      </c>
      <c r="B5352" s="6">
        <f>LoonHeffing2020(Table1[[#This Row],[Belastbaar loon]])</f>
        <v>22910.863499999999</v>
      </c>
      <c r="C5352" s="6">
        <f>AlgemeneHeffingsKorting2020(Table1[[#This Row],[Belastbaar loon]])</f>
        <v>406.46640000000002</v>
      </c>
      <c r="D5352" s="14">
        <f>ArbeidsKorting2020(Table1[[#This Row],[Belastbaar loon]])</f>
        <v>2235.7800000000002</v>
      </c>
      <c r="E5352" s="14">
        <f>MAX(Table1[[#This Row],[Loonheffing]]-Table1[[#This Row],[Algemene Heffingskorting]]-Table1[[#This Row],[Arbeidskorting]],0)</f>
        <v>20268.617099999999</v>
      </c>
      <c r="F5352" s="6">
        <f>Table1[[#This Row],[Belastbaar loon]]-Table1[[#This Row],[Belasting]]</f>
        <v>41072.382899999997</v>
      </c>
      <c r="G5352" s="2">
        <f>(Table1[[#This Row],[Belastbaar loon]]-Table1[[#This Row],[Netto loon]])/Table1[[#This Row],[Belastbaar loon]]</f>
        <v>0.33042527999217497</v>
      </c>
      <c r="H5352" s="14">
        <f t="shared" ca="1" si="78"/>
        <v>20263.714899999999</v>
      </c>
      <c r="I5352" s="14">
        <f ca="1">IF(ROW()=2, Table1[[#This Row],[Netto loon]], INDIRECT(ADDRESS(ROW()-1,COLUMN(F:F))))</f>
        <v>41067.285100000001</v>
      </c>
      <c r="J5352" s="6">
        <f ca="1">IF(ROW()=2, 0, Table1[[#This Row],[Belastbaar loon]]-INDIRECT(ADDRESS(ROW()-1,COLUMN(A:A))))</f>
        <v>10</v>
      </c>
      <c r="K5352" s="6">
        <f ca="1">Table1[[#This Row],[Netto loon]]-Table1[[#This Row],[Netto vorige schijf]]</f>
        <v>5.0977999999959138</v>
      </c>
      <c r="L5352" s="2">
        <f ca="1">(Table1[[#This Row],[Bruto tov vorige schijf]]-Table1[[#This Row],[Netto tov vorige schijf]])/MAX(Table1[[#This Row],[Bruto tov vorige schijf]],1)</f>
        <v>0.49022000000040861</v>
      </c>
    </row>
    <row r="5353" spans="1:12" x14ac:dyDescent="0.25">
      <c r="A5353" s="14">
        <v>61351</v>
      </c>
      <c r="B5353" s="6">
        <f>LoonHeffing2020(Table1[[#This Row],[Belastbaar loon]])</f>
        <v>22914.5985</v>
      </c>
      <c r="C5353" s="6">
        <f>AlgemeneHeffingsKorting2020(Table1[[#This Row],[Belastbaar loon]])</f>
        <v>405.89920000000001</v>
      </c>
      <c r="D5353" s="14">
        <f>ArbeidsKorting2020(Table1[[#This Row],[Belastbaar loon]])</f>
        <v>2235.1799999999998</v>
      </c>
      <c r="E5353" s="14">
        <f>MAX(Table1[[#This Row],[Loonheffing]]-Table1[[#This Row],[Algemene Heffingskorting]]-Table1[[#This Row],[Arbeidskorting]],0)</f>
        <v>20273.5193</v>
      </c>
      <c r="F5353" s="6">
        <f>Table1[[#This Row],[Belastbaar loon]]-Table1[[#This Row],[Belasting]]</f>
        <v>41077.4807</v>
      </c>
      <c r="G5353" s="2">
        <f>(Table1[[#This Row],[Belastbaar loon]]-Table1[[#This Row],[Netto loon]])/Table1[[#This Row],[Belastbaar loon]]</f>
        <v>0.33045132597675669</v>
      </c>
      <c r="H5353" s="14">
        <f t="shared" ca="1" si="78"/>
        <v>20268.617099999999</v>
      </c>
      <c r="I5353" s="14">
        <f ca="1">IF(ROW()=2, Table1[[#This Row],[Netto loon]], INDIRECT(ADDRESS(ROW()-1,COLUMN(F:F))))</f>
        <v>41072.382899999997</v>
      </c>
      <c r="J5353" s="6">
        <f ca="1">IF(ROW()=2, 0, Table1[[#This Row],[Belastbaar loon]]-INDIRECT(ADDRESS(ROW()-1,COLUMN(A:A))))</f>
        <v>10</v>
      </c>
      <c r="K5353" s="6">
        <f ca="1">Table1[[#This Row],[Netto loon]]-Table1[[#This Row],[Netto vorige schijf]]</f>
        <v>5.0978000000031898</v>
      </c>
      <c r="L5353" s="2">
        <f ca="1">(Table1[[#This Row],[Bruto tov vorige schijf]]-Table1[[#This Row],[Netto tov vorige schijf]])/MAX(Table1[[#This Row],[Bruto tov vorige schijf]],1)</f>
        <v>0.49021999999968102</v>
      </c>
    </row>
    <row r="5354" spans="1:12" x14ac:dyDescent="0.25">
      <c r="A5354" s="14">
        <v>61361</v>
      </c>
      <c r="B5354" s="6">
        <f>LoonHeffing2020(Table1[[#This Row],[Belastbaar loon]])</f>
        <v>22918.333500000001</v>
      </c>
      <c r="C5354" s="6">
        <f>AlgemeneHeffingsKorting2020(Table1[[#This Row],[Belastbaar loon]])</f>
        <v>405.33199999999999</v>
      </c>
      <c r="D5354" s="14">
        <f>ArbeidsKorting2020(Table1[[#This Row],[Belastbaar loon]])</f>
        <v>2234.58</v>
      </c>
      <c r="E5354" s="14">
        <f>MAX(Table1[[#This Row],[Loonheffing]]-Table1[[#This Row],[Algemene Heffingskorting]]-Table1[[#This Row],[Arbeidskorting]],0)</f>
        <v>20278.421500000004</v>
      </c>
      <c r="F5354" s="6">
        <f>Table1[[#This Row],[Belastbaar loon]]-Table1[[#This Row],[Belasting]]</f>
        <v>41082.578499999996</v>
      </c>
      <c r="G5354" s="2">
        <f>(Table1[[#This Row],[Belastbaar loon]]-Table1[[#This Row],[Netto loon]])/Table1[[#This Row],[Belastbaar loon]]</f>
        <v>0.3304773634719122</v>
      </c>
      <c r="H5354" s="14">
        <f t="shared" ca="1" si="78"/>
        <v>20273.5193</v>
      </c>
      <c r="I5354" s="14">
        <f ca="1">IF(ROW()=2, Table1[[#This Row],[Netto loon]], INDIRECT(ADDRESS(ROW()-1,COLUMN(F:F))))</f>
        <v>41077.4807</v>
      </c>
      <c r="J5354" s="6">
        <f ca="1">IF(ROW()=2, 0, Table1[[#This Row],[Belastbaar loon]]-INDIRECT(ADDRESS(ROW()-1,COLUMN(A:A))))</f>
        <v>10</v>
      </c>
      <c r="K5354" s="6">
        <f ca="1">Table1[[#This Row],[Netto loon]]-Table1[[#This Row],[Netto vorige schijf]]</f>
        <v>5.0977999999959138</v>
      </c>
      <c r="L5354" s="2">
        <f ca="1">(Table1[[#This Row],[Bruto tov vorige schijf]]-Table1[[#This Row],[Netto tov vorige schijf]])/MAX(Table1[[#This Row],[Bruto tov vorige schijf]],1)</f>
        <v>0.49022000000040861</v>
      </c>
    </row>
    <row r="5355" spans="1:12" x14ac:dyDescent="0.25">
      <c r="A5355" s="14">
        <v>61371</v>
      </c>
      <c r="B5355" s="6">
        <f>LoonHeffing2020(Table1[[#This Row],[Belastbaar loon]])</f>
        <v>22922.068500000001</v>
      </c>
      <c r="C5355" s="6">
        <f>AlgemeneHeffingsKorting2020(Table1[[#This Row],[Belastbaar loon]])</f>
        <v>404.76480000000004</v>
      </c>
      <c r="D5355" s="14">
        <f>ArbeidsKorting2020(Table1[[#This Row],[Belastbaar loon]])</f>
        <v>2233.98</v>
      </c>
      <c r="E5355" s="14">
        <f>MAX(Table1[[#This Row],[Loonheffing]]-Table1[[#This Row],[Algemene Heffingskorting]]-Table1[[#This Row],[Arbeidskorting]],0)</f>
        <v>20283.323700000001</v>
      </c>
      <c r="F5355" s="6">
        <f>Table1[[#This Row],[Belastbaar loon]]-Table1[[#This Row],[Belasting]]</f>
        <v>41087.676299999999</v>
      </c>
      <c r="G5355" s="2">
        <f>(Table1[[#This Row],[Belastbaar loon]]-Table1[[#This Row],[Netto loon]])/Table1[[#This Row],[Belastbaar loon]]</f>
        <v>0.33050339248179111</v>
      </c>
      <c r="H5355" s="14">
        <f t="shared" ca="1" si="78"/>
        <v>20278.421500000004</v>
      </c>
      <c r="I5355" s="14">
        <f ca="1">IF(ROW()=2, Table1[[#This Row],[Netto loon]], INDIRECT(ADDRESS(ROW()-1,COLUMN(F:F))))</f>
        <v>41082.578499999996</v>
      </c>
      <c r="J5355" s="6">
        <f ca="1">IF(ROW()=2, 0, Table1[[#This Row],[Belastbaar loon]]-INDIRECT(ADDRESS(ROW()-1,COLUMN(A:A))))</f>
        <v>10</v>
      </c>
      <c r="K5355" s="6">
        <f ca="1">Table1[[#This Row],[Netto loon]]-Table1[[#This Row],[Netto vorige schijf]]</f>
        <v>5.0978000000031898</v>
      </c>
      <c r="L5355" s="2">
        <f ca="1">(Table1[[#This Row],[Bruto tov vorige schijf]]-Table1[[#This Row],[Netto tov vorige schijf]])/MAX(Table1[[#This Row],[Bruto tov vorige schijf]],1)</f>
        <v>0.49021999999968102</v>
      </c>
    </row>
    <row r="5356" spans="1:12" x14ac:dyDescent="0.25">
      <c r="A5356" s="14">
        <v>61381</v>
      </c>
      <c r="B5356" s="6">
        <f>LoonHeffing2020(Table1[[#This Row],[Belastbaar loon]])</f>
        <v>22925.803499999998</v>
      </c>
      <c r="C5356" s="6">
        <f>AlgemeneHeffingsKorting2020(Table1[[#This Row],[Belastbaar loon]])</f>
        <v>404.19760000000002</v>
      </c>
      <c r="D5356" s="14">
        <f>ArbeidsKorting2020(Table1[[#This Row],[Belastbaar loon]])</f>
        <v>2233.38</v>
      </c>
      <c r="E5356" s="14">
        <f>MAX(Table1[[#This Row],[Loonheffing]]-Table1[[#This Row],[Algemene Heffingskorting]]-Table1[[#This Row],[Arbeidskorting]],0)</f>
        <v>20288.225899999998</v>
      </c>
      <c r="F5356" s="6">
        <f>Table1[[#This Row],[Belastbaar loon]]-Table1[[#This Row],[Belasting]]</f>
        <v>41092.774100000002</v>
      </c>
      <c r="G5356" s="2">
        <f>(Table1[[#This Row],[Belastbaar loon]]-Table1[[#This Row],[Netto loon]])/Table1[[#This Row],[Belastbaar loon]]</f>
        <v>0.33052941301054067</v>
      </c>
      <c r="H5356" s="14">
        <f t="shared" ca="1" si="78"/>
        <v>20283.323700000001</v>
      </c>
      <c r="I5356" s="14">
        <f ca="1">IF(ROW()=2, Table1[[#This Row],[Netto loon]], INDIRECT(ADDRESS(ROW()-1,COLUMN(F:F))))</f>
        <v>41087.676299999999</v>
      </c>
      <c r="J5356" s="6">
        <f ca="1">IF(ROW()=2, 0, Table1[[#This Row],[Belastbaar loon]]-INDIRECT(ADDRESS(ROW()-1,COLUMN(A:A))))</f>
        <v>10</v>
      </c>
      <c r="K5356" s="6">
        <f ca="1">Table1[[#This Row],[Netto loon]]-Table1[[#This Row],[Netto vorige schijf]]</f>
        <v>5.0978000000031898</v>
      </c>
      <c r="L5356" s="2">
        <f ca="1">(Table1[[#This Row],[Bruto tov vorige schijf]]-Table1[[#This Row],[Netto tov vorige schijf]])/MAX(Table1[[#This Row],[Bruto tov vorige schijf]],1)</f>
        <v>0.49021999999968102</v>
      </c>
    </row>
    <row r="5357" spans="1:12" x14ac:dyDescent="0.25">
      <c r="A5357" s="14">
        <v>61391</v>
      </c>
      <c r="B5357" s="6">
        <f>LoonHeffing2020(Table1[[#This Row],[Belastbaar loon]])</f>
        <v>22929.538499999999</v>
      </c>
      <c r="C5357" s="6">
        <f>AlgemeneHeffingsKorting2020(Table1[[#This Row],[Belastbaar loon]])</f>
        <v>403.63040000000001</v>
      </c>
      <c r="D5357" s="14">
        <f>ArbeidsKorting2020(Table1[[#This Row],[Belastbaar loon]])</f>
        <v>2232.7800000000002</v>
      </c>
      <c r="E5357" s="14">
        <f>MAX(Table1[[#This Row],[Loonheffing]]-Table1[[#This Row],[Algemene Heffingskorting]]-Table1[[#This Row],[Arbeidskorting]],0)</f>
        <v>20293.128100000002</v>
      </c>
      <c r="F5357" s="6">
        <f>Table1[[#This Row],[Belastbaar loon]]-Table1[[#This Row],[Belasting]]</f>
        <v>41097.871899999998</v>
      </c>
      <c r="G5357" s="2">
        <f>(Table1[[#This Row],[Belastbaar loon]]-Table1[[#This Row],[Netto loon]])/Table1[[#This Row],[Belastbaar loon]]</f>
        <v>0.33055542506230556</v>
      </c>
      <c r="H5357" s="14">
        <f t="shared" ca="1" si="78"/>
        <v>20288.225899999998</v>
      </c>
      <c r="I5357" s="14">
        <f ca="1">IF(ROW()=2, Table1[[#This Row],[Netto loon]], INDIRECT(ADDRESS(ROW()-1,COLUMN(F:F))))</f>
        <v>41092.774100000002</v>
      </c>
      <c r="J5357" s="6">
        <f ca="1">IF(ROW()=2, 0, Table1[[#This Row],[Belastbaar loon]]-INDIRECT(ADDRESS(ROW()-1,COLUMN(A:A))))</f>
        <v>10</v>
      </c>
      <c r="K5357" s="6">
        <f ca="1">Table1[[#This Row],[Netto loon]]-Table1[[#This Row],[Netto vorige schijf]]</f>
        <v>5.0977999999959138</v>
      </c>
      <c r="L5357" s="2">
        <f ca="1">(Table1[[#This Row],[Bruto tov vorige schijf]]-Table1[[#This Row],[Netto tov vorige schijf]])/MAX(Table1[[#This Row],[Bruto tov vorige schijf]],1)</f>
        <v>0.49022000000040861</v>
      </c>
    </row>
    <row r="5358" spans="1:12" x14ac:dyDescent="0.25">
      <c r="A5358" s="14">
        <v>61401</v>
      </c>
      <c r="B5358" s="6">
        <f>LoonHeffing2020(Table1[[#This Row],[Belastbaar loon]])</f>
        <v>22933.273499999999</v>
      </c>
      <c r="C5358" s="6">
        <f>AlgemeneHeffingsKorting2020(Table1[[#This Row],[Belastbaar loon]])</f>
        <v>403.06319999999999</v>
      </c>
      <c r="D5358" s="14">
        <f>ArbeidsKorting2020(Table1[[#This Row],[Belastbaar loon]])</f>
        <v>2232.1799999999998</v>
      </c>
      <c r="E5358" s="14">
        <f>MAX(Table1[[#This Row],[Loonheffing]]-Table1[[#This Row],[Algemene Heffingskorting]]-Table1[[#This Row],[Arbeidskorting]],0)</f>
        <v>20298.030299999999</v>
      </c>
      <c r="F5358" s="6">
        <f>Table1[[#This Row],[Belastbaar loon]]-Table1[[#This Row],[Belasting]]</f>
        <v>41102.969700000001</v>
      </c>
      <c r="G5358" s="2">
        <f>(Table1[[#This Row],[Belastbaar loon]]-Table1[[#This Row],[Netto loon]])/Table1[[#This Row],[Belastbaar loon]]</f>
        <v>0.3305814286412273</v>
      </c>
      <c r="H5358" s="14">
        <f t="shared" ca="1" si="78"/>
        <v>20293.128100000002</v>
      </c>
      <c r="I5358" s="14">
        <f ca="1">IF(ROW()=2, Table1[[#This Row],[Netto loon]], INDIRECT(ADDRESS(ROW()-1,COLUMN(F:F))))</f>
        <v>41097.871899999998</v>
      </c>
      <c r="J5358" s="6">
        <f ca="1">IF(ROW()=2, 0, Table1[[#This Row],[Belastbaar loon]]-INDIRECT(ADDRESS(ROW()-1,COLUMN(A:A))))</f>
        <v>10</v>
      </c>
      <c r="K5358" s="6">
        <f ca="1">Table1[[#This Row],[Netto loon]]-Table1[[#This Row],[Netto vorige schijf]]</f>
        <v>5.0978000000031898</v>
      </c>
      <c r="L5358" s="2">
        <f ca="1">(Table1[[#This Row],[Bruto tov vorige schijf]]-Table1[[#This Row],[Netto tov vorige schijf]])/MAX(Table1[[#This Row],[Bruto tov vorige schijf]],1)</f>
        <v>0.49021999999968102</v>
      </c>
    </row>
    <row r="5359" spans="1:12" x14ac:dyDescent="0.25">
      <c r="A5359" s="14">
        <v>61411</v>
      </c>
      <c r="B5359" s="6">
        <f>LoonHeffing2020(Table1[[#This Row],[Belastbaar loon]])</f>
        <v>22937.0085</v>
      </c>
      <c r="C5359" s="6">
        <f>AlgemeneHeffingsKorting2020(Table1[[#This Row],[Belastbaar loon]])</f>
        <v>402.49600000000004</v>
      </c>
      <c r="D5359" s="14">
        <f>ArbeidsKorting2020(Table1[[#This Row],[Belastbaar loon]])</f>
        <v>2231.58</v>
      </c>
      <c r="E5359" s="14">
        <f>MAX(Table1[[#This Row],[Loonheffing]]-Table1[[#This Row],[Algemene Heffingskorting]]-Table1[[#This Row],[Arbeidskorting]],0)</f>
        <v>20302.932500000003</v>
      </c>
      <c r="F5359" s="6">
        <f>Table1[[#This Row],[Belastbaar loon]]-Table1[[#This Row],[Belasting]]</f>
        <v>41108.067499999997</v>
      </c>
      <c r="G5359" s="2">
        <f>(Table1[[#This Row],[Belastbaar loon]]-Table1[[#This Row],[Netto loon]])/Table1[[#This Row],[Belastbaar loon]]</f>
        <v>0.33060742375144525</v>
      </c>
      <c r="H5359" s="14">
        <f t="shared" ca="1" si="78"/>
        <v>20298.030299999999</v>
      </c>
      <c r="I5359" s="14">
        <f ca="1">IF(ROW()=2, Table1[[#This Row],[Netto loon]], INDIRECT(ADDRESS(ROW()-1,COLUMN(F:F))))</f>
        <v>41102.969700000001</v>
      </c>
      <c r="J5359" s="6">
        <f ca="1">IF(ROW()=2, 0, Table1[[#This Row],[Belastbaar loon]]-INDIRECT(ADDRESS(ROW()-1,COLUMN(A:A))))</f>
        <v>10</v>
      </c>
      <c r="K5359" s="6">
        <f ca="1">Table1[[#This Row],[Netto loon]]-Table1[[#This Row],[Netto vorige schijf]]</f>
        <v>5.0977999999959138</v>
      </c>
      <c r="L5359" s="2">
        <f ca="1">(Table1[[#This Row],[Bruto tov vorige schijf]]-Table1[[#This Row],[Netto tov vorige schijf]])/MAX(Table1[[#This Row],[Bruto tov vorige schijf]],1)</f>
        <v>0.49022000000040861</v>
      </c>
    </row>
    <row r="5360" spans="1:12" x14ac:dyDescent="0.25">
      <c r="A5360" s="14">
        <v>61421</v>
      </c>
      <c r="B5360" s="6">
        <f>LoonHeffing2020(Table1[[#This Row],[Belastbaar loon]])</f>
        <v>22940.7435</v>
      </c>
      <c r="C5360" s="6">
        <f>AlgemeneHeffingsKorting2020(Table1[[#This Row],[Belastbaar loon]])</f>
        <v>401.92880000000002</v>
      </c>
      <c r="D5360" s="14">
        <f>ArbeidsKorting2020(Table1[[#This Row],[Belastbaar loon]])</f>
        <v>2230.98</v>
      </c>
      <c r="E5360" s="14">
        <f>MAX(Table1[[#This Row],[Loonheffing]]-Table1[[#This Row],[Algemene Heffingskorting]]-Table1[[#This Row],[Arbeidskorting]],0)</f>
        <v>20307.834699999999</v>
      </c>
      <c r="F5360" s="6">
        <f>Table1[[#This Row],[Belastbaar loon]]-Table1[[#This Row],[Belasting]]</f>
        <v>41113.165300000001</v>
      </c>
      <c r="G5360" s="2">
        <f>(Table1[[#This Row],[Belastbaar loon]]-Table1[[#This Row],[Netto loon]])/Table1[[#This Row],[Belastbaar loon]]</f>
        <v>0.33063341039709543</v>
      </c>
      <c r="H5360" s="14">
        <f t="shared" ca="1" si="78"/>
        <v>20302.932500000003</v>
      </c>
      <c r="I5360" s="14">
        <f ca="1">IF(ROW()=2, Table1[[#This Row],[Netto loon]], INDIRECT(ADDRESS(ROW()-1,COLUMN(F:F))))</f>
        <v>41108.067499999997</v>
      </c>
      <c r="J5360" s="6">
        <f ca="1">IF(ROW()=2, 0, Table1[[#This Row],[Belastbaar loon]]-INDIRECT(ADDRESS(ROW()-1,COLUMN(A:A))))</f>
        <v>10</v>
      </c>
      <c r="K5360" s="6">
        <f ca="1">Table1[[#This Row],[Netto loon]]-Table1[[#This Row],[Netto vorige schijf]]</f>
        <v>5.0978000000031898</v>
      </c>
      <c r="L5360" s="2">
        <f ca="1">(Table1[[#This Row],[Bruto tov vorige schijf]]-Table1[[#This Row],[Netto tov vorige schijf]])/MAX(Table1[[#This Row],[Bruto tov vorige schijf]],1)</f>
        <v>0.49021999999968102</v>
      </c>
    </row>
    <row r="5361" spans="1:12" x14ac:dyDescent="0.25">
      <c r="A5361" s="14">
        <v>61431</v>
      </c>
      <c r="B5361" s="6">
        <f>LoonHeffing2020(Table1[[#This Row],[Belastbaar loon]])</f>
        <v>22944.478500000001</v>
      </c>
      <c r="C5361" s="6">
        <f>AlgemeneHeffingsKorting2020(Table1[[#This Row],[Belastbaar loon]])</f>
        <v>401.36160000000001</v>
      </c>
      <c r="D5361" s="14">
        <f>ArbeidsKorting2020(Table1[[#This Row],[Belastbaar loon]])</f>
        <v>2230.38</v>
      </c>
      <c r="E5361" s="14">
        <f>MAX(Table1[[#This Row],[Loonheffing]]-Table1[[#This Row],[Algemene Heffingskorting]]-Table1[[#This Row],[Arbeidskorting]],0)</f>
        <v>20312.7369</v>
      </c>
      <c r="F5361" s="6">
        <f>Table1[[#This Row],[Belastbaar loon]]-Table1[[#This Row],[Belasting]]</f>
        <v>41118.263099999996</v>
      </c>
      <c r="G5361" s="2">
        <f>(Table1[[#This Row],[Belastbaar loon]]-Table1[[#This Row],[Netto loon]])/Table1[[#This Row],[Belastbaar loon]]</f>
        <v>0.33065938858231192</v>
      </c>
      <c r="H5361" s="14">
        <f t="shared" ca="1" si="78"/>
        <v>20307.834699999999</v>
      </c>
      <c r="I5361" s="14">
        <f ca="1">IF(ROW()=2, Table1[[#This Row],[Netto loon]], INDIRECT(ADDRESS(ROW()-1,COLUMN(F:F))))</f>
        <v>41113.165300000001</v>
      </c>
      <c r="J5361" s="6">
        <f ca="1">IF(ROW()=2, 0, Table1[[#This Row],[Belastbaar loon]]-INDIRECT(ADDRESS(ROW()-1,COLUMN(A:A))))</f>
        <v>10</v>
      </c>
      <c r="K5361" s="6">
        <f ca="1">Table1[[#This Row],[Netto loon]]-Table1[[#This Row],[Netto vorige schijf]]</f>
        <v>5.0977999999959138</v>
      </c>
      <c r="L5361" s="2">
        <f ca="1">(Table1[[#This Row],[Bruto tov vorige schijf]]-Table1[[#This Row],[Netto tov vorige schijf]])/MAX(Table1[[#This Row],[Bruto tov vorige schijf]],1)</f>
        <v>0.49022000000040861</v>
      </c>
    </row>
    <row r="5362" spans="1:12" x14ac:dyDescent="0.25">
      <c r="A5362" s="14">
        <v>61441</v>
      </c>
      <c r="B5362" s="6">
        <f>LoonHeffing2020(Table1[[#This Row],[Belastbaar loon]])</f>
        <v>22948.213500000002</v>
      </c>
      <c r="C5362" s="6">
        <f>AlgemeneHeffingsKorting2020(Table1[[#This Row],[Belastbaar loon]])</f>
        <v>400.7944</v>
      </c>
      <c r="D5362" s="14">
        <f>ArbeidsKorting2020(Table1[[#This Row],[Belastbaar loon]])</f>
        <v>2229.7800000000002</v>
      </c>
      <c r="E5362" s="14">
        <f>MAX(Table1[[#This Row],[Loonheffing]]-Table1[[#This Row],[Algemene Heffingskorting]]-Table1[[#This Row],[Arbeidskorting]],0)</f>
        <v>20317.639100000004</v>
      </c>
      <c r="F5362" s="6">
        <f>Table1[[#This Row],[Belastbaar loon]]-Table1[[#This Row],[Belasting]]</f>
        <v>41123.3609</v>
      </c>
      <c r="G5362" s="2">
        <f>(Table1[[#This Row],[Belastbaar loon]]-Table1[[#This Row],[Netto loon]])/Table1[[#This Row],[Belastbaar loon]]</f>
        <v>0.33068535831122542</v>
      </c>
      <c r="H5362" s="14">
        <f t="shared" ca="1" si="78"/>
        <v>20312.7369</v>
      </c>
      <c r="I5362" s="14">
        <f ca="1">IF(ROW()=2, Table1[[#This Row],[Netto loon]], INDIRECT(ADDRESS(ROW()-1,COLUMN(F:F))))</f>
        <v>41118.263099999996</v>
      </c>
      <c r="J5362" s="6">
        <f ca="1">IF(ROW()=2, 0, Table1[[#This Row],[Belastbaar loon]]-INDIRECT(ADDRESS(ROW()-1,COLUMN(A:A))))</f>
        <v>10</v>
      </c>
      <c r="K5362" s="6">
        <f ca="1">Table1[[#This Row],[Netto loon]]-Table1[[#This Row],[Netto vorige schijf]]</f>
        <v>5.0978000000031898</v>
      </c>
      <c r="L5362" s="2">
        <f ca="1">(Table1[[#This Row],[Bruto tov vorige schijf]]-Table1[[#This Row],[Netto tov vorige schijf]])/MAX(Table1[[#This Row],[Bruto tov vorige schijf]],1)</f>
        <v>0.49021999999968102</v>
      </c>
    </row>
    <row r="5363" spans="1:12" x14ac:dyDescent="0.25">
      <c r="A5363" s="14">
        <v>61451</v>
      </c>
      <c r="B5363" s="6">
        <f>LoonHeffing2020(Table1[[#This Row],[Belastbaar loon]])</f>
        <v>22951.948499999999</v>
      </c>
      <c r="C5363" s="6">
        <f>AlgemeneHeffingsKorting2020(Table1[[#This Row],[Belastbaar loon]])</f>
        <v>400.22720000000004</v>
      </c>
      <c r="D5363" s="14">
        <f>ArbeidsKorting2020(Table1[[#This Row],[Belastbaar loon]])</f>
        <v>2229.1799999999998</v>
      </c>
      <c r="E5363" s="14">
        <f>MAX(Table1[[#This Row],[Loonheffing]]-Table1[[#This Row],[Algemene Heffingskorting]]-Table1[[#This Row],[Arbeidskorting]],0)</f>
        <v>20322.541299999997</v>
      </c>
      <c r="F5363" s="6">
        <f>Table1[[#This Row],[Belastbaar loon]]-Table1[[#This Row],[Belasting]]</f>
        <v>41128.458700000003</v>
      </c>
      <c r="G5363" s="2">
        <f>(Table1[[#This Row],[Belastbaar loon]]-Table1[[#This Row],[Netto loon]])/Table1[[#This Row],[Belastbaar loon]]</f>
        <v>0.33071131958796435</v>
      </c>
      <c r="H5363" s="14">
        <f t="shared" ca="1" si="78"/>
        <v>20317.639100000004</v>
      </c>
      <c r="I5363" s="14">
        <f ca="1">IF(ROW()=2, Table1[[#This Row],[Netto loon]], INDIRECT(ADDRESS(ROW()-1,COLUMN(F:F))))</f>
        <v>41123.3609</v>
      </c>
      <c r="J5363" s="6">
        <f ca="1">IF(ROW()=2, 0, Table1[[#This Row],[Belastbaar loon]]-INDIRECT(ADDRESS(ROW()-1,COLUMN(A:A))))</f>
        <v>10</v>
      </c>
      <c r="K5363" s="6">
        <f ca="1">Table1[[#This Row],[Netto loon]]-Table1[[#This Row],[Netto vorige schijf]]</f>
        <v>5.0978000000031898</v>
      </c>
      <c r="L5363" s="2">
        <f ca="1">(Table1[[#This Row],[Bruto tov vorige schijf]]-Table1[[#This Row],[Netto tov vorige schijf]])/MAX(Table1[[#This Row],[Bruto tov vorige schijf]],1)</f>
        <v>0.49021999999968102</v>
      </c>
    </row>
    <row r="5364" spans="1:12" x14ac:dyDescent="0.25">
      <c r="A5364" s="14">
        <v>61461</v>
      </c>
      <c r="B5364" s="6">
        <f>LoonHeffing2020(Table1[[#This Row],[Belastbaar loon]])</f>
        <v>22955.683499999999</v>
      </c>
      <c r="C5364" s="6">
        <f>AlgemeneHeffingsKorting2020(Table1[[#This Row],[Belastbaar loon]])</f>
        <v>399.66</v>
      </c>
      <c r="D5364" s="14">
        <f>ArbeidsKorting2020(Table1[[#This Row],[Belastbaar loon]])</f>
        <v>2228.58</v>
      </c>
      <c r="E5364" s="14">
        <f>MAX(Table1[[#This Row],[Loonheffing]]-Table1[[#This Row],[Algemene Heffingskorting]]-Table1[[#This Row],[Arbeidskorting]],0)</f>
        <v>20327.443500000001</v>
      </c>
      <c r="F5364" s="6">
        <f>Table1[[#This Row],[Belastbaar loon]]-Table1[[#This Row],[Belasting]]</f>
        <v>41133.556499999999</v>
      </c>
      <c r="G5364" s="2">
        <f>(Table1[[#This Row],[Belastbaar loon]]-Table1[[#This Row],[Netto loon]])/Table1[[#This Row],[Belastbaar loon]]</f>
        <v>0.33073727241665446</v>
      </c>
      <c r="H5364" s="14">
        <f t="shared" ca="1" si="78"/>
        <v>20322.541299999997</v>
      </c>
      <c r="I5364" s="14">
        <f ca="1">IF(ROW()=2, Table1[[#This Row],[Netto loon]], INDIRECT(ADDRESS(ROW()-1,COLUMN(F:F))))</f>
        <v>41128.458700000003</v>
      </c>
      <c r="J5364" s="6">
        <f ca="1">IF(ROW()=2, 0, Table1[[#This Row],[Belastbaar loon]]-INDIRECT(ADDRESS(ROW()-1,COLUMN(A:A))))</f>
        <v>10</v>
      </c>
      <c r="K5364" s="6">
        <f ca="1">Table1[[#This Row],[Netto loon]]-Table1[[#This Row],[Netto vorige schijf]]</f>
        <v>5.0977999999959138</v>
      </c>
      <c r="L5364" s="2">
        <f ca="1">(Table1[[#This Row],[Bruto tov vorige schijf]]-Table1[[#This Row],[Netto tov vorige schijf]])/MAX(Table1[[#This Row],[Bruto tov vorige schijf]],1)</f>
        <v>0.49022000000040861</v>
      </c>
    </row>
    <row r="5365" spans="1:12" x14ac:dyDescent="0.25">
      <c r="A5365" s="14">
        <v>61471</v>
      </c>
      <c r="B5365" s="6">
        <f>LoonHeffing2020(Table1[[#This Row],[Belastbaar loon]])</f>
        <v>22959.4185</v>
      </c>
      <c r="C5365" s="6">
        <f>AlgemeneHeffingsKorting2020(Table1[[#This Row],[Belastbaar loon]])</f>
        <v>399.09280000000001</v>
      </c>
      <c r="D5365" s="14">
        <f>ArbeidsKorting2020(Table1[[#This Row],[Belastbaar loon]])</f>
        <v>2227.98</v>
      </c>
      <c r="E5365" s="14">
        <f>MAX(Table1[[#This Row],[Loonheffing]]-Table1[[#This Row],[Algemene Heffingskorting]]-Table1[[#This Row],[Arbeidskorting]],0)</f>
        <v>20332.345700000002</v>
      </c>
      <c r="F5365" s="6">
        <f>Table1[[#This Row],[Belastbaar loon]]-Table1[[#This Row],[Belasting]]</f>
        <v>41138.654299999995</v>
      </c>
      <c r="G5365" s="2">
        <f>(Table1[[#This Row],[Belastbaar loon]]-Table1[[#This Row],[Netto loon]])/Table1[[#This Row],[Belastbaar loon]]</f>
        <v>0.33076321680141862</v>
      </c>
      <c r="H5365" s="14">
        <f t="shared" ca="1" si="78"/>
        <v>20327.443500000001</v>
      </c>
      <c r="I5365" s="14">
        <f ca="1">IF(ROW()=2, Table1[[#This Row],[Netto loon]], INDIRECT(ADDRESS(ROW()-1,COLUMN(F:F))))</f>
        <v>41133.556499999999</v>
      </c>
      <c r="J5365" s="6">
        <f ca="1">IF(ROW()=2, 0, Table1[[#This Row],[Belastbaar loon]]-INDIRECT(ADDRESS(ROW()-1,COLUMN(A:A))))</f>
        <v>10</v>
      </c>
      <c r="K5365" s="6">
        <f ca="1">Table1[[#This Row],[Netto loon]]-Table1[[#This Row],[Netto vorige schijf]]</f>
        <v>5.0977999999959138</v>
      </c>
      <c r="L5365" s="2">
        <f ca="1">(Table1[[#This Row],[Bruto tov vorige schijf]]-Table1[[#This Row],[Netto tov vorige schijf]])/MAX(Table1[[#This Row],[Bruto tov vorige schijf]],1)</f>
        <v>0.49022000000040861</v>
      </c>
    </row>
    <row r="5366" spans="1:12" x14ac:dyDescent="0.25">
      <c r="A5366" s="14">
        <v>61481</v>
      </c>
      <c r="B5366" s="6">
        <f>LoonHeffing2020(Table1[[#This Row],[Belastbaar loon]])</f>
        <v>22963.1535</v>
      </c>
      <c r="C5366" s="6">
        <f>AlgemeneHeffingsKorting2020(Table1[[#This Row],[Belastbaar loon]])</f>
        <v>398.5256</v>
      </c>
      <c r="D5366" s="14">
        <f>ArbeidsKorting2020(Table1[[#This Row],[Belastbaar loon]])</f>
        <v>2227.38</v>
      </c>
      <c r="E5366" s="14">
        <f>MAX(Table1[[#This Row],[Loonheffing]]-Table1[[#This Row],[Algemene Heffingskorting]]-Table1[[#This Row],[Arbeidskorting]],0)</f>
        <v>20337.247899999998</v>
      </c>
      <c r="F5366" s="6">
        <f>Table1[[#This Row],[Belastbaar loon]]-Table1[[#This Row],[Belasting]]</f>
        <v>41143.752099999998</v>
      </c>
      <c r="G5366" s="2">
        <f>(Table1[[#This Row],[Belastbaar loon]]-Table1[[#This Row],[Netto loon]])/Table1[[#This Row],[Belastbaar loon]]</f>
        <v>0.33078915274637699</v>
      </c>
      <c r="H5366" s="14">
        <f t="shared" ca="1" si="78"/>
        <v>20332.345700000002</v>
      </c>
      <c r="I5366" s="14">
        <f ca="1">IF(ROW()=2, Table1[[#This Row],[Netto loon]], INDIRECT(ADDRESS(ROW()-1,COLUMN(F:F))))</f>
        <v>41138.654299999995</v>
      </c>
      <c r="J5366" s="6">
        <f ca="1">IF(ROW()=2, 0, Table1[[#This Row],[Belastbaar loon]]-INDIRECT(ADDRESS(ROW()-1,COLUMN(A:A))))</f>
        <v>10</v>
      </c>
      <c r="K5366" s="6">
        <f ca="1">Table1[[#This Row],[Netto loon]]-Table1[[#This Row],[Netto vorige schijf]]</f>
        <v>5.0978000000031898</v>
      </c>
      <c r="L5366" s="2">
        <f ca="1">(Table1[[#This Row],[Bruto tov vorige schijf]]-Table1[[#This Row],[Netto tov vorige schijf]])/MAX(Table1[[#This Row],[Bruto tov vorige schijf]],1)</f>
        <v>0.49021999999968102</v>
      </c>
    </row>
    <row r="5367" spans="1:12" x14ac:dyDescent="0.25">
      <c r="A5367" s="14">
        <v>61491</v>
      </c>
      <c r="B5367" s="6">
        <f>LoonHeffing2020(Table1[[#This Row],[Belastbaar loon]])</f>
        <v>22966.888500000001</v>
      </c>
      <c r="C5367" s="6">
        <f>AlgemeneHeffingsKorting2020(Table1[[#This Row],[Belastbaar loon]])</f>
        <v>397.95840000000004</v>
      </c>
      <c r="D5367" s="14">
        <f>ArbeidsKorting2020(Table1[[#This Row],[Belastbaar loon]])</f>
        <v>2226.7800000000002</v>
      </c>
      <c r="E5367" s="14">
        <f>MAX(Table1[[#This Row],[Loonheffing]]-Table1[[#This Row],[Algemene Heffingskorting]]-Table1[[#This Row],[Arbeidskorting]],0)</f>
        <v>20342.150100000003</v>
      </c>
      <c r="F5367" s="6">
        <f>Table1[[#This Row],[Belastbaar loon]]-Table1[[#This Row],[Belasting]]</f>
        <v>41148.849900000001</v>
      </c>
      <c r="G5367" s="2">
        <f>(Table1[[#This Row],[Belastbaar loon]]-Table1[[#This Row],[Netto loon]])/Table1[[#This Row],[Belastbaar loon]]</f>
        <v>0.33081508025564715</v>
      </c>
      <c r="H5367" s="14">
        <f t="shared" ca="1" si="78"/>
        <v>20337.247899999998</v>
      </c>
      <c r="I5367" s="14">
        <f ca="1">IF(ROW()=2, Table1[[#This Row],[Netto loon]], INDIRECT(ADDRESS(ROW()-1,COLUMN(F:F))))</f>
        <v>41143.752099999998</v>
      </c>
      <c r="J5367" s="6">
        <f ca="1">IF(ROW()=2, 0, Table1[[#This Row],[Belastbaar loon]]-INDIRECT(ADDRESS(ROW()-1,COLUMN(A:A))))</f>
        <v>10</v>
      </c>
      <c r="K5367" s="6">
        <f ca="1">Table1[[#This Row],[Netto loon]]-Table1[[#This Row],[Netto vorige schijf]]</f>
        <v>5.0978000000031898</v>
      </c>
      <c r="L5367" s="2">
        <f ca="1">(Table1[[#This Row],[Bruto tov vorige schijf]]-Table1[[#This Row],[Netto tov vorige schijf]])/MAX(Table1[[#This Row],[Bruto tov vorige schijf]],1)</f>
        <v>0.49021999999968102</v>
      </c>
    </row>
    <row r="5368" spans="1:12" x14ac:dyDescent="0.25">
      <c r="A5368" s="14">
        <v>61501</v>
      </c>
      <c r="B5368" s="6">
        <f>LoonHeffing2020(Table1[[#This Row],[Belastbaar loon]])</f>
        <v>22970.623500000002</v>
      </c>
      <c r="C5368" s="6">
        <f>AlgemeneHeffingsKorting2020(Table1[[#This Row],[Belastbaar loon]])</f>
        <v>397.39120000000003</v>
      </c>
      <c r="D5368" s="14">
        <f>ArbeidsKorting2020(Table1[[#This Row],[Belastbaar loon]])</f>
        <v>2226.1799999999998</v>
      </c>
      <c r="E5368" s="14">
        <f>MAX(Table1[[#This Row],[Loonheffing]]-Table1[[#This Row],[Algemene Heffingskorting]]-Table1[[#This Row],[Arbeidskorting]],0)</f>
        <v>20347.052300000003</v>
      </c>
      <c r="F5368" s="6">
        <f>Table1[[#This Row],[Belastbaar loon]]-Table1[[#This Row],[Belasting]]</f>
        <v>41153.947699999997</v>
      </c>
      <c r="G5368" s="2">
        <f>(Table1[[#This Row],[Belastbaar loon]]-Table1[[#This Row],[Netto loon]])/Table1[[#This Row],[Belastbaar loon]]</f>
        <v>0.33084099933334421</v>
      </c>
      <c r="H5368" s="14">
        <f t="shared" ca="1" si="78"/>
        <v>20342.150100000003</v>
      </c>
      <c r="I5368" s="14">
        <f ca="1">IF(ROW()=2, Table1[[#This Row],[Netto loon]], INDIRECT(ADDRESS(ROW()-1,COLUMN(F:F))))</f>
        <v>41148.849900000001</v>
      </c>
      <c r="J5368" s="6">
        <f ca="1">IF(ROW()=2, 0, Table1[[#This Row],[Belastbaar loon]]-INDIRECT(ADDRESS(ROW()-1,COLUMN(A:A))))</f>
        <v>10</v>
      </c>
      <c r="K5368" s="6">
        <f ca="1">Table1[[#This Row],[Netto loon]]-Table1[[#This Row],[Netto vorige schijf]]</f>
        <v>5.0977999999959138</v>
      </c>
      <c r="L5368" s="2">
        <f ca="1">(Table1[[#This Row],[Bruto tov vorige schijf]]-Table1[[#This Row],[Netto tov vorige schijf]])/MAX(Table1[[#This Row],[Bruto tov vorige schijf]],1)</f>
        <v>0.49022000000040861</v>
      </c>
    </row>
    <row r="5369" spans="1:12" x14ac:dyDescent="0.25">
      <c r="A5369" s="14">
        <v>61511</v>
      </c>
      <c r="B5369" s="6">
        <f>LoonHeffing2020(Table1[[#This Row],[Belastbaar loon]])</f>
        <v>22974.358499999998</v>
      </c>
      <c r="C5369" s="6">
        <f>AlgemeneHeffingsKorting2020(Table1[[#This Row],[Belastbaar loon]])</f>
        <v>396.82400000000001</v>
      </c>
      <c r="D5369" s="14">
        <f>ArbeidsKorting2020(Table1[[#This Row],[Belastbaar loon]])</f>
        <v>2225.58</v>
      </c>
      <c r="E5369" s="14">
        <f>MAX(Table1[[#This Row],[Loonheffing]]-Table1[[#This Row],[Algemene Heffingskorting]]-Table1[[#This Row],[Arbeidskorting]],0)</f>
        <v>20351.9545</v>
      </c>
      <c r="F5369" s="6">
        <f>Table1[[#This Row],[Belastbaar loon]]-Table1[[#This Row],[Belasting]]</f>
        <v>41159.0455</v>
      </c>
      <c r="G5369" s="2">
        <f>(Table1[[#This Row],[Belastbaar loon]]-Table1[[#This Row],[Netto loon]])/Table1[[#This Row],[Belastbaar loon]]</f>
        <v>0.33086690998358015</v>
      </c>
      <c r="H5369" s="14">
        <f t="shared" ca="1" si="78"/>
        <v>20347.052300000003</v>
      </c>
      <c r="I5369" s="14">
        <f ca="1">IF(ROW()=2, Table1[[#This Row],[Netto loon]], INDIRECT(ADDRESS(ROW()-1,COLUMN(F:F))))</f>
        <v>41153.947699999997</v>
      </c>
      <c r="J5369" s="6">
        <f ca="1">IF(ROW()=2, 0, Table1[[#This Row],[Belastbaar loon]]-INDIRECT(ADDRESS(ROW()-1,COLUMN(A:A))))</f>
        <v>10</v>
      </c>
      <c r="K5369" s="6">
        <f ca="1">Table1[[#This Row],[Netto loon]]-Table1[[#This Row],[Netto vorige schijf]]</f>
        <v>5.0978000000031898</v>
      </c>
      <c r="L5369" s="2">
        <f ca="1">(Table1[[#This Row],[Bruto tov vorige schijf]]-Table1[[#This Row],[Netto tov vorige schijf]])/MAX(Table1[[#This Row],[Bruto tov vorige schijf]],1)</f>
        <v>0.49021999999968102</v>
      </c>
    </row>
    <row r="5370" spans="1:12" x14ac:dyDescent="0.25">
      <c r="A5370" s="14">
        <v>61521</v>
      </c>
      <c r="B5370" s="6">
        <f>LoonHeffing2020(Table1[[#This Row],[Belastbaar loon]])</f>
        <v>22978.093499999999</v>
      </c>
      <c r="C5370" s="6">
        <f>AlgemeneHeffingsKorting2020(Table1[[#This Row],[Belastbaar loon]])</f>
        <v>396.2568</v>
      </c>
      <c r="D5370" s="14">
        <f>ArbeidsKorting2020(Table1[[#This Row],[Belastbaar loon]])</f>
        <v>2224.98</v>
      </c>
      <c r="E5370" s="14">
        <f>MAX(Table1[[#This Row],[Loonheffing]]-Table1[[#This Row],[Algemene Heffingskorting]]-Table1[[#This Row],[Arbeidskorting]],0)</f>
        <v>20356.8567</v>
      </c>
      <c r="F5370" s="6">
        <f>Table1[[#This Row],[Belastbaar loon]]-Table1[[#This Row],[Belasting]]</f>
        <v>41164.143299999996</v>
      </c>
      <c r="G5370" s="2">
        <f>(Table1[[#This Row],[Belastbaar loon]]-Table1[[#This Row],[Netto loon]])/Table1[[#This Row],[Belastbaar loon]]</f>
        <v>0.33089281221046479</v>
      </c>
      <c r="H5370" s="14">
        <f t="shared" ca="1" si="78"/>
        <v>20351.9545</v>
      </c>
      <c r="I5370" s="14">
        <f ca="1">IF(ROW()=2, Table1[[#This Row],[Netto loon]], INDIRECT(ADDRESS(ROW()-1,COLUMN(F:F))))</f>
        <v>41159.0455</v>
      </c>
      <c r="J5370" s="6">
        <f ca="1">IF(ROW()=2, 0, Table1[[#This Row],[Belastbaar loon]]-INDIRECT(ADDRESS(ROW()-1,COLUMN(A:A))))</f>
        <v>10</v>
      </c>
      <c r="K5370" s="6">
        <f ca="1">Table1[[#This Row],[Netto loon]]-Table1[[#This Row],[Netto vorige schijf]]</f>
        <v>5.0977999999959138</v>
      </c>
      <c r="L5370" s="2">
        <f ca="1">(Table1[[#This Row],[Bruto tov vorige schijf]]-Table1[[#This Row],[Netto tov vorige schijf]])/MAX(Table1[[#This Row],[Bruto tov vorige schijf]],1)</f>
        <v>0.49022000000040861</v>
      </c>
    </row>
    <row r="5371" spans="1:12" x14ac:dyDescent="0.25">
      <c r="A5371" s="14">
        <v>61531</v>
      </c>
      <c r="B5371" s="6">
        <f>LoonHeffing2020(Table1[[#This Row],[Belastbaar loon]])</f>
        <v>22981.8285</v>
      </c>
      <c r="C5371" s="6">
        <f>AlgemeneHeffingsKorting2020(Table1[[#This Row],[Belastbaar loon]])</f>
        <v>395.68960000000004</v>
      </c>
      <c r="D5371" s="14">
        <f>ArbeidsKorting2020(Table1[[#This Row],[Belastbaar loon]])</f>
        <v>2224.38</v>
      </c>
      <c r="E5371" s="14">
        <f>MAX(Table1[[#This Row],[Loonheffing]]-Table1[[#This Row],[Algemene Heffingskorting]]-Table1[[#This Row],[Arbeidskorting]],0)</f>
        <v>20361.758899999997</v>
      </c>
      <c r="F5371" s="6">
        <f>Table1[[#This Row],[Belastbaar loon]]-Table1[[#This Row],[Belasting]]</f>
        <v>41169.241099999999</v>
      </c>
      <c r="G5371" s="2">
        <f>(Table1[[#This Row],[Belastbaar loon]]-Table1[[#This Row],[Netto loon]])/Table1[[#This Row],[Belastbaar loon]]</f>
        <v>0.33091870601810469</v>
      </c>
      <c r="H5371" s="14">
        <f t="shared" ca="1" si="78"/>
        <v>20356.8567</v>
      </c>
      <c r="I5371" s="14">
        <f ca="1">IF(ROW()=2, Table1[[#This Row],[Netto loon]], INDIRECT(ADDRESS(ROW()-1,COLUMN(F:F))))</f>
        <v>41164.143299999996</v>
      </c>
      <c r="J5371" s="6">
        <f ca="1">IF(ROW()=2, 0, Table1[[#This Row],[Belastbaar loon]]-INDIRECT(ADDRESS(ROW()-1,COLUMN(A:A))))</f>
        <v>10</v>
      </c>
      <c r="K5371" s="6">
        <f ca="1">Table1[[#This Row],[Netto loon]]-Table1[[#This Row],[Netto vorige schijf]]</f>
        <v>5.0978000000031898</v>
      </c>
      <c r="L5371" s="2">
        <f ca="1">(Table1[[#This Row],[Bruto tov vorige schijf]]-Table1[[#This Row],[Netto tov vorige schijf]])/MAX(Table1[[#This Row],[Bruto tov vorige schijf]],1)</f>
        <v>0.49021999999968102</v>
      </c>
    </row>
    <row r="5372" spans="1:12" x14ac:dyDescent="0.25">
      <c r="A5372" s="14">
        <v>61541</v>
      </c>
      <c r="B5372" s="6">
        <f>LoonHeffing2020(Table1[[#This Row],[Belastbaar loon]])</f>
        <v>22985.5635</v>
      </c>
      <c r="C5372" s="6">
        <f>AlgemeneHeffingsKorting2020(Table1[[#This Row],[Belastbaar loon]])</f>
        <v>395.12240000000003</v>
      </c>
      <c r="D5372" s="14">
        <f>ArbeidsKorting2020(Table1[[#This Row],[Belastbaar loon]])</f>
        <v>2223.7800000000002</v>
      </c>
      <c r="E5372" s="14">
        <f>MAX(Table1[[#This Row],[Loonheffing]]-Table1[[#This Row],[Algemene Heffingskorting]]-Table1[[#This Row],[Arbeidskorting]],0)</f>
        <v>20366.661100000001</v>
      </c>
      <c r="F5372" s="6">
        <f>Table1[[#This Row],[Belastbaar loon]]-Table1[[#This Row],[Belasting]]</f>
        <v>41174.338900000002</v>
      </c>
      <c r="G5372" s="2">
        <f>(Table1[[#This Row],[Belastbaar loon]]-Table1[[#This Row],[Netto loon]])/Table1[[#This Row],[Belastbaar loon]]</f>
        <v>0.33094459141060428</v>
      </c>
      <c r="H5372" s="14">
        <f t="shared" ca="1" si="78"/>
        <v>20361.758899999997</v>
      </c>
      <c r="I5372" s="14">
        <f ca="1">IF(ROW()=2, Table1[[#This Row],[Netto loon]], INDIRECT(ADDRESS(ROW()-1,COLUMN(F:F))))</f>
        <v>41169.241099999999</v>
      </c>
      <c r="J5372" s="6">
        <f ca="1">IF(ROW()=2, 0, Table1[[#This Row],[Belastbaar loon]]-INDIRECT(ADDRESS(ROW()-1,COLUMN(A:A))))</f>
        <v>10</v>
      </c>
      <c r="K5372" s="6">
        <f ca="1">Table1[[#This Row],[Netto loon]]-Table1[[#This Row],[Netto vorige schijf]]</f>
        <v>5.0978000000031898</v>
      </c>
      <c r="L5372" s="2">
        <f ca="1">(Table1[[#This Row],[Bruto tov vorige schijf]]-Table1[[#This Row],[Netto tov vorige schijf]])/MAX(Table1[[#This Row],[Bruto tov vorige schijf]],1)</f>
        <v>0.49021999999968102</v>
      </c>
    </row>
    <row r="5373" spans="1:12" x14ac:dyDescent="0.25">
      <c r="A5373" s="14">
        <v>61551</v>
      </c>
      <c r="B5373" s="6">
        <f>LoonHeffing2020(Table1[[#This Row],[Belastbaar loon]])</f>
        <v>22989.298500000001</v>
      </c>
      <c r="C5373" s="6">
        <f>AlgemeneHeffingsKorting2020(Table1[[#This Row],[Belastbaar loon]])</f>
        <v>394.55520000000001</v>
      </c>
      <c r="D5373" s="14">
        <f>ArbeidsKorting2020(Table1[[#This Row],[Belastbaar loon]])</f>
        <v>2223.1799999999998</v>
      </c>
      <c r="E5373" s="14">
        <f>MAX(Table1[[#This Row],[Loonheffing]]-Table1[[#This Row],[Algemene Heffingskorting]]-Table1[[#This Row],[Arbeidskorting]],0)</f>
        <v>20371.563300000002</v>
      </c>
      <c r="F5373" s="6">
        <f>Table1[[#This Row],[Belastbaar loon]]-Table1[[#This Row],[Belasting]]</f>
        <v>41179.436699999998</v>
      </c>
      <c r="G5373" s="2">
        <f>(Table1[[#This Row],[Belastbaar loon]]-Table1[[#This Row],[Netto loon]])/Table1[[#This Row],[Belastbaar loon]]</f>
        <v>0.33097046839206512</v>
      </c>
      <c r="H5373" s="14">
        <f t="shared" ca="1" si="78"/>
        <v>20366.661100000001</v>
      </c>
      <c r="I5373" s="14">
        <f ca="1">IF(ROW()=2, Table1[[#This Row],[Netto loon]], INDIRECT(ADDRESS(ROW()-1,COLUMN(F:F))))</f>
        <v>41174.338900000002</v>
      </c>
      <c r="J5373" s="6">
        <f ca="1">IF(ROW()=2, 0, Table1[[#This Row],[Belastbaar loon]]-INDIRECT(ADDRESS(ROW()-1,COLUMN(A:A))))</f>
        <v>10</v>
      </c>
      <c r="K5373" s="6">
        <f ca="1">Table1[[#This Row],[Netto loon]]-Table1[[#This Row],[Netto vorige schijf]]</f>
        <v>5.0977999999959138</v>
      </c>
      <c r="L5373" s="2">
        <f ca="1">(Table1[[#This Row],[Bruto tov vorige schijf]]-Table1[[#This Row],[Netto tov vorige schijf]])/MAX(Table1[[#This Row],[Bruto tov vorige schijf]],1)</f>
        <v>0.49022000000040861</v>
      </c>
    </row>
    <row r="5374" spans="1:12" x14ac:dyDescent="0.25">
      <c r="A5374" s="14">
        <v>61561</v>
      </c>
      <c r="B5374" s="6">
        <f>LoonHeffing2020(Table1[[#This Row],[Belastbaar loon]])</f>
        <v>22993.033500000001</v>
      </c>
      <c r="C5374" s="6">
        <f>AlgemeneHeffingsKorting2020(Table1[[#This Row],[Belastbaar loon]])</f>
        <v>393.988</v>
      </c>
      <c r="D5374" s="14">
        <f>ArbeidsKorting2020(Table1[[#This Row],[Belastbaar loon]])</f>
        <v>2222.58</v>
      </c>
      <c r="E5374" s="14">
        <f>MAX(Table1[[#This Row],[Loonheffing]]-Table1[[#This Row],[Algemene Heffingskorting]]-Table1[[#This Row],[Arbeidskorting]],0)</f>
        <v>20376.465499999998</v>
      </c>
      <c r="F5374" s="6">
        <f>Table1[[#This Row],[Belastbaar loon]]-Table1[[#This Row],[Belasting]]</f>
        <v>41184.534500000002</v>
      </c>
      <c r="G5374" s="2">
        <f>(Table1[[#This Row],[Belastbaar loon]]-Table1[[#This Row],[Netto loon]])/Table1[[#This Row],[Belastbaar loon]]</f>
        <v>0.33099633696658598</v>
      </c>
      <c r="H5374" s="14">
        <f t="shared" ca="1" si="78"/>
        <v>20371.563300000002</v>
      </c>
      <c r="I5374" s="14">
        <f ca="1">IF(ROW()=2, Table1[[#This Row],[Netto loon]], INDIRECT(ADDRESS(ROW()-1,COLUMN(F:F))))</f>
        <v>41179.436699999998</v>
      </c>
      <c r="J5374" s="6">
        <f ca="1">IF(ROW()=2, 0, Table1[[#This Row],[Belastbaar loon]]-INDIRECT(ADDRESS(ROW()-1,COLUMN(A:A))))</f>
        <v>10</v>
      </c>
      <c r="K5374" s="6">
        <f ca="1">Table1[[#This Row],[Netto loon]]-Table1[[#This Row],[Netto vorige schijf]]</f>
        <v>5.0978000000031898</v>
      </c>
      <c r="L5374" s="2">
        <f ca="1">(Table1[[#This Row],[Bruto tov vorige schijf]]-Table1[[#This Row],[Netto tov vorige schijf]])/MAX(Table1[[#This Row],[Bruto tov vorige schijf]],1)</f>
        <v>0.49021999999968102</v>
      </c>
    </row>
    <row r="5375" spans="1:12" x14ac:dyDescent="0.25">
      <c r="A5375" s="14">
        <v>61571</v>
      </c>
      <c r="B5375" s="6">
        <f>LoonHeffing2020(Table1[[#This Row],[Belastbaar loon]])</f>
        <v>22996.768499999998</v>
      </c>
      <c r="C5375" s="6">
        <f>AlgemeneHeffingsKorting2020(Table1[[#This Row],[Belastbaar loon]])</f>
        <v>393.42080000000004</v>
      </c>
      <c r="D5375" s="14">
        <f>ArbeidsKorting2020(Table1[[#This Row],[Belastbaar loon]])</f>
        <v>2221.98</v>
      </c>
      <c r="E5375" s="14">
        <f>MAX(Table1[[#This Row],[Loonheffing]]-Table1[[#This Row],[Algemene Heffingskorting]]-Table1[[#This Row],[Arbeidskorting]],0)</f>
        <v>20381.367699999999</v>
      </c>
      <c r="F5375" s="6">
        <f>Table1[[#This Row],[Belastbaar loon]]-Table1[[#This Row],[Belasting]]</f>
        <v>41189.632299999997</v>
      </c>
      <c r="G5375" s="2">
        <f>(Table1[[#This Row],[Belastbaar loon]]-Table1[[#This Row],[Netto loon]])/Table1[[#This Row],[Belastbaar loon]]</f>
        <v>0.3310221971382632</v>
      </c>
      <c r="H5375" s="14">
        <f t="shared" ca="1" si="78"/>
        <v>20376.465499999998</v>
      </c>
      <c r="I5375" s="14">
        <f ca="1">IF(ROW()=2, Table1[[#This Row],[Netto loon]], INDIRECT(ADDRESS(ROW()-1,COLUMN(F:F))))</f>
        <v>41184.534500000002</v>
      </c>
      <c r="J5375" s="6">
        <f ca="1">IF(ROW()=2, 0, Table1[[#This Row],[Belastbaar loon]]-INDIRECT(ADDRESS(ROW()-1,COLUMN(A:A))))</f>
        <v>10</v>
      </c>
      <c r="K5375" s="6">
        <f ca="1">Table1[[#This Row],[Netto loon]]-Table1[[#This Row],[Netto vorige schijf]]</f>
        <v>5.0977999999959138</v>
      </c>
      <c r="L5375" s="2">
        <f ca="1">(Table1[[#This Row],[Bruto tov vorige schijf]]-Table1[[#This Row],[Netto tov vorige schijf]])/MAX(Table1[[#This Row],[Bruto tov vorige schijf]],1)</f>
        <v>0.49022000000040861</v>
      </c>
    </row>
    <row r="5376" spans="1:12" x14ac:dyDescent="0.25">
      <c r="A5376" s="14">
        <v>61581</v>
      </c>
      <c r="B5376" s="6">
        <f>LoonHeffing2020(Table1[[#This Row],[Belastbaar loon]])</f>
        <v>23000.503499999999</v>
      </c>
      <c r="C5376" s="6">
        <f>AlgemeneHeffingsKorting2020(Table1[[#This Row],[Belastbaar loon]])</f>
        <v>392.85360000000003</v>
      </c>
      <c r="D5376" s="14">
        <f>ArbeidsKorting2020(Table1[[#This Row],[Belastbaar loon]])</f>
        <v>2221.38</v>
      </c>
      <c r="E5376" s="14">
        <f>MAX(Table1[[#This Row],[Loonheffing]]-Table1[[#This Row],[Algemene Heffingskorting]]-Table1[[#This Row],[Arbeidskorting]],0)</f>
        <v>20386.269899999999</v>
      </c>
      <c r="F5376" s="6">
        <f>Table1[[#This Row],[Belastbaar loon]]-Table1[[#This Row],[Belasting]]</f>
        <v>41194.730100000001</v>
      </c>
      <c r="G5376" s="2">
        <f>(Table1[[#This Row],[Belastbaar loon]]-Table1[[#This Row],[Netto loon]])/Table1[[#This Row],[Belastbaar loon]]</f>
        <v>0.33104804891119011</v>
      </c>
      <c r="H5376" s="14">
        <f t="shared" ca="1" si="78"/>
        <v>20381.367699999999</v>
      </c>
      <c r="I5376" s="14">
        <f ca="1">IF(ROW()=2, Table1[[#This Row],[Netto loon]], INDIRECT(ADDRESS(ROW()-1,COLUMN(F:F))))</f>
        <v>41189.632299999997</v>
      </c>
      <c r="J5376" s="6">
        <f ca="1">IF(ROW()=2, 0, Table1[[#This Row],[Belastbaar loon]]-INDIRECT(ADDRESS(ROW()-1,COLUMN(A:A))))</f>
        <v>10</v>
      </c>
      <c r="K5376" s="6">
        <f ca="1">Table1[[#This Row],[Netto loon]]-Table1[[#This Row],[Netto vorige schijf]]</f>
        <v>5.0978000000031898</v>
      </c>
      <c r="L5376" s="2">
        <f ca="1">(Table1[[#This Row],[Bruto tov vorige schijf]]-Table1[[#This Row],[Netto tov vorige schijf]])/MAX(Table1[[#This Row],[Bruto tov vorige schijf]],1)</f>
        <v>0.49021999999968102</v>
      </c>
    </row>
    <row r="5377" spans="1:12" x14ac:dyDescent="0.25">
      <c r="A5377" s="14">
        <v>61591</v>
      </c>
      <c r="B5377" s="6">
        <f>LoonHeffing2020(Table1[[#This Row],[Belastbaar loon]])</f>
        <v>23004.238499999999</v>
      </c>
      <c r="C5377" s="6">
        <f>AlgemeneHeffingsKorting2020(Table1[[#This Row],[Belastbaar loon]])</f>
        <v>392.28640000000001</v>
      </c>
      <c r="D5377" s="14">
        <f>ArbeidsKorting2020(Table1[[#This Row],[Belastbaar loon]])</f>
        <v>2220.7800000000002</v>
      </c>
      <c r="E5377" s="14">
        <f>MAX(Table1[[#This Row],[Loonheffing]]-Table1[[#This Row],[Algemene Heffingskorting]]-Table1[[#This Row],[Arbeidskorting]],0)</f>
        <v>20391.1721</v>
      </c>
      <c r="F5377" s="6">
        <f>Table1[[#This Row],[Belastbaar loon]]-Table1[[#This Row],[Belasting]]</f>
        <v>41199.827900000004</v>
      </c>
      <c r="G5377" s="2">
        <f>(Table1[[#This Row],[Belastbaar loon]]-Table1[[#This Row],[Netto loon]])/Table1[[#This Row],[Belastbaar loon]]</f>
        <v>0.33107389228945783</v>
      </c>
      <c r="H5377" s="14">
        <f t="shared" ca="1" si="78"/>
        <v>20386.269899999999</v>
      </c>
      <c r="I5377" s="14">
        <f ca="1">IF(ROW()=2, Table1[[#This Row],[Netto loon]], INDIRECT(ADDRESS(ROW()-1,COLUMN(F:F))))</f>
        <v>41194.730100000001</v>
      </c>
      <c r="J5377" s="6">
        <f ca="1">IF(ROW()=2, 0, Table1[[#This Row],[Belastbaar loon]]-INDIRECT(ADDRESS(ROW()-1,COLUMN(A:A))))</f>
        <v>10</v>
      </c>
      <c r="K5377" s="6">
        <f ca="1">Table1[[#This Row],[Netto loon]]-Table1[[#This Row],[Netto vorige schijf]]</f>
        <v>5.0978000000031898</v>
      </c>
      <c r="L5377" s="2">
        <f ca="1">(Table1[[#This Row],[Bruto tov vorige schijf]]-Table1[[#This Row],[Netto tov vorige schijf]])/MAX(Table1[[#This Row],[Bruto tov vorige schijf]],1)</f>
        <v>0.49021999999968102</v>
      </c>
    </row>
    <row r="5378" spans="1:12" x14ac:dyDescent="0.25">
      <c r="A5378" s="14">
        <v>61601</v>
      </c>
      <c r="B5378" s="6">
        <f>LoonHeffing2020(Table1[[#This Row],[Belastbaar loon]])</f>
        <v>23007.9735</v>
      </c>
      <c r="C5378" s="6">
        <f>AlgemeneHeffingsKorting2020(Table1[[#This Row],[Belastbaar loon]])</f>
        <v>391.7192</v>
      </c>
      <c r="D5378" s="14">
        <f>ArbeidsKorting2020(Table1[[#This Row],[Belastbaar loon]])</f>
        <v>2220.1799999999998</v>
      </c>
      <c r="E5378" s="14">
        <f>MAX(Table1[[#This Row],[Loonheffing]]-Table1[[#This Row],[Algemene Heffingskorting]]-Table1[[#This Row],[Arbeidskorting]],0)</f>
        <v>20396.0743</v>
      </c>
      <c r="F5378" s="6">
        <f>Table1[[#This Row],[Belastbaar loon]]-Table1[[#This Row],[Belasting]]</f>
        <v>41204.9257</v>
      </c>
      <c r="G5378" s="2">
        <f>(Table1[[#This Row],[Belastbaar loon]]-Table1[[#This Row],[Netto loon]])/Table1[[#This Row],[Belastbaar loon]]</f>
        <v>0.33109972727715459</v>
      </c>
      <c r="H5378" s="14">
        <f t="shared" ca="1" si="78"/>
        <v>20391.1721</v>
      </c>
      <c r="I5378" s="14">
        <f ca="1">IF(ROW()=2, Table1[[#This Row],[Netto loon]], INDIRECT(ADDRESS(ROW()-1,COLUMN(F:F))))</f>
        <v>41199.827900000004</v>
      </c>
      <c r="J5378" s="6">
        <f ca="1">IF(ROW()=2, 0, Table1[[#This Row],[Belastbaar loon]]-INDIRECT(ADDRESS(ROW()-1,COLUMN(A:A))))</f>
        <v>10</v>
      </c>
      <c r="K5378" s="6">
        <f ca="1">Table1[[#This Row],[Netto loon]]-Table1[[#This Row],[Netto vorige schijf]]</f>
        <v>5.0977999999959138</v>
      </c>
      <c r="L5378" s="2">
        <f ca="1">(Table1[[#This Row],[Bruto tov vorige schijf]]-Table1[[#This Row],[Netto tov vorige schijf]])/MAX(Table1[[#This Row],[Bruto tov vorige schijf]],1)</f>
        <v>0.49022000000040861</v>
      </c>
    </row>
    <row r="5379" spans="1:12" x14ac:dyDescent="0.25">
      <c r="A5379" s="14">
        <v>61611</v>
      </c>
      <c r="B5379" s="6">
        <f>LoonHeffing2020(Table1[[#This Row],[Belastbaar loon]])</f>
        <v>23011.708500000001</v>
      </c>
      <c r="C5379" s="6">
        <f>AlgemeneHeffingsKorting2020(Table1[[#This Row],[Belastbaar loon]])</f>
        <v>391.15200000000004</v>
      </c>
      <c r="D5379" s="14">
        <f>ArbeidsKorting2020(Table1[[#This Row],[Belastbaar loon]])</f>
        <v>2219.58</v>
      </c>
      <c r="E5379" s="14">
        <f>MAX(Table1[[#This Row],[Loonheffing]]-Table1[[#This Row],[Algemene Heffingskorting]]-Table1[[#This Row],[Arbeidskorting]],0)</f>
        <v>20400.976499999997</v>
      </c>
      <c r="F5379" s="6">
        <f>Table1[[#This Row],[Belastbaar loon]]-Table1[[#This Row],[Belasting]]</f>
        <v>41210.023500000003</v>
      </c>
      <c r="G5379" s="2">
        <f>(Table1[[#This Row],[Belastbaar loon]]-Table1[[#This Row],[Netto loon]])/Table1[[#This Row],[Belastbaar loon]]</f>
        <v>0.33112555387836584</v>
      </c>
      <c r="H5379" s="14">
        <f t="shared" ca="1" si="78"/>
        <v>20396.0743</v>
      </c>
      <c r="I5379" s="14">
        <f ca="1">IF(ROW()=2, Table1[[#This Row],[Netto loon]], INDIRECT(ADDRESS(ROW()-1,COLUMN(F:F))))</f>
        <v>41204.9257</v>
      </c>
      <c r="J5379" s="6">
        <f ca="1">IF(ROW()=2, 0, Table1[[#This Row],[Belastbaar loon]]-INDIRECT(ADDRESS(ROW()-1,COLUMN(A:A))))</f>
        <v>10</v>
      </c>
      <c r="K5379" s="6">
        <f ca="1">Table1[[#This Row],[Netto loon]]-Table1[[#This Row],[Netto vorige schijf]]</f>
        <v>5.0978000000031898</v>
      </c>
      <c r="L5379" s="2">
        <f ca="1">(Table1[[#This Row],[Bruto tov vorige schijf]]-Table1[[#This Row],[Netto tov vorige schijf]])/MAX(Table1[[#This Row],[Bruto tov vorige schijf]],1)</f>
        <v>0.49021999999968102</v>
      </c>
    </row>
    <row r="5380" spans="1:12" x14ac:dyDescent="0.25">
      <c r="A5380" s="14">
        <v>61621</v>
      </c>
      <c r="B5380" s="6">
        <f>LoonHeffing2020(Table1[[#This Row],[Belastbaar loon]])</f>
        <v>23015.443500000001</v>
      </c>
      <c r="C5380" s="6">
        <f>AlgemeneHeffingsKorting2020(Table1[[#This Row],[Belastbaar loon]])</f>
        <v>390.58480000000003</v>
      </c>
      <c r="D5380" s="14">
        <f>ArbeidsKorting2020(Table1[[#This Row],[Belastbaar loon]])</f>
        <v>2218.98</v>
      </c>
      <c r="E5380" s="14">
        <f>MAX(Table1[[#This Row],[Loonheffing]]-Table1[[#This Row],[Algemene Heffingskorting]]-Table1[[#This Row],[Arbeidskorting]],0)</f>
        <v>20405.878700000001</v>
      </c>
      <c r="F5380" s="6">
        <f>Table1[[#This Row],[Belastbaar loon]]-Table1[[#This Row],[Belasting]]</f>
        <v>41215.121299999999</v>
      </c>
      <c r="G5380" s="2">
        <f>(Table1[[#This Row],[Belastbaar loon]]-Table1[[#This Row],[Netto loon]])/Table1[[#This Row],[Belastbaar loon]]</f>
        <v>0.33115137209717466</v>
      </c>
      <c r="H5380" s="14">
        <f t="shared" ca="1" si="78"/>
        <v>20400.976499999997</v>
      </c>
      <c r="I5380" s="14">
        <f ca="1">IF(ROW()=2, Table1[[#This Row],[Netto loon]], INDIRECT(ADDRESS(ROW()-1,COLUMN(F:F))))</f>
        <v>41210.023500000003</v>
      </c>
      <c r="J5380" s="6">
        <f ca="1">IF(ROW()=2, 0, Table1[[#This Row],[Belastbaar loon]]-INDIRECT(ADDRESS(ROW()-1,COLUMN(A:A))))</f>
        <v>10</v>
      </c>
      <c r="K5380" s="6">
        <f ca="1">Table1[[#This Row],[Netto loon]]-Table1[[#This Row],[Netto vorige schijf]]</f>
        <v>5.0977999999959138</v>
      </c>
      <c r="L5380" s="2">
        <f ca="1">(Table1[[#This Row],[Bruto tov vorige schijf]]-Table1[[#This Row],[Netto tov vorige schijf]])/MAX(Table1[[#This Row],[Bruto tov vorige schijf]],1)</f>
        <v>0.49022000000040861</v>
      </c>
    </row>
    <row r="5381" spans="1:12" x14ac:dyDescent="0.25">
      <c r="A5381" s="14">
        <v>61631</v>
      </c>
      <c r="B5381" s="6">
        <f>LoonHeffing2020(Table1[[#This Row],[Belastbaar loon]])</f>
        <v>23019.178499999998</v>
      </c>
      <c r="C5381" s="6">
        <f>AlgemeneHeffingsKorting2020(Table1[[#This Row],[Belastbaar loon]])</f>
        <v>390.01760000000002</v>
      </c>
      <c r="D5381" s="14">
        <f>ArbeidsKorting2020(Table1[[#This Row],[Belastbaar loon]])</f>
        <v>2218.38</v>
      </c>
      <c r="E5381" s="14">
        <f>MAX(Table1[[#This Row],[Loonheffing]]-Table1[[#This Row],[Algemene Heffingskorting]]-Table1[[#This Row],[Arbeidskorting]],0)</f>
        <v>20410.780899999998</v>
      </c>
      <c r="F5381" s="6">
        <f>Table1[[#This Row],[Belastbaar loon]]-Table1[[#This Row],[Belasting]]</f>
        <v>41220.219100000002</v>
      </c>
      <c r="G5381" s="2">
        <f>(Table1[[#This Row],[Belastbaar loon]]-Table1[[#This Row],[Netto loon]])/Table1[[#This Row],[Belastbaar loon]]</f>
        <v>0.33117718193766121</v>
      </c>
      <c r="H5381" s="14">
        <f t="shared" ca="1" si="78"/>
        <v>20405.878700000001</v>
      </c>
      <c r="I5381" s="14">
        <f ca="1">IF(ROW()=2, Table1[[#This Row],[Netto loon]], INDIRECT(ADDRESS(ROW()-1,COLUMN(F:F))))</f>
        <v>41215.121299999999</v>
      </c>
      <c r="J5381" s="6">
        <f ca="1">IF(ROW()=2, 0, Table1[[#This Row],[Belastbaar loon]]-INDIRECT(ADDRESS(ROW()-1,COLUMN(A:A))))</f>
        <v>10</v>
      </c>
      <c r="K5381" s="6">
        <f ca="1">Table1[[#This Row],[Netto loon]]-Table1[[#This Row],[Netto vorige schijf]]</f>
        <v>5.0978000000031898</v>
      </c>
      <c r="L5381" s="2">
        <f ca="1">(Table1[[#This Row],[Bruto tov vorige schijf]]-Table1[[#This Row],[Netto tov vorige schijf]])/MAX(Table1[[#This Row],[Bruto tov vorige schijf]],1)</f>
        <v>0.49021999999968102</v>
      </c>
    </row>
    <row r="5382" spans="1:12" x14ac:dyDescent="0.25">
      <c r="A5382" s="14">
        <v>61641</v>
      </c>
      <c r="B5382" s="6">
        <f>LoonHeffing2020(Table1[[#This Row],[Belastbaar loon]])</f>
        <v>23022.913499999999</v>
      </c>
      <c r="C5382" s="6">
        <f>AlgemeneHeffingsKorting2020(Table1[[#This Row],[Belastbaar loon]])</f>
        <v>389.4504</v>
      </c>
      <c r="D5382" s="14">
        <f>ArbeidsKorting2020(Table1[[#This Row],[Belastbaar loon]])</f>
        <v>2217.7800000000002</v>
      </c>
      <c r="E5382" s="14">
        <f>MAX(Table1[[#This Row],[Loonheffing]]-Table1[[#This Row],[Algemene Heffingskorting]]-Table1[[#This Row],[Arbeidskorting]],0)</f>
        <v>20415.683099999998</v>
      </c>
      <c r="F5382" s="6">
        <f>Table1[[#This Row],[Belastbaar loon]]-Table1[[#This Row],[Belasting]]</f>
        <v>41225.316900000005</v>
      </c>
      <c r="G5382" s="2">
        <f>(Table1[[#This Row],[Belastbaar loon]]-Table1[[#This Row],[Netto loon]])/Table1[[#This Row],[Belastbaar loon]]</f>
        <v>0.33120298340390314</v>
      </c>
      <c r="H5382" s="14">
        <f t="shared" ca="1" si="78"/>
        <v>20410.780899999998</v>
      </c>
      <c r="I5382" s="14">
        <f ca="1">IF(ROW()=2, Table1[[#This Row],[Netto loon]], INDIRECT(ADDRESS(ROW()-1,COLUMN(F:F))))</f>
        <v>41220.219100000002</v>
      </c>
      <c r="J5382" s="6">
        <f ca="1">IF(ROW()=2, 0, Table1[[#This Row],[Belastbaar loon]]-INDIRECT(ADDRESS(ROW()-1,COLUMN(A:A))))</f>
        <v>10</v>
      </c>
      <c r="K5382" s="6">
        <f ca="1">Table1[[#This Row],[Netto loon]]-Table1[[#This Row],[Netto vorige schijf]]</f>
        <v>5.0978000000031898</v>
      </c>
      <c r="L5382" s="2">
        <f ca="1">(Table1[[#This Row],[Bruto tov vorige schijf]]-Table1[[#This Row],[Netto tov vorige schijf]])/MAX(Table1[[#This Row],[Bruto tov vorige schijf]],1)</f>
        <v>0.49021999999968102</v>
      </c>
    </row>
    <row r="5383" spans="1:12" x14ac:dyDescent="0.25">
      <c r="A5383" s="14">
        <v>61651</v>
      </c>
      <c r="B5383" s="6">
        <f>LoonHeffing2020(Table1[[#This Row],[Belastbaar loon]])</f>
        <v>23026.648499999999</v>
      </c>
      <c r="C5383" s="6">
        <f>AlgemeneHeffingsKorting2020(Table1[[#This Row],[Belastbaar loon]])</f>
        <v>388.88320000000004</v>
      </c>
      <c r="D5383" s="14">
        <f>ArbeidsKorting2020(Table1[[#This Row],[Belastbaar loon]])</f>
        <v>2217.1799999999998</v>
      </c>
      <c r="E5383" s="14">
        <f>MAX(Table1[[#This Row],[Loonheffing]]-Table1[[#This Row],[Algemene Heffingskorting]]-Table1[[#This Row],[Arbeidskorting]],0)</f>
        <v>20420.585299999999</v>
      </c>
      <c r="F5383" s="6">
        <f>Table1[[#This Row],[Belastbaar loon]]-Table1[[#This Row],[Belasting]]</f>
        <v>41230.414700000001</v>
      </c>
      <c r="G5383" s="2">
        <f>(Table1[[#This Row],[Belastbaar loon]]-Table1[[#This Row],[Netto loon]])/Table1[[#This Row],[Belastbaar loon]]</f>
        <v>0.33122877649997567</v>
      </c>
      <c r="H5383" s="14">
        <f t="shared" ca="1" si="78"/>
        <v>20415.683099999998</v>
      </c>
      <c r="I5383" s="14">
        <f ca="1">IF(ROW()=2, Table1[[#This Row],[Netto loon]], INDIRECT(ADDRESS(ROW()-1,COLUMN(F:F))))</f>
        <v>41225.316900000005</v>
      </c>
      <c r="J5383" s="6">
        <f ca="1">IF(ROW()=2, 0, Table1[[#This Row],[Belastbaar loon]]-INDIRECT(ADDRESS(ROW()-1,COLUMN(A:A))))</f>
        <v>10</v>
      </c>
      <c r="K5383" s="6">
        <f ca="1">Table1[[#This Row],[Netto loon]]-Table1[[#This Row],[Netto vorige schijf]]</f>
        <v>5.0977999999959138</v>
      </c>
      <c r="L5383" s="2">
        <f ca="1">(Table1[[#This Row],[Bruto tov vorige schijf]]-Table1[[#This Row],[Netto tov vorige schijf]])/MAX(Table1[[#This Row],[Bruto tov vorige schijf]],1)</f>
        <v>0.49022000000040861</v>
      </c>
    </row>
    <row r="5384" spans="1:12" x14ac:dyDescent="0.25">
      <c r="A5384" s="14">
        <v>61661</v>
      </c>
      <c r="B5384" s="6">
        <f>LoonHeffing2020(Table1[[#This Row],[Belastbaar loon]])</f>
        <v>23030.3835</v>
      </c>
      <c r="C5384" s="6">
        <f>AlgemeneHeffingsKorting2020(Table1[[#This Row],[Belastbaar loon]])</f>
        <v>388.31600000000003</v>
      </c>
      <c r="D5384" s="14">
        <f>ArbeidsKorting2020(Table1[[#This Row],[Belastbaar loon]])</f>
        <v>2216.58</v>
      </c>
      <c r="E5384" s="14">
        <f>MAX(Table1[[#This Row],[Loonheffing]]-Table1[[#This Row],[Algemene Heffingskorting]]-Table1[[#This Row],[Arbeidskorting]],0)</f>
        <v>20425.487500000003</v>
      </c>
      <c r="F5384" s="6">
        <f>Table1[[#This Row],[Belastbaar loon]]-Table1[[#This Row],[Belasting]]</f>
        <v>41235.512499999997</v>
      </c>
      <c r="G5384" s="2">
        <f>(Table1[[#This Row],[Belastbaar loon]]-Table1[[#This Row],[Netto loon]])/Table1[[#This Row],[Belastbaar loon]]</f>
        <v>0.33125456122995089</v>
      </c>
      <c r="H5384" s="14">
        <f t="shared" ca="1" si="78"/>
        <v>20420.585299999999</v>
      </c>
      <c r="I5384" s="14">
        <f ca="1">IF(ROW()=2, Table1[[#This Row],[Netto loon]], INDIRECT(ADDRESS(ROW()-1,COLUMN(F:F))))</f>
        <v>41230.414700000001</v>
      </c>
      <c r="J5384" s="6">
        <f ca="1">IF(ROW()=2, 0, Table1[[#This Row],[Belastbaar loon]]-INDIRECT(ADDRESS(ROW()-1,COLUMN(A:A))))</f>
        <v>10</v>
      </c>
      <c r="K5384" s="6">
        <f ca="1">Table1[[#This Row],[Netto loon]]-Table1[[#This Row],[Netto vorige schijf]]</f>
        <v>5.0977999999959138</v>
      </c>
      <c r="L5384" s="2">
        <f ca="1">(Table1[[#This Row],[Bruto tov vorige schijf]]-Table1[[#This Row],[Netto tov vorige schijf]])/MAX(Table1[[#This Row],[Bruto tov vorige schijf]],1)</f>
        <v>0.49022000000040861</v>
      </c>
    </row>
    <row r="5385" spans="1:12" x14ac:dyDescent="0.25">
      <c r="A5385" s="14">
        <v>61671</v>
      </c>
      <c r="B5385" s="6">
        <f>LoonHeffing2020(Table1[[#This Row],[Belastbaar loon]])</f>
        <v>23034.1185</v>
      </c>
      <c r="C5385" s="6">
        <f>AlgemeneHeffingsKorting2020(Table1[[#This Row],[Belastbaar loon]])</f>
        <v>387.74880000000002</v>
      </c>
      <c r="D5385" s="14">
        <f>ArbeidsKorting2020(Table1[[#This Row],[Belastbaar loon]])</f>
        <v>2215.98</v>
      </c>
      <c r="E5385" s="14">
        <f>MAX(Table1[[#This Row],[Loonheffing]]-Table1[[#This Row],[Algemene Heffingskorting]]-Table1[[#This Row],[Arbeidskorting]],0)</f>
        <v>20430.3897</v>
      </c>
      <c r="F5385" s="6">
        <f>Table1[[#This Row],[Belastbaar loon]]-Table1[[#This Row],[Belasting]]</f>
        <v>41240.6103</v>
      </c>
      <c r="G5385" s="2">
        <f>(Table1[[#This Row],[Belastbaar loon]]-Table1[[#This Row],[Netto loon]])/Table1[[#This Row],[Belastbaar loon]]</f>
        <v>0.33128033759789854</v>
      </c>
      <c r="H5385" s="14">
        <f t="shared" ca="1" si="78"/>
        <v>20425.487500000003</v>
      </c>
      <c r="I5385" s="14">
        <f ca="1">IF(ROW()=2, Table1[[#This Row],[Netto loon]], INDIRECT(ADDRESS(ROW()-1,COLUMN(F:F))))</f>
        <v>41235.512499999997</v>
      </c>
      <c r="J5385" s="6">
        <f ca="1">IF(ROW()=2, 0, Table1[[#This Row],[Belastbaar loon]]-INDIRECT(ADDRESS(ROW()-1,COLUMN(A:A))))</f>
        <v>10</v>
      </c>
      <c r="K5385" s="6">
        <f ca="1">Table1[[#This Row],[Netto loon]]-Table1[[#This Row],[Netto vorige schijf]]</f>
        <v>5.0978000000031898</v>
      </c>
      <c r="L5385" s="2">
        <f ca="1">(Table1[[#This Row],[Bruto tov vorige schijf]]-Table1[[#This Row],[Netto tov vorige schijf]])/MAX(Table1[[#This Row],[Bruto tov vorige schijf]],1)</f>
        <v>0.49021999999968102</v>
      </c>
    </row>
    <row r="5386" spans="1:12" x14ac:dyDescent="0.25">
      <c r="A5386" s="14">
        <v>61681</v>
      </c>
      <c r="B5386" s="6">
        <f>LoonHeffing2020(Table1[[#This Row],[Belastbaar loon]])</f>
        <v>23037.853500000001</v>
      </c>
      <c r="C5386" s="6">
        <f>AlgemeneHeffingsKorting2020(Table1[[#This Row],[Belastbaar loon]])</f>
        <v>387.1816</v>
      </c>
      <c r="D5386" s="14">
        <f>ArbeidsKorting2020(Table1[[#This Row],[Belastbaar loon]])</f>
        <v>2215.38</v>
      </c>
      <c r="E5386" s="14">
        <f>MAX(Table1[[#This Row],[Loonheffing]]-Table1[[#This Row],[Algemene Heffingskorting]]-Table1[[#This Row],[Arbeidskorting]],0)</f>
        <v>20435.2919</v>
      </c>
      <c r="F5386" s="6">
        <f>Table1[[#This Row],[Belastbaar loon]]-Table1[[#This Row],[Belasting]]</f>
        <v>41245.708100000003</v>
      </c>
      <c r="G5386" s="2">
        <f>(Table1[[#This Row],[Belastbaar loon]]-Table1[[#This Row],[Netto loon]])/Table1[[#This Row],[Belastbaar loon]]</f>
        <v>0.3313061056078857</v>
      </c>
      <c r="H5386" s="14">
        <f t="shared" ca="1" si="78"/>
        <v>20430.3897</v>
      </c>
      <c r="I5386" s="14">
        <f ca="1">IF(ROW()=2, Table1[[#This Row],[Netto loon]], INDIRECT(ADDRESS(ROW()-1,COLUMN(F:F))))</f>
        <v>41240.6103</v>
      </c>
      <c r="J5386" s="6">
        <f ca="1">IF(ROW()=2, 0, Table1[[#This Row],[Belastbaar loon]]-INDIRECT(ADDRESS(ROW()-1,COLUMN(A:A))))</f>
        <v>10</v>
      </c>
      <c r="K5386" s="6">
        <f ca="1">Table1[[#This Row],[Netto loon]]-Table1[[#This Row],[Netto vorige schijf]]</f>
        <v>5.0978000000031898</v>
      </c>
      <c r="L5386" s="2">
        <f ca="1">(Table1[[#This Row],[Bruto tov vorige schijf]]-Table1[[#This Row],[Netto tov vorige schijf]])/MAX(Table1[[#This Row],[Bruto tov vorige schijf]],1)</f>
        <v>0.49021999999968102</v>
      </c>
    </row>
    <row r="5387" spans="1:12" x14ac:dyDescent="0.25">
      <c r="A5387" s="14">
        <v>61691</v>
      </c>
      <c r="B5387" s="6">
        <f>LoonHeffing2020(Table1[[#This Row],[Belastbaar loon]])</f>
        <v>23041.588500000002</v>
      </c>
      <c r="C5387" s="6">
        <f>AlgemeneHeffingsKorting2020(Table1[[#This Row],[Belastbaar loon]])</f>
        <v>386.61439999999999</v>
      </c>
      <c r="D5387" s="14">
        <f>ArbeidsKorting2020(Table1[[#This Row],[Belastbaar loon]])</f>
        <v>2214.7800000000002</v>
      </c>
      <c r="E5387" s="14">
        <f>MAX(Table1[[#This Row],[Loonheffing]]-Table1[[#This Row],[Algemene Heffingskorting]]-Table1[[#This Row],[Arbeidskorting]],0)</f>
        <v>20440.194100000004</v>
      </c>
      <c r="F5387" s="6">
        <f>Table1[[#This Row],[Belastbaar loon]]-Table1[[#This Row],[Belasting]]</f>
        <v>41250.805899999992</v>
      </c>
      <c r="G5387" s="2">
        <f>(Table1[[#This Row],[Belastbaar loon]]-Table1[[#This Row],[Netto loon]])/Table1[[#This Row],[Belastbaar loon]]</f>
        <v>0.33133186526397707</v>
      </c>
      <c r="H5387" s="14">
        <f t="shared" ca="1" si="78"/>
        <v>20435.2919</v>
      </c>
      <c r="I5387" s="14">
        <f ca="1">IF(ROW()=2, Table1[[#This Row],[Netto loon]], INDIRECT(ADDRESS(ROW()-1,COLUMN(F:F))))</f>
        <v>41245.708100000003</v>
      </c>
      <c r="J5387" s="6">
        <f ca="1">IF(ROW()=2, 0, Table1[[#This Row],[Belastbaar loon]]-INDIRECT(ADDRESS(ROW()-1,COLUMN(A:A))))</f>
        <v>10</v>
      </c>
      <c r="K5387" s="6">
        <f ca="1">Table1[[#This Row],[Netto loon]]-Table1[[#This Row],[Netto vorige schijf]]</f>
        <v>5.0977999999886379</v>
      </c>
      <c r="L5387" s="2">
        <f ca="1">(Table1[[#This Row],[Bruto tov vorige schijf]]-Table1[[#This Row],[Netto tov vorige schijf]])/MAX(Table1[[#This Row],[Bruto tov vorige schijf]],1)</f>
        <v>0.49022000000113619</v>
      </c>
    </row>
    <row r="5388" spans="1:12" x14ac:dyDescent="0.25">
      <c r="A5388" s="14">
        <v>61701</v>
      </c>
      <c r="B5388" s="6">
        <f>LoonHeffing2020(Table1[[#This Row],[Belastbaar loon]])</f>
        <v>23045.323499999999</v>
      </c>
      <c r="C5388" s="6">
        <f>AlgemeneHeffingsKorting2020(Table1[[#This Row],[Belastbaar loon]])</f>
        <v>386.04720000000003</v>
      </c>
      <c r="D5388" s="14">
        <f>ArbeidsKorting2020(Table1[[#This Row],[Belastbaar loon]])</f>
        <v>2214.1799999999998</v>
      </c>
      <c r="E5388" s="14">
        <f>MAX(Table1[[#This Row],[Loonheffing]]-Table1[[#This Row],[Algemene Heffingskorting]]-Table1[[#This Row],[Arbeidskorting]],0)</f>
        <v>20445.096299999997</v>
      </c>
      <c r="F5388" s="6">
        <f>Table1[[#This Row],[Belastbaar loon]]-Table1[[#This Row],[Belasting]]</f>
        <v>41255.903700000003</v>
      </c>
      <c r="G5388" s="2">
        <f>(Table1[[#This Row],[Belastbaar loon]]-Table1[[#This Row],[Netto loon]])/Table1[[#This Row],[Belastbaar loon]]</f>
        <v>0.33135761657023383</v>
      </c>
      <c r="H5388" s="14">
        <f t="shared" ca="1" si="78"/>
        <v>20440.194100000004</v>
      </c>
      <c r="I5388" s="14">
        <f ca="1">IF(ROW()=2, Table1[[#This Row],[Netto loon]], INDIRECT(ADDRESS(ROW()-1,COLUMN(F:F))))</f>
        <v>41250.805899999992</v>
      </c>
      <c r="J5388" s="6">
        <f ca="1">IF(ROW()=2, 0, Table1[[#This Row],[Belastbaar loon]]-INDIRECT(ADDRESS(ROW()-1,COLUMN(A:A))))</f>
        <v>10</v>
      </c>
      <c r="K5388" s="6">
        <f ca="1">Table1[[#This Row],[Netto loon]]-Table1[[#This Row],[Netto vorige schijf]]</f>
        <v>5.0978000000104657</v>
      </c>
      <c r="L5388" s="2">
        <f ca="1">(Table1[[#This Row],[Bruto tov vorige schijf]]-Table1[[#This Row],[Netto tov vorige schijf]])/MAX(Table1[[#This Row],[Bruto tov vorige schijf]],1)</f>
        <v>0.49021999999895344</v>
      </c>
    </row>
    <row r="5389" spans="1:12" x14ac:dyDescent="0.25">
      <c r="A5389" s="14">
        <v>61711</v>
      </c>
      <c r="B5389" s="6">
        <f>LoonHeffing2020(Table1[[#This Row],[Belastbaar loon]])</f>
        <v>23049.058499999999</v>
      </c>
      <c r="C5389" s="6">
        <f>AlgemeneHeffingsKorting2020(Table1[[#This Row],[Belastbaar loon]])</f>
        <v>385.48</v>
      </c>
      <c r="D5389" s="14">
        <f>ArbeidsKorting2020(Table1[[#This Row],[Belastbaar loon]])</f>
        <v>2213.58</v>
      </c>
      <c r="E5389" s="14">
        <f>MAX(Table1[[#This Row],[Loonheffing]]-Table1[[#This Row],[Algemene Heffingskorting]]-Table1[[#This Row],[Arbeidskorting]],0)</f>
        <v>20449.998500000002</v>
      </c>
      <c r="F5389" s="6">
        <f>Table1[[#This Row],[Belastbaar loon]]-Table1[[#This Row],[Belasting]]</f>
        <v>41261.001499999998</v>
      </c>
      <c r="G5389" s="2">
        <f>(Table1[[#This Row],[Belastbaar loon]]-Table1[[#This Row],[Netto loon]])/Table1[[#This Row],[Belastbaar loon]]</f>
        <v>0.33138335953071579</v>
      </c>
      <c r="H5389" s="14">
        <f t="shared" ca="1" si="78"/>
        <v>20445.096299999997</v>
      </c>
      <c r="I5389" s="14">
        <f ca="1">IF(ROW()=2, Table1[[#This Row],[Netto loon]], INDIRECT(ADDRESS(ROW()-1,COLUMN(F:F))))</f>
        <v>41255.903700000003</v>
      </c>
      <c r="J5389" s="6">
        <f ca="1">IF(ROW()=2, 0, Table1[[#This Row],[Belastbaar loon]]-INDIRECT(ADDRESS(ROW()-1,COLUMN(A:A))))</f>
        <v>10</v>
      </c>
      <c r="K5389" s="6">
        <f ca="1">Table1[[#This Row],[Netto loon]]-Table1[[#This Row],[Netto vorige schijf]]</f>
        <v>5.0977999999959138</v>
      </c>
      <c r="L5389" s="2">
        <f ca="1">(Table1[[#This Row],[Bruto tov vorige schijf]]-Table1[[#This Row],[Netto tov vorige schijf]])/MAX(Table1[[#This Row],[Bruto tov vorige schijf]],1)</f>
        <v>0.49022000000040861</v>
      </c>
    </row>
    <row r="5390" spans="1:12" x14ac:dyDescent="0.25">
      <c r="A5390" s="14">
        <v>61721</v>
      </c>
      <c r="B5390" s="6">
        <f>LoonHeffing2020(Table1[[#This Row],[Belastbaar loon]])</f>
        <v>23052.7935</v>
      </c>
      <c r="C5390" s="6">
        <f>AlgemeneHeffingsKorting2020(Table1[[#This Row],[Belastbaar loon]])</f>
        <v>384.9128</v>
      </c>
      <c r="D5390" s="14">
        <f>ArbeidsKorting2020(Table1[[#This Row],[Belastbaar loon]])</f>
        <v>2212.98</v>
      </c>
      <c r="E5390" s="14">
        <f>MAX(Table1[[#This Row],[Loonheffing]]-Table1[[#This Row],[Algemene Heffingskorting]]-Table1[[#This Row],[Arbeidskorting]],0)</f>
        <v>20454.900700000002</v>
      </c>
      <c r="F5390" s="6">
        <f>Table1[[#This Row],[Belastbaar loon]]-Table1[[#This Row],[Belasting]]</f>
        <v>41266.099300000002</v>
      </c>
      <c r="G5390" s="2">
        <f>(Table1[[#This Row],[Belastbaar loon]]-Table1[[#This Row],[Netto loon]])/Table1[[#This Row],[Belastbaar loon]]</f>
        <v>0.33140909414947906</v>
      </c>
      <c r="H5390" s="14">
        <f t="shared" ca="1" si="78"/>
        <v>20449.998500000002</v>
      </c>
      <c r="I5390" s="14">
        <f ca="1">IF(ROW()=2, Table1[[#This Row],[Netto loon]], INDIRECT(ADDRESS(ROW()-1,COLUMN(F:F))))</f>
        <v>41261.001499999998</v>
      </c>
      <c r="J5390" s="6">
        <f ca="1">IF(ROW()=2, 0, Table1[[#This Row],[Belastbaar loon]]-INDIRECT(ADDRESS(ROW()-1,COLUMN(A:A))))</f>
        <v>10</v>
      </c>
      <c r="K5390" s="6">
        <f ca="1">Table1[[#This Row],[Netto loon]]-Table1[[#This Row],[Netto vorige schijf]]</f>
        <v>5.0978000000031898</v>
      </c>
      <c r="L5390" s="2">
        <f ca="1">(Table1[[#This Row],[Bruto tov vorige schijf]]-Table1[[#This Row],[Netto tov vorige schijf]])/MAX(Table1[[#This Row],[Bruto tov vorige schijf]],1)</f>
        <v>0.49021999999968102</v>
      </c>
    </row>
    <row r="5391" spans="1:12" x14ac:dyDescent="0.25">
      <c r="A5391" s="14">
        <v>61731</v>
      </c>
      <c r="B5391" s="6">
        <f>LoonHeffing2020(Table1[[#This Row],[Belastbaar loon]])</f>
        <v>23056.5285</v>
      </c>
      <c r="C5391" s="6">
        <f>AlgemeneHeffingsKorting2020(Table1[[#This Row],[Belastbaar loon]])</f>
        <v>384.34559999999999</v>
      </c>
      <c r="D5391" s="14">
        <f>ArbeidsKorting2020(Table1[[#This Row],[Belastbaar loon]])</f>
        <v>2212.38</v>
      </c>
      <c r="E5391" s="14">
        <f>MAX(Table1[[#This Row],[Loonheffing]]-Table1[[#This Row],[Algemene Heffingskorting]]-Table1[[#This Row],[Arbeidskorting]],0)</f>
        <v>20459.802899999999</v>
      </c>
      <c r="F5391" s="6">
        <f>Table1[[#This Row],[Belastbaar loon]]-Table1[[#This Row],[Belasting]]</f>
        <v>41271.197100000005</v>
      </c>
      <c r="G5391" s="2">
        <f>(Table1[[#This Row],[Belastbaar loon]]-Table1[[#This Row],[Netto loon]])/Table1[[#This Row],[Belastbaar loon]]</f>
        <v>0.33143482043057776</v>
      </c>
      <c r="H5391" s="14">
        <f t="shared" ca="1" si="78"/>
        <v>20454.900700000002</v>
      </c>
      <c r="I5391" s="14">
        <f ca="1">IF(ROW()=2, Table1[[#This Row],[Netto loon]], INDIRECT(ADDRESS(ROW()-1,COLUMN(F:F))))</f>
        <v>41266.099300000002</v>
      </c>
      <c r="J5391" s="6">
        <f ca="1">IF(ROW()=2, 0, Table1[[#This Row],[Belastbaar loon]]-INDIRECT(ADDRESS(ROW()-1,COLUMN(A:A))))</f>
        <v>10</v>
      </c>
      <c r="K5391" s="6">
        <f ca="1">Table1[[#This Row],[Netto loon]]-Table1[[#This Row],[Netto vorige schijf]]</f>
        <v>5.0978000000031898</v>
      </c>
      <c r="L5391" s="2">
        <f ca="1">(Table1[[#This Row],[Bruto tov vorige schijf]]-Table1[[#This Row],[Netto tov vorige schijf]])/MAX(Table1[[#This Row],[Bruto tov vorige schijf]],1)</f>
        <v>0.49021999999968102</v>
      </c>
    </row>
    <row r="5392" spans="1:12" x14ac:dyDescent="0.25">
      <c r="A5392" s="14">
        <v>61741</v>
      </c>
      <c r="B5392" s="6">
        <f>LoonHeffing2020(Table1[[#This Row],[Belastbaar loon]])</f>
        <v>23060.263500000001</v>
      </c>
      <c r="C5392" s="6">
        <f>AlgemeneHeffingsKorting2020(Table1[[#This Row],[Belastbaar loon]])</f>
        <v>383.77840000000003</v>
      </c>
      <c r="D5392" s="14">
        <f>ArbeidsKorting2020(Table1[[#This Row],[Belastbaar loon]])</f>
        <v>2211.7800000000002</v>
      </c>
      <c r="E5392" s="14">
        <f>MAX(Table1[[#This Row],[Loonheffing]]-Table1[[#This Row],[Algemene Heffingskorting]]-Table1[[#This Row],[Arbeidskorting]],0)</f>
        <v>20464.705100000003</v>
      </c>
      <c r="F5392" s="6">
        <f>Table1[[#This Row],[Belastbaar loon]]-Table1[[#This Row],[Belasting]]</f>
        <v>41276.294899999994</v>
      </c>
      <c r="G5392" s="2">
        <f>(Table1[[#This Row],[Belastbaar loon]]-Table1[[#This Row],[Netto loon]])/Table1[[#This Row],[Belastbaar loon]]</f>
        <v>0.33146053837806333</v>
      </c>
      <c r="H5392" s="14">
        <f t="shared" ca="1" si="78"/>
        <v>20459.802899999999</v>
      </c>
      <c r="I5392" s="14">
        <f ca="1">IF(ROW()=2, Table1[[#This Row],[Netto loon]], INDIRECT(ADDRESS(ROW()-1,COLUMN(F:F))))</f>
        <v>41271.197100000005</v>
      </c>
      <c r="J5392" s="6">
        <f ca="1">IF(ROW()=2, 0, Table1[[#This Row],[Belastbaar loon]]-INDIRECT(ADDRESS(ROW()-1,COLUMN(A:A))))</f>
        <v>10</v>
      </c>
      <c r="K5392" s="6">
        <f ca="1">Table1[[#This Row],[Netto loon]]-Table1[[#This Row],[Netto vorige schijf]]</f>
        <v>5.0977999999886379</v>
      </c>
      <c r="L5392" s="2">
        <f ca="1">(Table1[[#This Row],[Bruto tov vorige schijf]]-Table1[[#This Row],[Netto tov vorige schijf]])/MAX(Table1[[#This Row],[Bruto tov vorige schijf]],1)</f>
        <v>0.49022000000113619</v>
      </c>
    </row>
    <row r="5393" spans="1:12" x14ac:dyDescent="0.25">
      <c r="A5393" s="14">
        <v>61751</v>
      </c>
      <c r="B5393" s="6">
        <f>LoonHeffing2020(Table1[[#This Row],[Belastbaar loon]])</f>
        <v>23063.998500000002</v>
      </c>
      <c r="C5393" s="6">
        <f>AlgemeneHeffingsKorting2020(Table1[[#This Row],[Belastbaar loon]])</f>
        <v>383.21120000000002</v>
      </c>
      <c r="D5393" s="14">
        <f>ArbeidsKorting2020(Table1[[#This Row],[Belastbaar loon]])</f>
        <v>2211.1799999999998</v>
      </c>
      <c r="E5393" s="14">
        <f>MAX(Table1[[#This Row],[Loonheffing]]-Table1[[#This Row],[Algemene Heffingskorting]]-Table1[[#This Row],[Arbeidskorting]],0)</f>
        <v>20469.6073</v>
      </c>
      <c r="F5393" s="6">
        <f>Table1[[#This Row],[Belastbaar loon]]-Table1[[#This Row],[Belasting]]</f>
        <v>41281.392699999997</v>
      </c>
      <c r="G5393" s="2">
        <f>(Table1[[#This Row],[Belastbaar loon]]-Table1[[#This Row],[Netto loon]])/Table1[[#This Row],[Belastbaar loon]]</f>
        <v>0.33148624799598392</v>
      </c>
      <c r="H5393" s="14">
        <f t="shared" ca="1" si="78"/>
        <v>20464.705100000003</v>
      </c>
      <c r="I5393" s="14">
        <f ca="1">IF(ROW()=2, Table1[[#This Row],[Netto loon]], INDIRECT(ADDRESS(ROW()-1,COLUMN(F:F))))</f>
        <v>41276.294899999994</v>
      </c>
      <c r="J5393" s="6">
        <f ca="1">IF(ROW()=2, 0, Table1[[#This Row],[Belastbaar loon]]-INDIRECT(ADDRESS(ROW()-1,COLUMN(A:A))))</f>
        <v>10</v>
      </c>
      <c r="K5393" s="6">
        <f ca="1">Table1[[#This Row],[Netto loon]]-Table1[[#This Row],[Netto vorige schijf]]</f>
        <v>5.0978000000031898</v>
      </c>
      <c r="L5393" s="2">
        <f ca="1">(Table1[[#This Row],[Bruto tov vorige schijf]]-Table1[[#This Row],[Netto tov vorige schijf]])/MAX(Table1[[#This Row],[Bruto tov vorige schijf]],1)</f>
        <v>0.49021999999968102</v>
      </c>
    </row>
    <row r="5394" spans="1:12" x14ac:dyDescent="0.25">
      <c r="A5394" s="14">
        <v>61761</v>
      </c>
      <c r="B5394" s="6">
        <f>LoonHeffing2020(Table1[[#This Row],[Belastbaar loon]])</f>
        <v>23067.733499999998</v>
      </c>
      <c r="C5394" s="6">
        <f>AlgemeneHeffingsKorting2020(Table1[[#This Row],[Belastbaar loon]])</f>
        <v>382.64400000000001</v>
      </c>
      <c r="D5394" s="14">
        <f>ArbeidsKorting2020(Table1[[#This Row],[Belastbaar loon]])</f>
        <v>2210.58</v>
      </c>
      <c r="E5394" s="14">
        <f>MAX(Table1[[#This Row],[Loonheffing]]-Table1[[#This Row],[Algemene Heffingskorting]]-Table1[[#This Row],[Arbeidskorting]],0)</f>
        <v>20474.5095</v>
      </c>
      <c r="F5394" s="6">
        <f>Table1[[#This Row],[Belastbaar loon]]-Table1[[#This Row],[Belasting]]</f>
        <v>41286.4905</v>
      </c>
      <c r="G5394" s="2">
        <f>(Table1[[#This Row],[Belastbaar loon]]-Table1[[#This Row],[Netto loon]])/Table1[[#This Row],[Belastbaar loon]]</f>
        <v>0.3315119492883859</v>
      </c>
      <c r="H5394" s="14">
        <f t="shared" ca="1" si="78"/>
        <v>20469.6073</v>
      </c>
      <c r="I5394" s="14">
        <f ca="1">IF(ROW()=2, Table1[[#This Row],[Netto loon]], INDIRECT(ADDRESS(ROW()-1,COLUMN(F:F))))</f>
        <v>41281.392699999997</v>
      </c>
      <c r="J5394" s="6">
        <f ca="1">IF(ROW()=2, 0, Table1[[#This Row],[Belastbaar loon]]-INDIRECT(ADDRESS(ROW()-1,COLUMN(A:A))))</f>
        <v>10</v>
      </c>
      <c r="K5394" s="6">
        <f ca="1">Table1[[#This Row],[Netto loon]]-Table1[[#This Row],[Netto vorige schijf]]</f>
        <v>5.0978000000031898</v>
      </c>
      <c r="L5394" s="2">
        <f ca="1">(Table1[[#This Row],[Bruto tov vorige schijf]]-Table1[[#This Row],[Netto tov vorige schijf]])/MAX(Table1[[#This Row],[Bruto tov vorige schijf]],1)</f>
        <v>0.49021999999968102</v>
      </c>
    </row>
    <row r="5395" spans="1:12" x14ac:dyDescent="0.25">
      <c r="A5395" s="14">
        <v>61771</v>
      </c>
      <c r="B5395" s="6">
        <f>LoonHeffing2020(Table1[[#This Row],[Belastbaar loon]])</f>
        <v>23071.468499999999</v>
      </c>
      <c r="C5395" s="6">
        <f>AlgemeneHeffingsKorting2020(Table1[[#This Row],[Belastbaar loon]])</f>
        <v>382.07679999999999</v>
      </c>
      <c r="D5395" s="14">
        <f>ArbeidsKorting2020(Table1[[#This Row],[Belastbaar loon]])</f>
        <v>2209.98</v>
      </c>
      <c r="E5395" s="14">
        <f>MAX(Table1[[#This Row],[Loonheffing]]-Table1[[#This Row],[Algemene Heffingskorting]]-Table1[[#This Row],[Arbeidskorting]],0)</f>
        <v>20479.411700000001</v>
      </c>
      <c r="F5395" s="6">
        <f>Table1[[#This Row],[Belastbaar loon]]-Table1[[#This Row],[Belasting]]</f>
        <v>41291.588300000003</v>
      </c>
      <c r="G5395" s="2">
        <f>(Table1[[#This Row],[Belastbaar loon]]-Table1[[#This Row],[Netto loon]])/Table1[[#This Row],[Belastbaar loon]]</f>
        <v>0.33153764225931259</v>
      </c>
      <c r="H5395" s="14">
        <f t="shared" ca="1" si="78"/>
        <v>20474.5095</v>
      </c>
      <c r="I5395" s="14">
        <f ca="1">IF(ROW()=2, Table1[[#This Row],[Netto loon]], INDIRECT(ADDRESS(ROW()-1,COLUMN(F:F))))</f>
        <v>41286.4905</v>
      </c>
      <c r="J5395" s="6">
        <f ca="1">IF(ROW()=2, 0, Table1[[#This Row],[Belastbaar loon]]-INDIRECT(ADDRESS(ROW()-1,COLUMN(A:A))))</f>
        <v>10</v>
      </c>
      <c r="K5395" s="6">
        <f ca="1">Table1[[#This Row],[Netto loon]]-Table1[[#This Row],[Netto vorige schijf]]</f>
        <v>5.0978000000031898</v>
      </c>
      <c r="L5395" s="2">
        <f ca="1">(Table1[[#This Row],[Bruto tov vorige schijf]]-Table1[[#This Row],[Netto tov vorige schijf]])/MAX(Table1[[#This Row],[Bruto tov vorige schijf]],1)</f>
        <v>0.49021999999968102</v>
      </c>
    </row>
    <row r="5396" spans="1:12" x14ac:dyDescent="0.25">
      <c r="A5396" s="14">
        <v>61781</v>
      </c>
      <c r="B5396" s="6">
        <f>LoonHeffing2020(Table1[[#This Row],[Belastbaar loon]])</f>
        <v>23075.2035</v>
      </c>
      <c r="C5396" s="6">
        <f>AlgemeneHeffingsKorting2020(Table1[[#This Row],[Belastbaar loon]])</f>
        <v>381.50960000000003</v>
      </c>
      <c r="D5396" s="14">
        <f>ArbeidsKorting2020(Table1[[#This Row],[Belastbaar loon]])</f>
        <v>2209.38</v>
      </c>
      <c r="E5396" s="14">
        <f>MAX(Table1[[#This Row],[Loonheffing]]-Table1[[#This Row],[Algemene Heffingskorting]]-Table1[[#This Row],[Arbeidskorting]],0)</f>
        <v>20484.313899999997</v>
      </c>
      <c r="F5396" s="6">
        <f>Table1[[#This Row],[Belastbaar loon]]-Table1[[#This Row],[Belasting]]</f>
        <v>41296.686100000006</v>
      </c>
      <c r="G5396" s="2">
        <f>(Table1[[#This Row],[Belastbaar loon]]-Table1[[#This Row],[Netto loon]])/Table1[[#This Row],[Belastbaar loon]]</f>
        <v>0.33156332691280482</v>
      </c>
      <c r="H5396" s="14">
        <f t="shared" ca="1" si="78"/>
        <v>20479.411700000001</v>
      </c>
      <c r="I5396" s="14">
        <f ca="1">IF(ROW()=2, Table1[[#This Row],[Netto loon]], INDIRECT(ADDRESS(ROW()-1,COLUMN(F:F))))</f>
        <v>41291.588300000003</v>
      </c>
      <c r="J5396" s="6">
        <f ca="1">IF(ROW()=2, 0, Table1[[#This Row],[Belastbaar loon]]-INDIRECT(ADDRESS(ROW()-1,COLUMN(A:A))))</f>
        <v>10</v>
      </c>
      <c r="K5396" s="6">
        <f ca="1">Table1[[#This Row],[Netto loon]]-Table1[[#This Row],[Netto vorige schijf]]</f>
        <v>5.0978000000031898</v>
      </c>
      <c r="L5396" s="2">
        <f ca="1">(Table1[[#This Row],[Bruto tov vorige schijf]]-Table1[[#This Row],[Netto tov vorige schijf]])/MAX(Table1[[#This Row],[Bruto tov vorige schijf]],1)</f>
        <v>0.49021999999968102</v>
      </c>
    </row>
    <row r="5397" spans="1:12" x14ac:dyDescent="0.25">
      <c r="A5397" s="14">
        <v>61791</v>
      </c>
      <c r="B5397" s="6">
        <f>LoonHeffing2020(Table1[[#This Row],[Belastbaar loon]])</f>
        <v>23078.9385</v>
      </c>
      <c r="C5397" s="6">
        <f>AlgemeneHeffingsKorting2020(Table1[[#This Row],[Belastbaar loon]])</f>
        <v>380.94240000000002</v>
      </c>
      <c r="D5397" s="14">
        <f>ArbeidsKorting2020(Table1[[#This Row],[Belastbaar loon]])</f>
        <v>2208.7800000000002</v>
      </c>
      <c r="E5397" s="14">
        <f>MAX(Table1[[#This Row],[Loonheffing]]-Table1[[#This Row],[Algemene Heffingskorting]]-Table1[[#This Row],[Arbeidskorting]],0)</f>
        <v>20489.216100000001</v>
      </c>
      <c r="F5397" s="6">
        <f>Table1[[#This Row],[Belastbaar loon]]-Table1[[#This Row],[Belasting]]</f>
        <v>41301.783899999995</v>
      </c>
      <c r="G5397" s="2">
        <f>(Table1[[#This Row],[Belastbaar loon]]-Table1[[#This Row],[Netto loon]])/Table1[[#This Row],[Belastbaar loon]]</f>
        <v>0.33158900325290097</v>
      </c>
      <c r="H5397" s="14">
        <f t="shared" ca="1" si="78"/>
        <v>20484.313899999997</v>
      </c>
      <c r="I5397" s="14">
        <f ca="1">IF(ROW()=2, Table1[[#This Row],[Netto loon]], INDIRECT(ADDRESS(ROW()-1,COLUMN(F:F))))</f>
        <v>41296.686100000006</v>
      </c>
      <c r="J5397" s="6">
        <f ca="1">IF(ROW()=2, 0, Table1[[#This Row],[Belastbaar loon]]-INDIRECT(ADDRESS(ROW()-1,COLUMN(A:A))))</f>
        <v>10</v>
      </c>
      <c r="K5397" s="6">
        <f ca="1">Table1[[#This Row],[Netto loon]]-Table1[[#This Row],[Netto vorige schijf]]</f>
        <v>5.0977999999886379</v>
      </c>
      <c r="L5397" s="2">
        <f ca="1">(Table1[[#This Row],[Bruto tov vorige schijf]]-Table1[[#This Row],[Netto tov vorige schijf]])/MAX(Table1[[#This Row],[Bruto tov vorige schijf]],1)</f>
        <v>0.49022000000113619</v>
      </c>
    </row>
    <row r="5398" spans="1:12" x14ac:dyDescent="0.25">
      <c r="A5398" s="14">
        <v>61801</v>
      </c>
      <c r="B5398" s="6">
        <f>LoonHeffing2020(Table1[[#This Row],[Belastbaar loon]])</f>
        <v>23082.673500000001</v>
      </c>
      <c r="C5398" s="6">
        <f>AlgemeneHeffingsKorting2020(Table1[[#This Row],[Belastbaar loon]])</f>
        <v>380.37520000000001</v>
      </c>
      <c r="D5398" s="14">
        <f>ArbeidsKorting2020(Table1[[#This Row],[Belastbaar loon]])</f>
        <v>2208.1799999999998</v>
      </c>
      <c r="E5398" s="14">
        <f>MAX(Table1[[#This Row],[Loonheffing]]-Table1[[#This Row],[Algemene Heffingskorting]]-Table1[[#This Row],[Arbeidskorting]],0)</f>
        <v>20494.118300000002</v>
      </c>
      <c r="F5398" s="6">
        <f>Table1[[#This Row],[Belastbaar loon]]-Table1[[#This Row],[Belasting]]</f>
        <v>41306.881699999998</v>
      </c>
      <c r="G5398" s="2">
        <f>(Table1[[#This Row],[Belastbaar loon]]-Table1[[#This Row],[Netto loon]])/Table1[[#This Row],[Belastbaar loon]]</f>
        <v>0.3316146712836362</v>
      </c>
      <c r="H5398" s="14">
        <f t="shared" ca="1" si="78"/>
        <v>20489.216100000001</v>
      </c>
      <c r="I5398" s="14">
        <f ca="1">IF(ROW()=2, Table1[[#This Row],[Netto loon]], INDIRECT(ADDRESS(ROW()-1,COLUMN(F:F))))</f>
        <v>41301.783899999995</v>
      </c>
      <c r="J5398" s="6">
        <f ca="1">IF(ROW()=2, 0, Table1[[#This Row],[Belastbaar loon]]-INDIRECT(ADDRESS(ROW()-1,COLUMN(A:A))))</f>
        <v>10</v>
      </c>
      <c r="K5398" s="6">
        <f ca="1">Table1[[#This Row],[Netto loon]]-Table1[[#This Row],[Netto vorige schijf]]</f>
        <v>5.0978000000031898</v>
      </c>
      <c r="L5398" s="2">
        <f ca="1">(Table1[[#This Row],[Bruto tov vorige schijf]]-Table1[[#This Row],[Netto tov vorige schijf]])/MAX(Table1[[#This Row],[Bruto tov vorige schijf]],1)</f>
        <v>0.49021999999968102</v>
      </c>
    </row>
    <row r="5399" spans="1:12" x14ac:dyDescent="0.25">
      <c r="A5399" s="14">
        <v>61811</v>
      </c>
      <c r="B5399" s="6">
        <f>LoonHeffing2020(Table1[[#This Row],[Belastbaar loon]])</f>
        <v>23086.408500000001</v>
      </c>
      <c r="C5399" s="6">
        <f>AlgemeneHeffingsKorting2020(Table1[[#This Row],[Belastbaar loon]])</f>
        <v>379.80799999999999</v>
      </c>
      <c r="D5399" s="14">
        <f>ArbeidsKorting2020(Table1[[#This Row],[Belastbaar loon]])</f>
        <v>2207.58</v>
      </c>
      <c r="E5399" s="14">
        <f>MAX(Table1[[#This Row],[Loonheffing]]-Table1[[#This Row],[Algemene Heffingskorting]]-Table1[[#This Row],[Arbeidskorting]],0)</f>
        <v>20499.020499999999</v>
      </c>
      <c r="F5399" s="6">
        <f>Table1[[#This Row],[Belastbaar loon]]-Table1[[#This Row],[Belasting]]</f>
        <v>41311.979500000001</v>
      </c>
      <c r="G5399" s="2">
        <f>(Table1[[#This Row],[Belastbaar loon]]-Table1[[#This Row],[Netto loon]])/Table1[[#This Row],[Belastbaar loon]]</f>
        <v>0.33164033100904367</v>
      </c>
      <c r="H5399" s="14">
        <f t="shared" ca="1" si="78"/>
        <v>20494.118300000002</v>
      </c>
      <c r="I5399" s="14">
        <f ca="1">IF(ROW()=2, Table1[[#This Row],[Netto loon]], INDIRECT(ADDRESS(ROW()-1,COLUMN(F:F))))</f>
        <v>41306.881699999998</v>
      </c>
      <c r="J5399" s="6">
        <f ca="1">IF(ROW()=2, 0, Table1[[#This Row],[Belastbaar loon]]-INDIRECT(ADDRESS(ROW()-1,COLUMN(A:A))))</f>
        <v>10</v>
      </c>
      <c r="K5399" s="6">
        <f ca="1">Table1[[#This Row],[Netto loon]]-Table1[[#This Row],[Netto vorige schijf]]</f>
        <v>5.0978000000031898</v>
      </c>
      <c r="L5399" s="2">
        <f ca="1">(Table1[[#This Row],[Bruto tov vorige schijf]]-Table1[[#This Row],[Netto tov vorige schijf]])/MAX(Table1[[#This Row],[Bruto tov vorige schijf]],1)</f>
        <v>0.49021999999968102</v>
      </c>
    </row>
    <row r="5400" spans="1:12" x14ac:dyDescent="0.25">
      <c r="A5400" s="14">
        <v>61821</v>
      </c>
      <c r="B5400" s="6">
        <f>LoonHeffing2020(Table1[[#This Row],[Belastbaar loon]])</f>
        <v>23090.143499999998</v>
      </c>
      <c r="C5400" s="6">
        <f>AlgemeneHeffingsKorting2020(Table1[[#This Row],[Belastbaar loon]])</f>
        <v>379.24080000000004</v>
      </c>
      <c r="D5400" s="14">
        <f>ArbeidsKorting2020(Table1[[#This Row],[Belastbaar loon]])</f>
        <v>2206.98</v>
      </c>
      <c r="E5400" s="14">
        <f>MAX(Table1[[#This Row],[Loonheffing]]-Table1[[#This Row],[Algemene Heffingskorting]]-Table1[[#This Row],[Arbeidskorting]],0)</f>
        <v>20503.922699999999</v>
      </c>
      <c r="F5400" s="6">
        <f>Table1[[#This Row],[Belastbaar loon]]-Table1[[#This Row],[Belasting]]</f>
        <v>41317.077300000004</v>
      </c>
      <c r="G5400" s="2">
        <f>(Table1[[#This Row],[Belastbaar loon]]-Table1[[#This Row],[Netto loon]])/Table1[[#This Row],[Belastbaar loon]]</f>
        <v>0.33166598243315371</v>
      </c>
      <c r="H5400" s="14">
        <f t="shared" ca="1" si="78"/>
        <v>20499.020499999999</v>
      </c>
      <c r="I5400" s="14">
        <f ca="1">IF(ROW()=2, Table1[[#This Row],[Netto loon]], INDIRECT(ADDRESS(ROW()-1,COLUMN(F:F))))</f>
        <v>41311.979500000001</v>
      </c>
      <c r="J5400" s="6">
        <f ca="1">IF(ROW()=2, 0, Table1[[#This Row],[Belastbaar loon]]-INDIRECT(ADDRESS(ROW()-1,COLUMN(A:A))))</f>
        <v>10</v>
      </c>
      <c r="K5400" s="6">
        <f ca="1">Table1[[#This Row],[Netto loon]]-Table1[[#This Row],[Netto vorige schijf]]</f>
        <v>5.0978000000031898</v>
      </c>
      <c r="L5400" s="2">
        <f ca="1">(Table1[[#This Row],[Bruto tov vorige schijf]]-Table1[[#This Row],[Netto tov vorige schijf]])/MAX(Table1[[#This Row],[Bruto tov vorige schijf]],1)</f>
        <v>0.49021999999968102</v>
      </c>
    </row>
    <row r="5401" spans="1:12" x14ac:dyDescent="0.25">
      <c r="A5401" s="14">
        <v>61831</v>
      </c>
      <c r="B5401" s="6">
        <f>LoonHeffing2020(Table1[[#This Row],[Belastbaar loon]])</f>
        <v>23093.878499999999</v>
      </c>
      <c r="C5401" s="6">
        <f>AlgemeneHeffingsKorting2020(Table1[[#This Row],[Belastbaar loon]])</f>
        <v>378.67360000000002</v>
      </c>
      <c r="D5401" s="14">
        <f>ArbeidsKorting2020(Table1[[#This Row],[Belastbaar loon]])</f>
        <v>2206.38</v>
      </c>
      <c r="E5401" s="14">
        <f>MAX(Table1[[#This Row],[Loonheffing]]-Table1[[#This Row],[Algemene Heffingskorting]]-Table1[[#This Row],[Arbeidskorting]],0)</f>
        <v>20508.8249</v>
      </c>
      <c r="F5401" s="6">
        <f>Table1[[#This Row],[Belastbaar loon]]-Table1[[#This Row],[Belasting]]</f>
        <v>41322.1751</v>
      </c>
      <c r="G5401" s="2">
        <f>(Table1[[#This Row],[Belastbaar loon]]-Table1[[#This Row],[Netto loon]])/Table1[[#This Row],[Belastbaar loon]]</f>
        <v>0.33169162555999415</v>
      </c>
      <c r="H5401" s="14">
        <f t="shared" ca="1" si="78"/>
        <v>20503.922699999999</v>
      </c>
      <c r="I5401" s="14">
        <f ca="1">IF(ROW()=2, Table1[[#This Row],[Netto loon]], INDIRECT(ADDRESS(ROW()-1,COLUMN(F:F))))</f>
        <v>41317.077300000004</v>
      </c>
      <c r="J5401" s="6">
        <f ca="1">IF(ROW()=2, 0, Table1[[#This Row],[Belastbaar loon]]-INDIRECT(ADDRESS(ROW()-1,COLUMN(A:A))))</f>
        <v>10</v>
      </c>
      <c r="K5401" s="6">
        <f ca="1">Table1[[#This Row],[Netto loon]]-Table1[[#This Row],[Netto vorige schijf]]</f>
        <v>5.0977999999959138</v>
      </c>
      <c r="L5401" s="2">
        <f ca="1">(Table1[[#This Row],[Bruto tov vorige schijf]]-Table1[[#This Row],[Netto tov vorige schijf]])/MAX(Table1[[#This Row],[Bruto tov vorige schijf]],1)</f>
        <v>0.49022000000040861</v>
      </c>
    </row>
    <row r="5402" spans="1:12" x14ac:dyDescent="0.25">
      <c r="A5402" s="14">
        <v>61841</v>
      </c>
      <c r="B5402" s="6">
        <f>LoonHeffing2020(Table1[[#This Row],[Belastbaar loon]])</f>
        <v>23097.613499999999</v>
      </c>
      <c r="C5402" s="6">
        <f>AlgemeneHeffingsKorting2020(Table1[[#This Row],[Belastbaar loon]])</f>
        <v>378.10640000000001</v>
      </c>
      <c r="D5402" s="14">
        <f>ArbeidsKorting2020(Table1[[#This Row],[Belastbaar loon]])</f>
        <v>2205.7800000000002</v>
      </c>
      <c r="E5402" s="14">
        <f>MAX(Table1[[#This Row],[Loonheffing]]-Table1[[#This Row],[Algemene Heffingskorting]]-Table1[[#This Row],[Arbeidskorting]],0)</f>
        <v>20513.7271</v>
      </c>
      <c r="F5402" s="6">
        <f>Table1[[#This Row],[Belastbaar loon]]-Table1[[#This Row],[Belasting]]</f>
        <v>41327.272899999996</v>
      </c>
      <c r="G5402" s="2">
        <f>(Table1[[#This Row],[Belastbaar loon]]-Table1[[#This Row],[Netto loon]])/Table1[[#This Row],[Belastbaar loon]]</f>
        <v>0.33171726039359006</v>
      </c>
      <c r="H5402" s="14">
        <f t="shared" ref="H5402:H5465" ca="1" si="79">IF(ROW()=2, 0, INDIRECT(ADDRESS(ROW()-1,COLUMN(E:E))))</f>
        <v>20508.8249</v>
      </c>
      <c r="I5402" s="14">
        <f ca="1">IF(ROW()=2, Table1[[#This Row],[Netto loon]], INDIRECT(ADDRESS(ROW()-1,COLUMN(F:F))))</f>
        <v>41322.1751</v>
      </c>
      <c r="J5402" s="6">
        <f ca="1">IF(ROW()=2, 0, Table1[[#This Row],[Belastbaar loon]]-INDIRECT(ADDRESS(ROW()-1,COLUMN(A:A))))</f>
        <v>10</v>
      </c>
      <c r="K5402" s="6">
        <f ca="1">Table1[[#This Row],[Netto loon]]-Table1[[#This Row],[Netto vorige schijf]]</f>
        <v>5.0977999999959138</v>
      </c>
      <c r="L5402" s="2">
        <f ca="1">(Table1[[#This Row],[Bruto tov vorige schijf]]-Table1[[#This Row],[Netto tov vorige schijf]])/MAX(Table1[[#This Row],[Bruto tov vorige schijf]],1)</f>
        <v>0.49022000000040861</v>
      </c>
    </row>
    <row r="5403" spans="1:12" x14ac:dyDescent="0.25">
      <c r="A5403" s="14">
        <v>61851</v>
      </c>
      <c r="B5403" s="6">
        <f>LoonHeffing2020(Table1[[#This Row],[Belastbaar loon]])</f>
        <v>23101.3485</v>
      </c>
      <c r="C5403" s="6">
        <f>AlgemeneHeffingsKorting2020(Table1[[#This Row],[Belastbaar loon]])</f>
        <v>377.53919999999999</v>
      </c>
      <c r="D5403" s="14">
        <f>ArbeidsKorting2020(Table1[[#This Row],[Belastbaar loon]])</f>
        <v>2205.1799999999998</v>
      </c>
      <c r="E5403" s="14">
        <f>MAX(Table1[[#This Row],[Loonheffing]]-Table1[[#This Row],[Algemene Heffingskorting]]-Table1[[#This Row],[Arbeidskorting]],0)</f>
        <v>20518.629300000001</v>
      </c>
      <c r="F5403" s="6">
        <f>Table1[[#This Row],[Belastbaar loon]]-Table1[[#This Row],[Belasting]]</f>
        <v>41332.370699999999</v>
      </c>
      <c r="G5403" s="2">
        <f>(Table1[[#This Row],[Belastbaar loon]]-Table1[[#This Row],[Netto loon]])/Table1[[#This Row],[Belastbaar loon]]</f>
        <v>0.33174288693796383</v>
      </c>
      <c r="H5403" s="14">
        <f t="shared" ca="1" si="79"/>
        <v>20513.7271</v>
      </c>
      <c r="I5403" s="14">
        <f ca="1">IF(ROW()=2, Table1[[#This Row],[Netto loon]], INDIRECT(ADDRESS(ROW()-1,COLUMN(F:F))))</f>
        <v>41327.272899999996</v>
      </c>
      <c r="J5403" s="6">
        <f ca="1">IF(ROW()=2, 0, Table1[[#This Row],[Belastbaar loon]]-INDIRECT(ADDRESS(ROW()-1,COLUMN(A:A))))</f>
        <v>10</v>
      </c>
      <c r="K5403" s="6">
        <f ca="1">Table1[[#This Row],[Netto loon]]-Table1[[#This Row],[Netto vorige schijf]]</f>
        <v>5.0978000000031898</v>
      </c>
      <c r="L5403" s="2">
        <f ca="1">(Table1[[#This Row],[Bruto tov vorige schijf]]-Table1[[#This Row],[Netto tov vorige schijf]])/MAX(Table1[[#This Row],[Bruto tov vorige schijf]],1)</f>
        <v>0.49021999999968102</v>
      </c>
    </row>
    <row r="5404" spans="1:12" x14ac:dyDescent="0.25">
      <c r="A5404" s="14">
        <v>61861</v>
      </c>
      <c r="B5404" s="6">
        <f>LoonHeffing2020(Table1[[#This Row],[Belastbaar loon]])</f>
        <v>23105.083500000001</v>
      </c>
      <c r="C5404" s="6">
        <f>AlgemeneHeffingsKorting2020(Table1[[#This Row],[Belastbaar loon]])</f>
        <v>376.97200000000004</v>
      </c>
      <c r="D5404" s="14">
        <f>ArbeidsKorting2020(Table1[[#This Row],[Belastbaar loon]])</f>
        <v>2204.58</v>
      </c>
      <c r="E5404" s="14">
        <f>MAX(Table1[[#This Row],[Loonheffing]]-Table1[[#This Row],[Algemene Heffingskorting]]-Table1[[#This Row],[Arbeidskorting]],0)</f>
        <v>20523.531499999997</v>
      </c>
      <c r="F5404" s="6">
        <f>Table1[[#This Row],[Belastbaar loon]]-Table1[[#This Row],[Belasting]]</f>
        <v>41337.468500000003</v>
      </c>
      <c r="G5404" s="2">
        <f>(Table1[[#This Row],[Belastbaar loon]]-Table1[[#This Row],[Netto loon]])/Table1[[#This Row],[Belastbaar loon]]</f>
        <v>0.33176850519713547</v>
      </c>
      <c r="H5404" s="14">
        <f t="shared" ca="1" si="79"/>
        <v>20518.629300000001</v>
      </c>
      <c r="I5404" s="14">
        <f ca="1">IF(ROW()=2, Table1[[#This Row],[Netto loon]], INDIRECT(ADDRESS(ROW()-1,COLUMN(F:F))))</f>
        <v>41332.370699999999</v>
      </c>
      <c r="J5404" s="6">
        <f ca="1">IF(ROW()=2, 0, Table1[[#This Row],[Belastbaar loon]]-INDIRECT(ADDRESS(ROW()-1,COLUMN(A:A))))</f>
        <v>10</v>
      </c>
      <c r="K5404" s="6">
        <f ca="1">Table1[[#This Row],[Netto loon]]-Table1[[#This Row],[Netto vorige schijf]]</f>
        <v>5.0978000000031898</v>
      </c>
      <c r="L5404" s="2">
        <f ca="1">(Table1[[#This Row],[Bruto tov vorige schijf]]-Table1[[#This Row],[Netto tov vorige schijf]])/MAX(Table1[[#This Row],[Bruto tov vorige schijf]],1)</f>
        <v>0.49021999999968102</v>
      </c>
    </row>
    <row r="5405" spans="1:12" x14ac:dyDescent="0.25">
      <c r="A5405" s="14">
        <v>61871</v>
      </c>
      <c r="B5405" s="6">
        <f>LoonHeffing2020(Table1[[#This Row],[Belastbaar loon]])</f>
        <v>23108.818500000001</v>
      </c>
      <c r="C5405" s="6">
        <f>AlgemeneHeffingsKorting2020(Table1[[#This Row],[Belastbaar loon]])</f>
        <v>376.40480000000002</v>
      </c>
      <c r="D5405" s="14">
        <f>ArbeidsKorting2020(Table1[[#This Row],[Belastbaar loon]])</f>
        <v>2203.98</v>
      </c>
      <c r="E5405" s="14">
        <f>MAX(Table1[[#This Row],[Loonheffing]]-Table1[[#This Row],[Algemene Heffingskorting]]-Table1[[#This Row],[Arbeidskorting]],0)</f>
        <v>20528.433700000001</v>
      </c>
      <c r="F5405" s="6">
        <f>Table1[[#This Row],[Belastbaar loon]]-Table1[[#This Row],[Belasting]]</f>
        <v>41342.566299999999</v>
      </c>
      <c r="G5405" s="2">
        <f>(Table1[[#This Row],[Belastbaar loon]]-Table1[[#This Row],[Netto loon]])/Table1[[#This Row],[Belastbaar loon]]</f>
        <v>0.33179411517512247</v>
      </c>
      <c r="H5405" s="14">
        <f t="shared" ca="1" si="79"/>
        <v>20523.531499999997</v>
      </c>
      <c r="I5405" s="14">
        <f ca="1">IF(ROW()=2, Table1[[#This Row],[Netto loon]], INDIRECT(ADDRESS(ROW()-1,COLUMN(F:F))))</f>
        <v>41337.468500000003</v>
      </c>
      <c r="J5405" s="6">
        <f ca="1">IF(ROW()=2, 0, Table1[[#This Row],[Belastbaar loon]]-INDIRECT(ADDRESS(ROW()-1,COLUMN(A:A))))</f>
        <v>10</v>
      </c>
      <c r="K5405" s="6">
        <f ca="1">Table1[[#This Row],[Netto loon]]-Table1[[#This Row],[Netto vorige schijf]]</f>
        <v>5.0977999999959138</v>
      </c>
      <c r="L5405" s="2">
        <f ca="1">(Table1[[#This Row],[Bruto tov vorige schijf]]-Table1[[#This Row],[Netto tov vorige schijf]])/MAX(Table1[[#This Row],[Bruto tov vorige schijf]],1)</f>
        <v>0.49022000000040861</v>
      </c>
    </row>
    <row r="5406" spans="1:12" x14ac:dyDescent="0.25">
      <c r="A5406" s="14">
        <v>61881</v>
      </c>
      <c r="B5406" s="6">
        <f>LoonHeffing2020(Table1[[#This Row],[Belastbaar loon]])</f>
        <v>23112.553499999998</v>
      </c>
      <c r="C5406" s="6">
        <f>AlgemeneHeffingsKorting2020(Table1[[#This Row],[Belastbaar loon]])</f>
        <v>375.83760000000001</v>
      </c>
      <c r="D5406" s="14">
        <f>ArbeidsKorting2020(Table1[[#This Row],[Belastbaar loon]])</f>
        <v>2203.38</v>
      </c>
      <c r="E5406" s="14">
        <f>MAX(Table1[[#This Row],[Loonheffing]]-Table1[[#This Row],[Algemene Heffingskorting]]-Table1[[#This Row],[Arbeidskorting]],0)</f>
        <v>20533.335899999998</v>
      </c>
      <c r="F5406" s="6">
        <f>Table1[[#This Row],[Belastbaar loon]]-Table1[[#This Row],[Belasting]]</f>
        <v>41347.664100000002</v>
      </c>
      <c r="G5406" s="2">
        <f>(Table1[[#This Row],[Belastbaar loon]]-Table1[[#This Row],[Netto loon]])/Table1[[#This Row],[Belastbaar loon]]</f>
        <v>0.33181971687593925</v>
      </c>
      <c r="H5406" s="14">
        <f t="shared" ca="1" si="79"/>
        <v>20528.433700000001</v>
      </c>
      <c r="I5406" s="14">
        <f ca="1">IF(ROW()=2, Table1[[#This Row],[Netto loon]], INDIRECT(ADDRESS(ROW()-1,COLUMN(F:F))))</f>
        <v>41342.566299999999</v>
      </c>
      <c r="J5406" s="6">
        <f ca="1">IF(ROW()=2, 0, Table1[[#This Row],[Belastbaar loon]]-INDIRECT(ADDRESS(ROW()-1,COLUMN(A:A))))</f>
        <v>10</v>
      </c>
      <c r="K5406" s="6">
        <f ca="1">Table1[[#This Row],[Netto loon]]-Table1[[#This Row],[Netto vorige schijf]]</f>
        <v>5.0978000000031898</v>
      </c>
      <c r="L5406" s="2">
        <f ca="1">(Table1[[#This Row],[Bruto tov vorige schijf]]-Table1[[#This Row],[Netto tov vorige schijf]])/MAX(Table1[[#This Row],[Bruto tov vorige schijf]],1)</f>
        <v>0.49021999999968102</v>
      </c>
    </row>
    <row r="5407" spans="1:12" x14ac:dyDescent="0.25">
      <c r="A5407" s="14">
        <v>61891</v>
      </c>
      <c r="B5407" s="6">
        <f>LoonHeffing2020(Table1[[#This Row],[Belastbaar loon]])</f>
        <v>23116.288499999999</v>
      </c>
      <c r="C5407" s="6">
        <f>AlgemeneHeffingsKorting2020(Table1[[#This Row],[Belastbaar loon]])</f>
        <v>375.2704</v>
      </c>
      <c r="D5407" s="14">
        <f>ArbeidsKorting2020(Table1[[#This Row],[Belastbaar loon]])</f>
        <v>2202.7800000000002</v>
      </c>
      <c r="E5407" s="14">
        <f>MAX(Table1[[#This Row],[Loonheffing]]-Table1[[#This Row],[Algemene Heffingskorting]]-Table1[[#This Row],[Arbeidskorting]],0)</f>
        <v>20538.238099999999</v>
      </c>
      <c r="F5407" s="6">
        <f>Table1[[#This Row],[Belastbaar loon]]-Table1[[#This Row],[Belasting]]</f>
        <v>41352.761899999998</v>
      </c>
      <c r="G5407" s="2">
        <f>(Table1[[#This Row],[Belastbaar loon]]-Table1[[#This Row],[Netto loon]])/Table1[[#This Row],[Belastbaar loon]]</f>
        <v>0.33184531030359832</v>
      </c>
      <c r="H5407" s="14">
        <f t="shared" ca="1" si="79"/>
        <v>20533.335899999998</v>
      </c>
      <c r="I5407" s="14">
        <f ca="1">IF(ROW()=2, Table1[[#This Row],[Netto loon]], INDIRECT(ADDRESS(ROW()-1,COLUMN(F:F))))</f>
        <v>41347.664100000002</v>
      </c>
      <c r="J5407" s="6">
        <f ca="1">IF(ROW()=2, 0, Table1[[#This Row],[Belastbaar loon]]-INDIRECT(ADDRESS(ROW()-1,COLUMN(A:A))))</f>
        <v>10</v>
      </c>
      <c r="K5407" s="6">
        <f ca="1">Table1[[#This Row],[Netto loon]]-Table1[[#This Row],[Netto vorige schijf]]</f>
        <v>5.0977999999959138</v>
      </c>
      <c r="L5407" s="2">
        <f ca="1">(Table1[[#This Row],[Bruto tov vorige schijf]]-Table1[[#This Row],[Netto tov vorige schijf]])/MAX(Table1[[#This Row],[Bruto tov vorige schijf]],1)</f>
        <v>0.49022000000040861</v>
      </c>
    </row>
    <row r="5408" spans="1:12" x14ac:dyDescent="0.25">
      <c r="A5408" s="14">
        <v>61901</v>
      </c>
      <c r="B5408" s="6">
        <f>LoonHeffing2020(Table1[[#This Row],[Belastbaar loon]])</f>
        <v>23120.023499999999</v>
      </c>
      <c r="C5408" s="6">
        <f>AlgemeneHeffingsKorting2020(Table1[[#This Row],[Belastbaar loon]])</f>
        <v>374.70320000000004</v>
      </c>
      <c r="D5408" s="14">
        <f>ArbeidsKorting2020(Table1[[#This Row],[Belastbaar loon]])</f>
        <v>2202.1799999999998</v>
      </c>
      <c r="E5408" s="14">
        <f>MAX(Table1[[#This Row],[Loonheffing]]-Table1[[#This Row],[Algemene Heffingskorting]]-Table1[[#This Row],[Arbeidskorting]],0)</f>
        <v>20543.140299999999</v>
      </c>
      <c r="F5408" s="6">
        <f>Table1[[#This Row],[Belastbaar loon]]-Table1[[#This Row],[Belasting]]</f>
        <v>41357.859700000001</v>
      </c>
      <c r="G5408" s="2">
        <f>(Table1[[#This Row],[Belastbaar loon]]-Table1[[#This Row],[Netto loon]])/Table1[[#This Row],[Belastbaar loon]]</f>
        <v>0.33187089546210885</v>
      </c>
      <c r="H5408" s="14">
        <f t="shared" ca="1" si="79"/>
        <v>20538.238099999999</v>
      </c>
      <c r="I5408" s="14">
        <f ca="1">IF(ROW()=2, Table1[[#This Row],[Netto loon]], INDIRECT(ADDRESS(ROW()-1,COLUMN(F:F))))</f>
        <v>41352.761899999998</v>
      </c>
      <c r="J5408" s="6">
        <f ca="1">IF(ROW()=2, 0, Table1[[#This Row],[Belastbaar loon]]-INDIRECT(ADDRESS(ROW()-1,COLUMN(A:A))))</f>
        <v>10</v>
      </c>
      <c r="K5408" s="6">
        <f ca="1">Table1[[#This Row],[Netto loon]]-Table1[[#This Row],[Netto vorige schijf]]</f>
        <v>5.0978000000031898</v>
      </c>
      <c r="L5408" s="2">
        <f ca="1">(Table1[[#This Row],[Bruto tov vorige schijf]]-Table1[[#This Row],[Netto tov vorige schijf]])/MAX(Table1[[#This Row],[Bruto tov vorige schijf]],1)</f>
        <v>0.49021999999968102</v>
      </c>
    </row>
    <row r="5409" spans="1:12" x14ac:dyDescent="0.25">
      <c r="A5409" s="14">
        <v>61911</v>
      </c>
      <c r="B5409" s="6">
        <f>LoonHeffing2020(Table1[[#This Row],[Belastbaar loon]])</f>
        <v>23123.7585</v>
      </c>
      <c r="C5409" s="6">
        <f>AlgemeneHeffingsKorting2020(Table1[[#This Row],[Belastbaar loon]])</f>
        <v>374.13600000000002</v>
      </c>
      <c r="D5409" s="14">
        <f>ArbeidsKorting2020(Table1[[#This Row],[Belastbaar loon]])</f>
        <v>2201.58</v>
      </c>
      <c r="E5409" s="14">
        <f>MAX(Table1[[#This Row],[Loonheffing]]-Table1[[#This Row],[Algemene Heffingskorting]]-Table1[[#This Row],[Arbeidskorting]],0)</f>
        <v>20548.042500000003</v>
      </c>
      <c r="F5409" s="6">
        <f>Table1[[#This Row],[Belastbaar loon]]-Table1[[#This Row],[Belasting]]</f>
        <v>41362.957499999997</v>
      </c>
      <c r="G5409" s="2">
        <f>(Table1[[#This Row],[Belastbaar loon]]-Table1[[#This Row],[Netto loon]])/Table1[[#This Row],[Belastbaar loon]]</f>
        <v>0.33189647235547809</v>
      </c>
      <c r="H5409" s="14">
        <f t="shared" ca="1" si="79"/>
        <v>20543.140299999999</v>
      </c>
      <c r="I5409" s="14">
        <f ca="1">IF(ROW()=2, Table1[[#This Row],[Netto loon]], INDIRECT(ADDRESS(ROW()-1,COLUMN(F:F))))</f>
        <v>41357.859700000001</v>
      </c>
      <c r="J5409" s="6">
        <f ca="1">IF(ROW()=2, 0, Table1[[#This Row],[Belastbaar loon]]-INDIRECT(ADDRESS(ROW()-1,COLUMN(A:A))))</f>
        <v>10</v>
      </c>
      <c r="K5409" s="6">
        <f ca="1">Table1[[#This Row],[Netto loon]]-Table1[[#This Row],[Netto vorige schijf]]</f>
        <v>5.0977999999959138</v>
      </c>
      <c r="L5409" s="2">
        <f ca="1">(Table1[[#This Row],[Bruto tov vorige schijf]]-Table1[[#This Row],[Netto tov vorige schijf]])/MAX(Table1[[#This Row],[Bruto tov vorige schijf]],1)</f>
        <v>0.49022000000040861</v>
      </c>
    </row>
    <row r="5410" spans="1:12" x14ac:dyDescent="0.25">
      <c r="A5410" s="14">
        <v>61921</v>
      </c>
      <c r="B5410" s="6">
        <f>LoonHeffing2020(Table1[[#This Row],[Belastbaar loon]])</f>
        <v>23127.4935</v>
      </c>
      <c r="C5410" s="6">
        <f>AlgemeneHeffingsKorting2020(Table1[[#This Row],[Belastbaar loon]])</f>
        <v>373.56880000000001</v>
      </c>
      <c r="D5410" s="14">
        <f>ArbeidsKorting2020(Table1[[#This Row],[Belastbaar loon]])</f>
        <v>2200.98</v>
      </c>
      <c r="E5410" s="14">
        <f>MAX(Table1[[#This Row],[Loonheffing]]-Table1[[#This Row],[Algemene Heffingskorting]]-Table1[[#This Row],[Arbeidskorting]],0)</f>
        <v>20552.9447</v>
      </c>
      <c r="F5410" s="6">
        <f>Table1[[#This Row],[Belastbaar loon]]-Table1[[#This Row],[Belasting]]</f>
        <v>41368.0553</v>
      </c>
      <c r="G5410" s="2">
        <f>(Table1[[#This Row],[Belastbaar loon]]-Table1[[#This Row],[Netto loon]])/Table1[[#This Row],[Belastbaar loon]]</f>
        <v>0.33192204098771017</v>
      </c>
      <c r="H5410" s="14">
        <f t="shared" ca="1" si="79"/>
        <v>20548.042500000003</v>
      </c>
      <c r="I5410" s="14">
        <f ca="1">IF(ROW()=2, Table1[[#This Row],[Netto loon]], INDIRECT(ADDRESS(ROW()-1,COLUMN(F:F))))</f>
        <v>41362.957499999997</v>
      </c>
      <c r="J5410" s="6">
        <f ca="1">IF(ROW()=2, 0, Table1[[#This Row],[Belastbaar loon]]-INDIRECT(ADDRESS(ROW()-1,COLUMN(A:A))))</f>
        <v>10</v>
      </c>
      <c r="K5410" s="6">
        <f ca="1">Table1[[#This Row],[Netto loon]]-Table1[[#This Row],[Netto vorige schijf]]</f>
        <v>5.0978000000031898</v>
      </c>
      <c r="L5410" s="2">
        <f ca="1">(Table1[[#This Row],[Bruto tov vorige schijf]]-Table1[[#This Row],[Netto tov vorige schijf]])/MAX(Table1[[#This Row],[Bruto tov vorige schijf]],1)</f>
        <v>0.49021999999968102</v>
      </c>
    </row>
    <row r="5411" spans="1:12" x14ac:dyDescent="0.25">
      <c r="A5411" s="14">
        <v>61931</v>
      </c>
      <c r="B5411" s="6">
        <f>LoonHeffing2020(Table1[[#This Row],[Belastbaar loon]])</f>
        <v>23131.228500000001</v>
      </c>
      <c r="C5411" s="6">
        <f>AlgemeneHeffingsKorting2020(Table1[[#This Row],[Belastbaar loon]])</f>
        <v>373.0016</v>
      </c>
      <c r="D5411" s="14">
        <f>ArbeidsKorting2020(Table1[[#This Row],[Belastbaar loon]])</f>
        <v>2200.38</v>
      </c>
      <c r="E5411" s="14">
        <f>MAX(Table1[[#This Row],[Loonheffing]]-Table1[[#This Row],[Algemene Heffingskorting]]-Table1[[#This Row],[Arbeidskorting]],0)</f>
        <v>20557.8469</v>
      </c>
      <c r="F5411" s="6">
        <f>Table1[[#This Row],[Belastbaar loon]]-Table1[[#This Row],[Belasting]]</f>
        <v>41373.153099999996</v>
      </c>
      <c r="G5411" s="2">
        <f>(Table1[[#This Row],[Belastbaar loon]]-Table1[[#This Row],[Netto loon]])/Table1[[#This Row],[Belastbaar loon]]</f>
        <v>0.33194760136280704</v>
      </c>
      <c r="H5411" s="14">
        <f t="shared" ca="1" si="79"/>
        <v>20552.9447</v>
      </c>
      <c r="I5411" s="14">
        <f ca="1">IF(ROW()=2, Table1[[#This Row],[Netto loon]], INDIRECT(ADDRESS(ROW()-1,COLUMN(F:F))))</f>
        <v>41368.0553</v>
      </c>
      <c r="J5411" s="6">
        <f ca="1">IF(ROW()=2, 0, Table1[[#This Row],[Belastbaar loon]]-INDIRECT(ADDRESS(ROW()-1,COLUMN(A:A))))</f>
        <v>10</v>
      </c>
      <c r="K5411" s="6">
        <f ca="1">Table1[[#This Row],[Netto loon]]-Table1[[#This Row],[Netto vorige schijf]]</f>
        <v>5.0977999999959138</v>
      </c>
      <c r="L5411" s="2">
        <f ca="1">(Table1[[#This Row],[Bruto tov vorige schijf]]-Table1[[#This Row],[Netto tov vorige schijf]])/MAX(Table1[[#This Row],[Bruto tov vorige schijf]],1)</f>
        <v>0.49022000000040861</v>
      </c>
    </row>
    <row r="5412" spans="1:12" x14ac:dyDescent="0.25">
      <c r="A5412" s="14">
        <v>61941</v>
      </c>
      <c r="B5412" s="6">
        <f>LoonHeffing2020(Table1[[#This Row],[Belastbaar loon]])</f>
        <v>23134.963500000002</v>
      </c>
      <c r="C5412" s="6">
        <f>AlgemeneHeffingsKorting2020(Table1[[#This Row],[Belastbaar loon]])</f>
        <v>372.43440000000004</v>
      </c>
      <c r="D5412" s="14">
        <f>ArbeidsKorting2020(Table1[[#This Row],[Belastbaar loon]])</f>
        <v>2199.7800000000002</v>
      </c>
      <c r="E5412" s="14">
        <f>MAX(Table1[[#This Row],[Loonheffing]]-Table1[[#This Row],[Algemene Heffingskorting]]-Table1[[#This Row],[Arbeidskorting]],0)</f>
        <v>20562.749100000005</v>
      </c>
      <c r="F5412" s="6">
        <f>Table1[[#This Row],[Belastbaar loon]]-Table1[[#This Row],[Belasting]]</f>
        <v>41378.250899999999</v>
      </c>
      <c r="G5412" s="2">
        <f>(Table1[[#This Row],[Belastbaar loon]]-Table1[[#This Row],[Netto loon]])/Table1[[#This Row],[Belastbaar loon]]</f>
        <v>0.3319731534847678</v>
      </c>
      <c r="H5412" s="14">
        <f t="shared" ca="1" si="79"/>
        <v>20557.8469</v>
      </c>
      <c r="I5412" s="14">
        <f ca="1">IF(ROW()=2, Table1[[#This Row],[Netto loon]], INDIRECT(ADDRESS(ROW()-1,COLUMN(F:F))))</f>
        <v>41373.153099999996</v>
      </c>
      <c r="J5412" s="6">
        <f ca="1">IF(ROW()=2, 0, Table1[[#This Row],[Belastbaar loon]]-INDIRECT(ADDRESS(ROW()-1,COLUMN(A:A))))</f>
        <v>10</v>
      </c>
      <c r="K5412" s="6">
        <f ca="1">Table1[[#This Row],[Netto loon]]-Table1[[#This Row],[Netto vorige schijf]]</f>
        <v>5.0978000000031898</v>
      </c>
      <c r="L5412" s="2">
        <f ca="1">(Table1[[#This Row],[Bruto tov vorige schijf]]-Table1[[#This Row],[Netto tov vorige schijf]])/MAX(Table1[[#This Row],[Bruto tov vorige schijf]],1)</f>
        <v>0.49021999999968102</v>
      </c>
    </row>
    <row r="5413" spans="1:12" x14ac:dyDescent="0.25">
      <c r="A5413" s="14">
        <v>61951</v>
      </c>
      <c r="B5413" s="6">
        <f>LoonHeffing2020(Table1[[#This Row],[Belastbaar loon]])</f>
        <v>23138.698499999999</v>
      </c>
      <c r="C5413" s="6">
        <f>AlgemeneHeffingsKorting2020(Table1[[#This Row],[Belastbaar loon]])</f>
        <v>371.86720000000003</v>
      </c>
      <c r="D5413" s="14">
        <f>ArbeidsKorting2020(Table1[[#This Row],[Belastbaar loon]])</f>
        <v>2199.1799999999998</v>
      </c>
      <c r="E5413" s="14">
        <f>MAX(Table1[[#This Row],[Loonheffing]]-Table1[[#This Row],[Algemene Heffingskorting]]-Table1[[#This Row],[Arbeidskorting]],0)</f>
        <v>20567.651299999998</v>
      </c>
      <c r="F5413" s="6">
        <f>Table1[[#This Row],[Belastbaar loon]]-Table1[[#This Row],[Belasting]]</f>
        <v>41383.348700000002</v>
      </c>
      <c r="G5413" s="2">
        <f>(Table1[[#This Row],[Belastbaar loon]]-Table1[[#This Row],[Netto loon]])/Table1[[#This Row],[Belastbaar loon]]</f>
        <v>0.33199869735758902</v>
      </c>
      <c r="H5413" s="14">
        <f t="shared" ca="1" si="79"/>
        <v>20562.749100000005</v>
      </c>
      <c r="I5413" s="14">
        <f ca="1">IF(ROW()=2, Table1[[#This Row],[Netto loon]], INDIRECT(ADDRESS(ROW()-1,COLUMN(F:F))))</f>
        <v>41378.250899999999</v>
      </c>
      <c r="J5413" s="6">
        <f ca="1">IF(ROW()=2, 0, Table1[[#This Row],[Belastbaar loon]]-INDIRECT(ADDRESS(ROW()-1,COLUMN(A:A))))</f>
        <v>10</v>
      </c>
      <c r="K5413" s="6">
        <f ca="1">Table1[[#This Row],[Netto loon]]-Table1[[#This Row],[Netto vorige schijf]]</f>
        <v>5.0978000000031898</v>
      </c>
      <c r="L5413" s="2">
        <f ca="1">(Table1[[#This Row],[Bruto tov vorige schijf]]-Table1[[#This Row],[Netto tov vorige schijf]])/MAX(Table1[[#This Row],[Bruto tov vorige schijf]],1)</f>
        <v>0.49021999999968102</v>
      </c>
    </row>
    <row r="5414" spans="1:12" x14ac:dyDescent="0.25">
      <c r="A5414" s="14">
        <v>61961</v>
      </c>
      <c r="B5414" s="6">
        <f>LoonHeffing2020(Table1[[#This Row],[Belastbaar loon]])</f>
        <v>23142.433499999999</v>
      </c>
      <c r="C5414" s="6">
        <f>AlgemeneHeffingsKorting2020(Table1[[#This Row],[Belastbaar loon]])</f>
        <v>371.3</v>
      </c>
      <c r="D5414" s="14">
        <f>ArbeidsKorting2020(Table1[[#This Row],[Belastbaar loon]])</f>
        <v>2198.58</v>
      </c>
      <c r="E5414" s="14">
        <f>MAX(Table1[[#This Row],[Loonheffing]]-Table1[[#This Row],[Algemene Heffingskorting]]-Table1[[#This Row],[Arbeidskorting]],0)</f>
        <v>20572.553500000002</v>
      </c>
      <c r="F5414" s="6">
        <f>Table1[[#This Row],[Belastbaar loon]]-Table1[[#This Row],[Belasting]]</f>
        <v>41388.446499999998</v>
      </c>
      <c r="G5414" s="2">
        <f>(Table1[[#This Row],[Belastbaar loon]]-Table1[[#This Row],[Netto loon]])/Table1[[#This Row],[Belastbaar loon]]</f>
        <v>0.33202423298526496</v>
      </c>
      <c r="H5414" s="14">
        <f t="shared" ca="1" si="79"/>
        <v>20567.651299999998</v>
      </c>
      <c r="I5414" s="14">
        <f ca="1">IF(ROW()=2, Table1[[#This Row],[Netto loon]], INDIRECT(ADDRESS(ROW()-1,COLUMN(F:F))))</f>
        <v>41383.348700000002</v>
      </c>
      <c r="J5414" s="6">
        <f ca="1">IF(ROW()=2, 0, Table1[[#This Row],[Belastbaar loon]]-INDIRECT(ADDRESS(ROW()-1,COLUMN(A:A))))</f>
        <v>10</v>
      </c>
      <c r="K5414" s="6">
        <f ca="1">Table1[[#This Row],[Netto loon]]-Table1[[#This Row],[Netto vorige schijf]]</f>
        <v>5.0977999999959138</v>
      </c>
      <c r="L5414" s="2">
        <f ca="1">(Table1[[#This Row],[Bruto tov vorige schijf]]-Table1[[#This Row],[Netto tov vorige schijf]])/MAX(Table1[[#This Row],[Bruto tov vorige schijf]],1)</f>
        <v>0.49022000000040861</v>
      </c>
    </row>
    <row r="5415" spans="1:12" x14ac:dyDescent="0.25">
      <c r="A5415" s="14">
        <v>61971</v>
      </c>
      <c r="B5415" s="6">
        <f>LoonHeffing2020(Table1[[#This Row],[Belastbaar loon]])</f>
        <v>23146.1685</v>
      </c>
      <c r="C5415" s="6">
        <f>AlgemeneHeffingsKorting2020(Table1[[#This Row],[Belastbaar loon]])</f>
        <v>370.7328</v>
      </c>
      <c r="D5415" s="14">
        <f>ArbeidsKorting2020(Table1[[#This Row],[Belastbaar loon]])</f>
        <v>2197.98</v>
      </c>
      <c r="E5415" s="14">
        <f>MAX(Table1[[#This Row],[Loonheffing]]-Table1[[#This Row],[Algemene Heffingskorting]]-Table1[[#This Row],[Arbeidskorting]],0)</f>
        <v>20577.455699999999</v>
      </c>
      <c r="F5415" s="6">
        <f>Table1[[#This Row],[Belastbaar loon]]-Table1[[#This Row],[Belasting]]</f>
        <v>41393.544300000001</v>
      </c>
      <c r="G5415" s="2">
        <f>(Table1[[#This Row],[Belastbaar loon]]-Table1[[#This Row],[Netto loon]])/Table1[[#This Row],[Belastbaar loon]]</f>
        <v>0.3320497603717868</v>
      </c>
      <c r="H5415" s="14">
        <f t="shared" ca="1" si="79"/>
        <v>20572.553500000002</v>
      </c>
      <c r="I5415" s="14">
        <f ca="1">IF(ROW()=2, Table1[[#This Row],[Netto loon]], INDIRECT(ADDRESS(ROW()-1,COLUMN(F:F))))</f>
        <v>41388.446499999998</v>
      </c>
      <c r="J5415" s="6">
        <f ca="1">IF(ROW()=2, 0, Table1[[#This Row],[Belastbaar loon]]-INDIRECT(ADDRESS(ROW()-1,COLUMN(A:A))))</f>
        <v>10</v>
      </c>
      <c r="K5415" s="6">
        <f ca="1">Table1[[#This Row],[Netto loon]]-Table1[[#This Row],[Netto vorige schijf]]</f>
        <v>5.0978000000031898</v>
      </c>
      <c r="L5415" s="2">
        <f ca="1">(Table1[[#This Row],[Bruto tov vorige schijf]]-Table1[[#This Row],[Netto tov vorige schijf]])/MAX(Table1[[#This Row],[Bruto tov vorige schijf]],1)</f>
        <v>0.49021999999968102</v>
      </c>
    </row>
    <row r="5416" spans="1:12" x14ac:dyDescent="0.25">
      <c r="A5416" s="14">
        <v>61981</v>
      </c>
      <c r="B5416" s="6">
        <f>LoonHeffing2020(Table1[[#This Row],[Belastbaar loon]])</f>
        <v>23149.9035</v>
      </c>
      <c r="C5416" s="6">
        <f>AlgemeneHeffingsKorting2020(Table1[[#This Row],[Belastbaar loon]])</f>
        <v>370.16560000000004</v>
      </c>
      <c r="D5416" s="14">
        <f>ArbeidsKorting2020(Table1[[#This Row],[Belastbaar loon]])</f>
        <v>2197.38</v>
      </c>
      <c r="E5416" s="14">
        <f>MAX(Table1[[#This Row],[Loonheffing]]-Table1[[#This Row],[Algemene Heffingskorting]]-Table1[[#This Row],[Arbeidskorting]],0)</f>
        <v>20582.357899999999</v>
      </c>
      <c r="F5416" s="6">
        <f>Table1[[#This Row],[Belastbaar loon]]-Table1[[#This Row],[Belasting]]</f>
        <v>41398.642099999997</v>
      </c>
      <c r="G5416" s="2">
        <f>(Table1[[#This Row],[Belastbaar loon]]-Table1[[#This Row],[Netto loon]])/Table1[[#This Row],[Belastbaar loon]]</f>
        <v>0.33207527952114363</v>
      </c>
      <c r="H5416" s="14">
        <f t="shared" ca="1" si="79"/>
        <v>20577.455699999999</v>
      </c>
      <c r="I5416" s="14">
        <f ca="1">IF(ROW()=2, Table1[[#This Row],[Netto loon]], INDIRECT(ADDRESS(ROW()-1,COLUMN(F:F))))</f>
        <v>41393.544300000001</v>
      </c>
      <c r="J5416" s="6">
        <f ca="1">IF(ROW()=2, 0, Table1[[#This Row],[Belastbaar loon]]-INDIRECT(ADDRESS(ROW()-1,COLUMN(A:A))))</f>
        <v>10</v>
      </c>
      <c r="K5416" s="6">
        <f ca="1">Table1[[#This Row],[Netto loon]]-Table1[[#This Row],[Netto vorige schijf]]</f>
        <v>5.0977999999959138</v>
      </c>
      <c r="L5416" s="2">
        <f ca="1">(Table1[[#This Row],[Bruto tov vorige schijf]]-Table1[[#This Row],[Netto tov vorige schijf]])/MAX(Table1[[#This Row],[Bruto tov vorige schijf]],1)</f>
        <v>0.49022000000040861</v>
      </c>
    </row>
    <row r="5417" spans="1:12" x14ac:dyDescent="0.25">
      <c r="A5417" s="14">
        <v>61991</v>
      </c>
      <c r="B5417" s="6">
        <f>LoonHeffing2020(Table1[[#This Row],[Belastbaar loon]])</f>
        <v>23153.638500000001</v>
      </c>
      <c r="C5417" s="6">
        <f>AlgemeneHeffingsKorting2020(Table1[[#This Row],[Belastbaar loon]])</f>
        <v>369.59840000000003</v>
      </c>
      <c r="D5417" s="14">
        <f>ArbeidsKorting2020(Table1[[#This Row],[Belastbaar loon]])</f>
        <v>2196.7800000000002</v>
      </c>
      <c r="E5417" s="14">
        <f>MAX(Table1[[#This Row],[Loonheffing]]-Table1[[#This Row],[Algemene Heffingskorting]]-Table1[[#This Row],[Arbeidskorting]],0)</f>
        <v>20587.260100000003</v>
      </c>
      <c r="F5417" s="6">
        <f>Table1[[#This Row],[Belastbaar loon]]-Table1[[#This Row],[Belasting]]</f>
        <v>41403.7399</v>
      </c>
      <c r="G5417" s="2">
        <f>(Table1[[#This Row],[Belastbaar loon]]-Table1[[#This Row],[Netto loon]])/Table1[[#This Row],[Belastbaar loon]]</f>
        <v>0.33210079043732155</v>
      </c>
      <c r="H5417" s="14">
        <f t="shared" ca="1" si="79"/>
        <v>20582.357899999999</v>
      </c>
      <c r="I5417" s="14">
        <f ca="1">IF(ROW()=2, Table1[[#This Row],[Netto loon]], INDIRECT(ADDRESS(ROW()-1,COLUMN(F:F))))</f>
        <v>41398.642099999997</v>
      </c>
      <c r="J5417" s="6">
        <f ca="1">IF(ROW()=2, 0, Table1[[#This Row],[Belastbaar loon]]-INDIRECT(ADDRESS(ROW()-1,COLUMN(A:A))))</f>
        <v>10</v>
      </c>
      <c r="K5417" s="6">
        <f ca="1">Table1[[#This Row],[Netto loon]]-Table1[[#This Row],[Netto vorige schijf]]</f>
        <v>5.0978000000031898</v>
      </c>
      <c r="L5417" s="2">
        <f ca="1">(Table1[[#This Row],[Bruto tov vorige schijf]]-Table1[[#This Row],[Netto tov vorige schijf]])/MAX(Table1[[#This Row],[Bruto tov vorige schijf]],1)</f>
        <v>0.49021999999968102</v>
      </c>
    </row>
    <row r="5418" spans="1:12" x14ac:dyDescent="0.25">
      <c r="A5418" s="14">
        <v>62001</v>
      </c>
      <c r="B5418" s="6">
        <f>LoonHeffing2020(Table1[[#This Row],[Belastbaar loon]])</f>
        <v>23157.373500000002</v>
      </c>
      <c r="C5418" s="6">
        <f>AlgemeneHeffingsKorting2020(Table1[[#This Row],[Belastbaar loon]])</f>
        <v>369.03120000000001</v>
      </c>
      <c r="D5418" s="14">
        <f>ArbeidsKorting2020(Table1[[#This Row],[Belastbaar loon]])</f>
        <v>2196.1799999999998</v>
      </c>
      <c r="E5418" s="14">
        <f>MAX(Table1[[#This Row],[Loonheffing]]-Table1[[#This Row],[Algemene Heffingskorting]]-Table1[[#This Row],[Arbeidskorting]],0)</f>
        <v>20592.1623</v>
      </c>
      <c r="F5418" s="6">
        <f>Table1[[#This Row],[Belastbaar loon]]-Table1[[#This Row],[Belasting]]</f>
        <v>41408.837700000004</v>
      </c>
      <c r="G5418" s="2">
        <f>(Table1[[#This Row],[Belastbaar loon]]-Table1[[#This Row],[Netto loon]])/Table1[[#This Row],[Belastbaar loon]]</f>
        <v>0.33212629312430436</v>
      </c>
      <c r="H5418" s="14">
        <f t="shared" ca="1" si="79"/>
        <v>20587.260100000003</v>
      </c>
      <c r="I5418" s="14">
        <f ca="1">IF(ROW()=2, Table1[[#This Row],[Netto loon]], INDIRECT(ADDRESS(ROW()-1,COLUMN(F:F))))</f>
        <v>41403.7399</v>
      </c>
      <c r="J5418" s="6">
        <f ca="1">IF(ROW()=2, 0, Table1[[#This Row],[Belastbaar loon]]-INDIRECT(ADDRESS(ROW()-1,COLUMN(A:A))))</f>
        <v>10</v>
      </c>
      <c r="K5418" s="6">
        <f ca="1">Table1[[#This Row],[Netto loon]]-Table1[[#This Row],[Netto vorige schijf]]</f>
        <v>5.0978000000031898</v>
      </c>
      <c r="L5418" s="2">
        <f ca="1">(Table1[[#This Row],[Bruto tov vorige schijf]]-Table1[[#This Row],[Netto tov vorige schijf]])/MAX(Table1[[#This Row],[Bruto tov vorige schijf]],1)</f>
        <v>0.49021999999968102</v>
      </c>
    </row>
    <row r="5419" spans="1:12" x14ac:dyDescent="0.25">
      <c r="A5419" s="14">
        <v>62011</v>
      </c>
      <c r="B5419" s="6">
        <f>LoonHeffing2020(Table1[[#This Row],[Belastbaar loon]])</f>
        <v>23161.108499999998</v>
      </c>
      <c r="C5419" s="6">
        <f>AlgemeneHeffingsKorting2020(Table1[[#This Row],[Belastbaar loon]])</f>
        <v>368.464</v>
      </c>
      <c r="D5419" s="14">
        <f>ArbeidsKorting2020(Table1[[#This Row],[Belastbaar loon]])</f>
        <v>2195.58</v>
      </c>
      <c r="E5419" s="14">
        <f>MAX(Table1[[#This Row],[Loonheffing]]-Table1[[#This Row],[Algemene Heffingskorting]]-Table1[[#This Row],[Arbeidskorting]],0)</f>
        <v>20597.0645</v>
      </c>
      <c r="F5419" s="6">
        <f>Table1[[#This Row],[Belastbaar loon]]-Table1[[#This Row],[Belasting]]</f>
        <v>41413.9355</v>
      </c>
      <c r="G5419" s="2">
        <f>(Table1[[#This Row],[Belastbaar loon]]-Table1[[#This Row],[Netto loon]])/Table1[[#This Row],[Belastbaar loon]]</f>
        <v>0.33215178758607344</v>
      </c>
      <c r="H5419" s="14">
        <f t="shared" ca="1" si="79"/>
        <v>20592.1623</v>
      </c>
      <c r="I5419" s="14">
        <f ca="1">IF(ROW()=2, Table1[[#This Row],[Netto loon]], INDIRECT(ADDRESS(ROW()-1,COLUMN(F:F))))</f>
        <v>41408.837700000004</v>
      </c>
      <c r="J5419" s="6">
        <f ca="1">IF(ROW()=2, 0, Table1[[#This Row],[Belastbaar loon]]-INDIRECT(ADDRESS(ROW()-1,COLUMN(A:A))))</f>
        <v>10</v>
      </c>
      <c r="K5419" s="6">
        <f ca="1">Table1[[#This Row],[Netto loon]]-Table1[[#This Row],[Netto vorige schijf]]</f>
        <v>5.0977999999959138</v>
      </c>
      <c r="L5419" s="2">
        <f ca="1">(Table1[[#This Row],[Bruto tov vorige schijf]]-Table1[[#This Row],[Netto tov vorige schijf]])/MAX(Table1[[#This Row],[Bruto tov vorige schijf]],1)</f>
        <v>0.49022000000040861</v>
      </c>
    </row>
    <row r="5420" spans="1:12" x14ac:dyDescent="0.25">
      <c r="A5420" s="14">
        <v>62021</v>
      </c>
      <c r="B5420" s="6">
        <f>LoonHeffing2020(Table1[[#This Row],[Belastbaar loon]])</f>
        <v>23164.843499999999</v>
      </c>
      <c r="C5420" s="6">
        <f>AlgemeneHeffingsKorting2020(Table1[[#This Row],[Belastbaar loon]])</f>
        <v>367.89680000000004</v>
      </c>
      <c r="D5420" s="14">
        <f>ArbeidsKorting2020(Table1[[#This Row],[Belastbaar loon]])</f>
        <v>2194.98</v>
      </c>
      <c r="E5420" s="14">
        <f>MAX(Table1[[#This Row],[Loonheffing]]-Table1[[#This Row],[Algemene Heffingskorting]]-Table1[[#This Row],[Arbeidskorting]],0)</f>
        <v>20601.966700000001</v>
      </c>
      <c r="F5420" s="6">
        <f>Table1[[#This Row],[Belastbaar loon]]-Table1[[#This Row],[Belasting]]</f>
        <v>41419.033299999996</v>
      </c>
      <c r="G5420" s="2">
        <f>(Table1[[#This Row],[Belastbaar loon]]-Table1[[#This Row],[Netto loon]])/Table1[[#This Row],[Belastbaar loon]]</f>
        <v>0.33217727382660717</v>
      </c>
      <c r="H5420" s="14">
        <f t="shared" ca="1" si="79"/>
        <v>20597.0645</v>
      </c>
      <c r="I5420" s="14">
        <f ca="1">IF(ROW()=2, Table1[[#This Row],[Netto loon]], INDIRECT(ADDRESS(ROW()-1,COLUMN(F:F))))</f>
        <v>41413.9355</v>
      </c>
      <c r="J5420" s="6">
        <f ca="1">IF(ROW()=2, 0, Table1[[#This Row],[Belastbaar loon]]-INDIRECT(ADDRESS(ROW()-1,COLUMN(A:A))))</f>
        <v>10</v>
      </c>
      <c r="K5420" s="6">
        <f ca="1">Table1[[#This Row],[Netto loon]]-Table1[[#This Row],[Netto vorige schijf]]</f>
        <v>5.0977999999959138</v>
      </c>
      <c r="L5420" s="2">
        <f ca="1">(Table1[[#This Row],[Bruto tov vorige schijf]]-Table1[[#This Row],[Netto tov vorige schijf]])/MAX(Table1[[#This Row],[Bruto tov vorige schijf]],1)</f>
        <v>0.49022000000040861</v>
      </c>
    </row>
    <row r="5421" spans="1:12" x14ac:dyDescent="0.25">
      <c r="A5421" s="14">
        <v>62031</v>
      </c>
      <c r="B5421" s="6">
        <f>LoonHeffing2020(Table1[[#This Row],[Belastbaar loon]])</f>
        <v>23168.5785</v>
      </c>
      <c r="C5421" s="6">
        <f>AlgemeneHeffingsKorting2020(Table1[[#This Row],[Belastbaar loon]])</f>
        <v>367.32960000000003</v>
      </c>
      <c r="D5421" s="14">
        <f>ArbeidsKorting2020(Table1[[#This Row],[Belastbaar loon]])</f>
        <v>2194.38</v>
      </c>
      <c r="E5421" s="14">
        <f>MAX(Table1[[#This Row],[Loonheffing]]-Table1[[#This Row],[Algemene Heffingskorting]]-Table1[[#This Row],[Arbeidskorting]],0)</f>
        <v>20606.868899999998</v>
      </c>
      <c r="F5421" s="6">
        <f>Table1[[#This Row],[Belastbaar loon]]-Table1[[#This Row],[Belasting]]</f>
        <v>41424.131099999999</v>
      </c>
      <c r="G5421" s="2">
        <f>(Table1[[#This Row],[Belastbaar loon]]-Table1[[#This Row],[Netto loon]])/Table1[[#This Row],[Belastbaar loon]]</f>
        <v>0.33220275184988152</v>
      </c>
      <c r="H5421" s="14">
        <f t="shared" ca="1" si="79"/>
        <v>20601.966700000001</v>
      </c>
      <c r="I5421" s="14">
        <f ca="1">IF(ROW()=2, Table1[[#This Row],[Netto loon]], INDIRECT(ADDRESS(ROW()-1,COLUMN(F:F))))</f>
        <v>41419.033299999996</v>
      </c>
      <c r="J5421" s="6">
        <f ca="1">IF(ROW()=2, 0, Table1[[#This Row],[Belastbaar loon]]-INDIRECT(ADDRESS(ROW()-1,COLUMN(A:A))))</f>
        <v>10</v>
      </c>
      <c r="K5421" s="6">
        <f ca="1">Table1[[#This Row],[Netto loon]]-Table1[[#This Row],[Netto vorige schijf]]</f>
        <v>5.0978000000031898</v>
      </c>
      <c r="L5421" s="2">
        <f ca="1">(Table1[[#This Row],[Bruto tov vorige schijf]]-Table1[[#This Row],[Netto tov vorige schijf]])/MAX(Table1[[#This Row],[Bruto tov vorige schijf]],1)</f>
        <v>0.49021999999968102</v>
      </c>
    </row>
    <row r="5422" spans="1:12" x14ac:dyDescent="0.25">
      <c r="A5422" s="14">
        <v>62041</v>
      </c>
      <c r="B5422" s="6">
        <f>LoonHeffing2020(Table1[[#This Row],[Belastbaar loon]])</f>
        <v>23172.3135</v>
      </c>
      <c r="C5422" s="6">
        <f>AlgemeneHeffingsKorting2020(Table1[[#This Row],[Belastbaar loon]])</f>
        <v>366.76240000000001</v>
      </c>
      <c r="D5422" s="14">
        <f>ArbeidsKorting2020(Table1[[#This Row],[Belastbaar loon]])</f>
        <v>2193.7800000000002</v>
      </c>
      <c r="E5422" s="14">
        <f>MAX(Table1[[#This Row],[Loonheffing]]-Table1[[#This Row],[Algemene Heffingskorting]]-Table1[[#This Row],[Arbeidskorting]],0)</f>
        <v>20611.771100000002</v>
      </c>
      <c r="F5422" s="6">
        <f>Table1[[#This Row],[Belastbaar loon]]-Table1[[#This Row],[Belasting]]</f>
        <v>41429.228900000002</v>
      </c>
      <c r="G5422" s="2">
        <f>(Table1[[#This Row],[Belastbaar loon]]-Table1[[#This Row],[Netto loon]])/Table1[[#This Row],[Belastbaar loon]]</f>
        <v>0.33222822165987004</v>
      </c>
      <c r="H5422" s="14">
        <f t="shared" ca="1" si="79"/>
        <v>20606.868899999998</v>
      </c>
      <c r="I5422" s="14">
        <f ca="1">IF(ROW()=2, Table1[[#This Row],[Netto loon]], INDIRECT(ADDRESS(ROW()-1,COLUMN(F:F))))</f>
        <v>41424.131099999999</v>
      </c>
      <c r="J5422" s="6">
        <f ca="1">IF(ROW()=2, 0, Table1[[#This Row],[Belastbaar loon]]-INDIRECT(ADDRESS(ROW()-1,COLUMN(A:A))))</f>
        <v>10</v>
      </c>
      <c r="K5422" s="6">
        <f ca="1">Table1[[#This Row],[Netto loon]]-Table1[[#This Row],[Netto vorige schijf]]</f>
        <v>5.0978000000031898</v>
      </c>
      <c r="L5422" s="2">
        <f ca="1">(Table1[[#This Row],[Bruto tov vorige schijf]]-Table1[[#This Row],[Netto tov vorige schijf]])/MAX(Table1[[#This Row],[Bruto tov vorige schijf]],1)</f>
        <v>0.49021999999968102</v>
      </c>
    </row>
    <row r="5423" spans="1:12" x14ac:dyDescent="0.25">
      <c r="A5423" s="14">
        <v>62051</v>
      </c>
      <c r="B5423" s="6">
        <f>LoonHeffing2020(Table1[[#This Row],[Belastbaar loon]])</f>
        <v>23176.048500000001</v>
      </c>
      <c r="C5423" s="6">
        <f>AlgemeneHeffingsKorting2020(Table1[[#This Row],[Belastbaar loon]])</f>
        <v>366.1952</v>
      </c>
      <c r="D5423" s="14">
        <f>ArbeidsKorting2020(Table1[[#This Row],[Belastbaar loon]])</f>
        <v>2193.1799999999998</v>
      </c>
      <c r="E5423" s="14">
        <f>MAX(Table1[[#This Row],[Loonheffing]]-Table1[[#This Row],[Algemene Heffingskorting]]-Table1[[#This Row],[Arbeidskorting]],0)</f>
        <v>20616.673300000002</v>
      </c>
      <c r="F5423" s="6">
        <f>Table1[[#This Row],[Belastbaar loon]]-Table1[[#This Row],[Belasting]]</f>
        <v>41434.326699999998</v>
      </c>
      <c r="G5423" s="2">
        <f>(Table1[[#This Row],[Belastbaar loon]]-Table1[[#This Row],[Netto loon]])/Table1[[#This Row],[Belastbaar loon]]</f>
        <v>0.33225368326054378</v>
      </c>
      <c r="H5423" s="14">
        <f t="shared" ca="1" si="79"/>
        <v>20611.771100000002</v>
      </c>
      <c r="I5423" s="14">
        <f ca="1">IF(ROW()=2, Table1[[#This Row],[Netto loon]], INDIRECT(ADDRESS(ROW()-1,COLUMN(F:F))))</f>
        <v>41429.228900000002</v>
      </c>
      <c r="J5423" s="6">
        <f ca="1">IF(ROW()=2, 0, Table1[[#This Row],[Belastbaar loon]]-INDIRECT(ADDRESS(ROW()-1,COLUMN(A:A))))</f>
        <v>10</v>
      </c>
      <c r="K5423" s="6">
        <f ca="1">Table1[[#This Row],[Netto loon]]-Table1[[#This Row],[Netto vorige schijf]]</f>
        <v>5.0977999999959138</v>
      </c>
      <c r="L5423" s="2">
        <f ca="1">(Table1[[#This Row],[Bruto tov vorige schijf]]-Table1[[#This Row],[Netto tov vorige schijf]])/MAX(Table1[[#This Row],[Bruto tov vorige schijf]],1)</f>
        <v>0.49022000000040861</v>
      </c>
    </row>
    <row r="5424" spans="1:12" x14ac:dyDescent="0.25">
      <c r="A5424" s="14">
        <v>62061</v>
      </c>
      <c r="B5424" s="6">
        <f>LoonHeffing2020(Table1[[#This Row],[Belastbaar loon]])</f>
        <v>23179.783500000001</v>
      </c>
      <c r="C5424" s="6">
        <f>AlgemeneHeffingsKorting2020(Table1[[#This Row],[Belastbaar loon]])</f>
        <v>365.62800000000004</v>
      </c>
      <c r="D5424" s="14">
        <f>ArbeidsKorting2020(Table1[[#This Row],[Belastbaar loon]])</f>
        <v>2192.58</v>
      </c>
      <c r="E5424" s="14">
        <f>MAX(Table1[[#This Row],[Loonheffing]]-Table1[[#This Row],[Algemene Heffingskorting]]-Table1[[#This Row],[Arbeidskorting]],0)</f>
        <v>20621.575499999999</v>
      </c>
      <c r="F5424" s="6">
        <f>Table1[[#This Row],[Belastbaar loon]]-Table1[[#This Row],[Belasting]]</f>
        <v>41439.424500000001</v>
      </c>
      <c r="G5424" s="2">
        <f>(Table1[[#This Row],[Belastbaar loon]]-Table1[[#This Row],[Netto loon]])/Table1[[#This Row],[Belastbaar loon]]</f>
        <v>0.33227913665587083</v>
      </c>
      <c r="H5424" s="14">
        <f t="shared" ca="1" si="79"/>
        <v>20616.673300000002</v>
      </c>
      <c r="I5424" s="14">
        <f ca="1">IF(ROW()=2, Table1[[#This Row],[Netto loon]], INDIRECT(ADDRESS(ROW()-1,COLUMN(F:F))))</f>
        <v>41434.326699999998</v>
      </c>
      <c r="J5424" s="6">
        <f ca="1">IF(ROW()=2, 0, Table1[[#This Row],[Belastbaar loon]]-INDIRECT(ADDRESS(ROW()-1,COLUMN(A:A))))</f>
        <v>10</v>
      </c>
      <c r="K5424" s="6">
        <f ca="1">Table1[[#This Row],[Netto loon]]-Table1[[#This Row],[Netto vorige schijf]]</f>
        <v>5.0978000000031898</v>
      </c>
      <c r="L5424" s="2">
        <f ca="1">(Table1[[#This Row],[Bruto tov vorige schijf]]-Table1[[#This Row],[Netto tov vorige schijf]])/MAX(Table1[[#This Row],[Bruto tov vorige schijf]],1)</f>
        <v>0.49021999999968102</v>
      </c>
    </row>
    <row r="5425" spans="1:12" x14ac:dyDescent="0.25">
      <c r="A5425" s="14">
        <v>62071</v>
      </c>
      <c r="B5425" s="6">
        <f>LoonHeffing2020(Table1[[#This Row],[Belastbaar loon]])</f>
        <v>23183.518499999998</v>
      </c>
      <c r="C5425" s="6">
        <f>AlgemeneHeffingsKorting2020(Table1[[#This Row],[Belastbaar loon]])</f>
        <v>365.06080000000003</v>
      </c>
      <c r="D5425" s="14">
        <f>ArbeidsKorting2020(Table1[[#This Row],[Belastbaar loon]])</f>
        <v>2191.98</v>
      </c>
      <c r="E5425" s="14">
        <f>MAX(Table1[[#This Row],[Loonheffing]]-Table1[[#This Row],[Algemene Heffingskorting]]-Table1[[#This Row],[Arbeidskorting]],0)</f>
        <v>20626.477699999999</v>
      </c>
      <c r="F5425" s="6">
        <f>Table1[[#This Row],[Belastbaar loon]]-Table1[[#This Row],[Belasting]]</f>
        <v>41444.522299999997</v>
      </c>
      <c r="G5425" s="2">
        <f>(Table1[[#This Row],[Belastbaar loon]]-Table1[[#This Row],[Netto loon]])/Table1[[#This Row],[Belastbaar loon]]</f>
        <v>0.3323045818498172</v>
      </c>
      <c r="H5425" s="14">
        <f t="shared" ca="1" si="79"/>
        <v>20621.575499999999</v>
      </c>
      <c r="I5425" s="14">
        <f ca="1">IF(ROW()=2, Table1[[#This Row],[Netto loon]], INDIRECT(ADDRESS(ROW()-1,COLUMN(F:F))))</f>
        <v>41439.424500000001</v>
      </c>
      <c r="J5425" s="6">
        <f ca="1">IF(ROW()=2, 0, Table1[[#This Row],[Belastbaar loon]]-INDIRECT(ADDRESS(ROW()-1,COLUMN(A:A))))</f>
        <v>10</v>
      </c>
      <c r="K5425" s="6">
        <f ca="1">Table1[[#This Row],[Netto loon]]-Table1[[#This Row],[Netto vorige schijf]]</f>
        <v>5.0977999999959138</v>
      </c>
      <c r="L5425" s="2">
        <f ca="1">(Table1[[#This Row],[Bruto tov vorige schijf]]-Table1[[#This Row],[Netto tov vorige schijf]])/MAX(Table1[[#This Row],[Bruto tov vorige schijf]],1)</f>
        <v>0.49022000000040861</v>
      </c>
    </row>
    <row r="5426" spans="1:12" x14ac:dyDescent="0.25">
      <c r="A5426" s="14">
        <v>62081</v>
      </c>
      <c r="B5426" s="6">
        <f>LoonHeffing2020(Table1[[#This Row],[Belastbaar loon]])</f>
        <v>23187.253499999999</v>
      </c>
      <c r="C5426" s="6">
        <f>AlgemeneHeffingsKorting2020(Table1[[#This Row],[Belastbaar loon]])</f>
        <v>364.49360000000001</v>
      </c>
      <c r="D5426" s="14">
        <f>ArbeidsKorting2020(Table1[[#This Row],[Belastbaar loon]])</f>
        <v>2191.38</v>
      </c>
      <c r="E5426" s="14">
        <f>MAX(Table1[[#This Row],[Loonheffing]]-Table1[[#This Row],[Algemene Heffingskorting]]-Table1[[#This Row],[Arbeidskorting]],0)</f>
        <v>20631.379899999996</v>
      </c>
      <c r="F5426" s="6">
        <f>Table1[[#This Row],[Belastbaar loon]]-Table1[[#This Row],[Belasting]]</f>
        <v>41449.6201</v>
      </c>
      <c r="G5426" s="2">
        <f>(Table1[[#This Row],[Belastbaar loon]]-Table1[[#This Row],[Netto loon]])/Table1[[#This Row],[Belastbaar loon]]</f>
        <v>0.33233001884634589</v>
      </c>
      <c r="H5426" s="14">
        <f t="shared" ca="1" si="79"/>
        <v>20626.477699999999</v>
      </c>
      <c r="I5426" s="14">
        <f ca="1">IF(ROW()=2, Table1[[#This Row],[Netto loon]], INDIRECT(ADDRESS(ROW()-1,COLUMN(F:F))))</f>
        <v>41444.522299999997</v>
      </c>
      <c r="J5426" s="6">
        <f ca="1">IF(ROW()=2, 0, Table1[[#This Row],[Belastbaar loon]]-INDIRECT(ADDRESS(ROW()-1,COLUMN(A:A))))</f>
        <v>10</v>
      </c>
      <c r="K5426" s="6">
        <f ca="1">Table1[[#This Row],[Netto loon]]-Table1[[#This Row],[Netto vorige schijf]]</f>
        <v>5.0978000000031898</v>
      </c>
      <c r="L5426" s="2">
        <f ca="1">(Table1[[#This Row],[Bruto tov vorige schijf]]-Table1[[#This Row],[Netto tov vorige schijf]])/MAX(Table1[[#This Row],[Bruto tov vorige schijf]],1)</f>
        <v>0.49021999999968102</v>
      </c>
    </row>
    <row r="5427" spans="1:12" x14ac:dyDescent="0.25">
      <c r="A5427" s="14">
        <v>62091</v>
      </c>
      <c r="B5427" s="6">
        <f>LoonHeffing2020(Table1[[#This Row],[Belastbaar loon]])</f>
        <v>23190.988499999999</v>
      </c>
      <c r="C5427" s="6">
        <f>AlgemeneHeffingsKorting2020(Table1[[#This Row],[Belastbaar loon]])</f>
        <v>363.9264</v>
      </c>
      <c r="D5427" s="14">
        <f>ArbeidsKorting2020(Table1[[#This Row],[Belastbaar loon]])</f>
        <v>2190.7800000000002</v>
      </c>
      <c r="E5427" s="14">
        <f>MAX(Table1[[#This Row],[Loonheffing]]-Table1[[#This Row],[Algemene Heffingskorting]]-Table1[[#This Row],[Arbeidskorting]],0)</f>
        <v>20636.2821</v>
      </c>
      <c r="F5427" s="6">
        <f>Table1[[#This Row],[Belastbaar loon]]-Table1[[#This Row],[Belasting]]</f>
        <v>41454.717900000003</v>
      </c>
      <c r="G5427" s="2">
        <f>(Table1[[#This Row],[Belastbaar loon]]-Table1[[#This Row],[Netto loon]])/Table1[[#This Row],[Belastbaar loon]]</f>
        <v>0.33235544764941771</v>
      </c>
      <c r="H5427" s="14">
        <f t="shared" ca="1" si="79"/>
        <v>20631.379899999996</v>
      </c>
      <c r="I5427" s="14">
        <f ca="1">IF(ROW()=2, Table1[[#This Row],[Netto loon]], INDIRECT(ADDRESS(ROW()-1,COLUMN(F:F))))</f>
        <v>41449.6201</v>
      </c>
      <c r="J5427" s="6">
        <f ca="1">IF(ROW()=2, 0, Table1[[#This Row],[Belastbaar loon]]-INDIRECT(ADDRESS(ROW()-1,COLUMN(A:A))))</f>
        <v>10</v>
      </c>
      <c r="K5427" s="6">
        <f ca="1">Table1[[#This Row],[Netto loon]]-Table1[[#This Row],[Netto vorige schijf]]</f>
        <v>5.0978000000031898</v>
      </c>
      <c r="L5427" s="2">
        <f ca="1">(Table1[[#This Row],[Bruto tov vorige schijf]]-Table1[[#This Row],[Netto tov vorige schijf]])/MAX(Table1[[#This Row],[Bruto tov vorige schijf]],1)</f>
        <v>0.49021999999968102</v>
      </c>
    </row>
    <row r="5428" spans="1:12" x14ac:dyDescent="0.25">
      <c r="A5428" s="14">
        <v>62101</v>
      </c>
      <c r="B5428" s="6">
        <f>LoonHeffing2020(Table1[[#This Row],[Belastbaar loon]])</f>
        <v>23194.7235</v>
      </c>
      <c r="C5428" s="6">
        <f>AlgemeneHeffingsKorting2020(Table1[[#This Row],[Belastbaar loon]])</f>
        <v>363.35920000000004</v>
      </c>
      <c r="D5428" s="14">
        <f>ArbeidsKorting2020(Table1[[#This Row],[Belastbaar loon]])</f>
        <v>2190.1799999999998</v>
      </c>
      <c r="E5428" s="14">
        <f>MAX(Table1[[#This Row],[Loonheffing]]-Table1[[#This Row],[Algemene Heffingskorting]]-Table1[[#This Row],[Arbeidskorting]],0)</f>
        <v>20641.184300000001</v>
      </c>
      <c r="F5428" s="6">
        <f>Table1[[#This Row],[Belastbaar loon]]-Table1[[#This Row],[Belasting]]</f>
        <v>41459.815699999999</v>
      </c>
      <c r="G5428" s="2">
        <f>(Table1[[#This Row],[Belastbaar loon]]-Table1[[#This Row],[Netto loon]])/Table1[[#This Row],[Belastbaar loon]]</f>
        <v>0.33238086826299096</v>
      </c>
      <c r="H5428" s="14">
        <f t="shared" ca="1" si="79"/>
        <v>20636.2821</v>
      </c>
      <c r="I5428" s="14">
        <f ca="1">IF(ROW()=2, Table1[[#This Row],[Netto loon]], INDIRECT(ADDRESS(ROW()-1,COLUMN(F:F))))</f>
        <v>41454.717900000003</v>
      </c>
      <c r="J5428" s="6">
        <f ca="1">IF(ROW()=2, 0, Table1[[#This Row],[Belastbaar loon]]-INDIRECT(ADDRESS(ROW()-1,COLUMN(A:A))))</f>
        <v>10</v>
      </c>
      <c r="K5428" s="6">
        <f ca="1">Table1[[#This Row],[Netto loon]]-Table1[[#This Row],[Netto vorige schijf]]</f>
        <v>5.0977999999959138</v>
      </c>
      <c r="L5428" s="2">
        <f ca="1">(Table1[[#This Row],[Bruto tov vorige schijf]]-Table1[[#This Row],[Netto tov vorige schijf]])/MAX(Table1[[#This Row],[Bruto tov vorige schijf]],1)</f>
        <v>0.49022000000040861</v>
      </c>
    </row>
    <row r="5429" spans="1:12" x14ac:dyDescent="0.25">
      <c r="A5429" s="14">
        <v>62111</v>
      </c>
      <c r="B5429" s="6">
        <f>LoonHeffing2020(Table1[[#This Row],[Belastbaar loon]])</f>
        <v>23198.458500000001</v>
      </c>
      <c r="C5429" s="6">
        <f>AlgemeneHeffingsKorting2020(Table1[[#This Row],[Belastbaar loon]])</f>
        <v>362.79200000000003</v>
      </c>
      <c r="D5429" s="14">
        <f>ArbeidsKorting2020(Table1[[#This Row],[Belastbaar loon]])</f>
        <v>2189.58</v>
      </c>
      <c r="E5429" s="14">
        <f>MAX(Table1[[#This Row],[Loonheffing]]-Table1[[#This Row],[Algemene Heffingskorting]]-Table1[[#This Row],[Arbeidskorting]],0)</f>
        <v>20646.086499999998</v>
      </c>
      <c r="F5429" s="6">
        <f>Table1[[#This Row],[Belastbaar loon]]-Table1[[#This Row],[Belasting]]</f>
        <v>41464.913500000002</v>
      </c>
      <c r="G5429" s="2">
        <f>(Table1[[#This Row],[Belastbaar loon]]-Table1[[#This Row],[Netto loon]])/Table1[[#This Row],[Belastbaar loon]]</f>
        <v>0.33240628069102085</v>
      </c>
      <c r="H5429" s="14">
        <f t="shared" ca="1" si="79"/>
        <v>20641.184300000001</v>
      </c>
      <c r="I5429" s="14">
        <f ca="1">IF(ROW()=2, Table1[[#This Row],[Netto loon]], INDIRECT(ADDRESS(ROW()-1,COLUMN(F:F))))</f>
        <v>41459.815699999999</v>
      </c>
      <c r="J5429" s="6">
        <f ca="1">IF(ROW()=2, 0, Table1[[#This Row],[Belastbaar loon]]-INDIRECT(ADDRESS(ROW()-1,COLUMN(A:A))))</f>
        <v>10</v>
      </c>
      <c r="K5429" s="6">
        <f ca="1">Table1[[#This Row],[Netto loon]]-Table1[[#This Row],[Netto vorige schijf]]</f>
        <v>5.0978000000031898</v>
      </c>
      <c r="L5429" s="2">
        <f ca="1">(Table1[[#This Row],[Bruto tov vorige schijf]]-Table1[[#This Row],[Netto tov vorige schijf]])/MAX(Table1[[#This Row],[Bruto tov vorige schijf]],1)</f>
        <v>0.49021999999968102</v>
      </c>
    </row>
    <row r="5430" spans="1:12" x14ac:dyDescent="0.25">
      <c r="A5430" s="14">
        <v>62121</v>
      </c>
      <c r="B5430" s="6">
        <f>LoonHeffing2020(Table1[[#This Row],[Belastbaar loon]])</f>
        <v>23202.193500000001</v>
      </c>
      <c r="C5430" s="6">
        <f>AlgemeneHeffingsKorting2020(Table1[[#This Row],[Belastbaar loon]])</f>
        <v>362.22480000000002</v>
      </c>
      <c r="D5430" s="14">
        <f>ArbeidsKorting2020(Table1[[#This Row],[Belastbaar loon]])</f>
        <v>2188.98</v>
      </c>
      <c r="E5430" s="14">
        <f>MAX(Table1[[#This Row],[Loonheffing]]-Table1[[#This Row],[Algemene Heffingskorting]]-Table1[[#This Row],[Arbeidskorting]],0)</f>
        <v>20650.988700000002</v>
      </c>
      <c r="F5430" s="6">
        <f>Table1[[#This Row],[Belastbaar loon]]-Table1[[#This Row],[Belasting]]</f>
        <v>41470.011299999998</v>
      </c>
      <c r="G5430" s="2">
        <f>(Table1[[#This Row],[Belastbaar loon]]-Table1[[#This Row],[Netto loon]])/Table1[[#This Row],[Belastbaar loon]]</f>
        <v>0.33243168493746078</v>
      </c>
      <c r="H5430" s="14">
        <f t="shared" ca="1" si="79"/>
        <v>20646.086499999998</v>
      </c>
      <c r="I5430" s="14">
        <f ca="1">IF(ROW()=2, Table1[[#This Row],[Netto loon]], INDIRECT(ADDRESS(ROW()-1,COLUMN(F:F))))</f>
        <v>41464.913500000002</v>
      </c>
      <c r="J5430" s="6">
        <f ca="1">IF(ROW()=2, 0, Table1[[#This Row],[Belastbaar loon]]-INDIRECT(ADDRESS(ROW()-1,COLUMN(A:A))))</f>
        <v>10</v>
      </c>
      <c r="K5430" s="6">
        <f ca="1">Table1[[#This Row],[Netto loon]]-Table1[[#This Row],[Netto vorige schijf]]</f>
        <v>5.0977999999959138</v>
      </c>
      <c r="L5430" s="2">
        <f ca="1">(Table1[[#This Row],[Bruto tov vorige schijf]]-Table1[[#This Row],[Netto tov vorige schijf]])/MAX(Table1[[#This Row],[Bruto tov vorige schijf]],1)</f>
        <v>0.49022000000040861</v>
      </c>
    </row>
    <row r="5431" spans="1:12" x14ac:dyDescent="0.25">
      <c r="A5431" s="14">
        <v>62131</v>
      </c>
      <c r="B5431" s="6">
        <f>LoonHeffing2020(Table1[[#This Row],[Belastbaar loon]])</f>
        <v>23205.928499999998</v>
      </c>
      <c r="C5431" s="6">
        <f>AlgemeneHeffingsKorting2020(Table1[[#This Row],[Belastbaar loon]])</f>
        <v>361.6576</v>
      </c>
      <c r="D5431" s="14">
        <f>ArbeidsKorting2020(Table1[[#This Row],[Belastbaar loon]])</f>
        <v>2188.38</v>
      </c>
      <c r="E5431" s="14">
        <f>MAX(Table1[[#This Row],[Loonheffing]]-Table1[[#This Row],[Algemene Heffingskorting]]-Table1[[#This Row],[Arbeidskorting]],0)</f>
        <v>20655.890899999999</v>
      </c>
      <c r="F5431" s="6">
        <f>Table1[[#This Row],[Belastbaar loon]]-Table1[[#This Row],[Belasting]]</f>
        <v>41475.109100000001</v>
      </c>
      <c r="G5431" s="2">
        <f>(Table1[[#This Row],[Belastbaar loon]]-Table1[[#This Row],[Netto loon]])/Table1[[#This Row],[Belastbaar loon]]</f>
        <v>0.33245708100626092</v>
      </c>
      <c r="H5431" s="14">
        <f t="shared" ca="1" si="79"/>
        <v>20650.988700000002</v>
      </c>
      <c r="I5431" s="14">
        <f ca="1">IF(ROW()=2, Table1[[#This Row],[Netto loon]], INDIRECT(ADDRESS(ROW()-1,COLUMN(F:F))))</f>
        <v>41470.011299999998</v>
      </c>
      <c r="J5431" s="6">
        <f ca="1">IF(ROW()=2, 0, Table1[[#This Row],[Belastbaar loon]]-INDIRECT(ADDRESS(ROW()-1,COLUMN(A:A))))</f>
        <v>10</v>
      </c>
      <c r="K5431" s="6">
        <f ca="1">Table1[[#This Row],[Netto loon]]-Table1[[#This Row],[Netto vorige schijf]]</f>
        <v>5.0978000000031898</v>
      </c>
      <c r="L5431" s="2">
        <f ca="1">(Table1[[#This Row],[Bruto tov vorige schijf]]-Table1[[#This Row],[Netto tov vorige schijf]])/MAX(Table1[[#This Row],[Bruto tov vorige schijf]],1)</f>
        <v>0.49021999999968102</v>
      </c>
    </row>
    <row r="5432" spans="1:12" x14ac:dyDescent="0.25">
      <c r="A5432" s="14">
        <v>62141</v>
      </c>
      <c r="B5432" s="6">
        <f>LoonHeffing2020(Table1[[#This Row],[Belastbaar loon]])</f>
        <v>23209.663499999999</v>
      </c>
      <c r="C5432" s="6">
        <f>AlgemeneHeffingsKorting2020(Table1[[#This Row],[Belastbaar loon]])</f>
        <v>361.09040000000005</v>
      </c>
      <c r="D5432" s="14">
        <f>ArbeidsKorting2020(Table1[[#This Row],[Belastbaar loon]])</f>
        <v>2187.7800000000002</v>
      </c>
      <c r="E5432" s="14">
        <f>MAX(Table1[[#This Row],[Loonheffing]]-Table1[[#This Row],[Algemene Heffingskorting]]-Table1[[#This Row],[Arbeidskorting]],0)</f>
        <v>20660.793099999999</v>
      </c>
      <c r="F5432" s="6">
        <f>Table1[[#This Row],[Belastbaar loon]]-Table1[[#This Row],[Belasting]]</f>
        <v>41480.206900000005</v>
      </c>
      <c r="G5432" s="2">
        <f>(Table1[[#This Row],[Belastbaar loon]]-Table1[[#This Row],[Netto loon]])/Table1[[#This Row],[Belastbaar loon]]</f>
        <v>0.3324824689013694</v>
      </c>
      <c r="H5432" s="14">
        <f t="shared" ca="1" si="79"/>
        <v>20655.890899999999</v>
      </c>
      <c r="I5432" s="14">
        <f ca="1">IF(ROW()=2, Table1[[#This Row],[Netto loon]], INDIRECT(ADDRESS(ROW()-1,COLUMN(F:F))))</f>
        <v>41475.109100000001</v>
      </c>
      <c r="J5432" s="6">
        <f ca="1">IF(ROW()=2, 0, Table1[[#This Row],[Belastbaar loon]]-INDIRECT(ADDRESS(ROW()-1,COLUMN(A:A))))</f>
        <v>10</v>
      </c>
      <c r="K5432" s="6">
        <f ca="1">Table1[[#This Row],[Netto loon]]-Table1[[#This Row],[Netto vorige schijf]]</f>
        <v>5.0978000000031898</v>
      </c>
      <c r="L5432" s="2">
        <f ca="1">(Table1[[#This Row],[Bruto tov vorige schijf]]-Table1[[#This Row],[Netto tov vorige schijf]])/MAX(Table1[[#This Row],[Bruto tov vorige schijf]],1)</f>
        <v>0.49021999999968102</v>
      </c>
    </row>
    <row r="5433" spans="1:12" x14ac:dyDescent="0.25">
      <c r="A5433" s="14">
        <v>62151</v>
      </c>
      <c r="B5433" s="6">
        <f>LoonHeffing2020(Table1[[#This Row],[Belastbaar loon]])</f>
        <v>23213.398499999999</v>
      </c>
      <c r="C5433" s="6">
        <f>AlgemeneHeffingsKorting2020(Table1[[#This Row],[Belastbaar loon]])</f>
        <v>360.52320000000003</v>
      </c>
      <c r="D5433" s="14">
        <f>ArbeidsKorting2020(Table1[[#This Row],[Belastbaar loon]])</f>
        <v>2187.1799999999998</v>
      </c>
      <c r="E5433" s="14">
        <f>MAX(Table1[[#This Row],[Loonheffing]]-Table1[[#This Row],[Algemene Heffingskorting]]-Table1[[#This Row],[Arbeidskorting]],0)</f>
        <v>20665.695299999999</v>
      </c>
      <c r="F5433" s="6">
        <f>Table1[[#This Row],[Belastbaar loon]]-Table1[[#This Row],[Belasting]]</f>
        <v>41485.304700000001</v>
      </c>
      <c r="G5433" s="2">
        <f>(Table1[[#This Row],[Belastbaar loon]]-Table1[[#This Row],[Netto loon]])/Table1[[#This Row],[Belastbaar loon]]</f>
        <v>0.33250784862673166</v>
      </c>
      <c r="H5433" s="14">
        <f t="shared" ca="1" si="79"/>
        <v>20660.793099999999</v>
      </c>
      <c r="I5433" s="14">
        <f ca="1">IF(ROW()=2, Table1[[#This Row],[Netto loon]], INDIRECT(ADDRESS(ROW()-1,COLUMN(F:F))))</f>
        <v>41480.206900000005</v>
      </c>
      <c r="J5433" s="6">
        <f ca="1">IF(ROW()=2, 0, Table1[[#This Row],[Belastbaar loon]]-INDIRECT(ADDRESS(ROW()-1,COLUMN(A:A))))</f>
        <v>10</v>
      </c>
      <c r="K5433" s="6">
        <f ca="1">Table1[[#This Row],[Netto loon]]-Table1[[#This Row],[Netto vorige schijf]]</f>
        <v>5.0977999999959138</v>
      </c>
      <c r="L5433" s="2">
        <f ca="1">(Table1[[#This Row],[Bruto tov vorige schijf]]-Table1[[#This Row],[Netto tov vorige schijf]])/MAX(Table1[[#This Row],[Bruto tov vorige schijf]],1)</f>
        <v>0.49022000000040861</v>
      </c>
    </row>
    <row r="5434" spans="1:12" x14ac:dyDescent="0.25">
      <c r="A5434" s="14">
        <v>62161</v>
      </c>
      <c r="B5434" s="6">
        <f>LoonHeffing2020(Table1[[#This Row],[Belastbaar loon]])</f>
        <v>23217.1335</v>
      </c>
      <c r="C5434" s="6">
        <f>AlgemeneHeffingsKorting2020(Table1[[#This Row],[Belastbaar loon]])</f>
        <v>359.95600000000002</v>
      </c>
      <c r="D5434" s="14">
        <f>ArbeidsKorting2020(Table1[[#This Row],[Belastbaar loon]])</f>
        <v>2186.58</v>
      </c>
      <c r="E5434" s="14">
        <f>MAX(Table1[[#This Row],[Loonheffing]]-Table1[[#This Row],[Algemene Heffingskorting]]-Table1[[#This Row],[Arbeidskorting]],0)</f>
        <v>20670.597500000003</v>
      </c>
      <c r="F5434" s="6">
        <f>Table1[[#This Row],[Belastbaar loon]]-Table1[[#This Row],[Belasting]]</f>
        <v>41490.402499999997</v>
      </c>
      <c r="G5434" s="2">
        <f>(Table1[[#This Row],[Belastbaar loon]]-Table1[[#This Row],[Netto loon]])/Table1[[#This Row],[Belastbaar loon]]</f>
        <v>0.3325332201862905</v>
      </c>
      <c r="H5434" s="14">
        <f t="shared" ca="1" si="79"/>
        <v>20665.695299999999</v>
      </c>
      <c r="I5434" s="14">
        <f ca="1">IF(ROW()=2, Table1[[#This Row],[Netto loon]], INDIRECT(ADDRESS(ROW()-1,COLUMN(F:F))))</f>
        <v>41485.304700000001</v>
      </c>
      <c r="J5434" s="6">
        <f ca="1">IF(ROW()=2, 0, Table1[[#This Row],[Belastbaar loon]]-INDIRECT(ADDRESS(ROW()-1,COLUMN(A:A))))</f>
        <v>10</v>
      </c>
      <c r="K5434" s="6">
        <f ca="1">Table1[[#This Row],[Netto loon]]-Table1[[#This Row],[Netto vorige schijf]]</f>
        <v>5.0977999999959138</v>
      </c>
      <c r="L5434" s="2">
        <f ca="1">(Table1[[#This Row],[Bruto tov vorige schijf]]-Table1[[#This Row],[Netto tov vorige schijf]])/MAX(Table1[[#This Row],[Bruto tov vorige schijf]],1)</f>
        <v>0.49022000000040861</v>
      </c>
    </row>
    <row r="5435" spans="1:12" x14ac:dyDescent="0.25">
      <c r="A5435" s="14">
        <v>62171</v>
      </c>
      <c r="B5435" s="6">
        <f>LoonHeffing2020(Table1[[#This Row],[Belastbaar loon]])</f>
        <v>23220.8685</v>
      </c>
      <c r="C5435" s="6">
        <f>AlgemeneHeffingsKorting2020(Table1[[#This Row],[Belastbaar loon]])</f>
        <v>359.3888</v>
      </c>
      <c r="D5435" s="14">
        <f>ArbeidsKorting2020(Table1[[#This Row],[Belastbaar loon]])</f>
        <v>2185.98</v>
      </c>
      <c r="E5435" s="14">
        <f>MAX(Table1[[#This Row],[Loonheffing]]-Table1[[#This Row],[Algemene Heffingskorting]]-Table1[[#This Row],[Arbeidskorting]],0)</f>
        <v>20675.4997</v>
      </c>
      <c r="F5435" s="6">
        <f>Table1[[#This Row],[Belastbaar loon]]-Table1[[#This Row],[Belasting]]</f>
        <v>41495.5003</v>
      </c>
      <c r="G5435" s="2">
        <f>(Table1[[#This Row],[Belastbaar loon]]-Table1[[#This Row],[Netto loon]])/Table1[[#This Row],[Belastbaar loon]]</f>
        <v>0.3325585835839861</v>
      </c>
      <c r="H5435" s="14">
        <f t="shared" ca="1" si="79"/>
        <v>20670.597500000003</v>
      </c>
      <c r="I5435" s="14">
        <f ca="1">IF(ROW()=2, Table1[[#This Row],[Netto loon]], INDIRECT(ADDRESS(ROW()-1,COLUMN(F:F))))</f>
        <v>41490.402499999997</v>
      </c>
      <c r="J5435" s="6">
        <f ca="1">IF(ROW()=2, 0, Table1[[#This Row],[Belastbaar loon]]-INDIRECT(ADDRESS(ROW()-1,COLUMN(A:A))))</f>
        <v>10</v>
      </c>
      <c r="K5435" s="6">
        <f ca="1">Table1[[#This Row],[Netto loon]]-Table1[[#This Row],[Netto vorige schijf]]</f>
        <v>5.0978000000031898</v>
      </c>
      <c r="L5435" s="2">
        <f ca="1">(Table1[[#This Row],[Bruto tov vorige schijf]]-Table1[[#This Row],[Netto tov vorige schijf]])/MAX(Table1[[#This Row],[Bruto tov vorige schijf]],1)</f>
        <v>0.49021999999968102</v>
      </c>
    </row>
    <row r="5436" spans="1:12" x14ac:dyDescent="0.25">
      <c r="A5436" s="14">
        <v>62181</v>
      </c>
      <c r="B5436" s="6">
        <f>LoonHeffing2020(Table1[[#This Row],[Belastbaar loon]])</f>
        <v>23224.603500000001</v>
      </c>
      <c r="C5436" s="6">
        <f>AlgemeneHeffingsKorting2020(Table1[[#This Row],[Belastbaar loon]])</f>
        <v>358.82159999999999</v>
      </c>
      <c r="D5436" s="14">
        <f>ArbeidsKorting2020(Table1[[#This Row],[Belastbaar loon]])</f>
        <v>2185.38</v>
      </c>
      <c r="E5436" s="14">
        <f>MAX(Table1[[#This Row],[Loonheffing]]-Table1[[#This Row],[Algemene Heffingskorting]]-Table1[[#This Row],[Arbeidskorting]],0)</f>
        <v>20680.401900000001</v>
      </c>
      <c r="F5436" s="6">
        <f>Table1[[#This Row],[Belastbaar loon]]-Table1[[#This Row],[Belasting]]</f>
        <v>41500.598100000003</v>
      </c>
      <c r="G5436" s="2">
        <f>(Table1[[#This Row],[Belastbaar loon]]-Table1[[#This Row],[Netto loon]])/Table1[[#This Row],[Belastbaar loon]]</f>
        <v>0.33258393882375642</v>
      </c>
      <c r="H5436" s="14">
        <f t="shared" ca="1" si="79"/>
        <v>20675.4997</v>
      </c>
      <c r="I5436" s="14">
        <f ca="1">IF(ROW()=2, Table1[[#This Row],[Netto loon]], INDIRECT(ADDRESS(ROW()-1,COLUMN(F:F))))</f>
        <v>41495.5003</v>
      </c>
      <c r="J5436" s="6">
        <f ca="1">IF(ROW()=2, 0, Table1[[#This Row],[Belastbaar loon]]-INDIRECT(ADDRESS(ROW()-1,COLUMN(A:A))))</f>
        <v>10</v>
      </c>
      <c r="K5436" s="6">
        <f ca="1">Table1[[#This Row],[Netto loon]]-Table1[[#This Row],[Netto vorige schijf]]</f>
        <v>5.0978000000031898</v>
      </c>
      <c r="L5436" s="2">
        <f ca="1">(Table1[[#This Row],[Bruto tov vorige schijf]]-Table1[[#This Row],[Netto tov vorige schijf]])/MAX(Table1[[#This Row],[Bruto tov vorige schijf]],1)</f>
        <v>0.49021999999968102</v>
      </c>
    </row>
    <row r="5437" spans="1:12" x14ac:dyDescent="0.25">
      <c r="A5437" s="14">
        <v>62191</v>
      </c>
      <c r="B5437" s="6">
        <f>LoonHeffing2020(Table1[[#This Row],[Belastbaar loon]])</f>
        <v>23228.338500000002</v>
      </c>
      <c r="C5437" s="6">
        <f>AlgemeneHeffingsKorting2020(Table1[[#This Row],[Belastbaar loon]])</f>
        <v>358.25440000000003</v>
      </c>
      <c r="D5437" s="14">
        <f>ArbeidsKorting2020(Table1[[#This Row],[Belastbaar loon]])</f>
        <v>2184.7800000000002</v>
      </c>
      <c r="E5437" s="14">
        <f>MAX(Table1[[#This Row],[Loonheffing]]-Table1[[#This Row],[Algemene Heffingskorting]]-Table1[[#This Row],[Arbeidskorting]],0)</f>
        <v>20685.304100000001</v>
      </c>
      <c r="F5437" s="6">
        <f>Table1[[#This Row],[Belastbaar loon]]-Table1[[#This Row],[Belasting]]</f>
        <v>41505.695899999999</v>
      </c>
      <c r="G5437" s="2">
        <f>(Table1[[#This Row],[Belastbaar loon]]-Table1[[#This Row],[Netto loon]])/Table1[[#This Row],[Belastbaar loon]]</f>
        <v>0.33260928590953676</v>
      </c>
      <c r="H5437" s="14">
        <f t="shared" ca="1" si="79"/>
        <v>20680.401900000001</v>
      </c>
      <c r="I5437" s="14">
        <f ca="1">IF(ROW()=2, Table1[[#This Row],[Netto loon]], INDIRECT(ADDRESS(ROW()-1,COLUMN(F:F))))</f>
        <v>41500.598100000003</v>
      </c>
      <c r="J5437" s="6">
        <f ca="1">IF(ROW()=2, 0, Table1[[#This Row],[Belastbaar loon]]-INDIRECT(ADDRESS(ROW()-1,COLUMN(A:A))))</f>
        <v>10</v>
      </c>
      <c r="K5437" s="6">
        <f ca="1">Table1[[#This Row],[Netto loon]]-Table1[[#This Row],[Netto vorige schijf]]</f>
        <v>5.0977999999959138</v>
      </c>
      <c r="L5437" s="2">
        <f ca="1">(Table1[[#This Row],[Bruto tov vorige schijf]]-Table1[[#This Row],[Netto tov vorige schijf]])/MAX(Table1[[#This Row],[Bruto tov vorige schijf]],1)</f>
        <v>0.49022000000040861</v>
      </c>
    </row>
    <row r="5438" spans="1:12" x14ac:dyDescent="0.25">
      <c r="A5438" s="14">
        <v>62201</v>
      </c>
      <c r="B5438" s="6">
        <f>LoonHeffing2020(Table1[[#This Row],[Belastbaar loon]])</f>
        <v>23232.073499999999</v>
      </c>
      <c r="C5438" s="6">
        <f>AlgemeneHeffingsKorting2020(Table1[[#This Row],[Belastbaar loon]])</f>
        <v>357.68720000000002</v>
      </c>
      <c r="D5438" s="14">
        <f>ArbeidsKorting2020(Table1[[#This Row],[Belastbaar loon]])</f>
        <v>2184.1799999999998</v>
      </c>
      <c r="E5438" s="14">
        <f>MAX(Table1[[#This Row],[Loonheffing]]-Table1[[#This Row],[Algemene Heffingskorting]]-Table1[[#This Row],[Arbeidskorting]],0)</f>
        <v>20690.206299999998</v>
      </c>
      <c r="F5438" s="6">
        <f>Table1[[#This Row],[Belastbaar loon]]-Table1[[#This Row],[Belasting]]</f>
        <v>41510.793700000002</v>
      </c>
      <c r="G5438" s="2">
        <f>(Table1[[#This Row],[Belastbaar loon]]-Table1[[#This Row],[Netto loon]])/Table1[[#This Row],[Belastbaar loon]]</f>
        <v>0.33263462484525969</v>
      </c>
      <c r="H5438" s="14">
        <f t="shared" ca="1" si="79"/>
        <v>20685.304100000001</v>
      </c>
      <c r="I5438" s="14">
        <f ca="1">IF(ROW()=2, Table1[[#This Row],[Netto loon]], INDIRECT(ADDRESS(ROW()-1,COLUMN(F:F))))</f>
        <v>41505.695899999999</v>
      </c>
      <c r="J5438" s="6">
        <f ca="1">IF(ROW()=2, 0, Table1[[#This Row],[Belastbaar loon]]-INDIRECT(ADDRESS(ROW()-1,COLUMN(A:A))))</f>
        <v>10</v>
      </c>
      <c r="K5438" s="6">
        <f ca="1">Table1[[#This Row],[Netto loon]]-Table1[[#This Row],[Netto vorige schijf]]</f>
        <v>5.0978000000031898</v>
      </c>
      <c r="L5438" s="2">
        <f ca="1">(Table1[[#This Row],[Bruto tov vorige schijf]]-Table1[[#This Row],[Netto tov vorige schijf]])/MAX(Table1[[#This Row],[Bruto tov vorige schijf]],1)</f>
        <v>0.49021999999968102</v>
      </c>
    </row>
    <row r="5439" spans="1:12" x14ac:dyDescent="0.25">
      <c r="A5439" s="14">
        <v>62211</v>
      </c>
      <c r="B5439" s="6">
        <f>LoonHeffing2020(Table1[[#This Row],[Belastbaar loon]])</f>
        <v>23235.808499999999</v>
      </c>
      <c r="C5439" s="6">
        <f>AlgemeneHeffingsKorting2020(Table1[[#This Row],[Belastbaar loon]])</f>
        <v>357.12</v>
      </c>
      <c r="D5439" s="14">
        <f>ArbeidsKorting2020(Table1[[#This Row],[Belastbaar loon]])</f>
        <v>2183.58</v>
      </c>
      <c r="E5439" s="14">
        <f>MAX(Table1[[#This Row],[Loonheffing]]-Table1[[#This Row],[Algemene Heffingskorting]]-Table1[[#This Row],[Arbeidskorting]],0)</f>
        <v>20695.108500000002</v>
      </c>
      <c r="F5439" s="6">
        <f>Table1[[#This Row],[Belastbaar loon]]-Table1[[#This Row],[Belasting]]</f>
        <v>41515.891499999998</v>
      </c>
      <c r="G5439" s="2">
        <f>(Table1[[#This Row],[Belastbaar loon]]-Table1[[#This Row],[Netto loon]])/Table1[[#This Row],[Belastbaar loon]]</f>
        <v>0.33265995563485562</v>
      </c>
      <c r="H5439" s="14">
        <f t="shared" ca="1" si="79"/>
        <v>20690.206299999998</v>
      </c>
      <c r="I5439" s="14">
        <f ca="1">IF(ROW()=2, Table1[[#This Row],[Netto loon]], INDIRECT(ADDRESS(ROW()-1,COLUMN(F:F))))</f>
        <v>41510.793700000002</v>
      </c>
      <c r="J5439" s="6">
        <f ca="1">IF(ROW()=2, 0, Table1[[#This Row],[Belastbaar loon]]-INDIRECT(ADDRESS(ROW()-1,COLUMN(A:A))))</f>
        <v>10</v>
      </c>
      <c r="K5439" s="6">
        <f ca="1">Table1[[#This Row],[Netto loon]]-Table1[[#This Row],[Netto vorige schijf]]</f>
        <v>5.0977999999959138</v>
      </c>
      <c r="L5439" s="2">
        <f ca="1">(Table1[[#This Row],[Bruto tov vorige schijf]]-Table1[[#This Row],[Netto tov vorige schijf]])/MAX(Table1[[#This Row],[Bruto tov vorige schijf]],1)</f>
        <v>0.49022000000040861</v>
      </c>
    </row>
    <row r="5440" spans="1:12" x14ac:dyDescent="0.25">
      <c r="A5440" s="14">
        <v>62221</v>
      </c>
      <c r="B5440" s="6">
        <f>LoonHeffing2020(Table1[[#This Row],[Belastbaar loon]])</f>
        <v>23239.5435</v>
      </c>
      <c r="C5440" s="6">
        <f>AlgemeneHeffingsKorting2020(Table1[[#This Row],[Belastbaar loon]])</f>
        <v>356.55279999999999</v>
      </c>
      <c r="D5440" s="14">
        <f>ArbeidsKorting2020(Table1[[#This Row],[Belastbaar loon]])</f>
        <v>2182.98</v>
      </c>
      <c r="E5440" s="14">
        <f>MAX(Table1[[#This Row],[Loonheffing]]-Table1[[#This Row],[Algemene Heffingskorting]]-Table1[[#This Row],[Arbeidskorting]],0)</f>
        <v>20700.010699999999</v>
      </c>
      <c r="F5440" s="6">
        <f>Table1[[#This Row],[Belastbaar loon]]-Table1[[#This Row],[Belasting]]</f>
        <v>41520.989300000001</v>
      </c>
      <c r="G5440" s="2">
        <f>(Table1[[#This Row],[Belastbaar loon]]-Table1[[#This Row],[Netto loon]])/Table1[[#This Row],[Belastbaar loon]]</f>
        <v>0.33268527828225197</v>
      </c>
      <c r="H5440" s="14">
        <f t="shared" ca="1" si="79"/>
        <v>20695.108500000002</v>
      </c>
      <c r="I5440" s="14">
        <f ca="1">IF(ROW()=2, Table1[[#This Row],[Netto loon]], INDIRECT(ADDRESS(ROW()-1,COLUMN(F:F))))</f>
        <v>41515.891499999998</v>
      </c>
      <c r="J5440" s="6">
        <f ca="1">IF(ROW()=2, 0, Table1[[#This Row],[Belastbaar loon]]-INDIRECT(ADDRESS(ROW()-1,COLUMN(A:A))))</f>
        <v>10</v>
      </c>
      <c r="K5440" s="6">
        <f ca="1">Table1[[#This Row],[Netto loon]]-Table1[[#This Row],[Netto vorige schijf]]</f>
        <v>5.0978000000031898</v>
      </c>
      <c r="L5440" s="2">
        <f ca="1">(Table1[[#This Row],[Bruto tov vorige schijf]]-Table1[[#This Row],[Netto tov vorige schijf]])/MAX(Table1[[#This Row],[Bruto tov vorige schijf]],1)</f>
        <v>0.49021999999968102</v>
      </c>
    </row>
    <row r="5441" spans="1:12" x14ac:dyDescent="0.25">
      <c r="A5441" s="14">
        <v>62231</v>
      </c>
      <c r="B5441" s="6">
        <f>LoonHeffing2020(Table1[[#This Row],[Belastbaar loon]])</f>
        <v>23243.2785</v>
      </c>
      <c r="C5441" s="6">
        <f>AlgemeneHeffingsKorting2020(Table1[[#This Row],[Belastbaar loon]])</f>
        <v>355.98560000000003</v>
      </c>
      <c r="D5441" s="14">
        <f>ArbeidsKorting2020(Table1[[#This Row],[Belastbaar loon]])</f>
        <v>2182.38</v>
      </c>
      <c r="E5441" s="14">
        <f>MAX(Table1[[#This Row],[Loonheffing]]-Table1[[#This Row],[Algemene Heffingskorting]]-Table1[[#This Row],[Arbeidskorting]],0)</f>
        <v>20704.912899999999</v>
      </c>
      <c r="F5441" s="6">
        <f>Table1[[#This Row],[Belastbaar loon]]-Table1[[#This Row],[Belasting]]</f>
        <v>41526.087100000004</v>
      </c>
      <c r="G5441" s="2">
        <f>(Table1[[#This Row],[Belastbaar loon]]-Table1[[#This Row],[Netto loon]])/Table1[[#This Row],[Belastbaar loon]]</f>
        <v>0.33271059279137399</v>
      </c>
      <c r="H5441" s="14">
        <f t="shared" ca="1" si="79"/>
        <v>20700.010699999999</v>
      </c>
      <c r="I5441" s="14">
        <f ca="1">IF(ROW()=2, Table1[[#This Row],[Netto loon]], INDIRECT(ADDRESS(ROW()-1,COLUMN(F:F))))</f>
        <v>41520.989300000001</v>
      </c>
      <c r="J5441" s="6">
        <f ca="1">IF(ROW()=2, 0, Table1[[#This Row],[Belastbaar loon]]-INDIRECT(ADDRESS(ROW()-1,COLUMN(A:A))))</f>
        <v>10</v>
      </c>
      <c r="K5441" s="6">
        <f ca="1">Table1[[#This Row],[Netto loon]]-Table1[[#This Row],[Netto vorige schijf]]</f>
        <v>5.0978000000031898</v>
      </c>
      <c r="L5441" s="2">
        <f ca="1">(Table1[[#This Row],[Bruto tov vorige schijf]]-Table1[[#This Row],[Netto tov vorige schijf]])/MAX(Table1[[#This Row],[Bruto tov vorige schijf]],1)</f>
        <v>0.49021999999968102</v>
      </c>
    </row>
    <row r="5442" spans="1:12" x14ac:dyDescent="0.25">
      <c r="A5442" s="14">
        <v>62241</v>
      </c>
      <c r="B5442" s="6">
        <f>LoonHeffing2020(Table1[[#This Row],[Belastbaar loon]])</f>
        <v>23247.013500000001</v>
      </c>
      <c r="C5442" s="6">
        <f>AlgemeneHeffingsKorting2020(Table1[[#This Row],[Belastbaar loon]])</f>
        <v>355.41840000000002</v>
      </c>
      <c r="D5442" s="14">
        <f>ArbeidsKorting2020(Table1[[#This Row],[Belastbaar loon]])</f>
        <v>2181.7800000000002</v>
      </c>
      <c r="E5442" s="14">
        <f>MAX(Table1[[#This Row],[Loonheffing]]-Table1[[#This Row],[Algemene Heffingskorting]]-Table1[[#This Row],[Arbeidskorting]],0)</f>
        <v>20709.815100000003</v>
      </c>
      <c r="F5442" s="6">
        <f>Table1[[#This Row],[Belastbaar loon]]-Table1[[#This Row],[Belasting]]</f>
        <v>41531.184899999993</v>
      </c>
      <c r="G5442" s="2">
        <f>(Table1[[#This Row],[Belastbaar loon]]-Table1[[#This Row],[Netto loon]])/Table1[[#This Row],[Belastbaar loon]]</f>
        <v>0.3327358991661446</v>
      </c>
      <c r="H5442" s="14">
        <f t="shared" ca="1" si="79"/>
        <v>20704.912899999999</v>
      </c>
      <c r="I5442" s="14">
        <f ca="1">IF(ROW()=2, Table1[[#This Row],[Netto loon]], INDIRECT(ADDRESS(ROW()-1,COLUMN(F:F))))</f>
        <v>41526.087100000004</v>
      </c>
      <c r="J5442" s="6">
        <f ca="1">IF(ROW()=2, 0, Table1[[#This Row],[Belastbaar loon]]-INDIRECT(ADDRESS(ROW()-1,COLUMN(A:A))))</f>
        <v>10</v>
      </c>
      <c r="K5442" s="6">
        <f ca="1">Table1[[#This Row],[Netto loon]]-Table1[[#This Row],[Netto vorige schijf]]</f>
        <v>5.0977999999886379</v>
      </c>
      <c r="L5442" s="2">
        <f ca="1">(Table1[[#This Row],[Bruto tov vorige schijf]]-Table1[[#This Row],[Netto tov vorige schijf]])/MAX(Table1[[#This Row],[Bruto tov vorige schijf]],1)</f>
        <v>0.49022000000113619</v>
      </c>
    </row>
    <row r="5443" spans="1:12" x14ac:dyDescent="0.25">
      <c r="A5443" s="14">
        <v>62251</v>
      </c>
      <c r="B5443" s="6">
        <f>LoonHeffing2020(Table1[[#This Row],[Belastbaar loon]])</f>
        <v>23250.748500000002</v>
      </c>
      <c r="C5443" s="6">
        <f>AlgemeneHeffingsKorting2020(Table1[[#This Row],[Belastbaar loon]])</f>
        <v>354.85120000000001</v>
      </c>
      <c r="D5443" s="14">
        <f>ArbeidsKorting2020(Table1[[#This Row],[Belastbaar loon]])</f>
        <v>2181.1799999999998</v>
      </c>
      <c r="E5443" s="14">
        <f>MAX(Table1[[#This Row],[Loonheffing]]-Table1[[#This Row],[Algemene Heffingskorting]]-Table1[[#This Row],[Arbeidskorting]],0)</f>
        <v>20714.7173</v>
      </c>
      <c r="F5443" s="6">
        <f>Table1[[#This Row],[Belastbaar loon]]-Table1[[#This Row],[Belasting]]</f>
        <v>41536.282699999996</v>
      </c>
      <c r="G5443" s="2">
        <f>(Table1[[#This Row],[Belastbaar loon]]-Table1[[#This Row],[Netto loon]])/Table1[[#This Row],[Belastbaar loon]]</f>
        <v>0.33276119741048343</v>
      </c>
      <c r="H5443" s="14">
        <f t="shared" ca="1" si="79"/>
        <v>20709.815100000003</v>
      </c>
      <c r="I5443" s="14">
        <f ca="1">IF(ROW()=2, Table1[[#This Row],[Netto loon]], INDIRECT(ADDRESS(ROW()-1,COLUMN(F:F))))</f>
        <v>41531.184899999993</v>
      </c>
      <c r="J5443" s="6">
        <f ca="1">IF(ROW()=2, 0, Table1[[#This Row],[Belastbaar loon]]-INDIRECT(ADDRESS(ROW()-1,COLUMN(A:A))))</f>
        <v>10</v>
      </c>
      <c r="K5443" s="6">
        <f ca="1">Table1[[#This Row],[Netto loon]]-Table1[[#This Row],[Netto vorige schijf]]</f>
        <v>5.0978000000031898</v>
      </c>
      <c r="L5443" s="2">
        <f ca="1">(Table1[[#This Row],[Bruto tov vorige schijf]]-Table1[[#This Row],[Netto tov vorige schijf]])/MAX(Table1[[#This Row],[Bruto tov vorige schijf]],1)</f>
        <v>0.49021999999968102</v>
      </c>
    </row>
    <row r="5444" spans="1:12" x14ac:dyDescent="0.25">
      <c r="A5444" s="14">
        <v>62261</v>
      </c>
      <c r="B5444" s="6">
        <f>LoonHeffing2020(Table1[[#This Row],[Belastbaar loon]])</f>
        <v>23254.483499999998</v>
      </c>
      <c r="C5444" s="6">
        <f>AlgemeneHeffingsKorting2020(Table1[[#This Row],[Belastbaar loon]])</f>
        <v>354.28399999999999</v>
      </c>
      <c r="D5444" s="14">
        <f>ArbeidsKorting2020(Table1[[#This Row],[Belastbaar loon]])</f>
        <v>2180.58</v>
      </c>
      <c r="E5444" s="14">
        <f>MAX(Table1[[#This Row],[Loonheffing]]-Table1[[#This Row],[Algemene Heffingskorting]]-Table1[[#This Row],[Arbeidskorting]],0)</f>
        <v>20719.619500000001</v>
      </c>
      <c r="F5444" s="6">
        <f>Table1[[#This Row],[Belastbaar loon]]-Table1[[#This Row],[Belasting]]</f>
        <v>41541.380499999999</v>
      </c>
      <c r="G5444" s="2">
        <f>(Table1[[#This Row],[Belastbaar loon]]-Table1[[#This Row],[Netto loon]])/Table1[[#This Row],[Belastbaar loon]]</f>
        <v>0.33278648752830825</v>
      </c>
      <c r="H5444" s="14">
        <f t="shared" ca="1" si="79"/>
        <v>20714.7173</v>
      </c>
      <c r="I5444" s="14">
        <f ca="1">IF(ROW()=2, Table1[[#This Row],[Netto loon]], INDIRECT(ADDRESS(ROW()-1,COLUMN(F:F))))</f>
        <v>41536.282699999996</v>
      </c>
      <c r="J5444" s="6">
        <f ca="1">IF(ROW()=2, 0, Table1[[#This Row],[Belastbaar loon]]-INDIRECT(ADDRESS(ROW()-1,COLUMN(A:A))))</f>
        <v>10</v>
      </c>
      <c r="K5444" s="6">
        <f ca="1">Table1[[#This Row],[Netto loon]]-Table1[[#This Row],[Netto vorige schijf]]</f>
        <v>5.0978000000031898</v>
      </c>
      <c r="L5444" s="2">
        <f ca="1">(Table1[[#This Row],[Bruto tov vorige schijf]]-Table1[[#This Row],[Netto tov vorige schijf]])/MAX(Table1[[#This Row],[Bruto tov vorige schijf]],1)</f>
        <v>0.49021999999968102</v>
      </c>
    </row>
    <row r="5445" spans="1:12" x14ac:dyDescent="0.25">
      <c r="A5445" s="14">
        <v>62271</v>
      </c>
      <c r="B5445" s="6">
        <f>LoonHeffing2020(Table1[[#This Row],[Belastbaar loon]])</f>
        <v>23258.218499999999</v>
      </c>
      <c r="C5445" s="6">
        <f>AlgemeneHeffingsKorting2020(Table1[[#This Row],[Belastbaar loon]])</f>
        <v>353.71680000000003</v>
      </c>
      <c r="D5445" s="14">
        <f>ArbeidsKorting2020(Table1[[#This Row],[Belastbaar loon]])</f>
        <v>2179.98</v>
      </c>
      <c r="E5445" s="14">
        <f>MAX(Table1[[#This Row],[Loonheffing]]-Table1[[#This Row],[Algemene Heffingskorting]]-Table1[[#This Row],[Arbeidskorting]],0)</f>
        <v>20724.521700000001</v>
      </c>
      <c r="F5445" s="6">
        <f>Table1[[#This Row],[Belastbaar loon]]-Table1[[#This Row],[Belasting]]</f>
        <v>41546.478300000002</v>
      </c>
      <c r="G5445" s="2">
        <f>(Table1[[#This Row],[Belastbaar loon]]-Table1[[#This Row],[Netto loon]])/Table1[[#This Row],[Belastbaar loon]]</f>
        <v>0.3328117695235342</v>
      </c>
      <c r="H5445" s="14">
        <f t="shared" ca="1" si="79"/>
        <v>20719.619500000001</v>
      </c>
      <c r="I5445" s="14">
        <f ca="1">IF(ROW()=2, Table1[[#This Row],[Netto loon]], INDIRECT(ADDRESS(ROW()-1,COLUMN(F:F))))</f>
        <v>41541.380499999999</v>
      </c>
      <c r="J5445" s="6">
        <f ca="1">IF(ROW()=2, 0, Table1[[#This Row],[Belastbaar loon]]-INDIRECT(ADDRESS(ROW()-1,COLUMN(A:A))))</f>
        <v>10</v>
      </c>
      <c r="K5445" s="6">
        <f ca="1">Table1[[#This Row],[Netto loon]]-Table1[[#This Row],[Netto vorige schijf]]</f>
        <v>5.0978000000031898</v>
      </c>
      <c r="L5445" s="2">
        <f ca="1">(Table1[[#This Row],[Bruto tov vorige schijf]]-Table1[[#This Row],[Netto tov vorige schijf]])/MAX(Table1[[#This Row],[Bruto tov vorige schijf]],1)</f>
        <v>0.49021999999968102</v>
      </c>
    </row>
    <row r="5446" spans="1:12" x14ac:dyDescent="0.25">
      <c r="A5446" s="14">
        <v>62281</v>
      </c>
      <c r="B5446" s="6">
        <f>LoonHeffing2020(Table1[[#This Row],[Belastbaar loon]])</f>
        <v>23261.9535</v>
      </c>
      <c r="C5446" s="6">
        <f>AlgemeneHeffingsKorting2020(Table1[[#This Row],[Belastbaar loon]])</f>
        <v>353.14960000000002</v>
      </c>
      <c r="D5446" s="14">
        <f>ArbeidsKorting2020(Table1[[#This Row],[Belastbaar loon]])</f>
        <v>2179.38</v>
      </c>
      <c r="E5446" s="14">
        <f>MAX(Table1[[#This Row],[Loonheffing]]-Table1[[#This Row],[Algemene Heffingskorting]]-Table1[[#This Row],[Arbeidskorting]],0)</f>
        <v>20729.423899999998</v>
      </c>
      <c r="F5446" s="6">
        <f>Table1[[#This Row],[Belastbaar loon]]-Table1[[#This Row],[Belasting]]</f>
        <v>41551.576100000006</v>
      </c>
      <c r="G5446" s="2">
        <f>(Table1[[#This Row],[Belastbaar loon]]-Table1[[#This Row],[Netto loon]])/Table1[[#This Row],[Belastbaar loon]]</f>
        <v>0.33283704340007375</v>
      </c>
      <c r="H5446" s="14">
        <f t="shared" ca="1" si="79"/>
        <v>20724.521700000001</v>
      </c>
      <c r="I5446" s="14">
        <f ca="1">IF(ROW()=2, Table1[[#This Row],[Netto loon]], INDIRECT(ADDRESS(ROW()-1,COLUMN(F:F))))</f>
        <v>41546.478300000002</v>
      </c>
      <c r="J5446" s="6">
        <f ca="1">IF(ROW()=2, 0, Table1[[#This Row],[Belastbaar loon]]-INDIRECT(ADDRESS(ROW()-1,COLUMN(A:A))))</f>
        <v>10</v>
      </c>
      <c r="K5446" s="6">
        <f ca="1">Table1[[#This Row],[Netto loon]]-Table1[[#This Row],[Netto vorige schijf]]</f>
        <v>5.0978000000031898</v>
      </c>
      <c r="L5446" s="2">
        <f ca="1">(Table1[[#This Row],[Bruto tov vorige schijf]]-Table1[[#This Row],[Netto tov vorige schijf]])/MAX(Table1[[#This Row],[Bruto tov vorige schijf]],1)</f>
        <v>0.49021999999968102</v>
      </c>
    </row>
    <row r="5447" spans="1:12" x14ac:dyDescent="0.25">
      <c r="A5447" s="14">
        <v>62291</v>
      </c>
      <c r="B5447" s="6">
        <f>LoonHeffing2020(Table1[[#This Row],[Belastbaar loon]])</f>
        <v>23265.6885</v>
      </c>
      <c r="C5447" s="6">
        <f>AlgemeneHeffingsKorting2020(Table1[[#This Row],[Belastbaar loon]])</f>
        <v>352.58240000000001</v>
      </c>
      <c r="D5447" s="14">
        <f>ArbeidsKorting2020(Table1[[#This Row],[Belastbaar loon]])</f>
        <v>2178.7800000000002</v>
      </c>
      <c r="E5447" s="14">
        <f>MAX(Table1[[#This Row],[Loonheffing]]-Table1[[#This Row],[Algemene Heffingskorting]]-Table1[[#This Row],[Arbeidskorting]],0)</f>
        <v>20734.326100000002</v>
      </c>
      <c r="F5447" s="6">
        <f>Table1[[#This Row],[Belastbaar loon]]-Table1[[#This Row],[Belasting]]</f>
        <v>41556.673899999994</v>
      </c>
      <c r="G5447" s="2">
        <f>(Table1[[#This Row],[Belastbaar loon]]-Table1[[#This Row],[Netto loon]])/Table1[[#This Row],[Belastbaar loon]]</f>
        <v>0.33286230916183729</v>
      </c>
      <c r="H5447" s="14">
        <f t="shared" ca="1" si="79"/>
        <v>20729.423899999998</v>
      </c>
      <c r="I5447" s="14">
        <f ca="1">IF(ROW()=2, Table1[[#This Row],[Netto loon]], INDIRECT(ADDRESS(ROW()-1,COLUMN(F:F))))</f>
        <v>41551.576100000006</v>
      </c>
      <c r="J5447" s="6">
        <f ca="1">IF(ROW()=2, 0, Table1[[#This Row],[Belastbaar loon]]-INDIRECT(ADDRESS(ROW()-1,COLUMN(A:A))))</f>
        <v>10</v>
      </c>
      <c r="K5447" s="6">
        <f ca="1">Table1[[#This Row],[Netto loon]]-Table1[[#This Row],[Netto vorige schijf]]</f>
        <v>5.0977999999886379</v>
      </c>
      <c r="L5447" s="2">
        <f ca="1">(Table1[[#This Row],[Bruto tov vorige schijf]]-Table1[[#This Row],[Netto tov vorige schijf]])/MAX(Table1[[#This Row],[Bruto tov vorige schijf]],1)</f>
        <v>0.49022000000113619</v>
      </c>
    </row>
    <row r="5448" spans="1:12" x14ac:dyDescent="0.25">
      <c r="A5448" s="14">
        <v>62301</v>
      </c>
      <c r="B5448" s="6">
        <f>LoonHeffing2020(Table1[[#This Row],[Belastbaar loon]])</f>
        <v>23269.423500000001</v>
      </c>
      <c r="C5448" s="6">
        <f>AlgemeneHeffingsKorting2020(Table1[[#This Row],[Belastbaar loon]])</f>
        <v>352.01519999999999</v>
      </c>
      <c r="D5448" s="14">
        <f>ArbeidsKorting2020(Table1[[#This Row],[Belastbaar loon]])</f>
        <v>2178.1799999999998</v>
      </c>
      <c r="E5448" s="14">
        <f>MAX(Table1[[#This Row],[Loonheffing]]-Table1[[#This Row],[Algemene Heffingskorting]]-Table1[[#This Row],[Arbeidskorting]],0)</f>
        <v>20739.228299999999</v>
      </c>
      <c r="F5448" s="6">
        <f>Table1[[#This Row],[Belastbaar loon]]-Table1[[#This Row],[Belasting]]</f>
        <v>41561.771699999998</v>
      </c>
      <c r="G5448" s="2">
        <f>(Table1[[#This Row],[Belastbaar loon]]-Table1[[#This Row],[Netto loon]])/Table1[[#This Row],[Belastbaar loon]]</f>
        <v>0.33288756681273179</v>
      </c>
      <c r="H5448" s="14">
        <f t="shared" ca="1" si="79"/>
        <v>20734.326100000002</v>
      </c>
      <c r="I5448" s="14">
        <f ca="1">IF(ROW()=2, Table1[[#This Row],[Netto loon]], INDIRECT(ADDRESS(ROW()-1,COLUMN(F:F))))</f>
        <v>41556.673899999994</v>
      </c>
      <c r="J5448" s="6">
        <f ca="1">IF(ROW()=2, 0, Table1[[#This Row],[Belastbaar loon]]-INDIRECT(ADDRESS(ROW()-1,COLUMN(A:A))))</f>
        <v>10</v>
      </c>
      <c r="K5448" s="6">
        <f ca="1">Table1[[#This Row],[Netto loon]]-Table1[[#This Row],[Netto vorige schijf]]</f>
        <v>5.0978000000031898</v>
      </c>
      <c r="L5448" s="2">
        <f ca="1">(Table1[[#This Row],[Bruto tov vorige schijf]]-Table1[[#This Row],[Netto tov vorige schijf]])/MAX(Table1[[#This Row],[Bruto tov vorige schijf]],1)</f>
        <v>0.49021999999968102</v>
      </c>
    </row>
    <row r="5449" spans="1:12" x14ac:dyDescent="0.25">
      <c r="A5449" s="14">
        <v>62311</v>
      </c>
      <c r="B5449" s="6">
        <f>LoonHeffing2020(Table1[[#This Row],[Belastbaar loon]])</f>
        <v>23273.158500000001</v>
      </c>
      <c r="C5449" s="6">
        <f>AlgemeneHeffingsKorting2020(Table1[[#This Row],[Belastbaar loon]])</f>
        <v>351.44800000000004</v>
      </c>
      <c r="D5449" s="14">
        <f>ArbeidsKorting2020(Table1[[#This Row],[Belastbaar loon]])</f>
        <v>2177.58</v>
      </c>
      <c r="E5449" s="14">
        <f>MAX(Table1[[#This Row],[Loonheffing]]-Table1[[#This Row],[Algemene Heffingskorting]]-Table1[[#This Row],[Arbeidskorting]],0)</f>
        <v>20744.130499999999</v>
      </c>
      <c r="F5449" s="6">
        <f>Table1[[#This Row],[Belastbaar loon]]-Table1[[#This Row],[Belasting]]</f>
        <v>41566.869500000001</v>
      </c>
      <c r="G5449" s="2">
        <f>(Table1[[#This Row],[Belastbaar loon]]-Table1[[#This Row],[Netto loon]])/Table1[[#This Row],[Belastbaar loon]]</f>
        <v>0.33291281635666253</v>
      </c>
      <c r="H5449" s="14">
        <f t="shared" ca="1" si="79"/>
        <v>20739.228299999999</v>
      </c>
      <c r="I5449" s="14">
        <f ca="1">IF(ROW()=2, Table1[[#This Row],[Netto loon]], INDIRECT(ADDRESS(ROW()-1,COLUMN(F:F))))</f>
        <v>41561.771699999998</v>
      </c>
      <c r="J5449" s="6">
        <f ca="1">IF(ROW()=2, 0, Table1[[#This Row],[Belastbaar loon]]-INDIRECT(ADDRESS(ROW()-1,COLUMN(A:A))))</f>
        <v>10</v>
      </c>
      <c r="K5449" s="6">
        <f ca="1">Table1[[#This Row],[Netto loon]]-Table1[[#This Row],[Netto vorige schijf]]</f>
        <v>5.0978000000031898</v>
      </c>
      <c r="L5449" s="2">
        <f ca="1">(Table1[[#This Row],[Bruto tov vorige schijf]]-Table1[[#This Row],[Netto tov vorige schijf]])/MAX(Table1[[#This Row],[Bruto tov vorige schijf]],1)</f>
        <v>0.49021999999968102</v>
      </c>
    </row>
    <row r="5450" spans="1:12" x14ac:dyDescent="0.25">
      <c r="A5450" s="14">
        <v>62321</v>
      </c>
      <c r="B5450" s="6">
        <f>LoonHeffing2020(Table1[[#This Row],[Belastbaar loon]])</f>
        <v>23276.893499999998</v>
      </c>
      <c r="C5450" s="6">
        <f>AlgemeneHeffingsKorting2020(Table1[[#This Row],[Belastbaar loon]])</f>
        <v>350.88080000000002</v>
      </c>
      <c r="D5450" s="14">
        <f>ArbeidsKorting2020(Table1[[#This Row],[Belastbaar loon]])</f>
        <v>2176.98</v>
      </c>
      <c r="E5450" s="14">
        <f>MAX(Table1[[#This Row],[Loonheffing]]-Table1[[#This Row],[Algemene Heffingskorting]]-Table1[[#This Row],[Arbeidskorting]],0)</f>
        <v>20749.0327</v>
      </c>
      <c r="F5450" s="6">
        <f>Table1[[#This Row],[Belastbaar loon]]-Table1[[#This Row],[Belasting]]</f>
        <v>41571.967300000004</v>
      </c>
      <c r="G5450" s="2">
        <f>(Table1[[#This Row],[Belastbaar loon]]-Table1[[#This Row],[Netto loon]])/Table1[[#This Row],[Belastbaar loon]]</f>
        <v>0.33293805779753205</v>
      </c>
      <c r="H5450" s="14">
        <f t="shared" ca="1" si="79"/>
        <v>20744.130499999999</v>
      </c>
      <c r="I5450" s="14">
        <f ca="1">IF(ROW()=2, Table1[[#This Row],[Netto loon]], INDIRECT(ADDRESS(ROW()-1,COLUMN(F:F))))</f>
        <v>41566.869500000001</v>
      </c>
      <c r="J5450" s="6">
        <f ca="1">IF(ROW()=2, 0, Table1[[#This Row],[Belastbaar loon]]-INDIRECT(ADDRESS(ROW()-1,COLUMN(A:A))))</f>
        <v>10</v>
      </c>
      <c r="K5450" s="6">
        <f ca="1">Table1[[#This Row],[Netto loon]]-Table1[[#This Row],[Netto vorige schijf]]</f>
        <v>5.0978000000031898</v>
      </c>
      <c r="L5450" s="2">
        <f ca="1">(Table1[[#This Row],[Bruto tov vorige schijf]]-Table1[[#This Row],[Netto tov vorige schijf]])/MAX(Table1[[#This Row],[Bruto tov vorige schijf]],1)</f>
        <v>0.49021999999968102</v>
      </c>
    </row>
    <row r="5451" spans="1:12" x14ac:dyDescent="0.25">
      <c r="A5451" s="14">
        <v>62331</v>
      </c>
      <c r="B5451" s="6">
        <f>LoonHeffing2020(Table1[[#This Row],[Belastbaar loon]])</f>
        <v>23280.628499999999</v>
      </c>
      <c r="C5451" s="6">
        <f>AlgemeneHeffingsKorting2020(Table1[[#This Row],[Belastbaar loon]])</f>
        <v>350.31360000000001</v>
      </c>
      <c r="D5451" s="14">
        <f>ArbeidsKorting2020(Table1[[#This Row],[Belastbaar loon]])</f>
        <v>2176.38</v>
      </c>
      <c r="E5451" s="14">
        <f>MAX(Table1[[#This Row],[Loonheffing]]-Table1[[#This Row],[Algemene Heffingskorting]]-Table1[[#This Row],[Arbeidskorting]],0)</f>
        <v>20753.934899999997</v>
      </c>
      <c r="F5451" s="6">
        <f>Table1[[#This Row],[Belastbaar loon]]-Table1[[#This Row],[Belasting]]</f>
        <v>41577.065100000007</v>
      </c>
      <c r="G5451" s="2">
        <f>(Table1[[#This Row],[Belastbaar loon]]-Table1[[#This Row],[Netto loon]])/Table1[[#This Row],[Belastbaar loon]]</f>
        <v>0.33296329113924039</v>
      </c>
      <c r="H5451" s="14">
        <f t="shared" ca="1" si="79"/>
        <v>20749.0327</v>
      </c>
      <c r="I5451" s="14">
        <f ca="1">IF(ROW()=2, Table1[[#This Row],[Netto loon]], INDIRECT(ADDRESS(ROW()-1,COLUMN(F:F))))</f>
        <v>41571.967300000004</v>
      </c>
      <c r="J5451" s="6">
        <f ca="1">IF(ROW()=2, 0, Table1[[#This Row],[Belastbaar loon]]-INDIRECT(ADDRESS(ROW()-1,COLUMN(A:A))))</f>
        <v>10</v>
      </c>
      <c r="K5451" s="6">
        <f ca="1">Table1[[#This Row],[Netto loon]]-Table1[[#This Row],[Netto vorige schijf]]</f>
        <v>5.0978000000031898</v>
      </c>
      <c r="L5451" s="2">
        <f ca="1">(Table1[[#This Row],[Bruto tov vorige schijf]]-Table1[[#This Row],[Netto tov vorige schijf]])/MAX(Table1[[#This Row],[Bruto tov vorige schijf]],1)</f>
        <v>0.49021999999968102</v>
      </c>
    </row>
    <row r="5452" spans="1:12" x14ac:dyDescent="0.25">
      <c r="A5452" s="14">
        <v>62341</v>
      </c>
      <c r="B5452" s="6">
        <f>LoonHeffing2020(Table1[[#This Row],[Belastbaar loon]])</f>
        <v>23284.363499999999</v>
      </c>
      <c r="C5452" s="6">
        <f>AlgemeneHeffingsKorting2020(Table1[[#This Row],[Belastbaar loon]])</f>
        <v>349.74639999999999</v>
      </c>
      <c r="D5452" s="14">
        <f>ArbeidsKorting2020(Table1[[#This Row],[Belastbaar loon]])</f>
        <v>2175.7800000000002</v>
      </c>
      <c r="E5452" s="14">
        <f>MAX(Table1[[#This Row],[Loonheffing]]-Table1[[#This Row],[Algemene Heffingskorting]]-Table1[[#This Row],[Arbeidskorting]],0)</f>
        <v>20758.837100000001</v>
      </c>
      <c r="F5452" s="6">
        <f>Table1[[#This Row],[Belastbaar loon]]-Table1[[#This Row],[Belasting]]</f>
        <v>41582.162899999996</v>
      </c>
      <c r="G5452" s="2">
        <f>(Table1[[#This Row],[Belastbaar loon]]-Table1[[#This Row],[Netto loon]])/Table1[[#This Row],[Belastbaar loon]]</f>
        <v>0.33298851638568527</v>
      </c>
      <c r="H5452" s="14">
        <f t="shared" ca="1" si="79"/>
        <v>20753.934899999997</v>
      </c>
      <c r="I5452" s="14">
        <f ca="1">IF(ROW()=2, Table1[[#This Row],[Netto loon]], INDIRECT(ADDRESS(ROW()-1,COLUMN(F:F))))</f>
        <v>41577.065100000007</v>
      </c>
      <c r="J5452" s="6">
        <f ca="1">IF(ROW()=2, 0, Table1[[#This Row],[Belastbaar loon]]-INDIRECT(ADDRESS(ROW()-1,COLUMN(A:A))))</f>
        <v>10</v>
      </c>
      <c r="K5452" s="6">
        <f ca="1">Table1[[#This Row],[Netto loon]]-Table1[[#This Row],[Netto vorige schijf]]</f>
        <v>5.0977999999886379</v>
      </c>
      <c r="L5452" s="2">
        <f ca="1">(Table1[[#This Row],[Bruto tov vorige schijf]]-Table1[[#This Row],[Netto tov vorige schijf]])/MAX(Table1[[#This Row],[Bruto tov vorige schijf]],1)</f>
        <v>0.49022000000113619</v>
      </c>
    </row>
    <row r="5453" spans="1:12" x14ac:dyDescent="0.25">
      <c r="A5453" s="14">
        <v>62351</v>
      </c>
      <c r="B5453" s="6">
        <f>LoonHeffing2020(Table1[[#This Row],[Belastbaar loon]])</f>
        <v>23288.0985</v>
      </c>
      <c r="C5453" s="6">
        <f>AlgemeneHeffingsKorting2020(Table1[[#This Row],[Belastbaar loon]])</f>
        <v>349.17920000000004</v>
      </c>
      <c r="D5453" s="14">
        <f>ArbeidsKorting2020(Table1[[#This Row],[Belastbaar loon]])</f>
        <v>2175.1799999999998</v>
      </c>
      <c r="E5453" s="14">
        <f>MAX(Table1[[#This Row],[Loonheffing]]-Table1[[#This Row],[Algemene Heffingskorting]]-Table1[[#This Row],[Arbeidskorting]],0)</f>
        <v>20763.739300000001</v>
      </c>
      <c r="F5453" s="6">
        <f>Table1[[#This Row],[Belastbaar loon]]-Table1[[#This Row],[Belasting]]</f>
        <v>41587.260699999999</v>
      </c>
      <c r="G5453" s="2">
        <f>(Table1[[#This Row],[Belastbaar loon]]-Table1[[#This Row],[Netto loon]])/Table1[[#This Row],[Belastbaar loon]]</f>
        <v>0.33301373354076119</v>
      </c>
      <c r="H5453" s="14">
        <f t="shared" ca="1" si="79"/>
        <v>20758.837100000001</v>
      </c>
      <c r="I5453" s="14">
        <f ca="1">IF(ROW()=2, Table1[[#This Row],[Netto loon]], INDIRECT(ADDRESS(ROW()-1,COLUMN(F:F))))</f>
        <v>41582.162899999996</v>
      </c>
      <c r="J5453" s="6">
        <f ca="1">IF(ROW()=2, 0, Table1[[#This Row],[Belastbaar loon]]-INDIRECT(ADDRESS(ROW()-1,COLUMN(A:A))))</f>
        <v>10</v>
      </c>
      <c r="K5453" s="6">
        <f ca="1">Table1[[#This Row],[Netto loon]]-Table1[[#This Row],[Netto vorige schijf]]</f>
        <v>5.0978000000031898</v>
      </c>
      <c r="L5453" s="2">
        <f ca="1">(Table1[[#This Row],[Bruto tov vorige schijf]]-Table1[[#This Row],[Netto tov vorige schijf]])/MAX(Table1[[#This Row],[Bruto tov vorige schijf]],1)</f>
        <v>0.49021999999968102</v>
      </c>
    </row>
    <row r="5454" spans="1:12" x14ac:dyDescent="0.25">
      <c r="A5454" s="14">
        <v>62361</v>
      </c>
      <c r="B5454" s="6">
        <f>LoonHeffing2020(Table1[[#This Row],[Belastbaar loon]])</f>
        <v>23291.833500000001</v>
      </c>
      <c r="C5454" s="6">
        <f>AlgemeneHeffingsKorting2020(Table1[[#This Row],[Belastbaar loon]])</f>
        <v>348.61200000000002</v>
      </c>
      <c r="D5454" s="14">
        <f>ArbeidsKorting2020(Table1[[#This Row],[Belastbaar loon]])</f>
        <v>2174.58</v>
      </c>
      <c r="E5454" s="14">
        <f>MAX(Table1[[#This Row],[Loonheffing]]-Table1[[#This Row],[Algemene Heffingskorting]]-Table1[[#This Row],[Arbeidskorting]],0)</f>
        <v>20768.641499999998</v>
      </c>
      <c r="F5454" s="6">
        <f>Table1[[#This Row],[Belastbaar loon]]-Table1[[#This Row],[Belasting]]</f>
        <v>41592.358500000002</v>
      </c>
      <c r="G5454" s="2">
        <f>(Table1[[#This Row],[Belastbaar loon]]-Table1[[#This Row],[Netto loon]])/Table1[[#This Row],[Belastbaar loon]]</f>
        <v>0.33303894260836098</v>
      </c>
      <c r="H5454" s="14">
        <f t="shared" ca="1" si="79"/>
        <v>20763.739300000001</v>
      </c>
      <c r="I5454" s="14">
        <f ca="1">IF(ROW()=2, Table1[[#This Row],[Netto loon]], INDIRECT(ADDRESS(ROW()-1,COLUMN(F:F))))</f>
        <v>41587.260699999999</v>
      </c>
      <c r="J5454" s="6">
        <f ca="1">IF(ROW()=2, 0, Table1[[#This Row],[Belastbaar loon]]-INDIRECT(ADDRESS(ROW()-1,COLUMN(A:A))))</f>
        <v>10</v>
      </c>
      <c r="K5454" s="6">
        <f ca="1">Table1[[#This Row],[Netto loon]]-Table1[[#This Row],[Netto vorige schijf]]</f>
        <v>5.0978000000031898</v>
      </c>
      <c r="L5454" s="2">
        <f ca="1">(Table1[[#This Row],[Bruto tov vorige schijf]]-Table1[[#This Row],[Netto tov vorige schijf]])/MAX(Table1[[#This Row],[Bruto tov vorige schijf]],1)</f>
        <v>0.49021999999968102</v>
      </c>
    </row>
    <row r="5455" spans="1:12" x14ac:dyDescent="0.25">
      <c r="A5455" s="14">
        <v>62371</v>
      </c>
      <c r="B5455" s="6">
        <f>LoonHeffing2020(Table1[[#This Row],[Belastbaar loon]])</f>
        <v>23295.568500000001</v>
      </c>
      <c r="C5455" s="6">
        <f>AlgemeneHeffingsKorting2020(Table1[[#This Row],[Belastbaar loon]])</f>
        <v>348.04480000000001</v>
      </c>
      <c r="D5455" s="14">
        <f>ArbeidsKorting2020(Table1[[#This Row],[Belastbaar loon]])</f>
        <v>2173.98</v>
      </c>
      <c r="E5455" s="14">
        <f>MAX(Table1[[#This Row],[Loonheffing]]-Table1[[#This Row],[Algemene Heffingskorting]]-Table1[[#This Row],[Arbeidskorting]],0)</f>
        <v>20773.543700000002</v>
      </c>
      <c r="F5455" s="6">
        <f>Table1[[#This Row],[Belastbaar loon]]-Table1[[#This Row],[Belasting]]</f>
        <v>41597.456299999998</v>
      </c>
      <c r="G5455" s="2">
        <f>(Table1[[#This Row],[Belastbaar loon]]-Table1[[#This Row],[Netto loon]])/Table1[[#This Row],[Belastbaar loon]]</f>
        <v>0.33306414359237468</v>
      </c>
      <c r="H5455" s="14">
        <f t="shared" ca="1" si="79"/>
        <v>20768.641499999998</v>
      </c>
      <c r="I5455" s="14">
        <f ca="1">IF(ROW()=2, Table1[[#This Row],[Netto loon]], INDIRECT(ADDRESS(ROW()-1,COLUMN(F:F))))</f>
        <v>41592.358500000002</v>
      </c>
      <c r="J5455" s="6">
        <f ca="1">IF(ROW()=2, 0, Table1[[#This Row],[Belastbaar loon]]-INDIRECT(ADDRESS(ROW()-1,COLUMN(A:A))))</f>
        <v>10</v>
      </c>
      <c r="K5455" s="6">
        <f ca="1">Table1[[#This Row],[Netto loon]]-Table1[[#This Row],[Netto vorige schijf]]</f>
        <v>5.0977999999959138</v>
      </c>
      <c r="L5455" s="2">
        <f ca="1">(Table1[[#This Row],[Bruto tov vorige schijf]]-Table1[[#This Row],[Netto tov vorige schijf]])/MAX(Table1[[#This Row],[Bruto tov vorige schijf]],1)</f>
        <v>0.49022000000040861</v>
      </c>
    </row>
    <row r="5456" spans="1:12" x14ac:dyDescent="0.25">
      <c r="A5456" s="14">
        <v>62381</v>
      </c>
      <c r="B5456" s="6">
        <f>LoonHeffing2020(Table1[[#This Row],[Belastbaar loon]])</f>
        <v>23299.303499999998</v>
      </c>
      <c r="C5456" s="6">
        <f>AlgemeneHeffingsKorting2020(Table1[[#This Row],[Belastbaar loon]])</f>
        <v>347.4776</v>
      </c>
      <c r="D5456" s="14">
        <f>ArbeidsKorting2020(Table1[[#This Row],[Belastbaar loon]])</f>
        <v>2173.38</v>
      </c>
      <c r="E5456" s="14">
        <f>MAX(Table1[[#This Row],[Loonheffing]]-Table1[[#This Row],[Algemene Heffingskorting]]-Table1[[#This Row],[Arbeidskorting]],0)</f>
        <v>20778.445899999999</v>
      </c>
      <c r="F5456" s="6">
        <f>Table1[[#This Row],[Belastbaar loon]]-Table1[[#This Row],[Belasting]]</f>
        <v>41602.554100000001</v>
      </c>
      <c r="G5456" s="2">
        <f>(Table1[[#This Row],[Belastbaar loon]]-Table1[[#This Row],[Netto loon]])/Table1[[#This Row],[Belastbaar loon]]</f>
        <v>0.3330893364966897</v>
      </c>
      <c r="H5456" s="14">
        <f t="shared" ca="1" si="79"/>
        <v>20773.543700000002</v>
      </c>
      <c r="I5456" s="14">
        <f ca="1">IF(ROW()=2, Table1[[#This Row],[Netto loon]], INDIRECT(ADDRESS(ROW()-1,COLUMN(F:F))))</f>
        <v>41597.456299999998</v>
      </c>
      <c r="J5456" s="6">
        <f ca="1">IF(ROW()=2, 0, Table1[[#This Row],[Belastbaar loon]]-INDIRECT(ADDRESS(ROW()-1,COLUMN(A:A))))</f>
        <v>10</v>
      </c>
      <c r="K5456" s="6">
        <f ca="1">Table1[[#This Row],[Netto loon]]-Table1[[#This Row],[Netto vorige schijf]]</f>
        <v>5.0978000000031898</v>
      </c>
      <c r="L5456" s="2">
        <f ca="1">(Table1[[#This Row],[Bruto tov vorige schijf]]-Table1[[#This Row],[Netto tov vorige schijf]])/MAX(Table1[[#This Row],[Bruto tov vorige schijf]],1)</f>
        <v>0.49021999999968102</v>
      </c>
    </row>
    <row r="5457" spans="1:12" x14ac:dyDescent="0.25">
      <c r="A5457" s="14">
        <v>62391</v>
      </c>
      <c r="B5457" s="6">
        <f>LoonHeffing2020(Table1[[#This Row],[Belastbaar loon]])</f>
        <v>23303.038499999999</v>
      </c>
      <c r="C5457" s="6">
        <f>AlgemeneHeffingsKorting2020(Table1[[#This Row],[Belastbaar loon]])</f>
        <v>346.91040000000004</v>
      </c>
      <c r="D5457" s="14">
        <f>ArbeidsKorting2020(Table1[[#This Row],[Belastbaar loon]])</f>
        <v>2172.7800000000002</v>
      </c>
      <c r="E5457" s="14">
        <f>MAX(Table1[[#This Row],[Loonheffing]]-Table1[[#This Row],[Algemene Heffingskorting]]-Table1[[#This Row],[Arbeidskorting]],0)</f>
        <v>20783.348099999999</v>
      </c>
      <c r="F5457" s="6">
        <f>Table1[[#This Row],[Belastbaar loon]]-Table1[[#This Row],[Belasting]]</f>
        <v>41607.651899999997</v>
      </c>
      <c r="G5457" s="2">
        <f>(Table1[[#This Row],[Belastbaar loon]]-Table1[[#This Row],[Netto loon]])/Table1[[#This Row],[Belastbaar loon]]</f>
        <v>0.3331145213251912</v>
      </c>
      <c r="H5457" s="14">
        <f t="shared" ca="1" si="79"/>
        <v>20778.445899999999</v>
      </c>
      <c r="I5457" s="14">
        <f ca="1">IF(ROW()=2, Table1[[#This Row],[Netto loon]], INDIRECT(ADDRESS(ROW()-1,COLUMN(F:F))))</f>
        <v>41602.554100000001</v>
      </c>
      <c r="J5457" s="6">
        <f ca="1">IF(ROW()=2, 0, Table1[[#This Row],[Belastbaar loon]]-INDIRECT(ADDRESS(ROW()-1,COLUMN(A:A))))</f>
        <v>10</v>
      </c>
      <c r="K5457" s="6">
        <f ca="1">Table1[[#This Row],[Netto loon]]-Table1[[#This Row],[Netto vorige schijf]]</f>
        <v>5.0977999999959138</v>
      </c>
      <c r="L5457" s="2">
        <f ca="1">(Table1[[#This Row],[Bruto tov vorige schijf]]-Table1[[#This Row],[Netto tov vorige schijf]])/MAX(Table1[[#This Row],[Bruto tov vorige schijf]],1)</f>
        <v>0.49022000000040861</v>
      </c>
    </row>
    <row r="5458" spans="1:12" x14ac:dyDescent="0.25">
      <c r="A5458" s="14">
        <v>62401</v>
      </c>
      <c r="B5458" s="6">
        <f>LoonHeffing2020(Table1[[#This Row],[Belastbaar loon]])</f>
        <v>23306.773499999999</v>
      </c>
      <c r="C5458" s="6">
        <f>AlgemeneHeffingsKorting2020(Table1[[#This Row],[Belastbaar loon]])</f>
        <v>346.34320000000002</v>
      </c>
      <c r="D5458" s="14">
        <f>ArbeidsKorting2020(Table1[[#This Row],[Belastbaar loon]])</f>
        <v>2172.1799999999998</v>
      </c>
      <c r="E5458" s="14">
        <f>MAX(Table1[[#This Row],[Loonheffing]]-Table1[[#This Row],[Algemene Heffingskorting]]-Table1[[#This Row],[Arbeidskorting]],0)</f>
        <v>20788.2503</v>
      </c>
      <c r="F5458" s="6">
        <f>Table1[[#This Row],[Belastbaar loon]]-Table1[[#This Row],[Belasting]]</f>
        <v>41612.7497</v>
      </c>
      <c r="G5458" s="2">
        <f>(Table1[[#This Row],[Belastbaar loon]]-Table1[[#This Row],[Netto loon]])/Table1[[#This Row],[Belastbaar loon]]</f>
        <v>0.33313969808176153</v>
      </c>
      <c r="H5458" s="14">
        <f t="shared" ca="1" si="79"/>
        <v>20783.348099999999</v>
      </c>
      <c r="I5458" s="14">
        <f ca="1">IF(ROW()=2, Table1[[#This Row],[Netto loon]], INDIRECT(ADDRESS(ROW()-1,COLUMN(F:F))))</f>
        <v>41607.651899999997</v>
      </c>
      <c r="J5458" s="6">
        <f ca="1">IF(ROW()=2, 0, Table1[[#This Row],[Belastbaar loon]]-INDIRECT(ADDRESS(ROW()-1,COLUMN(A:A))))</f>
        <v>10</v>
      </c>
      <c r="K5458" s="6">
        <f ca="1">Table1[[#This Row],[Netto loon]]-Table1[[#This Row],[Netto vorige schijf]]</f>
        <v>5.0978000000031898</v>
      </c>
      <c r="L5458" s="2">
        <f ca="1">(Table1[[#This Row],[Bruto tov vorige schijf]]-Table1[[#This Row],[Netto tov vorige schijf]])/MAX(Table1[[#This Row],[Bruto tov vorige schijf]],1)</f>
        <v>0.49021999999968102</v>
      </c>
    </row>
    <row r="5459" spans="1:12" x14ac:dyDescent="0.25">
      <c r="A5459" s="14">
        <v>62411</v>
      </c>
      <c r="B5459" s="6">
        <f>LoonHeffing2020(Table1[[#This Row],[Belastbaar loon]])</f>
        <v>23310.5085</v>
      </c>
      <c r="C5459" s="6">
        <f>AlgemeneHeffingsKorting2020(Table1[[#This Row],[Belastbaar loon]])</f>
        <v>345.77600000000001</v>
      </c>
      <c r="D5459" s="14">
        <f>ArbeidsKorting2020(Table1[[#This Row],[Belastbaar loon]])</f>
        <v>2171.58</v>
      </c>
      <c r="E5459" s="14">
        <f>MAX(Table1[[#This Row],[Loonheffing]]-Table1[[#This Row],[Algemene Heffingskorting]]-Table1[[#This Row],[Arbeidskorting]],0)</f>
        <v>20793.152499999997</v>
      </c>
      <c r="F5459" s="6">
        <f>Table1[[#This Row],[Belastbaar loon]]-Table1[[#This Row],[Belasting]]</f>
        <v>41617.847500000003</v>
      </c>
      <c r="G5459" s="2">
        <f>(Table1[[#This Row],[Belastbaar loon]]-Table1[[#This Row],[Netto loon]])/Table1[[#This Row],[Belastbaar loon]]</f>
        <v>0.33316486677028084</v>
      </c>
      <c r="H5459" s="14">
        <f t="shared" ca="1" si="79"/>
        <v>20788.2503</v>
      </c>
      <c r="I5459" s="14">
        <f ca="1">IF(ROW()=2, Table1[[#This Row],[Netto loon]], INDIRECT(ADDRESS(ROW()-1,COLUMN(F:F))))</f>
        <v>41612.7497</v>
      </c>
      <c r="J5459" s="6">
        <f ca="1">IF(ROW()=2, 0, Table1[[#This Row],[Belastbaar loon]]-INDIRECT(ADDRESS(ROW()-1,COLUMN(A:A))))</f>
        <v>10</v>
      </c>
      <c r="K5459" s="6">
        <f ca="1">Table1[[#This Row],[Netto loon]]-Table1[[#This Row],[Netto vorige schijf]]</f>
        <v>5.0978000000031898</v>
      </c>
      <c r="L5459" s="2">
        <f ca="1">(Table1[[#This Row],[Bruto tov vorige schijf]]-Table1[[#This Row],[Netto tov vorige schijf]])/MAX(Table1[[#This Row],[Bruto tov vorige schijf]],1)</f>
        <v>0.49021999999968102</v>
      </c>
    </row>
    <row r="5460" spans="1:12" x14ac:dyDescent="0.25">
      <c r="A5460" s="14">
        <v>62421</v>
      </c>
      <c r="B5460" s="6">
        <f>LoonHeffing2020(Table1[[#This Row],[Belastbaar loon]])</f>
        <v>23314.2435</v>
      </c>
      <c r="C5460" s="6">
        <f>AlgemeneHeffingsKorting2020(Table1[[#This Row],[Belastbaar loon]])</f>
        <v>345.2088</v>
      </c>
      <c r="D5460" s="14">
        <f>ArbeidsKorting2020(Table1[[#This Row],[Belastbaar loon]])</f>
        <v>2170.98</v>
      </c>
      <c r="E5460" s="14">
        <f>MAX(Table1[[#This Row],[Loonheffing]]-Table1[[#This Row],[Algemene Heffingskorting]]-Table1[[#This Row],[Arbeidskorting]],0)</f>
        <v>20798.054700000001</v>
      </c>
      <c r="F5460" s="6">
        <f>Table1[[#This Row],[Belastbaar loon]]-Table1[[#This Row],[Belasting]]</f>
        <v>41622.945299999999</v>
      </c>
      <c r="G5460" s="2">
        <f>(Table1[[#This Row],[Belastbaar loon]]-Table1[[#This Row],[Netto loon]])/Table1[[#This Row],[Belastbaar loon]]</f>
        <v>0.33319002739462683</v>
      </c>
      <c r="H5460" s="14">
        <f t="shared" ca="1" si="79"/>
        <v>20793.152499999997</v>
      </c>
      <c r="I5460" s="14">
        <f ca="1">IF(ROW()=2, Table1[[#This Row],[Netto loon]], INDIRECT(ADDRESS(ROW()-1,COLUMN(F:F))))</f>
        <v>41617.847500000003</v>
      </c>
      <c r="J5460" s="6">
        <f ca="1">IF(ROW()=2, 0, Table1[[#This Row],[Belastbaar loon]]-INDIRECT(ADDRESS(ROW()-1,COLUMN(A:A))))</f>
        <v>10</v>
      </c>
      <c r="K5460" s="6">
        <f ca="1">Table1[[#This Row],[Netto loon]]-Table1[[#This Row],[Netto vorige schijf]]</f>
        <v>5.0977999999959138</v>
      </c>
      <c r="L5460" s="2">
        <f ca="1">(Table1[[#This Row],[Bruto tov vorige schijf]]-Table1[[#This Row],[Netto tov vorige schijf]])/MAX(Table1[[#This Row],[Bruto tov vorige schijf]],1)</f>
        <v>0.49022000000040861</v>
      </c>
    </row>
    <row r="5461" spans="1:12" x14ac:dyDescent="0.25">
      <c r="A5461" s="14">
        <v>62431</v>
      </c>
      <c r="B5461" s="6">
        <f>LoonHeffing2020(Table1[[#This Row],[Belastbaar loon]])</f>
        <v>23317.978500000001</v>
      </c>
      <c r="C5461" s="6">
        <f>AlgemeneHeffingsKorting2020(Table1[[#This Row],[Belastbaar loon]])</f>
        <v>344.64160000000004</v>
      </c>
      <c r="D5461" s="14">
        <f>ArbeidsKorting2020(Table1[[#This Row],[Belastbaar loon]])</f>
        <v>2170.38</v>
      </c>
      <c r="E5461" s="14">
        <f>MAX(Table1[[#This Row],[Loonheffing]]-Table1[[#This Row],[Algemene Heffingskorting]]-Table1[[#This Row],[Arbeidskorting]],0)</f>
        <v>20802.956900000001</v>
      </c>
      <c r="F5461" s="6">
        <f>Table1[[#This Row],[Belastbaar loon]]-Table1[[#This Row],[Belasting]]</f>
        <v>41628.043099999995</v>
      </c>
      <c r="G5461" s="2">
        <f>(Table1[[#This Row],[Belastbaar loon]]-Table1[[#This Row],[Netto loon]])/Table1[[#This Row],[Belastbaar loon]]</f>
        <v>0.33321517995867445</v>
      </c>
      <c r="H5461" s="14">
        <f t="shared" ca="1" si="79"/>
        <v>20798.054700000001</v>
      </c>
      <c r="I5461" s="14">
        <f ca="1">IF(ROW()=2, Table1[[#This Row],[Netto loon]], INDIRECT(ADDRESS(ROW()-1,COLUMN(F:F))))</f>
        <v>41622.945299999999</v>
      </c>
      <c r="J5461" s="6">
        <f ca="1">IF(ROW()=2, 0, Table1[[#This Row],[Belastbaar loon]]-INDIRECT(ADDRESS(ROW()-1,COLUMN(A:A))))</f>
        <v>10</v>
      </c>
      <c r="K5461" s="6">
        <f ca="1">Table1[[#This Row],[Netto loon]]-Table1[[#This Row],[Netto vorige schijf]]</f>
        <v>5.0977999999959138</v>
      </c>
      <c r="L5461" s="2">
        <f ca="1">(Table1[[#This Row],[Bruto tov vorige schijf]]-Table1[[#This Row],[Netto tov vorige schijf]])/MAX(Table1[[#This Row],[Bruto tov vorige schijf]],1)</f>
        <v>0.49022000000040861</v>
      </c>
    </row>
    <row r="5462" spans="1:12" x14ac:dyDescent="0.25">
      <c r="A5462" s="14">
        <v>62441</v>
      </c>
      <c r="B5462" s="6">
        <f>LoonHeffing2020(Table1[[#This Row],[Belastbaar loon]])</f>
        <v>23321.713500000002</v>
      </c>
      <c r="C5462" s="6">
        <f>AlgemeneHeffingsKorting2020(Table1[[#This Row],[Belastbaar loon]])</f>
        <v>344.07440000000003</v>
      </c>
      <c r="D5462" s="14">
        <f>ArbeidsKorting2020(Table1[[#This Row],[Belastbaar loon]])</f>
        <v>2169.7800000000002</v>
      </c>
      <c r="E5462" s="14">
        <f>MAX(Table1[[#This Row],[Loonheffing]]-Table1[[#This Row],[Algemene Heffingskorting]]-Table1[[#This Row],[Arbeidskorting]],0)</f>
        <v>20807.859100000001</v>
      </c>
      <c r="F5462" s="6">
        <f>Table1[[#This Row],[Belastbaar loon]]-Table1[[#This Row],[Belasting]]</f>
        <v>41633.140899999999</v>
      </c>
      <c r="G5462" s="2">
        <f>(Table1[[#This Row],[Belastbaar loon]]-Table1[[#This Row],[Netto loon]])/Table1[[#This Row],[Belastbaar loon]]</f>
        <v>0.3332403244662962</v>
      </c>
      <c r="H5462" s="14">
        <f t="shared" ca="1" si="79"/>
        <v>20802.956900000001</v>
      </c>
      <c r="I5462" s="14">
        <f ca="1">IF(ROW()=2, Table1[[#This Row],[Netto loon]], INDIRECT(ADDRESS(ROW()-1,COLUMN(F:F))))</f>
        <v>41628.043099999995</v>
      </c>
      <c r="J5462" s="6">
        <f ca="1">IF(ROW()=2, 0, Table1[[#This Row],[Belastbaar loon]]-INDIRECT(ADDRESS(ROW()-1,COLUMN(A:A))))</f>
        <v>10</v>
      </c>
      <c r="K5462" s="6">
        <f ca="1">Table1[[#This Row],[Netto loon]]-Table1[[#This Row],[Netto vorige schijf]]</f>
        <v>5.0978000000031898</v>
      </c>
      <c r="L5462" s="2">
        <f ca="1">(Table1[[#This Row],[Bruto tov vorige schijf]]-Table1[[#This Row],[Netto tov vorige schijf]])/MAX(Table1[[#This Row],[Bruto tov vorige schijf]],1)</f>
        <v>0.49021999999968102</v>
      </c>
    </row>
    <row r="5463" spans="1:12" x14ac:dyDescent="0.25">
      <c r="A5463" s="14">
        <v>62451</v>
      </c>
      <c r="B5463" s="6">
        <f>LoonHeffing2020(Table1[[#This Row],[Belastbaar loon]])</f>
        <v>23325.448499999999</v>
      </c>
      <c r="C5463" s="6">
        <f>AlgemeneHeffingsKorting2020(Table1[[#This Row],[Belastbaar loon]])</f>
        <v>343.50720000000001</v>
      </c>
      <c r="D5463" s="14">
        <f>ArbeidsKorting2020(Table1[[#This Row],[Belastbaar loon]])</f>
        <v>2169.1799999999998</v>
      </c>
      <c r="E5463" s="14">
        <f>MAX(Table1[[#This Row],[Loonheffing]]-Table1[[#This Row],[Algemene Heffingskorting]]-Table1[[#This Row],[Arbeidskorting]],0)</f>
        <v>20812.761299999998</v>
      </c>
      <c r="F5463" s="6">
        <f>Table1[[#This Row],[Belastbaar loon]]-Table1[[#This Row],[Belasting]]</f>
        <v>41638.238700000002</v>
      </c>
      <c r="G5463" s="2">
        <f>(Table1[[#This Row],[Belastbaar loon]]-Table1[[#This Row],[Netto loon]])/Table1[[#This Row],[Belastbaar loon]]</f>
        <v>0.33326546092136233</v>
      </c>
      <c r="H5463" s="14">
        <f t="shared" ca="1" si="79"/>
        <v>20807.859100000001</v>
      </c>
      <c r="I5463" s="14">
        <f ca="1">IF(ROW()=2, Table1[[#This Row],[Netto loon]], INDIRECT(ADDRESS(ROW()-1,COLUMN(F:F))))</f>
        <v>41633.140899999999</v>
      </c>
      <c r="J5463" s="6">
        <f ca="1">IF(ROW()=2, 0, Table1[[#This Row],[Belastbaar loon]]-INDIRECT(ADDRESS(ROW()-1,COLUMN(A:A))))</f>
        <v>10</v>
      </c>
      <c r="K5463" s="6">
        <f ca="1">Table1[[#This Row],[Netto loon]]-Table1[[#This Row],[Netto vorige schijf]]</f>
        <v>5.0978000000031898</v>
      </c>
      <c r="L5463" s="2">
        <f ca="1">(Table1[[#This Row],[Bruto tov vorige schijf]]-Table1[[#This Row],[Netto tov vorige schijf]])/MAX(Table1[[#This Row],[Bruto tov vorige schijf]],1)</f>
        <v>0.49021999999968102</v>
      </c>
    </row>
    <row r="5464" spans="1:12" x14ac:dyDescent="0.25">
      <c r="A5464" s="14">
        <v>62461</v>
      </c>
      <c r="B5464" s="6">
        <f>LoonHeffing2020(Table1[[#This Row],[Belastbaar loon]])</f>
        <v>23329.183499999999</v>
      </c>
      <c r="C5464" s="6">
        <f>AlgemeneHeffingsKorting2020(Table1[[#This Row],[Belastbaar loon]])</f>
        <v>342.94</v>
      </c>
      <c r="D5464" s="14">
        <f>ArbeidsKorting2020(Table1[[#This Row],[Belastbaar loon]])</f>
        <v>2168.58</v>
      </c>
      <c r="E5464" s="14">
        <f>MAX(Table1[[#This Row],[Loonheffing]]-Table1[[#This Row],[Algemene Heffingskorting]]-Table1[[#This Row],[Arbeidskorting]],0)</f>
        <v>20817.663500000002</v>
      </c>
      <c r="F5464" s="6">
        <f>Table1[[#This Row],[Belastbaar loon]]-Table1[[#This Row],[Belasting]]</f>
        <v>41643.336499999998</v>
      </c>
      <c r="G5464" s="2">
        <f>(Table1[[#This Row],[Belastbaar loon]]-Table1[[#This Row],[Netto loon]])/Table1[[#This Row],[Belastbaar loon]]</f>
        <v>0.33329058932774053</v>
      </c>
      <c r="H5464" s="14">
        <f t="shared" ca="1" si="79"/>
        <v>20812.761299999998</v>
      </c>
      <c r="I5464" s="14">
        <f ca="1">IF(ROW()=2, Table1[[#This Row],[Netto loon]], INDIRECT(ADDRESS(ROW()-1,COLUMN(F:F))))</f>
        <v>41638.238700000002</v>
      </c>
      <c r="J5464" s="6">
        <f ca="1">IF(ROW()=2, 0, Table1[[#This Row],[Belastbaar loon]]-INDIRECT(ADDRESS(ROW()-1,COLUMN(A:A))))</f>
        <v>10</v>
      </c>
      <c r="K5464" s="6">
        <f ca="1">Table1[[#This Row],[Netto loon]]-Table1[[#This Row],[Netto vorige schijf]]</f>
        <v>5.0977999999959138</v>
      </c>
      <c r="L5464" s="2">
        <f ca="1">(Table1[[#This Row],[Bruto tov vorige schijf]]-Table1[[#This Row],[Netto tov vorige schijf]])/MAX(Table1[[#This Row],[Bruto tov vorige schijf]],1)</f>
        <v>0.49022000000040861</v>
      </c>
    </row>
    <row r="5465" spans="1:12" x14ac:dyDescent="0.25">
      <c r="A5465" s="14">
        <v>62471</v>
      </c>
      <c r="B5465" s="6">
        <f>LoonHeffing2020(Table1[[#This Row],[Belastbaar loon]])</f>
        <v>23332.9185</v>
      </c>
      <c r="C5465" s="6">
        <f>AlgemeneHeffingsKorting2020(Table1[[#This Row],[Belastbaar loon]])</f>
        <v>342.37280000000004</v>
      </c>
      <c r="D5465" s="14">
        <f>ArbeidsKorting2020(Table1[[#This Row],[Belastbaar loon]])</f>
        <v>2167.98</v>
      </c>
      <c r="E5465" s="14">
        <f>MAX(Table1[[#This Row],[Loonheffing]]-Table1[[#This Row],[Algemene Heffingskorting]]-Table1[[#This Row],[Arbeidskorting]],0)</f>
        <v>20822.565699999999</v>
      </c>
      <c r="F5465" s="6">
        <f>Table1[[#This Row],[Belastbaar loon]]-Table1[[#This Row],[Belasting]]</f>
        <v>41648.434300000001</v>
      </c>
      <c r="G5465" s="2">
        <f>(Table1[[#This Row],[Belastbaar loon]]-Table1[[#This Row],[Netto loon]])/Table1[[#This Row],[Belastbaar loon]]</f>
        <v>0.3333157096892958</v>
      </c>
      <c r="H5465" s="14">
        <f t="shared" ca="1" si="79"/>
        <v>20817.663500000002</v>
      </c>
      <c r="I5465" s="14">
        <f ca="1">IF(ROW()=2, Table1[[#This Row],[Netto loon]], INDIRECT(ADDRESS(ROW()-1,COLUMN(F:F))))</f>
        <v>41643.336499999998</v>
      </c>
      <c r="J5465" s="6">
        <f ca="1">IF(ROW()=2, 0, Table1[[#This Row],[Belastbaar loon]]-INDIRECT(ADDRESS(ROW()-1,COLUMN(A:A))))</f>
        <v>10</v>
      </c>
      <c r="K5465" s="6">
        <f ca="1">Table1[[#This Row],[Netto loon]]-Table1[[#This Row],[Netto vorige schijf]]</f>
        <v>5.0978000000031898</v>
      </c>
      <c r="L5465" s="2">
        <f ca="1">(Table1[[#This Row],[Bruto tov vorige schijf]]-Table1[[#This Row],[Netto tov vorige schijf]])/MAX(Table1[[#This Row],[Bruto tov vorige schijf]],1)</f>
        <v>0.49021999999968102</v>
      </c>
    </row>
    <row r="5466" spans="1:12" x14ac:dyDescent="0.25">
      <c r="A5466" s="14">
        <v>62481</v>
      </c>
      <c r="B5466" s="6">
        <f>LoonHeffing2020(Table1[[#This Row],[Belastbaar loon]])</f>
        <v>23336.6535</v>
      </c>
      <c r="C5466" s="6">
        <f>AlgemeneHeffingsKorting2020(Table1[[#This Row],[Belastbaar loon]])</f>
        <v>341.80560000000003</v>
      </c>
      <c r="D5466" s="14">
        <f>ArbeidsKorting2020(Table1[[#This Row],[Belastbaar loon]])</f>
        <v>2167.38</v>
      </c>
      <c r="E5466" s="14">
        <f>MAX(Table1[[#This Row],[Loonheffing]]-Table1[[#This Row],[Algemene Heffingskorting]]-Table1[[#This Row],[Arbeidskorting]],0)</f>
        <v>20827.4679</v>
      </c>
      <c r="F5466" s="6">
        <f>Table1[[#This Row],[Belastbaar loon]]-Table1[[#This Row],[Belasting]]</f>
        <v>41653.532099999997</v>
      </c>
      <c r="G5466" s="2">
        <f>(Table1[[#This Row],[Belastbaar loon]]-Table1[[#This Row],[Netto loon]])/Table1[[#This Row],[Belastbaar loon]]</f>
        <v>0.33334082200989107</v>
      </c>
      <c r="H5466" s="14">
        <f t="shared" ref="H5466:H5529" ca="1" si="80">IF(ROW()=2, 0, INDIRECT(ADDRESS(ROW()-1,COLUMN(E:E))))</f>
        <v>20822.565699999999</v>
      </c>
      <c r="I5466" s="14">
        <f ca="1">IF(ROW()=2, Table1[[#This Row],[Netto loon]], INDIRECT(ADDRESS(ROW()-1,COLUMN(F:F))))</f>
        <v>41648.434300000001</v>
      </c>
      <c r="J5466" s="6">
        <f ca="1">IF(ROW()=2, 0, Table1[[#This Row],[Belastbaar loon]]-INDIRECT(ADDRESS(ROW()-1,COLUMN(A:A))))</f>
        <v>10</v>
      </c>
      <c r="K5466" s="6">
        <f ca="1">Table1[[#This Row],[Netto loon]]-Table1[[#This Row],[Netto vorige schijf]]</f>
        <v>5.0977999999959138</v>
      </c>
      <c r="L5466" s="2">
        <f ca="1">(Table1[[#This Row],[Bruto tov vorige schijf]]-Table1[[#This Row],[Netto tov vorige schijf]])/MAX(Table1[[#This Row],[Bruto tov vorige schijf]],1)</f>
        <v>0.49022000000040861</v>
      </c>
    </row>
    <row r="5467" spans="1:12" x14ac:dyDescent="0.25">
      <c r="A5467" s="14">
        <v>62491</v>
      </c>
      <c r="B5467" s="6">
        <f>LoonHeffing2020(Table1[[#This Row],[Belastbaar loon]])</f>
        <v>23340.388500000001</v>
      </c>
      <c r="C5467" s="6">
        <f>AlgemeneHeffingsKorting2020(Table1[[#This Row],[Belastbaar loon]])</f>
        <v>341.23840000000001</v>
      </c>
      <c r="D5467" s="14">
        <f>ArbeidsKorting2020(Table1[[#This Row],[Belastbaar loon]])</f>
        <v>2166.7800000000002</v>
      </c>
      <c r="E5467" s="14">
        <f>MAX(Table1[[#This Row],[Loonheffing]]-Table1[[#This Row],[Algemene Heffingskorting]]-Table1[[#This Row],[Arbeidskorting]],0)</f>
        <v>20832.370100000004</v>
      </c>
      <c r="F5467" s="6">
        <f>Table1[[#This Row],[Belastbaar loon]]-Table1[[#This Row],[Belasting]]</f>
        <v>41658.6299</v>
      </c>
      <c r="G5467" s="2">
        <f>(Table1[[#This Row],[Belastbaar loon]]-Table1[[#This Row],[Netto loon]])/Table1[[#This Row],[Belastbaar loon]]</f>
        <v>0.33336592629338624</v>
      </c>
      <c r="H5467" s="14">
        <f t="shared" ca="1" si="80"/>
        <v>20827.4679</v>
      </c>
      <c r="I5467" s="14">
        <f ca="1">IF(ROW()=2, Table1[[#This Row],[Netto loon]], INDIRECT(ADDRESS(ROW()-1,COLUMN(F:F))))</f>
        <v>41653.532099999997</v>
      </c>
      <c r="J5467" s="6">
        <f ca="1">IF(ROW()=2, 0, Table1[[#This Row],[Belastbaar loon]]-INDIRECT(ADDRESS(ROW()-1,COLUMN(A:A))))</f>
        <v>10</v>
      </c>
      <c r="K5467" s="6">
        <f ca="1">Table1[[#This Row],[Netto loon]]-Table1[[#This Row],[Netto vorige schijf]]</f>
        <v>5.0978000000031898</v>
      </c>
      <c r="L5467" s="2">
        <f ca="1">(Table1[[#This Row],[Bruto tov vorige schijf]]-Table1[[#This Row],[Netto tov vorige schijf]])/MAX(Table1[[#This Row],[Bruto tov vorige schijf]],1)</f>
        <v>0.49021999999968102</v>
      </c>
    </row>
    <row r="5468" spans="1:12" x14ac:dyDescent="0.25">
      <c r="A5468" s="14">
        <v>62501</v>
      </c>
      <c r="B5468" s="6">
        <f>LoonHeffing2020(Table1[[#This Row],[Belastbaar loon]])</f>
        <v>23344.123500000002</v>
      </c>
      <c r="C5468" s="6">
        <f>AlgemeneHeffingsKorting2020(Table1[[#This Row],[Belastbaar loon]])</f>
        <v>340.6712</v>
      </c>
      <c r="D5468" s="14">
        <f>ArbeidsKorting2020(Table1[[#This Row],[Belastbaar loon]])</f>
        <v>2166.1799999999998</v>
      </c>
      <c r="E5468" s="14">
        <f>MAX(Table1[[#This Row],[Loonheffing]]-Table1[[#This Row],[Algemene Heffingskorting]]-Table1[[#This Row],[Arbeidskorting]],0)</f>
        <v>20837.272300000001</v>
      </c>
      <c r="F5468" s="6">
        <f>Table1[[#This Row],[Belastbaar loon]]-Table1[[#This Row],[Belasting]]</f>
        <v>41663.727700000003</v>
      </c>
      <c r="G5468" s="2">
        <f>(Table1[[#This Row],[Belastbaar loon]]-Table1[[#This Row],[Netto loon]])/Table1[[#This Row],[Belastbaar loon]]</f>
        <v>0.33339102254363923</v>
      </c>
      <c r="H5468" s="14">
        <f t="shared" ca="1" si="80"/>
        <v>20832.370100000004</v>
      </c>
      <c r="I5468" s="14">
        <f ca="1">IF(ROW()=2, Table1[[#This Row],[Netto loon]], INDIRECT(ADDRESS(ROW()-1,COLUMN(F:F))))</f>
        <v>41658.6299</v>
      </c>
      <c r="J5468" s="6">
        <f ca="1">IF(ROW()=2, 0, Table1[[#This Row],[Belastbaar loon]]-INDIRECT(ADDRESS(ROW()-1,COLUMN(A:A))))</f>
        <v>10</v>
      </c>
      <c r="K5468" s="6">
        <f ca="1">Table1[[#This Row],[Netto loon]]-Table1[[#This Row],[Netto vorige schijf]]</f>
        <v>5.0978000000031898</v>
      </c>
      <c r="L5468" s="2">
        <f ca="1">(Table1[[#This Row],[Bruto tov vorige schijf]]-Table1[[#This Row],[Netto tov vorige schijf]])/MAX(Table1[[#This Row],[Bruto tov vorige schijf]],1)</f>
        <v>0.49021999999968102</v>
      </c>
    </row>
    <row r="5469" spans="1:12" x14ac:dyDescent="0.25">
      <c r="A5469" s="14">
        <v>62511</v>
      </c>
      <c r="B5469" s="6">
        <f>LoonHeffing2020(Table1[[#This Row],[Belastbaar loon]])</f>
        <v>23347.858499999998</v>
      </c>
      <c r="C5469" s="6">
        <f>AlgemeneHeffingsKorting2020(Table1[[#This Row],[Belastbaar loon]])</f>
        <v>340.10400000000004</v>
      </c>
      <c r="D5469" s="14">
        <f>ArbeidsKorting2020(Table1[[#This Row],[Belastbaar loon]])</f>
        <v>2165.58</v>
      </c>
      <c r="E5469" s="14">
        <f>MAX(Table1[[#This Row],[Loonheffing]]-Table1[[#This Row],[Algemene Heffingskorting]]-Table1[[#This Row],[Arbeidskorting]],0)</f>
        <v>20842.174500000001</v>
      </c>
      <c r="F5469" s="6">
        <f>Table1[[#This Row],[Belastbaar loon]]-Table1[[#This Row],[Belasting]]</f>
        <v>41668.825499999999</v>
      </c>
      <c r="G5469" s="2">
        <f>(Table1[[#This Row],[Belastbaar loon]]-Table1[[#This Row],[Netto loon]])/Table1[[#This Row],[Belastbaar loon]]</f>
        <v>0.33341611076450545</v>
      </c>
      <c r="H5469" s="14">
        <f t="shared" ca="1" si="80"/>
        <v>20837.272300000001</v>
      </c>
      <c r="I5469" s="14">
        <f ca="1">IF(ROW()=2, Table1[[#This Row],[Netto loon]], INDIRECT(ADDRESS(ROW()-1,COLUMN(F:F))))</f>
        <v>41663.727700000003</v>
      </c>
      <c r="J5469" s="6">
        <f ca="1">IF(ROW()=2, 0, Table1[[#This Row],[Belastbaar loon]]-INDIRECT(ADDRESS(ROW()-1,COLUMN(A:A))))</f>
        <v>10</v>
      </c>
      <c r="K5469" s="6">
        <f ca="1">Table1[[#This Row],[Netto loon]]-Table1[[#This Row],[Netto vorige schijf]]</f>
        <v>5.0977999999959138</v>
      </c>
      <c r="L5469" s="2">
        <f ca="1">(Table1[[#This Row],[Bruto tov vorige schijf]]-Table1[[#This Row],[Netto tov vorige schijf]])/MAX(Table1[[#This Row],[Bruto tov vorige schijf]],1)</f>
        <v>0.49022000000040861</v>
      </c>
    </row>
    <row r="5470" spans="1:12" x14ac:dyDescent="0.25">
      <c r="A5470" s="14">
        <v>62521</v>
      </c>
      <c r="B5470" s="6">
        <f>LoonHeffing2020(Table1[[#This Row],[Belastbaar loon]])</f>
        <v>23351.593499999999</v>
      </c>
      <c r="C5470" s="6">
        <f>AlgemeneHeffingsKorting2020(Table1[[#This Row],[Belastbaar loon]])</f>
        <v>339.53680000000003</v>
      </c>
      <c r="D5470" s="14">
        <f>ArbeidsKorting2020(Table1[[#This Row],[Belastbaar loon]])</f>
        <v>2164.98</v>
      </c>
      <c r="E5470" s="14">
        <f>MAX(Table1[[#This Row],[Loonheffing]]-Table1[[#This Row],[Algemene Heffingskorting]]-Table1[[#This Row],[Arbeidskorting]],0)</f>
        <v>20847.076699999998</v>
      </c>
      <c r="F5470" s="6">
        <f>Table1[[#This Row],[Belastbaar loon]]-Table1[[#This Row],[Belasting]]</f>
        <v>41673.923300000002</v>
      </c>
      <c r="G5470" s="2">
        <f>(Table1[[#This Row],[Belastbaar loon]]-Table1[[#This Row],[Netto loon]])/Table1[[#This Row],[Belastbaar loon]]</f>
        <v>0.33344119095983749</v>
      </c>
      <c r="H5470" s="14">
        <f t="shared" ca="1" si="80"/>
        <v>20842.174500000001</v>
      </c>
      <c r="I5470" s="14">
        <f ca="1">IF(ROW()=2, Table1[[#This Row],[Netto loon]], INDIRECT(ADDRESS(ROW()-1,COLUMN(F:F))))</f>
        <v>41668.825499999999</v>
      </c>
      <c r="J5470" s="6">
        <f ca="1">IF(ROW()=2, 0, Table1[[#This Row],[Belastbaar loon]]-INDIRECT(ADDRESS(ROW()-1,COLUMN(A:A))))</f>
        <v>10</v>
      </c>
      <c r="K5470" s="6">
        <f ca="1">Table1[[#This Row],[Netto loon]]-Table1[[#This Row],[Netto vorige schijf]]</f>
        <v>5.0978000000031898</v>
      </c>
      <c r="L5470" s="2">
        <f ca="1">(Table1[[#This Row],[Bruto tov vorige schijf]]-Table1[[#This Row],[Netto tov vorige schijf]])/MAX(Table1[[#This Row],[Bruto tov vorige schijf]],1)</f>
        <v>0.49021999999968102</v>
      </c>
    </row>
    <row r="5471" spans="1:12" x14ac:dyDescent="0.25">
      <c r="A5471" s="14">
        <v>62531</v>
      </c>
      <c r="B5471" s="6">
        <f>LoonHeffing2020(Table1[[#This Row],[Belastbaar loon]])</f>
        <v>23355.3285</v>
      </c>
      <c r="C5471" s="6">
        <f>AlgemeneHeffingsKorting2020(Table1[[#This Row],[Belastbaar loon]])</f>
        <v>338.96960000000001</v>
      </c>
      <c r="D5471" s="14">
        <f>ArbeidsKorting2020(Table1[[#This Row],[Belastbaar loon]])</f>
        <v>2164.38</v>
      </c>
      <c r="E5471" s="14">
        <f>MAX(Table1[[#This Row],[Loonheffing]]-Table1[[#This Row],[Algemene Heffingskorting]]-Table1[[#This Row],[Arbeidskorting]],0)</f>
        <v>20851.978899999998</v>
      </c>
      <c r="F5471" s="6">
        <f>Table1[[#This Row],[Belastbaar loon]]-Table1[[#This Row],[Belasting]]</f>
        <v>41679.021099999998</v>
      </c>
      <c r="G5471" s="2">
        <f>(Table1[[#This Row],[Belastbaar loon]]-Table1[[#This Row],[Netto loon]])/Table1[[#This Row],[Belastbaar loon]]</f>
        <v>0.33346626313348582</v>
      </c>
      <c r="H5471" s="14">
        <f t="shared" ca="1" si="80"/>
        <v>20847.076699999998</v>
      </c>
      <c r="I5471" s="14">
        <f ca="1">IF(ROW()=2, Table1[[#This Row],[Netto loon]], INDIRECT(ADDRESS(ROW()-1,COLUMN(F:F))))</f>
        <v>41673.923300000002</v>
      </c>
      <c r="J5471" s="6">
        <f ca="1">IF(ROW()=2, 0, Table1[[#This Row],[Belastbaar loon]]-INDIRECT(ADDRESS(ROW()-1,COLUMN(A:A))))</f>
        <v>10</v>
      </c>
      <c r="K5471" s="6">
        <f ca="1">Table1[[#This Row],[Netto loon]]-Table1[[#This Row],[Netto vorige schijf]]</f>
        <v>5.0977999999959138</v>
      </c>
      <c r="L5471" s="2">
        <f ca="1">(Table1[[#This Row],[Bruto tov vorige schijf]]-Table1[[#This Row],[Netto tov vorige schijf]])/MAX(Table1[[#This Row],[Bruto tov vorige schijf]],1)</f>
        <v>0.49022000000040861</v>
      </c>
    </row>
    <row r="5472" spans="1:12" x14ac:dyDescent="0.25">
      <c r="A5472" s="14">
        <v>62541</v>
      </c>
      <c r="B5472" s="6">
        <f>LoonHeffing2020(Table1[[#This Row],[Belastbaar loon]])</f>
        <v>23359.0635</v>
      </c>
      <c r="C5472" s="6">
        <f>AlgemeneHeffingsKorting2020(Table1[[#This Row],[Belastbaar loon]])</f>
        <v>338.4024</v>
      </c>
      <c r="D5472" s="14">
        <f>ArbeidsKorting2020(Table1[[#This Row],[Belastbaar loon]])</f>
        <v>2163.7800000000002</v>
      </c>
      <c r="E5472" s="14">
        <f>MAX(Table1[[#This Row],[Loonheffing]]-Table1[[#This Row],[Algemene Heffingskorting]]-Table1[[#This Row],[Arbeidskorting]],0)</f>
        <v>20856.881100000002</v>
      </c>
      <c r="F5472" s="6">
        <f>Table1[[#This Row],[Belastbaar loon]]-Table1[[#This Row],[Belasting]]</f>
        <v>41684.118900000001</v>
      </c>
      <c r="G5472" s="2">
        <f>(Table1[[#This Row],[Belastbaar loon]]-Table1[[#This Row],[Netto loon]])/Table1[[#This Row],[Belastbaar loon]]</f>
        <v>0.3334913272892982</v>
      </c>
      <c r="H5472" s="14">
        <f t="shared" ca="1" si="80"/>
        <v>20851.978899999998</v>
      </c>
      <c r="I5472" s="14">
        <f ca="1">IF(ROW()=2, Table1[[#This Row],[Netto loon]], INDIRECT(ADDRESS(ROW()-1,COLUMN(F:F))))</f>
        <v>41679.021099999998</v>
      </c>
      <c r="J5472" s="6">
        <f ca="1">IF(ROW()=2, 0, Table1[[#This Row],[Belastbaar loon]]-INDIRECT(ADDRESS(ROW()-1,COLUMN(A:A))))</f>
        <v>10</v>
      </c>
      <c r="K5472" s="6">
        <f ca="1">Table1[[#This Row],[Netto loon]]-Table1[[#This Row],[Netto vorige schijf]]</f>
        <v>5.0978000000031898</v>
      </c>
      <c r="L5472" s="2">
        <f ca="1">(Table1[[#This Row],[Bruto tov vorige schijf]]-Table1[[#This Row],[Netto tov vorige schijf]])/MAX(Table1[[#This Row],[Bruto tov vorige schijf]],1)</f>
        <v>0.49021999999968102</v>
      </c>
    </row>
    <row r="5473" spans="1:12" x14ac:dyDescent="0.25">
      <c r="A5473" s="14">
        <v>62551</v>
      </c>
      <c r="B5473" s="6">
        <f>LoonHeffing2020(Table1[[#This Row],[Belastbaar loon]])</f>
        <v>23362.798500000001</v>
      </c>
      <c r="C5473" s="6">
        <f>AlgemeneHeffingsKorting2020(Table1[[#This Row],[Belastbaar loon]])</f>
        <v>337.83520000000004</v>
      </c>
      <c r="D5473" s="14">
        <f>ArbeidsKorting2020(Table1[[#This Row],[Belastbaar loon]])</f>
        <v>2163.1799999999998</v>
      </c>
      <c r="E5473" s="14">
        <f>MAX(Table1[[#This Row],[Loonheffing]]-Table1[[#This Row],[Algemene Heffingskorting]]-Table1[[#This Row],[Arbeidskorting]],0)</f>
        <v>20861.783299999999</v>
      </c>
      <c r="F5473" s="6">
        <f>Table1[[#This Row],[Belastbaar loon]]-Table1[[#This Row],[Belasting]]</f>
        <v>41689.216700000004</v>
      </c>
      <c r="G5473" s="2">
        <f>(Table1[[#This Row],[Belastbaar loon]]-Table1[[#This Row],[Netto loon]])/Table1[[#This Row],[Belastbaar loon]]</f>
        <v>0.33351638343112011</v>
      </c>
      <c r="H5473" s="14">
        <f t="shared" ca="1" si="80"/>
        <v>20856.881100000002</v>
      </c>
      <c r="I5473" s="14">
        <f ca="1">IF(ROW()=2, Table1[[#This Row],[Netto loon]], INDIRECT(ADDRESS(ROW()-1,COLUMN(F:F))))</f>
        <v>41684.118900000001</v>
      </c>
      <c r="J5473" s="6">
        <f ca="1">IF(ROW()=2, 0, Table1[[#This Row],[Belastbaar loon]]-INDIRECT(ADDRESS(ROW()-1,COLUMN(A:A))))</f>
        <v>10</v>
      </c>
      <c r="K5473" s="6">
        <f ca="1">Table1[[#This Row],[Netto loon]]-Table1[[#This Row],[Netto vorige schijf]]</f>
        <v>5.0978000000031898</v>
      </c>
      <c r="L5473" s="2">
        <f ca="1">(Table1[[#This Row],[Bruto tov vorige schijf]]-Table1[[#This Row],[Netto tov vorige schijf]])/MAX(Table1[[#This Row],[Bruto tov vorige schijf]],1)</f>
        <v>0.49021999999968102</v>
      </c>
    </row>
    <row r="5474" spans="1:12" x14ac:dyDescent="0.25">
      <c r="A5474" s="14">
        <v>62561</v>
      </c>
      <c r="B5474" s="6">
        <f>LoonHeffing2020(Table1[[#This Row],[Belastbaar loon]])</f>
        <v>23366.533500000001</v>
      </c>
      <c r="C5474" s="6">
        <f>AlgemeneHeffingsKorting2020(Table1[[#This Row],[Belastbaar loon]])</f>
        <v>337.26800000000003</v>
      </c>
      <c r="D5474" s="14">
        <f>ArbeidsKorting2020(Table1[[#This Row],[Belastbaar loon]])</f>
        <v>2162.58</v>
      </c>
      <c r="E5474" s="14">
        <f>MAX(Table1[[#This Row],[Loonheffing]]-Table1[[#This Row],[Algemene Heffingskorting]]-Table1[[#This Row],[Arbeidskorting]],0)</f>
        <v>20866.6855</v>
      </c>
      <c r="F5474" s="6">
        <f>Table1[[#This Row],[Belastbaar loon]]-Table1[[#This Row],[Belasting]]</f>
        <v>41694.3145</v>
      </c>
      <c r="G5474" s="2">
        <f>(Table1[[#This Row],[Belastbaar loon]]-Table1[[#This Row],[Netto loon]])/Table1[[#This Row],[Belastbaar loon]]</f>
        <v>0.3335414315627947</v>
      </c>
      <c r="H5474" s="14">
        <f t="shared" ca="1" si="80"/>
        <v>20861.783299999999</v>
      </c>
      <c r="I5474" s="14">
        <f ca="1">IF(ROW()=2, Table1[[#This Row],[Netto loon]], INDIRECT(ADDRESS(ROW()-1,COLUMN(F:F))))</f>
        <v>41689.216700000004</v>
      </c>
      <c r="J5474" s="6">
        <f ca="1">IF(ROW()=2, 0, Table1[[#This Row],[Belastbaar loon]]-INDIRECT(ADDRESS(ROW()-1,COLUMN(A:A))))</f>
        <v>10</v>
      </c>
      <c r="K5474" s="6">
        <f ca="1">Table1[[#This Row],[Netto loon]]-Table1[[#This Row],[Netto vorige schijf]]</f>
        <v>5.0977999999959138</v>
      </c>
      <c r="L5474" s="2">
        <f ca="1">(Table1[[#This Row],[Bruto tov vorige schijf]]-Table1[[#This Row],[Netto tov vorige schijf]])/MAX(Table1[[#This Row],[Bruto tov vorige schijf]],1)</f>
        <v>0.49022000000040861</v>
      </c>
    </row>
    <row r="5475" spans="1:12" x14ac:dyDescent="0.25">
      <c r="A5475" s="14">
        <v>62571</v>
      </c>
      <c r="B5475" s="6">
        <f>LoonHeffing2020(Table1[[#This Row],[Belastbaar loon]])</f>
        <v>23370.268499999998</v>
      </c>
      <c r="C5475" s="6">
        <f>AlgemeneHeffingsKorting2020(Table1[[#This Row],[Belastbaar loon]])</f>
        <v>336.70080000000002</v>
      </c>
      <c r="D5475" s="14">
        <f>ArbeidsKorting2020(Table1[[#This Row],[Belastbaar loon]])</f>
        <v>2161.98</v>
      </c>
      <c r="E5475" s="14">
        <f>MAX(Table1[[#This Row],[Loonheffing]]-Table1[[#This Row],[Algemene Heffingskorting]]-Table1[[#This Row],[Arbeidskorting]],0)</f>
        <v>20871.5877</v>
      </c>
      <c r="F5475" s="6">
        <f>Table1[[#This Row],[Belastbaar loon]]-Table1[[#This Row],[Belasting]]</f>
        <v>41699.412299999996</v>
      </c>
      <c r="G5475" s="2">
        <f>(Table1[[#This Row],[Belastbaar loon]]-Table1[[#This Row],[Netto loon]])/Table1[[#This Row],[Belastbaar loon]]</f>
        <v>0.33356647168816228</v>
      </c>
      <c r="H5475" s="14">
        <f t="shared" ca="1" si="80"/>
        <v>20866.6855</v>
      </c>
      <c r="I5475" s="14">
        <f ca="1">IF(ROW()=2, Table1[[#This Row],[Netto loon]], INDIRECT(ADDRESS(ROW()-1,COLUMN(F:F))))</f>
        <v>41694.3145</v>
      </c>
      <c r="J5475" s="6">
        <f ca="1">IF(ROW()=2, 0, Table1[[#This Row],[Belastbaar loon]]-INDIRECT(ADDRESS(ROW()-1,COLUMN(A:A))))</f>
        <v>10</v>
      </c>
      <c r="K5475" s="6">
        <f ca="1">Table1[[#This Row],[Netto loon]]-Table1[[#This Row],[Netto vorige schijf]]</f>
        <v>5.0977999999959138</v>
      </c>
      <c r="L5475" s="2">
        <f ca="1">(Table1[[#This Row],[Bruto tov vorige schijf]]-Table1[[#This Row],[Netto tov vorige schijf]])/MAX(Table1[[#This Row],[Bruto tov vorige schijf]],1)</f>
        <v>0.49022000000040861</v>
      </c>
    </row>
    <row r="5476" spans="1:12" x14ac:dyDescent="0.25">
      <c r="A5476" s="14">
        <v>62581</v>
      </c>
      <c r="B5476" s="6">
        <f>LoonHeffing2020(Table1[[#This Row],[Belastbaar loon]])</f>
        <v>23374.003499999999</v>
      </c>
      <c r="C5476" s="6">
        <f>AlgemeneHeffingsKorting2020(Table1[[#This Row],[Belastbaar loon]])</f>
        <v>336.1336</v>
      </c>
      <c r="D5476" s="14">
        <f>ArbeidsKorting2020(Table1[[#This Row],[Belastbaar loon]])</f>
        <v>2161.38</v>
      </c>
      <c r="E5476" s="14">
        <f>MAX(Table1[[#This Row],[Loonheffing]]-Table1[[#This Row],[Algemene Heffingskorting]]-Table1[[#This Row],[Arbeidskorting]],0)</f>
        <v>20876.489899999997</v>
      </c>
      <c r="F5476" s="6">
        <f>Table1[[#This Row],[Belastbaar loon]]-Table1[[#This Row],[Belasting]]</f>
        <v>41704.5101</v>
      </c>
      <c r="G5476" s="2">
        <f>(Table1[[#This Row],[Belastbaar loon]]-Table1[[#This Row],[Netto loon]])/Table1[[#This Row],[Belastbaar loon]]</f>
        <v>0.3335915038110609</v>
      </c>
      <c r="H5476" s="14">
        <f t="shared" ca="1" si="80"/>
        <v>20871.5877</v>
      </c>
      <c r="I5476" s="14">
        <f ca="1">IF(ROW()=2, Table1[[#This Row],[Netto loon]], INDIRECT(ADDRESS(ROW()-1,COLUMN(F:F))))</f>
        <v>41699.412299999996</v>
      </c>
      <c r="J5476" s="6">
        <f ca="1">IF(ROW()=2, 0, Table1[[#This Row],[Belastbaar loon]]-INDIRECT(ADDRESS(ROW()-1,COLUMN(A:A))))</f>
        <v>10</v>
      </c>
      <c r="K5476" s="6">
        <f ca="1">Table1[[#This Row],[Netto loon]]-Table1[[#This Row],[Netto vorige schijf]]</f>
        <v>5.0978000000031898</v>
      </c>
      <c r="L5476" s="2">
        <f ca="1">(Table1[[#This Row],[Bruto tov vorige schijf]]-Table1[[#This Row],[Netto tov vorige schijf]])/MAX(Table1[[#This Row],[Bruto tov vorige schijf]],1)</f>
        <v>0.49021999999968102</v>
      </c>
    </row>
    <row r="5477" spans="1:12" x14ac:dyDescent="0.25">
      <c r="A5477" s="14">
        <v>62591</v>
      </c>
      <c r="B5477" s="6">
        <f>LoonHeffing2020(Table1[[#This Row],[Belastbaar loon]])</f>
        <v>23377.738499999999</v>
      </c>
      <c r="C5477" s="6">
        <f>AlgemeneHeffingsKorting2020(Table1[[#This Row],[Belastbaar loon]])</f>
        <v>335.56640000000004</v>
      </c>
      <c r="D5477" s="14">
        <f>ArbeidsKorting2020(Table1[[#This Row],[Belastbaar loon]])</f>
        <v>2160.7800000000002</v>
      </c>
      <c r="E5477" s="14">
        <f>MAX(Table1[[#This Row],[Loonheffing]]-Table1[[#This Row],[Algemene Heffingskorting]]-Table1[[#This Row],[Arbeidskorting]],0)</f>
        <v>20881.392100000001</v>
      </c>
      <c r="F5477" s="6">
        <f>Table1[[#This Row],[Belastbaar loon]]-Table1[[#This Row],[Belasting]]</f>
        <v>41709.607900000003</v>
      </c>
      <c r="G5477" s="2">
        <f>(Table1[[#This Row],[Belastbaar loon]]-Table1[[#This Row],[Netto loon]])/Table1[[#This Row],[Belastbaar loon]]</f>
        <v>0.33361652793532615</v>
      </c>
      <c r="H5477" s="14">
        <f t="shared" ca="1" si="80"/>
        <v>20876.489899999997</v>
      </c>
      <c r="I5477" s="14">
        <f ca="1">IF(ROW()=2, Table1[[#This Row],[Netto loon]], INDIRECT(ADDRESS(ROW()-1,COLUMN(F:F))))</f>
        <v>41704.5101</v>
      </c>
      <c r="J5477" s="6">
        <f ca="1">IF(ROW()=2, 0, Table1[[#This Row],[Belastbaar loon]]-INDIRECT(ADDRESS(ROW()-1,COLUMN(A:A))))</f>
        <v>10</v>
      </c>
      <c r="K5477" s="6">
        <f ca="1">Table1[[#This Row],[Netto loon]]-Table1[[#This Row],[Netto vorige schijf]]</f>
        <v>5.0978000000031898</v>
      </c>
      <c r="L5477" s="2">
        <f ca="1">(Table1[[#This Row],[Bruto tov vorige schijf]]-Table1[[#This Row],[Netto tov vorige schijf]])/MAX(Table1[[#This Row],[Bruto tov vorige schijf]],1)</f>
        <v>0.49021999999968102</v>
      </c>
    </row>
    <row r="5478" spans="1:12" x14ac:dyDescent="0.25">
      <c r="A5478" s="14">
        <v>62601</v>
      </c>
      <c r="B5478" s="6">
        <f>LoonHeffing2020(Table1[[#This Row],[Belastbaar loon]])</f>
        <v>23381.4735</v>
      </c>
      <c r="C5478" s="6">
        <f>AlgemeneHeffingsKorting2020(Table1[[#This Row],[Belastbaar loon]])</f>
        <v>334.99920000000003</v>
      </c>
      <c r="D5478" s="14">
        <f>ArbeidsKorting2020(Table1[[#This Row],[Belastbaar loon]])</f>
        <v>2160.1799999999998</v>
      </c>
      <c r="E5478" s="14">
        <f>MAX(Table1[[#This Row],[Loonheffing]]-Table1[[#This Row],[Algemene Heffingskorting]]-Table1[[#This Row],[Arbeidskorting]],0)</f>
        <v>20886.294300000001</v>
      </c>
      <c r="F5478" s="6">
        <f>Table1[[#This Row],[Belastbaar loon]]-Table1[[#This Row],[Belasting]]</f>
        <v>41714.705699999999</v>
      </c>
      <c r="G5478" s="2">
        <f>(Table1[[#This Row],[Belastbaar loon]]-Table1[[#This Row],[Netto loon]])/Table1[[#This Row],[Belastbaar loon]]</f>
        <v>0.3336415440647913</v>
      </c>
      <c r="H5478" s="14">
        <f t="shared" ca="1" si="80"/>
        <v>20881.392100000001</v>
      </c>
      <c r="I5478" s="14">
        <f ca="1">IF(ROW()=2, Table1[[#This Row],[Netto loon]], INDIRECT(ADDRESS(ROW()-1,COLUMN(F:F))))</f>
        <v>41709.607900000003</v>
      </c>
      <c r="J5478" s="6">
        <f ca="1">IF(ROW()=2, 0, Table1[[#This Row],[Belastbaar loon]]-INDIRECT(ADDRESS(ROW()-1,COLUMN(A:A))))</f>
        <v>10</v>
      </c>
      <c r="K5478" s="6">
        <f ca="1">Table1[[#This Row],[Netto loon]]-Table1[[#This Row],[Netto vorige schijf]]</f>
        <v>5.0977999999959138</v>
      </c>
      <c r="L5478" s="2">
        <f ca="1">(Table1[[#This Row],[Bruto tov vorige schijf]]-Table1[[#This Row],[Netto tov vorige schijf]])/MAX(Table1[[#This Row],[Bruto tov vorige schijf]],1)</f>
        <v>0.49022000000040861</v>
      </c>
    </row>
    <row r="5479" spans="1:12" x14ac:dyDescent="0.25">
      <c r="A5479" s="14">
        <v>62611</v>
      </c>
      <c r="B5479" s="6">
        <f>LoonHeffing2020(Table1[[#This Row],[Belastbaar loon]])</f>
        <v>23385.208500000001</v>
      </c>
      <c r="C5479" s="6">
        <f>AlgemeneHeffingsKorting2020(Table1[[#This Row],[Belastbaar loon]])</f>
        <v>334.43200000000002</v>
      </c>
      <c r="D5479" s="14">
        <f>ArbeidsKorting2020(Table1[[#This Row],[Belastbaar loon]])</f>
        <v>2159.58</v>
      </c>
      <c r="E5479" s="14">
        <f>MAX(Table1[[#This Row],[Loonheffing]]-Table1[[#This Row],[Algemene Heffingskorting]]-Table1[[#This Row],[Arbeidskorting]],0)</f>
        <v>20891.196499999998</v>
      </c>
      <c r="F5479" s="6">
        <f>Table1[[#This Row],[Belastbaar loon]]-Table1[[#This Row],[Belasting]]</f>
        <v>41719.803500000002</v>
      </c>
      <c r="G5479" s="2">
        <f>(Table1[[#This Row],[Belastbaar loon]]-Table1[[#This Row],[Netto loon]])/Table1[[#This Row],[Belastbaar loon]]</f>
        <v>0.33366655220328695</v>
      </c>
      <c r="H5479" s="14">
        <f t="shared" ca="1" si="80"/>
        <v>20886.294300000001</v>
      </c>
      <c r="I5479" s="14">
        <f ca="1">IF(ROW()=2, Table1[[#This Row],[Netto loon]], INDIRECT(ADDRESS(ROW()-1,COLUMN(F:F))))</f>
        <v>41714.705699999999</v>
      </c>
      <c r="J5479" s="6">
        <f ca="1">IF(ROW()=2, 0, Table1[[#This Row],[Belastbaar loon]]-INDIRECT(ADDRESS(ROW()-1,COLUMN(A:A))))</f>
        <v>10</v>
      </c>
      <c r="K5479" s="6">
        <f ca="1">Table1[[#This Row],[Netto loon]]-Table1[[#This Row],[Netto vorige schijf]]</f>
        <v>5.0978000000031898</v>
      </c>
      <c r="L5479" s="2">
        <f ca="1">(Table1[[#This Row],[Bruto tov vorige schijf]]-Table1[[#This Row],[Netto tov vorige schijf]])/MAX(Table1[[#This Row],[Bruto tov vorige schijf]],1)</f>
        <v>0.49021999999968102</v>
      </c>
    </row>
    <row r="5480" spans="1:12" x14ac:dyDescent="0.25">
      <c r="A5480" s="14">
        <v>62621</v>
      </c>
      <c r="B5480" s="6">
        <f>LoonHeffing2020(Table1[[#This Row],[Belastbaar loon]])</f>
        <v>23388.943500000001</v>
      </c>
      <c r="C5480" s="6">
        <f>AlgemeneHeffingsKorting2020(Table1[[#This Row],[Belastbaar loon]])</f>
        <v>333.8648</v>
      </c>
      <c r="D5480" s="14">
        <f>ArbeidsKorting2020(Table1[[#This Row],[Belastbaar loon]])</f>
        <v>2158.98</v>
      </c>
      <c r="E5480" s="14">
        <f>MAX(Table1[[#This Row],[Loonheffing]]-Table1[[#This Row],[Algemene Heffingskorting]]-Table1[[#This Row],[Arbeidskorting]],0)</f>
        <v>20896.098700000002</v>
      </c>
      <c r="F5480" s="6">
        <f>Table1[[#This Row],[Belastbaar loon]]-Table1[[#This Row],[Belasting]]</f>
        <v>41724.901299999998</v>
      </c>
      <c r="G5480" s="2">
        <f>(Table1[[#This Row],[Belastbaar loon]]-Table1[[#This Row],[Netto loon]])/Table1[[#This Row],[Belastbaar loon]]</f>
        <v>0.33369155235464143</v>
      </c>
      <c r="H5480" s="14">
        <f t="shared" ca="1" si="80"/>
        <v>20891.196499999998</v>
      </c>
      <c r="I5480" s="14">
        <f ca="1">IF(ROW()=2, Table1[[#This Row],[Netto loon]], INDIRECT(ADDRESS(ROW()-1,COLUMN(F:F))))</f>
        <v>41719.803500000002</v>
      </c>
      <c r="J5480" s="6">
        <f ca="1">IF(ROW()=2, 0, Table1[[#This Row],[Belastbaar loon]]-INDIRECT(ADDRESS(ROW()-1,COLUMN(A:A))))</f>
        <v>10</v>
      </c>
      <c r="K5480" s="6">
        <f ca="1">Table1[[#This Row],[Netto loon]]-Table1[[#This Row],[Netto vorige schijf]]</f>
        <v>5.0977999999959138</v>
      </c>
      <c r="L5480" s="2">
        <f ca="1">(Table1[[#This Row],[Bruto tov vorige schijf]]-Table1[[#This Row],[Netto tov vorige schijf]])/MAX(Table1[[#This Row],[Bruto tov vorige schijf]],1)</f>
        <v>0.49022000000040861</v>
      </c>
    </row>
    <row r="5481" spans="1:12" x14ac:dyDescent="0.25">
      <c r="A5481" s="14">
        <v>62631</v>
      </c>
      <c r="B5481" s="6">
        <f>LoonHeffing2020(Table1[[#This Row],[Belastbaar loon]])</f>
        <v>23392.678499999998</v>
      </c>
      <c r="C5481" s="6">
        <f>AlgemeneHeffingsKorting2020(Table1[[#This Row],[Belastbaar loon]])</f>
        <v>333.29760000000005</v>
      </c>
      <c r="D5481" s="14">
        <f>ArbeidsKorting2020(Table1[[#This Row],[Belastbaar loon]])</f>
        <v>2158.38</v>
      </c>
      <c r="E5481" s="14">
        <f>MAX(Table1[[#This Row],[Loonheffing]]-Table1[[#This Row],[Algemene Heffingskorting]]-Table1[[#This Row],[Arbeidskorting]],0)</f>
        <v>20901.000899999995</v>
      </c>
      <c r="F5481" s="6">
        <f>Table1[[#This Row],[Belastbaar loon]]-Table1[[#This Row],[Belasting]]</f>
        <v>41729.999100000001</v>
      </c>
      <c r="G5481" s="2">
        <f>(Table1[[#This Row],[Belastbaar loon]]-Table1[[#This Row],[Netto loon]])/Table1[[#This Row],[Belastbaar loon]]</f>
        <v>0.33371654452268046</v>
      </c>
      <c r="H5481" s="14">
        <f t="shared" ca="1" si="80"/>
        <v>20896.098700000002</v>
      </c>
      <c r="I5481" s="14">
        <f ca="1">IF(ROW()=2, Table1[[#This Row],[Netto loon]], INDIRECT(ADDRESS(ROW()-1,COLUMN(F:F))))</f>
        <v>41724.901299999998</v>
      </c>
      <c r="J5481" s="6">
        <f ca="1">IF(ROW()=2, 0, Table1[[#This Row],[Belastbaar loon]]-INDIRECT(ADDRESS(ROW()-1,COLUMN(A:A))))</f>
        <v>10</v>
      </c>
      <c r="K5481" s="6">
        <f ca="1">Table1[[#This Row],[Netto loon]]-Table1[[#This Row],[Netto vorige schijf]]</f>
        <v>5.0978000000031898</v>
      </c>
      <c r="L5481" s="2">
        <f ca="1">(Table1[[#This Row],[Bruto tov vorige schijf]]-Table1[[#This Row],[Netto tov vorige schijf]])/MAX(Table1[[#This Row],[Bruto tov vorige schijf]],1)</f>
        <v>0.49021999999968102</v>
      </c>
    </row>
    <row r="5482" spans="1:12" x14ac:dyDescent="0.25">
      <c r="A5482" s="14">
        <v>62641</v>
      </c>
      <c r="B5482" s="6">
        <f>LoonHeffing2020(Table1[[#This Row],[Belastbaar loon]])</f>
        <v>23396.413499999999</v>
      </c>
      <c r="C5482" s="6">
        <f>AlgemeneHeffingsKorting2020(Table1[[#This Row],[Belastbaar loon]])</f>
        <v>332.73040000000003</v>
      </c>
      <c r="D5482" s="14">
        <f>ArbeidsKorting2020(Table1[[#This Row],[Belastbaar loon]])</f>
        <v>2157.7800000000002</v>
      </c>
      <c r="E5482" s="14">
        <f>MAX(Table1[[#This Row],[Loonheffing]]-Table1[[#This Row],[Algemene Heffingskorting]]-Table1[[#This Row],[Arbeidskorting]],0)</f>
        <v>20905.9031</v>
      </c>
      <c r="F5482" s="6">
        <f>Table1[[#This Row],[Belastbaar loon]]-Table1[[#This Row],[Belasting]]</f>
        <v>41735.096900000004</v>
      </c>
      <c r="G5482" s="2">
        <f>(Table1[[#This Row],[Belastbaar loon]]-Table1[[#This Row],[Netto loon]])/Table1[[#This Row],[Belastbaar loon]]</f>
        <v>0.33374152871122742</v>
      </c>
      <c r="H5482" s="14">
        <f t="shared" ca="1" si="80"/>
        <v>20901.000899999995</v>
      </c>
      <c r="I5482" s="14">
        <f ca="1">IF(ROW()=2, Table1[[#This Row],[Netto loon]], INDIRECT(ADDRESS(ROW()-1,COLUMN(F:F))))</f>
        <v>41729.999100000001</v>
      </c>
      <c r="J5482" s="6">
        <f ca="1">IF(ROW()=2, 0, Table1[[#This Row],[Belastbaar loon]]-INDIRECT(ADDRESS(ROW()-1,COLUMN(A:A))))</f>
        <v>10</v>
      </c>
      <c r="K5482" s="6">
        <f ca="1">Table1[[#This Row],[Netto loon]]-Table1[[#This Row],[Netto vorige schijf]]</f>
        <v>5.0978000000031898</v>
      </c>
      <c r="L5482" s="2">
        <f ca="1">(Table1[[#This Row],[Bruto tov vorige schijf]]-Table1[[#This Row],[Netto tov vorige schijf]])/MAX(Table1[[#This Row],[Bruto tov vorige schijf]],1)</f>
        <v>0.49021999999968102</v>
      </c>
    </row>
    <row r="5483" spans="1:12" x14ac:dyDescent="0.25">
      <c r="A5483" s="14">
        <v>62651</v>
      </c>
      <c r="B5483" s="6">
        <f>LoonHeffing2020(Table1[[#This Row],[Belastbaar loon]])</f>
        <v>23400.148499999999</v>
      </c>
      <c r="C5483" s="6">
        <f>AlgemeneHeffingsKorting2020(Table1[[#This Row],[Belastbaar loon]])</f>
        <v>332.16320000000002</v>
      </c>
      <c r="D5483" s="14">
        <f>ArbeidsKorting2020(Table1[[#This Row],[Belastbaar loon]])</f>
        <v>2157.1799999999998</v>
      </c>
      <c r="E5483" s="14">
        <f>MAX(Table1[[#This Row],[Loonheffing]]-Table1[[#This Row],[Algemene Heffingskorting]]-Table1[[#This Row],[Arbeidskorting]],0)</f>
        <v>20910.8053</v>
      </c>
      <c r="F5483" s="6">
        <f>Table1[[#This Row],[Belastbaar loon]]-Table1[[#This Row],[Belasting]]</f>
        <v>41740.1947</v>
      </c>
      <c r="G5483" s="2">
        <f>(Table1[[#This Row],[Belastbaar loon]]-Table1[[#This Row],[Netto loon]])/Table1[[#This Row],[Belastbaar loon]]</f>
        <v>0.33376650492410337</v>
      </c>
      <c r="H5483" s="14">
        <f t="shared" ca="1" si="80"/>
        <v>20905.9031</v>
      </c>
      <c r="I5483" s="14">
        <f ca="1">IF(ROW()=2, Table1[[#This Row],[Netto loon]], INDIRECT(ADDRESS(ROW()-1,COLUMN(F:F))))</f>
        <v>41735.096900000004</v>
      </c>
      <c r="J5483" s="6">
        <f ca="1">IF(ROW()=2, 0, Table1[[#This Row],[Belastbaar loon]]-INDIRECT(ADDRESS(ROW()-1,COLUMN(A:A))))</f>
        <v>10</v>
      </c>
      <c r="K5483" s="6">
        <f ca="1">Table1[[#This Row],[Netto loon]]-Table1[[#This Row],[Netto vorige schijf]]</f>
        <v>5.0977999999959138</v>
      </c>
      <c r="L5483" s="2">
        <f ca="1">(Table1[[#This Row],[Bruto tov vorige schijf]]-Table1[[#This Row],[Netto tov vorige schijf]])/MAX(Table1[[#This Row],[Bruto tov vorige schijf]],1)</f>
        <v>0.49022000000040861</v>
      </c>
    </row>
    <row r="5484" spans="1:12" x14ac:dyDescent="0.25">
      <c r="A5484" s="14">
        <v>62661</v>
      </c>
      <c r="B5484" s="6">
        <f>LoonHeffing2020(Table1[[#This Row],[Belastbaar loon]])</f>
        <v>23403.8835</v>
      </c>
      <c r="C5484" s="6">
        <f>AlgemeneHeffingsKorting2020(Table1[[#This Row],[Belastbaar loon]])</f>
        <v>331.596</v>
      </c>
      <c r="D5484" s="14">
        <f>ArbeidsKorting2020(Table1[[#This Row],[Belastbaar loon]])</f>
        <v>2156.58</v>
      </c>
      <c r="E5484" s="14">
        <f>MAX(Table1[[#This Row],[Loonheffing]]-Table1[[#This Row],[Algemene Heffingskorting]]-Table1[[#This Row],[Arbeidskorting]],0)</f>
        <v>20915.707499999997</v>
      </c>
      <c r="F5484" s="6">
        <f>Table1[[#This Row],[Belastbaar loon]]-Table1[[#This Row],[Belasting]]</f>
        <v>41745.292500000003</v>
      </c>
      <c r="G5484" s="2">
        <f>(Table1[[#This Row],[Belastbaar loon]]-Table1[[#This Row],[Netto loon]])/Table1[[#This Row],[Belastbaar loon]]</f>
        <v>0.33379147316512658</v>
      </c>
      <c r="H5484" s="14">
        <f t="shared" ca="1" si="80"/>
        <v>20910.8053</v>
      </c>
      <c r="I5484" s="14">
        <f ca="1">IF(ROW()=2, Table1[[#This Row],[Netto loon]], INDIRECT(ADDRESS(ROW()-1,COLUMN(F:F))))</f>
        <v>41740.1947</v>
      </c>
      <c r="J5484" s="6">
        <f ca="1">IF(ROW()=2, 0, Table1[[#This Row],[Belastbaar loon]]-INDIRECT(ADDRESS(ROW()-1,COLUMN(A:A))))</f>
        <v>10</v>
      </c>
      <c r="K5484" s="6">
        <f ca="1">Table1[[#This Row],[Netto loon]]-Table1[[#This Row],[Netto vorige schijf]]</f>
        <v>5.0978000000031898</v>
      </c>
      <c r="L5484" s="2">
        <f ca="1">(Table1[[#This Row],[Bruto tov vorige schijf]]-Table1[[#This Row],[Netto tov vorige schijf]])/MAX(Table1[[#This Row],[Bruto tov vorige schijf]],1)</f>
        <v>0.49021999999968102</v>
      </c>
    </row>
    <row r="5485" spans="1:12" x14ac:dyDescent="0.25">
      <c r="A5485" s="14">
        <v>62671</v>
      </c>
      <c r="B5485" s="6">
        <f>LoonHeffing2020(Table1[[#This Row],[Belastbaar loon]])</f>
        <v>23407.6185</v>
      </c>
      <c r="C5485" s="6">
        <f>AlgemeneHeffingsKorting2020(Table1[[#This Row],[Belastbaar loon]])</f>
        <v>331.02879999999999</v>
      </c>
      <c r="D5485" s="14">
        <f>ArbeidsKorting2020(Table1[[#This Row],[Belastbaar loon]])</f>
        <v>2155.98</v>
      </c>
      <c r="E5485" s="14">
        <f>MAX(Table1[[#This Row],[Loonheffing]]-Table1[[#This Row],[Algemene Heffingskorting]]-Table1[[#This Row],[Arbeidskorting]],0)</f>
        <v>20920.609700000001</v>
      </c>
      <c r="F5485" s="6">
        <f>Table1[[#This Row],[Belastbaar loon]]-Table1[[#This Row],[Belasting]]</f>
        <v>41750.390299999999</v>
      </c>
      <c r="G5485" s="2">
        <f>(Table1[[#This Row],[Belastbaar loon]]-Table1[[#This Row],[Netto loon]])/Table1[[#This Row],[Belastbaar loon]]</f>
        <v>0.33381643343811335</v>
      </c>
      <c r="H5485" s="14">
        <f t="shared" ca="1" si="80"/>
        <v>20915.707499999997</v>
      </c>
      <c r="I5485" s="14">
        <f ca="1">IF(ROW()=2, Table1[[#This Row],[Netto loon]], INDIRECT(ADDRESS(ROW()-1,COLUMN(F:F))))</f>
        <v>41745.292500000003</v>
      </c>
      <c r="J5485" s="6">
        <f ca="1">IF(ROW()=2, 0, Table1[[#This Row],[Belastbaar loon]]-INDIRECT(ADDRESS(ROW()-1,COLUMN(A:A))))</f>
        <v>10</v>
      </c>
      <c r="K5485" s="6">
        <f ca="1">Table1[[#This Row],[Netto loon]]-Table1[[#This Row],[Netto vorige schijf]]</f>
        <v>5.0977999999959138</v>
      </c>
      <c r="L5485" s="2">
        <f ca="1">(Table1[[#This Row],[Bruto tov vorige schijf]]-Table1[[#This Row],[Netto tov vorige schijf]])/MAX(Table1[[#This Row],[Bruto tov vorige schijf]],1)</f>
        <v>0.49022000000040861</v>
      </c>
    </row>
    <row r="5486" spans="1:12" x14ac:dyDescent="0.25">
      <c r="A5486" s="14">
        <v>62681</v>
      </c>
      <c r="B5486" s="6">
        <f>LoonHeffing2020(Table1[[#This Row],[Belastbaar loon]])</f>
        <v>23411.353500000001</v>
      </c>
      <c r="C5486" s="6">
        <f>AlgemeneHeffingsKorting2020(Table1[[#This Row],[Belastbaar loon]])</f>
        <v>330.46160000000003</v>
      </c>
      <c r="D5486" s="14">
        <f>ArbeidsKorting2020(Table1[[#This Row],[Belastbaar loon]])</f>
        <v>2155.38</v>
      </c>
      <c r="E5486" s="14">
        <f>MAX(Table1[[#This Row],[Loonheffing]]-Table1[[#This Row],[Algemene Heffingskorting]]-Table1[[#This Row],[Arbeidskorting]],0)</f>
        <v>20925.511900000001</v>
      </c>
      <c r="F5486" s="6">
        <f>Table1[[#This Row],[Belastbaar loon]]-Table1[[#This Row],[Belasting]]</f>
        <v>41755.488100000002</v>
      </c>
      <c r="G5486" s="2">
        <f>(Table1[[#This Row],[Belastbaar loon]]-Table1[[#This Row],[Netto loon]])/Table1[[#This Row],[Belastbaar loon]]</f>
        <v>0.333841385746877</v>
      </c>
      <c r="H5486" s="14">
        <f t="shared" ca="1" si="80"/>
        <v>20920.609700000001</v>
      </c>
      <c r="I5486" s="14">
        <f ca="1">IF(ROW()=2, Table1[[#This Row],[Netto loon]], INDIRECT(ADDRESS(ROW()-1,COLUMN(F:F))))</f>
        <v>41750.390299999999</v>
      </c>
      <c r="J5486" s="6">
        <f ca="1">IF(ROW()=2, 0, Table1[[#This Row],[Belastbaar loon]]-INDIRECT(ADDRESS(ROW()-1,COLUMN(A:A))))</f>
        <v>10</v>
      </c>
      <c r="K5486" s="6">
        <f ca="1">Table1[[#This Row],[Netto loon]]-Table1[[#This Row],[Netto vorige schijf]]</f>
        <v>5.0978000000031898</v>
      </c>
      <c r="L5486" s="2">
        <f ca="1">(Table1[[#This Row],[Bruto tov vorige schijf]]-Table1[[#This Row],[Netto tov vorige schijf]])/MAX(Table1[[#This Row],[Bruto tov vorige schijf]],1)</f>
        <v>0.49021999999968102</v>
      </c>
    </row>
    <row r="5487" spans="1:12" x14ac:dyDescent="0.25">
      <c r="A5487" s="14">
        <v>62691</v>
      </c>
      <c r="B5487" s="6">
        <f>LoonHeffing2020(Table1[[#This Row],[Belastbaar loon]])</f>
        <v>23415.088500000002</v>
      </c>
      <c r="C5487" s="6">
        <f>AlgemeneHeffingsKorting2020(Table1[[#This Row],[Belastbaar loon]])</f>
        <v>329.89440000000002</v>
      </c>
      <c r="D5487" s="14">
        <f>ArbeidsKorting2020(Table1[[#This Row],[Belastbaar loon]])</f>
        <v>2154.7800000000002</v>
      </c>
      <c r="E5487" s="14">
        <f>MAX(Table1[[#This Row],[Loonheffing]]-Table1[[#This Row],[Algemene Heffingskorting]]-Table1[[#This Row],[Arbeidskorting]],0)</f>
        <v>20930.414100000002</v>
      </c>
      <c r="F5487" s="6">
        <f>Table1[[#This Row],[Belastbaar loon]]-Table1[[#This Row],[Belasting]]</f>
        <v>41760.585899999998</v>
      </c>
      <c r="G5487" s="2">
        <f>(Table1[[#This Row],[Belastbaar loon]]-Table1[[#This Row],[Netto loon]])/Table1[[#This Row],[Belastbaar loon]]</f>
        <v>0.33386633009522904</v>
      </c>
      <c r="H5487" s="14">
        <f t="shared" ca="1" si="80"/>
        <v>20925.511900000001</v>
      </c>
      <c r="I5487" s="14">
        <f ca="1">IF(ROW()=2, Table1[[#This Row],[Netto loon]], INDIRECT(ADDRESS(ROW()-1,COLUMN(F:F))))</f>
        <v>41755.488100000002</v>
      </c>
      <c r="J5487" s="6">
        <f ca="1">IF(ROW()=2, 0, Table1[[#This Row],[Belastbaar loon]]-INDIRECT(ADDRESS(ROW()-1,COLUMN(A:A))))</f>
        <v>10</v>
      </c>
      <c r="K5487" s="6">
        <f ca="1">Table1[[#This Row],[Netto loon]]-Table1[[#This Row],[Netto vorige schijf]]</f>
        <v>5.0977999999959138</v>
      </c>
      <c r="L5487" s="2">
        <f ca="1">(Table1[[#This Row],[Bruto tov vorige schijf]]-Table1[[#This Row],[Netto tov vorige schijf]])/MAX(Table1[[#This Row],[Bruto tov vorige schijf]],1)</f>
        <v>0.49022000000040861</v>
      </c>
    </row>
    <row r="5488" spans="1:12" x14ac:dyDescent="0.25">
      <c r="A5488" s="14">
        <v>62701</v>
      </c>
      <c r="B5488" s="6">
        <f>LoonHeffing2020(Table1[[#This Row],[Belastbaar loon]])</f>
        <v>23418.823499999999</v>
      </c>
      <c r="C5488" s="6">
        <f>AlgemeneHeffingsKorting2020(Table1[[#This Row],[Belastbaar loon]])</f>
        <v>329.3272</v>
      </c>
      <c r="D5488" s="14">
        <f>ArbeidsKorting2020(Table1[[#This Row],[Belastbaar loon]])</f>
        <v>2154.1799999999998</v>
      </c>
      <c r="E5488" s="14">
        <f>MAX(Table1[[#This Row],[Loonheffing]]-Table1[[#This Row],[Algemene Heffingskorting]]-Table1[[#This Row],[Arbeidskorting]],0)</f>
        <v>20935.316299999999</v>
      </c>
      <c r="F5488" s="6">
        <f>Table1[[#This Row],[Belastbaar loon]]-Table1[[#This Row],[Belasting]]</f>
        <v>41765.683700000001</v>
      </c>
      <c r="G5488" s="2">
        <f>(Table1[[#This Row],[Belastbaar loon]]-Table1[[#This Row],[Netto loon]])/Table1[[#This Row],[Belastbaar loon]]</f>
        <v>0.33389126648697787</v>
      </c>
      <c r="H5488" s="14">
        <f t="shared" ca="1" si="80"/>
        <v>20930.414100000002</v>
      </c>
      <c r="I5488" s="14">
        <f ca="1">IF(ROW()=2, Table1[[#This Row],[Netto loon]], INDIRECT(ADDRESS(ROW()-1,COLUMN(F:F))))</f>
        <v>41760.585899999998</v>
      </c>
      <c r="J5488" s="6">
        <f ca="1">IF(ROW()=2, 0, Table1[[#This Row],[Belastbaar loon]]-INDIRECT(ADDRESS(ROW()-1,COLUMN(A:A))))</f>
        <v>10</v>
      </c>
      <c r="K5488" s="6">
        <f ca="1">Table1[[#This Row],[Netto loon]]-Table1[[#This Row],[Netto vorige schijf]]</f>
        <v>5.0978000000031898</v>
      </c>
      <c r="L5488" s="2">
        <f ca="1">(Table1[[#This Row],[Bruto tov vorige schijf]]-Table1[[#This Row],[Netto tov vorige schijf]])/MAX(Table1[[#This Row],[Bruto tov vorige schijf]],1)</f>
        <v>0.49021999999968102</v>
      </c>
    </row>
    <row r="5489" spans="1:12" x14ac:dyDescent="0.25">
      <c r="A5489" s="14">
        <v>62711</v>
      </c>
      <c r="B5489" s="6">
        <f>LoonHeffing2020(Table1[[#This Row],[Belastbaar loon]])</f>
        <v>23422.558499999999</v>
      </c>
      <c r="C5489" s="6">
        <f>AlgemeneHeffingsKorting2020(Table1[[#This Row],[Belastbaar loon]])</f>
        <v>328.76</v>
      </c>
      <c r="D5489" s="14">
        <f>ArbeidsKorting2020(Table1[[#This Row],[Belastbaar loon]])</f>
        <v>2153.58</v>
      </c>
      <c r="E5489" s="14">
        <f>MAX(Table1[[#This Row],[Loonheffing]]-Table1[[#This Row],[Algemene Heffingskorting]]-Table1[[#This Row],[Arbeidskorting]],0)</f>
        <v>20940.218500000003</v>
      </c>
      <c r="F5489" s="6">
        <f>Table1[[#This Row],[Belastbaar loon]]-Table1[[#This Row],[Belasting]]</f>
        <v>41770.781499999997</v>
      </c>
      <c r="G5489" s="2">
        <f>(Table1[[#This Row],[Belastbaar loon]]-Table1[[#This Row],[Netto loon]])/Table1[[#This Row],[Belastbaar loon]]</f>
        <v>0.33391619492593011</v>
      </c>
      <c r="H5489" s="14">
        <f t="shared" ca="1" si="80"/>
        <v>20935.316299999999</v>
      </c>
      <c r="I5489" s="14">
        <f ca="1">IF(ROW()=2, Table1[[#This Row],[Netto loon]], INDIRECT(ADDRESS(ROW()-1,COLUMN(F:F))))</f>
        <v>41765.683700000001</v>
      </c>
      <c r="J5489" s="6">
        <f ca="1">IF(ROW()=2, 0, Table1[[#This Row],[Belastbaar loon]]-INDIRECT(ADDRESS(ROW()-1,COLUMN(A:A))))</f>
        <v>10</v>
      </c>
      <c r="K5489" s="6">
        <f ca="1">Table1[[#This Row],[Netto loon]]-Table1[[#This Row],[Netto vorige schijf]]</f>
        <v>5.0977999999959138</v>
      </c>
      <c r="L5489" s="2">
        <f ca="1">(Table1[[#This Row],[Bruto tov vorige schijf]]-Table1[[#This Row],[Netto tov vorige schijf]])/MAX(Table1[[#This Row],[Bruto tov vorige schijf]],1)</f>
        <v>0.49022000000040861</v>
      </c>
    </row>
    <row r="5490" spans="1:12" x14ac:dyDescent="0.25">
      <c r="A5490" s="14">
        <v>62721</v>
      </c>
      <c r="B5490" s="6">
        <f>LoonHeffing2020(Table1[[#This Row],[Belastbaar loon]])</f>
        <v>23426.2935</v>
      </c>
      <c r="C5490" s="6">
        <f>AlgemeneHeffingsKorting2020(Table1[[#This Row],[Belastbaar loon]])</f>
        <v>328.19280000000003</v>
      </c>
      <c r="D5490" s="14">
        <f>ArbeidsKorting2020(Table1[[#This Row],[Belastbaar loon]])</f>
        <v>2152.98</v>
      </c>
      <c r="E5490" s="14">
        <f>MAX(Table1[[#This Row],[Loonheffing]]-Table1[[#This Row],[Algemene Heffingskorting]]-Table1[[#This Row],[Arbeidskorting]],0)</f>
        <v>20945.120699999999</v>
      </c>
      <c r="F5490" s="6">
        <f>Table1[[#This Row],[Belastbaar loon]]-Table1[[#This Row],[Belasting]]</f>
        <v>41775.879300000001</v>
      </c>
      <c r="G5490" s="2">
        <f>(Table1[[#This Row],[Belastbaar loon]]-Table1[[#This Row],[Netto loon]])/Table1[[#This Row],[Belastbaar loon]]</f>
        <v>0.33394111541588939</v>
      </c>
      <c r="H5490" s="14">
        <f t="shared" ca="1" si="80"/>
        <v>20940.218500000003</v>
      </c>
      <c r="I5490" s="14">
        <f ca="1">IF(ROW()=2, Table1[[#This Row],[Netto loon]], INDIRECT(ADDRESS(ROW()-1,COLUMN(F:F))))</f>
        <v>41770.781499999997</v>
      </c>
      <c r="J5490" s="6">
        <f ca="1">IF(ROW()=2, 0, Table1[[#This Row],[Belastbaar loon]]-INDIRECT(ADDRESS(ROW()-1,COLUMN(A:A))))</f>
        <v>10</v>
      </c>
      <c r="K5490" s="6">
        <f ca="1">Table1[[#This Row],[Netto loon]]-Table1[[#This Row],[Netto vorige schijf]]</f>
        <v>5.0978000000031898</v>
      </c>
      <c r="L5490" s="2">
        <f ca="1">(Table1[[#This Row],[Bruto tov vorige schijf]]-Table1[[#This Row],[Netto tov vorige schijf]])/MAX(Table1[[#This Row],[Bruto tov vorige schijf]],1)</f>
        <v>0.49021999999968102</v>
      </c>
    </row>
    <row r="5491" spans="1:12" x14ac:dyDescent="0.25">
      <c r="A5491" s="14">
        <v>62731</v>
      </c>
      <c r="B5491" s="6">
        <f>LoonHeffing2020(Table1[[#This Row],[Belastbaar loon]])</f>
        <v>23430.0285</v>
      </c>
      <c r="C5491" s="6">
        <f>AlgemeneHeffingsKorting2020(Table1[[#This Row],[Belastbaar loon]])</f>
        <v>327.62560000000002</v>
      </c>
      <c r="D5491" s="14">
        <f>ArbeidsKorting2020(Table1[[#This Row],[Belastbaar loon]])</f>
        <v>2152.38</v>
      </c>
      <c r="E5491" s="14">
        <f>MAX(Table1[[#This Row],[Loonheffing]]-Table1[[#This Row],[Algemene Heffingskorting]]-Table1[[#This Row],[Arbeidskorting]],0)</f>
        <v>20950.0229</v>
      </c>
      <c r="F5491" s="6">
        <f>Table1[[#This Row],[Belastbaar loon]]-Table1[[#This Row],[Belasting]]</f>
        <v>41780.977100000004</v>
      </c>
      <c r="G5491" s="2">
        <f>(Table1[[#This Row],[Belastbaar loon]]-Table1[[#This Row],[Netto loon]])/Table1[[#This Row],[Belastbaar loon]]</f>
        <v>0.33396602796065733</v>
      </c>
      <c r="H5491" s="14">
        <f t="shared" ca="1" si="80"/>
        <v>20945.120699999999</v>
      </c>
      <c r="I5491" s="14">
        <f ca="1">IF(ROW()=2, Table1[[#This Row],[Netto loon]], INDIRECT(ADDRESS(ROW()-1,COLUMN(F:F))))</f>
        <v>41775.879300000001</v>
      </c>
      <c r="J5491" s="6">
        <f ca="1">IF(ROW()=2, 0, Table1[[#This Row],[Belastbaar loon]]-INDIRECT(ADDRESS(ROW()-1,COLUMN(A:A))))</f>
        <v>10</v>
      </c>
      <c r="K5491" s="6">
        <f ca="1">Table1[[#This Row],[Netto loon]]-Table1[[#This Row],[Netto vorige schijf]]</f>
        <v>5.0978000000031898</v>
      </c>
      <c r="L5491" s="2">
        <f ca="1">(Table1[[#This Row],[Bruto tov vorige schijf]]-Table1[[#This Row],[Netto tov vorige schijf]])/MAX(Table1[[#This Row],[Bruto tov vorige schijf]],1)</f>
        <v>0.49021999999968102</v>
      </c>
    </row>
    <row r="5492" spans="1:12" x14ac:dyDescent="0.25">
      <c r="A5492" s="14">
        <v>62741</v>
      </c>
      <c r="B5492" s="6">
        <f>LoonHeffing2020(Table1[[#This Row],[Belastbaar loon]])</f>
        <v>23433.763500000001</v>
      </c>
      <c r="C5492" s="6">
        <f>AlgemeneHeffingsKorting2020(Table1[[#This Row],[Belastbaar loon]])</f>
        <v>327.05840000000001</v>
      </c>
      <c r="D5492" s="14">
        <f>ArbeidsKorting2020(Table1[[#This Row],[Belastbaar loon]])</f>
        <v>2151.7800000000002</v>
      </c>
      <c r="E5492" s="14">
        <f>MAX(Table1[[#This Row],[Loonheffing]]-Table1[[#This Row],[Algemene Heffingskorting]]-Table1[[#This Row],[Arbeidskorting]],0)</f>
        <v>20954.9251</v>
      </c>
      <c r="F5492" s="6">
        <f>Table1[[#This Row],[Belastbaar loon]]-Table1[[#This Row],[Belasting]]</f>
        <v>41786.0749</v>
      </c>
      <c r="G5492" s="2">
        <f>(Table1[[#This Row],[Belastbaar loon]]-Table1[[#This Row],[Netto loon]])/Table1[[#This Row],[Belastbaar loon]]</f>
        <v>0.33399093256403312</v>
      </c>
      <c r="H5492" s="14">
        <f t="shared" ca="1" si="80"/>
        <v>20950.0229</v>
      </c>
      <c r="I5492" s="14">
        <f ca="1">IF(ROW()=2, Table1[[#This Row],[Netto loon]], INDIRECT(ADDRESS(ROW()-1,COLUMN(F:F))))</f>
        <v>41780.977100000004</v>
      </c>
      <c r="J5492" s="6">
        <f ca="1">IF(ROW()=2, 0, Table1[[#This Row],[Belastbaar loon]]-INDIRECT(ADDRESS(ROW()-1,COLUMN(A:A))))</f>
        <v>10</v>
      </c>
      <c r="K5492" s="6">
        <f ca="1">Table1[[#This Row],[Netto loon]]-Table1[[#This Row],[Netto vorige schijf]]</f>
        <v>5.0977999999959138</v>
      </c>
      <c r="L5492" s="2">
        <f ca="1">(Table1[[#This Row],[Bruto tov vorige schijf]]-Table1[[#This Row],[Netto tov vorige schijf]])/MAX(Table1[[#This Row],[Bruto tov vorige schijf]],1)</f>
        <v>0.49022000000040861</v>
      </c>
    </row>
    <row r="5493" spans="1:12" x14ac:dyDescent="0.25">
      <c r="A5493" s="14">
        <v>62751</v>
      </c>
      <c r="B5493" s="6">
        <f>LoonHeffing2020(Table1[[#This Row],[Belastbaar loon]])</f>
        <v>23437.498500000002</v>
      </c>
      <c r="C5493" s="6">
        <f>AlgemeneHeffingsKorting2020(Table1[[#This Row],[Belastbaar loon]])</f>
        <v>326.49119999999999</v>
      </c>
      <c r="D5493" s="14">
        <f>ArbeidsKorting2020(Table1[[#This Row],[Belastbaar loon]])</f>
        <v>2151.1799999999998</v>
      </c>
      <c r="E5493" s="14">
        <f>MAX(Table1[[#This Row],[Loonheffing]]-Table1[[#This Row],[Algemene Heffingskorting]]-Table1[[#This Row],[Arbeidskorting]],0)</f>
        <v>20959.827300000001</v>
      </c>
      <c r="F5493" s="6">
        <f>Table1[[#This Row],[Belastbaar loon]]-Table1[[#This Row],[Belasting]]</f>
        <v>41791.172699999996</v>
      </c>
      <c r="G5493" s="2">
        <f>(Table1[[#This Row],[Belastbaar loon]]-Table1[[#This Row],[Netto loon]])/Table1[[#This Row],[Belastbaar loon]]</f>
        <v>0.33401582922981315</v>
      </c>
      <c r="H5493" s="14">
        <f t="shared" ca="1" si="80"/>
        <v>20954.9251</v>
      </c>
      <c r="I5493" s="14">
        <f ca="1">IF(ROW()=2, Table1[[#This Row],[Netto loon]], INDIRECT(ADDRESS(ROW()-1,COLUMN(F:F))))</f>
        <v>41786.0749</v>
      </c>
      <c r="J5493" s="6">
        <f ca="1">IF(ROW()=2, 0, Table1[[#This Row],[Belastbaar loon]]-INDIRECT(ADDRESS(ROW()-1,COLUMN(A:A))))</f>
        <v>10</v>
      </c>
      <c r="K5493" s="6">
        <f ca="1">Table1[[#This Row],[Netto loon]]-Table1[[#This Row],[Netto vorige schijf]]</f>
        <v>5.0977999999959138</v>
      </c>
      <c r="L5493" s="2">
        <f ca="1">(Table1[[#This Row],[Bruto tov vorige schijf]]-Table1[[#This Row],[Netto tov vorige schijf]])/MAX(Table1[[#This Row],[Bruto tov vorige schijf]],1)</f>
        <v>0.49022000000040861</v>
      </c>
    </row>
    <row r="5494" spans="1:12" x14ac:dyDescent="0.25">
      <c r="A5494" s="14">
        <v>62761</v>
      </c>
      <c r="B5494" s="6">
        <f>LoonHeffing2020(Table1[[#This Row],[Belastbaar loon]])</f>
        <v>23441.233499999998</v>
      </c>
      <c r="C5494" s="6">
        <f>AlgemeneHeffingsKorting2020(Table1[[#This Row],[Belastbaar loon]])</f>
        <v>325.92400000000004</v>
      </c>
      <c r="D5494" s="14">
        <f>ArbeidsKorting2020(Table1[[#This Row],[Belastbaar loon]])</f>
        <v>2150.58</v>
      </c>
      <c r="E5494" s="14">
        <f>MAX(Table1[[#This Row],[Loonheffing]]-Table1[[#This Row],[Algemene Heffingskorting]]-Table1[[#This Row],[Arbeidskorting]],0)</f>
        <v>20964.729500000001</v>
      </c>
      <c r="F5494" s="6">
        <f>Table1[[#This Row],[Belastbaar loon]]-Table1[[#This Row],[Belasting]]</f>
        <v>41796.270499999999</v>
      </c>
      <c r="G5494" s="2">
        <f>(Table1[[#This Row],[Belastbaar loon]]-Table1[[#This Row],[Netto loon]])/Table1[[#This Row],[Belastbaar loon]]</f>
        <v>0.33404071796179158</v>
      </c>
      <c r="H5494" s="14">
        <f t="shared" ca="1" si="80"/>
        <v>20959.827300000001</v>
      </c>
      <c r="I5494" s="14">
        <f ca="1">IF(ROW()=2, Table1[[#This Row],[Netto loon]], INDIRECT(ADDRESS(ROW()-1,COLUMN(F:F))))</f>
        <v>41791.172699999996</v>
      </c>
      <c r="J5494" s="6">
        <f ca="1">IF(ROW()=2, 0, Table1[[#This Row],[Belastbaar loon]]-INDIRECT(ADDRESS(ROW()-1,COLUMN(A:A))))</f>
        <v>10</v>
      </c>
      <c r="K5494" s="6">
        <f ca="1">Table1[[#This Row],[Netto loon]]-Table1[[#This Row],[Netto vorige schijf]]</f>
        <v>5.0978000000031898</v>
      </c>
      <c r="L5494" s="2">
        <f ca="1">(Table1[[#This Row],[Bruto tov vorige schijf]]-Table1[[#This Row],[Netto tov vorige schijf]])/MAX(Table1[[#This Row],[Bruto tov vorige schijf]],1)</f>
        <v>0.49021999999968102</v>
      </c>
    </row>
    <row r="5495" spans="1:12" x14ac:dyDescent="0.25">
      <c r="A5495" s="14">
        <v>62771</v>
      </c>
      <c r="B5495" s="6">
        <f>LoonHeffing2020(Table1[[#This Row],[Belastbaar loon]])</f>
        <v>23444.968499999999</v>
      </c>
      <c r="C5495" s="6">
        <f>AlgemeneHeffingsKorting2020(Table1[[#This Row],[Belastbaar loon]])</f>
        <v>325.35680000000002</v>
      </c>
      <c r="D5495" s="14">
        <f>ArbeidsKorting2020(Table1[[#This Row],[Belastbaar loon]])</f>
        <v>2149.98</v>
      </c>
      <c r="E5495" s="14">
        <f>MAX(Table1[[#This Row],[Loonheffing]]-Table1[[#This Row],[Algemene Heffingskorting]]-Table1[[#This Row],[Arbeidskorting]],0)</f>
        <v>20969.631699999998</v>
      </c>
      <c r="F5495" s="6">
        <f>Table1[[#This Row],[Belastbaar loon]]-Table1[[#This Row],[Belasting]]</f>
        <v>41801.368300000002</v>
      </c>
      <c r="G5495" s="2">
        <f>(Table1[[#This Row],[Belastbaar loon]]-Table1[[#This Row],[Netto loon]])/Table1[[#This Row],[Belastbaar loon]]</f>
        <v>0.3340655987637603</v>
      </c>
      <c r="H5495" s="14">
        <f t="shared" ca="1" si="80"/>
        <v>20964.729500000001</v>
      </c>
      <c r="I5495" s="14">
        <f ca="1">IF(ROW()=2, Table1[[#This Row],[Netto loon]], INDIRECT(ADDRESS(ROW()-1,COLUMN(F:F))))</f>
        <v>41796.270499999999</v>
      </c>
      <c r="J5495" s="6">
        <f ca="1">IF(ROW()=2, 0, Table1[[#This Row],[Belastbaar loon]]-INDIRECT(ADDRESS(ROW()-1,COLUMN(A:A))))</f>
        <v>10</v>
      </c>
      <c r="K5495" s="6">
        <f ca="1">Table1[[#This Row],[Netto loon]]-Table1[[#This Row],[Netto vorige schijf]]</f>
        <v>5.0978000000031898</v>
      </c>
      <c r="L5495" s="2">
        <f ca="1">(Table1[[#This Row],[Bruto tov vorige schijf]]-Table1[[#This Row],[Netto tov vorige schijf]])/MAX(Table1[[#This Row],[Bruto tov vorige schijf]],1)</f>
        <v>0.49021999999968102</v>
      </c>
    </row>
    <row r="5496" spans="1:12" x14ac:dyDescent="0.25">
      <c r="A5496" s="14">
        <v>62781</v>
      </c>
      <c r="B5496" s="6">
        <f>LoonHeffing2020(Table1[[#This Row],[Belastbaar loon]])</f>
        <v>23448.7035</v>
      </c>
      <c r="C5496" s="6">
        <f>AlgemeneHeffingsKorting2020(Table1[[#This Row],[Belastbaar loon]])</f>
        <v>324.78960000000001</v>
      </c>
      <c r="D5496" s="14">
        <f>ArbeidsKorting2020(Table1[[#This Row],[Belastbaar loon]])</f>
        <v>2149.38</v>
      </c>
      <c r="E5496" s="14">
        <f>MAX(Table1[[#This Row],[Loonheffing]]-Table1[[#This Row],[Algemene Heffingskorting]]-Table1[[#This Row],[Arbeidskorting]],0)</f>
        <v>20974.533899999999</v>
      </c>
      <c r="F5496" s="6">
        <f>Table1[[#This Row],[Belastbaar loon]]-Table1[[#This Row],[Belasting]]</f>
        <v>41806.466100000005</v>
      </c>
      <c r="G5496" s="2">
        <f>(Table1[[#This Row],[Belastbaar loon]]-Table1[[#This Row],[Netto loon]])/Table1[[#This Row],[Belastbaar loon]]</f>
        <v>0.33409047163950867</v>
      </c>
      <c r="H5496" s="14">
        <f t="shared" ca="1" si="80"/>
        <v>20969.631699999998</v>
      </c>
      <c r="I5496" s="14">
        <f ca="1">IF(ROW()=2, Table1[[#This Row],[Netto loon]], INDIRECT(ADDRESS(ROW()-1,COLUMN(F:F))))</f>
        <v>41801.368300000002</v>
      </c>
      <c r="J5496" s="6">
        <f ca="1">IF(ROW()=2, 0, Table1[[#This Row],[Belastbaar loon]]-INDIRECT(ADDRESS(ROW()-1,COLUMN(A:A))))</f>
        <v>10</v>
      </c>
      <c r="K5496" s="6">
        <f ca="1">Table1[[#This Row],[Netto loon]]-Table1[[#This Row],[Netto vorige schijf]]</f>
        <v>5.0978000000031898</v>
      </c>
      <c r="L5496" s="2">
        <f ca="1">(Table1[[#This Row],[Bruto tov vorige schijf]]-Table1[[#This Row],[Netto tov vorige schijf]])/MAX(Table1[[#This Row],[Bruto tov vorige schijf]],1)</f>
        <v>0.49021999999968102</v>
      </c>
    </row>
    <row r="5497" spans="1:12" x14ac:dyDescent="0.25">
      <c r="A5497" s="14">
        <v>62791</v>
      </c>
      <c r="B5497" s="6">
        <f>LoonHeffing2020(Table1[[#This Row],[Belastbaar loon]])</f>
        <v>23452.4385</v>
      </c>
      <c r="C5497" s="6">
        <f>AlgemeneHeffingsKorting2020(Table1[[#This Row],[Belastbaar loon]])</f>
        <v>324.22239999999999</v>
      </c>
      <c r="D5497" s="14">
        <f>ArbeidsKorting2020(Table1[[#This Row],[Belastbaar loon]])</f>
        <v>2148.7800000000002</v>
      </c>
      <c r="E5497" s="14">
        <f>MAX(Table1[[#This Row],[Loonheffing]]-Table1[[#This Row],[Algemene Heffingskorting]]-Table1[[#This Row],[Arbeidskorting]],0)</f>
        <v>20979.436100000003</v>
      </c>
      <c r="F5497" s="6">
        <f>Table1[[#This Row],[Belastbaar loon]]-Table1[[#This Row],[Belasting]]</f>
        <v>41811.563899999994</v>
      </c>
      <c r="G5497" s="2">
        <f>(Table1[[#This Row],[Belastbaar loon]]-Table1[[#This Row],[Netto loon]])/Table1[[#This Row],[Belastbaar loon]]</f>
        <v>0.33411533659282389</v>
      </c>
      <c r="H5497" s="14">
        <f t="shared" ca="1" si="80"/>
        <v>20974.533899999999</v>
      </c>
      <c r="I5497" s="14">
        <f ca="1">IF(ROW()=2, Table1[[#This Row],[Netto loon]], INDIRECT(ADDRESS(ROW()-1,COLUMN(F:F))))</f>
        <v>41806.466100000005</v>
      </c>
      <c r="J5497" s="6">
        <f ca="1">IF(ROW()=2, 0, Table1[[#This Row],[Belastbaar loon]]-INDIRECT(ADDRESS(ROW()-1,COLUMN(A:A))))</f>
        <v>10</v>
      </c>
      <c r="K5497" s="6">
        <f ca="1">Table1[[#This Row],[Netto loon]]-Table1[[#This Row],[Netto vorige schijf]]</f>
        <v>5.0977999999886379</v>
      </c>
      <c r="L5497" s="2">
        <f ca="1">(Table1[[#This Row],[Bruto tov vorige schijf]]-Table1[[#This Row],[Netto tov vorige schijf]])/MAX(Table1[[#This Row],[Bruto tov vorige schijf]],1)</f>
        <v>0.49022000000113619</v>
      </c>
    </row>
    <row r="5498" spans="1:12" x14ac:dyDescent="0.25">
      <c r="A5498" s="14">
        <v>62801</v>
      </c>
      <c r="B5498" s="6">
        <f>LoonHeffing2020(Table1[[#This Row],[Belastbaar loon]])</f>
        <v>23456.173500000001</v>
      </c>
      <c r="C5498" s="6">
        <f>AlgemeneHeffingsKorting2020(Table1[[#This Row],[Belastbaar loon]])</f>
        <v>323.65520000000004</v>
      </c>
      <c r="D5498" s="14">
        <f>ArbeidsKorting2020(Table1[[#This Row],[Belastbaar loon]])</f>
        <v>2148.1799999999998</v>
      </c>
      <c r="E5498" s="14">
        <f>MAX(Table1[[#This Row],[Loonheffing]]-Table1[[#This Row],[Algemene Heffingskorting]]-Table1[[#This Row],[Arbeidskorting]],0)</f>
        <v>20984.338299999999</v>
      </c>
      <c r="F5498" s="6">
        <f>Table1[[#This Row],[Belastbaar loon]]-Table1[[#This Row],[Belasting]]</f>
        <v>41816.661699999997</v>
      </c>
      <c r="G5498" s="2">
        <f>(Table1[[#This Row],[Belastbaar loon]]-Table1[[#This Row],[Netto loon]])/Table1[[#This Row],[Belastbaar loon]]</f>
        <v>0.33414019362749003</v>
      </c>
      <c r="H5498" s="14">
        <f t="shared" ca="1" si="80"/>
        <v>20979.436100000003</v>
      </c>
      <c r="I5498" s="14">
        <f ca="1">IF(ROW()=2, Table1[[#This Row],[Netto loon]], INDIRECT(ADDRESS(ROW()-1,COLUMN(F:F))))</f>
        <v>41811.563899999994</v>
      </c>
      <c r="J5498" s="6">
        <f ca="1">IF(ROW()=2, 0, Table1[[#This Row],[Belastbaar loon]]-INDIRECT(ADDRESS(ROW()-1,COLUMN(A:A))))</f>
        <v>10</v>
      </c>
      <c r="K5498" s="6">
        <f ca="1">Table1[[#This Row],[Netto loon]]-Table1[[#This Row],[Netto vorige schijf]]</f>
        <v>5.0978000000031898</v>
      </c>
      <c r="L5498" s="2">
        <f ca="1">(Table1[[#This Row],[Bruto tov vorige schijf]]-Table1[[#This Row],[Netto tov vorige schijf]])/MAX(Table1[[#This Row],[Bruto tov vorige schijf]],1)</f>
        <v>0.49021999999968102</v>
      </c>
    </row>
    <row r="5499" spans="1:12" x14ac:dyDescent="0.25">
      <c r="A5499" s="14">
        <v>62811</v>
      </c>
      <c r="B5499" s="6">
        <f>LoonHeffing2020(Table1[[#This Row],[Belastbaar loon]])</f>
        <v>23459.908500000001</v>
      </c>
      <c r="C5499" s="6">
        <f>AlgemeneHeffingsKorting2020(Table1[[#This Row],[Belastbaar loon]])</f>
        <v>323.08800000000002</v>
      </c>
      <c r="D5499" s="14">
        <f>ArbeidsKorting2020(Table1[[#This Row],[Belastbaar loon]])</f>
        <v>2147.58</v>
      </c>
      <c r="E5499" s="14">
        <f>MAX(Table1[[#This Row],[Loonheffing]]-Table1[[#This Row],[Algemene Heffingskorting]]-Table1[[#This Row],[Arbeidskorting]],0)</f>
        <v>20989.2405</v>
      </c>
      <c r="F5499" s="6">
        <f>Table1[[#This Row],[Belastbaar loon]]-Table1[[#This Row],[Belasting]]</f>
        <v>41821.7595</v>
      </c>
      <c r="G5499" s="2">
        <f>(Table1[[#This Row],[Belastbaar loon]]-Table1[[#This Row],[Netto loon]])/Table1[[#This Row],[Belastbaar loon]]</f>
        <v>0.33416504274728948</v>
      </c>
      <c r="H5499" s="14">
        <f t="shared" ca="1" si="80"/>
        <v>20984.338299999999</v>
      </c>
      <c r="I5499" s="14">
        <f ca="1">IF(ROW()=2, Table1[[#This Row],[Netto loon]], INDIRECT(ADDRESS(ROW()-1,COLUMN(F:F))))</f>
        <v>41816.661699999997</v>
      </c>
      <c r="J5499" s="6">
        <f ca="1">IF(ROW()=2, 0, Table1[[#This Row],[Belastbaar loon]]-INDIRECT(ADDRESS(ROW()-1,COLUMN(A:A))))</f>
        <v>10</v>
      </c>
      <c r="K5499" s="6">
        <f ca="1">Table1[[#This Row],[Netto loon]]-Table1[[#This Row],[Netto vorige schijf]]</f>
        <v>5.0978000000031898</v>
      </c>
      <c r="L5499" s="2">
        <f ca="1">(Table1[[#This Row],[Bruto tov vorige schijf]]-Table1[[#This Row],[Netto tov vorige schijf]])/MAX(Table1[[#This Row],[Bruto tov vorige schijf]],1)</f>
        <v>0.49021999999968102</v>
      </c>
    </row>
    <row r="5500" spans="1:12" x14ac:dyDescent="0.25">
      <c r="A5500" s="14">
        <v>62821</v>
      </c>
      <c r="B5500" s="6">
        <f>LoonHeffing2020(Table1[[#This Row],[Belastbaar loon]])</f>
        <v>23463.643499999998</v>
      </c>
      <c r="C5500" s="6">
        <f>AlgemeneHeffingsKorting2020(Table1[[#This Row],[Belastbaar loon]])</f>
        <v>322.52080000000001</v>
      </c>
      <c r="D5500" s="14">
        <f>ArbeidsKorting2020(Table1[[#This Row],[Belastbaar loon]])</f>
        <v>2146.98</v>
      </c>
      <c r="E5500" s="14">
        <f>MAX(Table1[[#This Row],[Loonheffing]]-Table1[[#This Row],[Algemene Heffingskorting]]-Table1[[#This Row],[Arbeidskorting]],0)</f>
        <v>20994.1427</v>
      </c>
      <c r="F5500" s="6">
        <f>Table1[[#This Row],[Belastbaar loon]]-Table1[[#This Row],[Belasting]]</f>
        <v>41826.857300000003</v>
      </c>
      <c r="G5500" s="2">
        <f>(Table1[[#This Row],[Belastbaar loon]]-Table1[[#This Row],[Netto loon]])/Table1[[#This Row],[Belastbaar loon]]</f>
        <v>0.33418988395600191</v>
      </c>
      <c r="H5500" s="14">
        <f t="shared" ca="1" si="80"/>
        <v>20989.2405</v>
      </c>
      <c r="I5500" s="14">
        <f ca="1">IF(ROW()=2, Table1[[#This Row],[Netto loon]], INDIRECT(ADDRESS(ROW()-1,COLUMN(F:F))))</f>
        <v>41821.7595</v>
      </c>
      <c r="J5500" s="6">
        <f ca="1">IF(ROW()=2, 0, Table1[[#This Row],[Belastbaar loon]]-INDIRECT(ADDRESS(ROW()-1,COLUMN(A:A))))</f>
        <v>10</v>
      </c>
      <c r="K5500" s="6">
        <f ca="1">Table1[[#This Row],[Netto loon]]-Table1[[#This Row],[Netto vorige schijf]]</f>
        <v>5.0978000000031898</v>
      </c>
      <c r="L5500" s="2">
        <f ca="1">(Table1[[#This Row],[Bruto tov vorige schijf]]-Table1[[#This Row],[Netto tov vorige schijf]])/MAX(Table1[[#This Row],[Bruto tov vorige schijf]],1)</f>
        <v>0.49021999999968102</v>
      </c>
    </row>
    <row r="5501" spans="1:12" x14ac:dyDescent="0.25">
      <c r="A5501" s="14">
        <v>62831</v>
      </c>
      <c r="B5501" s="6">
        <f>LoonHeffing2020(Table1[[#This Row],[Belastbaar loon]])</f>
        <v>23467.378499999999</v>
      </c>
      <c r="C5501" s="6">
        <f>AlgemeneHeffingsKorting2020(Table1[[#This Row],[Belastbaar loon]])</f>
        <v>321.95359999999999</v>
      </c>
      <c r="D5501" s="14">
        <f>ArbeidsKorting2020(Table1[[#This Row],[Belastbaar loon]])</f>
        <v>2146.38</v>
      </c>
      <c r="E5501" s="14">
        <f>MAX(Table1[[#This Row],[Loonheffing]]-Table1[[#This Row],[Algemene Heffingskorting]]-Table1[[#This Row],[Arbeidskorting]],0)</f>
        <v>20999.044899999997</v>
      </c>
      <c r="F5501" s="6">
        <f>Table1[[#This Row],[Belastbaar loon]]-Table1[[#This Row],[Belasting]]</f>
        <v>41831.955100000006</v>
      </c>
      <c r="G5501" s="2">
        <f>(Table1[[#This Row],[Belastbaar loon]]-Table1[[#This Row],[Netto loon]])/Table1[[#This Row],[Belastbaar loon]]</f>
        <v>0.3342147172574047</v>
      </c>
      <c r="H5501" s="14">
        <f t="shared" ca="1" si="80"/>
        <v>20994.1427</v>
      </c>
      <c r="I5501" s="14">
        <f ca="1">IF(ROW()=2, Table1[[#This Row],[Netto loon]], INDIRECT(ADDRESS(ROW()-1,COLUMN(F:F))))</f>
        <v>41826.857300000003</v>
      </c>
      <c r="J5501" s="6">
        <f ca="1">IF(ROW()=2, 0, Table1[[#This Row],[Belastbaar loon]]-INDIRECT(ADDRESS(ROW()-1,COLUMN(A:A))))</f>
        <v>10</v>
      </c>
      <c r="K5501" s="6">
        <f ca="1">Table1[[#This Row],[Netto loon]]-Table1[[#This Row],[Netto vorige schijf]]</f>
        <v>5.0978000000031898</v>
      </c>
      <c r="L5501" s="2">
        <f ca="1">(Table1[[#This Row],[Bruto tov vorige schijf]]-Table1[[#This Row],[Netto tov vorige schijf]])/MAX(Table1[[#This Row],[Bruto tov vorige schijf]],1)</f>
        <v>0.49021999999968102</v>
      </c>
    </row>
    <row r="5502" spans="1:12" x14ac:dyDescent="0.25">
      <c r="A5502" s="14">
        <v>62841</v>
      </c>
      <c r="B5502" s="6">
        <f>LoonHeffing2020(Table1[[#This Row],[Belastbaar loon]])</f>
        <v>23471.113499999999</v>
      </c>
      <c r="C5502" s="6">
        <f>AlgemeneHeffingsKorting2020(Table1[[#This Row],[Belastbaar loon]])</f>
        <v>321.38640000000004</v>
      </c>
      <c r="D5502" s="14">
        <f>ArbeidsKorting2020(Table1[[#This Row],[Belastbaar loon]])</f>
        <v>2145.7800000000002</v>
      </c>
      <c r="E5502" s="14">
        <f>MAX(Table1[[#This Row],[Loonheffing]]-Table1[[#This Row],[Algemene Heffingskorting]]-Table1[[#This Row],[Arbeidskorting]],0)</f>
        <v>21003.947100000001</v>
      </c>
      <c r="F5502" s="6">
        <f>Table1[[#This Row],[Belastbaar loon]]-Table1[[#This Row],[Belasting]]</f>
        <v>41837.052899999995</v>
      </c>
      <c r="G5502" s="2">
        <f>(Table1[[#This Row],[Belastbaar loon]]-Table1[[#This Row],[Netto loon]])/Table1[[#This Row],[Belastbaar loon]]</f>
        <v>0.33423954265527289</v>
      </c>
      <c r="H5502" s="14">
        <f t="shared" ca="1" si="80"/>
        <v>20999.044899999997</v>
      </c>
      <c r="I5502" s="14">
        <f ca="1">IF(ROW()=2, Table1[[#This Row],[Netto loon]], INDIRECT(ADDRESS(ROW()-1,COLUMN(F:F))))</f>
        <v>41831.955100000006</v>
      </c>
      <c r="J5502" s="6">
        <f ca="1">IF(ROW()=2, 0, Table1[[#This Row],[Belastbaar loon]]-INDIRECT(ADDRESS(ROW()-1,COLUMN(A:A))))</f>
        <v>10</v>
      </c>
      <c r="K5502" s="6">
        <f ca="1">Table1[[#This Row],[Netto loon]]-Table1[[#This Row],[Netto vorige schijf]]</f>
        <v>5.0977999999886379</v>
      </c>
      <c r="L5502" s="2">
        <f ca="1">(Table1[[#This Row],[Bruto tov vorige schijf]]-Table1[[#This Row],[Netto tov vorige schijf]])/MAX(Table1[[#This Row],[Bruto tov vorige schijf]],1)</f>
        <v>0.49022000000113619</v>
      </c>
    </row>
    <row r="5503" spans="1:12" x14ac:dyDescent="0.25">
      <c r="A5503" s="14">
        <v>62851</v>
      </c>
      <c r="B5503" s="6">
        <f>LoonHeffing2020(Table1[[#This Row],[Belastbaar loon]])</f>
        <v>23474.8485</v>
      </c>
      <c r="C5503" s="6">
        <f>AlgemeneHeffingsKorting2020(Table1[[#This Row],[Belastbaar loon]])</f>
        <v>320.81920000000002</v>
      </c>
      <c r="D5503" s="14">
        <f>ArbeidsKorting2020(Table1[[#This Row],[Belastbaar loon]])</f>
        <v>2145.1799999999998</v>
      </c>
      <c r="E5503" s="14">
        <f>MAX(Table1[[#This Row],[Loonheffing]]-Table1[[#This Row],[Algemene Heffingskorting]]-Table1[[#This Row],[Arbeidskorting]],0)</f>
        <v>21008.849299999998</v>
      </c>
      <c r="F5503" s="6">
        <f>Table1[[#This Row],[Belastbaar loon]]-Table1[[#This Row],[Belasting]]</f>
        <v>41842.150699999998</v>
      </c>
      <c r="G5503" s="2">
        <f>(Table1[[#This Row],[Belastbaar loon]]-Table1[[#This Row],[Netto loon]])/Table1[[#This Row],[Belastbaar loon]]</f>
        <v>0.33426436015337863</v>
      </c>
      <c r="H5503" s="14">
        <f t="shared" ca="1" si="80"/>
        <v>21003.947100000001</v>
      </c>
      <c r="I5503" s="14">
        <f ca="1">IF(ROW()=2, Table1[[#This Row],[Netto loon]], INDIRECT(ADDRESS(ROW()-1,COLUMN(F:F))))</f>
        <v>41837.052899999995</v>
      </c>
      <c r="J5503" s="6">
        <f ca="1">IF(ROW()=2, 0, Table1[[#This Row],[Belastbaar loon]]-INDIRECT(ADDRESS(ROW()-1,COLUMN(A:A))))</f>
        <v>10</v>
      </c>
      <c r="K5503" s="6">
        <f ca="1">Table1[[#This Row],[Netto loon]]-Table1[[#This Row],[Netto vorige schijf]]</f>
        <v>5.0978000000031898</v>
      </c>
      <c r="L5503" s="2">
        <f ca="1">(Table1[[#This Row],[Bruto tov vorige schijf]]-Table1[[#This Row],[Netto tov vorige schijf]])/MAX(Table1[[#This Row],[Bruto tov vorige schijf]],1)</f>
        <v>0.49021999999968102</v>
      </c>
    </row>
    <row r="5504" spans="1:12" x14ac:dyDescent="0.25">
      <c r="A5504" s="14">
        <v>62861</v>
      </c>
      <c r="B5504" s="6">
        <f>LoonHeffing2020(Table1[[#This Row],[Belastbaar loon]])</f>
        <v>23478.583500000001</v>
      </c>
      <c r="C5504" s="6">
        <f>AlgemeneHeffingsKorting2020(Table1[[#This Row],[Belastbaar loon]])</f>
        <v>320.25200000000001</v>
      </c>
      <c r="D5504" s="14">
        <f>ArbeidsKorting2020(Table1[[#This Row],[Belastbaar loon]])</f>
        <v>2144.58</v>
      </c>
      <c r="E5504" s="14">
        <f>MAX(Table1[[#This Row],[Loonheffing]]-Table1[[#This Row],[Algemene Heffingskorting]]-Table1[[#This Row],[Arbeidskorting]],0)</f>
        <v>21013.751499999998</v>
      </c>
      <c r="F5504" s="6">
        <f>Table1[[#This Row],[Belastbaar loon]]-Table1[[#This Row],[Belasting]]</f>
        <v>41847.248500000002</v>
      </c>
      <c r="G5504" s="2">
        <f>(Table1[[#This Row],[Belastbaar loon]]-Table1[[#This Row],[Netto loon]])/Table1[[#This Row],[Belastbaar loon]]</f>
        <v>0.33428916975549228</v>
      </c>
      <c r="H5504" s="14">
        <f t="shared" ca="1" si="80"/>
        <v>21008.849299999998</v>
      </c>
      <c r="I5504" s="14">
        <f ca="1">IF(ROW()=2, Table1[[#This Row],[Netto loon]], INDIRECT(ADDRESS(ROW()-1,COLUMN(F:F))))</f>
        <v>41842.150699999998</v>
      </c>
      <c r="J5504" s="6">
        <f ca="1">IF(ROW()=2, 0, Table1[[#This Row],[Belastbaar loon]]-INDIRECT(ADDRESS(ROW()-1,COLUMN(A:A))))</f>
        <v>10</v>
      </c>
      <c r="K5504" s="6">
        <f ca="1">Table1[[#This Row],[Netto loon]]-Table1[[#This Row],[Netto vorige schijf]]</f>
        <v>5.0978000000031898</v>
      </c>
      <c r="L5504" s="2">
        <f ca="1">(Table1[[#This Row],[Bruto tov vorige schijf]]-Table1[[#This Row],[Netto tov vorige schijf]])/MAX(Table1[[#This Row],[Bruto tov vorige schijf]],1)</f>
        <v>0.49021999999968102</v>
      </c>
    </row>
    <row r="5505" spans="1:12" x14ac:dyDescent="0.25">
      <c r="A5505" s="14">
        <v>62871</v>
      </c>
      <c r="B5505" s="6">
        <f>LoonHeffing2020(Table1[[#This Row],[Belastbaar loon]])</f>
        <v>23482.318500000001</v>
      </c>
      <c r="C5505" s="6">
        <f>AlgemeneHeffingsKorting2020(Table1[[#This Row],[Belastbaar loon]])</f>
        <v>319.6848</v>
      </c>
      <c r="D5505" s="14">
        <f>ArbeidsKorting2020(Table1[[#This Row],[Belastbaar loon]])</f>
        <v>2143.98</v>
      </c>
      <c r="E5505" s="14">
        <f>MAX(Table1[[#This Row],[Loonheffing]]-Table1[[#This Row],[Algemene Heffingskorting]]-Table1[[#This Row],[Arbeidskorting]],0)</f>
        <v>21018.653700000003</v>
      </c>
      <c r="F5505" s="6">
        <f>Table1[[#This Row],[Belastbaar loon]]-Table1[[#This Row],[Belasting]]</f>
        <v>41852.346299999997</v>
      </c>
      <c r="G5505" s="2">
        <f>(Table1[[#This Row],[Belastbaar loon]]-Table1[[#This Row],[Netto loon]])/Table1[[#This Row],[Belastbaar loon]]</f>
        <v>0.33431397146538155</v>
      </c>
      <c r="H5505" s="14">
        <f t="shared" ca="1" si="80"/>
        <v>21013.751499999998</v>
      </c>
      <c r="I5505" s="14">
        <f ca="1">IF(ROW()=2, Table1[[#This Row],[Netto loon]], INDIRECT(ADDRESS(ROW()-1,COLUMN(F:F))))</f>
        <v>41847.248500000002</v>
      </c>
      <c r="J5505" s="6">
        <f ca="1">IF(ROW()=2, 0, Table1[[#This Row],[Belastbaar loon]]-INDIRECT(ADDRESS(ROW()-1,COLUMN(A:A))))</f>
        <v>10</v>
      </c>
      <c r="K5505" s="6">
        <f ca="1">Table1[[#This Row],[Netto loon]]-Table1[[#This Row],[Netto vorige schijf]]</f>
        <v>5.0977999999959138</v>
      </c>
      <c r="L5505" s="2">
        <f ca="1">(Table1[[#This Row],[Bruto tov vorige schijf]]-Table1[[#This Row],[Netto tov vorige schijf]])/MAX(Table1[[#This Row],[Bruto tov vorige schijf]],1)</f>
        <v>0.49022000000040861</v>
      </c>
    </row>
    <row r="5506" spans="1:12" x14ac:dyDescent="0.25">
      <c r="A5506" s="14">
        <v>62881</v>
      </c>
      <c r="B5506" s="6">
        <f>LoonHeffing2020(Table1[[#This Row],[Belastbaar loon]])</f>
        <v>23486.053499999998</v>
      </c>
      <c r="C5506" s="6">
        <f>AlgemeneHeffingsKorting2020(Table1[[#This Row],[Belastbaar loon]])</f>
        <v>319.11760000000004</v>
      </c>
      <c r="D5506" s="14">
        <f>ArbeidsKorting2020(Table1[[#This Row],[Belastbaar loon]])</f>
        <v>2143.38</v>
      </c>
      <c r="E5506" s="14">
        <f>MAX(Table1[[#This Row],[Loonheffing]]-Table1[[#This Row],[Algemene Heffingskorting]]-Table1[[#This Row],[Arbeidskorting]],0)</f>
        <v>21023.555899999996</v>
      </c>
      <c r="F5506" s="6">
        <f>Table1[[#This Row],[Belastbaar loon]]-Table1[[#This Row],[Belasting]]</f>
        <v>41857.444100000008</v>
      </c>
      <c r="G5506" s="2">
        <f>(Table1[[#This Row],[Belastbaar loon]]-Table1[[#This Row],[Netto loon]])/Table1[[#This Row],[Belastbaar loon]]</f>
        <v>0.33433876528681145</v>
      </c>
      <c r="H5506" s="14">
        <f t="shared" ca="1" si="80"/>
        <v>21018.653700000003</v>
      </c>
      <c r="I5506" s="14">
        <f ca="1">IF(ROW()=2, Table1[[#This Row],[Netto loon]], INDIRECT(ADDRESS(ROW()-1,COLUMN(F:F))))</f>
        <v>41852.346299999997</v>
      </c>
      <c r="J5506" s="6">
        <f ca="1">IF(ROW()=2, 0, Table1[[#This Row],[Belastbaar loon]]-INDIRECT(ADDRESS(ROW()-1,COLUMN(A:A))))</f>
        <v>10</v>
      </c>
      <c r="K5506" s="6">
        <f ca="1">Table1[[#This Row],[Netto loon]]-Table1[[#This Row],[Netto vorige schijf]]</f>
        <v>5.0978000000104657</v>
      </c>
      <c r="L5506" s="2">
        <f ca="1">(Table1[[#This Row],[Bruto tov vorige schijf]]-Table1[[#This Row],[Netto tov vorige schijf]])/MAX(Table1[[#This Row],[Bruto tov vorige schijf]],1)</f>
        <v>0.49021999999895344</v>
      </c>
    </row>
    <row r="5507" spans="1:12" x14ac:dyDescent="0.25">
      <c r="A5507" s="14">
        <v>62891</v>
      </c>
      <c r="B5507" s="6">
        <f>LoonHeffing2020(Table1[[#This Row],[Belastbaar loon]])</f>
        <v>23489.788499999999</v>
      </c>
      <c r="C5507" s="6">
        <f>AlgemeneHeffingsKorting2020(Table1[[#This Row],[Belastbaar loon]])</f>
        <v>318.55040000000002</v>
      </c>
      <c r="D5507" s="14">
        <f>ArbeidsKorting2020(Table1[[#This Row],[Belastbaar loon]])</f>
        <v>2142.7800000000002</v>
      </c>
      <c r="E5507" s="14">
        <f>MAX(Table1[[#This Row],[Loonheffing]]-Table1[[#This Row],[Algemene Heffingskorting]]-Table1[[#This Row],[Arbeidskorting]],0)</f>
        <v>21028.4581</v>
      </c>
      <c r="F5507" s="6">
        <f>Table1[[#This Row],[Belastbaar loon]]-Table1[[#This Row],[Belasting]]</f>
        <v>41862.541899999997</v>
      </c>
      <c r="G5507" s="2">
        <f>(Table1[[#This Row],[Belastbaar loon]]-Table1[[#This Row],[Netto loon]])/Table1[[#This Row],[Belastbaar loon]]</f>
        <v>0.33436355122354555</v>
      </c>
      <c r="H5507" s="14">
        <f t="shared" ca="1" si="80"/>
        <v>21023.555899999996</v>
      </c>
      <c r="I5507" s="14">
        <f ca="1">IF(ROW()=2, Table1[[#This Row],[Netto loon]], INDIRECT(ADDRESS(ROW()-1,COLUMN(F:F))))</f>
        <v>41857.444100000008</v>
      </c>
      <c r="J5507" s="6">
        <f ca="1">IF(ROW()=2, 0, Table1[[#This Row],[Belastbaar loon]]-INDIRECT(ADDRESS(ROW()-1,COLUMN(A:A))))</f>
        <v>10</v>
      </c>
      <c r="K5507" s="6">
        <f ca="1">Table1[[#This Row],[Netto loon]]-Table1[[#This Row],[Netto vorige schijf]]</f>
        <v>5.0977999999886379</v>
      </c>
      <c r="L5507" s="2">
        <f ca="1">(Table1[[#This Row],[Bruto tov vorige schijf]]-Table1[[#This Row],[Netto tov vorige schijf]])/MAX(Table1[[#This Row],[Bruto tov vorige schijf]],1)</f>
        <v>0.49022000000113619</v>
      </c>
    </row>
    <row r="5508" spans="1:12" x14ac:dyDescent="0.25">
      <c r="A5508" s="14">
        <v>62901</v>
      </c>
      <c r="B5508" s="6">
        <f>LoonHeffing2020(Table1[[#This Row],[Belastbaar loon]])</f>
        <v>23493.523499999999</v>
      </c>
      <c r="C5508" s="6">
        <f>AlgemeneHeffingsKorting2020(Table1[[#This Row],[Belastbaar loon]])</f>
        <v>317.98320000000001</v>
      </c>
      <c r="D5508" s="14">
        <f>ArbeidsKorting2020(Table1[[#This Row],[Belastbaar loon]])</f>
        <v>2142.1799999999998</v>
      </c>
      <c r="E5508" s="14">
        <f>MAX(Table1[[#This Row],[Loonheffing]]-Table1[[#This Row],[Algemene Heffingskorting]]-Table1[[#This Row],[Arbeidskorting]],0)</f>
        <v>21033.3603</v>
      </c>
      <c r="F5508" s="6">
        <f>Table1[[#This Row],[Belastbaar loon]]-Table1[[#This Row],[Belasting]]</f>
        <v>41867.6397</v>
      </c>
      <c r="G5508" s="2">
        <f>(Table1[[#This Row],[Belastbaar loon]]-Table1[[#This Row],[Netto loon]])/Table1[[#This Row],[Belastbaar loon]]</f>
        <v>0.33438832927934375</v>
      </c>
      <c r="H5508" s="14">
        <f t="shared" ca="1" si="80"/>
        <v>21028.4581</v>
      </c>
      <c r="I5508" s="14">
        <f ca="1">IF(ROW()=2, Table1[[#This Row],[Netto loon]], INDIRECT(ADDRESS(ROW()-1,COLUMN(F:F))))</f>
        <v>41862.541899999997</v>
      </c>
      <c r="J5508" s="6">
        <f ca="1">IF(ROW()=2, 0, Table1[[#This Row],[Belastbaar loon]]-INDIRECT(ADDRESS(ROW()-1,COLUMN(A:A))))</f>
        <v>10</v>
      </c>
      <c r="K5508" s="6">
        <f ca="1">Table1[[#This Row],[Netto loon]]-Table1[[#This Row],[Netto vorige schijf]]</f>
        <v>5.0978000000031898</v>
      </c>
      <c r="L5508" s="2">
        <f ca="1">(Table1[[#This Row],[Bruto tov vorige schijf]]-Table1[[#This Row],[Netto tov vorige schijf]])/MAX(Table1[[#This Row],[Bruto tov vorige schijf]],1)</f>
        <v>0.49021999999968102</v>
      </c>
    </row>
    <row r="5509" spans="1:12" x14ac:dyDescent="0.25">
      <c r="A5509" s="14">
        <v>62911</v>
      </c>
      <c r="B5509" s="6">
        <f>LoonHeffing2020(Table1[[#This Row],[Belastbaar loon]])</f>
        <v>23497.2585</v>
      </c>
      <c r="C5509" s="6">
        <f>AlgemeneHeffingsKorting2020(Table1[[#This Row],[Belastbaar loon]])</f>
        <v>317.416</v>
      </c>
      <c r="D5509" s="14">
        <f>ArbeidsKorting2020(Table1[[#This Row],[Belastbaar loon]])</f>
        <v>2141.58</v>
      </c>
      <c r="E5509" s="14">
        <f>MAX(Table1[[#This Row],[Loonheffing]]-Table1[[#This Row],[Algemene Heffingskorting]]-Table1[[#This Row],[Arbeidskorting]],0)</f>
        <v>21038.262499999997</v>
      </c>
      <c r="F5509" s="6">
        <f>Table1[[#This Row],[Belastbaar loon]]-Table1[[#This Row],[Belasting]]</f>
        <v>41872.737500000003</v>
      </c>
      <c r="G5509" s="2">
        <f>(Table1[[#This Row],[Belastbaar loon]]-Table1[[#This Row],[Netto loon]])/Table1[[#This Row],[Belastbaar loon]]</f>
        <v>0.33441309945796438</v>
      </c>
      <c r="H5509" s="14">
        <f t="shared" ca="1" si="80"/>
        <v>21033.3603</v>
      </c>
      <c r="I5509" s="14">
        <f ca="1">IF(ROW()=2, Table1[[#This Row],[Netto loon]], INDIRECT(ADDRESS(ROW()-1,COLUMN(F:F))))</f>
        <v>41867.6397</v>
      </c>
      <c r="J5509" s="6">
        <f ca="1">IF(ROW()=2, 0, Table1[[#This Row],[Belastbaar loon]]-INDIRECT(ADDRESS(ROW()-1,COLUMN(A:A))))</f>
        <v>10</v>
      </c>
      <c r="K5509" s="6">
        <f ca="1">Table1[[#This Row],[Netto loon]]-Table1[[#This Row],[Netto vorige schijf]]</f>
        <v>5.0978000000031898</v>
      </c>
      <c r="L5509" s="2">
        <f ca="1">(Table1[[#This Row],[Bruto tov vorige schijf]]-Table1[[#This Row],[Netto tov vorige schijf]])/MAX(Table1[[#This Row],[Bruto tov vorige schijf]],1)</f>
        <v>0.49021999999968102</v>
      </c>
    </row>
    <row r="5510" spans="1:12" x14ac:dyDescent="0.25">
      <c r="A5510" s="14">
        <v>62921</v>
      </c>
      <c r="B5510" s="6">
        <f>LoonHeffing2020(Table1[[#This Row],[Belastbaar loon]])</f>
        <v>23500.9935</v>
      </c>
      <c r="C5510" s="6">
        <f>AlgemeneHeffingsKorting2020(Table1[[#This Row],[Belastbaar loon]])</f>
        <v>316.84880000000004</v>
      </c>
      <c r="D5510" s="14">
        <f>ArbeidsKorting2020(Table1[[#This Row],[Belastbaar loon]])</f>
        <v>2140.98</v>
      </c>
      <c r="E5510" s="14">
        <f>MAX(Table1[[#This Row],[Loonheffing]]-Table1[[#This Row],[Algemene Heffingskorting]]-Table1[[#This Row],[Arbeidskorting]],0)</f>
        <v>21043.164700000001</v>
      </c>
      <c r="F5510" s="6">
        <f>Table1[[#This Row],[Belastbaar loon]]-Table1[[#This Row],[Belasting]]</f>
        <v>41877.835299999999</v>
      </c>
      <c r="G5510" s="2">
        <f>(Table1[[#This Row],[Belastbaar loon]]-Table1[[#This Row],[Netto loon]])/Table1[[#This Row],[Belastbaar loon]]</f>
        <v>0.33443786176316337</v>
      </c>
      <c r="H5510" s="14">
        <f t="shared" ca="1" si="80"/>
        <v>21038.262499999997</v>
      </c>
      <c r="I5510" s="14">
        <f ca="1">IF(ROW()=2, Table1[[#This Row],[Netto loon]], INDIRECT(ADDRESS(ROW()-1,COLUMN(F:F))))</f>
        <v>41872.737500000003</v>
      </c>
      <c r="J5510" s="6">
        <f ca="1">IF(ROW()=2, 0, Table1[[#This Row],[Belastbaar loon]]-INDIRECT(ADDRESS(ROW()-1,COLUMN(A:A))))</f>
        <v>10</v>
      </c>
      <c r="K5510" s="6">
        <f ca="1">Table1[[#This Row],[Netto loon]]-Table1[[#This Row],[Netto vorige schijf]]</f>
        <v>5.0977999999959138</v>
      </c>
      <c r="L5510" s="2">
        <f ca="1">(Table1[[#This Row],[Bruto tov vorige schijf]]-Table1[[#This Row],[Netto tov vorige schijf]])/MAX(Table1[[#This Row],[Bruto tov vorige schijf]],1)</f>
        <v>0.49022000000040861</v>
      </c>
    </row>
    <row r="5511" spans="1:12" x14ac:dyDescent="0.25">
      <c r="A5511" s="14">
        <v>62931</v>
      </c>
      <c r="B5511" s="6">
        <f>LoonHeffing2020(Table1[[#This Row],[Belastbaar loon]])</f>
        <v>23504.728500000001</v>
      </c>
      <c r="C5511" s="6">
        <f>AlgemeneHeffingsKorting2020(Table1[[#This Row],[Belastbaar loon]])</f>
        <v>316.28160000000003</v>
      </c>
      <c r="D5511" s="14">
        <f>ArbeidsKorting2020(Table1[[#This Row],[Belastbaar loon]])</f>
        <v>2140.38</v>
      </c>
      <c r="E5511" s="14">
        <f>MAX(Table1[[#This Row],[Loonheffing]]-Table1[[#This Row],[Algemene Heffingskorting]]-Table1[[#This Row],[Arbeidskorting]],0)</f>
        <v>21048.066900000002</v>
      </c>
      <c r="F5511" s="6">
        <f>Table1[[#This Row],[Belastbaar loon]]-Table1[[#This Row],[Belasting]]</f>
        <v>41882.933099999995</v>
      </c>
      <c r="G5511" s="2">
        <f>(Table1[[#This Row],[Belastbaar loon]]-Table1[[#This Row],[Netto loon]])/Table1[[#This Row],[Belastbaar loon]]</f>
        <v>0.33446261619869389</v>
      </c>
      <c r="H5511" s="14">
        <f t="shared" ca="1" si="80"/>
        <v>21043.164700000001</v>
      </c>
      <c r="I5511" s="14">
        <f ca="1">IF(ROW()=2, Table1[[#This Row],[Netto loon]], INDIRECT(ADDRESS(ROW()-1,COLUMN(F:F))))</f>
        <v>41877.835299999999</v>
      </c>
      <c r="J5511" s="6">
        <f ca="1">IF(ROW()=2, 0, Table1[[#This Row],[Belastbaar loon]]-INDIRECT(ADDRESS(ROW()-1,COLUMN(A:A))))</f>
        <v>10</v>
      </c>
      <c r="K5511" s="6">
        <f ca="1">Table1[[#This Row],[Netto loon]]-Table1[[#This Row],[Netto vorige schijf]]</f>
        <v>5.0977999999959138</v>
      </c>
      <c r="L5511" s="2">
        <f ca="1">(Table1[[#This Row],[Bruto tov vorige schijf]]-Table1[[#This Row],[Netto tov vorige schijf]])/MAX(Table1[[#This Row],[Bruto tov vorige schijf]],1)</f>
        <v>0.49022000000040861</v>
      </c>
    </row>
    <row r="5512" spans="1:12" x14ac:dyDescent="0.25">
      <c r="A5512" s="14">
        <v>62941</v>
      </c>
      <c r="B5512" s="6">
        <f>LoonHeffing2020(Table1[[#This Row],[Belastbaar loon]])</f>
        <v>23508.463500000002</v>
      </c>
      <c r="C5512" s="6">
        <f>AlgemeneHeffingsKorting2020(Table1[[#This Row],[Belastbaar loon]])</f>
        <v>315.71440000000001</v>
      </c>
      <c r="D5512" s="14">
        <f>ArbeidsKorting2020(Table1[[#This Row],[Belastbaar loon]])</f>
        <v>2139.7800000000002</v>
      </c>
      <c r="E5512" s="14">
        <f>MAX(Table1[[#This Row],[Loonheffing]]-Table1[[#This Row],[Algemene Heffingskorting]]-Table1[[#This Row],[Arbeidskorting]],0)</f>
        <v>21052.969100000002</v>
      </c>
      <c r="F5512" s="6">
        <f>Table1[[#This Row],[Belastbaar loon]]-Table1[[#This Row],[Belasting]]</f>
        <v>41888.030899999998</v>
      </c>
      <c r="G5512" s="2">
        <f>(Table1[[#This Row],[Belastbaar loon]]-Table1[[#This Row],[Netto loon]])/Table1[[#This Row],[Belastbaar loon]]</f>
        <v>0.33448736276830687</v>
      </c>
      <c r="H5512" s="14">
        <f t="shared" ca="1" si="80"/>
        <v>21048.066900000002</v>
      </c>
      <c r="I5512" s="14">
        <f ca="1">IF(ROW()=2, Table1[[#This Row],[Netto loon]], INDIRECT(ADDRESS(ROW()-1,COLUMN(F:F))))</f>
        <v>41882.933099999995</v>
      </c>
      <c r="J5512" s="6">
        <f ca="1">IF(ROW()=2, 0, Table1[[#This Row],[Belastbaar loon]]-INDIRECT(ADDRESS(ROW()-1,COLUMN(A:A))))</f>
        <v>10</v>
      </c>
      <c r="K5512" s="6">
        <f ca="1">Table1[[#This Row],[Netto loon]]-Table1[[#This Row],[Netto vorige schijf]]</f>
        <v>5.0978000000031898</v>
      </c>
      <c r="L5512" s="2">
        <f ca="1">(Table1[[#This Row],[Bruto tov vorige schijf]]-Table1[[#This Row],[Netto tov vorige schijf]])/MAX(Table1[[#This Row],[Bruto tov vorige schijf]],1)</f>
        <v>0.49021999999968102</v>
      </c>
    </row>
    <row r="5513" spans="1:12" x14ac:dyDescent="0.25">
      <c r="A5513" s="14">
        <v>62951</v>
      </c>
      <c r="B5513" s="6">
        <f>LoonHeffing2020(Table1[[#This Row],[Belastbaar loon]])</f>
        <v>23512.198499999999</v>
      </c>
      <c r="C5513" s="6">
        <f>AlgemeneHeffingsKorting2020(Table1[[#This Row],[Belastbaar loon]])</f>
        <v>315.1472</v>
      </c>
      <c r="D5513" s="14">
        <f>ArbeidsKorting2020(Table1[[#This Row],[Belastbaar loon]])</f>
        <v>2139.1799999999998</v>
      </c>
      <c r="E5513" s="14">
        <f>MAX(Table1[[#This Row],[Loonheffing]]-Table1[[#This Row],[Algemene Heffingskorting]]-Table1[[#This Row],[Arbeidskorting]],0)</f>
        <v>21057.871299999999</v>
      </c>
      <c r="F5513" s="6">
        <f>Table1[[#This Row],[Belastbaar loon]]-Table1[[#This Row],[Belasting]]</f>
        <v>41893.128700000001</v>
      </c>
      <c r="G5513" s="2">
        <f>(Table1[[#This Row],[Belastbaar loon]]-Table1[[#This Row],[Netto loon]])/Table1[[#This Row],[Belastbaar loon]]</f>
        <v>0.33451210147575094</v>
      </c>
      <c r="H5513" s="14">
        <f t="shared" ca="1" si="80"/>
        <v>21052.969100000002</v>
      </c>
      <c r="I5513" s="14">
        <f ca="1">IF(ROW()=2, Table1[[#This Row],[Netto loon]], INDIRECT(ADDRESS(ROW()-1,COLUMN(F:F))))</f>
        <v>41888.030899999998</v>
      </c>
      <c r="J5513" s="6">
        <f ca="1">IF(ROW()=2, 0, Table1[[#This Row],[Belastbaar loon]]-INDIRECT(ADDRESS(ROW()-1,COLUMN(A:A))))</f>
        <v>10</v>
      </c>
      <c r="K5513" s="6">
        <f ca="1">Table1[[#This Row],[Netto loon]]-Table1[[#This Row],[Netto vorige schijf]]</f>
        <v>5.0978000000031898</v>
      </c>
      <c r="L5513" s="2">
        <f ca="1">(Table1[[#This Row],[Bruto tov vorige schijf]]-Table1[[#This Row],[Netto tov vorige schijf]])/MAX(Table1[[#This Row],[Bruto tov vorige schijf]],1)</f>
        <v>0.49021999999968102</v>
      </c>
    </row>
    <row r="5514" spans="1:12" x14ac:dyDescent="0.25">
      <c r="A5514" s="14">
        <v>62961</v>
      </c>
      <c r="B5514" s="6">
        <f>LoonHeffing2020(Table1[[#This Row],[Belastbaar loon]])</f>
        <v>23515.933499999999</v>
      </c>
      <c r="C5514" s="6">
        <f>AlgemeneHeffingsKorting2020(Table1[[#This Row],[Belastbaar loon]])</f>
        <v>314.58000000000004</v>
      </c>
      <c r="D5514" s="14">
        <f>ArbeidsKorting2020(Table1[[#This Row],[Belastbaar loon]])</f>
        <v>2138.58</v>
      </c>
      <c r="E5514" s="14">
        <f>MAX(Table1[[#This Row],[Loonheffing]]-Table1[[#This Row],[Algemene Heffingskorting]]-Table1[[#This Row],[Arbeidskorting]],0)</f>
        <v>21062.773499999996</v>
      </c>
      <c r="F5514" s="6">
        <f>Table1[[#This Row],[Belastbaar loon]]-Table1[[#This Row],[Belasting]]</f>
        <v>41898.226500000004</v>
      </c>
      <c r="G5514" s="2">
        <f>(Table1[[#This Row],[Belastbaar loon]]-Table1[[#This Row],[Netto loon]])/Table1[[#This Row],[Belastbaar loon]]</f>
        <v>0.33453683232477244</v>
      </c>
      <c r="H5514" s="14">
        <f t="shared" ca="1" si="80"/>
        <v>21057.871299999999</v>
      </c>
      <c r="I5514" s="14">
        <f ca="1">IF(ROW()=2, Table1[[#This Row],[Netto loon]], INDIRECT(ADDRESS(ROW()-1,COLUMN(F:F))))</f>
        <v>41893.128700000001</v>
      </c>
      <c r="J5514" s="6">
        <f ca="1">IF(ROW()=2, 0, Table1[[#This Row],[Belastbaar loon]]-INDIRECT(ADDRESS(ROW()-1,COLUMN(A:A))))</f>
        <v>10</v>
      </c>
      <c r="K5514" s="6">
        <f ca="1">Table1[[#This Row],[Netto loon]]-Table1[[#This Row],[Netto vorige schijf]]</f>
        <v>5.0978000000031898</v>
      </c>
      <c r="L5514" s="2">
        <f ca="1">(Table1[[#This Row],[Bruto tov vorige schijf]]-Table1[[#This Row],[Netto tov vorige schijf]])/MAX(Table1[[#This Row],[Bruto tov vorige schijf]],1)</f>
        <v>0.49021999999968102</v>
      </c>
    </row>
    <row r="5515" spans="1:12" x14ac:dyDescent="0.25">
      <c r="A5515" s="14">
        <v>62971</v>
      </c>
      <c r="B5515" s="6">
        <f>LoonHeffing2020(Table1[[#This Row],[Belastbaar loon]])</f>
        <v>23519.6685</v>
      </c>
      <c r="C5515" s="6">
        <f>AlgemeneHeffingsKorting2020(Table1[[#This Row],[Belastbaar loon]])</f>
        <v>314.01280000000003</v>
      </c>
      <c r="D5515" s="14">
        <f>ArbeidsKorting2020(Table1[[#This Row],[Belastbaar loon]])</f>
        <v>2137.98</v>
      </c>
      <c r="E5515" s="14">
        <f>MAX(Table1[[#This Row],[Loonheffing]]-Table1[[#This Row],[Algemene Heffingskorting]]-Table1[[#This Row],[Arbeidskorting]],0)</f>
        <v>21067.6757</v>
      </c>
      <c r="F5515" s="6">
        <f>Table1[[#This Row],[Belastbaar loon]]-Table1[[#This Row],[Belasting]]</f>
        <v>41903.3243</v>
      </c>
      <c r="G5515" s="2">
        <f>(Table1[[#This Row],[Belastbaar loon]]-Table1[[#This Row],[Netto loon]])/Table1[[#This Row],[Belastbaar loon]]</f>
        <v>0.33456155531911513</v>
      </c>
      <c r="H5515" s="14">
        <f t="shared" ca="1" si="80"/>
        <v>21062.773499999996</v>
      </c>
      <c r="I5515" s="14">
        <f ca="1">IF(ROW()=2, Table1[[#This Row],[Netto loon]], INDIRECT(ADDRESS(ROW()-1,COLUMN(F:F))))</f>
        <v>41898.226500000004</v>
      </c>
      <c r="J5515" s="6">
        <f ca="1">IF(ROW()=2, 0, Table1[[#This Row],[Belastbaar loon]]-INDIRECT(ADDRESS(ROW()-1,COLUMN(A:A))))</f>
        <v>10</v>
      </c>
      <c r="K5515" s="6">
        <f ca="1">Table1[[#This Row],[Netto loon]]-Table1[[#This Row],[Netto vorige schijf]]</f>
        <v>5.0977999999959138</v>
      </c>
      <c r="L5515" s="2">
        <f ca="1">(Table1[[#This Row],[Bruto tov vorige schijf]]-Table1[[#This Row],[Netto tov vorige schijf]])/MAX(Table1[[#This Row],[Bruto tov vorige schijf]],1)</f>
        <v>0.49022000000040861</v>
      </c>
    </row>
    <row r="5516" spans="1:12" x14ac:dyDescent="0.25">
      <c r="A5516" s="14">
        <v>62981</v>
      </c>
      <c r="B5516" s="6">
        <f>LoonHeffing2020(Table1[[#This Row],[Belastbaar loon]])</f>
        <v>23523.4035</v>
      </c>
      <c r="C5516" s="6">
        <f>AlgemeneHeffingsKorting2020(Table1[[#This Row],[Belastbaar loon]])</f>
        <v>313.44560000000001</v>
      </c>
      <c r="D5516" s="14">
        <f>ArbeidsKorting2020(Table1[[#This Row],[Belastbaar loon]])</f>
        <v>2137.38</v>
      </c>
      <c r="E5516" s="14">
        <f>MAX(Table1[[#This Row],[Loonheffing]]-Table1[[#This Row],[Algemene Heffingskorting]]-Table1[[#This Row],[Arbeidskorting]],0)</f>
        <v>21072.5779</v>
      </c>
      <c r="F5516" s="6">
        <f>Table1[[#This Row],[Belastbaar loon]]-Table1[[#This Row],[Belasting]]</f>
        <v>41908.422099999996</v>
      </c>
      <c r="G5516" s="2">
        <f>(Table1[[#This Row],[Belastbaar loon]]-Table1[[#This Row],[Netto loon]])/Table1[[#This Row],[Belastbaar loon]]</f>
        <v>0.33458627046252049</v>
      </c>
      <c r="H5516" s="14">
        <f t="shared" ca="1" si="80"/>
        <v>21067.6757</v>
      </c>
      <c r="I5516" s="14">
        <f ca="1">IF(ROW()=2, Table1[[#This Row],[Netto loon]], INDIRECT(ADDRESS(ROW()-1,COLUMN(F:F))))</f>
        <v>41903.3243</v>
      </c>
      <c r="J5516" s="6">
        <f ca="1">IF(ROW()=2, 0, Table1[[#This Row],[Belastbaar loon]]-INDIRECT(ADDRESS(ROW()-1,COLUMN(A:A))))</f>
        <v>10</v>
      </c>
      <c r="K5516" s="6">
        <f ca="1">Table1[[#This Row],[Netto loon]]-Table1[[#This Row],[Netto vorige schijf]]</f>
        <v>5.0977999999959138</v>
      </c>
      <c r="L5516" s="2">
        <f ca="1">(Table1[[#This Row],[Bruto tov vorige schijf]]-Table1[[#This Row],[Netto tov vorige schijf]])/MAX(Table1[[#This Row],[Bruto tov vorige schijf]],1)</f>
        <v>0.49022000000040861</v>
      </c>
    </row>
    <row r="5517" spans="1:12" x14ac:dyDescent="0.25">
      <c r="A5517" s="14">
        <v>62991</v>
      </c>
      <c r="B5517" s="6">
        <f>LoonHeffing2020(Table1[[#This Row],[Belastbaar loon]])</f>
        <v>23527.138500000001</v>
      </c>
      <c r="C5517" s="6">
        <f>AlgemeneHeffingsKorting2020(Table1[[#This Row],[Belastbaar loon]])</f>
        <v>312.8784</v>
      </c>
      <c r="D5517" s="14">
        <f>ArbeidsKorting2020(Table1[[#This Row],[Belastbaar loon]])</f>
        <v>2136.7800000000002</v>
      </c>
      <c r="E5517" s="14">
        <f>MAX(Table1[[#This Row],[Loonheffing]]-Table1[[#This Row],[Algemene Heffingskorting]]-Table1[[#This Row],[Arbeidskorting]],0)</f>
        <v>21077.480100000001</v>
      </c>
      <c r="F5517" s="6">
        <f>Table1[[#This Row],[Belastbaar loon]]-Table1[[#This Row],[Belasting]]</f>
        <v>41913.519899999999</v>
      </c>
      <c r="G5517" s="2">
        <f>(Table1[[#This Row],[Belastbaar loon]]-Table1[[#This Row],[Netto loon]])/Table1[[#This Row],[Belastbaar loon]]</f>
        <v>0.33461097775872745</v>
      </c>
      <c r="H5517" s="14">
        <f t="shared" ca="1" si="80"/>
        <v>21072.5779</v>
      </c>
      <c r="I5517" s="14">
        <f ca="1">IF(ROW()=2, Table1[[#This Row],[Netto loon]], INDIRECT(ADDRESS(ROW()-1,COLUMN(F:F))))</f>
        <v>41908.422099999996</v>
      </c>
      <c r="J5517" s="6">
        <f ca="1">IF(ROW()=2, 0, Table1[[#This Row],[Belastbaar loon]]-INDIRECT(ADDRESS(ROW()-1,COLUMN(A:A))))</f>
        <v>10</v>
      </c>
      <c r="K5517" s="6">
        <f ca="1">Table1[[#This Row],[Netto loon]]-Table1[[#This Row],[Netto vorige schijf]]</f>
        <v>5.0978000000031898</v>
      </c>
      <c r="L5517" s="2">
        <f ca="1">(Table1[[#This Row],[Bruto tov vorige schijf]]-Table1[[#This Row],[Netto tov vorige schijf]])/MAX(Table1[[#This Row],[Bruto tov vorige schijf]],1)</f>
        <v>0.49021999999968102</v>
      </c>
    </row>
    <row r="5518" spans="1:12" x14ac:dyDescent="0.25">
      <c r="A5518" s="14">
        <v>63001</v>
      </c>
      <c r="B5518" s="6">
        <f>LoonHeffing2020(Table1[[#This Row],[Belastbaar loon]])</f>
        <v>23530.873500000002</v>
      </c>
      <c r="C5518" s="6">
        <f>AlgemeneHeffingsKorting2020(Table1[[#This Row],[Belastbaar loon]])</f>
        <v>312.31120000000004</v>
      </c>
      <c r="D5518" s="14">
        <f>ArbeidsKorting2020(Table1[[#This Row],[Belastbaar loon]])</f>
        <v>2136.1799999999998</v>
      </c>
      <c r="E5518" s="14">
        <f>MAX(Table1[[#This Row],[Loonheffing]]-Table1[[#This Row],[Algemene Heffingskorting]]-Table1[[#This Row],[Arbeidskorting]],0)</f>
        <v>21082.382300000001</v>
      </c>
      <c r="F5518" s="6">
        <f>Table1[[#This Row],[Belastbaar loon]]-Table1[[#This Row],[Belasting]]</f>
        <v>41918.617700000003</v>
      </c>
      <c r="G5518" s="2">
        <f>(Table1[[#This Row],[Belastbaar loon]]-Table1[[#This Row],[Netto loon]])/Table1[[#This Row],[Belastbaar loon]]</f>
        <v>0.3346356772114728</v>
      </c>
      <c r="H5518" s="14">
        <f t="shared" ca="1" si="80"/>
        <v>21077.480100000001</v>
      </c>
      <c r="I5518" s="14">
        <f ca="1">IF(ROW()=2, Table1[[#This Row],[Netto loon]], INDIRECT(ADDRESS(ROW()-1,COLUMN(F:F))))</f>
        <v>41913.519899999999</v>
      </c>
      <c r="J5518" s="6">
        <f ca="1">IF(ROW()=2, 0, Table1[[#This Row],[Belastbaar loon]]-INDIRECT(ADDRESS(ROW()-1,COLUMN(A:A))))</f>
        <v>10</v>
      </c>
      <c r="K5518" s="6">
        <f ca="1">Table1[[#This Row],[Netto loon]]-Table1[[#This Row],[Netto vorige schijf]]</f>
        <v>5.0978000000031898</v>
      </c>
      <c r="L5518" s="2">
        <f ca="1">(Table1[[#This Row],[Bruto tov vorige schijf]]-Table1[[#This Row],[Netto tov vorige schijf]])/MAX(Table1[[#This Row],[Bruto tov vorige schijf]],1)</f>
        <v>0.49021999999968102</v>
      </c>
    </row>
    <row r="5519" spans="1:12" x14ac:dyDescent="0.25">
      <c r="A5519" s="14">
        <v>63011</v>
      </c>
      <c r="B5519" s="6">
        <f>LoonHeffing2020(Table1[[#This Row],[Belastbaar loon]])</f>
        <v>23534.608499999998</v>
      </c>
      <c r="C5519" s="6">
        <f>AlgemeneHeffingsKorting2020(Table1[[#This Row],[Belastbaar loon]])</f>
        <v>311.74400000000003</v>
      </c>
      <c r="D5519" s="14">
        <f>ArbeidsKorting2020(Table1[[#This Row],[Belastbaar loon]])</f>
        <v>2135.58</v>
      </c>
      <c r="E5519" s="14">
        <f>MAX(Table1[[#This Row],[Loonheffing]]-Table1[[#This Row],[Algemene Heffingskorting]]-Table1[[#This Row],[Arbeidskorting]],0)</f>
        <v>21087.284500000002</v>
      </c>
      <c r="F5519" s="6">
        <f>Table1[[#This Row],[Belastbaar loon]]-Table1[[#This Row],[Belasting]]</f>
        <v>41923.715499999998</v>
      </c>
      <c r="G5519" s="2">
        <f>(Table1[[#This Row],[Belastbaar loon]]-Table1[[#This Row],[Netto loon]])/Table1[[#This Row],[Belastbaar loon]]</f>
        <v>0.33466036882449096</v>
      </c>
      <c r="H5519" s="14">
        <f t="shared" ca="1" si="80"/>
        <v>21082.382300000001</v>
      </c>
      <c r="I5519" s="14">
        <f ca="1">IF(ROW()=2, Table1[[#This Row],[Netto loon]], INDIRECT(ADDRESS(ROW()-1,COLUMN(F:F))))</f>
        <v>41918.617700000003</v>
      </c>
      <c r="J5519" s="6">
        <f ca="1">IF(ROW()=2, 0, Table1[[#This Row],[Belastbaar loon]]-INDIRECT(ADDRESS(ROW()-1,COLUMN(A:A))))</f>
        <v>10</v>
      </c>
      <c r="K5519" s="6">
        <f ca="1">Table1[[#This Row],[Netto loon]]-Table1[[#This Row],[Netto vorige schijf]]</f>
        <v>5.0977999999959138</v>
      </c>
      <c r="L5519" s="2">
        <f ca="1">(Table1[[#This Row],[Bruto tov vorige schijf]]-Table1[[#This Row],[Netto tov vorige schijf]])/MAX(Table1[[#This Row],[Bruto tov vorige schijf]],1)</f>
        <v>0.49022000000040861</v>
      </c>
    </row>
    <row r="5520" spans="1:12" x14ac:dyDescent="0.25">
      <c r="A5520" s="14">
        <v>63021</v>
      </c>
      <c r="B5520" s="6">
        <f>LoonHeffing2020(Table1[[#This Row],[Belastbaar loon]])</f>
        <v>23538.343499999999</v>
      </c>
      <c r="C5520" s="6">
        <f>AlgemeneHeffingsKorting2020(Table1[[#This Row],[Belastbaar loon]])</f>
        <v>311.17680000000001</v>
      </c>
      <c r="D5520" s="14">
        <f>ArbeidsKorting2020(Table1[[#This Row],[Belastbaar loon]])</f>
        <v>2134.98</v>
      </c>
      <c r="E5520" s="14">
        <f>MAX(Table1[[#This Row],[Loonheffing]]-Table1[[#This Row],[Algemene Heffingskorting]]-Table1[[#This Row],[Arbeidskorting]],0)</f>
        <v>21092.186699999998</v>
      </c>
      <c r="F5520" s="6">
        <f>Table1[[#This Row],[Belastbaar loon]]-Table1[[#This Row],[Belasting]]</f>
        <v>41928.813300000002</v>
      </c>
      <c r="G5520" s="2">
        <f>(Table1[[#This Row],[Belastbaar loon]]-Table1[[#This Row],[Netto loon]])/Table1[[#This Row],[Belastbaar loon]]</f>
        <v>0.33468505260151377</v>
      </c>
      <c r="H5520" s="14">
        <f t="shared" ca="1" si="80"/>
        <v>21087.284500000002</v>
      </c>
      <c r="I5520" s="14">
        <f ca="1">IF(ROW()=2, Table1[[#This Row],[Netto loon]], INDIRECT(ADDRESS(ROW()-1,COLUMN(F:F))))</f>
        <v>41923.715499999998</v>
      </c>
      <c r="J5520" s="6">
        <f ca="1">IF(ROW()=2, 0, Table1[[#This Row],[Belastbaar loon]]-INDIRECT(ADDRESS(ROW()-1,COLUMN(A:A))))</f>
        <v>10</v>
      </c>
      <c r="K5520" s="6">
        <f ca="1">Table1[[#This Row],[Netto loon]]-Table1[[#This Row],[Netto vorige schijf]]</f>
        <v>5.0978000000031898</v>
      </c>
      <c r="L5520" s="2">
        <f ca="1">(Table1[[#This Row],[Bruto tov vorige schijf]]-Table1[[#This Row],[Netto tov vorige schijf]])/MAX(Table1[[#This Row],[Bruto tov vorige schijf]],1)</f>
        <v>0.49021999999968102</v>
      </c>
    </row>
    <row r="5521" spans="1:12" x14ac:dyDescent="0.25">
      <c r="A5521" s="14">
        <v>63031</v>
      </c>
      <c r="B5521" s="6">
        <f>LoonHeffing2020(Table1[[#This Row],[Belastbaar loon]])</f>
        <v>23542.0785</v>
      </c>
      <c r="C5521" s="6">
        <f>AlgemeneHeffingsKorting2020(Table1[[#This Row],[Belastbaar loon]])</f>
        <v>310.6096</v>
      </c>
      <c r="D5521" s="14">
        <f>ArbeidsKorting2020(Table1[[#This Row],[Belastbaar loon]])</f>
        <v>2134.38</v>
      </c>
      <c r="E5521" s="14">
        <f>MAX(Table1[[#This Row],[Loonheffing]]-Table1[[#This Row],[Algemene Heffingskorting]]-Table1[[#This Row],[Arbeidskorting]],0)</f>
        <v>21097.088899999999</v>
      </c>
      <c r="F5521" s="6">
        <f>Table1[[#This Row],[Belastbaar loon]]-Table1[[#This Row],[Belasting]]</f>
        <v>41933.911099999998</v>
      </c>
      <c r="G5521" s="2">
        <f>(Table1[[#This Row],[Belastbaar loon]]-Table1[[#This Row],[Netto loon]])/Table1[[#This Row],[Belastbaar loon]]</f>
        <v>0.3347097285462709</v>
      </c>
      <c r="H5521" s="14">
        <f t="shared" ca="1" si="80"/>
        <v>21092.186699999998</v>
      </c>
      <c r="I5521" s="14">
        <f ca="1">IF(ROW()=2, Table1[[#This Row],[Netto loon]], INDIRECT(ADDRESS(ROW()-1,COLUMN(F:F))))</f>
        <v>41928.813300000002</v>
      </c>
      <c r="J5521" s="6">
        <f ca="1">IF(ROW()=2, 0, Table1[[#This Row],[Belastbaar loon]]-INDIRECT(ADDRESS(ROW()-1,COLUMN(A:A))))</f>
        <v>10</v>
      </c>
      <c r="K5521" s="6">
        <f ca="1">Table1[[#This Row],[Netto loon]]-Table1[[#This Row],[Netto vorige schijf]]</f>
        <v>5.0977999999959138</v>
      </c>
      <c r="L5521" s="2">
        <f ca="1">(Table1[[#This Row],[Bruto tov vorige schijf]]-Table1[[#This Row],[Netto tov vorige schijf]])/MAX(Table1[[#This Row],[Bruto tov vorige schijf]],1)</f>
        <v>0.49022000000040861</v>
      </c>
    </row>
    <row r="5522" spans="1:12" x14ac:dyDescent="0.25">
      <c r="A5522" s="14">
        <v>63041</v>
      </c>
      <c r="B5522" s="6">
        <f>LoonHeffing2020(Table1[[#This Row],[Belastbaar loon]])</f>
        <v>23545.8135</v>
      </c>
      <c r="C5522" s="6">
        <f>AlgemeneHeffingsKorting2020(Table1[[#This Row],[Belastbaar loon]])</f>
        <v>310.04240000000004</v>
      </c>
      <c r="D5522" s="14">
        <f>ArbeidsKorting2020(Table1[[#This Row],[Belastbaar loon]])</f>
        <v>2133.7800000000002</v>
      </c>
      <c r="E5522" s="14">
        <f>MAX(Table1[[#This Row],[Loonheffing]]-Table1[[#This Row],[Algemene Heffingskorting]]-Table1[[#This Row],[Arbeidskorting]],0)</f>
        <v>21101.991100000003</v>
      </c>
      <c r="F5522" s="6">
        <f>Table1[[#This Row],[Belastbaar loon]]-Table1[[#This Row],[Belasting]]</f>
        <v>41939.008900000001</v>
      </c>
      <c r="G5522" s="2">
        <f>(Table1[[#This Row],[Belastbaar loon]]-Table1[[#This Row],[Netto loon]])/Table1[[#This Row],[Belastbaar loon]]</f>
        <v>0.3347343966624895</v>
      </c>
      <c r="H5522" s="14">
        <f t="shared" ca="1" si="80"/>
        <v>21097.088899999999</v>
      </c>
      <c r="I5522" s="14">
        <f ca="1">IF(ROW()=2, Table1[[#This Row],[Netto loon]], INDIRECT(ADDRESS(ROW()-1,COLUMN(F:F))))</f>
        <v>41933.911099999998</v>
      </c>
      <c r="J5522" s="6">
        <f ca="1">IF(ROW()=2, 0, Table1[[#This Row],[Belastbaar loon]]-INDIRECT(ADDRESS(ROW()-1,COLUMN(A:A))))</f>
        <v>10</v>
      </c>
      <c r="K5522" s="6">
        <f ca="1">Table1[[#This Row],[Netto loon]]-Table1[[#This Row],[Netto vorige schijf]]</f>
        <v>5.0978000000031898</v>
      </c>
      <c r="L5522" s="2">
        <f ca="1">(Table1[[#This Row],[Bruto tov vorige schijf]]-Table1[[#This Row],[Netto tov vorige schijf]])/MAX(Table1[[#This Row],[Bruto tov vorige schijf]],1)</f>
        <v>0.49021999999968102</v>
      </c>
    </row>
    <row r="5523" spans="1:12" x14ac:dyDescent="0.25">
      <c r="A5523" s="14">
        <v>63051</v>
      </c>
      <c r="B5523" s="6">
        <f>LoonHeffing2020(Table1[[#This Row],[Belastbaar loon]])</f>
        <v>23549.548500000001</v>
      </c>
      <c r="C5523" s="6">
        <f>AlgemeneHeffingsKorting2020(Table1[[#This Row],[Belastbaar loon]])</f>
        <v>309.47520000000003</v>
      </c>
      <c r="D5523" s="14">
        <f>ArbeidsKorting2020(Table1[[#This Row],[Belastbaar loon]])</f>
        <v>2133.1799999999998</v>
      </c>
      <c r="E5523" s="14">
        <f>MAX(Table1[[#This Row],[Loonheffing]]-Table1[[#This Row],[Algemene Heffingskorting]]-Table1[[#This Row],[Arbeidskorting]],0)</f>
        <v>21106.8933</v>
      </c>
      <c r="F5523" s="6">
        <f>Table1[[#This Row],[Belastbaar loon]]-Table1[[#This Row],[Belasting]]</f>
        <v>41944.106700000004</v>
      </c>
      <c r="G5523" s="2">
        <f>(Table1[[#This Row],[Belastbaar loon]]-Table1[[#This Row],[Netto loon]])/Table1[[#This Row],[Belastbaar loon]]</f>
        <v>0.33475905695389441</v>
      </c>
      <c r="H5523" s="14">
        <f t="shared" ca="1" si="80"/>
        <v>21101.991100000003</v>
      </c>
      <c r="I5523" s="14">
        <f ca="1">IF(ROW()=2, Table1[[#This Row],[Netto loon]], INDIRECT(ADDRESS(ROW()-1,COLUMN(F:F))))</f>
        <v>41939.008900000001</v>
      </c>
      <c r="J5523" s="6">
        <f ca="1">IF(ROW()=2, 0, Table1[[#This Row],[Belastbaar loon]]-INDIRECT(ADDRESS(ROW()-1,COLUMN(A:A))))</f>
        <v>10</v>
      </c>
      <c r="K5523" s="6">
        <f ca="1">Table1[[#This Row],[Netto loon]]-Table1[[#This Row],[Netto vorige schijf]]</f>
        <v>5.0978000000031898</v>
      </c>
      <c r="L5523" s="2">
        <f ca="1">(Table1[[#This Row],[Bruto tov vorige schijf]]-Table1[[#This Row],[Netto tov vorige schijf]])/MAX(Table1[[#This Row],[Bruto tov vorige schijf]],1)</f>
        <v>0.49021999999968102</v>
      </c>
    </row>
    <row r="5524" spans="1:12" x14ac:dyDescent="0.25">
      <c r="A5524" s="14">
        <v>63061</v>
      </c>
      <c r="B5524" s="6">
        <f>LoonHeffing2020(Table1[[#This Row],[Belastbaar loon]])</f>
        <v>23553.283500000001</v>
      </c>
      <c r="C5524" s="6">
        <f>AlgemeneHeffingsKorting2020(Table1[[#This Row],[Belastbaar loon]])</f>
        <v>308.90800000000002</v>
      </c>
      <c r="D5524" s="14">
        <f>ArbeidsKorting2020(Table1[[#This Row],[Belastbaar loon]])</f>
        <v>2132.58</v>
      </c>
      <c r="E5524" s="14">
        <f>MAX(Table1[[#This Row],[Loonheffing]]-Table1[[#This Row],[Algemene Heffingskorting]]-Table1[[#This Row],[Arbeidskorting]],0)</f>
        <v>21111.7955</v>
      </c>
      <c r="F5524" s="6">
        <f>Table1[[#This Row],[Belastbaar loon]]-Table1[[#This Row],[Belasting]]</f>
        <v>41949.2045</v>
      </c>
      <c r="G5524" s="2">
        <f>(Table1[[#This Row],[Belastbaar loon]]-Table1[[#This Row],[Netto loon]])/Table1[[#This Row],[Belastbaar loon]]</f>
        <v>0.33478370942420832</v>
      </c>
      <c r="H5524" s="14">
        <f t="shared" ca="1" si="80"/>
        <v>21106.8933</v>
      </c>
      <c r="I5524" s="14">
        <f ca="1">IF(ROW()=2, Table1[[#This Row],[Netto loon]], INDIRECT(ADDRESS(ROW()-1,COLUMN(F:F))))</f>
        <v>41944.106700000004</v>
      </c>
      <c r="J5524" s="6">
        <f ca="1">IF(ROW()=2, 0, Table1[[#This Row],[Belastbaar loon]]-INDIRECT(ADDRESS(ROW()-1,COLUMN(A:A))))</f>
        <v>10</v>
      </c>
      <c r="K5524" s="6">
        <f ca="1">Table1[[#This Row],[Netto loon]]-Table1[[#This Row],[Netto vorige schijf]]</f>
        <v>5.0977999999959138</v>
      </c>
      <c r="L5524" s="2">
        <f ca="1">(Table1[[#This Row],[Bruto tov vorige schijf]]-Table1[[#This Row],[Netto tov vorige schijf]])/MAX(Table1[[#This Row],[Bruto tov vorige schijf]],1)</f>
        <v>0.49022000000040861</v>
      </c>
    </row>
    <row r="5525" spans="1:12" x14ac:dyDescent="0.25">
      <c r="A5525" s="14">
        <v>63071</v>
      </c>
      <c r="B5525" s="6">
        <f>LoonHeffing2020(Table1[[#This Row],[Belastbaar loon]])</f>
        <v>23557.018499999998</v>
      </c>
      <c r="C5525" s="6">
        <f>AlgemeneHeffingsKorting2020(Table1[[#This Row],[Belastbaar loon]])</f>
        <v>308.3408</v>
      </c>
      <c r="D5525" s="14">
        <f>ArbeidsKorting2020(Table1[[#This Row],[Belastbaar loon]])</f>
        <v>2131.98</v>
      </c>
      <c r="E5525" s="14">
        <f>MAX(Table1[[#This Row],[Loonheffing]]-Table1[[#This Row],[Algemene Heffingskorting]]-Table1[[#This Row],[Arbeidskorting]],0)</f>
        <v>21116.697699999997</v>
      </c>
      <c r="F5525" s="6">
        <f>Table1[[#This Row],[Belastbaar loon]]-Table1[[#This Row],[Belasting]]</f>
        <v>41954.302300000003</v>
      </c>
      <c r="G5525" s="2">
        <f>(Table1[[#This Row],[Belastbaar loon]]-Table1[[#This Row],[Netto loon]])/Table1[[#This Row],[Belastbaar loon]]</f>
        <v>0.33480835407715109</v>
      </c>
      <c r="H5525" s="14">
        <f t="shared" ca="1" si="80"/>
        <v>21111.7955</v>
      </c>
      <c r="I5525" s="14">
        <f ca="1">IF(ROW()=2, Table1[[#This Row],[Netto loon]], INDIRECT(ADDRESS(ROW()-1,COLUMN(F:F))))</f>
        <v>41949.2045</v>
      </c>
      <c r="J5525" s="6">
        <f ca="1">IF(ROW()=2, 0, Table1[[#This Row],[Belastbaar loon]]-INDIRECT(ADDRESS(ROW()-1,COLUMN(A:A))))</f>
        <v>10</v>
      </c>
      <c r="K5525" s="6">
        <f ca="1">Table1[[#This Row],[Netto loon]]-Table1[[#This Row],[Netto vorige schijf]]</f>
        <v>5.0978000000031898</v>
      </c>
      <c r="L5525" s="2">
        <f ca="1">(Table1[[#This Row],[Bruto tov vorige schijf]]-Table1[[#This Row],[Netto tov vorige schijf]])/MAX(Table1[[#This Row],[Bruto tov vorige schijf]],1)</f>
        <v>0.49021999999968102</v>
      </c>
    </row>
    <row r="5526" spans="1:12" x14ac:dyDescent="0.25">
      <c r="A5526" s="14">
        <v>63081</v>
      </c>
      <c r="B5526" s="6">
        <f>LoonHeffing2020(Table1[[#This Row],[Belastbaar loon]])</f>
        <v>23560.753499999999</v>
      </c>
      <c r="C5526" s="6">
        <f>AlgemeneHeffingsKorting2020(Table1[[#This Row],[Belastbaar loon]])</f>
        <v>307.77360000000004</v>
      </c>
      <c r="D5526" s="14">
        <f>ArbeidsKorting2020(Table1[[#This Row],[Belastbaar loon]])</f>
        <v>2131.38</v>
      </c>
      <c r="E5526" s="14">
        <f>MAX(Table1[[#This Row],[Loonheffing]]-Table1[[#This Row],[Algemene Heffingskorting]]-Table1[[#This Row],[Arbeidskorting]],0)</f>
        <v>21121.599899999997</v>
      </c>
      <c r="F5526" s="6">
        <f>Table1[[#This Row],[Belastbaar loon]]-Table1[[#This Row],[Belasting]]</f>
        <v>41959.400099999999</v>
      </c>
      <c r="G5526" s="2">
        <f>(Table1[[#This Row],[Belastbaar loon]]-Table1[[#This Row],[Netto loon]])/Table1[[#This Row],[Belastbaar loon]]</f>
        <v>0.33483299091644081</v>
      </c>
      <c r="H5526" s="14">
        <f t="shared" ca="1" si="80"/>
        <v>21116.697699999997</v>
      </c>
      <c r="I5526" s="14">
        <f ca="1">IF(ROW()=2, Table1[[#This Row],[Netto loon]], INDIRECT(ADDRESS(ROW()-1,COLUMN(F:F))))</f>
        <v>41954.302300000003</v>
      </c>
      <c r="J5526" s="6">
        <f ca="1">IF(ROW()=2, 0, Table1[[#This Row],[Belastbaar loon]]-INDIRECT(ADDRESS(ROW()-1,COLUMN(A:A))))</f>
        <v>10</v>
      </c>
      <c r="K5526" s="6">
        <f ca="1">Table1[[#This Row],[Netto loon]]-Table1[[#This Row],[Netto vorige schijf]]</f>
        <v>5.0977999999959138</v>
      </c>
      <c r="L5526" s="2">
        <f ca="1">(Table1[[#This Row],[Bruto tov vorige schijf]]-Table1[[#This Row],[Netto tov vorige schijf]])/MAX(Table1[[#This Row],[Bruto tov vorige schijf]],1)</f>
        <v>0.49022000000040861</v>
      </c>
    </row>
    <row r="5527" spans="1:12" x14ac:dyDescent="0.25">
      <c r="A5527" s="14">
        <v>63091</v>
      </c>
      <c r="B5527" s="6">
        <f>LoonHeffing2020(Table1[[#This Row],[Belastbaar loon]])</f>
        <v>23564.488499999999</v>
      </c>
      <c r="C5527" s="6">
        <f>AlgemeneHeffingsKorting2020(Table1[[#This Row],[Belastbaar loon]])</f>
        <v>307.20640000000003</v>
      </c>
      <c r="D5527" s="14">
        <f>ArbeidsKorting2020(Table1[[#This Row],[Belastbaar loon]])</f>
        <v>2130.7800000000002</v>
      </c>
      <c r="E5527" s="14">
        <f>MAX(Table1[[#This Row],[Loonheffing]]-Table1[[#This Row],[Algemene Heffingskorting]]-Table1[[#This Row],[Arbeidskorting]],0)</f>
        <v>21126.502100000002</v>
      </c>
      <c r="F5527" s="6">
        <f>Table1[[#This Row],[Belastbaar loon]]-Table1[[#This Row],[Belasting]]</f>
        <v>41964.497900000002</v>
      </c>
      <c r="G5527" s="2">
        <f>(Table1[[#This Row],[Belastbaar loon]]-Table1[[#This Row],[Netto loon]])/Table1[[#This Row],[Belastbaar loon]]</f>
        <v>0.33485761994579255</v>
      </c>
      <c r="H5527" s="14">
        <f t="shared" ca="1" si="80"/>
        <v>21121.599899999997</v>
      </c>
      <c r="I5527" s="14">
        <f ca="1">IF(ROW()=2, Table1[[#This Row],[Netto loon]], INDIRECT(ADDRESS(ROW()-1,COLUMN(F:F))))</f>
        <v>41959.400099999999</v>
      </c>
      <c r="J5527" s="6">
        <f ca="1">IF(ROW()=2, 0, Table1[[#This Row],[Belastbaar loon]]-INDIRECT(ADDRESS(ROW()-1,COLUMN(A:A))))</f>
        <v>10</v>
      </c>
      <c r="K5527" s="6">
        <f ca="1">Table1[[#This Row],[Netto loon]]-Table1[[#This Row],[Netto vorige schijf]]</f>
        <v>5.0978000000031898</v>
      </c>
      <c r="L5527" s="2">
        <f ca="1">(Table1[[#This Row],[Bruto tov vorige schijf]]-Table1[[#This Row],[Netto tov vorige schijf]])/MAX(Table1[[#This Row],[Bruto tov vorige schijf]],1)</f>
        <v>0.49021999999968102</v>
      </c>
    </row>
    <row r="5528" spans="1:12" x14ac:dyDescent="0.25">
      <c r="A5528" s="14">
        <v>63101</v>
      </c>
      <c r="B5528" s="6">
        <f>LoonHeffing2020(Table1[[#This Row],[Belastbaar loon]])</f>
        <v>23568.2235</v>
      </c>
      <c r="C5528" s="6">
        <f>AlgemeneHeffingsKorting2020(Table1[[#This Row],[Belastbaar loon]])</f>
        <v>306.63920000000002</v>
      </c>
      <c r="D5528" s="14">
        <f>ArbeidsKorting2020(Table1[[#This Row],[Belastbaar loon]])</f>
        <v>2130.1799999999998</v>
      </c>
      <c r="E5528" s="14">
        <f>MAX(Table1[[#This Row],[Loonheffing]]-Table1[[#This Row],[Algemene Heffingskorting]]-Table1[[#This Row],[Arbeidskorting]],0)</f>
        <v>21131.404299999998</v>
      </c>
      <c r="F5528" s="6">
        <f>Table1[[#This Row],[Belastbaar loon]]-Table1[[#This Row],[Belasting]]</f>
        <v>41969.595700000005</v>
      </c>
      <c r="G5528" s="2">
        <f>(Table1[[#This Row],[Belastbaar loon]]-Table1[[#This Row],[Netto loon]])/Table1[[#This Row],[Belastbaar loon]]</f>
        <v>0.33488224116891957</v>
      </c>
      <c r="H5528" s="14">
        <f t="shared" ca="1" si="80"/>
        <v>21126.502100000002</v>
      </c>
      <c r="I5528" s="14">
        <f ca="1">IF(ROW()=2, Table1[[#This Row],[Netto loon]], INDIRECT(ADDRESS(ROW()-1,COLUMN(F:F))))</f>
        <v>41964.497900000002</v>
      </c>
      <c r="J5528" s="6">
        <f ca="1">IF(ROW()=2, 0, Table1[[#This Row],[Belastbaar loon]]-INDIRECT(ADDRESS(ROW()-1,COLUMN(A:A))))</f>
        <v>10</v>
      </c>
      <c r="K5528" s="6">
        <f ca="1">Table1[[#This Row],[Netto loon]]-Table1[[#This Row],[Netto vorige schijf]]</f>
        <v>5.0978000000031898</v>
      </c>
      <c r="L5528" s="2">
        <f ca="1">(Table1[[#This Row],[Bruto tov vorige schijf]]-Table1[[#This Row],[Netto tov vorige schijf]])/MAX(Table1[[#This Row],[Bruto tov vorige schijf]],1)</f>
        <v>0.49021999999968102</v>
      </c>
    </row>
    <row r="5529" spans="1:12" x14ac:dyDescent="0.25">
      <c r="A5529" s="14">
        <v>63111</v>
      </c>
      <c r="B5529" s="6">
        <f>LoonHeffing2020(Table1[[#This Row],[Belastbaar loon]])</f>
        <v>23571.958500000001</v>
      </c>
      <c r="C5529" s="6">
        <f>AlgemeneHeffingsKorting2020(Table1[[#This Row],[Belastbaar loon]])</f>
        <v>306.072</v>
      </c>
      <c r="D5529" s="14">
        <f>ArbeidsKorting2020(Table1[[#This Row],[Belastbaar loon]])</f>
        <v>2129.58</v>
      </c>
      <c r="E5529" s="14">
        <f>MAX(Table1[[#This Row],[Loonheffing]]-Table1[[#This Row],[Algemene Heffingskorting]]-Table1[[#This Row],[Arbeidskorting]],0)</f>
        <v>21136.306499999999</v>
      </c>
      <c r="F5529" s="6">
        <f>Table1[[#This Row],[Belastbaar loon]]-Table1[[#This Row],[Belasting]]</f>
        <v>41974.693500000001</v>
      </c>
      <c r="G5529" s="2">
        <f>(Table1[[#This Row],[Belastbaar loon]]-Table1[[#This Row],[Netto loon]])/Table1[[#This Row],[Belastbaar loon]]</f>
        <v>0.33490685458953273</v>
      </c>
      <c r="H5529" s="14">
        <f t="shared" ca="1" si="80"/>
        <v>21131.404299999998</v>
      </c>
      <c r="I5529" s="14">
        <f ca="1">IF(ROW()=2, Table1[[#This Row],[Netto loon]], INDIRECT(ADDRESS(ROW()-1,COLUMN(F:F))))</f>
        <v>41969.595700000005</v>
      </c>
      <c r="J5529" s="6">
        <f ca="1">IF(ROW()=2, 0, Table1[[#This Row],[Belastbaar loon]]-INDIRECT(ADDRESS(ROW()-1,COLUMN(A:A))))</f>
        <v>10</v>
      </c>
      <c r="K5529" s="6">
        <f ca="1">Table1[[#This Row],[Netto loon]]-Table1[[#This Row],[Netto vorige schijf]]</f>
        <v>5.0977999999959138</v>
      </c>
      <c r="L5529" s="2">
        <f ca="1">(Table1[[#This Row],[Bruto tov vorige schijf]]-Table1[[#This Row],[Netto tov vorige schijf]])/MAX(Table1[[#This Row],[Bruto tov vorige schijf]],1)</f>
        <v>0.49022000000040861</v>
      </c>
    </row>
    <row r="5530" spans="1:12" x14ac:dyDescent="0.25">
      <c r="A5530" s="14">
        <v>63121</v>
      </c>
      <c r="B5530" s="6">
        <f>LoonHeffing2020(Table1[[#This Row],[Belastbaar loon]])</f>
        <v>23575.693500000001</v>
      </c>
      <c r="C5530" s="6">
        <f>AlgemeneHeffingsKorting2020(Table1[[#This Row],[Belastbaar loon]])</f>
        <v>305.50480000000005</v>
      </c>
      <c r="D5530" s="14">
        <f>ArbeidsKorting2020(Table1[[#This Row],[Belastbaar loon]])</f>
        <v>2128.98</v>
      </c>
      <c r="E5530" s="14">
        <f>MAX(Table1[[#This Row],[Loonheffing]]-Table1[[#This Row],[Algemene Heffingskorting]]-Table1[[#This Row],[Arbeidskorting]],0)</f>
        <v>21141.208700000003</v>
      </c>
      <c r="F5530" s="6">
        <f>Table1[[#This Row],[Belastbaar loon]]-Table1[[#This Row],[Belasting]]</f>
        <v>41979.791299999997</v>
      </c>
      <c r="G5530" s="2">
        <f>(Table1[[#This Row],[Belastbaar loon]]-Table1[[#This Row],[Netto loon]])/Table1[[#This Row],[Belastbaar loon]]</f>
        <v>0.33493146021134018</v>
      </c>
      <c r="H5530" s="14">
        <f t="shared" ref="H5530:H5593" ca="1" si="81">IF(ROW()=2, 0, INDIRECT(ADDRESS(ROW()-1,COLUMN(E:E))))</f>
        <v>21136.306499999999</v>
      </c>
      <c r="I5530" s="14">
        <f ca="1">IF(ROW()=2, Table1[[#This Row],[Netto loon]], INDIRECT(ADDRESS(ROW()-1,COLUMN(F:F))))</f>
        <v>41974.693500000001</v>
      </c>
      <c r="J5530" s="6">
        <f ca="1">IF(ROW()=2, 0, Table1[[#This Row],[Belastbaar loon]]-INDIRECT(ADDRESS(ROW()-1,COLUMN(A:A))))</f>
        <v>10</v>
      </c>
      <c r="K5530" s="6">
        <f ca="1">Table1[[#This Row],[Netto loon]]-Table1[[#This Row],[Netto vorige schijf]]</f>
        <v>5.0977999999959138</v>
      </c>
      <c r="L5530" s="2">
        <f ca="1">(Table1[[#This Row],[Bruto tov vorige schijf]]-Table1[[#This Row],[Netto tov vorige schijf]])/MAX(Table1[[#This Row],[Bruto tov vorige schijf]],1)</f>
        <v>0.49022000000040861</v>
      </c>
    </row>
    <row r="5531" spans="1:12" x14ac:dyDescent="0.25">
      <c r="A5531" s="14">
        <v>63131</v>
      </c>
      <c r="B5531" s="6">
        <f>LoonHeffing2020(Table1[[#This Row],[Belastbaar loon]])</f>
        <v>23579.428499999998</v>
      </c>
      <c r="C5531" s="6">
        <f>AlgemeneHeffingsKorting2020(Table1[[#This Row],[Belastbaar loon]])</f>
        <v>304.93760000000003</v>
      </c>
      <c r="D5531" s="14">
        <f>ArbeidsKorting2020(Table1[[#This Row],[Belastbaar loon]])</f>
        <v>2128.38</v>
      </c>
      <c r="E5531" s="14">
        <f>MAX(Table1[[#This Row],[Loonheffing]]-Table1[[#This Row],[Algemene Heffingskorting]]-Table1[[#This Row],[Arbeidskorting]],0)</f>
        <v>21146.110899999996</v>
      </c>
      <c r="F5531" s="6">
        <f>Table1[[#This Row],[Belastbaar loon]]-Table1[[#This Row],[Belasting]]</f>
        <v>41984.8891</v>
      </c>
      <c r="G5531" s="2">
        <f>(Table1[[#This Row],[Belastbaar loon]]-Table1[[#This Row],[Netto loon]])/Table1[[#This Row],[Belastbaar loon]]</f>
        <v>0.33495605803804784</v>
      </c>
      <c r="H5531" s="14">
        <f t="shared" ca="1" si="81"/>
        <v>21141.208700000003</v>
      </c>
      <c r="I5531" s="14">
        <f ca="1">IF(ROW()=2, Table1[[#This Row],[Netto loon]], INDIRECT(ADDRESS(ROW()-1,COLUMN(F:F))))</f>
        <v>41979.791299999997</v>
      </c>
      <c r="J5531" s="6">
        <f ca="1">IF(ROW()=2, 0, Table1[[#This Row],[Belastbaar loon]]-INDIRECT(ADDRESS(ROW()-1,COLUMN(A:A))))</f>
        <v>10</v>
      </c>
      <c r="K5531" s="6">
        <f ca="1">Table1[[#This Row],[Netto loon]]-Table1[[#This Row],[Netto vorige schijf]]</f>
        <v>5.0978000000031898</v>
      </c>
      <c r="L5531" s="2">
        <f ca="1">(Table1[[#This Row],[Bruto tov vorige schijf]]-Table1[[#This Row],[Netto tov vorige schijf]])/MAX(Table1[[#This Row],[Bruto tov vorige schijf]],1)</f>
        <v>0.49021999999968102</v>
      </c>
    </row>
    <row r="5532" spans="1:12" x14ac:dyDescent="0.25">
      <c r="A5532" s="14">
        <v>63141</v>
      </c>
      <c r="B5532" s="6">
        <f>LoonHeffing2020(Table1[[#This Row],[Belastbaar loon]])</f>
        <v>23583.163499999999</v>
      </c>
      <c r="C5532" s="6">
        <f>AlgemeneHeffingsKorting2020(Table1[[#This Row],[Belastbaar loon]])</f>
        <v>304.37040000000002</v>
      </c>
      <c r="D5532" s="14">
        <f>ArbeidsKorting2020(Table1[[#This Row],[Belastbaar loon]])</f>
        <v>2127.7800000000002</v>
      </c>
      <c r="E5532" s="14">
        <f>MAX(Table1[[#This Row],[Loonheffing]]-Table1[[#This Row],[Algemene Heffingskorting]]-Table1[[#This Row],[Arbeidskorting]],0)</f>
        <v>21151.0131</v>
      </c>
      <c r="F5532" s="6">
        <f>Table1[[#This Row],[Belastbaar loon]]-Table1[[#This Row],[Belasting]]</f>
        <v>41989.986900000004</v>
      </c>
      <c r="G5532" s="2">
        <f>(Table1[[#This Row],[Belastbaar loon]]-Table1[[#This Row],[Netto loon]])/Table1[[#This Row],[Belastbaar loon]]</f>
        <v>0.33498064807335959</v>
      </c>
      <c r="H5532" s="14">
        <f t="shared" ca="1" si="81"/>
        <v>21146.110899999996</v>
      </c>
      <c r="I5532" s="14">
        <f ca="1">IF(ROW()=2, Table1[[#This Row],[Netto loon]], INDIRECT(ADDRESS(ROW()-1,COLUMN(F:F))))</f>
        <v>41984.8891</v>
      </c>
      <c r="J5532" s="6">
        <f ca="1">IF(ROW()=2, 0, Table1[[#This Row],[Belastbaar loon]]-INDIRECT(ADDRESS(ROW()-1,COLUMN(A:A))))</f>
        <v>10</v>
      </c>
      <c r="K5532" s="6">
        <f ca="1">Table1[[#This Row],[Netto loon]]-Table1[[#This Row],[Netto vorige schijf]]</f>
        <v>5.0978000000031898</v>
      </c>
      <c r="L5532" s="2">
        <f ca="1">(Table1[[#This Row],[Bruto tov vorige schijf]]-Table1[[#This Row],[Netto tov vorige schijf]])/MAX(Table1[[#This Row],[Bruto tov vorige schijf]],1)</f>
        <v>0.49021999999968102</v>
      </c>
    </row>
    <row r="5533" spans="1:12" x14ac:dyDescent="0.25">
      <c r="A5533" s="14">
        <v>63151</v>
      </c>
      <c r="B5533" s="6">
        <f>LoonHeffing2020(Table1[[#This Row],[Belastbaar loon]])</f>
        <v>23586.898499999999</v>
      </c>
      <c r="C5533" s="6">
        <f>AlgemeneHeffingsKorting2020(Table1[[#This Row],[Belastbaar loon]])</f>
        <v>303.8032</v>
      </c>
      <c r="D5533" s="14">
        <f>ArbeidsKorting2020(Table1[[#This Row],[Belastbaar loon]])</f>
        <v>2127.1799999999998</v>
      </c>
      <c r="E5533" s="14">
        <f>MAX(Table1[[#This Row],[Loonheffing]]-Table1[[#This Row],[Algemene Heffingskorting]]-Table1[[#This Row],[Arbeidskorting]],0)</f>
        <v>21155.915300000001</v>
      </c>
      <c r="F5533" s="6">
        <f>Table1[[#This Row],[Belastbaar loon]]-Table1[[#This Row],[Belasting]]</f>
        <v>41995.084699999999</v>
      </c>
      <c r="G5533" s="2">
        <f>(Table1[[#This Row],[Belastbaar loon]]-Table1[[#This Row],[Netto loon]])/Table1[[#This Row],[Belastbaar loon]]</f>
        <v>0.33500523032097673</v>
      </c>
      <c r="H5533" s="14">
        <f t="shared" ca="1" si="81"/>
        <v>21151.0131</v>
      </c>
      <c r="I5533" s="14">
        <f ca="1">IF(ROW()=2, Table1[[#This Row],[Netto loon]], INDIRECT(ADDRESS(ROW()-1,COLUMN(F:F))))</f>
        <v>41989.986900000004</v>
      </c>
      <c r="J5533" s="6">
        <f ca="1">IF(ROW()=2, 0, Table1[[#This Row],[Belastbaar loon]]-INDIRECT(ADDRESS(ROW()-1,COLUMN(A:A))))</f>
        <v>10</v>
      </c>
      <c r="K5533" s="6">
        <f ca="1">Table1[[#This Row],[Netto loon]]-Table1[[#This Row],[Netto vorige schijf]]</f>
        <v>5.0977999999959138</v>
      </c>
      <c r="L5533" s="2">
        <f ca="1">(Table1[[#This Row],[Bruto tov vorige schijf]]-Table1[[#This Row],[Netto tov vorige schijf]])/MAX(Table1[[#This Row],[Bruto tov vorige schijf]],1)</f>
        <v>0.49022000000040861</v>
      </c>
    </row>
    <row r="5534" spans="1:12" x14ac:dyDescent="0.25">
      <c r="A5534" s="14">
        <v>63161</v>
      </c>
      <c r="B5534" s="6">
        <f>LoonHeffing2020(Table1[[#This Row],[Belastbaar loon]])</f>
        <v>23590.6335</v>
      </c>
      <c r="C5534" s="6">
        <f>AlgemeneHeffingsKorting2020(Table1[[#This Row],[Belastbaar loon]])</f>
        <v>303.23599999999999</v>
      </c>
      <c r="D5534" s="14">
        <f>ArbeidsKorting2020(Table1[[#This Row],[Belastbaar loon]])</f>
        <v>2126.58</v>
      </c>
      <c r="E5534" s="14">
        <f>MAX(Table1[[#This Row],[Loonheffing]]-Table1[[#This Row],[Algemene Heffingskorting]]-Table1[[#This Row],[Arbeidskorting]],0)</f>
        <v>21160.817499999997</v>
      </c>
      <c r="F5534" s="6">
        <f>Table1[[#This Row],[Belastbaar loon]]-Table1[[#This Row],[Belasting]]</f>
        <v>42000.182500000003</v>
      </c>
      <c r="G5534" s="2">
        <f>(Table1[[#This Row],[Belastbaar loon]]-Table1[[#This Row],[Netto loon]])/Table1[[#This Row],[Belastbaar loon]]</f>
        <v>0.33502980478459804</v>
      </c>
      <c r="H5534" s="14">
        <f t="shared" ca="1" si="81"/>
        <v>21155.915300000001</v>
      </c>
      <c r="I5534" s="14">
        <f ca="1">IF(ROW()=2, Table1[[#This Row],[Netto loon]], INDIRECT(ADDRESS(ROW()-1,COLUMN(F:F))))</f>
        <v>41995.084699999999</v>
      </c>
      <c r="J5534" s="6">
        <f ca="1">IF(ROW()=2, 0, Table1[[#This Row],[Belastbaar loon]]-INDIRECT(ADDRESS(ROW()-1,COLUMN(A:A))))</f>
        <v>10</v>
      </c>
      <c r="K5534" s="6">
        <f ca="1">Table1[[#This Row],[Netto loon]]-Table1[[#This Row],[Netto vorige schijf]]</f>
        <v>5.0978000000031898</v>
      </c>
      <c r="L5534" s="2">
        <f ca="1">(Table1[[#This Row],[Bruto tov vorige schijf]]-Table1[[#This Row],[Netto tov vorige schijf]])/MAX(Table1[[#This Row],[Bruto tov vorige schijf]],1)</f>
        <v>0.49021999999968102</v>
      </c>
    </row>
    <row r="5535" spans="1:12" x14ac:dyDescent="0.25">
      <c r="A5535" s="14">
        <v>63171</v>
      </c>
      <c r="B5535" s="6">
        <f>LoonHeffing2020(Table1[[#This Row],[Belastbaar loon]])</f>
        <v>23594.3685</v>
      </c>
      <c r="C5535" s="6">
        <f>AlgemeneHeffingsKorting2020(Table1[[#This Row],[Belastbaar loon]])</f>
        <v>302.66880000000003</v>
      </c>
      <c r="D5535" s="14">
        <f>ArbeidsKorting2020(Table1[[#This Row],[Belastbaar loon]])</f>
        <v>2125.98</v>
      </c>
      <c r="E5535" s="14">
        <f>MAX(Table1[[#This Row],[Loonheffing]]-Table1[[#This Row],[Algemene Heffingskorting]]-Table1[[#This Row],[Arbeidskorting]],0)</f>
        <v>21165.719700000001</v>
      </c>
      <c r="F5535" s="6">
        <f>Table1[[#This Row],[Belastbaar loon]]-Table1[[#This Row],[Belasting]]</f>
        <v>42005.280299999999</v>
      </c>
      <c r="G5535" s="2">
        <f>(Table1[[#This Row],[Belastbaar loon]]-Table1[[#This Row],[Netto loon]])/Table1[[#This Row],[Belastbaar loon]]</f>
        <v>0.33505437146792044</v>
      </c>
      <c r="H5535" s="14">
        <f t="shared" ca="1" si="81"/>
        <v>21160.817499999997</v>
      </c>
      <c r="I5535" s="14">
        <f ca="1">IF(ROW()=2, Table1[[#This Row],[Netto loon]], INDIRECT(ADDRESS(ROW()-1,COLUMN(F:F))))</f>
        <v>42000.182500000003</v>
      </c>
      <c r="J5535" s="6">
        <f ca="1">IF(ROW()=2, 0, Table1[[#This Row],[Belastbaar loon]]-INDIRECT(ADDRESS(ROW()-1,COLUMN(A:A))))</f>
        <v>10</v>
      </c>
      <c r="K5535" s="6">
        <f ca="1">Table1[[#This Row],[Netto loon]]-Table1[[#This Row],[Netto vorige schijf]]</f>
        <v>5.0977999999959138</v>
      </c>
      <c r="L5535" s="2">
        <f ca="1">(Table1[[#This Row],[Bruto tov vorige schijf]]-Table1[[#This Row],[Netto tov vorige schijf]])/MAX(Table1[[#This Row],[Bruto tov vorige schijf]],1)</f>
        <v>0.49022000000040861</v>
      </c>
    </row>
    <row r="5536" spans="1:12" x14ac:dyDescent="0.25">
      <c r="A5536" s="14">
        <v>63181</v>
      </c>
      <c r="B5536" s="6">
        <f>LoonHeffing2020(Table1[[#This Row],[Belastbaar loon]])</f>
        <v>23598.103500000001</v>
      </c>
      <c r="C5536" s="6">
        <f>AlgemeneHeffingsKorting2020(Table1[[#This Row],[Belastbaar loon]])</f>
        <v>302.10160000000002</v>
      </c>
      <c r="D5536" s="14">
        <f>ArbeidsKorting2020(Table1[[#This Row],[Belastbaar loon]])</f>
        <v>2125.38</v>
      </c>
      <c r="E5536" s="14">
        <f>MAX(Table1[[#This Row],[Loonheffing]]-Table1[[#This Row],[Algemene Heffingskorting]]-Table1[[#This Row],[Arbeidskorting]],0)</f>
        <v>21170.621899999998</v>
      </c>
      <c r="F5536" s="6">
        <f>Table1[[#This Row],[Belastbaar loon]]-Table1[[#This Row],[Belasting]]</f>
        <v>42010.378100000002</v>
      </c>
      <c r="G5536" s="2">
        <f>(Table1[[#This Row],[Belastbaar loon]]-Table1[[#This Row],[Netto loon]])/Table1[[#This Row],[Belastbaar loon]]</f>
        <v>0.33507893037463793</v>
      </c>
      <c r="H5536" s="14">
        <f t="shared" ca="1" si="81"/>
        <v>21165.719700000001</v>
      </c>
      <c r="I5536" s="14">
        <f ca="1">IF(ROW()=2, Table1[[#This Row],[Netto loon]], INDIRECT(ADDRESS(ROW()-1,COLUMN(F:F))))</f>
        <v>42005.280299999999</v>
      </c>
      <c r="J5536" s="6">
        <f ca="1">IF(ROW()=2, 0, Table1[[#This Row],[Belastbaar loon]]-INDIRECT(ADDRESS(ROW()-1,COLUMN(A:A))))</f>
        <v>10</v>
      </c>
      <c r="K5536" s="6">
        <f ca="1">Table1[[#This Row],[Netto loon]]-Table1[[#This Row],[Netto vorige schijf]]</f>
        <v>5.0978000000031898</v>
      </c>
      <c r="L5536" s="2">
        <f ca="1">(Table1[[#This Row],[Bruto tov vorige schijf]]-Table1[[#This Row],[Netto tov vorige schijf]])/MAX(Table1[[#This Row],[Bruto tov vorige schijf]],1)</f>
        <v>0.49021999999968102</v>
      </c>
    </row>
    <row r="5537" spans="1:12" x14ac:dyDescent="0.25">
      <c r="A5537" s="14">
        <v>63191</v>
      </c>
      <c r="B5537" s="6">
        <f>LoonHeffing2020(Table1[[#This Row],[Belastbaar loon]])</f>
        <v>23601.838500000002</v>
      </c>
      <c r="C5537" s="6">
        <f>AlgemeneHeffingsKorting2020(Table1[[#This Row],[Belastbaar loon]])</f>
        <v>301.53440000000001</v>
      </c>
      <c r="D5537" s="14">
        <f>ArbeidsKorting2020(Table1[[#This Row],[Belastbaar loon]])</f>
        <v>2124.7800000000002</v>
      </c>
      <c r="E5537" s="14">
        <f>MAX(Table1[[#This Row],[Loonheffing]]-Table1[[#This Row],[Algemene Heffingskorting]]-Table1[[#This Row],[Arbeidskorting]],0)</f>
        <v>21175.524100000002</v>
      </c>
      <c r="F5537" s="6">
        <f>Table1[[#This Row],[Belastbaar loon]]-Table1[[#This Row],[Belasting]]</f>
        <v>42015.475899999998</v>
      </c>
      <c r="G5537" s="2">
        <f>(Table1[[#This Row],[Belastbaar loon]]-Table1[[#This Row],[Netto loon]])/Table1[[#This Row],[Belastbaar loon]]</f>
        <v>0.33510348150844271</v>
      </c>
      <c r="H5537" s="14">
        <f t="shared" ca="1" si="81"/>
        <v>21170.621899999998</v>
      </c>
      <c r="I5537" s="14">
        <f ca="1">IF(ROW()=2, Table1[[#This Row],[Netto loon]], INDIRECT(ADDRESS(ROW()-1,COLUMN(F:F))))</f>
        <v>42010.378100000002</v>
      </c>
      <c r="J5537" s="6">
        <f ca="1">IF(ROW()=2, 0, Table1[[#This Row],[Belastbaar loon]]-INDIRECT(ADDRESS(ROW()-1,COLUMN(A:A))))</f>
        <v>10</v>
      </c>
      <c r="K5537" s="6">
        <f ca="1">Table1[[#This Row],[Netto loon]]-Table1[[#This Row],[Netto vorige schijf]]</f>
        <v>5.0977999999959138</v>
      </c>
      <c r="L5537" s="2">
        <f ca="1">(Table1[[#This Row],[Bruto tov vorige schijf]]-Table1[[#This Row],[Netto tov vorige schijf]])/MAX(Table1[[#This Row],[Bruto tov vorige schijf]],1)</f>
        <v>0.49022000000040861</v>
      </c>
    </row>
    <row r="5538" spans="1:12" x14ac:dyDescent="0.25">
      <c r="A5538" s="14">
        <v>63201</v>
      </c>
      <c r="B5538" s="6">
        <f>LoonHeffing2020(Table1[[#This Row],[Belastbaar loon]])</f>
        <v>23605.573499999999</v>
      </c>
      <c r="C5538" s="6">
        <f>AlgemeneHeffingsKorting2020(Table1[[#This Row],[Belastbaar loon]])</f>
        <v>300.96719999999999</v>
      </c>
      <c r="D5538" s="14">
        <f>ArbeidsKorting2020(Table1[[#This Row],[Belastbaar loon]])</f>
        <v>2124.1799999999998</v>
      </c>
      <c r="E5538" s="14">
        <f>MAX(Table1[[#This Row],[Loonheffing]]-Table1[[#This Row],[Algemene Heffingskorting]]-Table1[[#This Row],[Arbeidskorting]],0)</f>
        <v>21180.426299999999</v>
      </c>
      <c r="F5538" s="6">
        <f>Table1[[#This Row],[Belastbaar loon]]-Table1[[#This Row],[Belasting]]</f>
        <v>42020.573700000001</v>
      </c>
      <c r="G5538" s="2">
        <f>(Table1[[#This Row],[Belastbaar loon]]-Table1[[#This Row],[Netto loon]])/Table1[[#This Row],[Belastbaar loon]]</f>
        <v>0.33512802487302412</v>
      </c>
      <c r="H5538" s="14">
        <f t="shared" ca="1" si="81"/>
        <v>21175.524100000002</v>
      </c>
      <c r="I5538" s="14">
        <f ca="1">IF(ROW()=2, Table1[[#This Row],[Netto loon]], INDIRECT(ADDRESS(ROW()-1,COLUMN(F:F))))</f>
        <v>42015.475899999998</v>
      </c>
      <c r="J5538" s="6">
        <f ca="1">IF(ROW()=2, 0, Table1[[#This Row],[Belastbaar loon]]-INDIRECT(ADDRESS(ROW()-1,COLUMN(A:A))))</f>
        <v>10</v>
      </c>
      <c r="K5538" s="6">
        <f ca="1">Table1[[#This Row],[Netto loon]]-Table1[[#This Row],[Netto vorige schijf]]</f>
        <v>5.0978000000031898</v>
      </c>
      <c r="L5538" s="2">
        <f ca="1">(Table1[[#This Row],[Bruto tov vorige schijf]]-Table1[[#This Row],[Netto tov vorige schijf]])/MAX(Table1[[#This Row],[Bruto tov vorige schijf]],1)</f>
        <v>0.49021999999968102</v>
      </c>
    </row>
    <row r="5539" spans="1:12" x14ac:dyDescent="0.25">
      <c r="A5539" s="14">
        <v>63211</v>
      </c>
      <c r="B5539" s="6">
        <f>LoonHeffing2020(Table1[[#This Row],[Belastbaar loon]])</f>
        <v>23609.308499999999</v>
      </c>
      <c r="C5539" s="6">
        <f>AlgemeneHeffingsKorting2020(Table1[[#This Row],[Belastbaar loon]])</f>
        <v>300.40000000000003</v>
      </c>
      <c r="D5539" s="14">
        <f>ArbeidsKorting2020(Table1[[#This Row],[Belastbaar loon]])</f>
        <v>2123.58</v>
      </c>
      <c r="E5539" s="14">
        <f>MAX(Table1[[#This Row],[Loonheffing]]-Table1[[#This Row],[Algemene Heffingskorting]]-Table1[[#This Row],[Arbeidskorting]],0)</f>
        <v>21185.328499999996</v>
      </c>
      <c r="F5539" s="6">
        <f>Table1[[#This Row],[Belastbaar loon]]-Table1[[#This Row],[Belasting]]</f>
        <v>42025.671500000004</v>
      </c>
      <c r="G5539" s="2">
        <f>(Table1[[#This Row],[Belastbaar loon]]-Table1[[#This Row],[Netto loon]])/Table1[[#This Row],[Belastbaar loon]]</f>
        <v>0.33515256047206965</v>
      </c>
      <c r="H5539" s="14">
        <f t="shared" ca="1" si="81"/>
        <v>21180.426299999999</v>
      </c>
      <c r="I5539" s="14">
        <f ca="1">IF(ROW()=2, Table1[[#This Row],[Netto loon]], INDIRECT(ADDRESS(ROW()-1,COLUMN(F:F))))</f>
        <v>42020.573700000001</v>
      </c>
      <c r="J5539" s="6">
        <f ca="1">IF(ROW()=2, 0, Table1[[#This Row],[Belastbaar loon]]-INDIRECT(ADDRESS(ROW()-1,COLUMN(A:A))))</f>
        <v>10</v>
      </c>
      <c r="K5539" s="6">
        <f ca="1">Table1[[#This Row],[Netto loon]]-Table1[[#This Row],[Netto vorige schijf]]</f>
        <v>5.0978000000031898</v>
      </c>
      <c r="L5539" s="2">
        <f ca="1">(Table1[[#This Row],[Bruto tov vorige schijf]]-Table1[[#This Row],[Netto tov vorige schijf]])/MAX(Table1[[#This Row],[Bruto tov vorige schijf]],1)</f>
        <v>0.49021999999968102</v>
      </c>
    </row>
    <row r="5540" spans="1:12" x14ac:dyDescent="0.25">
      <c r="A5540" s="14">
        <v>63221</v>
      </c>
      <c r="B5540" s="6">
        <f>LoonHeffing2020(Table1[[#This Row],[Belastbaar loon]])</f>
        <v>23613.0435</v>
      </c>
      <c r="C5540" s="6">
        <f>AlgemeneHeffingsKorting2020(Table1[[#This Row],[Belastbaar loon]])</f>
        <v>299.83280000000002</v>
      </c>
      <c r="D5540" s="14">
        <f>ArbeidsKorting2020(Table1[[#This Row],[Belastbaar loon]])</f>
        <v>2122.98</v>
      </c>
      <c r="E5540" s="14">
        <f>MAX(Table1[[#This Row],[Loonheffing]]-Table1[[#This Row],[Algemene Heffingskorting]]-Table1[[#This Row],[Arbeidskorting]],0)</f>
        <v>21190.2307</v>
      </c>
      <c r="F5540" s="6">
        <f>Table1[[#This Row],[Belastbaar loon]]-Table1[[#This Row],[Belasting]]</f>
        <v>42030.7693</v>
      </c>
      <c r="G5540" s="2">
        <f>(Table1[[#This Row],[Belastbaar loon]]-Table1[[#This Row],[Netto loon]])/Table1[[#This Row],[Belastbaar loon]]</f>
        <v>0.33517708830926435</v>
      </c>
      <c r="H5540" s="14">
        <f t="shared" ca="1" si="81"/>
        <v>21185.328499999996</v>
      </c>
      <c r="I5540" s="14">
        <f ca="1">IF(ROW()=2, Table1[[#This Row],[Netto loon]], INDIRECT(ADDRESS(ROW()-1,COLUMN(F:F))))</f>
        <v>42025.671500000004</v>
      </c>
      <c r="J5540" s="6">
        <f ca="1">IF(ROW()=2, 0, Table1[[#This Row],[Belastbaar loon]]-INDIRECT(ADDRESS(ROW()-1,COLUMN(A:A))))</f>
        <v>10</v>
      </c>
      <c r="K5540" s="6">
        <f ca="1">Table1[[#This Row],[Netto loon]]-Table1[[#This Row],[Netto vorige schijf]]</f>
        <v>5.0977999999959138</v>
      </c>
      <c r="L5540" s="2">
        <f ca="1">(Table1[[#This Row],[Bruto tov vorige schijf]]-Table1[[#This Row],[Netto tov vorige schijf]])/MAX(Table1[[#This Row],[Bruto tov vorige schijf]],1)</f>
        <v>0.49022000000040861</v>
      </c>
    </row>
    <row r="5541" spans="1:12" x14ac:dyDescent="0.25">
      <c r="A5541" s="14">
        <v>63231</v>
      </c>
      <c r="B5541" s="6">
        <f>LoonHeffing2020(Table1[[#This Row],[Belastbaar loon]])</f>
        <v>23616.7785</v>
      </c>
      <c r="C5541" s="6">
        <f>AlgemeneHeffingsKorting2020(Table1[[#This Row],[Belastbaar loon]])</f>
        <v>299.26560000000001</v>
      </c>
      <c r="D5541" s="14">
        <f>ArbeidsKorting2020(Table1[[#This Row],[Belastbaar loon]])</f>
        <v>2122.38</v>
      </c>
      <c r="E5541" s="14">
        <f>MAX(Table1[[#This Row],[Loonheffing]]-Table1[[#This Row],[Algemene Heffingskorting]]-Table1[[#This Row],[Arbeidskorting]],0)</f>
        <v>21195.132900000001</v>
      </c>
      <c r="F5541" s="6">
        <f>Table1[[#This Row],[Belastbaar loon]]-Table1[[#This Row],[Belasting]]</f>
        <v>42035.867100000003</v>
      </c>
      <c r="G5541" s="2">
        <f>(Table1[[#This Row],[Belastbaar loon]]-Table1[[#This Row],[Netto loon]])/Table1[[#This Row],[Belastbaar loon]]</f>
        <v>0.3352016083882905</v>
      </c>
      <c r="H5541" s="14">
        <f t="shared" ca="1" si="81"/>
        <v>21190.2307</v>
      </c>
      <c r="I5541" s="14">
        <f ca="1">IF(ROW()=2, Table1[[#This Row],[Netto loon]], INDIRECT(ADDRESS(ROW()-1,COLUMN(F:F))))</f>
        <v>42030.7693</v>
      </c>
      <c r="J5541" s="6">
        <f ca="1">IF(ROW()=2, 0, Table1[[#This Row],[Belastbaar loon]]-INDIRECT(ADDRESS(ROW()-1,COLUMN(A:A))))</f>
        <v>10</v>
      </c>
      <c r="K5541" s="6">
        <f ca="1">Table1[[#This Row],[Netto loon]]-Table1[[#This Row],[Netto vorige schijf]]</f>
        <v>5.0978000000031898</v>
      </c>
      <c r="L5541" s="2">
        <f ca="1">(Table1[[#This Row],[Bruto tov vorige schijf]]-Table1[[#This Row],[Netto tov vorige schijf]])/MAX(Table1[[#This Row],[Bruto tov vorige schijf]],1)</f>
        <v>0.49021999999968102</v>
      </c>
    </row>
    <row r="5542" spans="1:12" x14ac:dyDescent="0.25">
      <c r="A5542" s="14">
        <v>63241</v>
      </c>
      <c r="B5542" s="6">
        <f>LoonHeffing2020(Table1[[#This Row],[Belastbaar loon]])</f>
        <v>23620.513500000001</v>
      </c>
      <c r="C5542" s="6">
        <f>AlgemeneHeffingsKorting2020(Table1[[#This Row],[Belastbaar loon]])</f>
        <v>298.69839999999999</v>
      </c>
      <c r="D5542" s="14">
        <f>ArbeidsKorting2020(Table1[[#This Row],[Belastbaar loon]])</f>
        <v>2121.7800000000002</v>
      </c>
      <c r="E5542" s="14">
        <f>MAX(Table1[[#This Row],[Loonheffing]]-Table1[[#This Row],[Algemene Heffingskorting]]-Table1[[#This Row],[Arbeidskorting]],0)</f>
        <v>21200.035100000001</v>
      </c>
      <c r="F5542" s="6">
        <f>Table1[[#This Row],[Belastbaar loon]]-Table1[[#This Row],[Belasting]]</f>
        <v>42040.964899999999</v>
      </c>
      <c r="G5542" s="2">
        <f>(Table1[[#This Row],[Belastbaar loon]]-Table1[[#This Row],[Netto loon]])/Table1[[#This Row],[Belastbaar loon]]</f>
        <v>0.3352261207128287</v>
      </c>
      <c r="H5542" s="14">
        <f t="shared" ca="1" si="81"/>
        <v>21195.132900000001</v>
      </c>
      <c r="I5542" s="14">
        <f ca="1">IF(ROW()=2, Table1[[#This Row],[Netto loon]], INDIRECT(ADDRESS(ROW()-1,COLUMN(F:F))))</f>
        <v>42035.867100000003</v>
      </c>
      <c r="J5542" s="6">
        <f ca="1">IF(ROW()=2, 0, Table1[[#This Row],[Belastbaar loon]]-INDIRECT(ADDRESS(ROW()-1,COLUMN(A:A))))</f>
        <v>10</v>
      </c>
      <c r="K5542" s="6">
        <f ca="1">Table1[[#This Row],[Netto loon]]-Table1[[#This Row],[Netto vorige schijf]]</f>
        <v>5.0977999999959138</v>
      </c>
      <c r="L5542" s="2">
        <f ca="1">(Table1[[#This Row],[Bruto tov vorige schijf]]-Table1[[#This Row],[Netto tov vorige schijf]])/MAX(Table1[[#This Row],[Bruto tov vorige schijf]],1)</f>
        <v>0.49022000000040861</v>
      </c>
    </row>
    <row r="5543" spans="1:12" x14ac:dyDescent="0.25">
      <c r="A5543" s="14">
        <v>63251</v>
      </c>
      <c r="B5543" s="6">
        <f>LoonHeffing2020(Table1[[#This Row],[Belastbaar loon]])</f>
        <v>23624.248500000002</v>
      </c>
      <c r="C5543" s="6">
        <f>AlgemeneHeffingsKorting2020(Table1[[#This Row],[Belastbaar loon]])</f>
        <v>298.13120000000004</v>
      </c>
      <c r="D5543" s="14">
        <f>ArbeidsKorting2020(Table1[[#This Row],[Belastbaar loon]])</f>
        <v>2121.1799999999998</v>
      </c>
      <c r="E5543" s="14">
        <f>MAX(Table1[[#This Row],[Loonheffing]]-Table1[[#This Row],[Algemene Heffingskorting]]-Table1[[#This Row],[Arbeidskorting]],0)</f>
        <v>21204.937300000001</v>
      </c>
      <c r="F5543" s="6">
        <f>Table1[[#This Row],[Belastbaar loon]]-Table1[[#This Row],[Belasting]]</f>
        <v>42046.062699999995</v>
      </c>
      <c r="G5543" s="2">
        <f>(Table1[[#This Row],[Belastbaar loon]]-Table1[[#This Row],[Netto loon]])/Table1[[#This Row],[Belastbaar loon]]</f>
        <v>0.3352506252865568</v>
      </c>
      <c r="H5543" s="14">
        <f t="shared" ca="1" si="81"/>
        <v>21200.035100000001</v>
      </c>
      <c r="I5543" s="14">
        <f ca="1">IF(ROW()=2, Table1[[#This Row],[Netto loon]], INDIRECT(ADDRESS(ROW()-1,COLUMN(F:F))))</f>
        <v>42040.964899999999</v>
      </c>
      <c r="J5543" s="6">
        <f ca="1">IF(ROW()=2, 0, Table1[[#This Row],[Belastbaar loon]]-INDIRECT(ADDRESS(ROW()-1,COLUMN(A:A))))</f>
        <v>10</v>
      </c>
      <c r="K5543" s="6">
        <f ca="1">Table1[[#This Row],[Netto loon]]-Table1[[#This Row],[Netto vorige schijf]]</f>
        <v>5.0977999999959138</v>
      </c>
      <c r="L5543" s="2">
        <f ca="1">(Table1[[#This Row],[Bruto tov vorige schijf]]-Table1[[#This Row],[Netto tov vorige schijf]])/MAX(Table1[[#This Row],[Bruto tov vorige schijf]],1)</f>
        <v>0.49022000000040861</v>
      </c>
    </row>
    <row r="5544" spans="1:12" x14ac:dyDescent="0.25">
      <c r="A5544" s="14">
        <v>63261</v>
      </c>
      <c r="B5544" s="6">
        <f>LoonHeffing2020(Table1[[#This Row],[Belastbaar loon]])</f>
        <v>23627.983499999998</v>
      </c>
      <c r="C5544" s="6">
        <f>AlgemeneHeffingsKorting2020(Table1[[#This Row],[Belastbaar loon]])</f>
        <v>297.56400000000002</v>
      </c>
      <c r="D5544" s="14">
        <f>ArbeidsKorting2020(Table1[[#This Row],[Belastbaar loon]])</f>
        <v>2120.58</v>
      </c>
      <c r="E5544" s="14">
        <f>MAX(Table1[[#This Row],[Loonheffing]]-Table1[[#This Row],[Algemene Heffingskorting]]-Table1[[#This Row],[Arbeidskorting]],0)</f>
        <v>21209.839500000002</v>
      </c>
      <c r="F5544" s="6">
        <f>Table1[[#This Row],[Belastbaar loon]]-Table1[[#This Row],[Belasting]]</f>
        <v>42051.160499999998</v>
      </c>
      <c r="G5544" s="2">
        <f>(Table1[[#This Row],[Belastbaar loon]]-Table1[[#This Row],[Netto loon]])/Table1[[#This Row],[Belastbaar loon]]</f>
        <v>0.3352751221131503</v>
      </c>
      <c r="H5544" s="14">
        <f t="shared" ca="1" si="81"/>
        <v>21204.937300000001</v>
      </c>
      <c r="I5544" s="14">
        <f ca="1">IF(ROW()=2, Table1[[#This Row],[Netto loon]], INDIRECT(ADDRESS(ROW()-1,COLUMN(F:F))))</f>
        <v>42046.062699999995</v>
      </c>
      <c r="J5544" s="6">
        <f ca="1">IF(ROW()=2, 0, Table1[[#This Row],[Belastbaar loon]]-INDIRECT(ADDRESS(ROW()-1,COLUMN(A:A))))</f>
        <v>10</v>
      </c>
      <c r="K5544" s="6">
        <f ca="1">Table1[[#This Row],[Netto loon]]-Table1[[#This Row],[Netto vorige schijf]]</f>
        <v>5.0978000000031898</v>
      </c>
      <c r="L5544" s="2">
        <f ca="1">(Table1[[#This Row],[Bruto tov vorige schijf]]-Table1[[#This Row],[Netto tov vorige schijf]])/MAX(Table1[[#This Row],[Bruto tov vorige schijf]],1)</f>
        <v>0.49021999999968102</v>
      </c>
    </row>
    <row r="5545" spans="1:12" x14ac:dyDescent="0.25">
      <c r="A5545" s="14">
        <v>63271</v>
      </c>
      <c r="B5545" s="6">
        <f>LoonHeffing2020(Table1[[#This Row],[Belastbaar loon]])</f>
        <v>23631.718499999999</v>
      </c>
      <c r="C5545" s="6">
        <f>AlgemeneHeffingsKorting2020(Table1[[#This Row],[Belastbaar loon]])</f>
        <v>296.99680000000001</v>
      </c>
      <c r="D5545" s="14">
        <f>ArbeidsKorting2020(Table1[[#This Row],[Belastbaar loon]])</f>
        <v>2119.98</v>
      </c>
      <c r="E5545" s="14">
        <f>MAX(Table1[[#This Row],[Loonheffing]]-Table1[[#This Row],[Algemene Heffingskorting]]-Table1[[#This Row],[Arbeidskorting]],0)</f>
        <v>21214.741699999999</v>
      </c>
      <c r="F5545" s="6">
        <f>Table1[[#This Row],[Belastbaar loon]]-Table1[[#This Row],[Belasting]]</f>
        <v>42056.258300000001</v>
      </c>
      <c r="G5545" s="2">
        <f>(Table1[[#This Row],[Belastbaar loon]]-Table1[[#This Row],[Netto loon]])/Table1[[#This Row],[Belastbaar loon]]</f>
        <v>0.33529961119628265</v>
      </c>
      <c r="H5545" s="14">
        <f t="shared" ca="1" si="81"/>
        <v>21209.839500000002</v>
      </c>
      <c r="I5545" s="14">
        <f ca="1">IF(ROW()=2, Table1[[#This Row],[Netto loon]], INDIRECT(ADDRESS(ROW()-1,COLUMN(F:F))))</f>
        <v>42051.160499999998</v>
      </c>
      <c r="J5545" s="6">
        <f ca="1">IF(ROW()=2, 0, Table1[[#This Row],[Belastbaar loon]]-INDIRECT(ADDRESS(ROW()-1,COLUMN(A:A))))</f>
        <v>10</v>
      </c>
      <c r="K5545" s="6">
        <f ca="1">Table1[[#This Row],[Netto loon]]-Table1[[#This Row],[Netto vorige schijf]]</f>
        <v>5.0978000000031898</v>
      </c>
      <c r="L5545" s="2">
        <f ca="1">(Table1[[#This Row],[Bruto tov vorige schijf]]-Table1[[#This Row],[Netto tov vorige schijf]])/MAX(Table1[[#This Row],[Bruto tov vorige schijf]],1)</f>
        <v>0.49021999999968102</v>
      </c>
    </row>
    <row r="5546" spans="1:12" x14ac:dyDescent="0.25">
      <c r="A5546" s="14">
        <v>63281</v>
      </c>
      <c r="B5546" s="6">
        <f>LoonHeffing2020(Table1[[#This Row],[Belastbaar loon]])</f>
        <v>23635.4535</v>
      </c>
      <c r="C5546" s="6">
        <f>AlgemeneHeffingsKorting2020(Table1[[#This Row],[Belastbaar loon]])</f>
        <v>296.42959999999999</v>
      </c>
      <c r="D5546" s="14">
        <f>ArbeidsKorting2020(Table1[[#This Row],[Belastbaar loon]])</f>
        <v>2119.38</v>
      </c>
      <c r="E5546" s="14">
        <f>MAX(Table1[[#This Row],[Loonheffing]]-Table1[[#This Row],[Algemene Heffingskorting]]-Table1[[#This Row],[Arbeidskorting]],0)</f>
        <v>21219.643899999999</v>
      </c>
      <c r="F5546" s="6">
        <f>Table1[[#This Row],[Belastbaar loon]]-Table1[[#This Row],[Belasting]]</f>
        <v>42061.356100000005</v>
      </c>
      <c r="G5546" s="2">
        <f>(Table1[[#This Row],[Belastbaar loon]]-Table1[[#This Row],[Netto loon]])/Table1[[#This Row],[Belastbaar loon]]</f>
        <v>0.33532409253962475</v>
      </c>
      <c r="H5546" s="14">
        <f t="shared" ca="1" si="81"/>
        <v>21214.741699999999</v>
      </c>
      <c r="I5546" s="14">
        <f ca="1">IF(ROW()=2, Table1[[#This Row],[Netto loon]], INDIRECT(ADDRESS(ROW()-1,COLUMN(F:F))))</f>
        <v>42056.258300000001</v>
      </c>
      <c r="J5546" s="6">
        <f ca="1">IF(ROW()=2, 0, Table1[[#This Row],[Belastbaar loon]]-INDIRECT(ADDRESS(ROW()-1,COLUMN(A:A))))</f>
        <v>10</v>
      </c>
      <c r="K5546" s="6">
        <f ca="1">Table1[[#This Row],[Netto loon]]-Table1[[#This Row],[Netto vorige schijf]]</f>
        <v>5.0978000000031898</v>
      </c>
      <c r="L5546" s="2">
        <f ca="1">(Table1[[#This Row],[Bruto tov vorige schijf]]-Table1[[#This Row],[Netto tov vorige schijf]])/MAX(Table1[[#This Row],[Bruto tov vorige schijf]],1)</f>
        <v>0.49021999999968102</v>
      </c>
    </row>
    <row r="5547" spans="1:12" x14ac:dyDescent="0.25">
      <c r="A5547" s="14">
        <v>63291</v>
      </c>
      <c r="B5547" s="6">
        <f>LoonHeffing2020(Table1[[#This Row],[Belastbaar loon]])</f>
        <v>23639.1885</v>
      </c>
      <c r="C5547" s="6">
        <f>AlgemeneHeffingsKorting2020(Table1[[#This Row],[Belastbaar loon]])</f>
        <v>295.86240000000004</v>
      </c>
      <c r="D5547" s="14">
        <f>ArbeidsKorting2020(Table1[[#This Row],[Belastbaar loon]])</f>
        <v>2118.7800000000002</v>
      </c>
      <c r="E5547" s="14">
        <f>MAX(Table1[[#This Row],[Loonheffing]]-Table1[[#This Row],[Algemene Heffingskorting]]-Table1[[#This Row],[Arbeidskorting]],0)</f>
        <v>21224.5461</v>
      </c>
      <c r="F5547" s="6">
        <f>Table1[[#This Row],[Belastbaar loon]]-Table1[[#This Row],[Belasting]]</f>
        <v>42066.4539</v>
      </c>
      <c r="G5547" s="2">
        <f>(Table1[[#This Row],[Belastbaar loon]]-Table1[[#This Row],[Netto loon]])/Table1[[#This Row],[Belastbaar loon]]</f>
        <v>0.33534856614684549</v>
      </c>
      <c r="H5547" s="14">
        <f t="shared" ca="1" si="81"/>
        <v>21219.643899999999</v>
      </c>
      <c r="I5547" s="14">
        <f ca="1">IF(ROW()=2, Table1[[#This Row],[Netto loon]], INDIRECT(ADDRESS(ROW()-1,COLUMN(F:F))))</f>
        <v>42061.356100000005</v>
      </c>
      <c r="J5547" s="6">
        <f ca="1">IF(ROW()=2, 0, Table1[[#This Row],[Belastbaar loon]]-INDIRECT(ADDRESS(ROW()-1,COLUMN(A:A))))</f>
        <v>10</v>
      </c>
      <c r="K5547" s="6">
        <f ca="1">Table1[[#This Row],[Netto loon]]-Table1[[#This Row],[Netto vorige schijf]]</f>
        <v>5.0977999999959138</v>
      </c>
      <c r="L5547" s="2">
        <f ca="1">(Table1[[#This Row],[Bruto tov vorige schijf]]-Table1[[#This Row],[Netto tov vorige schijf]])/MAX(Table1[[#This Row],[Bruto tov vorige schijf]],1)</f>
        <v>0.49022000000040861</v>
      </c>
    </row>
    <row r="5548" spans="1:12" x14ac:dyDescent="0.25">
      <c r="A5548" s="14">
        <v>63301</v>
      </c>
      <c r="B5548" s="6">
        <f>LoonHeffing2020(Table1[[#This Row],[Belastbaar loon]])</f>
        <v>23642.923500000001</v>
      </c>
      <c r="C5548" s="6">
        <f>AlgemeneHeffingsKorting2020(Table1[[#This Row],[Belastbaar loon]])</f>
        <v>295.29520000000002</v>
      </c>
      <c r="D5548" s="14">
        <f>ArbeidsKorting2020(Table1[[#This Row],[Belastbaar loon]])</f>
        <v>2118.1799999999998</v>
      </c>
      <c r="E5548" s="14">
        <f>MAX(Table1[[#This Row],[Loonheffing]]-Table1[[#This Row],[Algemene Heffingskorting]]-Table1[[#This Row],[Arbeidskorting]],0)</f>
        <v>21229.4483</v>
      </c>
      <c r="F5548" s="6">
        <f>Table1[[#This Row],[Belastbaar loon]]-Table1[[#This Row],[Belasting]]</f>
        <v>42071.551699999996</v>
      </c>
      <c r="G5548" s="2">
        <f>(Table1[[#This Row],[Belastbaar loon]]-Table1[[#This Row],[Netto loon]])/Table1[[#This Row],[Belastbaar loon]]</f>
        <v>0.33537303202161112</v>
      </c>
      <c r="H5548" s="14">
        <f t="shared" ca="1" si="81"/>
        <v>21224.5461</v>
      </c>
      <c r="I5548" s="14">
        <f ca="1">IF(ROW()=2, Table1[[#This Row],[Netto loon]], INDIRECT(ADDRESS(ROW()-1,COLUMN(F:F))))</f>
        <v>42066.4539</v>
      </c>
      <c r="J5548" s="6">
        <f ca="1">IF(ROW()=2, 0, Table1[[#This Row],[Belastbaar loon]]-INDIRECT(ADDRESS(ROW()-1,COLUMN(A:A))))</f>
        <v>10</v>
      </c>
      <c r="K5548" s="6">
        <f ca="1">Table1[[#This Row],[Netto loon]]-Table1[[#This Row],[Netto vorige schijf]]</f>
        <v>5.0977999999959138</v>
      </c>
      <c r="L5548" s="2">
        <f ca="1">(Table1[[#This Row],[Bruto tov vorige schijf]]-Table1[[#This Row],[Netto tov vorige schijf]])/MAX(Table1[[#This Row],[Bruto tov vorige schijf]],1)</f>
        <v>0.49022000000040861</v>
      </c>
    </row>
    <row r="5549" spans="1:12" x14ac:dyDescent="0.25">
      <c r="A5549" s="14">
        <v>63311</v>
      </c>
      <c r="B5549" s="6">
        <f>LoonHeffing2020(Table1[[#This Row],[Belastbaar loon]])</f>
        <v>23646.658500000001</v>
      </c>
      <c r="C5549" s="6">
        <f>AlgemeneHeffingsKorting2020(Table1[[#This Row],[Belastbaar loon]])</f>
        <v>294.72800000000001</v>
      </c>
      <c r="D5549" s="14">
        <f>ArbeidsKorting2020(Table1[[#This Row],[Belastbaar loon]])</f>
        <v>2117.58</v>
      </c>
      <c r="E5549" s="14">
        <f>MAX(Table1[[#This Row],[Loonheffing]]-Table1[[#This Row],[Algemene Heffingskorting]]-Table1[[#This Row],[Arbeidskorting]],0)</f>
        <v>21234.3505</v>
      </c>
      <c r="F5549" s="6">
        <f>Table1[[#This Row],[Belastbaar loon]]-Table1[[#This Row],[Belasting]]</f>
        <v>42076.6495</v>
      </c>
      <c r="G5549" s="2">
        <f>(Table1[[#This Row],[Belastbaar loon]]-Table1[[#This Row],[Netto loon]])/Table1[[#This Row],[Belastbaar loon]]</f>
        <v>0.33539749016758541</v>
      </c>
      <c r="H5549" s="14">
        <f t="shared" ca="1" si="81"/>
        <v>21229.4483</v>
      </c>
      <c r="I5549" s="14">
        <f ca="1">IF(ROW()=2, Table1[[#This Row],[Netto loon]], INDIRECT(ADDRESS(ROW()-1,COLUMN(F:F))))</f>
        <v>42071.551699999996</v>
      </c>
      <c r="J5549" s="6">
        <f ca="1">IF(ROW()=2, 0, Table1[[#This Row],[Belastbaar loon]]-INDIRECT(ADDRESS(ROW()-1,COLUMN(A:A))))</f>
        <v>10</v>
      </c>
      <c r="K5549" s="6">
        <f ca="1">Table1[[#This Row],[Netto loon]]-Table1[[#This Row],[Netto vorige schijf]]</f>
        <v>5.0978000000031898</v>
      </c>
      <c r="L5549" s="2">
        <f ca="1">(Table1[[#This Row],[Bruto tov vorige schijf]]-Table1[[#This Row],[Netto tov vorige schijf]])/MAX(Table1[[#This Row],[Bruto tov vorige schijf]],1)</f>
        <v>0.49021999999968102</v>
      </c>
    </row>
    <row r="5550" spans="1:12" x14ac:dyDescent="0.25">
      <c r="A5550" s="14">
        <v>63321</v>
      </c>
      <c r="B5550" s="6">
        <f>LoonHeffing2020(Table1[[#This Row],[Belastbaar loon]])</f>
        <v>23650.393499999998</v>
      </c>
      <c r="C5550" s="6">
        <f>AlgemeneHeffingsKorting2020(Table1[[#This Row],[Belastbaar loon]])</f>
        <v>294.16079999999999</v>
      </c>
      <c r="D5550" s="14">
        <f>ArbeidsKorting2020(Table1[[#This Row],[Belastbaar loon]])</f>
        <v>2116.98</v>
      </c>
      <c r="E5550" s="14">
        <f>MAX(Table1[[#This Row],[Loonheffing]]-Table1[[#This Row],[Algemene Heffingskorting]]-Table1[[#This Row],[Arbeidskorting]],0)</f>
        <v>21239.252699999997</v>
      </c>
      <c r="F5550" s="6">
        <f>Table1[[#This Row],[Belastbaar loon]]-Table1[[#This Row],[Belasting]]</f>
        <v>42081.747300000003</v>
      </c>
      <c r="G5550" s="2">
        <f>(Table1[[#This Row],[Belastbaar loon]]-Table1[[#This Row],[Netto loon]])/Table1[[#This Row],[Belastbaar loon]]</f>
        <v>0.33542194058843033</v>
      </c>
      <c r="H5550" s="14">
        <f t="shared" ca="1" si="81"/>
        <v>21234.3505</v>
      </c>
      <c r="I5550" s="14">
        <f ca="1">IF(ROW()=2, Table1[[#This Row],[Netto loon]], INDIRECT(ADDRESS(ROW()-1,COLUMN(F:F))))</f>
        <v>42076.6495</v>
      </c>
      <c r="J5550" s="6">
        <f ca="1">IF(ROW()=2, 0, Table1[[#This Row],[Belastbaar loon]]-INDIRECT(ADDRESS(ROW()-1,COLUMN(A:A))))</f>
        <v>10</v>
      </c>
      <c r="K5550" s="6">
        <f ca="1">Table1[[#This Row],[Netto loon]]-Table1[[#This Row],[Netto vorige schijf]]</f>
        <v>5.0978000000031898</v>
      </c>
      <c r="L5550" s="2">
        <f ca="1">(Table1[[#This Row],[Bruto tov vorige schijf]]-Table1[[#This Row],[Netto tov vorige schijf]])/MAX(Table1[[#This Row],[Bruto tov vorige schijf]],1)</f>
        <v>0.49021999999968102</v>
      </c>
    </row>
    <row r="5551" spans="1:12" x14ac:dyDescent="0.25">
      <c r="A5551" s="14">
        <v>63331</v>
      </c>
      <c r="B5551" s="6">
        <f>LoonHeffing2020(Table1[[#This Row],[Belastbaar loon]])</f>
        <v>23654.128499999999</v>
      </c>
      <c r="C5551" s="6">
        <f>AlgemeneHeffingsKorting2020(Table1[[#This Row],[Belastbaar loon]])</f>
        <v>293.59360000000004</v>
      </c>
      <c r="D5551" s="14">
        <f>ArbeidsKorting2020(Table1[[#This Row],[Belastbaar loon]])</f>
        <v>2116.38</v>
      </c>
      <c r="E5551" s="14">
        <f>MAX(Table1[[#This Row],[Loonheffing]]-Table1[[#This Row],[Algemene Heffingskorting]]-Table1[[#This Row],[Arbeidskorting]],0)</f>
        <v>21244.154899999998</v>
      </c>
      <c r="F5551" s="6">
        <f>Table1[[#This Row],[Belastbaar loon]]-Table1[[#This Row],[Belasting]]</f>
        <v>42086.845100000006</v>
      </c>
      <c r="G5551" s="2">
        <f>(Table1[[#This Row],[Belastbaar loon]]-Table1[[#This Row],[Netto loon]])/Table1[[#This Row],[Belastbaar loon]]</f>
        <v>0.33544638328780524</v>
      </c>
      <c r="H5551" s="14">
        <f t="shared" ca="1" si="81"/>
        <v>21239.252699999997</v>
      </c>
      <c r="I5551" s="14">
        <f ca="1">IF(ROW()=2, Table1[[#This Row],[Netto loon]], INDIRECT(ADDRESS(ROW()-1,COLUMN(F:F))))</f>
        <v>42081.747300000003</v>
      </c>
      <c r="J5551" s="6">
        <f ca="1">IF(ROW()=2, 0, Table1[[#This Row],[Belastbaar loon]]-INDIRECT(ADDRESS(ROW()-1,COLUMN(A:A))))</f>
        <v>10</v>
      </c>
      <c r="K5551" s="6">
        <f ca="1">Table1[[#This Row],[Netto loon]]-Table1[[#This Row],[Netto vorige schijf]]</f>
        <v>5.0978000000031898</v>
      </c>
      <c r="L5551" s="2">
        <f ca="1">(Table1[[#This Row],[Bruto tov vorige schijf]]-Table1[[#This Row],[Netto tov vorige schijf]])/MAX(Table1[[#This Row],[Bruto tov vorige schijf]],1)</f>
        <v>0.49021999999968102</v>
      </c>
    </row>
    <row r="5552" spans="1:12" x14ac:dyDescent="0.25">
      <c r="A5552" s="14">
        <v>63341</v>
      </c>
      <c r="B5552" s="6">
        <f>LoonHeffing2020(Table1[[#This Row],[Belastbaar loon]])</f>
        <v>23657.863499999999</v>
      </c>
      <c r="C5552" s="6">
        <f>AlgemeneHeffingsKorting2020(Table1[[#This Row],[Belastbaar loon]])</f>
        <v>293.02640000000002</v>
      </c>
      <c r="D5552" s="14">
        <f>ArbeidsKorting2020(Table1[[#This Row],[Belastbaar loon]])</f>
        <v>2115.7800000000002</v>
      </c>
      <c r="E5552" s="14">
        <f>MAX(Table1[[#This Row],[Loonheffing]]-Table1[[#This Row],[Algemene Heffingskorting]]-Table1[[#This Row],[Arbeidskorting]],0)</f>
        <v>21249.057100000002</v>
      </c>
      <c r="F5552" s="6">
        <f>Table1[[#This Row],[Belastbaar loon]]-Table1[[#This Row],[Belasting]]</f>
        <v>42091.942899999995</v>
      </c>
      <c r="G5552" s="2">
        <f>(Table1[[#This Row],[Belastbaar loon]]-Table1[[#This Row],[Netto loon]])/Table1[[#This Row],[Belastbaar loon]]</f>
        <v>0.33547081826936748</v>
      </c>
      <c r="H5552" s="14">
        <f t="shared" ca="1" si="81"/>
        <v>21244.154899999998</v>
      </c>
      <c r="I5552" s="14">
        <f ca="1">IF(ROW()=2, Table1[[#This Row],[Netto loon]], INDIRECT(ADDRESS(ROW()-1,COLUMN(F:F))))</f>
        <v>42086.845100000006</v>
      </c>
      <c r="J5552" s="6">
        <f ca="1">IF(ROW()=2, 0, Table1[[#This Row],[Belastbaar loon]]-INDIRECT(ADDRESS(ROW()-1,COLUMN(A:A))))</f>
        <v>10</v>
      </c>
      <c r="K5552" s="6">
        <f ca="1">Table1[[#This Row],[Netto loon]]-Table1[[#This Row],[Netto vorige schijf]]</f>
        <v>5.0977999999886379</v>
      </c>
      <c r="L5552" s="2">
        <f ca="1">(Table1[[#This Row],[Bruto tov vorige schijf]]-Table1[[#This Row],[Netto tov vorige schijf]])/MAX(Table1[[#This Row],[Bruto tov vorige schijf]],1)</f>
        <v>0.49022000000113619</v>
      </c>
    </row>
    <row r="5553" spans="1:12" x14ac:dyDescent="0.25">
      <c r="A5553" s="14">
        <v>63351</v>
      </c>
      <c r="B5553" s="6">
        <f>LoonHeffing2020(Table1[[#This Row],[Belastbaar loon]])</f>
        <v>23661.5985</v>
      </c>
      <c r="C5553" s="6">
        <f>AlgemeneHeffingsKorting2020(Table1[[#This Row],[Belastbaar loon]])</f>
        <v>292.45920000000001</v>
      </c>
      <c r="D5553" s="14">
        <f>ArbeidsKorting2020(Table1[[#This Row],[Belastbaar loon]])</f>
        <v>2115.1799999999998</v>
      </c>
      <c r="E5553" s="14">
        <f>MAX(Table1[[#This Row],[Loonheffing]]-Table1[[#This Row],[Algemene Heffingskorting]]-Table1[[#This Row],[Arbeidskorting]],0)</f>
        <v>21253.959299999999</v>
      </c>
      <c r="F5553" s="6">
        <f>Table1[[#This Row],[Belastbaar loon]]-Table1[[#This Row],[Belasting]]</f>
        <v>42097.040699999998</v>
      </c>
      <c r="G5553" s="2">
        <f>(Table1[[#This Row],[Belastbaar loon]]-Table1[[#This Row],[Netto loon]])/Table1[[#This Row],[Belastbaar loon]]</f>
        <v>0.33549524553677135</v>
      </c>
      <c r="H5553" s="14">
        <f t="shared" ca="1" si="81"/>
        <v>21249.057100000002</v>
      </c>
      <c r="I5553" s="14">
        <f ca="1">IF(ROW()=2, Table1[[#This Row],[Netto loon]], INDIRECT(ADDRESS(ROW()-1,COLUMN(F:F))))</f>
        <v>42091.942899999995</v>
      </c>
      <c r="J5553" s="6">
        <f ca="1">IF(ROW()=2, 0, Table1[[#This Row],[Belastbaar loon]]-INDIRECT(ADDRESS(ROW()-1,COLUMN(A:A))))</f>
        <v>10</v>
      </c>
      <c r="K5553" s="6">
        <f ca="1">Table1[[#This Row],[Netto loon]]-Table1[[#This Row],[Netto vorige schijf]]</f>
        <v>5.0978000000031898</v>
      </c>
      <c r="L5553" s="2">
        <f ca="1">(Table1[[#This Row],[Bruto tov vorige schijf]]-Table1[[#This Row],[Netto tov vorige schijf]])/MAX(Table1[[#This Row],[Bruto tov vorige schijf]],1)</f>
        <v>0.49021999999968102</v>
      </c>
    </row>
    <row r="5554" spans="1:12" x14ac:dyDescent="0.25">
      <c r="A5554" s="14">
        <v>63361</v>
      </c>
      <c r="B5554" s="6">
        <f>LoonHeffing2020(Table1[[#This Row],[Belastbaar loon]])</f>
        <v>23665.333500000001</v>
      </c>
      <c r="C5554" s="6">
        <f>AlgemeneHeffingsKorting2020(Table1[[#This Row],[Belastbaar loon]])</f>
        <v>291.892</v>
      </c>
      <c r="D5554" s="14">
        <f>ArbeidsKorting2020(Table1[[#This Row],[Belastbaar loon]])</f>
        <v>2114.58</v>
      </c>
      <c r="E5554" s="14">
        <f>MAX(Table1[[#This Row],[Loonheffing]]-Table1[[#This Row],[Algemene Heffingskorting]]-Table1[[#This Row],[Arbeidskorting]],0)</f>
        <v>21258.861499999999</v>
      </c>
      <c r="F5554" s="6">
        <f>Table1[[#This Row],[Belastbaar loon]]-Table1[[#This Row],[Belasting]]</f>
        <v>42102.138500000001</v>
      </c>
      <c r="G5554" s="2">
        <f>(Table1[[#This Row],[Belastbaar loon]]-Table1[[#This Row],[Netto loon]])/Table1[[#This Row],[Belastbaar loon]]</f>
        <v>0.33551966509366959</v>
      </c>
      <c r="H5554" s="14">
        <f t="shared" ca="1" si="81"/>
        <v>21253.959299999999</v>
      </c>
      <c r="I5554" s="14">
        <f ca="1">IF(ROW()=2, Table1[[#This Row],[Netto loon]], INDIRECT(ADDRESS(ROW()-1,COLUMN(F:F))))</f>
        <v>42097.040699999998</v>
      </c>
      <c r="J5554" s="6">
        <f ca="1">IF(ROW()=2, 0, Table1[[#This Row],[Belastbaar loon]]-INDIRECT(ADDRESS(ROW()-1,COLUMN(A:A))))</f>
        <v>10</v>
      </c>
      <c r="K5554" s="6">
        <f ca="1">Table1[[#This Row],[Netto loon]]-Table1[[#This Row],[Netto vorige schijf]]</f>
        <v>5.0978000000031898</v>
      </c>
      <c r="L5554" s="2">
        <f ca="1">(Table1[[#This Row],[Bruto tov vorige schijf]]-Table1[[#This Row],[Netto tov vorige schijf]])/MAX(Table1[[#This Row],[Bruto tov vorige schijf]],1)</f>
        <v>0.49021999999968102</v>
      </c>
    </row>
    <row r="5555" spans="1:12" x14ac:dyDescent="0.25">
      <c r="A5555" s="14">
        <v>63371</v>
      </c>
      <c r="B5555" s="6">
        <f>LoonHeffing2020(Table1[[#This Row],[Belastbaar loon]])</f>
        <v>23669.068500000001</v>
      </c>
      <c r="C5555" s="6">
        <f>AlgemeneHeffingsKorting2020(Table1[[#This Row],[Belastbaar loon]])</f>
        <v>291.32480000000004</v>
      </c>
      <c r="D5555" s="14">
        <f>ArbeidsKorting2020(Table1[[#This Row],[Belastbaar loon]])</f>
        <v>2113.98</v>
      </c>
      <c r="E5555" s="14">
        <f>MAX(Table1[[#This Row],[Loonheffing]]-Table1[[#This Row],[Algemene Heffingskorting]]-Table1[[#This Row],[Arbeidskorting]],0)</f>
        <v>21263.763700000003</v>
      </c>
      <c r="F5555" s="6">
        <f>Table1[[#This Row],[Belastbaar loon]]-Table1[[#This Row],[Belasting]]</f>
        <v>42107.236299999997</v>
      </c>
      <c r="G5555" s="2">
        <f>(Table1[[#This Row],[Belastbaar loon]]-Table1[[#This Row],[Netto loon]])/Table1[[#This Row],[Belastbaar loon]]</f>
        <v>0.33554407694371247</v>
      </c>
      <c r="H5555" s="14">
        <f t="shared" ca="1" si="81"/>
        <v>21258.861499999999</v>
      </c>
      <c r="I5555" s="14">
        <f ca="1">IF(ROW()=2, Table1[[#This Row],[Netto loon]], INDIRECT(ADDRESS(ROW()-1,COLUMN(F:F))))</f>
        <v>42102.138500000001</v>
      </c>
      <c r="J5555" s="6">
        <f ca="1">IF(ROW()=2, 0, Table1[[#This Row],[Belastbaar loon]]-INDIRECT(ADDRESS(ROW()-1,COLUMN(A:A))))</f>
        <v>10</v>
      </c>
      <c r="K5555" s="6">
        <f ca="1">Table1[[#This Row],[Netto loon]]-Table1[[#This Row],[Netto vorige schijf]]</f>
        <v>5.0977999999959138</v>
      </c>
      <c r="L5555" s="2">
        <f ca="1">(Table1[[#This Row],[Bruto tov vorige schijf]]-Table1[[#This Row],[Netto tov vorige schijf]])/MAX(Table1[[#This Row],[Bruto tov vorige schijf]],1)</f>
        <v>0.49022000000040861</v>
      </c>
    </row>
    <row r="5556" spans="1:12" x14ac:dyDescent="0.25">
      <c r="A5556" s="14">
        <v>63381</v>
      </c>
      <c r="B5556" s="6">
        <f>LoonHeffing2020(Table1[[#This Row],[Belastbaar loon]])</f>
        <v>23672.803499999998</v>
      </c>
      <c r="C5556" s="6">
        <f>AlgemeneHeffingsKorting2020(Table1[[#This Row],[Belastbaar loon]])</f>
        <v>290.75760000000002</v>
      </c>
      <c r="D5556" s="14">
        <f>ArbeidsKorting2020(Table1[[#This Row],[Belastbaar loon]])</f>
        <v>2113.38</v>
      </c>
      <c r="E5556" s="14">
        <f>MAX(Table1[[#This Row],[Loonheffing]]-Table1[[#This Row],[Algemene Heffingskorting]]-Table1[[#This Row],[Arbeidskorting]],0)</f>
        <v>21268.665899999996</v>
      </c>
      <c r="F5556" s="6">
        <f>Table1[[#This Row],[Belastbaar loon]]-Table1[[#This Row],[Belasting]]</f>
        <v>42112.334100000007</v>
      </c>
      <c r="G5556" s="2">
        <f>(Table1[[#This Row],[Belastbaar loon]]-Table1[[#This Row],[Netto loon]])/Table1[[#This Row],[Belastbaar loon]]</f>
        <v>0.33556848109054754</v>
      </c>
      <c r="H5556" s="14">
        <f t="shared" ca="1" si="81"/>
        <v>21263.763700000003</v>
      </c>
      <c r="I5556" s="14">
        <f ca="1">IF(ROW()=2, Table1[[#This Row],[Netto loon]], INDIRECT(ADDRESS(ROW()-1,COLUMN(F:F))))</f>
        <v>42107.236299999997</v>
      </c>
      <c r="J5556" s="6">
        <f ca="1">IF(ROW()=2, 0, Table1[[#This Row],[Belastbaar loon]]-INDIRECT(ADDRESS(ROW()-1,COLUMN(A:A))))</f>
        <v>10</v>
      </c>
      <c r="K5556" s="6">
        <f ca="1">Table1[[#This Row],[Netto loon]]-Table1[[#This Row],[Netto vorige schijf]]</f>
        <v>5.0978000000104657</v>
      </c>
      <c r="L5556" s="2">
        <f ca="1">(Table1[[#This Row],[Bruto tov vorige schijf]]-Table1[[#This Row],[Netto tov vorige schijf]])/MAX(Table1[[#This Row],[Bruto tov vorige schijf]],1)</f>
        <v>0.49021999999895344</v>
      </c>
    </row>
    <row r="5557" spans="1:12" x14ac:dyDescent="0.25">
      <c r="A5557" s="14">
        <v>63391</v>
      </c>
      <c r="B5557" s="6">
        <f>LoonHeffing2020(Table1[[#This Row],[Belastbaar loon]])</f>
        <v>23676.538499999999</v>
      </c>
      <c r="C5557" s="6">
        <f>AlgemeneHeffingsKorting2020(Table1[[#This Row],[Belastbaar loon]])</f>
        <v>290.19040000000001</v>
      </c>
      <c r="D5557" s="14">
        <f>ArbeidsKorting2020(Table1[[#This Row],[Belastbaar loon]])</f>
        <v>2112.7800000000002</v>
      </c>
      <c r="E5557" s="14">
        <f>MAX(Table1[[#This Row],[Loonheffing]]-Table1[[#This Row],[Algemene Heffingskorting]]-Table1[[#This Row],[Arbeidskorting]],0)</f>
        <v>21273.5681</v>
      </c>
      <c r="F5557" s="6">
        <f>Table1[[#This Row],[Belastbaar loon]]-Table1[[#This Row],[Belasting]]</f>
        <v>42117.431899999996</v>
      </c>
      <c r="G5557" s="2">
        <f>(Table1[[#This Row],[Belastbaar loon]]-Table1[[#This Row],[Netto loon]])/Table1[[#This Row],[Belastbaar loon]]</f>
        <v>0.33559287753782091</v>
      </c>
      <c r="H5557" s="14">
        <f t="shared" ca="1" si="81"/>
        <v>21268.665899999996</v>
      </c>
      <c r="I5557" s="14">
        <f ca="1">IF(ROW()=2, Table1[[#This Row],[Netto loon]], INDIRECT(ADDRESS(ROW()-1,COLUMN(F:F))))</f>
        <v>42112.334100000007</v>
      </c>
      <c r="J5557" s="6">
        <f ca="1">IF(ROW()=2, 0, Table1[[#This Row],[Belastbaar loon]]-INDIRECT(ADDRESS(ROW()-1,COLUMN(A:A))))</f>
        <v>10</v>
      </c>
      <c r="K5557" s="6">
        <f ca="1">Table1[[#This Row],[Netto loon]]-Table1[[#This Row],[Netto vorige schijf]]</f>
        <v>5.0977999999886379</v>
      </c>
      <c r="L5557" s="2">
        <f ca="1">(Table1[[#This Row],[Bruto tov vorige schijf]]-Table1[[#This Row],[Netto tov vorige schijf]])/MAX(Table1[[#This Row],[Bruto tov vorige schijf]],1)</f>
        <v>0.49022000000113619</v>
      </c>
    </row>
    <row r="5558" spans="1:12" x14ac:dyDescent="0.25">
      <c r="A5558" s="14">
        <v>63401</v>
      </c>
      <c r="B5558" s="6">
        <f>LoonHeffing2020(Table1[[#This Row],[Belastbaar loon]])</f>
        <v>23680.273499999999</v>
      </c>
      <c r="C5558" s="6">
        <f>AlgemeneHeffingsKorting2020(Table1[[#This Row],[Belastbaar loon]])</f>
        <v>289.6232</v>
      </c>
      <c r="D5558" s="14">
        <f>ArbeidsKorting2020(Table1[[#This Row],[Belastbaar loon]])</f>
        <v>2112.1799999999998</v>
      </c>
      <c r="E5558" s="14">
        <f>MAX(Table1[[#This Row],[Loonheffing]]-Table1[[#This Row],[Algemene Heffingskorting]]-Table1[[#This Row],[Arbeidskorting]],0)</f>
        <v>21278.470300000001</v>
      </c>
      <c r="F5558" s="6">
        <f>Table1[[#This Row],[Belastbaar loon]]-Table1[[#This Row],[Belasting]]</f>
        <v>42122.529699999999</v>
      </c>
      <c r="G5558" s="2">
        <f>(Table1[[#This Row],[Belastbaar loon]]-Table1[[#This Row],[Netto loon]])/Table1[[#This Row],[Belastbaar loon]]</f>
        <v>0.33561726628917526</v>
      </c>
      <c r="H5558" s="14">
        <f t="shared" ca="1" si="81"/>
        <v>21273.5681</v>
      </c>
      <c r="I5558" s="14">
        <f ca="1">IF(ROW()=2, Table1[[#This Row],[Netto loon]], INDIRECT(ADDRESS(ROW()-1,COLUMN(F:F))))</f>
        <v>42117.431899999996</v>
      </c>
      <c r="J5558" s="6">
        <f ca="1">IF(ROW()=2, 0, Table1[[#This Row],[Belastbaar loon]]-INDIRECT(ADDRESS(ROW()-1,COLUMN(A:A))))</f>
        <v>10</v>
      </c>
      <c r="K5558" s="6">
        <f ca="1">Table1[[#This Row],[Netto loon]]-Table1[[#This Row],[Netto vorige schijf]]</f>
        <v>5.0978000000031898</v>
      </c>
      <c r="L5558" s="2">
        <f ca="1">(Table1[[#This Row],[Bruto tov vorige schijf]]-Table1[[#This Row],[Netto tov vorige schijf]])/MAX(Table1[[#This Row],[Bruto tov vorige schijf]],1)</f>
        <v>0.49021999999968102</v>
      </c>
    </row>
    <row r="5559" spans="1:12" x14ac:dyDescent="0.25">
      <c r="A5559" s="14">
        <v>63411</v>
      </c>
      <c r="B5559" s="6">
        <f>LoonHeffing2020(Table1[[#This Row],[Belastbaar loon]])</f>
        <v>23684.0085</v>
      </c>
      <c r="C5559" s="6">
        <f>AlgemeneHeffingsKorting2020(Table1[[#This Row],[Belastbaar loon]])</f>
        <v>289.05600000000004</v>
      </c>
      <c r="D5559" s="14">
        <f>ArbeidsKorting2020(Table1[[#This Row],[Belastbaar loon]])</f>
        <v>2111.58</v>
      </c>
      <c r="E5559" s="14">
        <f>MAX(Table1[[#This Row],[Loonheffing]]-Table1[[#This Row],[Algemene Heffingskorting]]-Table1[[#This Row],[Arbeidskorting]],0)</f>
        <v>21283.372499999998</v>
      </c>
      <c r="F5559" s="6">
        <f>Table1[[#This Row],[Belastbaar loon]]-Table1[[#This Row],[Belasting]]</f>
        <v>42127.627500000002</v>
      </c>
      <c r="G5559" s="2">
        <f>(Table1[[#This Row],[Belastbaar loon]]-Table1[[#This Row],[Netto loon]])/Table1[[#This Row],[Belastbaar loon]]</f>
        <v>0.33564164734825186</v>
      </c>
      <c r="H5559" s="14">
        <f t="shared" ca="1" si="81"/>
        <v>21278.470300000001</v>
      </c>
      <c r="I5559" s="14">
        <f ca="1">IF(ROW()=2, Table1[[#This Row],[Netto loon]], INDIRECT(ADDRESS(ROW()-1,COLUMN(F:F))))</f>
        <v>42122.529699999999</v>
      </c>
      <c r="J5559" s="6">
        <f ca="1">IF(ROW()=2, 0, Table1[[#This Row],[Belastbaar loon]]-INDIRECT(ADDRESS(ROW()-1,COLUMN(A:A))))</f>
        <v>10</v>
      </c>
      <c r="K5559" s="6">
        <f ca="1">Table1[[#This Row],[Netto loon]]-Table1[[#This Row],[Netto vorige schijf]]</f>
        <v>5.0978000000031898</v>
      </c>
      <c r="L5559" s="2">
        <f ca="1">(Table1[[#This Row],[Bruto tov vorige schijf]]-Table1[[#This Row],[Netto tov vorige schijf]])/MAX(Table1[[#This Row],[Bruto tov vorige schijf]],1)</f>
        <v>0.49021999999968102</v>
      </c>
    </row>
    <row r="5560" spans="1:12" x14ac:dyDescent="0.25">
      <c r="A5560" s="14">
        <v>63421</v>
      </c>
      <c r="B5560" s="6">
        <f>LoonHeffing2020(Table1[[#This Row],[Belastbaar loon]])</f>
        <v>23687.7435</v>
      </c>
      <c r="C5560" s="6">
        <f>AlgemeneHeffingsKorting2020(Table1[[#This Row],[Belastbaar loon]])</f>
        <v>288.48880000000003</v>
      </c>
      <c r="D5560" s="14">
        <f>ArbeidsKorting2020(Table1[[#This Row],[Belastbaar loon]])</f>
        <v>2110.98</v>
      </c>
      <c r="E5560" s="14">
        <f>MAX(Table1[[#This Row],[Loonheffing]]-Table1[[#This Row],[Algemene Heffingskorting]]-Table1[[#This Row],[Arbeidskorting]],0)</f>
        <v>21288.274700000002</v>
      </c>
      <c r="F5560" s="6">
        <f>Table1[[#This Row],[Belastbaar loon]]-Table1[[#This Row],[Belasting]]</f>
        <v>42132.725299999998</v>
      </c>
      <c r="G5560" s="2">
        <f>(Table1[[#This Row],[Belastbaar loon]]-Table1[[#This Row],[Netto loon]])/Table1[[#This Row],[Belastbaar loon]]</f>
        <v>0.3356660207186894</v>
      </c>
      <c r="H5560" s="14">
        <f t="shared" ca="1" si="81"/>
        <v>21283.372499999998</v>
      </c>
      <c r="I5560" s="14">
        <f ca="1">IF(ROW()=2, Table1[[#This Row],[Netto loon]], INDIRECT(ADDRESS(ROW()-1,COLUMN(F:F))))</f>
        <v>42127.627500000002</v>
      </c>
      <c r="J5560" s="6">
        <f ca="1">IF(ROW()=2, 0, Table1[[#This Row],[Belastbaar loon]]-INDIRECT(ADDRESS(ROW()-1,COLUMN(A:A))))</f>
        <v>10</v>
      </c>
      <c r="K5560" s="6">
        <f ca="1">Table1[[#This Row],[Netto loon]]-Table1[[#This Row],[Netto vorige schijf]]</f>
        <v>5.0977999999959138</v>
      </c>
      <c r="L5560" s="2">
        <f ca="1">(Table1[[#This Row],[Bruto tov vorige schijf]]-Table1[[#This Row],[Netto tov vorige schijf]])/MAX(Table1[[#This Row],[Bruto tov vorige schijf]],1)</f>
        <v>0.49022000000040861</v>
      </c>
    </row>
    <row r="5561" spans="1:12" x14ac:dyDescent="0.25">
      <c r="A5561" s="14">
        <v>63431</v>
      </c>
      <c r="B5561" s="6">
        <f>LoonHeffing2020(Table1[[#This Row],[Belastbaar loon]])</f>
        <v>23691.478500000001</v>
      </c>
      <c r="C5561" s="6">
        <f>AlgemeneHeffingsKorting2020(Table1[[#This Row],[Belastbaar loon]])</f>
        <v>287.92160000000001</v>
      </c>
      <c r="D5561" s="14">
        <f>ArbeidsKorting2020(Table1[[#This Row],[Belastbaar loon]])</f>
        <v>2110.38</v>
      </c>
      <c r="E5561" s="14">
        <f>MAX(Table1[[#This Row],[Loonheffing]]-Table1[[#This Row],[Algemene Heffingskorting]]-Table1[[#This Row],[Arbeidskorting]],0)</f>
        <v>21293.176899999999</v>
      </c>
      <c r="F5561" s="6">
        <f>Table1[[#This Row],[Belastbaar loon]]-Table1[[#This Row],[Belasting]]</f>
        <v>42137.823100000001</v>
      </c>
      <c r="G5561" s="2">
        <f>(Table1[[#This Row],[Belastbaar loon]]-Table1[[#This Row],[Netto loon]])/Table1[[#This Row],[Belastbaar loon]]</f>
        <v>0.33569038640412413</v>
      </c>
      <c r="H5561" s="14">
        <f t="shared" ca="1" si="81"/>
        <v>21288.274700000002</v>
      </c>
      <c r="I5561" s="14">
        <f ca="1">IF(ROW()=2, Table1[[#This Row],[Netto loon]], INDIRECT(ADDRESS(ROW()-1,COLUMN(F:F))))</f>
        <v>42132.725299999998</v>
      </c>
      <c r="J5561" s="6">
        <f ca="1">IF(ROW()=2, 0, Table1[[#This Row],[Belastbaar loon]]-INDIRECT(ADDRESS(ROW()-1,COLUMN(A:A))))</f>
        <v>10</v>
      </c>
      <c r="K5561" s="6">
        <f ca="1">Table1[[#This Row],[Netto loon]]-Table1[[#This Row],[Netto vorige schijf]]</f>
        <v>5.0978000000031898</v>
      </c>
      <c r="L5561" s="2">
        <f ca="1">(Table1[[#This Row],[Bruto tov vorige schijf]]-Table1[[#This Row],[Netto tov vorige schijf]])/MAX(Table1[[#This Row],[Bruto tov vorige schijf]],1)</f>
        <v>0.49021999999968102</v>
      </c>
    </row>
    <row r="5562" spans="1:12" x14ac:dyDescent="0.25">
      <c r="A5562" s="14">
        <v>63441</v>
      </c>
      <c r="B5562" s="6">
        <f>LoonHeffing2020(Table1[[#This Row],[Belastbaar loon]])</f>
        <v>23695.213500000002</v>
      </c>
      <c r="C5562" s="6">
        <f>AlgemeneHeffingsKorting2020(Table1[[#This Row],[Belastbaar loon]])</f>
        <v>287.3544</v>
      </c>
      <c r="D5562" s="14">
        <f>ArbeidsKorting2020(Table1[[#This Row],[Belastbaar loon]])</f>
        <v>2109.7800000000002</v>
      </c>
      <c r="E5562" s="14">
        <f>MAX(Table1[[#This Row],[Loonheffing]]-Table1[[#This Row],[Algemene Heffingskorting]]-Table1[[#This Row],[Arbeidskorting]],0)</f>
        <v>21298.079100000003</v>
      </c>
      <c r="F5562" s="6">
        <f>Table1[[#This Row],[Belastbaar loon]]-Table1[[#This Row],[Belasting]]</f>
        <v>42142.920899999997</v>
      </c>
      <c r="G5562" s="2">
        <f>(Table1[[#This Row],[Belastbaar loon]]-Table1[[#This Row],[Netto loon]])/Table1[[#This Row],[Belastbaar loon]]</f>
        <v>0.33571474440819032</v>
      </c>
      <c r="H5562" s="14">
        <f t="shared" ca="1" si="81"/>
        <v>21293.176899999999</v>
      </c>
      <c r="I5562" s="14">
        <f ca="1">IF(ROW()=2, Table1[[#This Row],[Netto loon]], INDIRECT(ADDRESS(ROW()-1,COLUMN(F:F))))</f>
        <v>42137.823100000001</v>
      </c>
      <c r="J5562" s="6">
        <f ca="1">IF(ROW()=2, 0, Table1[[#This Row],[Belastbaar loon]]-INDIRECT(ADDRESS(ROW()-1,COLUMN(A:A))))</f>
        <v>10</v>
      </c>
      <c r="K5562" s="6">
        <f ca="1">Table1[[#This Row],[Netto loon]]-Table1[[#This Row],[Netto vorige schijf]]</f>
        <v>5.0977999999959138</v>
      </c>
      <c r="L5562" s="2">
        <f ca="1">(Table1[[#This Row],[Bruto tov vorige schijf]]-Table1[[#This Row],[Netto tov vorige schijf]])/MAX(Table1[[#This Row],[Bruto tov vorige schijf]],1)</f>
        <v>0.49022000000040861</v>
      </c>
    </row>
    <row r="5563" spans="1:12" x14ac:dyDescent="0.25">
      <c r="A5563" s="14">
        <v>63451</v>
      </c>
      <c r="B5563" s="6">
        <f>LoonHeffing2020(Table1[[#This Row],[Belastbaar loon]])</f>
        <v>23698.948499999999</v>
      </c>
      <c r="C5563" s="6">
        <f>AlgemeneHeffingsKorting2020(Table1[[#This Row],[Belastbaar loon]])</f>
        <v>286.78720000000004</v>
      </c>
      <c r="D5563" s="14">
        <f>ArbeidsKorting2020(Table1[[#This Row],[Belastbaar loon]])</f>
        <v>2109.1799999999998</v>
      </c>
      <c r="E5563" s="14">
        <f>MAX(Table1[[#This Row],[Loonheffing]]-Table1[[#This Row],[Algemene Heffingskorting]]-Table1[[#This Row],[Arbeidskorting]],0)</f>
        <v>21302.981299999999</v>
      </c>
      <c r="F5563" s="6">
        <f>Table1[[#This Row],[Belastbaar loon]]-Table1[[#This Row],[Belasting]]</f>
        <v>42148.018700000001</v>
      </c>
      <c r="G5563" s="2">
        <f>(Table1[[#This Row],[Belastbaar loon]]-Table1[[#This Row],[Netto loon]])/Table1[[#This Row],[Belastbaar loon]]</f>
        <v>0.33573909473451952</v>
      </c>
      <c r="H5563" s="14">
        <f t="shared" ca="1" si="81"/>
        <v>21298.079100000003</v>
      </c>
      <c r="I5563" s="14">
        <f ca="1">IF(ROW()=2, Table1[[#This Row],[Netto loon]], INDIRECT(ADDRESS(ROW()-1,COLUMN(F:F))))</f>
        <v>42142.920899999997</v>
      </c>
      <c r="J5563" s="6">
        <f ca="1">IF(ROW()=2, 0, Table1[[#This Row],[Belastbaar loon]]-INDIRECT(ADDRESS(ROW()-1,COLUMN(A:A))))</f>
        <v>10</v>
      </c>
      <c r="K5563" s="6">
        <f ca="1">Table1[[#This Row],[Netto loon]]-Table1[[#This Row],[Netto vorige schijf]]</f>
        <v>5.0978000000031898</v>
      </c>
      <c r="L5563" s="2">
        <f ca="1">(Table1[[#This Row],[Bruto tov vorige schijf]]-Table1[[#This Row],[Netto tov vorige schijf]])/MAX(Table1[[#This Row],[Bruto tov vorige schijf]],1)</f>
        <v>0.49021999999968102</v>
      </c>
    </row>
    <row r="5564" spans="1:12" x14ac:dyDescent="0.25">
      <c r="A5564" s="14">
        <v>63461</v>
      </c>
      <c r="B5564" s="6">
        <f>LoonHeffing2020(Table1[[#This Row],[Belastbaar loon]])</f>
        <v>23702.683499999999</v>
      </c>
      <c r="C5564" s="6">
        <f>AlgemeneHeffingsKorting2020(Table1[[#This Row],[Belastbaar loon]])</f>
        <v>286.22000000000003</v>
      </c>
      <c r="D5564" s="14">
        <f>ArbeidsKorting2020(Table1[[#This Row],[Belastbaar loon]])</f>
        <v>2108.58</v>
      </c>
      <c r="E5564" s="14">
        <f>MAX(Table1[[#This Row],[Loonheffing]]-Table1[[#This Row],[Algemene Heffingskorting]]-Table1[[#This Row],[Arbeidskorting]],0)</f>
        <v>21307.883499999996</v>
      </c>
      <c r="F5564" s="6">
        <f>Table1[[#This Row],[Belastbaar loon]]-Table1[[#This Row],[Belasting]]</f>
        <v>42153.116500000004</v>
      </c>
      <c r="G5564" s="2">
        <f>(Table1[[#This Row],[Belastbaar loon]]-Table1[[#This Row],[Netto loon]])/Table1[[#This Row],[Belastbaar loon]]</f>
        <v>0.33576343738674141</v>
      </c>
      <c r="H5564" s="14">
        <f t="shared" ca="1" si="81"/>
        <v>21302.981299999999</v>
      </c>
      <c r="I5564" s="14">
        <f ca="1">IF(ROW()=2, Table1[[#This Row],[Netto loon]], INDIRECT(ADDRESS(ROW()-1,COLUMN(F:F))))</f>
        <v>42148.018700000001</v>
      </c>
      <c r="J5564" s="6">
        <f ca="1">IF(ROW()=2, 0, Table1[[#This Row],[Belastbaar loon]]-INDIRECT(ADDRESS(ROW()-1,COLUMN(A:A))))</f>
        <v>10</v>
      </c>
      <c r="K5564" s="6">
        <f ca="1">Table1[[#This Row],[Netto loon]]-Table1[[#This Row],[Netto vorige schijf]]</f>
        <v>5.0978000000031898</v>
      </c>
      <c r="L5564" s="2">
        <f ca="1">(Table1[[#This Row],[Bruto tov vorige schijf]]-Table1[[#This Row],[Netto tov vorige schijf]])/MAX(Table1[[#This Row],[Bruto tov vorige schijf]],1)</f>
        <v>0.49021999999968102</v>
      </c>
    </row>
    <row r="5565" spans="1:12" x14ac:dyDescent="0.25">
      <c r="A5565" s="14">
        <v>63471</v>
      </c>
      <c r="B5565" s="6">
        <f>LoonHeffing2020(Table1[[#This Row],[Belastbaar loon]])</f>
        <v>23706.4185</v>
      </c>
      <c r="C5565" s="6">
        <f>AlgemeneHeffingsKorting2020(Table1[[#This Row],[Belastbaar loon]])</f>
        <v>285.65280000000001</v>
      </c>
      <c r="D5565" s="14">
        <f>ArbeidsKorting2020(Table1[[#This Row],[Belastbaar loon]])</f>
        <v>2107.98</v>
      </c>
      <c r="E5565" s="14">
        <f>MAX(Table1[[#This Row],[Loonheffing]]-Table1[[#This Row],[Algemene Heffingskorting]]-Table1[[#This Row],[Arbeidskorting]],0)</f>
        <v>21312.7857</v>
      </c>
      <c r="F5565" s="6">
        <f>Table1[[#This Row],[Belastbaar loon]]-Table1[[#This Row],[Belasting]]</f>
        <v>42158.2143</v>
      </c>
      <c r="G5565" s="2">
        <f>(Table1[[#This Row],[Belastbaar loon]]-Table1[[#This Row],[Netto loon]])/Table1[[#This Row],[Belastbaar loon]]</f>
        <v>0.33578777236848323</v>
      </c>
      <c r="H5565" s="14">
        <f t="shared" ca="1" si="81"/>
        <v>21307.883499999996</v>
      </c>
      <c r="I5565" s="14">
        <f ca="1">IF(ROW()=2, Table1[[#This Row],[Netto loon]], INDIRECT(ADDRESS(ROW()-1,COLUMN(F:F))))</f>
        <v>42153.116500000004</v>
      </c>
      <c r="J5565" s="6">
        <f ca="1">IF(ROW()=2, 0, Table1[[#This Row],[Belastbaar loon]]-INDIRECT(ADDRESS(ROW()-1,COLUMN(A:A))))</f>
        <v>10</v>
      </c>
      <c r="K5565" s="6">
        <f ca="1">Table1[[#This Row],[Netto loon]]-Table1[[#This Row],[Netto vorige schijf]]</f>
        <v>5.0977999999959138</v>
      </c>
      <c r="L5565" s="2">
        <f ca="1">(Table1[[#This Row],[Bruto tov vorige schijf]]-Table1[[#This Row],[Netto tov vorige schijf]])/MAX(Table1[[#This Row],[Bruto tov vorige schijf]],1)</f>
        <v>0.49022000000040861</v>
      </c>
    </row>
    <row r="5566" spans="1:12" x14ac:dyDescent="0.25">
      <c r="A5566" s="14">
        <v>63481</v>
      </c>
      <c r="B5566" s="6">
        <f>LoonHeffing2020(Table1[[#This Row],[Belastbaar loon]])</f>
        <v>23710.1535</v>
      </c>
      <c r="C5566" s="6">
        <f>AlgemeneHeffingsKorting2020(Table1[[#This Row],[Belastbaar loon]])</f>
        <v>285.0856</v>
      </c>
      <c r="D5566" s="14">
        <f>ArbeidsKorting2020(Table1[[#This Row],[Belastbaar loon]])</f>
        <v>2107.38</v>
      </c>
      <c r="E5566" s="14">
        <f>MAX(Table1[[#This Row],[Loonheffing]]-Table1[[#This Row],[Algemene Heffingskorting]]-Table1[[#This Row],[Arbeidskorting]],0)</f>
        <v>21317.687900000001</v>
      </c>
      <c r="F5566" s="6">
        <f>Table1[[#This Row],[Belastbaar loon]]-Table1[[#This Row],[Belasting]]</f>
        <v>42163.312099999996</v>
      </c>
      <c r="G5566" s="2">
        <f>(Table1[[#This Row],[Belastbaar loon]]-Table1[[#This Row],[Netto loon]])/Table1[[#This Row],[Belastbaar loon]]</f>
        <v>0.33581209968336989</v>
      </c>
      <c r="H5566" s="14">
        <f t="shared" ca="1" si="81"/>
        <v>21312.7857</v>
      </c>
      <c r="I5566" s="14">
        <f ca="1">IF(ROW()=2, Table1[[#This Row],[Netto loon]], INDIRECT(ADDRESS(ROW()-1,COLUMN(F:F))))</f>
        <v>42158.2143</v>
      </c>
      <c r="J5566" s="6">
        <f ca="1">IF(ROW()=2, 0, Table1[[#This Row],[Belastbaar loon]]-INDIRECT(ADDRESS(ROW()-1,COLUMN(A:A))))</f>
        <v>10</v>
      </c>
      <c r="K5566" s="6">
        <f ca="1">Table1[[#This Row],[Netto loon]]-Table1[[#This Row],[Netto vorige schijf]]</f>
        <v>5.0977999999959138</v>
      </c>
      <c r="L5566" s="2">
        <f ca="1">(Table1[[#This Row],[Bruto tov vorige schijf]]-Table1[[#This Row],[Netto tov vorige schijf]])/MAX(Table1[[#This Row],[Bruto tov vorige schijf]],1)</f>
        <v>0.49022000000040861</v>
      </c>
    </row>
    <row r="5567" spans="1:12" x14ac:dyDescent="0.25">
      <c r="A5567" s="14">
        <v>63491</v>
      </c>
      <c r="B5567" s="6">
        <f>LoonHeffing2020(Table1[[#This Row],[Belastbaar loon]])</f>
        <v>23713.888500000001</v>
      </c>
      <c r="C5567" s="6">
        <f>AlgemeneHeffingsKorting2020(Table1[[#This Row],[Belastbaar loon]])</f>
        <v>284.51840000000004</v>
      </c>
      <c r="D5567" s="14">
        <f>ArbeidsKorting2020(Table1[[#This Row],[Belastbaar loon]])</f>
        <v>2106.7800000000002</v>
      </c>
      <c r="E5567" s="14">
        <f>MAX(Table1[[#This Row],[Loonheffing]]-Table1[[#This Row],[Algemene Heffingskorting]]-Table1[[#This Row],[Arbeidskorting]],0)</f>
        <v>21322.590100000001</v>
      </c>
      <c r="F5567" s="6">
        <f>Table1[[#This Row],[Belastbaar loon]]-Table1[[#This Row],[Belasting]]</f>
        <v>42168.409899999999</v>
      </c>
      <c r="G5567" s="2">
        <f>(Table1[[#This Row],[Belastbaar loon]]-Table1[[#This Row],[Netto loon]])/Table1[[#This Row],[Belastbaar loon]]</f>
        <v>0.33583641933502389</v>
      </c>
      <c r="H5567" s="14">
        <f t="shared" ca="1" si="81"/>
        <v>21317.687900000001</v>
      </c>
      <c r="I5567" s="14">
        <f ca="1">IF(ROW()=2, Table1[[#This Row],[Netto loon]], INDIRECT(ADDRESS(ROW()-1,COLUMN(F:F))))</f>
        <v>42163.312099999996</v>
      </c>
      <c r="J5567" s="6">
        <f ca="1">IF(ROW()=2, 0, Table1[[#This Row],[Belastbaar loon]]-INDIRECT(ADDRESS(ROW()-1,COLUMN(A:A))))</f>
        <v>10</v>
      </c>
      <c r="K5567" s="6">
        <f ca="1">Table1[[#This Row],[Netto loon]]-Table1[[#This Row],[Netto vorige schijf]]</f>
        <v>5.0978000000031898</v>
      </c>
      <c r="L5567" s="2">
        <f ca="1">(Table1[[#This Row],[Bruto tov vorige schijf]]-Table1[[#This Row],[Netto tov vorige schijf]])/MAX(Table1[[#This Row],[Bruto tov vorige schijf]],1)</f>
        <v>0.49021999999968102</v>
      </c>
    </row>
    <row r="5568" spans="1:12" x14ac:dyDescent="0.25">
      <c r="A5568" s="14">
        <v>63501</v>
      </c>
      <c r="B5568" s="6">
        <f>LoonHeffing2020(Table1[[#This Row],[Belastbaar loon]])</f>
        <v>23717.623500000002</v>
      </c>
      <c r="C5568" s="6">
        <f>AlgemeneHeffingsKorting2020(Table1[[#This Row],[Belastbaar loon]])</f>
        <v>283.95120000000003</v>
      </c>
      <c r="D5568" s="14">
        <f>ArbeidsKorting2020(Table1[[#This Row],[Belastbaar loon]])</f>
        <v>2106.1799999999998</v>
      </c>
      <c r="E5568" s="14">
        <f>MAX(Table1[[#This Row],[Loonheffing]]-Table1[[#This Row],[Algemene Heffingskorting]]-Table1[[#This Row],[Arbeidskorting]],0)</f>
        <v>21327.492300000002</v>
      </c>
      <c r="F5568" s="6">
        <f>Table1[[#This Row],[Belastbaar loon]]-Table1[[#This Row],[Belasting]]</f>
        <v>42173.507700000002</v>
      </c>
      <c r="G5568" s="2">
        <f>(Table1[[#This Row],[Belastbaar loon]]-Table1[[#This Row],[Netto loon]])/Table1[[#This Row],[Belastbaar loon]]</f>
        <v>0.33586073132706568</v>
      </c>
      <c r="H5568" s="14">
        <f t="shared" ca="1" si="81"/>
        <v>21322.590100000001</v>
      </c>
      <c r="I5568" s="14">
        <f ca="1">IF(ROW()=2, Table1[[#This Row],[Netto loon]], INDIRECT(ADDRESS(ROW()-1,COLUMN(F:F))))</f>
        <v>42168.409899999999</v>
      </c>
      <c r="J5568" s="6">
        <f ca="1">IF(ROW()=2, 0, Table1[[#This Row],[Belastbaar loon]]-INDIRECT(ADDRESS(ROW()-1,COLUMN(A:A))))</f>
        <v>10</v>
      </c>
      <c r="K5568" s="6">
        <f ca="1">Table1[[#This Row],[Netto loon]]-Table1[[#This Row],[Netto vorige schijf]]</f>
        <v>5.0978000000031898</v>
      </c>
      <c r="L5568" s="2">
        <f ca="1">(Table1[[#This Row],[Bruto tov vorige schijf]]-Table1[[#This Row],[Netto tov vorige schijf]])/MAX(Table1[[#This Row],[Bruto tov vorige schijf]],1)</f>
        <v>0.49021999999968102</v>
      </c>
    </row>
    <row r="5569" spans="1:12" x14ac:dyDescent="0.25">
      <c r="A5569" s="14">
        <v>63511</v>
      </c>
      <c r="B5569" s="6">
        <f>LoonHeffing2020(Table1[[#This Row],[Belastbaar loon]])</f>
        <v>23721.358499999998</v>
      </c>
      <c r="C5569" s="6">
        <f>AlgemeneHeffingsKorting2020(Table1[[#This Row],[Belastbaar loon]])</f>
        <v>283.38400000000001</v>
      </c>
      <c r="D5569" s="14">
        <f>ArbeidsKorting2020(Table1[[#This Row],[Belastbaar loon]])</f>
        <v>2105.58</v>
      </c>
      <c r="E5569" s="14">
        <f>MAX(Table1[[#This Row],[Loonheffing]]-Table1[[#This Row],[Algemene Heffingskorting]]-Table1[[#This Row],[Arbeidskorting]],0)</f>
        <v>21332.394499999995</v>
      </c>
      <c r="F5569" s="6">
        <f>Table1[[#This Row],[Belastbaar loon]]-Table1[[#This Row],[Belasting]]</f>
        <v>42178.605500000005</v>
      </c>
      <c r="G5569" s="2">
        <f>(Table1[[#This Row],[Belastbaar loon]]-Table1[[#This Row],[Netto loon]])/Table1[[#This Row],[Belastbaar loon]]</f>
        <v>0.3358850356631134</v>
      </c>
      <c r="H5569" s="14">
        <f t="shared" ca="1" si="81"/>
        <v>21327.492300000002</v>
      </c>
      <c r="I5569" s="14">
        <f ca="1">IF(ROW()=2, Table1[[#This Row],[Netto loon]], INDIRECT(ADDRESS(ROW()-1,COLUMN(F:F))))</f>
        <v>42173.507700000002</v>
      </c>
      <c r="J5569" s="6">
        <f ca="1">IF(ROW()=2, 0, Table1[[#This Row],[Belastbaar loon]]-INDIRECT(ADDRESS(ROW()-1,COLUMN(A:A))))</f>
        <v>10</v>
      </c>
      <c r="K5569" s="6">
        <f ca="1">Table1[[#This Row],[Netto loon]]-Table1[[#This Row],[Netto vorige schijf]]</f>
        <v>5.0978000000031898</v>
      </c>
      <c r="L5569" s="2">
        <f ca="1">(Table1[[#This Row],[Bruto tov vorige schijf]]-Table1[[#This Row],[Netto tov vorige schijf]])/MAX(Table1[[#This Row],[Bruto tov vorige schijf]],1)</f>
        <v>0.49021999999968102</v>
      </c>
    </row>
    <row r="5570" spans="1:12" x14ac:dyDescent="0.25">
      <c r="A5570" s="14">
        <v>63521</v>
      </c>
      <c r="B5570" s="6">
        <f>LoonHeffing2020(Table1[[#This Row],[Belastbaar loon]])</f>
        <v>23725.093499999999</v>
      </c>
      <c r="C5570" s="6">
        <f>AlgemeneHeffingsKorting2020(Table1[[#This Row],[Belastbaar loon]])</f>
        <v>282.8168</v>
      </c>
      <c r="D5570" s="14">
        <f>ArbeidsKorting2020(Table1[[#This Row],[Belastbaar loon]])</f>
        <v>2104.98</v>
      </c>
      <c r="E5570" s="14">
        <f>MAX(Table1[[#This Row],[Loonheffing]]-Table1[[#This Row],[Algemene Heffingskorting]]-Table1[[#This Row],[Arbeidskorting]],0)</f>
        <v>21337.296699999999</v>
      </c>
      <c r="F5570" s="6">
        <f>Table1[[#This Row],[Belastbaar loon]]-Table1[[#This Row],[Belasting]]</f>
        <v>42183.703300000001</v>
      </c>
      <c r="G5570" s="2">
        <f>(Table1[[#This Row],[Belastbaar loon]]-Table1[[#This Row],[Netto loon]])/Table1[[#This Row],[Belastbaar loon]]</f>
        <v>0.33590933234678294</v>
      </c>
      <c r="H5570" s="14">
        <f t="shared" ca="1" si="81"/>
        <v>21332.394499999995</v>
      </c>
      <c r="I5570" s="14">
        <f ca="1">IF(ROW()=2, Table1[[#This Row],[Netto loon]], INDIRECT(ADDRESS(ROW()-1,COLUMN(F:F))))</f>
        <v>42178.605500000005</v>
      </c>
      <c r="J5570" s="6">
        <f ca="1">IF(ROW()=2, 0, Table1[[#This Row],[Belastbaar loon]]-INDIRECT(ADDRESS(ROW()-1,COLUMN(A:A))))</f>
        <v>10</v>
      </c>
      <c r="K5570" s="6">
        <f ca="1">Table1[[#This Row],[Netto loon]]-Table1[[#This Row],[Netto vorige schijf]]</f>
        <v>5.0977999999959138</v>
      </c>
      <c r="L5570" s="2">
        <f ca="1">(Table1[[#This Row],[Bruto tov vorige schijf]]-Table1[[#This Row],[Netto tov vorige schijf]])/MAX(Table1[[#This Row],[Bruto tov vorige schijf]],1)</f>
        <v>0.49022000000040861</v>
      </c>
    </row>
    <row r="5571" spans="1:12" x14ac:dyDescent="0.25">
      <c r="A5571" s="14">
        <v>63531</v>
      </c>
      <c r="B5571" s="6">
        <f>LoonHeffing2020(Table1[[#This Row],[Belastbaar loon]])</f>
        <v>23728.8285</v>
      </c>
      <c r="C5571" s="6">
        <f>AlgemeneHeffingsKorting2020(Table1[[#This Row],[Belastbaar loon]])</f>
        <v>282.24960000000004</v>
      </c>
      <c r="D5571" s="14">
        <f>ArbeidsKorting2020(Table1[[#This Row],[Belastbaar loon]])</f>
        <v>2104.38</v>
      </c>
      <c r="E5571" s="14">
        <f>MAX(Table1[[#This Row],[Loonheffing]]-Table1[[#This Row],[Algemene Heffingskorting]]-Table1[[#This Row],[Arbeidskorting]],0)</f>
        <v>21342.198899999999</v>
      </c>
      <c r="F5571" s="6">
        <f>Table1[[#This Row],[Belastbaar loon]]-Table1[[#This Row],[Belasting]]</f>
        <v>42188.801099999997</v>
      </c>
      <c r="G5571" s="2">
        <f>(Table1[[#This Row],[Belastbaar loon]]-Table1[[#This Row],[Netto loon]])/Table1[[#This Row],[Belastbaar loon]]</f>
        <v>0.33593362138168775</v>
      </c>
      <c r="H5571" s="14">
        <f t="shared" ca="1" si="81"/>
        <v>21337.296699999999</v>
      </c>
      <c r="I5571" s="14">
        <f ca="1">IF(ROW()=2, Table1[[#This Row],[Netto loon]], INDIRECT(ADDRESS(ROW()-1,COLUMN(F:F))))</f>
        <v>42183.703300000001</v>
      </c>
      <c r="J5571" s="6">
        <f ca="1">IF(ROW()=2, 0, Table1[[#This Row],[Belastbaar loon]]-INDIRECT(ADDRESS(ROW()-1,COLUMN(A:A))))</f>
        <v>10</v>
      </c>
      <c r="K5571" s="6">
        <f ca="1">Table1[[#This Row],[Netto loon]]-Table1[[#This Row],[Netto vorige schijf]]</f>
        <v>5.0977999999959138</v>
      </c>
      <c r="L5571" s="2">
        <f ca="1">(Table1[[#This Row],[Bruto tov vorige schijf]]-Table1[[#This Row],[Netto tov vorige schijf]])/MAX(Table1[[#This Row],[Bruto tov vorige schijf]],1)</f>
        <v>0.49022000000040861</v>
      </c>
    </row>
    <row r="5572" spans="1:12" x14ac:dyDescent="0.25">
      <c r="A5572" s="14">
        <v>63541</v>
      </c>
      <c r="B5572" s="6">
        <f>LoonHeffing2020(Table1[[#This Row],[Belastbaar loon]])</f>
        <v>23732.5635</v>
      </c>
      <c r="C5572" s="6">
        <f>AlgemeneHeffingsKorting2020(Table1[[#This Row],[Belastbaar loon]])</f>
        <v>281.68240000000003</v>
      </c>
      <c r="D5572" s="14">
        <f>ArbeidsKorting2020(Table1[[#This Row],[Belastbaar loon]])</f>
        <v>2103.7800000000002</v>
      </c>
      <c r="E5572" s="14">
        <f>MAX(Table1[[#This Row],[Loonheffing]]-Table1[[#This Row],[Algemene Heffingskorting]]-Table1[[#This Row],[Arbeidskorting]],0)</f>
        <v>21347.1011</v>
      </c>
      <c r="F5572" s="6">
        <f>Table1[[#This Row],[Belastbaar loon]]-Table1[[#This Row],[Belasting]]</f>
        <v>42193.8989</v>
      </c>
      <c r="G5572" s="2">
        <f>(Table1[[#This Row],[Belastbaar loon]]-Table1[[#This Row],[Netto loon]])/Table1[[#This Row],[Belastbaar loon]]</f>
        <v>0.33595790277143889</v>
      </c>
      <c r="H5572" s="14">
        <f t="shared" ca="1" si="81"/>
        <v>21342.198899999999</v>
      </c>
      <c r="I5572" s="14">
        <f ca="1">IF(ROW()=2, Table1[[#This Row],[Netto loon]], INDIRECT(ADDRESS(ROW()-1,COLUMN(F:F))))</f>
        <v>42188.801099999997</v>
      </c>
      <c r="J5572" s="6">
        <f ca="1">IF(ROW()=2, 0, Table1[[#This Row],[Belastbaar loon]]-INDIRECT(ADDRESS(ROW()-1,COLUMN(A:A))))</f>
        <v>10</v>
      </c>
      <c r="K5572" s="6">
        <f ca="1">Table1[[#This Row],[Netto loon]]-Table1[[#This Row],[Netto vorige schijf]]</f>
        <v>5.0978000000031898</v>
      </c>
      <c r="L5572" s="2">
        <f ca="1">(Table1[[#This Row],[Bruto tov vorige schijf]]-Table1[[#This Row],[Netto tov vorige schijf]])/MAX(Table1[[#This Row],[Bruto tov vorige schijf]],1)</f>
        <v>0.49021999999968102</v>
      </c>
    </row>
    <row r="5573" spans="1:12" x14ac:dyDescent="0.25">
      <c r="A5573" s="14">
        <v>63551</v>
      </c>
      <c r="B5573" s="6">
        <f>LoonHeffing2020(Table1[[#This Row],[Belastbaar loon]])</f>
        <v>23736.298500000001</v>
      </c>
      <c r="C5573" s="6">
        <f>AlgemeneHeffingsKorting2020(Table1[[#This Row],[Belastbaar loon]])</f>
        <v>281.11520000000002</v>
      </c>
      <c r="D5573" s="14">
        <f>ArbeidsKorting2020(Table1[[#This Row],[Belastbaar loon]])</f>
        <v>2103.1799999999998</v>
      </c>
      <c r="E5573" s="14">
        <f>MAX(Table1[[#This Row],[Loonheffing]]-Table1[[#This Row],[Algemene Heffingskorting]]-Table1[[#This Row],[Arbeidskorting]],0)</f>
        <v>21352.0033</v>
      </c>
      <c r="F5573" s="6">
        <f>Table1[[#This Row],[Belastbaar loon]]-Table1[[#This Row],[Belasting]]</f>
        <v>42198.996700000003</v>
      </c>
      <c r="G5573" s="2">
        <f>(Table1[[#This Row],[Belastbaar loon]]-Table1[[#This Row],[Netto loon]])/Table1[[#This Row],[Belastbaar loon]]</f>
        <v>0.33598217651964557</v>
      </c>
      <c r="H5573" s="14">
        <f t="shared" ca="1" si="81"/>
        <v>21347.1011</v>
      </c>
      <c r="I5573" s="14">
        <f ca="1">IF(ROW()=2, Table1[[#This Row],[Netto loon]], INDIRECT(ADDRESS(ROW()-1,COLUMN(F:F))))</f>
        <v>42193.8989</v>
      </c>
      <c r="J5573" s="6">
        <f ca="1">IF(ROW()=2, 0, Table1[[#This Row],[Belastbaar loon]]-INDIRECT(ADDRESS(ROW()-1,COLUMN(A:A))))</f>
        <v>10</v>
      </c>
      <c r="K5573" s="6">
        <f ca="1">Table1[[#This Row],[Netto loon]]-Table1[[#This Row],[Netto vorige schijf]]</f>
        <v>5.0978000000031898</v>
      </c>
      <c r="L5573" s="2">
        <f ca="1">(Table1[[#This Row],[Bruto tov vorige schijf]]-Table1[[#This Row],[Netto tov vorige schijf]])/MAX(Table1[[#This Row],[Bruto tov vorige schijf]],1)</f>
        <v>0.49021999999968102</v>
      </c>
    </row>
    <row r="5574" spans="1:12" x14ac:dyDescent="0.25">
      <c r="A5574" s="14">
        <v>63561</v>
      </c>
      <c r="B5574" s="6">
        <f>LoonHeffing2020(Table1[[#This Row],[Belastbaar loon]])</f>
        <v>23740.033500000001</v>
      </c>
      <c r="C5574" s="6">
        <f>AlgemeneHeffingsKorting2020(Table1[[#This Row],[Belastbaar loon]])</f>
        <v>280.548</v>
      </c>
      <c r="D5574" s="14">
        <f>ArbeidsKorting2020(Table1[[#This Row],[Belastbaar loon]])</f>
        <v>2102.58</v>
      </c>
      <c r="E5574" s="14">
        <f>MAX(Table1[[#This Row],[Loonheffing]]-Table1[[#This Row],[Algemene Heffingskorting]]-Table1[[#This Row],[Arbeidskorting]],0)</f>
        <v>21356.905500000001</v>
      </c>
      <c r="F5574" s="6">
        <f>Table1[[#This Row],[Belastbaar loon]]-Table1[[#This Row],[Belasting]]</f>
        <v>42204.094499999999</v>
      </c>
      <c r="G5574" s="2">
        <f>(Table1[[#This Row],[Belastbaar loon]]-Table1[[#This Row],[Netto loon]])/Table1[[#This Row],[Belastbaar loon]]</f>
        <v>0.33600644262991458</v>
      </c>
      <c r="H5574" s="14">
        <f t="shared" ca="1" si="81"/>
        <v>21352.0033</v>
      </c>
      <c r="I5574" s="14">
        <f ca="1">IF(ROW()=2, Table1[[#This Row],[Netto loon]], INDIRECT(ADDRESS(ROW()-1,COLUMN(F:F))))</f>
        <v>42198.996700000003</v>
      </c>
      <c r="J5574" s="6">
        <f ca="1">IF(ROW()=2, 0, Table1[[#This Row],[Belastbaar loon]]-INDIRECT(ADDRESS(ROW()-1,COLUMN(A:A))))</f>
        <v>10</v>
      </c>
      <c r="K5574" s="6">
        <f ca="1">Table1[[#This Row],[Netto loon]]-Table1[[#This Row],[Netto vorige schijf]]</f>
        <v>5.0977999999959138</v>
      </c>
      <c r="L5574" s="2">
        <f ca="1">(Table1[[#This Row],[Bruto tov vorige schijf]]-Table1[[#This Row],[Netto tov vorige schijf]])/MAX(Table1[[#This Row],[Bruto tov vorige schijf]],1)</f>
        <v>0.49022000000040861</v>
      </c>
    </row>
    <row r="5575" spans="1:12" x14ac:dyDescent="0.25">
      <c r="A5575" s="14">
        <v>63571</v>
      </c>
      <c r="B5575" s="6">
        <f>LoonHeffing2020(Table1[[#This Row],[Belastbaar loon]])</f>
        <v>23743.768499999998</v>
      </c>
      <c r="C5575" s="6">
        <f>AlgemeneHeffingsKorting2020(Table1[[#This Row],[Belastbaar loon]])</f>
        <v>279.98080000000004</v>
      </c>
      <c r="D5575" s="14">
        <f>ArbeidsKorting2020(Table1[[#This Row],[Belastbaar loon]])</f>
        <v>2101.98</v>
      </c>
      <c r="E5575" s="14">
        <f>MAX(Table1[[#This Row],[Loonheffing]]-Table1[[#This Row],[Algemene Heffingskorting]]-Table1[[#This Row],[Arbeidskorting]],0)</f>
        <v>21361.807699999998</v>
      </c>
      <c r="F5575" s="6">
        <f>Table1[[#This Row],[Belastbaar loon]]-Table1[[#This Row],[Belasting]]</f>
        <v>42209.192300000002</v>
      </c>
      <c r="G5575" s="2">
        <f>(Table1[[#This Row],[Belastbaar loon]]-Table1[[#This Row],[Netto loon]])/Table1[[#This Row],[Belastbaar loon]]</f>
        <v>0.33603070110585009</v>
      </c>
      <c r="H5575" s="14">
        <f t="shared" ca="1" si="81"/>
        <v>21356.905500000001</v>
      </c>
      <c r="I5575" s="14">
        <f ca="1">IF(ROW()=2, Table1[[#This Row],[Netto loon]], INDIRECT(ADDRESS(ROW()-1,COLUMN(F:F))))</f>
        <v>42204.094499999999</v>
      </c>
      <c r="J5575" s="6">
        <f ca="1">IF(ROW()=2, 0, Table1[[#This Row],[Belastbaar loon]]-INDIRECT(ADDRESS(ROW()-1,COLUMN(A:A))))</f>
        <v>10</v>
      </c>
      <c r="K5575" s="6">
        <f ca="1">Table1[[#This Row],[Netto loon]]-Table1[[#This Row],[Netto vorige schijf]]</f>
        <v>5.0978000000031898</v>
      </c>
      <c r="L5575" s="2">
        <f ca="1">(Table1[[#This Row],[Bruto tov vorige schijf]]-Table1[[#This Row],[Netto tov vorige schijf]])/MAX(Table1[[#This Row],[Bruto tov vorige schijf]],1)</f>
        <v>0.49021999999968102</v>
      </c>
    </row>
    <row r="5576" spans="1:12" x14ac:dyDescent="0.25">
      <c r="A5576" s="14">
        <v>63581</v>
      </c>
      <c r="B5576" s="6">
        <f>LoonHeffing2020(Table1[[#This Row],[Belastbaar loon]])</f>
        <v>23747.503499999999</v>
      </c>
      <c r="C5576" s="6">
        <f>AlgemeneHeffingsKorting2020(Table1[[#This Row],[Belastbaar loon]])</f>
        <v>279.41360000000003</v>
      </c>
      <c r="D5576" s="14">
        <f>ArbeidsKorting2020(Table1[[#This Row],[Belastbaar loon]])</f>
        <v>2101.38</v>
      </c>
      <c r="E5576" s="14">
        <f>MAX(Table1[[#This Row],[Loonheffing]]-Table1[[#This Row],[Algemene Heffingskorting]]-Table1[[#This Row],[Arbeidskorting]],0)</f>
        <v>21366.709899999998</v>
      </c>
      <c r="F5576" s="6">
        <f>Table1[[#This Row],[Belastbaar loon]]-Table1[[#This Row],[Belasting]]</f>
        <v>42214.290099999998</v>
      </c>
      <c r="G5576" s="2">
        <f>(Table1[[#This Row],[Belastbaar loon]]-Table1[[#This Row],[Netto loon]])/Table1[[#This Row],[Belastbaar loon]]</f>
        <v>0.33605495195105456</v>
      </c>
      <c r="H5576" s="14">
        <f t="shared" ca="1" si="81"/>
        <v>21361.807699999998</v>
      </c>
      <c r="I5576" s="14">
        <f ca="1">IF(ROW()=2, Table1[[#This Row],[Netto loon]], INDIRECT(ADDRESS(ROW()-1,COLUMN(F:F))))</f>
        <v>42209.192300000002</v>
      </c>
      <c r="J5576" s="6">
        <f ca="1">IF(ROW()=2, 0, Table1[[#This Row],[Belastbaar loon]]-INDIRECT(ADDRESS(ROW()-1,COLUMN(A:A))))</f>
        <v>10</v>
      </c>
      <c r="K5576" s="6">
        <f ca="1">Table1[[#This Row],[Netto loon]]-Table1[[#This Row],[Netto vorige schijf]]</f>
        <v>5.0977999999959138</v>
      </c>
      <c r="L5576" s="2">
        <f ca="1">(Table1[[#This Row],[Bruto tov vorige schijf]]-Table1[[#This Row],[Netto tov vorige schijf]])/MAX(Table1[[#This Row],[Bruto tov vorige schijf]],1)</f>
        <v>0.49022000000040861</v>
      </c>
    </row>
    <row r="5577" spans="1:12" x14ac:dyDescent="0.25">
      <c r="A5577" s="14">
        <v>63591</v>
      </c>
      <c r="B5577" s="6">
        <f>LoonHeffing2020(Table1[[#This Row],[Belastbaar loon]])</f>
        <v>23751.238499999999</v>
      </c>
      <c r="C5577" s="6">
        <f>AlgemeneHeffingsKorting2020(Table1[[#This Row],[Belastbaar loon]])</f>
        <v>278.84640000000002</v>
      </c>
      <c r="D5577" s="14">
        <f>ArbeidsKorting2020(Table1[[#This Row],[Belastbaar loon]])</f>
        <v>2100.7800000000002</v>
      </c>
      <c r="E5577" s="14">
        <f>MAX(Table1[[#This Row],[Loonheffing]]-Table1[[#This Row],[Algemene Heffingskorting]]-Table1[[#This Row],[Arbeidskorting]],0)</f>
        <v>21371.612100000002</v>
      </c>
      <c r="F5577" s="6">
        <f>Table1[[#This Row],[Belastbaar loon]]-Table1[[#This Row],[Belasting]]</f>
        <v>42219.387900000002</v>
      </c>
      <c r="G5577" s="2">
        <f>(Table1[[#This Row],[Belastbaar loon]]-Table1[[#This Row],[Netto loon]])/Table1[[#This Row],[Belastbaar loon]]</f>
        <v>0.33607919516912771</v>
      </c>
      <c r="H5577" s="14">
        <f t="shared" ca="1" si="81"/>
        <v>21366.709899999998</v>
      </c>
      <c r="I5577" s="14">
        <f ca="1">IF(ROW()=2, Table1[[#This Row],[Netto loon]], INDIRECT(ADDRESS(ROW()-1,COLUMN(F:F))))</f>
        <v>42214.290099999998</v>
      </c>
      <c r="J5577" s="6">
        <f ca="1">IF(ROW()=2, 0, Table1[[#This Row],[Belastbaar loon]]-INDIRECT(ADDRESS(ROW()-1,COLUMN(A:A))))</f>
        <v>10</v>
      </c>
      <c r="K5577" s="6">
        <f ca="1">Table1[[#This Row],[Netto loon]]-Table1[[#This Row],[Netto vorige schijf]]</f>
        <v>5.0978000000031898</v>
      </c>
      <c r="L5577" s="2">
        <f ca="1">(Table1[[#This Row],[Bruto tov vorige schijf]]-Table1[[#This Row],[Netto tov vorige schijf]])/MAX(Table1[[#This Row],[Bruto tov vorige schijf]],1)</f>
        <v>0.49021999999968102</v>
      </c>
    </row>
    <row r="5578" spans="1:12" x14ac:dyDescent="0.25">
      <c r="A5578" s="14">
        <v>63601</v>
      </c>
      <c r="B5578" s="6">
        <f>LoonHeffing2020(Table1[[#This Row],[Belastbaar loon]])</f>
        <v>23754.9735</v>
      </c>
      <c r="C5578" s="6">
        <f>AlgemeneHeffingsKorting2020(Table1[[#This Row],[Belastbaar loon]])</f>
        <v>278.2792</v>
      </c>
      <c r="D5578" s="14">
        <f>ArbeidsKorting2020(Table1[[#This Row],[Belastbaar loon]])</f>
        <v>2100.1800000000003</v>
      </c>
      <c r="E5578" s="14">
        <f>MAX(Table1[[#This Row],[Loonheffing]]-Table1[[#This Row],[Algemene Heffingskorting]]-Table1[[#This Row],[Arbeidskorting]],0)</f>
        <v>21376.514299999999</v>
      </c>
      <c r="F5578" s="6">
        <f>Table1[[#This Row],[Belastbaar loon]]-Table1[[#This Row],[Belasting]]</f>
        <v>42224.485700000005</v>
      </c>
      <c r="G5578" s="2">
        <f>(Table1[[#This Row],[Belastbaar loon]]-Table1[[#This Row],[Netto loon]])/Table1[[#This Row],[Belastbaar loon]]</f>
        <v>0.33610343076366717</v>
      </c>
      <c r="H5578" s="14">
        <f t="shared" ca="1" si="81"/>
        <v>21371.612100000002</v>
      </c>
      <c r="I5578" s="14">
        <f ca="1">IF(ROW()=2, Table1[[#This Row],[Netto loon]], INDIRECT(ADDRESS(ROW()-1,COLUMN(F:F))))</f>
        <v>42219.387900000002</v>
      </c>
      <c r="J5578" s="6">
        <f ca="1">IF(ROW()=2, 0, Table1[[#This Row],[Belastbaar loon]]-INDIRECT(ADDRESS(ROW()-1,COLUMN(A:A))))</f>
        <v>10</v>
      </c>
      <c r="K5578" s="6">
        <f ca="1">Table1[[#This Row],[Netto loon]]-Table1[[#This Row],[Netto vorige schijf]]</f>
        <v>5.0978000000031898</v>
      </c>
      <c r="L5578" s="2">
        <f ca="1">(Table1[[#This Row],[Bruto tov vorige schijf]]-Table1[[#This Row],[Netto tov vorige schijf]])/MAX(Table1[[#This Row],[Bruto tov vorige schijf]],1)</f>
        <v>0.49021999999968102</v>
      </c>
    </row>
    <row r="5579" spans="1:12" x14ac:dyDescent="0.25">
      <c r="A5579" s="14">
        <v>63611</v>
      </c>
      <c r="B5579" s="6">
        <f>LoonHeffing2020(Table1[[#This Row],[Belastbaar loon]])</f>
        <v>23758.708500000001</v>
      </c>
      <c r="C5579" s="6">
        <f>AlgemeneHeffingsKorting2020(Table1[[#This Row],[Belastbaar loon]])</f>
        <v>277.71200000000005</v>
      </c>
      <c r="D5579" s="14">
        <f>ArbeidsKorting2020(Table1[[#This Row],[Belastbaar loon]])</f>
        <v>2099.58</v>
      </c>
      <c r="E5579" s="14">
        <f>MAX(Table1[[#This Row],[Loonheffing]]-Table1[[#This Row],[Algemene Heffingskorting]]-Table1[[#This Row],[Arbeidskorting]],0)</f>
        <v>21381.416499999999</v>
      </c>
      <c r="F5579" s="6">
        <f>Table1[[#This Row],[Belastbaar loon]]-Table1[[#This Row],[Belasting]]</f>
        <v>42229.583500000001</v>
      </c>
      <c r="G5579" s="2">
        <f>(Table1[[#This Row],[Belastbaar loon]]-Table1[[#This Row],[Netto loon]])/Table1[[#This Row],[Belastbaar loon]]</f>
        <v>0.33612765873826855</v>
      </c>
      <c r="H5579" s="14">
        <f t="shared" ca="1" si="81"/>
        <v>21376.514299999999</v>
      </c>
      <c r="I5579" s="14">
        <f ca="1">IF(ROW()=2, Table1[[#This Row],[Netto loon]], INDIRECT(ADDRESS(ROW()-1,COLUMN(F:F))))</f>
        <v>42224.485700000005</v>
      </c>
      <c r="J5579" s="6">
        <f ca="1">IF(ROW()=2, 0, Table1[[#This Row],[Belastbaar loon]]-INDIRECT(ADDRESS(ROW()-1,COLUMN(A:A))))</f>
        <v>10</v>
      </c>
      <c r="K5579" s="6">
        <f ca="1">Table1[[#This Row],[Netto loon]]-Table1[[#This Row],[Netto vorige schijf]]</f>
        <v>5.0977999999959138</v>
      </c>
      <c r="L5579" s="2">
        <f ca="1">(Table1[[#This Row],[Bruto tov vorige schijf]]-Table1[[#This Row],[Netto tov vorige schijf]])/MAX(Table1[[#This Row],[Bruto tov vorige schijf]],1)</f>
        <v>0.49022000000040861</v>
      </c>
    </row>
    <row r="5580" spans="1:12" x14ac:dyDescent="0.25">
      <c r="A5580" s="14">
        <v>63621</v>
      </c>
      <c r="B5580" s="6">
        <f>LoonHeffing2020(Table1[[#This Row],[Belastbaar loon]])</f>
        <v>23762.443500000001</v>
      </c>
      <c r="C5580" s="6">
        <f>AlgemeneHeffingsKorting2020(Table1[[#This Row],[Belastbaar loon]])</f>
        <v>277.14480000000003</v>
      </c>
      <c r="D5580" s="14">
        <f>ArbeidsKorting2020(Table1[[#This Row],[Belastbaar loon]])</f>
        <v>2098.98</v>
      </c>
      <c r="E5580" s="14">
        <f>MAX(Table1[[#This Row],[Loonheffing]]-Table1[[#This Row],[Algemene Heffingskorting]]-Table1[[#This Row],[Arbeidskorting]],0)</f>
        <v>21386.3187</v>
      </c>
      <c r="F5580" s="6">
        <f>Table1[[#This Row],[Belastbaar loon]]-Table1[[#This Row],[Belasting]]</f>
        <v>42234.681299999997</v>
      </c>
      <c r="G5580" s="2">
        <f>(Table1[[#This Row],[Belastbaar loon]]-Table1[[#This Row],[Netto loon]])/Table1[[#This Row],[Belastbaar loon]]</f>
        <v>0.33615187909652477</v>
      </c>
      <c r="H5580" s="14">
        <f t="shared" ca="1" si="81"/>
        <v>21381.416499999999</v>
      </c>
      <c r="I5580" s="14">
        <f ca="1">IF(ROW()=2, Table1[[#This Row],[Netto loon]], INDIRECT(ADDRESS(ROW()-1,COLUMN(F:F))))</f>
        <v>42229.583500000001</v>
      </c>
      <c r="J5580" s="6">
        <f ca="1">IF(ROW()=2, 0, Table1[[#This Row],[Belastbaar loon]]-INDIRECT(ADDRESS(ROW()-1,COLUMN(A:A))))</f>
        <v>10</v>
      </c>
      <c r="K5580" s="6">
        <f ca="1">Table1[[#This Row],[Netto loon]]-Table1[[#This Row],[Netto vorige schijf]]</f>
        <v>5.0977999999959138</v>
      </c>
      <c r="L5580" s="2">
        <f ca="1">(Table1[[#This Row],[Bruto tov vorige schijf]]-Table1[[#This Row],[Netto tov vorige schijf]])/MAX(Table1[[#This Row],[Bruto tov vorige schijf]],1)</f>
        <v>0.49022000000040861</v>
      </c>
    </row>
    <row r="5581" spans="1:12" x14ac:dyDescent="0.25">
      <c r="A5581" s="14">
        <v>63631</v>
      </c>
      <c r="B5581" s="6">
        <f>LoonHeffing2020(Table1[[#This Row],[Belastbaar loon]])</f>
        <v>23766.178499999998</v>
      </c>
      <c r="C5581" s="6">
        <f>AlgemeneHeffingsKorting2020(Table1[[#This Row],[Belastbaar loon]])</f>
        <v>276.57760000000002</v>
      </c>
      <c r="D5581" s="14">
        <f>ArbeidsKorting2020(Table1[[#This Row],[Belastbaar loon]])</f>
        <v>2098.38</v>
      </c>
      <c r="E5581" s="14">
        <f>MAX(Table1[[#This Row],[Loonheffing]]-Table1[[#This Row],[Algemene Heffingskorting]]-Table1[[#This Row],[Arbeidskorting]],0)</f>
        <v>21391.220899999997</v>
      </c>
      <c r="F5581" s="6">
        <f>Table1[[#This Row],[Belastbaar loon]]-Table1[[#This Row],[Belasting]]</f>
        <v>42239.7791</v>
      </c>
      <c r="G5581" s="2">
        <f>(Table1[[#This Row],[Belastbaar loon]]-Table1[[#This Row],[Netto loon]])/Table1[[#This Row],[Belastbaar loon]]</f>
        <v>0.33617609184202668</v>
      </c>
      <c r="H5581" s="14">
        <f t="shared" ca="1" si="81"/>
        <v>21386.3187</v>
      </c>
      <c r="I5581" s="14">
        <f ca="1">IF(ROW()=2, Table1[[#This Row],[Netto loon]], INDIRECT(ADDRESS(ROW()-1,COLUMN(F:F))))</f>
        <v>42234.681299999997</v>
      </c>
      <c r="J5581" s="6">
        <f ca="1">IF(ROW()=2, 0, Table1[[#This Row],[Belastbaar loon]]-INDIRECT(ADDRESS(ROW()-1,COLUMN(A:A))))</f>
        <v>10</v>
      </c>
      <c r="K5581" s="6">
        <f ca="1">Table1[[#This Row],[Netto loon]]-Table1[[#This Row],[Netto vorige schijf]]</f>
        <v>5.0978000000031898</v>
      </c>
      <c r="L5581" s="2">
        <f ca="1">(Table1[[#This Row],[Bruto tov vorige schijf]]-Table1[[#This Row],[Netto tov vorige schijf]])/MAX(Table1[[#This Row],[Bruto tov vorige schijf]],1)</f>
        <v>0.49021999999968102</v>
      </c>
    </row>
    <row r="5582" spans="1:12" x14ac:dyDescent="0.25">
      <c r="A5582" s="14">
        <v>63641</v>
      </c>
      <c r="B5582" s="6">
        <f>LoonHeffing2020(Table1[[#This Row],[Belastbaar loon]])</f>
        <v>23769.913499999999</v>
      </c>
      <c r="C5582" s="6">
        <f>AlgemeneHeffingsKorting2020(Table1[[#This Row],[Belastbaar loon]])</f>
        <v>276.0104</v>
      </c>
      <c r="D5582" s="14">
        <f>ArbeidsKorting2020(Table1[[#This Row],[Belastbaar loon]])</f>
        <v>2097.7800000000002</v>
      </c>
      <c r="E5582" s="14">
        <f>MAX(Table1[[#This Row],[Loonheffing]]-Table1[[#This Row],[Algemene Heffingskorting]]-Table1[[#This Row],[Arbeidskorting]],0)</f>
        <v>21396.123100000001</v>
      </c>
      <c r="F5582" s="6">
        <f>Table1[[#This Row],[Belastbaar loon]]-Table1[[#This Row],[Belasting]]</f>
        <v>42244.876900000003</v>
      </c>
      <c r="G5582" s="2">
        <f>(Table1[[#This Row],[Belastbaar loon]]-Table1[[#This Row],[Netto loon]])/Table1[[#This Row],[Belastbaar loon]]</f>
        <v>0.33620029697836296</v>
      </c>
      <c r="H5582" s="14">
        <f t="shared" ca="1" si="81"/>
        <v>21391.220899999997</v>
      </c>
      <c r="I5582" s="14">
        <f ca="1">IF(ROW()=2, Table1[[#This Row],[Netto loon]], INDIRECT(ADDRESS(ROW()-1,COLUMN(F:F))))</f>
        <v>42239.7791</v>
      </c>
      <c r="J5582" s="6">
        <f ca="1">IF(ROW()=2, 0, Table1[[#This Row],[Belastbaar loon]]-INDIRECT(ADDRESS(ROW()-1,COLUMN(A:A))))</f>
        <v>10</v>
      </c>
      <c r="K5582" s="6">
        <f ca="1">Table1[[#This Row],[Netto loon]]-Table1[[#This Row],[Netto vorige schijf]]</f>
        <v>5.0978000000031898</v>
      </c>
      <c r="L5582" s="2">
        <f ca="1">(Table1[[#This Row],[Bruto tov vorige schijf]]-Table1[[#This Row],[Netto tov vorige schijf]])/MAX(Table1[[#This Row],[Bruto tov vorige schijf]],1)</f>
        <v>0.49021999999968102</v>
      </c>
    </row>
    <row r="5583" spans="1:12" x14ac:dyDescent="0.25">
      <c r="A5583" s="14">
        <v>63651</v>
      </c>
      <c r="B5583" s="6">
        <f>LoonHeffing2020(Table1[[#This Row],[Belastbaar loon]])</f>
        <v>23773.648499999999</v>
      </c>
      <c r="C5583" s="6">
        <f>AlgemeneHeffingsKorting2020(Table1[[#This Row],[Belastbaar loon]])</f>
        <v>275.44319999999999</v>
      </c>
      <c r="D5583" s="14">
        <f>ArbeidsKorting2020(Table1[[#This Row],[Belastbaar loon]])</f>
        <v>2097.1800000000003</v>
      </c>
      <c r="E5583" s="14">
        <f>MAX(Table1[[#This Row],[Loonheffing]]-Table1[[#This Row],[Algemene Heffingskorting]]-Table1[[#This Row],[Arbeidskorting]],0)</f>
        <v>21401.025299999998</v>
      </c>
      <c r="F5583" s="6">
        <f>Table1[[#This Row],[Belastbaar loon]]-Table1[[#This Row],[Belasting]]</f>
        <v>42249.974700000006</v>
      </c>
      <c r="G5583" s="2">
        <f>(Table1[[#This Row],[Belastbaar loon]]-Table1[[#This Row],[Netto loon]])/Table1[[#This Row],[Belastbaar loon]]</f>
        <v>0.33622449450911995</v>
      </c>
      <c r="H5583" s="14">
        <f t="shared" ca="1" si="81"/>
        <v>21396.123100000001</v>
      </c>
      <c r="I5583" s="14">
        <f ca="1">IF(ROW()=2, Table1[[#This Row],[Netto loon]], INDIRECT(ADDRESS(ROW()-1,COLUMN(F:F))))</f>
        <v>42244.876900000003</v>
      </c>
      <c r="J5583" s="6">
        <f ca="1">IF(ROW()=2, 0, Table1[[#This Row],[Belastbaar loon]]-INDIRECT(ADDRESS(ROW()-1,COLUMN(A:A))))</f>
        <v>10</v>
      </c>
      <c r="K5583" s="6">
        <f ca="1">Table1[[#This Row],[Netto loon]]-Table1[[#This Row],[Netto vorige schijf]]</f>
        <v>5.0978000000031898</v>
      </c>
      <c r="L5583" s="2">
        <f ca="1">(Table1[[#This Row],[Bruto tov vorige schijf]]-Table1[[#This Row],[Netto tov vorige schijf]])/MAX(Table1[[#This Row],[Bruto tov vorige schijf]],1)</f>
        <v>0.49021999999968102</v>
      </c>
    </row>
    <row r="5584" spans="1:12" x14ac:dyDescent="0.25">
      <c r="A5584" s="14">
        <v>63661</v>
      </c>
      <c r="B5584" s="6">
        <f>LoonHeffing2020(Table1[[#This Row],[Belastbaar loon]])</f>
        <v>23777.3835</v>
      </c>
      <c r="C5584" s="6">
        <f>AlgemeneHeffingsKorting2020(Table1[[#This Row],[Belastbaar loon]])</f>
        <v>274.87600000000003</v>
      </c>
      <c r="D5584" s="14">
        <f>ArbeidsKorting2020(Table1[[#This Row],[Belastbaar loon]])</f>
        <v>2096.58</v>
      </c>
      <c r="E5584" s="14">
        <f>MAX(Table1[[#This Row],[Loonheffing]]-Table1[[#This Row],[Algemene Heffingskorting]]-Table1[[#This Row],[Arbeidskorting]],0)</f>
        <v>21405.927499999998</v>
      </c>
      <c r="F5584" s="6">
        <f>Table1[[#This Row],[Belastbaar loon]]-Table1[[#This Row],[Belasting]]</f>
        <v>42255.072500000002</v>
      </c>
      <c r="G5584" s="2">
        <f>(Table1[[#This Row],[Belastbaar loon]]-Table1[[#This Row],[Netto loon]])/Table1[[#This Row],[Belastbaar loon]]</f>
        <v>0.33624868443788186</v>
      </c>
      <c r="H5584" s="14">
        <f t="shared" ca="1" si="81"/>
        <v>21401.025299999998</v>
      </c>
      <c r="I5584" s="14">
        <f ca="1">IF(ROW()=2, Table1[[#This Row],[Netto loon]], INDIRECT(ADDRESS(ROW()-1,COLUMN(F:F))))</f>
        <v>42249.974700000006</v>
      </c>
      <c r="J5584" s="6">
        <f ca="1">IF(ROW()=2, 0, Table1[[#This Row],[Belastbaar loon]]-INDIRECT(ADDRESS(ROW()-1,COLUMN(A:A))))</f>
        <v>10</v>
      </c>
      <c r="K5584" s="6">
        <f ca="1">Table1[[#This Row],[Netto loon]]-Table1[[#This Row],[Netto vorige schijf]]</f>
        <v>5.0977999999959138</v>
      </c>
      <c r="L5584" s="2">
        <f ca="1">(Table1[[#This Row],[Bruto tov vorige schijf]]-Table1[[#This Row],[Netto tov vorige schijf]])/MAX(Table1[[#This Row],[Bruto tov vorige schijf]],1)</f>
        <v>0.49022000000040861</v>
      </c>
    </row>
    <row r="5585" spans="1:12" x14ac:dyDescent="0.25">
      <c r="A5585" s="14">
        <v>63671</v>
      </c>
      <c r="B5585" s="6">
        <f>LoonHeffing2020(Table1[[#This Row],[Belastbaar loon]])</f>
        <v>23781.1185</v>
      </c>
      <c r="C5585" s="6">
        <f>AlgemeneHeffingsKorting2020(Table1[[#This Row],[Belastbaar loon]])</f>
        <v>274.30880000000002</v>
      </c>
      <c r="D5585" s="14">
        <f>ArbeidsKorting2020(Table1[[#This Row],[Belastbaar loon]])</f>
        <v>2095.98</v>
      </c>
      <c r="E5585" s="14">
        <f>MAX(Table1[[#This Row],[Loonheffing]]-Table1[[#This Row],[Algemene Heffingskorting]]-Table1[[#This Row],[Arbeidskorting]],0)</f>
        <v>21410.829700000002</v>
      </c>
      <c r="F5585" s="6">
        <f>Table1[[#This Row],[Belastbaar loon]]-Table1[[#This Row],[Belasting]]</f>
        <v>42260.170299999998</v>
      </c>
      <c r="G5585" s="2">
        <f>(Table1[[#This Row],[Belastbaar loon]]-Table1[[#This Row],[Netto loon]])/Table1[[#This Row],[Belastbaar loon]]</f>
        <v>0.33627286676823048</v>
      </c>
      <c r="H5585" s="14">
        <f t="shared" ca="1" si="81"/>
        <v>21405.927499999998</v>
      </c>
      <c r="I5585" s="14">
        <f ca="1">IF(ROW()=2, Table1[[#This Row],[Netto loon]], INDIRECT(ADDRESS(ROW()-1,COLUMN(F:F))))</f>
        <v>42255.072500000002</v>
      </c>
      <c r="J5585" s="6">
        <f ca="1">IF(ROW()=2, 0, Table1[[#This Row],[Belastbaar loon]]-INDIRECT(ADDRESS(ROW()-1,COLUMN(A:A))))</f>
        <v>10</v>
      </c>
      <c r="K5585" s="6">
        <f ca="1">Table1[[#This Row],[Netto loon]]-Table1[[#This Row],[Netto vorige schijf]]</f>
        <v>5.0977999999959138</v>
      </c>
      <c r="L5585" s="2">
        <f ca="1">(Table1[[#This Row],[Bruto tov vorige schijf]]-Table1[[#This Row],[Netto tov vorige schijf]])/MAX(Table1[[#This Row],[Bruto tov vorige schijf]],1)</f>
        <v>0.49022000000040861</v>
      </c>
    </row>
    <row r="5586" spans="1:12" x14ac:dyDescent="0.25">
      <c r="A5586" s="14">
        <v>63681</v>
      </c>
      <c r="B5586" s="6">
        <f>LoonHeffing2020(Table1[[#This Row],[Belastbaar loon]])</f>
        <v>23784.853500000001</v>
      </c>
      <c r="C5586" s="6">
        <f>AlgemeneHeffingsKorting2020(Table1[[#This Row],[Belastbaar loon]])</f>
        <v>273.74160000000001</v>
      </c>
      <c r="D5586" s="14">
        <f>ArbeidsKorting2020(Table1[[#This Row],[Belastbaar loon]])</f>
        <v>2095.38</v>
      </c>
      <c r="E5586" s="14">
        <f>MAX(Table1[[#This Row],[Loonheffing]]-Table1[[#This Row],[Algemene Heffingskorting]]-Table1[[#This Row],[Arbeidskorting]],0)</f>
        <v>21415.731899999999</v>
      </c>
      <c r="F5586" s="6">
        <f>Table1[[#This Row],[Belastbaar loon]]-Table1[[#This Row],[Belasting]]</f>
        <v>42265.268100000001</v>
      </c>
      <c r="G5586" s="2">
        <f>(Table1[[#This Row],[Belastbaar loon]]-Table1[[#This Row],[Netto loon]])/Table1[[#This Row],[Belastbaar loon]]</f>
        <v>0.33629704150374523</v>
      </c>
      <c r="H5586" s="14">
        <f t="shared" ca="1" si="81"/>
        <v>21410.829700000002</v>
      </c>
      <c r="I5586" s="14">
        <f ca="1">IF(ROW()=2, Table1[[#This Row],[Netto loon]], INDIRECT(ADDRESS(ROW()-1,COLUMN(F:F))))</f>
        <v>42260.170299999998</v>
      </c>
      <c r="J5586" s="6">
        <f ca="1">IF(ROW()=2, 0, Table1[[#This Row],[Belastbaar loon]]-INDIRECT(ADDRESS(ROW()-1,COLUMN(A:A))))</f>
        <v>10</v>
      </c>
      <c r="K5586" s="6">
        <f ca="1">Table1[[#This Row],[Netto loon]]-Table1[[#This Row],[Netto vorige schijf]]</f>
        <v>5.0978000000031898</v>
      </c>
      <c r="L5586" s="2">
        <f ca="1">(Table1[[#This Row],[Bruto tov vorige schijf]]-Table1[[#This Row],[Netto tov vorige schijf]])/MAX(Table1[[#This Row],[Bruto tov vorige schijf]],1)</f>
        <v>0.49021999999968102</v>
      </c>
    </row>
    <row r="5587" spans="1:12" x14ac:dyDescent="0.25">
      <c r="A5587" s="14">
        <v>63691</v>
      </c>
      <c r="B5587" s="6">
        <f>LoonHeffing2020(Table1[[#This Row],[Belastbaar loon]])</f>
        <v>23788.588500000002</v>
      </c>
      <c r="C5587" s="6">
        <f>AlgemeneHeffingsKorting2020(Table1[[#This Row],[Belastbaar loon]])</f>
        <v>273.17439999999999</v>
      </c>
      <c r="D5587" s="14">
        <f>ArbeidsKorting2020(Table1[[#This Row],[Belastbaar loon]])</f>
        <v>2094.7800000000002</v>
      </c>
      <c r="E5587" s="14">
        <f>MAX(Table1[[#This Row],[Loonheffing]]-Table1[[#This Row],[Algemene Heffingskorting]]-Table1[[#This Row],[Arbeidskorting]],0)</f>
        <v>21420.634100000003</v>
      </c>
      <c r="F5587" s="6">
        <f>Table1[[#This Row],[Belastbaar loon]]-Table1[[#This Row],[Belasting]]</f>
        <v>42270.365899999997</v>
      </c>
      <c r="G5587" s="2">
        <f>(Table1[[#This Row],[Belastbaar loon]]-Table1[[#This Row],[Netto loon]])/Table1[[#This Row],[Belastbaar loon]]</f>
        <v>0.33632120864800369</v>
      </c>
      <c r="H5587" s="14">
        <f t="shared" ca="1" si="81"/>
        <v>21415.731899999999</v>
      </c>
      <c r="I5587" s="14">
        <f ca="1">IF(ROW()=2, Table1[[#This Row],[Netto loon]], INDIRECT(ADDRESS(ROW()-1,COLUMN(F:F))))</f>
        <v>42265.268100000001</v>
      </c>
      <c r="J5587" s="6">
        <f ca="1">IF(ROW()=2, 0, Table1[[#This Row],[Belastbaar loon]]-INDIRECT(ADDRESS(ROW()-1,COLUMN(A:A))))</f>
        <v>10</v>
      </c>
      <c r="K5587" s="6">
        <f ca="1">Table1[[#This Row],[Netto loon]]-Table1[[#This Row],[Netto vorige schijf]]</f>
        <v>5.0977999999959138</v>
      </c>
      <c r="L5587" s="2">
        <f ca="1">(Table1[[#This Row],[Bruto tov vorige schijf]]-Table1[[#This Row],[Netto tov vorige schijf]])/MAX(Table1[[#This Row],[Bruto tov vorige schijf]],1)</f>
        <v>0.49022000000040861</v>
      </c>
    </row>
    <row r="5588" spans="1:12" x14ac:dyDescent="0.25">
      <c r="A5588" s="14">
        <v>63701</v>
      </c>
      <c r="B5588" s="6">
        <f>LoonHeffing2020(Table1[[#This Row],[Belastbaar loon]])</f>
        <v>23792.323499999999</v>
      </c>
      <c r="C5588" s="6">
        <f>AlgemeneHeffingsKorting2020(Table1[[#This Row],[Belastbaar loon]])</f>
        <v>272.60720000000003</v>
      </c>
      <c r="D5588" s="14">
        <f>ArbeidsKorting2020(Table1[[#This Row],[Belastbaar loon]])</f>
        <v>2094.1800000000003</v>
      </c>
      <c r="E5588" s="14">
        <f>MAX(Table1[[#This Row],[Loonheffing]]-Table1[[#This Row],[Algemene Heffingskorting]]-Table1[[#This Row],[Arbeidskorting]],0)</f>
        <v>21425.5363</v>
      </c>
      <c r="F5588" s="6">
        <f>Table1[[#This Row],[Belastbaar loon]]-Table1[[#This Row],[Belasting]]</f>
        <v>42275.4637</v>
      </c>
      <c r="G5588" s="2">
        <f>(Table1[[#This Row],[Belastbaar loon]]-Table1[[#This Row],[Netto loon]])/Table1[[#This Row],[Belastbaar loon]]</f>
        <v>0.33634536820458077</v>
      </c>
      <c r="H5588" s="14">
        <f t="shared" ca="1" si="81"/>
        <v>21420.634100000003</v>
      </c>
      <c r="I5588" s="14">
        <f ca="1">IF(ROW()=2, Table1[[#This Row],[Netto loon]], INDIRECT(ADDRESS(ROW()-1,COLUMN(F:F))))</f>
        <v>42270.365899999997</v>
      </c>
      <c r="J5588" s="6">
        <f ca="1">IF(ROW()=2, 0, Table1[[#This Row],[Belastbaar loon]]-INDIRECT(ADDRESS(ROW()-1,COLUMN(A:A))))</f>
        <v>10</v>
      </c>
      <c r="K5588" s="6">
        <f ca="1">Table1[[#This Row],[Netto loon]]-Table1[[#This Row],[Netto vorige schijf]]</f>
        <v>5.0978000000031898</v>
      </c>
      <c r="L5588" s="2">
        <f ca="1">(Table1[[#This Row],[Bruto tov vorige schijf]]-Table1[[#This Row],[Netto tov vorige schijf]])/MAX(Table1[[#This Row],[Bruto tov vorige schijf]],1)</f>
        <v>0.49021999999968102</v>
      </c>
    </row>
    <row r="5589" spans="1:12" x14ac:dyDescent="0.25">
      <c r="A5589" s="14">
        <v>63711</v>
      </c>
      <c r="B5589" s="6">
        <f>LoonHeffing2020(Table1[[#This Row],[Belastbaar loon]])</f>
        <v>23796.058499999999</v>
      </c>
      <c r="C5589" s="6">
        <f>AlgemeneHeffingsKorting2020(Table1[[#This Row],[Belastbaar loon]])</f>
        <v>272.04000000000002</v>
      </c>
      <c r="D5589" s="14">
        <f>ArbeidsKorting2020(Table1[[#This Row],[Belastbaar loon]])</f>
        <v>2093.58</v>
      </c>
      <c r="E5589" s="14">
        <f>MAX(Table1[[#This Row],[Loonheffing]]-Table1[[#This Row],[Algemene Heffingskorting]]-Table1[[#This Row],[Arbeidskorting]],0)</f>
        <v>21430.438499999997</v>
      </c>
      <c r="F5589" s="6">
        <f>Table1[[#This Row],[Belastbaar loon]]-Table1[[#This Row],[Belasting]]</f>
        <v>42280.561500000003</v>
      </c>
      <c r="G5589" s="2">
        <f>(Table1[[#This Row],[Belastbaar loon]]-Table1[[#This Row],[Netto loon]])/Table1[[#This Row],[Belastbaar loon]]</f>
        <v>0.33636952017704941</v>
      </c>
      <c r="H5589" s="14">
        <f t="shared" ca="1" si="81"/>
        <v>21425.5363</v>
      </c>
      <c r="I5589" s="14">
        <f ca="1">IF(ROW()=2, Table1[[#This Row],[Netto loon]], INDIRECT(ADDRESS(ROW()-1,COLUMN(F:F))))</f>
        <v>42275.4637</v>
      </c>
      <c r="J5589" s="6">
        <f ca="1">IF(ROW()=2, 0, Table1[[#This Row],[Belastbaar loon]]-INDIRECT(ADDRESS(ROW()-1,COLUMN(A:A))))</f>
        <v>10</v>
      </c>
      <c r="K5589" s="6">
        <f ca="1">Table1[[#This Row],[Netto loon]]-Table1[[#This Row],[Netto vorige schijf]]</f>
        <v>5.0978000000031898</v>
      </c>
      <c r="L5589" s="2">
        <f ca="1">(Table1[[#This Row],[Bruto tov vorige schijf]]-Table1[[#This Row],[Netto tov vorige schijf]])/MAX(Table1[[#This Row],[Bruto tov vorige schijf]],1)</f>
        <v>0.49021999999968102</v>
      </c>
    </row>
    <row r="5590" spans="1:12" x14ac:dyDescent="0.25">
      <c r="A5590" s="14">
        <v>63721</v>
      </c>
      <c r="B5590" s="6">
        <f>LoonHeffing2020(Table1[[#This Row],[Belastbaar loon]])</f>
        <v>23799.7935</v>
      </c>
      <c r="C5590" s="6">
        <f>AlgemeneHeffingsKorting2020(Table1[[#This Row],[Belastbaar loon]])</f>
        <v>271.47280000000001</v>
      </c>
      <c r="D5590" s="14">
        <f>ArbeidsKorting2020(Table1[[#This Row],[Belastbaar loon]])</f>
        <v>2092.98</v>
      </c>
      <c r="E5590" s="14">
        <f>MAX(Table1[[#This Row],[Loonheffing]]-Table1[[#This Row],[Algemene Heffingskorting]]-Table1[[#This Row],[Arbeidskorting]],0)</f>
        <v>21435.340700000001</v>
      </c>
      <c r="F5590" s="6">
        <f>Table1[[#This Row],[Belastbaar loon]]-Table1[[#This Row],[Belasting]]</f>
        <v>42285.659299999999</v>
      </c>
      <c r="G5590" s="2">
        <f>(Table1[[#This Row],[Belastbaar loon]]-Table1[[#This Row],[Netto loon]])/Table1[[#This Row],[Belastbaar loon]]</f>
        <v>0.3363936645689804</v>
      </c>
      <c r="H5590" s="14">
        <f t="shared" ca="1" si="81"/>
        <v>21430.438499999997</v>
      </c>
      <c r="I5590" s="14">
        <f ca="1">IF(ROW()=2, Table1[[#This Row],[Netto loon]], INDIRECT(ADDRESS(ROW()-1,COLUMN(F:F))))</f>
        <v>42280.561500000003</v>
      </c>
      <c r="J5590" s="6">
        <f ca="1">IF(ROW()=2, 0, Table1[[#This Row],[Belastbaar loon]]-INDIRECT(ADDRESS(ROW()-1,COLUMN(A:A))))</f>
        <v>10</v>
      </c>
      <c r="K5590" s="6">
        <f ca="1">Table1[[#This Row],[Netto loon]]-Table1[[#This Row],[Netto vorige schijf]]</f>
        <v>5.0977999999959138</v>
      </c>
      <c r="L5590" s="2">
        <f ca="1">(Table1[[#This Row],[Bruto tov vorige schijf]]-Table1[[#This Row],[Netto tov vorige schijf]])/MAX(Table1[[#This Row],[Bruto tov vorige schijf]],1)</f>
        <v>0.49022000000040861</v>
      </c>
    </row>
    <row r="5591" spans="1:12" x14ac:dyDescent="0.25">
      <c r="A5591" s="14">
        <v>63731</v>
      </c>
      <c r="B5591" s="6">
        <f>LoonHeffing2020(Table1[[#This Row],[Belastbaar loon]])</f>
        <v>23803.5285</v>
      </c>
      <c r="C5591" s="6">
        <f>AlgemeneHeffingsKorting2020(Table1[[#This Row],[Belastbaar loon]])</f>
        <v>270.90559999999999</v>
      </c>
      <c r="D5591" s="14">
        <f>ArbeidsKorting2020(Table1[[#This Row],[Belastbaar loon]])</f>
        <v>2092.38</v>
      </c>
      <c r="E5591" s="14">
        <f>MAX(Table1[[#This Row],[Loonheffing]]-Table1[[#This Row],[Algemene Heffingskorting]]-Table1[[#This Row],[Arbeidskorting]],0)</f>
        <v>21440.242900000001</v>
      </c>
      <c r="F5591" s="6">
        <f>Table1[[#This Row],[Belastbaar loon]]-Table1[[#This Row],[Belasting]]</f>
        <v>42290.757100000003</v>
      </c>
      <c r="G5591" s="2">
        <f>(Table1[[#This Row],[Belastbaar loon]]-Table1[[#This Row],[Netto loon]])/Table1[[#This Row],[Belastbaar loon]]</f>
        <v>0.33641780138394184</v>
      </c>
      <c r="H5591" s="14">
        <f t="shared" ca="1" si="81"/>
        <v>21435.340700000001</v>
      </c>
      <c r="I5591" s="14">
        <f ca="1">IF(ROW()=2, Table1[[#This Row],[Netto loon]], INDIRECT(ADDRESS(ROW()-1,COLUMN(F:F))))</f>
        <v>42285.659299999999</v>
      </c>
      <c r="J5591" s="6">
        <f ca="1">IF(ROW()=2, 0, Table1[[#This Row],[Belastbaar loon]]-INDIRECT(ADDRESS(ROW()-1,COLUMN(A:A))))</f>
        <v>10</v>
      </c>
      <c r="K5591" s="6">
        <f ca="1">Table1[[#This Row],[Netto loon]]-Table1[[#This Row],[Netto vorige schijf]]</f>
        <v>5.0978000000031898</v>
      </c>
      <c r="L5591" s="2">
        <f ca="1">(Table1[[#This Row],[Bruto tov vorige schijf]]-Table1[[#This Row],[Netto tov vorige schijf]])/MAX(Table1[[#This Row],[Bruto tov vorige schijf]],1)</f>
        <v>0.49021999999968102</v>
      </c>
    </row>
    <row r="5592" spans="1:12" x14ac:dyDescent="0.25">
      <c r="A5592" s="14">
        <v>63741</v>
      </c>
      <c r="B5592" s="6">
        <f>LoonHeffing2020(Table1[[#This Row],[Belastbaar loon]])</f>
        <v>23807.263500000001</v>
      </c>
      <c r="C5592" s="6">
        <f>AlgemeneHeffingsKorting2020(Table1[[#This Row],[Belastbaar loon]])</f>
        <v>270.33840000000004</v>
      </c>
      <c r="D5592" s="14">
        <f>ArbeidsKorting2020(Table1[[#This Row],[Belastbaar loon]])</f>
        <v>2091.7800000000002</v>
      </c>
      <c r="E5592" s="14">
        <f>MAX(Table1[[#This Row],[Loonheffing]]-Table1[[#This Row],[Algemene Heffingskorting]]-Table1[[#This Row],[Arbeidskorting]],0)</f>
        <v>21445.145100000002</v>
      </c>
      <c r="F5592" s="6">
        <f>Table1[[#This Row],[Belastbaar loon]]-Table1[[#This Row],[Belasting]]</f>
        <v>42295.854899999998</v>
      </c>
      <c r="G5592" s="2">
        <f>(Table1[[#This Row],[Belastbaar loon]]-Table1[[#This Row],[Netto loon]])/Table1[[#This Row],[Belastbaar loon]]</f>
        <v>0.3364419306255001</v>
      </c>
      <c r="H5592" s="14">
        <f t="shared" ca="1" si="81"/>
        <v>21440.242900000001</v>
      </c>
      <c r="I5592" s="14">
        <f ca="1">IF(ROW()=2, Table1[[#This Row],[Netto loon]], INDIRECT(ADDRESS(ROW()-1,COLUMN(F:F))))</f>
        <v>42290.757100000003</v>
      </c>
      <c r="J5592" s="6">
        <f ca="1">IF(ROW()=2, 0, Table1[[#This Row],[Belastbaar loon]]-INDIRECT(ADDRESS(ROW()-1,COLUMN(A:A))))</f>
        <v>10</v>
      </c>
      <c r="K5592" s="6">
        <f ca="1">Table1[[#This Row],[Netto loon]]-Table1[[#This Row],[Netto vorige schijf]]</f>
        <v>5.0977999999959138</v>
      </c>
      <c r="L5592" s="2">
        <f ca="1">(Table1[[#This Row],[Bruto tov vorige schijf]]-Table1[[#This Row],[Netto tov vorige schijf]])/MAX(Table1[[#This Row],[Bruto tov vorige schijf]],1)</f>
        <v>0.49022000000040861</v>
      </c>
    </row>
    <row r="5593" spans="1:12" x14ac:dyDescent="0.25">
      <c r="A5593" s="14">
        <v>63751</v>
      </c>
      <c r="B5593" s="6">
        <f>LoonHeffing2020(Table1[[#This Row],[Belastbaar loon]])</f>
        <v>23810.998500000002</v>
      </c>
      <c r="C5593" s="6">
        <f>AlgemeneHeffingsKorting2020(Table1[[#This Row],[Belastbaar loon]])</f>
        <v>269.77120000000002</v>
      </c>
      <c r="D5593" s="14">
        <f>ArbeidsKorting2020(Table1[[#This Row],[Belastbaar loon]])</f>
        <v>2091.1800000000003</v>
      </c>
      <c r="E5593" s="14">
        <f>MAX(Table1[[#This Row],[Loonheffing]]-Table1[[#This Row],[Algemene Heffingskorting]]-Table1[[#This Row],[Arbeidskorting]],0)</f>
        <v>21450.047300000002</v>
      </c>
      <c r="F5593" s="6">
        <f>Table1[[#This Row],[Belastbaar loon]]-Table1[[#This Row],[Belasting]]</f>
        <v>42300.952699999994</v>
      </c>
      <c r="G5593" s="2">
        <f>(Table1[[#This Row],[Belastbaar loon]]-Table1[[#This Row],[Netto loon]])/Table1[[#This Row],[Belastbaar loon]]</f>
        <v>0.33646605229721893</v>
      </c>
      <c r="H5593" s="14">
        <f t="shared" ca="1" si="81"/>
        <v>21445.145100000002</v>
      </c>
      <c r="I5593" s="14">
        <f ca="1">IF(ROW()=2, Table1[[#This Row],[Netto loon]], INDIRECT(ADDRESS(ROW()-1,COLUMN(F:F))))</f>
        <v>42295.854899999998</v>
      </c>
      <c r="J5593" s="6">
        <f ca="1">IF(ROW()=2, 0, Table1[[#This Row],[Belastbaar loon]]-INDIRECT(ADDRESS(ROW()-1,COLUMN(A:A))))</f>
        <v>10</v>
      </c>
      <c r="K5593" s="6">
        <f ca="1">Table1[[#This Row],[Netto loon]]-Table1[[#This Row],[Netto vorige schijf]]</f>
        <v>5.0977999999959138</v>
      </c>
      <c r="L5593" s="2">
        <f ca="1">(Table1[[#This Row],[Bruto tov vorige schijf]]-Table1[[#This Row],[Netto tov vorige schijf]])/MAX(Table1[[#This Row],[Bruto tov vorige schijf]],1)</f>
        <v>0.49022000000040861</v>
      </c>
    </row>
    <row r="5594" spans="1:12" x14ac:dyDescent="0.25">
      <c r="A5594" s="14">
        <v>63761</v>
      </c>
      <c r="B5594" s="6">
        <f>LoonHeffing2020(Table1[[#This Row],[Belastbaar loon]])</f>
        <v>23814.733499999998</v>
      </c>
      <c r="C5594" s="6">
        <f>AlgemeneHeffingsKorting2020(Table1[[#This Row],[Belastbaar loon]])</f>
        <v>269.20400000000001</v>
      </c>
      <c r="D5594" s="14">
        <f>ArbeidsKorting2020(Table1[[#This Row],[Belastbaar loon]])</f>
        <v>2090.58</v>
      </c>
      <c r="E5594" s="14">
        <f>MAX(Table1[[#This Row],[Loonheffing]]-Table1[[#This Row],[Algemene Heffingskorting]]-Table1[[#This Row],[Arbeidskorting]],0)</f>
        <v>21454.949499999995</v>
      </c>
      <c r="F5594" s="6">
        <f>Table1[[#This Row],[Belastbaar loon]]-Table1[[#This Row],[Belasting]]</f>
        <v>42306.050500000005</v>
      </c>
      <c r="G5594" s="2">
        <f>(Table1[[#This Row],[Belastbaar loon]]-Table1[[#This Row],[Netto loon]])/Table1[[#This Row],[Belastbaar loon]]</f>
        <v>0.33649016640265988</v>
      </c>
      <c r="H5594" s="14">
        <f t="shared" ref="H5594:H5657" ca="1" si="82">IF(ROW()=2, 0, INDIRECT(ADDRESS(ROW()-1,COLUMN(E:E))))</f>
        <v>21450.047300000002</v>
      </c>
      <c r="I5594" s="14">
        <f ca="1">IF(ROW()=2, Table1[[#This Row],[Netto loon]], INDIRECT(ADDRESS(ROW()-1,COLUMN(F:F))))</f>
        <v>42300.952699999994</v>
      </c>
      <c r="J5594" s="6">
        <f ca="1">IF(ROW()=2, 0, Table1[[#This Row],[Belastbaar loon]]-INDIRECT(ADDRESS(ROW()-1,COLUMN(A:A))))</f>
        <v>10</v>
      </c>
      <c r="K5594" s="6">
        <f ca="1">Table1[[#This Row],[Netto loon]]-Table1[[#This Row],[Netto vorige schijf]]</f>
        <v>5.0978000000104657</v>
      </c>
      <c r="L5594" s="2">
        <f ca="1">(Table1[[#This Row],[Bruto tov vorige schijf]]-Table1[[#This Row],[Netto tov vorige schijf]])/MAX(Table1[[#This Row],[Bruto tov vorige schijf]],1)</f>
        <v>0.49021999999895344</v>
      </c>
    </row>
    <row r="5595" spans="1:12" x14ac:dyDescent="0.25">
      <c r="A5595" s="14">
        <v>63771</v>
      </c>
      <c r="B5595" s="6">
        <f>LoonHeffing2020(Table1[[#This Row],[Belastbaar loon]])</f>
        <v>23818.468499999999</v>
      </c>
      <c r="C5595" s="6">
        <f>AlgemeneHeffingsKorting2020(Table1[[#This Row],[Belastbaar loon]])</f>
        <v>268.63679999999999</v>
      </c>
      <c r="D5595" s="14">
        <f>ArbeidsKorting2020(Table1[[#This Row],[Belastbaar loon]])</f>
        <v>2089.98</v>
      </c>
      <c r="E5595" s="14">
        <f>MAX(Table1[[#This Row],[Loonheffing]]-Table1[[#This Row],[Algemene Heffingskorting]]-Table1[[#This Row],[Arbeidskorting]],0)</f>
        <v>21459.851699999999</v>
      </c>
      <c r="F5595" s="6">
        <f>Table1[[#This Row],[Belastbaar loon]]-Table1[[#This Row],[Belasting]]</f>
        <v>42311.148300000001</v>
      </c>
      <c r="G5595" s="2">
        <f>(Table1[[#This Row],[Belastbaar loon]]-Table1[[#This Row],[Netto loon]])/Table1[[#This Row],[Belastbaar loon]]</f>
        <v>0.33651427294538266</v>
      </c>
      <c r="H5595" s="14">
        <f t="shared" ca="1" si="82"/>
        <v>21454.949499999995</v>
      </c>
      <c r="I5595" s="14">
        <f ca="1">IF(ROW()=2, Table1[[#This Row],[Netto loon]], INDIRECT(ADDRESS(ROW()-1,COLUMN(F:F))))</f>
        <v>42306.050500000005</v>
      </c>
      <c r="J5595" s="6">
        <f ca="1">IF(ROW()=2, 0, Table1[[#This Row],[Belastbaar loon]]-INDIRECT(ADDRESS(ROW()-1,COLUMN(A:A))))</f>
        <v>10</v>
      </c>
      <c r="K5595" s="6">
        <f ca="1">Table1[[#This Row],[Netto loon]]-Table1[[#This Row],[Netto vorige schijf]]</f>
        <v>5.0977999999959138</v>
      </c>
      <c r="L5595" s="2">
        <f ca="1">(Table1[[#This Row],[Bruto tov vorige schijf]]-Table1[[#This Row],[Netto tov vorige schijf]])/MAX(Table1[[#This Row],[Bruto tov vorige schijf]],1)</f>
        <v>0.49022000000040861</v>
      </c>
    </row>
    <row r="5596" spans="1:12" x14ac:dyDescent="0.25">
      <c r="A5596" s="14">
        <v>63781</v>
      </c>
      <c r="B5596" s="6">
        <f>LoonHeffing2020(Table1[[#This Row],[Belastbaar loon]])</f>
        <v>23822.2035</v>
      </c>
      <c r="C5596" s="6">
        <f>AlgemeneHeffingsKorting2020(Table1[[#This Row],[Belastbaar loon]])</f>
        <v>268.06960000000004</v>
      </c>
      <c r="D5596" s="14">
        <f>ArbeidsKorting2020(Table1[[#This Row],[Belastbaar loon]])</f>
        <v>2089.38</v>
      </c>
      <c r="E5596" s="14">
        <f>MAX(Table1[[#This Row],[Loonheffing]]-Table1[[#This Row],[Algemene Heffingskorting]]-Table1[[#This Row],[Arbeidskorting]],0)</f>
        <v>21464.7539</v>
      </c>
      <c r="F5596" s="6">
        <f>Table1[[#This Row],[Belastbaar loon]]-Table1[[#This Row],[Belasting]]</f>
        <v>42316.246100000004</v>
      </c>
      <c r="G5596" s="2">
        <f>(Table1[[#This Row],[Belastbaar loon]]-Table1[[#This Row],[Netto loon]])/Table1[[#This Row],[Belastbaar loon]]</f>
        <v>0.33653837192894431</v>
      </c>
      <c r="H5596" s="14">
        <f t="shared" ca="1" si="82"/>
        <v>21459.851699999999</v>
      </c>
      <c r="I5596" s="14">
        <f ca="1">IF(ROW()=2, Table1[[#This Row],[Netto loon]], INDIRECT(ADDRESS(ROW()-1,COLUMN(F:F))))</f>
        <v>42311.148300000001</v>
      </c>
      <c r="J5596" s="6">
        <f ca="1">IF(ROW()=2, 0, Table1[[#This Row],[Belastbaar loon]]-INDIRECT(ADDRESS(ROW()-1,COLUMN(A:A))))</f>
        <v>10</v>
      </c>
      <c r="K5596" s="6">
        <f ca="1">Table1[[#This Row],[Netto loon]]-Table1[[#This Row],[Netto vorige schijf]]</f>
        <v>5.0978000000031898</v>
      </c>
      <c r="L5596" s="2">
        <f ca="1">(Table1[[#This Row],[Bruto tov vorige schijf]]-Table1[[#This Row],[Netto tov vorige schijf]])/MAX(Table1[[#This Row],[Bruto tov vorige schijf]],1)</f>
        <v>0.49021999999968102</v>
      </c>
    </row>
    <row r="5597" spans="1:12" x14ac:dyDescent="0.25">
      <c r="A5597" s="14">
        <v>63791</v>
      </c>
      <c r="B5597" s="6">
        <f>LoonHeffing2020(Table1[[#This Row],[Belastbaar loon]])</f>
        <v>23825.9385</v>
      </c>
      <c r="C5597" s="6">
        <f>AlgemeneHeffingsKorting2020(Table1[[#This Row],[Belastbaar loon]])</f>
        <v>267.50240000000002</v>
      </c>
      <c r="D5597" s="14">
        <f>ArbeidsKorting2020(Table1[[#This Row],[Belastbaar loon]])</f>
        <v>2088.7800000000002</v>
      </c>
      <c r="E5597" s="14">
        <f>MAX(Table1[[#This Row],[Loonheffing]]-Table1[[#This Row],[Algemene Heffingskorting]]-Table1[[#This Row],[Arbeidskorting]],0)</f>
        <v>21469.6561</v>
      </c>
      <c r="F5597" s="6">
        <f>Table1[[#This Row],[Belastbaar loon]]-Table1[[#This Row],[Belasting]]</f>
        <v>42321.3439</v>
      </c>
      <c r="G5597" s="2">
        <f>(Table1[[#This Row],[Belastbaar loon]]-Table1[[#This Row],[Netto loon]])/Table1[[#This Row],[Belastbaar loon]]</f>
        <v>0.33656246335689988</v>
      </c>
      <c r="H5597" s="14">
        <f t="shared" ca="1" si="82"/>
        <v>21464.7539</v>
      </c>
      <c r="I5597" s="14">
        <f ca="1">IF(ROW()=2, Table1[[#This Row],[Netto loon]], INDIRECT(ADDRESS(ROW()-1,COLUMN(F:F))))</f>
        <v>42316.246100000004</v>
      </c>
      <c r="J5597" s="6">
        <f ca="1">IF(ROW()=2, 0, Table1[[#This Row],[Belastbaar loon]]-INDIRECT(ADDRESS(ROW()-1,COLUMN(A:A))))</f>
        <v>10</v>
      </c>
      <c r="K5597" s="6">
        <f ca="1">Table1[[#This Row],[Netto loon]]-Table1[[#This Row],[Netto vorige schijf]]</f>
        <v>5.0977999999959138</v>
      </c>
      <c r="L5597" s="2">
        <f ca="1">(Table1[[#This Row],[Bruto tov vorige schijf]]-Table1[[#This Row],[Netto tov vorige schijf]])/MAX(Table1[[#This Row],[Bruto tov vorige schijf]],1)</f>
        <v>0.49022000000040861</v>
      </c>
    </row>
    <row r="5598" spans="1:12" x14ac:dyDescent="0.25">
      <c r="A5598" s="14">
        <v>63801</v>
      </c>
      <c r="B5598" s="6">
        <f>LoonHeffing2020(Table1[[#This Row],[Belastbaar loon]])</f>
        <v>23829.673500000001</v>
      </c>
      <c r="C5598" s="6">
        <f>AlgemeneHeffingsKorting2020(Table1[[#This Row],[Belastbaar loon]])</f>
        <v>266.93520000000001</v>
      </c>
      <c r="D5598" s="14">
        <f>ArbeidsKorting2020(Table1[[#This Row],[Belastbaar loon]])</f>
        <v>2088.1800000000003</v>
      </c>
      <c r="E5598" s="14">
        <f>MAX(Table1[[#This Row],[Loonheffing]]-Table1[[#This Row],[Algemene Heffingskorting]]-Table1[[#This Row],[Arbeidskorting]],0)</f>
        <v>21474.558300000001</v>
      </c>
      <c r="F5598" s="6">
        <f>Table1[[#This Row],[Belastbaar loon]]-Table1[[#This Row],[Belasting]]</f>
        <v>42326.441699999996</v>
      </c>
      <c r="G5598" s="2">
        <f>(Table1[[#This Row],[Belastbaar loon]]-Table1[[#This Row],[Netto loon]])/Table1[[#This Row],[Belastbaar loon]]</f>
        <v>0.33658654723280207</v>
      </c>
      <c r="H5598" s="14">
        <f t="shared" ca="1" si="82"/>
        <v>21469.6561</v>
      </c>
      <c r="I5598" s="14">
        <f ca="1">IF(ROW()=2, Table1[[#This Row],[Netto loon]], INDIRECT(ADDRESS(ROW()-1,COLUMN(F:F))))</f>
        <v>42321.3439</v>
      </c>
      <c r="J5598" s="6">
        <f ca="1">IF(ROW()=2, 0, Table1[[#This Row],[Belastbaar loon]]-INDIRECT(ADDRESS(ROW()-1,COLUMN(A:A))))</f>
        <v>10</v>
      </c>
      <c r="K5598" s="6">
        <f ca="1">Table1[[#This Row],[Netto loon]]-Table1[[#This Row],[Netto vorige schijf]]</f>
        <v>5.0977999999959138</v>
      </c>
      <c r="L5598" s="2">
        <f ca="1">(Table1[[#This Row],[Bruto tov vorige schijf]]-Table1[[#This Row],[Netto tov vorige schijf]])/MAX(Table1[[#This Row],[Bruto tov vorige schijf]],1)</f>
        <v>0.49022000000040861</v>
      </c>
    </row>
    <row r="5599" spans="1:12" x14ac:dyDescent="0.25">
      <c r="A5599" s="14">
        <v>63811</v>
      </c>
      <c r="B5599" s="6">
        <f>LoonHeffing2020(Table1[[#This Row],[Belastbaar loon]])</f>
        <v>23833.408500000001</v>
      </c>
      <c r="C5599" s="6">
        <f>AlgemeneHeffingsKorting2020(Table1[[#This Row],[Belastbaar loon]])</f>
        <v>266.36799999999999</v>
      </c>
      <c r="D5599" s="14">
        <f>ArbeidsKorting2020(Table1[[#This Row],[Belastbaar loon]])</f>
        <v>2087.58</v>
      </c>
      <c r="E5599" s="14">
        <f>MAX(Table1[[#This Row],[Loonheffing]]-Table1[[#This Row],[Algemene Heffingskorting]]-Table1[[#This Row],[Arbeidskorting]],0)</f>
        <v>21479.460500000001</v>
      </c>
      <c r="F5599" s="6">
        <f>Table1[[#This Row],[Belastbaar loon]]-Table1[[#This Row],[Belasting]]</f>
        <v>42331.539499999999</v>
      </c>
      <c r="G5599" s="2">
        <f>(Table1[[#This Row],[Belastbaar loon]]-Table1[[#This Row],[Netto loon]])/Table1[[#This Row],[Belastbaar loon]]</f>
        <v>0.33661062356020122</v>
      </c>
      <c r="H5599" s="14">
        <f t="shared" ca="1" si="82"/>
        <v>21474.558300000001</v>
      </c>
      <c r="I5599" s="14">
        <f ca="1">IF(ROW()=2, Table1[[#This Row],[Netto loon]], INDIRECT(ADDRESS(ROW()-1,COLUMN(F:F))))</f>
        <v>42326.441699999996</v>
      </c>
      <c r="J5599" s="6">
        <f ca="1">IF(ROW()=2, 0, Table1[[#This Row],[Belastbaar loon]]-INDIRECT(ADDRESS(ROW()-1,COLUMN(A:A))))</f>
        <v>10</v>
      </c>
      <c r="K5599" s="6">
        <f ca="1">Table1[[#This Row],[Netto loon]]-Table1[[#This Row],[Netto vorige schijf]]</f>
        <v>5.0978000000031898</v>
      </c>
      <c r="L5599" s="2">
        <f ca="1">(Table1[[#This Row],[Bruto tov vorige schijf]]-Table1[[#This Row],[Netto tov vorige schijf]])/MAX(Table1[[#This Row],[Bruto tov vorige schijf]],1)</f>
        <v>0.49021999999968102</v>
      </c>
    </row>
    <row r="5600" spans="1:12" x14ac:dyDescent="0.25">
      <c r="A5600" s="14">
        <v>63821</v>
      </c>
      <c r="B5600" s="6">
        <f>LoonHeffing2020(Table1[[#This Row],[Belastbaar loon]])</f>
        <v>23837.143499999998</v>
      </c>
      <c r="C5600" s="6">
        <f>AlgemeneHeffingsKorting2020(Table1[[#This Row],[Belastbaar loon]])</f>
        <v>265.80080000000004</v>
      </c>
      <c r="D5600" s="14">
        <f>ArbeidsKorting2020(Table1[[#This Row],[Belastbaar loon]])</f>
        <v>2086.98</v>
      </c>
      <c r="E5600" s="14">
        <f>MAX(Table1[[#This Row],[Loonheffing]]-Table1[[#This Row],[Algemene Heffingskorting]]-Table1[[#This Row],[Arbeidskorting]],0)</f>
        <v>21484.362699999998</v>
      </c>
      <c r="F5600" s="6">
        <f>Table1[[#This Row],[Belastbaar loon]]-Table1[[#This Row],[Belasting]]</f>
        <v>42336.637300000002</v>
      </c>
      <c r="G5600" s="2">
        <f>(Table1[[#This Row],[Belastbaar loon]]-Table1[[#This Row],[Netto loon]])/Table1[[#This Row],[Belastbaar loon]]</f>
        <v>0.33663469234264581</v>
      </c>
      <c r="H5600" s="14">
        <f t="shared" ca="1" si="82"/>
        <v>21479.460500000001</v>
      </c>
      <c r="I5600" s="14">
        <f ca="1">IF(ROW()=2, Table1[[#This Row],[Netto loon]], INDIRECT(ADDRESS(ROW()-1,COLUMN(F:F))))</f>
        <v>42331.539499999999</v>
      </c>
      <c r="J5600" s="6">
        <f ca="1">IF(ROW()=2, 0, Table1[[#This Row],[Belastbaar loon]]-INDIRECT(ADDRESS(ROW()-1,COLUMN(A:A))))</f>
        <v>10</v>
      </c>
      <c r="K5600" s="6">
        <f ca="1">Table1[[#This Row],[Netto loon]]-Table1[[#This Row],[Netto vorige schijf]]</f>
        <v>5.0978000000031898</v>
      </c>
      <c r="L5600" s="2">
        <f ca="1">(Table1[[#This Row],[Bruto tov vorige schijf]]-Table1[[#This Row],[Netto tov vorige schijf]])/MAX(Table1[[#This Row],[Bruto tov vorige schijf]],1)</f>
        <v>0.49021999999968102</v>
      </c>
    </row>
    <row r="5601" spans="1:12" x14ac:dyDescent="0.25">
      <c r="A5601" s="14">
        <v>63831</v>
      </c>
      <c r="B5601" s="6">
        <f>LoonHeffing2020(Table1[[#This Row],[Belastbaar loon]])</f>
        <v>23840.878499999999</v>
      </c>
      <c r="C5601" s="6">
        <f>AlgemeneHeffingsKorting2020(Table1[[#This Row],[Belastbaar loon]])</f>
        <v>265.23360000000002</v>
      </c>
      <c r="D5601" s="14">
        <f>ArbeidsKorting2020(Table1[[#This Row],[Belastbaar loon]])</f>
        <v>2086.38</v>
      </c>
      <c r="E5601" s="14">
        <f>MAX(Table1[[#This Row],[Loonheffing]]-Table1[[#This Row],[Algemene Heffingskorting]]-Table1[[#This Row],[Arbeidskorting]],0)</f>
        <v>21489.264899999998</v>
      </c>
      <c r="F5601" s="6">
        <f>Table1[[#This Row],[Belastbaar loon]]-Table1[[#This Row],[Belasting]]</f>
        <v>42341.735100000005</v>
      </c>
      <c r="G5601" s="2">
        <f>(Table1[[#This Row],[Belastbaar loon]]-Table1[[#This Row],[Netto loon]])/Table1[[#This Row],[Belastbaar loon]]</f>
        <v>0.3366587535836818</v>
      </c>
      <c r="H5601" s="14">
        <f t="shared" ca="1" si="82"/>
        <v>21484.362699999998</v>
      </c>
      <c r="I5601" s="14">
        <f ca="1">IF(ROW()=2, Table1[[#This Row],[Netto loon]], INDIRECT(ADDRESS(ROW()-1,COLUMN(F:F))))</f>
        <v>42336.637300000002</v>
      </c>
      <c r="J5601" s="6">
        <f ca="1">IF(ROW()=2, 0, Table1[[#This Row],[Belastbaar loon]]-INDIRECT(ADDRESS(ROW()-1,COLUMN(A:A))))</f>
        <v>10</v>
      </c>
      <c r="K5601" s="6">
        <f ca="1">Table1[[#This Row],[Netto loon]]-Table1[[#This Row],[Netto vorige schijf]]</f>
        <v>5.0978000000031898</v>
      </c>
      <c r="L5601" s="2">
        <f ca="1">(Table1[[#This Row],[Bruto tov vorige schijf]]-Table1[[#This Row],[Netto tov vorige schijf]])/MAX(Table1[[#This Row],[Bruto tov vorige schijf]],1)</f>
        <v>0.49021999999968102</v>
      </c>
    </row>
    <row r="5602" spans="1:12" x14ac:dyDescent="0.25">
      <c r="A5602" s="14">
        <v>63841</v>
      </c>
      <c r="B5602" s="6">
        <f>LoonHeffing2020(Table1[[#This Row],[Belastbaar loon]])</f>
        <v>23844.613499999999</v>
      </c>
      <c r="C5602" s="6">
        <f>AlgemeneHeffingsKorting2020(Table1[[#This Row],[Belastbaar loon]])</f>
        <v>264.66640000000001</v>
      </c>
      <c r="D5602" s="14">
        <f>ArbeidsKorting2020(Table1[[#This Row],[Belastbaar loon]])</f>
        <v>2085.7800000000002</v>
      </c>
      <c r="E5602" s="14">
        <f>MAX(Table1[[#This Row],[Loonheffing]]-Table1[[#This Row],[Algemene Heffingskorting]]-Table1[[#This Row],[Arbeidskorting]],0)</f>
        <v>21494.167100000002</v>
      </c>
      <c r="F5602" s="6">
        <f>Table1[[#This Row],[Belastbaar loon]]-Table1[[#This Row],[Belasting]]</f>
        <v>42346.832899999994</v>
      </c>
      <c r="G5602" s="2">
        <f>(Table1[[#This Row],[Belastbaar loon]]-Table1[[#This Row],[Netto loon]])/Table1[[#This Row],[Belastbaar loon]]</f>
        <v>0.33668280728685335</v>
      </c>
      <c r="H5602" s="14">
        <f t="shared" ca="1" si="82"/>
        <v>21489.264899999998</v>
      </c>
      <c r="I5602" s="14">
        <f ca="1">IF(ROW()=2, Table1[[#This Row],[Netto loon]], INDIRECT(ADDRESS(ROW()-1,COLUMN(F:F))))</f>
        <v>42341.735100000005</v>
      </c>
      <c r="J5602" s="6">
        <f ca="1">IF(ROW()=2, 0, Table1[[#This Row],[Belastbaar loon]]-INDIRECT(ADDRESS(ROW()-1,COLUMN(A:A))))</f>
        <v>10</v>
      </c>
      <c r="K5602" s="6">
        <f ca="1">Table1[[#This Row],[Netto loon]]-Table1[[#This Row],[Netto vorige schijf]]</f>
        <v>5.0977999999886379</v>
      </c>
      <c r="L5602" s="2">
        <f ca="1">(Table1[[#This Row],[Bruto tov vorige schijf]]-Table1[[#This Row],[Netto tov vorige schijf]])/MAX(Table1[[#This Row],[Bruto tov vorige schijf]],1)</f>
        <v>0.49022000000113619</v>
      </c>
    </row>
    <row r="5603" spans="1:12" x14ac:dyDescent="0.25">
      <c r="A5603" s="14">
        <v>63851</v>
      </c>
      <c r="B5603" s="6">
        <f>LoonHeffing2020(Table1[[#This Row],[Belastbaar loon]])</f>
        <v>23848.3485</v>
      </c>
      <c r="C5603" s="6">
        <f>AlgemeneHeffingsKorting2020(Table1[[#This Row],[Belastbaar loon]])</f>
        <v>264.0992</v>
      </c>
      <c r="D5603" s="14">
        <f>ArbeidsKorting2020(Table1[[#This Row],[Belastbaar loon]])</f>
        <v>2085.1800000000003</v>
      </c>
      <c r="E5603" s="14">
        <f>MAX(Table1[[#This Row],[Loonheffing]]-Table1[[#This Row],[Algemene Heffingskorting]]-Table1[[#This Row],[Arbeidskorting]],0)</f>
        <v>21499.069299999999</v>
      </c>
      <c r="F5603" s="6">
        <f>Table1[[#This Row],[Belastbaar loon]]-Table1[[#This Row],[Belasting]]</f>
        <v>42351.930699999997</v>
      </c>
      <c r="G5603" s="2">
        <f>(Table1[[#This Row],[Belastbaar loon]]-Table1[[#This Row],[Netto loon]])/Table1[[#This Row],[Belastbaar loon]]</f>
        <v>0.33670685345570162</v>
      </c>
      <c r="H5603" s="14">
        <f t="shared" ca="1" si="82"/>
        <v>21494.167100000002</v>
      </c>
      <c r="I5603" s="14">
        <f ca="1">IF(ROW()=2, Table1[[#This Row],[Netto loon]], INDIRECT(ADDRESS(ROW()-1,COLUMN(F:F))))</f>
        <v>42346.832899999994</v>
      </c>
      <c r="J5603" s="6">
        <f ca="1">IF(ROW()=2, 0, Table1[[#This Row],[Belastbaar loon]]-INDIRECT(ADDRESS(ROW()-1,COLUMN(A:A))))</f>
        <v>10</v>
      </c>
      <c r="K5603" s="6">
        <f ca="1">Table1[[#This Row],[Netto loon]]-Table1[[#This Row],[Netto vorige schijf]]</f>
        <v>5.0978000000031898</v>
      </c>
      <c r="L5603" s="2">
        <f ca="1">(Table1[[#This Row],[Bruto tov vorige schijf]]-Table1[[#This Row],[Netto tov vorige schijf]])/MAX(Table1[[#This Row],[Bruto tov vorige schijf]],1)</f>
        <v>0.49021999999968102</v>
      </c>
    </row>
    <row r="5604" spans="1:12" x14ac:dyDescent="0.25">
      <c r="A5604" s="14">
        <v>63861</v>
      </c>
      <c r="B5604" s="6">
        <f>LoonHeffing2020(Table1[[#This Row],[Belastbaar loon]])</f>
        <v>23852.083500000001</v>
      </c>
      <c r="C5604" s="6">
        <f>AlgemeneHeffingsKorting2020(Table1[[#This Row],[Belastbaar loon]])</f>
        <v>263.53200000000004</v>
      </c>
      <c r="D5604" s="14">
        <f>ArbeidsKorting2020(Table1[[#This Row],[Belastbaar loon]])</f>
        <v>2084.58</v>
      </c>
      <c r="E5604" s="14">
        <f>MAX(Table1[[#This Row],[Loonheffing]]-Table1[[#This Row],[Algemene Heffingskorting]]-Table1[[#This Row],[Arbeidskorting]],0)</f>
        <v>21503.9715</v>
      </c>
      <c r="F5604" s="6">
        <f>Table1[[#This Row],[Belastbaar loon]]-Table1[[#This Row],[Belasting]]</f>
        <v>42357.0285</v>
      </c>
      <c r="G5604" s="2">
        <f>(Table1[[#This Row],[Belastbaar loon]]-Table1[[#This Row],[Netto loon]])/Table1[[#This Row],[Belastbaar loon]]</f>
        <v>0.33673089209376617</v>
      </c>
      <c r="H5604" s="14">
        <f t="shared" ca="1" si="82"/>
        <v>21499.069299999999</v>
      </c>
      <c r="I5604" s="14">
        <f ca="1">IF(ROW()=2, Table1[[#This Row],[Netto loon]], INDIRECT(ADDRESS(ROW()-1,COLUMN(F:F))))</f>
        <v>42351.930699999997</v>
      </c>
      <c r="J5604" s="6">
        <f ca="1">IF(ROW()=2, 0, Table1[[#This Row],[Belastbaar loon]]-INDIRECT(ADDRESS(ROW()-1,COLUMN(A:A))))</f>
        <v>10</v>
      </c>
      <c r="K5604" s="6">
        <f ca="1">Table1[[#This Row],[Netto loon]]-Table1[[#This Row],[Netto vorige schijf]]</f>
        <v>5.0978000000031898</v>
      </c>
      <c r="L5604" s="2">
        <f ca="1">(Table1[[#This Row],[Bruto tov vorige schijf]]-Table1[[#This Row],[Netto tov vorige schijf]])/MAX(Table1[[#This Row],[Bruto tov vorige schijf]],1)</f>
        <v>0.49021999999968102</v>
      </c>
    </row>
    <row r="5605" spans="1:12" x14ac:dyDescent="0.25">
      <c r="A5605" s="14">
        <v>63871</v>
      </c>
      <c r="B5605" s="6">
        <f>LoonHeffing2020(Table1[[#This Row],[Belastbaar loon]])</f>
        <v>23855.818500000001</v>
      </c>
      <c r="C5605" s="6">
        <f>AlgemeneHeffingsKorting2020(Table1[[#This Row],[Belastbaar loon]])</f>
        <v>262.96480000000003</v>
      </c>
      <c r="D5605" s="14">
        <f>ArbeidsKorting2020(Table1[[#This Row],[Belastbaar loon]])</f>
        <v>2083.98</v>
      </c>
      <c r="E5605" s="14">
        <f>MAX(Table1[[#This Row],[Loonheffing]]-Table1[[#This Row],[Algemene Heffingskorting]]-Table1[[#This Row],[Arbeidskorting]],0)</f>
        <v>21508.8737</v>
      </c>
      <c r="F5605" s="6">
        <f>Table1[[#This Row],[Belastbaar loon]]-Table1[[#This Row],[Belasting]]</f>
        <v>42362.126300000004</v>
      </c>
      <c r="G5605" s="2">
        <f>(Table1[[#This Row],[Belastbaar loon]]-Table1[[#This Row],[Netto loon]])/Table1[[#This Row],[Belastbaar loon]]</f>
        <v>0.33675492320458417</v>
      </c>
      <c r="H5605" s="14">
        <f t="shared" ca="1" si="82"/>
        <v>21503.9715</v>
      </c>
      <c r="I5605" s="14">
        <f ca="1">IF(ROW()=2, Table1[[#This Row],[Netto loon]], INDIRECT(ADDRESS(ROW()-1,COLUMN(F:F))))</f>
        <v>42357.0285</v>
      </c>
      <c r="J5605" s="6">
        <f ca="1">IF(ROW()=2, 0, Table1[[#This Row],[Belastbaar loon]]-INDIRECT(ADDRESS(ROW()-1,COLUMN(A:A))))</f>
        <v>10</v>
      </c>
      <c r="K5605" s="6">
        <f ca="1">Table1[[#This Row],[Netto loon]]-Table1[[#This Row],[Netto vorige schijf]]</f>
        <v>5.0978000000031898</v>
      </c>
      <c r="L5605" s="2">
        <f ca="1">(Table1[[#This Row],[Bruto tov vorige schijf]]-Table1[[#This Row],[Netto tov vorige schijf]])/MAX(Table1[[#This Row],[Bruto tov vorige schijf]],1)</f>
        <v>0.49021999999968102</v>
      </c>
    </row>
    <row r="5606" spans="1:12" x14ac:dyDescent="0.25">
      <c r="A5606" s="14">
        <v>63881</v>
      </c>
      <c r="B5606" s="6">
        <f>LoonHeffing2020(Table1[[#This Row],[Belastbaar loon]])</f>
        <v>23859.553499999998</v>
      </c>
      <c r="C5606" s="6">
        <f>AlgemeneHeffingsKorting2020(Table1[[#This Row],[Belastbaar loon]])</f>
        <v>262.39760000000001</v>
      </c>
      <c r="D5606" s="14">
        <f>ArbeidsKorting2020(Table1[[#This Row],[Belastbaar loon]])</f>
        <v>2083.38</v>
      </c>
      <c r="E5606" s="14">
        <f>MAX(Table1[[#This Row],[Loonheffing]]-Table1[[#This Row],[Algemene Heffingskorting]]-Table1[[#This Row],[Arbeidskorting]],0)</f>
        <v>21513.775899999997</v>
      </c>
      <c r="F5606" s="6">
        <f>Table1[[#This Row],[Belastbaar loon]]-Table1[[#This Row],[Belasting]]</f>
        <v>42367.224100000007</v>
      </c>
      <c r="G5606" s="2">
        <f>(Table1[[#This Row],[Belastbaar loon]]-Table1[[#This Row],[Netto loon]])/Table1[[#This Row],[Belastbaar loon]]</f>
        <v>0.33677894679169068</v>
      </c>
      <c r="H5606" s="14">
        <f t="shared" ca="1" si="82"/>
        <v>21508.8737</v>
      </c>
      <c r="I5606" s="14">
        <f ca="1">IF(ROW()=2, Table1[[#This Row],[Netto loon]], INDIRECT(ADDRESS(ROW()-1,COLUMN(F:F))))</f>
        <v>42362.126300000004</v>
      </c>
      <c r="J5606" s="6">
        <f ca="1">IF(ROW()=2, 0, Table1[[#This Row],[Belastbaar loon]]-INDIRECT(ADDRESS(ROW()-1,COLUMN(A:A))))</f>
        <v>10</v>
      </c>
      <c r="K5606" s="6">
        <f ca="1">Table1[[#This Row],[Netto loon]]-Table1[[#This Row],[Netto vorige schijf]]</f>
        <v>5.0978000000031898</v>
      </c>
      <c r="L5606" s="2">
        <f ca="1">(Table1[[#This Row],[Bruto tov vorige schijf]]-Table1[[#This Row],[Netto tov vorige schijf]])/MAX(Table1[[#This Row],[Bruto tov vorige schijf]],1)</f>
        <v>0.49021999999968102</v>
      </c>
    </row>
    <row r="5607" spans="1:12" x14ac:dyDescent="0.25">
      <c r="A5607" s="14">
        <v>63891</v>
      </c>
      <c r="B5607" s="6">
        <f>LoonHeffing2020(Table1[[#This Row],[Belastbaar loon]])</f>
        <v>23863.288499999999</v>
      </c>
      <c r="C5607" s="6">
        <f>AlgemeneHeffingsKorting2020(Table1[[#This Row],[Belastbaar loon]])</f>
        <v>261.8304</v>
      </c>
      <c r="D5607" s="14">
        <f>ArbeidsKorting2020(Table1[[#This Row],[Belastbaar loon]])</f>
        <v>2082.7800000000002</v>
      </c>
      <c r="E5607" s="14">
        <f>MAX(Table1[[#This Row],[Loonheffing]]-Table1[[#This Row],[Algemene Heffingskorting]]-Table1[[#This Row],[Arbeidskorting]],0)</f>
        <v>21518.678100000001</v>
      </c>
      <c r="F5607" s="6">
        <f>Table1[[#This Row],[Belastbaar loon]]-Table1[[#This Row],[Belasting]]</f>
        <v>42372.321899999995</v>
      </c>
      <c r="G5607" s="2">
        <f>(Table1[[#This Row],[Belastbaar loon]]-Table1[[#This Row],[Netto loon]])/Table1[[#This Row],[Belastbaar loon]]</f>
        <v>0.33680296285861866</v>
      </c>
      <c r="H5607" s="14">
        <f t="shared" ca="1" si="82"/>
        <v>21513.775899999997</v>
      </c>
      <c r="I5607" s="14">
        <f ca="1">IF(ROW()=2, Table1[[#This Row],[Netto loon]], INDIRECT(ADDRESS(ROW()-1,COLUMN(F:F))))</f>
        <v>42367.224100000007</v>
      </c>
      <c r="J5607" s="6">
        <f ca="1">IF(ROW()=2, 0, Table1[[#This Row],[Belastbaar loon]]-INDIRECT(ADDRESS(ROW()-1,COLUMN(A:A))))</f>
        <v>10</v>
      </c>
      <c r="K5607" s="6">
        <f ca="1">Table1[[#This Row],[Netto loon]]-Table1[[#This Row],[Netto vorige schijf]]</f>
        <v>5.0977999999886379</v>
      </c>
      <c r="L5607" s="2">
        <f ca="1">(Table1[[#This Row],[Bruto tov vorige schijf]]-Table1[[#This Row],[Netto tov vorige schijf]])/MAX(Table1[[#This Row],[Bruto tov vorige schijf]],1)</f>
        <v>0.49022000000113619</v>
      </c>
    </row>
    <row r="5608" spans="1:12" x14ac:dyDescent="0.25">
      <c r="A5608" s="14">
        <v>63901</v>
      </c>
      <c r="B5608" s="6">
        <f>LoonHeffing2020(Table1[[#This Row],[Belastbaar loon]])</f>
        <v>23867.023499999999</v>
      </c>
      <c r="C5608" s="6">
        <f>AlgemeneHeffingsKorting2020(Table1[[#This Row],[Belastbaar loon]])</f>
        <v>261.26320000000004</v>
      </c>
      <c r="D5608" s="14">
        <f>ArbeidsKorting2020(Table1[[#This Row],[Belastbaar loon]])</f>
        <v>2082.1800000000003</v>
      </c>
      <c r="E5608" s="14">
        <f>MAX(Table1[[#This Row],[Loonheffing]]-Table1[[#This Row],[Algemene Heffingskorting]]-Table1[[#This Row],[Arbeidskorting]],0)</f>
        <v>21523.580299999998</v>
      </c>
      <c r="F5608" s="6">
        <f>Table1[[#This Row],[Belastbaar loon]]-Table1[[#This Row],[Belasting]]</f>
        <v>42377.419699999999</v>
      </c>
      <c r="G5608" s="2">
        <f>(Table1[[#This Row],[Belastbaar loon]]-Table1[[#This Row],[Netto loon]])/Table1[[#This Row],[Belastbaar loon]]</f>
        <v>0.33682697140889817</v>
      </c>
      <c r="H5608" s="14">
        <f t="shared" ca="1" si="82"/>
        <v>21518.678100000001</v>
      </c>
      <c r="I5608" s="14">
        <f ca="1">IF(ROW()=2, Table1[[#This Row],[Netto loon]], INDIRECT(ADDRESS(ROW()-1,COLUMN(F:F))))</f>
        <v>42372.321899999995</v>
      </c>
      <c r="J5608" s="6">
        <f ca="1">IF(ROW()=2, 0, Table1[[#This Row],[Belastbaar loon]]-INDIRECT(ADDRESS(ROW()-1,COLUMN(A:A))))</f>
        <v>10</v>
      </c>
      <c r="K5608" s="6">
        <f ca="1">Table1[[#This Row],[Netto loon]]-Table1[[#This Row],[Netto vorige schijf]]</f>
        <v>5.0978000000031898</v>
      </c>
      <c r="L5608" s="2">
        <f ca="1">(Table1[[#This Row],[Bruto tov vorige schijf]]-Table1[[#This Row],[Netto tov vorige schijf]])/MAX(Table1[[#This Row],[Bruto tov vorige schijf]],1)</f>
        <v>0.49021999999968102</v>
      </c>
    </row>
    <row r="5609" spans="1:12" x14ac:dyDescent="0.25">
      <c r="A5609" s="14">
        <v>63911</v>
      </c>
      <c r="B5609" s="6">
        <f>LoonHeffing2020(Table1[[#This Row],[Belastbaar loon]])</f>
        <v>23870.7585</v>
      </c>
      <c r="C5609" s="6">
        <f>AlgemeneHeffingsKorting2020(Table1[[#This Row],[Belastbaar loon]])</f>
        <v>260.69600000000003</v>
      </c>
      <c r="D5609" s="14">
        <f>ArbeidsKorting2020(Table1[[#This Row],[Belastbaar loon]])</f>
        <v>2081.58</v>
      </c>
      <c r="E5609" s="14">
        <f>MAX(Table1[[#This Row],[Loonheffing]]-Table1[[#This Row],[Algemene Heffingskorting]]-Table1[[#This Row],[Arbeidskorting]],0)</f>
        <v>21528.482499999998</v>
      </c>
      <c r="F5609" s="6">
        <f>Table1[[#This Row],[Belastbaar loon]]-Table1[[#This Row],[Belasting]]</f>
        <v>42382.517500000002</v>
      </c>
      <c r="G5609" s="2">
        <f>(Table1[[#This Row],[Belastbaar loon]]-Table1[[#This Row],[Netto loon]])/Table1[[#This Row],[Belastbaar loon]]</f>
        <v>0.33685097244605777</v>
      </c>
      <c r="H5609" s="14">
        <f t="shared" ca="1" si="82"/>
        <v>21523.580299999998</v>
      </c>
      <c r="I5609" s="14">
        <f ca="1">IF(ROW()=2, Table1[[#This Row],[Netto loon]], INDIRECT(ADDRESS(ROW()-1,COLUMN(F:F))))</f>
        <v>42377.419699999999</v>
      </c>
      <c r="J5609" s="6">
        <f ca="1">IF(ROW()=2, 0, Table1[[#This Row],[Belastbaar loon]]-INDIRECT(ADDRESS(ROW()-1,COLUMN(A:A))))</f>
        <v>10</v>
      </c>
      <c r="K5609" s="6">
        <f ca="1">Table1[[#This Row],[Netto loon]]-Table1[[#This Row],[Netto vorige schijf]]</f>
        <v>5.0978000000031898</v>
      </c>
      <c r="L5609" s="2">
        <f ca="1">(Table1[[#This Row],[Bruto tov vorige schijf]]-Table1[[#This Row],[Netto tov vorige schijf]])/MAX(Table1[[#This Row],[Bruto tov vorige schijf]],1)</f>
        <v>0.49021999999968102</v>
      </c>
    </row>
    <row r="5610" spans="1:12" x14ac:dyDescent="0.25">
      <c r="A5610" s="14">
        <v>63921</v>
      </c>
      <c r="B5610" s="6">
        <f>LoonHeffing2020(Table1[[#This Row],[Belastbaar loon]])</f>
        <v>23874.4935</v>
      </c>
      <c r="C5610" s="6">
        <f>AlgemeneHeffingsKorting2020(Table1[[#This Row],[Belastbaar loon]])</f>
        <v>260.12880000000001</v>
      </c>
      <c r="D5610" s="14">
        <f>ArbeidsKorting2020(Table1[[#This Row],[Belastbaar loon]])</f>
        <v>2080.98</v>
      </c>
      <c r="E5610" s="14">
        <f>MAX(Table1[[#This Row],[Loonheffing]]-Table1[[#This Row],[Algemene Heffingskorting]]-Table1[[#This Row],[Arbeidskorting]],0)</f>
        <v>21533.384700000002</v>
      </c>
      <c r="F5610" s="6">
        <f>Table1[[#This Row],[Belastbaar loon]]-Table1[[#This Row],[Belasting]]</f>
        <v>42387.615299999998</v>
      </c>
      <c r="G5610" s="2">
        <f>(Table1[[#This Row],[Belastbaar loon]]-Table1[[#This Row],[Netto loon]])/Table1[[#This Row],[Belastbaar loon]]</f>
        <v>0.33687496597362371</v>
      </c>
      <c r="H5610" s="14">
        <f t="shared" ca="1" si="82"/>
        <v>21528.482499999998</v>
      </c>
      <c r="I5610" s="14">
        <f ca="1">IF(ROW()=2, Table1[[#This Row],[Netto loon]], INDIRECT(ADDRESS(ROW()-1,COLUMN(F:F))))</f>
        <v>42382.517500000002</v>
      </c>
      <c r="J5610" s="6">
        <f ca="1">IF(ROW()=2, 0, Table1[[#This Row],[Belastbaar loon]]-INDIRECT(ADDRESS(ROW()-1,COLUMN(A:A))))</f>
        <v>10</v>
      </c>
      <c r="K5610" s="6">
        <f ca="1">Table1[[#This Row],[Netto loon]]-Table1[[#This Row],[Netto vorige schijf]]</f>
        <v>5.0977999999959138</v>
      </c>
      <c r="L5610" s="2">
        <f ca="1">(Table1[[#This Row],[Bruto tov vorige schijf]]-Table1[[#This Row],[Netto tov vorige schijf]])/MAX(Table1[[#This Row],[Bruto tov vorige schijf]],1)</f>
        <v>0.49022000000040861</v>
      </c>
    </row>
    <row r="5611" spans="1:12" x14ac:dyDescent="0.25">
      <c r="A5611" s="14">
        <v>63931</v>
      </c>
      <c r="B5611" s="6">
        <f>LoonHeffing2020(Table1[[#This Row],[Belastbaar loon]])</f>
        <v>23878.228500000001</v>
      </c>
      <c r="C5611" s="6">
        <f>AlgemeneHeffingsKorting2020(Table1[[#This Row],[Belastbaar loon]])</f>
        <v>259.5616</v>
      </c>
      <c r="D5611" s="14">
        <f>ArbeidsKorting2020(Table1[[#This Row],[Belastbaar loon]])</f>
        <v>2080.38</v>
      </c>
      <c r="E5611" s="14">
        <f>MAX(Table1[[#This Row],[Loonheffing]]-Table1[[#This Row],[Algemene Heffingskorting]]-Table1[[#This Row],[Arbeidskorting]],0)</f>
        <v>21538.286899999999</v>
      </c>
      <c r="F5611" s="6">
        <f>Table1[[#This Row],[Belastbaar loon]]-Table1[[#This Row],[Belasting]]</f>
        <v>42392.713100000001</v>
      </c>
      <c r="G5611" s="2">
        <f>(Table1[[#This Row],[Belastbaar loon]]-Table1[[#This Row],[Netto loon]])/Table1[[#This Row],[Belastbaar loon]]</f>
        <v>0.33689895199511971</v>
      </c>
      <c r="H5611" s="14">
        <f t="shared" ca="1" si="82"/>
        <v>21533.384700000002</v>
      </c>
      <c r="I5611" s="14">
        <f ca="1">IF(ROW()=2, Table1[[#This Row],[Netto loon]], INDIRECT(ADDRESS(ROW()-1,COLUMN(F:F))))</f>
        <v>42387.615299999998</v>
      </c>
      <c r="J5611" s="6">
        <f ca="1">IF(ROW()=2, 0, Table1[[#This Row],[Belastbaar loon]]-INDIRECT(ADDRESS(ROW()-1,COLUMN(A:A))))</f>
        <v>10</v>
      </c>
      <c r="K5611" s="6">
        <f ca="1">Table1[[#This Row],[Netto loon]]-Table1[[#This Row],[Netto vorige schijf]]</f>
        <v>5.0978000000031898</v>
      </c>
      <c r="L5611" s="2">
        <f ca="1">(Table1[[#This Row],[Bruto tov vorige schijf]]-Table1[[#This Row],[Netto tov vorige schijf]])/MAX(Table1[[#This Row],[Bruto tov vorige schijf]],1)</f>
        <v>0.49021999999968102</v>
      </c>
    </row>
    <row r="5612" spans="1:12" x14ac:dyDescent="0.25">
      <c r="A5612" s="14">
        <v>63941</v>
      </c>
      <c r="B5612" s="6">
        <f>LoonHeffing2020(Table1[[#This Row],[Belastbaar loon]])</f>
        <v>23881.963500000002</v>
      </c>
      <c r="C5612" s="6">
        <f>AlgemeneHeffingsKorting2020(Table1[[#This Row],[Belastbaar loon]])</f>
        <v>258.99440000000004</v>
      </c>
      <c r="D5612" s="14">
        <f>ArbeidsKorting2020(Table1[[#This Row],[Belastbaar loon]])</f>
        <v>2079.7800000000002</v>
      </c>
      <c r="E5612" s="14">
        <f>MAX(Table1[[#This Row],[Loonheffing]]-Table1[[#This Row],[Algemene Heffingskorting]]-Table1[[#This Row],[Arbeidskorting]],0)</f>
        <v>21543.189100000003</v>
      </c>
      <c r="F5612" s="6">
        <f>Table1[[#This Row],[Belastbaar loon]]-Table1[[#This Row],[Belasting]]</f>
        <v>42397.810899999997</v>
      </c>
      <c r="G5612" s="2">
        <f>(Table1[[#This Row],[Belastbaar loon]]-Table1[[#This Row],[Netto loon]])/Table1[[#This Row],[Belastbaar loon]]</f>
        <v>0.33692293051406769</v>
      </c>
      <c r="H5612" s="14">
        <f t="shared" ca="1" si="82"/>
        <v>21538.286899999999</v>
      </c>
      <c r="I5612" s="14">
        <f ca="1">IF(ROW()=2, Table1[[#This Row],[Netto loon]], INDIRECT(ADDRESS(ROW()-1,COLUMN(F:F))))</f>
        <v>42392.713100000001</v>
      </c>
      <c r="J5612" s="6">
        <f ca="1">IF(ROW()=2, 0, Table1[[#This Row],[Belastbaar loon]]-INDIRECT(ADDRESS(ROW()-1,COLUMN(A:A))))</f>
        <v>10</v>
      </c>
      <c r="K5612" s="6">
        <f ca="1">Table1[[#This Row],[Netto loon]]-Table1[[#This Row],[Netto vorige schijf]]</f>
        <v>5.0977999999959138</v>
      </c>
      <c r="L5612" s="2">
        <f ca="1">(Table1[[#This Row],[Bruto tov vorige schijf]]-Table1[[#This Row],[Netto tov vorige schijf]])/MAX(Table1[[#This Row],[Bruto tov vorige schijf]],1)</f>
        <v>0.49022000000040861</v>
      </c>
    </row>
    <row r="5613" spans="1:12" x14ac:dyDescent="0.25">
      <c r="A5613" s="14">
        <v>63951</v>
      </c>
      <c r="B5613" s="6">
        <f>LoonHeffing2020(Table1[[#This Row],[Belastbaar loon]])</f>
        <v>23885.698499999999</v>
      </c>
      <c r="C5613" s="6">
        <f>AlgemeneHeffingsKorting2020(Table1[[#This Row],[Belastbaar loon]])</f>
        <v>258.42720000000003</v>
      </c>
      <c r="D5613" s="14">
        <f>ArbeidsKorting2020(Table1[[#This Row],[Belastbaar loon]])</f>
        <v>2079.1800000000003</v>
      </c>
      <c r="E5613" s="14">
        <f>MAX(Table1[[#This Row],[Loonheffing]]-Table1[[#This Row],[Algemene Heffingskorting]]-Table1[[#This Row],[Arbeidskorting]],0)</f>
        <v>21548.0913</v>
      </c>
      <c r="F5613" s="6">
        <f>Table1[[#This Row],[Belastbaar loon]]-Table1[[#This Row],[Belasting]]</f>
        <v>42402.9087</v>
      </c>
      <c r="G5613" s="2">
        <f>(Table1[[#This Row],[Belastbaar loon]]-Table1[[#This Row],[Netto loon]])/Table1[[#This Row],[Belastbaar loon]]</f>
        <v>0.33694690153398699</v>
      </c>
      <c r="H5613" s="14">
        <f t="shared" ca="1" si="82"/>
        <v>21543.189100000003</v>
      </c>
      <c r="I5613" s="14">
        <f ca="1">IF(ROW()=2, Table1[[#This Row],[Netto loon]], INDIRECT(ADDRESS(ROW()-1,COLUMN(F:F))))</f>
        <v>42397.810899999997</v>
      </c>
      <c r="J5613" s="6">
        <f ca="1">IF(ROW()=2, 0, Table1[[#This Row],[Belastbaar loon]]-INDIRECT(ADDRESS(ROW()-1,COLUMN(A:A))))</f>
        <v>10</v>
      </c>
      <c r="K5613" s="6">
        <f ca="1">Table1[[#This Row],[Netto loon]]-Table1[[#This Row],[Netto vorige schijf]]</f>
        <v>5.0978000000031898</v>
      </c>
      <c r="L5613" s="2">
        <f ca="1">(Table1[[#This Row],[Bruto tov vorige schijf]]-Table1[[#This Row],[Netto tov vorige schijf]])/MAX(Table1[[#This Row],[Bruto tov vorige schijf]],1)</f>
        <v>0.49021999999968102</v>
      </c>
    </row>
    <row r="5614" spans="1:12" x14ac:dyDescent="0.25">
      <c r="A5614" s="14">
        <v>63961</v>
      </c>
      <c r="B5614" s="6">
        <f>LoonHeffing2020(Table1[[#This Row],[Belastbaar loon]])</f>
        <v>23889.433499999999</v>
      </c>
      <c r="C5614" s="6">
        <f>AlgemeneHeffingsKorting2020(Table1[[#This Row],[Belastbaar loon]])</f>
        <v>257.86</v>
      </c>
      <c r="D5614" s="14">
        <f>ArbeidsKorting2020(Table1[[#This Row],[Belastbaar loon]])</f>
        <v>2078.58</v>
      </c>
      <c r="E5614" s="14">
        <f>MAX(Table1[[#This Row],[Loonheffing]]-Table1[[#This Row],[Algemene Heffingskorting]]-Table1[[#This Row],[Arbeidskorting]],0)</f>
        <v>21552.993499999997</v>
      </c>
      <c r="F5614" s="6">
        <f>Table1[[#This Row],[Belastbaar loon]]-Table1[[#This Row],[Belasting]]</f>
        <v>42408.006500000003</v>
      </c>
      <c r="G5614" s="2">
        <f>(Table1[[#This Row],[Belastbaar loon]]-Table1[[#This Row],[Netto loon]])/Table1[[#This Row],[Belastbaar loon]]</f>
        <v>0.33697086505839491</v>
      </c>
      <c r="H5614" s="14">
        <f t="shared" ca="1" si="82"/>
        <v>21548.0913</v>
      </c>
      <c r="I5614" s="14">
        <f ca="1">IF(ROW()=2, Table1[[#This Row],[Netto loon]], INDIRECT(ADDRESS(ROW()-1,COLUMN(F:F))))</f>
        <v>42402.9087</v>
      </c>
      <c r="J5614" s="6">
        <f ca="1">IF(ROW()=2, 0, Table1[[#This Row],[Belastbaar loon]]-INDIRECT(ADDRESS(ROW()-1,COLUMN(A:A))))</f>
        <v>10</v>
      </c>
      <c r="K5614" s="6">
        <f ca="1">Table1[[#This Row],[Netto loon]]-Table1[[#This Row],[Netto vorige schijf]]</f>
        <v>5.0978000000031898</v>
      </c>
      <c r="L5614" s="2">
        <f ca="1">(Table1[[#This Row],[Bruto tov vorige schijf]]-Table1[[#This Row],[Netto tov vorige schijf]])/MAX(Table1[[#This Row],[Bruto tov vorige schijf]],1)</f>
        <v>0.49021999999968102</v>
      </c>
    </row>
    <row r="5615" spans="1:12" x14ac:dyDescent="0.25">
      <c r="A5615" s="14">
        <v>63971</v>
      </c>
      <c r="B5615" s="6">
        <f>LoonHeffing2020(Table1[[#This Row],[Belastbaar loon]])</f>
        <v>23893.1685</v>
      </c>
      <c r="C5615" s="6">
        <f>AlgemeneHeffingsKorting2020(Table1[[#This Row],[Belastbaar loon]])</f>
        <v>257.2928</v>
      </c>
      <c r="D5615" s="14">
        <f>ArbeidsKorting2020(Table1[[#This Row],[Belastbaar loon]])</f>
        <v>2077.98</v>
      </c>
      <c r="E5615" s="14">
        <f>MAX(Table1[[#This Row],[Loonheffing]]-Table1[[#This Row],[Algemene Heffingskorting]]-Table1[[#This Row],[Arbeidskorting]],0)</f>
        <v>21557.895700000001</v>
      </c>
      <c r="F5615" s="6">
        <f>Table1[[#This Row],[Belastbaar loon]]-Table1[[#This Row],[Belasting]]</f>
        <v>42413.104299999999</v>
      </c>
      <c r="G5615" s="2">
        <f>(Table1[[#This Row],[Belastbaar loon]]-Table1[[#This Row],[Netto loon]])/Table1[[#This Row],[Belastbaar loon]]</f>
        <v>0.33699482109080681</v>
      </c>
      <c r="H5615" s="14">
        <f t="shared" ca="1" si="82"/>
        <v>21552.993499999997</v>
      </c>
      <c r="I5615" s="14">
        <f ca="1">IF(ROW()=2, Table1[[#This Row],[Netto loon]], INDIRECT(ADDRESS(ROW()-1,COLUMN(F:F))))</f>
        <v>42408.006500000003</v>
      </c>
      <c r="J5615" s="6">
        <f ca="1">IF(ROW()=2, 0, Table1[[#This Row],[Belastbaar loon]]-INDIRECT(ADDRESS(ROW()-1,COLUMN(A:A))))</f>
        <v>10</v>
      </c>
      <c r="K5615" s="6">
        <f ca="1">Table1[[#This Row],[Netto loon]]-Table1[[#This Row],[Netto vorige schijf]]</f>
        <v>5.0977999999959138</v>
      </c>
      <c r="L5615" s="2">
        <f ca="1">(Table1[[#This Row],[Bruto tov vorige schijf]]-Table1[[#This Row],[Netto tov vorige schijf]])/MAX(Table1[[#This Row],[Bruto tov vorige schijf]],1)</f>
        <v>0.49022000000040861</v>
      </c>
    </row>
    <row r="5616" spans="1:12" x14ac:dyDescent="0.25">
      <c r="A5616" s="14">
        <v>63981</v>
      </c>
      <c r="B5616" s="6">
        <f>LoonHeffing2020(Table1[[#This Row],[Belastbaar loon]])</f>
        <v>23896.9035</v>
      </c>
      <c r="C5616" s="6">
        <f>AlgemeneHeffingsKorting2020(Table1[[#This Row],[Belastbaar loon]])</f>
        <v>256.72560000000004</v>
      </c>
      <c r="D5616" s="14">
        <f>ArbeidsKorting2020(Table1[[#This Row],[Belastbaar loon]])</f>
        <v>2077.38</v>
      </c>
      <c r="E5616" s="14">
        <f>MAX(Table1[[#This Row],[Loonheffing]]-Table1[[#This Row],[Algemene Heffingskorting]]-Table1[[#This Row],[Arbeidskorting]],0)</f>
        <v>21562.797899999998</v>
      </c>
      <c r="F5616" s="6">
        <f>Table1[[#This Row],[Belastbaar loon]]-Table1[[#This Row],[Belasting]]</f>
        <v>42418.202100000002</v>
      </c>
      <c r="G5616" s="2">
        <f>(Table1[[#This Row],[Belastbaar loon]]-Table1[[#This Row],[Netto loon]])/Table1[[#This Row],[Belastbaar loon]]</f>
        <v>0.33701876963473526</v>
      </c>
      <c r="H5616" s="14">
        <f t="shared" ca="1" si="82"/>
        <v>21557.895700000001</v>
      </c>
      <c r="I5616" s="14">
        <f ca="1">IF(ROW()=2, Table1[[#This Row],[Netto loon]], INDIRECT(ADDRESS(ROW()-1,COLUMN(F:F))))</f>
        <v>42413.104299999999</v>
      </c>
      <c r="J5616" s="6">
        <f ca="1">IF(ROW()=2, 0, Table1[[#This Row],[Belastbaar loon]]-INDIRECT(ADDRESS(ROW()-1,COLUMN(A:A))))</f>
        <v>10</v>
      </c>
      <c r="K5616" s="6">
        <f ca="1">Table1[[#This Row],[Netto loon]]-Table1[[#This Row],[Netto vorige schijf]]</f>
        <v>5.0978000000031898</v>
      </c>
      <c r="L5616" s="2">
        <f ca="1">(Table1[[#This Row],[Bruto tov vorige schijf]]-Table1[[#This Row],[Netto tov vorige schijf]])/MAX(Table1[[#This Row],[Bruto tov vorige schijf]],1)</f>
        <v>0.49021999999968102</v>
      </c>
    </row>
    <row r="5617" spans="1:12" x14ac:dyDescent="0.25">
      <c r="A5617" s="14">
        <v>63991</v>
      </c>
      <c r="B5617" s="6">
        <f>LoonHeffing2020(Table1[[#This Row],[Belastbaar loon]])</f>
        <v>23900.638500000001</v>
      </c>
      <c r="C5617" s="6">
        <f>AlgemeneHeffingsKorting2020(Table1[[#This Row],[Belastbaar loon]])</f>
        <v>256.15840000000003</v>
      </c>
      <c r="D5617" s="14">
        <f>ArbeidsKorting2020(Table1[[#This Row],[Belastbaar loon]])</f>
        <v>2076.7800000000002</v>
      </c>
      <c r="E5617" s="14">
        <f>MAX(Table1[[#This Row],[Loonheffing]]-Table1[[#This Row],[Algemene Heffingskorting]]-Table1[[#This Row],[Arbeidskorting]],0)</f>
        <v>21567.700100000002</v>
      </c>
      <c r="F5617" s="6">
        <f>Table1[[#This Row],[Belastbaar loon]]-Table1[[#This Row],[Belasting]]</f>
        <v>42423.299899999998</v>
      </c>
      <c r="G5617" s="2">
        <f>(Table1[[#This Row],[Belastbaar loon]]-Table1[[#This Row],[Netto loon]])/Table1[[#This Row],[Belastbaar loon]]</f>
        <v>0.33704271069369135</v>
      </c>
      <c r="H5617" s="14">
        <f t="shared" ca="1" si="82"/>
        <v>21562.797899999998</v>
      </c>
      <c r="I5617" s="14">
        <f ca="1">IF(ROW()=2, Table1[[#This Row],[Netto loon]], INDIRECT(ADDRESS(ROW()-1,COLUMN(F:F))))</f>
        <v>42418.202100000002</v>
      </c>
      <c r="J5617" s="6">
        <f ca="1">IF(ROW()=2, 0, Table1[[#This Row],[Belastbaar loon]]-INDIRECT(ADDRESS(ROW()-1,COLUMN(A:A))))</f>
        <v>10</v>
      </c>
      <c r="K5617" s="6">
        <f ca="1">Table1[[#This Row],[Netto loon]]-Table1[[#This Row],[Netto vorige schijf]]</f>
        <v>5.0977999999959138</v>
      </c>
      <c r="L5617" s="2">
        <f ca="1">(Table1[[#This Row],[Bruto tov vorige schijf]]-Table1[[#This Row],[Netto tov vorige schijf]])/MAX(Table1[[#This Row],[Bruto tov vorige schijf]],1)</f>
        <v>0.49022000000040861</v>
      </c>
    </row>
    <row r="5618" spans="1:12" x14ac:dyDescent="0.25">
      <c r="A5618" s="14">
        <v>64001</v>
      </c>
      <c r="B5618" s="6">
        <f>LoonHeffing2020(Table1[[#This Row],[Belastbaar loon]])</f>
        <v>23904.373500000002</v>
      </c>
      <c r="C5618" s="6">
        <f>AlgemeneHeffingsKorting2020(Table1[[#This Row],[Belastbaar loon]])</f>
        <v>255.59120000000001</v>
      </c>
      <c r="D5618" s="14">
        <f>ArbeidsKorting2020(Table1[[#This Row],[Belastbaar loon]])</f>
        <v>2076.1800000000003</v>
      </c>
      <c r="E5618" s="14">
        <f>MAX(Table1[[#This Row],[Loonheffing]]-Table1[[#This Row],[Algemene Heffingskorting]]-Table1[[#This Row],[Arbeidskorting]],0)</f>
        <v>21572.602300000002</v>
      </c>
      <c r="F5618" s="6">
        <f>Table1[[#This Row],[Belastbaar loon]]-Table1[[#This Row],[Belasting]]</f>
        <v>42428.397700000001</v>
      </c>
      <c r="G5618" s="2">
        <f>(Table1[[#This Row],[Belastbaar loon]]-Table1[[#This Row],[Netto loon]])/Table1[[#This Row],[Belastbaar loon]]</f>
        <v>0.33706664427118327</v>
      </c>
      <c r="H5618" s="14">
        <f t="shared" ca="1" si="82"/>
        <v>21567.700100000002</v>
      </c>
      <c r="I5618" s="14">
        <f ca="1">IF(ROW()=2, Table1[[#This Row],[Netto loon]], INDIRECT(ADDRESS(ROW()-1,COLUMN(F:F))))</f>
        <v>42423.299899999998</v>
      </c>
      <c r="J5618" s="6">
        <f ca="1">IF(ROW()=2, 0, Table1[[#This Row],[Belastbaar loon]]-INDIRECT(ADDRESS(ROW()-1,COLUMN(A:A))))</f>
        <v>10</v>
      </c>
      <c r="K5618" s="6">
        <f ca="1">Table1[[#This Row],[Netto loon]]-Table1[[#This Row],[Netto vorige schijf]]</f>
        <v>5.0978000000031898</v>
      </c>
      <c r="L5618" s="2">
        <f ca="1">(Table1[[#This Row],[Bruto tov vorige schijf]]-Table1[[#This Row],[Netto tov vorige schijf]])/MAX(Table1[[#This Row],[Bruto tov vorige schijf]],1)</f>
        <v>0.49021999999968102</v>
      </c>
    </row>
    <row r="5619" spans="1:12" x14ac:dyDescent="0.25">
      <c r="A5619" s="14">
        <v>64011</v>
      </c>
      <c r="B5619" s="6">
        <f>LoonHeffing2020(Table1[[#This Row],[Belastbaar loon]])</f>
        <v>23908.108499999998</v>
      </c>
      <c r="C5619" s="6">
        <f>AlgemeneHeffingsKorting2020(Table1[[#This Row],[Belastbaar loon]])</f>
        <v>255.02400000000003</v>
      </c>
      <c r="D5619" s="14">
        <f>ArbeidsKorting2020(Table1[[#This Row],[Belastbaar loon]])</f>
        <v>2075.58</v>
      </c>
      <c r="E5619" s="14">
        <f>MAX(Table1[[#This Row],[Loonheffing]]-Table1[[#This Row],[Algemene Heffingskorting]]-Table1[[#This Row],[Arbeidskorting]],0)</f>
        <v>21577.504499999995</v>
      </c>
      <c r="F5619" s="6">
        <f>Table1[[#This Row],[Belastbaar loon]]-Table1[[#This Row],[Belasting]]</f>
        <v>42433.495500000005</v>
      </c>
      <c r="G5619" s="2">
        <f>(Table1[[#This Row],[Belastbaar loon]]-Table1[[#This Row],[Netto loon]])/Table1[[#This Row],[Belastbaar loon]]</f>
        <v>0.33709057037071744</v>
      </c>
      <c r="H5619" s="14">
        <f t="shared" ca="1" si="82"/>
        <v>21572.602300000002</v>
      </c>
      <c r="I5619" s="14">
        <f ca="1">IF(ROW()=2, Table1[[#This Row],[Netto loon]], INDIRECT(ADDRESS(ROW()-1,COLUMN(F:F))))</f>
        <v>42428.397700000001</v>
      </c>
      <c r="J5619" s="6">
        <f ca="1">IF(ROW()=2, 0, Table1[[#This Row],[Belastbaar loon]]-INDIRECT(ADDRESS(ROW()-1,COLUMN(A:A))))</f>
        <v>10</v>
      </c>
      <c r="K5619" s="6">
        <f ca="1">Table1[[#This Row],[Netto loon]]-Table1[[#This Row],[Netto vorige schijf]]</f>
        <v>5.0978000000031898</v>
      </c>
      <c r="L5619" s="2">
        <f ca="1">(Table1[[#This Row],[Bruto tov vorige schijf]]-Table1[[#This Row],[Netto tov vorige schijf]])/MAX(Table1[[#This Row],[Bruto tov vorige schijf]],1)</f>
        <v>0.49021999999968102</v>
      </c>
    </row>
    <row r="5620" spans="1:12" x14ac:dyDescent="0.25">
      <c r="A5620" s="14">
        <v>64021</v>
      </c>
      <c r="B5620" s="6">
        <f>LoonHeffing2020(Table1[[#This Row],[Belastbaar loon]])</f>
        <v>23911.843499999999</v>
      </c>
      <c r="C5620" s="6">
        <f>AlgemeneHeffingsKorting2020(Table1[[#This Row],[Belastbaar loon]])</f>
        <v>254.45680000000002</v>
      </c>
      <c r="D5620" s="14">
        <f>ArbeidsKorting2020(Table1[[#This Row],[Belastbaar loon]])</f>
        <v>2074.98</v>
      </c>
      <c r="E5620" s="14">
        <f>MAX(Table1[[#This Row],[Loonheffing]]-Table1[[#This Row],[Algemene Heffingskorting]]-Table1[[#This Row],[Arbeidskorting]],0)</f>
        <v>21582.4067</v>
      </c>
      <c r="F5620" s="6">
        <f>Table1[[#This Row],[Belastbaar loon]]-Table1[[#This Row],[Belasting]]</f>
        <v>42438.5933</v>
      </c>
      <c r="G5620" s="2">
        <f>(Table1[[#This Row],[Belastbaar loon]]-Table1[[#This Row],[Netto loon]])/Table1[[#This Row],[Belastbaar loon]]</f>
        <v>0.33711448899579827</v>
      </c>
      <c r="H5620" s="14">
        <f t="shared" ca="1" si="82"/>
        <v>21577.504499999995</v>
      </c>
      <c r="I5620" s="14">
        <f ca="1">IF(ROW()=2, Table1[[#This Row],[Netto loon]], INDIRECT(ADDRESS(ROW()-1,COLUMN(F:F))))</f>
        <v>42433.495500000005</v>
      </c>
      <c r="J5620" s="6">
        <f ca="1">IF(ROW()=2, 0, Table1[[#This Row],[Belastbaar loon]]-INDIRECT(ADDRESS(ROW()-1,COLUMN(A:A))))</f>
        <v>10</v>
      </c>
      <c r="K5620" s="6">
        <f ca="1">Table1[[#This Row],[Netto loon]]-Table1[[#This Row],[Netto vorige schijf]]</f>
        <v>5.0977999999959138</v>
      </c>
      <c r="L5620" s="2">
        <f ca="1">(Table1[[#This Row],[Bruto tov vorige schijf]]-Table1[[#This Row],[Netto tov vorige schijf]])/MAX(Table1[[#This Row],[Bruto tov vorige schijf]],1)</f>
        <v>0.49022000000040861</v>
      </c>
    </row>
    <row r="5621" spans="1:12" x14ac:dyDescent="0.25">
      <c r="A5621" s="14">
        <v>64031</v>
      </c>
      <c r="B5621" s="6">
        <f>LoonHeffing2020(Table1[[#This Row],[Belastbaar loon]])</f>
        <v>23915.5785</v>
      </c>
      <c r="C5621" s="6">
        <f>AlgemeneHeffingsKorting2020(Table1[[#This Row],[Belastbaar loon]])</f>
        <v>253.88960000000003</v>
      </c>
      <c r="D5621" s="14">
        <f>ArbeidsKorting2020(Table1[[#This Row],[Belastbaar loon]])</f>
        <v>2074.38</v>
      </c>
      <c r="E5621" s="14">
        <f>MAX(Table1[[#This Row],[Loonheffing]]-Table1[[#This Row],[Algemene Heffingskorting]]-Table1[[#This Row],[Arbeidskorting]],0)</f>
        <v>21587.3089</v>
      </c>
      <c r="F5621" s="6">
        <f>Table1[[#This Row],[Belastbaar loon]]-Table1[[#This Row],[Belasting]]</f>
        <v>42443.691099999996</v>
      </c>
      <c r="G5621" s="2">
        <f>(Table1[[#This Row],[Belastbaar loon]]-Table1[[#This Row],[Netto loon]])/Table1[[#This Row],[Belastbaar loon]]</f>
        <v>0.33713840014992741</v>
      </c>
      <c r="H5621" s="14">
        <f t="shared" ca="1" si="82"/>
        <v>21582.4067</v>
      </c>
      <c r="I5621" s="14">
        <f ca="1">IF(ROW()=2, Table1[[#This Row],[Netto loon]], INDIRECT(ADDRESS(ROW()-1,COLUMN(F:F))))</f>
        <v>42438.5933</v>
      </c>
      <c r="J5621" s="6">
        <f ca="1">IF(ROW()=2, 0, Table1[[#This Row],[Belastbaar loon]]-INDIRECT(ADDRESS(ROW()-1,COLUMN(A:A))))</f>
        <v>10</v>
      </c>
      <c r="K5621" s="6">
        <f ca="1">Table1[[#This Row],[Netto loon]]-Table1[[#This Row],[Netto vorige schijf]]</f>
        <v>5.0977999999959138</v>
      </c>
      <c r="L5621" s="2">
        <f ca="1">(Table1[[#This Row],[Bruto tov vorige schijf]]-Table1[[#This Row],[Netto tov vorige schijf]])/MAX(Table1[[#This Row],[Bruto tov vorige schijf]],1)</f>
        <v>0.49022000000040861</v>
      </c>
    </row>
    <row r="5622" spans="1:12" x14ac:dyDescent="0.25">
      <c r="A5622" s="14">
        <v>64041</v>
      </c>
      <c r="B5622" s="6">
        <f>LoonHeffing2020(Table1[[#This Row],[Belastbaar loon]])</f>
        <v>23919.3135</v>
      </c>
      <c r="C5622" s="6">
        <f>AlgemeneHeffingsKorting2020(Table1[[#This Row],[Belastbaar loon]])</f>
        <v>253.32240000000002</v>
      </c>
      <c r="D5622" s="14">
        <f>ArbeidsKorting2020(Table1[[#This Row],[Belastbaar loon]])</f>
        <v>2073.7800000000002</v>
      </c>
      <c r="E5622" s="14">
        <f>MAX(Table1[[#This Row],[Loonheffing]]-Table1[[#This Row],[Algemene Heffingskorting]]-Table1[[#This Row],[Arbeidskorting]],0)</f>
        <v>21592.2111</v>
      </c>
      <c r="F5622" s="6">
        <f>Table1[[#This Row],[Belastbaar loon]]-Table1[[#This Row],[Belasting]]</f>
        <v>42448.7889</v>
      </c>
      <c r="G5622" s="2">
        <f>(Table1[[#This Row],[Belastbaar loon]]-Table1[[#This Row],[Netto loon]])/Table1[[#This Row],[Belastbaar loon]]</f>
        <v>0.33716230383660467</v>
      </c>
      <c r="H5622" s="14">
        <f t="shared" ca="1" si="82"/>
        <v>21587.3089</v>
      </c>
      <c r="I5622" s="14">
        <f ca="1">IF(ROW()=2, Table1[[#This Row],[Netto loon]], INDIRECT(ADDRESS(ROW()-1,COLUMN(F:F))))</f>
        <v>42443.691099999996</v>
      </c>
      <c r="J5622" s="6">
        <f ca="1">IF(ROW()=2, 0, Table1[[#This Row],[Belastbaar loon]]-INDIRECT(ADDRESS(ROW()-1,COLUMN(A:A))))</f>
        <v>10</v>
      </c>
      <c r="K5622" s="6">
        <f ca="1">Table1[[#This Row],[Netto loon]]-Table1[[#This Row],[Netto vorige schijf]]</f>
        <v>5.0978000000031898</v>
      </c>
      <c r="L5622" s="2">
        <f ca="1">(Table1[[#This Row],[Bruto tov vorige schijf]]-Table1[[#This Row],[Netto tov vorige schijf]])/MAX(Table1[[#This Row],[Bruto tov vorige schijf]],1)</f>
        <v>0.49021999999968102</v>
      </c>
    </row>
    <row r="5623" spans="1:12" x14ac:dyDescent="0.25">
      <c r="A5623" s="14">
        <v>64051</v>
      </c>
      <c r="B5623" s="6">
        <f>LoonHeffing2020(Table1[[#This Row],[Belastbaar loon]])</f>
        <v>23923.048500000001</v>
      </c>
      <c r="C5623" s="6">
        <f>AlgemeneHeffingsKorting2020(Table1[[#This Row],[Belastbaar loon]])</f>
        <v>252.75520000000003</v>
      </c>
      <c r="D5623" s="14">
        <f>ArbeidsKorting2020(Table1[[#This Row],[Belastbaar loon]])</f>
        <v>2073.1800000000003</v>
      </c>
      <c r="E5623" s="14">
        <f>MAX(Table1[[#This Row],[Loonheffing]]-Table1[[#This Row],[Algemene Heffingskorting]]-Table1[[#This Row],[Arbeidskorting]],0)</f>
        <v>21597.113300000001</v>
      </c>
      <c r="F5623" s="6">
        <f>Table1[[#This Row],[Belastbaar loon]]-Table1[[#This Row],[Belasting]]</f>
        <v>42453.886700000003</v>
      </c>
      <c r="G5623" s="2">
        <f>(Table1[[#This Row],[Belastbaar loon]]-Table1[[#This Row],[Netto loon]])/Table1[[#This Row],[Belastbaar loon]]</f>
        <v>0.3371862000593277</v>
      </c>
      <c r="H5623" s="14">
        <f t="shared" ca="1" si="82"/>
        <v>21592.2111</v>
      </c>
      <c r="I5623" s="14">
        <f ca="1">IF(ROW()=2, Table1[[#This Row],[Netto loon]], INDIRECT(ADDRESS(ROW()-1,COLUMN(F:F))))</f>
        <v>42448.7889</v>
      </c>
      <c r="J5623" s="6">
        <f ca="1">IF(ROW()=2, 0, Table1[[#This Row],[Belastbaar loon]]-INDIRECT(ADDRESS(ROW()-1,COLUMN(A:A))))</f>
        <v>10</v>
      </c>
      <c r="K5623" s="6">
        <f ca="1">Table1[[#This Row],[Netto loon]]-Table1[[#This Row],[Netto vorige schijf]]</f>
        <v>5.0978000000031898</v>
      </c>
      <c r="L5623" s="2">
        <f ca="1">(Table1[[#This Row],[Bruto tov vorige schijf]]-Table1[[#This Row],[Netto tov vorige schijf]])/MAX(Table1[[#This Row],[Bruto tov vorige schijf]],1)</f>
        <v>0.49021999999968102</v>
      </c>
    </row>
    <row r="5624" spans="1:12" x14ac:dyDescent="0.25">
      <c r="A5624" s="14">
        <v>64061</v>
      </c>
      <c r="B5624" s="6">
        <f>LoonHeffing2020(Table1[[#This Row],[Belastbaar loon]])</f>
        <v>23926.783500000001</v>
      </c>
      <c r="C5624" s="6">
        <f>AlgemeneHeffingsKorting2020(Table1[[#This Row],[Belastbaar loon]])</f>
        <v>252.18800000000002</v>
      </c>
      <c r="D5624" s="14">
        <f>ArbeidsKorting2020(Table1[[#This Row],[Belastbaar loon]])</f>
        <v>2072.58</v>
      </c>
      <c r="E5624" s="14">
        <f>MAX(Table1[[#This Row],[Loonheffing]]-Table1[[#This Row],[Algemene Heffingskorting]]-Table1[[#This Row],[Arbeidskorting]],0)</f>
        <v>21602.015500000001</v>
      </c>
      <c r="F5624" s="6">
        <f>Table1[[#This Row],[Belastbaar loon]]-Table1[[#This Row],[Belasting]]</f>
        <v>42458.984499999999</v>
      </c>
      <c r="G5624" s="2">
        <f>(Table1[[#This Row],[Belastbaar loon]]-Table1[[#This Row],[Netto loon]])/Table1[[#This Row],[Belastbaar loon]]</f>
        <v>0.33721008882159192</v>
      </c>
      <c r="H5624" s="14">
        <f t="shared" ca="1" si="82"/>
        <v>21597.113300000001</v>
      </c>
      <c r="I5624" s="14">
        <f ca="1">IF(ROW()=2, Table1[[#This Row],[Netto loon]], INDIRECT(ADDRESS(ROW()-1,COLUMN(F:F))))</f>
        <v>42453.886700000003</v>
      </c>
      <c r="J5624" s="6">
        <f ca="1">IF(ROW()=2, 0, Table1[[#This Row],[Belastbaar loon]]-INDIRECT(ADDRESS(ROW()-1,COLUMN(A:A))))</f>
        <v>10</v>
      </c>
      <c r="K5624" s="6">
        <f ca="1">Table1[[#This Row],[Netto loon]]-Table1[[#This Row],[Netto vorige schijf]]</f>
        <v>5.0977999999959138</v>
      </c>
      <c r="L5624" s="2">
        <f ca="1">(Table1[[#This Row],[Bruto tov vorige schijf]]-Table1[[#This Row],[Netto tov vorige schijf]])/MAX(Table1[[#This Row],[Bruto tov vorige schijf]],1)</f>
        <v>0.49022000000040861</v>
      </c>
    </row>
    <row r="5625" spans="1:12" x14ac:dyDescent="0.25">
      <c r="A5625" s="14">
        <v>64071</v>
      </c>
      <c r="B5625" s="6">
        <f>LoonHeffing2020(Table1[[#This Row],[Belastbaar loon]])</f>
        <v>23930.518499999998</v>
      </c>
      <c r="C5625" s="6">
        <f>AlgemeneHeffingsKorting2020(Table1[[#This Row],[Belastbaar loon]])</f>
        <v>251.62080000000003</v>
      </c>
      <c r="D5625" s="14">
        <f>ArbeidsKorting2020(Table1[[#This Row],[Belastbaar loon]])</f>
        <v>2071.98</v>
      </c>
      <c r="E5625" s="14">
        <f>MAX(Table1[[#This Row],[Loonheffing]]-Table1[[#This Row],[Algemene Heffingskorting]]-Table1[[#This Row],[Arbeidskorting]],0)</f>
        <v>21606.917699999998</v>
      </c>
      <c r="F5625" s="6">
        <f>Table1[[#This Row],[Belastbaar loon]]-Table1[[#This Row],[Belasting]]</f>
        <v>42464.082300000002</v>
      </c>
      <c r="G5625" s="2">
        <f>(Table1[[#This Row],[Belastbaar loon]]-Table1[[#This Row],[Netto loon]])/Table1[[#This Row],[Belastbaar loon]]</f>
        <v>0.33723397012689044</v>
      </c>
      <c r="H5625" s="14">
        <f t="shared" ca="1" si="82"/>
        <v>21602.015500000001</v>
      </c>
      <c r="I5625" s="14">
        <f ca="1">IF(ROW()=2, Table1[[#This Row],[Netto loon]], INDIRECT(ADDRESS(ROW()-1,COLUMN(F:F))))</f>
        <v>42458.984499999999</v>
      </c>
      <c r="J5625" s="6">
        <f ca="1">IF(ROW()=2, 0, Table1[[#This Row],[Belastbaar loon]]-INDIRECT(ADDRESS(ROW()-1,COLUMN(A:A))))</f>
        <v>10</v>
      </c>
      <c r="K5625" s="6">
        <f ca="1">Table1[[#This Row],[Netto loon]]-Table1[[#This Row],[Netto vorige schijf]]</f>
        <v>5.0978000000031898</v>
      </c>
      <c r="L5625" s="2">
        <f ca="1">(Table1[[#This Row],[Bruto tov vorige schijf]]-Table1[[#This Row],[Netto tov vorige schijf]])/MAX(Table1[[#This Row],[Bruto tov vorige schijf]],1)</f>
        <v>0.49021999999968102</v>
      </c>
    </row>
    <row r="5626" spans="1:12" x14ac:dyDescent="0.25">
      <c r="A5626" s="14">
        <v>64081</v>
      </c>
      <c r="B5626" s="6">
        <f>LoonHeffing2020(Table1[[#This Row],[Belastbaar loon]])</f>
        <v>23934.253499999999</v>
      </c>
      <c r="C5626" s="6">
        <f>AlgemeneHeffingsKorting2020(Table1[[#This Row],[Belastbaar loon]])</f>
        <v>251.05360000000002</v>
      </c>
      <c r="D5626" s="14">
        <f>ArbeidsKorting2020(Table1[[#This Row],[Belastbaar loon]])</f>
        <v>2071.38</v>
      </c>
      <c r="E5626" s="14">
        <f>MAX(Table1[[#This Row],[Loonheffing]]-Table1[[#This Row],[Algemene Heffingskorting]]-Table1[[#This Row],[Arbeidskorting]],0)</f>
        <v>21611.819899999999</v>
      </c>
      <c r="F5626" s="6">
        <f>Table1[[#This Row],[Belastbaar loon]]-Table1[[#This Row],[Belasting]]</f>
        <v>42469.180099999998</v>
      </c>
      <c r="G5626" s="2">
        <f>(Table1[[#This Row],[Belastbaar loon]]-Table1[[#This Row],[Netto loon]])/Table1[[#This Row],[Belastbaar loon]]</f>
        <v>0.3372578439787145</v>
      </c>
      <c r="H5626" s="14">
        <f t="shared" ca="1" si="82"/>
        <v>21606.917699999998</v>
      </c>
      <c r="I5626" s="14">
        <f ca="1">IF(ROW()=2, Table1[[#This Row],[Netto loon]], INDIRECT(ADDRESS(ROW()-1,COLUMN(F:F))))</f>
        <v>42464.082300000002</v>
      </c>
      <c r="J5626" s="6">
        <f ca="1">IF(ROW()=2, 0, Table1[[#This Row],[Belastbaar loon]]-INDIRECT(ADDRESS(ROW()-1,COLUMN(A:A))))</f>
        <v>10</v>
      </c>
      <c r="K5626" s="6">
        <f ca="1">Table1[[#This Row],[Netto loon]]-Table1[[#This Row],[Netto vorige schijf]]</f>
        <v>5.0977999999959138</v>
      </c>
      <c r="L5626" s="2">
        <f ca="1">(Table1[[#This Row],[Bruto tov vorige schijf]]-Table1[[#This Row],[Netto tov vorige schijf]])/MAX(Table1[[#This Row],[Bruto tov vorige schijf]],1)</f>
        <v>0.49022000000040861</v>
      </c>
    </row>
    <row r="5627" spans="1:12" x14ac:dyDescent="0.25">
      <c r="A5627" s="14">
        <v>64091</v>
      </c>
      <c r="B5627" s="6">
        <f>LoonHeffing2020(Table1[[#This Row],[Belastbaar loon]])</f>
        <v>23937.988499999999</v>
      </c>
      <c r="C5627" s="6">
        <f>AlgemeneHeffingsKorting2020(Table1[[#This Row],[Belastbaar loon]])</f>
        <v>250.48640000000003</v>
      </c>
      <c r="D5627" s="14">
        <f>ArbeidsKorting2020(Table1[[#This Row],[Belastbaar loon]])</f>
        <v>2070.7800000000002</v>
      </c>
      <c r="E5627" s="14">
        <f>MAX(Table1[[#This Row],[Loonheffing]]-Table1[[#This Row],[Algemene Heffingskorting]]-Table1[[#This Row],[Arbeidskorting]],0)</f>
        <v>21616.722099999999</v>
      </c>
      <c r="F5627" s="6">
        <f>Table1[[#This Row],[Belastbaar loon]]-Table1[[#This Row],[Belasting]]</f>
        <v>42474.277900000001</v>
      </c>
      <c r="G5627" s="2">
        <f>(Table1[[#This Row],[Belastbaar loon]]-Table1[[#This Row],[Netto loon]])/Table1[[#This Row],[Belastbaar loon]]</f>
        <v>0.33728171038055266</v>
      </c>
      <c r="H5627" s="14">
        <f t="shared" ca="1" si="82"/>
        <v>21611.819899999999</v>
      </c>
      <c r="I5627" s="14">
        <f ca="1">IF(ROW()=2, Table1[[#This Row],[Netto loon]], INDIRECT(ADDRESS(ROW()-1,COLUMN(F:F))))</f>
        <v>42469.180099999998</v>
      </c>
      <c r="J5627" s="6">
        <f ca="1">IF(ROW()=2, 0, Table1[[#This Row],[Belastbaar loon]]-INDIRECT(ADDRESS(ROW()-1,COLUMN(A:A))))</f>
        <v>10</v>
      </c>
      <c r="K5627" s="6">
        <f ca="1">Table1[[#This Row],[Netto loon]]-Table1[[#This Row],[Netto vorige schijf]]</f>
        <v>5.0978000000031898</v>
      </c>
      <c r="L5627" s="2">
        <f ca="1">(Table1[[#This Row],[Bruto tov vorige schijf]]-Table1[[#This Row],[Netto tov vorige schijf]])/MAX(Table1[[#This Row],[Bruto tov vorige schijf]],1)</f>
        <v>0.49021999999968102</v>
      </c>
    </row>
    <row r="5628" spans="1:12" x14ac:dyDescent="0.25">
      <c r="A5628" s="14">
        <v>64101</v>
      </c>
      <c r="B5628" s="6">
        <f>LoonHeffing2020(Table1[[#This Row],[Belastbaar loon]])</f>
        <v>23941.7235</v>
      </c>
      <c r="C5628" s="6">
        <f>AlgemeneHeffingsKorting2020(Table1[[#This Row],[Belastbaar loon]])</f>
        <v>249.91920000000002</v>
      </c>
      <c r="D5628" s="14">
        <f>ArbeidsKorting2020(Table1[[#This Row],[Belastbaar loon]])</f>
        <v>2070.1800000000003</v>
      </c>
      <c r="E5628" s="14">
        <f>MAX(Table1[[#This Row],[Loonheffing]]-Table1[[#This Row],[Algemene Heffingskorting]]-Table1[[#This Row],[Arbeidskorting]],0)</f>
        <v>21621.624299999999</v>
      </c>
      <c r="F5628" s="6">
        <f>Table1[[#This Row],[Belastbaar loon]]-Table1[[#This Row],[Belasting]]</f>
        <v>42479.375700000004</v>
      </c>
      <c r="G5628" s="2">
        <f>(Table1[[#This Row],[Belastbaar loon]]-Table1[[#This Row],[Netto loon]])/Table1[[#This Row],[Belastbaar loon]]</f>
        <v>0.33730556933589173</v>
      </c>
      <c r="H5628" s="14">
        <f t="shared" ca="1" si="82"/>
        <v>21616.722099999999</v>
      </c>
      <c r="I5628" s="14">
        <f ca="1">IF(ROW()=2, Table1[[#This Row],[Netto loon]], INDIRECT(ADDRESS(ROW()-1,COLUMN(F:F))))</f>
        <v>42474.277900000001</v>
      </c>
      <c r="J5628" s="6">
        <f ca="1">IF(ROW()=2, 0, Table1[[#This Row],[Belastbaar loon]]-INDIRECT(ADDRESS(ROW()-1,COLUMN(A:A))))</f>
        <v>10</v>
      </c>
      <c r="K5628" s="6">
        <f ca="1">Table1[[#This Row],[Netto loon]]-Table1[[#This Row],[Netto vorige schijf]]</f>
        <v>5.0978000000031898</v>
      </c>
      <c r="L5628" s="2">
        <f ca="1">(Table1[[#This Row],[Bruto tov vorige schijf]]-Table1[[#This Row],[Netto tov vorige schijf]])/MAX(Table1[[#This Row],[Bruto tov vorige schijf]],1)</f>
        <v>0.49021999999968102</v>
      </c>
    </row>
    <row r="5629" spans="1:12" x14ac:dyDescent="0.25">
      <c r="A5629" s="14">
        <v>64111</v>
      </c>
      <c r="B5629" s="6">
        <f>LoonHeffing2020(Table1[[#This Row],[Belastbaar loon]])</f>
        <v>23945.458500000001</v>
      </c>
      <c r="C5629" s="6">
        <f>AlgemeneHeffingsKorting2020(Table1[[#This Row],[Belastbaar loon]])</f>
        <v>249.35200000000003</v>
      </c>
      <c r="D5629" s="14">
        <f>ArbeidsKorting2020(Table1[[#This Row],[Belastbaar loon]])</f>
        <v>2069.58</v>
      </c>
      <c r="E5629" s="14">
        <f>MAX(Table1[[#This Row],[Loonheffing]]-Table1[[#This Row],[Algemene Heffingskorting]]-Table1[[#This Row],[Arbeidskorting]],0)</f>
        <v>21626.5265</v>
      </c>
      <c r="F5629" s="6">
        <f>Table1[[#This Row],[Belastbaar loon]]-Table1[[#This Row],[Belasting]]</f>
        <v>42484.4735</v>
      </c>
      <c r="G5629" s="2">
        <f>(Table1[[#This Row],[Belastbaar loon]]-Table1[[#This Row],[Netto loon]])/Table1[[#This Row],[Belastbaar loon]]</f>
        <v>0.33732942084821638</v>
      </c>
      <c r="H5629" s="14">
        <f t="shared" ca="1" si="82"/>
        <v>21621.624299999999</v>
      </c>
      <c r="I5629" s="14">
        <f ca="1">IF(ROW()=2, Table1[[#This Row],[Netto loon]], INDIRECT(ADDRESS(ROW()-1,COLUMN(F:F))))</f>
        <v>42479.375700000004</v>
      </c>
      <c r="J5629" s="6">
        <f ca="1">IF(ROW()=2, 0, Table1[[#This Row],[Belastbaar loon]]-INDIRECT(ADDRESS(ROW()-1,COLUMN(A:A))))</f>
        <v>10</v>
      </c>
      <c r="K5629" s="6">
        <f ca="1">Table1[[#This Row],[Netto loon]]-Table1[[#This Row],[Netto vorige schijf]]</f>
        <v>5.0977999999959138</v>
      </c>
      <c r="L5629" s="2">
        <f ca="1">(Table1[[#This Row],[Bruto tov vorige schijf]]-Table1[[#This Row],[Netto tov vorige schijf]])/MAX(Table1[[#This Row],[Bruto tov vorige schijf]],1)</f>
        <v>0.49022000000040861</v>
      </c>
    </row>
    <row r="5630" spans="1:12" x14ac:dyDescent="0.25">
      <c r="A5630" s="14">
        <v>64121</v>
      </c>
      <c r="B5630" s="6">
        <f>LoonHeffing2020(Table1[[#This Row],[Belastbaar loon]])</f>
        <v>23949.193500000001</v>
      </c>
      <c r="C5630" s="6">
        <f>AlgemeneHeffingsKorting2020(Table1[[#This Row],[Belastbaar loon]])</f>
        <v>248.78480000000002</v>
      </c>
      <c r="D5630" s="14">
        <f>ArbeidsKorting2020(Table1[[#This Row],[Belastbaar loon]])</f>
        <v>2068.98</v>
      </c>
      <c r="E5630" s="14">
        <f>MAX(Table1[[#This Row],[Loonheffing]]-Table1[[#This Row],[Algemene Heffingskorting]]-Table1[[#This Row],[Arbeidskorting]],0)</f>
        <v>21631.4287</v>
      </c>
      <c r="F5630" s="6">
        <f>Table1[[#This Row],[Belastbaar loon]]-Table1[[#This Row],[Belasting]]</f>
        <v>42489.571299999996</v>
      </c>
      <c r="G5630" s="2">
        <f>(Table1[[#This Row],[Belastbaar loon]]-Table1[[#This Row],[Netto loon]])/Table1[[#This Row],[Belastbaar loon]]</f>
        <v>0.33735326492100876</v>
      </c>
      <c r="H5630" s="14">
        <f t="shared" ca="1" si="82"/>
        <v>21626.5265</v>
      </c>
      <c r="I5630" s="14">
        <f ca="1">IF(ROW()=2, Table1[[#This Row],[Netto loon]], INDIRECT(ADDRESS(ROW()-1,COLUMN(F:F))))</f>
        <v>42484.4735</v>
      </c>
      <c r="J5630" s="6">
        <f ca="1">IF(ROW()=2, 0, Table1[[#This Row],[Belastbaar loon]]-INDIRECT(ADDRESS(ROW()-1,COLUMN(A:A))))</f>
        <v>10</v>
      </c>
      <c r="K5630" s="6">
        <f ca="1">Table1[[#This Row],[Netto loon]]-Table1[[#This Row],[Netto vorige schijf]]</f>
        <v>5.0977999999959138</v>
      </c>
      <c r="L5630" s="2">
        <f ca="1">(Table1[[#This Row],[Bruto tov vorige schijf]]-Table1[[#This Row],[Netto tov vorige schijf]])/MAX(Table1[[#This Row],[Bruto tov vorige schijf]],1)</f>
        <v>0.49022000000040861</v>
      </c>
    </row>
    <row r="5631" spans="1:12" x14ac:dyDescent="0.25">
      <c r="A5631" s="14">
        <v>64131</v>
      </c>
      <c r="B5631" s="6">
        <f>LoonHeffing2020(Table1[[#This Row],[Belastbaar loon]])</f>
        <v>23952.928499999998</v>
      </c>
      <c r="C5631" s="6">
        <f>AlgemeneHeffingsKorting2020(Table1[[#This Row],[Belastbaar loon]])</f>
        <v>248.2176</v>
      </c>
      <c r="D5631" s="14">
        <f>ArbeidsKorting2020(Table1[[#This Row],[Belastbaar loon]])</f>
        <v>2068.38</v>
      </c>
      <c r="E5631" s="14">
        <f>MAX(Table1[[#This Row],[Loonheffing]]-Table1[[#This Row],[Algemene Heffingskorting]]-Table1[[#This Row],[Arbeidskorting]],0)</f>
        <v>21636.330899999997</v>
      </c>
      <c r="F5631" s="6">
        <f>Table1[[#This Row],[Belastbaar loon]]-Table1[[#This Row],[Belasting]]</f>
        <v>42494.669099999999</v>
      </c>
      <c r="G5631" s="2">
        <f>(Table1[[#This Row],[Belastbaar loon]]-Table1[[#This Row],[Netto loon]])/Table1[[#This Row],[Belastbaar loon]]</f>
        <v>0.33737710155774897</v>
      </c>
      <c r="H5631" s="14">
        <f t="shared" ca="1" si="82"/>
        <v>21631.4287</v>
      </c>
      <c r="I5631" s="14">
        <f ca="1">IF(ROW()=2, Table1[[#This Row],[Netto loon]], INDIRECT(ADDRESS(ROW()-1,COLUMN(F:F))))</f>
        <v>42489.571299999996</v>
      </c>
      <c r="J5631" s="6">
        <f ca="1">IF(ROW()=2, 0, Table1[[#This Row],[Belastbaar loon]]-INDIRECT(ADDRESS(ROW()-1,COLUMN(A:A))))</f>
        <v>10</v>
      </c>
      <c r="K5631" s="6">
        <f ca="1">Table1[[#This Row],[Netto loon]]-Table1[[#This Row],[Netto vorige schijf]]</f>
        <v>5.0978000000031898</v>
      </c>
      <c r="L5631" s="2">
        <f ca="1">(Table1[[#This Row],[Bruto tov vorige schijf]]-Table1[[#This Row],[Netto tov vorige schijf]])/MAX(Table1[[#This Row],[Bruto tov vorige schijf]],1)</f>
        <v>0.49021999999968102</v>
      </c>
    </row>
    <row r="5632" spans="1:12" x14ac:dyDescent="0.25">
      <c r="A5632" s="14">
        <v>64141</v>
      </c>
      <c r="B5632" s="6">
        <f>LoonHeffing2020(Table1[[#This Row],[Belastbaar loon]])</f>
        <v>23956.663499999999</v>
      </c>
      <c r="C5632" s="6">
        <f>AlgemeneHeffingsKorting2020(Table1[[#This Row],[Belastbaar loon]])</f>
        <v>247.65040000000002</v>
      </c>
      <c r="D5632" s="14">
        <f>ArbeidsKorting2020(Table1[[#This Row],[Belastbaar loon]])</f>
        <v>2067.7800000000002</v>
      </c>
      <c r="E5632" s="14">
        <f>MAX(Table1[[#This Row],[Loonheffing]]-Table1[[#This Row],[Algemene Heffingskorting]]-Table1[[#This Row],[Arbeidskorting]],0)</f>
        <v>21641.233100000001</v>
      </c>
      <c r="F5632" s="6">
        <f>Table1[[#This Row],[Belastbaar loon]]-Table1[[#This Row],[Belasting]]</f>
        <v>42499.766900000002</v>
      </c>
      <c r="G5632" s="2">
        <f>(Table1[[#This Row],[Belastbaar loon]]-Table1[[#This Row],[Netto loon]])/Table1[[#This Row],[Belastbaar loon]]</f>
        <v>0.33740093076191513</v>
      </c>
      <c r="H5632" s="14">
        <f t="shared" ca="1" si="82"/>
        <v>21636.330899999997</v>
      </c>
      <c r="I5632" s="14">
        <f ca="1">IF(ROW()=2, Table1[[#This Row],[Netto loon]], INDIRECT(ADDRESS(ROW()-1,COLUMN(F:F))))</f>
        <v>42494.669099999999</v>
      </c>
      <c r="J5632" s="6">
        <f ca="1">IF(ROW()=2, 0, Table1[[#This Row],[Belastbaar loon]]-INDIRECT(ADDRESS(ROW()-1,COLUMN(A:A))))</f>
        <v>10</v>
      </c>
      <c r="K5632" s="6">
        <f ca="1">Table1[[#This Row],[Netto loon]]-Table1[[#This Row],[Netto vorige schijf]]</f>
        <v>5.0978000000031898</v>
      </c>
      <c r="L5632" s="2">
        <f ca="1">(Table1[[#This Row],[Bruto tov vorige schijf]]-Table1[[#This Row],[Netto tov vorige schijf]])/MAX(Table1[[#This Row],[Bruto tov vorige schijf]],1)</f>
        <v>0.49021999999968102</v>
      </c>
    </row>
    <row r="5633" spans="1:12" x14ac:dyDescent="0.25">
      <c r="A5633" s="14">
        <v>64151</v>
      </c>
      <c r="B5633" s="6">
        <f>LoonHeffing2020(Table1[[#This Row],[Belastbaar loon]])</f>
        <v>23960.398499999999</v>
      </c>
      <c r="C5633" s="6">
        <f>AlgemeneHeffingsKorting2020(Table1[[#This Row],[Belastbaar loon]])</f>
        <v>247.08320000000001</v>
      </c>
      <c r="D5633" s="14">
        <f>ArbeidsKorting2020(Table1[[#This Row],[Belastbaar loon]])</f>
        <v>2067.1800000000003</v>
      </c>
      <c r="E5633" s="14">
        <f>MAX(Table1[[#This Row],[Loonheffing]]-Table1[[#This Row],[Algemene Heffingskorting]]-Table1[[#This Row],[Arbeidskorting]],0)</f>
        <v>21646.135299999998</v>
      </c>
      <c r="F5633" s="6">
        <f>Table1[[#This Row],[Belastbaar loon]]-Table1[[#This Row],[Belasting]]</f>
        <v>42504.864700000006</v>
      </c>
      <c r="G5633" s="2">
        <f>(Table1[[#This Row],[Belastbaar loon]]-Table1[[#This Row],[Netto loon]])/Table1[[#This Row],[Belastbaar loon]]</f>
        <v>0.33742475253698295</v>
      </c>
      <c r="H5633" s="14">
        <f t="shared" ca="1" si="82"/>
        <v>21641.233100000001</v>
      </c>
      <c r="I5633" s="14">
        <f ca="1">IF(ROW()=2, Table1[[#This Row],[Netto loon]], INDIRECT(ADDRESS(ROW()-1,COLUMN(F:F))))</f>
        <v>42499.766900000002</v>
      </c>
      <c r="J5633" s="6">
        <f ca="1">IF(ROW()=2, 0, Table1[[#This Row],[Belastbaar loon]]-INDIRECT(ADDRESS(ROW()-1,COLUMN(A:A))))</f>
        <v>10</v>
      </c>
      <c r="K5633" s="6">
        <f ca="1">Table1[[#This Row],[Netto loon]]-Table1[[#This Row],[Netto vorige schijf]]</f>
        <v>5.0978000000031898</v>
      </c>
      <c r="L5633" s="2">
        <f ca="1">(Table1[[#This Row],[Bruto tov vorige schijf]]-Table1[[#This Row],[Netto tov vorige schijf]])/MAX(Table1[[#This Row],[Bruto tov vorige schijf]],1)</f>
        <v>0.49021999999968102</v>
      </c>
    </row>
    <row r="5634" spans="1:12" x14ac:dyDescent="0.25">
      <c r="A5634" s="14">
        <v>64161</v>
      </c>
      <c r="B5634" s="6">
        <f>LoonHeffing2020(Table1[[#This Row],[Belastbaar loon]])</f>
        <v>23964.1335</v>
      </c>
      <c r="C5634" s="6">
        <f>AlgemeneHeffingsKorting2020(Table1[[#This Row],[Belastbaar loon]])</f>
        <v>246.51600000000002</v>
      </c>
      <c r="D5634" s="14">
        <f>ArbeidsKorting2020(Table1[[#This Row],[Belastbaar loon]])</f>
        <v>2066.58</v>
      </c>
      <c r="E5634" s="14">
        <f>MAX(Table1[[#This Row],[Loonheffing]]-Table1[[#This Row],[Algemene Heffingskorting]]-Table1[[#This Row],[Arbeidskorting]],0)</f>
        <v>21651.037499999999</v>
      </c>
      <c r="F5634" s="6">
        <f>Table1[[#This Row],[Belastbaar loon]]-Table1[[#This Row],[Belasting]]</f>
        <v>42509.962500000001</v>
      </c>
      <c r="G5634" s="2">
        <f>(Table1[[#This Row],[Belastbaar loon]]-Table1[[#This Row],[Netto loon]])/Table1[[#This Row],[Belastbaar loon]]</f>
        <v>0.33744856688642633</v>
      </c>
      <c r="H5634" s="14">
        <f t="shared" ca="1" si="82"/>
        <v>21646.135299999998</v>
      </c>
      <c r="I5634" s="14">
        <f ca="1">IF(ROW()=2, Table1[[#This Row],[Netto loon]], INDIRECT(ADDRESS(ROW()-1,COLUMN(F:F))))</f>
        <v>42504.864700000006</v>
      </c>
      <c r="J5634" s="6">
        <f ca="1">IF(ROW()=2, 0, Table1[[#This Row],[Belastbaar loon]]-INDIRECT(ADDRESS(ROW()-1,COLUMN(A:A))))</f>
        <v>10</v>
      </c>
      <c r="K5634" s="6">
        <f ca="1">Table1[[#This Row],[Netto loon]]-Table1[[#This Row],[Netto vorige schijf]]</f>
        <v>5.0977999999959138</v>
      </c>
      <c r="L5634" s="2">
        <f ca="1">(Table1[[#This Row],[Bruto tov vorige schijf]]-Table1[[#This Row],[Netto tov vorige schijf]])/MAX(Table1[[#This Row],[Bruto tov vorige schijf]],1)</f>
        <v>0.49022000000040861</v>
      </c>
    </row>
    <row r="5635" spans="1:12" x14ac:dyDescent="0.25">
      <c r="A5635" s="14">
        <v>64171</v>
      </c>
      <c r="B5635" s="6">
        <f>LoonHeffing2020(Table1[[#This Row],[Belastbaar loon]])</f>
        <v>23967.8685</v>
      </c>
      <c r="C5635" s="6">
        <f>AlgemeneHeffingsKorting2020(Table1[[#This Row],[Belastbaar loon]])</f>
        <v>245.94880000000001</v>
      </c>
      <c r="D5635" s="14">
        <f>ArbeidsKorting2020(Table1[[#This Row],[Belastbaar loon]])</f>
        <v>2065.98</v>
      </c>
      <c r="E5635" s="14">
        <f>MAX(Table1[[#This Row],[Loonheffing]]-Table1[[#This Row],[Algemene Heffingskorting]]-Table1[[#This Row],[Arbeidskorting]],0)</f>
        <v>21655.939700000003</v>
      </c>
      <c r="F5635" s="6">
        <f>Table1[[#This Row],[Belastbaar loon]]-Table1[[#This Row],[Belasting]]</f>
        <v>42515.060299999997</v>
      </c>
      <c r="G5635" s="2">
        <f>(Table1[[#This Row],[Belastbaar loon]]-Table1[[#This Row],[Netto loon]])/Table1[[#This Row],[Belastbaar loon]]</f>
        <v>0.33747237381371653</v>
      </c>
      <c r="H5635" s="14">
        <f t="shared" ca="1" si="82"/>
        <v>21651.037499999999</v>
      </c>
      <c r="I5635" s="14">
        <f ca="1">IF(ROW()=2, Table1[[#This Row],[Netto loon]], INDIRECT(ADDRESS(ROW()-1,COLUMN(F:F))))</f>
        <v>42509.962500000001</v>
      </c>
      <c r="J5635" s="6">
        <f ca="1">IF(ROW()=2, 0, Table1[[#This Row],[Belastbaar loon]]-INDIRECT(ADDRESS(ROW()-1,COLUMN(A:A))))</f>
        <v>10</v>
      </c>
      <c r="K5635" s="6">
        <f ca="1">Table1[[#This Row],[Netto loon]]-Table1[[#This Row],[Netto vorige schijf]]</f>
        <v>5.0977999999959138</v>
      </c>
      <c r="L5635" s="2">
        <f ca="1">(Table1[[#This Row],[Bruto tov vorige schijf]]-Table1[[#This Row],[Netto tov vorige schijf]])/MAX(Table1[[#This Row],[Bruto tov vorige schijf]],1)</f>
        <v>0.49022000000040861</v>
      </c>
    </row>
    <row r="5636" spans="1:12" x14ac:dyDescent="0.25">
      <c r="A5636" s="14">
        <v>64181</v>
      </c>
      <c r="B5636" s="6">
        <f>LoonHeffing2020(Table1[[#This Row],[Belastbaar loon]])</f>
        <v>23971.603500000001</v>
      </c>
      <c r="C5636" s="6">
        <f>AlgemeneHeffingsKorting2020(Table1[[#This Row],[Belastbaar loon]])</f>
        <v>245.38160000000002</v>
      </c>
      <c r="D5636" s="14">
        <f>ArbeidsKorting2020(Table1[[#This Row],[Belastbaar loon]])</f>
        <v>2065.38</v>
      </c>
      <c r="E5636" s="14">
        <f>MAX(Table1[[#This Row],[Loonheffing]]-Table1[[#This Row],[Algemene Heffingskorting]]-Table1[[#This Row],[Arbeidskorting]],0)</f>
        <v>21660.841899999999</v>
      </c>
      <c r="F5636" s="6">
        <f>Table1[[#This Row],[Belastbaar loon]]-Table1[[#This Row],[Belasting]]</f>
        <v>42520.158100000001</v>
      </c>
      <c r="G5636" s="2">
        <f>(Table1[[#This Row],[Belastbaar loon]]-Table1[[#This Row],[Netto loon]])/Table1[[#This Row],[Belastbaar loon]]</f>
        <v>0.33749617332232279</v>
      </c>
      <c r="H5636" s="14">
        <f t="shared" ca="1" si="82"/>
        <v>21655.939700000003</v>
      </c>
      <c r="I5636" s="14">
        <f ca="1">IF(ROW()=2, Table1[[#This Row],[Netto loon]], INDIRECT(ADDRESS(ROW()-1,COLUMN(F:F))))</f>
        <v>42515.060299999997</v>
      </c>
      <c r="J5636" s="6">
        <f ca="1">IF(ROW()=2, 0, Table1[[#This Row],[Belastbaar loon]]-INDIRECT(ADDRESS(ROW()-1,COLUMN(A:A))))</f>
        <v>10</v>
      </c>
      <c r="K5636" s="6">
        <f ca="1">Table1[[#This Row],[Netto loon]]-Table1[[#This Row],[Netto vorige schijf]]</f>
        <v>5.0978000000031898</v>
      </c>
      <c r="L5636" s="2">
        <f ca="1">(Table1[[#This Row],[Bruto tov vorige schijf]]-Table1[[#This Row],[Netto tov vorige schijf]])/MAX(Table1[[#This Row],[Bruto tov vorige schijf]],1)</f>
        <v>0.49021999999968102</v>
      </c>
    </row>
    <row r="5637" spans="1:12" x14ac:dyDescent="0.25">
      <c r="A5637" s="14">
        <v>64191</v>
      </c>
      <c r="B5637" s="6">
        <f>LoonHeffing2020(Table1[[#This Row],[Belastbaar loon]])</f>
        <v>23975.338500000002</v>
      </c>
      <c r="C5637" s="6">
        <f>AlgemeneHeffingsKorting2020(Table1[[#This Row],[Belastbaar loon]])</f>
        <v>244.81440000000001</v>
      </c>
      <c r="D5637" s="14">
        <f>ArbeidsKorting2020(Table1[[#This Row],[Belastbaar loon]])</f>
        <v>2064.7800000000002</v>
      </c>
      <c r="E5637" s="14">
        <f>MAX(Table1[[#This Row],[Loonheffing]]-Table1[[#This Row],[Algemene Heffingskorting]]-Table1[[#This Row],[Arbeidskorting]],0)</f>
        <v>21665.744100000004</v>
      </c>
      <c r="F5637" s="6">
        <f>Table1[[#This Row],[Belastbaar loon]]-Table1[[#This Row],[Belasting]]</f>
        <v>42525.255899999996</v>
      </c>
      <c r="G5637" s="2">
        <f>(Table1[[#This Row],[Belastbaar loon]]-Table1[[#This Row],[Netto loon]])/Table1[[#This Row],[Belastbaar loon]]</f>
        <v>0.33751996541571255</v>
      </c>
      <c r="H5637" s="14">
        <f t="shared" ca="1" si="82"/>
        <v>21660.841899999999</v>
      </c>
      <c r="I5637" s="14">
        <f ca="1">IF(ROW()=2, Table1[[#This Row],[Netto loon]], INDIRECT(ADDRESS(ROW()-1,COLUMN(F:F))))</f>
        <v>42520.158100000001</v>
      </c>
      <c r="J5637" s="6">
        <f ca="1">IF(ROW()=2, 0, Table1[[#This Row],[Belastbaar loon]]-INDIRECT(ADDRESS(ROW()-1,COLUMN(A:A))))</f>
        <v>10</v>
      </c>
      <c r="K5637" s="6">
        <f ca="1">Table1[[#This Row],[Netto loon]]-Table1[[#This Row],[Netto vorige schijf]]</f>
        <v>5.0977999999959138</v>
      </c>
      <c r="L5637" s="2">
        <f ca="1">(Table1[[#This Row],[Bruto tov vorige schijf]]-Table1[[#This Row],[Netto tov vorige schijf]])/MAX(Table1[[#This Row],[Bruto tov vorige schijf]],1)</f>
        <v>0.49022000000040861</v>
      </c>
    </row>
    <row r="5638" spans="1:12" x14ac:dyDescent="0.25">
      <c r="A5638" s="14">
        <v>64201</v>
      </c>
      <c r="B5638" s="6">
        <f>LoonHeffing2020(Table1[[#This Row],[Belastbaar loon]])</f>
        <v>23979.073499999999</v>
      </c>
      <c r="C5638" s="6">
        <f>AlgemeneHeffingsKorting2020(Table1[[#This Row],[Belastbaar loon]])</f>
        <v>244.24720000000002</v>
      </c>
      <c r="D5638" s="14">
        <f>ArbeidsKorting2020(Table1[[#This Row],[Belastbaar loon]])</f>
        <v>2064.1800000000003</v>
      </c>
      <c r="E5638" s="14">
        <f>MAX(Table1[[#This Row],[Loonheffing]]-Table1[[#This Row],[Algemene Heffingskorting]]-Table1[[#This Row],[Arbeidskorting]],0)</f>
        <v>21670.646299999997</v>
      </c>
      <c r="F5638" s="6">
        <f>Table1[[#This Row],[Belastbaar loon]]-Table1[[#This Row],[Belasting]]</f>
        <v>42530.353700000007</v>
      </c>
      <c r="G5638" s="2">
        <f>(Table1[[#This Row],[Belastbaar loon]]-Table1[[#This Row],[Netto loon]])/Table1[[#This Row],[Belastbaar loon]]</f>
        <v>0.33754375009735038</v>
      </c>
      <c r="H5638" s="14">
        <f t="shared" ca="1" si="82"/>
        <v>21665.744100000004</v>
      </c>
      <c r="I5638" s="14">
        <f ca="1">IF(ROW()=2, Table1[[#This Row],[Netto loon]], INDIRECT(ADDRESS(ROW()-1,COLUMN(F:F))))</f>
        <v>42525.255899999996</v>
      </c>
      <c r="J5638" s="6">
        <f ca="1">IF(ROW()=2, 0, Table1[[#This Row],[Belastbaar loon]]-INDIRECT(ADDRESS(ROW()-1,COLUMN(A:A))))</f>
        <v>10</v>
      </c>
      <c r="K5638" s="6">
        <f ca="1">Table1[[#This Row],[Netto loon]]-Table1[[#This Row],[Netto vorige schijf]]</f>
        <v>5.0978000000104657</v>
      </c>
      <c r="L5638" s="2">
        <f ca="1">(Table1[[#This Row],[Bruto tov vorige schijf]]-Table1[[#This Row],[Netto tov vorige schijf]])/MAX(Table1[[#This Row],[Bruto tov vorige schijf]],1)</f>
        <v>0.49021999999895344</v>
      </c>
    </row>
    <row r="5639" spans="1:12" x14ac:dyDescent="0.25">
      <c r="A5639" s="14">
        <v>64211</v>
      </c>
      <c r="B5639" s="6">
        <f>LoonHeffing2020(Table1[[#This Row],[Belastbaar loon]])</f>
        <v>23982.808499999999</v>
      </c>
      <c r="C5639" s="6">
        <f>AlgemeneHeffingsKorting2020(Table1[[#This Row],[Belastbaar loon]])</f>
        <v>243.68</v>
      </c>
      <c r="D5639" s="14">
        <f>ArbeidsKorting2020(Table1[[#This Row],[Belastbaar loon]])</f>
        <v>2063.58</v>
      </c>
      <c r="E5639" s="14">
        <f>MAX(Table1[[#This Row],[Loonheffing]]-Table1[[#This Row],[Algemene Heffingskorting]]-Table1[[#This Row],[Arbeidskorting]],0)</f>
        <v>21675.548499999997</v>
      </c>
      <c r="F5639" s="6">
        <f>Table1[[#This Row],[Belastbaar loon]]-Table1[[#This Row],[Belasting]]</f>
        <v>42535.451500000003</v>
      </c>
      <c r="G5639" s="2">
        <f>(Table1[[#This Row],[Belastbaar loon]]-Table1[[#This Row],[Netto loon]])/Table1[[#This Row],[Belastbaar loon]]</f>
        <v>0.33756752737069967</v>
      </c>
      <c r="H5639" s="14">
        <f t="shared" ca="1" si="82"/>
        <v>21670.646299999997</v>
      </c>
      <c r="I5639" s="14">
        <f ca="1">IF(ROW()=2, Table1[[#This Row],[Netto loon]], INDIRECT(ADDRESS(ROW()-1,COLUMN(F:F))))</f>
        <v>42530.353700000007</v>
      </c>
      <c r="J5639" s="6">
        <f ca="1">IF(ROW()=2, 0, Table1[[#This Row],[Belastbaar loon]]-INDIRECT(ADDRESS(ROW()-1,COLUMN(A:A))))</f>
        <v>10</v>
      </c>
      <c r="K5639" s="6">
        <f ca="1">Table1[[#This Row],[Netto loon]]-Table1[[#This Row],[Netto vorige schijf]]</f>
        <v>5.0977999999959138</v>
      </c>
      <c r="L5639" s="2">
        <f ca="1">(Table1[[#This Row],[Bruto tov vorige schijf]]-Table1[[#This Row],[Netto tov vorige schijf]])/MAX(Table1[[#This Row],[Bruto tov vorige schijf]],1)</f>
        <v>0.49022000000040861</v>
      </c>
    </row>
    <row r="5640" spans="1:12" x14ac:dyDescent="0.25">
      <c r="A5640" s="14">
        <v>64221</v>
      </c>
      <c r="B5640" s="6">
        <f>LoonHeffing2020(Table1[[#This Row],[Belastbaar loon]])</f>
        <v>23986.5435</v>
      </c>
      <c r="C5640" s="6">
        <f>AlgemeneHeffingsKorting2020(Table1[[#This Row],[Belastbaar loon]])</f>
        <v>243.11280000000002</v>
      </c>
      <c r="D5640" s="14">
        <f>ArbeidsKorting2020(Table1[[#This Row],[Belastbaar loon]])</f>
        <v>2062.98</v>
      </c>
      <c r="E5640" s="14">
        <f>MAX(Table1[[#This Row],[Loonheffing]]-Table1[[#This Row],[Algemene Heffingskorting]]-Table1[[#This Row],[Arbeidskorting]],0)</f>
        <v>21680.450700000001</v>
      </c>
      <c r="F5640" s="6">
        <f>Table1[[#This Row],[Belastbaar loon]]-Table1[[#This Row],[Belasting]]</f>
        <v>42540.549299999999</v>
      </c>
      <c r="G5640" s="2">
        <f>(Table1[[#This Row],[Belastbaar loon]]-Table1[[#This Row],[Netto loon]])/Table1[[#This Row],[Belastbaar loon]]</f>
        <v>0.33759129723922082</v>
      </c>
      <c r="H5640" s="14">
        <f t="shared" ca="1" si="82"/>
        <v>21675.548499999997</v>
      </c>
      <c r="I5640" s="14">
        <f ca="1">IF(ROW()=2, Table1[[#This Row],[Netto loon]], INDIRECT(ADDRESS(ROW()-1,COLUMN(F:F))))</f>
        <v>42535.451500000003</v>
      </c>
      <c r="J5640" s="6">
        <f ca="1">IF(ROW()=2, 0, Table1[[#This Row],[Belastbaar loon]]-INDIRECT(ADDRESS(ROW()-1,COLUMN(A:A))))</f>
        <v>10</v>
      </c>
      <c r="K5640" s="6">
        <f ca="1">Table1[[#This Row],[Netto loon]]-Table1[[#This Row],[Netto vorige schijf]]</f>
        <v>5.0977999999959138</v>
      </c>
      <c r="L5640" s="2">
        <f ca="1">(Table1[[#This Row],[Bruto tov vorige schijf]]-Table1[[#This Row],[Netto tov vorige schijf]])/MAX(Table1[[#This Row],[Bruto tov vorige schijf]],1)</f>
        <v>0.49022000000040861</v>
      </c>
    </row>
    <row r="5641" spans="1:12" x14ac:dyDescent="0.25">
      <c r="A5641" s="14">
        <v>64231</v>
      </c>
      <c r="B5641" s="6">
        <f>LoonHeffing2020(Table1[[#This Row],[Belastbaar loon]])</f>
        <v>23990.2785</v>
      </c>
      <c r="C5641" s="6">
        <f>AlgemeneHeffingsKorting2020(Table1[[#This Row],[Belastbaar loon]])</f>
        <v>242.54560000000001</v>
      </c>
      <c r="D5641" s="14">
        <f>ArbeidsKorting2020(Table1[[#This Row],[Belastbaar loon]])</f>
        <v>2062.38</v>
      </c>
      <c r="E5641" s="14">
        <f>MAX(Table1[[#This Row],[Loonheffing]]-Table1[[#This Row],[Algemene Heffingskorting]]-Table1[[#This Row],[Arbeidskorting]],0)</f>
        <v>21685.352899999998</v>
      </c>
      <c r="F5641" s="6">
        <f>Table1[[#This Row],[Belastbaar loon]]-Table1[[#This Row],[Belasting]]</f>
        <v>42545.647100000002</v>
      </c>
      <c r="G5641" s="2">
        <f>(Table1[[#This Row],[Belastbaar loon]]-Table1[[#This Row],[Netto loon]])/Table1[[#This Row],[Belastbaar loon]]</f>
        <v>0.33761505970637229</v>
      </c>
      <c r="H5641" s="14">
        <f t="shared" ca="1" si="82"/>
        <v>21680.450700000001</v>
      </c>
      <c r="I5641" s="14">
        <f ca="1">IF(ROW()=2, Table1[[#This Row],[Netto loon]], INDIRECT(ADDRESS(ROW()-1,COLUMN(F:F))))</f>
        <v>42540.549299999999</v>
      </c>
      <c r="J5641" s="6">
        <f ca="1">IF(ROW()=2, 0, Table1[[#This Row],[Belastbaar loon]]-INDIRECT(ADDRESS(ROW()-1,COLUMN(A:A))))</f>
        <v>10</v>
      </c>
      <c r="K5641" s="6">
        <f ca="1">Table1[[#This Row],[Netto loon]]-Table1[[#This Row],[Netto vorige schijf]]</f>
        <v>5.0978000000031898</v>
      </c>
      <c r="L5641" s="2">
        <f ca="1">(Table1[[#This Row],[Bruto tov vorige schijf]]-Table1[[#This Row],[Netto tov vorige schijf]])/MAX(Table1[[#This Row],[Bruto tov vorige schijf]],1)</f>
        <v>0.49021999999968102</v>
      </c>
    </row>
    <row r="5642" spans="1:12" x14ac:dyDescent="0.25">
      <c r="A5642" s="14">
        <v>64241</v>
      </c>
      <c r="B5642" s="6">
        <f>LoonHeffing2020(Table1[[#This Row],[Belastbaar loon]])</f>
        <v>23994.013500000001</v>
      </c>
      <c r="C5642" s="6">
        <f>AlgemeneHeffingsKorting2020(Table1[[#This Row],[Belastbaar loon]])</f>
        <v>241.97840000000002</v>
      </c>
      <c r="D5642" s="14">
        <f>ArbeidsKorting2020(Table1[[#This Row],[Belastbaar loon]])</f>
        <v>2061.7800000000002</v>
      </c>
      <c r="E5642" s="14">
        <f>MAX(Table1[[#This Row],[Loonheffing]]-Table1[[#This Row],[Algemene Heffingskorting]]-Table1[[#This Row],[Arbeidskorting]],0)</f>
        <v>21690.255100000002</v>
      </c>
      <c r="F5642" s="6">
        <f>Table1[[#This Row],[Belastbaar loon]]-Table1[[#This Row],[Belasting]]</f>
        <v>42550.744899999998</v>
      </c>
      <c r="G5642" s="2">
        <f>(Table1[[#This Row],[Belastbaar loon]]-Table1[[#This Row],[Netto loon]])/Table1[[#This Row],[Belastbaar loon]]</f>
        <v>0.33763881477561064</v>
      </c>
      <c r="H5642" s="14">
        <f t="shared" ca="1" si="82"/>
        <v>21685.352899999998</v>
      </c>
      <c r="I5642" s="14">
        <f ca="1">IF(ROW()=2, Table1[[#This Row],[Netto loon]], INDIRECT(ADDRESS(ROW()-1,COLUMN(F:F))))</f>
        <v>42545.647100000002</v>
      </c>
      <c r="J5642" s="6">
        <f ca="1">IF(ROW()=2, 0, Table1[[#This Row],[Belastbaar loon]]-INDIRECT(ADDRESS(ROW()-1,COLUMN(A:A))))</f>
        <v>10</v>
      </c>
      <c r="K5642" s="6">
        <f ca="1">Table1[[#This Row],[Netto loon]]-Table1[[#This Row],[Netto vorige schijf]]</f>
        <v>5.0977999999959138</v>
      </c>
      <c r="L5642" s="2">
        <f ca="1">(Table1[[#This Row],[Bruto tov vorige schijf]]-Table1[[#This Row],[Netto tov vorige schijf]])/MAX(Table1[[#This Row],[Bruto tov vorige schijf]],1)</f>
        <v>0.49022000000040861</v>
      </c>
    </row>
    <row r="5643" spans="1:12" x14ac:dyDescent="0.25">
      <c r="A5643" s="14">
        <v>64251</v>
      </c>
      <c r="B5643" s="6">
        <f>LoonHeffing2020(Table1[[#This Row],[Belastbaar loon]])</f>
        <v>23997.748500000002</v>
      </c>
      <c r="C5643" s="6">
        <f>AlgemeneHeffingsKorting2020(Table1[[#This Row],[Belastbaar loon]])</f>
        <v>241.41120000000001</v>
      </c>
      <c r="D5643" s="14">
        <f>ArbeidsKorting2020(Table1[[#This Row],[Belastbaar loon]])</f>
        <v>2061.1800000000003</v>
      </c>
      <c r="E5643" s="14">
        <f>MAX(Table1[[#This Row],[Loonheffing]]-Table1[[#This Row],[Algemene Heffingskorting]]-Table1[[#This Row],[Arbeidskorting]],0)</f>
        <v>21695.157300000003</v>
      </c>
      <c r="F5643" s="6">
        <f>Table1[[#This Row],[Belastbaar loon]]-Table1[[#This Row],[Belasting]]</f>
        <v>42555.842699999994</v>
      </c>
      <c r="G5643" s="2">
        <f>(Table1[[#This Row],[Belastbaar loon]]-Table1[[#This Row],[Netto loon]])/Table1[[#This Row],[Belastbaar loon]]</f>
        <v>0.33766256245038995</v>
      </c>
      <c r="H5643" s="14">
        <f t="shared" ca="1" si="82"/>
        <v>21690.255100000002</v>
      </c>
      <c r="I5643" s="14">
        <f ca="1">IF(ROW()=2, Table1[[#This Row],[Netto loon]], INDIRECT(ADDRESS(ROW()-1,COLUMN(F:F))))</f>
        <v>42550.744899999998</v>
      </c>
      <c r="J5643" s="6">
        <f ca="1">IF(ROW()=2, 0, Table1[[#This Row],[Belastbaar loon]]-INDIRECT(ADDRESS(ROW()-1,COLUMN(A:A))))</f>
        <v>10</v>
      </c>
      <c r="K5643" s="6">
        <f ca="1">Table1[[#This Row],[Netto loon]]-Table1[[#This Row],[Netto vorige schijf]]</f>
        <v>5.0977999999959138</v>
      </c>
      <c r="L5643" s="2">
        <f ca="1">(Table1[[#This Row],[Bruto tov vorige schijf]]-Table1[[#This Row],[Netto tov vorige schijf]])/MAX(Table1[[#This Row],[Bruto tov vorige schijf]],1)</f>
        <v>0.49022000000040861</v>
      </c>
    </row>
    <row r="5644" spans="1:12" x14ac:dyDescent="0.25">
      <c r="A5644" s="14">
        <v>64261</v>
      </c>
      <c r="B5644" s="6">
        <f>LoonHeffing2020(Table1[[#This Row],[Belastbaar loon]])</f>
        <v>24001.483499999998</v>
      </c>
      <c r="C5644" s="6">
        <f>AlgemeneHeffingsKorting2020(Table1[[#This Row],[Belastbaar loon]])</f>
        <v>240.84400000000002</v>
      </c>
      <c r="D5644" s="14">
        <f>ArbeidsKorting2020(Table1[[#This Row],[Belastbaar loon]])</f>
        <v>2060.58</v>
      </c>
      <c r="E5644" s="14">
        <f>MAX(Table1[[#This Row],[Loonheffing]]-Table1[[#This Row],[Algemene Heffingskorting]]-Table1[[#This Row],[Arbeidskorting]],0)</f>
        <v>21700.059499999996</v>
      </c>
      <c r="F5644" s="6">
        <f>Table1[[#This Row],[Belastbaar loon]]-Table1[[#This Row],[Belasting]]</f>
        <v>42560.940500000004</v>
      </c>
      <c r="G5644" s="2">
        <f>(Table1[[#This Row],[Belastbaar loon]]-Table1[[#This Row],[Netto loon]])/Table1[[#This Row],[Belastbaar loon]]</f>
        <v>0.33768630273416217</v>
      </c>
      <c r="H5644" s="14">
        <f t="shared" ca="1" si="82"/>
        <v>21695.157300000003</v>
      </c>
      <c r="I5644" s="14">
        <f ca="1">IF(ROW()=2, Table1[[#This Row],[Netto loon]], INDIRECT(ADDRESS(ROW()-1,COLUMN(F:F))))</f>
        <v>42555.842699999994</v>
      </c>
      <c r="J5644" s="6">
        <f ca="1">IF(ROW()=2, 0, Table1[[#This Row],[Belastbaar loon]]-INDIRECT(ADDRESS(ROW()-1,COLUMN(A:A))))</f>
        <v>10</v>
      </c>
      <c r="K5644" s="6">
        <f ca="1">Table1[[#This Row],[Netto loon]]-Table1[[#This Row],[Netto vorige schijf]]</f>
        <v>5.0978000000104657</v>
      </c>
      <c r="L5644" s="2">
        <f ca="1">(Table1[[#This Row],[Bruto tov vorige schijf]]-Table1[[#This Row],[Netto tov vorige schijf]])/MAX(Table1[[#This Row],[Bruto tov vorige schijf]],1)</f>
        <v>0.49021999999895344</v>
      </c>
    </row>
    <row r="5645" spans="1:12" x14ac:dyDescent="0.25">
      <c r="A5645" s="14">
        <v>64271</v>
      </c>
      <c r="B5645" s="6">
        <f>LoonHeffing2020(Table1[[#This Row],[Belastbaar loon]])</f>
        <v>24005.218499999999</v>
      </c>
      <c r="C5645" s="6">
        <f>AlgemeneHeffingsKorting2020(Table1[[#This Row],[Belastbaar loon]])</f>
        <v>240.27680000000001</v>
      </c>
      <c r="D5645" s="14">
        <f>ArbeidsKorting2020(Table1[[#This Row],[Belastbaar loon]])</f>
        <v>2059.98</v>
      </c>
      <c r="E5645" s="14">
        <f>MAX(Table1[[#This Row],[Loonheffing]]-Table1[[#This Row],[Algemene Heffingskorting]]-Table1[[#This Row],[Arbeidskorting]],0)</f>
        <v>21704.9617</v>
      </c>
      <c r="F5645" s="6">
        <f>Table1[[#This Row],[Belastbaar loon]]-Table1[[#This Row],[Belasting]]</f>
        <v>42566.0383</v>
      </c>
      <c r="G5645" s="2">
        <f>(Table1[[#This Row],[Belastbaar loon]]-Table1[[#This Row],[Netto loon]])/Table1[[#This Row],[Belastbaar loon]]</f>
        <v>0.3377100356303776</v>
      </c>
      <c r="H5645" s="14">
        <f t="shared" ca="1" si="82"/>
        <v>21700.059499999996</v>
      </c>
      <c r="I5645" s="14">
        <f ca="1">IF(ROW()=2, Table1[[#This Row],[Netto loon]], INDIRECT(ADDRESS(ROW()-1,COLUMN(F:F))))</f>
        <v>42560.940500000004</v>
      </c>
      <c r="J5645" s="6">
        <f ca="1">IF(ROW()=2, 0, Table1[[#This Row],[Belastbaar loon]]-INDIRECT(ADDRESS(ROW()-1,COLUMN(A:A))))</f>
        <v>10</v>
      </c>
      <c r="K5645" s="6">
        <f ca="1">Table1[[#This Row],[Netto loon]]-Table1[[#This Row],[Netto vorige schijf]]</f>
        <v>5.0977999999959138</v>
      </c>
      <c r="L5645" s="2">
        <f ca="1">(Table1[[#This Row],[Bruto tov vorige schijf]]-Table1[[#This Row],[Netto tov vorige schijf]])/MAX(Table1[[#This Row],[Bruto tov vorige schijf]],1)</f>
        <v>0.49022000000040861</v>
      </c>
    </row>
    <row r="5646" spans="1:12" x14ac:dyDescent="0.25">
      <c r="A5646" s="14">
        <v>64281</v>
      </c>
      <c r="B5646" s="6">
        <f>LoonHeffing2020(Table1[[#This Row],[Belastbaar loon]])</f>
        <v>24008.9535</v>
      </c>
      <c r="C5646" s="6">
        <f>AlgemeneHeffingsKorting2020(Table1[[#This Row],[Belastbaar loon]])</f>
        <v>239.70960000000002</v>
      </c>
      <c r="D5646" s="14">
        <f>ArbeidsKorting2020(Table1[[#This Row],[Belastbaar loon]])</f>
        <v>2059.38</v>
      </c>
      <c r="E5646" s="14">
        <f>MAX(Table1[[#This Row],[Loonheffing]]-Table1[[#This Row],[Algemene Heffingskorting]]-Table1[[#This Row],[Arbeidskorting]],0)</f>
        <v>21709.8639</v>
      </c>
      <c r="F5646" s="6">
        <f>Table1[[#This Row],[Belastbaar loon]]-Table1[[#This Row],[Belasting]]</f>
        <v>42571.136100000003</v>
      </c>
      <c r="G5646" s="2">
        <f>(Table1[[#This Row],[Belastbaar loon]]-Table1[[#This Row],[Netto loon]])/Table1[[#This Row],[Belastbaar loon]]</f>
        <v>0.33773376114248371</v>
      </c>
      <c r="H5646" s="14">
        <f t="shared" ca="1" si="82"/>
        <v>21704.9617</v>
      </c>
      <c r="I5646" s="14">
        <f ca="1">IF(ROW()=2, Table1[[#This Row],[Netto loon]], INDIRECT(ADDRESS(ROW()-1,COLUMN(F:F))))</f>
        <v>42566.0383</v>
      </c>
      <c r="J5646" s="6">
        <f ca="1">IF(ROW()=2, 0, Table1[[#This Row],[Belastbaar loon]]-INDIRECT(ADDRESS(ROW()-1,COLUMN(A:A))))</f>
        <v>10</v>
      </c>
      <c r="K5646" s="6">
        <f ca="1">Table1[[#This Row],[Netto loon]]-Table1[[#This Row],[Netto vorige schijf]]</f>
        <v>5.0978000000031898</v>
      </c>
      <c r="L5646" s="2">
        <f ca="1">(Table1[[#This Row],[Bruto tov vorige schijf]]-Table1[[#This Row],[Netto tov vorige schijf]])/MAX(Table1[[#This Row],[Bruto tov vorige schijf]],1)</f>
        <v>0.49021999999968102</v>
      </c>
    </row>
    <row r="5647" spans="1:12" x14ac:dyDescent="0.25">
      <c r="A5647" s="14">
        <v>64291</v>
      </c>
      <c r="B5647" s="6">
        <f>LoonHeffing2020(Table1[[#This Row],[Belastbaar loon]])</f>
        <v>24012.6885</v>
      </c>
      <c r="C5647" s="6">
        <f>AlgemeneHeffingsKorting2020(Table1[[#This Row],[Belastbaar loon]])</f>
        <v>239.14240000000001</v>
      </c>
      <c r="D5647" s="14">
        <f>ArbeidsKorting2020(Table1[[#This Row],[Belastbaar loon]])</f>
        <v>2058.7800000000002</v>
      </c>
      <c r="E5647" s="14">
        <f>MAX(Table1[[#This Row],[Loonheffing]]-Table1[[#This Row],[Algemene Heffingskorting]]-Table1[[#This Row],[Arbeidskorting]],0)</f>
        <v>21714.766100000001</v>
      </c>
      <c r="F5647" s="6">
        <f>Table1[[#This Row],[Belastbaar loon]]-Table1[[#This Row],[Belasting]]</f>
        <v>42576.233899999999</v>
      </c>
      <c r="G5647" s="2">
        <f>(Table1[[#This Row],[Belastbaar loon]]-Table1[[#This Row],[Netto loon]])/Table1[[#This Row],[Belastbaar loon]]</f>
        <v>0.33775747927392635</v>
      </c>
      <c r="H5647" s="14">
        <f t="shared" ca="1" si="82"/>
        <v>21709.8639</v>
      </c>
      <c r="I5647" s="14">
        <f ca="1">IF(ROW()=2, Table1[[#This Row],[Netto loon]], INDIRECT(ADDRESS(ROW()-1,COLUMN(F:F))))</f>
        <v>42571.136100000003</v>
      </c>
      <c r="J5647" s="6">
        <f ca="1">IF(ROW()=2, 0, Table1[[#This Row],[Belastbaar loon]]-INDIRECT(ADDRESS(ROW()-1,COLUMN(A:A))))</f>
        <v>10</v>
      </c>
      <c r="K5647" s="6">
        <f ca="1">Table1[[#This Row],[Netto loon]]-Table1[[#This Row],[Netto vorige schijf]]</f>
        <v>5.0977999999959138</v>
      </c>
      <c r="L5647" s="2">
        <f ca="1">(Table1[[#This Row],[Bruto tov vorige schijf]]-Table1[[#This Row],[Netto tov vorige schijf]])/MAX(Table1[[#This Row],[Bruto tov vorige schijf]],1)</f>
        <v>0.49022000000040861</v>
      </c>
    </row>
    <row r="5648" spans="1:12" x14ac:dyDescent="0.25">
      <c r="A5648" s="14">
        <v>64301</v>
      </c>
      <c r="B5648" s="6">
        <f>LoonHeffing2020(Table1[[#This Row],[Belastbaar loon]])</f>
        <v>24016.423500000001</v>
      </c>
      <c r="C5648" s="6">
        <f>AlgemeneHeffingsKorting2020(Table1[[#This Row],[Belastbaar loon]])</f>
        <v>238.57520000000002</v>
      </c>
      <c r="D5648" s="14">
        <f>ArbeidsKorting2020(Table1[[#This Row],[Belastbaar loon]])</f>
        <v>2058.1800000000003</v>
      </c>
      <c r="E5648" s="14">
        <f>MAX(Table1[[#This Row],[Loonheffing]]-Table1[[#This Row],[Algemene Heffingskorting]]-Table1[[#This Row],[Arbeidskorting]],0)</f>
        <v>21719.668300000001</v>
      </c>
      <c r="F5648" s="6">
        <f>Table1[[#This Row],[Belastbaar loon]]-Table1[[#This Row],[Belasting]]</f>
        <v>42581.331699999995</v>
      </c>
      <c r="G5648" s="2">
        <f>(Table1[[#This Row],[Belastbaar loon]]-Table1[[#This Row],[Netto loon]])/Table1[[#This Row],[Belastbaar loon]]</f>
        <v>0.33778119002814894</v>
      </c>
      <c r="H5648" s="14">
        <f t="shared" ca="1" si="82"/>
        <v>21714.766100000001</v>
      </c>
      <c r="I5648" s="14">
        <f ca="1">IF(ROW()=2, Table1[[#This Row],[Netto loon]], INDIRECT(ADDRESS(ROW()-1,COLUMN(F:F))))</f>
        <v>42576.233899999999</v>
      </c>
      <c r="J5648" s="6">
        <f ca="1">IF(ROW()=2, 0, Table1[[#This Row],[Belastbaar loon]]-INDIRECT(ADDRESS(ROW()-1,COLUMN(A:A))))</f>
        <v>10</v>
      </c>
      <c r="K5648" s="6">
        <f ca="1">Table1[[#This Row],[Netto loon]]-Table1[[#This Row],[Netto vorige schijf]]</f>
        <v>5.0977999999959138</v>
      </c>
      <c r="L5648" s="2">
        <f ca="1">(Table1[[#This Row],[Bruto tov vorige schijf]]-Table1[[#This Row],[Netto tov vorige schijf]])/MAX(Table1[[#This Row],[Bruto tov vorige schijf]],1)</f>
        <v>0.49022000000040861</v>
      </c>
    </row>
    <row r="5649" spans="1:12" x14ac:dyDescent="0.25">
      <c r="A5649" s="14">
        <v>64311</v>
      </c>
      <c r="B5649" s="6">
        <f>LoonHeffing2020(Table1[[#This Row],[Belastbaar loon]])</f>
        <v>24020.158500000001</v>
      </c>
      <c r="C5649" s="6">
        <f>AlgemeneHeffingsKorting2020(Table1[[#This Row],[Belastbaar loon]])</f>
        <v>238.00800000000001</v>
      </c>
      <c r="D5649" s="14">
        <f>ArbeidsKorting2020(Table1[[#This Row],[Belastbaar loon]])</f>
        <v>2057.58</v>
      </c>
      <c r="E5649" s="14">
        <f>MAX(Table1[[#This Row],[Loonheffing]]-Table1[[#This Row],[Algemene Heffingskorting]]-Table1[[#This Row],[Arbeidskorting]],0)</f>
        <v>21724.570500000002</v>
      </c>
      <c r="F5649" s="6">
        <f>Table1[[#This Row],[Belastbaar loon]]-Table1[[#This Row],[Belasting]]</f>
        <v>42586.429499999998</v>
      </c>
      <c r="G5649" s="2">
        <f>(Table1[[#This Row],[Belastbaar loon]]-Table1[[#This Row],[Netto loon]])/Table1[[#This Row],[Belastbaar loon]]</f>
        <v>0.33780489340859265</v>
      </c>
      <c r="H5649" s="14">
        <f t="shared" ca="1" si="82"/>
        <v>21719.668300000001</v>
      </c>
      <c r="I5649" s="14">
        <f ca="1">IF(ROW()=2, Table1[[#This Row],[Netto loon]], INDIRECT(ADDRESS(ROW()-1,COLUMN(F:F))))</f>
        <v>42581.331699999995</v>
      </c>
      <c r="J5649" s="6">
        <f ca="1">IF(ROW()=2, 0, Table1[[#This Row],[Belastbaar loon]]-INDIRECT(ADDRESS(ROW()-1,COLUMN(A:A))))</f>
        <v>10</v>
      </c>
      <c r="K5649" s="6">
        <f ca="1">Table1[[#This Row],[Netto loon]]-Table1[[#This Row],[Netto vorige schijf]]</f>
        <v>5.0978000000031898</v>
      </c>
      <c r="L5649" s="2">
        <f ca="1">(Table1[[#This Row],[Bruto tov vorige schijf]]-Table1[[#This Row],[Netto tov vorige schijf]])/MAX(Table1[[#This Row],[Bruto tov vorige schijf]],1)</f>
        <v>0.49021999999968102</v>
      </c>
    </row>
    <row r="5650" spans="1:12" x14ac:dyDescent="0.25">
      <c r="A5650" s="14">
        <v>64321</v>
      </c>
      <c r="B5650" s="6">
        <f>LoonHeffing2020(Table1[[#This Row],[Belastbaar loon]])</f>
        <v>24023.893499999998</v>
      </c>
      <c r="C5650" s="6">
        <f>AlgemeneHeffingsKorting2020(Table1[[#This Row],[Belastbaar loon]])</f>
        <v>237.44080000000002</v>
      </c>
      <c r="D5650" s="14">
        <f>ArbeidsKorting2020(Table1[[#This Row],[Belastbaar loon]])</f>
        <v>2056.98</v>
      </c>
      <c r="E5650" s="14">
        <f>MAX(Table1[[#This Row],[Loonheffing]]-Table1[[#This Row],[Algemene Heffingskorting]]-Table1[[#This Row],[Arbeidskorting]],0)</f>
        <v>21729.472699999998</v>
      </c>
      <c r="F5650" s="6">
        <f>Table1[[#This Row],[Belastbaar loon]]-Table1[[#This Row],[Belasting]]</f>
        <v>42591.527300000002</v>
      </c>
      <c r="G5650" s="2">
        <f>(Table1[[#This Row],[Belastbaar loon]]-Table1[[#This Row],[Netto loon]])/Table1[[#This Row],[Belastbaar loon]]</f>
        <v>0.33782858941869681</v>
      </c>
      <c r="H5650" s="14">
        <f t="shared" ca="1" si="82"/>
        <v>21724.570500000002</v>
      </c>
      <c r="I5650" s="14">
        <f ca="1">IF(ROW()=2, Table1[[#This Row],[Netto loon]], INDIRECT(ADDRESS(ROW()-1,COLUMN(F:F))))</f>
        <v>42586.429499999998</v>
      </c>
      <c r="J5650" s="6">
        <f ca="1">IF(ROW()=2, 0, Table1[[#This Row],[Belastbaar loon]]-INDIRECT(ADDRESS(ROW()-1,COLUMN(A:A))))</f>
        <v>10</v>
      </c>
      <c r="K5650" s="6">
        <f ca="1">Table1[[#This Row],[Netto loon]]-Table1[[#This Row],[Netto vorige schijf]]</f>
        <v>5.0978000000031898</v>
      </c>
      <c r="L5650" s="2">
        <f ca="1">(Table1[[#This Row],[Bruto tov vorige schijf]]-Table1[[#This Row],[Netto tov vorige schijf]])/MAX(Table1[[#This Row],[Bruto tov vorige schijf]],1)</f>
        <v>0.49021999999968102</v>
      </c>
    </row>
    <row r="5651" spans="1:12" x14ac:dyDescent="0.25">
      <c r="A5651" s="14">
        <v>64331</v>
      </c>
      <c r="B5651" s="6">
        <f>LoonHeffing2020(Table1[[#This Row],[Belastbaar loon]])</f>
        <v>24027.628499999999</v>
      </c>
      <c r="C5651" s="6">
        <f>AlgemeneHeffingsKorting2020(Table1[[#This Row],[Belastbaar loon]])</f>
        <v>236.87360000000001</v>
      </c>
      <c r="D5651" s="14">
        <f>ArbeidsKorting2020(Table1[[#This Row],[Belastbaar loon]])</f>
        <v>2056.38</v>
      </c>
      <c r="E5651" s="14">
        <f>MAX(Table1[[#This Row],[Loonheffing]]-Table1[[#This Row],[Algemene Heffingskorting]]-Table1[[#This Row],[Arbeidskorting]],0)</f>
        <v>21734.374899999999</v>
      </c>
      <c r="F5651" s="6">
        <f>Table1[[#This Row],[Belastbaar loon]]-Table1[[#This Row],[Belasting]]</f>
        <v>42596.625100000005</v>
      </c>
      <c r="G5651" s="2">
        <f>(Table1[[#This Row],[Belastbaar loon]]-Table1[[#This Row],[Netto loon]])/Table1[[#This Row],[Belastbaar loon]]</f>
        <v>0.33785227806189855</v>
      </c>
      <c r="H5651" s="14">
        <f t="shared" ca="1" si="82"/>
        <v>21729.472699999998</v>
      </c>
      <c r="I5651" s="14">
        <f ca="1">IF(ROW()=2, Table1[[#This Row],[Netto loon]], INDIRECT(ADDRESS(ROW()-1,COLUMN(F:F))))</f>
        <v>42591.527300000002</v>
      </c>
      <c r="J5651" s="6">
        <f ca="1">IF(ROW()=2, 0, Table1[[#This Row],[Belastbaar loon]]-INDIRECT(ADDRESS(ROW()-1,COLUMN(A:A))))</f>
        <v>10</v>
      </c>
      <c r="K5651" s="6">
        <f ca="1">Table1[[#This Row],[Netto loon]]-Table1[[#This Row],[Netto vorige schijf]]</f>
        <v>5.0978000000031898</v>
      </c>
      <c r="L5651" s="2">
        <f ca="1">(Table1[[#This Row],[Bruto tov vorige schijf]]-Table1[[#This Row],[Netto tov vorige schijf]])/MAX(Table1[[#This Row],[Bruto tov vorige schijf]],1)</f>
        <v>0.49021999999968102</v>
      </c>
    </row>
    <row r="5652" spans="1:12" x14ac:dyDescent="0.25">
      <c r="A5652" s="14">
        <v>64341</v>
      </c>
      <c r="B5652" s="6">
        <f>LoonHeffing2020(Table1[[#This Row],[Belastbaar loon]])</f>
        <v>24031.363499999999</v>
      </c>
      <c r="C5652" s="6">
        <f>AlgemeneHeffingsKorting2020(Table1[[#This Row],[Belastbaar loon]])</f>
        <v>236.30640000000002</v>
      </c>
      <c r="D5652" s="14">
        <f>ArbeidsKorting2020(Table1[[#This Row],[Belastbaar loon]])</f>
        <v>2055.7800000000002</v>
      </c>
      <c r="E5652" s="14">
        <f>MAX(Table1[[#This Row],[Loonheffing]]-Table1[[#This Row],[Algemene Heffingskorting]]-Table1[[#This Row],[Arbeidskorting]],0)</f>
        <v>21739.277099999999</v>
      </c>
      <c r="F5652" s="6">
        <f>Table1[[#This Row],[Belastbaar loon]]-Table1[[#This Row],[Belasting]]</f>
        <v>42601.722900000001</v>
      </c>
      <c r="G5652" s="2">
        <f>(Table1[[#This Row],[Belastbaar loon]]-Table1[[#This Row],[Netto loon]])/Table1[[#This Row],[Belastbaar loon]]</f>
        <v>0.33787595934163284</v>
      </c>
      <c r="H5652" s="14">
        <f t="shared" ca="1" si="82"/>
        <v>21734.374899999999</v>
      </c>
      <c r="I5652" s="14">
        <f ca="1">IF(ROW()=2, Table1[[#This Row],[Netto loon]], INDIRECT(ADDRESS(ROW()-1,COLUMN(F:F))))</f>
        <v>42596.625100000005</v>
      </c>
      <c r="J5652" s="6">
        <f ca="1">IF(ROW()=2, 0, Table1[[#This Row],[Belastbaar loon]]-INDIRECT(ADDRESS(ROW()-1,COLUMN(A:A))))</f>
        <v>10</v>
      </c>
      <c r="K5652" s="6">
        <f ca="1">Table1[[#This Row],[Netto loon]]-Table1[[#This Row],[Netto vorige schijf]]</f>
        <v>5.0977999999959138</v>
      </c>
      <c r="L5652" s="2">
        <f ca="1">(Table1[[#This Row],[Bruto tov vorige schijf]]-Table1[[#This Row],[Netto tov vorige schijf]])/MAX(Table1[[#This Row],[Bruto tov vorige schijf]],1)</f>
        <v>0.49022000000040861</v>
      </c>
    </row>
    <row r="5653" spans="1:12" x14ac:dyDescent="0.25">
      <c r="A5653" s="14">
        <v>64351</v>
      </c>
      <c r="B5653" s="6">
        <f>LoonHeffing2020(Table1[[#This Row],[Belastbaar loon]])</f>
        <v>24035.0985</v>
      </c>
      <c r="C5653" s="6">
        <f>AlgemeneHeffingsKorting2020(Table1[[#This Row],[Belastbaar loon]])</f>
        <v>235.73920000000001</v>
      </c>
      <c r="D5653" s="14">
        <f>ArbeidsKorting2020(Table1[[#This Row],[Belastbaar loon]])</f>
        <v>2055.1800000000003</v>
      </c>
      <c r="E5653" s="14">
        <f>MAX(Table1[[#This Row],[Loonheffing]]-Table1[[#This Row],[Algemene Heffingskorting]]-Table1[[#This Row],[Arbeidskorting]],0)</f>
        <v>21744.1793</v>
      </c>
      <c r="F5653" s="6">
        <f>Table1[[#This Row],[Belastbaar loon]]-Table1[[#This Row],[Belasting]]</f>
        <v>42606.820699999997</v>
      </c>
      <c r="G5653" s="2">
        <f>(Table1[[#This Row],[Belastbaar loon]]-Table1[[#This Row],[Netto loon]])/Table1[[#This Row],[Belastbaar loon]]</f>
        <v>0.33789963326133243</v>
      </c>
      <c r="H5653" s="14">
        <f t="shared" ca="1" si="82"/>
        <v>21739.277099999999</v>
      </c>
      <c r="I5653" s="14">
        <f ca="1">IF(ROW()=2, Table1[[#This Row],[Netto loon]], INDIRECT(ADDRESS(ROW()-1,COLUMN(F:F))))</f>
        <v>42601.722900000001</v>
      </c>
      <c r="J5653" s="6">
        <f ca="1">IF(ROW()=2, 0, Table1[[#This Row],[Belastbaar loon]]-INDIRECT(ADDRESS(ROW()-1,COLUMN(A:A))))</f>
        <v>10</v>
      </c>
      <c r="K5653" s="6">
        <f ca="1">Table1[[#This Row],[Netto loon]]-Table1[[#This Row],[Netto vorige schijf]]</f>
        <v>5.0977999999959138</v>
      </c>
      <c r="L5653" s="2">
        <f ca="1">(Table1[[#This Row],[Bruto tov vorige schijf]]-Table1[[#This Row],[Netto tov vorige schijf]])/MAX(Table1[[#This Row],[Bruto tov vorige schijf]],1)</f>
        <v>0.49022000000040861</v>
      </c>
    </row>
    <row r="5654" spans="1:12" x14ac:dyDescent="0.25">
      <c r="A5654" s="14">
        <v>64361</v>
      </c>
      <c r="B5654" s="6">
        <f>LoonHeffing2020(Table1[[#This Row],[Belastbaar loon]])</f>
        <v>24038.833500000001</v>
      </c>
      <c r="C5654" s="6">
        <f>AlgemeneHeffingsKorting2020(Table1[[#This Row],[Belastbaar loon]])</f>
        <v>235.17200000000003</v>
      </c>
      <c r="D5654" s="14">
        <f>ArbeidsKorting2020(Table1[[#This Row],[Belastbaar loon]])</f>
        <v>2054.58</v>
      </c>
      <c r="E5654" s="14">
        <f>MAX(Table1[[#This Row],[Loonheffing]]-Table1[[#This Row],[Algemene Heffingskorting]]-Table1[[#This Row],[Arbeidskorting]],0)</f>
        <v>21749.0815</v>
      </c>
      <c r="F5654" s="6">
        <f>Table1[[#This Row],[Belastbaar loon]]-Table1[[#This Row],[Belasting]]</f>
        <v>42611.9185</v>
      </c>
      <c r="G5654" s="2">
        <f>(Table1[[#This Row],[Belastbaar loon]]-Table1[[#This Row],[Netto loon]])/Table1[[#This Row],[Belastbaar loon]]</f>
        <v>0.33792329982442781</v>
      </c>
      <c r="H5654" s="14">
        <f t="shared" ca="1" si="82"/>
        <v>21744.1793</v>
      </c>
      <c r="I5654" s="14">
        <f ca="1">IF(ROW()=2, Table1[[#This Row],[Netto loon]], INDIRECT(ADDRESS(ROW()-1,COLUMN(F:F))))</f>
        <v>42606.820699999997</v>
      </c>
      <c r="J5654" s="6">
        <f ca="1">IF(ROW()=2, 0, Table1[[#This Row],[Belastbaar loon]]-INDIRECT(ADDRESS(ROW()-1,COLUMN(A:A))))</f>
        <v>10</v>
      </c>
      <c r="K5654" s="6">
        <f ca="1">Table1[[#This Row],[Netto loon]]-Table1[[#This Row],[Netto vorige schijf]]</f>
        <v>5.0978000000031898</v>
      </c>
      <c r="L5654" s="2">
        <f ca="1">(Table1[[#This Row],[Bruto tov vorige schijf]]-Table1[[#This Row],[Netto tov vorige schijf]])/MAX(Table1[[#This Row],[Bruto tov vorige schijf]],1)</f>
        <v>0.49021999999968102</v>
      </c>
    </row>
    <row r="5655" spans="1:12" x14ac:dyDescent="0.25">
      <c r="A5655" s="14">
        <v>64371</v>
      </c>
      <c r="B5655" s="6">
        <f>LoonHeffing2020(Table1[[#This Row],[Belastbaar loon]])</f>
        <v>24042.568500000001</v>
      </c>
      <c r="C5655" s="6">
        <f>AlgemeneHeffingsKorting2020(Table1[[#This Row],[Belastbaar loon]])</f>
        <v>234.60480000000001</v>
      </c>
      <c r="D5655" s="14">
        <f>ArbeidsKorting2020(Table1[[#This Row],[Belastbaar loon]])</f>
        <v>2053.98</v>
      </c>
      <c r="E5655" s="14">
        <f>MAX(Table1[[#This Row],[Loonheffing]]-Table1[[#This Row],[Algemene Heffingskorting]]-Table1[[#This Row],[Arbeidskorting]],0)</f>
        <v>21753.983700000001</v>
      </c>
      <c r="F5655" s="6">
        <f>Table1[[#This Row],[Belastbaar loon]]-Table1[[#This Row],[Belasting]]</f>
        <v>42617.016300000003</v>
      </c>
      <c r="G5655" s="2">
        <f>(Table1[[#This Row],[Belastbaar loon]]-Table1[[#This Row],[Netto loon]])/Table1[[#This Row],[Belastbaar loon]]</f>
        <v>0.33794695903434774</v>
      </c>
      <c r="H5655" s="14">
        <f t="shared" ca="1" si="82"/>
        <v>21749.0815</v>
      </c>
      <c r="I5655" s="14">
        <f ca="1">IF(ROW()=2, Table1[[#This Row],[Netto loon]], INDIRECT(ADDRESS(ROW()-1,COLUMN(F:F))))</f>
        <v>42611.9185</v>
      </c>
      <c r="J5655" s="6">
        <f ca="1">IF(ROW()=2, 0, Table1[[#This Row],[Belastbaar loon]]-INDIRECT(ADDRESS(ROW()-1,COLUMN(A:A))))</f>
        <v>10</v>
      </c>
      <c r="K5655" s="6">
        <f ca="1">Table1[[#This Row],[Netto loon]]-Table1[[#This Row],[Netto vorige schijf]]</f>
        <v>5.0978000000031898</v>
      </c>
      <c r="L5655" s="2">
        <f ca="1">(Table1[[#This Row],[Bruto tov vorige schijf]]-Table1[[#This Row],[Netto tov vorige schijf]])/MAX(Table1[[#This Row],[Bruto tov vorige schijf]],1)</f>
        <v>0.49021999999968102</v>
      </c>
    </row>
    <row r="5656" spans="1:12" x14ac:dyDescent="0.25">
      <c r="A5656" s="14">
        <v>64381</v>
      </c>
      <c r="B5656" s="6">
        <f>LoonHeffing2020(Table1[[#This Row],[Belastbaar loon]])</f>
        <v>24046.303499999998</v>
      </c>
      <c r="C5656" s="6">
        <f>AlgemeneHeffingsKorting2020(Table1[[#This Row],[Belastbaar loon]])</f>
        <v>234.03760000000003</v>
      </c>
      <c r="D5656" s="14">
        <f>ArbeidsKorting2020(Table1[[#This Row],[Belastbaar loon]])</f>
        <v>2053.38</v>
      </c>
      <c r="E5656" s="14">
        <f>MAX(Table1[[#This Row],[Loonheffing]]-Table1[[#This Row],[Algemene Heffingskorting]]-Table1[[#This Row],[Arbeidskorting]],0)</f>
        <v>21758.885899999997</v>
      </c>
      <c r="F5656" s="6">
        <f>Table1[[#This Row],[Belastbaar loon]]-Table1[[#This Row],[Belasting]]</f>
        <v>42622.114100000006</v>
      </c>
      <c r="G5656" s="2">
        <f>(Table1[[#This Row],[Belastbaar loon]]-Table1[[#This Row],[Netto loon]])/Table1[[#This Row],[Belastbaar loon]]</f>
        <v>0.33797061089451846</v>
      </c>
      <c r="H5656" s="14">
        <f t="shared" ca="1" si="82"/>
        <v>21753.983700000001</v>
      </c>
      <c r="I5656" s="14">
        <f ca="1">IF(ROW()=2, Table1[[#This Row],[Netto loon]], INDIRECT(ADDRESS(ROW()-1,COLUMN(F:F))))</f>
        <v>42617.016300000003</v>
      </c>
      <c r="J5656" s="6">
        <f ca="1">IF(ROW()=2, 0, Table1[[#This Row],[Belastbaar loon]]-INDIRECT(ADDRESS(ROW()-1,COLUMN(A:A))))</f>
        <v>10</v>
      </c>
      <c r="K5656" s="6">
        <f ca="1">Table1[[#This Row],[Netto loon]]-Table1[[#This Row],[Netto vorige schijf]]</f>
        <v>5.0978000000031898</v>
      </c>
      <c r="L5656" s="2">
        <f ca="1">(Table1[[#This Row],[Bruto tov vorige schijf]]-Table1[[#This Row],[Netto tov vorige schijf]])/MAX(Table1[[#This Row],[Bruto tov vorige schijf]],1)</f>
        <v>0.49021999999968102</v>
      </c>
    </row>
    <row r="5657" spans="1:12" x14ac:dyDescent="0.25">
      <c r="A5657" s="14">
        <v>64391</v>
      </c>
      <c r="B5657" s="6">
        <f>LoonHeffing2020(Table1[[#This Row],[Belastbaar loon]])</f>
        <v>24050.038499999999</v>
      </c>
      <c r="C5657" s="6">
        <f>AlgemeneHeffingsKorting2020(Table1[[#This Row],[Belastbaar loon]])</f>
        <v>233.47040000000001</v>
      </c>
      <c r="D5657" s="14">
        <f>ArbeidsKorting2020(Table1[[#This Row],[Belastbaar loon]])</f>
        <v>2052.7800000000002</v>
      </c>
      <c r="E5657" s="14">
        <f>MAX(Table1[[#This Row],[Loonheffing]]-Table1[[#This Row],[Algemene Heffingskorting]]-Table1[[#This Row],[Arbeidskorting]],0)</f>
        <v>21763.788100000002</v>
      </c>
      <c r="F5657" s="6">
        <f>Table1[[#This Row],[Belastbaar loon]]-Table1[[#This Row],[Belasting]]</f>
        <v>42627.211899999995</v>
      </c>
      <c r="G5657" s="2">
        <f>(Table1[[#This Row],[Belastbaar loon]]-Table1[[#This Row],[Netto loon]])/Table1[[#This Row],[Belastbaar loon]]</f>
        <v>0.33799425540836459</v>
      </c>
      <c r="H5657" s="14">
        <f t="shared" ca="1" si="82"/>
        <v>21758.885899999997</v>
      </c>
      <c r="I5657" s="14">
        <f ca="1">IF(ROW()=2, Table1[[#This Row],[Netto loon]], INDIRECT(ADDRESS(ROW()-1,COLUMN(F:F))))</f>
        <v>42622.114100000006</v>
      </c>
      <c r="J5657" s="6">
        <f ca="1">IF(ROW()=2, 0, Table1[[#This Row],[Belastbaar loon]]-INDIRECT(ADDRESS(ROW()-1,COLUMN(A:A))))</f>
        <v>10</v>
      </c>
      <c r="K5657" s="6">
        <f ca="1">Table1[[#This Row],[Netto loon]]-Table1[[#This Row],[Netto vorige schijf]]</f>
        <v>5.0977999999886379</v>
      </c>
      <c r="L5657" s="2">
        <f ca="1">(Table1[[#This Row],[Bruto tov vorige schijf]]-Table1[[#This Row],[Netto tov vorige schijf]])/MAX(Table1[[#This Row],[Bruto tov vorige schijf]],1)</f>
        <v>0.49022000000113619</v>
      </c>
    </row>
    <row r="5658" spans="1:12" x14ac:dyDescent="0.25">
      <c r="A5658" s="14">
        <v>64401</v>
      </c>
      <c r="B5658" s="6">
        <f>LoonHeffing2020(Table1[[#This Row],[Belastbaar loon]])</f>
        <v>24053.773499999999</v>
      </c>
      <c r="C5658" s="6">
        <f>AlgemeneHeffingsKorting2020(Table1[[#This Row],[Belastbaar loon]])</f>
        <v>232.90320000000003</v>
      </c>
      <c r="D5658" s="14">
        <f>ArbeidsKorting2020(Table1[[#This Row],[Belastbaar loon]])</f>
        <v>2052.1800000000003</v>
      </c>
      <c r="E5658" s="14">
        <f>MAX(Table1[[#This Row],[Loonheffing]]-Table1[[#This Row],[Algemene Heffingskorting]]-Table1[[#This Row],[Arbeidskorting]],0)</f>
        <v>21768.690299999998</v>
      </c>
      <c r="F5658" s="6">
        <f>Table1[[#This Row],[Belastbaar loon]]-Table1[[#This Row],[Belasting]]</f>
        <v>42632.309699999998</v>
      </c>
      <c r="G5658" s="2">
        <f>(Table1[[#This Row],[Belastbaar loon]]-Table1[[#This Row],[Netto loon]])/Table1[[#This Row],[Belastbaar loon]]</f>
        <v>0.33801789257930781</v>
      </c>
      <c r="H5658" s="14">
        <f t="shared" ref="H5658:H5721" ca="1" si="83">IF(ROW()=2, 0, INDIRECT(ADDRESS(ROW()-1,COLUMN(E:E))))</f>
        <v>21763.788100000002</v>
      </c>
      <c r="I5658" s="14">
        <f ca="1">IF(ROW()=2, Table1[[#This Row],[Netto loon]], INDIRECT(ADDRESS(ROW()-1,COLUMN(F:F))))</f>
        <v>42627.211899999995</v>
      </c>
      <c r="J5658" s="6">
        <f ca="1">IF(ROW()=2, 0, Table1[[#This Row],[Belastbaar loon]]-INDIRECT(ADDRESS(ROW()-1,COLUMN(A:A))))</f>
        <v>10</v>
      </c>
      <c r="K5658" s="6">
        <f ca="1">Table1[[#This Row],[Netto loon]]-Table1[[#This Row],[Netto vorige schijf]]</f>
        <v>5.0978000000031898</v>
      </c>
      <c r="L5658" s="2">
        <f ca="1">(Table1[[#This Row],[Bruto tov vorige schijf]]-Table1[[#This Row],[Netto tov vorige schijf]])/MAX(Table1[[#This Row],[Bruto tov vorige schijf]],1)</f>
        <v>0.49021999999968102</v>
      </c>
    </row>
    <row r="5659" spans="1:12" x14ac:dyDescent="0.25">
      <c r="A5659" s="14">
        <v>64411</v>
      </c>
      <c r="B5659" s="6">
        <f>LoonHeffing2020(Table1[[#This Row],[Belastbaar loon]])</f>
        <v>24057.5085</v>
      </c>
      <c r="C5659" s="6">
        <f>AlgemeneHeffingsKorting2020(Table1[[#This Row],[Belastbaar loon]])</f>
        <v>232.33600000000001</v>
      </c>
      <c r="D5659" s="14">
        <f>ArbeidsKorting2020(Table1[[#This Row],[Belastbaar loon]])</f>
        <v>2051.58</v>
      </c>
      <c r="E5659" s="14">
        <f>MAX(Table1[[#This Row],[Loonheffing]]-Table1[[#This Row],[Algemene Heffingskorting]]-Table1[[#This Row],[Arbeidskorting]],0)</f>
        <v>21773.592499999999</v>
      </c>
      <c r="F5659" s="6">
        <f>Table1[[#This Row],[Belastbaar loon]]-Table1[[#This Row],[Belasting]]</f>
        <v>42637.407500000001</v>
      </c>
      <c r="G5659" s="2">
        <f>(Table1[[#This Row],[Belastbaar loon]]-Table1[[#This Row],[Netto loon]])/Table1[[#This Row],[Belastbaar loon]]</f>
        <v>0.33804152241076835</v>
      </c>
      <c r="H5659" s="14">
        <f t="shared" ca="1" si="83"/>
        <v>21768.690299999998</v>
      </c>
      <c r="I5659" s="14">
        <f ca="1">IF(ROW()=2, Table1[[#This Row],[Netto loon]], INDIRECT(ADDRESS(ROW()-1,COLUMN(F:F))))</f>
        <v>42632.309699999998</v>
      </c>
      <c r="J5659" s="6">
        <f ca="1">IF(ROW()=2, 0, Table1[[#This Row],[Belastbaar loon]]-INDIRECT(ADDRESS(ROW()-1,COLUMN(A:A))))</f>
        <v>10</v>
      </c>
      <c r="K5659" s="6">
        <f ca="1">Table1[[#This Row],[Netto loon]]-Table1[[#This Row],[Netto vorige schijf]]</f>
        <v>5.0978000000031898</v>
      </c>
      <c r="L5659" s="2">
        <f ca="1">(Table1[[#This Row],[Bruto tov vorige schijf]]-Table1[[#This Row],[Netto tov vorige schijf]])/MAX(Table1[[#This Row],[Bruto tov vorige schijf]],1)</f>
        <v>0.49021999999968102</v>
      </c>
    </row>
    <row r="5660" spans="1:12" x14ac:dyDescent="0.25">
      <c r="A5660" s="14">
        <v>64421</v>
      </c>
      <c r="B5660" s="6">
        <f>LoonHeffing2020(Table1[[#This Row],[Belastbaar loon]])</f>
        <v>24061.2435</v>
      </c>
      <c r="C5660" s="6">
        <f>AlgemeneHeffingsKorting2020(Table1[[#This Row],[Belastbaar loon]])</f>
        <v>231.76880000000003</v>
      </c>
      <c r="D5660" s="14">
        <f>ArbeidsKorting2020(Table1[[#This Row],[Belastbaar loon]])</f>
        <v>2050.98</v>
      </c>
      <c r="E5660" s="14">
        <f>MAX(Table1[[#This Row],[Loonheffing]]-Table1[[#This Row],[Algemene Heffingskorting]]-Table1[[#This Row],[Arbeidskorting]],0)</f>
        <v>21778.494699999999</v>
      </c>
      <c r="F5660" s="6">
        <f>Table1[[#This Row],[Belastbaar loon]]-Table1[[#This Row],[Belasting]]</f>
        <v>42642.505300000004</v>
      </c>
      <c r="G5660" s="2">
        <f>(Table1[[#This Row],[Belastbaar loon]]-Table1[[#This Row],[Netto loon]])/Table1[[#This Row],[Belastbaar loon]]</f>
        <v>0.33806514490616407</v>
      </c>
      <c r="H5660" s="14">
        <f t="shared" ca="1" si="83"/>
        <v>21773.592499999999</v>
      </c>
      <c r="I5660" s="14">
        <f ca="1">IF(ROW()=2, Table1[[#This Row],[Netto loon]], INDIRECT(ADDRESS(ROW()-1,COLUMN(F:F))))</f>
        <v>42637.407500000001</v>
      </c>
      <c r="J5660" s="6">
        <f ca="1">IF(ROW()=2, 0, Table1[[#This Row],[Belastbaar loon]]-INDIRECT(ADDRESS(ROW()-1,COLUMN(A:A))))</f>
        <v>10</v>
      </c>
      <c r="K5660" s="6">
        <f ca="1">Table1[[#This Row],[Netto loon]]-Table1[[#This Row],[Netto vorige schijf]]</f>
        <v>5.0978000000031898</v>
      </c>
      <c r="L5660" s="2">
        <f ca="1">(Table1[[#This Row],[Bruto tov vorige schijf]]-Table1[[#This Row],[Netto tov vorige schijf]])/MAX(Table1[[#This Row],[Bruto tov vorige schijf]],1)</f>
        <v>0.49021999999968102</v>
      </c>
    </row>
    <row r="5661" spans="1:12" x14ac:dyDescent="0.25">
      <c r="A5661" s="14">
        <v>64431</v>
      </c>
      <c r="B5661" s="6">
        <f>LoonHeffing2020(Table1[[#This Row],[Belastbaar loon]])</f>
        <v>24064.978500000001</v>
      </c>
      <c r="C5661" s="6">
        <f>AlgemeneHeffingsKorting2020(Table1[[#This Row],[Belastbaar loon]])</f>
        <v>231.20160000000001</v>
      </c>
      <c r="D5661" s="14">
        <f>ArbeidsKorting2020(Table1[[#This Row],[Belastbaar loon]])</f>
        <v>2050.38</v>
      </c>
      <c r="E5661" s="14">
        <f>MAX(Table1[[#This Row],[Loonheffing]]-Table1[[#This Row],[Algemene Heffingskorting]]-Table1[[#This Row],[Arbeidskorting]],0)</f>
        <v>21783.3969</v>
      </c>
      <c r="F5661" s="6">
        <f>Table1[[#This Row],[Belastbaar loon]]-Table1[[#This Row],[Belasting]]</f>
        <v>42647.6031</v>
      </c>
      <c r="G5661" s="2">
        <f>(Table1[[#This Row],[Belastbaar loon]]-Table1[[#This Row],[Netto loon]])/Table1[[#This Row],[Belastbaar loon]]</f>
        <v>0.33808876006891092</v>
      </c>
      <c r="H5661" s="14">
        <f t="shared" ca="1" si="83"/>
        <v>21778.494699999999</v>
      </c>
      <c r="I5661" s="14">
        <f ca="1">IF(ROW()=2, Table1[[#This Row],[Netto loon]], INDIRECT(ADDRESS(ROW()-1,COLUMN(F:F))))</f>
        <v>42642.505300000004</v>
      </c>
      <c r="J5661" s="6">
        <f ca="1">IF(ROW()=2, 0, Table1[[#This Row],[Belastbaar loon]]-INDIRECT(ADDRESS(ROW()-1,COLUMN(A:A))))</f>
        <v>10</v>
      </c>
      <c r="K5661" s="6">
        <f ca="1">Table1[[#This Row],[Netto loon]]-Table1[[#This Row],[Netto vorige schijf]]</f>
        <v>5.0977999999959138</v>
      </c>
      <c r="L5661" s="2">
        <f ca="1">(Table1[[#This Row],[Bruto tov vorige schijf]]-Table1[[#This Row],[Netto tov vorige schijf]])/MAX(Table1[[#This Row],[Bruto tov vorige schijf]],1)</f>
        <v>0.49022000000040861</v>
      </c>
    </row>
    <row r="5662" spans="1:12" x14ac:dyDescent="0.25">
      <c r="A5662" s="14">
        <v>64441</v>
      </c>
      <c r="B5662" s="6">
        <f>LoonHeffing2020(Table1[[#This Row],[Belastbaar loon]])</f>
        <v>24068.713500000002</v>
      </c>
      <c r="C5662" s="6">
        <f>AlgemeneHeffingsKorting2020(Table1[[#This Row],[Belastbaar loon]])</f>
        <v>230.63440000000003</v>
      </c>
      <c r="D5662" s="14">
        <f>ArbeidsKorting2020(Table1[[#This Row],[Belastbaar loon]])</f>
        <v>2049.7800000000002</v>
      </c>
      <c r="E5662" s="14">
        <f>MAX(Table1[[#This Row],[Loonheffing]]-Table1[[#This Row],[Algemene Heffingskorting]]-Table1[[#This Row],[Arbeidskorting]],0)</f>
        <v>21788.299100000004</v>
      </c>
      <c r="F5662" s="6">
        <f>Table1[[#This Row],[Belastbaar loon]]-Table1[[#This Row],[Belasting]]</f>
        <v>42652.700899999996</v>
      </c>
      <c r="G5662" s="2">
        <f>(Table1[[#This Row],[Belastbaar loon]]-Table1[[#This Row],[Netto loon]])/Table1[[#This Row],[Belastbaar loon]]</f>
        <v>0.33811236790242244</v>
      </c>
      <c r="H5662" s="14">
        <f t="shared" ca="1" si="83"/>
        <v>21783.3969</v>
      </c>
      <c r="I5662" s="14">
        <f ca="1">IF(ROW()=2, Table1[[#This Row],[Netto loon]], INDIRECT(ADDRESS(ROW()-1,COLUMN(F:F))))</f>
        <v>42647.6031</v>
      </c>
      <c r="J5662" s="6">
        <f ca="1">IF(ROW()=2, 0, Table1[[#This Row],[Belastbaar loon]]-INDIRECT(ADDRESS(ROW()-1,COLUMN(A:A))))</f>
        <v>10</v>
      </c>
      <c r="K5662" s="6">
        <f ca="1">Table1[[#This Row],[Netto loon]]-Table1[[#This Row],[Netto vorige schijf]]</f>
        <v>5.0977999999959138</v>
      </c>
      <c r="L5662" s="2">
        <f ca="1">(Table1[[#This Row],[Bruto tov vorige schijf]]-Table1[[#This Row],[Netto tov vorige schijf]])/MAX(Table1[[#This Row],[Bruto tov vorige schijf]],1)</f>
        <v>0.49022000000040861</v>
      </c>
    </row>
    <row r="5663" spans="1:12" x14ac:dyDescent="0.25">
      <c r="A5663" s="14">
        <v>64451</v>
      </c>
      <c r="B5663" s="6">
        <f>LoonHeffing2020(Table1[[#This Row],[Belastbaar loon]])</f>
        <v>24072.448499999999</v>
      </c>
      <c r="C5663" s="6">
        <f>AlgemeneHeffingsKorting2020(Table1[[#This Row],[Belastbaar loon]])</f>
        <v>230.06720000000001</v>
      </c>
      <c r="D5663" s="14">
        <f>ArbeidsKorting2020(Table1[[#This Row],[Belastbaar loon]])</f>
        <v>2049.1800000000003</v>
      </c>
      <c r="E5663" s="14">
        <f>MAX(Table1[[#This Row],[Loonheffing]]-Table1[[#This Row],[Algemene Heffingskorting]]-Table1[[#This Row],[Arbeidskorting]],0)</f>
        <v>21793.201299999997</v>
      </c>
      <c r="F5663" s="6">
        <f>Table1[[#This Row],[Belastbaar loon]]-Table1[[#This Row],[Belasting]]</f>
        <v>42657.798699999999</v>
      </c>
      <c r="G5663" s="2">
        <f>(Table1[[#This Row],[Belastbaar loon]]-Table1[[#This Row],[Netto loon]])/Table1[[#This Row],[Belastbaar loon]]</f>
        <v>0.33813596841011001</v>
      </c>
      <c r="H5663" s="14">
        <f t="shared" ca="1" si="83"/>
        <v>21788.299100000004</v>
      </c>
      <c r="I5663" s="14">
        <f ca="1">IF(ROW()=2, Table1[[#This Row],[Netto loon]], INDIRECT(ADDRESS(ROW()-1,COLUMN(F:F))))</f>
        <v>42652.700899999996</v>
      </c>
      <c r="J5663" s="6">
        <f ca="1">IF(ROW()=2, 0, Table1[[#This Row],[Belastbaar loon]]-INDIRECT(ADDRESS(ROW()-1,COLUMN(A:A))))</f>
        <v>10</v>
      </c>
      <c r="K5663" s="6">
        <f ca="1">Table1[[#This Row],[Netto loon]]-Table1[[#This Row],[Netto vorige schijf]]</f>
        <v>5.0978000000031898</v>
      </c>
      <c r="L5663" s="2">
        <f ca="1">(Table1[[#This Row],[Bruto tov vorige schijf]]-Table1[[#This Row],[Netto tov vorige schijf]])/MAX(Table1[[#This Row],[Bruto tov vorige schijf]],1)</f>
        <v>0.49021999999968102</v>
      </c>
    </row>
    <row r="5664" spans="1:12" x14ac:dyDescent="0.25">
      <c r="A5664" s="14">
        <v>64461</v>
      </c>
      <c r="B5664" s="6">
        <f>LoonHeffing2020(Table1[[#This Row],[Belastbaar loon]])</f>
        <v>24076.183499999999</v>
      </c>
      <c r="C5664" s="6">
        <f>AlgemeneHeffingsKorting2020(Table1[[#This Row],[Belastbaar loon]])</f>
        <v>229.50000000000003</v>
      </c>
      <c r="D5664" s="14">
        <f>ArbeidsKorting2020(Table1[[#This Row],[Belastbaar loon]])</f>
        <v>2048.58</v>
      </c>
      <c r="E5664" s="14">
        <f>MAX(Table1[[#This Row],[Loonheffing]]-Table1[[#This Row],[Algemene Heffingskorting]]-Table1[[#This Row],[Arbeidskorting]],0)</f>
        <v>21798.103499999997</v>
      </c>
      <c r="F5664" s="6">
        <f>Table1[[#This Row],[Belastbaar loon]]-Table1[[#This Row],[Belasting]]</f>
        <v>42662.896500000003</v>
      </c>
      <c r="G5664" s="2">
        <f>(Table1[[#This Row],[Belastbaar loon]]-Table1[[#This Row],[Netto loon]])/Table1[[#This Row],[Belastbaar loon]]</f>
        <v>0.33815956159538324</v>
      </c>
      <c r="H5664" s="14">
        <f t="shared" ca="1" si="83"/>
        <v>21793.201299999997</v>
      </c>
      <c r="I5664" s="14">
        <f ca="1">IF(ROW()=2, Table1[[#This Row],[Netto loon]], INDIRECT(ADDRESS(ROW()-1,COLUMN(F:F))))</f>
        <v>42657.798699999999</v>
      </c>
      <c r="J5664" s="6">
        <f ca="1">IF(ROW()=2, 0, Table1[[#This Row],[Belastbaar loon]]-INDIRECT(ADDRESS(ROW()-1,COLUMN(A:A))))</f>
        <v>10</v>
      </c>
      <c r="K5664" s="6">
        <f ca="1">Table1[[#This Row],[Netto loon]]-Table1[[#This Row],[Netto vorige schijf]]</f>
        <v>5.0978000000031898</v>
      </c>
      <c r="L5664" s="2">
        <f ca="1">(Table1[[#This Row],[Bruto tov vorige schijf]]-Table1[[#This Row],[Netto tov vorige schijf]])/MAX(Table1[[#This Row],[Bruto tov vorige schijf]],1)</f>
        <v>0.49021999999968102</v>
      </c>
    </row>
    <row r="5665" spans="1:12" x14ac:dyDescent="0.25">
      <c r="A5665" s="14">
        <v>64471</v>
      </c>
      <c r="B5665" s="6">
        <f>LoonHeffing2020(Table1[[#This Row],[Belastbaar loon]])</f>
        <v>24079.9185</v>
      </c>
      <c r="C5665" s="6">
        <f>AlgemeneHeffingsKorting2020(Table1[[#This Row],[Belastbaar loon]])</f>
        <v>228.93280000000001</v>
      </c>
      <c r="D5665" s="14">
        <f>ArbeidsKorting2020(Table1[[#This Row],[Belastbaar loon]])</f>
        <v>2047.98</v>
      </c>
      <c r="E5665" s="14">
        <f>MAX(Table1[[#This Row],[Loonheffing]]-Table1[[#This Row],[Algemene Heffingskorting]]-Table1[[#This Row],[Arbeidskorting]],0)</f>
        <v>21803.005700000002</v>
      </c>
      <c r="F5665" s="6">
        <f>Table1[[#This Row],[Belastbaar loon]]-Table1[[#This Row],[Belasting]]</f>
        <v>42667.994299999998</v>
      </c>
      <c r="G5665" s="2">
        <f>(Table1[[#This Row],[Belastbaar loon]]-Table1[[#This Row],[Netto loon]])/Table1[[#This Row],[Belastbaar loon]]</f>
        <v>0.33818314746164946</v>
      </c>
      <c r="H5665" s="14">
        <f t="shared" ca="1" si="83"/>
        <v>21798.103499999997</v>
      </c>
      <c r="I5665" s="14">
        <f ca="1">IF(ROW()=2, Table1[[#This Row],[Netto loon]], INDIRECT(ADDRESS(ROW()-1,COLUMN(F:F))))</f>
        <v>42662.896500000003</v>
      </c>
      <c r="J5665" s="6">
        <f ca="1">IF(ROW()=2, 0, Table1[[#This Row],[Belastbaar loon]]-INDIRECT(ADDRESS(ROW()-1,COLUMN(A:A))))</f>
        <v>10</v>
      </c>
      <c r="K5665" s="6">
        <f ca="1">Table1[[#This Row],[Netto loon]]-Table1[[#This Row],[Netto vorige schijf]]</f>
        <v>5.0977999999959138</v>
      </c>
      <c r="L5665" s="2">
        <f ca="1">(Table1[[#This Row],[Bruto tov vorige schijf]]-Table1[[#This Row],[Netto tov vorige schijf]])/MAX(Table1[[#This Row],[Bruto tov vorige schijf]],1)</f>
        <v>0.49022000000040861</v>
      </c>
    </row>
    <row r="5666" spans="1:12" x14ac:dyDescent="0.25">
      <c r="A5666" s="14">
        <v>64481</v>
      </c>
      <c r="B5666" s="6">
        <f>LoonHeffing2020(Table1[[#This Row],[Belastbaar loon]])</f>
        <v>24083.6535</v>
      </c>
      <c r="C5666" s="6">
        <f>AlgemeneHeffingsKorting2020(Table1[[#This Row],[Belastbaar loon]])</f>
        <v>228.36560000000003</v>
      </c>
      <c r="D5666" s="14">
        <f>ArbeidsKorting2020(Table1[[#This Row],[Belastbaar loon]])</f>
        <v>2047.38</v>
      </c>
      <c r="E5666" s="14">
        <f>MAX(Table1[[#This Row],[Loonheffing]]-Table1[[#This Row],[Algemene Heffingskorting]]-Table1[[#This Row],[Arbeidskorting]],0)</f>
        <v>21807.907899999998</v>
      </c>
      <c r="F5666" s="6">
        <f>Table1[[#This Row],[Belastbaar loon]]-Table1[[#This Row],[Belasting]]</f>
        <v>42673.092100000002</v>
      </c>
      <c r="G5666" s="2">
        <f>(Table1[[#This Row],[Belastbaar loon]]-Table1[[#This Row],[Netto loon]])/Table1[[#This Row],[Belastbaar loon]]</f>
        <v>0.33820672601231366</v>
      </c>
      <c r="H5666" s="14">
        <f t="shared" ca="1" si="83"/>
        <v>21803.005700000002</v>
      </c>
      <c r="I5666" s="14">
        <f ca="1">IF(ROW()=2, Table1[[#This Row],[Netto loon]], INDIRECT(ADDRESS(ROW()-1,COLUMN(F:F))))</f>
        <v>42667.994299999998</v>
      </c>
      <c r="J5666" s="6">
        <f ca="1">IF(ROW()=2, 0, Table1[[#This Row],[Belastbaar loon]]-INDIRECT(ADDRESS(ROW()-1,COLUMN(A:A))))</f>
        <v>10</v>
      </c>
      <c r="K5666" s="6">
        <f ca="1">Table1[[#This Row],[Netto loon]]-Table1[[#This Row],[Netto vorige schijf]]</f>
        <v>5.0978000000031898</v>
      </c>
      <c r="L5666" s="2">
        <f ca="1">(Table1[[#This Row],[Bruto tov vorige schijf]]-Table1[[#This Row],[Netto tov vorige schijf]])/MAX(Table1[[#This Row],[Bruto tov vorige schijf]],1)</f>
        <v>0.49021999999968102</v>
      </c>
    </row>
    <row r="5667" spans="1:12" x14ac:dyDescent="0.25">
      <c r="A5667" s="14">
        <v>64491</v>
      </c>
      <c r="B5667" s="6">
        <f>LoonHeffing2020(Table1[[#This Row],[Belastbaar loon]])</f>
        <v>24087.388500000001</v>
      </c>
      <c r="C5667" s="6">
        <f>AlgemeneHeffingsKorting2020(Table1[[#This Row],[Belastbaar loon]])</f>
        <v>227.79840000000002</v>
      </c>
      <c r="D5667" s="14">
        <f>ArbeidsKorting2020(Table1[[#This Row],[Belastbaar loon]])</f>
        <v>2046.78</v>
      </c>
      <c r="E5667" s="14">
        <f>MAX(Table1[[#This Row],[Loonheffing]]-Table1[[#This Row],[Algemene Heffingskorting]]-Table1[[#This Row],[Arbeidskorting]],0)</f>
        <v>21812.810100000002</v>
      </c>
      <c r="F5667" s="6">
        <f>Table1[[#This Row],[Belastbaar loon]]-Table1[[#This Row],[Belasting]]</f>
        <v>42678.189899999998</v>
      </c>
      <c r="G5667" s="2">
        <f>(Table1[[#This Row],[Belastbaar loon]]-Table1[[#This Row],[Netto loon]])/Table1[[#This Row],[Belastbaar loon]]</f>
        <v>0.33823029725077924</v>
      </c>
      <c r="H5667" s="14">
        <f t="shared" ca="1" si="83"/>
        <v>21807.907899999998</v>
      </c>
      <c r="I5667" s="14">
        <f ca="1">IF(ROW()=2, Table1[[#This Row],[Netto loon]], INDIRECT(ADDRESS(ROW()-1,COLUMN(F:F))))</f>
        <v>42673.092100000002</v>
      </c>
      <c r="J5667" s="6">
        <f ca="1">IF(ROW()=2, 0, Table1[[#This Row],[Belastbaar loon]]-INDIRECT(ADDRESS(ROW()-1,COLUMN(A:A))))</f>
        <v>10</v>
      </c>
      <c r="K5667" s="6">
        <f ca="1">Table1[[#This Row],[Netto loon]]-Table1[[#This Row],[Netto vorige schijf]]</f>
        <v>5.0977999999959138</v>
      </c>
      <c r="L5667" s="2">
        <f ca="1">(Table1[[#This Row],[Bruto tov vorige schijf]]-Table1[[#This Row],[Netto tov vorige schijf]])/MAX(Table1[[#This Row],[Bruto tov vorige schijf]],1)</f>
        <v>0.49022000000040861</v>
      </c>
    </row>
    <row r="5668" spans="1:12" x14ac:dyDescent="0.25">
      <c r="A5668" s="14">
        <v>64501</v>
      </c>
      <c r="B5668" s="6">
        <f>LoonHeffing2020(Table1[[#This Row],[Belastbaar loon]])</f>
        <v>24091.123500000002</v>
      </c>
      <c r="C5668" s="6">
        <f>AlgemeneHeffingsKorting2020(Table1[[#This Row],[Belastbaar loon]])</f>
        <v>227.23120000000003</v>
      </c>
      <c r="D5668" s="14">
        <f>ArbeidsKorting2020(Table1[[#This Row],[Belastbaar loon]])</f>
        <v>2046.18</v>
      </c>
      <c r="E5668" s="14">
        <f>MAX(Table1[[#This Row],[Loonheffing]]-Table1[[#This Row],[Algemene Heffingskorting]]-Table1[[#This Row],[Arbeidskorting]],0)</f>
        <v>21817.712300000003</v>
      </c>
      <c r="F5668" s="6">
        <f>Table1[[#This Row],[Belastbaar loon]]-Table1[[#This Row],[Belasting]]</f>
        <v>42683.287700000001</v>
      </c>
      <c r="G5668" s="2">
        <f>(Table1[[#This Row],[Belastbaar loon]]-Table1[[#This Row],[Netto loon]])/Table1[[#This Row],[Belastbaar loon]]</f>
        <v>0.33825386118044681</v>
      </c>
      <c r="H5668" s="14">
        <f t="shared" ca="1" si="83"/>
        <v>21812.810100000002</v>
      </c>
      <c r="I5668" s="14">
        <f ca="1">IF(ROW()=2, Table1[[#This Row],[Netto loon]], INDIRECT(ADDRESS(ROW()-1,COLUMN(F:F))))</f>
        <v>42678.189899999998</v>
      </c>
      <c r="J5668" s="6">
        <f ca="1">IF(ROW()=2, 0, Table1[[#This Row],[Belastbaar loon]]-INDIRECT(ADDRESS(ROW()-1,COLUMN(A:A))))</f>
        <v>10</v>
      </c>
      <c r="K5668" s="6">
        <f ca="1">Table1[[#This Row],[Netto loon]]-Table1[[#This Row],[Netto vorige schijf]]</f>
        <v>5.0978000000031898</v>
      </c>
      <c r="L5668" s="2">
        <f ca="1">(Table1[[#This Row],[Bruto tov vorige schijf]]-Table1[[#This Row],[Netto tov vorige schijf]])/MAX(Table1[[#This Row],[Bruto tov vorige schijf]],1)</f>
        <v>0.49021999999968102</v>
      </c>
    </row>
    <row r="5669" spans="1:12" x14ac:dyDescent="0.25">
      <c r="A5669" s="14">
        <v>64511</v>
      </c>
      <c r="B5669" s="6">
        <f>LoonHeffing2020(Table1[[#This Row],[Belastbaar loon]])</f>
        <v>24094.858499999998</v>
      </c>
      <c r="C5669" s="6">
        <f>AlgemeneHeffingsKorting2020(Table1[[#This Row],[Belastbaar loon]])</f>
        <v>226.66400000000002</v>
      </c>
      <c r="D5669" s="14">
        <f>ArbeidsKorting2020(Table1[[#This Row],[Belastbaar loon]])</f>
        <v>2045.5800000000002</v>
      </c>
      <c r="E5669" s="14">
        <f>MAX(Table1[[#This Row],[Loonheffing]]-Table1[[#This Row],[Algemene Heffingskorting]]-Table1[[#This Row],[Arbeidskorting]],0)</f>
        <v>21822.614499999996</v>
      </c>
      <c r="F5669" s="6">
        <f>Table1[[#This Row],[Belastbaar loon]]-Table1[[#This Row],[Belasting]]</f>
        <v>42688.385500000004</v>
      </c>
      <c r="G5669" s="2">
        <f>(Table1[[#This Row],[Belastbaar loon]]-Table1[[#This Row],[Netto loon]])/Table1[[#This Row],[Belastbaar loon]]</f>
        <v>0.33827741780471543</v>
      </c>
      <c r="H5669" s="14">
        <f t="shared" ca="1" si="83"/>
        <v>21817.712300000003</v>
      </c>
      <c r="I5669" s="14">
        <f ca="1">IF(ROW()=2, Table1[[#This Row],[Netto loon]], INDIRECT(ADDRESS(ROW()-1,COLUMN(F:F))))</f>
        <v>42683.287700000001</v>
      </c>
      <c r="J5669" s="6">
        <f ca="1">IF(ROW()=2, 0, Table1[[#This Row],[Belastbaar loon]]-INDIRECT(ADDRESS(ROW()-1,COLUMN(A:A))))</f>
        <v>10</v>
      </c>
      <c r="K5669" s="6">
        <f ca="1">Table1[[#This Row],[Netto loon]]-Table1[[#This Row],[Netto vorige schijf]]</f>
        <v>5.0978000000031898</v>
      </c>
      <c r="L5669" s="2">
        <f ca="1">(Table1[[#This Row],[Bruto tov vorige schijf]]-Table1[[#This Row],[Netto tov vorige schijf]])/MAX(Table1[[#This Row],[Bruto tov vorige schijf]],1)</f>
        <v>0.49021999999968102</v>
      </c>
    </row>
    <row r="5670" spans="1:12" x14ac:dyDescent="0.25">
      <c r="A5670" s="14">
        <v>64521</v>
      </c>
      <c r="B5670" s="6">
        <f>LoonHeffing2020(Table1[[#This Row],[Belastbaar loon]])</f>
        <v>24098.593499999999</v>
      </c>
      <c r="C5670" s="6">
        <f>AlgemeneHeffingsKorting2020(Table1[[#This Row],[Belastbaar loon]])</f>
        <v>226.09680000000003</v>
      </c>
      <c r="D5670" s="14">
        <f>ArbeidsKorting2020(Table1[[#This Row],[Belastbaar loon]])</f>
        <v>2044.98</v>
      </c>
      <c r="E5670" s="14">
        <f>MAX(Table1[[#This Row],[Loonheffing]]-Table1[[#This Row],[Algemene Heffingskorting]]-Table1[[#This Row],[Arbeidskorting]],0)</f>
        <v>21827.5167</v>
      </c>
      <c r="F5670" s="6">
        <f>Table1[[#This Row],[Belastbaar loon]]-Table1[[#This Row],[Belasting]]</f>
        <v>42693.4833</v>
      </c>
      <c r="G5670" s="2">
        <f>(Table1[[#This Row],[Belastbaar loon]]-Table1[[#This Row],[Netto loon]])/Table1[[#This Row],[Belastbaar loon]]</f>
        <v>0.33830096712698193</v>
      </c>
      <c r="H5670" s="14">
        <f t="shared" ca="1" si="83"/>
        <v>21822.614499999996</v>
      </c>
      <c r="I5670" s="14">
        <f ca="1">IF(ROW()=2, Table1[[#This Row],[Netto loon]], INDIRECT(ADDRESS(ROW()-1,COLUMN(F:F))))</f>
        <v>42688.385500000004</v>
      </c>
      <c r="J5670" s="6">
        <f ca="1">IF(ROW()=2, 0, Table1[[#This Row],[Belastbaar loon]]-INDIRECT(ADDRESS(ROW()-1,COLUMN(A:A))))</f>
        <v>10</v>
      </c>
      <c r="K5670" s="6">
        <f ca="1">Table1[[#This Row],[Netto loon]]-Table1[[#This Row],[Netto vorige schijf]]</f>
        <v>5.0977999999959138</v>
      </c>
      <c r="L5670" s="2">
        <f ca="1">(Table1[[#This Row],[Bruto tov vorige schijf]]-Table1[[#This Row],[Netto tov vorige schijf]])/MAX(Table1[[#This Row],[Bruto tov vorige schijf]],1)</f>
        <v>0.49022000000040861</v>
      </c>
    </row>
    <row r="5671" spans="1:12" x14ac:dyDescent="0.25">
      <c r="A5671" s="14">
        <v>64531</v>
      </c>
      <c r="B5671" s="6">
        <f>LoonHeffing2020(Table1[[#This Row],[Belastbaar loon]])</f>
        <v>24102.3285</v>
      </c>
      <c r="C5671" s="6">
        <f>AlgemeneHeffingsKorting2020(Table1[[#This Row],[Belastbaar loon]])</f>
        <v>225.52960000000002</v>
      </c>
      <c r="D5671" s="14">
        <f>ArbeidsKorting2020(Table1[[#This Row],[Belastbaar loon]])</f>
        <v>2044.38</v>
      </c>
      <c r="E5671" s="14">
        <f>MAX(Table1[[#This Row],[Loonheffing]]-Table1[[#This Row],[Algemene Heffingskorting]]-Table1[[#This Row],[Arbeidskorting]],0)</f>
        <v>21832.418899999997</v>
      </c>
      <c r="F5671" s="6">
        <f>Table1[[#This Row],[Belastbaar loon]]-Table1[[#This Row],[Belasting]]</f>
        <v>42698.581100000003</v>
      </c>
      <c r="G5671" s="2">
        <f>(Table1[[#This Row],[Belastbaar loon]]-Table1[[#This Row],[Netto loon]])/Table1[[#This Row],[Belastbaar loon]]</f>
        <v>0.33832450915064072</v>
      </c>
      <c r="H5671" s="14">
        <f t="shared" ca="1" si="83"/>
        <v>21827.5167</v>
      </c>
      <c r="I5671" s="14">
        <f ca="1">IF(ROW()=2, Table1[[#This Row],[Netto loon]], INDIRECT(ADDRESS(ROW()-1,COLUMN(F:F))))</f>
        <v>42693.4833</v>
      </c>
      <c r="J5671" s="6">
        <f ca="1">IF(ROW()=2, 0, Table1[[#This Row],[Belastbaar loon]]-INDIRECT(ADDRESS(ROW()-1,COLUMN(A:A))))</f>
        <v>10</v>
      </c>
      <c r="K5671" s="6">
        <f ca="1">Table1[[#This Row],[Netto loon]]-Table1[[#This Row],[Netto vorige schijf]]</f>
        <v>5.0978000000031898</v>
      </c>
      <c r="L5671" s="2">
        <f ca="1">(Table1[[#This Row],[Bruto tov vorige schijf]]-Table1[[#This Row],[Netto tov vorige schijf]])/MAX(Table1[[#This Row],[Bruto tov vorige schijf]],1)</f>
        <v>0.49021999999968102</v>
      </c>
    </row>
    <row r="5672" spans="1:12" x14ac:dyDescent="0.25">
      <c r="A5672" s="14">
        <v>64541</v>
      </c>
      <c r="B5672" s="6">
        <f>LoonHeffing2020(Table1[[#This Row],[Belastbaar loon]])</f>
        <v>24106.0635</v>
      </c>
      <c r="C5672" s="6">
        <f>AlgemeneHeffingsKorting2020(Table1[[#This Row],[Belastbaar loon]])</f>
        <v>224.96240000000003</v>
      </c>
      <c r="D5672" s="14">
        <f>ArbeidsKorting2020(Table1[[#This Row],[Belastbaar loon]])</f>
        <v>2043.78</v>
      </c>
      <c r="E5672" s="14">
        <f>MAX(Table1[[#This Row],[Loonheffing]]-Table1[[#This Row],[Algemene Heffingskorting]]-Table1[[#This Row],[Arbeidskorting]],0)</f>
        <v>21837.321100000001</v>
      </c>
      <c r="F5672" s="6">
        <f>Table1[[#This Row],[Belastbaar loon]]-Table1[[#This Row],[Belasting]]</f>
        <v>42703.678899999999</v>
      </c>
      <c r="G5672" s="2">
        <f>(Table1[[#This Row],[Belastbaar loon]]-Table1[[#This Row],[Netto loon]])/Table1[[#This Row],[Belastbaar loon]]</f>
        <v>0.33834804387908463</v>
      </c>
      <c r="H5672" s="14">
        <f t="shared" ca="1" si="83"/>
        <v>21832.418899999997</v>
      </c>
      <c r="I5672" s="14">
        <f ca="1">IF(ROW()=2, Table1[[#This Row],[Netto loon]], INDIRECT(ADDRESS(ROW()-1,COLUMN(F:F))))</f>
        <v>42698.581100000003</v>
      </c>
      <c r="J5672" s="6">
        <f ca="1">IF(ROW()=2, 0, Table1[[#This Row],[Belastbaar loon]]-INDIRECT(ADDRESS(ROW()-1,COLUMN(A:A))))</f>
        <v>10</v>
      </c>
      <c r="K5672" s="6">
        <f ca="1">Table1[[#This Row],[Netto loon]]-Table1[[#This Row],[Netto vorige schijf]]</f>
        <v>5.0977999999959138</v>
      </c>
      <c r="L5672" s="2">
        <f ca="1">(Table1[[#This Row],[Bruto tov vorige schijf]]-Table1[[#This Row],[Netto tov vorige schijf]])/MAX(Table1[[#This Row],[Bruto tov vorige schijf]],1)</f>
        <v>0.49022000000040861</v>
      </c>
    </row>
    <row r="5673" spans="1:12" x14ac:dyDescent="0.25">
      <c r="A5673" s="14">
        <v>64551</v>
      </c>
      <c r="B5673" s="6">
        <f>LoonHeffing2020(Table1[[#This Row],[Belastbaar loon]])</f>
        <v>24109.798500000001</v>
      </c>
      <c r="C5673" s="6">
        <f>AlgemeneHeffingsKorting2020(Table1[[#This Row],[Belastbaar loon]])</f>
        <v>224.39520000000002</v>
      </c>
      <c r="D5673" s="14">
        <f>ArbeidsKorting2020(Table1[[#This Row],[Belastbaar loon]])</f>
        <v>2043.18</v>
      </c>
      <c r="E5673" s="14">
        <f>MAX(Table1[[#This Row],[Loonheffing]]-Table1[[#This Row],[Algemene Heffingskorting]]-Table1[[#This Row],[Arbeidskorting]],0)</f>
        <v>21842.223300000001</v>
      </c>
      <c r="F5673" s="6">
        <f>Table1[[#This Row],[Belastbaar loon]]-Table1[[#This Row],[Belasting]]</f>
        <v>42708.776700000002</v>
      </c>
      <c r="G5673" s="2">
        <f>(Table1[[#This Row],[Belastbaar loon]]-Table1[[#This Row],[Netto loon]])/Table1[[#This Row],[Belastbaar loon]]</f>
        <v>0.33837157131570383</v>
      </c>
      <c r="H5673" s="14">
        <f t="shared" ca="1" si="83"/>
        <v>21837.321100000001</v>
      </c>
      <c r="I5673" s="14">
        <f ca="1">IF(ROW()=2, Table1[[#This Row],[Netto loon]], INDIRECT(ADDRESS(ROW()-1,COLUMN(F:F))))</f>
        <v>42703.678899999999</v>
      </c>
      <c r="J5673" s="6">
        <f ca="1">IF(ROW()=2, 0, Table1[[#This Row],[Belastbaar loon]]-INDIRECT(ADDRESS(ROW()-1,COLUMN(A:A))))</f>
        <v>10</v>
      </c>
      <c r="K5673" s="6">
        <f ca="1">Table1[[#This Row],[Netto loon]]-Table1[[#This Row],[Netto vorige schijf]]</f>
        <v>5.0978000000031898</v>
      </c>
      <c r="L5673" s="2">
        <f ca="1">(Table1[[#This Row],[Bruto tov vorige schijf]]-Table1[[#This Row],[Netto tov vorige schijf]])/MAX(Table1[[#This Row],[Bruto tov vorige schijf]],1)</f>
        <v>0.49021999999968102</v>
      </c>
    </row>
    <row r="5674" spans="1:12" x14ac:dyDescent="0.25">
      <c r="A5674" s="14">
        <v>64561</v>
      </c>
      <c r="B5674" s="6">
        <f>LoonHeffing2020(Table1[[#This Row],[Belastbaar loon]])</f>
        <v>24113.533500000001</v>
      </c>
      <c r="C5674" s="6">
        <f>AlgemeneHeffingsKorting2020(Table1[[#This Row],[Belastbaar loon]])</f>
        <v>223.82800000000003</v>
      </c>
      <c r="D5674" s="14">
        <f>ArbeidsKorting2020(Table1[[#This Row],[Belastbaar loon]])</f>
        <v>2042.5800000000002</v>
      </c>
      <c r="E5674" s="14">
        <f>MAX(Table1[[#This Row],[Loonheffing]]-Table1[[#This Row],[Algemene Heffingskorting]]-Table1[[#This Row],[Arbeidskorting]],0)</f>
        <v>21847.125499999998</v>
      </c>
      <c r="F5674" s="6">
        <f>Table1[[#This Row],[Belastbaar loon]]-Table1[[#This Row],[Belasting]]</f>
        <v>42713.874500000005</v>
      </c>
      <c r="G5674" s="2">
        <f>(Table1[[#This Row],[Belastbaar loon]]-Table1[[#This Row],[Netto loon]])/Table1[[#This Row],[Belastbaar loon]]</f>
        <v>0.3383950914638868</v>
      </c>
      <c r="H5674" s="14">
        <f t="shared" ca="1" si="83"/>
        <v>21842.223300000001</v>
      </c>
      <c r="I5674" s="14">
        <f ca="1">IF(ROW()=2, Table1[[#This Row],[Netto loon]], INDIRECT(ADDRESS(ROW()-1,COLUMN(F:F))))</f>
        <v>42708.776700000002</v>
      </c>
      <c r="J5674" s="6">
        <f ca="1">IF(ROW()=2, 0, Table1[[#This Row],[Belastbaar loon]]-INDIRECT(ADDRESS(ROW()-1,COLUMN(A:A))))</f>
        <v>10</v>
      </c>
      <c r="K5674" s="6">
        <f ca="1">Table1[[#This Row],[Netto loon]]-Table1[[#This Row],[Netto vorige schijf]]</f>
        <v>5.0978000000031898</v>
      </c>
      <c r="L5674" s="2">
        <f ca="1">(Table1[[#This Row],[Bruto tov vorige schijf]]-Table1[[#This Row],[Netto tov vorige schijf]])/MAX(Table1[[#This Row],[Bruto tov vorige schijf]],1)</f>
        <v>0.49021999999968102</v>
      </c>
    </row>
    <row r="5675" spans="1:12" x14ac:dyDescent="0.25">
      <c r="A5675" s="14">
        <v>64571</v>
      </c>
      <c r="B5675" s="6">
        <f>LoonHeffing2020(Table1[[#This Row],[Belastbaar loon]])</f>
        <v>24117.268499999998</v>
      </c>
      <c r="C5675" s="6">
        <f>AlgemeneHeffingsKorting2020(Table1[[#This Row],[Belastbaar loon]])</f>
        <v>223.26080000000002</v>
      </c>
      <c r="D5675" s="14">
        <f>ArbeidsKorting2020(Table1[[#This Row],[Belastbaar loon]])</f>
        <v>2041.98</v>
      </c>
      <c r="E5675" s="14">
        <f>MAX(Table1[[#This Row],[Loonheffing]]-Table1[[#This Row],[Algemene Heffingskorting]]-Table1[[#This Row],[Arbeidskorting]],0)</f>
        <v>21852.027699999999</v>
      </c>
      <c r="F5675" s="6">
        <f>Table1[[#This Row],[Belastbaar loon]]-Table1[[#This Row],[Belasting]]</f>
        <v>42718.972300000001</v>
      </c>
      <c r="G5675" s="2">
        <f>(Table1[[#This Row],[Belastbaar loon]]-Table1[[#This Row],[Netto loon]])/Table1[[#This Row],[Belastbaar loon]]</f>
        <v>0.33841860432701987</v>
      </c>
      <c r="H5675" s="14">
        <f t="shared" ca="1" si="83"/>
        <v>21847.125499999998</v>
      </c>
      <c r="I5675" s="14">
        <f ca="1">IF(ROW()=2, Table1[[#This Row],[Netto loon]], INDIRECT(ADDRESS(ROW()-1,COLUMN(F:F))))</f>
        <v>42713.874500000005</v>
      </c>
      <c r="J5675" s="6">
        <f ca="1">IF(ROW()=2, 0, Table1[[#This Row],[Belastbaar loon]]-INDIRECT(ADDRESS(ROW()-1,COLUMN(A:A))))</f>
        <v>10</v>
      </c>
      <c r="K5675" s="6">
        <f ca="1">Table1[[#This Row],[Netto loon]]-Table1[[#This Row],[Netto vorige schijf]]</f>
        <v>5.0977999999959138</v>
      </c>
      <c r="L5675" s="2">
        <f ca="1">(Table1[[#This Row],[Bruto tov vorige schijf]]-Table1[[#This Row],[Netto tov vorige schijf]])/MAX(Table1[[#This Row],[Bruto tov vorige schijf]],1)</f>
        <v>0.49022000000040861</v>
      </c>
    </row>
    <row r="5676" spans="1:12" x14ac:dyDescent="0.25">
      <c r="A5676" s="14">
        <v>64581</v>
      </c>
      <c r="B5676" s="6">
        <f>LoonHeffing2020(Table1[[#This Row],[Belastbaar loon]])</f>
        <v>24121.003499999999</v>
      </c>
      <c r="C5676" s="6">
        <f>AlgemeneHeffingsKorting2020(Table1[[#This Row],[Belastbaar loon]])</f>
        <v>222.69360000000003</v>
      </c>
      <c r="D5676" s="14">
        <f>ArbeidsKorting2020(Table1[[#This Row],[Belastbaar loon]])</f>
        <v>2041.38</v>
      </c>
      <c r="E5676" s="14">
        <f>MAX(Table1[[#This Row],[Loonheffing]]-Table1[[#This Row],[Algemene Heffingskorting]]-Table1[[#This Row],[Arbeidskorting]],0)</f>
        <v>21856.929899999999</v>
      </c>
      <c r="F5676" s="6">
        <f>Table1[[#This Row],[Belastbaar loon]]-Table1[[#This Row],[Belasting]]</f>
        <v>42724.070099999997</v>
      </c>
      <c r="G5676" s="2">
        <f>(Table1[[#This Row],[Belastbaar loon]]-Table1[[#This Row],[Netto loon]])/Table1[[#This Row],[Belastbaar loon]]</f>
        <v>0.33844210990848705</v>
      </c>
      <c r="H5676" s="14">
        <f t="shared" ca="1" si="83"/>
        <v>21852.027699999999</v>
      </c>
      <c r="I5676" s="14">
        <f ca="1">IF(ROW()=2, Table1[[#This Row],[Netto loon]], INDIRECT(ADDRESS(ROW()-1,COLUMN(F:F))))</f>
        <v>42718.972300000001</v>
      </c>
      <c r="J5676" s="6">
        <f ca="1">IF(ROW()=2, 0, Table1[[#This Row],[Belastbaar loon]]-INDIRECT(ADDRESS(ROW()-1,COLUMN(A:A))))</f>
        <v>10</v>
      </c>
      <c r="K5676" s="6">
        <f ca="1">Table1[[#This Row],[Netto loon]]-Table1[[#This Row],[Netto vorige schijf]]</f>
        <v>5.0977999999959138</v>
      </c>
      <c r="L5676" s="2">
        <f ca="1">(Table1[[#This Row],[Bruto tov vorige schijf]]-Table1[[#This Row],[Netto tov vorige schijf]])/MAX(Table1[[#This Row],[Bruto tov vorige schijf]],1)</f>
        <v>0.49022000000040861</v>
      </c>
    </row>
    <row r="5677" spans="1:12" x14ac:dyDescent="0.25">
      <c r="A5677" s="14">
        <v>64591</v>
      </c>
      <c r="B5677" s="6">
        <f>LoonHeffing2020(Table1[[#This Row],[Belastbaar loon]])</f>
        <v>24124.738499999999</v>
      </c>
      <c r="C5677" s="6">
        <f>AlgemeneHeffingsKorting2020(Table1[[#This Row],[Belastbaar loon]])</f>
        <v>222.12640000000002</v>
      </c>
      <c r="D5677" s="14">
        <f>ArbeidsKorting2020(Table1[[#This Row],[Belastbaar loon]])</f>
        <v>2040.78</v>
      </c>
      <c r="E5677" s="14">
        <f>MAX(Table1[[#This Row],[Loonheffing]]-Table1[[#This Row],[Algemene Heffingskorting]]-Table1[[#This Row],[Arbeidskorting]],0)</f>
        <v>21861.8321</v>
      </c>
      <c r="F5677" s="6">
        <f>Table1[[#This Row],[Belastbaar loon]]-Table1[[#This Row],[Belasting]]</f>
        <v>42729.1679</v>
      </c>
      <c r="G5677" s="2">
        <f>(Table1[[#This Row],[Belastbaar loon]]-Table1[[#This Row],[Netto loon]])/Table1[[#This Row],[Belastbaar loon]]</f>
        <v>0.33846560821167038</v>
      </c>
      <c r="H5677" s="14">
        <f t="shared" ca="1" si="83"/>
        <v>21856.929899999999</v>
      </c>
      <c r="I5677" s="14">
        <f ca="1">IF(ROW()=2, Table1[[#This Row],[Netto loon]], INDIRECT(ADDRESS(ROW()-1,COLUMN(F:F))))</f>
        <v>42724.070099999997</v>
      </c>
      <c r="J5677" s="6">
        <f ca="1">IF(ROW()=2, 0, Table1[[#This Row],[Belastbaar loon]]-INDIRECT(ADDRESS(ROW()-1,COLUMN(A:A))))</f>
        <v>10</v>
      </c>
      <c r="K5677" s="6">
        <f ca="1">Table1[[#This Row],[Netto loon]]-Table1[[#This Row],[Netto vorige schijf]]</f>
        <v>5.0978000000031898</v>
      </c>
      <c r="L5677" s="2">
        <f ca="1">(Table1[[#This Row],[Bruto tov vorige schijf]]-Table1[[#This Row],[Netto tov vorige schijf]])/MAX(Table1[[#This Row],[Bruto tov vorige schijf]],1)</f>
        <v>0.49021999999968102</v>
      </c>
    </row>
    <row r="5678" spans="1:12" x14ac:dyDescent="0.25">
      <c r="A5678" s="14">
        <v>64601</v>
      </c>
      <c r="B5678" s="6">
        <f>LoonHeffing2020(Table1[[#This Row],[Belastbaar loon]])</f>
        <v>24128.4735</v>
      </c>
      <c r="C5678" s="6">
        <f>AlgemeneHeffingsKorting2020(Table1[[#This Row],[Belastbaar loon]])</f>
        <v>221.5592</v>
      </c>
      <c r="D5678" s="14">
        <f>ArbeidsKorting2020(Table1[[#This Row],[Belastbaar loon]])</f>
        <v>2040.18</v>
      </c>
      <c r="E5678" s="14">
        <f>MAX(Table1[[#This Row],[Loonheffing]]-Table1[[#This Row],[Algemene Heffingskorting]]-Table1[[#This Row],[Arbeidskorting]],0)</f>
        <v>21866.7343</v>
      </c>
      <c r="F5678" s="6">
        <f>Table1[[#This Row],[Belastbaar loon]]-Table1[[#This Row],[Belasting]]</f>
        <v>42734.265700000004</v>
      </c>
      <c r="G5678" s="2">
        <f>(Table1[[#This Row],[Belastbaar loon]]-Table1[[#This Row],[Netto loon]])/Table1[[#This Row],[Belastbaar loon]]</f>
        <v>0.3384890992399498</v>
      </c>
      <c r="H5678" s="14">
        <f t="shared" ca="1" si="83"/>
        <v>21861.8321</v>
      </c>
      <c r="I5678" s="14">
        <f ca="1">IF(ROW()=2, Table1[[#This Row],[Netto loon]], INDIRECT(ADDRESS(ROW()-1,COLUMN(F:F))))</f>
        <v>42729.1679</v>
      </c>
      <c r="J5678" s="6">
        <f ca="1">IF(ROW()=2, 0, Table1[[#This Row],[Belastbaar loon]]-INDIRECT(ADDRESS(ROW()-1,COLUMN(A:A))))</f>
        <v>10</v>
      </c>
      <c r="K5678" s="6">
        <f ca="1">Table1[[#This Row],[Netto loon]]-Table1[[#This Row],[Netto vorige schijf]]</f>
        <v>5.0978000000031898</v>
      </c>
      <c r="L5678" s="2">
        <f ca="1">(Table1[[#This Row],[Bruto tov vorige schijf]]-Table1[[#This Row],[Netto tov vorige schijf]])/MAX(Table1[[#This Row],[Bruto tov vorige schijf]],1)</f>
        <v>0.49021999999968102</v>
      </c>
    </row>
    <row r="5679" spans="1:12" x14ac:dyDescent="0.25">
      <c r="A5679" s="14">
        <v>64611</v>
      </c>
      <c r="B5679" s="6">
        <f>LoonHeffing2020(Table1[[#This Row],[Belastbaar loon]])</f>
        <v>24132.208500000001</v>
      </c>
      <c r="C5679" s="6">
        <f>AlgemeneHeffingsKorting2020(Table1[[#This Row],[Belastbaar loon]])</f>
        <v>220.99200000000002</v>
      </c>
      <c r="D5679" s="14">
        <f>ArbeidsKorting2020(Table1[[#This Row],[Belastbaar loon]])</f>
        <v>2039.5800000000002</v>
      </c>
      <c r="E5679" s="14">
        <f>MAX(Table1[[#This Row],[Loonheffing]]-Table1[[#This Row],[Algemene Heffingskorting]]-Table1[[#This Row],[Arbeidskorting]],0)</f>
        <v>21871.636500000001</v>
      </c>
      <c r="F5679" s="6">
        <f>Table1[[#This Row],[Belastbaar loon]]-Table1[[#This Row],[Belasting]]</f>
        <v>42739.363499999999</v>
      </c>
      <c r="G5679" s="2">
        <f>(Table1[[#This Row],[Belastbaar loon]]-Table1[[#This Row],[Netto loon]])/Table1[[#This Row],[Belastbaar loon]]</f>
        <v>0.33851258299670334</v>
      </c>
      <c r="H5679" s="14">
        <f t="shared" ca="1" si="83"/>
        <v>21866.7343</v>
      </c>
      <c r="I5679" s="14">
        <f ca="1">IF(ROW()=2, Table1[[#This Row],[Netto loon]], INDIRECT(ADDRESS(ROW()-1,COLUMN(F:F))))</f>
        <v>42734.265700000004</v>
      </c>
      <c r="J5679" s="6">
        <f ca="1">IF(ROW()=2, 0, Table1[[#This Row],[Belastbaar loon]]-INDIRECT(ADDRESS(ROW()-1,COLUMN(A:A))))</f>
        <v>10</v>
      </c>
      <c r="K5679" s="6">
        <f ca="1">Table1[[#This Row],[Netto loon]]-Table1[[#This Row],[Netto vorige schijf]]</f>
        <v>5.0977999999959138</v>
      </c>
      <c r="L5679" s="2">
        <f ca="1">(Table1[[#This Row],[Bruto tov vorige schijf]]-Table1[[#This Row],[Netto tov vorige schijf]])/MAX(Table1[[#This Row],[Bruto tov vorige schijf]],1)</f>
        <v>0.49022000000040861</v>
      </c>
    </row>
    <row r="5680" spans="1:12" x14ac:dyDescent="0.25">
      <c r="A5680" s="14">
        <v>64621</v>
      </c>
      <c r="B5680" s="6">
        <f>LoonHeffing2020(Table1[[#This Row],[Belastbaar loon]])</f>
        <v>24135.943500000001</v>
      </c>
      <c r="C5680" s="6">
        <f>AlgemeneHeffingsKorting2020(Table1[[#This Row],[Belastbaar loon]])</f>
        <v>220.4248</v>
      </c>
      <c r="D5680" s="14">
        <f>ArbeidsKorting2020(Table1[[#This Row],[Belastbaar loon]])</f>
        <v>2038.98</v>
      </c>
      <c r="E5680" s="14">
        <f>MAX(Table1[[#This Row],[Loonheffing]]-Table1[[#This Row],[Algemene Heffingskorting]]-Table1[[#This Row],[Arbeidskorting]],0)</f>
        <v>21876.538700000001</v>
      </c>
      <c r="F5680" s="6">
        <f>Table1[[#This Row],[Belastbaar loon]]-Table1[[#This Row],[Belasting]]</f>
        <v>42744.461299999995</v>
      </c>
      <c r="G5680" s="2">
        <f>(Table1[[#This Row],[Belastbaar loon]]-Table1[[#This Row],[Netto loon]])/Table1[[#This Row],[Belastbaar loon]]</f>
        <v>0.33853605948530668</v>
      </c>
      <c r="H5680" s="14">
        <f t="shared" ca="1" si="83"/>
        <v>21871.636500000001</v>
      </c>
      <c r="I5680" s="14">
        <f ca="1">IF(ROW()=2, Table1[[#This Row],[Netto loon]], INDIRECT(ADDRESS(ROW()-1,COLUMN(F:F))))</f>
        <v>42739.363499999999</v>
      </c>
      <c r="J5680" s="6">
        <f ca="1">IF(ROW()=2, 0, Table1[[#This Row],[Belastbaar loon]]-INDIRECT(ADDRESS(ROW()-1,COLUMN(A:A))))</f>
        <v>10</v>
      </c>
      <c r="K5680" s="6">
        <f ca="1">Table1[[#This Row],[Netto loon]]-Table1[[#This Row],[Netto vorige schijf]]</f>
        <v>5.0977999999959138</v>
      </c>
      <c r="L5680" s="2">
        <f ca="1">(Table1[[#This Row],[Bruto tov vorige schijf]]-Table1[[#This Row],[Netto tov vorige schijf]])/MAX(Table1[[#This Row],[Bruto tov vorige schijf]],1)</f>
        <v>0.49022000000040861</v>
      </c>
    </row>
    <row r="5681" spans="1:12" x14ac:dyDescent="0.25">
      <c r="A5681" s="14">
        <v>64631</v>
      </c>
      <c r="B5681" s="6">
        <f>LoonHeffing2020(Table1[[#This Row],[Belastbaar loon]])</f>
        <v>24139.678499999998</v>
      </c>
      <c r="C5681" s="6">
        <f>AlgemeneHeffingsKorting2020(Table1[[#This Row],[Belastbaar loon]])</f>
        <v>219.85760000000002</v>
      </c>
      <c r="D5681" s="14">
        <f>ArbeidsKorting2020(Table1[[#This Row],[Belastbaar loon]])</f>
        <v>2038.38</v>
      </c>
      <c r="E5681" s="14">
        <f>MAX(Table1[[#This Row],[Loonheffing]]-Table1[[#This Row],[Algemene Heffingskorting]]-Table1[[#This Row],[Arbeidskorting]],0)</f>
        <v>21881.440899999998</v>
      </c>
      <c r="F5681" s="6">
        <f>Table1[[#This Row],[Belastbaar loon]]-Table1[[#This Row],[Belasting]]</f>
        <v>42749.559099999999</v>
      </c>
      <c r="G5681" s="2">
        <f>(Table1[[#This Row],[Belastbaar loon]]-Table1[[#This Row],[Netto loon]])/Table1[[#This Row],[Belastbaar loon]]</f>
        <v>0.33855952870913342</v>
      </c>
      <c r="H5681" s="14">
        <f t="shared" ca="1" si="83"/>
        <v>21876.538700000001</v>
      </c>
      <c r="I5681" s="14">
        <f ca="1">IF(ROW()=2, Table1[[#This Row],[Netto loon]], INDIRECT(ADDRESS(ROW()-1,COLUMN(F:F))))</f>
        <v>42744.461299999995</v>
      </c>
      <c r="J5681" s="6">
        <f ca="1">IF(ROW()=2, 0, Table1[[#This Row],[Belastbaar loon]]-INDIRECT(ADDRESS(ROW()-1,COLUMN(A:A))))</f>
        <v>10</v>
      </c>
      <c r="K5681" s="6">
        <f ca="1">Table1[[#This Row],[Netto loon]]-Table1[[#This Row],[Netto vorige schijf]]</f>
        <v>5.0978000000031898</v>
      </c>
      <c r="L5681" s="2">
        <f ca="1">(Table1[[#This Row],[Bruto tov vorige schijf]]-Table1[[#This Row],[Netto tov vorige schijf]])/MAX(Table1[[#This Row],[Bruto tov vorige schijf]],1)</f>
        <v>0.49021999999968102</v>
      </c>
    </row>
    <row r="5682" spans="1:12" x14ac:dyDescent="0.25">
      <c r="A5682" s="14">
        <v>64641</v>
      </c>
      <c r="B5682" s="6">
        <f>LoonHeffing2020(Table1[[#This Row],[Belastbaar loon]])</f>
        <v>24143.413499999999</v>
      </c>
      <c r="C5682" s="6">
        <f>AlgemeneHeffingsKorting2020(Table1[[#This Row],[Belastbaar loon]])</f>
        <v>219.29040000000001</v>
      </c>
      <c r="D5682" s="14">
        <f>ArbeidsKorting2020(Table1[[#This Row],[Belastbaar loon]])</f>
        <v>2037.78</v>
      </c>
      <c r="E5682" s="14">
        <f>MAX(Table1[[#This Row],[Loonheffing]]-Table1[[#This Row],[Algemene Heffingskorting]]-Table1[[#This Row],[Arbeidskorting]],0)</f>
        <v>21886.343099999998</v>
      </c>
      <c r="F5682" s="6">
        <f>Table1[[#This Row],[Belastbaar loon]]-Table1[[#This Row],[Belasting]]</f>
        <v>42754.656900000002</v>
      </c>
      <c r="G5682" s="2">
        <f>(Table1[[#This Row],[Belastbaar loon]]-Table1[[#This Row],[Netto loon]])/Table1[[#This Row],[Belastbaar loon]]</f>
        <v>0.33858299067155517</v>
      </c>
      <c r="H5682" s="14">
        <f t="shared" ca="1" si="83"/>
        <v>21881.440899999998</v>
      </c>
      <c r="I5682" s="14">
        <f ca="1">IF(ROW()=2, Table1[[#This Row],[Netto loon]], INDIRECT(ADDRESS(ROW()-1,COLUMN(F:F))))</f>
        <v>42749.559099999999</v>
      </c>
      <c r="J5682" s="6">
        <f ca="1">IF(ROW()=2, 0, Table1[[#This Row],[Belastbaar loon]]-INDIRECT(ADDRESS(ROW()-1,COLUMN(A:A))))</f>
        <v>10</v>
      </c>
      <c r="K5682" s="6">
        <f ca="1">Table1[[#This Row],[Netto loon]]-Table1[[#This Row],[Netto vorige schijf]]</f>
        <v>5.0978000000031898</v>
      </c>
      <c r="L5682" s="2">
        <f ca="1">(Table1[[#This Row],[Bruto tov vorige schijf]]-Table1[[#This Row],[Netto tov vorige schijf]])/MAX(Table1[[#This Row],[Bruto tov vorige schijf]],1)</f>
        <v>0.49021999999968102</v>
      </c>
    </row>
    <row r="5683" spans="1:12" x14ac:dyDescent="0.25">
      <c r="A5683" s="14">
        <v>64651</v>
      </c>
      <c r="B5683" s="6">
        <f>LoonHeffing2020(Table1[[#This Row],[Belastbaar loon]])</f>
        <v>24147.148499999999</v>
      </c>
      <c r="C5683" s="6">
        <f>AlgemeneHeffingsKorting2020(Table1[[#This Row],[Belastbaar loon]])</f>
        <v>218.72320000000002</v>
      </c>
      <c r="D5683" s="14">
        <f>ArbeidsKorting2020(Table1[[#This Row],[Belastbaar loon]])</f>
        <v>2037.18</v>
      </c>
      <c r="E5683" s="14">
        <f>MAX(Table1[[#This Row],[Loonheffing]]-Table1[[#This Row],[Algemene Heffingskorting]]-Table1[[#This Row],[Arbeidskorting]],0)</f>
        <v>21891.245299999999</v>
      </c>
      <c r="F5683" s="6">
        <f>Table1[[#This Row],[Belastbaar loon]]-Table1[[#This Row],[Belasting]]</f>
        <v>42759.754700000005</v>
      </c>
      <c r="G5683" s="2">
        <f>(Table1[[#This Row],[Belastbaar loon]]-Table1[[#This Row],[Netto loon]])/Table1[[#This Row],[Belastbaar loon]]</f>
        <v>0.33860644537594153</v>
      </c>
      <c r="H5683" s="14">
        <f t="shared" ca="1" si="83"/>
        <v>21886.343099999998</v>
      </c>
      <c r="I5683" s="14">
        <f ca="1">IF(ROW()=2, Table1[[#This Row],[Netto loon]], INDIRECT(ADDRESS(ROW()-1,COLUMN(F:F))))</f>
        <v>42754.656900000002</v>
      </c>
      <c r="J5683" s="6">
        <f ca="1">IF(ROW()=2, 0, Table1[[#This Row],[Belastbaar loon]]-INDIRECT(ADDRESS(ROW()-1,COLUMN(A:A))))</f>
        <v>10</v>
      </c>
      <c r="K5683" s="6">
        <f ca="1">Table1[[#This Row],[Netto loon]]-Table1[[#This Row],[Netto vorige schijf]]</f>
        <v>5.0978000000031898</v>
      </c>
      <c r="L5683" s="2">
        <f ca="1">(Table1[[#This Row],[Bruto tov vorige schijf]]-Table1[[#This Row],[Netto tov vorige schijf]])/MAX(Table1[[#This Row],[Bruto tov vorige schijf]],1)</f>
        <v>0.49021999999968102</v>
      </c>
    </row>
    <row r="5684" spans="1:12" x14ac:dyDescent="0.25">
      <c r="A5684" s="14">
        <v>64661</v>
      </c>
      <c r="B5684" s="6">
        <f>LoonHeffing2020(Table1[[#This Row],[Belastbaar loon]])</f>
        <v>24150.8835</v>
      </c>
      <c r="C5684" s="6">
        <f>AlgemeneHeffingsKorting2020(Table1[[#This Row],[Belastbaar loon]])</f>
        <v>218.15600000000001</v>
      </c>
      <c r="D5684" s="14">
        <f>ArbeidsKorting2020(Table1[[#This Row],[Belastbaar loon]])</f>
        <v>2036.5800000000002</v>
      </c>
      <c r="E5684" s="14">
        <f>MAX(Table1[[#This Row],[Loonheffing]]-Table1[[#This Row],[Algemene Heffingskorting]]-Table1[[#This Row],[Arbeidskorting]],0)</f>
        <v>21896.147499999999</v>
      </c>
      <c r="F5684" s="6">
        <f>Table1[[#This Row],[Belastbaar loon]]-Table1[[#This Row],[Belasting]]</f>
        <v>42764.852500000001</v>
      </c>
      <c r="G5684" s="2">
        <f>(Table1[[#This Row],[Belastbaar loon]]-Table1[[#This Row],[Netto loon]])/Table1[[#This Row],[Belastbaar loon]]</f>
        <v>0.33862989282565997</v>
      </c>
      <c r="H5684" s="14">
        <f t="shared" ca="1" si="83"/>
        <v>21891.245299999999</v>
      </c>
      <c r="I5684" s="14">
        <f ca="1">IF(ROW()=2, Table1[[#This Row],[Netto loon]], INDIRECT(ADDRESS(ROW()-1,COLUMN(F:F))))</f>
        <v>42759.754700000005</v>
      </c>
      <c r="J5684" s="6">
        <f ca="1">IF(ROW()=2, 0, Table1[[#This Row],[Belastbaar loon]]-INDIRECT(ADDRESS(ROW()-1,COLUMN(A:A))))</f>
        <v>10</v>
      </c>
      <c r="K5684" s="6">
        <f ca="1">Table1[[#This Row],[Netto loon]]-Table1[[#This Row],[Netto vorige schijf]]</f>
        <v>5.0977999999959138</v>
      </c>
      <c r="L5684" s="2">
        <f ca="1">(Table1[[#This Row],[Bruto tov vorige schijf]]-Table1[[#This Row],[Netto tov vorige schijf]])/MAX(Table1[[#This Row],[Bruto tov vorige schijf]],1)</f>
        <v>0.49022000000040861</v>
      </c>
    </row>
    <row r="5685" spans="1:12" x14ac:dyDescent="0.25">
      <c r="A5685" s="14">
        <v>64671</v>
      </c>
      <c r="B5685" s="6">
        <f>LoonHeffing2020(Table1[[#This Row],[Belastbaar loon]])</f>
        <v>24154.6185</v>
      </c>
      <c r="C5685" s="6">
        <f>AlgemeneHeffingsKorting2020(Table1[[#This Row],[Belastbaar loon]])</f>
        <v>217.58880000000002</v>
      </c>
      <c r="D5685" s="14">
        <f>ArbeidsKorting2020(Table1[[#This Row],[Belastbaar loon]])</f>
        <v>2035.98</v>
      </c>
      <c r="E5685" s="14">
        <f>MAX(Table1[[#This Row],[Loonheffing]]-Table1[[#This Row],[Algemene Heffingskorting]]-Table1[[#This Row],[Arbeidskorting]],0)</f>
        <v>21901.0497</v>
      </c>
      <c r="F5685" s="6">
        <f>Table1[[#This Row],[Belastbaar loon]]-Table1[[#This Row],[Belasting]]</f>
        <v>42769.950299999997</v>
      </c>
      <c r="G5685" s="2">
        <f>(Table1[[#This Row],[Belastbaar loon]]-Table1[[#This Row],[Netto loon]])/Table1[[#This Row],[Belastbaar loon]]</f>
        <v>0.33865333302407574</v>
      </c>
      <c r="H5685" s="14">
        <f t="shared" ca="1" si="83"/>
        <v>21896.147499999999</v>
      </c>
      <c r="I5685" s="14">
        <f ca="1">IF(ROW()=2, Table1[[#This Row],[Netto loon]], INDIRECT(ADDRESS(ROW()-1,COLUMN(F:F))))</f>
        <v>42764.852500000001</v>
      </c>
      <c r="J5685" s="6">
        <f ca="1">IF(ROW()=2, 0, Table1[[#This Row],[Belastbaar loon]]-INDIRECT(ADDRESS(ROW()-1,COLUMN(A:A))))</f>
        <v>10</v>
      </c>
      <c r="K5685" s="6">
        <f ca="1">Table1[[#This Row],[Netto loon]]-Table1[[#This Row],[Netto vorige schijf]]</f>
        <v>5.0977999999959138</v>
      </c>
      <c r="L5685" s="2">
        <f ca="1">(Table1[[#This Row],[Bruto tov vorige schijf]]-Table1[[#This Row],[Netto tov vorige schijf]])/MAX(Table1[[#This Row],[Bruto tov vorige schijf]],1)</f>
        <v>0.49022000000040861</v>
      </c>
    </row>
    <row r="5686" spans="1:12" x14ac:dyDescent="0.25">
      <c r="A5686" s="14">
        <v>64681</v>
      </c>
      <c r="B5686" s="6">
        <f>LoonHeffing2020(Table1[[#This Row],[Belastbaar loon]])</f>
        <v>24158.353500000001</v>
      </c>
      <c r="C5686" s="6">
        <f>AlgemeneHeffingsKorting2020(Table1[[#This Row],[Belastbaar loon]])</f>
        <v>217.02160000000001</v>
      </c>
      <c r="D5686" s="14">
        <f>ArbeidsKorting2020(Table1[[#This Row],[Belastbaar loon]])</f>
        <v>2035.38</v>
      </c>
      <c r="E5686" s="14">
        <f>MAX(Table1[[#This Row],[Loonheffing]]-Table1[[#This Row],[Algemene Heffingskorting]]-Table1[[#This Row],[Arbeidskorting]],0)</f>
        <v>21905.9519</v>
      </c>
      <c r="F5686" s="6">
        <f>Table1[[#This Row],[Belastbaar loon]]-Table1[[#This Row],[Belasting]]</f>
        <v>42775.0481</v>
      </c>
      <c r="G5686" s="2">
        <f>(Table1[[#This Row],[Belastbaar loon]]-Table1[[#This Row],[Netto loon]])/Table1[[#This Row],[Belastbaar loon]]</f>
        <v>0.33867676597455204</v>
      </c>
      <c r="H5686" s="14">
        <f t="shared" ca="1" si="83"/>
        <v>21901.0497</v>
      </c>
      <c r="I5686" s="14">
        <f ca="1">IF(ROW()=2, Table1[[#This Row],[Netto loon]], INDIRECT(ADDRESS(ROW()-1,COLUMN(F:F))))</f>
        <v>42769.950299999997</v>
      </c>
      <c r="J5686" s="6">
        <f ca="1">IF(ROW()=2, 0, Table1[[#This Row],[Belastbaar loon]]-INDIRECT(ADDRESS(ROW()-1,COLUMN(A:A))))</f>
        <v>10</v>
      </c>
      <c r="K5686" s="6">
        <f ca="1">Table1[[#This Row],[Netto loon]]-Table1[[#This Row],[Netto vorige schijf]]</f>
        <v>5.0978000000031898</v>
      </c>
      <c r="L5686" s="2">
        <f ca="1">(Table1[[#This Row],[Bruto tov vorige schijf]]-Table1[[#This Row],[Netto tov vorige schijf]])/MAX(Table1[[#This Row],[Bruto tov vorige schijf]],1)</f>
        <v>0.49021999999968102</v>
      </c>
    </row>
    <row r="5687" spans="1:12" x14ac:dyDescent="0.25">
      <c r="A5687" s="14">
        <v>64691</v>
      </c>
      <c r="B5687" s="6">
        <f>LoonHeffing2020(Table1[[#This Row],[Belastbaar loon]])</f>
        <v>24162.088500000002</v>
      </c>
      <c r="C5687" s="6">
        <f>AlgemeneHeffingsKorting2020(Table1[[#This Row],[Belastbaar loon]])</f>
        <v>216.45440000000002</v>
      </c>
      <c r="D5687" s="14">
        <f>ArbeidsKorting2020(Table1[[#This Row],[Belastbaar loon]])</f>
        <v>2034.78</v>
      </c>
      <c r="E5687" s="14">
        <f>MAX(Table1[[#This Row],[Loonheffing]]-Table1[[#This Row],[Algemene Heffingskorting]]-Table1[[#This Row],[Arbeidskorting]],0)</f>
        <v>21910.854100000004</v>
      </c>
      <c r="F5687" s="6">
        <f>Table1[[#This Row],[Belastbaar loon]]-Table1[[#This Row],[Belasting]]</f>
        <v>42780.145899999996</v>
      </c>
      <c r="G5687" s="2">
        <f>(Table1[[#This Row],[Belastbaar loon]]-Table1[[#This Row],[Netto loon]])/Table1[[#This Row],[Belastbaar loon]]</f>
        <v>0.33870019168045018</v>
      </c>
      <c r="H5687" s="14">
        <f t="shared" ca="1" si="83"/>
        <v>21905.9519</v>
      </c>
      <c r="I5687" s="14">
        <f ca="1">IF(ROW()=2, Table1[[#This Row],[Netto loon]], INDIRECT(ADDRESS(ROW()-1,COLUMN(F:F))))</f>
        <v>42775.0481</v>
      </c>
      <c r="J5687" s="6">
        <f ca="1">IF(ROW()=2, 0, Table1[[#This Row],[Belastbaar loon]]-INDIRECT(ADDRESS(ROW()-1,COLUMN(A:A))))</f>
        <v>10</v>
      </c>
      <c r="K5687" s="6">
        <f ca="1">Table1[[#This Row],[Netto loon]]-Table1[[#This Row],[Netto vorige schijf]]</f>
        <v>5.0977999999959138</v>
      </c>
      <c r="L5687" s="2">
        <f ca="1">(Table1[[#This Row],[Bruto tov vorige schijf]]-Table1[[#This Row],[Netto tov vorige schijf]])/MAX(Table1[[#This Row],[Bruto tov vorige schijf]],1)</f>
        <v>0.49022000000040861</v>
      </c>
    </row>
    <row r="5688" spans="1:12" x14ac:dyDescent="0.25">
      <c r="A5688" s="14">
        <v>64701</v>
      </c>
      <c r="B5688" s="6">
        <f>LoonHeffing2020(Table1[[#This Row],[Belastbaar loon]])</f>
        <v>24165.823499999999</v>
      </c>
      <c r="C5688" s="6">
        <f>AlgemeneHeffingsKorting2020(Table1[[#This Row],[Belastbaar loon]])</f>
        <v>215.88720000000001</v>
      </c>
      <c r="D5688" s="14">
        <f>ArbeidsKorting2020(Table1[[#This Row],[Belastbaar loon]])</f>
        <v>2034.18</v>
      </c>
      <c r="E5688" s="14">
        <f>MAX(Table1[[#This Row],[Loonheffing]]-Table1[[#This Row],[Algemene Heffingskorting]]-Table1[[#This Row],[Arbeidskorting]],0)</f>
        <v>21915.756299999997</v>
      </c>
      <c r="F5688" s="6">
        <f>Table1[[#This Row],[Belastbaar loon]]-Table1[[#This Row],[Belasting]]</f>
        <v>42785.243700000006</v>
      </c>
      <c r="G5688" s="2">
        <f>(Table1[[#This Row],[Belastbaar loon]]-Table1[[#This Row],[Netto loon]])/Table1[[#This Row],[Belastbaar loon]]</f>
        <v>0.33872361014512903</v>
      </c>
      <c r="H5688" s="14">
        <f t="shared" ca="1" si="83"/>
        <v>21910.854100000004</v>
      </c>
      <c r="I5688" s="14">
        <f ca="1">IF(ROW()=2, Table1[[#This Row],[Netto loon]], INDIRECT(ADDRESS(ROW()-1,COLUMN(F:F))))</f>
        <v>42780.145899999996</v>
      </c>
      <c r="J5688" s="6">
        <f ca="1">IF(ROW()=2, 0, Table1[[#This Row],[Belastbaar loon]]-INDIRECT(ADDRESS(ROW()-1,COLUMN(A:A))))</f>
        <v>10</v>
      </c>
      <c r="K5688" s="6">
        <f ca="1">Table1[[#This Row],[Netto loon]]-Table1[[#This Row],[Netto vorige schijf]]</f>
        <v>5.0978000000104657</v>
      </c>
      <c r="L5688" s="2">
        <f ca="1">(Table1[[#This Row],[Bruto tov vorige schijf]]-Table1[[#This Row],[Netto tov vorige schijf]])/MAX(Table1[[#This Row],[Bruto tov vorige schijf]],1)</f>
        <v>0.49021999999895344</v>
      </c>
    </row>
    <row r="5689" spans="1:12" x14ac:dyDescent="0.25">
      <c r="A5689" s="14">
        <v>64711</v>
      </c>
      <c r="B5689" s="6">
        <f>LoonHeffing2020(Table1[[#This Row],[Belastbaar loon]])</f>
        <v>24169.558499999999</v>
      </c>
      <c r="C5689" s="6">
        <f>AlgemeneHeffingsKorting2020(Table1[[#This Row],[Belastbaar loon]])</f>
        <v>215.32000000000002</v>
      </c>
      <c r="D5689" s="14">
        <f>ArbeidsKorting2020(Table1[[#This Row],[Belastbaar loon]])</f>
        <v>2033.5800000000002</v>
      </c>
      <c r="E5689" s="14">
        <f>MAX(Table1[[#This Row],[Loonheffing]]-Table1[[#This Row],[Algemene Heffingskorting]]-Table1[[#This Row],[Arbeidskorting]],0)</f>
        <v>21920.658499999998</v>
      </c>
      <c r="F5689" s="6">
        <f>Table1[[#This Row],[Belastbaar loon]]-Table1[[#This Row],[Belasting]]</f>
        <v>42790.341500000002</v>
      </c>
      <c r="G5689" s="2">
        <f>(Table1[[#This Row],[Belastbaar loon]]-Table1[[#This Row],[Netto loon]])/Table1[[#This Row],[Belastbaar loon]]</f>
        <v>0.33874702137194601</v>
      </c>
      <c r="H5689" s="14">
        <f t="shared" ca="1" si="83"/>
        <v>21915.756299999997</v>
      </c>
      <c r="I5689" s="14">
        <f ca="1">IF(ROW()=2, Table1[[#This Row],[Netto loon]], INDIRECT(ADDRESS(ROW()-1,COLUMN(F:F))))</f>
        <v>42785.243700000006</v>
      </c>
      <c r="J5689" s="6">
        <f ca="1">IF(ROW()=2, 0, Table1[[#This Row],[Belastbaar loon]]-INDIRECT(ADDRESS(ROW()-1,COLUMN(A:A))))</f>
        <v>10</v>
      </c>
      <c r="K5689" s="6">
        <f ca="1">Table1[[#This Row],[Netto loon]]-Table1[[#This Row],[Netto vorige schijf]]</f>
        <v>5.0977999999959138</v>
      </c>
      <c r="L5689" s="2">
        <f ca="1">(Table1[[#This Row],[Bruto tov vorige schijf]]-Table1[[#This Row],[Netto tov vorige schijf]])/MAX(Table1[[#This Row],[Bruto tov vorige schijf]],1)</f>
        <v>0.49022000000040861</v>
      </c>
    </row>
    <row r="5690" spans="1:12" x14ac:dyDescent="0.25">
      <c r="A5690" s="14">
        <v>64721</v>
      </c>
      <c r="B5690" s="6">
        <f>LoonHeffing2020(Table1[[#This Row],[Belastbaar loon]])</f>
        <v>24173.2935</v>
      </c>
      <c r="C5690" s="6">
        <f>AlgemeneHeffingsKorting2020(Table1[[#This Row],[Belastbaar loon]])</f>
        <v>214.75280000000001</v>
      </c>
      <c r="D5690" s="14">
        <f>ArbeidsKorting2020(Table1[[#This Row],[Belastbaar loon]])</f>
        <v>2032.98</v>
      </c>
      <c r="E5690" s="14">
        <f>MAX(Table1[[#This Row],[Loonheffing]]-Table1[[#This Row],[Algemene Heffingskorting]]-Table1[[#This Row],[Arbeidskorting]],0)</f>
        <v>21925.560700000002</v>
      </c>
      <c r="F5690" s="6">
        <f>Table1[[#This Row],[Belastbaar loon]]-Table1[[#This Row],[Belasting]]</f>
        <v>42795.439299999998</v>
      </c>
      <c r="G5690" s="2">
        <f>(Table1[[#This Row],[Belastbaar loon]]-Table1[[#This Row],[Netto loon]])/Table1[[#This Row],[Belastbaar loon]]</f>
        <v>0.33877042536425583</v>
      </c>
      <c r="H5690" s="14">
        <f t="shared" ca="1" si="83"/>
        <v>21920.658499999998</v>
      </c>
      <c r="I5690" s="14">
        <f ca="1">IF(ROW()=2, Table1[[#This Row],[Netto loon]], INDIRECT(ADDRESS(ROW()-1,COLUMN(F:F))))</f>
        <v>42790.341500000002</v>
      </c>
      <c r="J5690" s="6">
        <f ca="1">IF(ROW()=2, 0, Table1[[#This Row],[Belastbaar loon]]-INDIRECT(ADDRESS(ROW()-1,COLUMN(A:A))))</f>
        <v>10</v>
      </c>
      <c r="K5690" s="6">
        <f ca="1">Table1[[#This Row],[Netto loon]]-Table1[[#This Row],[Netto vorige schijf]]</f>
        <v>5.0977999999959138</v>
      </c>
      <c r="L5690" s="2">
        <f ca="1">(Table1[[#This Row],[Bruto tov vorige schijf]]-Table1[[#This Row],[Netto tov vorige schijf]])/MAX(Table1[[#This Row],[Bruto tov vorige schijf]],1)</f>
        <v>0.49022000000040861</v>
      </c>
    </row>
    <row r="5691" spans="1:12" x14ac:dyDescent="0.25">
      <c r="A5691" s="14">
        <v>64731</v>
      </c>
      <c r="B5691" s="6">
        <f>LoonHeffing2020(Table1[[#This Row],[Belastbaar loon]])</f>
        <v>24177.0285</v>
      </c>
      <c r="C5691" s="6">
        <f>AlgemeneHeffingsKorting2020(Table1[[#This Row],[Belastbaar loon]])</f>
        <v>214.18560000000002</v>
      </c>
      <c r="D5691" s="14">
        <f>ArbeidsKorting2020(Table1[[#This Row],[Belastbaar loon]])</f>
        <v>2032.38</v>
      </c>
      <c r="E5691" s="14">
        <f>MAX(Table1[[#This Row],[Loonheffing]]-Table1[[#This Row],[Algemene Heffingskorting]]-Table1[[#This Row],[Arbeidskorting]],0)</f>
        <v>21930.462899999999</v>
      </c>
      <c r="F5691" s="6">
        <f>Table1[[#This Row],[Belastbaar loon]]-Table1[[#This Row],[Belasting]]</f>
        <v>42800.537100000001</v>
      </c>
      <c r="G5691" s="2">
        <f>(Table1[[#This Row],[Belastbaar loon]]-Table1[[#This Row],[Netto loon]])/Table1[[#This Row],[Belastbaar loon]]</f>
        <v>0.33879382212541131</v>
      </c>
      <c r="H5691" s="14">
        <f t="shared" ca="1" si="83"/>
        <v>21925.560700000002</v>
      </c>
      <c r="I5691" s="14">
        <f ca="1">IF(ROW()=2, Table1[[#This Row],[Netto loon]], INDIRECT(ADDRESS(ROW()-1,COLUMN(F:F))))</f>
        <v>42795.439299999998</v>
      </c>
      <c r="J5691" s="6">
        <f ca="1">IF(ROW()=2, 0, Table1[[#This Row],[Belastbaar loon]]-INDIRECT(ADDRESS(ROW()-1,COLUMN(A:A))))</f>
        <v>10</v>
      </c>
      <c r="K5691" s="6">
        <f ca="1">Table1[[#This Row],[Netto loon]]-Table1[[#This Row],[Netto vorige schijf]]</f>
        <v>5.0978000000031898</v>
      </c>
      <c r="L5691" s="2">
        <f ca="1">(Table1[[#This Row],[Bruto tov vorige schijf]]-Table1[[#This Row],[Netto tov vorige schijf]])/MAX(Table1[[#This Row],[Bruto tov vorige schijf]],1)</f>
        <v>0.49021999999968102</v>
      </c>
    </row>
    <row r="5692" spans="1:12" x14ac:dyDescent="0.25">
      <c r="A5692" s="14">
        <v>64741</v>
      </c>
      <c r="B5692" s="6">
        <f>LoonHeffing2020(Table1[[#This Row],[Belastbaar loon]])</f>
        <v>24180.763500000001</v>
      </c>
      <c r="C5692" s="6">
        <f>AlgemeneHeffingsKorting2020(Table1[[#This Row],[Belastbaar loon]])</f>
        <v>213.61840000000001</v>
      </c>
      <c r="D5692" s="14">
        <f>ArbeidsKorting2020(Table1[[#This Row],[Belastbaar loon]])</f>
        <v>2031.78</v>
      </c>
      <c r="E5692" s="14">
        <f>MAX(Table1[[#This Row],[Loonheffing]]-Table1[[#This Row],[Algemene Heffingskorting]]-Table1[[#This Row],[Arbeidskorting]],0)</f>
        <v>21935.365100000003</v>
      </c>
      <c r="F5692" s="6">
        <f>Table1[[#This Row],[Belastbaar loon]]-Table1[[#This Row],[Belasting]]</f>
        <v>42805.634899999997</v>
      </c>
      <c r="G5692" s="2">
        <f>(Table1[[#This Row],[Belastbaar loon]]-Table1[[#This Row],[Netto loon]])/Table1[[#This Row],[Belastbaar loon]]</f>
        <v>0.33881721165876344</v>
      </c>
      <c r="H5692" s="14">
        <f t="shared" ca="1" si="83"/>
        <v>21930.462899999999</v>
      </c>
      <c r="I5692" s="14">
        <f ca="1">IF(ROW()=2, Table1[[#This Row],[Netto loon]], INDIRECT(ADDRESS(ROW()-1,COLUMN(F:F))))</f>
        <v>42800.537100000001</v>
      </c>
      <c r="J5692" s="6">
        <f ca="1">IF(ROW()=2, 0, Table1[[#This Row],[Belastbaar loon]]-INDIRECT(ADDRESS(ROW()-1,COLUMN(A:A))))</f>
        <v>10</v>
      </c>
      <c r="K5692" s="6">
        <f ca="1">Table1[[#This Row],[Netto loon]]-Table1[[#This Row],[Netto vorige schijf]]</f>
        <v>5.0977999999959138</v>
      </c>
      <c r="L5692" s="2">
        <f ca="1">(Table1[[#This Row],[Bruto tov vorige schijf]]-Table1[[#This Row],[Netto tov vorige schijf]])/MAX(Table1[[#This Row],[Bruto tov vorige schijf]],1)</f>
        <v>0.49022000000040861</v>
      </c>
    </row>
    <row r="5693" spans="1:12" x14ac:dyDescent="0.25">
      <c r="A5693" s="14">
        <v>64751</v>
      </c>
      <c r="B5693" s="6">
        <f>LoonHeffing2020(Table1[[#This Row],[Belastbaar loon]])</f>
        <v>24184.498500000002</v>
      </c>
      <c r="C5693" s="6">
        <f>AlgemeneHeffingsKorting2020(Table1[[#This Row],[Belastbaar loon]])</f>
        <v>213.05120000000002</v>
      </c>
      <c r="D5693" s="14">
        <f>ArbeidsKorting2020(Table1[[#This Row],[Belastbaar loon]])</f>
        <v>2031.18</v>
      </c>
      <c r="E5693" s="14">
        <f>MAX(Table1[[#This Row],[Loonheffing]]-Table1[[#This Row],[Algemene Heffingskorting]]-Table1[[#This Row],[Arbeidskorting]],0)</f>
        <v>21940.2673</v>
      </c>
      <c r="F5693" s="6">
        <f>Table1[[#This Row],[Belastbaar loon]]-Table1[[#This Row],[Belasting]]</f>
        <v>42810.7327</v>
      </c>
      <c r="G5693" s="2">
        <f>(Table1[[#This Row],[Belastbaar loon]]-Table1[[#This Row],[Netto loon]])/Table1[[#This Row],[Belastbaar loon]]</f>
        <v>0.3388405939676607</v>
      </c>
      <c r="H5693" s="14">
        <f t="shared" ca="1" si="83"/>
        <v>21935.365100000003</v>
      </c>
      <c r="I5693" s="14">
        <f ca="1">IF(ROW()=2, Table1[[#This Row],[Netto loon]], INDIRECT(ADDRESS(ROW()-1,COLUMN(F:F))))</f>
        <v>42805.634899999997</v>
      </c>
      <c r="J5693" s="6">
        <f ca="1">IF(ROW()=2, 0, Table1[[#This Row],[Belastbaar loon]]-INDIRECT(ADDRESS(ROW()-1,COLUMN(A:A))))</f>
        <v>10</v>
      </c>
      <c r="K5693" s="6">
        <f ca="1">Table1[[#This Row],[Netto loon]]-Table1[[#This Row],[Netto vorige schijf]]</f>
        <v>5.0978000000031898</v>
      </c>
      <c r="L5693" s="2">
        <f ca="1">(Table1[[#This Row],[Bruto tov vorige schijf]]-Table1[[#This Row],[Netto tov vorige schijf]])/MAX(Table1[[#This Row],[Bruto tov vorige schijf]],1)</f>
        <v>0.49021999999968102</v>
      </c>
    </row>
    <row r="5694" spans="1:12" x14ac:dyDescent="0.25">
      <c r="A5694" s="14">
        <v>64761</v>
      </c>
      <c r="B5694" s="6">
        <f>LoonHeffing2020(Table1[[#This Row],[Belastbaar loon]])</f>
        <v>24188.233499999998</v>
      </c>
      <c r="C5694" s="6">
        <f>AlgemeneHeffingsKorting2020(Table1[[#This Row],[Belastbaar loon]])</f>
        <v>212.48400000000001</v>
      </c>
      <c r="D5694" s="14">
        <f>ArbeidsKorting2020(Table1[[#This Row],[Belastbaar loon]])</f>
        <v>2030.5800000000002</v>
      </c>
      <c r="E5694" s="14">
        <f>MAX(Table1[[#This Row],[Loonheffing]]-Table1[[#This Row],[Algemene Heffingskorting]]-Table1[[#This Row],[Arbeidskorting]],0)</f>
        <v>21945.169499999996</v>
      </c>
      <c r="F5694" s="6">
        <f>Table1[[#This Row],[Belastbaar loon]]-Table1[[#This Row],[Belasting]]</f>
        <v>42815.830500000004</v>
      </c>
      <c r="G5694" s="2">
        <f>(Table1[[#This Row],[Belastbaar loon]]-Table1[[#This Row],[Netto loon]])/Table1[[#This Row],[Belastbaar loon]]</f>
        <v>0.33886396905544997</v>
      </c>
      <c r="H5694" s="14">
        <f t="shared" ca="1" si="83"/>
        <v>21940.2673</v>
      </c>
      <c r="I5694" s="14">
        <f ca="1">IF(ROW()=2, Table1[[#This Row],[Netto loon]], INDIRECT(ADDRESS(ROW()-1,COLUMN(F:F))))</f>
        <v>42810.7327</v>
      </c>
      <c r="J5694" s="6">
        <f ca="1">IF(ROW()=2, 0, Table1[[#This Row],[Belastbaar loon]]-INDIRECT(ADDRESS(ROW()-1,COLUMN(A:A))))</f>
        <v>10</v>
      </c>
      <c r="K5694" s="6">
        <f ca="1">Table1[[#This Row],[Netto loon]]-Table1[[#This Row],[Netto vorige schijf]]</f>
        <v>5.0978000000031898</v>
      </c>
      <c r="L5694" s="2">
        <f ca="1">(Table1[[#This Row],[Bruto tov vorige schijf]]-Table1[[#This Row],[Netto tov vorige schijf]])/MAX(Table1[[#This Row],[Bruto tov vorige schijf]],1)</f>
        <v>0.49021999999968102</v>
      </c>
    </row>
    <row r="5695" spans="1:12" x14ac:dyDescent="0.25">
      <c r="A5695" s="14">
        <v>64771</v>
      </c>
      <c r="B5695" s="6">
        <f>LoonHeffing2020(Table1[[#This Row],[Belastbaar loon]])</f>
        <v>24191.968499999999</v>
      </c>
      <c r="C5695" s="6">
        <f>AlgemeneHeffingsKorting2020(Table1[[#This Row],[Belastbaar loon]])</f>
        <v>211.91680000000002</v>
      </c>
      <c r="D5695" s="14">
        <f>ArbeidsKorting2020(Table1[[#This Row],[Belastbaar loon]])</f>
        <v>2029.98</v>
      </c>
      <c r="E5695" s="14">
        <f>MAX(Table1[[#This Row],[Loonheffing]]-Table1[[#This Row],[Algemene Heffingskorting]]-Table1[[#This Row],[Arbeidskorting]],0)</f>
        <v>21950.0717</v>
      </c>
      <c r="F5695" s="6">
        <f>Table1[[#This Row],[Belastbaar loon]]-Table1[[#This Row],[Belasting]]</f>
        <v>42820.9283</v>
      </c>
      <c r="G5695" s="2">
        <f>(Table1[[#This Row],[Belastbaar loon]]-Table1[[#This Row],[Netto loon]])/Table1[[#This Row],[Belastbaar loon]]</f>
        <v>0.3388873369254759</v>
      </c>
      <c r="H5695" s="14">
        <f t="shared" ca="1" si="83"/>
        <v>21945.169499999996</v>
      </c>
      <c r="I5695" s="14">
        <f ca="1">IF(ROW()=2, Table1[[#This Row],[Netto loon]], INDIRECT(ADDRESS(ROW()-1,COLUMN(F:F))))</f>
        <v>42815.830500000004</v>
      </c>
      <c r="J5695" s="6">
        <f ca="1">IF(ROW()=2, 0, Table1[[#This Row],[Belastbaar loon]]-INDIRECT(ADDRESS(ROW()-1,COLUMN(A:A))))</f>
        <v>10</v>
      </c>
      <c r="K5695" s="6">
        <f ca="1">Table1[[#This Row],[Netto loon]]-Table1[[#This Row],[Netto vorige schijf]]</f>
        <v>5.0977999999959138</v>
      </c>
      <c r="L5695" s="2">
        <f ca="1">(Table1[[#This Row],[Bruto tov vorige schijf]]-Table1[[#This Row],[Netto tov vorige schijf]])/MAX(Table1[[#This Row],[Bruto tov vorige schijf]],1)</f>
        <v>0.49022000000040861</v>
      </c>
    </row>
    <row r="5696" spans="1:12" x14ac:dyDescent="0.25">
      <c r="A5696" s="14">
        <v>64781</v>
      </c>
      <c r="B5696" s="6">
        <f>LoonHeffing2020(Table1[[#This Row],[Belastbaar loon]])</f>
        <v>24195.7035</v>
      </c>
      <c r="C5696" s="6">
        <f>AlgemeneHeffingsKorting2020(Table1[[#This Row],[Belastbaar loon]])</f>
        <v>211.34960000000001</v>
      </c>
      <c r="D5696" s="14">
        <f>ArbeidsKorting2020(Table1[[#This Row],[Belastbaar loon]])</f>
        <v>2029.38</v>
      </c>
      <c r="E5696" s="14">
        <f>MAX(Table1[[#This Row],[Loonheffing]]-Table1[[#This Row],[Algemene Heffingskorting]]-Table1[[#This Row],[Arbeidskorting]],0)</f>
        <v>21954.973899999997</v>
      </c>
      <c r="F5696" s="6">
        <f>Table1[[#This Row],[Belastbaar loon]]-Table1[[#This Row],[Belasting]]</f>
        <v>42826.026100000003</v>
      </c>
      <c r="G5696" s="2">
        <f>(Table1[[#This Row],[Belastbaar loon]]-Table1[[#This Row],[Netto loon]])/Table1[[#This Row],[Belastbaar loon]]</f>
        <v>0.33891069758108083</v>
      </c>
      <c r="H5696" s="14">
        <f t="shared" ca="1" si="83"/>
        <v>21950.0717</v>
      </c>
      <c r="I5696" s="14">
        <f ca="1">IF(ROW()=2, Table1[[#This Row],[Netto loon]], INDIRECT(ADDRESS(ROW()-1,COLUMN(F:F))))</f>
        <v>42820.9283</v>
      </c>
      <c r="J5696" s="6">
        <f ca="1">IF(ROW()=2, 0, Table1[[#This Row],[Belastbaar loon]]-INDIRECT(ADDRESS(ROW()-1,COLUMN(A:A))))</f>
        <v>10</v>
      </c>
      <c r="K5696" s="6">
        <f ca="1">Table1[[#This Row],[Netto loon]]-Table1[[#This Row],[Netto vorige schijf]]</f>
        <v>5.0978000000031898</v>
      </c>
      <c r="L5696" s="2">
        <f ca="1">(Table1[[#This Row],[Bruto tov vorige schijf]]-Table1[[#This Row],[Netto tov vorige schijf]])/MAX(Table1[[#This Row],[Bruto tov vorige schijf]],1)</f>
        <v>0.49021999999968102</v>
      </c>
    </row>
    <row r="5697" spans="1:12" x14ac:dyDescent="0.25">
      <c r="A5697" s="14">
        <v>64791</v>
      </c>
      <c r="B5697" s="6">
        <f>LoonHeffing2020(Table1[[#This Row],[Belastbaar loon]])</f>
        <v>24199.4385</v>
      </c>
      <c r="C5697" s="6">
        <f>AlgemeneHeffingsKorting2020(Table1[[#This Row],[Belastbaar loon]])</f>
        <v>210.78240000000002</v>
      </c>
      <c r="D5697" s="14">
        <f>ArbeidsKorting2020(Table1[[#This Row],[Belastbaar loon]])</f>
        <v>2028.78</v>
      </c>
      <c r="E5697" s="14">
        <f>MAX(Table1[[#This Row],[Loonheffing]]-Table1[[#This Row],[Algemene Heffingskorting]]-Table1[[#This Row],[Arbeidskorting]],0)</f>
        <v>21959.876100000001</v>
      </c>
      <c r="F5697" s="6">
        <f>Table1[[#This Row],[Belastbaar loon]]-Table1[[#This Row],[Belasting]]</f>
        <v>42831.123899999999</v>
      </c>
      <c r="G5697" s="2">
        <f>(Table1[[#This Row],[Belastbaar loon]]-Table1[[#This Row],[Netto loon]])/Table1[[#This Row],[Belastbaar loon]]</f>
        <v>0.33893405102560542</v>
      </c>
      <c r="H5697" s="14">
        <f t="shared" ca="1" si="83"/>
        <v>21954.973899999997</v>
      </c>
      <c r="I5697" s="14">
        <f ca="1">IF(ROW()=2, Table1[[#This Row],[Netto loon]], INDIRECT(ADDRESS(ROW()-1,COLUMN(F:F))))</f>
        <v>42826.026100000003</v>
      </c>
      <c r="J5697" s="6">
        <f ca="1">IF(ROW()=2, 0, Table1[[#This Row],[Belastbaar loon]]-INDIRECT(ADDRESS(ROW()-1,COLUMN(A:A))))</f>
        <v>10</v>
      </c>
      <c r="K5697" s="6">
        <f ca="1">Table1[[#This Row],[Netto loon]]-Table1[[#This Row],[Netto vorige schijf]]</f>
        <v>5.0977999999959138</v>
      </c>
      <c r="L5697" s="2">
        <f ca="1">(Table1[[#This Row],[Bruto tov vorige schijf]]-Table1[[#This Row],[Netto tov vorige schijf]])/MAX(Table1[[#This Row],[Bruto tov vorige schijf]],1)</f>
        <v>0.49022000000040861</v>
      </c>
    </row>
    <row r="5698" spans="1:12" x14ac:dyDescent="0.25">
      <c r="A5698" s="14">
        <v>64801</v>
      </c>
      <c r="B5698" s="6">
        <f>LoonHeffing2020(Table1[[#This Row],[Belastbaar loon]])</f>
        <v>24203.173500000001</v>
      </c>
      <c r="C5698" s="6">
        <f>AlgemeneHeffingsKorting2020(Table1[[#This Row],[Belastbaar loon]])</f>
        <v>210.21520000000001</v>
      </c>
      <c r="D5698" s="14">
        <f>ArbeidsKorting2020(Table1[[#This Row],[Belastbaar loon]])</f>
        <v>2028.18</v>
      </c>
      <c r="E5698" s="14">
        <f>MAX(Table1[[#This Row],[Loonheffing]]-Table1[[#This Row],[Algemene Heffingskorting]]-Table1[[#This Row],[Arbeidskorting]],0)</f>
        <v>21964.778300000002</v>
      </c>
      <c r="F5698" s="6">
        <f>Table1[[#This Row],[Belastbaar loon]]-Table1[[#This Row],[Belasting]]</f>
        <v>42836.221699999995</v>
      </c>
      <c r="G5698" s="2">
        <f>(Table1[[#This Row],[Belastbaar loon]]-Table1[[#This Row],[Netto loon]])/Table1[[#This Row],[Belastbaar loon]]</f>
        <v>0.33895739726238799</v>
      </c>
      <c r="H5698" s="14">
        <f t="shared" ca="1" si="83"/>
        <v>21959.876100000001</v>
      </c>
      <c r="I5698" s="14">
        <f ca="1">IF(ROW()=2, Table1[[#This Row],[Netto loon]], INDIRECT(ADDRESS(ROW()-1,COLUMN(F:F))))</f>
        <v>42831.123899999999</v>
      </c>
      <c r="J5698" s="6">
        <f ca="1">IF(ROW()=2, 0, Table1[[#This Row],[Belastbaar loon]]-INDIRECT(ADDRESS(ROW()-1,COLUMN(A:A))))</f>
        <v>10</v>
      </c>
      <c r="K5698" s="6">
        <f ca="1">Table1[[#This Row],[Netto loon]]-Table1[[#This Row],[Netto vorige schijf]]</f>
        <v>5.0977999999959138</v>
      </c>
      <c r="L5698" s="2">
        <f ca="1">(Table1[[#This Row],[Bruto tov vorige schijf]]-Table1[[#This Row],[Netto tov vorige schijf]])/MAX(Table1[[#This Row],[Bruto tov vorige schijf]],1)</f>
        <v>0.49022000000040861</v>
      </c>
    </row>
    <row r="5699" spans="1:12" x14ac:dyDescent="0.25">
      <c r="A5699" s="14">
        <v>64811</v>
      </c>
      <c r="B5699" s="6">
        <f>LoonHeffing2020(Table1[[#This Row],[Belastbaar loon]])</f>
        <v>24206.908500000001</v>
      </c>
      <c r="C5699" s="6">
        <f>AlgemeneHeffingsKorting2020(Table1[[#This Row],[Belastbaar loon]])</f>
        <v>209.64800000000002</v>
      </c>
      <c r="D5699" s="14">
        <f>ArbeidsKorting2020(Table1[[#This Row],[Belastbaar loon]])</f>
        <v>2027.5800000000002</v>
      </c>
      <c r="E5699" s="14">
        <f>MAX(Table1[[#This Row],[Loonheffing]]-Table1[[#This Row],[Algemene Heffingskorting]]-Table1[[#This Row],[Arbeidskorting]],0)</f>
        <v>21969.680499999999</v>
      </c>
      <c r="F5699" s="6">
        <f>Table1[[#This Row],[Belastbaar loon]]-Table1[[#This Row],[Belasting]]</f>
        <v>42841.319499999998</v>
      </c>
      <c r="G5699" s="2">
        <f>(Table1[[#This Row],[Belastbaar loon]]-Table1[[#This Row],[Netto loon]])/Table1[[#This Row],[Belastbaar loon]]</f>
        <v>0.33898073629476483</v>
      </c>
      <c r="H5699" s="14">
        <f t="shared" ca="1" si="83"/>
        <v>21964.778300000002</v>
      </c>
      <c r="I5699" s="14">
        <f ca="1">IF(ROW()=2, Table1[[#This Row],[Netto loon]], INDIRECT(ADDRESS(ROW()-1,COLUMN(F:F))))</f>
        <v>42836.221699999995</v>
      </c>
      <c r="J5699" s="6">
        <f ca="1">IF(ROW()=2, 0, Table1[[#This Row],[Belastbaar loon]]-INDIRECT(ADDRESS(ROW()-1,COLUMN(A:A))))</f>
        <v>10</v>
      </c>
      <c r="K5699" s="6">
        <f ca="1">Table1[[#This Row],[Netto loon]]-Table1[[#This Row],[Netto vorige schijf]]</f>
        <v>5.0978000000031898</v>
      </c>
      <c r="L5699" s="2">
        <f ca="1">(Table1[[#This Row],[Bruto tov vorige schijf]]-Table1[[#This Row],[Netto tov vorige schijf]])/MAX(Table1[[#This Row],[Bruto tov vorige schijf]],1)</f>
        <v>0.49021999999968102</v>
      </c>
    </row>
    <row r="5700" spans="1:12" x14ac:dyDescent="0.25">
      <c r="A5700" s="14">
        <v>64821</v>
      </c>
      <c r="B5700" s="6">
        <f>LoonHeffing2020(Table1[[#This Row],[Belastbaar loon]])</f>
        <v>24210.643499999998</v>
      </c>
      <c r="C5700" s="6">
        <f>AlgemeneHeffingsKorting2020(Table1[[#This Row],[Belastbaar loon]])</f>
        <v>209.08080000000001</v>
      </c>
      <c r="D5700" s="14">
        <f>ArbeidsKorting2020(Table1[[#This Row],[Belastbaar loon]])</f>
        <v>2026.98</v>
      </c>
      <c r="E5700" s="14">
        <f>MAX(Table1[[#This Row],[Loonheffing]]-Table1[[#This Row],[Algemene Heffingskorting]]-Table1[[#This Row],[Arbeidskorting]],0)</f>
        <v>21974.582699999999</v>
      </c>
      <c r="F5700" s="6">
        <f>Table1[[#This Row],[Belastbaar loon]]-Table1[[#This Row],[Belasting]]</f>
        <v>42846.417300000001</v>
      </c>
      <c r="G5700" s="2">
        <f>(Table1[[#This Row],[Belastbaar loon]]-Table1[[#This Row],[Netto loon]])/Table1[[#This Row],[Belastbaar loon]]</f>
        <v>0.33900406812607026</v>
      </c>
      <c r="H5700" s="14">
        <f t="shared" ca="1" si="83"/>
        <v>21969.680499999999</v>
      </c>
      <c r="I5700" s="14">
        <f ca="1">IF(ROW()=2, Table1[[#This Row],[Netto loon]], INDIRECT(ADDRESS(ROW()-1,COLUMN(F:F))))</f>
        <v>42841.319499999998</v>
      </c>
      <c r="J5700" s="6">
        <f ca="1">IF(ROW()=2, 0, Table1[[#This Row],[Belastbaar loon]]-INDIRECT(ADDRESS(ROW()-1,COLUMN(A:A))))</f>
        <v>10</v>
      </c>
      <c r="K5700" s="6">
        <f ca="1">Table1[[#This Row],[Netto loon]]-Table1[[#This Row],[Netto vorige schijf]]</f>
        <v>5.0978000000031898</v>
      </c>
      <c r="L5700" s="2">
        <f ca="1">(Table1[[#This Row],[Bruto tov vorige schijf]]-Table1[[#This Row],[Netto tov vorige schijf]])/MAX(Table1[[#This Row],[Bruto tov vorige schijf]],1)</f>
        <v>0.49021999999968102</v>
      </c>
    </row>
    <row r="5701" spans="1:12" x14ac:dyDescent="0.25">
      <c r="A5701" s="14">
        <v>64831</v>
      </c>
      <c r="B5701" s="6">
        <f>LoonHeffing2020(Table1[[#This Row],[Belastbaar loon]])</f>
        <v>24214.378499999999</v>
      </c>
      <c r="C5701" s="6">
        <f>AlgemeneHeffingsKorting2020(Table1[[#This Row],[Belastbaar loon]])</f>
        <v>208.51360000000003</v>
      </c>
      <c r="D5701" s="14">
        <f>ArbeidsKorting2020(Table1[[#This Row],[Belastbaar loon]])</f>
        <v>2026.38</v>
      </c>
      <c r="E5701" s="14">
        <f>MAX(Table1[[#This Row],[Loonheffing]]-Table1[[#This Row],[Algemene Heffingskorting]]-Table1[[#This Row],[Arbeidskorting]],0)</f>
        <v>21979.484899999999</v>
      </c>
      <c r="F5701" s="6">
        <f>Table1[[#This Row],[Belastbaar loon]]-Table1[[#This Row],[Belasting]]</f>
        <v>42851.515100000004</v>
      </c>
      <c r="G5701" s="2">
        <f>(Table1[[#This Row],[Belastbaar loon]]-Table1[[#This Row],[Netto loon]])/Table1[[#This Row],[Belastbaar loon]]</f>
        <v>0.3390273927596365</v>
      </c>
      <c r="H5701" s="14">
        <f t="shared" ca="1" si="83"/>
        <v>21974.582699999999</v>
      </c>
      <c r="I5701" s="14">
        <f ca="1">IF(ROW()=2, Table1[[#This Row],[Netto loon]], INDIRECT(ADDRESS(ROW()-1,COLUMN(F:F))))</f>
        <v>42846.417300000001</v>
      </c>
      <c r="J5701" s="6">
        <f ca="1">IF(ROW()=2, 0, Table1[[#This Row],[Belastbaar loon]]-INDIRECT(ADDRESS(ROW()-1,COLUMN(A:A))))</f>
        <v>10</v>
      </c>
      <c r="K5701" s="6">
        <f ca="1">Table1[[#This Row],[Netto loon]]-Table1[[#This Row],[Netto vorige schijf]]</f>
        <v>5.0978000000031898</v>
      </c>
      <c r="L5701" s="2">
        <f ca="1">(Table1[[#This Row],[Bruto tov vorige schijf]]-Table1[[#This Row],[Netto tov vorige schijf]])/MAX(Table1[[#This Row],[Bruto tov vorige schijf]],1)</f>
        <v>0.49021999999968102</v>
      </c>
    </row>
    <row r="5702" spans="1:12" x14ac:dyDescent="0.25">
      <c r="A5702" s="14">
        <v>64841</v>
      </c>
      <c r="B5702" s="6">
        <f>LoonHeffing2020(Table1[[#This Row],[Belastbaar loon]])</f>
        <v>24218.113499999999</v>
      </c>
      <c r="C5702" s="6">
        <f>AlgemeneHeffingsKorting2020(Table1[[#This Row],[Belastbaar loon]])</f>
        <v>207.94640000000001</v>
      </c>
      <c r="D5702" s="14">
        <f>ArbeidsKorting2020(Table1[[#This Row],[Belastbaar loon]])</f>
        <v>2025.78</v>
      </c>
      <c r="E5702" s="14">
        <f>MAX(Table1[[#This Row],[Loonheffing]]-Table1[[#This Row],[Algemene Heffingskorting]]-Table1[[#This Row],[Arbeidskorting]],0)</f>
        <v>21984.3871</v>
      </c>
      <c r="F5702" s="6">
        <f>Table1[[#This Row],[Belastbaar loon]]-Table1[[#This Row],[Belasting]]</f>
        <v>42856.6129</v>
      </c>
      <c r="G5702" s="2">
        <f>(Table1[[#This Row],[Belastbaar loon]]-Table1[[#This Row],[Netto loon]])/Table1[[#This Row],[Belastbaar loon]]</f>
        <v>0.33905071019879396</v>
      </c>
      <c r="H5702" s="14">
        <f t="shared" ca="1" si="83"/>
        <v>21979.484899999999</v>
      </c>
      <c r="I5702" s="14">
        <f ca="1">IF(ROW()=2, Table1[[#This Row],[Netto loon]], INDIRECT(ADDRESS(ROW()-1,COLUMN(F:F))))</f>
        <v>42851.515100000004</v>
      </c>
      <c r="J5702" s="6">
        <f ca="1">IF(ROW()=2, 0, Table1[[#This Row],[Belastbaar loon]]-INDIRECT(ADDRESS(ROW()-1,COLUMN(A:A))))</f>
        <v>10</v>
      </c>
      <c r="K5702" s="6">
        <f ca="1">Table1[[#This Row],[Netto loon]]-Table1[[#This Row],[Netto vorige schijf]]</f>
        <v>5.0977999999959138</v>
      </c>
      <c r="L5702" s="2">
        <f ca="1">(Table1[[#This Row],[Bruto tov vorige schijf]]-Table1[[#This Row],[Netto tov vorige schijf]])/MAX(Table1[[#This Row],[Bruto tov vorige schijf]],1)</f>
        <v>0.49022000000040861</v>
      </c>
    </row>
    <row r="5703" spans="1:12" x14ac:dyDescent="0.25">
      <c r="A5703" s="14">
        <v>64851</v>
      </c>
      <c r="B5703" s="6">
        <f>LoonHeffing2020(Table1[[#This Row],[Belastbaar loon]])</f>
        <v>24221.8485</v>
      </c>
      <c r="C5703" s="6">
        <f>AlgemeneHeffingsKorting2020(Table1[[#This Row],[Belastbaar loon]])</f>
        <v>207.37920000000003</v>
      </c>
      <c r="D5703" s="14">
        <f>ArbeidsKorting2020(Table1[[#This Row],[Belastbaar loon]])</f>
        <v>2025.18</v>
      </c>
      <c r="E5703" s="14">
        <f>MAX(Table1[[#This Row],[Loonheffing]]-Table1[[#This Row],[Algemene Heffingskorting]]-Table1[[#This Row],[Arbeidskorting]],0)</f>
        <v>21989.2893</v>
      </c>
      <c r="F5703" s="6">
        <f>Table1[[#This Row],[Belastbaar loon]]-Table1[[#This Row],[Belasting]]</f>
        <v>42861.710699999996</v>
      </c>
      <c r="G5703" s="2">
        <f>(Table1[[#This Row],[Belastbaar loon]]-Table1[[#This Row],[Netto loon]])/Table1[[#This Row],[Belastbaar loon]]</f>
        <v>0.33907402044687057</v>
      </c>
      <c r="H5703" s="14">
        <f t="shared" ca="1" si="83"/>
        <v>21984.3871</v>
      </c>
      <c r="I5703" s="14">
        <f ca="1">IF(ROW()=2, Table1[[#This Row],[Netto loon]], INDIRECT(ADDRESS(ROW()-1,COLUMN(F:F))))</f>
        <v>42856.6129</v>
      </c>
      <c r="J5703" s="6">
        <f ca="1">IF(ROW()=2, 0, Table1[[#This Row],[Belastbaar loon]]-INDIRECT(ADDRESS(ROW()-1,COLUMN(A:A))))</f>
        <v>10</v>
      </c>
      <c r="K5703" s="6">
        <f ca="1">Table1[[#This Row],[Netto loon]]-Table1[[#This Row],[Netto vorige schijf]]</f>
        <v>5.0977999999959138</v>
      </c>
      <c r="L5703" s="2">
        <f ca="1">(Table1[[#This Row],[Bruto tov vorige schijf]]-Table1[[#This Row],[Netto tov vorige schijf]])/MAX(Table1[[#This Row],[Bruto tov vorige schijf]],1)</f>
        <v>0.49022000000040861</v>
      </c>
    </row>
    <row r="5704" spans="1:12" x14ac:dyDescent="0.25">
      <c r="A5704" s="14">
        <v>64861</v>
      </c>
      <c r="B5704" s="6">
        <f>LoonHeffing2020(Table1[[#This Row],[Belastbaar loon]])</f>
        <v>24225.583500000001</v>
      </c>
      <c r="C5704" s="6">
        <f>AlgemeneHeffingsKorting2020(Table1[[#This Row],[Belastbaar loon]])</f>
        <v>206.81200000000001</v>
      </c>
      <c r="D5704" s="14">
        <f>ArbeidsKorting2020(Table1[[#This Row],[Belastbaar loon]])</f>
        <v>2024.5800000000002</v>
      </c>
      <c r="E5704" s="14">
        <f>MAX(Table1[[#This Row],[Loonheffing]]-Table1[[#This Row],[Algemene Heffingskorting]]-Table1[[#This Row],[Arbeidskorting]],0)</f>
        <v>21994.191499999997</v>
      </c>
      <c r="F5704" s="6">
        <f>Table1[[#This Row],[Belastbaar loon]]-Table1[[#This Row],[Belasting]]</f>
        <v>42866.808499999999</v>
      </c>
      <c r="G5704" s="2">
        <f>(Table1[[#This Row],[Belastbaar loon]]-Table1[[#This Row],[Netto loon]])/Table1[[#This Row],[Belastbaar loon]]</f>
        <v>0.33909732350719229</v>
      </c>
      <c r="H5704" s="14">
        <f t="shared" ca="1" si="83"/>
        <v>21989.2893</v>
      </c>
      <c r="I5704" s="14">
        <f ca="1">IF(ROW()=2, Table1[[#This Row],[Netto loon]], INDIRECT(ADDRESS(ROW()-1,COLUMN(F:F))))</f>
        <v>42861.710699999996</v>
      </c>
      <c r="J5704" s="6">
        <f ca="1">IF(ROW()=2, 0, Table1[[#This Row],[Belastbaar loon]]-INDIRECT(ADDRESS(ROW()-1,COLUMN(A:A))))</f>
        <v>10</v>
      </c>
      <c r="K5704" s="6">
        <f ca="1">Table1[[#This Row],[Netto loon]]-Table1[[#This Row],[Netto vorige schijf]]</f>
        <v>5.0978000000031898</v>
      </c>
      <c r="L5704" s="2">
        <f ca="1">(Table1[[#This Row],[Bruto tov vorige schijf]]-Table1[[#This Row],[Netto tov vorige schijf]])/MAX(Table1[[#This Row],[Bruto tov vorige schijf]],1)</f>
        <v>0.49021999999968102</v>
      </c>
    </row>
    <row r="5705" spans="1:12" x14ac:dyDescent="0.25">
      <c r="A5705" s="14">
        <v>64871</v>
      </c>
      <c r="B5705" s="6">
        <f>LoonHeffing2020(Table1[[#This Row],[Belastbaar loon]])</f>
        <v>24229.318500000001</v>
      </c>
      <c r="C5705" s="6">
        <f>AlgemeneHeffingsKorting2020(Table1[[#This Row],[Belastbaar loon]])</f>
        <v>206.24480000000003</v>
      </c>
      <c r="D5705" s="14">
        <f>ArbeidsKorting2020(Table1[[#This Row],[Belastbaar loon]])</f>
        <v>2023.98</v>
      </c>
      <c r="E5705" s="14">
        <f>MAX(Table1[[#This Row],[Loonheffing]]-Table1[[#This Row],[Algemene Heffingskorting]]-Table1[[#This Row],[Arbeidskorting]],0)</f>
        <v>21999.093700000001</v>
      </c>
      <c r="F5705" s="6">
        <f>Table1[[#This Row],[Belastbaar loon]]-Table1[[#This Row],[Belasting]]</f>
        <v>42871.906300000002</v>
      </c>
      <c r="G5705" s="2">
        <f>(Table1[[#This Row],[Belastbaar loon]]-Table1[[#This Row],[Netto loon]])/Table1[[#This Row],[Belastbaar loon]]</f>
        <v>0.3391206193830833</v>
      </c>
      <c r="H5705" s="14">
        <f t="shared" ca="1" si="83"/>
        <v>21994.191499999997</v>
      </c>
      <c r="I5705" s="14">
        <f ca="1">IF(ROW()=2, Table1[[#This Row],[Netto loon]], INDIRECT(ADDRESS(ROW()-1,COLUMN(F:F))))</f>
        <v>42866.808499999999</v>
      </c>
      <c r="J5705" s="6">
        <f ca="1">IF(ROW()=2, 0, Table1[[#This Row],[Belastbaar loon]]-INDIRECT(ADDRESS(ROW()-1,COLUMN(A:A))))</f>
        <v>10</v>
      </c>
      <c r="K5705" s="6">
        <f ca="1">Table1[[#This Row],[Netto loon]]-Table1[[#This Row],[Netto vorige schijf]]</f>
        <v>5.0978000000031898</v>
      </c>
      <c r="L5705" s="2">
        <f ca="1">(Table1[[#This Row],[Bruto tov vorige schijf]]-Table1[[#This Row],[Netto tov vorige schijf]])/MAX(Table1[[#This Row],[Bruto tov vorige schijf]],1)</f>
        <v>0.49021999999968102</v>
      </c>
    </row>
    <row r="5706" spans="1:12" x14ac:dyDescent="0.25">
      <c r="A5706" s="14">
        <v>64881</v>
      </c>
      <c r="B5706" s="6">
        <f>LoonHeffing2020(Table1[[#This Row],[Belastbaar loon]])</f>
        <v>24233.053499999998</v>
      </c>
      <c r="C5706" s="6">
        <f>AlgemeneHeffingsKorting2020(Table1[[#This Row],[Belastbaar loon]])</f>
        <v>205.67760000000001</v>
      </c>
      <c r="D5706" s="14">
        <f>ArbeidsKorting2020(Table1[[#This Row],[Belastbaar loon]])</f>
        <v>2023.38</v>
      </c>
      <c r="E5706" s="14">
        <f>MAX(Table1[[#This Row],[Loonheffing]]-Table1[[#This Row],[Algemene Heffingskorting]]-Table1[[#This Row],[Arbeidskorting]],0)</f>
        <v>22003.995899999998</v>
      </c>
      <c r="F5706" s="6">
        <f>Table1[[#This Row],[Belastbaar loon]]-Table1[[#This Row],[Belasting]]</f>
        <v>42877.004100000006</v>
      </c>
      <c r="G5706" s="2">
        <f>(Table1[[#This Row],[Belastbaar loon]]-Table1[[#This Row],[Netto loon]])/Table1[[#This Row],[Belastbaar loon]]</f>
        <v>0.33914390807786554</v>
      </c>
      <c r="H5706" s="14">
        <f t="shared" ca="1" si="83"/>
        <v>21999.093700000001</v>
      </c>
      <c r="I5706" s="14">
        <f ca="1">IF(ROW()=2, Table1[[#This Row],[Netto loon]], INDIRECT(ADDRESS(ROW()-1,COLUMN(F:F))))</f>
        <v>42871.906300000002</v>
      </c>
      <c r="J5706" s="6">
        <f ca="1">IF(ROW()=2, 0, Table1[[#This Row],[Belastbaar loon]]-INDIRECT(ADDRESS(ROW()-1,COLUMN(A:A))))</f>
        <v>10</v>
      </c>
      <c r="K5706" s="6">
        <f ca="1">Table1[[#This Row],[Netto loon]]-Table1[[#This Row],[Netto vorige schijf]]</f>
        <v>5.0978000000031898</v>
      </c>
      <c r="L5706" s="2">
        <f ca="1">(Table1[[#This Row],[Bruto tov vorige schijf]]-Table1[[#This Row],[Netto tov vorige schijf]])/MAX(Table1[[#This Row],[Bruto tov vorige schijf]],1)</f>
        <v>0.49021999999968102</v>
      </c>
    </row>
    <row r="5707" spans="1:12" x14ac:dyDescent="0.25">
      <c r="A5707" s="14">
        <v>64891</v>
      </c>
      <c r="B5707" s="6">
        <f>LoonHeffing2020(Table1[[#This Row],[Belastbaar loon]])</f>
        <v>24236.788499999999</v>
      </c>
      <c r="C5707" s="6">
        <f>AlgemeneHeffingsKorting2020(Table1[[#This Row],[Belastbaar loon]])</f>
        <v>205.11040000000003</v>
      </c>
      <c r="D5707" s="14">
        <f>ArbeidsKorting2020(Table1[[#This Row],[Belastbaar loon]])</f>
        <v>2022.78</v>
      </c>
      <c r="E5707" s="14">
        <f>MAX(Table1[[#This Row],[Loonheffing]]-Table1[[#This Row],[Algemene Heffingskorting]]-Table1[[#This Row],[Arbeidskorting]],0)</f>
        <v>22008.898099999999</v>
      </c>
      <c r="F5707" s="6">
        <f>Table1[[#This Row],[Belastbaar loon]]-Table1[[#This Row],[Belasting]]</f>
        <v>42882.101900000001</v>
      </c>
      <c r="G5707" s="2">
        <f>(Table1[[#This Row],[Belastbaar loon]]-Table1[[#This Row],[Netto loon]])/Table1[[#This Row],[Belastbaar loon]]</f>
        <v>0.33916718959485903</v>
      </c>
      <c r="H5707" s="14">
        <f t="shared" ca="1" si="83"/>
        <v>22003.995899999998</v>
      </c>
      <c r="I5707" s="14">
        <f ca="1">IF(ROW()=2, Table1[[#This Row],[Netto loon]], INDIRECT(ADDRESS(ROW()-1,COLUMN(F:F))))</f>
        <v>42877.004100000006</v>
      </c>
      <c r="J5707" s="6">
        <f ca="1">IF(ROW()=2, 0, Table1[[#This Row],[Belastbaar loon]]-INDIRECT(ADDRESS(ROW()-1,COLUMN(A:A))))</f>
        <v>10</v>
      </c>
      <c r="K5707" s="6">
        <f ca="1">Table1[[#This Row],[Netto loon]]-Table1[[#This Row],[Netto vorige schijf]]</f>
        <v>5.0977999999959138</v>
      </c>
      <c r="L5707" s="2">
        <f ca="1">(Table1[[#This Row],[Bruto tov vorige schijf]]-Table1[[#This Row],[Netto tov vorige schijf]])/MAX(Table1[[#This Row],[Bruto tov vorige schijf]],1)</f>
        <v>0.49022000000040861</v>
      </c>
    </row>
    <row r="5708" spans="1:12" x14ac:dyDescent="0.25">
      <c r="A5708" s="14">
        <v>64901</v>
      </c>
      <c r="B5708" s="6">
        <f>LoonHeffing2020(Table1[[#This Row],[Belastbaar loon]])</f>
        <v>24240.523499999999</v>
      </c>
      <c r="C5708" s="6">
        <f>AlgemeneHeffingsKorting2020(Table1[[#This Row],[Belastbaar loon]])</f>
        <v>204.54320000000001</v>
      </c>
      <c r="D5708" s="14">
        <f>ArbeidsKorting2020(Table1[[#This Row],[Belastbaar loon]])</f>
        <v>2022.18</v>
      </c>
      <c r="E5708" s="14">
        <f>MAX(Table1[[#This Row],[Loonheffing]]-Table1[[#This Row],[Algemene Heffingskorting]]-Table1[[#This Row],[Arbeidskorting]],0)</f>
        <v>22013.800299999999</v>
      </c>
      <c r="F5708" s="6">
        <f>Table1[[#This Row],[Belastbaar loon]]-Table1[[#This Row],[Belasting]]</f>
        <v>42887.199699999997</v>
      </c>
      <c r="G5708" s="2">
        <f>(Table1[[#This Row],[Belastbaar loon]]-Table1[[#This Row],[Netto loon]])/Table1[[#This Row],[Belastbaar loon]]</f>
        <v>0.33919046393738161</v>
      </c>
      <c r="H5708" s="14">
        <f t="shared" ca="1" si="83"/>
        <v>22008.898099999999</v>
      </c>
      <c r="I5708" s="14">
        <f ca="1">IF(ROW()=2, Table1[[#This Row],[Netto loon]], INDIRECT(ADDRESS(ROW()-1,COLUMN(F:F))))</f>
        <v>42882.101900000001</v>
      </c>
      <c r="J5708" s="6">
        <f ca="1">IF(ROW()=2, 0, Table1[[#This Row],[Belastbaar loon]]-INDIRECT(ADDRESS(ROW()-1,COLUMN(A:A))))</f>
        <v>10</v>
      </c>
      <c r="K5708" s="6">
        <f ca="1">Table1[[#This Row],[Netto loon]]-Table1[[#This Row],[Netto vorige schijf]]</f>
        <v>5.0977999999959138</v>
      </c>
      <c r="L5708" s="2">
        <f ca="1">(Table1[[#This Row],[Bruto tov vorige schijf]]-Table1[[#This Row],[Netto tov vorige schijf]])/MAX(Table1[[#This Row],[Bruto tov vorige schijf]],1)</f>
        <v>0.49022000000040861</v>
      </c>
    </row>
    <row r="5709" spans="1:12" x14ac:dyDescent="0.25">
      <c r="A5709" s="14">
        <v>64911</v>
      </c>
      <c r="B5709" s="6">
        <f>LoonHeffing2020(Table1[[#This Row],[Belastbaar loon]])</f>
        <v>24244.2585</v>
      </c>
      <c r="C5709" s="6">
        <f>AlgemeneHeffingsKorting2020(Table1[[#This Row],[Belastbaar loon]])</f>
        <v>203.97600000000003</v>
      </c>
      <c r="D5709" s="14">
        <f>ArbeidsKorting2020(Table1[[#This Row],[Belastbaar loon]])</f>
        <v>2021.5800000000002</v>
      </c>
      <c r="E5709" s="14">
        <f>MAX(Table1[[#This Row],[Loonheffing]]-Table1[[#This Row],[Algemene Heffingskorting]]-Table1[[#This Row],[Arbeidskorting]],0)</f>
        <v>22018.702499999999</v>
      </c>
      <c r="F5709" s="6">
        <f>Table1[[#This Row],[Belastbaar loon]]-Table1[[#This Row],[Belasting]]</f>
        <v>42892.297500000001</v>
      </c>
      <c r="G5709" s="2">
        <f>(Table1[[#This Row],[Belastbaar loon]]-Table1[[#This Row],[Netto loon]])/Table1[[#This Row],[Belastbaar loon]]</f>
        <v>0.33921373110874892</v>
      </c>
      <c r="H5709" s="14">
        <f t="shared" ca="1" si="83"/>
        <v>22013.800299999999</v>
      </c>
      <c r="I5709" s="14">
        <f ca="1">IF(ROW()=2, Table1[[#This Row],[Netto loon]], INDIRECT(ADDRESS(ROW()-1,COLUMN(F:F))))</f>
        <v>42887.199699999997</v>
      </c>
      <c r="J5709" s="6">
        <f ca="1">IF(ROW()=2, 0, Table1[[#This Row],[Belastbaar loon]]-INDIRECT(ADDRESS(ROW()-1,COLUMN(A:A))))</f>
        <v>10</v>
      </c>
      <c r="K5709" s="6">
        <f ca="1">Table1[[#This Row],[Netto loon]]-Table1[[#This Row],[Netto vorige schijf]]</f>
        <v>5.0978000000031898</v>
      </c>
      <c r="L5709" s="2">
        <f ca="1">(Table1[[#This Row],[Bruto tov vorige schijf]]-Table1[[#This Row],[Netto tov vorige schijf]])/MAX(Table1[[#This Row],[Bruto tov vorige schijf]],1)</f>
        <v>0.49021999999968102</v>
      </c>
    </row>
    <row r="5710" spans="1:12" x14ac:dyDescent="0.25">
      <c r="A5710" s="14">
        <v>64921</v>
      </c>
      <c r="B5710" s="6">
        <f>LoonHeffing2020(Table1[[#This Row],[Belastbaar loon]])</f>
        <v>24247.9935</v>
      </c>
      <c r="C5710" s="6">
        <f>AlgemeneHeffingsKorting2020(Table1[[#This Row],[Belastbaar loon]])</f>
        <v>203.40880000000001</v>
      </c>
      <c r="D5710" s="14">
        <f>ArbeidsKorting2020(Table1[[#This Row],[Belastbaar loon]])</f>
        <v>2020.98</v>
      </c>
      <c r="E5710" s="14">
        <f>MAX(Table1[[#This Row],[Loonheffing]]-Table1[[#This Row],[Algemene Heffingskorting]]-Table1[[#This Row],[Arbeidskorting]],0)</f>
        <v>22023.6047</v>
      </c>
      <c r="F5710" s="6">
        <f>Table1[[#This Row],[Belastbaar loon]]-Table1[[#This Row],[Belasting]]</f>
        <v>42897.395300000004</v>
      </c>
      <c r="G5710" s="2">
        <f>(Table1[[#This Row],[Belastbaar loon]]-Table1[[#This Row],[Netto loon]])/Table1[[#This Row],[Belastbaar loon]]</f>
        <v>0.33923699111227484</v>
      </c>
      <c r="H5710" s="14">
        <f t="shared" ca="1" si="83"/>
        <v>22018.702499999999</v>
      </c>
      <c r="I5710" s="14">
        <f ca="1">IF(ROW()=2, Table1[[#This Row],[Netto loon]], INDIRECT(ADDRESS(ROW()-1,COLUMN(F:F))))</f>
        <v>42892.297500000001</v>
      </c>
      <c r="J5710" s="6">
        <f ca="1">IF(ROW()=2, 0, Table1[[#This Row],[Belastbaar loon]]-INDIRECT(ADDRESS(ROW()-1,COLUMN(A:A))))</f>
        <v>10</v>
      </c>
      <c r="K5710" s="6">
        <f ca="1">Table1[[#This Row],[Netto loon]]-Table1[[#This Row],[Netto vorige schijf]]</f>
        <v>5.0978000000031898</v>
      </c>
      <c r="L5710" s="2">
        <f ca="1">(Table1[[#This Row],[Bruto tov vorige schijf]]-Table1[[#This Row],[Netto tov vorige schijf]])/MAX(Table1[[#This Row],[Bruto tov vorige schijf]],1)</f>
        <v>0.49021999999968102</v>
      </c>
    </row>
    <row r="5711" spans="1:12" x14ac:dyDescent="0.25">
      <c r="A5711" s="14">
        <v>64931</v>
      </c>
      <c r="B5711" s="6">
        <f>LoonHeffing2020(Table1[[#This Row],[Belastbaar loon]])</f>
        <v>24251.728500000001</v>
      </c>
      <c r="C5711" s="6">
        <f>AlgemeneHeffingsKorting2020(Table1[[#This Row],[Belastbaar loon]])</f>
        <v>202.84160000000003</v>
      </c>
      <c r="D5711" s="14">
        <f>ArbeidsKorting2020(Table1[[#This Row],[Belastbaar loon]])</f>
        <v>2020.38</v>
      </c>
      <c r="E5711" s="14">
        <f>MAX(Table1[[#This Row],[Loonheffing]]-Table1[[#This Row],[Algemene Heffingskorting]]-Table1[[#This Row],[Arbeidskorting]],0)</f>
        <v>22028.5069</v>
      </c>
      <c r="F5711" s="6">
        <f>Table1[[#This Row],[Belastbaar loon]]-Table1[[#This Row],[Belasting]]</f>
        <v>42902.4931</v>
      </c>
      <c r="G5711" s="2">
        <f>(Table1[[#This Row],[Belastbaar loon]]-Table1[[#This Row],[Netto loon]])/Table1[[#This Row],[Belastbaar loon]]</f>
        <v>0.33926024395127136</v>
      </c>
      <c r="H5711" s="14">
        <f t="shared" ca="1" si="83"/>
        <v>22023.6047</v>
      </c>
      <c r="I5711" s="14">
        <f ca="1">IF(ROW()=2, Table1[[#This Row],[Netto loon]], INDIRECT(ADDRESS(ROW()-1,COLUMN(F:F))))</f>
        <v>42897.395300000004</v>
      </c>
      <c r="J5711" s="6">
        <f ca="1">IF(ROW()=2, 0, Table1[[#This Row],[Belastbaar loon]]-INDIRECT(ADDRESS(ROW()-1,COLUMN(A:A))))</f>
        <v>10</v>
      </c>
      <c r="K5711" s="6">
        <f ca="1">Table1[[#This Row],[Netto loon]]-Table1[[#This Row],[Netto vorige schijf]]</f>
        <v>5.0977999999959138</v>
      </c>
      <c r="L5711" s="2">
        <f ca="1">(Table1[[#This Row],[Bruto tov vorige schijf]]-Table1[[#This Row],[Netto tov vorige schijf]])/MAX(Table1[[#This Row],[Bruto tov vorige schijf]],1)</f>
        <v>0.49022000000040861</v>
      </c>
    </row>
    <row r="5712" spans="1:12" x14ac:dyDescent="0.25">
      <c r="A5712" s="14">
        <v>64941</v>
      </c>
      <c r="B5712" s="6">
        <f>LoonHeffing2020(Table1[[#This Row],[Belastbaar loon]])</f>
        <v>24255.463500000002</v>
      </c>
      <c r="C5712" s="6">
        <f>AlgemeneHeffingsKorting2020(Table1[[#This Row],[Belastbaar loon]])</f>
        <v>202.27440000000001</v>
      </c>
      <c r="D5712" s="14">
        <f>ArbeidsKorting2020(Table1[[#This Row],[Belastbaar loon]])</f>
        <v>2019.78</v>
      </c>
      <c r="E5712" s="14">
        <f>MAX(Table1[[#This Row],[Loonheffing]]-Table1[[#This Row],[Algemene Heffingskorting]]-Table1[[#This Row],[Arbeidskorting]],0)</f>
        <v>22033.409100000004</v>
      </c>
      <c r="F5712" s="6">
        <f>Table1[[#This Row],[Belastbaar loon]]-Table1[[#This Row],[Belasting]]</f>
        <v>42907.590899999996</v>
      </c>
      <c r="G5712" s="2">
        <f>(Table1[[#This Row],[Belastbaar loon]]-Table1[[#This Row],[Netto loon]])/Table1[[#This Row],[Belastbaar loon]]</f>
        <v>0.33928348962904797</v>
      </c>
      <c r="H5712" s="14">
        <f t="shared" ca="1" si="83"/>
        <v>22028.5069</v>
      </c>
      <c r="I5712" s="14">
        <f ca="1">IF(ROW()=2, Table1[[#This Row],[Netto loon]], INDIRECT(ADDRESS(ROW()-1,COLUMN(F:F))))</f>
        <v>42902.4931</v>
      </c>
      <c r="J5712" s="6">
        <f ca="1">IF(ROW()=2, 0, Table1[[#This Row],[Belastbaar loon]]-INDIRECT(ADDRESS(ROW()-1,COLUMN(A:A))))</f>
        <v>10</v>
      </c>
      <c r="K5712" s="6">
        <f ca="1">Table1[[#This Row],[Netto loon]]-Table1[[#This Row],[Netto vorige schijf]]</f>
        <v>5.0977999999959138</v>
      </c>
      <c r="L5712" s="2">
        <f ca="1">(Table1[[#This Row],[Bruto tov vorige schijf]]-Table1[[#This Row],[Netto tov vorige schijf]])/MAX(Table1[[#This Row],[Bruto tov vorige schijf]],1)</f>
        <v>0.49022000000040861</v>
      </c>
    </row>
    <row r="5713" spans="1:12" x14ac:dyDescent="0.25">
      <c r="A5713" s="14">
        <v>64951</v>
      </c>
      <c r="B5713" s="6">
        <f>LoonHeffing2020(Table1[[#This Row],[Belastbaar loon]])</f>
        <v>24259.198499999999</v>
      </c>
      <c r="C5713" s="6">
        <f>AlgemeneHeffingsKorting2020(Table1[[#This Row],[Belastbaar loon]])</f>
        <v>201.70720000000003</v>
      </c>
      <c r="D5713" s="14">
        <f>ArbeidsKorting2020(Table1[[#This Row],[Belastbaar loon]])</f>
        <v>2019.18</v>
      </c>
      <c r="E5713" s="14">
        <f>MAX(Table1[[#This Row],[Loonheffing]]-Table1[[#This Row],[Algemene Heffingskorting]]-Table1[[#This Row],[Arbeidskorting]],0)</f>
        <v>22038.311299999998</v>
      </c>
      <c r="F5713" s="6">
        <f>Table1[[#This Row],[Belastbaar loon]]-Table1[[#This Row],[Belasting]]</f>
        <v>42912.688699999999</v>
      </c>
      <c r="G5713" s="2">
        <f>(Table1[[#This Row],[Belastbaar loon]]-Table1[[#This Row],[Netto loon]])/Table1[[#This Row],[Belastbaar loon]]</f>
        <v>0.33930672814891227</v>
      </c>
      <c r="H5713" s="14">
        <f t="shared" ca="1" si="83"/>
        <v>22033.409100000004</v>
      </c>
      <c r="I5713" s="14">
        <f ca="1">IF(ROW()=2, Table1[[#This Row],[Netto loon]], INDIRECT(ADDRESS(ROW()-1,COLUMN(F:F))))</f>
        <v>42907.590899999996</v>
      </c>
      <c r="J5713" s="6">
        <f ca="1">IF(ROW()=2, 0, Table1[[#This Row],[Belastbaar loon]]-INDIRECT(ADDRESS(ROW()-1,COLUMN(A:A))))</f>
        <v>10</v>
      </c>
      <c r="K5713" s="6">
        <f ca="1">Table1[[#This Row],[Netto loon]]-Table1[[#This Row],[Netto vorige schijf]]</f>
        <v>5.0978000000031898</v>
      </c>
      <c r="L5713" s="2">
        <f ca="1">(Table1[[#This Row],[Bruto tov vorige schijf]]-Table1[[#This Row],[Netto tov vorige schijf]])/MAX(Table1[[#This Row],[Bruto tov vorige schijf]],1)</f>
        <v>0.49021999999968102</v>
      </c>
    </row>
    <row r="5714" spans="1:12" x14ac:dyDescent="0.25">
      <c r="A5714" s="14">
        <v>64961</v>
      </c>
      <c r="B5714" s="6">
        <f>LoonHeffing2020(Table1[[#This Row],[Belastbaar loon]])</f>
        <v>24262.933499999999</v>
      </c>
      <c r="C5714" s="6">
        <f>AlgemeneHeffingsKorting2020(Table1[[#This Row],[Belastbaar loon]])</f>
        <v>201.14000000000001</v>
      </c>
      <c r="D5714" s="14">
        <f>ArbeidsKorting2020(Table1[[#This Row],[Belastbaar loon]])</f>
        <v>2018.5800000000002</v>
      </c>
      <c r="E5714" s="14">
        <f>MAX(Table1[[#This Row],[Loonheffing]]-Table1[[#This Row],[Algemene Heffingskorting]]-Table1[[#This Row],[Arbeidskorting]],0)</f>
        <v>22043.213499999998</v>
      </c>
      <c r="F5714" s="6">
        <f>Table1[[#This Row],[Belastbaar loon]]-Table1[[#This Row],[Belasting]]</f>
        <v>42917.786500000002</v>
      </c>
      <c r="G5714" s="2">
        <f>(Table1[[#This Row],[Belastbaar loon]]-Table1[[#This Row],[Netto loon]])/Table1[[#This Row],[Belastbaar loon]]</f>
        <v>0.33932995951417</v>
      </c>
      <c r="H5714" s="14">
        <f t="shared" ca="1" si="83"/>
        <v>22038.311299999998</v>
      </c>
      <c r="I5714" s="14">
        <f ca="1">IF(ROW()=2, Table1[[#This Row],[Netto loon]], INDIRECT(ADDRESS(ROW()-1,COLUMN(F:F))))</f>
        <v>42912.688699999999</v>
      </c>
      <c r="J5714" s="6">
        <f ca="1">IF(ROW()=2, 0, Table1[[#This Row],[Belastbaar loon]]-INDIRECT(ADDRESS(ROW()-1,COLUMN(A:A))))</f>
        <v>10</v>
      </c>
      <c r="K5714" s="6">
        <f ca="1">Table1[[#This Row],[Netto loon]]-Table1[[#This Row],[Netto vorige schijf]]</f>
        <v>5.0978000000031898</v>
      </c>
      <c r="L5714" s="2">
        <f ca="1">(Table1[[#This Row],[Bruto tov vorige schijf]]-Table1[[#This Row],[Netto tov vorige schijf]])/MAX(Table1[[#This Row],[Bruto tov vorige schijf]],1)</f>
        <v>0.49021999999968102</v>
      </c>
    </row>
    <row r="5715" spans="1:12" x14ac:dyDescent="0.25">
      <c r="A5715" s="14">
        <v>64971</v>
      </c>
      <c r="B5715" s="6">
        <f>LoonHeffing2020(Table1[[#This Row],[Belastbaar loon]])</f>
        <v>24266.6685</v>
      </c>
      <c r="C5715" s="6">
        <f>AlgemeneHeffingsKorting2020(Table1[[#This Row],[Belastbaar loon]])</f>
        <v>200.57280000000003</v>
      </c>
      <c r="D5715" s="14">
        <f>ArbeidsKorting2020(Table1[[#This Row],[Belastbaar loon]])</f>
        <v>2017.98</v>
      </c>
      <c r="E5715" s="14">
        <f>MAX(Table1[[#This Row],[Loonheffing]]-Table1[[#This Row],[Algemene Heffingskorting]]-Table1[[#This Row],[Arbeidskorting]],0)</f>
        <v>22048.115699999998</v>
      </c>
      <c r="F5715" s="6">
        <f>Table1[[#This Row],[Belastbaar loon]]-Table1[[#This Row],[Belasting]]</f>
        <v>42922.884300000005</v>
      </c>
      <c r="G5715" s="2">
        <f>(Table1[[#This Row],[Belastbaar loon]]-Table1[[#This Row],[Netto loon]])/Table1[[#This Row],[Belastbaar loon]]</f>
        <v>0.33935318372812479</v>
      </c>
      <c r="H5715" s="14">
        <f t="shared" ca="1" si="83"/>
        <v>22043.213499999998</v>
      </c>
      <c r="I5715" s="14">
        <f ca="1">IF(ROW()=2, Table1[[#This Row],[Netto loon]], INDIRECT(ADDRESS(ROW()-1,COLUMN(F:F))))</f>
        <v>42917.786500000002</v>
      </c>
      <c r="J5715" s="6">
        <f ca="1">IF(ROW()=2, 0, Table1[[#This Row],[Belastbaar loon]]-INDIRECT(ADDRESS(ROW()-1,COLUMN(A:A))))</f>
        <v>10</v>
      </c>
      <c r="K5715" s="6">
        <f ca="1">Table1[[#This Row],[Netto loon]]-Table1[[#This Row],[Netto vorige schijf]]</f>
        <v>5.0978000000031898</v>
      </c>
      <c r="L5715" s="2">
        <f ca="1">(Table1[[#This Row],[Bruto tov vorige schijf]]-Table1[[#This Row],[Netto tov vorige schijf]])/MAX(Table1[[#This Row],[Bruto tov vorige schijf]],1)</f>
        <v>0.49021999999968102</v>
      </c>
    </row>
    <row r="5716" spans="1:12" x14ac:dyDescent="0.25">
      <c r="A5716" s="14">
        <v>64981</v>
      </c>
      <c r="B5716" s="6">
        <f>LoonHeffing2020(Table1[[#This Row],[Belastbaar loon]])</f>
        <v>24270.4035</v>
      </c>
      <c r="C5716" s="6">
        <f>AlgemeneHeffingsKorting2020(Table1[[#This Row],[Belastbaar loon]])</f>
        <v>200.00560000000002</v>
      </c>
      <c r="D5716" s="14">
        <f>ArbeidsKorting2020(Table1[[#This Row],[Belastbaar loon]])</f>
        <v>2017.38</v>
      </c>
      <c r="E5716" s="14">
        <f>MAX(Table1[[#This Row],[Loonheffing]]-Table1[[#This Row],[Algemene Heffingskorting]]-Table1[[#This Row],[Arbeidskorting]],0)</f>
        <v>22053.017899999999</v>
      </c>
      <c r="F5716" s="6">
        <f>Table1[[#This Row],[Belastbaar loon]]-Table1[[#This Row],[Belasting]]</f>
        <v>42927.982100000001</v>
      </c>
      <c r="G5716" s="2">
        <f>(Table1[[#This Row],[Belastbaar loon]]-Table1[[#This Row],[Netto loon]])/Table1[[#This Row],[Belastbaar loon]]</f>
        <v>0.33937640079407827</v>
      </c>
      <c r="H5716" s="14">
        <f t="shared" ca="1" si="83"/>
        <v>22048.115699999998</v>
      </c>
      <c r="I5716" s="14">
        <f ca="1">IF(ROW()=2, Table1[[#This Row],[Netto loon]], INDIRECT(ADDRESS(ROW()-1,COLUMN(F:F))))</f>
        <v>42922.884300000005</v>
      </c>
      <c r="J5716" s="6">
        <f ca="1">IF(ROW()=2, 0, Table1[[#This Row],[Belastbaar loon]]-INDIRECT(ADDRESS(ROW()-1,COLUMN(A:A))))</f>
        <v>10</v>
      </c>
      <c r="K5716" s="6">
        <f ca="1">Table1[[#This Row],[Netto loon]]-Table1[[#This Row],[Netto vorige schijf]]</f>
        <v>5.0977999999959138</v>
      </c>
      <c r="L5716" s="2">
        <f ca="1">(Table1[[#This Row],[Bruto tov vorige schijf]]-Table1[[#This Row],[Netto tov vorige schijf]])/MAX(Table1[[#This Row],[Bruto tov vorige schijf]],1)</f>
        <v>0.49022000000040861</v>
      </c>
    </row>
    <row r="5717" spans="1:12" x14ac:dyDescent="0.25">
      <c r="A5717" s="14">
        <v>64991</v>
      </c>
      <c r="B5717" s="6">
        <f>LoonHeffing2020(Table1[[#This Row],[Belastbaar loon]])</f>
        <v>24274.138500000001</v>
      </c>
      <c r="C5717" s="6">
        <f>AlgemeneHeffingsKorting2020(Table1[[#This Row],[Belastbaar loon]])</f>
        <v>199.43840000000003</v>
      </c>
      <c r="D5717" s="14">
        <f>ArbeidsKorting2020(Table1[[#This Row],[Belastbaar loon]])</f>
        <v>2016.78</v>
      </c>
      <c r="E5717" s="14">
        <f>MAX(Table1[[#This Row],[Loonheffing]]-Table1[[#This Row],[Algemene Heffingskorting]]-Table1[[#This Row],[Arbeidskorting]],0)</f>
        <v>22057.920100000003</v>
      </c>
      <c r="F5717" s="6">
        <f>Table1[[#This Row],[Belastbaar loon]]-Table1[[#This Row],[Belasting]]</f>
        <v>42933.079899999997</v>
      </c>
      <c r="G5717" s="2">
        <f>(Table1[[#This Row],[Belastbaar loon]]-Table1[[#This Row],[Netto loon]])/Table1[[#This Row],[Belastbaar loon]]</f>
        <v>0.33939961071532987</v>
      </c>
      <c r="H5717" s="14">
        <f t="shared" ca="1" si="83"/>
        <v>22053.017899999999</v>
      </c>
      <c r="I5717" s="14">
        <f ca="1">IF(ROW()=2, Table1[[#This Row],[Netto loon]], INDIRECT(ADDRESS(ROW()-1,COLUMN(F:F))))</f>
        <v>42927.982100000001</v>
      </c>
      <c r="J5717" s="6">
        <f ca="1">IF(ROW()=2, 0, Table1[[#This Row],[Belastbaar loon]]-INDIRECT(ADDRESS(ROW()-1,COLUMN(A:A))))</f>
        <v>10</v>
      </c>
      <c r="K5717" s="6">
        <f ca="1">Table1[[#This Row],[Netto loon]]-Table1[[#This Row],[Netto vorige schijf]]</f>
        <v>5.0977999999959138</v>
      </c>
      <c r="L5717" s="2">
        <f ca="1">(Table1[[#This Row],[Bruto tov vorige schijf]]-Table1[[#This Row],[Netto tov vorige schijf]])/MAX(Table1[[#This Row],[Bruto tov vorige schijf]],1)</f>
        <v>0.49022000000040861</v>
      </c>
    </row>
    <row r="5718" spans="1:12" x14ac:dyDescent="0.25">
      <c r="A5718" s="14">
        <v>65001</v>
      </c>
      <c r="B5718" s="6">
        <f>LoonHeffing2020(Table1[[#This Row],[Belastbaar loon]])</f>
        <v>24277.873500000002</v>
      </c>
      <c r="C5718" s="6">
        <f>AlgemeneHeffingsKorting2020(Table1[[#This Row],[Belastbaar loon]])</f>
        <v>198.87120000000002</v>
      </c>
      <c r="D5718" s="14">
        <f>ArbeidsKorting2020(Table1[[#This Row],[Belastbaar loon]])</f>
        <v>2016.18</v>
      </c>
      <c r="E5718" s="14">
        <f>MAX(Table1[[#This Row],[Loonheffing]]-Table1[[#This Row],[Algemene Heffingskorting]]-Table1[[#This Row],[Arbeidskorting]],0)</f>
        <v>22062.8223</v>
      </c>
      <c r="F5718" s="6">
        <f>Table1[[#This Row],[Belastbaar loon]]-Table1[[#This Row],[Belasting]]</f>
        <v>42938.1777</v>
      </c>
      <c r="G5718" s="2">
        <f>(Table1[[#This Row],[Belastbaar loon]]-Table1[[#This Row],[Netto loon]])/Table1[[#This Row],[Belastbaar loon]]</f>
        <v>0.339422813495177</v>
      </c>
      <c r="H5718" s="14">
        <f t="shared" ca="1" si="83"/>
        <v>22057.920100000003</v>
      </c>
      <c r="I5718" s="14">
        <f ca="1">IF(ROW()=2, Table1[[#This Row],[Netto loon]], INDIRECT(ADDRESS(ROW()-1,COLUMN(F:F))))</f>
        <v>42933.079899999997</v>
      </c>
      <c r="J5718" s="6">
        <f ca="1">IF(ROW()=2, 0, Table1[[#This Row],[Belastbaar loon]]-INDIRECT(ADDRESS(ROW()-1,COLUMN(A:A))))</f>
        <v>10</v>
      </c>
      <c r="K5718" s="6">
        <f ca="1">Table1[[#This Row],[Netto loon]]-Table1[[#This Row],[Netto vorige schijf]]</f>
        <v>5.0978000000031898</v>
      </c>
      <c r="L5718" s="2">
        <f ca="1">(Table1[[#This Row],[Bruto tov vorige schijf]]-Table1[[#This Row],[Netto tov vorige schijf]])/MAX(Table1[[#This Row],[Bruto tov vorige schijf]],1)</f>
        <v>0.49021999999968102</v>
      </c>
    </row>
    <row r="5719" spans="1:12" x14ac:dyDescent="0.25">
      <c r="A5719" s="14">
        <v>65011</v>
      </c>
      <c r="B5719" s="6">
        <f>LoonHeffing2020(Table1[[#This Row],[Belastbaar loon]])</f>
        <v>24281.608499999998</v>
      </c>
      <c r="C5719" s="6">
        <f>AlgemeneHeffingsKorting2020(Table1[[#This Row],[Belastbaar loon]])</f>
        <v>198.30400000000003</v>
      </c>
      <c r="D5719" s="14">
        <f>ArbeidsKorting2020(Table1[[#This Row],[Belastbaar loon]])</f>
        <v>2015.5800000000002</v>
      </c>
      <c r="E5719" s="14">
        <f>MAX(Table1[[#This Row],[Loonheffing]]-Table1[[#This Row],[Algemene Heffingskorting]]-Table1[[#This Row],[Arbeidskorting]],0)</f>
        <v>22067.724499999997</v>
      </c>
      <c r="F5719" s="6">
        <f>Table1[[#This Row],[Belastbaar loon]]-Table1[[#This Row],[Belasting]]</f>
        <v>42943.275500000003</v>
      </c>
      <c r="G5719" s="2">
        <f>(Table1[[#This Row],[Belastbaar loon]]-Table1[[#This Row],[Netto loon]])/Table1[[#This Row],[Belastbaar loon]]</f>
        <v>0.33944600913691525</v>
      </c>
      <c r="H5719" s="14">
        <f t="shared" ca="1" si="83"/>
        <v>22062.8223</v>
      </c>
      <c r="I5719" s="14">
        <f ca="1">IF(ROW()=2, Table1[[#This Row],[Netto loon]], INDIRECT(ADDRESS(ROW()-1,COLUMN(F:F))))</f>
        <v>42938.1777</v>
      </c>
      <c r="J5719" s="6">
        <f ca="1">IF(ROW()=2, 0, Table1[[#This Row],[Belastbaar loon]]-INDIRECT(ADDRESS(ROW()-1,COLUMN(A:A))))</f>
        <v>10</v>
      </c>
      <c r="K5719" s="6">
        <f ca="1">Table1[[#This Row],[Netto loon]]-Table1[[#This Row],[Netto vorige schijf]]</f>
        <v>5.0978000000031898</v>
      </c>
      <c r="L5719" s="2">
        <f ca="1">(Table1[[#This Row],[Bruto tov vorige schijf]]-Table1[[#This Row],[Netto tov vorige schijf]])/MAX(Table1[[#This Row],[Bruto tov vorige schijf]],1)</f>
        <v>0.49021999999968102</v>
      </c>
    </row>
    <row r="5720" spans="1:12" x14ac:dyDescent="0.25">
      <c r="A5720" s="14">
        <v>65021</v>
      </c>
      <c r="B5720" s="6">
        <f>LoonHeffing2020(Table1[[#This Row],[Belastbaar loon]])</f>
        <v>24285.343499999999</v>
      </c>
      <c r="C5720" s="6">
        <f>AlgemeneHeffingsKorting2020(Table1[[#This Row],[Belastbaar loon]])</f>
        <v>197.73680000000002</v>
      </c>
      <c r="D5720" s="14">
        <f>ArbeidsKorting2020(Table1[[#This Row],[Belastbaar loon]])</f>
        <v>2014.98</v>
      </c>
      <c r="E5720" s="14">
        <f>MAX(Table1[[#This Row],[Loonheffing]]-Table1[[#This Row],[Algemene Heffingskorting]]-Table1[[#This Row],[Arbeidskorting]],0)</f>
        <v>22072.626700000001</v>
      </c>
      <c r="F5720" s="6">
        <f>Table1[[#This Row],[Belastbaar loon]]-Table1[[#This Row],[Belasting]]</f>
        <v>42948.373299999999</v>
      </c>
      <c r="G5720" s="2">
        <f>(Table1[[#This Row],[Belastbaar loon]]-Table1[[#This Row],[Netto loon]])/Table1[[#This Row],[Belastbaar loon]]</f>
        <v>0.33946919764383815</v>
      </c>
      <c r="H5720" s="14">
        <f t="shared" ca="1" si="83"/>
        <v>22067.724499999997</v>
      </c>
      <c r="I5720" s="14">
        <f ca="1">IF(ROW()=2, Table1[[#This Row],[Netto loon]], INDIRECT(ADDRESS(ROW()-1,COLUMN(F:F))))</f>
        <v>42943.275500000003</v>
      </c>
      <c r="J5720" s="6">
        <f ca="1">IF(ROW()=2, 0, Table1[[#This Row],[Belastbaar loon]]-INDIRECT(ADDRESS(ROW()-1,COLUMN(A:A))))</f>
        <v>10</v>
      </c>
      <c r="K5720" s="6">
        <f ca="1">Table1[[#This Row],[Netto loon]]-Table1[[#This Row],[Netto vorige schijf]]</f>
        <v>5.0977999999959138</v>
      </c>
      <c r="L5720" s="2">
        <f ca="1">(Table1[[#This Row],[Bruto tov vorige schijf]]-Table1[[#This Row],[Netto tov vorige schijf]])/MAX(Table1[[#This Row],[Bruto tov vorige schijf]],1)</f>
        <v>0.49022000000040861</v>
      </c>
    </row>
    <row r="5721" spans="1:12" x14ac:dyDescent="0.25">
      <c r="A5721" s="14">
        <v>65031</v>
      </c>
      <c r="B5721" s="6">
        <f>LoonHeffing2020(Table1[[#This Row],[Belastbaar loon]])</f>
        <v>24289.0785</v>
      </c>
      <c r="C5721" s="6">
        <f>AlgemeneHeffingsKorting2020(Table1[[#This Row],[Belastbaar loon]])</f>
        <v>197.16960000000003</v>
      </c>
      <c r="D5721" s="14">
        <f>ArbeidsKorting2020(Table1[[#This Row],[Belastbaar loon]])</f>
        <v>2014.38</v>
      </c>
      <c r="E5721" s="14">
        <f>MAX(Table1[[#This Row],[Loonheffing]]-Table1[[#This Row],[Algemene Heffingskorting]]-Table1[[#This Row],[Arbeidskorting]],0)</f>
        <v>22077.528899999998</v>
      </c>
      <c r="F5721" s="6">
        <f>Table1[[#This Row],[Belastbaar loon]]-Table1[[#This Row],[Belasting]]</f>
        <v>42953.471100000002</v>
      </c>
      <c r="G5721" s="2">
        <f>(Table1[[#This Row],[Belastbaar loon]]-Table1[[#This Row],[Netto loon]])/Table1[[#This Row],[Belastbaar loon]]</f>
        <v>0.33949237901923696</v>
      </c>
      <c r="H5721" s="14">
        <f t="shared" ca="1" si="83"/>
        <v>22072.626700000001</v>
      </c>
      <c r="I5721" s="14">
        <f ca="1">IF(ROW()=2, Table1[[#This Row],[Netto loon]], INDIRECT(ADDRESS(ROW()-1,COLUMN(F:F))))</f>
        <v>42948.373299999999</v>
      </c>
      <c r="J5721" s="6">
        <f ca="1">IF(ROW()=2, 0, Table1[[#This Row],[Belastbaar loon]]-INDIRECT(ADDRESS(ROW()-1,COLUMN(A:A))))</f>
        <v>10</v>
      </c>
      <c r="K5721" s="6">
        <f ca="1">Table1[[#This Row],[Netto loon]]-Table1[[#This Row],[Netto vorige schijf]]</f>
        <v>5.0978000000031898</v>
      </c>
      <c r="L5721" s="2">
        <f ca="1">(Table1[[#This Row],[Bruto tov vorige schijf]]-Table1[[#This Row],[Netto tov vorige schijf]])/MAX(Table1[[#This Row],[Bruto tov vorige schijf]],1)</f>
        <v>0.49021999999968102</v>
      </c>
    </row>
    <row r="5722" spans="1:12" x14ac:dyDescent="0.25">
      <c r="A5722" s="14">
        <v>65041</v>
      </c>
      <c r="B5722" s="6">
        <f>LoonHeffing2020(Table1[[#This Row],[Belastbaar loon]])</f>
        <v>24292.8135</v>
      </c>
      <c r="C5722" s="6">
        <f>AlgemeneHeffingsKorting2020(Table1[[#This Row],[Belastbaar loon]])</f>
        <v>196.60240000000002</v>
      </c>
      <c r="D5722" s="14">
        <f>ArbeidsKorting2020(Table1[[#This Row],[Belastbaar loon]])</f>
        <v>2013.78</v>
      </c>
      <c r="E5722" s="14">
        <f>MAX(Table1[[#This Row],[Loonheffing]]-Table1[[#This Row],[Algemene Heffingskorting]]-Table1[[#This Row],[Arbeidskorting]],0)</f>
        <v>22082.431100000002</v>
      </c>
      <c r="F5722" s="6">
        <f>Table1[[#This Row],[Belastbaar loon]]-Table1[[#This Row],[Belasting]]</f>
        <v>42958.568899999998</v>
      </c>
      <c r="G5722" s="2">
        <f>(Table1[[#This Row],[Belastbaar loon]]-Table1[[#This Row],[Netto loon]])/Table1[[#This Row],[Belastbaar loon]]</f>
        <v>0.3395155532664012</v>
      </c>
      <c r="H5722" s="14">
        <f t="shared" ref="H5722:H5785" ca="1" si="84">IF(ROW()=2, 0, INDIRECT(ADDRESS(ROW()-1,COLUMN(E:E))))</f>
        <v>22077.528899999998</v>
      </c>
      <c r="I5722" s="14">
        <f ca="1">IF(ROW()=2, Table1[[#This Row],[Netto loon]], INDIRECT(ADDRESS(ROW()-1,COLUMN(F:F))))</f>
        <v>42953.471100000002</v>
      </c>
      <c r="J5722" s="6">
        <f ca="1">IF(ROW()=2, 0, Table1[[#This Row],[Belastbaar loon]]-INDIRECT(ADDRESS(ROW()-1,COLUMN(A:A))))</f>
        <v>10</v>
      </c>
      <c r="K5722" s="6">
        <f ca="1">Table1[[#This Row],[Netto loon]]-Table1[[#This Row],[Netto vorige schijf]]</f>
        <v>5.0977999999959138</v>
      </c>
      <c r="L5722" s="2">
        <f ca="1">(Table1[[#This Row],[Bruto tov vorige schijf]]-Table1[[#This Row],[Netto tov vorige schijf]])/MAX(Table1[[#This Row],[Bruto tov vorige schijf]],1)</f>
        <v>0.49022000000040861</v>
      </c>
    </row>
    <row r="5723" spans="1:12" x14ac:dyDescent="0.25">
      <c r="A5723" s="14">
        <v>65051</v>
      </c>
      <c r="B5723" s="6">
        <f>LoonHeffing2020(Table1[[#This Row],[Belastbaar loon]])</f>
        <v>24296.548500000001</v>
      </c>
      <c r="C5723" s="6">
        <f>AlgemeneHeffingsKorting2020(Table1[[#This Row],[Belastbaar loon]])</f>
        <v>196.03520000000003</v>
      </c>
      <c r="D5723" s="14">
        <f>ArbeidsKorting2020(Table1[[#This Row],[Belastbaar loon]])</f>
        <v>2013.18</v>
      </c>
      <c r="E5723" s="14">
        <f>MAX(Table1[[#This Row],[Loonheffing]]-Table1[[#This Row],[Algemene Heffingskorting]]-Table1[[#This Row],[Arbeidskorting]],0)</f>
        <v>22087.333300000002</v>
      </c>
      <c r="F5723" s="6">
        <f>Table1[[#This Row],[Belastbaar loon]]-Table1[[#This Row],[Belasting]]</f>
        <v>42963.666700000002</v>
      </c>
      <c r="G5723" s="2">
        <f>(Table1[[#This Row],[Belastbaar loon]]-Table1[[#This Row],[Netto loon]])/Table1[[#This Row],[Belastbaar loon]]</f>
        <v>0.33953872038861815</v>
      </c>
      <c r="H5723" s="14">
        <f t="shared" ca="1" si="84"/>
        <v>22082.431100000002</v>
      </c>
      <c r="I5723" s="14">
        <f ca="1">IF(ROW()=2, Table1[[#This Row],[Netto loon]], INDIRECT(ADDRESS(ROW()-1,COLUMN(F:F))))</f>
        <v>42958.568899999998</v>
      </c>
      <c r="J5723" s="6">
        <f ca="1">IF(ROW()=2, 0, Table1[[#This Row],[Belastbaar loon]]-INDIRECT(ADDRESS(ROW()-1,COLUMN(A:A))))</f>
        <v>10</v>
      </c>
      <c r="K5723" s="6">
        <f ca="1">Table1[[#This Row],[Netto loon]]-Table1[[#This Row],[Netto vorige schijf]]</f>
        <v>5.0978000000031898</v>
      </c>
      <c r="L5723" s="2">
        <f ca="1">(Table1[[#This Row],[Bruto tov vorige schijf]]-Table1[[#This Row],[Netto tov vorige schijf]])/MAX(Table1[[#This Row],[Bruto tov vorige schijf]],1)</f>
        <v>0.49021999999968102</v>
      </c>
    </row>
    <row r="5724" spans="1:12" x14ac:dyDescent="0.25">
      <c r="A5724" s="14">
        <v>65061</v>
      </c>
      <c r="B5724" s="6">
        <f>LoonHeffing2020(Table1[[#This Row],[Belastbaar loon]])</f>
        <v>24300.283500000001</v>
      </c>
      <c r="C5724" s="6">
        <f>AlgemeneHeffingsKorting2020(Table1[[#This Row],[Belastbaar loon]])</f>
        <v>195.46800000000002</v>
      </c>
      <c r="D5724" s="14">
        <f>ArbeidsKorting2020(Table1[[#This Row],[Belastbaar loon]])</f>
        <v>2012.5800000000002</v>
      </c>
      <c r="E5724" s="14">
        <f>MAX(Table1[[#This Row],[Loonheffing]]-Table1[[#This Row],[Algemene Heffingskorting]]-Table1[[#This Row],[Arbeidskorting]],0)</f>
        <v>22092.235499999999</v>
      </c>
      <c r="F5724" s="6">
        <f>Table1[[#This Row],[Belastbaar loon]]-Table1[[#This Row],[Belasting]]</f>
        <v>42968.764500000005</v>
      </c>
      <c r="G5724" s="2">
        <f>(Table1[[#This Row],[Belastbaar loon]]-Table1[[#This Row],[Netto loon]])/Table1[[#This Row],[Belastbaar loon]]</f>
        <v>0.33956188038917318</v>
      </c>
      <c r="H5724" s="14">
        <f t="shared" ca="1" si="84"/>
        <v>22087.333300000002</v>
      </c>
      <c r="I5724" s="14">
        <f ca="1">IF(ROW()=2, Table1[[#This Row],[Netto loon]], INDIRECT(ADDRESS(ROW()-1,COLUMN(F:F))))</f>
        <v>42963.666700000002</v>
      </c>
      <c r="J5724" s="6">
        <f ca="1">IF(ROW()=2, 0, Table1[[#This Row],[Belastbaar loon]]-INDIRECT(ADDRESS(ROW()-1,COLUMN(A:A))))</f>
        <v>10</v>
      </c>
      <c r="K5724" s="6">
        <f ca="1">Table1[[#This Row],[Netto loon]]-Table1[[#This Row],[Netto vorige schijf]]</f>
        <v>5.0978000000031898</v>
      </c>
      <c r="L5724" s="2">
        <f ca="1">(Table1[[#This Row],[Bruto tov vorige schijf]]-Table1[[#This Row],[Netto tov vorige schijf]])/MAX(Table1[[#This Row],[Bruto tov vorige schijf]],1)</f>
        <v>0.49021999999968102</v>
      </c>
    </row>
    <row r="5725" spans="1:12" x14ac:dyDescent="0.25">
      <c r="A5725" s="14">
        <v>65071</v>
      </c>
      <c r="B5725" s="6">
        <f>LoonHeffing2020(Table1[[#This Row],[Belastbaar loon]])</f>
        <v>24304.018499999998</v>
      </c>
      <c r="C5725" s="6">
        <f>AlgemeneHeffingsKorting2020(Table1[[#This Row],[Belastbaar loon]])</f>
        <v>194.90080000000003</v>
      </c>
      <c r="D5725" s="14">
        <f>ArbeidsKorting2020(Table1[[#This Row],[Belastbaar loon]])</f>
        <v>2011.98</v>
      </c>
      <c r="E5725" s="14">
        <f>MAX(Table1[[#This Row],[Loonheffing]]-Table1[[#This Row],[Algemene Heffingskorting]]-Table1[[#This Row],[Arbeidskorting]],0)</f>
        <v>22097.137699999999</v>
      </c>
      <c r="F5725" s="6">
        <f>Table1[[#This Row],[Belastbaar loon]]-Table1[[#This Row],[Belasting]]</f>
        <v>42973.862300000001</v>
      </c>
      <c r="G5725" s="2">
        <f>(Table1[[#This Row],[Belastbaar loon]]-Table1[[#This Row],[Netto loon]])/Table1[[#This Row],[Belastbaar loon]]</f>
        <v>0.33958503327134976</v>
      </c>
      <c r="H5725" s="14">
        <f t="shared" ca="1" si="84"/>
        <v>22092.235499999999</v>
      </c>
      <c r="I5725" s="14">
        <f ca="1">IF(ROW()=2, Table1[[#This Row],[Netto loon]], INDIRECT(ADDRESS(ROW()-1,COLUMN(F:F))))</f>
        <v>42968.764500000005</v>
      </c>
      <c r="J5725" s="6">
        <f ca="1">IF(ROW()=2, 0, Table1[[#This Row],[Belastbaar loon]]-INDIRECT(ADDRESS(ROW()-1,COLUMN(A:A))))</f>
        <v>10</v>
      </c>
      <c r="K5725" s="6">
        <f ca="1">Table1[[#This Row],[Netto loon]]-Table1[[#This Row],[Netto vorige schijf]]</f>
        <v>5.0977999999959138</v>
      </c>
      <c r="L5725" s="2">
        <f ca="1">(Table1[[#This Row],[Bruto tov vorige schijf]]-Table1[[#This Row],[Netto tov vorige schijf]])/MAX(Table1[[#This Row],[Bruto tov vorige schijf]],1)</f>
        <v>0.49022000000040861</v>
      </c>
    </row>
    <row r="5726" spans="1:12" x14ac:dyDescent="0.25">
      <c r="A5726" s="14">
        <v>65081</v>
      </c>
      <c r="B5726" s="6">
        <f>LoonHeffing2020(Table1[[#This Row],[Belastbaar loon]])</f>
        <v>24307.753499999999</v>
      </c>
      <c r="C5726" s="6">
        <f>AlgemeneHeffingsKorting2020(Table1[[#This Row],[Belastbaar loon]])</f>
        <v>194.33360000000002</v>
      </c>
      <c r="D5726" s="14">
        <f>ArbeidsKorting2020(Table1[[#This Row],[Belastbaar loon]])</f>
        <v>2011.38</v>
      </c>
      <c r="E5726" s="14">
        <f>MAX(Table1[[#This Row],[Loonheffing]]-Table1[[#This Row],[Algemene Heffingskorting]]-Table1[[#This Row],[Arbeidskorting]],0)</f>
        <v>22102.039899999996</v>
      </c>
      <c r="F5726" s="6">
        <f>Table1[[#This Row],[Belastbaar loon]]-Table1[[#This Row],[Belasting]]</f>
        <v>42978.960100000004</v>
      </c>
      <c r="G5726" s="2">
        <f>(Table1[[#This Row],[Belastbaar loon]]-Table1[[#This Row],[Netto loon]])/Table1[[#This Row],[Belastbaar loon]]</f>
        <v>0.33960817903842899</v>
      </c>
      <c r="H5726" s="14">
        <f t="shared" ca="1" si="84"/>
        <v>22097.137699999999</v>
      </c>
      <c r="I5726" s="14">
        <f ca="1">IF(ROW()=2, Table1[[#This Row],[Netto loon]], INDIRECT(ADDRESS(ROW()-1,COLUMN(F:F))))</f>
        <v>42973.862300000001</v>
      </c>
      <c r="J5726" s="6">
        <f ca="1">IF(ROW()=2, 0, Table1[[#This Row],[Belastbaar loon]]-INDIRECT(ADDRESS(ROW()-1,COLUMN(A:A))))</f>
        <v>10</v>
      </c>
      <c r="K5726" s="6">
        <f ca="1">Table1[[#This Row],[Netto loon]]-Table1[[#This Row],[Netto vorige schijf]]</f>
        <v>5.0978000000031898</v>
      </c>
      <c r="L5726" s="2">
        <f ca="1">(Table1[[#This Row],[Bruto tov vorige schijf]]-Table1[[#This Row],[Netto tov vorige schijf]])/MAX(Table1[[#This Row],[Bruto tov vorige schijf]],1)</f>
        <v>0.49021999999968102</v>
      </c>
    </row>
    <row r="5727" spans="1:12" x14ac:dyDescent="0.25">
      <c r="A5727" s="14">
        <v>65091</v>
      </c>
      <c r="B5727" s="6">
        <f>LoonHeffing2020(Table1[[#This Row],[Belastbaar loon]])</f>
        <v>24311.488499999999</v>
      </c>
      <c r="C5727" s="6">
        <f>AlgemeneHeffingsKorting2020(Table1[[#This Row],[Belastbaar loon]])</f>
        <v>193.7664</v>
      </c>
      <c r="D5727" s="14">
        <f>ArbeidsKorting2020(Table1[[#This Row],[Belastbaar loon]])</f>
        <v>2010.78</v>
      </c>
      <c r="E5727" s="14">
        <f>MAX(Table1[[#This Row],[Loonheffing]]-Table1[[#This Row],[Algemene Heffingskorting]]-Table1[[#This Row],[Arbeidskorting]],0)</f>
        <v>22106.9421</v>
      </c>
      <c r="F5727" s="6">
        <f>Table1[[#This Row],[Belastbaar loon]]-Table1[[#This Row],[Belasting]]</f>
        <v>42984.0579</v>
      </c>
      <c r="G5727" s="2">
        <f>(Table1[[#This Row],[Belastbaar loon]]-Table1[[#This Row],[Netto loon]])/Table1[[#This Row],[Belastbaar loon]]</f>
        <v>0.33963131769369037</v>
      </c>
      <c r="H5727" s="14">
        <f t="shared" ca="1" si="84"/>
        <v>22102.039899999996</v>
      </c>
      <c r="I5727" s="14">
        <f ca="1">IF(ROW()=2, Table1[[#This Row],[Netto loon]], INDIRECT(ADDRESS(ROW()-1,COLUMN(F:F))))</f>
        <v>42978.960100000004</v>
      </c>
      <c r="J5727" s="6">
        <f ca="1">IF(ROW()=2, 0, Table1[[#This Row],[Belastbaar loon]]-INDIRECT(ADDRESS(ROW()-1,COLUMN(A:A))))</f>
        <v>10</v>
      </c>
      <c r="K5727" s="6">
        <f ca="1">Table1[[#This Row],[Netto loon]]-Table1[[#This Row],[Netto vorige schijf]]</f>
        <v>5.0977999999959138</v>
      </c>
      <c r="L5727" s="2">
        <f ca="1">(Table1[[#This Row],[Bruto tov vorige schijf]]-Table1[[#This Row],[Netto tov vorige schijf]])/MAX(Table1[[#This Row],[Bruto tov vorige schijf]],1)</f>
        <v>0.49022000000040861</v>
      </c>
    </row>
    <row r="5728" spans="1:12" x14ac:dyDescent="0.25">
      <c r="A5728" s="14">
        <v>65101</v>
      </c>
      <c r="B5728" s="6">
        <f>LoonHeffing2020(Table1[[#This Row],[Belastbaar loon]])</f>
        <v>24315.2235</v>
      </c>
      <c r="C5728" s="6">
        <f>AlgemeneHeffingsKorting2020(Table1[[#This Row],[Belastbaar loon]])</f>
        <v>193.19920000000002</v>
      </c>
      <c r="D5728" s="14">
        <f>ArbeidsKorting2020(Table1[[#This Row],[Belastbaar loon]])</f>
        <v>2010.18</v>
      </c>
      <c r="E5728" s="14">
        <f>MAX(Table1[[#This Row],[Loonheffing]]-Table1[[#This Row],[Algemene Heffingskorting]]-Table1[[#This Row],[Arbeidskorting]],0)</f>
        <v>22111.844300000001</v>
      </c>
      <c r="F5728" s="6">
        <f>Table1[[#This Row],[Belastbaar loon]]-Table1[[#This Row],[Belasting]]</f>
        <v>42989.155700000003</v>
      </c>
      <c r="G5728" s="2">
        <f>(Table1[[#This Row],[Belastbaar loon]]-Table1[[#This Row],[Netto loon]])/Table1[[#This Row],[Belastbaar loon]]</f>
        <v>0.33965444924041099</v>
      </c>
      <c r="H5728" s="14">
        <f t="shared" ca="1" si="84"/>
        <v>22106.9421</v>
      </c>
      <c r="I5728" s="14">
        <f ca="1">IF(ROW()=2, Table1[[#This Row],[Netto loon]], INDIRECT(ADDRESS(ROW()-1,COLUMN(F:F))))</f>
        <v>42984.0579</v>
      </c>
      <c r="J5728" s="6">
        <f ca="1">IF(ROW()=2, 0, Table1[[#This Row],[Belastbaar loon]]-INDIRECT(ADDRESS(ROW()-1,COLUMN(A:A))))</f>
        <v>10</v>
      </c>
      <c r="K5728" s="6">
        <f ca="1">Table1[[#This Row],[Netto loon]]-Table1[[#This Row],[Netto vorige schijf]]</f>
        <v>5.0978000000031898</v>
      </c>
      <c r="L5728" s="2">
        <f ca="1">(Table1[[#This Row],[Bruto tov vorige schijf]]-Table1[[#This Row],[Netto tov vorige schijf]])/MAX(Table1[[#This Row],[Bruto tov vorige schijf]],1)</f>
        <v>0.49021999999968102</v>
      </c>
    </row>
    <row r="5729" spans="1:12" x14ac:dyDescent="0.25">
      <c r="A5729" s="14">
        <v>65111</v>
      </c>
      <c r="B5729" s="6">
        <f>LoonHeffing2020(Table1[[#This Row],[Belastbaar loon]])</f>
        <v>24318.958500000001</v>
      </c>
      <c r="C5729" s="6">
        <f>AlgemeneHeffingsKorting2020(Table1[[#This Row],[Belastbaar loon]])</f>
        <v>192.63200000000001</v>
      </c>
      <c r="D5729" s="14">
        <f>ArbeidsKorting2020(Table1[[#This Row],[Belastbaar loon]])</f>
        <v>2009.5800000000002</v>
      </c>
      <c r="E5729" s="14">
        <f>MAX(Table1[[#This Row],[Loonheffing]]-Table1[[#This Row],[Algemene Heffingskorting]]-Table1[[#This Row],[Arbeidskorting]],0)</f>
        <v>22116.746499999997</v>
      </c>
      <c r="F5729" s="6">
        <f>Table1[[#This Row],[Belastbaar loon]]-Table1[[#This Row],[Belasting]]</f>
        <v>42994.253500000006</v>
      </c>
      <c r="G5729" s="2">
        <f>(Table1[[#This Row],[Belastbaar loon]]-Table1[[#This Row],[Netto loon]])/Table1[[#This Row],[Belastbaar loon]]</f>
        <v>0.33967757368186624</v>
      </c>
      <c r="H5729" s="14">
        <f t="shared" ca="1" si="84"/>
        <v>22111.844300000001</v>
      </c>
      <c r="I5729" s="14">
        <f ca="1">IF(ROW()=2, Table1[[#This Row],[Netto loon]], INDIRECT(ADDRESS(ROW()-1,COLUMN(F:F))))</f>
        <v>42989.155700000003</v>
      </c>
      <c r="J5729" s="6">
        <f ca="1">IF(ROW()=2, 0, Table1[[#This Row],[Belastbaar loon]]-INDIRECT(ADDRESS(ROW()-1,COLUMN(A:A))))</f>
        <v>10</v>
      </c>
      <c r="K5729" s="6">
        <f ca="1">Table1[[#This Row],[Netto loon]]-Table1[[#This Row],[Netto vorige schijf]]</f>
        <v>5.0978000000031898</v>
      </c>
      <c r="L5729" s="2">
        <f ca="1">(Table1[[#This Row],[Bruto tov vorige schijf]]-Table1[[#This Row],[Netto tov vorige schijf]])/MAX(Table1[[#This Row],[Bruto tov vorige schijf]],1)</f>
        <v>0.49021999999968102</v>
      </c>
    </row>
    <row r="5730" spans="1:12" x14ac:dyDescent="0.25">
      <c r="A5730" s="14">
        <v>65121</v>
      </c>
      <c r="B5730" s="6">
        <f>LoonHeffing2020(Table1[[#This Row],[Belastbaar loon]])</f>
        <v>24322.693500000001</v>
      </c>
      <c r="C5730" s="6">
        <f>AlgemeneHeffingsKorting2020(Table1[[#This Row],[Belastbaar loon]])</f>
        <v>192.06480000000002</v>
      </c>
      <c r="D5730" s="14">
        <f>ArbeidsKorting2020(Table1[[#This Row],[Belastbaar loon]])</f>
        <v>2008.98</v>
      </c>
      <c r="E5730" s="14">
        <f>MAX(Table1[[#This Row],[Loonheffing]]-Table1[[#This Row],[Algemene Heffingskorting]]-Table1[[#This Row],[Arbeidskorting]],0)</f>
        <v>22121.648700000002</v>
      </c>
      <c r="F5730" s="6">
        <f>Table1[[#This Row],[Belastbaar loon]]-Table1[[#This Row],[Belasting]]</f>
        <v>42999.351299999995</v>
      </c>
      <c r="G5730" s="2">
        <f>(Table1[[#This Row],[Belastbaar loon]]-Table1[[#This Row],[Netto loon]])/Table1[[#This Row],[Belastbaar loon]]</f>
        <v>0.3397006910213296</v>
      </c>
      <c r="H5730" s="14">
        <f t="shared" ca="1" si="84"/>
        <v>22116.746499999997</v>
      </c>
      <c r="I5730" s="14">
        <f ca="1">IF(ROW()=2, Table1[[#This Row],[Netto loon]], INDIRECT(ADDRESS(ROW()-1,COLUMN(F:F))))</f>
        <v>42994.253500000006</v>
      </c>
      <c r="J5730" s="6">
        <f ca="1">IF(ROW()=2, 0, Table1[[#This Row],[Belastbaar loon]]-INDIRECT(ADDRESS(ROW()-1,COLUMN(A:A))))</f>
        <v>10</v>
      </c>
      <c r="K5730" s="6">
        <f ca="1">Table1[[#This Row],[Netto loon]]-Table1[[#This Row],[Netto vorige schijf]]</f>
        <v>5.0977999999886379</v>
      </c>
      <c r="L5730" s="2">
        <f ca="1">(Table1[[#This Row],[Bruto tov vorige schijf]]-Table1[[#This Row],[Netto tov vorige schijf]])/MAX(Table1[[#This Row],[Bruto tov vorige schijf]],1)</f>
        <v>0.49022000000113619</v>
      </c>
    </row>
    <row r="5731" spans="1:12" x14ac:dyDescent="0.25">
      <c r="A5731" s="14">
        <v>65131</v>
      </c>
      <c r="B5731" s="6">
        <f>LoonHeffing2020(Table1[[#This Row],[Belastbaar loon]])</f>
        <v>24326.428499999998</v>
      </c>
      <c r="C5731" s="6">
        <f>AlgemeneHeffingsKorting2020(Table1[[#This Row],[Belastbaar loon]])</f>
        <v>191.49760000000001</v>
      </c>
      <c r="D5731" s="14">
        <f>ArbeidsKorting2020(Table1[[#This Row],[Belastbaar loon]])</f>
        <v>2008.38</v>
      </c>
      <c r="E5731" s="14">
        <f>MAX(Table1[[#This Row],[Loonheffing]]-Table1[[#This Row],[Algemene Heffingskorting]]-Table1[[#This Row],[Arbeidskorting]],0)</f>
        <v>22126.550899999998</v>
      </c>
      <c r="F5731" s="6">
        <f>Table1[[#This Row],[Belastbaar loon]]-Table1[[#This Row],[Belasting]]</f>
        <v>43004.449099999998</v>
      </c>
      <c r="G5731" s="2">
        <f>(Table1[[#This Row],[Belastbaar loon]]-Table1[[#This Row],[Netto loon]])/Table1[[#This Row],[Belastbaar loon]]</f>
        <v>0.33972380126207186</v>
      </c>
      <c r="H5731" s="14">
        <f t="shared" ca="1" si="84"/>
        <v>22121.648700000002</v>
      </c>
      <c r="I5731" s="14">
        <f ca="1">IF(ROW()=2, Table1[[#This Row],[Netto loon]], INDIRECT(ADDRESS(ROW()-1,COLUMN(F:F))))</f>
        <v>42999.351299999995</v>
      </c>
      <c r="J5731" s="6">
        <f ca="1">IF(ROW()=2, 0, Table1[[#This Row],[Belastbaar loon]]-INDIRECT(ADDRESS(ROW()-1,COLUMN(A:A))))</f>
        <v>10</v>
      </c>
      <c r="K5731" s="6">
        <f ca="1">Table1[[#This Row],[Netto loon]]-Table1[[#This Row],[Netto vorige schijf]]</f>
        <v>5.0978000000031898</v>
      </c>
      <c r="L5731" s="2">
        <f ca="1">(Table1[[#This Row],[Bruto tov vorige schijf]]-Table1[[#This Row],[Netto tov vorige schijf]])/MAX(Table1[[#This Row],[Bruto tov vorige schijf]],1)</f>
        <v>0.49021999999968102</v>
      </c>
    </row>
    <row r="5732" spans="1:12" x14ac:dyDescent="0.25">
      <c r="A5732" s="14">
        <v>65141</v>
      </c>
      <c r="B5732" s="6">
        <f>LoonHeffing2020(Table1[[#This Row],[Belastbaar loon]])</f>
        <v>24330.163499999999</v>
      </c>
      <c r="C5732" s="6">
        <f>AlgemeneHeffingsKorting2020(Table1[[#This Row],[Belastbaar loon]])</f>
        <v>190.93040000000002</v>
      </c>
      <c r="D5732" s="14">
        <f>ArbeidsKorting2020(Table1[[#This Row],[Belastbaar loon]])</f>
        <v>2007.78</v>
      </c>
      <c r="E5732" s="14">
        <f>MAX(Table1[[#This Row],[Loonheffing]]-Table1[[#This Row],[Algemene Heffingskorting]]-Table1[[#This Row],[Arbeidskorting]],0)</f>
        <v>22131.453099999999</v>
      </c>
      <c r="F5732" s="6">
        <f>Table1[[#This Row],[Belastbaar loon]]-Table1[[#This Row],[Belasting]]</f>
        <v>43009.546900000001</v>
      </c>
      <c r="G5732" s="2">
        <f>(Table1[[#This Row],[Belastbaar loon]]-Table1[[#This Row],[Netto loon]])/Table1[[#This Row],[Belastbaar loon]]</f>
        <v>0.33974690440736249</v>
      </c>
      <c r="H5732" s="14">
        <f t="shared" ca="1" si="84"/>
        <v>22126.550899999998</v>
      </c>
      <c r="I5732" s="14">
        <f ca="1">IF(ROW()=2, Table1[[#This Row],[Netto loon]], INDIRECT(ADDRESS(ROW()-1,COLUMN(F:F))))</f>
        <v>43004.449099999998</v>
      </c>
      <c r="J5732" s="6">
        <f ca="1">IF(ROW()=2, 0, Table1[[#This Row],[Belastbaar loon]]-INDIRECT(ADDRESS(ROW()-1,COLUMN(A:A))))</f>
        <v>10</v>
      </c>
      <c r="K5732" s="6">
        <f ca="1">Table1[[#This Row],[Netto loon]]-Table1[[#This Row],[Netto vorige schijf]]</f>
        <v>5.0978000000031898</v>
      </c>
      <c r="L5732" s="2">
        <f ca="1">(Table1[[#This Row],[Bruto tov vorige schijf]]-Table1[[#This Row],[Netto tov vorige schijf]])/MAX(Table1[[#This Row],[Bruto tov vorige schijf]],1)</f>
        <v>0.49021999999968102</v>
      </c>
    </row>
    <row r="5733" spans="1:12" x14ac:dyDescent="0.25">
      <c r="A5733" s="14">
        <v>65151</v>
      </c>
      <c r="B5733" s="6">
        <f>LoonHeffing2020(Table1[[#This Row],[Belastbaar loon]])</f>
        <v>24333.898499999999</v>
      </c>
      <c r="C5733" s="6">
        <f>AlgemeneHeffingsKorting2020(Table1[[#This Row],[Belastbaar loon]])</f>
        <v>190.36320000000001</v>
      </c>
      <c r="D5733" s="14">
        <f>ArbeidsKorting2020(Table1[[#This Row],[Belastbaar loon]])</f>
        <v>2007.18</v>
      </c>
      <c r="E5733" s="14">
        <f>MAX(Table1[[#This Row],[Loonheffing]]-Table1[[#This Row],[Algemene Heffingskorting]]-Table1[[#This Row],[Arbeidskorting]],0)</f>
        <v>22136.355299999999</v>
      </c>
      <c r="F5733" s="6">
        <f>Table1[[#This Row],[Belastbaar loon]]-Table1[[#This Row],[Belasting]]</f>
        <v>43014.644700000004</v>
      </c>
      <c r="G5733" s="2">
        <f>(Table1[[#This Row],[Belastbaar loon]]-Table1[[#This Row],[Netto loon]])/Table1[[#This Row],[Belastbaar loon]]</f>
        <v>0.33977000046046868</v>
      </c>
      <c r="H5733" s="14">
        <f t="shared" ca="1" si="84"/>
        <v>22131.453099999999</v>
      </c>
      <c r="I5733" s="14">
        <f ca="1">IF(ROW()=2, Table1[[#This Row],[Netto loon]], INDIRECT(ADDRESS(ROW()-1,COLUMN(F:F))))</f>
        <v>43009.546900000001</v>
      </c>
      <c r="J5733" s="6">
        <f ca="1">IF(ROW()=2, 0, Table1[[#This Row],[Belastbaar loon]]-INDIRECT(ADDRESS(ROW()-1,COLUMN(A:A))))</f>
        <v>10</v>
      </c>
      <c r="K5733" s="6">
        <f ca="1">Table1[[#This Row],[Netto loon]]-Table1[[#This Row],[Netto vorige schijf]]</f>
        <v>5.0978000000031898</v>
      </c>
      <c r="L5733" s="2">
        <f ca="1">(Table1[[#This Row],[Bruto tov vorige schijf]]-Table1[[#This Row],[Netto tov vorige schijf]])/MAX(Table1[[#This Row],[Bruto tov vorige schijf]],1)</f>
        <v>0.49021999999968102</v>
      </c>
    </row>
    <row r="5734" spans="1:12" x14ac:dyDescent="0.25">
      <c r="A5734" s="14">
        <v>65161</v>
      </c>
      <c r="B5734" s="6">
        <f>LoonHeffing2020(Table1[[#This Row],[Belastbaar loon]])</f>
        <v>24337.6335</v>
      </c>
      <c r="C5734" s="6">
        <f>AlgemeneHeffingsKorting2020(Table1[[#This Row],[Belastbaar loon]])</f>
        <v>189.79600000000002</v>
      </c>
      <c r="D5734" s="14">
        <f>ArbeidsKorting2020(Table1[[#This Row],[Belastbaar loon]])</f>
        <v>2006.5800000000002</v>
      </c>
      <c r="E5734" s="14">
        <f>MAX(Table1[[#This Row],[Loonheffing]]-Table1[[#This Row],[Algemene Heffingskorting]]-Table1[[#This Row],[Arbeidskorting]],0)</f>
        <v>22141.2575</v>
      </c>
      <c r="F5734" s="6">
        <f>Table1[[#This Row],[Belastbaar loon]]-Table1[[#This Row],[Belasting]]</f>
        <v>43019.7425</v>
      </c>
      <c r="G5734" s="2">
        <f>(Table1[[#This Row],[Belastbaar loon]]-Table1[[#This Row],[Netto loon]])/Table1[[#This Row],[Belastbaar loon]]</f>
        <v>0.33979308942465586</v>
      </c>
      <c r="H5734" s="14">
        <f t="shared" ca="1" si="84"/>
        <v>22136.355299999999</v>
      </c>
      <c r="I5734" s="14">
        <f ca="1">IF(ROW()=2, Table1[[#This Row],[Netto loon]], INDIRECT(ADDRESS(ROW()-1,COLUMN(F:F))))</f>
        <v>43014.644700000004</v>
      </c>
      <c r="J5734" s="6">
        <f ca="1">IF(ROW()=2, 0, Table1[[#This Row],[Belastbaar loon]]-INDIRECT(ADDRESS(ROW()-1,COLUMN(A:A))))</f>
        <v>10</v>
      </c>
      <c r="K5734" s="6">
        <f ca="1">Table1[[#This Row],[Netto loon]]-Table1[[#This Row],[Netto vorige schijf]]</f>
        <v>5.0977999999959138</v>
      </c>
      <c r="L5734" s="2">
        <f ca="1">(Table1[[#This Row],[Bruto tov vorige schijf]]-Table1[[#This Row],[Netto tov vorige schijf]])/MAX(Table1[[#This Row],[Bruto tov vorige schijf]],1)</f>
        <v>0.49022000000040861</v>
      </c>
    </row>
    <row r="5735" spans="1:12" x14ac:dyDescent="0.25">
      <c r="A5735" s="14">
        <v>65171</v>
      </c>
      <c r="B5735" s="6">
        <f>LoonHeffing2020(Table1[[#This Row],[Belastbaar loon]])</f>
        <v>24341.3685</v>
      </c>
      <c r="C5735" s="6">
        <f>AlgemeneHeffingsKorting2020(Table1[[#This Row],[Belastbaar loon]])</f>
        <v>189.22880000000001</v>
      </c>
      <c r="D5735" s="14">
        <f>ArbeidsKorting2020(Table1[[#This Row],[Belastbaar loon]])</f>
        <v>2005.98</v>
      </c>
      <c r="E5735" s="14">
        <f>MAX(Table1[[#This Row],[Loonheffing]]-Table1[[#This Row],[Algemene Heffingskorting]]-Table1[[#This Row],[Arbeidskorting]],0)</f>
        <v>22146.1597</v>
      </c>
      <c r="F5735" s="6">
        <f>Table1[[#This Row],[Belastbaar loon]]-Table1[[#This Row],[Belasting]]</f>
        <v>43024.840299999996</v>
      </c>
      <c r="G5735" s="2">
        <f>(Table1[[#This Row],[Belastbaar loon]]-Table1[[#This Row],[Netto loon]])/Table1[[#This Row],[Belastbaar loon]]</f>
        <v>0.33981617130318703</v>
      </c>
      <c r="H5735" s="14">
        <f t="shared" ca="1" si="84"/>
        <v>22141.2575</v>
      </c>
      <c r="I5735" s="14">
        <f ca="1">IF(ROW()=2, Table1[[#This Row],[Netto loon]], INDIRECT(ADDRESS(ROW()-1,COLUMN(F:F))))</f>
        <v>43019.7425</v>
      </c>
      <c r="J5735" s="6">
        <f ca="1">IF(ROW()=2, 0, Table1[[#This Row],[Belastbaar loon]]-INDIRECT(ADDRESS(ROW()-1,COLUMN(A:A))))</f>
        <v>10</v>
      </c>
      <c r="K5735" s="6">
        <f ca="1">Table1[[#This Row],[Netto loon]]-Table1[[#This Row],[Netto vorige schijf]]</f>
        <v>5.0977999999959138</v>
      </c>
      <c r="L5735" s="2">
        <f ca="1">(Table1[[#This Row],[Bruto tov vorige schijf]]-Table1[[#This Row],[Netto tov vorige schijf]])/MAX(Table1[[#This Row],[Bruto tov vorige schijf]],1)</f>
        <v>0.49022000000040861</v>
      </c>
    </row>
    <row r="5736" spans="1:12" x14ac:dyDescent="0.25">
      <c r="A5736" s="14">
        <v>65181</v>
      </c>
      <c r="B5736" s="6">
        <f>LoonHeffing2020(Table1[[#This Row],[Belastbaar loon]])</f>
        <v>24345.103500000001</v>
      </c>
      <c r="C5736" s="6">
        <f>AlgemeneHeffingsKorting2020(Table1[[#This Row],[Belastbaar loon]])</f>
        <v>188.66160000000002</v>
      </c>
      <c r="D5736" s="14">
        <f>ArbeidsKorting2020(Table1[[#This Row],[Belastbaar loon]])</f>
        <v>2005.38</v>
      </c>
      <c r="E5736" s="14">
        <f>MAX(Table1[[#This Row],[Loonheffing]]-Table1[[#This Row],[Algemene Heffingskorting]]-Table1[[#This Row],[Arbeidskorting]],0)</f>
        <v>22151.061900000001</v>
      </c>
      <c r="F5736" s="6">
        <f>Table1[[#This Row],[Belastbaar loon]]-Table1[[#This Row],[Belasting]]</f>
        <v>43029.938099999999</v>
      </c>
      <c r="G5736" s="2">
        <f>(Table1[[#This Row],[Belastbaar loon]]-Table1[[#This Row],[Netto loon]])/Table1[[#This Row],[Belastbaar loon]]</f>
        <v>0.33983924609932342</v>
      </c>
      <c r="H5736" s="14">
        <f t="shared" ca="1" si="84"/>
        <v>22146.1597</v>
      </c>
      <c r="I5736" s="14">
        <f ca="1">IF(ROW()=2, Table1[[#This Row],[Netto loon]], INDIRECT(ADDRESS(ROW()-1,COLUMN(F:F))))</f>
        <v>43024.840299999996</v>
      </c>
      <c r="J5736" s="6">
        <f ca="1">IF(ROW()=2, 0, Table1[[#This Row],[Belastbaar loon]]-INDIRECT(ADDRESS(ROW()-1,COLUMN(A:A))))</f>
        <v>10</v>
      </c>
      <c r="K5736" s="6">
        <f ca="1">Table1[[#This Row],[Netto loon]]-Table1[[#This Row],[Netto vorige schijf]]</f>
        <v>5.0978000000031898</v>
      </c>
      <c r="L5736" s="2">
        <f ca="1">(Table1[[#This Row],[Bruto tov vorige schijf]]-Table1[[#This Row],[Netto tov vorige schijf]])/MAX(Table1[[#This Row],[Bruto tov vorige schijf]],1)</f>
        <v>0.49021999999968102</v>
      </c>
    </row>
    <row r="5737" spans="1:12" x14ac:dyDescent="0.25">
      <c r="A5737" s="14">
        <v>65191</v>
      </c>
      <c r="B5737" s="6">
        <f>LoonHeffing2020(Table1[[#This Row],[Belastbaar loon]])</f>
        <v>24348.838500000002</v>
      </c>
      <c r="C5737" s="6">
        <f>AlgemeneHeffingsKorting2020(Table1[[#This Row],[Belastbaar loon]])</f>
        <v>188.09440000000001</v>
      </c>
      <c r="D5737" s="14">
        <f>ArbeidsKorting2020(Table1[[#This Row],[Belastbaar loon]])</f>
        <v>2004.78</v>
      </c>
      <c r="E5737" s="14">
        <f>MAX(Table1[[#This Row],[Loonheffing]]-Table1[[#This Row],[Algemene Heffingskorting]]-Table1[[#This Row],[Arbeidskorting]],0)</f>
        <v>22155.964100000001</v>
      </c>
      <c r="F5737" s="6">
        <f>Table1[[#This Row],[Belastbaar loon]]-Table1[[#This Row],[Belasting]]</f>
        <v>43035.035900000003</v>
      </c>
      <c r="G5737" s="2">
        <f>(Table1[[#This Row],[Belastbaar loon]]-Table1[[#This Row],[Netto loon]])/Table1[[#This Row],[Belastbaar loon]]</f>
        <v>0.33986231381632431</v>
      </c>
      <c r="H5737" s="14">
        <f t="shared" ca="1" si="84"/>
        <v>22151.061900000001</v>
      </c>
      <c r="I5737" s="14">
        <f ca="1">IF(ROW()=2, Table1[[#This Row],[Netto loon]], INDIRECT(ADDRESS(ROW()-1,COLUMN(F:F))))</f>
        <v>43029.938099999999</v>
      </c>
      <c r="J5737" s="6">
        <f ca="1">IF(ROW()=2, 0, Table1[[#This Row],[Belastbaar loon]]-INDIRECT(ADDRESS(ROW()-1,COLUMN(A:A))))</f>
        <v>10</v>
      </c>
      <c r="K5737" s="6">
        <f ca="1">Table1[[#This Row],[Netto loon]]-Table1[[#This Row],[Netto vorige schijf]]</f>
        <v>5.0978000000031898</v>
      </c>
      <c r="L5737" s="2">
        <f ca="1">(Table1[[#This Row],[Bruto tov vorige schijf]]-Table1[[#This Row],[Netto tov vorige schijf]])/MAX(Table1[[#This Row],[Bruto tov vorige schijf]],1)</f>
        <v>0.49021999999968102</v>
      </c>
    </row>
    <row r="5738" spans="1:12" x14ac:dyDescent="0.25">
      <c r="A5738" s="14">
        <v>65201</v>
      </c>
      <c r="B5738" s="6">
        <f>LoonHeffing2020(Table1[[#This Row],[Belastbaar loon]])</f>
        <v>24352.573499999999</v>
      </c>
      <c r="C5738" s="6">
        <f>AlgemeneHeffingsKorting2020(Table1[[#This Row],[Belastbaar loon]])</f>
        <v>187.52720000000002</v>
      </c>
      <c r="D5738" s="14">
        <f>ArbeidsKorting2020(Table1[[#This Row],[Belastbaar loon]])</f>
        <v>2004.18</v>
      </c>
      <c r="E5738" s="14">
        <f>MAX(Table1[[#This Row],[Loonheffing]]-Table1[[#This Row],[Algemene Heffingskorting]]-Table1[[#This Row],[Arbeidskorting]],0)</f>
        <v>22160.866299999998</v>
      </c>
      <c r="F5738" s="6">
        <f>Table1[[#This Row],[Belastbaar loon]]-Table1[[#This Row],[Belasting]]</f>
        <v>43040.133700000006</v>
      </c>
      <c r="G5738" s="2">
        <f>(Table1[[#This Row],[Belastbaar loon]]-Table1[[#This Row],[Netto loon]])/Table1[[#This Row],[Belastbaar loon]]</f>
        <v>0.33988537445744688</v>
      </c>
      <c r="H5738" s="14">
        <f t="shared" ca="1" si="84"/>
        <v>22155.964100000001</v>
      </c>
      <c r="I5738" s="14">
        <f ca="1">IF(ROW()=2, Table1[[#This Row],[Netto loon]], INDIRECT(ADDRESS(ROW()-1,COLUMN(F:F))))</f>
        <v>43035.035900000003</v>
      </c>
      <c r="J5738" s="6">
        <f ca="1">IF(ROW()=2, 0, Table1[[#This Row],[Belastbaar loon]]-INDIRECT(ADDRESS(ROW()-1,COLUMN(A:A))))</f>
        <v>10</v>
      </c>
      <c r="K5738" s="6">
        <f ca="1">Table1[[#This Row],[Netto loon]]-Table1[[#This Row],[Netto vorige schijf]]</f>
        <v>5.0978000000031898</v>
      </c>
      <c r="L5738" s="2">
        <f ca="1">(Table1[[#This Row],[Bruto tov vorige schijf]]-Table1[[#This Row],[Netto tov vorige schijf]])/MAX(Table1[[#This Row],[Bruto tov vorige schijf]],1)</f>
        <v>0.49021999999968102</v>
      </c>
    </row>
    <row r="5739" spans="1:12" x14ac:dyDescent="0.25">
      <c r="A5739" s="14">
        <v>65211</v>
      </c>
      <c r="B5739" s="6">
        <f>LoonHeffing2020(Table1[[#This Row],[Belastbaar loon]])</f>
        <v>24356.308499999999</v>
      </c>
      <c r="C5739" s="6">
        <f>AlgemeneHeffingsKorting2020(Table1[[#This Row],[Belastbaar loon]])</f>
        <v>186.96</v>
      </c>
      <c r="D5739" s="14">
        <f>ArbeidsKorting2020(Table1[[#This Row],[Belastbaar loon]])</f>
        <v>2003.5800000000002</v>
      </c>
      <c r="E5739" s="14">
        <f>MAX(Table1[[#This Row],[Loonheffing]]-Table1[[#This Row],[Algemene Heffingskorting]]-Table1[[#This Row],[Arbeidskorting]],0)</f>
        <v>22165.768499999998</v>
      </c>
      <c r="F5739" s="6">
        <f>Table1[[#This Row],[Belastbaar loon]]-Table1[[#This Row],[Belasting]]</f>
        <v>43045.231500000002</v>
      </c>
      <c r="G5739" s="2">
        <f>(Table1[[#This Row],[Belastbaar loon]]-Table1[[#This Row],[Netto loon]])/Table1[[#This Row],[Belastbaar loon]]</f>
        <v>0.33990842802594651</v>
      </c>
      <c r="H5739" s="14">
        <f t="shared" ca="1" si="84"/>
        <v>22160.866299999998</v>
      </c>
      <c r="I5739" s="14">
        <f ca="1">IF(ROW()=2, Table1[[#This Row],[Netto loon]], INDIRECT(ADDRESS(ROW()-1,COLUMN(F:F))))</f>
        <v>43040.133700000006</v>
      </c>
      <c r="J5739" s="6">
        <f ca="1">IF(ROW()=2, 0, Table1[[#This Row],[Belastbaar loon]]-INDIRECT(ADDRESS(ROW()-1,COLUMN(A:A))))</f>
        <v>10</v>
      </c>
      <c r="K5739" s="6">
        <f ca="1">Table1[[#This Row],[Netto loon]]-Table1[[#This Row],[Netto vorige schijf]]</f>
        <v>5.0977999999959138</v>
      </c>
      <c r="L5739" s="2">
        <f ca="1">(Table1[[#This Row],[Bruto tov vorige schijf]]-Table1[[#This Row],[Netto tov vorige schijf]])/MAX(Table1[[#This Row],[Bruto tov vorige schijf]],1)</f>
        <v>0.49022000000040861</v>
      </c>
    </row>
    <row r="5740" spans="1:12" x14ac:dyDescent="0.25">
      <c r="A5740" s="14">
        <v>65221</v>
      </c>
      <c r="B5740" s="6">
        <f>LoonHeffing2020(Table1[[#This Row],[Belastbaar loon]])</f>
        <v>24360.0435</v>
      </c>
      <c r="C5740" s="6">
        <f>AlgemeneHeffingsKorting2020(Table1[[#This Row],[Belastbaar loon]])</f>
        <v>186.39280000000002</v>
      </c>
      <c r="D5740" s="14">
        <f>ArbeidsKorting2020(Table1[[#This Row],[Belastbaar loon]])</f>
        <v>2002.98</v>
      </c>
      <c r="E5740" s="14">
        <f>MAX(Table1[[#This Row],[Loonheffing]]-Table1[[#This Row],[Algemene Heffingskorting]]-Table1[[#This Row],[Arbeidskorting]],0)</f>
        <v>22170.670699999999</v>
      </c>
      <c r="F5740" s="6">
        <f>Table1[[#This Row],[Belastbaar loon]]-Table1[[#This Row],[Belasting]]</f>
        <v>43050.329299999998</v>
      </c>
      <c r="G5740" s="2">
        <f>(Table1[[#This Row],[Belastbaar loon]]-Table1[[#This Row],[Netto loon]])/Table1[[#This Row],[Belastbaar loon]]</f>
        <v>0.33993147452507633</v>
      </c>
      <c r="H5740" s="14">
        <f t="shared" ca="1" si="84"/>
        <v>22165.768499999998</v>
      </c>
      <c r="I5740" s="14">
        <f ca="1">IF(ROW()=2, Table1[[#This Row],[Netto loon]], INDIRECT(ADDRESS(ROW()-1,COLUMN(F:F))))</f>
        <v>43045.231500000002</v>
      </c>
      <c r="J5740" s="6">
        <f ca="1">IF(ROW()=2, 0, Table1[[#This Row],[Belastbaar loon]]-INDIRECT(ADDRESS(ROW()-1,COLUMN(A:A))))</f>
        <v>10</v>
      </c>
      <c r="K5740" s="6">
        <f ca="1">Table1[[#This Row],[Netto loon]]-Table1[[#This Row],[Netto vorige schijf]]</f>
        <v>5.0977999999959138</v>
      </c>
      <c r="L5740" s="2">
        <f ca="1">(Table1[[#This Row],[Bruto tov vorige schijf]]-Table1[[#This Row],[Netto tov vorige schijf]])/MAX(Table1[[#This Row],[Bruto tov vorige schijf]],1)</f>
        <v>0.49022000000040861</v>
      </c>
    </row>
    <row r="5741" spans="1:12" x14ac:dyDescent="0.25">
      <c r="A5741" s="14">
        <v>65231</v>
      </c>
      <c r="B5741" s="6">
        <f>LoonHeffing2020(Table1[[#This Row],[Belastbaar loon]])</f>
        <v>24363.7785</v>
      </c>
      <c r="C5741" s="6">
        <f>AlgemeneHeffingsKorting2020(Table1[[#This Row],[Belastbaar loon]])</f>
        <v>185.82560000000001</v>
      </c>
      <c r="D5741" s="14">
        <f>ArbeidsKorting2020(Table1[[#This Row],[Belastbaar loon]])</f>
        <v>2002.38</v>
      </c>
      <c r="E5741" s="14">
        <f>MAX(Table1[[#This Row],[Loonheffing]]-Table1[[#This Row],[Algemene Heffingskorting]]-Table1[[#This Row],[Arbeidskorting]],0)</f>
        <v>22175.572899999999</v>
      </c>
      <c r="F5741" s="6">
        <f>Table1[[#This Row],[Belastbaar loon]]-Table1[[#This Row],[Belasting]]</f>
        <v>43055.427100000001</v>
      </c>
      <c r="G5741" s="2">
        <f>(Table1[[#This Row],[Belastbaar loon]]-Table1[[#This Row],[Netto loon]])/Table1[[#This Row],[Belastbaar loon]]</f>
        <v>0.3399545139580874</v>
      </c>
      <c r="H5741" s="14">
        <f t="shared" ca="1" si="84"/>
        <v>22170.670699999999</v>
      </c>
      <c r="I5741" s="14">
        <f ca="1">IF(ROW()=2, Table1[[#This Row],[Netto loon]], INDIRECT(ADDRESS(ROW()-1,COLUMN(F:F))))</f>
        <v>43050.329299999998</v>
      </c>
      <c r="J5741" s="6">
        <f ca="1">IF(ROW()=2, 0, Table1[[#This Row],[Belastbaar loon]]-INDIRECT(ADDRESS(ROW()-1,COLUMN(A:A))))</f>
        <v>10</v>
      </c>
      <c r="K5741" s="6">
        <f ca="1">Table1[[#This Row],[Netto loon]]-Table1[[#This Row],[Netto vorige schijf]]</f>
        <v>5.0978000000031898</v>
      </c>
      <c r="L5741" s="2">
        <f ca="1">(Table1[[#This Row],[Bruto tov vorige schijf]]-Table1[[#This Row],[Netto tov vorige schijf]])/MAX(Table1[[#This Row],[Bruto tov vorige schijf]],1)</f>
        <v>0.49021999999968102</v>
      </c>
    </row>
    <row r="5742" spans="1:12" x14ac:dyDescent="0.25">
      <c r="A5742" s="14">
        <v>65241</v>
      </c>
      <c r="B5742" s="6">
        <f>LoonHeffing2020(Table1[[#This Row],[Belastbaar loon]])</f>
        <v>24367.513500000001</v>
      </c>
      <c r="C5742" s="6">
        <f>AlgemeneHeffingsKorting2020(Table1[[#This Row],[Belastbaar loon]])</f>
        <v>185.25840000000002</v>
      </c>
      <c r="D5742" s="14">
        <f>ArbeidsKorting2020(Table1[[#This Row],[Belastbaar loon]])</f>
        <v>2001.78</v>
      </c>
      <c r="E5742" s="14">
        <f>MAX(Table1[[#This Row],[Loonheffing]]-Table1[[#This Row],[Algemene Heffingskorting]]-Table1[[#This Row],[Arbeidskorting]],0)</f>
        <v>22180.475100000003</v>
      </c>
      <c r="F5742" s="6">
        <f>Table1[[#This Row],[Belastbaar loon]]-Table1[[#This Row],[Belasting]]</f>
        <v>43060.524899999997</v>
      </c>
      <c r="G5742" s="2">
        <f>(Table1[[#This Row],[Belastbaar loon]]-Table1[[#This Row],[Netto loon]])/Table1[[#This Row],[Belastbaar loon]]</f>
        <v>0.33997754632822924</v>
      </c>
      <c r="H5742" s="14">
        <f t="shared" ca="1" si="84"/>
        <v>22175.572899999999</v>
      </c>
      <c r="I5742" s="14">
        <f ca="1">IF(ROW()=2, Table1[[#This Row],[Netto loon]], INDIRECT(ADDRESS(ROW()-1,COLUMN(F:F))))</f>
        <v>43055.427100000001</v>
      </c>
      <c r="J5742" s="6">
        <f ca="1">IF(ROW()=2, 0, Table1[[#This Row],[Belastbaar loon]]-INDIRECT(ADDRESS(ROW()-1,COLUMN(A:A))))</f>
        <v>10</v>
      </c>
      <c r="K5742" s="6">
        <f ca="1">Table1[[#This Row],[Netto loon]]-Table1[[#This Row],[Netto vorige schijf]]</f>
        <v>5.0977999999959138</v>
      </c>
      <c r="L5742" s="2">
        <f ca="1">(Table1[[#This Row],[Bruto tov vorige schijf]]-Table1[[#This Row],[Netto tov vorige schijf]])/MAX(Table1[[#This Row],[Bruto tov vorige schijf]],1)</f>
        <v>0.49022000000040861</v>
      </c>
    </row>
    <row r="5743" spans="1:12" x14ac:dyDescent="0.25">
      <c r="A5743" s="14">
        <v>65251</v>
      </c>
      <c r="B5743" s="6">
        <f>LoonHeffing2020(Table1[[#This Row],[Belastbaar loon]])</f>
        <v>24371.248500000002</v>
      </c>
      <c r="C5743" s="6">
        <f>AlgemeneHeffingsKorting2020(Table1[[#This Row],[Belastbaar loon]])</f>
        <v>184.69120000000001</v>
      </c>
      <c r="D5743" s="14">
        <f>ArbeidsKorting2020(Table1[[#This Row],[Belastbaar loon]])</f>
        <v>2001.18</v>
      </c>
      <c r="E5743" s="14">
        <f>MAX(Table1[[#This Row],[Loonheffing]]-Table1[[#This Row],[Algemene Heffingskorting]]-Table1[[#This Row],[Arbeidskorting]],0)</f>
        <v>22185.3773</v>
      </c>
      <c r="F5743" s="6">
        <f>Table1[[#This Row],[Belastbaar loon]]-Table1[[#This Row],[Belasting]]</f>
        <v>43065.6227</v>
      </c>
      <c r="G5743" s="2">
        <f>(Table1[[#This Row],[Belastbaar loon]]-Table1[[#This Row],[Netto loon]])/Table1[[#This Row],[Belastbaar loon]]</f>
        <v>0.34000057163874886</v>
      </c>
      <c r="H5743" s="14">
        <f t="shared" ca="1" si="84"/>
        <v>22180.475100000003</v>
      </c>
      <c r="I5743" s="14">
        <f ca="1">IF(ROW()=2, Table1[[#This Row],[Netto loon]], INDIRECT(ADDRESS(ROW()-1,COLUMN(F:F))))</f>
        <v>43060.524899999997</v>
      </c>
      <c r="J5743" s="6">
        <f ca="1">IF(ROW()=2, 0, Table1[[#This Row],[Belastbaar loon]]-INDIRECT(ADDRESS(ROW()-1,COLUMN(A:A))))</f>
        <v>10</v>
      </c>
      <c r="K5743" s="6">
        <f ca="1">Table1[[#This Row],[Netto loon]]-Table1[[#This Row],[Netto vorige schijf]]</f>
        <v>5.0978000000031898</v>
      </c>
      <c r="L5743" s="2">
        <f ca="1">(Table1[[#This Row],[Bruto tov vorige schijf]]-Table1[[#This Row],[Netto tov vorige schijf]])/MAX(Table1[[#This Row],[Bruto tov vorige schijf]],1)</f>
        <v>0.49021999999968102</v>
      </c>
    </row>
    <row r="5744" spans="1:12" x14ac:dyDescent="0.25">
      <c r="A5744" s="14">
        <v>65261</v>
      </c>
      <c r="B5744" s="6">
        <f>LoonHeffing2020(Table1[[#This Row],[Belastbaar loon]])</f>
        <v>24374.983499999998</v>
      </c>
      <c r="C5744" s="6">
        <f>AlgemeneHeffingsKorting2020(Table1[[#This Row],[Belastbaar loon]])</f>
        <v>184.12400000000002</v>
      </c>
      <c r="D5744" s="14">
        <f>ArbeidsKorting2020(Table1[[#This Row],[Belastbaar loon]])</f>
        <v>2000.5800000000002</v>
      </c>
      <c r="E5744" s="14">
        <f>MAX(Table1[[#This Row],[Loonheffing]]-Table1[[#This Row],[Algemene Heffingskorting]]-Table1[[#This Row],[Arbeidskorting]],0)</f>
        <v>22190.279499999997</v>
      </c>
      <c r="F5744" s="6">
        <f>Table1[[#This Row],[Belastbaar loon]]-Table1[[#This Row],[Belasting]]</f>
        <v>43070.720500000003</v>
      </c>
      <c r="G5744" s="2">
        <f>(Table1[[#This Row],[Belastbaar loon]]-Table1[[#This Row],[Netto loon]])/Table1[[#This Row],[Belastbaar loon]]</f>
        <v>0.34002358989289155</v>
      </c>
      <c r="H5744" s="14">
        <f t="shared" ca="1" si="84"/>
        <v>22185.3773</v>
      </c>
      <c r="I5744" s="14">
        <f ca="1">IF(ROW()=2, Table1[[#This Row],[Netto loon]], INDIRECT(ADDRESS(ROW()-1,COLUMN(F:F))))</f>
        <v>43065.6227</v>
      </c>
      <c r="J5744" s="6">
        <f ca="1">IF(ROW()=2, 0, Table1[[#This Row],[Belastbaar loon]]-INDIRECT(ADDRESS(ROW()-1,COLUMN(A:A))))</f>
        <v>10</v>
      </c>
      <c r="K5744" s="6">
        <f ca="1">Table1[[#This Row],[Netto loon]]-Table1[[#This Row],[Netto vorige schijf]]</f>
        <v>5.0978000000031898</v>
      </c>
      <c r="L5744" s="2">
        <f ca="1">(Table1[[#This Row],[Bruto tov vorige schijf]]-Table1[[#This Row],[Netto tov vorige schijf]])/MAX(Table1[[#This Row],[Bruto tov vorige schijf]],1)</f>
        <v>0.49021999999968102</v>
      </c>
    </row>
    <row r="5745" spans="1:12" x14ac:dyDescent="0.25">
      <c r="A5745" s="14">
        <v>65271</v>
      </c>
      <c r="B5745" s="6">
        <f>LoonHeffing2020(Table1[[#This Row],[Belastbaar loon]])</f>
        <v>24378.718499999999</v>
      </c>
      <c r="C5745" s="6">
        <f>AlgemeneHeffingsKorting2020(Table1[[#This Row],[Belastbaar loon]])</f>
        <v>183.55680000000001</v>
      </c>
      <c r="D5745" s="14">
        <f>ArbeidsKorting2020(Table1[[#This Row],[Belastbaar loon]])</f>
        <v>1999.98</v>
      </c>
      <c r="E5745" s="14">
        <f>MAX(Table1[[#This Row],[Loonheffing]]-Table1[[#This Row],[Algemene Heffingskorting]]-Table1[[#This Row],[Arbeidskorting]],0)</f>
        <v>22195.181700000001</v>
      </c>
      <c r="F5745" s="6">
        <f>Table1[[#This Row],[Belastbaar loon]]-Table1[[#This Row],[Belasting]]</f>
        <v>43075.818299999999</v>
      </c>
      <c r="G5745" s="2">
        <f>(Table1[[#This Row],[Belastbaar loon]]-Table1[[#This Row],[Netto loon]])/Table1[[#This Row],[Belastbaar loon]]</f>
        <v>0.34004660109390084</v>
      </c>
      <c r="H5745" s="14">
        <f t="shared" ca="1" si="84"/>
        <v>22190.279499999997</v>
      </c>
      <c r="I5745" s="14">
        <f ca="1">IF(ROW()=2, Table1[[#This Row],[Netto loon]], INDIRECT(ADDRESS(ROW()-1,COLUMN(F:F))))</f>
        <v>43070.720500000003</v>
      </c>
      <c r="J5745" s="6">
        <f ca="1">IF(ROW()=2, 0, Table1[[#This Row],[Belastbaar loon]]-INDIRECT(ADDRESS(ROW()-1,COLUMN(A:A))))</f>
        <v>10</v>
      </c>
      <c r="K5745" s="6">
        <f ca="1">Table1[[#This Row],[Netto loon]]-Table1[[#This Row],[Netto vorige schijf]]</f>
        <v>5.0977999999959138</v>
      </c>
      <c r="L5745" s="2">
        <f ca="1">(Table1[[#This Row],[Bruto tov vorige schijf]]-Table1[[#This Row],[Netto tov vorige schijf]])/MAX(Table1[[#This Row],[Bruto tov vorige schijf]],1)</f>
        <v>0.49022000000040861</v>
      </c>
    </row>
    <row r="5746" spans="1:12" x14ac:dyDescent="0.25">
      <c r="A5746" s="14">
        <v>65281</v>
      </c>
      <c r="B5746" s="6">
        <f>LoonHeffing2020(Table1[[#This Row],[Belastbaar loon]])</f>
        <v>24382.4535</v>
      </c>
      <c r="C5746" s="6">
        <f>AlgemeneHeffingsKorting2020(Table1[[#This Row],[Belastbaar loon]])</f>
        <v>182.98960000000002</v>
      </c>
      <c r="D5746" s="14">
        <f>ArbeidsKorting2020(Table1[[#This Row],[Belastbaar loon]])</f>
        <v>1999.38</v>
      </c>
      <c r="E5746" s="14">
        <f>MAX(Table1[[#This Row],[Loonheffing]]-Table1[[#This Row],[Algemene Heffingskorting]]-Table1[[#This Row],[Arbeidskorting]],0)</f>
        <v>22200.083899999998</v>
      </c>
      <c r="F5746" s="6">
        <f>Table1[[#This Row],[Belastbaar loon]]-Table1[[#This Row],[Belasting]]</f>
        <v>43080.916100000002</v>
      </c>
      <c r="G5746" s="2">
        <f>(Table1[[#This Row],[Belastbaar loon]]-Table1[[#This Row],[Netto loon]])/Table1[[#This Row],[Belastbaar loon]]</f>
        <v>0.34006960524501767</v>
      </c>
      <c r="H5746" s="14">
        <f t="shared" ca="1" si="84"/>
        <v>22195.181700000001</v>
      </c>
      <c r="I5746" s="14">
        <f ca="1">IF(ROW()=2, Table1[[#This Row],[Netto loon]], INDIRECT(ADDRESS(ROW()-1,COLUMN(F:F))))</f>
        <v>43075.818299999999</v>
      </c>
      <c r="J5746" s="6">
        <f ca="1">IF(ROW()=2, 0, Table1[[#This Row],[Belastbaar loon]]-INDIRECT(ADDRESS(ROW()-1,COLUMN(A:A))))</f>
        <v>10</v>
      </c>
      <c r="K5746" s="6">
        <f ca="1">Table1[[#This Row],[Netto loon]]-Table1[[#This Row],[Netto vorige schijf]]</f>
        <v>5.0978000000031898</v>
      </c>
      <c r="L5746" s="2">
        <f ca="1">(Table1[[#This Row],[Bruto tov vorige schijf]]-Table1[[#This Row],[Netto tov vorige schijf]])/MAX(Table1[[#This Row],[Bruto tov vorige schijf]],1)</f>
        <v>0.49021999999968102</v>
      </c>
    </row>
    <row r="5747" spans="1:12" x14ac:dyDescent="0.25">
      <c r="A5747" s="14">
        <v>65291</v>
      </c>
      <c r="B5747" s="6">
        <f>LoonHeffing2020(Table1[[#This Row],[Belastbaar loon]])</f>
        <v>24386.1885</v>
      </c>
      <c r="C5747" s="6">
        <f>AlgemeneHeffingsKorting2020(Table1[[#This Row],[Belastbaar loon]])</f>
        <v>182.42240000000001</v>
      </c>
      <c r="D5747" s="14">
        <f>ArbeidsKorting2020(Table1[[#This Row],[Belastbaar loon]])</f>
        <v>1998.78</v>
      </c>
      <c r="E5747" s="14">
        <f>MAX(Table1[[#This Row],[Loonheffing]]-Table1[[#This Row],[Algemene Heffingskorting]]-Table1[[#This Row],[Arbeidskorting]],0)</f>
        <v>22204.986100000002</v>
      </c>
      <c r="F5747" s="6">
        <f>Table1[[#This Row],[Belastbaar loon]]-Table1[[#This Row],[Belasting]]</f>
        <v>43086.013899999998</v>
      </c>
      <c r="G5747" s="2">
        <f>(Table1[[#This Row],[Belastbaar loon]]-Table1[[#This Row],[Netto loon]])/Table1[[#This Row],[Belastbaar loon]]</f>
        <v>0.34009260234948158</v>
      </c>
      <c r="H5747" s="14">
        <f t="shared" ca="1" si="84"/>
        <v>22200.083899999998</v>
      </c>
      <c r="I5747" s="14">
        <f ca="1">IF(ROW()=2, Table1[[#This Row],[Netto loon]], INDIRECT(ADDRESS(ROW()-1,COLUMN(F:F))))</f>
        <v>43080.916100000002</v>
      </c>
      <c r="J5747" s="6">
        <f ca="1">IF(ROW()=2, 0, Table1[[#This Row],[Belastbaar loon]]-INDIRECT(ADDRESS(ROW()-1,COLUMN(A:A))))</f>
        <v>10</v>
      </c>
      <c r="K5747" s="6">
        <f ca="1">Table1[[#This Row],[Netto loon]]-Table1[[#This Row],[Netto vorige schijf]]</f>
        <v>5.0977999999959138</v>
      </c>
      <c r="L5747" s="2">
        <f ca="1">(Table1[[#This Row],[Bruto tov vorige schijf]]-Table1[[#This Row],[Netto tov vorige schijf]])/MAX(Table1[[#This Row],[Bruto tov vorige schijf]],1)</f>
        <v>0.49022000000040861</v>
      </c>
    </row>
    <row r="5748" spans="1:12" x14ac:dyDescent="0.25">
      <c r="A5748" s="14">
        <v>65301</v>
      </c>
      <c r="B5748" s="6">
        <f>LoonHeffing2020(Table1[[#This Row],[Belastbaar loon]])</f>
        <v>24389.923500000001</v>
      </c>
      <c r="C5748" s="6">
        <f>AlgemeneHeffingsKorting2020(Table1[[#This Row],[Belastbaar loon]])</f>
        <v>181.85520000000002</v>
      </c>
      <c r="D5748" s="14">
        <f>ArbeidsKorting2020(Table1[[#This Row],[Belastbaar loon]])</f>
        <v>1998.18</v>
      </c>
      <c r="E5748" s="14">
        <f>MAX(Table1[[#This Row],[Loonheffing]]-Table1[[#This Row],[Algemene Heffingskorting]]-Table1[[#This Row],[Arbeidskorting]],0)</f>
        <v>22209.888299999999</v>
      </c>
      <c r="F5748" s="6">
        <f>Table1[[#This Row],[Belastbaar loon]]-Table1[[#This Row],[Belasting]]</f>
        <v>43091.111700000001</v>
      </c>
      <c r="G5748" s="2">
        <f>(Table1[[#This Row],[Belastbaar loon]]-Table1[[#This Row],[Netto loon]])/Table1[[#This Row],[Belastbaar loon]]</f>
        <v>0.34011559241052969</v>
      </c>
      <c r="H5748" s="14">
        <f t="shared" ca="1" si="84"/>
        <v>22204.986100000002</v>
      </c>
      <c r="I5748" s="14">
        <f ca="1">IF(ROW()=2, Table1[[#This Row],[Netto loon]], INDIRECT(ADDRESS(ROW()-1,COLUMN(F:F))))</f>
        <v>43086.013899999998</v>
      </c>
      <c r="J5748" s="6">
        <f ca="1">IF(ROW()=2, 0, Table1[[#This Row],[Belastbaar loon]]-INDIRECT(ADDRESS(ROW()-1,COLUMN(A:A))))</f>
        <v>10</v>
      </c>
      <c r="K5748" s="6">
        <f ca="1">Table1[[#This Row],[Netto loon]]-Table1[[#This Row],[Netto vorige schijf]]</f>
        <v>5.0978000000031898</v>
      </c>
      <c r="L5748" s="2">
        <f ca="1">(Table1[[#This Row],[Bruto tov vorige schijf]]-Table1[[#This Row],[Netto tov vorige schijf]])/MAX(Table1[[#This Row],[Bruto tov vorige schijf]],1)</f>
        <v>0.49021999999968102</v>
      </c>
    </row>
    <row r="5749" spans="1:12" x14ac:dyDescent="0.25">
      <c r="A5749" s="14">
        <v>65311</v>
      </c>
      <c r="B5749" s="6">
        <f>LoonHeffing2020(Table1[[#This Row],[Belastbaar loon]])</f>
        <v>24393.658500000001</v>
      </c>
      <c r="C5749" s="6">
        <f>AlgemeneHeffingsKorting2020(Table1[[#This Row],[Belastbaar loon]])</f>
        <v>181.28800000000001</v>
      </c>
      <c r="D5749" s="14">
        <f>ArbeidsKorting2020(Table1[[#This Row],[Belastbaar loon]])</f>
        <v>1997.5800000000002</v>
      </c>
      <c r="E5749" s="14">
        <f>MAX(Table1[[#This Row],[Loonheffing]]-Table1[[#This Row],[Algemene Heffingskorting]]-Table1[[#This Row],[Arbeidskorting]],0)</f>
        <v>22214.790499999999</v>
      </c>
      <c r="F5749" s="6">
        <f>Table1[[#This Row],[Belastbaar loon]]-Table1[[#This Row],[Belasting]]</f>
        <v>43096.209499999997</v>
      </c>
      <c r="G5749" s="2">
        <f>(Table1[[#This Row],[Belastbaar loon]]-Table1[[#This Row],[Netto loon]])/Table1[[#This Row],[Belastbaar loon]]</f>
        <v>0.34013857543139753</v>
      </c>
      <c r="H5749" s="14">
        <f t="shared" ca="1" si="84"/>
        <v>22209.888299999999</v>
      </c>
      <c r="I5749" s="14">
        <f ca="1">IF(ROW()=2, Table1[[#This Row],[Netto loon]], INDIRECT(ADDRESS(ROW()-1,COLUMN(F:F))))</f>
        <v>43091.111700000001</v>
      </c>
      <c r="J5749" s="6">
        <f ca="1">IF(ROW()=2, 0, Table1[[#This Row],[Belastbaar loon]]-INDIRECT(ADDRESS(ROW()-1,COLUMN(A:A))))</f>
        <v>10</v>
      </c>
      <c r="K5749" s="6">
        <f ca="1">Table1[[#This Row],[Netto loon]]-Table1[[#This Row],[Netto vorige schijf]]</f>
        <v>5.0977999999959138</v>
      </c>
      <c r="L5749" s="2">
        <f ca="1">(Table1[[#This Row],[Bruto tov vorige schijf]]-Table1[[#This Row],[Netto tov vorige schijf]])/MAX(Table1[[#This Row],[Bruto tov vorige schijf]],1)</f>
        <v>0.49022000000040861</v>
      </c>
    </row>
    <row r="5750" spans="1:12" x14ac:dyDescent="0.25">
      <c r="A5750" s="14">
        <v>65321</v>
      </c>
      <c r="B5750" s="6">
        <f>LoonHeffing2020(Table1[[#This Row],[Belastbaar loon]])</f>
        <v>24397.393499999998</v>
      </c>
      <c r="C5750" s="6">
        <f>AlgemeneHeffingsKorting2020(Table1[[#This Row],[Belastbaar loon]])</f>
        <v>180.72080000000003</v>
      </c>
      <c r="D5750" s="14">
        <f>ArbeidsKorting2020(Table1[[#This Row],[Belastbaar loon]])</f>
        <v>1996.98</v>
      </c>
      <c r="E5750" s="14">
        <f>MAX(Table1[[#This Row],[Loonheffing]]-Table1[[#This Row],[Algemene Heffingskorting]]-Table1[[#This Row],[Arbeidskorting]],0)</f>
        <v>22219.6927</v>
      </c>
      <c r="F5750" s="6">
        <f>Table1[[#This Row],[Belastbaar loon]]-Table1[[#This Row],[Belasting]]</f>
        <v>43101.3073</v>
      </c>
      <c r="G5750" s="2">
        <f>(Table1[[#This Row],[Belastbaar loon]]-Table1[[#This Row],[Netto loon]])/Table1[[#This Row],[Belastbaar loon]]</f>
        <v>0.34016155141531818</v>
      </c>
      <c r="H5750" s="14">
        <f t="shared" ca="1" si="84"/>
        <v>22214.790499999999</v>
      </c>
      <c r="I5750" s="14">
        <f ca="1">IF(ROW()=2, Table1[[#This Row],[Netto loon]], INDIRECT(ADDRESS(ROW()-1,COLUMN(F:F))))</f>
        <v>43096.209499999997</v>
      </c>
      <c r="J5750" s="6">
        <f ca="1">IF(ROW()=2, 0, Table1[[#This Row],[Belastbaar loon]]-INDIRECT(ADDRESS(ROW()-1,COLUMN(A:A))))</f>
        <v>10</v>
      </c>
      <c r="K5750" s="6">
        <f ca="1">Table1[[#This Row],[Netto loon]]-Table1[[#This Row],[Netto vorige schijf]]</f>
        <v>5.0978000000031898</v>
      </c>
      <c r="L5750" s="2">
        <f ca="1">(Table1[[#This Row],[Bruto tov vorige schijf]]-Table1[[#This Row],[Netto tov vorige schijf]])/MAX(Table1[[#This Row],[Bruto tov vorige schijf]],1)</f>
        <v>0.49021999999968102</v>
      </c>
    </row>
    <row r="5751" spans="1:12" x14ac:dyDescent="0.25">
      <c r="A5751" s="14">
        <v>65331</v>
      </c>
      <c r="B5751" s="6">
        <f>LoonHeffing2020(Table1[[#This Row],[Belastbaar loon]])</f>
        <v>24401.128499999999</v>
      </c>
      <c r="C5751" s="6">
        <f>AlgemeneHeffingsKorting2020(Table1[[#This Row],[Belastbaar loon]])</f>
        <v>180.15360000000001</v>
      </c>
      <c r="D5751" s="14">
        <f>ArbeidsKorting2020(Table1[[#This Row],[Belastbaar loon]])</f>
        <v>1996.38</v>
      </c>
      <c r="E5751" s="14">
        <f>MAX(Table1[[#This Row],[Loonheffing]]-Table1[[#This Row],[Algemene Heffingskorting]]-Table1[[#This Row],[Arbeidskorting]],0)</f>
        <v>22224.594899999996</v>
      </c>
      <c r="F5751" s="6">
        <f>Table1[[#This Row],[Belastbaar loon]]-Table1[[#This Row],[Belasting]]</f>
        <v>43106.405100000004</v>
      </c>
      <c r="G5751" s="2">
        <f>(Table1[[#This Row],[Belastbaar loon]]-Table1[[#This Row],[Netto loon]])/Table1[[#This Row],[Belastbaar loon]]</f>
        <v>0.34018452036552321</v>
      </c>
      <c r="H5751" s="14">
        <f t="shared" ca="1" si="84"/>
        <v>22219.6927</v>
      </c>
      <c r="I5751" s="14">
        <f ca="1">IF(ROW()=2, Table1[[#This Row],[Netto loon]], INDIRECT(ADDRESS(ROW()-1,COLUMN(F:F))))</f>
        <v>43101.3073</v>
      </c>
      <c r="J5751" s="6">
        <f ca="1">IF(ROW()=2, 0, Table1[[#This Row],[Belastbaar loon]]-INDIRECT(ADDRESS(ROW()-1,COLUMN(A:A))))</f>
        <v>10</v>
      </c>
      <c r="K5751" s="6">
        <f ca="1">Table1[[#This Row],[Netto loon]]-Table1[[#This Row],[Netto vorige schijf]]</f>
        <v>5.0978000000031898</v>
      </c>
      <c r="L5751" s="2">
        <f ca="1">(Table1[[#This Row],[Bruto tov vorige schijf]]-Table1[[#This Row],[Netto tov vorige schijf]])/MAX(Table1[[#This Row],[Bruto tov vorige schijf]],1)</f>
        <v>0.49021999999968102</v>
      </c>
    </row>
    <row r="5752" spans="1:12" x14ac:dyDescent="0.25">
      <c r="A5752" s="14">
        <v>65341</v>
      </c>
      <c r="B5752" s="6">
        <f>LoonHeffing2020(Table1[[#This Row],[Belastbaar loon]])</f>
        <v>24404.863499999999</v>
      </c>
      <c r="C5752" s="6">
        <f>AlgemeneHeffingsKorting2020(Table1[[#This Row],[Belastbaar loon]])</f>
        <v>179.58640000000003</v>
      </c>
      <c r="D5752" s="14">
        <f>ArbeidsKorting2020(Table1[[#This Row],[Belastbaar loon]])</f>
        <v>1995.78</v>
      </c>
      <c r="E5752" s="14">
        <f>MAX(Table1[[#This Row],[Loonheffing]]-Table1[[#This Row],[Algemene Heffingskorting]]-Table1[[#This Row],[Arbeidskorting]],0)</f>
        <v>22229.497100000001</v>
      </c>
      <c r="F5752" s="6">
        <f>Table1[[#This Row],[Belastbaar loon]]-Table1[[#This Row],[Belasting]]</f>
        <v>43111.502899999999</v>
      </c>
      <c r="G5752" s="2">
        <f>(Table1[[#This Row],[Belastbaar loon]]-Table1[[#This Row],[Netto loon]])/Table1[[#This Row],[Belastbaar loon]]</f>
        <v>0.34020748228524206</v>
      </c>
      <c r="H5752" s="14">
        <f t="shared" ca="1" si="84"/>
        <v>22224.594899999996</v>
      </c>
      <c r="I5752" s="14">
        <f ca="1">IF(ROW()=2, Table1[[#This Row],[Netto loon]], INDIRECT(ADDRESS(ROW()-1,COLUMN(F:F))))</f>
        <v>43106.405100000004</v>
      </c>
      <c r="J5752" s="6">
        <f ca="1">IF(ROW()=2, 0, Table1[[#This Row],[Belastbaar loon]]-INDIRECT(ADDRESS(ROW()-1,COLUMN(A:A))))</f>
        <v>10</v>
      </c>
      <c r="K5752" s="6">
        <f ca="1">Table1[[#This Row],[Netto loon]]-Table1[[#This Row],[Netto vorige schijf]]</f>
        <v>5.0977999999959138</v>
      </c>
      <c r="L5752" s="2">
        <f ca="1">(Table1[[#This Row],[Bruto tov vorige schijf]]-Table1[[#This Row],[Netto tov vorige schijf]])/MAX(Table1[[#This Row],[Bruto tov vorige schijf]],1)</f>
        <v>0.49022000000040861</v>
      </c>
    </row>
    <row r="5753" spans="1:12" x14ac:dyDescent="0.25">
      <c r="A5753" s="14">
        <v>65351</v>
      </c>
      <c r="B5753" s="6">
        <f>LoonHeffing2020(Table1[[#This Row],[Belastbaar loon]])</f>
        <v>24408.5985</v>
      </c>
      <c r="C5753" s="6">
        <f>AlgemeneHeffingsKorting2020(Table1[[#This Row],[Belastbaar loon]])</f>
        <v>179.01920000000001</v>
      </c>
      <c r="D5753" s="14">
        <f>ArbeidsKorting2020(Table1[[#This Row],[Belastbaar loon]])</f>
        <v>1995.18</v>
      </c>
      <c r="E5753" s="14">
        <f>MAX(Table1[[#This Row],[Loonheffing]]-Table1[[#This Row],[Algemene Heffingskorting]]-Table1[[#This Row],[Arbeidskorting]],0)</f>
        <v>22234.399300000001</v>
      </c>
      <c r="F5753" s="6">
        <f>Table1[[#This Row],[Belastbaar loon]]-Table1[[#This Row],[Belasting]]</f>
        <v>43116.600699999995</v>
      </c>
      <c r="G5753" s="2">
        <f>(Table1[[#This Row],[Belastbaar loon]]-Table1[[#This Row],[Netto loon]])/Table1[[#This Row],[Belastbaar loon]]</f>
        <v>0.34023043717770202</v>
      </c>
      <c r="H5753" s="14">
        <f t="shared" ca="1" si="84"/>
        <v>22229.497100000001</v>
      </c>
      <c r="I5753" s="14">
        <f ca="1">IF(ROW()=2, Table1[[#This Row],[Netto loon]], INDIRECT(ADDRESS(ROW()-1,COLUMN(F:F))))</f>
        <v>43111.502899999999</v>
      </c>
      <c r="J5753" s="6">
        <f ca="1">IF(ROW()=2, 0, Table1[[#This Row],[Belastbaar loon]]-INDIRECT(ADDRESS(ROW()-1,COLUMN(A:A))))</f>
        <v>10</v>
      </c>
      <c r="K5753" s="6">
        <f ca="1">Table1[[#This Row],[Netto loon]]-Table1[[#This Row],[Netto vorige schijf]]</f>
        <v>5.0977999999959138</v>
      </c>
      <c r="L5753" s="2">
        <f ca="1">(Table1[[#This Row],[Bruto tov vorige schijf]]-Table1[[#This Row],[Netto tov vorige schijf]])/MAX(Table1[[#This Row],[Bruto tov vorige schijf]],1)</f>
        <v>0.49022000000040861</v>
      </c>
    </row>
    <row r="5754" spans="1:12" x14ac:dyDescent="0.25">
      <c r="A5754" s="14">
        <v>65361</v>
      </c>
      <c r="B5754" s="6">
        <f>LoonHeffing2020(Table1[[#This Row],[Belastbaar loon]])</f>
        <v>24412.333500000001</v>
      </c>
      <c r="C5754" s="6">
        <f>AlgemeneHeffingsKorting2020(Table1[[#This Row],[Belastbaar loon]])</f>
        <v>178.45200000000003</v>
      </c>
      <c r="D5754" s="14">
        <f>ArbeidsKorting2020(Table1[[#This Row],[Belastbaar loon]])</f>
        <v>1994.5800000000002</v>
      </c>
      <c r="E5754" s="14">
        <f>MAX(Table1[[#This Row],[Loonheffing]]-Table1[[#This Row],[Algemene Heffingskorting]]-Table1[[#This Row],[Arbeidskorting]],0)</f>
        <v>22239.301499999998</v>
      </c>
      <c r="F5754" s="6">
        <f>Table1[[#This Row],[Belastbaar loon]]-Table1[[#This Row],[Belasting]]</f>
        <v>43121.698499999999</v>
      </c>
      <c r="G5754" s="2">
        <f>(Table1[[#This Row],[Belastbaar loon]]-Table1[[#This Row],[Netto loon]])/Table1[[#This Row],[Belastbaar loon]]</f>
        <v>0.34025338504612845</v>
      </c>
      <c r="H5754" s="14">
        <f t="shared" ca="1" si="84"/>
        <v>22234.399300000001</v>
      </c>
      <c r="I5754" s="14">
        <f ca="1">IF(ROW()=2, Table1[[#This Row],[Netto loon]], INDIRECT(ADDRESS(ROW()-1,COLUMN(F:F))))</f>
        <v>43116.600699999995</v>
      </c>
      <c r="J5754" s="6">
        <f ca="1">IF(ROW()=2, 0, Table1[[#This Row],[Belastbaar loon]]-INDIRECT(ADDRESS(ROW()-1,COLUMN(A:A))))</f>
        <v>10</v>
      </c>
      <c r="K5754" s="6">
        <f ca="1">Table1[[#This Row],[Netto loon]]-Table1[[#This Row],[Netto vorige schijf]]</f>
        <v>5.0978000000031898</v>
      </c>
      <c r="L5754" s="2">
        <f ca="1">(Table1[[#This Row],[Bruto tov vorige schijf]]-Table1[[#This Row],[Netto tov vorige schijf]])/MAX(Table1[[#This Row],[Bruto tov vorige schijf]],1)</f>
        <v>0.49021999999968102</v>
      </c>
    </row>
    <row r="5755" spans="1:12" x14ac:dyDescent="0.25">
      <c r="A5755" s="14">
        <v>65371</v>
      </c>
      <c r="B5755" s="6">
        <f>LoonHeffing2020(Table1[[#This Row],[Belastbaar loon]])</f>
        <v>24416.068500000001</v>
      </c>
      <c r="C5755" s="6">
        <f>AlgemeneHeffingsKorting2020(Table1[[#This Row],[Belastbaar loon]])</f>
        <v>177.88480000000001</v>
      </c>
      <c r="D5755" s="14">
        <f>ArbeidsKorting2020(Table1[[#This Row],[Belastbaar loon]])</f>
        <v>1993.98</v>
      </c>
      <c r="E5755" s="14">
        <f>MAX(Table1[[#This Row],[Loonheffing]]-Table1[[#This Row],[Algemene Heffingskorting]]-Table1[[#This Row],[Arbeidskorting]],0)</f>
        <v>22244.203700000002</v>
      </c>
      <c r="F5755" s="6">
        <f>Table1[[#This Row],[Belastbaar loon]]-Table1[[#This Row],[Belasting]]</f>
        <v>43126.796300000002</v>
      </c>
      <c r="G5755" s="2">
        <f>(Table1[[#This Row],[Belastbaar loon]]-Table1[[#This Row],[Netto loon]])/Table1[[#This Row],[Belastbaar loon]]</f>
        <v>0.3402763258937449</v>
      </c>
      <c r="H5755" s="14">
        <f t="shared" ca="1" si="84"/>
        <v>22239.301499999998</v>
      </c>
      <c r="I5755" s="14">
        <f ca="1">IF(ROW()=2, Table1[[#This Row],[Netto loon]], INDIRECT(ADDRESS(ROW()-1,COLUMN(F:F))))</f>
        <v>43121.698499999999</v>
      </c>
      <c r="J5755" s="6">
        <f ca="1">IF(ROW()=2, 0, Table1[[#This Row],[Belastbaar loon]]-INDIRECT(ADDRESS(ROW()-1,COLUMN(A:A))))</f>
        <v>10</v>
      </c>
      <c r="K5755" s="6">
        <f ca="1">Table1[[#This Row],[Netto loon]]-Table1[[#This Row],[Netto vorige schijf]]</f>
        <v>5.0978000000031898</v>
      </c>
      <c r="L5755" s="2">
        <f ca="1">(Table1[[#This Row],[Bruto tov vorige schijf]]-Table1[[#This Row],[Netto tov vorige schijf]])/MAX(Table1[[#This Row],[Bruto tov vorige schijf]],1)</f>
        <v>0.49021999999968102</v>
      </c>
    </row>
    <row r="5756" spans="1:12" x14ac:dyDescent="0.25">
      <c r="A5756" s="14">
        <v>65381</v>
      </c>
      <c r="B5756" s="6">
        <f>LoonHeffing2020(Table1[[#This Row],[Belastbaar loon]])</f>
        <v>24419.803499999998</v>
      </c>
      <c r="C5756" s="6">
        <f>AlgemeneHeffingsKorting2020(Table1[[#This Row],[Belastbaar loon]])</f>
        <v>177.31760000000003</v>
      </c>
      <c r="D5756" s="14">
        <f>ArbeidsKorting2020(Table1[[#This Row],[Belastbaar loon]])</f>
        <v>1993.38</v>
      </c>
      <c r="E5756" s="14">
        <f>MAX(Table1[[#This Row],[Loonheffing]]-Table1[[#This Row],[Algemene Heffingskorting]]-Table1[[#This Row],[Arbeidskorting]],0)</f>
        <v>22249.105899999999</v>
      </c>
      <c r="F5756" s="6">
        <f>Table1[[#This Row],[Belastbaar loon]]-Table1[[#This Row],[Belasting]]</f>
        <v>43131.894100000005</v>
      </c>
      <c r="G5756" s="2">
        <f>(Table1[[#This Row],[Belastbaar loon]]-Table1[[#This Row],[Netto loon]])/Table1[[#This Row],[Belastbaar loon]]</f>
        <v>0.3402992597237729</v>
      </c>
      <c r="H5756" s="14">
        <f t="shared" ca="1" si="84"/>
        <v>22244.203700000002</v>
      </c>
      <c r="I5756" s="14">
        <f ca="1">IF(ROW()=2, Table1[[#This Row],[Netto loon]], INDIRECT(ADDRESS(ROW()-1,COLUMN(F:F))))</f>
        <v>43126.796300000002</v>
      </c>
      <c r="J5756" s="6">
        <f ca="1">IF(ROW()=2, 0, Table1[[#This Row],[Belastbaar loon]]-INDIRECT(ADDRESS(ROW()-1,COLUMN(A:A))))</f>
        <v>10</v>
      </c>
      <c r="K5756" s="6">
        <f ca="1">Table1[[#This Row],[Netto loon]]-Table1[[#This Row],[Netto vorige schijf]]</f>
        <v>5.0978000000031898</v>
      </c>
      <c r="L5756" s="2">
        <f ca="1">(Table1[[#This Row],[Bruto tov vorige schijf]]-Table1[[#This Row],[Netto tov vorige schijf]])/MAX(Table1[[#This Row],[Bruto tov vorige schijf]],1)</f>
        <v>0.49021999999968102</v>
      </c>
    </row>
    <row r="5757" spans="1:12" x14ac:dyDescent="0.25">
      <c r="A5757" s="14">
        <v>65391</v>
      </c>
      <c r="B5757" s="6">
        <f>LoonHeffing2020(Table1[[#This Row],[Belastbaar loon]])</f>
        <v>24423.538499999999</v>
      </c>
      <c r="C5757" s="6">
        <f>AlgemeneHeffingsKorting2020(Table1[[#This Row],[Belastbaar loon]])</f>
        <v>176.75040000000001</v>
      </c>
      <c r="D5757" s="14">
        <f>ArbeidsKorting2020(Table1[[#This Row],[Belastbaar loon]])</f>
        <v>1992.78</v>
      </c>
      <c r="E5757" s="14">
        <f>MAX(Table1[[#This Row],[Loonheffing]]-Table1[[#This Row],[Algemene Heffingskorting]]-Table1[[#This Row],[Arbeidskorting]],0)</f>
        <v>22254.008099999999</v>
      </c>
      <c r="F5757" s="6">
        <f>Table1[[#This Row],[Belastbaar loon]]-Table1[[#This Row],[Belasting]]</f>
        <v>43136.991900000001</v>
      </c>
      <c r="G5757" s="2">
        <f>(Table1[[#This Row],[Belastbaar loon]]-Table1[[#This Row],[Netto loon]])/Table1[[#This Row],[Belastbaar loon]]</f>
        <v>0.34032218653943203</v>
      </c>
      <c r="H5757" s="14">
        <f t="shared" ca="1" si="84"/>
        <v>22249.105899999999</v>
      </c>
      <c r="I5757" s="14">
        <f ca="1">IF(ROW()=2, Table1[[#This Row],[Netto loon]], INDIRECT(ADDRESS(ROW()-1,COLUMN(F:F))))</f>
        <v>43131.894100000005</v>
      </c>
      <c r="J5757" s="6">
        <f ca="1">IF(ROW()=2, 0, Table1[[#This Row],[Belastbaar loon]]-INDIRECT(ADDRESS(ROW()-1,COLUMN(A:A))))</f>
        <v>10</v>
      </c>
      <c r="K5757" s="6">
        <f ca="1">Table1[[#This Row],[Netto loon]]-Table1[[#This Row],[Netto vorige schijf]]</f>
        <v>5.0977999999959138</v>
      </c>
      <c r="L5757" s="2">
        <f ca="1">(Table1[[#This Row],[Bruto tov vorige schijf]]-Table1[[#This Row],[Netto tov vorige schijf]])/MAX(Table1[[#This Row],[Bruto tov vorige schijf]],1)</f>
        <v>0.49022000000040861</v>
      </c>
    </row>
    <row r="5758" spans="1:12" x14ac:dyDescent="0.25">
      <c r="A5758" s="14">
        <v>65401</v>
      </c>
      <c r="B5758" s="6">
        <f>LoonHeffing2020(Table1[[#This Row],[Belastbaar loon]])</f>
        <v>24427.273499999999</v>
      </c>
      <c r="C5758" s="6">
        <f>AlgemeneHeffingsKorting2020(Table1[[#This Row],[Belastbaar loon]])</f>
        <v>176.18320000000003</v>
      </c>
      <c r="D5758" s="14">
        <f>ArbeidsKorting2020(Table1[[#This Row],[Belastbaar loon]])</f>
        <v>1992.18</v>
      </c>
      <c r="E5758" s="14">
        <f>MAX(Table1[[#This Row],[Loonheffing]]-Table1[[#This Row],[Algemene Heffingskorting]]-Table1[[#This Row],[Arbeidskorting]],0)</f>
        <v>22258.9103</v>
      </c>
      <c r="F5758" s="6">
        <f>Table1[[#This Row],[Belastbaar loon]]-Table1[[#This Row],[Belasting]]</f>
        <v>43142.089699999997</v>
      </c>
      <c r="G5758" s="2">
        <f>(Table1[[#This Row],[Belastbaar loon]]-Table1[[#This Row],[Netto loon]])/Table1[[#This Row],[Belastbaar loon]]</f>
        <v>0.34034510634393972</v>
      </c>
      <c r="H5758" s="14">
        <f t="shared" ca="1" si="84"/>
        <v>22254.008099999999</v>
      </c>
      <c r="I5758" s="14">
        <f ca="1">IF(ROW()=2, Table1[[#This Row],[Netto loon]], INDIRECT(ADDRESS(ROW()-1,COLUMN(F:F))))</f>
        <v>43136.991900000001</v>
      </c>
      <c r="J5758" s="6">
        <f ca="1">IF(ROW()=2, 0, Table1[[#This Row],[Belastbaar loon]]-INDIRECT(ADDRESS(ROW()-1,COLUMN(A:A))))</f>
        <v>10</v>
      </c>
      <c r="K5758" s="6">
        <f ca="1">Table1[[#This Row],[Netto loon]]-Table1[[#This Row],[Netto vorige schijf]]</f>
        <v>5.0977999999959138</v>
      </c>
      <c r="L5758" s="2">
        <f ca="1">(Table1[[#This Row],[Bruto tov vorige schijf]]-Table1[[#This Row],[Netto tov vorige schijf]])/MAX(Table1[[#This Row],[Bruto tov vorige schijf]],1)</f>
        <v>0.49022000000040861</v>
      </c>
    </row>
    <row r="5759" spans="1:12" x14ac:dyDescent="0.25">
      <c r="A5759" s="14">
        <v>65411</v>
      </c>
      <c r="B5759" s="6">
        <f>LoonHeffing2020(Table1[[#This Row],[Belastbaar loon]])</f>
        <v>24431.0085</v>
      </c>
      <c r="C5759" s="6">
        <f>AlgemeneHeffingsKorting2020(Table1[[#This Row],[Belastbaar loon]])</f>
        <v>175.61600000000001</v>
      </c>
      <c r="D5759" s="14">
        <f>ArbeidsKorting2020(Table1[[#This Row],[Belastbaar loon]])</f>
        <v>1991.5800000000002</v>
      </c>
      <c r="E5759" s="14">
        <f>MAX(Table1[[#This Row],[Loonheffing]]-Table1[[#This Row],[Algemene Heffingskorting]]-Table1[[#This Row],[Arbeidskorting]],0)</f>
        <v>22263.812499999996</v>
      </c>
      <c r="F5759" s="6">
        <f>Table1[[#This Row],[Belastbaar loon]]-Table1[[#This Row],[Belasting]]</f>
        <v>43147.1875</v>
      </c>
      <c r="G5759" s="2">
        <f>(Table1[[#This Row],[Belastbaar loon]]-Table1[[#This Row],[Netto loon]])/Table1[[#This Row],[Belastbaar loon]]</f>
        <v>0.34036801914051151</v>
      </c>
      <c r="H5759" s="14">
        <f t="shared" ca="1" si="84"/>
        <v>22258.9103</v>
      </c>
      <c r="I5759" s="14">
        <f ca="1">IF(ROW()=2, Table1[[#This Row],[Netto loon]], INDIRECT(ADDRESS(ROW()-1,COLUMN(F:F))))</f>
        <v>43142.089699999997</v>
      </c>
      <c r="J5759" s="6">
        <f ca="1">IF(ROW()=2, 0, Table1[[#This Row],[Belastbaar loon]]-INDIRECT(ADDRESS(ROW()-1,COLUMN(A:A))))</f>
        <v>10</v>
      </c>
      <c r="K5759" s="6">
        <f ca="1">Table1[[#This Row],[Netto loon]]-Table1[[#This Row],[Netto vorige schijf]]</f>
        <v>5.0978000000031898</v>
      </c>
      <c r="L5759" s="2">
        <f ca="1">(Table1[[#This Row],[Bruto tov vorige schijf]]-Table1[[#This Row],[Netto tov vorige schijf]])/MAX(Table1[[#This Row],[Bruto tov vorige schijf]],1)</f>
        <v>0.49021999999968102</v>
      </c>
    </row>
    <row r="5760" spans="1:12" x14ac:dyDescent="0.25">
      <c r="A5760" s="14">
        <v>65421</v>
      </c>
      <c r="B5760" s="6">
        <f>LoonHeffing2020(Table1[[#This Row],[Belastbaar loon]])</f>
        <v>24434.7435</v>
      </c>
      <c r="C5760" s="6">
        <f>AlgemeneHeffingsKorting2020(Table1[[#This Row],[Belastbaar loon]])</f>
        <v>175.04880000000003</v>
      </c>
      <c r="D5760" s="14">
        <f>ArbeidsKorting2020(Table1[[#This Row],[Belastbaar loon]])</f>
        <v>1990.98</v>
      </c>
      <c r="E5760" s="14">
        <f>MAX(Table1[[#This Row],[Loonheffing]]-Table1[[#This Row],[Algemene Heffingskorting]]-Table1[[#This Row],[Arbeidskorting]],0)</f>
        <v>22268.7147</v>
      </c>
      <c r="F5760" s="6">
        <f>Table1[[#This Row],[Belastbaar loon]]-Table1[[#This Row],[Belasting]]</f>
        <v>43152.285300000003</v>
      </c>
      <c r="G5760" s="2">
        <f>(Table1[[#This Row],[Belastbaar loon]]-Table1[[#This Row],[Netto loon]])/Table1[[#This Row],[Belastbaar loon]]</f>
        <v>0.34039092493236112</v>
      </c>
      <c r="H5760" s="14">
        <f t="shared" ca="1" si="84"/>
        <v>22263.812499999996</v>
      </c>
      <c r="I5760" s="14">
        <f ca="1">IF(ROW()=2, Table1[[#This Row],[Netto loon]], INDIRECT(ADDRESS(ROW()-1,COLUMN(F:F))))</f>
        <v>43147.1875</v>
      </c>
      <c r="J5760" s="6">
        <f ca="1">IF(ROW()=2, 0, Table1[[#This Row],[Belastbaar loon]]-INDIRECT(ADDRESS(ROW()-1,COLUMN(A:A))))</f>
        <v>10</v>
      </c>
      <c r="K5760" s="6">
        <f ca="1">Table1[[#This Row],[Netto loon]]-Table1[[#This Row],[Netto vorige schijf]]</f>
        <v>5.0978000000031898</v>
      </c>
      <c r="L5760" s="2">
        <f ca="1">(Table1[[#This Row],[Bruto tov vorige schijf]]-Table1[[#This Row],[Netto tov vorige schijf]])/MAX(Table1[[#This Row],[Bruto tov vorige schijf]],1)</f>
        <v>0.49021999999968102</v>
      </c>
    </row>
    <row r="5761" spans="1:12" x14ac:dyDescent="0.25">
      <c r="A5761" s="14">
        <v>65431</v>
      </c>
      <c r="B5761" s="6">
        <f>LoonHeffing2020(Table1[[#This Row],[Belastbaar loon]])</f>
        <v>24438.478500000001</v>
      </c>
      <c r="C5761" s="6">
        <f>AlgemeneHeffingsKorting2020(Table1[[#This Row],[Belastbaar loon]])</f>
        <v>174.48160000000001</v>
      </c>
      <c r="D5761" s="14">
        <f>ArbeidsKorting2020(Table1[[#This Row],[Belastbaar loon]])</f>
        <v>1990.38</v>
      </c>
      <c r="E5761" s="14">
        <f>MAX(Table1[[#This Row],[Loonheffing]]-Table1[[#This Row],[Algemene Heffingskorting]]-Table1[[#This Row],[Arbeidskorting]],0)</f>
        <v>22273.616900000001</v>
      </c>
      <c r="F5761" s="6">
        <f>Table1[[#This Row],[Belastbaar loon]]-Table1[[#This Row],[Belasting]]</f>
        <v>43157.383099999999</v>
      </c>
      <c r="G5761" s="2">
        <f>(Table1[[#This Row],[Belastbaar loon]]-Table1[[#This Row],[Netto loon]])/Table1[[#This Row],[Belastbaar loon]]</f>
        <v>0.34041382372270024</v>
      </c>
      <c r="H5761" s="14">
        <f t="shared" ca="1" si="84"/>
        <v>22268.7147</v>
      </c>
      <c r="I5761" s="14">
        <f ca="1">IF(ROW()=2, Table1[[#This Row],[Netto loon]], INDIRECT(ADDRESS(ROW()-1,COLUMN(F:F))))</f>
        <v>43152.285300000003</v>
      </c>
      <c r="J5761" s="6">
        <f ca="1">IF(ROW()=2, 0, Table1[[#This Row],[Belastbaar loon]]-INDIRECT(ADDRESS(ROW()-1,COLUMN(A:A))))</f>
        <v>10</v>
      </c>
      <c r="K5761" s="6">
        <f ca="1">Table1[[#This Row],[Netto loon]]-Table1[[#This Row],[Netto vorige schijf]]</f>
        <v>5.0977999999959138</v>
      </c>
      <c r="L5761" s="2">
        <f ca="1">(Table1[[#This Row],[Bruto tov vorige schijf]]-Table1[[#This Row],[Netto tov vorige schijf]])/MAX(Table1[[#This Row],[Bruto tov vorige schijf]],1)</f>
        <v>0.49022000000040861</v>
      </c>
    </row>
    <row r="5762" spans="1:12" x14ac:dyDescent="0.25">
      <c r="A5762" s="14">
        <v>65441</v>
      </c>
      <c r="B5762" s="6">
        <f>LoonHeffing2020(Table1[[#This Row],[Belastbaar loon]])</f>
        <v>24442.213500000002</v>
      </c>
      <c r="C5762" s="6">
        <f>AlgemeneHeffingsKorting2020(Table1[[#This Row],[Belastbaar loon]])</f>
        <v>173.91440000000003</v>
      </c>
      <c r="D5762" s="14">
        <f>ArbeidsKorting2020(Table1[[#This Row],[Belastbaar loon]])</f>
        <v>1989.78</v>
      </c>
      <c r="E5762" s="14">
        <f>MAX(Table1[[#This Row],[Loonheffing]]-Table1[[#This Row],[Algemene Heffingskorting]]-Table1[[#This Row],[Arbeidskorting]],0)</f>
        <v>22278.519100000001</v>
      </c>
      <c r="F5762" s="6">
        <f>Table1[[#This Row],[Belastbaar loon]]-Table1[[#This Row],[Belasting]]</f>
        <v>43162.480899999995</v>
      </c>
      <c r="G5762" s="2">
        <f>(Table1[[#This Row],[Belastbaar loon]]-Table1[[#This Row],[Netto loon]])/Table1[[#This Row],[Belastbaar loon]]</f>
        <v>0.34043671551473853</v>
      </c>
      <c r="H5762" s="14">
        <f t="shared" ca="1" si="84"/>
        <v>22273.616900000001</v>
      </c>
      <c r="I5762" s="14">
        <f ca="1">IF(ROW()=2, Table1[[#This Row],[Netto loon]], INDIRECT(ADDRESS(ROW()-1,COLUMN(F:F))))</f>
        <v>43157.383099999999</v>
      </c>
      <c r="J5762" s="6">
        <f ca="1">IF(ROW()=2, 0, Table1[[#This Row],[Belastbaar loon]]-INDIRECT(ADDRESS(ROW()-1,COLUMN(A:A))))</f>
        <v>10</v>
      </c>
      <c r="K5762" s="6">
        <f ca="1">Table1[[#This Row],[Netto loon]]-Table1[[#This Row],[Netto vorige schijf]]</f>
        <v>5.0977999999959138</v>
      </c>
      <c r="L5762" s="2">
        <f ca="1">(Table1[[#This Row],[Bruto tov vorige schijf]]-Table1[[#This Row],[Netto tov vorige schijf]])/MAX(Table1[[#This Row],[Bruto tov vorige schijf]],1)</f>
        <v>0.49022000000040861</v>
      </c>
    </row>
    <row r="5763" spans="1:12" x14ac:dyDescent="0.25">
      <c r="A5763" s="14">
        <v>65451</v>
      </c>
      <c r="B5763" s="6">
        <f>LoonHeffing2020(Table1[[#This Row],[Belastbaar loon]])</f>
        <v>24445.948499999999</v>
      </c>
      <c r="C5763" s="6">
        <f>AlgemeneHeffingsKorting2020(Table1[[#This Row],[Belastbaar loon]])</f>
        <v>173.34720000000002</v>
      </c>
      <c r="D5763" s="14">
        <f>ArbeidsKorting2020(Table1[[#This Row],[Belastbaar loon]])</f>
        <v>1989.18</v>
      </c>
      <c r="E5763" s="14">
        <f>MAX(Table1[[#This Row],[Loonheffing]]-Table1[[#This Row],[Algemene Heffingskorting]]-Table1[[#This Row],[Arbeidskorting]],0)</f>
        <v>22283.421299999998</v>
      </c>
      <c r="F5763" s="6">
        <f>Table1[[#This Row],[Belastbaar loon]]-Table1[[#This Row],[Belasting]]</f>
        <v>43167.578699999998</v>
      </c>
      <c r="G5763" s="2">
        <f>(Table1[[#This Row],[Belastbaar loon]]-Table1[[#This Row],[Netto loon]])/Table1[[#This Row],[Belastbaar loon]]</f>
        <v>0.3404596003116836</v>
      </c>
      <c r="H5763" s="14">
        <f t="shared" ca="1" si="84"/>
        <v>22278.519100000001</v>
      </c>
      <c r="I5763" s="14">
        <f ca="1">IF(ROW()=2, Table1[[#This Row],[Netto loon]], INDIRECT(ADDRESS(ROW()-1,COLUMN(F:F))))</f>
        <v>43162.480899999995</v>
      </c>
      <c r="J5763" s="6">
        <f ca="1">IF(ROW()=2, 0, Table1[[#This Row],[Belastbaar loon]]-INDIRECT(ADDRESS(ROW()-1,COLUMN(A:A))))</f>
        <v>10</v>
      </c>
      <c r="K5763" s="6">
        <f ca="1">Table1[[#This Row],[Netto loon]]-Table1[[#This Row],[Netto vorige schijf]]</f>
        <v>5.0978000000031898</v>
      </c>
      <c r="L5763" s="2">
        <f ca="1">(Table1[[#This Row],[Bruto tov vorige schijf]]-Table1[[#This Row],[Netto tov vorige schijf]])/MAX(Table1[[#This Row],[Bruto tov vorige schijf]],1)</f>
        <v>0.49021999999968102</v>
      </c>
    </row>
    <row r="5764" spans="1:12" x14ac:dyDescent="0.25">
      <c r="A5764" s="14">
        <v>65461</v>
      </c>
      <c r="B5764" s="6">
        <f>LoonHeffing2020(Table1[[#This Row],[Belastbaar loon]])</f>
        <v>24449.683499999999</v>
      </c>
      <c r="C5764" s="6">
        <f>AlgemeneHeffingsKorting2020(Table1[[#This Row],[Belastbaar loon]])</f>
        <v>172.78000000000003</v>
      </c>
      <c r="D5764" s="14">
        <f>ArbeidsKorting2020(Table1[[#This Row],[Belastbaar loon]])</f>
        <v>1988.5800000000002</v>
      </c>
      <c r="E5764" s="14">
        <f>MAX(Table1[[#This Row],[Loonheffing]]-Table1[[#This Row],[Algemene Heffingskorting]]-Table1[[#This Row],[Arbeidskorting]],0)</f>
        <v>22288.323499999999</v>
      </c>
      <c r="F5764" s="6">
        <f>Table1[[#This Row],[Belastbaar loon]]-Table1[[#This Row],[Belasting]]</f>
        <v>43172.676500000001</v>
      </c>
      <c r="G5764" s="2">
        <f>(Table1[[#This Row],[Belastbaar loon]]-Table1[[#This Row],[Netto loon]])/Table1[[#This Row],[Belastbaar loon]]</f>
        <v>0.34048247811674126</v>
      </c>
      <c r="H5764" s="14">
        <f t="shared" ca="1" si="84"/>
        <v>22283.421299999998</v>
      </c>
      <c r="I5764" s="14">
        <f ca="1">IF(ROW()=2, Table1[[#This Row],[Netto loon]], INDIRECT(ADDRESS(ROW()-1,COLUMN(F:F))))</f>
        <v>43167.578699999998</v>
      </c>
      <c r="J5764" s="6">
        <f ca="1">IF(ROW()=2, 0, Table1[[#This Row],[Belastbaar loon]]-INDIRECT(ADDRESS(ROW()-1,COLUMN(A:A))))</f>
        <v>10</v>
      </c>
      <c r="K5764" s="6">
        <f ca="1">Table1[[#This Row],[Netto loon]]-Table1[[#This Row],[Netto vorige schijf]]</f>
        <v>5.0978000000031898</v>
      </c>
      <c r="L5764" s="2">
        <f ca="1">(Table1[[#This Row],[Bruto tov vorige schijf]]-Table1[[#This Row],[Netto tov vorige schijf]])/MAX(Table1[[#This Row],[Bruto tov vorige schijf]],1)</f>
        <v>0.49021999999968102</v>
      </c>
    </row>
    <row r="5765" spans="1:12" x14ac:dyDescent="0.25">
      <c r="A5765" s="14">
        <v>65471</v>
      </c>
      <c r="B5765" s="6">
        <f>LoonHeffing2020(Table1[[#This Row],[Belastbaar loon]])</f>
        <v>24453.4185</v>
      </c>
      <c r="C5765" s="6">
        <f>AlgemeneHeffingsKorting2020(Table1[[#This Row],[Belastbaar loon]])</f>
        <v>172.21280000000002</v>
      </c>
      <c r="D5765" s="14">
        <f>ArbeidsKorting2020(Table1[[#This Row],[Belastbaar loon]])</f>
        <v>1987.98</v>
      </c>
      <c r="E5765" s="14">
        <f>MAX(Table1[[#This Row],[Loonheffing]]-Table1[[#This Row],[Algemene Heffingskorting]]-Table1[[#This Row],[Arbeidskorting]],0)</f>
        <v>22293.225699999999</v>
      </c>
      <c r="F5765" s="6">
        <f>Table1[[#This Row],[Belastbaar loon]]-Table1[[#This Row],[Belasting]]</f>
        <v>43177.774300000005</v>
      </c>
      <c r="G5765" s="2">
        <f>(Table1[[#This Row],[Belastbaar loon]]-Table1[[#This Row],[Netto loon]])/Table1[[#This Row],[Belastbaar loon]]</f>
        <v>0.34050534893311535</v>
      </c>
      <c r="H5765" s="14">
        <f t="shared" ca="1" si="84"/>
        <v>22288.323499999999</v>
      </c>
      <c r="I5765" s="14">
        <f ca="1">IF(ROW()=2, Table1[[#This Row],[Netto loon]], INDIRECT(ADDRESS(ROW()-1,COLUMN(F:F))))</f>
        <v>43172.676500000001</v>
      </c>
      <c r="J5765" s="6">
        <f ca="1">IF(ROW()=2, 0, Table1[[#This Row],[Belastbaar loon]]-INDIRECT(ADDRESS(ROW()-1,COLUMN(A:A))))</f>
        <v>10</v>
      </c>
      <c r="K5765" s="6">
        <f ca="1">Table1[[#This Row],[Netto loon]]-Table1[[#This Row],[Netto vorige schijf]]</f>
        <v>5.0978000000031898</v>
      </c>
      <c r="L5765" s="2">
        <f ca="1">(Table1[[#This Row],[Bruto tov vorige schijf]]-Table1[[#This Row],[Netto tov vorige schijf]])/MAX(Table1[[#This Row],[Bruto tov vorige schijf]],1)</f>
        <v>0.49021999999968102</v>
      </c>
    </row>
    <row r="5766" spans="1:12" x14ac:dyDescent="0.25">
      <c r="A5766" s="14">
        <v>65481</v>
      </c>
      <c r="B5766" s="6">
        <f>LoonHeffing2020(Table1[[#This Row],[Belastbaar loon]])</f>
        <v>24457.1535</v>
      </c>
      <c r="C5766" s="6">
        <f>AlgemeneHeffingsKorting2020(Table1[[#This Row],[Belastbaar loon]])</f>
        <v>171.64560000000003</v>
      </c>
      <c r="D5766" s="14">
        <f>ArbeidsKorting2020(Table1[[#This Row],[Belastbaar loon]])</f>
        <v>1987.38</v>
      </c>
      <c r="E5766" s="14">
        <f>MAX(Table1[[#This Row],[Loonheffing]]-Table1[[#This Row],[Algemene Heffingskorting]]-Table1[[#This Row],[Arbeidskorting]],0)</f>
        <v>22298.127899999999</v>
      </c>
      <c r="F5766" s="6">
        <f>Table1[[#This Row],[Belastbaar loon]]-Table1[[#This Row],[Belasting]]</f>
        <v>43182.872100000001</v>
      </c>
      <c r="G5766" s="2">
        <f>(Table1[[#This Row],[Belastbaar loon]]-Table1[[#This Row],[Netto loon]])/Table1[[#This Row],[Belastbaar loon]]</f>
        <v>0.34052821276400785</v>
      </c>
      <c r="H5766" s="14">
        <f t="shared" ca="1" si="84"/>
        <v>22293.225699999999</v>
      </c>
      <c r="I5766" s="14">
        <f ca="1">IF(ROW()=2, Table1[[#This Row],[Netto loon]], INDIRECT(ADDRESS(ROW()-1,COLUMN(F:F))))</f>
        <v>43177.774300000005</v>
      </c>
      <c r="J5766" s="6">
        <f ca="1">IF(ROW()=2, 0, Table1[[#This Row],[Belastbaar loon]]-INDIRECT(ADDRESS(ROW()-1,COLUMN(A:A))))</f>
        <v>10</v>
      </c>
      <c r="K5766" s="6">
        <f ca="1">Table1[[#This Row],[Netto loon]]-Table1[[#This Row],[Netto vorige schijf]]</f>
        <v>5.0977999999959138</v>
      </c>
      <c r="L5766" s="2">
        <f ca="1">(Table1[[#This Row],[Bruto tov vorige schijf]]-Table1[[#This Row],[Netto tov vorige schijf]])/MAX(Table1[[#This Row],[Bruto tov vorige schijf]],1)</f>
        <v>0.49022000000040861</v>
      </c>
    </row>
    <row r="5767" spans="1:12" x14ac:dyDescent="0.25">
      <c r="A5767" s="14">
        <v>65491</v>
      </c>
      <c r="B5767" s="6">
        <f>LoonHeffing2020(Table1[[#This Row],[Belastbaar loon]])</f>
        <v>24460.888500000001</v>
      </c>
      <c r="C5767" s="6">
        <f>AlgemeneHeffingsKorting2020(Table1[[#This Row],[Belastbaar loon]])</f>
        <v>171.07840000000002</v>
      </c>
      <c r="D5767" s="14">
        <f>ArbeidsKorting2020(Table1[[#This Row],[Belastbaar loon]])</f>
        <v>1986.78</v>
      </c>
      <c r="E5767" s="14">
        <f>MAX(Table1[[#This Row],[Loonheffing]]-Table1[[#This Row],[Algemene Heffingskorting]]-Table1[[#This Row],[Arbeidskorting]],0)</f>
        <v>22303.030100000004</v>
      </c>
      <c r="F5767" s="6">
        <f>Table1[[#This Row],[Belastbaar loon]]-Table1[[#This Row],[Belasting]]</f>
        <v>43187.969899999996</v>
      </c>
      <c r="G5767" s="2">
        <f>(Table1[[#This Row],[Belastbaar loon]]-Table1[[#This Row],[Netto loon]])/Table1[[#This Row],[Belastbaar loon]]</f>
        <v>0.34055106961261861</v>
      </c>
      <c r="H5767" s="14">
        <f t="shared" ca="1" si="84"/>
        <v>22298.127899999999</v>
      </c>
      <c r="I5767" s="14">
        <f ca="1">IF(ROW()=2, Table1[[#This Row],[Netto loon]], INDIRECT(ADDRESS(ROW()-1,COLUMN(F:F))))</f>
        <v>43182.872100000001</v>
      </c>
      <c r="J5767" s="6">
        <f ca="1">IF(ROW()=2, 0, Table1[[#This Row],[Belastbaar loon]]-INDIRECT(ADDRESS(ROW()-1,COLUMN(A:A))))</f>
        <v>10</v>
      </c>
      <c r="K5767" s="6">
        <f ca="1">Table1[[#This Row],[Netto loon]]-Table1[[#This Row],[Netto vorige schijf]]</f>
        <v>5.0977999999959138</v>
      </c>
      <c r="L5767" s="2">
        <f ca="1">(Table1[[#This Row],[Bruto tov vorige schijf]]-Table1[[#This Row],[Netto tov vorige schijf]])/MAX(Table1[[#This Row],[Bruto tov vorige schijf]],1)</f>
        <v>0.49022000000040861</v>
      </c>
    </row>
    <row r="5768" spans="1:12" x14ac:dyDescent="0.25">
      <c r="A5768" s="14">
        <v>65501</v>
      </c>
      <c r="B5768" s="6">
        <f>LoonHeffing2020(Table1[[#This Row],[Belastbaar loon]])</f>
        <v>24464.623500000002</v>
      </c>
      <c r="C5768" s="6">
        <f>AlgemeneHeffingsKorting2020(Table1[[#This Row],[Belastbaar loon]])</f>
        <v>170.51120000000003</v>
      </c>
      <c r="D5768" s="14">
        <f>ArbeidsKorting2020(Table1[[#This Row],[Belastbaar loon]])</f>
        <v>1986.18</v>
      </c>
      <c r="E5768" s="14">
        <f>MAX(Table1[[#This Row],[Loonheffing]]-Table1[[#This Row],[Algemene Heffingskorting]]-Table1[[#This Row],[Arbeidskorting]],0)</f>
        <v>22307.9323</v>
      </c>
      <c r="F5768" s="6">
        <f>Table1[[#This Row],[Belastbaar loon]]-Table1[[#This Row],[Belasting]]</f>
        <v>43193.0677</v>
      </c>
      <c r="G5768" s="2">
        <f>(Table1[[#This Row],[Belastbaar loon]]-Table1[[#This Row],[Netto loon]])/Table1[[#This Row],[Belastbaar loon]]</f>
        <v>0.34057391948214533</v>
      </c>
      <c r="H5768" s="14">
        <f t="shared" ca="1" si="84"/>
        <v>22303.030100000004</v>
      </c>
      <c r="I5768" s="14">
        <f ca="1">IF(ROW()=2, Table1[[#This Row],[Netto loon]], INDIRECT(ADDRESS(ROW()-1,COLUMN(F:F))))</f>
        <v>43187.969899999996</v>
      </c>
      <c r="J5768" s="6">
        <f ca="1">IF(ROW()=2, 0, Table1[[#This Row],[Belastbaar loon]]-INDIRECT(ADDRESS(ROW()-1,COLUMN(A:A))))</f>
        <v>10</v>
      </c>
      <c r="K5768" s="6">
        <f ca="1">Table1[[#This Row],[Netto loon]]-Table1[[#This Row],[Netto vorige schijf]]</f>
        <v>5.0978000000031898</v>
      </c>
      <c r="L5768" s="2">
        <f ca="1">(Table1[[#This Row],[Bruto tov vorige schijf]]-Table1[[#This Row],[Netto tov vorige schijf]])/MAX(Table1[[#This Row],[Bruto tov vorige schijf]],1)</f>
        <v>0.49021999999968102</v>
      </c>
    </row>
    <row r="5769" spans="1:12" x14ac:dyDescent="0.25">
      <c r="A5769" s="14">
        <v>65511</v>
      </c>
      <c r="B5769" s="6">
        <f>LoonHeffing2020(Table1[[#This Row],[Belastbaar loon]])</f>
        <v>24468.358499999998</v>
      </c>
      <c r="C5769" s="6">
        <f>AlgemeneHeffingsKorting2020(Table1[[#This Row],[Belastbaar loon]])</f>
        <v>169.94400000000002</v>
      </c>
      <c r="D5769" s="14">
        <f>ArbeidsKorting2020(Table1[[#This Row],[Belastbaar loon]])</f>
        <v>1985.5800000000002</v>
      </c>
      <c r="E5769" s="14">
        <f>MAX(Table1[[#This Row],[Loonheffing]]-Table1[[#This Row],[Algemene Heffingskorting]]-Table1[[#This Row],[Arbeidskorting]],0)</f>
        <v>22312.834499999997</v>
      </c>
      <c r="F5769" s="6">
        <f>Table1[[#This Row],[Belastbaar loon]]-Table1[[#This Row],[Belasting]]</f>
        <v>43198.165500000003</v>
      </c>
      <c r="G5769" s="2">
        <f>(Table1[[#This Row],[Belastbaar loon]]-Table1[[#This Row],[Netto loon]])/Table1[[#This Row],[Belastbaar loon]]</f>
        <v>0.34059676237578418</v>
      </c>
      <c r="H5769" s="14">
        <f t="shared" ca="1" si="84"/>
        <v>22307.9323</v>
      </c>
      <c r="I5769" s="14">
        <f ca="1">IF(ROW()=2, Table1[[#This Row],[Netto loon]], INDIRECT(ADDRESS(ROW()-1,COLUMN(F:F))))</f>
        <v>43193.0677</v>
      </c>
      <c r="J5769" s="6">
        <f ca="1">IF(ROW()=2, 0, Table1[[#This Row],[Belastbaar loon]]-INDIRECT(ADDRESS(ROW()-1,COLUMN(A:A))))</f>
        <v>10</v>
      </c>
      <c r="K5769" s="6">
        <f ca="1">Table1[[#This Row],[Netto loon]]-Table1[[#This Row],[Netto vorige schijf]]</f>
        <v>5.0978000000031898</v>
      </c>
      <c r="L5769" s="2">
        <f ca="1">(Table1[[#This Row],[Bruto tov vorige schijf]]-Table1[[#This Row],[Netto tov vorige schijf]])/MAX(Table1[[#This Row],[Bruto tov vorige schijf]],1)</f>
        <v>0.49021999999968102</v>
      </c>
    </row>
    <row r="5770" spans="1:12" x14ac:dyDescent="0.25">
      <c r="A5770" s="14">
        <v>65521</v>
      </c>
      <c r="B5770" s="6">
        <f>LoonHeffing2020(Table1[[#This Row],[Belastbaar loon]])</f>
        <v>24472.093499999999</v>
      </c>
      <c r="C5770" s="6">
        <f>AlgemeneHeffingsKorting2020(Table1[[#This Row],[Belastbaar loon]])</f>
        <v>169.37680000000003</v>
      </c>
      <c r="D5770" s="14">
        <f>ArbeidsKorting2020(Table1[[#This Row],[Belastbaar loon]])</f>
        <v>1984.98</v>
      </c>
      <c r="E5770" s="14">
        <f>MAX(Table1[[#This Row],[Loonheffing]]-Table1[[#This Row],[Algemene Heffingskorting]]-Table1[[#This Row],[Arbeidskorting]],0)</f>
        <v>22317.736699999998</v>
      </c>
      <c r="F5770" s="6">
        <f>Table1[[#This Row],[Belastbaar loon]]-Table1[[#This Row],[Belasting]]</f>
        <v>43203.263300000006</v>
      </c>
      <c r="G5770" s="2">
        <f>(Table1[[#This Row],[Belastbaar loon]]-Table1[[#This Row],[Netto loon]])/Table1[[#This Row],[Belastbaar loon]]</f>
        <v>0.34061959829672922</v>
      </c>
      <c r="H5770" s="14">
        <f t="shared" ca="1" si="84"/>
        <v>22312.834499999997</v>
      </c>
      <c r="I5770" s="14">
        <f ca="1">IF(ROW()=2, Table1[[#This Row],[Netto loon]], INDIRECT(ADDRESS(ROW()-1,COLUMN(F:F))))</f>
        <v>43198.165500000003</v>
      </c>
      <c r="J5770" s="6">
        <f ca="1">IF(ROW()=2, 0, Table1[[#This Row],[Belastbaar loon]]-INDIRECT(ADDRESS(ROW()-1,COLUMN(A:A))))</f>
        <v>10</v>
      </c>
      <c r="K5770" s="6">
        <f ca="1">Table1[[#This Row],[Netto loon]]-Table1[[#This Row],[Netto vorige schijf]]</f>
        <v>5.0978000000031898</v>
      </c>
      <c r="L5770" s="2">
        <f ca="1">(Table1[[#This Row],[Bruto tov vorige schijf]]-Table1[[#This Row],[Netto tov vorige schijf]])/MAX(Table1[[#This Row],[Bruto tov vorige schijf]],1)</f>
        <v>0.49021999999968102</v>
      </c>
    </row>
    <row r="5771" spans="1:12" x14ac:dyDescent="0.25">
      <c r="A5771" s="14">
        <v>65531</v>
      </c>
      <c r="B5771" s="6">
        <f>LoonHeffing2020(Table1[[#This Row],[Belastbaar loon]])</f>
        <v>24475.8285</v>
      </c>
      <c r="C5771" s="6">
        <f>AlgemeneHeffingsKorting2020(Table1[[#This Row],[Belastbaar loon]])</f>
        <v>168.80960000000002</v>
      </c>
      <c r="D5771" s="14">
        <f>ArbeidsKorting2020(Table1[[#This Row],[Belastbaar loon]])</f>
        <v>1984.38</v>
      </c>
      <c r="E5771" s="14">
        <f>MAX(Table1[[#This Row],[Loonheffing]]-Table1[[#This Row],[Algemene Heffingskorting]]-Table1[[#This Row],[Arbeidskorting]],0)</f>
        <v>22322.638899999998</v>
      </c>
      <c r="F5771" s="6">
        <f>Table1[[#This Row],[Belastbaar loon]]-Table1[[#This Row],[Belasting]]</f>
        <v>43208.361100000002</v>
      </c>
      <c r="G5771" s="2">
        <f>(Table1[[#This Row],[Belastbaar loon]]-Table1[[#This Row],[Netto loon]])/Table1[[#This Row],[Belastbaar loon]]</f>
        <v>0.34064242724817262</v>
      </c>
      <c r="H5771" s="14">
        <f t="shared" ca="1" si="84"/>
        <v>22317.736699999998</v>
      </c>
      <c r="I5771" s="14">
        <f ca="1">IF(ROW()=2, Table1[[#This Row],[Netto loon]], INDIRECT(ADDRESS(ROW()-1,COLUMN(F:F))))</f>
        <v>43203.263300000006</v>
      </c>
      <c r="J5771" s="6">
        <f ca="1">IF(ROW()=2, 0, Table1[[#This Row],[Belastbaar loon]]-INDIRECT(ADDRESS(ROW()-1,COLUMN(A:A))))</f>
        <v>10</v>
      </c>
      <c r="K5771" s="6">
        <f ca="1">Table1[[#This Row],[Netto loon]]-Table1[[#This Row],[Netto vorige schijf]]</f>
        <v>5.0977999999959138</v>
      </c>
      <c r="L5771" s="2">
        <f ca="1">(Table1[[#This Row],[Bruto tov vorige schijf]]-Table1[[#This Row],[Netto tov vorige schijf]])/MAX(Table1[[#This Row],[Bruto tov vorige schijf]],1)</f>
        <v>0.49022000000040861</v>
      </c>
    </row>
    <row r="5772" spans="1:12" x14ac:dyDescent="0.25">
      <c r="A5772" s="14">
        <v>65541</v>
      </c>
      <c r="B5772" s="6">
        <f>LoonHeffing2020(Table1[[#This Row],[Belastbaar loon]])</f>
        <v>24479.5635</v>
      </c>
      <c r="C5772" s="6">
        <f>AlgemeneHeffingsKorting2020(Table1[[#This Row],[Belastbaar loon]])</f>
        <v>168.24240000000003</v>
      </c>
      <c r="D5772" s="14">
        <f>ArbeidsKorting2020(Table1[[#This Row],[Belastbaar loon]])</f>
        <v>1983.78</v>
      </c>
      <c r="E5772" s="14">
        <f>MAX(Table1[[#This Row],[Loonheffing]]-Table1[[#This Row],[Algemene Heffingskorting]]-Table1[[#This Row],[Arbeidskorting]],0)</f>
        <v>22327.541100000002</v>
      </c>
      <c r="F5772" s="6">
        <f>Table1[[#This Row],[Belastbaar loon]]-Table1[[#This Row],[Belasting]]</f>
        <v>43213.458899999998</v>
      </c>
      <c r="G5772" s="2">
        <f>(Table1[[#This Row],[Belastbaar loon]]-Table1[[#This Row],[Netto loon]])/Table1[[#This Row],[Belastbaar loon]]</f>
        <v>0.34066524923330438</v>
      </c>
      <c r="H5772" s="14">
        <f t="shared" ca="1" si="84"/>
        <v>22322.638899999998</v>
      </c>
      <c r="I5772" s="14">
        <f ca="1">IF(ROW()=2, Table1[[#This Row],[Netto loon]], INDIRECT(ADDRESS(ROW()-1,COLUMN(F:F))))</f>
        <v>43208.361100000002</v>
      </c>
      <c r="J5772" s="6">
        <f ca="1">IF(ROW()=2, 0, Table1[[#This Row],[Belastbaar loon]]-INDIRECT(ADDRESS(ROW()-1,COLUMN(A:A))))</f>
        <v>10</v>
      </c>
      <c r="K5772" s="6">
        <f ca="1">Table1[[#This Row],[Netto loon]]-Table1[[#This Row],[Netto vorige schijf]]</f>
        <v>5.0977999999959138</v>
      </c>
      <c r="L5772" s="2">
        <f ca="1">(Table1[[#This Row],[Bruto tov vorige schijf]]-Table1[[#This Row],[Netto tov vorige schijf]])/MAX(Table1[[#This Row],[Bruto tov vorige schijf]],1)</f>
        <v>0.49022000000040861</v>
      </c>
    </row>
    <row r="5773" spans="1:12" x14ac:dyDescent="0.25">
      <c r="A5773" s="14">
        <v>65551</v>
      </c>
      <c r="B5773" s="6">
        <f>LoonHeffing2020(Table1[[#This Row],[Belastbaar loon]])</f>
        <v>24483.298500000001</v>
      </c>
      <c r="C5773" s="6">
        <f>AlgemeneHeffingsKorting2020(Table1[[#This Row],[Belastbaar loon]])</f>
        <v>167.67520000000002</v>
      </c>
      <c r="D5773" s="14">
        <f>ArbeidsKorting2020(Table1[[#This Row],[Belastbaar loon]])</f>
        <v>1983.18</v>
      </c>
      <c r="E5773" s="14">
        <f>MAX(Table1[[#This Row],[Loonheffing]]-Table1[[#This Row],[Algemene Heffingskorting]]-Table1[[#This Row],[Arbeidskorting]],0)</f>
        <v>22332.443299999999</v>
      </c>
      <c r="F5773" s="6">
        <f>Table1[[#This Row],[Belastbaar loon]]-Table1[[#This Row],[Belasting]]</f>
        <v>43218.556700000001</v>
      </c>
      <c r="G5773" s="2">
        <f>(Table1[[#This Row],[Belastbaar loon]]-Table1[[#This Row],[Netto loon]])/Table1[[#This Row],[Belastbaar loon]]</f>
        <v>0.34068806425531262</v>
      </c>
      <c r="H5773" s="14">
        <f t="shared" ca="1" si="84"/>
        <v>22327.541100000002</v>
      </c>
      <c r="I5773" s="14">
        <f ca="1">IF(ROW()=2, Table1[[#This Row],[Netto loon]], INDIRECT(ADDRESS(ROW()-1,COLUMN(F:F))))</f>
        <v>43213.458899999998</v>
      </c>
      <c r="J5773" s="6">
        <f ca="1">IF(ROW()=2, 0, Table1[[#This Row],[Belastbaar loon]]-INDIRECT(ADDRESS(ROW()-1,COLUMN(A:A))))</f>
        <v>10</v>
      </c>
      <c r="K5773" s="6">
        <f ca="1">Table1[[#This Row],[Netto loon]]-Table1[[#This Row],[Netto vorige schijf]]</f>
        <v>5.0978000000031898</v>
      </c>
      <c r="L5773" s="2">
        <f ca="1">(Table1[[#This Row],[Bruto tov vorige schijf]]-Table1[[#This Row],[Netto tov vorige schijf]])/MAX(Table1[[#This Row],[Bruto tov vorige schijf]],1)</f>
        <v>0.49021999999968102</v>
      </c>
    </row>
    <row r="5774" spans="1:12" x14ac:dyDescent="0.25">
      <c r="A5774" s="14">
        <v>65561</v>
      </c>
      <c r="B5774" s="6">
        <f>LoonHeffing2020(Table1[[#This Row],[Belastbaar loon]])</f>
        <v>24487.033500000001</v>
      </c>
      <c r="C5774" s="6">
        <f>AlgemeneHeffingsKorting2020(Table1[[#This Row],[Belastbaar loon]])</f>
        <v>167.10800000000003</v>
      </c>
      <c r="D5774" s="14">
        <f>ArbeidsKorting2020(Table1[[#This Row],[Belastbaar loon]])</f>
        <v>1982.5800000000002</v>
      </c>
      <c r="E5774" s="14">
        <f>MAX(Table1[[#This Row],[Loonheffing]]-Table1[[#This Row],[Algemene Heffingskorting]]-Table1[[#This Row],[Arbeidskorting]],0)</f>
        <v>22337.345499999999</v>
      </c>
      <c r="F5774" s="6">
        <f>Table1[[#This Row],[Belastbaar loon]]-Table1[[#This Row],[Belasting]]</f>
        <v>43223.654500000004</v>
      </c>
      <c r="G5774" s="2">
        <f>(Table1[[#This Row],[Belastbaar loon]]-Table1[[#This Row],[Netto loon]])/Table1[[#This Row],[Belastbaar loon]]</f>
        <v>0.34071087231738373</v>
      </c>
      <c r="H5774" s="14">
        <f t="shared" ca="1" si="84"/>
        <v>22332.443299999999</v>
      </c>
      <c r="I5774" s="14">
        <f ca="1">IF(ROW()=2, Table1[[#This Row],[Netto loon]], INDIRECT(ADDRESS(ROW()-1,COLUMN(F:F))))</f>
        <v>43218.556700000001</v>
      </c>
      <c r="J5774" s="6">
        <f ca="1">IF(ROW()=2, 0, Table1[[#This Row],[Belastbaar loon]]-INDIRECT(ADDRESS(ROW()-1,COLUMN(A:A))))</f>
        <v>10</v>
      </c>
      <c r="K5774" s="6">
        <f ca="1">Table1[[#This Row],[Netto loon]]-Table1[[#This Row],[Netto vorige schijf]]</f>
        <v>5.0978000000031898</v>
      </c>
      <c r="L5774" s="2">
        <f ca="1">(Table1[[#This Row],[Bruto tov vorige schijf]]-Table1[[#This Row],[Netto tov vorige schijf]])/MAX(Table1[[#This Row],[Bruto tov vorige schijf]],1)</f>
        <v>0.49021999999968102</v>
      </c>
    </row>
    <row r="5775" spans="1:12" x14ac:dyDescent="0.25">
      <c r="A5775" s="14">
        <v>65571</v>
      </c>
      <c r="B5775" s="6">
        <f>LoonHeffing2020(Table1[[#This Row],[Belastbaar loon]])</f>
        <v>24490.768499999998</v>
      </c>
      <c r="C5775" s="6">
        <f>AlgemeneHeffingsKorting2020(Table1[[#This Row],[Belastbaar loon]])</f>
        <v>166.54080000000002</v>
      </c>
      <c r="D5775" s="14">
        <f>ArbeidsKorting2020(Table1[[#This Row],[Belastbaar loon]])</f>
        <v>1981.98</v>
      </c>
      <c r="E5775" s="14">
        <f>MAX(Table1[[#This Row],[Loonheffing]]-Table1[[#This Row],[Algemene Heffingskorting]]-Table1[[#This Row],[Arbeidskorting]],0)</f>
        <v>22342.2477</v>
      </c>
      <c r="F5775" s="6">
        <f>Table1[[#This Row],[Belastbaar loon]]-Table1[[#This Row],[Belasting]]</f>
        <v>43228.7523</v>
      </c>
      <c r="G5775" s="2">
        <f>(Table1[[#This Row],[Belastbaar loon]]-Table1[[#This Row],[Netto loon]])/Table1[[#This Row],[Belastbaar loon]]</f>
        <v>0.34073367342270211</v>
      </c>
      <c r="H5775" s="14">
        <f t="shared" ca="1" si="84"/>
        <v>22337.345499999999</v>
      </c>
      <c r="I5775" s="14">
        <f ca="1">IF(ROW()=2, Table1[[#This Row],[Netto loon]], INDIRECT(ADDRESS(ROW()-1,COLUMN(F:F))))</f>
        <v>43223.654500000004</v>
      </c>
      <c r="J5775" s="6">
        <f ca="1">IF(ROW()=2, 0, Table1[[#This Row],[Belastbaar loon]]-INDIRECT(ADDRESS(ROW()-1,COLUMN(A:A))))</f>
        <v>10</v>
      </c>
      <c r="K5775" s="6">
        <f ca="1">Table1[[#This Row],[Netto loon]]-Table1[[#This Row],[Netto vorige schijf]]</f>
        <v>5.0977999999959138</v>
      </c>
      <c r="L5775" s="2">
        <f ca="1">(Table1[[#This Row],[Bruto tov vorige schijf]]-Table1[[#This Row],[Netto tov vorige schijf]])/MAX(Table1[[#This Row],[Bruto tov vorige schijf]],1)</f>
        <v>0.49022000000040861</v>
      </c>
    </row>
    <row r="5776" spans="1:12" x14ac:dyDescent="0.25">
      <c r="A5776" s="14">
        <v>65581</v>
      </c>
      <c r="B5776" s="6">
        <f>LoonHeffing2020(Table1[[#This Row],[Belastbaar loon]])</f>
        <v>24494.503499999999</v>
      </c>
      <c r="C5776" s="6">
        <f>AlgemeneHeffingsKorting2020(Table1[[#This Row],[Belastbaar loon]])</f>
        <v>165.9736</v>
      </c>
      <c r="D5776" s="14">
        <f>ArbeidsKorting2020(Table1[[#This Row],[Belastbaar loon]])</f>
        <v>1981.38</v>
      </c>
      <c r="E5776" s="14">
        <f>MAX(Table1[[#This Row],[Loonheffing]]-Table1[[#This Row],[Algemene Heffingskorting]]-Table1[[#This Row],[Arbeidskorting]],0)</f>
        <v>22347.149899999997</v>
      </c>
      <c r="F5776" s="6">
        <f>Table1[[#This Row],[Belastbaar loon]]-Table1[[#This Row],[Belasting]]</f>
        <v>43233.850100000003</v>
      </c>
      <c r="G5776" s="2">
        <f>(Table1[[#This Row],[Belastbaar loon]]-Table1[[#This Row],[Netto loon]])/Table1[[#This Row],[Belastbaar loon]]</f>
        <v>0.34075646757444988</v>
      </c>
      <c r="H5776" s="14">
        <f t="shared" ca="1" si="84"/>
        <v>22342.2477</v>
      </c>
      <c r="I5776" s="14">
        <f ca="1">IF(ROW()=2, Table1[[#This Row],[Netto loon]], INDIRECT(ADDRESS(ROW()-1,COLUMN(F:F))))</f>
        <v>43228.7523</v>
      </c>
      <c r="J5776" s="6">
        <f ca="1">IF(ROW()=2, 0, Table1[[#This Row],[Belastbaar loon]]-INDIRECT(ADDRESS(ROW()-1,COLUMN(A:A))))</f>
        <v>10</v>
      </c>
      <c r="K5776" s="6">
        <f ca="1">Table1[[#This Row],[Netto loon]]-Table1[[#This Row],[Netto vorige schijf]]</f>
        <v>5.0978000000031898</v>
      </c>
      <c r="L5776" s="2">
        <f ca="1">(Table1[[#This Row],[Bruto tov vorige schijf]]-Table1[[#This Row],[Netto tov vorige schijf]])/MAX(Table1[[#This Row],[Bruto tov vorige schijf]],1)</f>
        <v>0.49021999999968102</v>
      </c>
    </row>
    <row r="5777" spans="1:12" x14ac:dyDescent="0.25">
      <c r="A5777" s="14">
        <v>65591</v>
      </c>
      <c r="B5777" s="6">
        <f>LoonHeffing2020(Table1[[#This Row],[Belastbaar loon]])</f>
        <v>24498.238499999999</v>
      </c>
      <c r="C5777" s="6">
        <f>AlgemeneHeffingsKorting2020(Table1[[#This Row],[Belastbaar loon]])</f>
        <v>165.40640000000002</v>
      </c>
      <c r="D5777" s="14">
        <f>ArbeidsKorting2020(Table1[[#This Row],[Belastbaar loon]])</f>
        <v>1980.78</v>
      </c>
      <c r="E5777" s="14">
        <f>MAX(Table1[[#This Row],[Loonheffing]]-Table1[[#This Row],[Algemene Heffingskorting]]-Table1[[#This Row],[Arbeidskorting]],0)</f>
        <v>22352.052100000001</v>
      </c>
      <c r="F5777" s="6">
        <f>Table1[[#This Row],[Belastbaar loon]]-Table1[[#This Row],[Belasting]]</f>
        <v>43238.947899999999</v>
      </c>
      <c r="G5777" s="2">
        <f>(Table1[[#This Row],[Belastbaar loon]]-Table1[[#This Row],[Netto loon]])/Table1[[#This Row],[Belastbaar loon]]</f>
        <v>0.34077925477580767</v>
      </c>
      <c r="H5777" s="14">
        <f t="shared" ca="1" si="84"/>
        <v>22347.149899999997</v>
      </c>
      <c r="I5777" s="14">
        <f ca="1">IF(ROW()=2, Table1[[#This Row],[Netto loon]], INDIRECT(ADDRESS(ROW()-1,COLUMN(F:F))))</f>
        <v>43233.850100000003</v>
      </c>
      <c r="J5777" s="6">
        <f ca="1">IF(ROW()=2, 0, Table1[[#This Row],[Belastbaar loon]]-INDIRECT(ADDRESS(ROW()-1,COLUMN(A:A))))</f>
        <v>10</v>
      </c>
      <c r="K5777" s="6">
        <f ca="1">Table1[[#This Row],[Netto loon]]-Table1[[#This Row],[Netto vorige schijf]]</f>
        <v>5.0977999999959138</v>
      </c>
      <c r="L5777" s="2">
        <f ca="1">(Table1[[#This Row],[Bruto tov vorige schijf]]-Table1[[#This Row],[Netto tov vorige schijf]])/MAX(Table1[[#This Row],[Bruto tov vorige schijf]],1)</f>
        <v>0.49022000000040861</v>
      </c>
    </row>
    <row r="5778" spans="1:12" x14ac:dyDescent="0.25">
      <c r="A5778" s="14">
        <v>65601</v>
      </c>
      <c r="B5778" s="6">
        <f>LoonHeffing2020(Table1[[#This Row],[Belastbaar loon]])</f>
        <v>24501.9735</v>
      </c>
      <c r="C5778" s="6">
        <f>AlgemeneHeffingsKorting2020(Table1[[#This Row],[Belastbaar loon]])</f>
        <v>164.83920000000001</v>
      </c>
      <c r="D5778" s="14">
        <f>ArbeidsKorting2020(Table1[[#This Row],[Belastbaar loon]])</f>
        <v>1980.18</v>
      </c>
      <c r="E5778" s="14">
        <f>MAX(Table1[[#This Row],[Loonheffing]]-Table1[[#This Row],[Algemene Heffingskorting]]-Table1[[#This Row],[Arbeidskorting]],0)</f>
        <v>22356.954300000001</v>
      </c>
      <c r="F5778" s="6">
        <f>Table1[[#This Row],[Belastbaar loon]]-Table1[[#This Row],[Belasting]]</f>
        <v>43244.045700000002</v>
      </c>
      <c r="G5778" s="2">
        <f>(Table1[[#This Row],[Belastbaar loon]]-Table1[[#This Row],[Netto loon]])/Table1[[#This Row],[Belastbaar loon]]</f>
        <v>0.34080203502995376</v>
      </c>
      <c r="H5778" s="14">
        <f t="shared" ca="1" si="84"/>
        <v>22352.052100000001</v>
      </c>
      <c r="I5778" s="14">
        <f ca="1">IF(ROW()=2, Table1[[#This Row],[Netto loon]], INDIRECT(ADDRESS(ROW()-1,COLUMN(F:F))))</f>
        <v>43238.947899999999</v>
      </c>
      <c r="J5778" s="6">
        <f ca="1">IF(ROW()=2, 0, Table1[[#This Row],[Belastbaar loon]]-INDIRECT(ADDRESS(ROW()-1,COLUMN(A:A))))</f>
        <v>10</v>
      </c>
      <c r="K5778" s="6">
        <f ca="1">Table1[[#This Row],[Netto loon]]-Table1[[#This Row],[Netto vorige schijf]]</f>
        <v>5.0978000000031898</v>
      </c>
      <c r="L5778" s="2">
        <f ca="1">(Table1[[#This Row],[Bruto tov vorige schijf]]-Table1[[#This Row],[Netto tov vorige schijf]])/MAX(Table1[[#This Row],[Bruto tov vorige schijf]],1)</f>
        <v>0.49021999999968102</v>
      </c>
    </row>
    <row r="5779" spans="1:12" x14ac:dyDescent="0.25">
      <c r="A5779" s="14">
        <v>65611</v>
      </c>
      <c r="B5779" s="6">
        <f>LoonHeffing2020(Table1[[#This Row],[Belastbaar loon]])</f>
        <v>24505.708500000001</v>
      </c>
      <c r="C5779" s="6">
        <f>AlgemeneHeffingsKorting2020(Table1[[#This Row],[Belastbaar loon]])</f>
        <v>164.27200000000002</v>
      </c>
      <c r="D5779" s="14">
        <f>ArbeidsKorting2020(Table1[[#This Row],[Belastbaar loon]])</f>
        <v>1979.5800000000002</v>
      </c>
      <c r="E5779" s="14">
        <f>MAX(Table1[[#This Row],[Loonheffing]]-Table1[[#This Row],[Algemene Heffingskorting]]-Table1[[#This Row],[Arbeidskorting]],0)</f>
        <v>22361.856499999998</v>
      </c>
      <c r="F5779" s="6">
        <f>Table1[[#This Row],[Belastbaar loon]]-Table1[[#This Row],[Belasting]]</f>
        <v>43249.143500000006</v>
      </c>
      <c r="G5779" s="2">
        <f>(Table1[[#This Row],[Belastbaar loon]]-Table1[[#This Row],[Netto loon]])/Table1[[#This Row],[Belastbaar loon]]</f>
        <v>0.34082480834006484</v>
      </c>
      <c r="H5779" s="14">
        <f t="shared" ca="1" si="84"/>
        <v>22356.954300000001</v>
      </c>
      <c r="I5779" s="14">
        <f ca="1">IF(ROW()=2, Table1[[#This Row],[Netto loon]], INDIRECT(ADDRESS(ROW()-1,COLUMN(F:F))))</f>
        <v>43244.045700000002</v>
      </c>
      <c r="J5779" s="6">
        <f ca="1">IF(ROW()=2, 0, Table1[[#This Row],[Belastbaar loon]]-INDIRECT(ADDRESS(ROW()-1,COLUMN(A:A))))</f>
        <v>10</v>
      </c>
      <c r="K5779" s="6">
        <f ca="1">Table1[[#This Row],[Netto loon]]-Table1[[#This Row],[Netto vorige schijf]]</f>
        <v>5.0978000000031898</v>
      </c>
      <c r="L5779" s="2">
        <f ca="1">(Table1[[#This Row],[Bruto tov vorige schijf]]-Table1[[#This Row],[Netto tov vorige schijf]])/MAX(Table1[[#This Row],[Bruto tov vorige schijf]],1)</f>
        <v>0.49021999999968102</v>
      </c>
    </row>
    <row r="5780" spans="1:12" x14ac:dyDescent="0.25">
      <c r="A5780" s="14">
        <v>65621</v>
      </c>
      <c r="B5780" s="6">
        <f>LoonHeffing2020(Table1[[#This Row],[Belastbaar loon]])</f>
        <v>24509.443500000001</v>
      </c>
      <c r="C5780" s="6">
        <f>AlgemeneHeffingsKorting2020(Table1[[#This Row],[Belastbaar loon]])</f>
        <v>163.70480000000001</v>
      </c>
      <c r="D5780" s="14">
        <f>ArbeidsKorting2020(Table1[[#This Row],[Belastbaar loon]])</f>
        <v>1978.98</v>
      </c>
      <c r="E5780" s="14">
        <f>MAX(Table1[[#This Row],[Loonheffing]]-Table1[[#This Row],[Algemene Heffingskorting]]-Table1[[#This Row],[Arbeidskorting]],0)</f>
        <v>22366.758700000002</v>
      </c>
      <c r="F5780" s="6">
        <f>Table1[[#This Row],[Belastbaar loon]]-Table1[[#This Row],[Belasting]]</f>
        <v>43254.241299999994</v>
      </c>
      <c r="G5780" s="2">
        <f>(Table1[[#This Row],[Belastbaar loon]]-Table1[[#This Row],[Netto loon]])/Table1[[#This Row],[Belastbaar loon]]</f>
        <v>0.3408475747093157</v>
      </c>
      <c r="H5780" s="14">
        <f t="shared" ca="1" si="84"/>
        <v>22361.856499999998</v>
      </c>
      <c r="I5780" s="14">
        <f ca="1">IF(ROW()=2, Table1[[#This Row],[Netto loon]], INDIRECT(ADDRESS(ROW()-1,COLUMN(F:F))))</f>
        <v>43249.143500000006</v>
      </c>
      <c r="J5780" s="6">
        <f ca="1">IF(ROW()=2, 0, Table1[[#This Row],[Belastbaar loon]]-INDIRECT(ADDRESS(ROW()-1,COLUMN(A:A))))</f>
        <v>10</v>
      </c>
      <c r="K5780" s="6">
        <f ca="1">Table1[[#This Row],[Netto loon]]-Table1[[#This Row],[Netto vorige schijf]]</f>
        <v>5.0977999999886379</v>
      </c>
      <c r="L5780" s="2">
        <f ca="1">(Table1[[#This Row],[Bruto tov vorige schijf]]-Table1[[#This Row],[Netto tov vorige schijf]])/MAX(Table1[[#This Row],[Bruto tov vorige schijf]],1)</f>
        <v>0.49022000000113619</v>
      </c>
    </row>
    <row r="5781" spans="1:12" x14ac:dyDescent="0.25">
      <c r="A5781" s="14">
        <v>65631</v>
      </c>
      <c r="B5781" s="6">
        <f>LoonHeffing2020(Table1[[#This Row],[Belastbaar loon]])</f>
        <v>24513.178499999998</v>
      </c>
      <c r="C5781" s="6">
        <f>AlgemeneHeffingsKorting2020(Table1[[#This Row],[Belastbaar loon]])</f>
        <v>163.13760000000002</v>
      </c>
      <c r="D5781" s="14">
        <f>ArbeidsKorting2020(Table1[[#This Row],[Belastbaar loon]])</f>
        <v>1978.38</v>
      </c>
      <c r="E5781" s="14">
        <f>MAX(Table1[[#This Row],[Loonheffing]]-Table1[[#This Row],[Algemene Heffingskorting]]-Table1[[#This Row],[Arbeidskorting]],0)</f>
        <v>22371.660899999999</v>
      </c>
      <c r="F5781" s="6">
        <f>Table1[[#This Row],[Belastbaar loon]]-Table1[[#This Row],[Belasting]]</f>
        <v>43259.339099999997</v>
      </c>
      <c r="G5781" s="2">
        <f>(Table1[[#This Row],[Belastbaar loon]]-Table1[[#This Row],[Netto loon]])/Table1[[#This Row],[Belastbaar loon]]</f>
        <v>0.34087033414087858</v>
      </c>
      <c r="H5781" s="14">
        <f t="shared" ca="1" si="84"/>
        <v>22366.758700000002</v>
      </c>
      <c r="I5781" s="14">
        <f ca="1">IF(ROW()=2, Table1[[#This Row],[Netto loon]], INDIRECT(ADDRESS(ROW()-1,COLUMN(F:F))))</f>
        <v>43254.241299999994</v>
      </c>
      <c r="J5781" s="6">
        <f ca="1">IF(ROW()=2, 0, Table1[[#This Row],[Belastbaar loon]]-INDIRECT(ADDRESS(ROW()-1,COLUMN(A:A))))</f>
        <v>10</v>
      </c>
      <c r="K5781" s="6">
        <f ca="1">Table1[[#This Row],[Netto loon]]-Table1[[#This Row],[Netto vorige schijf]]</f>
        <v>5.0978000000031898</v>
      </c>
      <c r="L5781" s="2">
        <f ca="1">(Table1[[#This Row],[Bruto tov vorige schijf]]-Table1[[#This Row],[Netto tov vorige schijf]])/MAX(Table1[[#This Row],[Bruto tov vorige schijf]],1)</f>
        <v>0.49021999999968102</v>
      </c>
    </row>
    <row r="5782" spans="1:12" x14ac:dyDescent="0.25">
      <c r="A5782" s="14">
        <v>65641</v>
      </c>
      <c r="B5782" s="6">
        <f>LoonHeffing2020(Table1[[#This Row],[Belastbaar loon]])</f>
        <v>24516.913499999999</v>
      </c>
      <c r="C5782" s="6">
        <f>AlgemeneHeffingsKorting2020(Table1[[#This Row],[Belastbaar loon]])</f>
        <v>162.57040000000001</v>
      </c>
      <c r="D5782" s="14">
        <f>ArbeidsKorting2020(Table1[[#This Row],[Belastbaar loon]])</f>
        <v>1977.78</v>
      </c>
      <c r="E5782" s="14">
        <f>MAX(Table1[[#This Row],[Loonheffing]]-Table1[[#This Row],[Algemene Heffingskorting]]-Table1[[#This Row],[Arbeidskorting]],0)</f>
        <v>22376.563099999999</v>
      </c>
      <c r="F5782" s="6">
        <f>Table1[[#This Row],[Belastbaar loon]]-Table1[[#This Row],[Belasting]]</f>
        <v>43264.436900000001</v>
      </c>
      <c r="G5782" s="2">
        <f>(Table1[[#This Row],[Belastbaar loon]]-Table1[[#This Row],[Netto loon]])/Table1[[#This Row],[Belastbaar loon]]</f>
        <v>0.34089308663792445</v>
      </c>
      <c r="H5782" s="14">
        <f t="shared" ca="1" si="84"/>
        <v>22371.660899999999</v>
      </c>
      <c r="I5782" s="14">
        <f ca="1">IF(ROW()=2, Table1[[#This Row],[Netto loon]], INDIRECT(ADDRESS(ROW()-1,COLUMN(F:F))))</f>
        <v>43259.339099999997</v>
      </c>
      <c r="J5782" s="6">
        <f ca="1">IF(ROW()=2, 0, Table1[[#This Row],[Belastbaar loon]]-INDIRECT(ADDRESS(ROW()-1,COLUMN(A:A))))</f>
        <v>10</v>
      </c>
      <c r="K5782" s="6">
        <f ca="1">Table1[[#This Row],[Netto loon]]-Table1[[#This Row],[Netto vorige schijf]]</f>
        <v>5.0978000000031898</v>
      </c>
      <c r="L5782" s="2">
        <f ca="1">(Table1[[#This Row],[Bruto tov vorige schijf]]-Table1[[#This Row],[Netto tov vorige schijf]])/MAX(Table1[[#This Row],[Bruto tov vorige schijf]],1)</f>
        <v>0.49021999999968102</v>
      </c>
    </row>
    <row r="5783" spans="1:12" x14ac:dyDescent="0.25">
      <c r="A5783" s="14">
        <v>65651</v>
      </c>
      <c r="B5783" s="6">
        <f>LoonHeffing2020(Table1[[#This Row],[Belastbaar loon]])</f>
        <v>24520.648499999999</v>
      </c>
      <c r="C5783" s="6">
        <f>AlgemeneHeffingsKorting2020(Table1[[#This Row],[Belastbaar loon]])</f>
        <v>162.00320000000002</v>
      </c>
      <c r="D5783" s="14">
        <f>ArbeidsKorting2020(Table1[[#This Row],[Belastbaar loon]])</f>
        <v>1977.18</v>
      </c>
      <c r="E5783" s="14">
        <f>MAX(Table1[[#This Row],[Loonheffing]]-Table1[[#This Row],[Algemene Heffingskorting]]-Table1[[#This Row],[Arbeidskorting]],0)</f>
        <v>22381.4653</v>
      </c>
      <c r="F5783" s="6">
        <f>Table1[[#This Row],[Belastbaar loon]]-Table1[[#This Row],[Belasting]]</f>
        <v>43269.534700000004</v>
      </c>
      <c r="G5783" s="2">
        <f>(Table1[[#This Row],[Belastbaar loon]]-Table1[[#This Row],[Netto loon]])/Table1[[#This Row],[Belastbaar loon]]</f>
        <v>0.34091583220362215</v>
      </c>
      <c r="H5783" s="14">
        <f t="shared" ca="1" si="84"/>
        <v>22376.563099999999</v>
      </c>
      <c r="I5783" s="14">
        <f ca="1">IF(ROW()=2, Table1[[#This Row],[Netto loon]], INDIRECT(ADDRESS(ROW()-1,COLUMN(F:F))))</f>
        <v>43264.436900000001</v>
      </c>
      <c r="J5783" s="6">
        <f ca="1">IF(ROW()=2, 0, Table1[[#This Row],[Belastbaar loon]]-INDIRECT(ADDRESS(ROW()-1,COLUMN(A:A))))</f>
        <v>10</v>
      </c>
      <c r="K5783" s="6">
        <f ca="1">Table1[[#This Row],[Netto loon]]-Table1[[#This Row],[Netto vorige schijf]]</f>
        <v>5.0978000000031898</v>
      </c>
      <c r="L5783" s="2">
        <f ca="1">(Table1[[#This Row],[Bruto tov vorige schijf]]-Table1[[#This Row],[Netto tov vorige schijf]])/MAX(Table1[[#This Row],[Bruto tov vorige schijf]],1)</f>
        <v>0.49021999999968102</v>
      </c>
    </row>
    <row r="5784" spans="1:12" x14ac:dyDescent="0.25">
      <c r="A5784" s="14">
        <v>65661</v>
      </c>
      <c r="B5784" s="6">
        <f>LoonHeffing2020(Table1[[#This Row],[Belastbaar loon]])</f>
        <v>24524.3835</v>
      </c>
      <c r="C5784" s="6">
        <f>AlgemeneHeffingsKorting2020(Table1[[#This Row],[Belastbaar loon]])</f>
        <v>161.43600000000001</v>
      </c>
      <c r="D5784" s="14">
        <f>ArbeidsKorting2020(Table1[[#This Row],[Belastbaar loon]])</f>
        <v>1976.5800000000002</v>
      </c>
      <c r="E5784" s="14">
        <f>MAX(Table1[[#This Row],[Loonheffing]]-Table1[[#This Row],[Algemene Heffingskorting]]-Table1[[#This Row],[Arbeidskorting]],0)</f>
        <v>22386.367499999997</v>
      </c>
      <c r="F5784" s="6">
        <f>Table1[[#This Row],[Belastbaar loon]]-Table1[[#This Row],[Belasting]]</f>
        <v>43274.632500000007</v>
      </c>
      <c r="G5784" s="2">
        <f>(Table1[[#This Row],[Belastbaar loon]]-Table1[[#This Row],[Netto loon]])/Table1[[#This Row],[Belastbaar loon]]</f>
        <v>0.34093857084113849</v>
      </c>
      <c r="H5784" s="14">
        <f t="shared" ca="1" si="84"/>
        <v>22381.4653</v>
      </c>
      <c r="I5784" s="14">
        <f ca="1">IF(ROW()=2, Table1[[#This Row],[Netto loon]], INDIRECT(ADDRESS(ROW()-1,COLUMN(F:F))))</f>
        <v>43269.534700000004</v>
      </c>
      <c r="J5784" s="6">
        <f ca="1">IF(ROW()=2, 0, Table1[[#This Row],[Belastbaar loon]]-INDIRECT(ADDRESS(ROW()-1,COLUMN(A:A))))</f>
        <v>10</v>
      </c>
      <c r="K5784" s="6">
        <f ca="1">Table1[[#This Row],[Netto loon]]-Table1[[#This Row],[Netto vorige schijf]]</f>
        <v>5.0978000000031898</v>
      </c>
      <c r="L5784" s="2">
        <f ca="1">(Table1[[#This Row],[Bruto tov vorige schijf]]-Table1[[#This Row],[Netto tov vorige schijf]])/MAX(Table1[[#This Row],[Bruto tov vorige schijf]],1)</f>
        <v>0.49021999999968102</v>
      </c>
    </row>
    <row r="5785" spans="1:12" x14ac:dyDescent="0.25">
      <c r="A5785" s="14">
        <v>65671</v>
      </c>
      <c r="B5785" s="6">
        <f>LoonHeffing2020(Table1[[#This Row],[Belastbaar loon]])</f>
        <v>24528.1185</v>
      </c>
      <c r="C5785" s="6">
        <f>AlgemeneHeffingsKorting2020(Table1[[#This Row],[Belastbaar loon]])</f>
        <v>160.86880000000002</v>
      </c>
      <c r="D5785" s="14">
        <f>ArbeidsKorting2020(Table1[[#This Row],[Belastbaar loon]])</f>
        <v>1975.98</v>
      </c>
      <c r="E5785" s="14">
        <f>MAX(Table1[[#This Row],[Loonheffing]]-Table1[[#This Row],[Algemene Heffingskorting]]-Table1[[#This Row],[Arbeidskorting]],0)</f>
        <v>22391.269700000001</v>
      </c>
      <c r="F5785" s="6">
        <f>Table1[[#This Row],[Belastbaar loon]]-Table1[[#This Row],[Belasting]]</f>
        <v>43279.730299999996</v>
      </c>
      <c r="G5785" s="2">
        <f>(Table1[[#This Row],[Belastbaar loon]]-Table1[[#This Row],[Netto loon]])/Table1[[#This Row],[Belastbaar loon]]</f>
        <v>0.34096130255363866</v>
      </c>
      <c r="H5785" s="14">
        <f t="shared" ca="1" si="84"/>
        <v>22386.367499999997</v>
      </c>
      <c r="I5785" s="14">
        <f ca="1">IF(ROW()=2, Table1[[#This Row],[Netto loon]], INDIRECT(ADDRESS(ROW()-1,COLUMN(F:F))))</f>
        <v>43274.632500000007</v>
      </c>
      <c r="J5785" s="6">
        <f ca="1">IF(ROW()=2, 0, Table1[[#This Row],[Belastbaar loon]]-INDIRECT(ADDRESS(ROW()-1,COLUMN(A:A))))</f>
        <v>10</v>
      </c>
      <c r="K5785" s="6">
        <f ca="1">Table1[[#This Row],[Netto loon]]-Table1[[#This Row],[Netto vorige schijf]]</f>
        <v>5.0977999999886379</v>
      </c>
      <c r="L5785" s="2">
        <f ca="1">(Table1[[#This Row],[Bruto tov vorige schijf]]-Table1[[#This Row],[Netto tov vorige schijf]])/MAX(Table1[[#This Row],[Bruto tov vorige schijf]],1)</f>
        <v>0.49022000000113619</v>
      </c>
    </row>
    <row r="5786" spans="1:12" x14ac:dyDescent="0.25">
      <c r="A5786" s="14">
        <v>65681</v>
      </c>
      <c r="B5786" s="6">
        <f>LoonHeffing2020(Table1[[#This Row],[Belastbaar loon]])</f>
        <v>24531.853500000001</v>
      </c>
      <c r="C5786" s="6">
        <f>AlgemeneHeffingsKorting2020(Table1[[#This Row],[Belastbaar loon]])</f>
        <v>160.30160000000001</v>
      </c>
      <c r="D5786" s="14">
        <f>ArbeidsKorting2020(Table1[[#This Row],[Belastbaar loon]])</f>
        <v>1975.38</v>
      </c>
      <c r="E5786" s="14">
        <f>MAX(Table1[[#This Row],[Loonheffing]]-Table1[[#This Row],[Algemene Heffingskorting]]-Table1[[#This Row],[Arbeidskorting]],0)</f>
        <v>22396.171900000001</v>
      </c>
      <c r="F5786" s="6">
        <f>Table1[[#This Row],[Belastbaar loon]]-Table1[[#This Row],[Belasting]]</f>
        <v>43284.828099999999</v>
      </c>
      <c r="G5786" s="2">
        <f>(Table1[[#This Row],[Belastbaar loon]]-Table1[[#This Row],[Netto loon]])/Table1[[#This Row],[Belastbaar loon]]</f>
        <v>0.34098402734428529</v>
      </c>
      <c r="H5786" s="14">
        <f t="shared" ref="H5786:H5849" ca="1" si="85">IF(ROW()=2, 0, INDIRECT(ADDRESS(ROW()-1,COLUMN(E:E))))</f>
        <v>22391.269700000001</v>
      </c>
      <c r="I5786" s="14">
        <f ca="1">IF(ROW()=2, Table1[[#This Row],[Netto loon]], INDIRECT(ADDRESS(ROW()-1,COLUMN(F:F))))</f>
        <v>43279.730299999996</v>
      </c>
      <c r="J5786" s="6">
        <f ca="1">IF(ROW()=2, 0, Table1[[#This Row],[Belastbaar loon]]-INDIRECT(ADDRESS(ROW()-1,COLUMN(A:A))))</f>
        <v>10</v>
      </c>
      <c r="K5786" s="6">
        <f ca="1">Table1[[#This Row],[Netto loon]]-Table1[[#This Row],[Netto vorige schijf]]</f>
        <v>5.0978000000031898</v>
      </c>
      <c r="L5786" s="2">
        <f ca="1">(Table1[[#This Row],[Bruto tov vorige schijf]]-Table1[[#This Row],[Netto tov vorige schijf]])/MAX(Table1[[#This Row],[Bruto tov vorige schijf]],1)</f>
        <v>0.49021999999968102</v>
      </c>
    </row>
    <row r="5787" spans="1:12" x14ac:dyDescent="0.25">
      <c r="A5787" s="14">
        <v>65691</v>
      </c>
      <c r="B5787" s="6">
        <f>LoonHeffing2020(Table1[[#This Row],[Belastbaar loon]])</f>
        <v>24535.588500000002</v>
      </c>
      <c r="C5787" s="6">
        <f>AlgemeneHeffingsKorting2020(Table1[[#This Row],[Belastbaar loon]])</f>
        <v>159.73440000000002</v>
      </c>
      <c r="D5787" s="14">
        <f>ArbeidsKorting2020(Table1[[#This Row],[Belastbaar loon]])</f>
        <v>1974.78</v>
      </c>
      <c r="E5787" s="14">
        <f>MAX(Table1[[#This Row],[Loonheffing]]-Table1[[#This Row],[Algemene Heffingskorting]]-Table1[[#This Row],[Arbeidskorting]],0)</f>
        <v>22401.074100000002</v>
      </c>
      <c r="F5787" s="6">
        <f>Table1[[#This Row],[Belastbaar loon]]-Table1[[#This Row],[Belasting]]</f>
        <v>43289.925900000002</v>
      </c>
      <c r="G5787" s="2">
        <f>(Table1[[#This Row],[Belastbaar loon]]-Table1[[#This Row],[Netto loon]])/Table1[[#This Row],[Belastbaar loon]]</f>
        <v>0.34100674521623964</v>
      </c>
      <c r="H5787" s="14">
        <f t="shared" ca="1" si="85"/>
        <v>22396.171900000001</v>
      </c>
      <c r="I5787" s="14">
        <f ca="1">IF(ROW()=2, Table1[[#This Row],[Netto loon]], INDIRECT(ADDRESS(ROW()-1,COLUMN(F:F))))</f>
        <v>43284.828099999999</v>
      </c>
      <c r="J5787" s="6">
        <f ca="1">IF(ROW()=2, 0, Table1[[#This Row],[Belastbaar loon]]-INDIRECT(ADDRESS(ROW()-1,COLUMN(A:A))))</f>
        <v>10</v>
      </c>
      <c r="K5787" s="6">
        <f ca="1">Table1[[#This Row],[Netto loon]]-Table1[[#This Row],[Netto vorige schijf]]</f>
        <v>5.0978000000031898</v>
      </c>
      <c r="L5787" s="2">
        <f ca="1">(Table1[[#This Row],[Bruto tov vorige schijf]]-Table1[[#This Row],[Netto tov vorige schijf]])/MAX(Table1[[#This Row],[Bruto tov vorige schijf]],1)</f>
        <v>0.49021999999968102</v>
      </c>
    </row>
    <row r="5788" spans="1:12" x14ac:dyDescent="0.25">
      <c r="A5788" s="14">
        <v>65701</v>
      </c>
      <c r="B5788" s="6">
        <f>LoonHeffing2020(Table1[[#This Row],[Belastbaar loon]])</f>
        <v>24539.323499999999</v>
      </c>
      <c r="C5788" s="6">
        <f>AlgemeneHeffingsKorting2020(Table1[[#This Row],[Belastbaar loon]])</f>
        <v>159.16720000000001</v>
      </c>
      <c r="D5788" s="14">
        <f>ArbeidsKorting2020(Table1[[#This Row],[Belastbaar loon]])</f>
        <v>1974.18</v>
      </c>
      <c r="E5788" s="14">
        <f>MAX(Table1[[#This Row],[Loonheffing]]-Table1[[#This Row],[Algemene Heffingskorting]]-Table1[[#This Row],[Arbeidskorting]],0)</f>
        <v>22405.976299999998</v>
      </c>
      <c r="F5788" s="6">
        <f>Table1[[#This Row],[Belastbaar loon]]-Table1[[#This Row],[Belasting]]</f>
        <v>43295.023700000005</v>
      </c>
      <c r="G5788" s="2">
        <f>(Table1[[#This Row],[Belastbaar loon]]-Table1[[#This Row],[Netto loon]])/Table1[[#This Row],[Belastbaar loon]]</f>
        <v>0.34102945617266089</v>
      </c>
      <c r="H5788" s="14">
        <f t="shared" ca="1" si="85"/>
        <v>22401.074100000002</v>
      </c>
      <c r="I5788" s="14">
        <f ca="1">IF(ROW()=2, Table1[[#This Row],[Netto loon]], INDIRECT(ADDRESS(ROW()-1,COLUMN(F:F))))</f>
        <v>43289.925900000002</v>
      </c>
      <c r="J5788" s="6">
        <f ca="1">IF(ROW()=2, 0, Table1[[#This Row],[Belastbaar loon]]-INDIRECT(ADDRESS(ROW()-1,COLUMN(A:A))))</f>
        <v>10</v>
      </c>
      <c r="K5788" s="6">
        <f ca="1">Table1[[#This Row],[Netto loon]]-Table1[[#This Row],[Netto vorige schijf]]</f>
        <v>5.0978000000031898</v>
      </c>
      <c r="L5788" s="2">
        <f ca="1">(Table1[[#This Row],[Bruto tov vorige schijf]]-Table1[[#This Row],[Netto tov vorige schijf]])/MAX(Table1[[#This Row],[Bruto tov vorige schijf]],1)</f>
        <v>0.49021999999968102</v>
      </c>
    </row>
    <row r="5789" spans="1:12" x14ac:dyDescent="0.25">
      <c r="A5789" s="14">
        <v>65711</v>
      </c>
      <c r="B5789" s="6">
        <f>LoonHeffing2020(Table1[[#This Row],[Belastbaar loon]])</f>
        <v>24543.058499999999</v>
      </c>
      <c r="C5789" s="6">
        <f>AlgemeneHeffingsKorting2020(Table1[[#This Row],[Belastbaar loon]])</f>
        <v>158.60000000000002</v>
      </c>
      <c r="D5789" s="14">
        <f>ArbeidsKorting2020(Table1[[#This Row],[Belastbaar loon]])</f>
        <v>1973.5800000000002</v>
      </c>
      <c r="E5789" s="14">
        <f>MAX(Table1[[#This Row],[Loonheffing]]-Table1[[#This Row],[Algemene Heffingskorting]]-Table1[[#This Row],[Arbeidskorting]],0)</f>
        <v>22410.878499999999</v>
      </c>
      <c r="F5789" s="6">
        <f>Table1[[#This Row],[Belastbaar loon]]-Table1[[#This Row],[Belasting]]</f>
        <v>43300.121500000001</v>
      </c>
      <c r="G5789" s="2">
        <f>(Table1[[#This Row],[Belastbaar loon]]-Table1[[#This Row],[Netto loon]])/Table1[[#This Row],[Belastbaar loon]]</f>
        <v>0.34105216021670648</v>
      </c>
      <c r="H5789" s="14">
        <f t="shared" ca="1" si="85"/>
        <v>22405.976299999998</v>
      </c>
      <c r="I5789" s="14">
        <f ca="1">IF(ROW()=2, Table1[[#This Row],[Netto loon]], INDIRECT(ADDRESS(ROW()-1,COLUMN(F:F))))</f>
        <v>43295.023700000005</v>
      </c>
      <c r="J5789" s="6">
        <f ca="1">IF(ROW()=2, 0, Table1[[#This Row],[Belastbaar loon]]-INDIRECT(ADDRESS(ROW()-1,COLUMN(A:A))))</f>
        <v>10</v>
      </c>
      <c r="K5789" s="6">
        <f ca="1">Table1[[#This Row],[Netto loon]]-Table1[[#This Row],[Netto vorige schijf]]</f>
        <v>5.0977999999959138</v>
      </c>
      <c r="L5789" s="2">
        <f ca="1">(Table1[[#This Row],[Bruto tov vorige schijf]]-Table1[[#This Row],[Netto tov vorige schijf]])/MAX(Table1[[#This Row],[Bruto tov vorige schijf]],1)</f>
        <v>0.49022000000040861</v>
      </c>
    </row>
    <row r="5790" spans="1:12" x14ac:dyDescent="0.25">
      <c r="A5790" s="14">
        <v>65721</v>
      </c>
      <c r="B5790" s="6">
        <f>LoonHeffing2020(Table1[[#This Row],[Belastbaar loon]])</f>
        <v>24546.7935</v>
      </c>
      <c r="C5790" s="6">
        <f>AlgemeneHeffingsKorting2020(Table1[[#This Row],[Belastbaar loon]])</f>
        <v>158.03280000000001</v>
      </c>
      <c r="D5790" s="14">
        <f>ArbeidsKorting2020(Table1[[#This Row],[Belastbaar loon]])</f>
        <v>1972.98</v>
      </c>
      <c r="E5790" s="14">
        <f>MAX(Table1[[#This Row],[Loonheffing]]-Table1[[#This Row],[Algemene Heffingskorting]]-Table1[[#This Row],[Arbeidskorting]],0)</f>
        <v>22415.780699999999</v>
      </c>
      <c r="F5790" s="6">
        <f>Table1[[#This Row],[Belastbaar loon]]-Table1[[#This Row],[Belasting]]</f>
        <v>43305.219299999997</v>
      </c>
      <c r="G5790" s="2">
        <f>(Table1[[#This Row],[Belastbaar loon]]-Table1[[#This Row],[Netto loon]])/Table1[[#This Row],[Belastbaar loon]]</f>
        <v>0.34107485735153154</v>
      </c>
      <c r="H5790" s="14">
        <f t="shared" ca="1" si="85"/>
        <v>22410.878499999999</v>
      </c>
      <c r="I5790" s="14">
        <f ca="1">IF(ROW()=2, Table1[[#This Row],[Netto loon]], INDIRECT(ADDRESS(ROW()-1,COLUMN(F:F))))</f>
        <v>43300.121500000001</v>
      </c>
      <c r="J5790" s="6">
        <f ca="1">IF(ROW()=2, 0, Table1[[#This Row],[Belastbaar loon]]-INDIRECT(ADDRESS(ROW()-1,COLUMN(A:A))))</f>
        <v>10</v>
      </c>
      <c r="K5790" s="6">
        <f ca="1">Table1[[#This Row],[Netto loon]]-Table1[[#This Row],[Netto vorige schijf]]</f>
        <v>5.0977999999959138</v>
      </c>
      <c r="L5790" s="2">
        <f ca="1">(Table1[[#This Row],[Bruto tov vorige schijf]]-Table1[[#This Row],[Netto tov vorige schijf]])/MAX(Table1[[#This Row],[Bruto tov vorige schijf]],1)</f>
        <v>0.49022000000040861</v>
      </c>
    </row>
    <row r="5791" spans="1:12" x14ac:dyDescent="0.25">
      <c r="A5791" s="14">
        <v>65731</v>
      </c>
      <c r="B5791" s="6">
        <f>LoonHeffing2020(Table1[[#This Row],[Belastbaar loon]])</f>
        <v>24550.5285</v>
      </c>
      <c r="C5791" s="6">
        <f>AlgemeneHeffingsKorting2020(Table1[[#This Row],[Belastbaar loon]])</f>
        <v>157.46560000000002</v>
      </c>
      <c r="D5791" s="14">
        <f>ArbeidsKorting2020(Table1[[#This Row],[Belastbaar loon]])</f>
        <v>1972.38</v>
      </c>
      <c r="E5791" s="14">
        <f>MAX(Table1[[#This Row],[Loonheffing]]-Table1[[#This Row],[Algemene Heffingskorting]]-Table1[[#This Row],[Arbeidskorting]],0)</f>
        <v>22420.6829</v>
      </c>
      <c r="F5791" s="6">
        <f>Table1[[#This Row],[Belastbaar loon]]-Table1[[#This Row],[Belasting]]</f>
        <v>43310.3171</v>
      </c>
      <c r="G5791" s="2">
        <f>(Table1[[#This Row],[Belastbaar loon]]-Table1[[#This Row],[Netto loon]])/Table1[[#This Row],[Belastbaar loon]]</f>
        <v>0.34109754758028937</v>
      </c>
      <c r="H5791" s="14">
        <f t="shared" ca="1" si="85"/>
        <v>22415.780699999999</v>
      </c>
      <c r="I5791" s="14">
        <f ca="1">IF(ROW()=2, Table1[[#This Row],[Netto loon]], INDIRECT(ADDRESS(ROW()-1,COLUMN(F:F))))</f>
        <v>43305.219299999997</v>
      </c>
      <c r="J5791" s="6">
        <f ca="1">IF(ROW()=2, 0, Table1[[#This Row],[Belastbaar loon]]-INDIRECT(ADDRESS(ROW()-1,COLUMN(A:A))))</f>
        <v>10</v>
      </c>
      <c r="K5791" s="6">
        <f ca="1">Table1[[#This Row],[Netto loon]]-Table1[[#This Row],[Netto vorige schijf]]</f>
        <v>5.0978000000031898</v>
      </c>
      <c r="L5791" s="2">
        <f ca="1">(Table1[[#This Row],[Bruto tov vorige schijf]]-Table1[[#This Row],[Netto tov vorige schijf]])/MAX(Table1[[#This Row],[Bruto tov vorige schijf]],1)</f>
        <v>0.49021999999968102</v>
      </c>
    </row>
    <row r="5792" spans="1:12" x14ac:dyDescent="0.25">
      <c r="A5792" s="14">
        <v>65741</v>
      </c>
      <c r="B5792" s="6">
        <f>LoonHeffing2020(Table1[[#This Row],[Belastbaar loon]])</f>
        <v>24554.263500000001</v>
      </c>
      <c r="C5792" s="6">
        <f>AlgemeneHeffingsKorting2020(Table1[[#This Row],[Belastbaar loon]])</f>
        <v>156.89840000000001</v>
      </c>
      <c r="D5792" s="14">
        <f>ArbeidsKorting2020(Table1[[#This Row],[Belastbaar loon]])</f>
        <v>1971.78</v>
      </c>
      <c r="E5792" s="14">
        <f>MAX(Table1[[#This Row],[Loonheffing]]-Table1[[#This Row],[Algemene Heffingskorting]]-Table1[[#This Row],[Arbeidskorting]],0)</f>
        <v>22425.585100000004</v>
      </c>
      <c r="F5792" s="6">
        <f>Table1[[#This Row],[Belastbaar loon]]-Table1[[#This Row],[Belasting]]</f>
        <v>43315.414899999996</v>
      </c>
      <c r="G5792" s="2">
        <f>(Table1[[#This Row],[Belastbaar loon]]-Table1[[#This Row],[Netto loon]])/Table1[[#This Row],[Belastbaar loon]]</f>
        <v>0.34112023090613169</v>
      </c>
      <c r="H5792" s="14">
        <f t="shared" ca="1" si="85"/>
        <v>22420.6829</v>
      </c>
      <c r="I5792" s="14">
        <f ca="1">IF(ROW()=2, Table1[[#This Row],[Netto loon]], INDIRECT(ADDRESS(ROW()-1,COLUMN(F:F))))</f>
        <v>43310.3171</v>
      </c>
      <c r="J5792" s="6">
        <f ca="1">IF(ROW()=2, 0, Table1[[#This Row],[Belastbaar loon]]-INDIRECT(ADDRESS(ROW()-1,COLUMN(A:A))))</f>
        <v>10</v>
      </c>
      <c r="K5792" s="6">
        <f ca="1">Table1[[#This Row],[Netto loon]]-Table1[[#This Row],[Netto vorige schijf]]</f>
        <v>5.0977999999959138</v>
      </c>
      <c r="L5792" s="2">
        <f ca="1">(Table1[[#This Row],[Bruto tov vorige schijf]]-Table1[[#This Row],[Netto tov vorige schijf]])/MAX(Table1[[#This Row],[Bruto tov vorige schijf]],1)</f>
        <v>0.49022000000040861</v>
      </c>
    </row>
    <row r="5793" spans="1:12" x14ac:dyDescent="0.25">
      <c r="A5793" s="14">
        <v>65751</v>
      </c>
      <c r="B5793" s="6">
        <f>LoonHeffing2020(Table1[[#This Row],[Belastbaar loon]])</f>
        <v>24557.998500000002</v>
      </c>
      <c r="C5793" s="6">
        <f>AlgemeneHeffingsKorting2020(Table1[[#This Row],[Belastbaar loon]])</f>
        <v>156.33120000000002</v>
      </c>
      <c r="D5793" s="14">
        <f>ArbeidsKorting2020(Table1[[#This Row],[Belastbaar loon]])</f>
        <v>1971.18</v>
      </c>
      <c r="E5793" s="14">
        <f>MAX(Table1[[#This Row],[Loonheffing]]-Table1[[#This Row],[Algemene Heffingskorting]]-Table1[[#This Row],[Arbeidskorting]],0)</f>
        <v>22430.487300000001</v>
      </c>
      <c r="F5793" s="6">
        <f>Table1[[#This Row],[Belastbaar loon]]-Table1[[#This Row],[Belasting]]</f>
        <v>43320.512699999999</v>
      </c>
      <c r="G5793" s="2">
        <f>(Table1[[#This Row],[Belastbaar loon]]-Table1[[#This Row],[Netto loon]])/Table1[[#This Row],[Belastbaar loon]]</f>
        <v>0.34114290733220787</v>
      </c>
      <c r="H5793" s="14">
        <f t="shared" ca="1" si="85"/>
        <v>22425.585100000004</v>
      </c>
      <c r="I5793" s="14">
        <f ca="1">IF(ROW()=2, Table1[[#This Row],[Netto loon]], INDIRECT(ADDRESS(ROW()-1,COLUMN(F:F))))</f>
        <v>43315.414899999996</v>
      </c>
      <c r="J5793" s="6">
        <f ca="1">IF(ROW()=2, 0, Table1[[#This Row],[Belastbaar loon]]-INDIRECT(ADDRESS(ROW()-1,COLUMN(A:A))))</f>
        <v>10</v>
      </c>
      <c r="K5793" s="6">
        <f ca="1">Table1[[#This Row],[Netto loon]]-Table1[[#This Row],[Netto vorige schijf]]</f>
        <v>5.0978000000031898</v>
      </c>
      <c r="L5793" s="2">
        <f ca="1">(Table1[[#This Row],[Bruto tov vorige schijf]]-Table1[[#This Row],[Netto tov vorige schijf]])/MAX(Table1[[#This Row],[Bruto tov vorige schijf]],1)</f>
        <v>0.49021999999968102</v>
      </c>
    </row>
    <row r="5794" spans="1:12" x14ac:dyDescent="0.25">
      <c r="A5794" s="14">
        <v>65761</v>
      </c>
      <c r="B5794" s="6">
        <f>LoonHeffing2020(Table1[[#This Row],[Belastbaar loon]])</f>
        <v>24561.733499999998</v>
      </c>
      <c r="C5794" s="6">
        <f>AlgemeneHeffingsKorting2020(Table1[[#This Row],[Belastbaar loon]])</f>
        <v>155.76400000000001</v>
      </c>
      <c r="D5794" s="14">
        <f>ArbeidsKorting2020(Table1[[#This Row],[Belastbaar loon]])</f>
        <v>1970.5800000000002</v>
      </c>
      <c r="E5794" s="14">
        <f>MAX(Table1[[#This Row],[Loonheffing]]-Table1[[#This Row],[Algemene Heffingskorting]]-Table1[[#This Row],[Arbeidskorting]],0)</f>
        <v>22435.389499999997</v>
      </c>
      <c r="F5794" s="6">
        <f>Table1[[#This Row],[Belastbaar loon]]-Table1[[#This Row],[Belasting]]</f>
        <v>43325.610500000003</v>
      </c>
      <c r="G5794" s="2">
        <f>(Table1[[#This Row],[Belastbaar loon]]-Table1[[#This Row],[Netto loon]])/Table1[[#This Row],[Belastbaar loon]]</f>
        <v>0.34116557686166571</v>
      </c>
      <c r="H5794" s="14">
        <f t="shared" ca="1" si="85"/>
        <v>22430.487300000001</v>
      </c>
      <c r="I5794" s="14">
        <f ca="1">IF(ROW()=2, Table1[[#This Row],[Netto loon]], INDIRECT(ADDRESS(ROW()-1,COLUMN(F:F))))</f>
        <v>43320.512699999999</v>
      </c>
      <c r="J5794" s="6">
        <f ca="1">IF(ROW()=2, 0, Table1[[#This Row],[Belastbaar loon]]-INDIRECT(ADDRESS(ROW()-1,COLUMN(A:A))))</f>
        <v>10</v>
      </c>
      <c r="K5794" s="6">
        <f ca="1">Table1[[#This Row],[Netto loon]]-Table1[[#This Row],[Netto vorige schijf]]</f>
        <v>5.0978000000031898</v>
      </c>
      <c r="L5794" s="2">
        <f ca="1">(Table1[[#This Row],[Bruto tov vorige schijf]]-Table1[[#This Row],[Netto tov vorige schijf]])/MAX(Table1[[#This Row],[Bruto tov vorige schijf]],1)</f>
        <v>0.49021999999968102</v>
      </c>
    </row>
    <row r="5795" spans="1:12" x14ac:dyDescent="0.25">
      <c r="A5795" s="14">
        <v>65771</v>
      </c>
      <c r="B5795" s="6">
        <f>LoonHeffing2020(Table1[[#This Row],[Belastbaar loon]])</f>
        <v>24565.468499999999</v>
      </c>
      <c r="C5795" s="6">
        <f>AlgemeneHeffingsKorting2020(Table1[[#This Row],[Belastbaar loon]])</f>
        <v>155.19680000000002</v>
      </c>
      <c r="D5795" s="14">
        <f>ArbeidsKorting2020(Table1[[#This Row],[Belastbaar loon]])</f>
        <v>1969.98</v>
      </c>
      <c r="E5795" s="14">
        <f>MAX(Table1[[#This Row],[Loonheffing]]-Table1[[#This Row],[Algemene Heffingskorting]]-Table1[[#This Row],[Arbeidskorting]],0)</f>
        <v>22440.291699999998</v>
      </c>
      <c r="F5795" s="6">
        <f>Table1[[#This Row],[Belastbaar loon]]-Table1[[#This Row],[Belasting]]</f>
        <v>43330.708299999998</v>
      </c>
      <c r="G5795" s="2">
        <f>(Table1[[#This Row],[Belastbaar loon]]-Table1[[#This Row],[Netto loon]])/Table1[[#This Row],[Belastbaar loon]]</f>
        <v>0.34118823949765098</v>
      </c>
      <c r="H5795" s="14">
        <f t="shared" ca="1" si="85"/>
        <v>22435.389499999997</v>
      </c>
      <c r="I5795" s="14">
        <f ca="1">IF(ROW()=2, Table1[[#This Row],[Netto loon]], INDIRECT(ADDRESS(ROW()-1,COLUMN(F:F))))</f>
        <v>43325.610500000003</v>
      </c>
      <c r="J5795" s="6">
        <f ca="1">IF(ROW()=2, 0, Table1[[#This Row],[Belastbaar loon]]-INDIRECT(ADDRESS(ROW()-1,COLUMN(A:A))))</f>
        <v>10</v>
      </c>
      <c r="K5795" s="6">
        <f ca="1">Table1[[#This Row],[Netto loon]]-Table1[[#This Row],[Netto vorige schijf]]</f>
        <v>5.0977999999959138</v>
      </c>
      <c r="L5795" s="2">
        <f ca="1">(Table1[[#This Row],[Bruto tov vorige schijf]]-Table1[[#This Row],[Netto tov vorige schijf]])/MAX(Table1[[#This Row],[Bruto tov vorige schijf]],1)</f>
        <v>0.49022000000040861</v>
      </c>
    </row>
    <row r="5796" spans="1:12" x14ac:dyDescent="0.25">
      <c r="A5796" s="14">
        <v>65781</v>
      </c>
      <c r="B5796" s="6">
        <f>LoonHeffing2020(Table1[[#This Row],[Belastbaar loon]])</f>
        <v>24569.2035</v>
      </c>
      <c r="C5796" s="6">
        <f>AlgemeneHeffingsKorting2020(Table1[[#This Row],[Belastbaar loon]])</f>
        <v>154.62960000000001</v>
      </c>
      <c r="D5796" s="14">
        <f>ArbeidsKorting2020(Table1[[#This Row],[Belastbaar loon]])</f>
        <v>1969.38</v>
      </c>
      <c r="E5796" s="14">
        <f>MAX(Table1[[#This Row],[Loonheffing]]-Table1[[#This Row],[Algemene Heffingskorting]]-Table1[[#This Row],[Arbeidskorting]],0)</f>
        <v>22445.193899999998</v>
      </c>
      <c r="F5796" s="6">
        <f>Table1[[#This Row],[Belastbaar loon]]-Table1[[#This Row],[Belasting]]</f>
        <v>43335.806100000002</v>
      </c>
      <c r="G5796" s="2">
        <f>(Table1[[#This Row],[Belastbaar loon]]-Table1[[#This Row],[Netto loon]])/Table1[[#This Row],[Belastbaar loon]]</f>
        <v>0.34121089524330733</v>
      </c>
      <c r="H5796" s="14">
        <f t="shared" ca="1" si="85"/>
        <v>22440.291699999998</v>
      </c>
      <c r="I5796" s="14">
        <f ca="1">IF(ROW()=2, Table1[[#This Row],[Netto loon]], INDIRECT(ADDRESS(ROW()-1,COLUMN(F:F))))</f>
        <v>43330.708299999998</v>
      </c>
      <c r="J5796" s="6">
        <f ca="1">IF(ROW()=2, 0, Table1[[#This Row],[Belastbaar loon]]-INDIRECT(ADDRESS(ROW()-1,COLUMN(A:A))))</f>
        <v>10</v>
      </c>
      <c r="K5796" s="6">
        <f ca="1">Table1[[#This Row],[Netto loon]]-Table1[[#This Row],[Netto vorige schijf]]</f>
        <v>5.0978000000031898</v>
      </c>
      <c r="L5796" s="2">
        <f ca="1">(Table1[[#This Row],[Bruto tov vorige schijf]]-Table1[[#This Row],[Netto tov vorige schijf]])/MAX(Table1[[#This Row],[Bruto tov vorige schijf]],1)</f>
        <v>0.49021999999968102</v>
      </c>
    </row>
    <row r="5797" spans="1:12" x14ac:dyDescent="0.25">
      <c r="A5797" s="14">
        <v>65791</v>
      </c>
      <c r="B5797" s="6">
        <f>LoonHeffing2020(Table1[[#This Row],[Belastbaar loon]])</f>
        <v>24572.9385</v>
      </c>
      <c r="C5797" s="6">
        <f>AlgemeneHeffingsKorting2020(Table1[[#This Row],[Belastbaar loon]])</f>
        <v>154.06240000000003</v>
      </c>
      <c r="D5797" s="14">
        <f>ArbeidsKorting2020(Table1[[#This Row],[Belastbaar loon]])</f>
        <v>1968.78</v>
      </c>
      <c r="E5797" s="14">
        <f>MAX(Table1[[#This Row],[Loonheffing]]-Table1[[#This Row],[Algemene Heffingskorting]]-Table1[[#This Row],[Arbeidskorting]],0)</f>
        <v>22450.096100000002</v>
      </c>
      <c r="F5797" s="6">
        <f>Table1[[#This Row],[Belastbaar loon]]-Table1[[#This Row],[Belasting]]</f>
        <v>43340.903899999998</v>
      </c>
      <c r="G5797" s="2">
        <f>(Table1[[#This Row],[Belastbaar loon]]-Table1[[#This Row],[Netto loon]])/Table1[[#This Row],[Belastbaar loon]]</f>
        <v>0.34123354410177686</v>
      </c>
      <c r="H5797" s="14">
        <f t="shared" ca="1" si="85"/>
        <v>22445.193899999998</v>
      </c>
      <c r="I5797" s="14">
        <f ca="1">IF(ROW()=2, Table1[[#This Row],[Netto loon]], INDIRECT(ADDRESS(ROW()-1,COLUMN(F:F))))</f>
        <v>43335.806100000002</v>
      </c>
      <c r="J5797" s="6">
        <f ca="1">IF(ROW()=2, 0, Table1[[#This Row],[Belastbaar loon]]-INDIRECT(ADDRESS(ROW()-1,COLUMN(A:A))))</f>
        <v>10</v>
      </c>
      <c r="K5797" s="6">
        <f ca="1">Table1[[#This Row],[Netto loon]]-Table1[[#This Row],[Netto vorige schijf]]</f>
        <v>5.0977999999959138</v>
      </c>
      <c r="L5797" s="2">
        <f ca="1">(Table1[[#This Row],[Bruto tov vorige schijf]]-Table1[[#This Row],[Netto tov vorige schijf]])/MAX(Table1[[#This Row],[Bruto tov vorige schijf]],1)</f>
        <v>0.49022000000040861</v>
      </c>
    </row>
    <row r="5798" spans="1:12" x14ac:dyDescent="0.25">
      <c r="A5798" s="14">
        <v>65801</v>
      </c>
      <c r="B5798" s="6">
        <f>LoonHeffing2020(Table1[[#This Row],[Belastbaar loon]])</f>
        <v>24576.673500000001</v>
      </c>
      <c r="C5798" s="6">
        <f>AlgemeneHeffingsKorting2020(Table1[[#This Row],[Belastbaar loon]])</f>
        <v>153.49520000000001</v>
      </c>
      <c r="D5798" s="14">
        <f>ArbeidsKorting2020(Table1[[#This Row],[Belastbaar loon]])</f>
        <v>1968.18</v>
      </c>
      <c r="E5798" s="14">
        <f>MAX(Table1[[#This Row],[Loonheffing]]-Table1[[#This Row],[Algemene Heffingskorting]]-Table1[[#This Row],[Arbeidskorting]],0)</f>
        <v>22454.998299999999</v>
      </c>
      <c r="F5798" s="6">
        <f>Table1[[#This Row],[Belastbaar loon]]-Table1[[#This Row],[Belasting]]</f>
        <v>43346.001700000001</v>
      </c>
      <c r="G5798" s="2">
        <f>(Table1[[#This Row],[Belastbaar loon]]-Table1[[#This Row],[Netto loon]])/Table1[[#This Row],[Belastbaar loon]]</f>
        <v>0.34125618607619945</v>
      </c>
      <c r="H5798" s="14">
        <f t="shared" ca="1" si="85"/>
        <v>22450.096100000002</v>
      </c>
      <c r="I5798" s="14">
        <f ca="1">IF(ROW()=2, Table1[[#This Row],[Netto loon]], INDIRECT(ADDRESS(ROW()-1,COLUMN(F:F))))</f>
        <v>43340.903899999998</v>
      </c>
      <c r="J5798" s="6">
        <f ca="1">IF(ROW()=2, 0, Table1[[#This Row],[Belastbaar loon]]-INDIRECT(ADDRESS(ROW()-1,COLUMN(A:A))))</f>
        <v>10</v>
      </c>
      <c r="K5798" s="6">
        <f ca="1">Table1[[#This Row],[Netto loon]]-Table1[[#This Row],[Netto vorige schijf]]</f>
        <v>5.0978000000031898</v>
      </c>
      <c r="L5798" s="2">
        <f ca="1">(Table1[[#This Row],[Bruto tov vorige schijf]]-Table1[[#This Row],[Netto tov vorige schijf]])/MAX(Table1[[#This Row],[Bruto tov vorige schijf]],1)</f>
        <v>0.49021999999968102</v>
      </c>
    </row>
    <row r="5799" spans="1:12" x14ac:dyDescent="0.25">
      <c r="A5799" s="14">
        <v>65811</v>
      </c>
      <c r="B5799" s="6">
        <f>LoonHeffing2020(Table1[[#This Row],[Belastbaar loon]])</f>
        <v>24580.408500000001</v>
      </c>
      <c r="C5799" s="6">
        <f>AlgemeneHeffingsKorting2020(Table1[[#This Row],[Belastbaar loon]])</f>
        <v>152.92800000000003</v>
      </c>
      <c r="D5799" s="14">
        <f>ArbeidsKorting2020(Table1[[#This Row],[Belastbaar loon]])</f>
        <v>1967.5800000000002</v>
      </c>
      <c r="E5799" s="14">
        <f>MAX(Table1[[#This Row],[Loonheffing]]-Table1[[#This Row],[Algemene Heffingskorting]]-Table1[[#This Row],[Arbeidskorting]],0)</f>
        <v>22459.9005</v>
      </c>
      <c r="F5799" s="6">
        <f>Table1[[#This Row],[Belastbaar loon]]-Table1[[#This Row],[Belasting]]</f>
        <v>43351.099499999997</v>
      </c>
      <c r="G5799" s="2">
        <f>(Table1[[#This Row],[Belastbaar loon]]-Table1[[#This Row],[Netto loon]])/Table1[[#This Row],[Belastbaar loon]]</f>
        <v>0.34127882116971331</v>
      </c>
      <c r="H5799" s="14">
        <f t="shared" ca="1" si="85"/>
        <v>22454.998299999999</v>
      </c>
      <c r="I5799" s="14">
        <f ca="1">IF(ROW()=2, Table1[[#This Row],[Netto loon]], INDIRECT(ADDRESS(ROW()-1,COLUMN(F:F))))</f>
        <v>43346.001700000001</v>
      </c>
      <c r="J5799" s="6">
        <f ca="1">IF(ROW()=2, 0, Table1[[#This Row],[Belastbaar loon]]-INDIRECT(ADDRESS(ROW()-1,COLUMN(A:A))))</f>
        <v>10</v>
      </c>
      <c r="K5799" s="6">
        <f ca="1">Table1[[#This Row],[Netto loon]]-Table1[[#This Row],[Netto vorige schijf]]</f>
        <v>5.0977999999959138</v>
      </c>
      <c r="L5799" s="2">
        <f ca="1">(Table1[[#This Row],[Bruto tov vorige schijf]]-Table1[[#This Row],[Netto tov vorige schijf]])/MAX(Table1[[#This Row],[Bruto tov vorige schijf]],1)</f>
        <v>0.49022000000040861</v>
      </c>
    </row>
    <row r="5800" spans="1:12" x14ac:dyDescent="0.25">
      <c r="A5800" s="14">
        <v>65821</v>
      </c>
      <c r="B5800" s="6">
        <f>LoonHeffing2020(Table1[[#This Row],[Belastbaar loon]])</f>
        <v>24584.143499999998</v>
      </c>
      <c r="C5800" s="6">
        <f>AlgemeneHeffingsKorting2020(Table1[[#This Row],[Belastbaar loon]])</f>
        <v>152.36080000000001</v>
      </c>
      <c r="D5800" s="14">
        <f>ArbeidsKorting2020(Table1[[#This Row],[Belastbaar loon]])</f>
        <v>1966.98</v>
      </c>
      <c r="E5800" s="14">
        <f>MAX(Table1[[#This Row],[Loonheffing]]-Table1[[#This Row],[Algemene Heffingskorting]]-Table1[[#This Row],[Arbeidskorting]],0)</f>
        <v>22464.8027</v>
      </c>
      <c r="F5800" s="6">
        <f>Table1[[#This Row],[Belastbaar loon]]-Table1[[#This Row],[Belasting]]</f>
        <v>43356.1973</v>
      </c>
      <c r="G5800" s="2">
        <f>(Table1[[#This Row],[Belastbaar loon]]-Table1[[#This Row],[Netto loon]])/Table1[[#This Row],[Belastbaar loon]]</f>
        <v>0.34130144938545448</v>
      </c>
      <c r="H5800" s="14">
        <f t="shared" ca="1" si="85"/>
        <v>22459.9005</v>
      </c>
      <c r="I5800" s="14">
        <f ca="1">IF(ROW()=2, Table1[[#This Row],[Netto loon]], INDIRECT(ADDRESS(ROW()-1,COLUMN(F:F))))</f>
        <v>43351.099499999997</v>
      </c>
      <c r="J5800" s="6">
        <f ca="1">IF(ROW()=2, 0, Table1[[#This Row],[Belastbaar loon]]-INDIRECT(ADDRESS(ROW()-1,COLUMN(A:A))))</f>
        <v>10</v>
      </c>
      <c r="K5800" s="6">
        <f ca="1">Table1[[#This Row],[Netto loon]]-Table1[[#This Row],[Netto vorige schijf]]</f>
        <v>5.0978000000031898</v>
      </c>
      <c r="L5800" s="2">
        <f ca="1">(Table1[[#This Row],[Bruto tov vorige schijf]]-Table1[[#This Row],[Netto tov vorige schijf]])/MAX(Table1[[#This Row],[Bruto tov vorige schijf]],1)</f>
        <v>0.49021999999968102</v>
      </c>
    </row>
    <row r="5801" spans="1:12" x14ac:dyDescent="0.25">
      <c r="A5801" s="14">
        <v>65831</v>
      </c>
      <c r="B5801" s="6">
        <f>LoonHeffing2020(Table1[[#This Row],[Belastbaar loon]])</f>
        <v>24587.878499999999</v>
      </c>
      <c r="C5801" s="6">
        <f>AlgemeneHeffingsKorting2020(Table1[[#This Row],[Belastbaar loon]])</f>
        <v>151.79360000000003</v>
      </c>
      <c r="D5801" s="14">
        <f>ArbeidsKorting2020(Table1[[#This Row],[Belastbaar loon]])</f>
        <v>1966.38</v>
      </c>
      <c r="E5801" s="14">
        <f>MAX(Table1[[#This Row],[Loonheffing]]-Table1[[#This Row],[Algemene Heffingskorting]]-Table1[[#This Row],[Arbeidskorting]],0)</f>
        <v>22469.704899999997</v>
      </c>
      <c r="F5801" s="6">
        <f>Table1[[#This Row],[Belastbaar loon]]-Table1[[#This Row],[Belasting]]</f>
        <v>43361.295100000003</v>
      </c>
      <c r="G5801" s="2">
        <f>(Table1[[#This Row],[Belastbaar loon]]-Table1[[#This Row],[Netto loon]])/Table1[[#This Row],[Belastbaar loon]]</f>
        <v>0.34132407072655735</v>
      </c>
      <c r="H5801" s="14">
        <f t="shared" ca="1" si="85"/>
        <v>22464.8027</v>
      </c>
      <c r="I5801" s="14">
        <f ca="1">IF(ROW()=2, Table1[[#This Row],[Netto loon]], INDIRECT(ADDRESS(ROW()-1,COLUMN(F:F))))</f>
        <v>43356.1973</v>
      </c>
      <c r="J5801" s="6">
        <f ca="1">IF(ROW()=2, 0, Table1[[#This Row],[Belastbaar loon]]-INDIRECT(ADDRESS(ROW()-1,COLUMN(A:A))))</f>
        <v>10</v>
      </c>
      <c r="K5801" s="6">
        <f ca="1">Table1[[#This Row],[Netto loon]]-Table1[[#This Row],[Netto vorige schijf]]</f>
        <v>5.0978000000031898</v>
      </c>
      <c r="L5801" s="2">
        <f ca="1">(Table1[[#This Row],[Bruto tov vorige schijf]]-Table1[[#This Row],[Netto tov vorige schijf]])/MAX(Table1[[#This Row],[Bruto tov vorige schijf]],1)</f>
        <v>0.49021999999968102</v>
      </c>
    </row>
    <row r="5802" spans="1:12" x14ac:dyDescent="0.25">
      <c r="A5802" s="14">
        <v>65841</v>
      </c>
      <c r="B5802" s="6">
        <f>LoonHeffing2020(Table1[[#This Row],[Belastbaar loon]])</f>
        <v>24591.613499999999</v>
      </c>
      <c r="C5802" s="6">
        <f>AlgemeneHeffingsKorting2020(Table1[[#This Row],[Belastbaar loon]])</f>
        <v>151.22640000000001</v>
      </c>
      <c r="D5802" s="14">
        <f>ArbeidsKorting2020(Table1[[#This Row],[Belastbaar loon]])</f>
        <v>1965.78</v>
      </c>
      <c r="E5802" s="14">
        <f>MAX(Table1[[#This Row],[Loonheffing]]-Table1[[#This Row],[Algemene Heffingskorting]]-Table1[[#This Row],[Arbeidskorting]],0)</f>
        <v>22474.607100000001</v>
      </c>
      <c r="F5802" s="6">
        <f>Table1[[#This Row],[Belastbaar loon]]-Table1[[#This Row],[Belasting]]</f>
        <v>43366.392899999999</v>
      </c>
      <c r="G5802" s="2">
        <f>(Table1[[#This Row],[Belastbaar loon]]-Table1[[#This Row],[Netto loon]])/Table1[[#This Row],[Belastbaar loon]]</f>
        <v>0.34134668519615441</v>
      </c>
      <c r="H5802" s="14">
        <f t="shared" ca="1" si="85"/>
        <v>22469.704899999997</v>
      </c>
      <c r="I5802" s="14">
        <f ca="1">IF(ROW()=2, Table1[[#This Row],[Netto loon]], INDIRECT(ADDRESS(ROW()-1,COLUMN(F:F))))</f>
        <v>43361.295100000003</v>
      </c>
      <c r="J5802" s="6">
        <f ca="1">IF(ROW()=2, 0, Table1[[#This Row],[Belastbaar loon]]-INDIRECT(ADDRESS(ROW()-1,COLUMN(A:A))))</f>
        <v>10</v>
      </c>
      <c r="K5802" s="6">
        <f ca="1">Table1[[#This Row],[Netto loon]]-Table1[[#This Row],[Netto vorige schijf]]</f>
        <v>5.0977999999959138</v>
      </c>
      <c r="L5802" s="2">
        <f ca="1">(Table1[[#This Row],[Bruto tov vorige schijf]]-Table1[[#This Row],[Netto tov vorige schijf]])/MAX(Table1[[#This Row],[Bruto tov vorige schijf]],1)</f>
        <v>0.49022000000040861</v>
      </c>
    </row>
    <row r="5803" spans="1:12" x14ac:dyDescent="0.25">
      <c r="A5803" s="14">
        <v>65851</v>
      </c>
      <c r="B5803" s="6">
        <f>LoonHeffing2020(Table1[[#This Row],[Belastbaar loon]])</f>
        <v>24595.3485</v>
      </c>
      <c r="C5803" s="6">
        <f>AlgemeneHeffingsKorting2020(Table1[[#This Row],[Belastbaar loon]])</f>
        <v>150.65920000000003</v>
      </c>
      <c r="D5803" s="14">
        <f>ArbeidsKorting2020(Table1[[#This Row],[Belastbaar loon]])</f>
        <v>1965.18</v>
      </c>
      <c r="E5803" s="14">
        <f>MAX(Table1[[#This Row],[Loonheffing]]-Table1[[#This Row],[Algemene Heffingskorting]]-Table1[[#This Row],[Arbeidskorting]],0)</f>
        <v>22479.509300000002</v>
      </c>
      <c r="F5803" s="6">
        <f>Table1[[#This Row],[Belastbaar loon]]-Table1[[#This Row],[Belasting]]</f>
        <v>43371.490699999995</v>
      </c>
      <c r="G5803" s="2">
        <f>(Table1[[#This Row],[Belastbaar loon]]-Table1[[#This Row],[Netto loon]])/Table1[[#This Row],[Belastbaar loon]]</f>
        <v>0.34136929279737599</v>
      </c>
      <c r="H5803" s="14">
        <f t="shared" ca="1" si="85"/>
        <v>22474.607100000001</v>
      </c>
      <c r="I5803" s="14">
        <f ca="1">IF(ROW()=2, Table1[[#This Row],[Netto loon]], INDIRECT(ADDRESS(ROW()-1,COLUMN(F:F))))</f>
        <v>43366.392899999999</v>
      </c>
      <c r="J5803" s="6">
        <f ca="1">IF(ROW()=2, 0, Table1[[#This Row],[Belastbaar loon]]-INDIRECT(ADDRESS(ROW()-1,COLUMN(A:A))))</f>
        <v>10</v>
      </c>
      <c r="K5803" s="6">
        <f ca="1">Table1[[#This Row],[Netto loon]]-Table1[[#This Row],[Netto vorige schijf]]</f>
        <v>5.0977999999959138</v>
      </c>
      <c r="L5803" s="2">
        <f ca="1">(Table1[[#This Row],[Bruto tov vorige schijf]]-Table1[[#This Row],[Netto tov vorige schijf]])/MAX(Table1[[#This Row],[Bruto tov vorige schijf]],1)</f>
        <v>0.49022000000040861</v>
      </c>
    </row>
    <row r="5804" spans="1:12" x14ac:dyDescent="0.25">
      <c r="A5804" s="14">
        <v>65861</v>
      </c>
      <c r="B5804" s="6">
        <f>LoonHeffing2020(Table1[[#This Row],[Belastbaar loon]])</f>
        <v>24599.083500000001</v>
      </c>
      <c r="C5804" s="6">
        <f>AlgemeneHeffingsKorting2020(Table1[[#This Row],[Belastbaar loon]])</f>
        <v>150.09200000000001</v>
      </c>
      <c r="D5804" s="14">
        <f>ArbeidsKorting2020(Table1[[#This Row],[Belastbaar loon]])</f>
        <v>1964.5800000000002</v>
      </c>
      <c r="E5804" s="14">
        <f>MAX(Table1[[#This Row],[Loonheffing]]-Table1[[#This Row],[Algemene Heffingskorting]]-Table1[[#This Row],[Arbeidskorting]],0)</f>
        <v>22484.411499999998</v>
      </c>
      <c r="F5804" s="6">
        <f>Table1[[#This Row],[Belastbaar loon]]-Table1[[#This Row],[Belasting]]</f>
        <v>43376.588499999998</v>
      </c>
      <c r="G5804" s="2">
        <f>(Table1[[#This Row],[Belastbaar loon]]-Table1[[#This Row],[Netto loon]])/Table1[[#This Row],[Belastbaar loon]]</f>
        <v>0.34139189353335059</v>
      </c>
      <c r="H5804" s="14">
        <f t="shared" ca="1" si="85"/>
        <v>22479.509300000002</v>
      </c>
      <c r="I5804" s="14">
        <f ca="1">IF(ROW()=2, Table1[[#This Row],[Netto loon]], INDIRECT(ADDRESS(ROW()-1,COLUMN(F:F))))</f>
        <v>43371.490699999995</v>
      </c>
      <c r="J5804" s="6">
        <f ca="1">IF(ROW()=2, 0, Table1[[#This Row],[Belastbaar loon]]-INDIRECT(ADDRESS(ROW()-1,COLUMN(A:A))))</f>
        <v>10</v>
      </c>
      <c r="K5804" s="6">
        <f ca="1">Table1[[#This Row],[Netto loon]]-Table1[[#This Row],[Netto vorige schijf]]</f>
        <v>5.0978000000031898</v>
      </c>
      <c r="L5804" s="2">
        <f ca="1">(Table1[[#This Row],[Bruto tov vorige schijf]]-Table1[[#This Row],[Netto tov vorige schijf]])/MAX(Table1[[#This Row],[Bruto tov vorige schijf]],1)</f>
        <v>0.49021999999968102</v>
      </c>
    </row>
    <row r="5805" spans="1:12" x14ac:dyDescent="0.25">
      <c r="A5805" s="14">
        <v>65871</v>
      </c>
      <c r="B5805" s="6">
        <f>LoonHeffing2020(Table1[[#This Row],[Belastbaar loon]])</f>
        <v>24602.818500000001</v>
      </c>
      <c r="C5805" s="6">
        <f>AlgemeneHeffingsKorting2020(Table1[[#This Row],[Belastbaar loon]])</f>
        <v>149.52480000000003</v>
      </c>
      <c r="D5805" s="14">
        <f>ArbeidsKorting2020(Table1[[#This Row],[Belastbaar loon]])</f>
        <v>1963.98</v>
      </c>
      <c r="E5805" s="14">
        <f>MAX(Table1[[#This Row],[Loonheffing]]-Table1[[#This Row],[Algemene Heffingskorting]]-Table1[[#This Row],[Arbeidskorting]],0)</f>
        <v>22489.313700000002</v>
      </c>
      <c r="F5805" s="6">
        <f>Table1[[#This Row],[Belastbaar loon]]-Table1[[#This Row],[Belasting]]</f>
        <v>43381.686300000001</v>
      </c>
      <c r="G5805" s="2">
        <f>(Table1[[#This Row],[Belastbaar loon]]-Table1[[#This Row],[Netto loon]])/Table1[[#This Row],[Belastbaar loon]]</f>
        <v>0.34141448740720498</v>
      </c>
      <c r="H5805" s="14">
        <f t="shared" ca="1" si="85"/>
        <v>22484.411499999998</v>
      </c>
      <c r="I5805" s="14">
        <f ca="1">IF(ROW()=2, Table1[[#This Row],[Netto loon]], INDIRECT(ADDRESS(ROW()-1,COLUMN(F:F))))</f>
        <v>43376.588499999998</v>
      </c>
      <c r="J5805" s="6">
        <f ca="1">IF(ROW()=2, 0, Table1[[#This Row],[Belastbaar loon]]-INDIRECT(ADDRESS(ROW()-1,COLUMN(A:A))))</f>
        <v>10</v>
      </c>
      <c r="K5805" s="6">
        <f ca="1">Table1[[#This Row],[Netto loon]]-Table1[[#This Row],[Netto vorige schijf]]</f>
        <v>5.0978000000031898</v>
      </c>
      <c r="L5805" s="2">
        <f ca="1">(Table1[[#This Row],[Bruto tov vorige schijf]]-Table1[[#This Row],[Netto tov vorige schijf]])/MAX(Table1[[#This Row],[Bruto tov vorige schijf]],1)</f>
        <v>0.49021999999968102</v>
      </c>
    </row>
    <row r="5806" spans="1:12" x14ac:dyDescent="0.25">
      <c r="A5806" s="14">
        <v>65881</v>
      </c>
      <c r="B5806" s="6">
        <f>LoonHeffing2020(Table1[[#This Row],[Belastbaar loon]])</f>
        <v>24606.553499999998</v>
      </c>
      <c r="C5806" s="6">
        <f>AlgemeneHeffingsKorting2020(Table1[[#This Row],[Belastbaar loon]])</f>
        <v>148.95760000000001</v>
      </c>
      <c r="D5806" s="14">
        <f>ArbeidsKorting2020(Table1[[#This Row],[Belastbaar loon]])</f>
        <v>1963.38</v>
      </c>
      <c r="E5806" s="14">
        <f>MAX(Table1[[#This Row],[Loonheffing]]-Table1[[#This Row],[Algemene Heffingskorting]]-Table1[[#This Row],[Arbeidskorting]],0)</f>
        <v>22494.215899999996</v>
      </c>
      <c r="F5806" s="6">
        <f>Table1[[#This Row],[Belastbaar loon]]-Table1[[#This Row],[Belasting]]</f>
        <v>43386.784100000004</v>
      </c>
      <c r="G5806" s="2">
        <f>(Table1[[#This Row],[Belastbaar loon]]-Table1[[#This Row],[Netto loon]])/Table1[[#This Row],[Belastbaar loon]]</f>
        <v>0.34143707442206395</v>
      </c>
      <c r="H5806" s="14">
        <f t="shared" ca="1" si="85"/>
        <v>22489.313700000002</v>
      </c>
      <c r="I5806" s="14">
        <f ca="1">IF(ROW()=2, Table1[[#This Row],[Netto loon]], INDIRECT(ADDRESS(ROW()-1,COLUMN(F:F))))</f>
        <v>43381.686300000001</v>
      </c>
      <c r="J5806" s="6">
        <f ca="1">IF(ROW()=2, 0, Table1[[#This Row],[Belastbaar loon]]-INDIRECT(ADDRESS(ROW()-1,COLUMN(A:A))))</f>
        <v>10</v>
      </c>
      <c r="K5806" s="6">
        <f ca="1">Table1[[#This Row],[Netto loon]]-Table1[[#This Row],[Netto vorige schijf]]</f>
        <v>5.0978000000031898</v>
      </c>
      <c r="L5806" s="2">
        <f ca="1">(Table1[[#This Row],[Bruto tov vorige schijf]]-Table1[[#This Row],[Netto tov vorige schijf]])/MAX(Table1[[#This Row],[Bruto tov vorige schijf]],1)</f>
        <v>0.49021999999968102</v>
      </c>
    </row>
    <row r="5807" spans="1:12" x14ac:dyDescent="0.25">
      <c r="A5807" s="14">
        <v>65891</v>
      </c>
      <c r="B5807" s="6">
        <f>LoonHeffing2020(Table1[[#This Row],[Belastbaar loon]])</f>
        <v>24610.288499999999</v>
      </c>
      <c r="C5807" s="6">
        <f>AlgemeneHeffingsKorting2020(Table1[[#This Row],[Belastbaar loon]])</f>
        <v>148.39040000000003</v>
      </c>
      <c r="D5807" s="14">
        <f>ArbeidsKorting2020(Table1[[#This Row],[Belastbaar loon]])</f>
        <v>1962.78</v>
      </c>
      <c r="E5807" s="14">
        <f>MAX(Table1[[#This Row],[Loonheffing]]-Table1[[#This Row],[Algemene Heffingskorting]]-Table1[[#This Row],[Arbeidskorting]],0)</f>
        <v>22499.1181</v>
      </c>
      <c r="F5807" s="6">
        <f>Table1[[#This Row],[Belastbaar loon]]-Table1[[#This Row],[Belasting]]</f>
        <v>43391.8819</v>
      </c>
      <c r="G5807" s="2">
        <f>(Table1[[#This Row],[Belastbaar loon]]-Table1[[#This Row],[Netto loon]])/Table1[[#This Row],[Belastbaar loon]]</f>
        <v>0.34145965458105054</v>
      </c>
      <c r="H5807" s="14">
        <f t="shared" ca="1" si="85"/>
        <v>22494.215899999996</v>
      </c>
      <c r="I5807" s="14">
        <f ca="1">IF(ROW()=2, Table1[[#This Row],[Netto loon]], INDIRECT(ADDRESS(ROW()-1,COLUMN(F:F))))</f>
        <v>43386.784100000004</v>
      </c>
      <c r="J5807" s="6">
        <f ca="1">IF(ROW()=2, 0, Table1[[#This Row],[Belastbaar loon]]-INDIRECT(ADDRESS(ROW()-1,COLUMN(A:A))))</f>
        <v>10</v>
      </c>
      <c r="K5807" s="6">
        <f ca="1">Table1[[#This Row],[Netto loon]]-Table1[[#This Row],[Netto vorige schijf]]</f>
        <v>5.0977999999959138</v>
      </c>
      <c r="L5807" s="2">
        <f ca="1">(Table1[[#This Row],[Bruto tov vorige schijf]]-Table1[[#This Row],[Netto tov vorige schijf]])/MAX(Table1[[#This Row],[Bruto tov vorige schijf]],1)</f>
        <v>0.49022000000040861</v>
      </c>
    </row>
    <row r="5808" spans="1:12" x14ac:dyDescent="0.25">
      <c r="A5808" s="14">
        <v>65901</v>
      </c>
      <c r="B5808" s="6">
        <f>LoonHeffing2020(Table1[[#This Row],[Belastbaar loon]])</f>
        <v>24614.023499999999</v>
      </c>
      <c r="C5808" s="6">
        <f>AlgemeneHeffingsKorting2020(Table1[[#This Row],[Belastbaar loon]])</f>
        <v>147.82320000000001</v>
      </c>
      <c r="D5808" s="14">
        <f>ArbeidsKorting2020(Table1[[#This Row],[Belastbaar loon]])</f>
        <v>1962.18</v>
      </c>
      <c r="E5808" s="14">
        <f>MAX(Table1[[#This Row],[Loonheffing]]-Table1[[#This Row],[Algemene Heffingskorting]]-Table1[[#This Row],[Arbeidskorting]],0)</f>
        <v>22504.0203</v>
      </c>
      <c r="F5808" s="6">
        <f>Table1[[#This Row],[Belastbaar loon]]-Table1[[#This Row],[Belasting]]</f>
        <v>43396.979699999996</v>
      </c>
      <c r="G5808" s="2">
        <f>(Table1[[#This Row],[Belastbaar loon]]-Table1[[#This Row],[Netto loon]])/Table1[[#This Row],[Belastbaar loon]]</f>
        <v>0.34148222788728555</v>
      </c>
      <c r="H5808" s="14">
        <f t="shared" ca="1" si="85"/>
        <v>22499.1181</v>
      </c>
      <c r="I5808" s="14">
        <f ca="1">IF(ROW()=2, Table1[[#This Row],[Netto loon]], INDIRECT(ADDRESS(ROW()-1,COLUMN(F:F))))</f>
        <v>43391.8819</v>
      </c>
      <c r="J5808" s="6">
        <f ca="1">IF(ROW()=2, 0, Table1[[#This Row],[Belastbaar loon]]-INDIRECT(ADDRESS(ROW()-1,COLUMN(A:A))))</f>
        <v>10</v>
      </c>
      <c r="K5808" s="6">
        <f ca="1">Table1[[#This Row],[Netto loon]]-Table1[[#This Row],[Netto vorige schijf]]</f>
        <v>5.0977999999959138</v>
      </c>
      <c r="L5808" s="2">
        <f ca="1">(Table1[[#This Row],[Bruto tov vorige schijf]]-Table1[[#This Row],[Netto tov vorige schijf]])/MAX(Table1[[#This Row],[Bruto tov vorige schijf]],1)</f>
        <v>0.49022000000040861</v>
      </c>
    </row>
    <row r="5809" spans="1:12" x14ac:dyDescent="0.25">
      <c r="A5809" s="14">
        <v>65911</v>
      </c>
      <c r="B5809" s="6">
        <f>LoonHeffing2020(Table1[[#This Row],[Belastbaar loon]])</f>
        <v>24617.7585</v>
      </c>
      <c r="C5809" s="6">
        <f>AlgemeneHeffingsKorting2020(Table1[[#This Row],[Belastbaar loon]])</f>
        <v>147.25600000000003</v>
      </c>
      <c r="D5809" s="14">
        <f>ArbeidsKorting2020(Table1[[#This Row],[Belastbaar loon]])</f>
        <v>1961.5800000000002</v>
      </c>
      <c r="E5809" s="14">
        <f>MAX(Table1[[#This Row],[Loonheffing]]-Table1[[#This Row],[Algemene Heffingskorting]]-Table1[[#This Row],[Arbeidskorting]],0)</f>
        <v>22508.922499999997</v>
      </c>
      <c r="F5809" s="6">
        <f>Table1[[#This Row],[Belastbaar loon]]-Table1[[#This Row],[Belasting]]</f>
        <v>43402.077499999999</v>
      </c>
      <c r="G5809" s="2">
        <f>(Table1[[#This Row],[Belastbaar loon]]-Table1[[#This Row],[Netto loon]])/Table1[[#This Row],[Belastbaar loon]]</f>
        <v>0.34150479434388797</v>
      </c>
      <c r="H5809" s="14">
        <f t="shared" ca="1" si="85"/>
        <v>22504.0203</v>
      </c>
      <c r="I5809" s="14">
        <f ca="1">IF(ROW()=2, Table1[[#This Row],[Netto loon]], INDIRECT(ADDRESS(ROW()-1,COLUMN(F:F))))</f>
        <v>43396.979699999996</v>
      </c>
      <c r="J5809" s="6">
        <f ca="1">IF(ROW()=2, 0, Table1[[#This Row],[Belastbaar loon]]-INDIRECT(ADDRESS(ROW()-1,COLUMN(A:A))))</f>
        <v>10</v>
      </c>
      <c r="K5809" s="6">
        <f ca="1">Table1[[#This Row],[Netto loon]]-Table1[[#This Row],[Netto vorige schijf]]</f>
        <v>5.0978000000031898</v>
      </c>
      <c r="L5809" s="2">
        <f ca="1">(Table1[[#This Row],[Bruto tov vorige schijf]]-Table1[[#This Row],[Netto tov vorige schijf]])/MAX(Table1[[#This Row],[Bruto tov vorige schijf]],1)</f>
        <v>0.49021999999968102</v>
      </c>
    </row>
    <row r="5810" spans="1:12" x14ac:dyDescent="0.25">
      <c r="A5810" s="14">
        <v>65921</v>
      </c>
      <c r="B5810" s="6">
        <f>LoonHeffing2020(Table1[[#This Row],[Belastbaar loon]])</f>
        <v>24621.4935</v>
      </c>
      <c r="C5810" s="6">
        <f>AlgemeneHeffingsKorting2020(Table1[[#This Row],[Belastbaar loon]])</f>
        <v>146.68880000000001</v>
      </c>
      <c r="D5810" s="14">
        <f>ArbeidsKorting2020(Table1[[#This Row],[Belastbaar loon]])</f>
        <v>1960.98</v>
      </c>
      <c r="E5810" s="14">
        <f>MAX(Table1[[#This Row],[Loonheffing]]-Table1[[#This Row],[Algemene Heffingskorting]]-Table1[[#This Row],[Arbeidskorting]],0)</f>
        <v>22513.824700000001</v>
      </c>
      <c r="F5810" s="6">
        <f>Table1[[#This Row],[Belastbaar loon]]-Table1[[#This Row],[Belasting]]</f>
        <v>43407.175300000003</v>
      </c>
      <c r="G5810" s="2">
        <f>(Table1[[#This Row],[Belastbaar loon]]-Table1[[#This Row],[Netto loon]])/Table1[[#This Row],[Belastbaar loon]]</f>
        <v>0.34152735395397515</v>
      </c>
      <c r="H5810" s="14">
        <f t="shared" ca="1" si="85"/>
        <v>22508.922499999997</v>
      </c>
      <c r="I5810" s="14">
        <f ca="1">IF(ROW()=2, Table1[[#This Row],[Netto loon]], INDIRECT(ADDRESS(ROW()-1,COLUMN(F:F))))</f>
        <v>43402.077499999999</v>
      </c>
      <c r="J5810" s="6">
        <f ca="1">IF(ROW()=2, 0, Table1[[#This Row],[Belastbaar loon]]-INDIRECT(ADDRESS(ROW()-1,COLUMN(A:A))))</f>
        <v>10</v>
      </c>
      <c r="K5810" s="6">
        <f ca="1">Table1[[#This Row],[Netto loon]]-Table1[[#This Row],[Netto vorige schijf]]</f>
        <v>5.0978000000031898</v>
      </c>
      <c r="L5810" s="2">
        <f ca="1">(Table1[[#This Row],[Bruto tov vorige schijf]]-Table1[[#This Row],[Netto tov vorige schijf]])/MAX(Table1[[#This Row],[Bruto tov vorige schijf]],1)</f>
        <v>0.49021999999968102</v>
      </c>
    </row>
    <row r="5811" spans="1:12" x14ac:dyDescent="0.25">
      <c r="A5811" s="14">
        <v>65931</v>
      </c>
      <c r="B5811" s="6">
        <f>LoonHeffing2020(Table1[[#This Row],[Belastbaar loon]])</f>
        <v>24625.228500000001</v>
      </c>
      <c r="C5811" s="6">
        <f>AlgemeneHeffingsKorting2020(Table1[[#This Row],[Belastbaar loon]])</f>
        <v>146.12160000000003</v>
      </c>
      <c r="D5811" s="14">
        <f>ArbeidsKorting2020(Table1[[#This Row],[Belastbaar loon]])</f>
        <v>1960.38</v>
      </c>
      <c r="E5811" s="14">
        <f>MAX(Table1[[#This Row],[Loonheffing]]-Table1[[#This Row],[Algemene Heffingskorting]]-Table1[[#This Row],[Arbeidskorting]],0)</f>
        <v>22518.726900000001</v>
      </c>
      <c r="F5811" s="6">
        <f>Table1[[#This Row],[Belastbaar loon]]-Table1[[#This Row],[Belasting]]</f>
        <v>43412.273099999999</v>
      </c>
      <c r="G5811" s="2">
        <f>(Table1[[#This Row],[Belastbaar loon]]-Table1[[#This Row],[Netto loon]])/Table1[[#This Row],[Belastbaar loon]]</f>
        <v>0.34154990672066254</v>
      </c>
      <c r="H5811" s="14">
        <f t="shared" ca="1" si="85"/>
        <v>22513.824700000001</v>
      </c>
      <c r="I5811" s="14">
        <f ca="1">IF(ROW()=2, Table1[[#This Row],[Netto loon]], INDIRECT(ADDRESS(ROW()-1,COLUMN(F:F))))</f>
        <v>43407.175300000003</v>
      </c>
      <c r="J5811" s="6">
        <f ca="1">IF(ROW()=2, 0, Table1[[#This Row],[Belastbaar loon]]-INDIRECT(ADDRESS(ROW()-1,COLUMN(A:A))))</f>
        <v>10</v>
      </c>
      <c r="K5811" s="6">
        <f ca="1">Table1[[#This Row],[Netto loon]]-Table1[[#This Row],[Netto vorige schijf]]</f>
        <v>5.0977999999959138</v>
      </c>
      <c r="L5811" s="2">
        <f ca="1">(Table1[[#This Row],[Bruto tov vorige schijf]]-Table1[[#This Row],[Netto tov vorige schijf]])/MAX(Table1[[#This Row],[Bruto tov vorige schijf]],1)</f>
        <v>0.49022000000040861</v>
      </c>
    </row>
    <row r="5812" spans="1:12" x14ac:dyDescent="0.25">
      <c r="A5812" s="14">
        <v>65941</v>
      </c>
      <c r="B5812" s="6">
        <f>LoonHeffing2020(Table1[[#This Row],[Belastbaar loon]])</f>
        <v>24628.963500000002</v>
      </c>
      <c r="C5812" s="6">
        <f>AlgemeneHeffingsKorting2020(Table1[[#This Row],[Belastbaar loon]])</f>
        <v>145.55440000000002</v>
      </c>
      <c r="D5812" s="14">
        <f>ArbeidsKorting2020(Table1[[#This Row],[Belastbaar loon]])</f>
        <v>1959.78</v>
      </c>
      <c r="E5812" s="14">
        <f>MAX(Table1[[#This Row],[Loonheffing]]-Table1[[#This Row],[Algemene Heffingskorting]]-Table1[[#This Row],[Arbeidskorting]],0)</f>
        <v>22523.629100000002</v>
      </c>
      <c r="F5812" s="6">
        <f>Table1[[#This Row],[Belastbaar loon]]-Table1[[#This Row],[Belasting]]</f>
        <v>43417.370899999994</v>
      </c>
      <c r="G5812" s="2">
        <f>(Table1[[#This Row],[Belastbaar loon]]-Table1[[#This Row],[Netto loon]])/Table1[[#This Row],[Belastbaar loon]]</f>
        <v>0.34157245264706337</v>
      </c>
      <c r="H5812" s="14">
        <f t="shared" ca="1" si="85"/>
        <v>22518.726900000001</v>
      </c>
      <c r="I5812" s="14">
        <f ca="1">IF(ROW()=2, Table1[[#This Row],[Netto loon]], INDIRECT(ADDRESS(ROW()-1,COLUMN(F:F))))</f>
        <v>43412.273099999999</v>
      </c>
      <c r="J5812" s="6">
        <f ca="1">IF(ROW()=2, 0, Table1[[#This Row],[Belastbaar loon]]-INDIRECT(ADDRESS(ROW()-1,COLUMN(A:A))))</f>
        <v>10</v>
      </c>
      <c r="K5812" s="6">
        <f ca="1">Table1[[#This Row],[Netto loon]]-Table1[[#This Row],[Netto vorige schijf]]</f>
        <v>5.0977999999959138</v>
      </c>
      <c r="L5812" s="2">
        <f ca="1">(Table1[[#This Row],[Bruto tov vorige schijf]]-Table1[[#This Row],[Netto tov vorige schijf]])/MAX(Table1[[#This Row],[Bruto tov vorige schijf]],1)</f>
        <v>0.49022000000040861</v>
      </c>
    </row>
    <row r="5813" spans="1:12" x14ac:dyDescent="0.25">
      <c r="A5813" s="14">
        <v>65951</v>
      </c>
      <c r="B5813" s="6">
        <f>LoonHeffing2020(Table1[[#This Row],[Belastbaar loon]])</f>
        <v>24632.698499999999</v>
      </c>
      <c r="C5813" s="6">
        <f>AlgemeneHeffingsKorting2020(Table1[[#This Row],[Belastbaar loon]])</f>
        <v>144.98720000000003</v>
      </c>
      <c r="D5813" s="14">
        <f>ArbeidsKorting2020(Table1[[#This Row],[Belastbaar loon]])</f>
        <v>1959.18</v>
      </c>
      <c r="E5813" s="14">
        <f>MAX(Table1[[#This Row],[Loonheffing]]-Table1[[#This Row],[Algemene Heffingskorting]]-Table1[[#This Row],[Arbeidskorting]],0)</f>
        <v>22528.531299999999</v>
      </c>
      <c r="F5813" s="6">
        <f>Table1[[#This Row],[Belastbaar loon]]-Table1[[#This Row],[Belasting]]</f>
        <v>43422.468699999998</v>
      </c>
      <c r="G5813" s="2">
        <f>(Table1[[#This Row],[Belastbaar loon]]-Table1[[#This Row],[Netto loon]])/Table1[[#This Row],[Belastbaar loon]]</f>
        <v>0.3415949917362891</v>
      </c>
      <c r="H5813" s="14">
        <f t="shared" ca="1" si="85"/>
        <v>22523.629100000002</v>
      </c>
      <c r="I5813" s="14">
        <f ca="1">IF(ROW()=2, Table1[[#This Row],[Netto loon]], INDIRECT(ADDRESS(ROW()-1,COLUMN(F:F))))</f>
        <v>43417.370899999994</v>
      </c>
      <c r="J5813" s="6">
        <f ca="1">IF(ROW()=2, 0, Table1[[#This Row],[Belastbaar loon]]-INDIRECT(ADDRESS(ROW()-1,COLUMN(A:A))))</f>
        <v>10</v>
      </c>
      <c r="K5813" s="6">
        <f ca="1">Table1[[#This Row],[Netto loon]]-Table1[[#This Row],[Netto vorige schijf]]</f>
        <v>5.0978000000031898</v>
      </c>
      <c r="L5813" s="2">
        <f ca="1">(Table1[[#This Row],[Bruto tov vorige schijf]]-Table1[[#This Row],[Netto tov vorige schijf]])/MAX(Table1[[#This Row],[Bruto tov vorige schijf]],1)</f>
        <v>0.49021999999968102</v>
      </c>
    </row>
    <row r="5814" spans="1:12" x14ac:dyDescent="0.25">
      <c r="A5814" s="14">
        <v>65961</v>
      </c>
      <c r="B5814" s="6">
        <f>LoonHeffing2020(Table1[[#This Row],[Belastbaar loon]])</f>
        <v>24636.433499999999</v>
      </c>
      <c r="C5814" s="6">
        <f>AlgemeneHeffingsKorting2020(Table1[[#This Row],[Belastbaar loon]])</f>
        <v>144.42000000000002</v>
      </c>
      <c r="D5814" s="14">
        <f>ArbeidsKorting2020(Table1[[#This Row],[Belastbaar loon]])</f>
        <v>1958.5800000000002</v>
      </c>
      <c r="E5814" s="14">
        <f>MAX(Table1[[#This Row],[Loonheffing]]-Table1[[#This Row],[Algemene Heffingskorting]]-Table1[[#This Row],[Arbeidskorting]],0)</f>
        <v>22533.433499999999</v>
      </c>
      <c r="F5814" s="6">
        <f>Table1[[#This Row],[Belastbaar loon]]-Table1[[#This Row],[Belasting]]</f>
        <v>43427.566500000001</v>
      </c>
      <c r="G5814" s="2">
        <f>(Table1[[#This Row],[Belastbaar loon]]-Table1[[#This Row],[Netto loon]])/Table1[[#This Row],[Belastbaar loon]]</f>
        <v>0.34161752399144946</v>
      </c>
      <c r="H5814" s="14">
        <f t="shared" ca="1" si="85"/>
        <v>22528.531299999999</v>
      </c>
      <c r="I5814" s="14">
        <f ca="1">IF(ROW()=2, Table1[[#This Row],[Netto loon]], INDIRECT(ADDRESS(ROW()-1,COLUMN(F:F))))</f>
        <v>43422.468699999998</v>
      </c>
      <c r="J5814" s="6">
        <f ca="1">IF(ROW()=2, 0, Table1[[#This Row],[Belastbaar loon]]-INDIRECT(ADDRESS(ROW()-1,COLUMN(A:A))))</f>
        <v>10</v>
      </c>
      <c r="K5814" s="6">
        <f ca="1">Table1[[#This Row],[Netto loon]]-Table1[[#This Row],[Netto vorige schijf]]</f>
        <v>5.0978000000031898</v>
      </c>
      <c r="L5814" s="2">
        <f ca="1">(Table1[[#This Row],[Bruto tov vorige schijf]]-Table1[[#This Row],[Netto tov vorige schijf]])/MAX(Table1[[#This Row],[Bruto tov vorige schijf]],1)</f>
        <v>0.49021999999968102</v>
      </c>
    </row>
    <row r="5815" spans="1:12" x14ac:dyDescent="0.25">
      <c r="A5815" s="14">
        <v>65971</v>
      </c>
      <c r="B5815" s="6">
        <f>LoonHeffing2020(Table1[[#This Row],[Belastbaar loon]])</f>
        <v>24640.1685</v>
      </c>
      <c r="C5815" s="6">
        <f>AlgemeneHeffingsKorting2020(Table1[[#This Row],[Belastbaar loon]])</f>
        <v>143.85280000000003</v>
      </c>
      <c r="D5815" s="14">
        <f>ArbeidsKorting2020(Table1[[#This Row],[Belastbaar loon]])</f>
        <v>1957.98</v>
      </c>
      <c r="E5815" s="14">
        <f>MAX(Table1[[#This Row],[Loonheffing]]-Table1[[#This Row],[Algemene Heffingskorting]]-Table1[[#This Row],[Arbeidskorting]],0)</f>
        <v>22538.3357</v>
      </c>
      <c r="F5815" s="6">
        <f>Table1[[#This Row],[Belastbaar loon]]-Table1[[#This Row],[Belasting]]</f>
        <v>43432.664300000004</v>
      </c>
      <c r="G5815" s="2">
        <f>(Table1[[#This Row],[Belastbaar loon]]-Table1[[#This Row],[Netto loon]])/Table1[[#This Row],[Belastbaar loon]]</f>
        <v>0.34164004941565229</v>
      </c>
      <c r="H5815" s="14">
        <f t="shared" ca="1" si="85"/>
        <v>22533.433499999999</v>
      </c>
      <c r="I5815" s="14">
        <f ca="1">IF(ROW()=2, Table1[[#This Row],[Netto loon]], INDIRECT(ADDRESS(ROW()-1,COLUMN(F:F))))</f>
        <v>43427.566500000001</v>
      </c>
      <c r="J5815" s="6">
        <f ca="1">IF(ROW()=2, 0, Table1[[#This Row],[Belastbaar loon]]-INDIRECT(ADDRESS(ROW()-1,COLUMN(A:A))))</f>
        <v>10</v>
      </c>
      <c r="K5815" s="6">
        <f ca="1">Table1[[#This Row],[Netto loon]]-Table1[[#This Row],[Netto vorige schijf]]</f>
        <v>5.0978000000031898</v>
      </c>
      <c r="L5815" s="2">
        <f ca="1">(Table1[[#This Row],[Bruto tov vorige schijf]]-Table1[[#This Row],[Netto tov vorige schijf]])/MAX(Table1[[#This Row],[Bruto tov vorige schijf]],1)</f>
        <v>0.49021999999968102</v>
      </c>
    </row>
    <row r="5816" spans="1:12" x14ac:dyDescent="0.25">
      <c r="A5816" s="14">
        <v>65981</v>
      </c>
      <c r="B5816" s="6">
        <f>LoonHeffing2020(Table1[[#This Row],[Belastbaar loon]])</f>
        <v>24643.9035</v>
      </c>
      <c r="C5816" s="6">
        <f>AlgemeneHeffingsKorting2020(Table1[[#This Row],[Belastbaar loon]])</f>
        <v>143.28560000000002</v>
      </c>
      <c r="D5816" s="14">
        <f>ArbeidsKorting2020(Table1[[#This Row],[Belastbaar loon]])</f>
        <v>1957.38</v>
      </c>
      <c r="E5816" s="14">
        <f>MAX(Table1[[#This Row],[Loonheffing]]-Table1[[#This Row],[Algemene Heffingskorting]]-Table1[[#This Row],[Arbeidskorting]],0)</f>
        <v>22543.2379</v>
      </c>
      <c r="F5816" s="6">
        <f>Table1[[#This Row],[Belastbaar loon]]-Table1[[#This Row],[Belasting]]</f>
        <v>43437.7621</v>
      </c>
      <c r="G5816" s="2">
        <f>(Table1[[#This Row],[Belastbaar loon]]-Table1[[#This Row],[Netto loon]])/Table1[[#This Row],[Belastbaar loon]]</f>
        <v>0.34166256801200345</v>
      </c>
      <c r="H5816" s="14">
        <f t="shared" ca="1" si="85"/>
        <v>22538.3357</v>
      </c>
      <c r="I5816" s="14">
        <f ca="1">IF(ROW()=2, Table1[[#This Row],[Netto loon]], INDIRECT(ADDRESS(ROW()-1,COLUMN(F:F))))</f>
        <v>43432.664300000004</v>
      </c>
      <c r="J5816" s="6">
        <f ca="1">IF(ROW()=2, 0, Table1[[#This Row],[Belastbaar loon]]-INDIRECT(ADDRESS(ROW()-1,COLUMN(A:A))))</f>
        <v>10</v>
      </c>
      <c r="K5816" s="6">
        <f ca="1">Table1[[#This Row],[Netto loon]]-Table1[[#This Row],[Netto vorige schijf]]</f>
        <v>5.0977999999959138</v>
      </c>
      <c r="L5816" s="2">
        <f ca="1">(Table1[[#This Row],[Bruto tov vorige schijf]]-Table1[[#This Row],[Netto tov vorige schijf]])/MAX(Table1[[#This Row],[Bruto tov vorige schijf]],1)</f>
        <v>0.49022000000040861</v>
      </c>
    </row>
    <row r="5817" spans="1:12" x14ac:dyDescent="0.25">
      <c r="A5817" s="14">
        <v>65991</v>
      </c>
      <c r="B5817" s="6">
        <f>LoonHeffing2020(Table1[[#This Row],[Belastbaar loon]])</f>
        <v>24647.638500000001</v>
      </c>
      <c r="C5817" s="6">
        <f>AlgemeneHeffingsKorting2020(Table1[[#This Row],[Belastbaar loon]])</f>
        <v>142.71840000000003</v>
      </c>
      <c r="D5817" s="14">
        <f>ArbeidsKorting2020(Table1[[#This Row],[Belastbaar loon]])</f>
        <v>1956.78</v>
      </c>
      <c r="E5817" s="14">
        <f>MAX(Table1[[#This Row],[Loonheffing]]-Table1[[#This Row],[Algemene Heffingskorting]]-Table1[[#This Row],[Arbeidskorting]],0)</f>
        <v>22548.140100000001</v>
      </c>
      <c r="F5817" s="6">
        <f>Table1[[#This Row],[Belastbaar loon]]-Table1[[#This Row],[Belasting]]</f>
        <v>43442.859899999996</v>
      </c>
      <c r="G5817" s="2">
        <f>(Table1[[#This Row],[Belastbaar loon]]-Table1[[#This Row],[Netto loon]])/Table1[[#This Row],[Belastbaar loon]]</f>
        <v>0.3416850797836069</v>
      </c>
      <c r="H5817" s="14">
        <f t="shared" ca="1" si="85"/>
        <v>22543.2379</v>
      </c>
      <c r="I5817" s="14">
        <f ca="1">IF(ROW()=2, Table1[[#This Row],[Netto loon]], INDIRECT(ADDRESS(ROW()-1,COLUMN(F:F))))</f>
        <v>43437.7621</v>
      </c>
      <c r="J5817" s="6">
        <f ca="1">IF(ROW()=2, 0, Table1[[#This Row],[Belastbaar loon]]-INDIRECT(ADDRESS(ROW()-1,COLUMN(A:A))))</f>
        <v>10</v>
      </c>
      <c r="K5817" s="6">
        <f ca="1">Table1[[#This Row],[Netto loon]]-Table1[[#This Row],[Netto vorige schijf]]</f>
        <v>5.0977999999959138</v>
      </c>
      <c r="L5817" s="2">
        <f ca="1">(Table1[[#This Row],[Bruto tov vorige schijf]]-Table1[[#This Row],[Netto tov vorige schijf]])/MAX(Table1[[#This Row],[Bruto tov vorige schijf]],1)</f>
        <v>0.49022000000040861</v>
      </c>
    </row>
    <row r="5818" spans="1:12" x14ac:dyDescent="0.25">
      <c r="A5818" s="14">
        <v>66001</v>
      </c>
      <c r="B5818" s="6">
        <f>LoonHeffing2020(Table1[[#This Row],[Belastbaar loon]])</f>
        <v>24651.373500000002</v>
      </c>
      <c r="C5818" s="6">
        <f>AlgemeneHeffingsKorting2020(Table1[[#This Row],[Belastbaar loon]])</f>
        <v>142.15120000000002</v>
      </c>
      <c r="D5818" s="14">
        <f>ArbeidsKorting2020(Table1[[#This Row],[Belastbaar loon]])</f>
        <v>1956.18</v>
      </c>
      <c r="E5818" s="14">
        <f>MAX(Table1[[#This Row],[Loonheffing]]-Table1[[#This Row],[Algemene Heffingskorting]]-Table1[[#This Row],[Arbeidskorting]],0)</f>
        <v>22553.042300000001</v>
      </c>
      <c r="F5818" s="6">
        <f>Table1[[#This Row],[Belastbaar loon]]-Table1[[#This Row],[Belasting]]</f>
        <v>43447.957699999999</v>
      </c>
      <c r="G5818" s="2">
        <f>(Table1[[#This Row],[Belastbaar loon]]-Table1[[#This Row],[Netto loon]])/Table1[[#This Row],[Belastbaar loon]]</f>
        <v>0.34170758473356466</v>
      </c>
      <c r="H5818" s="14">
        <f t="shared" ca="1" si="85"/>
        <v>22548.140100000001</v>
      </c>
      <c r="I5818" s="14">
        <f ca="1">IF(ROW()=2, Table1[[#This Row],[Netto loon]], INDIRECT(ADDRESS(ROW()-1,COLUMN(F:F))))</f>
        <v>43442.859899999996</v>
      </c>
      <c r="J5818" s="6">
        <f ca="1">IF(ROW()=2, 0, Table1[[#This Row],[Belastbaar loon]]-INDIRECT(ADDRESS(ROW()-1,COLUMN(A:A))))</f>
        <v>10</v>
      </c>
      <c r="K5818" s="6">
        <f ca="1">Table1[[#This Row],[Netto loon]]-Table1[[#This Row],[Netto vorige schijf]]</f>
        <v>5.0978000000031898</v>
      </c>
      <c r="L5818" s="2">
        <f ca="1">(Table1[[#This Row],[Bruto tov vorige schijf]]-Table1[[#This Row],[Netto tov vorige schijf]])/MAX(Table1[[#This Row],[Bruto tov vorige schijf]],1)</f>
        <v>0.49021999999968102</v>
      </c>
    </row>
    <row r="5819" spans="1:12" x14ac:dyDescent="0.25">
      <c r="A5819" s="14">
        <v>66011</v>
      </c>
      <c r="B5819" s="6">
        <f>LoonHeffing2020(Table1[[#This Row],[Belastbaar loon]])</f>
        <v>24655.108499999998</v>
      </c>
      <c r="C5819" s="6">
        <f>AlgemeneHeffingsKorting2020(Table1[[#This Row],[Belastbaar loon]])</f>
        <v>141.58400000000003</v>
      </c>
      <c r="D5819" s="14">
        <f>ArbeidsKorting2020(Table1[[#This Row],[Belastbaar loon]])</f>
        <v>1955.5800000000002</v>
      </c>
      <c r="E5819" s="14">
        <f>MAX(Table1[[#This Row],[Loonheffing]]-Table1[[#This Row],[Algemene Heffingskorting]]-Table1[[#This Row],[Arbeidskorting]],0)</f>
        <v>22557.944499999998</v>
      </c>
      <c r="F5819" s="6">
        <f>Table1[[#This Row],[Belastbaar loon]]-Table1[[#This Row],[Belasting]]</f>
        <v>43453.055500000002</v>
      </c>
      <c r="G5819" s="2">
        <f>(Table1[[#This Row],[Belastbaar loon]]-Table1[[#This Row],[Netto loon]])/Table1[[#This Row],[Belastbaar loon]]</f>
        <v>0.34173008286497703</v>
      </c>
      <c r="H5819" s="14">
        <f t="shared" ca="1" si="85"/>
        <v>22553.042300000001</v>
      </c>
      <c r="I5819" s="14">
        <f ca="1">IF(ROW()=2, Table1[[#This Row],[Netto loon]], INDIRECT(ADDRESS(ROW()-1,COLUMN(F:F))))</f>
        <v>43447.957699999999</v>
      </c>
      <c r="J5819" s="6">
        <f ca="1">IF(ROW()=2, 0, Table1[[#This Row],[Belastbaar loon]]-INDIRECT(ADDRESS(ROW()-1,COLUMN(A:A))))</f>
        <v>10</v>
      </c>
      <c r="K5819" s="6">
        <f ca="1">Table1[[#This Row],[Netto loon]]-Table1[[#This Row],[Netto vorige schijf]]</f>
        <v>5.0978000000031898</v>
      </c>
      <c r="L5819" s="2">
        <f ca="1">(Table1[[#This Row],[Bruto tov vorige schijf]]-Table1[[#This Row],[Netto tov vorige schijf]])/MAX(Table1[[#This Row],[Bruto tov vorige schijf]],1)</f>
        <v>0.49021999999968102</v>
      </c>
    </row>
    <row r="5820" spans="1:12" x14ac:dyDescent="0.25">
      <c r="A5820" s="14">
        <v>66021</v>
      </c>
      <c r="B5820" s="6">
        <f>LoonHeffing2020(Table1[[#This Row],[Belastbaar loon]])</f>
        <v>24658.843499999999</v>
      </c>
      <c r="C5820" s="6">
        <f>AlgemeneHeffingsKorting2020(Table1[[#This Row],[Belastbaar loon]])</f>
        <v>141.01680000000002</v>
      </c>
      <c r="D5820" s="14">
        <f>ArbeidsKorting2020(Table1[[#This Row],[Belastbaar loon]])</f>
        <v>1954.98</v>
      </c>
      <c r="E5820" s="14">
        <f>MAX(Table1[[#This Row],[Loonheffing]]-Table1[[#This Row],[Algemene Heffingskorting]]-Table1[[#This Row],[Arbeidskorting]],0)</f>
        <v>22562.846699999998</v>
      </c>
      <c r="F5820" s="6">
        <f>Table1[[#This Row],[Belastbaar loon]]-Table1[[#This Row],[Belasting]]</f>
        <v>43458.153300000005</v>
      </c>
      <c r="G5820" s="2">
        <f>(Table1[[#This Row],[Belastbaar loon]]-Table1[[#This Row],[Netto loon]])/Table1[[#This Row],[Belastbaar loon]]</f>
        <v>0.34175257418094235</v>
      </c>
      <c r="H5820" s="14">
        <f t="shared" ca="1" si="85"/>
        <v>22557.944499999998</v>
      </c>
      <c r="I5820" s="14">
        <f ca="1">IF(ROW()=2, Table1[[#This Row],[Netto loon]], INDIRECT(ADDRESS(ROW()-1,COLUMN(F:F))))</f>
        <v>43453.055500000002</v>
      </c>
      <c r="J5820" s="6">
        <f ca="1">IF(ROW()=2, 0, Table1[[#This Row],[Belastbaar loon]]-INDIRECT(ADDRESS(ROW()-1,COLUMN(A:A))))</f>
        <v>10</v>
      </c>
      <c r="K5820" s="6">
        <f ca="1">Table1[[#This Row],[Netto loon]]-Table1[[#This Row],[Netto vorige schijf]]</f>
        <v>5.0978000000031898</v>
      </c>
      <c r="L5820" s="2">
        <f ca="1">(Table1[[#This Row],[Bruto tov vorige schijf]]-Table1[[#This Row],[Netto tov vorige schijf]])/MAX(Table1[[#This Row],[Bruto tov vorige schijf]],1)</f>
        <v>0.49021999999968102</v>
      </c>
    </row>
    <row r="5821" spans="1:12" x14ac:dyDescent="0.25">
      <c r="A5821" s="14">
        <v>66031</v>
      </c>
      <c r="B5821" s="6">
        <f>LoonHeffing2020(Table1[[#This Row],[Belastbaar loon]])</f>
        <v>24662.5785</v>
      </c>
      <c r="C5821" s="6">
        <f>AlgemeneHeffingsKorting2020(Table1[[#This Row],[Belastbaar loon]])</f>
        <v>140.44960000000003</v>
      </c>
      <c r="D5821" s="14">
        <f>ArbeidsKorting2020(Table1[[#This Row],[Belastbaar loon]])</f>
        <v>1954.38</v>
      </c>
      <c r="E5821" s="14">
        <f>MAX(Table1[[#This Row],[Loonheffing]]-Table1[[#This Row],[Algemene Heffingskorting]]-Table1[[#This Row],[Arbeidskorting]],0)</f>
        <v>22567.748899999999</v>
      </c>
      <c r="F5821" s="6">
        <f>Table1[[#This Row],[Belastbaar loon]]-Table1[[#This Row],[Belasting]]</f>
        <v>43463.251100000001</v>
      </c>
      <c r="G5821" s="2">
        <f>(Table1[[#This Row],[Belastbaar loon]]-Table1[[#This Row],[Netto loon]])/Table1[[#This Row],[Belastbaar loon]]</f>
        <v>0.34177505868455721</v>
      </c>
      <c r="H5821" s="14">
        <f t="shared" ca="1" si="85"/>
        <v>22562.846699999998</v>
      </c>
      <c r="I5821" s="14">
        <f ca="1">IF(ROW()=2, Table1[[#This Row],[Netto loon]], INDIRECT(ADDRESS(ROW()-1,COLUMN(F:F))))</f>
        <v>43458.153300000005</v>
      </c>
      <c r="J5821" s="6">
        <f ca="1">IF(ROW()=2, 0, Table1[[#This Row],[Belastbaar loon]]-INDIRECT(ADDRESS(ROW()-1,COLUMN(A:A))))</f>
        <v>10</v>
      </c>
      <c r="K5821" s="6">
        <f ca="1">Table1[[#This Row],[Netto loon]]-Table1[[#This Row],[Netto vorige schijf]]</f>
        <v>5.0977999999959138</v>
      </c>
      <c r="L5821" s="2">
        <f ca="1">(Table1[[#This Row],[Bruto tov vorige schijf]]-Table1[[#This Row],[Netto tov vorige schijf]])/MAX(Table1[[#This Row],[Bruto tov vorige schijf]],1)</f>
        <v>0.49022000000040861</v>
      </c>
    </row>
    <row r="5822" spans="1:12" x14ac:dyDescent="0.25">
      <c r="A5822" s="14">
        <v>66041</v>
      </c>
      <c r="B5822" s="6">
        <f>LoonHeffing2020(Table1[[#This Row],[Belastbaar loon]])</f>
        <v>24666.3135</v>
      </c>
      <c r="C5822" s="6">
        <f>AlgemeneHeffingsKorting2020(Table1[[#This Row],[Belastbaar loon]])</f>
        <v>139.88240000000002</v>
      </c>
      <c r="D5822" s="14">
        <f>ArbeidsKorting2020(Table1[[#This Row],[Belastbaar loon]])</f>
        <v>1953.78</v>
      </c>
      <c r="E5822" s="14">
        <f>MAX(Table1[[#This Row],[Loonheffing]]-Table1[[#This Row],[Algemene Heffingskorting]]-Table1[[#This Row],[Arbeidskorting]],0)</f>
        <v>22572.651100000003</v>
      </c>
      <c r="F5822" s="6">
        <f>Table1[[#This Row],[Belastbaar loon]]-Table1[[#This Row],[Belasting]]</f>
        <v>43468.348899999997</v>
      </c>
      <c r="G5822" s="2">
        <f>(Table1[[#This Row],[Belastbaar loon]]-Table1[[#This Row],[Netto loon]])/Table1[[#This Row],[Belastbaar loon]]</f>
        <v>0.34179753637891619</v>
      </c>
      <c r="H5822" s="14">
        <f t="shared" ca="1" si="85"/>
        <v>22567.748899999999</v>
      </c>
      <c r="I5822" s="14">
        <f ca="1">IF(ROW()=2, Table1[[#This Row],[Netto loon]], INDIRECT(ADDRESS(ROW()-1,COLUMN(F:F))))</f>
        <v>43463.251100000001</v>
      </c>
      <c r="J5822" s="6">
        <f ca="1">IF(ROW()=2, 0, Table1[[#This Row],[Belastbaar loon]]-INDIRECT(ADDRESS(ROW()-1,COLUMN(A:A))))</f>
        <v>10</v>
      </c>
      <c r="K5822" s="6">
        <f ca="1">Table1[[#This Row],[Netto loon]]-Table1[[#This Row],[Netto vorige schijf]]</f>
        <v>5.0977999999959138</v>
      </c>
      <c r="L5822" s="2">
        <f ca="1">(Table1[[#This Row],[Bruto tov vorige schijf]]-Table1[[#This Row],[Netto tov vorige schijf]])/MAX(Table1[[#This Row],[Bruto tov vorige schijf]],1)</f>
        <v>0.49022000000040861</v>
      </c>
    </row>
    <row r="5823" spans="1:12" x14ac:dyDescent="0.25">
      <c r="A5823" s="14">
        <v>66051</v>
      </c>
      <c r="B5823" s="6">
        <f>LoonHeffing2020(Table1[[#This Row],[Belastbaar loon]])</f>
        <v>24670.048500000001</v>
      </c>
      <c r="C5823" s="6">
        <f>AlgemeneHeffingsKorting2020(Table1[[#This Row],[Belastbaar loon]])</f>
        <v>139.31520000000003</v>
      </c>
      <c r="D5823" s="14">
        <f>ArbeidsKorting2020(Table1[[#This Row],[Belastbaar loon]])</f>
        <v>1953.18</v>
      </c>
      <c r="E5823" s="14">
        <f>MAX(Table1[[#This Row],[Loonheffing]]-Table1[[#This Row],[Algemene Heffingskorting]]-Table1[[#This Row],[Arbeidskorting]],0)</f>
        <v>22577.5533</v>
      </c>
      <c r="F5823" s="6">
        <f>Table1[[#This Row],[Belastbaar loon]]-Table1[[#This Row],[Belasting]]</f>
        <v>43473.4467</v>
      </c>
      <c r="G5823" s="2">
        <f>(Table1[[#This Row],[Belastbaar loon]]-Table1[[#This Row],[Netto loon]])/Table1[[#This Row],[Belastbaar loon]]</f>
        <v>0.34182000726711176</v>
      </c>
      <c r="H5823" s="14">
        <f t="shared" ca="1" si="85"/>
        <v>22572.651100000003</v>
      </c>
      <c r="I5823" s="14">
        <f ca="1">IF(ROW()=2, Table1[[#This Row],[Netto loon]], INDIRECT(ADDRESS(ROW()-1,COLUMN(F:F))))</f>
        <v>43468.348899999997</v>
      </c>
      <c r="J5823" s="6">
        <f ca="1">IF(ROW()=2, 0, Table1[[#This Row],[Belastbaar loon]]-INDIRECT(ADDRESS(ROW()-1,COLUMN(A:A))))</f>
        <v>10</v>
      </c>
      <c r="K5823" s="6">
        <f ca="1">Table1[[#This Row],[Netto loon]]-Table1[[#This Row],[Netto vorige schijf]]</f>
        <v>5.0978000000031898</v>
      </c>
      <c r="L5823" s="2">
        <f ca="1">(Table1[[#This Row],[Bruto tov vorige schijf]]-Table1[[#This Row],[Netto tov vorige schijf]])/MAX(Table1[[#This Row],[Bruto tov vorige schijf]],1)</f>
        <v>0.49021999999968102</v>
      </c>
    </row>
    <row r="5824" spans="1:12" x14ac:dyDescent="0.25">
      <c r="A5824" s="14">
        <v>66061</v>
      </c>
      <c r="B5824" s="6">
        <f>LoonHeffing2020(Table1[[#This Row],[Belastbaar loon]])</f>
        <v>24673.783500000001</v>
      </c>
      <c r="C5824" s="6">
        <f>AlgemeneHeffingsKorting2020(Table1[[#This Row],[Belastbaar loon]])</f>
        <v>138.74800000000002</v>
      </c>
      <c r="D5824" s="14">
        <f>ArbeidsKorting2020(Table1[[#This Row],[Belastbaar loon]])</f>
        <v>1952.5800000000002</v>
      </c>
      <c r="E5824" s="14">
        <f>MAX(Table1[[#This Row],[Loonheffing]]-Table1[[#This Row],[Algemene Heffingskorting]]-Table1[[#This Row],[Arbeidskorting]],0)</f>
        <v>22582.4555</v>
      </c>
      <c r="F5824" s="6">
        <f>Table1[[#This Row],[Belastbaar loon]]-Table1[[#This Row],[Belasting]]</f>
        <v>43478.544500000004</v>
      </c>
      <c r="G5824" s="2">
        <f>(Table1[[#This Row],[Belastbaar loon]]-Table1[[#This Row],[Netto loon]])/Table1[[#This Row],[Belastbaar loon]]</f>
        <v>0.341842471352235</v>
      </c>
      <c r="H5824" s="14">
        <f t="shared" ca="1" si="85"/>
        <v>22577.5533</v>
      </c>
      <c r="I5824" s="14">
        <f ca="1">IF(ROW()=2, Table1[[#This Row],[Netto loon]], INDIRECT(ADDRESS(ROW()-1,COLUMN(F:F))))</f>
        <v>43473.4467</v>
      </c>
      <c r="J5824" s="6">
        <f ca="1">IF(ROW()=2, 0, Table1[[#This Row],[Belastbaar loon]]-INDIRECT(ADDRESS(ROW()-1,COLUMN(A:A))))</f>
        <v>10</v>
      </c>
      <c r="K5824" s="6">
        <f ca="1">Table1[[#This Row],[Netto loon]]-Table1[[#This Row],[Netto vorige schijf]]</f>
        <v>5.0978000000031898</v>
      </c>
      <c r="L5824" s="2">
        <f ca="1">(Table1[[#This Row],[Bruto tov vorige schijf]]-Table1[[#This Row],[Netto tov vorige schijf]])/MAX(Table1[[#This Row],[Bruto tov vorige schijf]],1)</f>
        <v>0.49021999999968102</v>
      </c>
    </row>
    <row r="5825" spans="1:12" x14ac:dyDescent="0.25">
      <c r="A5825" s="14">
        <v>66071</v>
      </c>
      <c r="B5825" s="6">
        <f>LoonHeffing2020(Table1[[#This Row],[Belastbaar loon]])</f>
        <v>24677.518499999998</v>
      </c>
      <c r="C5825" s="6">
        <f>AlgemeneHeffingsKorting2020(Table1[[#This Row],[Belastbaar loon]])</f>
        <v>138.1808</v>
      </c>
      <c r="D5825" s="14">
        <f>ArbeidsKorting2020(Table1[[#This Row],[Belastbaar loon]])</f>
        <v>1951.98</v>
      </c>
      <c r="E5825" s="14">
        <f>MAX(Table1[[#This Row],[Loonheffing]]-Table1[[#This Row],[Algemene Heffingskorting]]-Table1[[#This Row],[Arbeidskorting]],0)</f>
        <v>22587.3577</v>
      </c>
      <c r="F5825" s="6">
        <f>Table1[[#This Row],[Belastbaar loon]]-Table1[[#This Row],[Belasting]]</f>
        <v>43483.6423</v>
      </c>
      <c r="G5825" s="2">
        <f>(Table1[[#This Row],[Belastbaar loon]]-Table1[[#This Row],[Netto loon]])/Table1[[#This Row],[Belastbaar loon]]</f>
        <v>0.34186492863737494</v>
      </c>
      <c r="H5825" s="14">
        <f t="shared" ca="1" si="85"/>
        <v>22582.4555</v>
      </c>
      <c r="I5825" s="14">
        <f ca="1">IF(ROW()=2, Table1[[#This Row],[Netto loon]], INDIRECT(ADDRESS(ROW()-1,COLUMN(F:F))))</f>
        <v>43478.544500000004</v>
      </c>
      <c r="J5825" s="6">
        <f ca="1">IF(ROW()=2, 0, Table1[[#This Row],[Belastbaar loon]]-INDIRECT(ADDRESS(ROW()-1,COLUMN(A:A))))</f>
        <v>10</v>
      </c>
      <c r="K5825" s="6">
        <f ca="1">Table1[[#This Row],[Netto loon]]-Table1[[#This Row],[Netto vorige schijf]]</f>
        <v>5.0977999999959138</v>
      </c>
      <c r="L5825" s="2">
        <f ca="1">(Table1[[#This Row],[Bruto tov vorige schijf]]-Table1[[#This Row],[Netto tov vorige schijf]])/MAX(Table1[[#This Row],[Bruto tov vorige schijf]],1)</f>
        <v>0.49022000000040861</v>
      </c>
    </row>
    <row r="5826" spans="1:12" x14ac:dyDescent="0.25">
      <c r="A5826" s="14">
        <v>66081</v>
      </c>
      <c r="B5826" s="6">
        <f>LoonHeffing2020(Table1[[#This Row],[Belastbaar loon]])</f>
        <v>24681.253499999999</v>
      </c>
      <c r="C5826" s="6">
        <f>AlgemeneHeffingsKorting2020(Table1[[#This Row],[Belastbaar loon]])</f>
        <v>137.61360000000002</v>
      </c>
      <c r="D5826" s="14">
        <f>ArbeidsKorting2020(Table1[[#This Row],[Belastbaar loon]])</f>
        <v>1951.38</v>
      </c>
      <c r="E5826" s="14">
        <f>MAX(Table1[[#This Row],[Loonheffing]]-Table1[[#This Row],[Algemene Heffingskorting]]-Table1[[#This Row],[Arbeidskorting]],0)</f>
        <v>22592.259899999997</v>
      </c>
      <c r="F5826" s="6">
        <f>Table1[[#This Row],[Belastbaar loon]]-Table1[[#This Row],[Belasting]]</f>
        <v>43488.740100000003</v>
      </c>
      <c r="G5826" s="2">
        <f>(Table1[[#This Row],[Belastbaar loon]]-Table1[[#This Row],[Netto loon]])/Table1[[#This Row],[Belastbaar loon]]</f>
        <v>0.34188737912561851</v>
      </c>
      <c r="H5826" s="14">
        <f t="shared" ca="1" si="85"/>
        <v>22587.3577</v>
      </c>
      <c r="I5826" s="14">
        <f ca="1">IF(ROW()=2, Table1[[#This Row],[Netto loon]], INDIRECT(ADDRESS(ROW()-1,COLUMN(F:F))))</f>
        <v>43483.6423</v>
      </c>
      <c r="J5826" s="6">
        <f ca="1">IF(ROW()=2, 0, Table1[[#This Row],[Belastbaar loon]]-INDIRECT(ADDRESS(ROW()-1,COLUMN(A:A))))</f>
        <v>10</v>
      </c>
      <c r="K5826" s="6">
        <f ca="1">Table1[[#This Row],[Netto loon]]-Table1[[#This Row],[Netto vorige schijf]]</f>
        <v>5.0978000000031898</v>
      </c>
      <c r="L5826" s="2">
        <f ca="1">(Table1[[#This Row],[Bruto tov vorige schijf]]-Table1[[#This Row],[Netto tov vorige schijf]])/MAX(Table1[[#This Row],[Bruto tov vorige schijf]],1)</f>
        <v>0.49021999999968102</v>
      </c>
    </row>
    <row r="5827" spans="1:12" x14ac:dyDescent="0.25">
      <c r="A5827" s="14">
        <v>66091</v>
      </c>
      <c r="B5827" s="6">
        <f>LoonHeffing2020(Table1[[#This Row],[Belastbaar loon]])</f>
        <v>24684.988499999999</v>
      </c>
      <c r="C5827" s="6">
        <f>AlgemeneHeffingsKorting2020(Table1[[#This Row],[Belastbaar loon]])</f>
        <v>137.04640000000001</v>
      </c>
      <c r="D5827" s="14">
        <f>ArbeidsKorting2020(Table1[[#This Row],[Belastbaar loon]])</f>
        <v>1950.78</v>
      </c>
      <c r="E5827" s="14">
        <f>MAX(Table1[[#This Row],[Loonheffing]]-Table1[[#This Row],[Algemene Heffingskorting]]-Table1[[#This Row],[Arbeidskorting]],0)</f>
        <v>22597.162100000001</v>
      </c>
      <c r="F5827" s="6">
        <f>Table1[[#This Row],[Belastbaar loon]]-Table1[[#This Row],[Belasting]]</f>
        <v>43493.837899999999</v>
      </c>
      <c r="G5827" s="2">
        <f>(Table1[[#This Row],[Belastbaar loon]]-Table1[[#This Row],[Netto loon]])/Table1[[#This Row],[Belastbaar loon]]</f>
        <v>0.34190982282005117</v>
      </c>
      <c r="H5827" s="14">
        <f t="shared" ca="1" si="85"/>
        <v>22592.259899999997</v>
      </c>
      <c r="I5827" s="14">
        <f ca="1">IF(ROW()=2, Table1[[#This Row],[Netto loon]], INDIRECT(ADDRESS(ROW()-1,COLUMN(F:F))))</f>
        <v>43488.740100000003</v>
      </c>
      <c r="J5827" s="6">
        <f ca="1">IF(ROW()=2, 0, Table1[[#This Row],[Belastbaar loon]]-INDIRECT(ADDRESS(ROW()-1,COLUMN(A:A))))</f>
        <v>10</v>
      </c>
      <c r="K5827" s="6">
        <f ca="1">Table1[[#This Row],[Netto loon]]-Table1[[#This Row],[Netto vorige schijf]]</f>
        <v>5.0977999999959138</v>
      </c>
      <c r="L5827" s="2">
        <f ca="1">(Table1[[#This Row],[Bruto tov vorige schijf]]-Table1[[#This Row],[Netto tov vorige schijf]])/MAX(Table1[[#This Row],[Bruto tov vorige schijf]],1)</f>
        <v>0.49022000000040861</v>
      </c>
    </row>
    <row r="5828" spans="1:12" x14ac:dyDescent="0.25">
      <c r="A5828" s="14">
        <v>66101</v>
      </c>
      <c r="B5828" s="6">
        <f>LoonHeffing2020(Table1[[#This Row],[Belastbaar loon]])</f>
        <v>24688.7235</v>
      </c>
      <c r="C5828" s="6">
        <f>AlgemeneHeffingsKorting2020(Table1[[#This Row],[Belastbaar loon]])</f>
        <v>136.47920000000002</v>
      </c>
      <c r="D5828" s="14">
        <f>ArbeidsKorting2020(Table1[[#This Row],[Belastbaar loon]])</f>
        <v>1950.18</v>
      </c>
      <c r="E5828" s="14">
        <f>MAX(Table1[[#This Row],[Loonheffing]]-Table1[[#This Row],[Algemene Heffingskorting]]-Table1[[#This Row],[Arbeidskorting]],0)</f>
        <v>22602.064299999998</v>
      </c>
      <c r="F5828" s="6">
        <f>Table1[[#This Row],[Belastbaar loon]]-Table1[[#This Row],[Belasting]]</f>
        <v>43498.935700000002</v>
      </c>
      <c r="G5828" s="2">
        <f>(Table1[[#This Row],[Belastbaar loon]]-Table1[[#This Row],[Netto loon]])/Table1[[#This Row],[Belastbaar loon]]</f>
        <v>0.34193225972375602</v>
      </c>
      <c r="H5828" s="14">
        <f t="shared" ca="1" si="85"/>
        <v>22597.162100000001</v>
      </c>
      <c r="I5828" s="14">
        <f ca="1">IF(ROW()=2, Table1[[#This Row],[Netto loon]], INDIRECT(ADDRESS(ROW()-1,COLUMN(F:F))))</f>
        <v>43493.837899999999</v>
      </c>
      <c r="J5828" s="6">
        <f ca="1">IF(ROW()=2, 0, Table1[[#This Row],[Belastbaar loon]]-INDIRECT(ADDRESS(ROW()-1,COLUMN(A:A))))</f>
        <v>10</v>
      </c>
      <c r="K5828" s="6">
        <f ca="1">Table1[[#This Row],[Netto loon]]-Table1[[#This Row],[Netto vorige schijf]]</f>
        <v>5.0978000000031898</v>
      </c>
      <c r="L5828" s="2">
        <f ca="1">(Table1[[#This Row],[Bruto tov vorige schijf]]-Table1[[#This Row],[Netto tov vorige schijf]])/MAX(Table1[[#This Row],[Bruto tov vorige schijf]],1)</f>
        <v>0.49021999999968102</v>
      </c>
    </row>
    <row r="5829" spans="1:12" x14ac:dyDescent="0.25">
      <c r="A5829" s="14">
        <v>66111</v>
      </c>
      <c r="B5829" s="6">
        <f>LoonHeffing2020(Table1[[#This Row],[Belastbaar loon]])</f>
        <v>24692.458500000001</v>
      </c>
      <c r="C5829" s="6">
        <f>AlgemeneHeffingsKorting2020(Table1[[#This Row],[Belastbaar loon]])</f>
        <v>135.91200000000001</v>
      </c>
      <c r="D5829" s="14">
        <f>ArbeidsKorting2020(Table1[[#This Row],[Belastbaar loon]])</f>
        <v>1949.5800000000002</v>
      </c>
      <c r="E5829" s="14">
        <f>MAX(Table1[[#This Row],[Loonheffing]]-Table1[[#This Row],[Algemene Heffingskorting]]-Table1[[#This Row],[Arbeidskorting]],0)</f>
        <v>22606.966499999999</v>
      </c>
      <c r="F5829" s="6">
        <f>Table1[[#This Row],[Belastbaar loon]]-Table1[[#This Row],[Belasting]]</f>
        <v>43504.033500000005</v>
      </c>
      <c r="G5829" s="2">
        <f>(Table1[[#This Row],[Belastbaar loon]]-Table1[[#This Row],[Netto loon]])/Table1[[#This Row],[Belastbaar loon]]</f>
        <v>0.34195468983981481</v>
      </c>
      <c r="H5829" s="14">
        <f t="shared" ca="1" si="85"/>
        <v>22602.064299999998</v>
      </c>
      <c r="I5829" s="14">
        <f ca="1">IF(ROW()=2, Table1[[#This Row],[Netto loon]], INDIRECT(ADDRESS(ROW()-1,COLUMN(F:F))))</f>
        <v>43498.935700000002</v>
      </c>
      <c r="J5829" s="6">
        <f ca="1">IF(ROW()=2, 0, Table1[[#This Row],[Belastbaar loon]]-INDIRECT(ADDRESS(ROW()-1,COLUMN(A:A))))</f>
        <v>10</v>
      </c>
      <c r="K5829" s="6">
        <f ca="1">Table1[[#This Row],[Netto loon]]-Table1[[#This Row],[Netto vorige schijf]]</f>
        <v>5.0978000000031898</v>
      </c>
      <c r="L5829" s="2">
        <f ca="1">(Table1[[#This Row],[Bruto tov vorige schijf]]-Table1[[#This Row],[Netto tov vorige schijf]])/MAX(Table1[[#This Row],[Bruto tov vorige schijf]],1)</f>
        <v>0.49021999999968102</v>
      </c>
    </row>
    <row r="5830" spans="1:12" x14ac:dyDescent="0.25">
      <c r="A5830" s="14">
        <v>66121</v>
      </c>
      <c r="B5830" s="6">
        <f>LoonHeffing2020(Table1[[#This Row],[Belastbaar loon]])</f>
        <v>24696.193500000001</v>
      </c>
      <c r="C5830" s="6">
        <f>AlgemeneHeffingsKorting2020(Table1[[#This Row],[Belastbaar loon]])</f>
        <v>135.34480000000002</v>
      </c>
      <c r="D5830" s="14">
        <f>ArbeidsKorting2020(Table1[[#This Row],[Belastbaar loon]])</f>
        <v>1948.98</v>
      </c>
      <c r="E5830" s="14">
        <f>MAX(Table1[[#This Row],[Loonheffing]]-Table1[[#This Row],[Algemene Heffingskorting]]-Table1[[#This Row],[Arbeidskorting]],0)</f>
        <v>22611.868700000003</v>
      </c>
      <c r="F5830" s="6">
        <f>Table1[[#This Row],[Belastbaar loon]]-Table1[[#This Row],[Belasting]]</f>
        <v>43509.131299999994</v>
      </c>
      <c r="G5830" s="2">
        <f>(Table1[[#This Row],[Belastbaar loon]]-Table1[[#This Row],[Netto loon]])/Table1[[#This Row],[Belastbaar loon]]</f>
        <v>0.34197711317130725</v>
      </c>
      <c r="H5830" s="14">
        <f t="shared" ca="1" si="85"/>
        <v>22606.966499999999</v>
      </c>
      <c r="I5830" s="14">
        <f ca="1">IF(ROW()=2, Table1[[#This Row],[Netto loon]], INDIRECT(ADDRESS(ROW()-1,COLUMN(F:F))))</f>
        <v>43504.033500000005</v>
      </c>
      <c r="J5830" s="6">
        <f ca="1">IF(ROW()=2, 0, Table1[[#This Row],[Belastbaar loon]]-INDIRECT(ADDRESS(ROW()-1,COLUMN(A:A))))</f>
        <v>10</v>
      </c>
      <c r="K5830" s="6">
        <f ca="1">Table1[[#This Row],[Netto loon]]-Table1[[#This Row],[Netto vorige schijf]]</f>
        <v>5.0977999999886379</v>
      </c>
      <c r="L5830" s="2">
        <f ca="1">(Table1[[#This Row],[Bruto tov vorige schijf]]-Table1[[#This Row],[Netto tov vorige schijf]])/MAX(Table1[[#This Row],[Bruto tov vorige schijf]],1)</f>
        <v>0.49022000000113619</v>
      </c>
    </row>
    <row r="5831" spans="1:12" x14ac:dyDescent="0.25">
      <c r="A5831" s="14">
        <v>66131</v>
      </c>
      <c r="B5831" s="6">
        <f>LoonHeffing2020(Table1[[#This Row],[Belastbaar loon]])</f>
        <v>24699.928499999998</v>
      </c>
      <c r="C5831" s="6">
        <f>AlgemeneHeffingsKorting2020(Table1[[#This Row],[Belastbaar loon]])</f>
        <v>134.77760000000001</v>
      </c>
      <c r="D5831" s="14">
        <f>ArbeidsKorting2020(Table1[[#This Row],[Belastbaar loon]])</f>
        <v>1948.38</v>
      </c>
      <c r="E5831" s="14">
        <f>MAX(Table1[[#This Row],[Loonheffing]]-Table1[[#This Row],[Algemene Heffingskorting]]-Table1[[#This Row],[Arbeidskorting]],0)</f>
        <v>22616.770899999996</v>
      </c>
      <c r="F5831" s="6">
        <f>Table1[[#This Row],[Belastbaar loon]]-Table1[[#This Row],[Belasting]]</f>
        <v>43514.229100000004</v>
      </c>
      <c r="G5831" s="2">
        <f>(Table1[[#This Row],[Belastbaar loon]]-Table1[[#This Row],[Netto loon]])/Table1[[#This Row],[Belastbaar loon]]</f>
        <v>0.34199952972131065</v>
      </c>
      <c r="H5831" s="14">
        <f t="shared" ca="1" si="85"/>
        <v>22611.868700000003</v>
      </c>
      <c r="I5831" s="14">
        <f ca="1">IF(ROW()=2, Table1[[#This Row],[Netto loon]], INDIRECT(ADDRESS(ROW()-1,COLUMN(F:F))))</f>
        <v>43509.131299999994</v>
      </c>
      <c r="J5831" s="6">
        <f ca="1">IF(ROW()=2, 0, Table1[[#This Row],[Belastbaar loon]]-INDIRECT(ADDRESS(ROW()-1,COLUMN(A:A))))</f>
        <v>10</v>
      </c>
      <c r="K5831" s="6">
        <f ca="1">Table1[[#This Row],[Netto loon]]-Table1[[#This Row],[Netto vorige schijf]]</f>
        <v>5.0978000000104657</v>
      </c>
      <c r="L5831" s="2">
        <f ca="1">(Table1[[#This Row],[Bruto tov vorige schijf]]-Table1[[#This Row],[Netto tov vorige schijf]])/MAX(Table1[[#This Row],[Bruto tov vorige schijf]],1)</f>
        <v>0.49021999999895344</v>
      </c>
    </row>
    <row r="5832" spans="1:12" x14ac:dyDescent="0.25">
      <c r="A5832" s="14">
        <v>66141</v>
      </c>
      <c r="B5832" s="6">
        <f>LoonHeffing2020(Table1[[#This Row],[Belastbaar loon]])</f>
        <v>24703.663499999999</v>
      </c>
      <c r="C5832" s="6">
        <f>AlgemeneHeffingsKorting2020(Table1[[#This Row],[Belastbaar loon]])</f>
        <v>134.21040000000002</v>
      </c>
      <c r="D5832" s="14">
        <f>ArbeidsKorting2020(Table1[[#This Row],[Belastbaar loon]])</f>
        <v>1947.78</v>
      </c>
      <c r="E5832" s="14">
        <f>MAX(Table1[[#This Row],[Loonheffing]]-Table1[[#This Row],[Algemene Heffingskorting]]-Table1[[#This Row],[Arbeidskorting]],0)</f>
        <v>22621.6731</v>
      </c>
      <c r="F5832" s="6">
        <f>Table1[[#This Row],[Belastbaar loon]]-Table1[[#This Row],[Belasting]]</f>
        <v>43519.3269</v>
      </c>
      <c r="G5832" s="2">
        <f>(Table1[[#This Row],[Belastbaar loon]]-Table1[[#This Row],[Netto loon]])/Table1[[#This Row],[Belastbaar loon]]</f>
        <v>0.34202193949290155</v>
      </c>
      <c r="H5832" s="14">
        <f t="shared" ca="1" si="85"/>
        <v>22616.770899999996</v>
      </c>
      <c r="I5832" s="14">
        <f ca="1">IF(ROW()=2, Table1[[#This Row],[Netto loon]], INDIRECT(ADDRESS(ROW()-1,COLUMN(F:F))))</f>
        <v>43514.229100000004</v>
      </c>
      <c r="J5832" s="6">
        <f ca="1">IF(ROW()=2, 0, Table1[[#This Row],[Belastbaar loon]]-INDIRECT(ADDRESS(ROW()-1,COLUMN(A:A))))</f>
        <v>10</v>
      </c>
      <c r="K5832" s="6">
        <f ca="1">Table1[[#This Row],[Netto loon]]-Table1[[#This Row],[Netto vorige schijf]]</f>
        <v>5.0977999999959138</v>
      </c>
      <c r="L5832" s="2">
        <f ca="1">(Table1[[#This Row],[Bruto tov vorige schijf]]-Table1[[#This Row],[Netto tov vorige schijf]])/MAX(Table1[[#This Row],[Bruto tov vorige schijf]],1)</f>
        <v>0.49022000000040861</v>
      </c>
    </row>
    <row r="5833" spans="1:12" x14ac:dyDescent="0.25">
      <c r="A5833" s="14">
        <v>66151</v>
      </c>
      <c r="B5833" s="6">
        <f>LoonHeffing2020(Table1[[#This Row],[Belastbaar loon]])</f>
        <v>24707.398499999999</v>
      </c>
      <c r="C5833" s="6">
        <f>AlgemeneHeffingsKorting2020(Table1[[#This Row],[Belastbaar loon]])</f>
        <v>133.64320000000001</v>
      </c>
      <c r="D5833" s="14">
        <f>ArbeidsKorting2020(Table1[[#This Row],[Belastbaar loon]])</f>
        <v>1947.18</v>
      </c>
      <c r="E5833" s="14">
        <f>MAX(Table1[[#This Row],[Loonheffing]]-Table1[[#This Row],[Algemene Heffingskorting]]-Table1[[#This Row],[Arbeidskorting]],0)</f>
        <v>22626.5753</v>
      </c>
      <c r="F5833" s="6">
        <f>Table1[[#This Row],[Belastbaar loon]]-Table1[[#This Row],[Belasting]]</f>
        <v>43524.424700000003</v>
      </c>
      <c r="G5833" s="2">
        <f>(Table1[[#This Row],[Belastbaar loon]]-Table1[[#This Row],[Netto loon]])/Table1[[#This Row],[Belastbaar loon]]</f>
        <v>0.34204434248915355</v>
      </c>
      <c r="H5833" s="14">
        <f t="shared" ca="1" si="85"/>
        <v>22621.6731</v>
      </c>
      <c r="I5833" s="14">
        <f ca="1">IF(ROW()=2, Table1[[#This Row],[Netto loon]], INDIRECT(ADDRESS(ROW()-1,COLUMN(F:F))))</f>
        <v>43519.3269</v>
      </c>
      <c r="J5833" s="6">
        <f ca="1">IF(ROW()=2, 0, Table1[[#This Row],[Belastbaar loon]]-INDIRECT(ADDRESS(ROW()-1,COLUMN(A:A))))</f>
        <v>10</v>
      </c>
      <c r="K5833" s="6">
        <f ca="1">Table1[[#This Row],[Netto loon]]-Table1[[#This Row],[Netto vorige schijf]]</f>
        <v>5.0978000000031898</v>
      </c>
      <c r="L5833" s="2">
        <f ca="1">(Table1[[#This Row],[Bruto tov vorige schijf]]-Table1[[#This Row],[Netto tov vorige schijf]])/MAX(Table1[[#This Row],[Bruto tov vorige schijf]],1)</f>
        <v>0.49021999999968102</v>
      </c>
    </row>
    <row r="5834" spans="1:12" x14ac:dyDescent="0.25">
      <c r="A5834" s="14">
        <v>66161</v>
      </c>
      <c r="B5834" s="6">
        <f>LoonHeffing2020(Table1[[#This Row],[Belastbaar loon]])</f>
        <v>24711.1335</v>
      </c>
      <c r="C5834" s="6">
        <f>AlgemeneHeffingsKorting2020(Table1[[#This Row],[Belastbaar loon]])</f>
        <v>133.07600000000002</v>
      </c>
      <c r="D5834" s="14">
        <f>ArbeidsKorting2020(Table1[[#This Row],[Belastbaar loon]])</f>
        <v>1946.5800000000002</v>
      </c>
      <c r="E5834" s="14">
        <f>MAX(Table1[[#This Row],[Loonheffing]]-Table1[[#This Row],[Algemene Heffingskorting]]-Table1[[#This Row],[Arbeidskorting]],0)</f>
        <v>22631.477499999997</v>
      </c>
      <c r="F5834" s="6">
        <f>Table1[[#This Row],[Belastbaar loon]]-Table1[[#This Row],[Belasting]]</f>
        <v>43529.522500000006</v>
      </c>
      <c r="G5834" s="2">
        <f>(Table1[[#This Row],[Belastbaar loon]]-Table1[[#This Row],[Netto loon]])/Table1[[#This Row],[Belastbaar loon]]</f>
        <v>0.34206673871313908</v>
      </c>
      <c r="H5834" s="14">
        <f t="shared" ca="1" si="85"/>
        <v>22626.5753</v>
      </c>
      <c r="I5834" s="14">
        <f ca="1">IF(ROW()=2, Table1[[#This Row],[Netto loon]], INDIRECT(ADDRESS(ROW()-1,COLUMN(F:F))))</f>
        <v>43524.424700000003</v>
      </c>
      <c r="J5834" s="6">
        <f ca="1">IF(ROW()=2, 0, Table1[[#This Row],[Belastbaar loon]]-INDIRECT(ADDRESS(ROW()-1,COLUMN(A:A))))</f>
        <v>10</v>
      </c>
      <c r="K5834" s="6">
        <f ca="1">Table1[[#This Row],[Netto loon]]-Table1[[#This Row],[Netto vorige schijf]]</f>
        <v>5.0978000000031898</v>
      </c>
      <c r="L5834" s="2">
        <f ca="1">(Table1[[#This Row],[Bruto tov vorige schijf]]-Table1[[#This Row],[Netto tov vorige schijf]])/MAX(Table1[[#This Row],[Bruto tov vorige schijf]],1)</f>
        <v>0.49021999999968102</v>
      </c>
    </row>
    <row r="5835" spans="1:12" x14ac:dyDescent="0.25">
      <c r="A5835" s="14">
        <v>66171</v>
      </c>
      <c r="B5835" s="6">
        <f>LoonHeffing2020(Table1[[#This Row],[Belastbaar loon]])</f>
        <v>24714.8685</v>
      </c>
      <c r="C5835" s="6">
        <f>AlgemeneHeffingsKorting2020(Table1[[#This Row],[Belastbaar loon]])</f>
        <v>132.50880000000001</v>
      </c>
      <c r="D5835" s="14">
        <f>ArbeidsKorting2020(Table1[[#This Row],[Belastbaar loon]])</f>
        <v>1945.98</v>
      </c>
      <c r="E5835" s="14">
        <f>MAX(Table1[[#This Row],[Loonheffing]]-Table1[[#This Row],[Algemene Heffingskorting]]-Table1[[#This Row],[Arbeidskorting]],0)</f>
        <v>22636.379700000001</v>
      </c>
      <c r="F5835" s="6">
        <f>Table1[[#This Row],[Belastbaar loon]]-Table1[[#This Row],[Belasting]]</f>
        <v>43534.620299999995</v>
      </c>
      <c r="G5835" s="2">
        <f>(Table1[[#This Row],[Belastbaar loon]]-Table1[[#This Row],[Netto loon]])/Table1[[#This Row],[Belastbaar loon]]</f>
        <v>0.34208912816792864</v>
      </c>
      <c r="H5835" s="14">
        <f t="shared" ca="1" si="85"/>
        <v>22631.477499999997</v>
      </c>
      <c r="I5835" s="14">
        <f ca="1">IF(ROW()=2, Table1[[#This Row],[Netto loon]], INDIRECT(ADDRESS(ROW()-1,COLUMN(F:F))))</f>
        <v>43529.522500000006</v>
      </c>
      <c r="J5835" s="6">
        <f ca="1">IF(ROW()=2, 0, Table1[[#This Row],[Belastbaar loon]]-INDIRECT(ADDRESS(ROW()-1,COLUMN(A:A))))</f>
        <v>10</v>
      </c>
      <c r="K5835" s="6">
        <f ca="1">Table1[[#This Row],[Netto loon]]-Table1[[#This Row],[Netto vorige schijf]]</f>
        <v>5.0977999999886379</v>
      </c>
      <c r="L5835" s="2">
        <f ca="1">(Table1[[#This Row],[Bruto tov vorige schijf]]-Table1[[#This Row],[Netto tov vorige schijf]])/MAX(Table1[[#This Row],[Bruto tov vorige schijf]],1)</f>
        <v>0.49022000000113619</v>
      </c>
    </row>
    <row r="5836" spans="1:12" x14ac:dyDescent="0.25">
      <c r="A5836" s="14">
        <v>66181</v>
      </c>
      <c r="B5836" s="6">
        <f>LoonHeffing2020(Table1[[#This Row],[Belastbaar loon]])</f>
        <v>24718.603500000001</v>
      </c>
      <c r="C5836" s="6">
        <f>AlgemeneHeffingsKorting2020(Table1[[#This Row],[Belastbaar loon]])</f>
        <v>131.94160000000002</v>
      </c>
      <c r="D5836" s="14">
        <f>ArbeidsKorting2020(Table1[[#This Row],[Belastbaar loon]])</f>
        <v>1945.38</v>
      </c>
      <c r="E5836" s="14">
        <f>MAX(Table1[[#This Row],[Loonheffing]]-Table1[[#This Row],[Algemene Heffingskorting]]-Table1[[#This Row],[Arbeidskorting]],0)</f>
        <v>22641.281900000002</v>
      </c>
      <c r="F5836" s="6">
        <f>Table1[[#This Row],[Belastbaar loon]]-Table1[[#This Row],[Belasting]]</f>
        <v>43539.718099999998</v>
      </c>
      <c r="G5836" s="2">
        <f>(Table1[[#This Row],[Belastbaar loon]]-Table1[[#This Row],[Netto loon]])/Table1[[#This Row],[Belastbaar loon]]</f>
        <v>0.34211151085659031</v>
      </c>
      <c r="H5836" s="14">
        <f t="shared" ca="1" si="85"/>
        <v>22636.379700000001</v>
      </c>
      <c r="I5836" s="14">
        <f ca="1">IF(ROW()=2, Table1[[#This Row],[Netto loon]], INDIRECT(ADDRESS(ROW()-1,COLUMN(F:F))))</f>
        <v>43534.620299999995</v>
      </c>
      <c r="J5836" s="6">
        <f ca="1">IF(ROW()=2, 0, Table1[[#This Row],[Belastbaar loon]]-INDIRECT(ADDRESS(ROW()-1,COLUMN(A:A))))</f>
        <v>10</v>
      </c>
      <c r="K5836" s="6">
        <f ca="1">Table1[[#This Row],[Netto loon]]-Table1[[#This Row],[Netto vorige schijf]]</f>
        <v>5.0978000000031898</v>
      </c>
      <c r="L5836" s="2">
        <f ca="1">(Table1[[#This Row],[Bruto tov vorige schijf]]-Table1[[#This Row],[Netto tov vorige schijf]])/MAX(Table1[[#This Row],[Bruto tov vorige schijf]],1)</f>
        <v>0.49021999999968102</v>
      </c>
    </row>
    <row r="5837" spans="1:12" x14ac:dyDescent="0.25">
      <c r="A5837" s="14">
        <v>66191</v>
      </c>
      <c r="B5837" s="6">
        <f>LoonHeffing2020(Table1[[#This Row],[Belastbaar loon]])</f>
        <v>24722.338500000002</v>
      </c>
      <c r="C5837" s="6">
        <f>AlgemeneHeffingsKorting2020(Table1[[#This Row],[Belastbaar loon]])</f>
        <v>131.37440000000001</v>
      </c>
      <c r="D5837" s="14">
        <f>ArbeidsKorting2020(Table1[[#This Row],[Belastbaar loon]])</f>
        <v>1944.78</v>
      </c>
      <c r="E5837" s="14">
        <f>MAX(Table1[[#This Row],[Loonheffing]]-Table1[[#This Row],[Algemene Heffingskorting]]-Table1[[#This Row],[Arbeidskorting]],0)</f>
        <v>22646.184100000002</v>
      </c>
      <c r="F5837" s="6">
        <f>Table1[[#This Row],[Belastbaar loon]]-Table1[[#This Row],[Belasting]]</f>
        <v>43544.815900000001</v>
      </c>
      <c r="G5837" s="2">
        <f>(Table1[[#This Row],[Belastbaar loon]]-Table1[[#This Row],[Netto loon]])/Table1[[#This Row],[Belastbaar loon]]</f>
        <v>0.34213388678219092</v>
      </c>
      <c r="H5837" s="14">
        <f t="shared" ca="1" si="85"/>
        <v>22641.281900000002</v>
      </c>
      <c r="I5837" s="14">
        <f ca="1">IF(ROW()=2, Table1[[#This Row],[Netto loon]], INDIRECT(ADDRESS(ROW()-1,COLUMN(F:F))))</f>
        <v>43539.718099999998</v>
      </c>
      <c r="J5837" s="6">
        <f ca="1">IF(ROW()=2, 0, Table1[[#This Row],[Belastbaar loon]]-INDIRECT(ADDRESS(ROW()-1,COLUMN(A:A))))</f>
        <v>10</v>
      </c>
      <c r="K5837" s="6">
        <f ca="1">Table1[[#This Row],[Netto loon]]-Table1[[#This Row],[Netto vorige schijf]]</f>
        <v>5.0978000000031898</v>
      </c>
      <c r="L5837" s="2">
        <f ca="1">(Table1[[#This Row],[Bruto tov vorige schijf]]-Table1[[#This Row],[Netto tov vorige schijf]])/MAX(Table1[[#This Row],[Bruto tov vorige schijf]],1)</f>
        <v>0.49021999999968102</v>
      </c>
    </row>
    <row r="5838" spans="1:12" x14ac:dyDescent="0.25">
      <c r="A5838" s="14">
        <v>66201</v>
      </c>
      <c r="B5838" s="6">
        <f>LoonHeffing2020(Table1[[#This Row],[Belastbaar loon]])</f>
        <v>24726.073499999999</v>
      </c>
      <c r="C5838" s="6">
        <f>AlgemeneHeffingsKorting2020(Table1[[#This Row],[Belastbaar loon]])</f>
        <v>130.80720000000002</v>
      </c>
      <c r="D5838" s="14">
        <f>ArbeidsKorting2020(Table1[[#This Row],[Belastbaar loon]])</f>
        <v>1944.18</v>
      </c>
      <c r="E5838" s="14">
        <f>MAX(Table1[[#This Row],[Loonheffing]]-Table1[[#This Row],[Algemene Heffingskorting]]-Table1[[#This Row],[Arbeidskorting]],0)</f>
        <v>22651.086299999999</v>
      </c>
      <c r="F5838" s="6">
        <f>Table1[[#This Row],[Belastbaar loon]]-Table1[[#This Row],[Belasting]]</f>
        <v>43549.913700000005</v>
      </c>
      <c r="G5838" s="2">
        <f>(Table1[[#This Row],[Belastbaar loon]]-Table1[[#This Row],[Netto loon]])/Table1[[#This Row],[Belastbaar loon]]</f>
        <v>0.34215625594779531</v>
      </c>
      <c r="H5838" s="14">
        <f t="shared" ca="1" si="85"/>
        <v>22646.184100000002</v>
      </c>
      <c r="I5838" s="14">
        <f ca="1">IF(ROW()=2, Table1[[#This Row],[Netto loon]], INDIRECT(ADDRESS(ROW()-1,COLUMN(F:F))))</f>
        <v>43544.815900000001</v>
      </c>
      <c r="J5838" s="6">
        <f ca="1">IF(ROW()=2, 0, Table1[[#This Row],[Belastbaar loon]]-INDIRECT(ADDRESS(ROW()-1,COLUMN(A:A))))</f>
        <v>10</v>
      </c>
      <c r="K5838" s="6">
        <f ca="1">Table1[[#This Row],[Netto loon]]-Table1[[#This Row],[Netto vorige schijf]]</f>
        <v>5.0978000000031898</v>
      </c>
      <c r="L5838" s="2">
        <f ca="1">(Table1[[#This Row],[Bruto tov vorige schijf]]-Table1[[#This Row],[Netto tov vorige schijf]])/MAX(Table1[[#This Row],[Bruto tov vorige schijf]],1)</f>
        <v>0.49021999999968102</v>
      </c>
    </row>
    <row r="5839" spans="1:12" x14ac:dyDescent="0.25">
      <c r="A5839" s="14">
        <v>66211</v>
      </c>
      <c r="B5839" s="6">
        <f>LoonHeffing2020(Table1[[#This Row],[Belastbaar loon]])</f>
        <v>24729.808499999999</v>
      </c>
      <c r="C5839" s="6">
        <f>AlgemeneHeffingsKorting2020(Table1[[#This Row],[Belastbaar loon]])</f>
        <v>130.24</v>
      </c>
      <c r="D5839" s="14">
        <f>ArbeidsKorting2020(Table1[[#This Row],[Belastbaar loon]])</f>
        <v>1943.5800000000002</v>
      </c>
      <c r="E5839" s="14">
        <f>MAX(Table1[[#This Row],[Loonheffing]]-Table1[[#This Row],[Algemene Heffingskorting]]-Table1[[#This Row],[Arbeidskorting]],0)</f>
        <v>22655.988499999996</v>
      </c>
      <c r="F5839" s="6">
        <f>Table1[[#This Row],[Belastbaar loon]]-Table1[[#This Row],[Belasting]]</f>
        <v>43555.011500000008</v>
      </c>
      <c r="G5839" s="2">
        <f>(Table1[[#This Row],[Belastbaar loon]]-Table1[[#This Row],[Netto loon]])/Table1[[#This Row],[Belastbaar loon]]</f>
        <v>0.34217861835646635</v>
      </c>
      <c r="H5839" s="14">
        <f t="shared" ca="1" si="85"/>
        <v>22651.086299999999</v>
      </c>
      <c r="I5839" s="14">
        <f ca="1">IF(ROW()=2, Table1[[#This Row],[Netto loon]], INDIRECT(ADDRESS(ROW()-1,COLUMN(F:F))))</f>
        <v>43549.913700000005</v>
      </c>
      <c r="J5839" s="6">
        <f ca="1">IF(ROW()=2, 0, Table1[[#This Row],[Belastbaar loon]]-INDIRECT(ADDRESS(ROW()-1,COLUMN(A:A))))</f>
        <v>10</v>
      </c>
      <c r="K5839" s="6">
        <f ca="1">Table1[[#This Row],[Netto loon]]-Table1[[#This Row],[Netto vorige schijf]]</f>
        <v>5.0978000000031898</v>
      </c>
      <c r="L5839" s="2">
        <f ca="1">(Table1[[#This Row],[Bruto tov vorige schijf]]-Table1[[#This Row],[Netto tov vorige schijf]])/MAX(Table1[[#This Row],[Bruto tov vorige schijf]],1)</f>
        <v>0.49021999999968102</v>
      </c>
    </row>
    <row r="5840" spans="1:12" x14ac:dyDescent="0.25">
      <c r="A5840" s="14">
        <v>66221</v>
      </c>
      <c r="B5840" s="6">
        <f>LoonHeffing2020(Table1[[#This Row],[Belastbaar loon]])</f>
        <v>24733.5435</v>
      </c>
      <c r="C5840" s="6">
        <f>AlgemeneHeffingsKorting2020(Table1[[#This Row],[Belastbaar loon]])</f>
        <v>129.67280000000002</v>
      </c>
      <c r="D5840" s="14">
        <f>ArbeidsKorting2020(Table1[[#This Row],[Belastbaar loon]])</f>
        <v>1942.98</v>
      </c>
      <c r="E5840" s="14">
        <f>MAX(Table1[[#This Row],[Loonheffing]]-Table1[[#This Row],[Algemene Heffingskorting]]-Table1[[#This Row],[Arbeidskorting]],0)</f>
        <v>22660.8907</v>
      </c>
      <c r="F5840" s="6">
        <f>Table1[[#This Row],[Belastbaar loon]]-Table1[[#This Row],[Belasting]]</f>
        <v>43560.109299999996</v>
      </c>
      <c r="G5840" s="2">
        <f>(Table1[[#This Row],[Belastbaar loon]]-Table1[[#This Row],[Netto loon]])/Table1[[#This Row],[Belastbaar loon]]</f>
        <v>0.34220097401126537</v>
      </c>
      <c r="H5840" s="14">
        <f t="shared" ca="1" si="85"/>
        <v>22655.988499999996</v>
      </c>
      <c r="I5840" s="14">
        <f ca="1">IF(ROW()=2, Table1[[#This Row],[Netto loon]], INDIRECT(ADDRESS(ROW()-1,COLUMN(F:F))))</f>
        <v>43555.011500000008</v>
      </c>
      <c r="J5840" s="6">
        <f ca="1">IF(ROW()=2, 0, Table1[[#This Row],[Belastbaar loon]]-INDIRECT(ADDRESS(ROW()-1,COLUMN(A:A))))</f>
        <v>10</v>
      </c>
      <c r="K5840" s="6">
        <f ca="1">Table1[[#This Row],[Netto loon]]-Table1[[#This Row],[Netto vorige schijf]]</f>
        <v>5.0977999999886379</v>
      </c>
      <c r="L5840" s="2">
        <f ca="1">(Table1[[#This Row],[Bruto tov vorige schijf]]-Table1[[#This Row],[Netto tov vorige schijf]])/MAX(Table1[[#This Row],[Bruto tov vorige schijf]],1)</f>
        <v>0.49022000000113619</v>
      </c>
    </row>
    <row r="5841" spans="1:12" x14ac:dyDescent="0.25">
      <c r="A5841" s="14">
        <v>66231</v>
      </c>
      <c r="B5841" s="6">
        <f>LoonHeffing2020(Table1[[#This Row],[Belastbaar loon]])</f>
        <v>24737.2785</v>
      </c>
      <c r="C5841" s="6">
        <f>AlgemeneHeffingsKorting2020(Table1[[#This Row],[Belastbaar loon]])</f>
        <v>129.10560000000001</v>
      </c>
      <c r="D5841" s="14">
        <f>ArbeidsKorting2020(Table1[[#This Row],[Belastbaar loon]])</f>
        <v>1942.38</v>
      </c>
      <c r="E5841" s="14">
        <f>MAX(Table1[[#This Row],[Loonheffing]]-Table1[[#This Row],[Algemene Heffingskorting]]-Table1[[#This Row],[Arbeidskorting]],0)</f>
        <v>22665.7929</v>
      </c>
      <c r="F5841" s="6">
        <f>Table1[[#This Row],[Belastbaar loon]]-Table1[[#This Row],[Belasting]]</f>
        <v>43565.2071</v>
      </c>
      <c r="G5841" s="2">
        <f>(Table1[[#This Row],[Belastbaar loon]]-Table1[[#This Row],[Netto loon]])/Table1[[#This Row],[Belastbaar loon]]</f>
        <v>0.34222332291525115</v>
      </c>
      <c r="H5841" s="14">
        <f t="shared" ca="1" si="85"/>
        <v>22660.8907</v>
      </c>
      <c r="I5841" s="14">
        <f ca="1">IF(ROW()=2, Table1[[#This Row],[Netto loon]], INDIRECT(ADDRESS(ROW()-1,COLUMN(F:F))))</f>
        <v>43560.109299999996</v>
      </c>
      <c r="J5841" s="6">
        <f ca="1">IF(ROW()=2, 0, Table1[[#This Row],[Belastbaar loon]]-INDIRECT(ADDRESS(ROW()-1,COLUMN(A:A))))</f>
        <v>10</v>
      </c>
      <c r="K5841" s="6">
        <f ca="1">Table1[[#This Row],[Netto loon]]-Table1[[#This Row],[Netto vorige schijf]]</f>
        <v>5.0978000000031898</v>
      </c>
      <c r="L5841" s="2">
        <f ca="1">(Table1[[#This Row],[Bruto tov vorige schijf]]-Table1[[#This Row],[Netto tov vorige schijf]])/MAX(Table1[[#This Row],[Bruto tov vorige schijf]],1)</f>
        <v>0.49021999999968102</v>
      </c>
    </row>
    <row r="5842" spans="1:12" x14ac:dyDescent="0.25">
      <c r="A5842" s="14">
        <v>66241</v>
      </c>
      <c r="B5842" s="6">
        <f>LoonHeffing2020(Table1[[#This Row],[Belastbaar loon]])</f>
        <v>24741.013500000001</v>
      </c>
      <c r="C5842" s="6">
        <f>AlgemeneHeffingsKorting2020(Table1[[#This Row],[Belastbaar loon]])</f>
        <v>128.53840000000002</v>
      </c>
      <c r="D5842" s="14">
        <f>ArbeidsKorting2020(Table1[[#This Row],[Belastbaar loon]])</f>
        <v>1941.78</v>
      </c>
      <c r="E5842" s="14">
        <f>MAX(Table1[[#This Row],[Loonheffing]]-Table1[[#This Row],[Algemene Heffingskorting]]-Table1[[#This Row],[Arbeidskorting]],0)</f>
        <v>22670.695100000001</v>
      </c>
      <c r="F5842" s="6">
        <f>Table1[[#This Row],[Belastbaar loon]]-Table1[[#This Row],[Belasting]]</f>
        <v>43570.304900000003</v>
      </c>
      <c r="G5842" s="2">
        <f>(Table1[[#This Row],[Belastbaar loon]]-Table1[[#This Row],[Netto loon]])/Table1[[#This Row],[Belastbaar loon]]</f>
        <v>0.34224566507148135</v>
      </c>
      <c r="H5842" s="14">
        <f t="shared" ca="1" si="85"/>
        <v>22665.7929</v>
      </c>
      <c r="I5842" s="14">
        <f ca="1">IF(ROW()=2, Table1[[#This Row],[Netto loon]], INDIRECT(ADDRESS(ROW()-1,COLUMN(F:F))))</f>
        <v>43565.2071</v>
      </c>
      <c r="J5842" s="6">
        <f ca="1">IF(ROW()=2, 0, Table1[[#This Row],[Belastbaar loon]]-INDIRECT(ADDRESS(ROW()-1,COLUMN(A:A))))</f>
        <v>10</v>
      </c>
      <c r="K5842" s="6">
        <f ca="1">Table1[[#This Row],[Netto loon]]-Table1[[#This Row],[Netto vorige schijf]]</f>
        <v>5.0978000000031898</v>
      </c>
      <c r="L5842" s="2">
        <f ca="1">(Table1[[#This Row],[Bruto tov vorige schijf]]-Table1[[#This Row],[Netto tov vorige schijf]])/MAX(Table1[[#This Row],[Bruto tov vorige schijf]],1)</f>
        <v>0.49021999999968102</v>
      </c>
    </row>
    <row r="5843" spans="1:12" x14ac:dyDescent="0.25">
      <c r="A5843" s="14">
        <v>66251</v>
      </c>
      <c r="B5843" s="6">
        <f>LoonHeffing2020(Table1[[#This Row],[Belastbaar loon]])</f>
        <v>24744.748500000002</v>
      </c>
      <c r="C5843" s="6">
        <f>AlgemeneHeffingsKorting2020(Table1[[#This Row],[Belastbaar loon]])</f>
        <v>127.97120000000002</v>
      </c>
      <c r="D5843" s="14">
        <f>ArbeidsKorting2020(Table1[[#This Row],[Belastbaar loon]])</f>
        <v>1941.18</v>
      </c>
      <c r="E5843" s="14">
        <f>MAX(Table1[[#This Row],[Loonheffing]]-Table1[[#This Row],[Algemene Heffingskorting]]-Table1[[#This Row],[Arbeidskorting]],0)</f>
        <v>22675.597300000001</v>
      </c>
      <c r="F5843" s="6">
        <f>Table1[[#This Row],[Belastbaar loon]]-Table1[[#This Row],[Belasting]]</f>
        <v>43575.402699999999</v>
      </c>
      <c r="G5843" s="2">
        <f>(Table1[[#This Row],[Belastbaar loon]]-Table1[[#This Row],[Netto loon]])/Table1[[#This Row],[Belastbaar loon]]</f>
        <v>0.34226800048301159</v>
      </c>
      <c r="H5843" s="14">
        <f t="shared" ca="1" si="85"/>
        <v>22670.695100000001</v>
      </c>
      <c r="I5843" s="14">
        <f ca="1">IF(ROW()=2, Table1[[#This Row],[Netto loon]], INDIRECT(ADDRESS(ROW()-1,COLUMN(F:F))))</f>
        <v>43570.304900000003</v>
      </c>
      <c r="J5843" s="6">
        <f ca="1">IF(ROW()=2, 0, Table1[[#This Row],[Belastbaar loon]]-INDIRECT(ADDRESS(ROW()-1,COLUMN(A:A))))</f>
        <v>10</v>
      </c>
      <c r="K5843" s="6">
        <f ca="1">Table1[[#This Row],[Netto loon]]-Table1[[#This Row],[Netto vorige schijf]]</f>
        <v>5.0977999999959138</v>
      </c>
      <c r="L5843" s="2">
        <f ca="1">(Table1[[#This Row],[Bruto tov vorige schijf]]-Table1[[#This Row],[Netto tov vorige schijf]])/MAX(Table1[[#This Row],[Bruto tov vorige schijf]],1)</f>
        <v>0.49022000000040861</v>
      </c>
    </row>
    <row r="5844" spans="1:12" x14ac:dyDescent="0.25">
      <c r="A5844" s="14">
        <v>66261</v>
      </c>
      <c r="B5844" s="6">
        <f>LoonHeffing2020(Table1[[#This Row],[Belastbaar loon]])</f>
        <v>24748.483499999998</v>
      </c>
      <c r="C5844" s="6">
        <f>AlgemeneHeffingsKorting2020(Table1[[#This Row],[Belastbaar loon]])</f>
        <v>127.40400000000002</v>
      </c>
      <c r="D5844" s="14">
        <f>ArbeidsKorting2020(Table1[[#This Row],[Belastbaar loon]])</f>
        <v>1940.5800000000002</v>
      </c>
      <c r="E5844" s="14">
        <f>MAX(Table1[[#This Row],[Loonheffing]]-Table1[[#This Row],[Algemene Heffingskorting]]-Table1[[#This Row],[Arbeidskorting]],0)</f>
        <v>22680.499499999998</v>
      </c>
      <c r="F5844" s="6">
        <f>Table1[[#This Row],[Belastbaar loon]]-Table1[[#This Row],[Belasting]]</f>
        <v>43580.500500000002</v>
      </c>
      <c r="G5844" s="2">
        <f>(Table1[[#This Row],[Belastbaar loon]]-Table1[[#This Row],[Netto loon]])/Table1[[#This Row],[Belastbaar loon]]</f>
        <v>0.34229032915289531</v>
      </c>
      <c r="H5844" s="14">
        <f t="shared" ca="1" si="85"/>
        <v>22675.597300000001</v>
      </c>
      <c r="I5844" s="14">
        <f ca="1">IF(ROW()=2, Table1[[#This Row],[Netto loon]], INDIRECT(ADDRESS(ROW()-1,COLUMN(F:F))))</f>
        <v>43575.402699999999</v>
      </c>
      <c r="J5844" s="6">
        <f ca="1">IF(ROW()=2, 0, Table1[[#This Row],[Belastbaar loon]]-INDIRECT(ADDRESS(ROW()-1,COLUMN(A:A))))</f>
        <v>10</v>
      </c>
      <c r="K5844" s="6">
        <f ca="1">Table1[[#This Row],[Netto loon]]-Table1[[#This Row],[Netto vorige schijf]]</f>
        <v>5.0978000000031898</v>
      </c>
      <c r="L5844" s="2">
        <f ca="1">(Table1[[#This Row],[Bruto tov vorige schijf]]-Table1[[#This Row],[Netto tov vorige schijf]])/MAX(Table1[[#This Row],[Bruto tov vorige schijf]],1)</f>
        <v>0.49021999999968102</v>
      </c>
    </row>
    <row r="5845" spans="1:12" x14ac:dyDescent="0.25">
      <c r="A5845" s="14">
        <v>66271</v>
      </c>
      <c r="B5845" s="6">
        <f>LoonHeffing2020(Table1[[#This Row],[Belastbaar loon]])</f>
        <v>24752.218499999999</v>
      </c>
      <c r="C5845" s="6">
        <f>AlgemeneHeffingsKorting2020(Table1[[#This Row],[Belastbaar loon]])</f>
        <v>126.83680000000003</v>
      </c>
      <c r="D5845" s="14">
        <f>ArbeidsKorting2020(Table1[[#This Row],[Belastbaar loon]])</f>
        <v>1939.98</v>
      </c>
      <c r="E5845" s="14">
        <f>MAX(Table1[[#This Row],[Loonheffing]]-Table1[[#This Row],[Algemene Heffingskorting]]-Table1[[#This Row],[Arbeidskorting]],0)</f>
        <v>22685.401699999999</v>
      </c>
      <c r="F5845" s="6">
        <f>Table1[[#This Row],[Belastbaar loon]]-Table1[[#This Row],[Belasting]]</f>
        <v>43585.598299999998</v>
      </c>
      <c r="G5845" s="2">
        <f>(Table1[[#This Row],[Belastbaar loon]]-Table1[[#This Row],[Netto loon]])/Table1[[#This Row],[Belastbaar loon]]</f>
        <v>0.34231265108418468</v>
      </c>
      <c r="H5845" s="14">
        <f t="shared" ca="1" si="85"/>
        <v>22680.499499999998</v>
      </c>
      <c r="I5845" s="14">
        <f ca="1">IF(ROW()=2, Table1[[#This Row],[Netto loon]], INDIRECT(ADDRESS(ROW()-1,COLUMN(F:F))))</f>
        <v>43580.500500000002</v>
      </c>
      <c r="J5845" s="6">
        <f ca="1">IF(ROW()=2, 0, Table1[[#This Row],[Belastbaar loon]]-INDIRECT(ADDRESS(ROW()-1,COLUMN(A:A))))</f>
        <v>10</v>
      </c>
      <c r="K5845" s="6">
        <f ca="1">Table1[[#This Row],[Netto loon]]-Table1[[#This Row],[Netto vorige schijf]]</f>
        <v>5.0977999999959138</v>
      </c>
      <c r="L5845" s="2">
        <f ca="1">(Table1[[#This Row],[Bruto tov vorige schijf]]-Table1[[#This Row],[Netto tov vorige schijf]])/MAX(Table1[[#This Row],[Bruto tov vorige schijf]],1)</f>
        <v>0.49022000000040861</v>
      </c>
    </row>
    <row r="5846" spans="1:12" x14ac:dyDescent="0.25">
      <c r="A5846" s="14">
        <v>66281</v>
      </c>
      <c r="B5846" s="6">
        <f>LoonHeffing2020(Table1[[#This Row],[Belastbaar loon]])</f>
        <v>24755.9535</v>
      </c>
      <c r="C5846" s="6">
        <f>AlgemeneHeffingsKorting2020(Table1[[#This Row],[Belastbaar loon]])</f>
        <v>126.26960000000003</v>
      </c>
      <c r="D5846" s="14">
        <f>ArbeidsKorting2020(Table1[[#This Row],[Belastbaar loon]])</f>
        <v>1939.38</v>
      </c>
      <c r="E5846" s="14">
        <f>MAX(Table1[[#This Row],[Loonheffing]]-Table1[[#This Row],[Algemene Heffingskorting]]-Table1[[#This Row],[Arbeidskorting]],0)</f>
        <v>22690.303899999999</v>
      </c>
      <c r="F5846" s="6">
        <f>Table1[[#This Row],[Belastbaar loon]]-Table1[[#This Row],[Belasting]]</f>
        <v>43590.696100000001</v>
      </c>
      <c r="G5846" s="2">
        <f>(Table1[[#This Row],[Belastbaar loon]]-Table1[[#This Row],[Netto loon]])/Table1[[#This Row],[Belastbaar loon]]</f>
        <v>0.34233496627992938</v>
      </c>
      <c r="H5846" s="14">
        <f t="shared" ca="1" si="85"/>
        <v>22685.401699999999</v>
      </c>
      <c r="I5846" s="14">
        <f ca="1">IF(ROW()=2, Table1[[#This Row],[Netto loon]], INDIRECT(ADDRESS(ROW()-1,COLUMN(F:F))))</f>
        <v>43585.598299999998</v>
      </c>
      <c r="J5846" s="6">
        <f ca="1">IF(ROW()=2, 0, Table1[[#This Row],[Belastbaar loon]]-INDIRECT(ADDRESS(ROW()-1,COLUMN(A:A))))</f>
        <v>10</v>
      </c>
      <c r="K5846" s="6">
        <f ca="1">Table1[[#This Row],[Netto loon]]-Table1[[#This Row],[Netto vorige schijf]]</f>
        <v>5.0978000000031898</v>
      </c>
      <c r="L5846" s="2">
        <f ca="1">(Table1[[#This Row],[Bruto tov vorige schijf]]-Table1[[#This Row],[Netto tov vorige schijf]])/MAX(Table1[[#This Row],[Bruto tov vorige schijf]],1)</f>
        <v>0.49021999999968102</v>
      </c>
    </row>
    <row r="5847" spans="1:12" x14ac:dyDescent="0.25">
      <c r="A5847" s="14">
        <v>66291</v>
      </c>
      <c r="B5847" s="6">
        <f>LoonHeffing2020(Table1[[#This Row],[Belastbaar loon]])</f>
        <v>24759.6885</v>
      </c>
      <c r="C5847" s="6">
        <f>AlgemeneHeffingsKorting2020(Table1[[#This Row],[Belastbaar loon]])</f>
        <v>125.70240000000003</v>
      </c>
      <c r="D5847" s="14">
        <f>ArbeidsKorting2020(Table1[[#This Row],[Belastbaar loon]])</f>
        <v>1938.78</v>
      </c>
      <c r="E5847" s="14">
        <f>MAX(Table1[[#This Row],[Loonheffing]]-Table1[[#This Row],[Algemene Heffingskorting]]-Table1[[#This Row],[Arbeidskorting]],0)</f>
        <v>22695.206100000003</v>
      </c>
      <c r="F5847" s="6">
        <f>Table1[[#This Row],[Belastbaar loon]]-Table1[[#This Row],[Belasting]]</f>
        <v>43595.793899999997</v>
      </c>
      <c r="G5847" s="2">
        <f>(Table1[[#This Row],[Belastbaar loon]]-Table1[[#This Row],[Netto loon]])/Table1[[#This Row],[Belastbaar loon]]</f>
        <v>0.34235727474317784</v>
      </c>
      <c r="H5847" s="14">
        <f t="shared" ca="1" si="85"/>
        <v>22690.303899999999</v>
      </c>
      <c r="I5847" s="14">
        <f ca="1">IF(ROW()=2, Table1[[#This Row],[Netto loon]], INDIRECT(ADDRESS(ROW()-1,COLUMN(F:F))))</f>
        <v>43590.696100000001</v>
      </c>
      <c r="J5847" s="6">
        <f ca="1">IF(ROW()=2, 0, Table1[[#This Row],[Belastbaar loon]]-INDIRECT(ADDRESS(ROW()-1,COLUMN(A:A))))</f>
        <v>10</v>
      </c>
      <c r="K5847" s="6">
        <f ca="1">Table1[[#This Row],[Netto loon]]-Table1[[#This Row],[Netto vorige schijf]]</f>
        <v>5.0977999999959138</v>
      </c>
      <c r="L5847" s="2">
        <f ca="1">(Table1[[#This Row],[Bruto tov vorige schijf]]-Table1[[#This Row],[Netto tov vorige schijf]])/MAX(Table1[[#This Row],[Bruto tov vorige schijf]],1)</f>
        <v>0.49022000000040861</v>
      </c>
    </row>
    <row r="5848" spans="1:12" x14ac:dyDescent="0.25">
      <c r="A5848" s="14">
        <v>66301</v>
      </c>
      <c r="B5848" s="6">
        <f>LoonHeffing2020(Table1[[#This Row],[Belastbaar loon]])</f>
        <v>24763.423500000001</v>
      </c>
      <c r="C5848" s="6">
        <f>AlgemeneHeffingsKorting2020(Table1[[#This Row],[Belastbaar loon]])</f>
        <v>125.13520000000003</v>
      </c>
      <c r="D5848" s="14">
        <f>ArbeidsKorting2020(Table1[[#This Row],[Belastbaar loon]])</f>
        <v>1938.18</v>
      </c>
      <c r="E5848" s="14">
        <f>MAX(Table1[[#This Row],[Loonheffing]]-Table1[[#This Row],[Algemene Heffingskorting]]-Table1[[#This Row],[Arbeidskorting]],0)</f>
        <v>22700.1083</v>
      </c>
      <c r="F5848" s="6">
        <f>Table1[[#This Row],[Belastbaar loon]]-Table1[[#This Row],[Belasting]]</f>
        <v>43600.8917</v>
      </c>
      <c r="G5848" s="2">
        <f>(Table1[[#This Row],[Belastbaar loon]]-Table1[[#This Row],[Netto loon]])/Table1[[#This Row],[Belastbaar loon]]</f>
        <v>0.3423795764769762</v>
      </c>
      <c r="H5848" s="14">
        <f t="shared" ca="1" si="85"/>
        <v>22695.206100000003</v>
      </c>
      <c r="I5848" s="14">
        <f ca="1">IF(ROW()=2, Table1[[#This Row],[Netto loon]], INDIRECT(ADDRESS(ROW()-1,COLUMN(F:F))))</f>
        <v>43595.793899999997</v>
      </c>
      <c r="J5848" s="6">
        <f ca="1">IF(ROW()=2, 0, Table1[[#This Row],[Belastbaar loon]]-INDIRECT(ADDRESS(ROW()-1,COLUMN(A:A))))</f>
        <v>10</v>
      </c>
      <c r="K5848" s="6">
        <f ca="1">Table1[[#This Row],[Netto loon]]-Table1[[#This Row],[Netto vorige schijf]]</f>
        <v>5.0978000000031898</v>
      </c>
      <c r="L5848" s="2">
        <f ca="1">(Table1[[#This Row],[Bruto tov vorige schijf]]-Table1[[#This Row],[Netto tov vorige schijf]])/MAX(Table1[[#This Row],[Bruto tov vorige schijf]],1)</f>
        <v>0.49021999999968102</v>
      </c>
    </row>
    <row r="5849" spans="1:12" x14ac:dyDescent="0.25">
      <c r="A5849" s="14">
        <v>66311</v>
      </c>
      <c r="B5849" s="6">
        <f>LoonHeffing2020(Table1[[#This Row],[Belastbaar loon]])</f>
        <v>24767.158500000001</v>
      </c>
      <c r="C5849" s="6">
        <f>AlgemeneHeffingsKorting2020(Table1[[#This Row],[Belastbaar loon]])</f>
        <v>124.56800000000001</v>
      </c>
      <c r="D5849" s="14">
        <f>ArbeidsKorting2020(Table1[[#This Row],[Belastbaar loon]])</f>
        <v>1937.5800000000002</v>
      </c>
      <c r="E5849" s="14">
        <f>MAX(Table1[[#This Row],[Loonheffing]]-Table1[[#This Row],[Algemene Heffingskorting]]-Table1[[#This Row],[Arbeidskorting]],0)</f>
        <v>22705.0105</v>
      </c>
      <c r="F5849" s="6">
        <f>Table1[[#This Row],[Belastbaar loon]]-Table1[[#This Row],[Belasting]]</f>
        <v>43605.989499999996</v>
      </c>
      <c r="G5849" s="2">
        <f>(Table1[[#This Row],[Belastbaar loon]]-Table1[[#This Row],[Netto loon]])/Table1[[#This Row],[Belastbaar loon]]</f>
        <v>0.34240187148436918</v>
      </c>
      <c r="H5849" s="14">
        <f t="shared" ca="1" si="85"/>
        <v>22700.1083</v>
      </c>
      <c r="I5849" s="14">
        <f ca="1">IF(ROW()=2, Table1[[#This Row],[Netto loon]], INDIRECT(ADDRESS(ROW()-1,COLUMN(F:F))))</f>
        <v>43600.8917</v>
      </c>
      <c r="J5849" s="6">
        <f ca="1">IF(ROW()=2, 0, Table1[[#This Row],[Belastbaar loon]]-INDIRECT(ADDRESS(ROW()-1,COLUMN(A:A))))</f>
        <v>10</v>
      </c>
      <c r="K5849" s="6">
        <f ca="1">Table1[[#This Row],[Netto loon]]-Table1[[#This Row],[Netto vorige schijf]]</f>
        <v>5.0977999999959138</v>
      </c>
      <c r="L5849" s="2">
        <f ca="1">(Table1[[#This Row],[Bruto tov vorige schijf]]-Table1[[#This Row],[Netto tov vorige schijf]])/MAX(Table1[[#This Row],[Bruto tov vorige schijf]],1)</f>
        <v>0.49022000000040861</v>
      </c>
    </row>
    <row r="5850" spans="1:12" x14ac:dyDescent="0.25">
      <c r="A5850" s="14">
        <v>66321</v>
      </c>
      <c r="B5850" s="6">
        <f>LoonHeffing2020(Table1[[#This Row],[Belastbaar loon]])</f>
        <v>24770.893499999998</v>
      </c>
      <c r="C5850" s="6">
        <f>AlgemeneHeffingsKorting2020(Table1[[#This Row],[Belastbaar loon]])</f>
        <v>124.00080000000001</v>
      </c>
      <c r="D5850" s="14">
        <f>ArbeidsKorting2020(Table1[[#This Row],[Belastbaar loon]])</f>
        <v>1936.98</v>
      </c>
      <c r="E5850" s="14">
        <f>MAX(Table1[[#This Row],[Loonheffing]]-Table1[[#This Row],[Algemene Heffingskorting]]-Table1[[#This Row],[Arbeidskorting]],0)</f>
        <v>22709.912699999997</v>
      </c>
      <c r="F5850" s="6">
        <f>Table1[[#This Row],[Belastbaar loon]]-Table1[[#This Row],[Belasting]]</f>
        <v>43611.087299999999</v>
      </c>
      <c r="G5850" s="2">
        <f>(Table1[[#This Row],[Belastbaar loon]]-Table1[[#This Row],[Netto loon]])/Table1[[#This Row],[Belastbaar loon]]</f>
        <v>0.34242415976839918</v>
      </c>
      <c r="H5850" s="14">
        <f t="shared" ref="H5850:H5913" ca="1" si="86">IF(ROW()=2, 0, INDIRECT(ADDRESS(ROW()-1,COLUMN(E:E))))</f>
        <v>22705.0105</v>
      </c>
      <c r="I5850" s="14">
        <f ca="1">IF(ROW()=2, Table1[[#This Row],[Netto loon]], INDIRECT(ADDRESS(ROW()-1,COLUMN(F:F))))</f>
        <v>43605.989499999996</v>
      </c>
      <c r="J5850" s="6">
        <f ca="1">IF(ROW()=2, 0, Table1[[#This Row],[Belastbaar loon]]-INDIRECT(ADDRESS(ROW()-1,COLUMN(A:A))))</f>
        <v>10</v>
      </c>
      <c r="K5850" s="6">
        <f ca="1">Table1[[#This Row],[Netto loon]]-Table1[[#This Row],[Netto vorige schijf]]</f>
        <v>5.0978000000031898</v>
      </c>
      <c r="L5850" s="2">
        <f ca="1">(Table1[[#This Row],[Bruto tov vorige schijf]]-Table1[[#This Row],[Netto tov vorige schijf]])/MAX(Table1[[#This Row],[Bruto tov vorige schijf]],1)</f>
        <v>0.49021999999968102</v>
      </c>
    </row>
    <row r="5851" spans="1:12" x14ac:dyDescent="0.25">
      <c r="A5851" s="14">
        <v>66331</v>
      </c>
      <c r="B5851" s="6">
        <f>LoonHeffing2020(Table1[[#This Row],[Belastbaar loon]])</f>
        <v>24774.628499999999</v>
      </c>
      <c r="C5851" s="6">
        <f>AlgemeneHeffingsKorting2020(Table1[[#This Row],[Belastbaar loon]])</f>
        <v>123.43360000000001</v>
      </c>
      <c r="D5851" s="14">
        <f>ArbeidsKorting2020(Table1[[#This Row],[Belastbaar loon]])</f>
        <v>1936.38</v>
      </c>
      <c r="E5851" s="14">
        <f>MAX(Table1[[#This Row],[Loonheffing]]-Table1[[#This Row],[Algemene Heffingskorting]]-Table1[[#This Row],[Arbeidskorting]],0)</f>
        <v>22714.814899999998</v>
      </c>
      <c r="F5851" s="6">
        <f>Table1[[#This Row],[Belastbaar loon]]-Table1[[#This Row],[Belasting]]</f>
        <v>43616.185100000002</v>
      </c>
      <c r="G5851" s="2">
        <f>(Table1[[#This Row],[Belastbaar loon]]-Table1[[#This Row],[Netto loon]])/Table1[[#This Row],[Belastbaar loon]]</f>
        <v>0.34244644133210711</v>
      </c>
      <c r="H5851" s="14">
        <f t="shared" ca="1" si="86"/>
        <v>22709.912699999997</v>
      </c>
      <c r="I5851" s="14">
        <f ca="1">IF(ROW()=2, Table1[[#This Row],[Netto loon]], INDIRECT(ADDRESS(ROW()-1,COLUMN(F:F))))</f>
        <v>43611.087299999999</v>
      </c>
      <c r="J5851" s="6">
        <f ca="1">IF(ROW()=2, 0, Table1[[#This Row],[Belastbaar loon]]-INDIRECT(ADDRESS(ROW()-1,COLUMN(A:A))))</f>
        <v>10</v>
      </c>
      <c r="K5851" s="6">
        <f ca="1">Table1[[#This Row],[Netto loon]]-Table1[[#This Row],[Netto vorige schijf]]</f>
        <v>5.0978000000031898</v>
      </c>
      <c r="L5851" s="2">
        <f ca="1">(Table1[[#This Row],[Bruto tov vorige schijf]]-Table1[[#This Row],[Netto tov vorige schijf]])/MAX(Table1[[#This Row],[Bruto tov vorige schijf]],1)</f>
        <v>0.49021999999968102</v>
      </c>
    </row>
    <row r="5852" spans="1:12" x14ac:dyDescent="0.25">
      <c r="A5852" s="14">
        <v>66341</v>
      </c>
      <c r="B5852" s="6">
        <f>LoonHeffing2020(Table1[[#This Row],[Belastbaar loon]])</f>
        <v>24778.363499999999</v>
      </c>
      <c r="C5852" s="6">
        <f>AlgemeneHeffingsKorting2020(Table1[[#This Row],[Belastbaar loon]])</f>
        <v>122.86640000000001</v>
      </c>
      <c r="D5852" s="14">
        <f>ArbeidsKorting2020(Table1[[#This Row],[Belastbaar loon]])</f>
        <v>1935.78</v>
      </c>
      <c r="E5852" s="14">
        <f>MAX(Table1[[#This Row],[Loonheffing]]-Table1[[#This Row],[Algemene Heffingskorting]]-Table1[[#This Row],[Arbeidskorting]],0)</f>
        <v>22719.717100000002</v>
      </c>
      <c r="F5852" s="6">
        <f>Table1[[#This Row],[Belastbaar loon]]-Table1[[#This Row],[Belasting]]</f>
        <v>43621.282899999998</v>
      </c>
      <c r="G5852" s="2">
        <f>(Table1[[#This Row],[Belastbaar loon]]-Table1[[#This Row],[Netto loon]])/Table1[[#This Row],[Belastbaar loon]]</f>
        <v>0.34246871617853214</v>
      </c>
      <c r="H5852" s="14">
        <f t="shared" ca="1" si="86"/>
        <v>22714.814899999998</v>
      </c>
      <c r="I5852" s="14">
        <f ca="1">IF(ROW()=2, Table1[[#This Row],[Netto loon]], INDIRECT(ADDRESS(ROW()-1,COLUMN(F:F))))</f>
        <v>43616.185100000002</v>
      </c>
      <c r="J5852" s="6">
        <f ca="1">IF(ROW()=2, 0, Table1[[#This Row],[Belastbaar loon]]-INDIRECT(ADDRESS(ROW()-1,COLUMN(A:A))))</f>
        <v>10</v>
      </c>
      <c r="K5852" s="6">
        <f ca="1">Table1[[#This Row],[Netto loon]]-Table1[[#This Row],[Netto vorige schijf]]</f>
        <v>5.0977999999959138</v>
      </c>
      <c r="L5852" s="2">
        <f ca="1">(Table1[[#This Row],[Bruto tov vorige schijf]]-Table1[[#This Row],[Netto tov vorige schijf]])/MAX(Table1[[#This Row],[Bruto tov vorige schijf]],1)</f>
        <v>0.49022000000040861</v>
      </c>
    </row>
    <row r="5853" spans="1:12" x14ac:dyDescent="0.25">
      <c r="A5853" s="14">
        <v>66351</v>
      </c>
      <c r="B5853" s="6">
        <f>LoonHeffing2020(Table1[[#This Row],[Belastbaar loon]])</f>
        <v>24782.0985</v>
      </c>
      <c r="C5853" s="6">
        <f>AlgemeneHeffingsKorting2020(Table1[[#This Row],[Belastbaar loon]])</f>
        <v>122.29920000000001</v>
      </c>
      <c r="D5853" s="14">
        <f>ArbeidsKorting2020(Table1[[#This Row],[Belastbaar loon]])</f>
        <v>1935.18</v>
      </c>
      <c r="E5853" s="14">
        <f>MAX(Table1[[#This Row],[Loonheffing]]-Table1[[#This Row],[Algemene Heffingskorting]]-Table1[[#This Row],[Arbeidskorting]],0)</f>
        <v>22724.619299999998</v>
      </c>
      <c r="F5853" s="6">
        <f>Table1[[#This Row],[Belastbaar loon]]-Table1[[#This Row],[Belasting]]</f>
        <v>43626.380700000002</v>
      </c>
      <c r="G5853" s="2">
        <f>(Table1[[#This Row],[Belastbaar loon]]-Table1[[#This Row],[Netto loon]])/Table1[[#This Row],[Belastbaar loon]]</f>
        <v>0.34249098431071118</v>
      </c>
      <c r="H5853" s="14">
        <f t="shared" ca="1" si="86"/>
        <v>22719.717100000002</v>
      </c>
      <c r="I5853" s="14">
        <f ca="1">IF(ROW()=2, Table1[[#This Row],[Netto loon]], INDIRECT(ADDRESS(ROW()-1,COLUMN(F:F))))</f>
        <v>43621.282899999998</v>
      </c>
      <c r="J5853" s="6">
        <f ca="1">IF(ROW()=2, 0, Table1[[#This Row],[Belastbaar loon]]-INDIRECT(ADDRESS(ROW()-1,COLUMN(A:A))))</f>
        <v>10</v>
      </c>
      <c r="K5853" s="6">
        <f ca="1">Table1[[#This Row],[Netto loon]]-Table1[[#This Row],[Netto vorige schijf]]</f>
        <v>5.0978000000031898</v>
      </c>
      <c r="L5853" s="2">
        <f ca="1">(Table1[[#This Row],[Bruto tov vorige schijf]]-Table1[[#This Row],[Netto tov vorige schijf]])/MAX(Table1[[#This Row],[Bruto tov vorige schijf]],1)</f>
        <v>0.49021999999968102</v>
      </c>
    </row>
    <row r="5854" spans="1:12" x14ac:dyDescent="0.25">
      <c r="A5854" s="14">
        <v>66361</v>
      </c>
      <c r="B5854" s="6">
        <f>LoonHeffing2020(Table1[[#This Row],[Belastbaar loon]])</f>
        <v>24785.833500000001</v>
      </c>
      <c r="C5854" s="6">
        <f>AlgemeneHeffingsKorting2020(Table1[[#This Row],[Belastbaar loon]])</f>
        <v>121.73200000000001</v>
      </c>
      <c r="D5854" s="14">
        <f>ArbeidsKorting2020(Table1[[#This Row],[Belastbaar loon]])</f>
        <v>1934.5800000000002</v>
      </c>
      <c r="E5854" s="14">
        <f>MAX(Table1[[#This Row],[Loonheffing]]-Table1[[#This Row],[Algemene Heffingskorting]]-Table1[[#This Row],[Arbeidskorting]],0)</f>
        <v>22729.521499999999</v>
      </c>
      <c r="F5854" s="6">
        <f>Table1[[#This Row],[Belastbaar loon]]-Table1[[#This Row],[Belasting]]</f>
        <v>43631.478499999997</v>
      </c>
      <c r="G5854" s="2">
        <f>(Table1[[#This Row],[Belastbaar loon]]-Table1[[#This Row],[Netto loon]])/Table1[[#This Row],[Belastbaar loon]]</f>
        <v>0.34251324573167979</v>
      </c>
      <c r="H5854" s="14">
        <f t="shared" ca="1" si="86"/>
        <v>22724.619299999998</v>
      </c>
      <c r="I5854" s="14">
        <f ca="1">IF(ROW()=2, Table1[[#This Row],[Netto loon]], INDIRECT(ADDRESS(ROW()-1,COLUMN(F:F))))</f>
        <v>43626.380700000002</v>
      </c>
      <c r="J5854" s="6">
        <f ca="1">IF(ROW()=2, 0, Table1[[#This Row],[Belastbaar loon]]-INDIRECT(ADDRESS(ROW()-1,COLUMN(A:A))))</f>
        <v>10</v>
      </c>
      <c r="K5854" s="6">
        <f ca="1">Table1[[#This Row],[Netto loon]]-Table1[[#This Row],[Netto vorige schijf]]</f>
        <v>5.0977999999959138</v>
      </c>
      <c r="L5854" s="2">
        <f ca="1">(Table1[[#This Row],[Bruto tov vorige schijf]]-Table1[[#This Row],[Netto tov vorige schijf]])/MAX(Table1[[#This Row],[Bruto tov vorige schijf]],1)</f>
        <v>0.49022000000040861</v>
      </c>
    </row>
    <row r="5855" spans="1:12" x14ac:dyDescent="0.25">
      <c r="A5855" s="14">
        <v>66371</v>
      </c>
      <c r="B5855" s="6">
        <f>LoonHeffing2020(Table1[[#This Row],[Belastbaar loon]])</f>
        <v>24789.568500000001</v>
      </c>
      <c r="C5855" s="6">
        <f>AlgemeneHeffingsKorting2020(Table1[[#This Row],[Belastbaar loon]])</f>
        <v>121.16480000000001</v>
      </c>
      <c r="D5855" s="14">
        <f>ArbeidsKorting2020(Table1[[#This Row],[Belastbaar loon]])</f>
        <v>1933.98</v>
      </c>
      <c r="E5855" s="14">
        <f>MAX(Table1[[#This Row],[Loonheffing]]-Table1[[#This Row],[Algemene Heffingskorting]]-Table1[[#This Row],[Arbeidskorting]],0)</f>
        <v>22734.423700000003</v>
      </c>
      <c r="F5855" s="6">
        <f>Table1[[#This Row],[Belastbaar loon]]-Table1[[#This Row],[Belasting]]</f>
        <v>43636.576300000001</v>
      </c>
      <c r="G5855" s="2">
        <f>(Table1[[#This Row],[Belastbaar loon]]-Table1[[#This Row],[Netto loon]])/Table1[[#This Row],[Belastbaar loon]]</f>
        <v>0.34253550044447123</v>
      </c>
      <c r="H5855" s="14">
        <f t="shared" ca="1" si="86"/>
        <v>22729.521499999999</v>
      </c>
      <c r="I5855" s="14">
        <f ca="1">IF(ROW()=2, Table1[[#This Row],[Netto loon]], INDIRECT(ADDRESS(ROW()-1,COLUMN(F:F))))</f>
        <v>43631.478499999997</v>
      </c>
      <c r="J5855" s="6">
        <f ca="1">IF(ROW()=2, 0, Table1[[#This Row],[Belastbaar loon]]-INDIRECT(ADDRESS(ROW()-1,COLUMN(A:A))))</f>
        <v>10</v>
      </c>
      <c r="K5855" s="6">
        <f ca="1">Table1[[#This Row],[Netto loon]]-Table1[[#This Row],[Netto vorige schijf]]</f>
        <v>5.0978000000031898</v>
      </c>
      <c r="L5855" s="2">
        <f ca="1">(Table1[[#This Row],[Bruto tov vorige schijf]]-Table1[[#This Row],[Netto tov vorige schijf]])/MAX(Table1[[#This Row],[Bruto tov vorige schijf]],1)</f>
        <v>0.49021999999968102</v>
      </c>
    </row>
    <row r="5856" spans="1:12" x14ac:dyDescent="0.25">
      <c r="A5856" s="14">
        <v>66381</v>
      </c>
      <c r="B5856" s="6">
        <f>LoonHeffing2020(Table1[[#This Row],[Belastbaar loon]])</f>
        <v>24793.303499999998</v>
      </c>
      <c r="C5856" s="6">
        <f>AlgemeneHeffingsKorting2020(Table1[[#This Row],[Belastbaar loon]])</f>
        <v>120.59760000000001</v>
      </c>
      <c r="D5856" s="14">
        <f>ArbeidsKorting2020(Table1[[#This Row],[Belastbaar loon]])</f>
        <v>1933.38</v>
      </c>
      <c r="E5856" s="14">
        <f>MAX(Table1[[#This Row],[Loonheffing]]-Table1[[#This Row],[Algemene Heffingskorting]]-Table1[[#This Row],[Arbeidskorting]],0)</f>
        <v>22739.325899999996</v>
      </c>
      <c r="F5856" s="6">
        <f>Table1[[#This Row],[Belastbaar loon]]-Table1[[#This Row],[Belasting]]</f>
        <v>43641.674100000004</v>
      </c>
      <c r="G5856" s="2">
        <f>(Table1[[#This Row],[Belastbaar loon]]-Table1[[#This Row],[Netto loon]])/Table1[[#This Row],[Belastbaar loon]]</f>
        <v>0.34255774845211728</v>
      </c>
      <c r="H5856" s="14">
        <f t="shared" ca="1" si="86"/>
        <v>22734.423700000003</v>
      </c>
      <c r="I5856" s="14">
        <f ca="1">IF(ROW()=2, Table1[[#This Row],[Netto loon]], INDIRECT(ADDRESS(ROW()-1,COLUMN(F:F))))</f>
        <v>43636.576300000001</v>
      </c>
      <c r="J5856" s="6">
        <f ca="1">IF(ROW()=2, 0, Table1[[#This Row],[Belastbaar loon]]-INDIRECT(ADDRESS(ROW()-1,COLUMN(A:A))))</f>
        <v>10</v>
      </c>
      <c r="K5856" s="6">
        <f ca="1">Table1[[#This Row],[Netto loon]]-Table1[[#This Row],[Netto vorige schijf]]</f>
        <v>5.0978000000031898</v>
      </c>
      <c r="L5856" s="2">
        <f ca="1">(Table1[[#This Row],[Bruto tov vorige schijf]]-Table1[[#This Row],[Netto tov vorige schijf]])/MAX(Table1[[#This Row],[Bruto tov vorige schijf]],1)</f>
        <v>0.49021999999968102</v>
      </c>
    </row>
    <row r="5857" spans="1:12" x14ac:dyDescent="0.25">
      <c r="A5857" s="14">
        <v>66391</v>
      </c>
      <c r="B5857" s="6">
        <f>LoonHeffing2020(Table1[[#This Row],[Belastbaar loon]])</f>
        <v>24797.038499999999</v>
      </c>
      <c r="C5857" s="6">
        <f>AlgemeneHeffingsKorting2020(Table1[[#This Row],[Belastbaar loon]])</f>
        <v>120.03040000000001</v>
      </c>
      <c r="D5857" s="14">
        <f>ArbeidsKorting2020(Table1[[#This Row],[Belastbaar loon]])</f>
        <v>1932.78</v>
      </c>
      <c r="E5857" s="14">
        <f>MAX(Table1[[#This Row],[Loonheffing]]-Table1[[#This Row],[Algemene Heffingskorting]]-Table1[[#This Row],[Arbeidskorting]],0)</f>
        <v>22744.2281</v>
      </c>
      <c r="F5857" s="6">
        <f>Table1[[#This Row],[Belastbaar loon]]-Table1[[#This Row],[Belasting]]</f>
        <v>43646.7719</v>
      </c>
      <c r="G5857" s="2">
        <f>(Table1[[#This Row],[Belastbaar loon]]-Table1[[#This Row],[Netto loon]])/Table1[[#This Row],[Belastbaar loon]]</f>
        <v>0.34257998975764786</v>
      </c>
      <c r="H5857" s="14">
        <f t="shared" ca="1" si="86"/>
        <v>22739.325899999996</v>
      </c>
      <c r="I5857" s="14">
        <f ca="1">IF(ROW()=2, Table1[[#This Row],[Netto loon]], INDIRECT(ADDRESS(ROW()-1,COLUMN(F:F))))</f>
        <v>43641.674100000004</v>
      </c>
      <c r="J5857" s="6">
        <f ca="1">IF(ROW()=2, 0, Table1[[#This Row],[Belastbaar loon]]-INDIRECT(ADDRESS(ROW()-1,COLUMN(A:A))))</f>
        <v>10</v>
      </c>
      <c r="K5857" s="6">
        <f ca="1">Table1[[#This Row],[Netto loon]]-Table1[[#This Row],[Netto vorige schijf]]</f>
        <v>5.0977999999959138</v>
      </c>
      <c r="L5857" s="2">
        <f ca="1">(Table1[[#This Row],[Bruto tov vorige schijf]]-Table1[[#This Row],[Netto tov vorige schijf]])/MAX(Table1[[#This Row],[Bruto tov vorige schijf]],1)</f>
        <v>0.49022000000040861</v>
      </c>
    </row>
    <row r="5858" spans="1:12" x14ac:dyDescent="0.25">
      <c r="A5858" s="14">
        <v>66401</v>
      </c>
      <c r="B5858" s="6">
        <f>LoonHeffing2020(Table1[[#This Row],[Belastbaar loon]])</f>
        <v>24800.773499999999</v>
      </c>
      <c r="C5858" s="6">
        <f>AlgemeneHeffingsKorting2020(Table1[[#This Row],[Belastbaar loon]])</f>
        <v>119.46320000000001</v>
      </c>
      <c r="D5858" s="14">
        <f>ArbeidsKorting2020(Table1[[#This Row],[Belastbaar loon]])</f>
        <v>1932.18</v>
      </c>
      <c r="E5858" s="14">
        <f>MAX(Table1[[#This Row],[Loonheffing]]-Table1[[#This Row],[Algemene Heffingskorting]]-Table1[[#This Row],[Arbeidskorting]],0)</f>
        <v>22749.130300000001</v>
      </c>
      <c r="F5858" s="6">
        <f>Table1[[#This Row],[Belastbaar loon]]-Table1[[#This Row],[Belasting]]</f>
        <v>43651.869699999996</v>
      </c>
      <c r="G5858" s="2">
        <f>(Table1[[#This Row],[Belastbaar loon]]-Table1[[#This Row],[Netto loon]])/Table1[[#This Row],[Belastbaar loon]]</f>
        <v>0.34260222436409099</v>
      </c>
      <c r="H5858" s="14">
        <f t="shared" ca="1" si="86"/>
        <v>22744.2281</v>
      </c>
      <c r="I5858" s="14">
        <f ca="1">IF(ROW()=2, Table1[[#This Row],[Netto loon]], INDIRECT(ADDRESS(ROW()-1,COLUMN(F:F))))</f>
        <v>43646.7719</v>
      </c>
      <c r="J5858" s="6">
        <f ca="1">IF(ROW()=2, 0, Table1[[#This Row],[Belastbaar loon]]-INDIRECT(ADDRESS(ROW()-1,COLUMN(A:A))))</f>
        <v>10</v>
      </c>
      <c r="K5858" s="6">
        <f ca="1">Table1[[#This Row],[Netto loon]]-Table1[[#This Row],[Netto vorige schijf]]</f>
        <v>5.0977999999959138</v>
      </c>
      <c r="L5858" s="2">
        <f ca="1">(Table1[[#This Row],[Bruto tov vorige schijf]]-Table1[[#This Row],[Netto tov vorige schijf]])/MAX(Table1[[#This Row],[Bruto tov vorige schijf]],1)</f>
        <v>0.49022000000040861</v>
      </c>
    </row>
    <row r="5859" spans="1:12" x14ac:dyDescent="0.25">
      <c r="A5859" s="14">
        <v>66411</v>
      </c>
      <c r="B5859" s="6">
        <f>LoonHeffing2020(Table1[[#This Row],[Belastbaar loon]])</f>
        <v>24804.5085</v>
      </c>
      <c r="C5859" s="6">
        <f>AlgemeneHeffingsKorting2020(Table1[[#This Row],[Belastbaar loon]])</f>
        <v>118.89600000000002</v>
      </c>
      <c r="D5859" s="14">
        <f>ArbeidsKorting2020(Table1[[#This Row],[Belastbaar loon]])</f>
        <v>1931.5800000000002</v>
      </c>
      <c r="E5859" s="14">
        <f>MAX(Table1[[#This Row],[Loonheffing]]-Table1[[#This Row],[Algemene Heffingskorting]]-Table1[[#This Row],[Arbeidskorting]],0)</f>
        <v>22754.032499999998</v>
      </c>
      <c r="F5859" s="6">
        <f>Table1[[#This Row],[Belastbaar loon]]-Table1[[#This Row],[Belasting]]</f>
        <v>43656.967499999999</v>
      </c>
      <c r="G5859" s="2">
        <f>(Table1[[#This Row],[Belastbaar loon]]-Table1[[#This Row],[Netto loon]])/Table1[[#This Row],[Belastbaar loon]]</f>
        <v>0.34262445227447264</v>
      </c>
      <c r="H5859" s="14">
        <f t="shared" ca="1" si="86"/>
        <v>22749.130300000001</v>
      </c>
      <c r="I5859" s="14">
        <f ca="1">IF(ROW()=2, Table1[[#This Row],[Netto loon]], INDIRECT(ADDRESS(ROW()-1,COLUMN(F:F))))</f>
        <v>43651.869699999996</v>
      </c>
      <c r="J5859" s="6">
        <f ca="1">IF(ROW()=2, 0, Table1[[#This Row],[Belastbaar loon]]-INDIRECT(ADDRESS(ROW()-1,COLUMN(A:A))))</f>
        <v>10</v>
      </c>
      <c r="K5859" s="6">
        <f ca="1">Table1[[#This Row],[Netto loon]]-Table1[[#This Row],[Netto vorige schijf]]</f>
        <v>5.0978000000031898</v>
      </c>
      <c r="L5859" s="2">
        <f ca="1">(Table1[[#This Row],[Bruto tov vorige schijf]]-Table1[[#This Row],[Netto tov vorige schijf]])/MAX(Table1[[#This Row],[Bruto tov vorige schijf]],1)</f>
        <v>0.49021999999968102</v>
      </c>
    </row>
    <row r="5860" spans="1:12" x14ac:dyDescent="0.25">
      <c r="A5860" s="14">
        <v>66421</v>
      </c>
      <c r="B5860" s="6">
        <f>LoonHeffing2020(Table1[[#This Row],[Belastbaar loon]])</f>
        <v>24808.2435</v>
      </c>
      <c r="C5860" s="6">
        <f>AlgemeneHeffingsKorting2020(Table1[[#This Row],[Belastbaar loon]])</f>
        <v>118.32880000000002</v>
      </c>
      <c r="D5860" s="14">
        <f>ArbeidsKorting2020(Table1[[#This Row],[Belastbaar loon]])</f>
        <v>1930.98</v>
      </c>
      <c r="E5860" s="14">
        <f>MAX(Table1[[#This Row],[Loonheffing]]-Table1[[#This Row],[Algemene Heffingskorting]]-Table1[[#This Row],[Arbeidskorting]],0)</f>
        <v>22758.934700000002</v>
      </c>
      <c r="F5860" s="6">
        <f>Table1[[#This Row],[Belastbaar loon]]-Table1[[#This Row],[Belasting]]</f>
        <v>43662.065300000002</v>
      </c>
      <c r="G5860" s="2">
        <f>(Table1[[#This Row],[Belastbaar loon]]-Table1[[#This Row],[Netto loon]])/Table1[[#This Row],[Belastbaar loon]]</f>
        <v>0.34264667349181732</v>
      </c>
      <c r="H5860" s="14">
        <f t="shared" ca="1" si="86"/>
        <v>22754.032499999998</v>
      </c>
      <c r="I5860" s="14">
        <f ca="1">IF(ROW()=2, Table1[[#This Row],[Netto loon]], INDIRECT(ADDRESS(ROW()-1,COLUMN(F:F))))</f>
        <v>43656.967499999999</v>
      </c>
      <c r="J5860" s="6">
        <f ca="1">IF(ROW()=2, 0, Table1[[#This Row],[Belastbaar loon]]-INDIRECT(ADDRESS(ROW()-1,COLUMN(A:A))))</f>
        <v>10</v>
      </c>
      <c r="K5860" s="6">
        <f ca="1">Table1[[#This Row],[Netto loon]]-Table1[[#This Row],[Netto vorige schijf]]</f>
        <v>5.0978000000031898</v>
      </c>
      <c r="L5860" s="2">
        <f ca="1">(Table1[[#This Row],[Bruto tov vorige schijf]]-Table1[[#This Row],[Netto tov vorige schijf]])/MAX(Table1[[#This Row],[Bruto tov vorige schijf]],1)</f>
        <v>0.49021999999968102</v>
      </c>
    </row>
    <row r="5861" spans="1:12" x14ac:dyDescent="0.25">
      <c r="A5861" s="14">
        <v>66431</v>
      </c>
      <c r="B5861" s="6">
        <f>LoonHeffing2020(Table1[[#This Row],[Belastbaar loon]])</f>
        <v>24811.978500000001</v>
      </c>
      <c r="C5861" s="6">
        <f>AlgemeneHeffingsKorting2020(Table1[[#This Row],[Belastbaar loon]])</f>
        <v>117.76160000000002</v>
      </c>
      <c r="D5861" s="14">
        <f>ArbeidsKorting2020(Table1[[#This Row],[Belastbaar loon]])</f>
        <v>1930.38</v>
      </c>
      <c r="E5861" s="14">
        <f>MAX(Table1[[#This Row],[Loonheffing]]-Table1[[#This Row],[Algemene Heffingskorting]]-Table1[[#This Row],[Arbeidskorting]],0)</f>
        <v>22763.836899999998</v>
      </c>
      <c r="F5861" s="6">
        <f>Table1[[#This Row],[Belastbaar loon]]-Table1[[#This Row],[Belasting]]</f>
        <v>43667.163100000005</v>
      </c>
      <c r="G5861" s="2">
        <f>(Table1[[#This Row],[Belastbaar loon]]-Table1[[#This Row],[Netto loon]])/Table1[[#This Row],[Belastbaar loon]]</f>
        <v>0.34266888801914763</v>
      </c>
      <c r="H5861" s="14">
        <f t="shared" ca="1" si="86"/>
        <v>22758.934700000002</v>
      </c>
      <c r="I5861" s="14">
        <f ca="1">IF(ROW()=2, Table1[[#This Row],[Netto loon]], INDIRECT(ADDRESS(ROW()-1,COLUMN(F:F))))</f>
        <v>43662.065300000002</v>
      </c>
      <c r="J5861" s="6">
        <f ca="1">IF(ROW()=2, 0, Table1[[#This Row],[Belastbaar loon]]-INDIRECT(ADDRESS(ROW()-1,COLUMN(A:A))))</f>
        <v>10</v>
      </c>
      <c r="K5861" s="6">
        <f ca="1">Table1[[#This Row],[Netto loon]]-Table1[[#This Row],[Netto vorige schijf]]</f>
        <v>5.0978000000031898</v>
      </c>
      <c r="L5861" s="2">
        <f ca="1">(Table1[[#This Row],[Bruto tov vorige schijf]]-Table1[[#This Row],[Netto tov vorige schijf]])/MAX(Table1[[#This Row],[Bruto tov vorige schijf]],1)</f>
        <v>0.49021999999968102</v>
      </c>
    </row>
    <row r="5862" spans="1:12" x14ac:dyDescent="0.25">
      <c r="A5862" s="14">
        <v>66441</v>
      </c>
      <c r="B5862" s="6">
        <f>LoonHeffing2020(Table1[[#This Row],[Belastbaar loon]])</f>
        <v>24815.713500000002</v>
      </c>
      <c r="C5862" s="6">
        <f>AlgemeneHeffingsKorting2020(Table1[[#This Row],[Belastbaar loon]])</f>
        <v>117.19440000000002</v>
      </c>
      <c r="D5862" s="14">
        <f>ArbeidsKorting2020(Table1[[#This Row],[Belastbaar loon]])</f>
        <v>1929.78</v>
      </c>
      <c r="E5862" s="14">
        <f>MAX(Table1[[#This Row],[Loonheffing]]-Table1[[#This Row],[Algemene Heffingskorting]]-Table1[[#This Row],[Arbeidskorting]],0)</f>
        <v>22768.739100000003</v>
      </c>
      <c r="F5862" s="6">
        <f>Table1[[#This Row],[Belastbaar loon]]-Table1[[#This Row],[Belasting]]</f>
        <v>43672.260899999994</v>
      </c>
      <c r="G5862" s="2">
        <f>(Table1[[#This Row],[Belastbaar loon]]-Table1[[#This Row],[Netto loon]])/Table1[[#This Row],[Belastbaar loon]]</f>
        <v>0.34269109585948443</v>
      </c>
      <c r="H5862" s="14">
        <f t="shared" ca="1" si="86"/>
        <v>22763.836899999998</v>
      </c>
      <c r="I5862" s="14">
        <f ca="1">IF(ROW()=2, Table1[[#This Row],[Netto loon]], INDIRECT(ADDRESS(ROW()-1,COLUMN(F:F))))</f>
        <v>43667.163100000005</v>
      </c>
      <c r="J5862" s="6">
        <f ca="1">IF(ROW()=2, 0, Table1[[#This Row],[Belastbaar loon]]-INDIRECT(ADDRESS(ROW()-1,COLUMN(A:A))))</f>
        <v>10</v>
      </c>
      <c r="K5862" s="6">
        <f ca="1">Table1[[#This Row],[Netto loon]]-Table1[[#This Row],[Netto vorige schijf]]</f>
        <v>5.0977999999886379</v>
      </c>
      <c r="L5862" s="2">
        <f ca="1">(Table1[[#This Row],[Bruto tov vorige schijf]]-Table1[[#This Row],[Netto tov vorige schijf]])/MAX(Table1[[#This Row],[Bruto tov vorige schijf]],1)</f>
        <v>0.49022000000113619</v>
      </c>
    </row>
    <row r="5863" spans="1:12" x14ac:dyDescent="0.25">
      <c r="A5863" s="14">
        <v>66451</v>
      </c>
      <c r="B5863" s="6">
        <f>LoonHeffing2020(Table1[[#This Row],[Belastbaar loon]])</f>
        <v>24819.448499999999</v>
      </c>
      <c r="C5863" s="6">
        <f>AlgemeneHeffingsKorting2020(Table1[[#This Row],[Belastbaar loon]])</f>
        <v>116.62720000000002</v>
      </c>
      <c r="D5863" s="14">
        <f>ArbeidsKorting2020(Table1[[#This Row],[Belastbaar loon]])</f>
        <v>1929.18</v>
      </c>
      <c r="E5863" s="14">
        <f>MAX(Table1[[#This Row],[Loonheffing]]-Table1[[#This Row],[Algemene Heffingskorting]]-Table1[[#This Row],[Arbeidskorting]],0)</f>
        <v>22773.641299999999</v>
      </c>
      <c r="F5863" s="6">
        <f>Table1[[#This Row],[Belastbaar loon]]-Table1[[#This Row],[Belasting]]</f>
        <v>43677.358699999997</v>
      </c>
      <c r="G5863" s="2">
        <f>(Table1[[#This Row],[Belastbaar loon]]-Table1[[#This Row],[Netto loon]])/Table1[[#This Row],[Belastbaar loon]]</f>
        <v>0.3427132970158463</v>
      </c>
      <c r="H5863" s="14">
        <f t="shared" ca="1" si="86"/>
        <v>22768.739100000003</v>
      </c>
      <c r="I5863" s="14">
        <f ca="1">IF(ROW()=2, Table1[[#This Row],[Netto loon]], INDIRECT(ADDRESS(ROW()-1,COLUMN(F:F))))</f>
        <v>43672.260899999994</v>
      </c>
      <c r="J5863" s="6">
        <f ca="1">IF(ROW()=2, 0, Table1[[#This Row],[Belastbaar loon]]-INDIRECT(ADDRESS(ROW()-1,COLUMN(A:A))))</f>
        <v>10</v>
      </c>
      <c r="K5863" s="6">
        <f ca="1">Table1[[#This Row],[Netto loon]]-Table1[[#This Row],[Netto vorige schijf]]</f>
        <v>5.0978000000031898</v>
      </c>
      <c r="L5863" s="2">
        <f ca="1">(Table1[[#This Row],[Bruto tov vorige schijf]]-Table1[[#This Row],[Netto tov vorige schijf]])/MAX(Table1[[#This Row],[Bruto tov vorige schijf]],1)</f>
        <v>0.49021999999968102</v>
      </c>
    </row>
    <row r="5864" spans="1:12" x14ac:dyDescent="0.25">
      <c r="A5864" s="14">
        <v>66461</v>
      </c>
      <c r="B5864" s="6">
        <f>LoonHeffing2020(Table1[[#This Row],[Belastbaar loon]])</f>
        <v>24823.183499999999</v>
      </c>
      <c r="C5864" s="6">
        <f>AlgemeneHeffingsKorting2020(Table1[[#This Row],[Belastbaar loon]])</f>
        <v>116.06000000000002</v>
      </c>
      <c r="D5864" s="14">
        <f>ArbeidsKorting2020(Table1[[#This Row],[Belastbaar loon]])</f>
        <v>1928.5800000000002</v>
      </c>
      <c r="E5864" s="14">
        <f>MAX(Table1[[#This Row],[Loonheffing]]-Table1[[#This Row],[Algemene Heffingskorting]]-Table1[[#This Row],[Arbeidskorting]],0)</f>
        <v>22778.543499999996</v>
      </c>
      <c r="F5864" s="6">
        <f>Table1[[#This Row],[Belastbaar loon]]-Table1[[#This Row],[Belasting]]</f>
        <v>43682.4565</v>
      </c>
      <c r="G5864" s="2">
        <f>(Table1[[#This Row],[Belastbaar loon]]-Table1[[#This Row],[Netto loon]])/Table1[[#This Row],[Belastbaar loon]]</f>
        <v>0.34273549149125049</v>
      </c>
      <c r="H5864" s="14">
        <f t="shared" ca="1" si="86"/>
        <v>22773.641299999999</v>
      </c>
      <c r="I5864" s="14">
        <f ca="1">IF(ROW()=2, Table1[[#This Row],[Netto loon]], INDIRECT(ADDRESS(ROW()-1,COLUMN(F:F))))</f>
        <v>43677.358699999997</v>
      </c>
      <c r="J5864" s="6">
        <f ca="1">IF(ROW()=2, 0, Table1[[#This Row],[Belastbaar loon]]-INDIRECT(ADDRESS(ROW()-1,COLUMN(A:A))))</f>
        <v>10</v>
      </c>
      <c r="K5864" s="6">
        <f ca="1">Table1[[#This Row],[Netto loon]]-Table1[[#This Row],[Netto vorige schijf]]</f>
        <v>5.0978000000031898</v>
      </c>
      <c r="L5864" s="2">
        <f ca="1">(Table1[[#This Row],[Bruto tov vorige schijf]]-Table1[[#This Row],[Netto tov vorige schijf]])/MAX(Table1[[#This Row],[Bruto tov vorige schijf]],1)</f>
        <v>0.49021999999968102</v>
      </c>
    </row>
    <row r="5865" spans="1:12" x14ac:dyDescent="0.25">
      <c r="A5865" s="14">
        <v>66471</v>
      </c>
      <c r="B5865" s="6">
        <f>LoonHeffing2020(Table1[[#This Row],[Belastbaar loon]])</f>
        <v>24826.9185</v>
      </c>
      <c r="C5865" s="6">
        <f>AlgemeneHeffingsKorting2020(Table1[[#This Row],[Belastbaar loon]])</f>
        <v>115.49280000000002</v>
      </c>
      <c r="D5865" s="14">
        <f>ArbeidsKorting2020(Table1[[#This Row],[Belastbaar loon]])</f>
        <v>1927.98</v>
      </c>
      <c r="E5865" s="14">
        <f>MAX(Table1[[#This Row],[Loonheffing]]-Table1[[#This Row],[Algemene Heffingskorting]]-Table1[[#This Row],[Arbeidskorting]],0)</f>
        <v>22783.4457</v>
      </c>
      <c r="F5865" s="6">
        <f>Table1[[#This Row],[Belastbaar loon]]-Table1[[#This Row],[Belasting]]</f>
        <v>43687.554300000003</v>
      </c>
      <c r="G5865" s="2">
        <f>(Table1[[#This Row],[Belastbaar loon]]-Table1[[#This Row],[Netto loon]])/Table1[[#This Row],[Belastbaar loon]]</f>
        <v>0.34275767928871231</v>
      </c>
      <c r="H5865" s="14">
        <f t="shared" ca="1" si="86"/>
        <v>22778.543499999996</v>
      </c>
      <c r="I5865" s="14">
        <f ca="1">IF(ROW()=2, Table1[[#This Row],[Netto loon]], INDIRECT(ADDRESS(ROW()-1,COLUMN(F:F))))</f>
        <v>43682.4565</v>
      </c>
      <c r="J5865" s="6">
        <f ca="1">IF(ROW()=2, 0, Table1[[#This Row],[Belastbaar loon]]-INDIRECT(ADDRESS(ROW()-1,COLUMN(A:A))))</f>
        <v>10</v>
      </c>
      <c r="K5865" s="6">
        <f ca="1">Table1[[#This Row],[Netto loon]]-Table1[[#This Row],[Netto vorige schijf]]</f>
        <v>5.0978000000031898</v>
      </c>
      <c r="L5865" s="2">
        <f ca="1">(Table1[[#This Row],[Bruto tov vorige schijf]]-Table1[[#This Row],[Netto tov vorige schijf]])/MAX(Table1[[#This Row],[Bruto tov vorige schijf]],1)</f>
        <v>0.49021999999968102</v>
      </c>
    </row>
    <row r="5866" spans="1:12" x14ac:dyDescent="0.25">
      <c r="A5866" s="14">
        <v>66481</v>
      </c>
      <c r="B5866" s="6">
        <f>LoonHeffing2020(Table1[[#This Row],[Belastbaar loon]])</f>
        <v>24830.6535</v>
      </c>
      <c r="C5866" s="6">
        <f>AlgemeneHeffingsKorting2020(Table1[[#This Row],[Belastbaar loon]])</f>
        <v>114.92560000000002</v>
      </c>
      <c r="D5866" s="14">
        <f>ArbeidsKorting2020(Table1[[#This Row],[Belastbaar loon]])</f>
        <v>1927.38</v>
      </c>
      <c r="E5866" s="14">
        <f>MAX(Table1[[#This Row],[Loonheffing]]-Table1[[#This Row],[Algemene Heffingskorting]]-Table1[[#This Row],[Arbeidskorting]],0)</f>
        <v>22788.347900000001</v>
      </c>
      <c r="F5866" s="6">
        <f>Table1[[#This Row],[Belastbaar loon]]-Table1[[#This Row],[Belasting]]</f>
        <v>43692.652099999999</v>
      </c>
      <c r="G5866" s="2">
        <f>(Table1[[#This Row],[Belastbaar loon]]-Table1[[#This Row],[Netto loon]])/Table1[[#This Row],[Belastbaar loon]]</f>
        <v>0.34277986041124531</v>
      </c>
      <c r="H5866" s="14">
        <f t="shared" ca="1" si="86"/>
        <v>22783.4457</v>
      </c>
      <c r="I5866" s="14">
        <f ca="1">IF(ROW()=2, Table1[[#This Row],[Netto loon]], INDIRECT(ADDRESS(ROW()-1,COLUMN(F:F))))</f>
        <v>43687.554300000003</v>
      </c>
      <c r="J5866" s="6">
        <f ca="1">IF(ROW()=2, 0, Table1[[#This Row],[Belastbaar loon]]-INDIRECT(ADDRESS(ROW()-1,COLUMN(A:A))))</f>
        <v>10</v>
      </c>
      <c r="K5866" s="6">
        <f ca="1">Table1[[#This Row],[Netto loon]]-Table1[[#This Row],[Netto vorige schijf]]</f>
        <v>5.0977999999959138</v>
      </c>
      <c r="L5866" s="2">
        <f ca="1">(Table1[[#This Row],[Bruto tov vorige schijf]]-Table1[[#This Row],[Netto tov vorige schijf]])/MAX(Table1[[#This Row],[Bruto tov vorige schijf]],1)</f>
        <v>0.49022000000040861</v>
      </c>
    </row>
    <row r="5867" spans="1:12" x14ac:dyDescent="0.25">
      <c r="A5867" s="14">
        <v>66491</v>
      </c>
      <c r="B5867" s="6">
        <f>LoonHeffing2020(Table1[[#This Row],[Belastbaar loon]])</f>
        <v>24834.388500000001</v>
      </c>
      <c r="C5867" s="6">
        <f>AlgemeneHeffingsKorting2020(Table1[[#This Row],[Belastbaar loon]])</f>
        <v>114.35840000000002</v>
      </c>
      <c r="D5867" s="14">
        <f>ArbeidsKorting2020(Table1[[#This Row],[Belastbaar loon]])</f>
        <v>1926.78</v>
      </c>
      <c r="E5867" s="14">
        <f>MAX(Table1[[#This Row],[Loonheffing]]-Table1[[#This Row],[Algemene Heffingskorting]]-Table1[[#This Row],[Arbeidskorting]],0)</f>
        <v>22793.250100000001</v>
      </c>
      <c r="F5867" s="6">
        <f>Table1[[#This Row],[Belastbaar loon]]-Table1[[#This Row],[Belasting]]</f>
        <v>43697.749899999995</v>
      </c>
      <c r="G5867" s="2">
        <f>(Table1[[#This Row],[Belastbaar loon]]-Table1[[#This Row],[Netto loon]])/Table1[[#This Row],[Belastbaar loon]]</f>
        <v>0.34280203486186106</v>
      </c>
      <c r="H5867" s="14">
        <f t="shared" ca="1" si="86"/>
        <v>22788.347900000001</v>
      </c>
      <c r="I5867" s="14">
        <f ca="1">IF(ROW()=2, Table1[[#This Row],[Netto loon]], INDIRECT(ADDRESS(ROW()-1,COLUMN(F:F))))</f>
        <v>43692.652099999999</v>
      </c>
      <c r="J5867" s="6">
        <f ca="1">IF(ROW()=2, 0, Table1[[#This Row],[Belastbaar loon]]-INDIRECT(ADDRESS(ROW()-1,COLUMN(A:A))))</f>
        <v>10</v>
      </c>
      <c r="K5867" s="6">
        <f ca="1">Table1[[#This Row],[Netto loon]]-Table1[[#This Row],[Netto vorige schijf]]</f>
        <v>5.0977999999959138</v>
      </c>
      <c r="L5867" s="2">
        <f ca="1">(Table1[[#This Row],[Bruto tov vorige schijf]]-Table1[[#This Row],[Netto tov vorige schijf]])/MAX(Table1[[#This Row],[Bruto tov vorige schijf]],1)</f>
        <v>0.49022000000040861</v>
      </c>
    </row>
    <row r="5868" spans="1:12" x14ac:dyDescent="0.25">
      <c r="A5868" s="14">
        <v>66501</v>
      </c>
      <c r="B5868" s="6">
        <f>LoonHeffing2020(Table1[[#This Row],[Belastbaar loon]])</f>
        <v>24838.123500000002</v>
      </c>
      <c r="C5868" s="6">
        <f>AlgemeneHeffingsKorting2020(Table1[[#This Row],[Belastbaar loon]])</f>
        <v>113.79120000000002</v>
      </c>
      <c r="D5868" s="14">
        <f>ArbeidsKorting2020(Table1[[#This Row],[Belastbaar loon]])</f>
        <v>1926.18</v>
      </c>
      <c r="E5868" s="14">
        <f>MAX(Table1[[#This Row],[Loonheffing]]-Table1[[#This Row],[Algemene Heffingskorting]]-Table1[[#This Row],[Arbeidskorting]],0)</f>
        <v>22798.152300000002</v>
      </c>
      <c r="F5868" s="6">
        <f>Table1[[#This Row],[Belastbaar loon]]-Table1[[#This Row],[Belasting]]</f>
        <v>43702.847699999998</v>
      </c>
      <c r="G5868" s="2">
        <f>(Table1[[#This Row],[Belastbaar loon]]-Table1[[#This Row],[Netto loon]])/Table1[[#This Row],[Belastbaar loon]]</f>
        <v>0.34282420264356928</v>
      </c>
      <c r="H5868" s="14">
        <f t="shared" ca="1" si="86"/>
        <v>22793.250100000001</v>
      </c>
      <c r="I5868" s="14">
        <f ca="1">IF(ROW()=2, Table1[[#This Row],[Netto loon]], INDIRECT(ADDRESS(ROW()-1,COLUMN(F:F))))</f>
        <v>43697.749899999995</v>
      </c>
      <c r="J5868" s="6">
        <f ca="1">IF(ROW()=2, 0, Table1[[#This Row],[Belastbaar loon]]-INDIRECT(ADDRESS(ROW()-1,COLUMN(A:A))))</f>
        <v>10</v>
      </c>
      <c r="K5868" s="6">
        <f ca="1">Table1[[#This Row],[Netto loon]]-Table1[[#This Row],[Netto vorige schijf]]</f>
        <v>5.0978000000031898</v>
      </c>
      <c r="L5868" s="2">
        <f ca="1">(Table1[[#This Row],[Bruto tov vorige schijf]]-Table1[[#This Row],[Netto tov vorige schijf]])/MAX(Table1[[#This Row],[Bruto tov vorige schijf]],1)</f>
        <v>0.49021999999968102</v>
      </c>
    </row>
    <row r="5869" spans="1:12" x14ac:dyDescent="0.25">
      <c r="A5869" s="14">
        <v>66511</v>
      </c>
      <c r="B5869" s="6">
        <f>LoonHeffing2020(Table1[[#This Row],[Belastbaar loon]])</f>
        <v>24841.858499999998</v>
      </c>
      <c r="C5869" s="6">
        <f>AlgemeneHeffingsKorting2020(Table1[[#This Row],[Belastbaar loon]])</f>
        <v>113.22400000000002</v>
      </c>
      <c r="D5869" s="14">
        <f>ArbeidsKorting2020(Table1[[#This Row],[Belastbaar loon]])</f>
        <v>1925.5800000000002</v>
      </c>
      <c r="E5869" s="14">
        <f>MAX(Table1[[#This Row],[Loonheffing]]-Table1[[#This Row],[Algemene Heffingskorting]]-Table1[[#This Row],[Arbeidskorting]],0)</f>
        <v>22803.054499999998</v>
      </c>
      <c r="F5869" s="6">
        <f>Table1[[#This Row],[Belastbaar loon]]-Table1[[#This Row],[Belasting]]</f>
        <v>43707.945500000002</v>
      </c>
      <c r="G5869" s="2">
        <f>(Table1[[#This Row],[Belastbaar loon]]-Table1[[#This Row],[Netto loon]])/Table1[[#This Row],[Belastbaar loon]]</f>
        <v>0.3428463637593781</v>
      </c>
      <c r="H5869" s="14">
        <f t="shared" ca="1" si="86"/>
        <v>22798.152300000002</v>
      </c>
      <c r="I5869" s="14">
        <f ca="1">IF(ROW()=2, Table1[[#This Row],[Netto loon]], INDIRECT(ADDRESS(ROW()-1,COLUMN(F:F))))</f>
        <v>43702.847699999998</v>
      </c>
      <c r="J5869" s="6">
        <f ca="1">IF(ROW()=2, 0, Table1[[#This Row],[Belastbaar loon]]-INDIRECT(ADDRESS(ROW()-1,COLUMN(A:A))))</f>
        <v>10</v>
      </c>
      <c r="K5869" s="6">
        <f ca="1">Table1[[#This Row],[Netto loon]]-Table1[[#This Row],[Netto vorige schijf]]</f>
        <v>5.0978000000031898</v>
      </c>
      <c r="L5869" s="2">
        <f ca="1">(Table1[[#This Row],[Bruto tov vorige schijf]]-Table1[[#This Row],[Netto tov vorige schijf]])/MAX(Table1[[#This Row],[Bruto tov vorige schijf]],1)</f>
        <v>0.49021999999968102</v>
      </c>
    </row>
    <row r="5870" spans="1:12" x14ac:dyDescent="0.25">
      <c r="A5870" s="14">
        <v>66521</v>
      </c>
      <c r="B5870" s="6">
        <f>LoonHeffing2020(Table1[[#This Row],[Belastbaar loon]])</f>
        <v>24845.593499999999</v>
      </c>
      <c r="C5870" s="6">
        <f>AlgemeneHeffingsKorting2020(Table1[[#This Row],[Belastbaar loon]])</f>
        <v>112.65680000000002</v>
      </c>
      <c r="D5870" s="14">
        <f>ArbeidsKorting2020(Table1[[#This Row],[Belastbaar loon]])</f>
        <v>1924.98</v>
      </c>
      <c r="E5870" s="14">
        <f>MAX(Table1[[#This Row],[Loonheffing]]-Table1[[#This Row],[Algemene Heffingskorting]]-Table1[[#This Row],[Arbeidskorting]],0)</f>
        <v>22807.956699999999</v>
      </c>
      <c r="F5870" s="6">
        <f>Table1[[#This Row],[Belastbaar loon]]-Table1[[#This Row],[Belasting]]</f>
        <v>43713.043300000005</v>
      </c>
      <c r="G5870" s="2">
        <f>(Table1[[#This Row],[Belastbaar loon]]-Table1[[#This Row],[Netto loon]])/Table1[[#This Row],[Belastbaar loon]]</f>
        <v>0.3428685182122938</v>
      </c>
      <c r="H5870" s="14">
        <f t="shared" ca="1" si="86"/>
        <v>22803.054499999998</v>
      </c>
      <c r="I5870" s="14">
        <f ca="1">IF(ROW()=2, Table1[[#This Row],[Netto loon]], INDIRECT(ADDRESS(ROW()-1,COLUMN(F:F))))</f>
        <v>43707.945500000002</v>
      </c>
      <c r="J5870" s="6">
        <f ca="1">IF(ROW()=2, 0, Table1[[#This Row],[Belastbaar loon]]-INDIRECT(ADDRESS(ROW()-1,COLUMN(A:A))))</f>
        <v>10</v>
      </c>
      <c r="K5870" s="6">
        <f ca="1">Table1[[#This Row],[Netto loon]]-Table1[[#This Row],[Netto vorige schijf]]</f>
        <v>5.0978000000031898</v>
      </c>
      <c r="L5870" s="2">
        <f ca="1">(Table1[[#This Row],[Bruto tov vorige schijf]]-Table1[[#This Row],[Netto tov vorige schijf]])/MAX(Table1[[#This Row],[Bruto tov vorige schijf]],1)</f>
        <v>0.49021999999968102</v>
      </c>
    </row>
    <row r="5871" spans="1:12" x14ac:dyDescent="0.25">
      <c r="A5871" s="14">
        <v>66531</v>
      </c>
      <c r="B5871" s="6">
        <f>LoonHeffing2020(Table1[[#This Row],[Belastbaar loon]])</f>
        <v>24849.3285</v>
      </c>
      <c r="C5871" s="6">
        <f>AlgemeneHeffingsKorting2020(Table1[[#This Row],[Belastbaar loon]])</f>
        <v>112.08960000000002</v>
      </c>
      <c r="D5871" s="14">
        <f>ArbeidsKorting2020(Table1[[#This Row],[Belastbaar loon]])</f>
        <v>1924.38</v>
      </c>
      <c r="E5871" s="14">
        <f>MAX(Table1[[#This Row],[Loonheffing]]-Table1[[#This Row],[Algemene Heffingskorting]]-Table1[[#This Row],[Arbeidskorting]],0)</f>
        <v>22812.858899999999</v>
      </c>
      <c r="F5871" s="6">
        <f>Table1[[#This Row],[Belastbaar loon]]-Table1[[#This Row],[Belasting]]</f>
        <v>43718.141100000001</v>
      </c>
      <c r="G5871" s="2">
        <f>(Table1[[#This Row],[Belastbaar loon]]-Table1[[#This Row],[Netto loon]])/Table1[[#This Row],[Belastbaar loon]]</f>
        <v>0.34289066600532081</v>
      </c>
      <c r="H5871" s="14">
        <f t="shared" ca="1" si="86"/>
        <v>22807.956699999999</v>
      </c>
      <c r="I5871" s="14">
        <f ca="1">IF(ROW()=2, Table1[[#This Row],[Netto loon]], INDIRECT(ADDRESS(ROW()-1,COLUMN(F:F))))</f>
        <v>43713.043300000005</v>
      </c>
      <c r="J5871" s="6">
        <f ca="1">IF(ROW()=2, 0, Table1[[#This Row],[Belastbaar loon]]-INDIRECT(ADDRESS(ROW()-1,COLUMN(A:A))))</f>
        <v>10</v>
      </c>
      <c r="K5871" s="6">
        <f ca="1">Table1[[#This Row],[Netto loon]]-Table1[[#This Row],[Netto vorige schijf]]</f>
        <v>5.0977999999959138</v>
      </c>
      <c r="L5871" s="2">
        <f ca="1">(Table1[[#This Row],[Bruto tov vorige schijf]]-Table1[[#This Row],[Netto tov vorige schijf]])/MAX(Table1[[#This Row],[Bruto tov vorige schijf]],1)</f>
        <v>0.49022000000040861</v>
      </c>
    </row>
    <row r="5872" spans="1:12" x14ac:dyDescent="0.25">
      <c r="A5872" s="14">
        <v>66541</v>
      </c>
      <c r="B5872" s="6">
        <f>LoonHeffing2020(Table1[[#This Row],[Belastbaar loon]])</f>
        <v>24853.0635</v>
      </c>
      <c r="C5872" s="6">
        <f>AlgemeneHeffingsKorting2020(Table1[[#This Row],[Belastbaar loon]])</f>
        <v>111.52240000000002</v>
      </c>
      <c r="D5872" s="14">
        <f>ArbeidsKorting2020(Table1[[#This Row],[Belastbaar loon]])</f>
        <v>1923.78</v>
      </c>
      <c r="E5872" s="14">
        <f>MAX(Table1[[#This Row],[Loonheffing]]-Table1[[#This Row],[Algemene Heffingskorting]]-Table1[[#This Row],[Arbeidskorting]],0)</f>
        <v>22817.7611</v>
      </c>
      <c r="F5872" s="6">
        <f>Table1[[#This Row],[Belastbaar loon]]-Table1[[#This Row],[Belasting]]</f>
        <v>43723.238899999997</v>
      </c>
      <c r="G5872" s="2">
        <f>(Table1[[#This Row],[Belastbaar loon]]-Table1[[#This Row],[Netto loon]])/Table1[[#This Row],[Belastbaar loon]]</f>
        <v>0.34291280714146172</v>
      </c>
      <c r="H5872" s="14">
        <f t="shared" ca="1" si="86"/>
        <v>22812.858899999999</v>
      </c>
      <c r="I5872" s="14">
        <f ca="1">IF(ROW()=2, Table1[[#This Row],[Netto loon]], INDIRECT(ADDRESS(ROW()-1,COLUMN(F:F))))</f>
        <v>43718.141100000001</v>
      </c>
      <c r="J5872" s="6">
        <f ca="1">IF(ROW()=2, 0, Table1[[#This Row],[Belastbaar loon]]-INDIRECT(ADDRESS(ROW()-1,COLUMN(A:A))))</f>
        <v>10</v>
      </c>
      <c r="K5872" s="6">
        <f ca="1">Table1[[#This Row],[Netto loon]]-Table1[[#This Row],[Netto vorige schijf]]</f>
        <v>5.0977999999959138</v>
      </c>
      <c r="L5872" s="2">
        <f ca="1">(Table1[[#This Row],[Bruto tov vorige schijf]]-Table1[[#This Row],[Netto tov vorige schijf]])/MAX(Table1[[#This Row],[Bruto tov vorige schijf]],1)</f>
        <v>0.49022000000040861</v>
      </c>
    </row>
    <row r="5873" spans="1:12" x14ac:dyDescent="0.25">
      <c r="A5873" s="14">
        <v>66551</v>
      </c>
      <c r="B5873" s="6">
        <f>LoonHeffing2020(Table1[[#This Row],[Belastbaar loon]])</f>
        <v>24856.798500000001</v>
      </c>
      <c r="C5873" s="6">
        <f>AlgemeneHeffingsKorting2020(Table1[[#This Row],[Belastbaar loon]])</f>
        <v>110.95520000000002</v>
      </c>
      <c r="D5873" s="14">
        <f>ArbeidsKorting2020(Table1[[#This Row],[Belastbaar loon]])</f>
        <v>1923.18</v>
      </c>
      <c r="E5873" s="14">
        <f>MAX(Table1[[#This Row],[Loonheffing]]-Table1[[#This Row],[Algemene Heffingskorting]]-Table1[[#This Row],[Arbeidskorting]],0)</f>
        <v>22822.6633</v>
      </c>
      <c r="F5873" s="6">
        <f>Table1[[#This Row],[Belastbaar loon]]-Table1[[#This Row],[Belasting]]</f>
        <v>43728.3367</v>
      </c>
      <c r="G5873" s="2">
        <f>(Table1[[#This Row],[Belastbaar loon]]-Table1[[#This Row],[Netto loon]])/Table1[[#This Row],[Belastbaar loon]]</f>
        <v>0.34293494162371713</v>
      </c>
      <c r="H5873" s="14">
        <f t="shared" ca="1" si="86"/>
        <v>22817.7611</v>
      </c>
      <c r="I5873" s="14">
        <f ca="1">IF(ROW()=2, Table1[[#This Row],[Netto loon]], INDIRECT(ADDRESS(ROW()-1,COLUMN(F:F))))</f>
        <v>43723.238899999997</v>
      </c>
      <c r="J5873" s="6">
        <f ca="1">IF(ROW()=2, 0, Table1[[#This Row],[Belastbaar loon]]-INDIRECT(ADDRESS(ROW()-1,COLUMN(A:A))))</f>
        <v>10</v>
      </c>
      <c r="K5873" s="6">
        <f ca="1">Table1[[#This Row],[Netto loon]]-Table1[[#This Row],[Netto vorige schijf]]</f>
        <v>5.0978000000031898</v>
      </c>
      <c r="L5873" s="2">
        <f ca="1">(Table1[[#This Row],[Bruto tov vorige schijf]]-Table1[[#This Row],[Netto tov vorige schijf]])/MAX(Table1[[#This Row],[Bruto tov vorige schijf]],1)</f>
        <v>0.49021999999968102</v>
      </c>
    </row>
    <row r="5874" spans="1:12" x14ac:dyDescent="0.25">
      <c r="A5874" s="14">
        <v>66561</v>
      </c>
      <c r="B5874" s="6">
        <f>LoonHeffing2020(Table1[[#This Row],[Belastbaar loon]])</f>
        <v>24860.533500000001</v>
      </c>
      <c r="C5874" s="6">
        <f>AlgemeneHeffingsKorting2020(Table1[[#This Row],[Belastbaar loon]])</f>
        <v>110.38800000000002</v>
      </c>
      <c r="D5874" s="14">
        <f>ArbeidsKorting2020(Table1[[#This Row],[Belastbaar loon]])</f>
        <v>1922.5800000000002</v>
      </c>
      <c r="E5874" s="14">
        <f>MAX(Table1[[#This Row],[Loonheffing]]-Table1[[#This Row],[Algemene Heffingskorting]]-Table1[[#This Row],[Arbeidskorting]],0)</f>
        <v>22827.565500000001</v>
      </c>
      <c r="F5874" s="6">
        <f>Table1[[#This Row],[Belastbaar loon]]-Table1[[#This Row],[Belasting]]</f>
        <v>43733.434500000003</v>
      </c>
      <c r="G5874" s="2">
        <f>(Table1[[#This Row],[Belastbaar loon]]-Table1[[#This Row],[Netto loon]])/Table1[[#This Row],[Belastbaar loon]]</f>
        <v>0.34295706945508625</v>
      </c>
      <c r="H5874" s="14">
        <f t="shared" ca="1" si="86"/>
        <v>22822.6633</v>
      </c>
      <c r="I5874" s="14">
        <f ca="1">IF(ROW()=2, Table1[[#This Row],[Netto loon]], INDIRECT(ADDRESS(ROW()-1,COLUMN(F:F))))</f>
        <v>43728.3367</v>
      </c>
      <c r="J5874" s="6">
        <f ca="1">IF(ROW()=2, 0, Table1[[#This Row],[Belastbaar loon]]-INDIRECT(ADDRESS(ROW()-1,COLUMN(A:A))))</f>
        <v>10</v>
      </c>
      <c r="K5874" s="6">
        <f ca="1">Table1[[#This Row],[Netto loon]]-Table1[[#This Row],[Netto vorige schijf]]</f>
        <v>5.0978000000031898</v>
      </c>
      <c r="L5874" s="2">
        <f ca="1">(Table1[[#This Row],[Bruto tov vorige schijf]]-Table1[[#This Row],[Netto tov vorige schijf]])/MAX(Table1[[#This Row],[Bruto tov vorige schijf]],1)</f>
        <v>0.49021999999968102</v>
      </c>
    </row>
    <row r="5875" spans="1:12" x14ac:dyDescent="0.25">
      <c r="A5875" s="14">
        <v>66571</v>
      </c>
      <c r="B5875" s="6">
        <f>LoonHeffing2020(Table1[[#This Row],[Belastbaar loon]])</f>
        <v>24864.268499999998</v>
      </c>
      <c r="C5875" s="6">
        <f>AlgemeneHeffingsKorting2020(Table1[[#This Row],[Belastbaar loon]])</f>
        <v>109.82080000000002</v>
      </c>
      <c r="D5875" s="14">
        <f>ArbeidsKorting2020(Table1[[#This Row],[Belastbaar loon]])</f>
        <v>1921.98</v>
      </c>
      <c r="E5875" s="14">
        <f>MAX(Table1[[#This Row],[Loonheffing]]-Table1[[#This Row],[Algemene Heffingskorting]]-Table1[[#This Row],[Arbeidskorting]],0)</f>
        <v>22832.467699999997</v>
      </c>
      <c r="F5875" s="6">
        <f>Table1[[#This Row],[Belastbaar loon]]-Table1[[#This Row],[Belasting]]</f>
        <v>43738.532300000006</v>
      </c>
      <c r="G5875" s="2">
        <f>(Table1[[#This Row],[Belastbaar loon]]-Table1[[#This Row],[Netto loon]])/Table1[[#This Row],[Belastbaar loon]]</f>
        <v>0.34297919063856624</v>
      </c>
      <c r="H5875" s="14">
        <f t="shared" ca="1" si="86"/>
        <v>22827.565500000001</v>
      </c>
      <c r="I5875" s="14">
        <f ca="1">IF(ROW()=2, Table1[[#This Row],[Netto loon]], INDIRECT(ADDRESS(ROW()-1,COLUMN(F:F))))</f>
        <v>43733.434500000003</v>
      </c>
      <c r="J5875" s="6">
        <f ca="1">IF(ROW()=2, 0, Table1[[#This Row],[Belastbaar loon]]-INDIRECT(ADDRESS(ROW()-1,COLUMN(A:A))))</f>
        <v>10</v>
      </c>
      <c r="K5875" s="6">
        <f ca="1">Table1[[#This Row],[Netto loon]]-Table1[[#This Row],[Netto vorige schijf]]</f>
        <v>5.0978000000031898</v>
      </c>
      <c r="L5875" s="2">
        <f ca="1">(Table1[[#This Row],[Bruto tov vorige schijf]]-Table1[[#This Row],[Netto tov vorige schijf]])/MAX(Table1[[#This Row],[Bruto tov vorige schijf]],1)</f>
        <v>0.49021999999968102</v>
      </c>
    </row>
    <row r="5876" spans="1:12" x14ac:dyDescent="0.25">
      <c r="A5876" s="14">
        <v>66581</v>
      </c>
      <c r="B5876" s="6">
        <f>LoonHeffing2020(Table1[[#This Row],[Belastbaar loon]])</f>
        <v>24868.003499999999</v>
      </c>
      <c r="C5876" s="6">
        <f>AlgemeneHeffingsKorting2020(Table1[[#This Row],[Belastbaar loon]])</f>
        <v>109.25360000000002</v>
      </c>
      <c r="D5876" s="14">
        <f>ArbeidsKorting2020(Table1[[#This Row],[Belastbaar loon]])</f>
        <v>1921.38</v>
      </c>
      <c r="E5876" s="14">
        <f>MAX(Table1[[#This Row],[Loonheffing]]-Table1[[#This Row],[Algemene Heffingskorting]]-Table1[[#This Row],[Arbeidskorting]],0)</f>
        <v>22837.369899999998</v>
      </c>
      <c r="F5876" s="6">
        <f>Table1[[#This Row],[Belastbaar loon]]-Table1[[#This Row],[Belasting]]</f>
        <v>43743.630100000002</v>
      </c>
      <c r="G5876" s="2">
        <f>(Table1[[#This Row],[Belastbaar loon]]-Table1[[#This Row],[Netto loon]])/Table1[[#This Row],[Belastbaar loon]]</f>
        <v>0.3430013051771526</v>
      </c>
      <c r="H5876" s="14">
        <f t="shared" ca="1" si="86"/>
        <v>22832.467699999997</v>
      </c>
      <c r="I5876" s="14">
        <f ca="1">IF(ROW()=2, Table1[[#This Row],[Netto loon]], INDIRECT(ADDRESS(ROW()-1,COLUMN(F:F))))</f>
        <v>43738.532300000006</v>
      </c>
      <c r="J5876" s="6">
        <f ca="1">IF(ROW()=2, 0, Table1[[#This Row],[Belastbaar loon]]-INDIRECT(ADDRESS(ROW()-1,COLUMN(A:A))))</f>
        <v>10</v>
      </c>
      <c r="K5876" s="6">
        <f ca="1">Table1[[#This Row],[Netto loon]]-Table1[[#This Row],[Netto vorige schijf]]</f>
        <v>5.0977999999959138</v>
      </c>
      <c r="L5876" s="2">
        <f ca="1">(Table1[[#This Row],[Bruto tov vorige schijf]]-Table1[[#This Row],[Netto tov vorige schijf]])/MAX(Table1[[#This Row],[Bruto tov vorige schijf]],1)</f>
        <v>0.49022000000040861</v>
      </c>
    </row>
    <row r="5877" spans="1:12" x14ac:dyDescent="0.25">
      <c r="A5877" s="14">
        <v>66591</v>
      </c>
      <c r="B5877" s="6">
        <f>LoonHeffing2020(Table1[[#This Row],[Belastbaar loon]])</f>
        <v>24871.738499999999</v>
      </c>
      <c r="C5877" s="6">
        <f>AlgemeneHeffingsKorting2020(Table1[[#This Row],[Belastbaar loon]])</f>
        <v>108.68640000000002</v>
      </c>
      <c r="D5877" s="14">
        <f>ArbeidsKorting2020(Table1[[#This Row],[Belastbaar loon]])</f>
        <v>1920.78</v>
      </c>
      <c r="E5877" s="14">
        <f>MAX(Table1[[#This Row],[Loonheffing]]-Table1[[#This Row],[Algemene Heffingskorting]]-Table1[[#This Row],[Arbeidskorting]],0)</f>
        <v>22842.272100000002</v>
      </c>
      <c r="F5877" s="6">
        <f>Table1[[#This Row],[Belastbaar loon]]-Table1[[#This Row],[Belasting]]</f>
        <v>43748.727899999998</v>
      </c>
      <c r="G5877" s="2">
        <f>(Table1[[#This Row],[Belastbaar loon]]-Table1[[#This Row],[Netto loon]])/Table1[[#This Row],[Belastbaar loon]]</f>
        <v>0.34302341307383882</v>
      </c>
      <c r="H5877" s="14">
        <f t="shared" ca="1" si="86"/>
        <v>22837.369899999998</v>
      </c>
      <c r="I5877" s="14">
        <f ca="1">IF(ROW()=2, Table1[[#This Row],[Netto loon]], INDIRECT(ADDRESS(ROW()-1,COLUMN(F:F))))</f>
        <v>43743.630100000002</v>
      </c>
      <c r="J5877" s="6">
        <f ca="1">IF(ROW()=2, 0, Table1[[#This Row],[Belastbaar loon]]-INDIRECT(ADDRESS(ROW()-1,COLUMN(A:A))))</f>
        <v>10</v>
      </c>
      <c r="K5877" s="6">
        <f ca="1">Table1[[#This Row],[Netto loon]]-Table1[[#This Row],[Netto vorige schijf]]</f>
        <v>5.0977999999959138</v>
      </c>
      <c r="L5877" s="2">
        <f ca="1">(Table1[[#This Row],[Bruto tov vorige schijf]]-Table1[[#This Row],[Netto tov vorige schijf]])/MAX(Table1[[#This Row],[Bruto tov vorige schijf]],1)</f>
        <v>0.49022000000040861</v>
      </c>
    </row>
    <row r="5878" spans="1:12" x14ac:dyDescent="0.25">
      <c r="A5878" s="14">
        <v>66601</v>
      </c>
      <c r="B5878" s="6">
        <f>LoonHeffing2020(Table1[[#This Row],[Belastbaar loon]])</f>
        <v>24875.4735</v>
      </c>
      <c r="C5878" s="6">
        <f>AlgemeneHeffingsKorting2020(Table1[[#This Row],[Belastbaar loon]])</f>
        <v>108.11920000000002</v>
      </c>
      <c r="D5878" s="14">
        <f>ArbeidsKorting2020(Table1[[#This Row],[Belastbaar loon]])</f>
        <v>1920.18</v>
      </c>
      <c r="E5878" s="14">
        <f>MAX(Table1[[#This Row],[Loonheffing]]-Table1[[#This Row],[Algemene Heffingskorting]]-Table1[[#This Row],[Arbeidskorting]],0)</f>
        <v>22847.174299999999</v>
      </c>
      <c r="F5878" s="6">
        <f>Table1[[#This Row],[Belastbaar loon]]-Table1[[#This Row],[Belasting]]</f>
        <v>43753.825700000001</v>
      </c>
      <c r="G5878" s="2">
        <f>(Table1[[#This Row],[Belastbaar loon]]-Table1[[#This Row],[Netto loon]])/Table1[[#This Row],[Belastbaar loon]]</f>
        <v>0.34304551433161662</v>
      </c>
      <c r="H5878" s="14">
        <f t="shared" ca="1" si="86"/>
        <v>22842.272100000002</v>
      </c>
      <c r="I5878" s="14">
        <f ca="1">IF(ROW()=2, Table1[[#This Row],[Netto loon]], INDIRECT(ADDRESS(ROW()-1,COLUMN(F:F))))</f>
        <v>43748.727899999998</v>
      </c>
      <c r="J5878" s="6">
        <f ca="1">IF(ROW()=2, 0, Table1[[#This Row],[Belastbaar loon]]-INDIRECT(ADDRESS(ROW()-1,COLUMN(A:A))))</f>
        <v>10</v>
      </c>
      <c r="K5878" s="6">
        <f ca="1">Table1[[#This Row],[Netto loon]]-Table1[[#This Row],[Netto vorige schijf]]</f>
        <v>5.0978000000031898</v>
      </c>
      <c r="L5878" s="2">
        <f ca="1">(Table1[[#This Row],[Bruto tov vorige schijf]]-Table1[[#This Row],[Netto tov vorige schijf]])/MAX(Table1[[#This Row],[Bruto tov vorige schijf]],1)</f>
        <v>0.49021999999968102</v>
      </c>
    </row>
    <row r="5879" spans="1:12" x14ac:dyDescent="0.25">
      <c r="A5879" s="14">
        <v>66611</v>
      </c>
      <c r="B5879" s="6">
        <f>LoonHeffing2020(Table1[[#This Row],[Belastbaar loon]])</f>
        <v>24879.208500000001</v>
      </c>
      <c r="C5879" s="6">
        <f>AlgemeneHeffingsKorting2020(Table1[[#This Row],[Belastbaar loon]])</f>
        <v>107.55200000000002</v>
      </c>
      <c r="D5879" s="14">
        <f>ArbeidsKorting2020(Table1[[#This Row],[Belastbaar loon]])</f>
        <v>1919.5800000000002</v>
      </c>
      <c r="E5879" s="14">
        <f>MAX(Table1[[#This Row],[Loonheffing]]-Table1[[#This Row],[Algemene Heffingskorting]]-Table1[[#This Row],[Arbeidskorting]],0)</f>
        <v>22852.076499999999</v>
      </c>
      <c r="F5879" s="6">
        <f>Table1[[#This Row],[Belastbaar loon]]-Table1[[#This Row],[Belasting]]</f>
        <v>43758.923500000004</v>
      </c>
      <c r="G5879" s="2">
        <f>(Table1[[#This Row],[Belastbaar loon]]-Table1[[#This Row],[Netto loon]])/Table1[[#This Row],[Belastbaar loon]]</f>
        <v>0.3430676089534761</v>
      </c>
      <c r="H5879" s="14">
        <f t="shared" ca="1" si="86"/>
        <v>22847.174299999999</v>
      </c>
      <c r="I5879" s="14">
        <f ca="1">IF(ROW()=2, Table1[[#This Row],[Netto loon]], INDIRECT(ADDRESS(ROW()-1,COLUMN(F:F))))</f>
        <v>43753.825700000001</v>
      </c>
      <c r="J5879" s="6">
        <f ca="1">IF(ROW()=2, 0, Table1[[#This Row],[Belastbaar loon]]-INDIRECT(ADDRESS(ROW()-1,COLUMN(A:A))))</f>
        <v>10</v>
      </c>
      <c r="K5879" s="6">
        <f ca="1">Table1[[#This Row],[Netto loon]]-Table1[[#This Row],[Netto vorige schijf]]</f>
        <v>5.0978000000031898</v>
      </c>
      <c r="L5879" s="2">
        <f ca="1">(Table1[[#This Row],[Bruto tov vorige schijf]]-Table1[[#This Row],[Netto tov vorige schijf]])/MAX(Table1[[#This Row],[Bruto tov vorige schijf]],1)</f>
        <v>0.49021999999968102</v>
      </c>
    </row>
    <row r="5880" spans="1:12" x14ac:dyDescent="0.25">
      <c r="A5880" s="14">
        <v>66621</v>
      </c>
      <c r="B5880" s="6">
        <f>LoonHeffing2020(Table1[[#This Row],[Belastbaar loon]])</f>
        <v>24882.943500000001</v>
      </c>
      <c r="C5880" s="6">
        <f>AlgemeneHeffingsKorting2020(Table1[[#This Row],[Belastbaar loon]])</f>
        <v>106.98480000000002</v>
      </c>
      <c r="D5880" s="14">
        <f>ArbeidsKorting2020(Table1[[#This Row],[Belastbaar loon]])</f>
        <v>1918.98</v>
      </c>
      <c r="E5880" s="14">
        <f>MAX(Table1[[#This Row],[Loonheffing]]-Table1[[#This Row],[Algemene Heffingskorting]]-Table1[[#This Row],[Arbeidskorting]],0)</f>
        <v>22856.978700000003</v>
      </c>
      <c r="F5880" s="6">
        <f>Table1[[#This Row],[Belastbaar loon]]-Table1[[#This Row],[Belasting]]</f>
        <v>43764.021299999993</v>
      </c>
      <c r="G5880" s="2">
        <f>(Table1[[#This Row],[Belastbaar loon]]-Table1[[#This Row],[Netto loon]])/Table1[[#This Row],[Belastbaar loon]]</f>
        <v>0.34308969694240565</v>
      </c>
      <c r="H5880" s="14">
        <f t="shared" ca="1" si="86"/>
        <v>22852.076499999999</v>
      </c>
      <c r="I5880" s="14">
        <f ca="1">IF(ROW()=2, Table1[[#This Row],[Netto loon]], INDIRECT(ADDRESS(ROW()-1,COLUMN(F:F))))</f>
        <v>43758.923500000004</v>
      </c>
      <c r="J5880" s="6">
        <f ca="1">IF(ROW()=2, 0, Table1[[#This Row],[Belastbaar loon]]-INDIRECT(ADDRESS(ROW()-1,COLUMN(A:A))))</f>
        <v>10</v>
      </c>
      <c r="K5880" s="6">
        <f ca="1">Table1[[#This Row],[Netto loon]]-Table1[[#This Row],[Netto vorige schijf]]</f>
        <v>5.0977999999886379</v>
      </c>
      <c r="L5880" s="2">
        <f ca="1">(Table1[[#This Row],[Bruto tov vorige schijf]]-Table1[[#This Row],[Netto tov vorige schijf]])/MAX(Table1[[#This Row],[Bruto tov vorige schijf]],1)</f>
        <v>0.49022000000113619</v>
      </c>
    </row>
    <row r="5881" spans="1:12" x14ac:dyDescent="0.25">
      <c r="A5881" s="14">
        <v>66631</v>
      </c>
      <c r="B5881" s="6">
        <f>LoonHeffing2020(Table1[[#This Row],[Belastbaar loon]])</f>
        <v>24886.678499999998</v>
      </c>
      <c r="C5881" s="6">
        <f>AlgemeneHeffingsKorting2020(Table1[[#This Row],[Belastbaar loon]])</f>
        <v>106.41760000000002</v>
      </c>
      <c r="D5881" s="14">
        <f>ArbeidsKorting2020(Table1[[#This Row],[Belastbaar loon]])</f>
        <v>1918.38</v>
      </c>
      <c r="E5881" s="14">
        <f>MAX(Table1[[#This Row],[Loonheffing]]-Table1[[#This Row],[Algemene Heffingskorting]]-Table1[[#This Row],[Arbeidskorting]],0)</f>
        <v>22861.880899999996</v>
      </c>
      <c r="F5881" s="6">
        <f>Table1[[#This Row],[Belastbaar loon]]-Table1[[#This Row],[Belasting]]</f>
        <v>43769.119100000004</v>
      </c>
      <c r="G5881" s="2">
        <f>(Table1[[#This Row],[Belastbaar loon]]-Table1[[#This Row],[Netto loon]])/Table1[[#This Row],[Belastbaar loon]]</f>
        <v>0.34311177830139117</v>
      </c>
      <c r="H5881" s="14">
        <f t="shared" ca="1" si="86"/>
        <v>22856.978700000003</v>
      </c>
      <c r="I5881" s="14">
        <f ca="1">IF(ROW()=2, Table1[[#This Row],[Netto loon]], INDIRECT(ADDRESS(ROW()-1,COLUMN(F:F))))</f>
        <v>43764.021299999993</v>
      </c>
      <c r="J5881" s="6">
        <f ca="1">IF(ROW()=2, 0, Table1[[#This Row],[Belastbaar loon]]-INDIRECT(ADDRESS(ROW()-1,COLUMN(A:A))))</f>
        <v>10</v>
      </c>
      <c r="K5881" s="6">
        <f ca="1">Table1[[#This Row],[Netto loon]]-Table1[[#This Row],[Netto vorige schijf]]</f>
        <v>5.0978000000104657</v>
      </c>
      <c r="L5881" s="2">
        <f ca="1">(Table1[[#This Row],[Bruto tov vorige schijf]]-Table1[[#This Row],[Netto tov vorige schijf]])/MAX(Table1[[#This Row],[Bruto tov vorige schijf]],1)</f>
        <v>0.49021999999895344</v>
      </c>
    </row>
    <row r="5882" spans="1:12" x14ac:dyDescent="0.25">
      <c r="A5882" s="14">
        <v>66641</v>
      </c>
      <c r="B5882" s="6">
        <f>LoonHeffing2020(Table1[[#This Row],[Belastbaar loon]])</f>
        <v>24890.413499999999</v>
      </c>
      <c r="C5882" s="6">
        <f>AlgemeneHeffingsKorting2020(Table1[[#This Row],[Belastbaar loon]])</f>
        <v>105.85040000000002</v>
      </c>
      <c r="D5882" s="14">
        <f>ArbeidsKorting2020(Table1[[#This Row],[Belastbaar loon]])</f>
        <v>1917.78</v>
      </c>
      <c r="E5882" s="14">
        <f>MAX(Table1[[#This Row],[Loonheffing]]-Table1[[#This Row],[Algemene Heffingskorting]]-Table1[[#This Row],[Arbeidskorting]],0)</f>
        <v>22866.783100000001</v>
      </c>
      <c r="F5882" s="6">
        <f>Table1[[#This Row],[Belastbaar loon]]-Table1[[#This Row],[Belasting]]</f>
        <v>43774.216899999999</v>
      </c>
      <c r="G5882" s="2">
        <f>(Table1[[#This Row],[Belastbaar loon]]-Table1[[#This Row],[Netto loon]])/Table1[[#This Row],[Belastbaar loon]]</f>
        <v>0.34313385303341787</v>
      </c>
      <c r="H5882" s="14">
        <f t="shared" ca="1" si="86"/>
        <v>22861.880899999996</v>
      </c>
      <c r="I5882" s="14">
        <f ca="1">IF(ROW()=2, Table1[[#This Row],[Netto loon]], INDIRECT(ADDRESS(ROW()-1,COLUMN(F:F))))</f>
        <v>43769.119100000004</v>
      </c>
      <c r="J5882" s="6">
        <f ca="1">IF(ROW()=2, 0, Table1[[#This Row],[Belastbaar loon]]-INDIRECT(ADDRESS(ROW()-1,COLUMN(A:A))))</f>
        <v>10</v>
      </c>
      <c r="K5882" s="6">
        <f ca="1">Table1[[#This Row],[Netto loon]]-Table1[[#This Row],[Netto vorige schijf]]</f>
        <v>5.0977999999959138</v>
      </c>
      <c r="L5882" s="2">
        <f ca="1">(Table1[[#This Row],[Bruto tov vorige schijf]]-Table1[[#This Row],[Netto tov vorige schijf]])/MAX(Table1[[#This Row],[Bruto tov vorige schijf]],1)</f>
        <v>0.49022000000040861</v>
      </c>
    </row>
    <row r="5883" spans="1:12" x14ac:dyDescent="0.25">
      <c r="A5883" s="14">
        <v>66651</v>
      </c>
      <c r="B5883" s="6">
        <f>LoonHeffing2020(Table1[[#This Row],[Belastbaar loon]])</f>
        <v>24894.148499999999</v>
      </c>
      <c r="C5883" s="6">
        <f>AlgemeneHeffingsKorting2020(Table1[[#This Row],[Belastbaar loon]])</f>
        <v>105.28320000000002</v>
      </c>
      <c r="D5883" s="14">
        <f>ArbeidsKorting2020(Table1[[#This Row],[Belastbaar loon]])</f>
        <v>1917.18</v>
      </c>
      <c r="E5883" s="14">
        <f>MAX(Table1[[#This Row],[Loonheffing]]-Table1[[#This Row],[Algemene Heffingskorting]]-Table1[[#This Row],[Arbeidskorting]],0)</f>
        <v>22871.685299999997</v>
      </c>
      <c r="F5883" s="6">
        <f>Table1[[#This Row],[Belastbaar loon]]-Table1[[#This Row],[Belasting]]</f>
        <v>43779.314700000003</v>
      </c>
      <c r="G5883" s="2">
        <f>(Table1[[#This Row],[Belastbaar loon]]-Table1[[#This Row],[Netto loon]])/Table1[[#This Row],[Belastbaar loon]]</f>
        <v>0.3431559211414682</v>
      </c>
      <c r="H5883" s="14">
        <f t="shared" ca="1" si="86"/>
        <v>22866.783100000001</v>
      </c>
      <c r="I5883" s="14">
        <f ca="1">IF(ROW()=2, Table1[[#This Row],[Netto loon]], INDIRECT(ADDRESS(ROW()-1,COLUMN(F:F))))</f>
        <v>43774.216899999999</v>
      </c>
      <c r="J5883" s="6">
        <f ca="1">IF(ROW()=2, 0, Table1[[#This Row],[Belastbaar loon]]-INDIRECT(ADDRESS(ROW()-1,COLUMN(A:A))))</f>
        <v>10</v>
      </c>
      <c r="K5883" s="6">
        <f ca="1">Table1[[#This Row],[Netto loon]]-Table1[[#This Row],[Netto vorige schijf]]</f>
        <v>5.0978000000031898</v>
      </c>
      <c r="L5883" s="2">
        <f ca="1">(Table1[[#This Row],[Bruto tov vorige schijf]]-Table1[[#This Row],[Netto tov vorige schijf]])/MAX(Table1[[#This Row],[Bruto tov vorige schijf]],1)</f>
        <v>0.49021999999968102</v>
      </c>
    </row>
    <row r="5884" spans="1:12" x14ac:dyDescent="0.25">
      <c r="A5884" s="14">
        <v>66661</v>
      </c>
      <c r="B5884" s="6">
        <f>LoonHeffing2020(Table1[[#This Row],[Belastbaar loon]])</f>
        <v>24897.8835</v>
      </c>
      <c r="C5884" s="6">
        <f>AlgemeneHeffingsKorting2020(Table1[[#This Row],[Belastbaar loon]])</f>
        <v>104.71600000000002</v>
      </c>
      <c r="D5884" s="14">
        <f>ArbeidsKorting2020(Table1[[#This Row],[Belastbaar loon]])</f>
        <v>1916.5800000000002</v>
      </c>
      <c r="E5884" s="14">
        <f>MAX(Table1[[#This Row],[Loonheffing]]-Table1[[#This Row],[Algemene Heffingskorting]]-Table1[[#This Row],[Arbeidskorting]],0)</f>
        <v>22876.587499999998</v>
      </c>
      <c r="F5884" s="6">
        <f>Table1[[#This Row],[Belastbaar loon]]-Table1[[#This Row],[Belasting]]</f>
        <v>43784.412500000006</v>
      </c>
      <c r="G5884" s="2">
        <f>(Table1[[#This Row],[Belastbaar loon]]-Table1[[#This Row],[Netto loon]])/Table1[[#This Row],[Belastbaar loon]]</f>
        <v>0.34317798262852334</v>
      </c>
      <c r="H5884" s="14">
        <f t="shared" ca="1" si="86"/>
        <v>22871.685299999997</v>
      </c>
      <c r="I5884" s="14">
        <f ca="1">IF(ROW()=2, Table1[[#This Row],[Netto loon]], INDIRECT(ADDRESS(ROW()-1,COLUMN(F:F))))</f>
        <v>43779.314700000003</v>
      </c>
      <c r="J5884" s="6">
        <f ca="1">IF(ROW()=2, 0, Table1[[#This Row],[Belastbaar loon]]-INDIRECT(ADDRESS(ROW()-1,COLUMN(A:A))))</f>
        <v>10</v>
      </c>
      <c r="K5884" s="6">
        <f ca="1">Table1[[#This Row],[Netto loon]]-Table1[[#This Row],[Netto vorige schijf]]</f>
        <v>5.0978000000031898</v>
      </c>
      <c r="L5884" s="2">
        <f ca="1">(Table1[[#This Row],[Bruto tov vorige schijf]]-Table1[[#This Row],[Netto tov vorige schijf]])/MAX(Table1[[#This Row],[Bruto tov vorige schijf]],1)</f>
        <v>0.49021999999968102</v>
      </c>
    </row>
    <row r="5885" spans="1:12" x14ac:dyDescent="0.25">
      <c r="A5885" s="14">
        <v>66671</v>
      </c>
      <c r="B5885" s="6">
        <f>LoonHeffing2020(Table1[[#This Row],[Belastbaar loon]])</f>
        <v>24901.6185</v>
      </c>
      <c r="C5885" s="6">
        <f>AlgemeneHeffingsKorting2020(Table1[[#This Row],[Belastbaar loon]])</f>
        <v>104.14880000000002</v>
      </c>
      <c r="D5885" s="14">
        <f>ArbeidsKorting2020(Table1[[#This Row],[Belastbaar loon]])</f>
        <v>1915.98</v>
      </c>
      <c r="E5885" s="14">
        <f>MAX(Table1[[#This Row],[Loonheffing]]-Table1[[#This Row],[Algemene Heffingskorting]]-Table1[[#This Row],[Arbeidskorting]],0)</f>
        <v>22881.489700000002</v>
      </c>
      <c r="F5885" s="6">
        <f>Table1[[#This Row],[Belastbaar loon]]-Table1[[#This Row],[Belasting]]</f>
        <v>43789.510299999994</v>
      </c>
      <c r="G5885" s="2">
        <f>(Table1[[#This Row],[Belastbaar loon]]-Table1[[#This Row],[Netto loon]])/Table1[[#This Row],[Belastbaar loon]]</f>
        <v>0.34320003749756273</v>
      </c>
      <c r="H5885" s="14">
        <f t="shared" ca="1" si="86"/>
        <v>22876.587499999998</v>
      </c>
      <c r="I5885" s="14">
        <f ca="1">IF(ROW()=2, Table1[[#This Row],[Netto loon]], INDIRECT(ADDRESS(ROW()-1,COLUMN(F:F))))</f>
        <v>43784.412500000006</v>
      </c>
      <c r="J5885" s="6">
        <f ca="1">IF(ROW()=2, 0, Table1[[#This Row],[Belastbaar loon]]-INDIRECT(ADDRESS(ROW()-1,COLUMN(A:A))))</f>
        <v>10</v>
      </c>
      <c r="K5885" s="6">
        <f ca="1">Table1[[#This Row],[Netto loon]]-Table1[[#This Row],[Netto vorige schijf]]</f>
        <v>5.0977999999886379</v>
      </c>
      <c r="L5885" s="2">
        <f ca="1">(Table1[[#This Row],[Bruto tov vorige schijf]]-Table1[[#This Row],[Netto tov vorige schijf]])/MAX(Table1[[#This Row],[Bruto tov vorige schijf]],1)</f>
        <v>0.49022000000113619</v>
      </c>
    </row>
    <row r="5886" spans="1:12" x14ac:dyDescent="0.25">
      <c r="A5886" s="14">
        <v>66681</v>
      </c>
      <c r="B5886" s="6">
        <f>LoonHeffing2020(Table1[[#This Row],[Belastbaar loon]])</f>
        <v>24905.353500000001</v>
      </c>
      <c r="C5886" s="6">
        <f>AlgemeneHeffingsKorting2020(Table1[[#This Row],[Belastbaar loon]])</f>
        <v>103.58160000000002</v>
      </c>
      <c r="D5886" s="14">
        <f>ArbeidsKorting2020(Table1[[#This Row],[Belastbaar loon]])</f>
        <v>1915.38</v>
      </c>
      <c r="E5886" s="14">
        <f>MAX(Table1[[#This Row],[Loonheffing]]-Table1[[#This Row],[Algemene Heffingskorting]]-Table1[[#This Row],[Arbeidskorting]],0)</f>
        <v>22886.391899999999</v>
      </c>
      <c r="F5886" s="6">
        <f>Table1[[#This Row],[Belastbaar loon]]-Table1[[#This Row],[Belasting]]</f>
        <v>43794.608099999998</v>
      </c>
      <c r="G5886" s="2">
        <f>(Table1[[#This Row],[Belastbaar loon]]-Table1[[#This Row],[Netto loon]])/Table1[[#This Row],[Belastbaar loon]]</f>
        <v>0.34322208575156343</v>
      </c>
      <c r="H5886" s="14">
        <f t="shared" ca="1" si="86"/>
        <v>22881.489700000002</v>
      </c>
      <c r="I5886" s="14">
        <f ca="1">IF(ROW()=2, Table1[[#This Row],[Netto loon]], INDIRECT(ADDRESS(ROW()-1,COLUMN(F:F))))</f>
        <v>43789.510299999994</v>
      </c>
      <c r="J5886" s="6">
        <f ca="1">IF(ROW()=2, 0, Table1[[#This Row],[Belastbaar loon]]-INDIRECT(ADDRESS(ROW()-1,COLUMN(A:A))))</f>
        <v>10</v>
      </c>
      <c r="K5886" s="6">
        <f ca="1">Table1[[#This Row],[Netto loon]]-Table1[[#This Row],[Netto vorige schijf]]</f>
        <v>5.0978000000031898</v>
      </c>
      <c r="L5886" s="2">
        <f ca="1">(Table1[[#This Row],[Bruto tov vorige schijf]]-Table1[[#This Row],[Netto tov vorige schijf]])/MAX(Table1[[#This Row],[Bruto tov vorige schijf]],1)</f>
        <v>0.49021999999968102</v>
      </c>
    </row>
    <row r="5887" spans="1:12" x14ac:dyDescent="0.25">
      <c r="A5887" s="14">
        <v>66691</v>
      </c>
      <c r="B5887" s="6">
        <f>LoonHeffing2020(Table1[[#This Row],[Belastbaar loon]])</f>
        <v>24909.088500000002</v>
      </c>
      <c r="C5887" s="6">
        <f>AlgemeneHeffingsKorting2020(Table1[[#This Row],[Belastbaar loon]])</f>
        <v>103.01440000000002</v>
      </c>
      <c r="D5887" s="14">
        <f>ArbeidsKorting2020(Table1[[#This Row],[Belastbaar loon]])</f>
        <v>1914.78</v>
      </c>
      <c r="E5887" s="14">
        <f>MAX(Table1[[#This Row],[Loonheffing]]-Table1[[#This Row],[Algemene Heffingskorting]]-Table1[[#This Row],[Arbeidskorting]],0)</f>
        <v>22891.294100000003</v>
      </c>
      <c r="F5887" s="6">
        <f>Table1[[#This Row],[Belastbaar loon]]-Table1[[#This Row],[Belasting]]</f>
        <v>43799.705900000001</v>
      </c>
      <c r="G5887" s="2">
        <f>(Table1[[#This Row],[Belastbaar loon]]-Table1[[#This Row],[Netto loon]])/Table1[[#This Row],[Belastbaar loon]]</f>
        <v>0.34324412739350135</v>
      </c>
      <c r="H5887" s="14">
        <f t="shared" ca="1" si="86"/>
        <v>22886.391899999999</v>
      </c>
      <c r="I5887" s="14">
        <f ca="1">IF(ROW()=2, Table1[[#This Row],[Netto loon]], INDIRECT(ADDRESS(ROW()-1,COLUMN(F:F))))</f>
        <v>43794.608099999998</v>
      </c>
      <c r="J5887" s="6">
        <f ca="1">IF(ROW()=2, 0, Table1[[#This Row],[Belastbaar loon]]-INDIRECT(ADDRESS(ROW()-1,COLUMN(A:A))))</f>
        <v>10</v>
      </c>
      <c r="K5887" s="6">
        <f ca="1">Table1[[#This Row],[Netto loon]]-Table1[[#This Row],[Netto vorige schijf]]</f>
        <v>5.0978000000031898</v>
      </c>
      <c r="L5887" s="2">
        <f ca="1">(Table1[[#This Row],[Bruto tov vorige schijf]]-Table1[[#This Row],[Netto tov vorige schijf]])/MAX(Table1[[#This Row],[Bruto tov vorige schijf]],1)</f>
        <v>0.49021999999968102</v>
      </c>
    </row>
    <row r="5888" spans="1:12" x14ac:dyDescent="0.25">
      <c r="A5888" s="14">
        <v>66701</v>
      </c>
      <c r="B5888" s="6">
        <f>LoonHeffing2020(Table1[[#This Row],[Belastbaar loon]])</f>
        <v>24912.823499999999</v>
      </c>
      <c r="C5888" s="6">
        <f>AlgemeneHeffingsKorting2020(Table1[[#This Row],[Belastbaar loon]])</f>
        <v>102.44720000000002</v>
      </c>
      <c r="D5888" s="14">
        <f>ArbeidsKorting2020(Table1[[#This Row],[Belastbaar loon]])</f>
        <v>1914.18</v>
      </c>
      <c r="E5888" s="14">
        <f>MAX(Table1[[#This Row],[Loonheffing]]-Table1[[#This Row],[Algemene Heffingskorting]]-Table1[[#This Row],[Arbeidskorting]],0)</f>
        <v>22896.1963</v>
      </c>
      <c r="F5888" s="6">
        <f>Table1[[#This Row],[Belastbaar loon]]-Table1[[#This Row],[Belasting]]</f>
        <v>43804.803700000004</v>
      </c>
      <c r="G5888" s="2">
        <f>(Table1[[#This Row],[Belastbaar loon]]-Table1[[#This Row],[Netto loon]])/Table1[[#This Row],[Belastbaar loon]]</f>
        <v>0.34326616242635039</v>
      </c>
      <c r="H5888" s="14">
        <f t="shared" ca="1" si="86"/>
        <v>22891.294100000003</v>
      </c>
      <c r="I5888" s="14">
        <f ca="1">IF(ROW()=2, Table1[[#This Row],[Netto loon]], INDIRECT(ADDRESS(ROW()-1,COLUMN(F:F))))</f>
        <v>43799.705900000001</v>
      </c>
      <c r="J5888" s="6">
        <f ca="1">IF(ROW()=2, 0, Table1[[#This Row],[Belastbaar loon]]-INDIRECT(ADDRESS(ROW()-1,COLUMN(A:A))))</f>
        <v>10</v>
      </c>
      <c r="K5888" s="6">
        <f ca="1">Table1[[#This Row],[Netto loon]]-Table1[[#This Row],[Netto vorige schijf]]</f>
        <v>5.0978000000031898</v>
      </c>
      <c r="L5888" s="2">
        <f ca="1">(Table1[[#This Row],[Bruto tov vorige schijf]]-Table1[[#This Row],[Netto tov vorige schijf]])/MAX(Table1[[#This Row],[Bruto tov vorige schijf]],1)</f>
        <v>0.49021999999968102</v>
      </c>
    </row>
    <row r="5889" spans="1:12" x14ac:dyDescent="0.25">
      <c r="A5889" s="14">
        <v>66711</v>
      </c>
      <c r="B5889" s="6">
        <f>LoonHeffing2020(Table1[[#This Row],[Belastbaar loon]])</f>
        <v>24916.558499999999</v>
      </c>
      <c r="C5889" s="6">
        <f>AlgemeneHeffingsKorting2020(Table1[[#This Row],[Belastbaar loon]])</f>
        <v>101.88000000000002</v>
      </c>
      <c r="D5889" s="14">
        <f>ArbeidsKorting2020(Table1[[#This Row],[Belastbaar loon]])</f>
        <v>1913.5800000000002</v>
      </c>
      <c r="E5889" s="14">
        <f>MAX(Table1[[#This Row],[Loonheffing]]-Table1[[#This Row],[Algemene Heffingskorting]]-Table1[[#This Row],[Arbeidskorting]],0)</f>
        <v>22901.098499999996</v>
      </c>
      <c r="F5889" s="6">
        <f>Table1[[#This Row],[Belastbaar loon]]-Table1[[#This Row],[Belasting]]</f>
        <v>43809.901500000007</v>
      </c>
      <c r="G5889" s="2">
        <f>(Table1[[#This Row],[Belastbaar loon]]-Table1[[#This Row],[Netto loon]])/Table1[[#This Row],[Belastbaar loon]]</f>
        <v>0.3432881908530826</v>
      </c>
      <c r="H5889" s="14">
        <f t="shared" ca="1" si="86"/>
        <v>22896.1963</v>
      </c>
      <c r="I5889" s="14">
        <f ca="1">IF(ROW()=2, Table1[[#This Row],[Netto loon]], INDIRECT(ADDRESS(ROW()-1,COLUMN(F:F))))</f>
        <v>43804.803700000004</v>
      </c>
      <c r="J5889" s="6">
        <f ca="1">IF(ROW()=2, 0, Table1[[#This Row],[Belastbaar loon]]-INDIRECT(ADDRESS(ROW()-1,COLUMN(A:A))))</f>
        <v>10</v>
      </c>
      <c r="K5889" s="6">
        <f ca="1">Table1[[#This Row],[Netto loon]]-Table1[[#This Row],[Netto vorige schijf]]</f>
        <v>5.0978000000031898</v>
      </c>
      <c r="L5889" s="2">
        <f ca="1">(Table1[[#This Row],[Bruto tov vorige schijf]]-Table1[[#This Row],[Netto tov vorige schijf]])/MAX(Table1[[#This Row],[Bruto tov vorige schijf]],1)</f>
        <v>0.49021999999968102</v>
      </c>
    </row>
    <row r="5890" spans="1:12" x14ac:dyDescent="0.25">
      <c r="A5890" s="14">
        <v>66721</v>
      </c>
      <c r="B5890" s="6">
        <f>LoonHeffing2020(Table1[[#This Row],[Belastbaar loon]])</f>
        <v>24920.2935</v>
      </c>
      <c r="C5890" s="6">
        <f>AlgemeneHeffingsKorting2020(Table1[[#This Row],[Belastbaar loon]])</f>
        <v>101.31280000000002</v>
      </c>
      <c r="D5890" s="14">
        <f>ArbeidsKorting2020(Table1[[#This Row],[Belastbaar loon]])</f>
        <v>1912.98</v>
      </c>
      <c r="E5890" s="14">
        <f>MAX(Table1[[#This Row],[Loonheffing]]-Table1[[#This Row],[Algemene Heffingskorting]]-Table1[[#This Row],[Arbeidskorting]],0)</f>
        <v>22906.000700000001</v>
      </c>
      <c r="F5890" s="6">
        <f>Table1[[#This Row],[Belastbaar loon]]-Table1[[#This Row],[Belasting]]</f>
        <v>43814.999299999996</v>
      </c>
      <c r="G5890" s="2">
        <f>(Table1[[#This Row],[Belastbaar loon]]-Table1[[#This Row],[Netto loon]])/Table1[[#This Row],[Belastbaar loon]]</f>
        <v>0.34331021267666856</v>
      </c>
      <c r="H5890" s="14">
        <f t="shared" ca="1" si="86"/>
        <v>22901.098499999996</v>
      </c>
      <c r="I5890" s="14">
        <f ca="1">IF(ROW()=2, Table1[[#This Row],[Netto loon]], INDIRECT(ADDRESS(ROW()-1,COLUMN(F:F))))</f>
        <v>43809.901500000007</v>
      </c>
      <c r="J5890" s="6">
        <f ca="1">IF(ROW()=2, 0, Table1[[#This Row],[Belastbaar loon]]-INDIRECT(ADDRESS(ROW()-1,COLUMN(A:A))))</f>
        <v>10</v>
      </c>
      <c r="K5890" s="6">
        <f ca="1">Table1[[#This Row],[Netto loon]]-Table1[[#This Row],[Netto vorige schijf]]</f>
        <v>5.0977999999886379</v>
      </c>
      <c r="L5890" s="2">
        <f ca="1">(Table1[[#This Row],[Bruto tov vorige schijf]]-Table1[[#This Row],[Netto tov vorige schijf]])/MAX(Table1[[#This Row],[Bruto tov vorige schijf]],1)</f>
        <v>0.49022000000113619</v>
      </c>
    </row>
    <row r="5891" spans="1:12" x14ac:dyDescent="0.25">
      <c r="A5891" s="14">
        <v>66731</v>
      </c>
      <c r="B5891" s="6">
        <f>LoonHeffing2020(Table1[[#This Row],[Belastbaar loon]])</f>
        <v>24924.0285</v>
      </c>
      <c r="C5891" s="6">
        <f>AlgemeneHeffingsKorting2020(Table1[[#This Row],[Belastbaar loon]])</f>
        <v>100.74560000000002</v>
      </c>
      <c r="D5891" s="14">
        <f>ArbeidsKorting2020(Table1[[#This Row],[Belastbaar loon]])</f>
        <v>1912.38</v>
      </c>
      <c r="E5891" s="14">
        <f>MAX(Table1[[#This Row],[Loonheffing]]-Table1[[#This Row],[Algemene Heffingskorting]]-Table1[[#This Row],[Arbeidskorting]],0)</f>
        <v>22910.902900000001</v>
      </c>
      <c r="F5891" s="6">
        <f>Table1[[#This Row],[Belastbaar loon]]-Table1[[#This Row],[Belasting]]</f>
        <v>43820.097099999999</v>
      </c>
      <c r="G5891" s="2">
        <f>(Table1[[#This Row],[Belastbaar loon]]-Table1[[#This Row],[Netto loon]])/Table1[[#This Row],[Belastbaar loon]]</f>
        <v>0.34333222790007645</v>
      </c>
      <c r="H5891" s="14">
        <f t="shared" ca="1" si="86"/>
        <v>22906.000700000001</v>
      </c>
      <c r="I5891" s="14">
        <f ca="1">IF(ROW()=2, Table1[[#This Row],[Netto loon]], INDIRECT(ADDRESS(ROW()-1,COLUMN(F:F))))</f>
        <v>43814.999299999996</v>
      </c>
      <c r="J5891" s="6">
        <f ca="1">IF(ROW()=2, 0, Table1[[#This Row],[Belastbaar loon]]-INDIRECT(ADDRESS(ROW()-1,COLUMN(A:A))))</f>
        <v>10</v>
      </c>
      <c r="K5891" s="6">
        <f ca="1">Table1[[#This Row],[Netto loon]]-Table1[[#This Row],[Netto vorige schijf]]</f>
        <v>5.0978000000031898</v>
      </c>
      <c r="L5891" s="2">
        <f ca="1">(Table1[[#This Row],[Bruto tov vorige schijf]]-Table1[[#This Row],[Netto tov vorige schijf]])/MAX(Table1[[#This Row],[Bruto tov vorige schijf]],1)</f>
        <v>0.49021999999968102</v>
      </c>
    </row>
    <row r="5892" spans="1:12" x14ac:dyDescent="0.25">
      <c r="A5892" s="14">
        <v>66741</v>
      </c>
      <c r="B5892" s="6">
        <f>LoonHeffing2020(Table1[[#This Row],[Belastbaar loon]])</f>
        <v>24927.763500000001</v>
      </c>
      <c r="C5892" s="6">
        <f>AlgemeneHeffingsKorting2020(Table1[[#This Row],[Belastbaar loon]])</f>
        <v>100.17840000000002</v>
      </c>
      <c r="D5892" s="14">
        <f>ArbeidsKorting2020(Table1[[#This Row],[Belastbaar loon]])</f>
        <v>1911.78</v>
      </c>
      <c r="E5892" s="14">
        <f>MAX(Table1[[#This Row],[Loonheffing]]-Table1[[#This Row],[Algemene Heffingskorting]]-Table1[[#This Row],[Arbeidskorting]],0)</f>
        <v>22915.805100000001</v>
      </c>
      <c r="F5892" s="6">
        <f>Table1[[#This Row],[Belastbaar loon]]-Table1[[#This Row],[Belasting]]</f>
        <v>43825.194900000002</v>
      </c>
      <c r="G5892" s="2">
        <f>(Table1[[#This Row],[Belastbaar loon]]-Table1[[#This Row],[Netto loon]])/Table1[[#This Row],[Belastbaar loon]]</f>
        <v>0.34335423652627317</v>
      </c>
      <c r="H5892" s="14">
        <f t="shared" ca="1" si="86"/>
        <v>22910.902900000001</v>
      </c>
      <c r="I5892" s="14">
        <f ca="1">IF(ROW()=2, Table1[[#This Row],[Netto loon]], INDIRECT(ADDRESS(ROW()-1,COLUMN(F:F))))</f>
        <v>43820.097099999999</v>
      </c>
      <c r="J5892" s="6">
        <f ca="1">IF(ROW()=2, 0, Table1[[#This Row],[Belastbaar loon]]-INDIRECT(ADDRESS(ROW()-1,COLUMN(A:A))))</f>
        <v>10</v>
      </c>
      <c r="K5892" s="6">
        <f ca="1">Table1[[#This Row],[Netto loon]]-Table1[[#This Row],[Netto vorige schijf]]</f>
        <v>5.0978000000031898</v>
      </c>
      <c r="L5892" s="2">
        <f ca="1">(Table1[[#This Row],[Bruto tov vorige schijf]]-Table1[[#This Row],[Netto tov vorige schijf]])/MAX(Table1[[#This Row],[Bruto tov vorige schijf]],1)</f>
        <v>0.49021999999968102</v>
      </c>
    </row>
    <row r="5893" spans="1:12" x14ac:dyDescent="0.25">
      <c r="A5893" s="14">
        <v>66751</v>
      </c>
      <c r="B5893" s="6">
        <f>LoonHeffing2020(Table1[[#This Row],[Belastbaar loon]])</f>
        <v>24931.498500000002</v>
      </c>
      <c r="C5893" s="6">
        <f>AlgemeneHeffingsKorting2020(Table1[[#This Row],[Belastbaar loon]])</f>
        <v>99.611200000000025</v>
      </c>
      <c r="D5893" s="14">
        <f>ArbeidsKorting2020(Table1[[#This Row],[Belastbaar loon]])</f>
        <v>1911.18</v>
      </c>
      <c r="E5893" s="14">
        <f>MAX(Table1[[#This Row],[Loonheffing]]-Table1[[#This Row],[Algemene Heffingskorting]]-Table1[[#This Row],[Arbeidskorting]],0)</f>
        <v>22920.707300000002</v>
      </c>
      <c r="F5893" s="6">
        <f>Table1[[#This Row],[Belastbaar loon]]-Table1[[#This Row],[Belasting]]</f>
        <v>43830.292699999998</v>
      </c>
      <c r="G5893" s="2">
        <f>(Table1[[#This Row],[Belastbaar loon]]-Table1[[#This Row],[Netto loon]])/Table1[[#This Row],[Belastbaar loon]]</f>
        <v>0.34337623855822386</v>
      </c>
      <c r="H5893" s="14">
        <f t="shared" ca="1" si="86"/>
        <v>22915.805100000001</v>
      </c>
      <c r="I5893" s="14">
        <f ca="1">IF(ROW()=2, Table1[[#This Row],[Netto loon]], INDIRECT(ADDRESS(ROW()-1,COLUMN(F:F))))</f>
        <v>43825.194900000002</v>
      </c>
      <c r="J5893" s="6">
        <f ca="1">IF(ROW()=2, 0, Table1[[#This Row],[Belastbaar loon]]-INDIRECT(ADDRESS(ROW()-1,COLUMN(A:A))))</f>
        <v>10</v>
      </c>
      <c r="K5893" s="6">
        <f ca="1">Table1[[#This Row],[Netto loon]]-Table1[[#This Row],[Netto vorige schijf]]</f>
        <v>5.0977999999959138</v>
      </c>
      <c r="L5893" s="2">
        <f ca="1">(Table1[[#This Row],[Bruto tov vorige schijf]]-Table1[[#This Row],[Netto tov vorige schijf]])/MAX(Table1[[#This Row],[Bruto tov vorige schijf]],1)</f>
        <v>0.49022000000040861</v>
      </c>
    </row>
    <row r="5894" spans="1:12" x14ac:dyDescent="0.25">
      <c r="A5894" s="14">
        <v>66761</v>
      </c>
      <c r="B5894" s="6">
        <f>LoonHeffing2020(Table1[[#This Row],[Belastbaar loon]])</f>
        <v>24935.233499999998</v>
      </c>
      <c r="C5894" s="6">
        <f>AlgemeneHeffingsKorting2020(Table1[[#This Row],[Belastbaar loon]])</f>
        <v>99.044000000000025</v>
      </c>
      <c r="D5894" s="14">
        <f>ArbeidsKorting2020(Table1[[#This Row],[Belastbaar loon]])</f>
        <v>1910.5800000000002</v>
      </c>
      <c r="E5894" s="14">
        <f>MAX(Table1[[#This Row],[Loonheffing]]-Table1[[#This Row],[Algemene Heffingskorting]]-Table1[[#This Row],[Arbeidskorting]],0)</f>
        <v>22925.609499999995</v>
      </c>
      <c r="F5894" s="6">
        <f>Table1[[#This Row],[Belastbaar loon]]-Table1[[#This Row],[Belasting]]</f>
        <v>43835.390500000009</v>
      </c>
      <c r="G5894" s="2">
        <f>(Table1[[#This Row],[Belastbaar loon]]-Table1[[#This Row],[Netto loon]])/Table1[[#This Row],[Belastbaar loon]]</f>
        <v>0.34339823399889147</v>
      </c>
      <c r="H5894" s="14">
        <f t="shared" ca="1" si="86"/>
        <v>22920.707300000002</v>
      </c>
      <c r="I5894" s="14">
        <f ca="1">IF(ROW()=2, Table1[[#This Row],[Netto loon]], INDIRECT(ADDRESS(ROW()-1,COLUMN(F:F))))</f>
        <v>43830.292699999998</v>
      </c>
      <c r="J5894" s="6">
        <f ca="1">IF(ROW()=2, 0, Table1[[#This Row],[Belastbaar loon]]-INDIRECT(ADDRESS(ROW()-1,COLUMN(A:A))))</f>
        <v>10</v>
      </c>
      <c r="K5894" s="6">
        <f ca="1">Table1[[#This Row],[Netto loon]]-Table1[[#This Row],[Netto vorige schijf]]</f>
        <v>5.0978000000104657</v>
      </c>
      <c r="L5894" s="2">
        <f ca="1">(Table1[[#This Row],[Bruto tov vorige schijf]]-Table1[[#This Row],[Netto tov vorige schijf]])/MAX(Table1[[#This Row],[Bruto tov vorige schijf]],1)</f>
        <v>0.49021999999895344</v>
      </c>
    </row>
    <row r="5895" spans="1:12" x14ac:dyDescent="0.25">
      <c r="A5895" s="14">
        <v>66771</v>
      </c>
      <c r="B5895" s="6">
        <f>LoonHeffing2020(Table1[[#This Row],[Belastbaar loon]])</f>
        <v>24938.968499999999</v>
      </c>
      <c r="C5895" s="6">
        <f>AlgemeneHeffingsKorting2020(Table1[[#This Row],[Belastbaar loon]])</f>
        <v>98.476800000000026</v>
      </c>
      <c r="D5895" s="14">
        <f>ArbeidsKorting2020(Table1[[#This Row],[Belastbaar loon]])</f>
        <v>1909.98</v>
      </c>
      <c r="E5895" s="14">
        <f>MAX(Table1[[#This Row],[Loonheffing]]-Table1[[#This Row],[Algemene Heffingskorting]]-Table1[[#This Row],[Arbeidskorting]],0)</f>
        <v>22930.511699999999</v>
      </c>
      <c r="F5895" s="6">
        <f>Table1[[#This Row],[Belastbaar loon]]-Table1[[#This Row],[Belasting]]</f>
        <v>43840.488299999997</v>
      </c>
      <c r="G5895" s="2">
        <f>(Table1[[#This Row],[Belastbaar loon]]-Table1[[#This Row],[Netto loon]])/Table1[[#This Row],[Belastbaar loon]]</f>
        <v>0.34342022285123786</v>
      </c>
      <c r="H5895" s="14">
        <f t="shared" ca="1" si="86"/>
        <v>22925.609499999995</v>
      </c>
      <c r="I5895" s="14">
        <f ca="1">IF(ROW()=2, Table1[[#This Row],[Netto loon]], INDIRECT(ADDRESS(ROW()-1,COLUMN(F:F))))</f>
        <v>43835.390500000009</v>
      </c>
      <c r="J5895" s="6">
        <f ca="1">IF(ROW()=2, 0, Table1[[#This Row],[Belastbaar loon]]-INDIRECT(ADDRESS(ROW()-1,COLUMN(A:A))))</f>
        <v>10</v>
      </c>
      <c r="K5895" s="6">
        <f ca="1">Table1[[#This Row],[Netto loon]]-Table1[[#This Row],[Netto vorige schijf]]</f>
        <v>5.0977999999886379</v>
      </c>
      <c r="L5895" s="2">
        <f ca="1">(Table1[[#This Row],[Bruto tov vorige schijf]]-Table1[[#This Row],[Netto tov vorige schijf]])/MAX(Table1[[#This Row],[Bruto tov vorige schijf]],1)</f>
        <v>0.49022000000113619</v>
      </c>
    </row>
    <row r="5896" spans="1:12" x14ac:dyDescent="0.25">
      <c r="A5896" s="14">
        <v>66781</v>
      </c>
      <c r="B5896" s="6">
        <f>LoonHeffing2020(Table1[[#This Row],[Belastbaar loon]])</f>
        <v>24942.7035</v>
      </c>
      <c r="C5896" s="6">
        <f>AlgemeneHeffingsKorting2020(Table1[[#This Row],[Belastbaar loon]])</f>
        <v>97.909600000000026</v>
      </c>
      <c r="D5896" s="14">
        <f>ArbeidsKorting2020(Table1[[#This Row],[Belastbaar loon]])</f>
        <v>1909.38</v>
      </c>
      <c r="E5896" s="14">
        <f>MAX(Table1[[#This Row],[Loonheffing]]-Table1[[#This Row],[Algemene Heffingskorting]]-Table1[[#This Row],[Arbeidskorting]],0)</f>
        <v>22935.4139</v>
      </c>
      <c r="F5896" s="6">
        <f>Table1[[#This Row],[Belastbaar loon]]-Table1[[#This Row],[Belasting]]</f>
        <v>43845.5861</v>
      </c>
      <c r="G5896" s="2">
        <f>(Table1[[#This Row],[Belastbaar loon]]-Table1[[#This Row],[Netto loon]])/Table1[[#This Row],[Belastbaar loon]]</f>
        <v>0.34344220511822227</v>
      </c>
      <c r="H5896" s="14">
        <f t="shared" ca="1" si="86"/>
        <v>22930.511699999999</v>
      </c>
      <c r="I5896" s="14">
        <f ca="1">IF(ROW()=2, Table1[[#This Row],[Netto loon]], INDIRECT(ADDRESS(ROW()-1,COLUMN(F:F))))</f>
        <v>43840.488299999997</v>
      </c>
      <c r="J5896" s="6">
        <f ca="1">IF(ROW()=2, 0, Table1[[#This Row],[Belastbaar loon]]-INDIRECT(ADDRESS(ROW()-1,COLUMN(A:A))))</f>
        <v>10</v>
      </c>
      <c r="K5896" s="6">
        <f ca="1">Table1[[#This Row],[Netto loon]]-Table1[[#This Row],[Netto vorige schijf]]</f>
        <v>5.0978000000031898</v>
      </c>
      <c r="L5896" s="2">
        <f ca="1">(Table1[[#This Row],[Bruto tov vorige schijf]]-Table1[[#This Row],[Netto tov vorige schijf]])/MAX(Table1[[#This Row],[Bruto tov vorige schijf]],1)</f>
        <v>0.49021999999968102</v>
      </c>
    </row>
    <row r="5897" spans="1:12" x14ac:dyDescent="0.25">
      <c r="A5897" s="14">
        <v>66791</v>
      </c>
      <c r="B5897" s="6">
        <f>LoonHeffing2020(Table1[[#This Row],[Belastbaar loon]])</f>
        <v>24946.4385</v>
      </c>
      <c r="C5897" s="6">
        <f>AlgemeneHeffingsKorting2020(Table1[[#This Row],[Belastbaar loon]])</f>
        <v>97.342400000000026</v>
      </c>
      <c r="D5897" s="14">
        <f>ArbeidsKorting2020(Table1[[#This Row],[Belastbaar loon]])</f>
        <v>1908.78</v>
      </c>
      <c r="E5897" s="14">
        <f>MAX(Table1[[#This Row],[Loonheffing]]-Table1[[#This Row],[Algemene Heffingskorting]]-Table1[[#This Row],[Arbeidskorting]],0)</f>
        <v>22940.3161</v>
      </c>
      <c r="F5897" s="6">
        <f>Table1[[#This Row],[Belastbaar loon]]-Table1[[#This Row],[Belasting]]</f>
        <v>43850.683900000004</v>
      </c>
      <c r="G5897" s="2">
        <f>(Table1[[#This Row],[Belastbaar loon]]-Table1[[#This Row],[Netto loon]])/Table1[[#This Row],[Belastbaar loon]]</f>
        <v>0.34346418080280272</v>
      </c>
      <c r="H5897" s="14">
        <f t="shared" ca="1" si="86"/>
        <v>22935.4139</v>
      </c>
      <c r="I5897" s="14">
        <f ca="1">IF(ROW()=2, Table1[[#This Row],[Netto loon]], INDIRECT(ADDRESS(ROW()-1,COLUMN(F:F))))</f>
        <v>43845.5861</v>
      </c>
      <c r="J5897" s="6">
        <f ca="1">IF(ROW()=2, 0, Table1[[#This Row],[Belastbaar loon]]-INDIRECT(ADDRESS(ROW()-1,COLUMN(A:A))))</f>
        <v>10</v>
      </c>
      <c r="K5897" s="6">
        <f ca="1">Table1[[#This Row],[Netto loon]]-Table1[[#This Row],[Netto vorige schijf]]</f>
        <v>5.0978000000031898</v>
      </c>
      <c r="L5897" s="2">
        <f ca="1">(Table1[[#This Row],[Bruto tov vorige schijf]]-Table1[[#This Row],[Netto tov vorige schijf]])/MAX(Table1[[#This Row],[Bruto tov vorige schijf]],1)</f>
        <v>0.49021999999968102</v>
      </c>
    </row>
    <row r="5898" spans="1:12" x14ac:dyDescent="0.25">
      <c r="A5898" s="14">
        <v>66801</v>
      </c>
      <c r="B5898" s="6">
        <f>LoonHeffing2020(Table1[[#This Row],[Belastbaar loon]])</f>
        <v>24950.173500000001</v>
      </c>
      <c r="C5898" s="6">
        <f>AlgemeneHeffingsKorting2020(Table1[[#This Row],[Belastbaar loon]])</f>
        <v>96.775200000000012</v>
      </c>
      <c r="D5898" s="14">
        <f>ArbeidsKorting2020(Table1[[#This Row],[Belastbaar loon]])</f>
        <v>1908.18</v>
      </c>
      <c r="E5898" s="14">
        <f>MAX(Table1[[#This Row],[Loonheffing]]-Table1[[#This Row],[Algemene Heffingskorting]]-Table1[[#This Row],[Arbeidskorting]],0)</f>
        <v>22945.2183</v>
      </c>
      <c r="F5898" s="6">
        <f>Table1[[#This Row],[Belastbaar loon]]-Table1[[#This Row],[Belasting]]</f>
        <v>43855.7817</v>
      </c>
      <c r="G5898" s="2">
        <f>(Table1[[#This Row],[Belastbaar loon]]-Table1[[#This Row],[Netto loon]])/Table1[[#This Row],[Belastbaar loon]]</f>
        <v>0.34348614990793552</v>
      </c>
      <c r="H5898" s="14">
        <f t="shared" ca="1" si="86"/>
        <v>22940.3161</v>
      </c>
      <c r="I5898" s="14">
        <f ca="1">IF(ROW()=2, Table1[[#This Row],[Netto loon]], INDIRECT(ADDRESS(ROW()-1,COLUMN(F:F))))</f>
        <v>43850.683900000004</v>
      </c>
      <c r="J5898" s="6">
        <f ca="1">IF(ROW()=2, 0, Table1[[#This Row],[Belastbaar loon]]-INDIRECT(ADDRESS(ROW()-1,COLUMN(A:A))))</f>
        <v>10</v>
      </c>
      <c r="K5898" s="6">
        <f ca="1">Table1[[#This Row],[Netto loon]]-Table1[[#This Row],[Netto vorige schijf]]</f>
        <v>5.0977999999959138</v>
      </c>
      <c r="L5898" s="2">
        <f ca="1">(Table1[[#This Row],[Bruto tov vorige schijf]]-Table1[[#This Row],[Netto tov vorige schijf]])/MAX(Table1[[#This Row],[Bruto tov vorige schijf]],1)</f>
        <v>0.49022000000040861</v>
      </c>
    </row>
    <row r="5899" spans="1:12" x14ac:dyDescent="0.25">
      <c r="A5899" s="14">
        <v>66811</v>
      </c>
      <c r="B5899" s="6">
        <f>LoonHeffing2020(Table1[[#This Row],[Belastbaar loon]])</f>
        <v>24953.908500000001</v>
      </c>
      <c r="C5899" s="6">
        <f>AlgemeneHeffingsKorting2020(Table1[[#This Row],[Belastbaar loon]])</f>
        <v>96.208000000000013</v>
      </c>
      <c r="D5899" s="14">
        <f>ArbeidsKorting2020(Table1[[#This Row],[Belastbaar loon]])</f>
        <v>1907.5800000000002</v>
      </c>
      <c r="E5899" s="14">
        <f>MAX(Table1[[#This Row],[Loonheffing]]-Table1[[#This Row],[Algemene Heffingskorting]]-Table1[[#This Row],[Arbeidskorting]],0)</f>
        <v>22950.120500000001</v>
      </c>
      <c r="F5899" s="6">
        <f>Table1[[#This Row],[Belastbaar loon]]-Table1[[#This Row],[Belasting]]</f>
        <v>43860.879499999995</v>
      </c>
      <c r="G5899" s="2">
        <f>(Table1[[#This Row],[Belastbaar loon]]-Table1[[#This Row],[Netto loon]])/Table1[[#This Row],[Belastbaar loon]]</f>
        <v>0.34350811243657486</v>
      </c>
      <c r="H5899" s="14">
        <f t="shared" ca="1" si="86"/>
        <v>22945.2183</v>
      </c>
      <c r="I5899" s="14">
        <f ca="1">IF(ROW()=2, Table1[[#This Row],[Netto loon]], INDIRECT(ADDRESS(ROW()-1,COLUMN(F:F))))</f>
        <v>43855.7817</v>
      </c>
      <c r="J5899" s="6">
        <f ca="1">IF(ROW()=2, 0, Table1[[#This Row],[Belastbaar loon]]-INDIRECT(ADDRESS(ROW()-1,COLUMN(A:A))))</f>
        <v>10</v>
      </c>
      <c r="K5899" s="6">
        <f ca="1">Table1[[#This Row],[Netto loon]]-Table1[[#This Row],[Netto vorige schijf]]</f>
        <v>5.0977999999959138</v>
      </c>
      <c r="L5899" s="2">
        <f ca="1">(Table1[[#This Row],[Bruto tov vorige schijf]]-Table1[[#This Row],[Netto tov vorige schijf]])/MAX(Table1[[#This Row],[Bruto tov vorige schijf]],1)</f>
        <v>0.49022000000040861</v>
      </c>
    </row>
    <row r="5900" spans="1:12" x14ac:dyDescent="0.25">
      <c r="A5900" s="14">
        <v>66821</v>
      </c>
      <c r="B5900" s="6">
        <f>LoonHeffing2020(Table1[[#This Row],[Belastbaar loon]])</f>
        <v>24957.643499999998</v>
      </c>
      <c r="C5900" s="6">
        <f>AlgemeneHeffingsKorting2020(Table1[[#This Row],[Belastbaar loon]])</f>
        <v>95.640800000000013</v>
      </c>
      <c r="D5900" s="14">
        <f>ArbeidsKorting2020(Table1[[#This Row],[Belastbaar loon]])</f>
        <v>1906.98</v>
      </c>
      <c r="E5900" s="14">
        <f>MAX(Table1[[#This Row],[Loonheffing]]-Table1[[#This Row],[Algemene Heffingskorting]]-Table1[[#This Row],[Arbeidskorting]],0)</f>
        <v>22955.022699999998</v>
      </c>
      <c r="F5900" s="6">
        <f>Table1[[#This Row],[Belastbaar loon]]-Table1[[#This Row],[Belasting]]</f>
        <v>43865.977299999999</v>
      </c>
      <c r="G5900" s="2">
        <f>(Table1[[#This Row],[Belastbaar loon]]-Table1[[#This Row],[Netto loon]])/Table1[[#This Row],[Belastbaar loon]]</f>
        <v>0.34353006839167327</v>
      </c>
      <c r="H5900" s="14">
        <f t="shared" ca="1" si="86"/>
        <v>22950.120500000001</v>
      </c>
      <c r="I5900" s="14">
        <f ca="1">IF(ROW()=2, Table1[[#This Row],[Netto loon]], INDIRECT(ADDRESS(ROW()-1,COLUMN(F:F))))</f>
        <v>43860.879499999995</v>
      </c>
      <c r="J5900" s="6">
        <f ca="1">IF(ROW()=2, 0, Table1[[#This Row],[Belastbaar loon]]-INDIRECT(ADDRESS(ROW()-1,COLUMN(A:A))))</f>
        <v>10</v>
      </c>
      <c r="K5900" s="6">
        <f ca="1">Table1[[#This Row],[Netto loon]]-Table1[[#This Row],[Netto vorige schijf]]</f>
        <v>5.0978000000031898</v>
      </c>
      <c r="L5900" s="2">
        <f ca="1">(Table1[[#This Row],[Bruto tov vorige schijf]]-Table1[[#This Row],[Netto tov vorige schijf]])/MAX(Table1[[#This Row],[Bruto tov vorige schijf]],1)</f>
        <v>0.49021999999968102</v>
      </c>
    </row>
    <row r="5901" spans="1:12" x14ac:dyDescent="0.25">
      <c r="A5901" s="14">
        <v>66831</v>
      </c>
      <c r="B5901" s="6">
        <f>LoonHeffing2020(Table1[[#This Row],[Belastbaar loon]])</f>
        <v>24961.378499999999</v>
      </c>
      <c r="C5901" s="6">
        <f>AlgemeneHeffingsKorting2020(Table1[[#This Row],[Belastbaar loon]])</f>
        <v>95.073600000000013</v>
      </c>
      <c r="D5901" s="14">
        <f>ArbeidsKorting2020(Table1[[#This Row],[Belastbaar loon]])</f>
        <v>1906.38</v>
      </c>
      <c r="E5901" s="14">
        <f>MAX(Table1[[#This Row],[Loonheffing]]-Table1[[#This Row],[Algemene Heffingskorting]]-Table1[[#This Row],[Arbeidskorting]],0)</f>
        <v>22959.924899999998</v>
      </c>
      <c r="F5901" s="6">
        <f>Table1[[#This Row],[Belastbaar loon]]-Table1[[#This Row],[Belasting]]</f>
        <v>43871.075100000002</v>
      </c>
      <c r="G5901" s="2">
        <f>(Table1[[#This Row],[Belastbaar loon]]-Table1[[#This Row],[Netto loon]])/Table1[[#This Row],[Belastbaar loon]]</f>
        <v>0.34355201777618166</v>
      </c>
      <c r="H5901" s="14">
        <f t="shared" ca="1" si="86"/>
        <v>22955.022699999998</v>
      </c>
      <c r="I5901" s="14">
        <f ca="1">IF(ROW()=2, Table1[[#This Row],[Netto loon]], INDIRECT(ADDRESS(ROW()-1,COLUMN(F:F))))</f>
        <v>43865.977299999999</v>
      </c>
      <c r="J5901" s="6">
        <f ca="1">IF(ROW()=2, 0, Table1[[#This Row],[Belastbaar loon]]-INDIRECT(ADDRESS(ROW()-1,COLUMN(A:A))))</f>
        <v>10</v>
      </c>
      <c r="K5901" s="6">
        <f ca="1">Table1[[#This Row],[Netto loon]]-Table1[[#This Row],[Netto vorige schijf]]</f>
        <v>5.0978000000031898</v>
      </c>
      <c r="L5901" s="2">
        <f ca="1">(Table1[[#This Row],[Bruto tov vorige schijf]]-Table1[[#This Row],[Netto tov vorige schijf]])/MAX(Table1[[#This Row],[Bruto tov vorige schijf]],1)</f>
        <v>0.49021999999968102</v>
      </c>
    </row>
    <row r="5902" spans="1:12" x14ac:dyDescent="0.25">
      <c r="A5902" s="14">
        <v>66841</v>
      </c>
      <c r="B5902" s="6">
        <f>LoonHeffing2020(Table1[[#This Row],[Belastbaar loon]])</f>
        <v>24965.113499999999</v>
      </c>
      <c r="C5902" s="6">
        <f>AlgemeneHeffingsKorting2020(Table1[[#This Row],[Belastbaar loon]])</f>
        <v>94.506400000000014</v>
      </c>
      <c r="D5902" s="14">
        <f>ArbeidsKorting2020(Table1[[#This Row],[Belastbaar loon]])</f>
        <v>1905.78</v>
      </c>
      <c r="E5902" s="14">
        <f>MAX(Table1[[#This Row],[Loonheffing]]-Table1[[#This Row],[Algemene Heffingskorting]]-Table1[[#This Row],[Arbeidskorting]],0)</f>
        <v>22964.827100000002</v>
      </c>
      <c r="F5902" s="6">
        <f>Table1[[#This Row],[Belastbaar loon]]-Table1[[#This Row],[Belasting]]</f>
        <v>43876.172899999998</v>
      </c>
      <c r="G5902" s="2">
        <f>(Table1[[#This Row],[Belastbaar loon]]-Table1[[#This Row],[Netto loon]])/Table1[[#This Row],[Belastbaar loon]]</f>
        <v>0.34357396059304923</v>
      </c>
      <c r="H5902" s="14">
        <f t="shared" ca="1" si="86"/>
        <v>22959.924899999998</v>
      </c>
      <c r="I5902" s="14">
        <f ca="1">IF(ROW()=2, Table1[[#This Row],[Netto loon]], INDIRECT(ADDRESS(ROW()-1,COLUMN(F:F))))</f>
        <v>43871.075100000002</v>
      </c>
      <c r="J5902" s="6">
        <f ca="1">IF(ROW()=2, 0, Table1[[#This Row],[Belastbaar loon]]-INDIRECT(ADDRESS(ROW()-1,COLUMN(A:A))))</f>
        <v>10</v>
      </c>
      <c r="K5902" s="6">
        <f ca="1">Table1[[#This Row],[Netto loon]]-Table1[[#This Row],[Netto vorige schijf]]</f>
        <v>5.0977999999959138</v>
      </c>
      <c r="L5902" s="2">
        <f ca="1">(Table1[[#This Row],[Bruto tov vorige schijf]]-Table1[[#This Row],[Netto tov vorige schijf]])/MAX(Table1[[#This Row],[Bruto tov vorige schijf]],1)</f>
        <v>0.49022000000040861</v>
      </c>
    </row>
    <row r="5903" spans="1:12" x14ac:dyDescent="0.25">
      <c r="A5903" s="14">
        <v>66851</v>
      </c>
      <c r="B5903" s="6">
        <f>LoonHeffing2020(Table1[[#This Row],[Belastbaar loon]])</f>
        <v>24968.8485</v>
      </c>
      <c r="C5903" s="6">
        <f>AlgemeneHeffingsKorting2020(Table1[[#This Row],[Belastbaar loon]])</f>
        <v>93.939200000000014</v>
      </c>
      <c r="D5903" s="14">
        <f>ArbeidsKorting2020(Table1[[#This Row],[Belastbaar loon]])</f>
        <v>1905.18</v>
      </c>
      <c r="E5903" s="14">
        <f>MAX(Table1[[#This Row],[Loonheffing]]-Table1[[#This Row],[Algemene Heffingskorting]]-Table1[[#This Row],[Arbeidskorting]],0)</f>
        <v>22969.729299999999</v>
      </c>
      <c r="F5903" s="6">
        <f>Table1[[#This Row],[Belastbaar loon]]-Table1[[#This Row],[Belasting]]</f>
        <v>43881.270700000001</v>
      </c>
      <c r="G5903" s="2">
        <f>(Table1[[#This Row],[Belastbaar loon]]-Table1[[#This Row],[Netto loon]])/Table1[[#This Row],[Belastbaar loon]]</f>
        <v>0.34359589684522296</v>
      </c>
      <c r="H5903" s="14">
        <f t="shared" ca="1" si="86"/>
        <v>22964.827100000002</v>
      </c>
      <c r="I5903" s="14">
        <f ca="1">IF(ROW()=2, Table1[[#This Row],[Netto loon]], INDIRECT(ADDRESS(ROW()-1,COLUMN(F:F))))</f>
        <v>43876.172899999998</v>
      </c>
      <c r="J5903" s="6">
        <f ca="1">IF(ROW()=2, 0, Table1[[#This Row],[Belastbaar loon]]-INDIRECT(ADDRESS(ROW()-1,COLUMN(A:A))))</f>
        <v>10</v>
      </c>
      <c r="K5903" s="6">
        <f ca="1">Table1[[#This Row],[Netto loon]]-Table1[[#This Row],[Netto vorige schijf]]</f>
        <v>5.0978000000031898</v>
      </c>
      <c r="L5903" s="2">
        <f ca="1">(Table1[[#This Row],[Bruto tov vorige schijf]]-Table1[[#This Row],[Netto tov vorige schijf]])/MAX(Table1[[#This Row],[Bruto tov vorige schijf]],1)</f>
        <v>0.49021999999968102</v>
      </c>
    </row>
    <row r="5904" spans="1:12" x14ac:dyDescent="0.25">
      <c r="A5904" s="14">
        <v>66861</v>
      </c>
      <c r="B5904" s="6">
        <f>LoonHeffing2020(Table1[[#This Row],[Belastbaar loon]])</f>
        <v>24972.583500000001</v>
      </c>
      <c r="C5904" s="6">
        <f>AlgemeneHeffingsKorting2020(Table1[[#This Row],[Belastbaar loon]])</f>
        <v>93.372000000000014</v>
      </c>
      <c r="D5904" s="14">
        <f>ArbeidsKorting2020(Table1[[#This Row],[Belastbaar loon]])</f>
        <v>1904.5800000000002</v>
      </c>
      <c r="E5904" s="14">
        <f>MAX(Table1[[#This Row],[Loonheffing]]-Table1[[#This Row],[Algemene Heffingskorting]]-Table1[[#This Row],[Arbeidskorting]],0)</f>
        <v>22974.6315</v>
      </c>
      <c r="F5904" s="6">
        <f>Table1[[#This Row],[Belastbaar loon]]-Table1[[#This Row],[Belasting]]</f>
        <v>43886.368499999997</v>
      </c>
      <c r="G5904" s="2">
        <f>(Table1[[#This Row],[Belastbaar loon]]-Table1[[#This Row],[Netto loon]])/Table1[[#This Row],[Belastbaar loon]]</f>
        <v>0.34361782653564865</v>
      </c>
      <c r="H5904" s="14">
        <f t="shared" ca="1" si="86"/>
        <v>22969.729299999999</v>
      </c>
      <c r="I5904" s="14">
        <f ca="1">IF(ROW()=2, Table1[[#This Row],[Netto loon]], INDIRECT(ADDRESS(ROW()-1,COLUMN(F:F))))</f>
        <v>43881.270700000001</v>
      </c>
      <c r="J5904" s="6">
        <f ca="1">IF(ROW()=2, 0, Table1[[#This Row],[Belastbaar loon]]-INDIRECT(ADDRESS(ROW()-1,COLUMN(A:A))))</f>
        <v>10</v>
      </c>
      <c r="K5904" s="6">
        <f ca="1">Table1[[#This Row],[Netto loon]]-Table1[[#This Row],[Netto vorige schijf]]</f>
        <v>5.0977999999959138</v>
      </c>
      <c r="L5904" s="2">
        <f ca="1">(Table1[[#This Row],[Bruto tov vorige schijf]]-Table1[[#This Row],[Netto tov vorige schijf]])/MAX(Table1[[#This Row],[Bruto tov vorige schijf]],1)</f>
        <v>0.49022000000040861</v>
      </c>
    </row>
    <row r="5905" spans="1:12" x14ac:dyDescent="0.25">
      <c r="A5905" s="14">
        <v>66871</v>
      </c>
      <c r="B5905" s="6">
        <f>LoonHeffing2020(Table1[[#This Row],[Belastbaar loon]])</f>
        <v>24976.318500000001</v>
      </c>
      <c r="C5905" s="6">
        <f>AlgemeneHeffingsKorting2020(Table1[[#This Row],[Belastbaar loon]])</f>
        <v>92.804800000000014</v>
      </c>
      <c r="D5905" s="14">
        <f>ArbeidsKorting2020(Table1[[#This Row],[Belastbaar loon]])</f>
        <v>1903.98</v>
      </c>
      <c r="E5905" s="14">
        <f>MAX(Table1[[#This Row],[Loonheffing]]-Table1[[#This Row],[Algemene Heffingskorting]]-Table1[[#This Row],[Arbeidskorting]],0)</f>
        <v>22979.5337</v>
      </c>
      <c r="F5905" s="6">
        <f>Table1[[#This Row],[Belastbaar loon]]-Table1[[#This Row],[Belasting]]</f>
        <v>43891.4663</v>
      </c>
      <c r="G5905" s="2">
        <f>(Table1[[#This Row],[Belastbaar loon]]-Table1[[#This Row],[Netto loon]])/Table1[[#This Row],[Belastbaar loon]]</f>
        <v>0.34363974966726984</v>
      </c>
      <c r="H5905" s="14">
        <f t="shared" ca="1" si="86"/>
        <v>22974.6315</v>
      </c>
      <c r="I5905" s="14">
        <f ca="1">IF(ROW()=2, Table1[[#This Row],[Netto loon]], INDIRECT(ADDRESS(ROW()-1,COLUMN(F:F))))</f>
        <v>43886.368499999997</v>
      </c>
      <c r="J5905" s="6">
        <f ca="1">IF(ROW()=2, 0, Table1[[#This Row],[Belastbaar loon]]-INDIRECT(ADDRESS(ROW()-1,COLUMN(A:A))))</f>
        <v>10</v>
      </c>
      <c r="K5905" s="6">
        <f ca="1">Table1[[#This Row],[Netto loon]]-Table1[[#This Row],[Netto vorige schijf]]</f>
        <v>5.0978000000031898</v>
      </c>
      <c r="L5905" s="2">
        <f ca="1">(Table1[[#This Row],[Bruto tov vorige schijf]]-Table1[[#This Row],[Netto tov vorige schijf]])/MAX(Table1[[#This Row],[Bruto tov vorige schijf]],1)</f>
        <v>0.49021999999968102</v>
      </c>
    </row>
    <row r="5906" spans="1:12" x14ac:dyDescent="0.25">
      <c r="A5906" s="14">
        <v>66881</v>
      </c>
      <c r="B5906" s="6">
        <f>LoonHeffing2020(Table1[[#This Row],[Belastbaar loon]])</f>
        <v>24980.053499999998</v>
      </c>
      <c r="C5906" s="6">
        <f>AlgemeneHeffingsKorting2020(Table1[[#This Row],[Belastbaar loon]])</f>
        <v>92.237600000000015</v>
      </c>
      <c r="D5906" s="14">
        <f>ArbeidsKorting2020(Table1[[#This Row],[Belastbaar loon]])</f>
        <v>1903.38</v>
      </c>
      <c r="E5906" s="14">
        <f>MAX(Table1[[#This Row],[Loonheffing]]-Table1[[#This Row],[Algemene Heffingskorting]]-Table1[[#This Row],[Arbeidskorting]],0)</f>
        <v>22984.435899999997</v>
      </c>
      <c r="F5906" s="6">
        <f>Table1[[#This Row],[Belastbaar loon]]-Table1[[#This Row],[Belasting]]</f>
        <v>43896.564100000003</v>
      </c>
      <c r="G5906" s="2">
        <f>(Table1[[#This Row],[Belastbaar loon]]-Table1[[#This Row],[Netto loon]])/Table1[[#This Row],[Belastbaar loon]]</f>
        <v>0.34366166624302863</v>
      </c>
      <c r="H5906" s="14">
        <f t="shared" ca="1" si="86"/>
        <v>22979.5337</v>
      </c>
      <c r="I5906" s="14">
        <f ca="1">IF(ROW()=2, Table1[[#This Row],[Netto loon]], INDIRECT(ADDRESS(ROW()-1,COLUMN(F:F))))</f>
        <v>43891.4663</v>
      </c>
      <c r="J5906" s="6">
        <f ca="1">IF(ROW()=2, 0, Table1[[#This Row],[Belastbaar loon]]-INDIRECT(ADDRESS(ROW()-1,COLUMN(A:A))))</f>
        <v>10</v>
      </c>
      <c r="K5906" s="6">
        <f ca="1">Table1[[#This Row],[Netto loon]]-Table1[[#This Row],[Netto vorige schijf]]</f>
        <v>5.0978000000031898</v>
      </c>
      <c r="L5906" s="2">
        <f ca="1">(Table1[[#This Row],[Bruto tov vorige schijf]]-Table1[[#This Row],[Netto tov vorige schijf]])/MAX(Table1[[#This Row],[Bruto tov vorige schijf]],1)</f>
        <v>0.49021999999968102</v>
      </c>
    </row>
    <row r="5907" spans="1:12" x14ac:dyDescent="0.25">
      <c r="A5907" s="14">
        <v>66891</v>
      </c>
      <c r="B5907" s="6">
        <f>LoonHeffing2020(Table1[[#This Row],[Belastbaar loon]])</f>
        <v>24983.788499999999</v>
      </c>
      <c r="C5907" s="6">
        <f>AlgemeneHeffingsKorting2020(Table1[[#This Row],[Belastbaar loon]])</f>
        <v>91.670400000000015</v>
      </c>
      <c r="D5907" s="14">
        <f>ArbeidsKorting2020(Table1[[#This Row],[Belastbaar loon]])</f>
        <v>1902.78</v>
      </c>
      <c r="E5907" s="14">
        <f>MAX(Table1[[#This Row],[Loonheffing]]-Table1[[#This Row],[Algemene Heffingskorting]]-Table1[[#This Row],[Arbeidskorting]],0)</f>
        <v>22989.338100000001</v>
      </c>
      <c r="F5907" s="6">
        <f>Table1[[#This Row],[Belastbaar loon]]-Table1[[#This Row],[Belasting]]</f>
        <v>43901.661899999999</v>
      </c>
      <c r="G5907" s="2">
        <f>(Table1[[#This Row],[Belastbaar loon]]-Table1[[#This Row],[Netto loon]])/Table1[[#This Row],[Belastbaar loon]]</f>
        <v>0.34368357626586538</v>
      </c>
      <c r="H5907" s="14">
        <f t="shared" ca="1" si="86"/>
        <v>22984.435899999997</v>
      </c>
      <c r="I5907" s="14">
        <f ca="1">IF(ROW()=2, Table1[[#This Row],[Netto loon]], INDIRECT(ADDRESS(ROW()-1,COLUMN(F:F))))</f>
        <v>43896.564100000003</v>
      </c>
      <c r="J5907" s="6">
        <f ca="1">IF(ROW()=2, 0, Table1[[#This Row],[Belastbaar loon]]-INDIRECT(ADDRESS(ROW()-1,COLUMN(A:A))))</f>
        <v>10</v>
      </c>
      <c r="K5907" s="6">
        <f ca="1">Table1[[#This Row],[Netto loon]]-Table1[[#This Row],[Netto vorige schijf]]</f>
        <v>5.0977999999959138</v>
      </c>
      <c r="L5907" s="2">
        <f ca="1">(Table1[[#This Row],[Bruto tov vorige schijf]]-Table1[[#This Row],[Netto tov vorige schijf]])/MAX(Table1[[#This Row],[Bruto tov vorige schijf]],1)</f>
        <v>0.49022000000040861</v>
      </c>
    </row>
    <row r="5908" spans="1:12" x14ac:dyDescent="0.25">
      <c r="A5908" s="14">
        <v>66901</v>
      </c>
      <c r="B5908" s="6">
        <f>LoonHeffing2020(Table1[[#This Row],[Belastbaar loon]])</f>
        <v>24987.523499999999</v>
      </c>
      <c r="C5908" s="6">
        <f>AlgemeneHeffingsKorting2020(Table1[[#This Row],[Belastbaar loon]])</f>
        <v>91.103200000000015</v>
      </c>
      <c r="D5908" s="14">
        <f>ArbeidsKorting2020(Table1[[#This Row],[Belastbaar loon]])</f>
        <v>1902.18</v>
      </c>
      <c r="E5908" s="14">
        <f>MAX(Table1[[#This Row],[Loonheffing]]-Table1[[#This Row],[Algemene Heffingskorting]]-Table1[[#This Row],[Arbeidskorting]],0)</f>
        <v>22994.240299999998</v>
      </c>
      <c r="F5908" s="6">
        <f>Table1[[#This Row],[Belastbaar loon]]-Table1[[#This Row],[Belasting]]</f>
        <v>43906.759700000002</v>
      </c>
      <c r="G5908" s="2">
        <f>(Table1[[#This Row],[Belastbaar loon]]-Table1[[#This Row],[Netto loon]])/Table1[[#This Row],[Belastbaar loon]]</f>
        <v>0.34370547973871834</v>
      </c>
      <c r="H5908" s="14">
        <f t="shared" ca="1" si="86"/>
        <v>22989.338100000001</v>
      </c>
      <c r="I5908" s="14">
        <f ca="1">IF(ROW()=2, Table1[[#This Row],[Netto loon]], INDIRECT(ADDRESS(ROW()-1,COLUMN(F:F))))</f>
        <v>43901.661899999999</v>
      </c>
      <c r="J5908" s="6">
        <f ca="1">IF(ROW()=2, 0, Table1[[#This Row],[Belastbaar loon]]-INDIRECT(ADDRESS(ROW()-1,COLUMN(A:A))))</f>
        <v>10</v>
      </c>
      <c r="K5908" s="6">
        <f ca="1">Table1[[#This Row],[Netto loon]]-Table1[[#This Row],[Netto vorige schijf]]</f>
        <v>5.0978000000031898</v>
      </c>
      <c r="L5908" s="2">
        <f ca="1">(Table1[[#This Row],[Bruto tov vorige schijf]]-Table1[[#This Row],[Netto tov vorige schijf]])/MAX(Table1[[#This Row],[Bruto tov vorige schijf]],1)</f>
        <v>0.49021999999968102</v>
      </c>
    </row>
    <row r="5909" spans="1:12" x14ac:dyDescent="0.25">
      <c r="A5909" s="14">
        <v>66911</v>
      </c>
      <c r="B5909" s="6">
        <f>LoonHeffing2020(Table1[[#This Row],[Belastbaar loon]])</f>
        <v>24991.2585</v>
      </c>
      <c r="C5909" s="6">
        <f>AlgemeneHeffingsKorting2020(Table1[[#This Row],[Belastbaar loon]])</f>
        <v>90.536000000000016</v>
      </c>
      <c r="D5909" s="14">
        <f>ArbeidsKorting2020(Table1[[#This Row],[Belastbaar loon]])</f>
        <v>1901.5800000000002</v>
      </c>
      <c r="E5909" s="14">
        <f>MAX(Table1[[#This Row],[Loonheffing]]-Table1[[#This Row],[Algemene Heffingskorting]]-Table1[[#This Row],[Arbeidskorting]],0)</f>
        <v>22999.142499999998</v>
      </c>
      <c r="F5909" s="6">
        <f>Table1[[#This Row],[Belastbaar loon]]-Table1[[#This Row],[Belasting]]</f>
        <v>43911.857499999998</v>
      </c>
      <c r="G5909" s="2">
        <f>(Table1[[#This Row],[Belastbaar loon]]-Table1[[#This Row],[Netto loon]])/Table1[[#This Row],[Belastbaar loon]]</f>
        <v>0.34372737666452452</v>
      </c>
      <c r="H5909" s="14">
        <f t="shared" ca="1" si="86"/>
        <v>22994.240299999998</v>
      </c>
      <c r="I5909" s="14">
        <f ca="1">IF(ROW()=2, Table1[[#This Row],[Netto loon]], INDIRECT(ADDRESS(ROW()-1,COLUMN(F:F))))</f>
        <v>43906.759700000002</v>
      </c>
      <c r="J5909" s="6">
        <f ca="1">IF(ROW()=2, 0, Table1[[#This Row],[Belastbaar loon]]-INDIRECT(ADDRESS(ROW()-1,COLUMN(A:A))))</f>
        <v>10</v>
      </c>
      <c r="K5909" s="6">
        <f ca="1">Table1[[#This Row],[Netto loon]]-Table1[[#This Row],[Netto vorige schijf]]</f>
        <v>5.0977999999959138</v>
      </c>
      <c r="L5909" s="2">
        <f ca="1">(Table1[[#This Row],[Bruto tov vorige schijf]]-Table1[[#This Row],[Netto tov vorige schijf]])/MAX(Table1[[#This Row],[Bruto tov vorige schijf]],1)</f>
        <v>0.49022000000040861</v>
      </c>
    </row>
    <row r="5910" spans="1:12" x14ac:dyDescent="0.25">
      <c r="A5910" s="14">
        <v>66921</v>
      </c>
      <c r="B5910" s="6">
        <f>LoonHeffing2020(Table1[[#This Row],[Belastbaar loon]])</f>
        <v>24994.9935</v>
      </c>
      <c r="C5910" s="6">
        <f>AlgemeneHeffingsKorting2020(Table1[[#This Row],[Belastbaar loon]])</f>
        <v>89.968800000000016</v>
      </c>
      <c r="D5910" s="14">
        <f>ArbeidsKorting2020(Table1[[#This Row],[Belastbaar loon]])</f>
        <v>1900.98</v>
      </c>
      <c r="E5910" s="14">
        <f>MAX(Table1[[#This Row],[Loonheffing]]-Table1[[#This Row],[Algemene Heffingskorting]]-Table1[[#This Row],[Arbeidskorting]],0)</f>
        <v>23004.044700000002</v>
      </c>
      <c r="F5910" s="6">
        <f>Table1[[#This Row],[Belastbaar loon]]-Table1[[#This Row],[Belasting]]</f>
        <v>43916.955300000001</v>
      </c>
      <c r="G5910" s="2">
        <f>(Table1[[#This Row],[Belastbaar loon]]-Table1[[#This Row],[Netto loon]])/Table1[[#This Row],[Belastbaar loon]]</f>
        <v>0.34374926704621867</v>
      </c>
      <c r="H5910" s="14">
        <f t="shared" ca="1" si="86"/>
        <v>22999.142499999998</v>
      </c>
      <c r="I5910" s="14">
        <f ca="1">IF(ROW()=2, Table1[[#This Row],[Netto loon]], INDIRECT(ADDRESS(ROW()-1,COLUMN(F:F))))</f>
        <v>43911.857499999998</v>
      </c>
      <c r="J5910" s="6">
        <f ca="1">IF(ROW()=2, 0, Table1[[#This Row],[Belastbaar loon]]-INDIRECT(ADDRESS(ROW()-1,COLUMN(A:A))))</f>
        <v>10</v>
      </c>
      <c r="K5910" s="6">
        <f ca="1">Table1[[#This Row],[Netto loon]]-Table1[[#This Row],[Netto vorige schijf]]</f>
        <v>5.0978000000031898</v>
      </c>
      <c r="L5910" s="2">
        <f ca="1">(Table1[[#This Row],[Bruto tov vorige schijf]]-Table1[[#This Row],[Netto tov vorige schijf]])/MAX(Table1[[#This Row],[Bruto tov vorige schijf]],1)</f>
        <v>0.49021999999968102</v>
      </c>
    </row>
    <row r="5911" spans="1:12" x14ac:dyDescent="0.25">
      <c r="A5911" s="14">
        <v>66931</v>
      </c>
      <c r="B5911" s="6">
        <f>LoonHeffing2020(Table1[[#This Row],[Belastbaar loon]])</f>
        <v>24998.728500000001</v>
      </c>
      <c r="C5911" s="6">
        <f>AlgemeneHeffingsKorting2020(Table1[[#This Row],[Belastbaar loon]])</f>
        <v>89.401600000000016</v>
      </c>
      <c r="D5911" s="14">
        <f>ArbeidsKorting2020(Table1[[#This Row],[Belastbaar loon]])</f>
        <v>1900.38</v>
      </c>
      <c r="E5911" s="14">
        <f>MAX(Table1[[#This Row],[Loonheffing]]-Table1[[#This Row],[Algemene Heffingskorting]]-Table1[[#This Row],[Arbeidskorting]],0)</f>
        <v>23008.946899999999</v>
      </c>
      <c r="F5911" s="6">
        <f>Table1[[#This Row],[Belastbaar loon]]-Table1[[#This Row],[Belasting]]</f>
        <v>43922.053100000005</v>
      </c>
      <c r="G5911" s="2">
        <f>(Table1[[#This Row],[Belastbaar loon]]-Table1[[#This Row],[Netto loon]])/Table1[[#This Row],[Belastbaar loon]]</f>
        <v>0.34377115088673404</v>
      </c>
      <c r="H5911" s="14">
        <f t="shared" ca="1" si="86"/>
        <v>23004.044700000002</v>
      </c>
      <c r="I5911" s="14">
        <f ca="1">IF(ROW()=2, Table1[[#This Row],[Netto loon]], INDIRECT(ADDRESS(ROW()-1,COLUMN(F:F))))</f>
        <v>43916.955300000001</v>
      </c>
      <c r="J5911" s="6">
        <f ca="1">IF(ROW()=2, 0, Table1[[#This Row],[Belastbaar loon]]-INDIRECT(ADDRESS(ROW()-1,COLUMN(A:A))))</f>
        <v>10</v>
      </c>
      <c r="K5911" s="6">
        <f ca="1">Table1[[#This Row],[Netto loon]]-Table1[[#This Row],[Netto vorige schijf]]</f>
        <v>5.0978000000031898</v>
      </c>
      <c r="L5911" s="2">
        <f ca="1">(Table1[[#This Row],[Bruto tov vorige schijf]]-Table1[[#This Row],[Netto tov vorige schijf]])/MAX(Table1[[#This Row],[Bruto tov vorige schijf]],1)</f>
        <v>0.49021999999968102</v>
      </c>
    </row>
    <row r="5912" spans="1:12" x14ac:dyDescent="0.25">
      <c r="A5912" s="14">
        <v>66941</v>
      </c>
      <c r="B5912" s="6">
        <f>LoonHeffing2020(Table1[[#This Row],[Belastbaar loon]])</f>
        <v>25002.463500000002</v>
      </c>
      <c r="C5912" s="6">
        <f>AlgemeneHeffingsKorting2020(Table1[[#This Row],[Belastbaar loon]])</f>
        <v>88.834400000000016</v>
      </c>
      <c r="D5912" s="14">
        <f>ArbeidsKorting2020(Table1[[#This Row],[Belastbaar loon]])</f>
        <v>1899.78</v>
      </c>
      <c r="E5912" s="14">
        <f>MAX(Table1[[#This Row],[Loonheffing]]-Table1[[#This Row],[Algemene Heffingskorting]]-Table1[[#This Row],[Arbeidskorting]],0)</f>
        <v>23013.849100000003</v>
      </c>
      <c r="F5912" s="6">
        <f>Table1[[#This Row],[Belastbaar loon]]-Table1[[#This Row],[Belasting]]</f>
        <v>43927.150899999993</v>
      </c>
      <c r="G5912" s="2">
        <f>(Table1[[#This Row],[Belastbaar loon]]-Table1[[#This Row],[Netto loon]])/Table1[[#This Row],[Belastbaar loon]]</f>
        <v>0.34379302818900237</v>
      </c>
      <c r="H5912" s="14">
        <f t="shared" ca="1" si="86"/>
        <v>23008.946899999999</v>
      </c>
      <c r="I5912" s="14">
        <f ca="1">IF(ROW()=2, Table1[[#This Row],[Netto loon]], INDIRECT(ADDRESS(ROW()-1,COLUMN(F:F))))</f>
        <v>43922.053100000005</v>
      </c>
      <c r="J5912" s="6">
        <f ca="1">IF(ROW()=2, 0, Table1[[#This Row],[Belastbaar loon]]-INDIRECT(ADDRESS(ROW()-1,COLUMN(A:A))))</f>
        <v>10</v>
      </c>
      <c r="K5912" s="6">
        <f ca="1">Table1[[#This Row],[Netto loon]]-Table1[[#This Row],[Netto vorige schijf]]</f>
        <v>5.0977999999886379</v>
      </c>
      <c r="L5912" s="2">
        <f ca="1">(Table1[[#This Row],[Bruto tov vorige schijf]]-Table1[[#This Row],[Netto tov vorige schijf]])/MAX(Table1[[#This Row],[Bruto tov vorige schijf]],1)</f>
        <v>0.49022000000113619</v>
      </c>
    </row>
    <row r="5913" spans="1:12" x14ac:dyDescent="0.25">
      <c r="A5913" s="14">
        <v>66951</v>
      </c>
      <c r="B5913" s="6">
        <f>LoonHeffing2020(Table1[[#This Row],[Belastbaar loon]])</f>
        <v>25006.198499999999</v>
      </c>
      <c r="C5913" s="6">
        <f>AlgemeneHeffingsKorting2020(Table1[[#This Row],[Belastbaar loon]])</f>
        <v>88.267200000000017</v>
      </c>
      <c r="D5913" s="14">
        <f>ArbeidsKorting2020(Table1[[#This Row],[Belastbaar loon]])</f>
        <v>1899.18</v>
      </c>
      <c r="E5913" s="14">
        <f>MAX(Table1[[#This Row],[Loonheffing]]-Table1[[#This Row],[Algemene Heffingskorting]]-Table1[[#This Row],[Arbeidskorting]],0)</f>
        <v>23018.7513</v>
      </c>
      <c r="F5913" s="6">
        <f>Table1[[#This Row],[Belastbaar loon]]-Table1[[#This Row],[Belasting]]</f>
        <v>43932.248699999996</v>
      </c>
      <c r="G5913" s="2">
        <f>(Table1[[#This Row],[Belastbaar loon]]-Table1[[#This Row],[Netto loon]])/Table1[[#This Row],[Belastbaar loon]]</f>
        <v>0.34381489895595291</v>
      </c>
      <c r="H5913" s="14">
        <f t="shared" ca="1" si="86"/>
        <v>23013.849100000003</v>
      </c>
      <c r="I5913" s="14">
        <f ca="1">IF(ROW()=2, Table1[[#This Row],[Netto loon]], INDIRECT(ADDRESS(ROW()-1,COLUMN(F:F))))</f>
        <v>43927.150899999993</v>
      </c>
      <c r="J5913" s="6">
        <f ca="1">IF(ROW()=2, 0, Table1[[#This Row],[Belastbaar loon]]-INDIRECT(ADDRESS(ROW()-1,COLUMN(A:A))))</f>
        <v>10</v>
      </c>
      <c r="K5913" s="6">
        <f ca="1">Table1[[#This Row],[Netto loon]]-Table1[[#This Row],[Netto vorige schijf]]</f>
        <v>5.0978000000031898</v>
      </c>
      <c r="L5913" s="2">
        <f ca="1">(Table1[[#This Row],[Bruto tov vorige schijf]]-Table1[[#This Row],[Netto tov vorige schijf]])/MAX(Table1[[#This Row],[Bruto tov vorige schijf]],1)</f>
        <v>0.49021999999968102</v>
      </c>
    </row>
    <row r="5914" spans="1:12" x14ac:dyDescent="0.25">
      <c r="A5914" s="14">
        <v>66961</v>
      </c>
      <c r="B5914" s="6">
        <f>LoonHeffing2020(Table1[[#This Row],[Belastbaar loon]])</f>
        <v>25009.933499999999</v>
      </c>
      <c r="C5914" s="6">
        <f>AlgemeneHeffingsKorting2020(Table1[[#This Row],[Belastbaar loon]])</f>
        <v>87.700000000000017</v>
      </c>
      <c r="D5914" s="14">
        <f>ArbeidsKorting2020(Table1[[#This Row],[Belastbaar loon]])</f>
        <v>1898.5800000000002</v>
      </c>
      <c r="E5914" s="14">
        <f>MAX(Table1[[#This Row],[Loonheffing]]-Table1[[#This Row],[Algemene Heffingskorting]]-Table1[[#This Row],[Arbeidskorting]],0)</f>
        <v>23023.653499999997</v>
      </c>
      <c r="F5914" s="6">
        <f>Table1[[#This Row],[Belastbaar loon]]-Table1[[#This Row],[Belasting]]</f>
        <v>43937.3465</v>
      </c>
      <c r="G5914" s="2">
        <f>(Table1[[#This Row],[Belastbaar loon]]-Table1[[#This Row],[Netto loon]])/Table1[[#This Row],[Belastbaar loon]]</f>
        <v>0.34383676319051387</v>
      </c>
      <c r="H5914" s="14">
        <f t="shared" ref="H5914:H5977" ca="1" si="87">IF(ROW()=2, 0, INDIRECT(ADDRESS(ROW()-1,COLUMN(E:E))))</f>
        <v>23018.7513</v>
      </c>
      <c r="I5914" s="14">
        <f ca="1">IF(ROW()=2, Table1[[#This Row],[Netto loon]], INDIRECT(ADDRESS(ROW()-1,COLUMN(F:F))))</f>
        <v>43932.248699999996</v>
      </c>
      <c r="J5914" s="6">
        <f ca="1">IF(ROW()=2, 0, Table1[[#This Row],[Belastbaar loon]]-INDIRECT(ADDRESS(ROW()-1,COLUMN(A:A))))</f>
        <v>10</v>
      </c>
      <c r="K5914" s="6">
        <f ca="1">Table1[[#This Row],[Netto loon]]-Table1[[#This Row],[Netto vorige schijf]]</f>
        <v>5.0978000000031898</v>
      </c>
      <c r="L5914" s="2">
        <f ca="1">(Table1[[#This Row],[Bruto tov vorige schijf]]-Table1[[#This Row],[Netto tov vorige schijf]])/MAX(Table1[[#This Row],[Bruto tov vorige schijf]],1)</f>
        <v>0.49021999999968102</v>
      </c>
    </row>
    <row r="5915" spans="1:12" x14ac:dyDescent="0.25">
      <c r="A5915" s="14">
        <v>66971</v>
      </c>
      <c r="B5915" s="6">
        <f>LoonHeffing2020(Table1[[#This Row],[Belastbaar loon]])</f>
        <v>25013.6685</v>
      </c>
      <c r="C5915" s="6">
        <f>AlgemeneHeffingsKorting2020(Table1[[#This Row],[Belastbaar loon]])</f>
        <v>87.132800000000017</v>
      </c>
      <c r="D5915" s="14">
        <f>ArbeidsKorting2020(Table1[[#This Row],[Belastbaar loon]])</f>
        <v>1897.98</v>
      </c>
      <c r="E5915" s="14">
        <f>MAX(Table1[[#This Row],[Loonheffing]]-Table1[[#This Row],[Algemene Heffingskorting]]-Table1[[#This Row],[Arbeidskorting]],0)</f>
        <v>23028.555700000001</v>
      </c>
      <c r="F5915" s="6">
        <f>Table1[[#This Row],[Belastbaar loon]]-Table1[[#This Row],[Belasting]]</f>
        <v>43942.444300000003</v>
      </c>
      <c r="G5915" s="2">
        <f>(Table1[[#This Row],[Belastbaar loon]]-Table1[[#This Row],[Netto loon]])/Table1[[#This Row],[Belastbaar loon]]</f>
        <v>0.34385862089561148</v>
      </c>
      <c r="H5915" s="14">
        <f t="shared" ca="1" si="87"/>
        <v>23023.653499999997</v>
      </c>
      <c r="I5915" s="14">
        <f ca="1">IF(ROW()=2, Table1[[#This Row],[Netto loon]], INDIRECT(ADDRESS(ROW()-1,COLUMN(F:F))))</f>
        <v>43937.3465</v>
      </c>
      <c r="J5915" s="6">
        <f ca="1">IF(ROW()=2, 0, Table1[[#This Row],[Belastbaar loon]]-INDIRECT(ADDRESS(ROW()-1,COLUMN(A:A))))</f>
        <v>10</v>
      </c>
      <c r="K5915" s="6">
        <f ca="1">Table1[[#This Row],[Netto loon]]-Table1[[#This Row],[Netto vorige schijf]]</f>
        <v>5.0978000000031898</v>
      </c>
      <c r="L5915" s="2">
        <f ca="1">(Table1[[#This Row],[Bruto tov vorige schijf]]-Table1[[#This Row],[Netto tov vorige schijf]])/MAX(Table1[[#This Row],[Bruto tov vorige schijf]],1)</f>
        <v>0.49021999999968102</v>
      </c>
    </row>
    <row r="5916" spans="1:12" x14ac:dyDescent="0.25">
      <c r="A5916" s="14">
        <v>66981</v>
      </c>
      <c r="B5916" s="6">
        <f>LoonHeffing2020(Table1[[#This Row],[Belastbaar loon]])</f>
        <v>25017.4035</v>
      </c>
      <c r="C5916" s="6">
        <f>AlgemeneHeffingsKorting2020(Table1[[#This Row],[Belastbaar loon]])</f>
        <v>86.565600000000018</v>
      </c>
      <c r="D5916" s="14">
        <f>ArbeidsKorting2020(Table1[[#This Row],[Belastbaar loon]])</f>
        <v>1897.38</v>
      </c>
      <c r="E5916" s="14">
        <f>MAX(Table1[[#This Row],[Loonheffing]]-Table1[[#This Row],[Algemene Heffingskorting]]-Table1[[#This Row],[Arbeidskorting]],0)</f>
        <v>23033.457899999998</v>
      </c>
      <c r="F5916" s="6">
        <f>Table1[[#This Row],[Belastbaar loon]]-Table1[[#This Row],[Belasting]]</f>
        <v>43947.542100000006</v>
      </c>
      <c r="G5916" s="2">
        <f>(Table1[[#This Row],[Belastbaar loon]]-Table1[[#This Row],[Netto loon]])/Table1[[#This Row],[Belastbaar loon]]</f>
        <v>0.34388047207417022</v>
      </c>
      <c r="H5916" s="14">
        <f t="shared" ca="1" si="87"/>
        <v>23028.555700000001</v>
      </c>
      <c r="I5916" s="14">
        <f ca="1">IF(ROW()=2, Table1[[#This Row],[Netto loon]], INDIRECT(ADDRESS(ROW()-1,COLUMN(F:F))))</f>
        <v>43942.444300000003</v>
      </c>
      <c r="J5916" s="6">
        <f ca="1">IF(ROW()=2, 0, Table1[[#This Row],[Belastbaar loon]]-INDIRECT(ADDRESS(ROW()-1,COLUMN(A:A))))</f>
        <v>10</v>
      </c>
      <c r="K5916" s="6">
        <f ca="1">Table1[[#This Row],[Netto loon]]-Table1[[#This Row],[Netto vorige schijf]]</f>
        <v>5.0978000000031898</v>
      </c>
      <c r="L5916" s="2">
        <f ca="1">(Table1[[#This Row],[Bruto tov vorige schijf]]-Table1[[#This Row],[Netto tov vorige schijf]])/MAX(Table1[[#This Row],[Bruto tov vorige schijf]],1)</f>
        <v>0.49021999999968102</v>
      </c>
    </row>
    <row r="5917" spans="1:12" x14ac:dyDescent="0.25">
      <c r="A5917" s="14">
        <v>66991</v>
      </c>
      <c r="B5917" s="6">
        <f>LoonHeffing2020(Table1[[#This Row],[Belastbaar loon]])</f>
        <v>25021.138500000001</v>
      </c>
      <c r="C5917" s="6">
        <f>AlgemeneHeffingsKorting2020(Table1[[#This Row],[Belastbaar loon]])</f>
        <v>85.998400000000018</v>
      </c>
      <c r="D5917" s="14">
        <f>ArbeidsKorting2020(Table1[[#This Row],[Belastbaar loon]])</f>
        <v>1896.78</v>
      </c>
      <c r="E5917" s="14">
        <f>MAX(Table1[[#This Row],[Loonheffing]]-Table1[[#This Row],[Algemene Heffingskorting]]-Table1[[#This Row],[Arbeidskorting]],0)</f>
        <v>23038.360100000002</v>
      </c>
      <c r="F5917" s="6">
        <f>Table1[[#This Row],[Belastbaar loon]]-Table1[[#This Row],[Belasting]]</f>
        <v>43952.639899999995</v>
      </c>
      <c r="G5917" s="2">
        <f>(Table1[[#This Row],[Belastbaar loon]]-Table1[[#This Row],[Netto loon]])/Table1[[#This Row],[Belastbaar loon]]</f>
        <v>0.34390231672911292</v>
      </c>
      <c r="H5917" s="14">
        <f t="shared" ca="1" si="87"/>
        <v>23033.457899999998</v>
      </c>
      <c r="I5917" s="14">
        <f ca="1">IF(ROW()=2, Table1[[#This Row],[Netto loon]], INDIRECT(ADDRESS(ROW()-1,COLUMN(F:F))))</f>
        <v>43947.542100000006</v>
      </c>
      <c r="J5917" s="6">
        <f ca="1">IF(ROW()=2, 0, Table1[[#This Row],[Belastbaar loon]]-INDIRECT(ADDRESS(ROW()-1,COLUMN(A:A))))</f>
        <v>10</v>
      </c>
      <c r="K5917" s="6">
        <f ca="1">Table1[[#This Row],[Netto loon]]-Table1[[#This Row],[Netto vorige schijf]]</f>
        <v>5.0977999999886379</v>
      </c>
      <c r="L5917" s="2">
        <f ca="1">(Table1[[#This Row],[Bruto tov vorige schijf]]-Table1[[#This Row],[Netto tov vorige schijf]])/MAX(Table1[[#This Row],[Bruto tov vorige schijf]],1)</f>
        <v>0.49022000000113619</v>
      </c>
    </row>
    <row r="5918" spans="1:12" x14ac:dyDescent="0.25">
      <c r="A5918" s="14">
        <v>67001</v>
      </c>
      <c r="B5918" s="6">
        <f>LoonHeffing2020(Table1[[#This Row],[Belastbaar loon]])</f>
        <v>25024.873500000002</v>
      </c>
      <c r="C5918" s="6">
        <f>AlgemeneHeffingsKorting2020(Table1[[#This Row],[Belastbaar loon]])</f>
        <v>85.431200000000018</v>
      </c>
      <c r="D5918" s="14">
        <f>ArbeidsKorting2020(Table1[[#This Row],[Belastbaar loon]])</f>
        <v>1896.18</v>
      </c>
      <c r="E5918" s="14">
        <f>MAX(Table1[[#This Row],[Loonheffing]]-Table1[[#This Row],[Algemene Heffingskorting]]-Table1[[#This Row],[Arbeidskorting]],0)</f>
        <v>23043.262300000002</v>
      </c>
      <c r="F5918" s="6">
        <f>Table1[[#This Row],[Belastbaar loon]]-Table1[[#This Row],[Belasting]]</f>
        <v>43957.737699999998</v>
      </c>
      <c r="G5918" s="2">
        <f>(Table1[[#This Row],[Belastbaar loon]]-Table1[[#This Row],[Netto loon]])/Table1[[#This Row],[Belastbaar loon]]</f>
        <v>0.34392415486336025</v>
      </c>
      <c r="H5918" s="14">
        <f t="shared" ca="1" si="87"/>
        <v>23038.360100000002</v>
      </c>
      <c r="I5918" s="14">
        <f ca="1">IF(ROW()=2, Table1[[#This Row],[Netto loon]], INDIRECT(ADDRESS(ROW()-1,COLUMN(F:F))))</f>
        <v>43952.639899999995</v>
      </c>
      <c r="J5918" s="6">
        <f ca="1">IF(ROW()=2, 0, Table1[[#This Row],[Belastbaar loon]]-INDIRECT(ADDRESS(ROW()-1,COLUMN(A:A))))</f>
        <v>10</v>
      </c>
      <c r="K5918" s="6">
        <f ca="1">Table1[[#This Row],[Netto loon]]-Table1[[#This Row],[Netto vorige schijf]]</f>
        <v>5.0978000000031898</v>
      </c>
      <c r="L5918" s="2">
        <f ca="1">(Table1[[#This Row],[Bruto tov vorige schijf]]-Table1[[#This Row],[Netto tov vorige schijf]])/MAX(Table1[[#This Row],[Bruto tov vorige schijf]],1)</f>
        <v>0.49021999999968102</v>
      </c>
    </row>
    <row r="5919" spans="1:12" x14ac:dyDescent="0.25">
      <c r="A5919" s="14">
        <v>67011</v>
      </c>
      <c r="B5919" s="6">
        <f>LoonHeffing2020(Table1[[#This Row],[Belastbaar loon]])</f>
        <v>25028.608499999998</v>
      </c>
      <c r="C5919" s="6">
        <f>AlgemeneHeffingsKorting2020(Table1[[#This Row],[Belastbaar loon]])</f>
        <v>84.864000000000019</v>
      </c>
      <c r="D5919" s="14">
        <f>ArbeidsKorting2020(Table1[[#This Row],[Belastbaar loon]])</f>
        <v>1895.5800000000002</v>
      </c>
      <c r="E5919" s="14">
        <f>MAX(Table1[[#This Row],[Loonheffing]]-Table1[[#This Row],[Algemene Heffingskorting]]-Table1[[#This Row],[Arbeidskorting]],0)</f>
        <v>23048.164499999995</v>
      </c>
      <c r="F5919" s="6">
        <f>Table1[[#This Row],[Belastbaar loon]]-Table1[[#This Row],[Belasting]]</f>
        <v>43962.835500000001</v>
      </c>
      <c r="G5919" s="2">
        <f>(Table1[[#This Row],[Belastbaar loon]]-Table1[[#This Row],[Netto loon]])/Table1[[#This Row],[Belastbaar loon]]</f>
        <v>0.34394598647983166</v>
      </c>
      <c r="H5919" s="14">
        <f t="shared" ca="1" si="87"/>
        <v>23043.262300000002</v>
      </c>
      <c r="I5919" s="14">
        <f ca="1">IF(ROW()=2, Table1[[#This Row],[Netto loon]], INDIRECT(ADDRESS(ROW()-1,COLUMN(F:F))))</f>
        <v>43957.737699999998</v>
      </c>
      <c r="J5919" s="6">
        <f ca="1">IF(ROW()=2, 0, Table1[[#This Row],[Belastbaar loon]]-INDIRECT(ADDRESS(ROW()-1,COLUMN(A:A))))</f>
        <v>10</v>
      </c>
      <c r="K5919" s="6">
        <f ca="1">Table1[[#This Row],[Netto loon]]-Table1[[#This Row],[Netto vorige schijf]]</f>
        <v>5.0978000000031898</v>
      </c>
      <c r="L5919" s="2">
        <f ca="1">(Table1[[#This Row],[Bruto tov vorige schijf]]-Table1[[#This Row],[Netto tov vorige schijf]])/MAX(Table1[[#This Row],[Bruto tov vorige schijf]],1)</f>
        <v>0.49021999999968102</v>
      </c>
    </row>
    <row r="5920" spans="1:12" x14ac:dyDescent="0.25">
      <c r="A5920" s="14">
        <v>67021</v>
      </c>
      <c r="B5920" s="6">
        <f>LoonHeffing2020(Table1[[#This Row],[Belastbaar loon]])</f>
        <v>25032.343499999999</v>
      </c>
      <c r="C5920" s="6">
        <f>AlgemeneHeffingsKorting2020(Table1[[#This Row],[Belastbaar loon]])</f>
        <v>84.296800000000019</v>
      </c>
      <c r="D5920" s="14">
        <f>ArbeidsKorting2020(Table1[[#This Row],[Belastbaar loon]])</f>
        <v>1894.98</v>
      </c>
      <c r="E5920" s="14">
        <f>MAX(Table1[[#This Row],[Loonheffing]]-Table1[[#This Row],[Algemene Heffingskorting]]-Table1[[#This Row],[Arbeidskorting]],0)</f>
        <v>23053.066699999999</v>
      </c>
      <c r="F5920" s="6">
        <f>Table1[[#This Row],[Belastbaar loon]]-Table1[[#This Row],[Belasting]]</f>
        <v>43967.933300000004</v>
      </c>
      <c r="G5920" s="2">
        <f>(Table1[[#This Row],[Belastbaar loon]]-Table1[[#This Row],[Netto loon]])/Table1[[#This Row],[Belastbaar loon]]</f>
        <v>0.34396781158144457</v>
      </c>
      <c r="H5920" s="14">
        <f t="shared" ca="1" si="87"/>
        <v>23048.164499999995</v>
      </c>
      <c r="I5920" s="14">
        <f ca="1">IF(ROW()=2, Table1[[#This Row],[Netto loon]], INDIRECT(ADDRESS(ROW()-1,COLUMN(F:F))))</f>
        <v>43962.835500000001</v>
      </c>
      <c r="J5920" s="6">
        <f ca="1">IF(ROW()=2, 0, Table1[[#This Row],[Belastbaar loon]]-INDIRECT(ADDRESS(ROW()-1,COLUMN(A:A))))</f>
        <v>10</v>
      </c>
      <c r="K5920" s="6">
        <f ca="1">Table1[[#This Row],[Netto loon]]-Table1[[#This Row],[Netto vorige schijf]]</f>
        <v>5.0978000000031898</v>
      </c>
      <c r="L5920" s="2">
        <f ca="1">(Table1[[#This Row],[Bruto tov vorige schijf]]-Table1[[#This Row],[Netto tov vorige schijf]])/MAX(Table1[[#This Row],[Bruto tov vorige schijf]],1)</f>
        <v>0.49021999999968102</v>
      </c>
    </row>
    <row r="5921" spans="1:12" x14ac:dyDescent="0.25">
      <c r="A5921" s="14">
        <v>67031</v>
      </c>
      <c r="B5921" s="6">
        <f>LoonHeffing2020(Table1[[#This Row],[Belastbaar loon]])</f>
        <v>25036.0785</v>
      </c>
      <c r="C5921" s="6">
        <f>AlgemeneHeffingsKorting2020(Table1[[#This Row],[Belastbaar loon]])</f>
        <v>83.729600000000019</v>
      </c>
      <c r="D5921" s="14">
        <f>ArbeidsKorting2020(Table1[[#This Row],[Belastbaar loon]])</f>
        <v>1894.38</v>
      </c>
      <c r="E5921" s="14">
        <f>MAX(Table1[[#This Row],[Loonheffing]]-Table1[[#This Row],[Algemene Heffingskorting]]-Table1[[#This Row],[Arbeidskorting]],0)</f>
        <v>23057.9689</v>
      </c>
      <c r="F5921" s="6">
        <f>Table1[[#This Row],[Belastbaar loon]]-Table1[[#This Row],[Belasting]]</f>
        <v>43973.0311</v>
      </c>
      <c r="G5921" s="2">
        <f>(Table1[[#This Row],[Belastbaar loon]]-Table1[[#This Row],[Netto loon]])/Table1[[#This Row],[Belastbaar loon]]</f>
        <v>0.34398963017111484</v>
      </c>
      <c r="H5921" s="14">
        <f t="shared" ca="1" si="87"/>
        <v>23053.066699999999</v>
      </c>
      <c r="I5921" s="14">
        <f ca="1">IF(ROW()=2, Table1[[#This Row],[Netto loon]], INDIRECT(ADDRESS(ROW()-1,COLUMN(F:F))))</f>
        <v>43967.933300000004</v>
      </c>
      <c r="J5921" s="6">
        <f ca="1">IF(ROW()=2, 0, Table1[[#This Row],[Belastbaar loon]]-INDIRECT(ADDRESS(ROW()-1,COLUMN(A:A))))</f>
        <v>10</v>
      </c>
      <c r="K5921" s="6">
        <f ca="1">Table1[[#This Row],[Netto loon]]-Table1[[#This Row],[Netto vorige schijf]]</f>
        <v>5.0977999999959138</v>
      </c>
      <c r="L5921" s="2">
        <f ca="1">(Table1[[#This Row],[Bruto tov vorige schijf]]-Table1[[#This Row],[Netto tov vorige schijf]])/MAX(Table1[[#This Row],[Bruto tov vorige schijf]],1)</f>
        <v>0.49022000000040861</v>
      </c>
    </row>
    <row r="5922" spans="1:12" x14ac:dyDescent="0.25">
      <c r="A5922" s="14">
        <v>67041</v>
      </c>
      <c r="B5922" s="6">
        <f>LoonHeffing2020(Table1[[#This Row],[Belastbaar loon]])</f>
        <v>25039.8135</v>
      </c>
      <c r="C5922" s="6">
        <f>AlgemeneHeffingsKorting2020(Table1[[#This Row],[Belastbaar loon]])</f>
        <v>83.162400000000019</v>
      </c>
      <c r="D5922" s="14">
        <f>ArbeidsKorting2020(Table1[[#This Row],[Belastbaar loon]])</f>
        <v>1893.78</v>
      </c>
      <c r="E5922" s="14">
        <f>MAX(Table1[[#This Row],[Loonheffing]]-Table1[[#This Row],[Algemene Heffingskorting]]-Table1[[#This Row],[Arbeidskorting]],0)</f>
        <v>23062.8711</v>
      </c>
      <c r="F5922" s="6">
        <f>Table1[[#This Row],[Belastbaar loon]]-Table1[[#This Row],[Belasting]]</f>
        <v>43978.128899999996</v>
      </c>
      <c r="G5922" s="2">
        <f>(Table1[[#This Row],[Belastbaar loon]]-Table1[[#This Row],[Netto loon]])/Table1[[#This Row],[Belastbaar loon]]</f>
        <v>0.34401144225175645</v>
      </c>
      <c r="H5922" s="14">
        <f t="shared" ca="1" si="87"/>
        <v>23057.9689</v>
      </c>
      <c r="I5922" s="14">
        <f ca="1">IF(ROW()=2, Table1[[#This Row],[Netto loon]], INDIRECT(ADDRESS(ROW()-1,COLUMN(F:F))))</f>
        <v>43973.0311</v>
      </c>
      <c r="J5922" s="6">
        <f ca="1">IF(ROW()=2, 0, Table1[[#This Row],[Belastbaar loon]]-INDIRECT(ADDRESS(ROW()-1,COLUMN(A:A))))</f>
        <v>10</v>
      </c>
      <c r="K5922" s="6">
        <f ca="1">Table1[[#This Row],[Netto loon]]-Table1[[#This Row],[Netto vorige schijf]]</f>
        <v>5.0977999999959138</v>
      </c>
      <c r="L5922" s="2">
        <f ca="1">(Table1[[#This Row],[Bruto tov vorige schijf]]-Table1[[#This Row],[Netto tov vorige schijf]])/MAX(Table1[[#This Row],[Bruto tov vorige schijf]],1)</f>
        <v>0.49022000000040861</v>
      </c>
    </row>
    <row r="5923" spans="1:12" x14ac:dyDescent="0.25">
      <c r="A5923" s="14">
        <v>67051</v>
      </c>
      <c r="B5923" s="6">
        <f>LoonHeffing2020(Table1[[#This Row],[Belastbaar loon]])</f>
        <v>25043.548500000001</v>
      </c>
      <c r="C5923" s="6">
        <f>AlgemeneHeffingsKorting2020(Table1[[#This Row],[Belastbaar loon]])</f>
        <v>82.59520000000002</v>
      </c>
      <c r="D5923" s="14">
        <f>ArbeidsKorting2020(Table1[[#This Row],[Belastbaar loon]])</f>
        <v>1893.18</v>
      </c>
      <c r="E5923" s="14">
        <f>MAX(Table1[[#This Row],[Loonheffing]]-Table1[[#This Row],[Algemene Heffingskorting]]-Table1[[#This Row],[Arbeidskorting]],0)</f>
        <v>23067.773300000001</v>
      </c>
      <c r="F5923" s="6">
        <f>Table1[[#This Row],[Belastbaar loon]]-Table1[[#This Row],[Belasting]]</f>
        <v>43983.226699999999</v>
      </c>
      <c r="G5923" s="2">
        <f>(Table1[[#This Row],[Belastbaar loon]]-Table1[[#This Row],[Netto loon]])/Table1[[#This Row],[Belastbaar loon]]</f>
        <v>0.34403324782628147</v>
      </c>
      <c r="H5923" s="14">
        <f t="shared" ca="1" si="87"/>
        <v>23062.8711</v>
      </c>
      <c r="I5923" s="14">
        <f ca="1">IF(ROW()=2, Table1[[#This Row],[Netto loon]], INDIRECT(ADDRESS(ROW()-1,COLUMN(F:F))))</f>
        <v>43978.128899999996</v>
      </c>
      <c r="J5923" s="6">
        <f ca="1">IF(ROW()=2, 0, Table1[[#This Row],[Belastbaar loon]]-INDIRECT(ADDRESS(ROW()-1,COLUMN(A:A))))</f>
        <v>10</v>
      </c>
      <c r="K5923" s="6">
        <f ca="1">Table1[[#This Row],[Netto loon]]-Table1[[#This Row],[Netto vorige schijf]]</f>
        <v>5.0978000000031898</v>
      </c>
      <c r="L5923" s="2">
        <f ca="1">(Table1[[#This Row],[Bruto tov vorige schijf]]-Table1[[#This Row],[Netto tov vorige schijf]])/MAX(Table1[[#This Row],[Bruto tov vorige schijf]],1)</f>
        <v>0.49021999999968102</v>
      </c>
    </row>
    <row r="5924" spans="1:12" x14ac:dyDescent="0.25">
      <c r="A5924" s="14">
        <v>67061</v>
      </c>
      <c r="B5924" s="6">
        <f>LoonHeffing2020(Table1[[#This Row],[Belastbaar loon]])</f>
        <v>25047.283500000001</v>
      </c>
      <c r="C5924" s="6">
        <f>AlgemeneHeffingsKorting2020(Table1[[#This Row],[Belastbaar loon]])</f>
        <v>82.02800000000002</v>
      </c>
      <c r="D5924" s="14">
        <f>ArbeidsKorting2020(Table1[[#This Row],[Belastbaar loon]])</f>
        <v>1892.5800000000002</v>
      </c>
      <c r="E5924" s="14">
        <f>MAX(Table1[[#This Row],[Loonheffing]]-Table1[[#This Row],[Algemene Heffingskorting]]-Table1[[#This Row],[Arbeidskorting]],0)</f>
        <v>23072.675500000001</v>
      </c>
      <c r="F5924" s="6">
        <f>Table1[[#This Row],[Belastbaar loon]]-Table1[[#This Row],[Belasting]]</f>
        <v>43988.324500000002</v>
      </c>
      <c r="G5924" s="2">
        <f>(Table1[[#This Row],[Belastbaar loon]]-Table1[[#This Row],[Netto loon]])/Table1[[#This Row],[Belastbaar loon]]</f>
        <v>0.34405504689760064</v>
      </c>
      <c r="H5924" s="14">
        <f t="shared" ca="1" si="87"/>
        <v>23067.773300000001</v>
      </c>
      <c r="I5924" s="14">
        <f ca="1">IF(ROW()=2, Table1[[#This Row],[Netto loon]], INDIRECT(ADDRESS(ROW()-1,COLUMN(F:F))))</f>
        <v>43983.226699999999</v>
      </c>
      <c r="J5924" s="6">
        <f ca="1">IF(ROW()=2, 0, Table1[[#This Row],[Belastbaar loon]]-INDIRECT(ADDRESS(ROW()-1,COLUMN(A:A))))</f>
        <v>10</v>
      </c>
      <c r="K5924" s="6">
        <f ca="1">Table1[[#This Row],[Netto loon]]-Table1[[#This Row],[Netto vorige schijf]]</f>
        <v>5.0978000000031898</v>
      </c>
      <c r="L5924" s="2">
        <f ca="1">(Table1[[#This Row],[Bruto tov vorige schijf]]-Table1[[#This Row],[Netto tov vorige schijf]])/MAX(Table1[[#This Row],[Bruto tov vorige schijf]],1)</f>
        <v>0.49021999999968102</v>
      </c>
    </row>
    <row r="5925" spans="1:12" x14ac:dyDescent="0.25">
      <c r="A5925" s="14">
        <v>67071</v>
      </c>
      <c r="B5925" s="6">
        <f>LoonHeffing2020(Table1[[#This Row],[Belastbaar loon]])</f>
        <v>25051.018499999998</v>
      </c>
      <c r="C5925" s="6">
        <f>AlgemeneHeffingsKorting2020(Table1[[#This Row],[Belastbaar loon]])</f>
        <v>81.46080000000002</v>
      </c>
      <c r="D5925" s="14">
        <f>ArbeidsKorting2020(Table1[[#This Row],[Belastbaar loon]])</f>
        <v>1891.98</v>
      </c>
      <c r="E5925" s="14">
        <f>MAX(Table1[[#This Row],[Loonheffing]]-Table1[[#This Row],[Algemene Heffingskorting]]-Table1[[#This Row],[Arbeidskorting]],0)</f>
        <v>23077.577699999998</v>
      </c>
      <c r="F5925" s="6">
        <f>Table1[[#This Row],[Belastbaar loon]]-Table1[[#This Row],[Belasting]]</f>
        <v>43993.422300000006</v>
      </c>
      <c r="G5925" s="2">
        <f>(Table1[[#This Row],[Belastbaar loon]]-Table1[[#This Row],[Netto loon]])/Table1[[#This Row],[Belastbaar loon]]</f>
        <v>0.34407683946862272</v>
      </c>
      <c r="H5925" s="14">
        <f t="shared" ca="1" si="87"/>
        <v>23072.675500000001</v>
      </c>
      <c r="I5925" s="14">
        <f ca="1">IF(ROW()=2, Table1[[#This Row],[Netto loon]], INDIRECT(ADDRESS(ROW()-1,COLUMN(F:F))))</f>
        <v>43988.324500000002</v>
      </c>
      <c r="J5925" s="6">
        <f ca="1">IF(ROW()=2, 0, Table1[[#This Row],[Belastbaar loon]]-INDIRECT(ADDRESS(ROW()-1,COLUMN(A:A))))</f>
        <v>10</v>
      </c>
      <c r="K5925" s="6">
        <f ca="1">Table1[[#This Row],[Netto loon]]-Table1[[#This Row],[Netto vorige schijf]]</f>
        <v>5.0978000000031898</v>
      </c>
      <c r="L5925" s="2">
        <f ca="1">(Table1[[#This Row],[Bruto tov vorige schijf]]-Table1[[#This Row],[Netto tov vorige schijf]])/MAX(Table1[[#This Row],[Bruto tov vorige schijf]],1)</f>
        <v>0.49021999999968102</v>
      </c>
    </row>
    <row r="5926" spans="1:12" x14ac:dyDescent="0.25">
      <c r="A5926" s="14">
        <v>67081</v>
      </c>
      <c r="B5926" s="6">
        <f>LoonHeffing2020(Table1[[#This Row],[Belastbaar loon]])</f>
        <v>25054.753499999999</v>
      </c>
      <c r="C5926" s="6">
        <f>AlgemeneHeffingsKorting2020(Table1[[#This Row],[Belastbaar loon]])</f>
        <v>80.893600000000021</v>
      </c>
      <c r="D5926" s="14">
        <f>ArbeidsKorting2020(Table1[[#This Row],[Belastbaar loon]])</f>
        <v>1891.38</v>
      </c>
      <c r="E5926" s="14">
        <f>MAX(Table1[[#This Row],[Loonheffing]]-Table1[[#This Row],[Algemene Heffingskorting]]-Table1[[#This Row],[Arbeidskorting]],0)</f>
        <v>23082.479899999998</v>
      </c>
      <c r="F5926" s="6">
        <f>Table1[[#This Row],[Belastbaar loon]]-Table1[[#This Row],[Belasting]]</f>
        <v>43998.520100000002</v>
      </c>
      <c r="G5926" s="2">
        <f>(Table1[[#This Row],[Belastbaar loon]]-Table1[[#This Row],[Netto loon]])/Table1[[#This Row],[Belastbaar loon]]</f>
        <v>0.34409862554225484</v>
      </c>
      <c r="H5926" s="14">
        <f t="shared" ca="1" si="87"/>
        <v>23077.577699999998</v>
      </c>
      <c r="I5926" s="14">
        <f ca="1">IF(ROW()=2, Table1[[#This Row],[Netto loon]], INDIRECT(ADDRESS(ROW()-1,COLUMN(F:F))))</f>
        <v>43993.422300000006</v>
      </c>
      <c r="J5926" s="6">
        <f ca="1">IF(ROW()=2, 0, Table1[[#This Row],[Belastbaar loon]]-INDIRECT(ADDRESS(ROW()-1,COLUMN(A:A))))</f>
        <v>10</v>
      </c>
      <c r="K5926" s="6">
        <f ca="1">Table1[[#This Row],[Netto loon]]-Table1[[#This Row],[Netto vorige schijf]]</f>
        <v>5.0977999999959138</v>
      </c>
      <c r="L5926" s="2">
        <f ca="1">(Table1[[#This Row],[Bruto tov vorige schijf]]-Table1[[#This Row],[Netto tov vorige schijf]])/MAX(Table1[[#This Row],[Bruto tov vorige schijf]],1)</f>
        <v>0.49022000000040861</v>
      </c>
    </row>
    <row r="5927" spans="1:12" x14ac:dyDescent="0.25">
      <c r="A5927" s="14">
        <v>67091</v>
      </c>
      <c r="B5927" s="6">
        <f>LoonHeffing2020(Table1[[#This Row],[Belastbaar loon]])</f>
        <v>25058.488499999999</v>
      </c>
      <c r="C5927" s="6">
        <f>AlgemeneHeffingsKorting2020(Table1[[#This Row],[Belastbaar loon]])</f>
        <v>80.326400000000021</v>
      </c>
      <c r="D5927" s="14">
        <f>ArbeidsKorting2020(Table1[[#This Row],[Belastbaar loon]])</f>
        <v>1890.78</v>
      </c>
      <c r="E5927" s="14">
        <f>MAX(Table1[[#This Row],[Loonheffing]]-Table1[[#This Row],[Algemene Heffingskorting]]-Table1[[#This Row],[Arbeidskorting]],0)</f>
        <v>23087.382099999999</v>
      </c>
      <c r="F5927" s="6">
        <f>Table1[[#This Row],[Belastbaar loon]]-Table1[[#This Row],[Belasting]]</f>
        <v>44003.617899999997</v>
      </c>
      <c r="G5927" s="2">
        <f>(Table1[[#This Row],[Belastbaar loon]]-Table1[[#This Row],[Netto loon]])/Table1[[#This Row],[Belastbaar loon]]</f>
        <v>0.3441204051214023</v>
      </c>
      <c r="H5927" s="14">
        <f t="shared" ca="1" si="87"/>
        <v>23082.479899999998</v>
      </c>
      <c r="I5927" s="14">
        <f ca="1">IF(ROW()=2, Table1[[#This Row],[Netto loon]], INDIRECT(ADDRESS(ROW()-1,COLUMN(F:F))))</f>
        <v>43998.520100000002</v>
      </c>
      <c r="J5927" s="6">
        <f ca="1">IF(ROW()=2, 0, Table1[[#This Row],[Belastbaar loon]]-INDIRECT(ADDRESS(ROW()-1,COLUMN(A:A))))</f>
        <v>10</v>
      </c>
      <c r="K5927" s="6">
        <f ca="1">Table1[[#This Row],[Netto loon]]-Table1[[#This Row],[Netto vorige schijf]]</f>
        <v>5.0977999999959138</v>
      </c>
      <c r="L5927" s="2">
        <f ca="1">(Table1[[#This Row],[Bruto tov vorige schijf]]-Table1[[#This Row],[Netto tov vorige schijf]])/MAX(Table1[[#This Row],[Bruto tov vorige schijf]],1)</f>
        <v>0.49022000000040861</v>
      </c>
    </row>
    <row r="5928" spans="1:12" x14ac:dyDescent="0.25">
      <c r="A5928" s="14">
        <v>67101</v>
      </c>
      <c r="B5928" s="6">
        <f>LoonHeffing2020(Table1[[#This Row],[Belastbaar loon]])</f>
        <v>25062.2235</v>
      </c>
      <c r="C5928" s="6">
        <f>AlgemeneHeffingsKorting2020(Table1[[#This Row],[Belastbaar loon]])</f>
        <v>79.759200000000021</v>
      </c>
      <c r="D5928" s="14">
        <f>ArbeidsKorting2020(Table1[[#This Row],[Belastbaar loon]])</f>
        <v>1890.18</v>
      </c>
      <c r="E5928" s="14">
        <f>MAX(Table1[[#This Row],[Loonheffing]]-Table1[[#This Row],[Algemene Heffingskorting]]-Table1[[#This Row],[Arbeidskorting]],0)</f>
        <v>23092.284299999999</v>
      </c>
      <c r="F5928" s="6">
        <f>Table1[[#This Row],[Belastbaar loon]]-Table1[[#This Row],[Belasting]]</f>
        <v>44008.715700000001</v>
      </c>
      <c r="G5928" s="2">
        <f>(Table1[[#This Row],[Belastbaar loon]]-Table1[[#This Row],[Netto loon]])/Table1[[#This Row],[Belastbaar loon]]</f>
        <v>0.34414217820896859</v>
      </c>
      <c r="H5928" s="14">
        <f t="shared" ca="1" si="87"/>
        <v>23087.382099999999</v>
      </c>
      <c r="I5928" s="14">
        <f ca="1">IF(ROW()=2, Table1[[#This Row],[Netto loon]], INDIRECT(ADDRESS(ROW()-1,COLUMN(F:F))))</f>
        <v>44003.617899999997</v>
      </c>
      <c r="J5928" s="6">
        <f ca="1">IF(ROW()=2, 0, Table1[[#This Row],[Belastbaar loon]]-INDIRECT(ADDRESS(ROW()-1,COLUMN(A:A))))</f>
        <v>10</v>
      </c>
      <c r="K5928" s="6">
        <f ca="1">Table1[[#This Row],[Netto loon]]-Table1[[#This Row],[Netto vorige schijf]]</f>
        <v>5.0978000000031898</v>
      </c>
      <c r="L5928" s="2">
        <f ca="1">(Table1[[#This Row],[Bruto tov vorige schijf]]-Table1[[#This Row],[Netto tov vorige schijf]])/MAX(Table1[[#This Row],[Bruto tov vorige schijf]],1)</f>
        <v>0.49021999999968102</v>
      </c>
    </row>
    <row r="5929" spans="1:12" x14ac:dyDescent="0.25">
      <c r="A5929" s="14">
        <v>67111</v>
      </c>
      <c r="B5929" s="6">
        <f>LoonHeffing2020(Table1[[#This Row],[Belastbaar loon]])</f>
        <v>25065.958500000001</v>
      </c>
      <c r="C5929" s="6">
        <f>AlgemeneHeffingsKorting2020(Table1[[#This Row],[Belastbaar loon]])</f>
        <v>79.192000000000021</v>
      </c>
      <c r="D5929" s="14">
        <f>ArbeidsKorting2020(Table1[[#This Row],[Belastbaar loon]])</f>
        <v>1889.5800000000002</v>
      </c>
      <c r="E5929" s="14">
        <f>MAX(Table1[[#This Row],[Loonheffing]]-Table1[[#This Row],[Algemene Heffingskorting]]-Table1[[#This Row],[Arbeidskorting]],0)</f>
        <v>23097.1865</v>
      </c>
      <c r="F5929" s="6">
        <f>Table1[[#This Row],[Belastbaar loon]]-Table1[[#This Row],[Belasting]]</f>
        <v>44013.813500000004</v>
      </c>
      <c r="G5929" s="2">
        <f>(Table1[[#This Row],[Belastbaar loon]]-Table1[[#This Row],[Netto loon]])/Table1[[#This Row],[Belastbaar loon]]</f>
        <v>0.34416394480785556</v>
      </c>
      <c r="H5929" s="14">
        <f t="shared" ca="1" si="87"/>
        <v>23092.284299999999</v>
      </c>
      <c r="I5929" s="14">
        <f ca="1">IF(ROW()=2, Table1[[#This Row],[Netto loon]], INDIRECT(ADDRESS(ROW()-1,COLUMN(F:F))))</f>
        <v>44008.715700000001</v>
      </c>
      <c r="J5929" s="6">
        <f ca="1">IF(ROW()=2, 0, Table1[[#This Row],[Belastbaar loon]]-INDIRECT(ADDRESS(ROW()-1,COLUMN(A:A))))</f>
        <v>10</v>
      </c>
      <c r="K5929" s="6">
        <f ca="1">Table1[[#This Row],[Netto loon]]-Table1[[#This Row],[Netto vorige schijf]]</f>
        <v>5.0978000000031898</v>
      </c>
      <c r="L5929" s="2">
        <f ca="1">(Table1[[#This Row],[Bruto tov vorige schijf]]-Table1[[#This Row],[Netto tov vorige schijf]])/MAX(Table1[[#This Row],[Bruto tov vorige schijf]],1)</f>
        <v>0.49021999999968102</v>
      </c>
    </row>
    <row r="5930" spans="1:12" x14ac:dyDescent="0.25">
      <c r="A5930" s="14">
        <v>67121</v>
      </c>
      <c r="B5930" s="6">
        <f>LoonHeffing2020(Table1[[#This Row],[Belastbaar loon]])</f>
        <v>25069.693500000001</v>
      </c>
      <c r="C5930" s="6">
        <f>AlgemeneHeffingsKorting2020(Table1[[#This Row],[Belastbaar loon]])</f>
        <v>78.624800000000022</v>
      </c>
      <c r="D5930" s="14">
        <f>ArbeidsKorting2020(Table1[[#This Row],[Belastbaar loon]])</f>
        <v>1888.98</v>
      </c>
      <c r="E5930" s="14">
        <f>MAX(Table1[[#This Row],[Loonheffing]]-Table1[[#This Row],[Algemene Heffingskorting]]-Table1[[#This Row],[Arbeidskorting]],0)</f>
        <v>23102.0887</v>
      </c>
      <c r="F5930" s="6">
        <f>Table1[[#This Row],[Belastbaar loon]]-Table1[[#This Row],[Belasting]]</f>
        <v>44018.9113</v>
      </c>
      <c r="G5930" s="2">
        <f>(Table1[[#This Row],[Belastbaar loon]]-Table1[[#This Row],[Netto loon]])/Table1[[#This Row],[Belastbaar loon]]</f>
        <v>0.34418570492096362</v>
      </c>
      <c r="H5930" s="14">
        <f t="shared" ca="1" si="87"/>
        <v>23097.1865</v>
      </c>
      <c r="I5930" s="14">
        <f ca="1">IF(ROW()=2, Table1[[#This Row],[Netto loon]], INDIRECT(ADDRESS(ROW()-1,COLUMN(F:F))))</f>
        <v>44013.813500000004</v>
      </c>
      <c r="J5930" s="6">
        <f ca="1">IF(ROW()=2, 0, Table1[[#This Row],[Belastbaar loon]]-INDIRECT(ADDRESS(ROW()-1,COLUMN(A:A))))</f>
        <v>10</v>
      </c>
      <c r="K5930" s="6">
        <f ca="1">Table1[[#This Row],[Netto loon]]-Table1[[#This Row],[Netto vorige schijf]]</f>
        <v>5.0977999999959138</v>
      </c>
      <c r="L5930" s="2">
        <f ca="1">(Table1[[#This Row],[Bruto tov vorige schijf]]-Table1[[#This Row],[Netto tov vorige schijf]])/MAX(Table1[[#This Row],[Bruto tov vorige schijf]],1)</f>
        <v>0.49022000000040861</v>
      </c>
    </row>
    <row r="5931" spans="1:12" x14ac:dyDescent="0.25">
      <c r="A5931" s="14">
        <v>67131</v>
      </c>
      <c r="B5931" s="6">
        <f>LoonHeffing2020(Table1[[#This Row],[Belastbaar loon]])</f>
        <v>25073.428499999998</v>
      </c>
      <c r="C5931" s="6">
        <f>AlgemeneHeffingsKorting2020(Table1[[#This Row],[Belastbaar loon]])</f>
        <v>78.057600000000022</v>
      </c>
      <c r="D5931" s="14">
        <f>ArbeidsKorting2020(Table1[[#This Row],[Belastbaar loon]])</f>
        <v>1888.38</v>
      </c>
      <c r="E5931" s="14">
        <f>MAX(Table1[[#This Row],[Loonheffing]]-Table1[[#This Row],[Algemene Heffingskorting]]-Table1[[#This Row],[Arbeidskorting]],0)</f>
        <v>23106.990899999997</v>
      </c>
      <c r="F5931" s="6">
        <f>Table1[[#This Row],[Belastbaar loon]]-Table1[[#This Row],[Belasting]]</f>
        <v>44024.009100000003</v>
      </c>
      <c r="G5931" s="2">
        <f>(Table1[[#This Row],[Belastbaar loon]]-Table1[[#This Row],[Netto loon]])/Table1[[#This Row],[Belastbaar loon]]</f>
        <v>0.34420745855119089</v>
      </c>
      <c r="H5931" s="14">
        <f t="shared" ca="1" si="87"/>
        <v>23102.0887</v>
      </c>
      <c r="I5931" s="14">
        <f ca="1">IF(ROW()=2, Table1[[#This Row],[Netto loon]], INDIRECT(ADDRESS(ROW()-1,COLUMN(F:F))))</f>
        <v>44018.9113</v>
      </c>
      <c r="J5931" s="6">
        <f ca="1">IF(ROW()=2, 0, Table1[[#This Row],[Belastbaar loon]]-INDIRECT(ADDRESS(ROW()-1,COLUMN(A:A))))</f>
        <v>10</v>
      </c>
      <c r="K5931" s="6">
        <f ca="1">Table1[[#This Row],[Netto loon]]-Table1[[#This Row],[Netto vorige schijf]]</f>
        <v>5.0978000000031898</v>
      </c>
      <c r="L5931" s="2">
        <f ca="1">(Table1[[#This Row],[Bruto tov vorige schijf]]-Table1[[#This Row],[Netto tov vorige schijf]])/MAX(Table1[[#This Row],[Bruto tov vorige schijf]],1)</f>
        <v>0.49021999999968102</v>
      </c>
    </row>
    <row r="5932" spans="1:12" x14ac:dyDescent="0.25">
      <c r="A5932" s="14">
        <v>67141</v>
      </c>
      <c r="B5932" s="6">
        <f>LoonHeffing2020(Table1[[#This Row],[Belastbaar loon]])</f>
        <v>25077.163499999999</v>
      </c>
      <c r="C5932" s="6">
        <f>AlgemeneHeffingsKorting2020(Table1[[#This Row],[Belastbaar loon]])</f>
        <v>77.490400000000022</v>
      </c>
      <c r="D5932" s="14">
        <f>ArbeidsKorting2020(Table1[[#This Row],[Belastbaar loon]])</f>
        <v>1887.78</v>
      </c>
      <c r="E5932" s="14">
        <f>MAX(Table1[[#This Row],[Loonheffing]]-Table1[[#This Row],[Algemene Heffingskorting]]-Table1[[#This Row],[Arbeidskorting]],0)</f>
        <v>23111.893100000001</v>
      </c>
      <c r="F5932" s="6">
        <f>Table1[[#This Row],[Belastbaar loon]]-Table1[[#This Row],[Belasting]]</f>
        <v>44029.106899999999</v>
      </c>
      <c r="G5932" s="2">
        <f>(Table1[[#This Row],[Belastbaar loon]]-Table1[[#This Row],[Netto loon]])/Table1[[#This Row],[Belastbaar loon]]</f>
        <v>0.34422920570143434</v>
      </c>
      <c r="H5932" s="14">
        <f t="shared" ca="1" si="87"/>
        <v>23106.990899999997</v>
      </c>
      <c r="I5932" s="14">
        <f ca="1">IF(ROW()=2, Table1[[#This Row],[Netto loon]], INDIRECT(ADDRESS(ROW()-1,COLUMN(F:F))))</f>
        <v>44024.009100000003</v>
      </c>
      <c r="J5932" s="6">
        <f ca="1">IF(ROW()=2, 0, Table1[[#This Row],[Belastbaar loon]]-INDIRECT(ADDRESS(ROW()-1,COLUMN(A:A))))</f>
        <v>10</v>
      </c>
      <c r="K5932" s="6">
        <f ca="1">Table1[[#This Row],[Netto loon]]-Table1[[#This Row],[Netto vorige schijf]]</f>
        <v>5.0977999999959138</v>
      </c>
      <c r="L5932" s="2">
        <f ca="1">(Table1[[#This Row],[Bruto tov vorige schijf]]-Table1[[#This Row],[Netto tov vorige schijf]])/MAX(Table1[[#This Row],[Bruto tov vorige schijf]],1)</f>
        <v>0.49022000000040861</v>
      </c>
    </row>
    <row r="5933" spans="1:12" x14ac:dyDescent="0.25">
      <c r="A5933" s="14">
        <v>67151</v>
      </c>
      <c r="B5933" s="6">
        <f>LoonHeffing2020(Table1[[#This Row],[Belastbaar loon]])</f>
        <v>25080.898499999999</v>
      </c>
      <c r="C5933" s="6">
        <f>AlgemeneHeffingsKorting2020(Table1[[#This Row],[Belastbaar loon]])</f>
        <v>76.923200000000023</v>
      </c>
      <c r="D5933" s="14">
        <f>ArbeidsKorting2020(Table1[[#This Row],[Belastbaar loon]])</f>
        <v>1887.18</v>
      </c>
      <c r="E5933" s="14">
        <f>MAX(Table1[[#This Row],[Loonheffing]]-Table1[[#This Row],[Algemene Heffingskorting]]-Table1[[#This Row],[Arbeidskorting]],0)</f>
        <v>23116.795299999998</v>
      </c>
      <c r="F5933" s="6">
        <f>Table1[[#This Row],[Belastbaar loon]]-Table1[[#This Row],[Belasting]]</f>
        <v>44034.204700000002</v>
      </c>
      <c r="G5933" s="2">
        <f>(Table1[[#This Row],[Belastbaar loon]]-Table1[[#This Row],[Netto loon]])/Table1[[#This Row],[Belastbaar loon]]</f>
        <v>0.34425094637458858</v>
      </c>
      <c r="H5933" s="14">
        <f t="shared" ca="1" si="87"/>
        <v>23111.893100000001</v>
      </c>
      <c r="I5933" s="14">
        <f ca="1">IF(ROW()=2, Table1[[#This Row],[Netto loon]], INDIRECT(ADDRESS(ROW()-1,COLUMN(F:F))))</f>
        <v>44029.106899999999</v>
      </c>
      <c r="J5933" s="6">
        <f ca="1">IF(ROW()=2, 0, Table1[[#This Row],[Belastbaar loon]]-INDIRECT(ADDRESS(ROW()-1,COLUMN(A:A))))</f>
        <v>10</v>
      </c>
      <c r="K5933" s="6">
        <f ca="1">Table1[[#This Row],[Netto loon]]-Table1[[#This Row],[Netto vorige schijf]]</f>
        <v>5.0978000000031898</v>
      </c>
      <c r="L5933" s="2">
        <f ca="1">(Table1[[#This Row],[Bruto tov vorige schijf]]-Table1[[#This Row],[Netto tov vorige schijf]])/MAX(Table1[[#This Row],[Bruto tov vorige schijf]],1)</f>
        <v>0.49021999999968102</v>
      </c>
    </row>
    <row r="5934" spans="1:12" x14ac:dyDescent="0.25">
      <c r="A5934" s="14">
        <v>67161</v>
      </c>
      <c r="B5934" s="6">
        <f>LoonHeffing2020(Table1[[#This Row],[Belastbaar loon]])</f>
        <v>25084.6335</v>
      </c>
      <c r="C5934" s="6">
        <f>AlgemeneHeffingsKorting2020(Table1[[#This Row],[Belastbaar loon]])</f>
        <v>76.356000000000023</v>
      </c>
      <c r="D5934" s="14">
        <f>ArbeidsKorting2020(Table1[[#This Row],[Belastbaar loon]])</f>
        <v>1886.5800000000002</v>
      </c>
      <c r="E5934" s="14">
        <f>MAX(Table1[[#This Row],[Loonheffing]]-Table1[[#This Row],[Algemene Heffingskorting]]-Table1[[#This Row],[Arbeidskorting]],0)</f>
        <v>23121.697499999998</v>
      </c>
      <c r="F5934" s="6">
        <f>Table1[[#This Row],[Belastbaar loon]]-Table1[[#This Row],[Belasting]]</f>
        <v>44039.302500000005</v>
      </c>
      <c r="G5934" s="2">
        <f>(Table1[[#This Row],[Belastbaar loon]]-Table1[[#This Row],[Netto loon]])/Table1[[#This Row],[Belastbaar loon]]</f>
        <v>0.3442726805735471</v>
      </c>
      <c r="H5934" s="14">
        <f t="shared" ca="1" si="87"/>
        <v>23116.795299999998</v>
      </c>
      <c r="I5934" s="14">
        <f ca="1">IF(ROW()=2, Table1[[#This Row],[Netto loon]], INDIRECT(ADDRESS(ROW()-1,COLUMN(F:F))))</f>
        <v>44034.204700000002</v>
      </c>
      <c r="J5934" s="6">
        <f ca="1">IF(ROW()=2, 0, Table1[[#This Row],[Belastbaar loon]]-INDIRECT(ADDRESS(ROW()-1,COLUMN(A:A))))</f>
        <v>10</v>
      </c>
      <c r="K5934" s="6">
        <f ca="1">Table1[[#This Row],[Netto loon]]-Table1[[#This Row],[Netto vorige schijf]]</f>
        <v>5.0978000000031898</v>
      </c>
      <c r="L5934" s="2">
        <f ca="1">(Table1[[#This Row],[Bruto tov vorige schijf]]-Table1[[#This Row],[Netto tov vorige schijf]])/MAX(Table1[[#This Row],[Bruto tov vorige schijf]],1)</f>
        <v>0.49021999999968102</v>
      </c>
    </row>
    <row r="5935" spans="1:12" x14ac:dyDescent="0.25">
      <c r="A5935" s="14">
        <v>67171</v>
      </c>
      <c r="B5935" s="6">
        <f>LoonHeffing2020(Table1[[#This Row],[Belastbaar loon]])</f>
        <v>25088.3685</v>
      </c>
      <c r="C5935" s="6">
        <f>AlgemeneHeffingsKorting2020(Table1[[#This Row],[Belastbaar loon]])</f>
        <v>75.788800000000023</v>
      </c>
      <c r="D5935" s="14">
        <f>ArbeidsKorting2020(Table1[[#This Row],[Belastbaar loon]])</f>
        <v>1885.98</v>
      </c>
      <c r="E5935" s="14">
        <f>MAX(Table1[[#This Row],[Loonheffing]]-Table1[[#This Row],[Algemene Heffingskorting]]-Table1[[#This Row],[Arbeidskorting]],0)</f>
        <v>23126.599700000002</v>
      </c>
      <c r="F5935" s="6">
        <f>Table1[[#This Row],[Belastbaar loon]]-Table1[[#This Row],[Belasting]]</f>
        <v>44044.400299999994</v>
      </c>
      <c r="G5935" s="2">
        <f>(Table1[[#This Row],[Belastbaar loon]]-Table1[[#This Row],[Netto loon]])/Table1[[#This Row],[Belastbaar loon]]</f>
        <v>0.3442944083012015</v>
      </c>
      <c r="H5935" s="14">
        <f t="shared" ca="1" si="87"/>
        <v>23121.697499999998</v>
      </c>
      <c r="I5935" s="14">
        <f ca="1">IF(ROW()=2, Table1[[#This Row],[Netto loon]], INDIRECT(ADDRESS(ROW()-1,COLUMN(F:F))))</f>
        <v>44039.302500000005</v>
      </c>
      <c r="J5935" s="6">
        <f ca="1">IF(ROW()=2, 0, Table1[[#This Row],[Belastbaar loon]]-INDIRECT(ADDRESS(ROW()-1,COLUMN(A:A))))</f>
        <v>10</v>
      </c>
      <c r="K5935" s="6">
        <f ca="1">Table1[[#This Row],[Netto loon]]-Table1[[#This Row],[Netto vorige schijf]]</f>
        <v>5.0977999999886379</v>
      </c>
      <c r="L5935" s="2">
        <f ca="1">(Table1[[#This Row],[Bruto tov vorige schijf]]-Table1[[#This Row],[Netto tov vorige schijf]])/MAX(Table1[[#This Row],[Bruto tov vorige schijf]],1)</f>
        <v>0.49022000000113619</v>
      </c>
    </row>
    <row r="5936" spans="1:12" x14ac:dyDescent="0.25">
      <c r="A5936" s="14">
        <v>67181</v>
      </c>
      <c r="B5936" s="6">
        <f>LoonHeffing2020(Table1[[#This Row],[Belastbaar loon]])</f>
        <v>25092.103500000001</v>
      </c>
      <c r="C5936" s="6">
        <f>AlgemeneHeffingsKorting2020(Table1[[#This Row],[Belastbaar loon]])</f>
        <v>75.221600000000024</v>
      </c>
      <c r="D5936" s="14">
        <f>ArbeidsKorting2020(Table1[[#This Row],[Belastbaar loon]])</f>
        <v>1885.38</v>
      </c>
      <c r="E5936" s="14">
        <f>MAX(Table1[[#This Row],[Loonheffing]]-Table1[[#This Row],[Algemene Heffingskorting]]-Table1[[#This Row],[Arbeidskorting]],0)</f>
        <v>23131.501899999999</v>
      </c>
      <c r="F5936" s="6">
        <f>Table1[[#This Row],[Belastbaar loon]]-Table1[[#This Row],[Belasting]]</f>
        <v>44049.498099999997</v>
      </c>
      <c r="G5936" s="2">
        <f>(Table1[[#This Row],[Belastbaar loon]]-Table1[[#This Row],[Netto loon]])/Table1[[#This Row],[Belastbaar loon]]</f>
        <v>0.34431612956044122</v>
      </c>
      <c r="H5936" s="14">
        <f t="shared" ca="1" si="87"/>
        <v>23126.599700000002</v>
      </c>
      <c r="I5936" s="14">
        <f ca="1">IF(ROW()=2, Table1[[#This Row],[Netto loon]], INDIRECT(ADDRESS(ROW()-1,COLUMN(F:F))))</f>
        <v>44044.400299999994</v>
      </c>
      <c r="J5936" s="6">
        <f ca="1">IF(ROW()=2, 0, Table1[[#This Row],[Belastbaar loon]]-INDIRECT(ADDRESS(ROW()-1,COLUMN(A:A))))</f>
        <v>10</v>
      </c>
      <c r="K5936" s="6">
        <f ca="1">Table1[[#This Row],[Netto loon]]-Table1[[#This Row],[Netto vorige schijf]]</f>
        <v>5.0978000000031898</v>
      </c>
      <c r="L5936" s="2">
        <f ca="1">(Table1[[#This Row],[Bruto tov vorige schijf]]-Table1[[#This Row],[Netto tov vorige schijf]])/MAX(Table1[[#This Row],[Bruto tov vorige schijf]],1)</f>
        <v>0.49021999999968102</v>
      </c>
    </row>
    <row r="5937" spans="1:12" x14ac:dyDescent="0.25">
      <c r="A5937" s="14">
        <v>67191</v>
      </c>
      <c r="B5937" s="6">
        <f>LoonHeffing2020(Table1[[#This Row],[Belastbaar loon]])</f>
        <v>25095.838500000002</v>
      </c>
      <c r="C5937" s="6">
        <f>AlgemeneHeffingsKorting2020(Table1[[#This Row],[Belastbaar loon]])</f>
        <v>74.654400000000024</v>
      </c>
      <c r="D5937" s="14">
        <f>ArbeidsKorting2020(Table1[[#This Row],[Belastbaar loon]])</f>
        <v>1884.78</v>
      </c>
      <c r="E5937" s="14">
        <f>MAX(Table1[[#This Row],[Loonheffing]]-Table1[[#This Row],[Algemene Heffingskorting]]-Table1[[#This Row],[Arbeidskorting]],0)</f>
        <v>23136.404100000003</v>
      </c>
      <c r="F5937" s="6">
        <f>Table1[[#This Row],[Belastbaar loon]]-Table1[[#This Row],[Belasting]]</f>
        <v>44054.5959</v>
      </c>
      <c r="G5937" s="2">
        <f>(Table1[[#This Row],[Belastbaar loon]]-Table1[[#This Row],[Netto loon]])/Table1[[#This Row],[Belastbaar loon]]</f>
        <v>0.34433784435415454</v>
      </c>
      <c r="H5937" s="14">
        <f t="shared" ca="1" si="87"/>
        <v>23131.501899999999</v>
      </c>
      <c r="I5937" s="14">
        <f ca="1">IF(ROW()=2, Table1[[#This Row],[Netto loon]], INDIRECT(ADDRESS(ROW()-1,COLUMN(F:F))))</f>
        <v>44049.498099999997</v>
      </c>
      <c r="J5937" s="6">
        <f ca="1">IF(ROW()=2, 0, Table1[[#This Row],[Belastbaar loon]]-INDIRECT(ADDRESS(ROW()-1,COLUMN(A:A))))</f>
        <v>10</v>
      </c>
      <c r="K5937" s="6">
        <f ca="1">Table1[[#This Row],[Netto loon]]-Table1[[#This Row],[Netto vorige schijf]]</f>
        <v>5.0978000000031898</v>
      </c>
      <c r="L5937" s="2">
        <f ca="1">(Table1[[#This Row],[Bruto tov vorige schijf]]-Table1[[#This Row],[Netto tov vorige schijf]])/MAX(Table1[[#This Row],[Bruto tov vorige schijf]],1)</f>
        <v>0.49021999999968102</v>
      </c>
    </row>
    <row r="5938" spans="1:12" x14ac:dyDescent="0.25">
      <c r="A5938" s="14">
        <v>67201</v>
      </c>
      <c r="B5938" s="6">
        <f>LoonHeffing2020(Table1[[#This Row],[Belastbaar loon]])</f>
        <v>25099.573499999999</v>
      </c>
      <c r="C5938" s="6">
        <f>AlgemeneHeffingsKorting2020(Table1[[#This Row],[Belastbaar loon]])</f>
        <v>74.087200000000024</v>
      </c>
      <c r="D5938" s="14">
        <f>ArbeidsKorting2020(Table1[[#This Row],[Belastbaar loon]])</f>
        <v>1884.18</v>
      </c>
      <c r="E5938" s="14">
        <f>MAX(Table1[[#This Row],[Loonheffing]]-Table1[[#This Row],[Algemene Heffingskorting]]-Table1[[#This Row],[Arbeidskorting]],0)</f>
        <v>23141.306299999997</v>
      </c>
      <c r="F5938" s="6">
        <f>Table1[[#This Row],[Belastbaar loon]]-Table1[[#This Row],[Belasting]]</f>
        <v>44059.693700000003</v>
      </c>
      <c r="G5938" s="2">
        <f>(Table1[[#This Row],[Belastbaar loon]]-Table1[[#This Row],[Netto loon]])/Table1[[#This Row],[Belastbaar loon]]</f>
        <v>0.34435955268522783</v>
      </c>
      <c r="H5938" s="14">
        <f t="shared" ca="1" si="87"/>
        <v>23136.404100000003</v>
      </c>
      <c r="I5938" s="14">
        <f ca="1">IF(ROW()=2, Table1[[#This Row],[Netto loon]], INDIRECT(ADDRESS(ROW()-1,COLUMN(F:F))))</f>
        <v>44054.5959</v>
      </c>
      <c r="J5938" s="6">
        <f ca="1">IF(ROW()=2, 0, Table1[[#This Row],[Belastbaar loon]]-INDIRECT(ADDRESS(ROW()-1,COLUMN(A:A))))</f>
        <v>10</v>
      </c>
      <c r="K5938" s="6">
        <f ca="1">Table1[[#This Row],[Netto loon]]-Table1[[#This Row],[Netto vorige schijf]]</f>
        <v>5.0978000000031898</v>
      </c>
      <c r="L5938" s="2">
        <f ca="1">(Table1[[#This Row],[Bruto tov vorige schijf]]-Table1[[#This Row],[Netto tov vorige schijf]])/MAX(Table1[[#This Row],[Bruto tov vorige schijf]],1)</f>
        <v>0.49021999999968102</v>
      </c>
    </row>
    <row r="5939" spans="1:12" x14ac:dyDescent="0.25">
      <c r="A5939" s="14">
        <v>67211</v>
      </c>
      <c r="B5939" s="6">
        <f>LoonHeffing2020(Table1[[#This Row],[Belastbaar loon]])</f>
        <v>25103.308499999999</v>
      </c>
      <c r="C5939" s="6">
        <f>AlgemeneHeffingsKorting2020(Table1[[#This Row],[Belastbaar loon]])</f>
        <v>73.520000000000024</v>
      </c>
      <c r="D5939" s="14">
        <f>ArbeidsKorting2020(Table1[[#This Row],[Belastbaar loon]])</f>
        <v>1883.5800000000002</v>
      </c>
      <c r="E5939" s="14">
        <f>MAX(Table1[[#This Row],[Loonheffing]]-Table1[[#This Row],[Algemene Heffingskorting]]-Table1[[#This Row],[Arbeidskorting]],0)</f>
        <v>23146.208499999997</v>
      </c>
      <c r="F5939" s="6">
        <f>Table1[[#This Row],[Belastbaar loon]]-Table1[[#This Row],[Belasting]]</f>
        <v>44064.791500000007</v>
      </c>
      <c r="G5939" s="2">
        <f>(Table1[[#This Row],[Belastbaar loon]]-Table1[[#This Row],[Netto loon]])/Table1[[#This Row],[Belastbaar loon]]</f>
        <v>0.34438125455654572</v>
      </c>
      <c r="H5939" s="14">
        <f t="shared" ca="1" si="87"/>
        <v>23141.306299999997</v>
      </c>
      <c r="I5939" s="14">
        <f ca="1">IF(ROW()=2, Table1[[#This Row],[Netto loon]], INDIRECT(ADDRESS(ROW()-1,COLUMN(F:F))))</f>
        <v>44059.693700000003</v>
      </c>
      <c r="J5939" s="6">
        <f ca="1">IF(ROW()=2, 0, Table1[[#This Row],[Belastbaar loon]]-INDIRECT(ADDRESS(ROW()-1,COLUMN(A:A))))</f>
        <v>10</v>
      </c>
      <c r="K5939" s="6">
        <f ca="1">Table1[[#This Row],[Netto loon]]-Table1[[#This Row],[Netto vorige schijf]]</f>
        <v>5.0978000000031898</v>
      </c>
      <c r="L5939" s="2">
        <f ca="1">(Table1[[#This Row],[Bruto tov vorige schijf]]-Table1[[#This Row],[Netto tov vorige schijf]])/MAX(Table1[[#This Row],[Bruto tov vorige schijf]],1)</f>
        <v>0.49021999999968102</v>
      </c>
    </row>
    <row r="5940" spans="1:12" x14ac:dyDescent="0.25">
      <c r="A5940" s="14">
        <v>67221</v>
      </c>
      <c r="B5940" s="6">
        <f>LoonHeffing2020(Table1[[#This Row],[Belastbaar loon]])</f>
        <v>25107.0435</v>
      </c>
      <c r="C5940" s="6">
        <f>AlgemeneHeffingsKorting2020(Table1[[#This Row],[Belastbaar loon]])</f>
        <v>72.952800000000025</v>
      </c>
      <c r="D5940" s="14">
        <f>ArbeidsKorting2020(Table1[[#This Row],[Belastbaar loon]])</f>
        <v>1882.98</v>
      </c>
      <c r="E5940" s="14">
        <f>MAX(Table1[[#This Row],[Loonheffing]]-Table1[[#This Row],[Algemene Heffingskorting]]-Table1[[#This Row],[Arbeidskorting]],0)</f>
        <v>23151.110700000001</v>
      </c>
      <c r="F5940" s="6">
        <f>Table1[[#This Row],[Belastbaar loon]]-Table1[[#This Row],[Belasting]]</f>
        <v>44069.889299999995</v>
      </c>
      <c r="G5940" s="2">
        <f>(Table1[[#This Row],[Belastbaar loon]]-Table1[[#This Row],[Netto loon]])/Table1[[#This Row],[Belastbaar loon]]</f>
        <v>0.3444029499709913</v>
      </c>
      <c r="H5940" s="14">
        <f t="shared" ca="1" si="87"/>
        <v>23146.208499999997</v>
      </c>
      <c r="I5940" s="14">
        <f ca="1">IF(ROW()=2, Table1[[#This Row],[Netto loon]], INDIRECT(ADDRESS(ROW()-1,COLUMN(F:F))))</f>
        <v>44064.791500000007</v>
      </c>
      <c r="J5940" s="6">
        <f ca="1">IF(ROW()=2, 0, Table1[[#This Row],[Belastbaar loon]]-INDIRECT(ADDRESS(ROW()-1,COLUMN(A:A))))</f>
        <v>10</v>
      </c>
      <c r="K5940" s="6">
        <f ca="1">Table1[[#This Row],[Netto loon]]-Table1[[#This Row],[Netto vorige schijf]]</f>
        <v>5.0977999999886379</v>
      </c>
      <c r="L5940" s="2">
        <f ca="1">(Table1[[#This Row],[Bruto tov vorige schijf]]-Table1[[#This Row],[Netto tov vorige schijf]])/MAX(Table1[[#This Row],[Bruto tov vorige schijf]],1)</f>
        <v>0.49022000000113619</v>
      </c>
    </row>
    <row r="5941" spans="1:12" x14ac:dyDescent="0.25">
      <c r="A5941" s="14">
        <v>67231</v>
      </c>
      <c r="B5941" s="6">
        <f>LoonHeffing2020(Table1[[#This Row],[Belastbaar loon]])</f>
        <v>25110.7785</v>
      </c>
      <c r="C5941" s="6">
        <f>AlgemeneHeffingsKorting2020(Table1[[#This Row],[Belastbaar loon]])</f>
        <v>72.385600000000025</v>
      </c>
      <c r="D5941" s="14">
        <f>ArbeidsKorting2020(Table1[[#This Row],[Belastbaar loon]])</f>
        <v>1882.38</v>
      </c>
      <c r="E5941" s="14">
        <f>MAX(Table1[[#This Row],[Loonheffing]]-Table1[[#This Row],[Algemene Heffingskorting]]-Table1[[#This Row],[Arbeidskorting]],0)</f>
        <v>23156.012899999998</v>
      </c>
      <c r="F5941" s="6">
        <f>Table1[[#This Row],[Belastbaar loon]]-Table1[[#This Row],[Belasting]]</f>
        <v>44074.987099999998</v>
      </c>
      <c r="G5941" s="2">
        <f>(Table1[[#This Row],[Belastbaar loon]]-Table1[[#This Row],[Netto loon]])/Table1[[#This Row],[Belastbaar loon]]</f>
        <v>0.34442463893144531</v>
      </c>
      <c r="H5941" s="14">
        <f t="shared" ca="1" si="87"/>
        <v>23151.110700000001</v>
      </c>
      <c r="I5941" s="14">
        <f ca="1">IF(ROW()=2, Table1[[#This Row],[Netto loon]], INDIRECT(ADDRESS(ROW()-1,COLUMN(F:F))))</f>
        <v>44069.889299999995</v>
      </c>
      <c r="J5941" s="6">
        <f ca="1">IF(ROW()=2, 0, Table1[[#This Row],[Belastbaar loon]]-INDIRECT(ADDRESS(ROW()-1,COLUMN(A:A))))</f>
        <v>10</v>
      </c>
      <c r="K5941" s="6">
        <f ca="1">Table1[[#This Row],[Netto loon]]-Table1[[#This Row],[Netto vorige schijf]]</f>
        <v>5.0978000000031898</v>
      </c>
      <c r="L5941" s="2">
        <f ca="1">(Table1[[#This Row],[Bruto tov vorige schijf]]-Table1[[#This Row],[Netto tov vorige schijf]])/MAX(Table1[[#This Row],[Bruto tov vorige schijf]],1)</f>
        <v>0.49021999999968102</v>
      </c>
    </row>
    <row r="5942" spans="1:12" x14ac:dyDescent="0.25">
      <c r="A5942" s="14">
        <v>67241</v>
      </c>
      <c r="B5942" s="6">
        <f>LoonHeffing2020(Table1[[#This Row],[Belastbaar loon]])</f>
        <v>25114.513500000001</v>
      </c>
      <c r="C5942" s="6">
        <f>AlgemeneHeffingsKorting2020(Table1[[#This Row],[Belastbaar loon]])</f>
        <v>71.818400000000025</v>
      </c>
      <c r="D5942" s="14">
        <f>ArbeidsKorting2020(Table1[[#This Row],[Belastbaar loon]])</f>
        <v>1881.78</v>
      </c>
      <c r="E5942" s="14">
        <f>MAX(Table1[[#This Row],[Loonheffing]]-Table1[[#This Row],[Algemene Heffingskorting]]-Table1[[#This Row],[Arbeidskorting]],0)</f>
        <v>23160.915100000002</v>
      </c>
      <c r="F5942" s="6">
        <f>Table1[[#This Row],[Belastbaar loon]]-Table1[[#This Row],[Belasting]]</f>
        <v>44080.084900000002</v>
      </c>
      <c r="G5942" s="2">
        <f>(Table1[[#This Row],[Belastbaar loon]]-Table1[[#This Row],[Netto loon]])/Table1[[#This Row],[Belastbaar loon]]</f>
        <v>0.34444632144078757</v>
      </c>
      <c r="H5942" s="14">
        <f t="shared" ca="1" si="87"/>
        <v>23156.012899999998</v>
      </c>
      <c r="I5942" s="14">
        <f ca="1">IF(ROW()=2, Table1[[#This Row],[Netto loon]], INDIRECT(ADDRESS(ROW()-1,COLUMN(F:F))))</f>
        <v>44074.987099999998</v>
      </c>
      <c r="J5942" s="6">
        <f ca="1">IF(ROW()=2, 0, Table1[[#This Row],[Belastbaar loon]]-INDIRECT(ADDRESS(ROW()-1,COLUMN(A:A))))</f>
        <v>10</v>
      </c>
      <c r="K5942" s="6">
        <f ca="1">Table1[[#This Row],[Netto loon]]-Table1[[#This Row],[Netto vorige schijf]]</f>
        <v>5.0978000000031898</v>
      </c>
      <c r="L5942" s="2">
        <f ca="1">(Table1[[#This Row],[Bruto tov vorige schijf]]-Table1[[#This Row],[Netto tov vorige schijf]])/MAX(Table1[[#This Row],[Bruto tov vorige schijf]],1)</f>
        <v>0.49021999999968102</v>
      </c>
    </row>
    <row r="5943" spans="1:12" x14ac:dyDescent="0.25">
      <c r="A5943" s="14">
        <v>67251</v>
      </c>
      <c r="B5943" s="6">
        <f>LoonHeffing2020(Table1[[#This Row],[Belastbaar loon]])</f>
        <v>25118.248500000002</v>
      </c>
      <c r="C5943" s="6">
        <f>AlgemeneHeffingsKorting2020(Table1[[#This Row],[Belastbaar loon]])</f>
        <v>71.251200000000026</v>
      </c>
      <c r="D5943" s="14">
        <f>ArbeidsKorting2020(Table1[[#This Row],[Belastbaar loon]])</f>
        <v>1881.18</v>
      </c>
      <c r="E5943" s="14">
        <f>MAX(Table1[[#This Row],[Loonheffing]]-Table1[[#This Row],[Algemene Heffingskorting]]-Table1[[#This Row],[Arbeidskorting]],0)</f>
        <v>23165.817300000002</v>
      </c>
      <c r="F5943" s="6">
        <f>Table1[[#This Row],[Belastbaar loon]]-Table1[[#This Row],[Belasting]]</f>
        <v>44085.182699999998</v>
      </c>
      <c r="G5943" s="2">
        <f>(Table1[[#This Row],[Belastbaar loon]]-Table1[[#This Row],[Netto loon]])/Table1[[#This Row],[Belastbaar loon]]</f>
        <v>0.34446799750189594</v>
      </c>
      <c r="H5943" s="14">
        <f t="shared" ca="1" si="87"/>
        <v>23160.915100000002</v>
      </c>
      <c r="I5943" s="14">
        <f ca="1">IF(ROW()=2, Table1[[#This Row],[Netto loon]], INDIRECT(ADDRESS(ROW()-1,COLUMN(F:F))))</f>
        <v>44080.084900000002</v>
      </c>
      <c r="J5943" s="6">
        <f ca="1">IF(ROW()=2, 0, Table1[[#This Row],[Belastbaar loon]]-INDIRECT(ADDRESS(ROW()-1,COLUMN(A:A))))</f>
        <v>10</v>
      </c>
      <c r="K5943" s="6">
        <f ca="1">Table1[[#This Row],[Netto loon]]-Table1[[#This Row],[Netto vorige schijf]]</f>
        <v>5.0977999999959138</v>
      </c>
      <c r="L5943" s="2">
        <f ca="1">(Table1[[#This Row],[Bruto tov vorige schijf]]-Table1[[#This Row],[Netto tov vorige schijf]])/MAX(Table1[[#This Row],[Bruto tov vorige schijf]],1)</f>
        <v>0.49022000000040861</v>
      </c>
    </row>
    <row r="5944" spans="1:12" x14ac:dyDescent="0.25">
      <c r="A5944" s="14">
        <v>67261</v>
      </c>
      <c r="B5944" s="6">
        <f>LoonHeffing2020(Table1[[#This Row],[Belastbaar loon]])</f>
        <v>25121.983499999998</v>
      </c>
      <c r="C5944" s="6">
        <f>AlgemeneHeffingsKorting2020(Table1[[#This Row],[Belastbaar loon]])</f>
        <v>70.684000000000026</v>
      </c>
      <c r="D5944" s="14">
        <f>ArbeidsKorting2020(Table1[[#This Row],[Belastbaar loon]])</f>
        <v>1880.5800000000002</v>
      </c>
      <c r="E5944" s="14">
        <f>MAX(Table1[[#This Row],[Loonheffing]]-Table1[[#This Row],[Algemene Heffingskorting]]-Table1[[#This Row],[Arbeidskorting]],0)</f>
        <v>23170.719499999996</v>
      </c>
      <c r="F5944" s="6">
        <f>Table1[[#This Row],[Belastbaar loon]]-Table1[[#This Row],[Belasting]]</f>
        <v>44090.280500000008</v>
      </c>
      <c r="G5944" s="2">
        <f>(Table1[[#This Row],[Belastbaar loon]]-Table1[[#This Row],[Netto loon]])/Table1[[#This Row],[Belastbaar loon]]</f>
        <v>0.34448966711764606</v>
      </c>
      <c r="H5944" s="14">
        <f t="shared" ca="1" si="87"/>
        <v>23165.817300000002</v>
      </c>
      <c r="I5944" s="14">
        <f ca="1">IF(ROW()=2, Table1[[#This Row],[Netto loon]], INDIRECT(ADDRESS(ROW()-1,COLUMN(F:F))))</f>
        <v>44085.182699999998</v>
      </c>
      <c r="J5944" s="6">
        <f ca="1">IF(ROW()=2, 0, Table1[[#This Row],[Belastbaar loon]]-INDIRECT(ADDRESS(ROW()-1,COLUMN(A:A))))</f>
        <v>10</v>
      </c>
      <c r="K5944" s="6">
        <f ca="1">Table1[[#This Row],[Netto loon]]-Table1[[#This Row],[Netto vorige schijf]]</f>
        <v>5.0978000000104657</v>
      </c>
      <c r="L5944" s="2">
        <f ca="1">(Table1[[#This Row],[Bruto tov vorige schijf]]-Table1[[#This Row],[Netto tov vorige schijf]])/MAX(Table1[[#This Row],[Bruto tov vorige schijf]],1)</f>
        <v>0.49021999999895344</v>
      </c>
    </row>
    <row r="5945" spans="1:12" x14ac:dyDescent="0.25">
      <c r="A5945" s="14">
        <v>67271</v>
      </c>
      <c r="B5945" s="6">
        <f>LoonHeffing2020(Table1[[#This Row],[Belastbaar loon]])</f>
        <v>25125.718499999999</v>
      </c>
      <c r="C5945" s="6">
        <f>AlgemeneHeffingsKorting2020(Table1[[#This Row],[Belastbaar loon]])</f>
        <v>70.116800000000026</v>
      </c>
      <c r="D5945" s="14">
        <f>ArbeidsKorting2020(Table1[[#This Row],[Belastbaar loon]])</f>
        <v>1879.98</v>
      </c>
      <c r="E5945" s="14">
        <f>MAX(Table1[[#This Row],[Loonheffing]]-Table1[[#This Row],[Algemene Heffingskorting]]-Table1[[#This Row],[Arbeidskorting]],0)</f>
        <v>23175.6217</v>
      </c>
      <c r="F5945" s="6">
        <f>Table1[[#This Row],[Belastbaar loon]]-Table1[[#This Row],[Belasting]]</f>
        <v>44095.378299999997</v>
      </c>
      <c r="G5945" s="2">
        <f>(Table1[[#This Row],[Belastbaar loon]]-Table1[[#This Row],[Netto loon]])/Table1[[#This Row],[Belastbaar loon]]</f>
        <v>0.34451133029091291</v>
      </c>
      <c r="H5945" s="14">
        <f t="shared" ca="1" si="87"/>
        <v>23170.719499999996</v>
      </c>
      <c r="I5945" s="14">
        <f ca="1">IF(ROW()=2, Table1[[#This Row],[Netto loon]], INDIRECT(ADDRESS(ROW()-1,COLUMN(F:F))))</f>
        <v>44090.280500000008</v>
      </c>
      <c r="J5945" s="6">
        <f ca="1">IF(ROW()=2, 0, Table1[[#This Row],[Belastbaar loon]]-INDIRECT(ADDRESS(ROW()-1,COLUMN(A:A))))</f>
        <v>10</v>
      </c>
      <c r="K5945" s="6">
        <f ca="1">Table1[[#This Row],[Netto loon]]-Table1[[#This Row],[Netto vorige schijf]]</f>
        <v>5.0977999999886379</v>
      </c>
      <c r="L5945" s="2">
        <f ca="1">(Table1[[#This Row],[Bruto tov vorige schijf]]-Table1[[#This Row],[Netto tov vorige schijf]])/MAX(Table1[[#This Row],[Bruto tov vorige schijf]],1)</f>
        <v>0.49022000000113619</v>
      </c>
    </row>
    <row r="5946" spans="1:12" x14ac:dyDescent="0.25">
      <c r="A5946" s="14">
        <v>67281</v>
      </c>
      <c r="B5946" s="6">
        <f>LoonHeffing2020(Table1[[#This Row],[Belastbaar loon]])</f>
        <v>25129.4535</v>
      </c>
      <c r="C5946" s="6">
        <f>AlgemeneHeffingsKorting2020(Table1[[#This Row],[Belastbaar loon]])</f>
        <v>69.549600000000027</v>
      </c>
      <c r="D5946" s="14">
        <f>ArbeidsKorting2020(Table1[[#This Row],[Belastbaar loon]])</f>
        <v>1879.38</v>
      </c>
      <c r="E5946" s="14">
        <f>MAX(Table1[[#This Row],[Loonheffing]]-Table1[[#This Row],[Algemene Heffingskorting]]-Table1[[#This Row],[Arbeidskorting]],0)</f>
        <v>23180.5239</v>
      </c>
      <c r="F5946" s="6">
        <f>Table1[[#This Row],[Belastbaar loon]]-Table1[[#This Row],[Belasting]]</f>
        <v>44100.4761</v>
      </c>
      <c r="G5946" s="2">
        <f>(Table1[[#This Row],[Belastbaar loon]]-Table1[[#This Row],[Netto loon]])/Table1[[#This Row],[Belastbaar loon]]</f>
        <v>0.34453298702456858</v>
      </c>
      <c r="H5946" s="14">
        <f t="shared" ca="1" si="87"/>
        <v>23175.6217</v>
      </c>
      <c r="I5946" s="14">
        <f ca="1">IF(ROW()=2, Table1[[#This Row],[Netto loon]], INDIRECT(ADDRESS(ROW()-1,COLUMN(F:F))))</f>
        <v>44095.378299999997</v>
      </c>
      <c r="J5946" s="6">
        <f ca="1">IF(ROW()=2, 0, Table1[[#This Row],[Belastbaar loon]]-INDIRECT(ADDRESS(ROW()-1,COLUMN(A:A))))</f>
        <v>10</v>
      </c>
      <c r="K5946" s="6">
        <f ca="1">Table1[[#This Row],[Netto loon]]-Table1[[#This Row],[Netto vorige schijf]]</f>
        <v>5.0978000000031898</v>
      </c>
      <c r="L5946" s="2">
        <f ca="1">(Table1[[#This Row],[Bruto tov vorige schijf]]-Table1[[#This Row],[Netto tov vorige schijf]])/MAX(Table1[[#This Row],[Bruto tov vorige schijf]],1)</f>
        <v>0.49021999999968102</v>
      </c>
    </row>
    <row r="5947" spans="1:12" x14ac:dyDescent="0.25">
      <c r="A5947" s="14">
        <v>67291</v>
      </c>
      <c r="B5947" s="6">
        <f>LoonHeffing2020(Table1[[#This Row],[Belastbaar loon]])</f>
        <v>25133.1885</v>
      </c>
      <c r="C5947" s="6">
        <f>AlgemeneHeffingsKorting2020(Table1[[#This Row],[Belastbaar loon]])</f>
        <v>68.982400000000013</v>
      </c>
      <c r="D5947" s="14">
        <f>ArbeidsKorting2020(Table1[[#This Row],[Belastbaar loon]])</f>
        <v>1878.78</v>
      </c>
      <c r="E5947" s="14">
        <f>MAX(Table1[[#This Row],[Loonheffing]]-Table1[[#This Row],[Algemene Heffingskorting]]-Table1[[#This Row],[Arbeidskorting]],0)</f>
        <v>23185.426100000001</v>
      </c>
      <c r="F5947" s="6">
        <f>Table1[[#This Row],[Belastbaar loon]]-Table1[[#This Row],[Belasting]]</f>
        <v>44105.573900000003</v>
      </c>
      <c r="G5947" s="2">
        <f>(Table1[[#This Row],[Belastbaar loon]]-Table1[[#This Row],[Netto loon]])/Table1[[#This Row],[Belastbaar loon]]</f>
        <v>0.34455463732148428</v>
      </c>
      <c r="H5947" s="14">
        <f t="shared" ca="1" si="87"/>
        <v>23180.5239</v>
      </c>
      <c r="I5947" s="14">
        <f ca="1">IF(ROW()=2, Table1[[#This Row],[Netto loon]], INDIRECT(ADDRESS(ROW()-1,COLUMN(F:F))))</f>
        <v>44100.4761</v>
      </c>
      <c r="J5947" s="6">
        <f ca="1">IF(ROW()=2, 0, Table1[[#This Row],[Belastbaar loon]]-INDIRECT(ADDRESS(ROW()-1,COLUMN(A:A))))</f>
        <v>10</v>
      </c>
      <c r="K5947" s="6">
        <f ca="1">Table1[[#This Row],[Netto loon]]-Table1[[#This Row],[Netto vorige schijf]]</f>
        <v>5.0978000000031898</v>
      </c>
      <c r="L5947" s="2">
        <f ca="1">(Table1[[#This Row],[Bruto tov vorige schijf]]-Table1[[#This Row],[Netto tov vorige schijf]])/MAX(Table1[[#This Row],[Bruto tov vorige schijf]],1)</f>
        <v>0.49021999999968102</v>
      </c>
    </row>
    <row r="5948" spans="1:12" x14ac:dyDescent="0.25">
      <c r="A5948" s="14">
        <v>67301</v>
      </c>
      <c r="B5948" s="6">
        <f>LoonHeffing2020(Table1[[#This Row],[Belastbaar loon]])</f>
        <v>25136.923500000001</v>
      </c>
      <c r="C5948" s="6">
        <f>AlgemeneHeffingsKorting2020(Table1[[#This Row],[Belastbaar loon]])</f>
        <v>68.415200000000013</v>
      </c>
      <c r="D5948" s="14">
        <f>ArbeidsKorting2020(Table1[[#This Row],[Belastbaar loon]])</f>
        <v>1878.18</v>
      </c>
      <c r="E5948" s="14">
        <f>MAX(Table1[[#This Row],[Loonheffing]]-Table1[[#This Row],[Algemene Heffingskorting]]-Table1[[#This Row],[Arbeidskorting]],0)</f>
        <v>23190.328300000001</v>
      </c>
      <c r="F5948" s="6">
        <f>Table1[[#This Row],[Belastbaar loon]]-Table1[[#This Row],[Belasting]]</f>
        <v>44110.671699999999</v>
      </c>
      <c r="G5948" s="2">
        <f>(Table1[[#This Row],[Belastbaar loon]]-Table1[[#This Row],[Netto loon]])/Table1[[#This Row],[Belastbaar loon]]</f>
        <v>0.34457628118452921</v>
      </c>
      <c r="H5948" s="14">
        <f t="shared" ca="1" si="87"/>
        <v>23185.426100000001</v>
      </c>
      <c r="I5948" s="14">
        <f ca="1">IF(ROW()=2, Table1[[#This Row],[Netto loon]], INDIRECT(ADDRESS(ROW()-1,COLUMN(F:F))))</f>
        <v>44105.573900000003</v>
      </c>
      <c r="J5948" s="6">
        <f ca="1">IF(ROW()=2, 0, Table1[[#This Row],[Belastbaar loon]]-INDIRECT(ADDRESS(ROW()-1,COLUMN(A:A))))</f>
        <v>10</v>
      </c>
      <c r="K5948" s="6">
        <f ca="1">Table1[[#This Row],[Netto loon]]-Table1[[#This Row],[Netto vorige schijf]]</f>
        <v>5.0977999999959138</v>
      </c>
      <c r="L5948" s="2">
        <f ca="1">(Table1[[#This Row],[Bruto tov vorige schijf]]-Table1[[#This Row],[Netto tov vorige schijf]])/MAX(Table1[[#This Row],[Bruto tov vorige schijf]],1)</f>
        <v>0.49022000000040861</v>
      </c>
    </row>
    <row r="5949" spans="1:12" x14ac:dyDescent="0.25">
      <c r="A5949" s="14">
        <v>67311</v>
      </c>
      <c r="B5949" s="6">
        <f>LoonHeffing2020(Table1[[#This Row],[Belastbaar loon]])</f>
        <v>25140.658500000001</v>
      </c>
      <c r="C5949" s="6">
        <f>AlgemeneHeffingsKorting2020(Table1[[#This Row],[Belastbaar loon]])</f>
        <v>67.848000000000013</v>
      </c>
      <c r="D5949" s="14">
        <f>ArbeidsKorting2020(Table1[[#This Row],[Belastbaar loon]])</f>
        <v>1877.5800000000002</v>
      </c>
      <c r="E5949" s="14">
        <f>MAX(Table1[[#This Row],[Loonheffing]]-Table1[[#This Row],[Algemene Heffingskorting]]-Table1[[#This Row],[Arbeidskorting]],0)</f>
        <v>23195.230499999998</v>
      </c>
      <c r="F5949" s="6">
        <f>Table1[[#This Row],[Belastbaar loon]]-Table1[[#This Row],[Belasting]]</f>
        <v>44115.769500000002</v>
      </c>
      <c r="G5949" s="2">
        <f>(Table1[[#This Row],[Belastbaar loon]]-Table1[[#This Row],[Netto loon]])/Table1[[#This Row],[Belastbaar loon]]</f>
        <v>0.3445979186165708</v>
      </c>
      <c r="H5949" s="14">
        <f t="shared" ca="1" si="87"/>
        <v>23190.328300000001</v>
      </c>
      <c r="I5949" s="14">
        <f ca="1">IF(ROW()=2, Table1[[#This Row],[Netto loon]], INDIRECT(ADDRESS(ROW()-1,COLUMN(F:F))))</f>
        <v>44110.671699999999</v>
      </c>
      <c r="J5949" s="6">
        <f ca="1">IF(ROW()=2, 0, Table1[[#This Row],[Belastbaar loon]]-INDIRECT(ADDRESS(ROW()-1,COLUMN(A:A))))</f>
        <v>10</v>
      </c>
      <c r="K5949" s="6">
        <f ca="1">Table1[[#This Row],[Netto loon]]-Table1[[#This Row],[Netto vorige schijf]]</f>
        <v>5.0978000000031898</v>
      </c>
      <c r="L5949" s="2">
        <f ca="1">(Table1[[#This Row],[Bruto tov vorige schijf]]-Table1[[#This Row],[Netto tov vorige schijf]])/MAX(Table1[[#This Row],[Bruto tov vorige schijf]],1)</f>
        <v>0.49021999999968102</v>
      </c>
    </row>
    <row r="5950" spans="1:12" x14ac:dyDescent="0.25">
      <c r="A5950" s="14">
        <v>67321</v>
      </c>
      <c r="B5950" s="6">
        <f>LoonHeffing2020(Table1[[#This Row],[Belastbaar loon]])</f>
        <v>25144.393499999998</v>
      </c>
      <c r="C5950" s="6">
        <f>AlgemeneHeffingsKorting2020(Table1[[#This Row],[Belastbaar loon]])</f>
        <v>67.280800000000013</v>
      </c>
      <c r="D5950" s="14">
        <f>ArbeidsKorting2020(Table1[[#This Row],[Belastbaar loon]])</f>
        <v>1876.98</v>
      </c>
      <c r="E5950" s="14">
        <f>MAX(Table1[[#This Row],[Loonheffing]]-Table1[[#This Row],[Algemene Heffingskorting]]-Table1[[#This Row],[Arbeidskorting]],0)</f>
        <v>23200.132699999998</v>
      </c>
      <c r="F5950" s="6">
        <f>Table1[[#This Row],[Belastbaar loon]]-Table1[[#This Row],[Belasting]]</f>
        <v>44120.867299999998</v>
      </c>
      <c r="G5950" s="2">
        <f>(Table1[[#This Row],[Belastbaar loon]]-Table1[[#This Row],[Netto loon]])/Table1[[#This Row],[Belastbaar loon]]</f>
        <v>0.34461954962047509</v>
      </c>
      <c r="H5950" s="14">
        <f t="shared" ca="1" si="87"/>
        <v>23195.230499999998</v>
      </c>
      <c r="I5950" s="14">
        <f ca="1">IF(ROW()=2, Table1[[#This Row],[Netto loon]], INDIRECT(ADDRESS(ROW()-1,COLUMN(F:F))))</f>
        <v>44115.769500000002</v>
      </c>
      <c r="J5950" s="6">
        <f ca="1">IF(ROW()=2, 0, Table1[[#This Row],[Belastbaar loon]]-INDIRECT(ADDRESS(ROW()-1,COLUMN(A:A))))</f>
        <v>10</v>
      </c>
      <c r="K5950" s="6">
        <f ca="1">Table1[[#This Row],[Netto loon]]-Table1[[#This Row],[Netto vorige schijf]]</f>
        <v>5.0977999999959138</v>
      </c>
      <c r="L5950" s="2">
        <f ca="1">(Table1[[#This Row],[Bruto tov vorige schijf]]-Table1[[#This Row],[Netto tov vorige schijf]])/MAX(Table1[[#This Row],[Bruto tov vorige schijf]],1)</f>
        <v>0.49022000000040861</v>
      </c>
    </row>
    <row r="5951" spans="1:12" x14ac:dyDescent="0.25">
      <c r="A5951" s="14">
        <v>67331</v>
      </c>
      <c r="B5951" s="6">
        <f>LoonHeffing2020(Table1[[#This Row],[Belastbaar loon]])</f>
        <v>25148.128499999999</v>
      </c>
      <c r="C5951" s="6">
        <f>AlgemeneHeffingsKorting2020(Table1[[#This Row],[Belastbaar loon]])</f>
        <v>66.713600000000014</v>
      </c>
      <c r="D5951" s="14">
        <f>ArbeidsKorting2020(Table1[[#This Row],[Belastbaar loon]])</f>
        <v>1876.38</v>
      </c>
      <c r="E5951" s="14">
        <f>MAX(Table1[[#This Row],[Loonheffing]]-Table1[[#This Row],[Algemene Heffingskorting]]-Table1[[#This Row],[Arbeidskorting]],0)</f>
        <v>23205.034899999999</v>
      </c>
      <c r="F5951" s="6">
        <f>Table1[[#This Row],[Belastbaar loon]]-Table1[[#This Row],[Belasting]]</f>
        <v>44125.965100000001</v>
      </c>
      <c r="G5951" s="2">
        <f>(Table1[[#This Row],[Belastbaar loon]]-Table1[[#This Row],[Netto loon]])/Table1[[#This Row],[Belastbaar loon]]</f>
        <v>0.34464117419910589</v>
      </c>
      <c r="H5951" s="14">
        <f t="shared" ca="1" si="87"/>
        <v>23200.132699999998</v>
      </c>
      <c r="I5951" s="14">
        <f ca="1">IF(ROW()=2, Table1[[#This Row],[Netto loon]], INDIRECT(ADDRESS(ROW()-1,COLUMN(F:F))))</f>
        <v>44120.867299999998</v>
      </c>
      <c r="J5951" s="6">
        <f ca="1">IF(ROW()=2, 0, Table1[[#This Row],[Belastbaar loon]]-INDIRECT(ADDRESS(ROW()-1,COLUMN(A:A))))</f>
        <v>10</v>
      </c>
      <c r="K5951" s="6">
        <f ca="1">Table1[[#This Row],[Netto loon]]-Table1[[#This Row],[Netto vorige schijf]]</f>
        <v>5.0978000000031898</v>
      </c>
      <c r="L5951" s="2">
        <f ca="1">(Table1[[#This Row],[Bruto tov vorige schijf]]-Table1[[#This Row],[Netto tov vorige schijf]])/MAX(Table1[[#This Row],[Bruto tov vorige schijf]],1)</f>
        <v>0.49021999999968102</v>
      </c>
    </row>
    <row r="5952" spans="1:12" x14ac:dyDescent="0.25">
      <c r="A5952" s="14">
        <v>67341</v>
      </c>
      <c r="B5952" s="6">
        <f>LoonHeffing2020(Table1[[#This Row],[Belastbaar loon]])</f>
        <v>25151.863499999999</v>
      </c>
      <c r="C5952" s="6">
        <f>AlgemeneHeffingsKorting2020(Table1[[#This Row],[Belastbaar loon]])</f>
        <v>66.146400000000014</v>
      </c>
      <c r="D5952" s="14">
        <f>ArbeidsKorting2020(Table1[[#This Row],[Belastbaar loon]])</f>
        <v>1875.78</v>
      </c>
      <c r="E5952" s="14">
        <f>MAX(Table1[[#This Row],[Loonheffing]]-Table1[[#This Row],[Algemene Heffingskorting]]-Table1[[#This Row],[Arbeidskorting]],0)</f>
        <v>23209.937099999999</v>
      </c>
      <c r="F5952" s="6">
        <f>Table1[[#This Row],[Belastbaar loon]]-Table1[[#This Row],[Belasting]]</f>
        <v>44131.062900000004</v>
      </c>
      <c r="G5952" s="2">
        <f>(Table1[[#This Row],[Belastbaar loon]]-Table1[[#This Row],[Netto loon]])/Table1[[#This Row],[Belastbaar loon]]</f>
        <v>0.34466279235532582</v>
      </c>
      <c r="H5952" s="14">
        <f t="shared" ca="1" si="87"/>
        <v>23205.034899999999</v>
      </c>
      <c r="I5952" s="14">
        <f ca="1">IF(ROW()=2, Table1[[#This Row],[Netto loon]], INDIRECT(ADDRESS(ROW()-1,COLUMN(F:F))))</f>
        <v>44125.965100000001</v>
      </c>
      <c r="J5952" s="6">
        <f ca="1">IF(ROW()=2, 0, Table1[[#This Row],[Belastbaar loon]]-INDIRECT(ADDRESS(ROW()-1,COLUMN(A:A))))</f>
        <v>10</v>
      </c>
      <c r="K5952" s="6">
        <f ca="1">Table1[[#This Row],[Netto loon]]-Table1[[#This Row],[Netto vorige schijf]]</f>
        <v>5.0978000000031898</v>
      </c>
      <c r="L5952" s="2">
        <f ca="1">(Table1[[#This Row],[Bruto tov vorige schijf]]-Table1[[#This Row],[Netto tov vorige schijf]])/MAX(Table1[[#This Row],[Bruto tov vorige schijf]],1)</f>
        <v>0.49021999999968102</v>
      </c>
    </row>
    <row r="5953" spans="1:12" x14ac:dyDescent="0.25">
      <c r="A5953" s="14">
        <v>67351</v>
      </c>
      <c r="B5953" s="6">
        <f>LoonHeffing2020(Table1[[#This Row],[Belastbaar loon]])</f>
        <v>25155.5985</v>
      </c>
      <c r="C5953" s="6">
        <f>AlgemeneHeffingsKorting2020(Table1[[#This Row],[Belastbaar loon]])</f>
        <v>65.579200000000014</v>
      </c>
      <c r="D5953" s="14">
        <f>ArbeidsKorting2020(Table1[[#This Row],[Belastbaar loon]])</f>
        <v>1875.18</v>
      </c>
      <c r="E5953" s="14">
        <f>MAX(Table1[[#This Row],[Loonheffing]]-Table1[[#This Row],[Algemene Heffingskorting]]-Table1[[#This Row],[Arbeidskorting]],0)</f>
        <v>23214.8393</v>
      </c>
      <c r="F5953" s="6">
        <f>Table1[[#This Row],[Belastbaar loon]]-Table1[[#This Row],[Belasting]]</f>
        <v>44136.1607</v>
      </c>
      <c r="G5953" s="2">
        <f>(Table1[[#This Row],[Belastbaar loon]]-Table1[[#This Row],[Netto loon]])/Table1[[#This Row],[Belastbaar loon]]</f>
        <v>0.34468440409199563</v>
      </c>
      <c r="H5953" s="14">
        <f t="shared" ca="1" si="87"/>
        <v>23209.937099999999</v>
      </c>
      <c r="I5953" s="14">
        <f ca="1">IF(ROW()=2, Table1[[#This Row],[Netto loon]], INDIRECT(ADDRESS(ROW()-1,COLUMN(F:F))))</f>
        <v>44131.062900000004</v>
      </c>
      <c r="J5953" s="6">
        <f ca="1">IF(ROW()=2, 0, Table1[[#This Row],[Belastbaar loon]]-INDIRECT(ADDRESS(ROW()-1,COLUMN(A:A))))</f>
        <v>10</v>
      </c>
      <c r="K5953" s="6">
        <f ca="1">Table1[[#This Row],[Netto loon]]-Table1[[#This Row],[Netto vorige schijf]]</f>
        <v>5.0977999999959138</v>
      </c>
      <c r="L5953" s="2">
        <f ca="1">(Table1[[#This Row],[Bruto tov vorige schijf]]-Table1[[#This Row],[Netto tov vorige schijf]])/MAX(Table1[[#This Row],[Bruto tov vorige schijf]],1)</f>
        <v>0.49022000000040861</v>
      </c>
    </row>
    <row r="5954" spans="1:12" x14ac:dyDescent="0.25">
      <c r="A5954" s="14">
        <v>67361</v>
      </c>
      <c r="B5954" s="6">
        <f>LoonHeffing2020(Table1[[#This Row],[Belastbaar loon]])</f>
        <v>25159.333500000001</v>
      </c>
      <c r="C5954" s="6">
        <f>AlgemeneHeffingsKorting2020(Table1[[#This Row],[Belastbaar loon]])</f>
        <v>65.012000000000015</v>
      </c>
      <c r="D5954" s="14">
        <f>ArbeidsKorting2020(Table1[[#This Row],[Belastbaar loon]])</f>
        <v>1874.5800000000002</v>
      </c>
      <c r="E5954" s="14">
        <f>MAX(Table1[[#This Row],[Loonheffing]]-Table1[[#This Row],[Algemene Heffingskorting]]-Table1[[#This Row],[Arbeidskorting]],0)</f>
        <v>23219.7415</v>
      </c>
      <c r="F5954" s="6">
        <f>Table1[[#This Row],[Belastbaar loon]]-Table1[[#This Row],[Belasting]]</f>
        <v>44141.258499999996</v>
      </c>
      <c r="G5954" s="2">
        <f>(Table1[[#This Row],[Belastbaar loon]]-Table1[[#This Row],[Netto loon]])/Table1[[#This Row],[Belastbaar loon]]</f>
        <v>0.34470600941197432</v>
      </c>
      <c r="H5954" s="14">
        <f t="shared" ca="1" si="87"/>
        <v>23214.8393</v>
      </c>
      <c r="I5954" s="14">
        <f ca="1">IF(ROW()=2, Table1[[#This Row],[Netto loon]], INDIRECT(ADDRESS(ROW()-1,COLUMN(F:F))))</f>
        <v>44136.1607</v>
      </c>
      <c r="J5954" s="6">
        <f ca="1">IF(ROW()=2, 0, Table1[[#This Row],[Belastbaar loon]]-INDIRECT(ADDRESS(ROW()-1,COLUMN(A:A))))</f>
        <v>10</v>
      </c>
      <c r="K5954" s="6">
        <f ca="1">Table1[[#This Row],[Netto loon]]-Table1[[#This Row],[Netto vorige schijf]]</f>
        <v>5.0977999999959138</v>
      </c>
      <c r="L5954" s="2">
        <f ca="1">(Table1[[#This Row],[Bruto tov vorige schijf]]-Table1[[#This Row],[Netto tov vorige schijf]])/MAX(Table1[[#This Row],[Bruto tov vorige schijf]],1)</f>
        <v>0.49022000000040861</v>
      </c>
    </row>
    <row r="5955" spans="1:12" x14ac:dyDescent="0.25">
      <c r="A5955" s="14">
        <v>67371</v>
      </c>
      <c r="B5955" s="6">
        <f>LoonHeffing2020(Table1[[#This Row],[Belastbaar loon]])</f>
        <v>25163.068500000001</v>
      </c>
      <c r="C5955" s="6">
        <f>AlgemeneHeffingsKorting2020(Table1[[#This Row],[Belastbaar loon]])</f>
        <v>64.444800000000015</v>
      </c>
      <c r="D5955" s="14">
        <f>ArbeidsKorting2020(Table1[[#This Row],[Belastbaar loon]])</f>
        <v>1873.98</v>
      </c>
      <c r="E5955" s="14">
        <f>MAX(Table1[[#This Row],[Loonheffing]]-Table1[[#This Row],[Algemene Heffingskorting]]-Table1[[#This Row],[Arbeidskorting]],0)</f>
        <v>23224.643700000001</v>
      </c>
      <c r="F5955" s="6">
        <f>Table1[[#This Row],[Belastbaar loon]]-Table1[[#This Row],[Belasting]]</f>
        <v>44146.356299999999</v>
      </c>
      <c r="G5955" s="2">
        <f>(Table1[[#This Row],[Belastbaar loon]]-Table1[[#This Row],[Netto loon]])/Table1[[#This Row],[Belastbaar loon]]</f>
        <v>0.34472760831811911</v>
      </c>
      <c r="H5955" s="14">
        <f t="shared" ca="1" si="87"/>
        <v>23219.7415</v>
      </c>
      <c r="I5955" s="14">
        <f ca="1">IF(ROW()=2, Table1[[#This Row],[Netto loon]], INDIRECT(ADDRESS(ROW()-1,COLUMN(F:F))))</f>
        <v>44141.258499999996</v>
      </c>
      <c r="J5955" s="6">
        <f ca="1">IF(ROW()=2, 0, Table1[[#This Row],[Belastbaar loon]]-INDIRECT(ADDRESS(ROW()-1,COLUMN(A:A))))</f>
        <v>10</v>
      </c>
      <c r="K5955" s="6">
        <f ca="1">Table1[[#This Row],[Netto loon]]-Table1[[#This Row],[Netto vorige schijf]]</f>
        <v>5.0978000000031898</v>
      </c>
      <c r="L5955" s="2">
        <f ca="1">(Table1[[#This Row],[Bruto tov vorige schijf]]-Table1[[#This Row],[Netto tov vorige schijf]])/MAX(Table1[[#This Row],[Bruto tov vorige schijf]],1)</f>
        <v>0.49021999999968102</v>
      </c>
    </row>
    <row r="5956" spans="1:12" x14ac:dyDescent="0.25">
      <c r="A5956" s="14">
        <v>67381</v>
      </c>
      <c r="B5956" s="6">
        <f>LoonHeffing2020(Table1[[#This Row],[Belastbaar loon]])</f>
        <v>25166.803499999998</v>
      </c>
      <c r="C5956" s="6">
        <f>AlgemeneHeffingsKorting2020(Table1[[#This Row],[Belastbaar loon]])</f>
        <v>63.877600000000022</v>
      </c>
      <c r="D5956" s="14">
        <f>ArbeidsKorting2020(Table1[[#This Row],[Belastbaar loon]])</f>
        <v>1873.38</v>
      </c>
      <c r="E5956" s="14">
        <f>MAX(Table1[[#This Row],[Loonheffing]]-Table1[[#This Row],[Algemene Heffingskorting]]-Table1[[#This Row],[Arbeidskorting]],0)</f>
        <v>23229.545899999997</v>
      </c>
      <c r="F5956" s="6">
        <f>Table1[[#This Row],[Belastbaar loon]]-Table1[[#This Row],[Belasting]]</f>
        <v>44151.454100000003</v>
      </c>
      <c r="G5956" s="2">
        <f>(Table1[[#This Row],[Belastbaar loon]]-Table1[[#This Row],[Netto loon]])/Table1[[#This Row],[Belastbaar loon]]</f>
        <v>0.34474920081328558</v>
      </c>
      <c r="H5956" s="14">
        <f t="shared" ca="1" si="87"/>
        <v>23224.643700000001</v>
      </c>
      <c r="I5956" s="14">
        <f ca="1">IF(ROW()=2, Table1[[#This Row],[Netto loon]], INDIRECT(ADDRESS(ROW()-1,COLUMN(F:F))))</f>
        <v>44146.356299999999</v>
      </c>
      <c r="J5956" s="6">
        <f ca="1">IF(ROW()=2, 0, Table1[[#This Row],[Belastbaar loon]]-INDIRECT(ADDRESS(ROW()-1,COLUMN(A:A))))</f>
        <v>10</v>
      </c>
      <c r="K5956" s="6">
        <f ca="1">Table1[[#This Row],[Netto loon]]-Table1[[#This Row],[Netto vorige schijf]]</f>
        <v>5.0978000000031898</v>
      </c>
      <c r="L5956" s="2">
        <f ca="1">(Table1[[#This Row],[Bruto tov vorige schijf]]-Table1[[#This Row],[Netto tov vorige schijf]])/MAX(Table1[[#This Row],[Bruto tov vorige schijf]],1)</f>
        <v>0.49021999999968102</v>
      </c>
    </row>
    <row r="5957" spans="1:12" x14ac:dyDescent="0.25">
      <c r="A5957" s="14">
        <v>67391</v>
      </c>
      <c r="B5957" s="6">
        <f>LoonHeffing2020(Table1[[#This Row],[Belastbaar loon]])</f>
        <v>25170.538499999999</v>
      </c>
      <c r="C5957" s="6">
        <f>AlgemeneHeffingsKorting2020(Table1[[#This Row],[Belastbaar loon]])</f>
        <v>63.310400000000023</v>
      </c>
      <c r="D5957" s="14">
        <f>ArbeidsKorting2020(Table1[[#This Row],[Belastbaar loon]])</f>
        <v>1872.78</v>
      </c>
      <c r="E5957" s="14">
        <f>MAX(Table1[[#This Row],[Loonheffing]]-Table1[[#This Row],[Algemene Heffingskorting]]-Table1[[#This Row],[Arbeidskorting]],0)</f>
        <v>23234.448100000001</v>
      </c>
      <c r="F5957" s="6">
        <f>Table1[[#This Row],[Belastbaar loon]]-Table1[[#This Row],[Belasting]]</f>
        <v>44156.551899999999</v>
      </c>
      <c r="G5957" s="2">
        <f>(Table1[[#This Row],[Belastbaar loon]]-Table1[[#This Row],[Netto loon]])/Table1[[#This Row],[Belastbaar loon]]</f>
        <v>0.34477078690032797</v>
      </c>
      <c r="H5957" s="14">
        <f t="shared" ca="1" si="87"/>
        <v>23229.545899999997</v>
      </c>
      <c r="I5957" s="14">
        <f ca="1">IF(ROW()=2, Table1[[#This Row],[Netto loon]], INDIRECT(ADDRESS(ROW()-1,COLUMN(F:F))))</f>
        <v>44151.454100000003</v>
      </c>
      <c r="J5957" s="6">
        <f ca="1">IF(ROW()=2, 0, Table1[[#This Row],[Belastbaar loon]]-INDIRECT(ADDRESS(ROW()-1,COLUMN(A:A))))</f>
        <v>10</v>
      </c>
      <c r="K5957" s="6">
        <f ca="1">Table1[[#This Row],[Netto loon]]-Table1[[#This Row],[Netto vorige schijf]]</f>
        <v>5.0977999999959138</v>
      </c>
      <c r="L5957" s="2">
        <f ca="1">(Table1[[#This Row],[Bruto tov vorige schijf]]-Table1[[#This Row],[Netto tov vorige schijf]])/MAX(Table1[[#This Row],[Bruto tov vorige schijf]],1)</f>
        <v>0.49022000000040861</v>
      </c>
    </row>
    <row r="5958" spans="1:12" x14ac:dyDescent="0.25">
      <c r="A5958" s="14">
        <v>67401</v>
      </c>
      <c r="B5958" s="6">
        <f>LoonHeffing2020(Table1[[#This Row],[Belastbaar loon]])</f>
        <v>25174.273499999999</v>
      </c>
      <c r="C5958" s="6">
        <f>AlgemeneHeffingsKorting2020(Table1[[#This Row],[Belastbaar loon]])</f>
        <v>62.743200000000016</v>
      </c>
      <c r="D5958" s="14">
        <f>ArbeidsKorting2020(Table1[[#This Row],[Belastbaar loon]])</f>
        <v>1872.18</v>
      </c>
      <c r="E5958" s="14">
        <f>MAX(Table1[[#This Row],[Loonheffing]]-Table1[[#This Row],[Algemene Heffingskorting]]-Table1[[#This Row],[Arbeidskorting]],0)</f>
        <v>23239.350299999998</v>
      </c>
      <c r="F5958" s="6">
        <f>Table1[[#This Row],[Belastbaar loon]]-Table1[[#This Row],[Belasting]]</f>
        <v>44161.649700000002</v>
      </c>
      <c r="G5958" s="2">
        <f>(Table1[[#This Row],[Belastbaar loon]]-Table1[[#This Row],[Netto loon]])/Table1[[#This Row],[Belastbaar loon]]</f>
        <v>0.34479236658209816</v>
      </c>
      <c r="H5958" s="14">
        <f t="shared" ca="1" si="87"/>
        <v>23234.448100000001</v>
      </c>
      <c r="I5958" s="14">
        <f ca="1">IF(ROW()=2, Table1[[#This Row],[Netto loon]], INDIRECT(ADDRESS(ROW()-1,COLUMN(F:F))))</f>
        <v>44156.551899999999</v>
      </c>
      <c r="J5958" s="6">
        <f ca="1">IF(ROW()=2, 0, Table1[[#This Row],[Belastbaar loon]]-INDIRECT(ADDRESS(ROW()-1,COLUMN(A:A))))</f>
        <v>10</v>
      </c>
      <c r="K5958" s="6">
        <f ca="1">Table1[[#This Row],[Netto loon]]-Table1[[#This Row],[Netto vorige schijf]]</f>
        <v>5.0978000000031898</v>
      </c>
      <c r="L5958" s="2">
        <f ca="1">(Table1[[#This Row],[Bruto tov vorige schijf]]-Table1[[#This Row],[Netto tov vorige schijf]])/MAX(Table1[[#This Row],[Bruto tov vorige schijf]],1)</f>
        <v>0.49021999999968102</v>
      </c>
    </row>
    <row r="5959" spans="1:12" x14ac:dyDescent="0.25">
      <c r="A5959" s="14">
        <v>67411</v>
      </c>
      <c r="B5959" s="6">
        <f>LoonHeffing2020(Table1[[#This Row],[Belastbaar loon]])</f>
        <v>25178.0085</v>
      </c>
      <c r="C5959" s="6">
        <f>AlgemeneHeffingsKorting2020(Table1[[#This Row],[Belastbaar loon]])</f>
        <v>62.176000000000016</v>
      </c>
      <c r="D5959" s="14">
        <f>ArbeidsKorting2020(Table1[[#This Row],[Belastbaar loon]])</f>
        <v>1871.5800000000002</v>
      </c>
      <c r="E5959" s="14">
        <f>MAX(Table1[[#This Row],[Loonheffing]]-Table1[[#This Row],[Algemene Heffingskorting]]-Table1[[#This Row],[Arbeidskorting]],0)</f>
        <v>23244.252499999999</v>
      </c>
      <c r="F5959" s="6">
        <f>Table1[[#This Row],[Belastbaar loon]]-Table1[[#This Row],[Belasting]]</f>
        <v>44166.747499999998</v>
      </c>
      <c r="G5959" s="2">
        <f>(Table1[[#This Row],[Belastbaar loon]]-Table1[[#This Row],[Netto loon]])/Table1[[#This Row],[Belastbaar loon]]</f>
        <v>0.34481393986144698</v>
      </c>
      <c r="H5959" s="14">
        <f t="shared" ca="1" si="87"/>
        <v>23239.350299999998</v>
      </c>
      <c r="I5959" s="14">
        <f ca="1">IF(ROW()=2, Table1[[#This Row],[Netto loon]], INDIRECT(ADDRESS(ROW()-1,COLUMN(F:F))))</f>
        <v>44161.649700000002</v>
      </c>
      <c r="J5959" s="6">
        <f ca="1">IF(ROW()=2, 0, Table1[[#This Row],[Belastbaar loon]]-INDIRECT(ADDRESS(ROW()-1,COLUMN(A:A))))</f>
        <v>10</v>
      </c>
      <c r="K5959" s="6">
        <f ca="1">Table1[[#This Row],[Netto loon]]-Table1[[#This Row],[Netto vorige schijf]]</f>
        <v>5.0977999999959138</v>
      </c>
      <c r="L5959" s="2">
        <f ca="1">(Table1[[#This Row],[Bruto tov vorige schijf]]-Table1[[#This Row],[Netto tov vorige schijf]])/MAX(Table1[[#This Row],[Bruto tov vorige schijf]],1)</f>
        <v>0.49022000000040861</v>
      </c>
    </row>
    <row r="5960" spans="1:12" x14ac:dyDescent="0.25">
      <c r="A5960" s="14">
        <v>67421</v>
      </c>
      <c r="B5960" s="6">
        <f>LoonHeffing2020(Table1[[#This Row],[Belastbaar loon]])</f>
        <v>25181.7435</v>
      </c>
      <c r="C5960" s="6">
        <f>AlgemeneHeffingsKorting2020(Table1[[#This Row],[Belastbaar loon]])</f>
        <v>61.608800000000016</v>
      </c>
      <c r="D5960" s="14">
        <f>ArbeidsKorting2020(Table1[[#This Row],[Belastbaar loon]])</f>
        <v>1870.98</v>
      </c>
      <c r="E5960" s="14">
        <f>MAX(Table1[[#This Row],[Loonheffing]]-Table1[[#This Row],[Algemene Heffingskorting]]-Table1[[#This Row],[Arbeidskorting]],0)</f>
        <v>23249.154699999999</v>
      </c>
      <c r="F5960" s="6">
        <f>Table1[[#This Row],[Belastbaar loon]]-Table1[[#This Row],[Belasting]]</f>
        <v>44171.845300000001</v>
      </c>
      <c r="G5960" s="2">
        <f>(Table1[[#This Row],[Belastbaar loon]]-Table1[[#This Row],[Netto loon]])/Table1[[#This Row],[Belastbaar loon]]</f>
        <v>0.34483550674122304</v>
      </c>
      <c r="H5960" s="14">
        <f t="shared" ca="1" si="87"/>
        <v>23244.252499999999</v>
      </c>
      <c r="I5960" s="14">
        <f ca="1">IF(ROW()=2, Table1[[#This Row],[Netto loon]], INDIRECT(ADDRESS(ROW()-1,COLUMN(F:F))))</f>
        <v>44166.747499999998</v>
      </c>
      <c r="J5960" s="6">
        <f ca="1">IF(ROW()=2, 0, Table1[[#This Row],[Belastbaar loon]]-INDIRECT(ADDRESS(ROW()-1,COLUMN(A:A))))</f>
        <v>10</v>
      </c>
      <c r="K5960" s="6">
        <f ca="1">Table1[[#This Row],[Netto loon]]-Table1[[#This Row],[Netto vorige schijf]]</f>
        <v>5.0978000000031898</v>
      </c>
      <c r="L5960" s="2">
        <f ca="1">(Table1[[#This Row],[Bruto tov vorige schijf]]-Table1[[#This Row],[Netto tov vorige schijf]])/MAX(Table1[[#This Row],[Bruto tov vorige schijf]],1)</f>
        <v>0.49021999999968102</v>
      </c>
    </row>
    <row r="5961" spans="1:12" x14ac:dyDescent="0.25">
      <c r="A5961" s="14">
        <v>67431</v>
      </c>
      <c r="B5961" s="6">
        <f>LoonHeffing2020(Table1[[#This Row],[Belastbaar loon]])</f>
        <v>25185.478500000001</v>
      </c>
      <c r="C5961" s="6">
        <f>AlgemeneHeffingsKorting2020(Table1[[#This Row],[Belastbaar loon]])</f>
        <v>61.041600000000017</v>
      </c>
      <c r="D5961" s="14">
        <f>ArbeidsKorting2020(Table1[[#This Row],[Belastbaar loon]])</f>
        <v>1870.38</v>
      </c>
      <c r="E5961" s="14">
        <f>MAX(Table1[[#This Row],[Loonheffing]]-Table1[[#This Row],[Algemene Heffingskorting]]-Table1[[#This Row],[Arbeidskorting]],0)</f>
        <v>23254.0569</v>
      </c>
      <c r="F5961" s="6">
        <f>Table1[[#This Row],[Belastbaar loon]]-Table1[[#This Row],[Belasting]]</f>
        <v>44176.943100000004</v>
      </c>
      <c r="G5961" s="2">
        <f>(Table1[[#This Row],[Belastbaar loon]]-Table1[[#This Row],[Netto loon]])/Table1[[#This Row],[Belastbaar loon]]</f>
        <v>0.34485706722427362</v>
      </c>
      <c r="H5961" s="14">
        <f t="shared" ca="1" si="87"/>
        <v>23249.154699999999</v>
      </c>
      <c r="I5961" s="14">
        <f ca="1">IF(ROW()=2, Table1[[#This Row],[Netto loon]], INDIRECT(ADDRESS(ROW()-1,COLUMN(F:F))))</f>
        <v>44171.845300000001</v>
      </c>
      <c r="J5961" s="6">
        <f ca="1">IF(ROW()=2, 0, Table1[[#This Row],[Belastbaar loon]]-INDIRECT(ADDRESS(ROW()-1,COLUMN(A:A))))</f>
        <v>10</v>
      </c>
      <c r="K5961" s="6">
        <f ca="1">Table1[[#This Row],[Netto loon]]-Table1[[#This Row],[Netto vorige schijf]]</f>
        <v>5.0978000000031898</v>
      </c>
      <c r="L5961" s="2">
        <f ca="1">(Table1[[#This Row],[Bruto tov vorige schijf]]-Table1[[#This Row],[Netto tov vorige schijf]])/MAX(Table1[[#This Row],[Bruto tov vorige schijf]],1)</f>
        <v>0.49021999999968102</v>
      </c>
    </row>
    <row r="5962" spans="1:12" x14ac:dyDescent="0.25">
      <c r="A5962" s="14">
        <v>67441</v>
      </c>
      <c r="B5962" s="6">
        <f>LoonHeffing2020(Table1[[#This Row],[Belastbaar loon]])</f>
        <v>25189.213500000002</v>
      </c>
      <c r="C5962" s="6">
        <f>AlgemeneHeffingsKorting2020(Table1[[#This Row],[Belastbaar loon]])</f>
        <v>60.474400000000017</v>
      </c>
      <c r="D5962" s="14">
        <f>ArbeidsKorting2020(Table1[[#This Row],[Belastbaar loon]])</f>
        <v>1869.78</v>
      </c>
      <c r="E5962" s="14">
        <f>MAX(Table1[[#This Row],[Loonheffing]]-Table1[[#This Row],[Algemene Heffingskorting]]-Table1[[#This Row],[Arbeidskorting]],0)</f>
        <v>23258.959100000004</v>
      </c>
      <c r="F5962" s="6">
        <f>Table1[[#This Row],[Belastbaar loon]]-Table1[[#This Row],[Belasting]]</f>
        <v>44182.040899999993</v>
      </c>
      <c r="G5962" s="2">
        <f>(Table1[[#This Row],[Belastbaar loon]]-Table1[[#This Row],[Netto loon]])/Table1[[#This Row],[Belastbaar loon]]</f>
        <v>0.34487862131344443</v>
      </c>
      <c r="H5962" s="14">
        <f t="shared" ca="1" si="87"/>
        <v>23254.0569</v>
      </c>
      <c r="I5962" s="14">
        <f ca="1">IF(ROW()=2, Table1[[#This Row],[Netto loon]], INDIRECT(ADDRESS(ROW()-1,COLUMN(F:F))))</f>
        <v>44176.943100000004</v>
      </c>
      <c r="J5962" s="6">
        <f ca="1">IF(ROW()=2, 0, Table1[[#This Row],[Belastbaar loon]]-INDIRECT(ADDRESS(ROW()-1,COLUMN(A:A))))</f>
        <v>10</v>
      </c>
      <c r="K5962" s="6">
        <f ca="1">Table1[[#This Row],[Netto loon]]-Table1[[#This Row],[Netto vorige schijf]]</f>
        <v>5.0977999999886379</v>
      </c>
      <c r="L5962" s="2">
        <f ca="1">(Table1[[#This Row],[Bruto tov vorige schijf]]-Table1[[#This Row],[Netto tov vorige schijf]])/MAX(Table1[[#This Row],[Bruto tov vorige schijf]],1)</f>
        <v>0.49022000000113619</v>
      </c>
    </row>
    <row r="5963" spans="1:12" x14ac:dyDescent="0.25">
      <c r="A5963" s="14">
        <v>67451</v>
      </c>
      <c r="B5963" s="6">
        <f>LoonHeffing2020(Table1[[#This Row],[Belastbaar loon]])</f>
        <v>25192.948499999999</v>
      </c>
      <c r="C5963" s="6">
        <f>AlgemeneHeffingsKorting2020(Table1[[#This Row],[Belastbaar loon]])</f>
        <v>59.907200000000017</v>
      </c>
      <c r="D5963" s="14">
        <f>ArbeidsKorting2020(Table1[[#This Row],[Belastbaar loon]])</f>
        <v>1869.18</v>
      </c>
      <c r="E5963" s="14">
        <f>MAX(Table1[[#This Row],[Loonheffing]]-Table1[[#This Row],[Algemene Heffingskorting]]-Table1[[#This Row],[Arbeidskorting]],0)</f>
        <v>23263.861299999997</v>
      </c>
      <c r="F5963" s="6">
        <f>Table1[[#This Row],[Belastbaar loon]]-Table1[[#This Row],[Belasting]]</f>
        <v>44187.138700000003</v>
      </c>
      <c r="G5963" s="2">
        <f>(Table1[[#This Row],[Belastbaar loon]]-Table1[[#This Row],[Netto loon]])/Table1[[#This Row],[Belastbaar loon]]</f>
        <v>0.34490016901157872</v>
      </c>
      <c r="H5963" s="14">
        <f t="shared" ca="1" si="87"/>
        <v>23258.959100000004</v>
      </c>
      <c r="I5963" s="14">
        <f ca="1">IF(ROW()=2, Table1[[#This Row],[Netto loon]], INDIRECT(ADDRESS(ROW()-1,COLUMN(F:F))))</f>
        <v>44182.040899999993</v>
      </c>
      <c r="J5963" s="6">
        <f ca="1">IF(ROW()=2, 0, Table1[[#This Row],[Belastbaar loon]]-INDIRECT(ADDRESS(ROW()-1,COLUMN(A:A))))</f>
        <v>10</v>
      </c>
      <c r="K5963" s="6">
        <f ca="1">Table1[[#This Row],[Netto loon]]-Table1[[#This Row],[Netto vorige schijf]]</f>
        <v>5.0978000000104657</v>
      </c>
      <c r="L5963" s="2">
        <f ca="1">(Table1[[#This Row],[Bruto tov vorige schijf]]-Table1[[#This Row],[Netto tov vorige schijf]])/MAX(Table1[[#This Row],[Bruto tov vorige schijf]],1)</f>
        <v>0.49021999999895344</v>
      </c>
    </row>
    <row r="5964" spans="1:12" x14ac:dyDescent="0.25">
      <c r="A5964" s="14">
        <v>67461</v>
      </c>
      <c r="B5964" s="6">
        <f>LoonHeffing2020(Table1[[#This Row],[Belastbaar loon]])</f>
        <v>25196.683499999999</v>
      </c>
      <c r="C5964" s="6">
        <f>AlgemeneHeffingsKorting2020(Table1[[#This Row],[Belastbaar loon]])</f>
        <v>59.340000000000018</v>
      </c>
      <c r="D5964" s="14">
        <f>ArbeidsKorting2020(Table1[[#This Row],[Belastbaar loon]])</f>
        <v>1868.5800000000002</v>
      </c>
      <c r="E5964" s="14">
        <f>MAX(Table1[[#This Row],[Loonheffing]]-Table1[[#This Row],[Algemene Heffingskorting]]-Table1[[#This Row],[Arbeidskorting]],0)</f>
        <v>23268.763499999997</v>
      </c>
      <c r="F5964" s="6">
        <f>Table1[[#This Row],[Belastbaar loon]]-Table1[[#This Row],[Belasting]]</f>
        <v>44192.236499999999</v>
      </c>
      <c r="G5964" s="2">
        <f>(Table1[[#This Row],[Belastbaar loon]]-Table1[[#This Row],[Netto loon]])/Table1[[#This Row],[Belastbaar loon]]</f>
        <v>0.34492171032151914</v>
      </c>
      <c r="H5964" s="14">
        <f t="shared" ca="1" si="87"/>
        <v>23263.861299999997</v>
      </c>
      <c r="I5964" s="14">
        <f ca="1">IF(ROW()=2, Table1[[#This Row],[Netto loon]], INDIRECT(ADDRESS(ROW()-1,COLUMN(F:F))))</f>
        <v>44187.138700000003</v>
      </c>
      <c r="J5964" s="6">
        <f ca="1">IF(ROW()=2, 0, Table1[[#This Row],[Belastbaar loon]]-INDIRECT(ADDRESS(ROW()-1,COLUMN(A:A))))</f>
        <v>10</v>
      </c>
      <c r="K5964" s="6">
        <f ca="1">Table1[[#This Row],[Netto loon]]-Table1[[#This Row],[Netto vorige schijf]]</f>
        <v>5.0977999999959138</v>
      </c>
      <c r="L5964" s="2">
        <f ca="1">(Table1[[#This Row],[Bruto tov vorige schijf]]-Table1[[#This Row],[Netto tov vorige schijf]])/MAX(Table1[[#This Row],[Bruto tov vorige schijf]],1)</f>
        <v>0.49022000000040861</v>
      </c>
    </row>
    <row r="5965" spans="1:12" x14ac:dyDescent="0.25">
      <c r="A5965" s="14">
        <v>67471</v>
      </c>
      <c r="B5965" s="6">
        <f>LoonHeffing2020(Table1[[#This Row],[Belastbaar loon]])</f>
        <v>25200.4185</v>
      </c>
      <c r="C5965" s="6">
        <f>AlgemeneHeffingsKorting2020(Table1[[#This Row],[Belastbaar loon]])</f>
        <v>58.772800000000018</v>
      </c>
      <c r="D5965" s="14">
        <f>ArbeidsKorting2020(Table1[[#This Row],[Belastbaar loon]])</f>
        <v>1867.98</v>
      </c>
      <c r="E5965" s="14">
        <f>MAX(Table1[[#This Row],[Loonheffing]]-Table1[[#This Row],[Algemene Heffingskorting]]-Table1[[#This Row],[Arbeidskorting]],0)</f>
        <v>23273.665700000001</v>
      </c>
      <c r="F5965" s="6">
        <f>Table1[[#This Row],[Belastbaar loon]]-Table1[[#This Row],[Belasting]]</f>
        <v>44197.334300000002</v>
      </c>
      <c r="G5965" s="2">
        <f>(Table1[[#This Row],[Belastbaar loon]]-Table1[[#This Row],[Netto loon]])/Table1[[#This Row],[Belastbaar loon]]</f>
        <v>0.3449432452461057</v>
      </c>
      <c r="H5965" s="14">
        <f t="shared" ca="1" si="87"/>
        <v>23268.763499999997</v>
      </c>
      <c r="I5965" s="14">
        <f ca="1">IF(ROW()=2, Table1[[#This Row],[Netto loon]], INDIRECT(ADDRESS(ROW()-1,COLUMN(F:F))))</f>
        <v>44192.236499999999</v>
      </c>
      <c r="J5965" s="6">
        <f ca="1">IF(ROW()=2, 0, Table1[[#This Row],[Belastbaar loon]]-INDIRECT(ADDRESS(ROW()-1,COLUMN(A:A))))</f>
        <v>10</v>
      </c>
      <c r="K5965" s="6">
        <f ca="1">Table1[[#This Row],[Netto loon]]-Table1[[#This Row],[Netto vorige schijf]]</f>
        <v>5.0978000000031898</v>
      </c>
      <c r="L5965" s="2">
        <f ca="1">(Table1[[#This Row],[Bruto tov vorige schijf]]-Table1[[#This Row],[Netto tov vorige schijf]])/MAX(Table1[[#This Row],[Bruto tov vorige schijf]],1)</f>
        <v>0.49021999999968102</v>
      </c>
    </row>
    <row r="5966" spans="1:12" x14ac:dyDescent="0.25">
      <c r="A5966" s="14">
        <v>67481</v>
      </c>
      <c r="B5966" s="6">
        <f>LoonHeffing2020(Table1[[#This Row],[Belastbaar loon]])</f>
        <v>25204.1535</v>
      </c>
      <c r="C5966" s="6">
        <f>AlgemeneHeffingsKorting2020(Table1[[#This Row],[Belastbaar loon]])</f>
        <v>58.205600000000018</v>
      </c>
      <c r="D5966" s="14">
        <f>ArbeidsKorting2020(Table1[[#This Row],[Belastbaar loon]])</f>
        <v>1867.38</v>
      </c>
      <c r="E5966" s="14">
        <f>MAX(Table1[[#This Row],[Loonheffing]]-Table1[[#This Row],[Algemene Heffingskorting]]-Table1[[#This Row],[Arbeidskorting]],0)</f>
        <v>23278.567899999998</v>
      </c>
      <c r="F5966" s="6">
        <f>Table1[[#This Row],[Belastbaar loon]]-Table1[[#This Row],[Belasting]]</f>
        <v>44202.432100000005</v>
      </c>
      <c r="G5966" s="2">
        <f>(Table1[[#This Row],[Belastbaar loon]]-Table1[[#This Row],[Netto loon]])/Table1[[#This Row],[Belastbaar loon]]</f>
        <v>0.34496477378817736</v>
      </c>
      <c r="H5966" s="14">
        <f t="shared" ca="1" si="87"/>
        <v>23273.665700000001</v>
      </c>
      <c r="I5966" s="14">
        <f ca="1">IF(ROW()=2, Table1[[#This Row],[Netto loon]], INDIRECT(ADDRESS(ROW()-1,COLUMN(F:F))))</f>
        <v>44197.334300000002</v>
      </c>
      <c r="J5966" s="6">
        <f ca="1">IF(ROW()=2, 0, Table1[[#This Row],[Belastbaar loon]]-INDIRECT(ADDRESS(ROW()-1,COLUMN(A:A))))</f>
        <v>10</v>
      </c>
      <c r="K5966" s="6">
        <f ca="1">Table1[[#This Row],[Netto loon]]-Table1[[#This Row],[Netto vorige schijf]]</f>
        <v>5.0978000000031898</v>
      </c>
      <c r="L5966" s="2">
        <f ca="1">(Table1[[#This Row],[Bruto tov vorige schijf]]-Table1[[#This Row],[Netto tov vorige schijf]])/MAX(Table1[[#This Row],[Bruto tov vorige schijf]],1)</f>
        <v>0.49021999999968102</v>
      </c>
    </row>
    <row r="5967" spans="1:12" x14ac:dyDescent="0.25">
      <c r="A5967" s="14">
        <v>67491</v>
      </c>
      <c r="B5967" s="6">
        <f>LoonHeffing2020(Table1[[#This Row],[Belastbaar loon]])</f>
        <v>25207.888500000001</v>
      </c>
      <c r="C5967" s="6">
        <f>AlgemeneHeffingsKorting2020(Table1[[#This Row],[Belastbaar loon]])</f>
        <v>57.638400000000019</v>
      </c>
      <c r="D5967" s="14">
        <f>ArbeidsKorting2020(Table1[[#This Row],[Belastbaar loon]])</f>
        <v>1866.78</v>
      </c>
      <c r="E5967" s="14">
        <f>MAX(Table1[[#This Row],[Loonheffing]]-Table1[[#This Row],[Algemene Heffingskorting]]-Table1[[#This Row],[Arbeidskorting]],0)</f>
        <v>23283.470100000002</v>
      </c>
      <c r="F5967" s="6">
        <f>Table1[[#This Row],[Belastbaar loon]]-Table1[[#This Row],[Belasting]]</f>
        <v>44207.529899999994</v>
      </c>
      <c r="G5967" s="2">
        <f>(Table1[[#This Row],[Belastbaar loon]]-Table1[[#This Row],[Netto loon]])/Table1[[#This Row],[Belastbaar loon]]</f>
        <v>0.34498629595057129</v>
      </c>
      <c r="H5967" s="14">
        <f t="shared" ca="1" si="87"/>
        <v>23278.567899999998</v>
      </c>
      <c r="I5967" s="14">
        <f ca="1">IF(ROW()=2, Table1[[#This Row],[Netto loon]], INDIRECT(ADDRESS(ROW()-1,COLUMN(F:F))))</f>
        <v>44202.432100000005</v>
      </c>
      <c r="J5967" s="6">
        <f ca="1">IF(ROW()=2, 0, Table1[[#This Row],[Belastbaar loon]]-INDIRECT(ADDRESS(ROW()-1,COLUMN(A:A))))</f>
        <v>10</v>
      </c>
      <c r="K5967" s="6">
        <f ca="1">Table1[[#This Row],[Netto loon]]-Table1[[#This Row],[Netto vorige schijf]]</f>
        <v>5.0977999999886379</v>
      </c>
      <c r="L5967" s="2">
        <f ca="1">(Table1[[#This Row],[Bruto tov vorige schijf]]-Table1[[#This Row],[Netto tov vorige schijf]])/MAX(Table1[[#This Row],[Bruto tov vorige schijf]],1)</f>
        <v>0.49022000000113619</v>
      </c>
    </row>
    <row r="5968" spans="1:12" x14ac:dyDescent="0.25">
      <c r="A5968" s="14">
        <v>67501</v>
      </c>
      <c r="B5968" s="6">
        <f>LoonHeffing2020(Table1[[#This Row],[Belastbaar loon]])</f>
        <v>25211.623500000002</v>
      </c>
      <c r="C5968" s="6">
        <f>AlgemeneHeffingsKorting2020(Table1[[#This Row],[Belastbaar loon]])</f>
        <v>57.071200000000019</v>
      </c>
      <c r="D5968" s="14">
        <f>ArbeidsKorting2020(Table1[[#This Row],[Belastbaar loon]])</f>
        <v>1866.18</v>
      </c>
      <c r="E5968" s="14">
        <f>MAX(Table1[[#This Row],[Loonheffing]]-Table1[[#This Row],[Algemene Heffingskorting]]-Table1[[#This Row],[Arbeidskorting]],0)</f>
        <v>23288.372300000003</v>
      </c>
      <c r="F5968" s="6">
        <f>Table1[[#This Row],[Belastbaar loon]]-Table1[[#This Row],[Belasting]]</f>
        <v>44212.627699999997</v>
      </c>
      <c r="G5968" s="2">
        <f>(Table1[[#This Row],[Belastbaar loon]]-Table1[[#This Row],[Netto loon]])/Table1[[#This Row],[Belastbaar loon]]</f>
        <v>0.34500781173612249</v>
      </c>
      <c r="H5968" s="14">
        <f t="shared" ca="1" si="87"/>
        <v>23283.470100000002</v>
      </c>
      <c r="I5968" s="14">
        <f ca="1">IF(ROW()=2, Table1[[#This Row],[Netto loon]], INDIRECT(ADDRESS(ROW()-1,COLUMN(F:F))))</f>
        <v>44207.529899999994</v>
      </c>
      <c r="J5968" s="6">
        <f ca="1">IF(ROW()=2, 0, Table1[[#This Row],[Belastbaar loon]]-INDIRECT(ADDRESS(ROW()-1,COLUMN(A:A))))</f>
        <v>10</v>
      </c>
      <c r="K5968" s="6">
        <f ca="1">Table1[[#This Row],[Netto loon]]-Table1[[#This Row],[Netto vorige schijf]]</f>
        <v>5.0978000000031898</v>
      </c>
      <c r="L5968" s="2">
        <f ca="1">(Table1[[#This Row],[Bruto tov vorige schijf]]-Table1[[#This Row],[Netto tov vorige schijf]])/MAX(Table1[[#This Row],[Bruto tov vorige schijf]],1)</f>
        <v>0.49021999999968102</v>
      </c>
    </row>
    <row r="5969" spans="1:12" x14ac:dyDescent="0.25">
      <c r="A5969" s="14">
        <v>67511</v>
      </c>
      <c r="B5969" s="6">
        <f>LoonHeffing2020(Table1[[#This Row],[Belastbaar loon]])</f>
        <v>25215.358499999998</v>
      </c>
      <c r="C5969" s="6">
        <f>AlgemeneHeffingsKorting2020(Table1[[#This Row],[Belastbaar loon]])</f>
        <v>56.504000000000019</v>
      </c>
      <c r="D5969" s="14">
        <f>ArbeidsKorting2020(Table1[[#This Row],[Belastbaar loon]])</f>
        <v>1865.5800000000002</v>
      </c>
      <c r="E5969" s="14">
        <f>MAX(Table1[[#This Row],[Loonheffing]]-Table1[[#This Row],[Algemene Heffingskorting]]-Table1[[#This Row],[Arbeidskorting]],0)</f>
        <v>23293.274499999996</v>
      </c>
      <c r="F5969" s="6">
        <f>Table1[[#This Row],[Belastbaar loon]]-Table1[[#This Row],[Belasting]]</f>
        <v>44217.7255</v>
      </c>
      <c r="G5969" s="2">
        <f>(Table1[[#This Row],[Belastbaar loon]]-Table1[[#This Row],[Netto loon]])/Table1[[#This Row],[Belastbaar loon]]</f>
        <v>0.34502932114766482</v>
      </c>
      <c r="H5969" s="14">
        <f t="shared" ca="1" si="87"/>
        <v>23288.372300000003</v>
      </c>
      <c r="I5969" s="14">
        <f ca="1">IF(ROW()=2, Table1[[#This Row],[Netto loon]], INDIRECT(ADDRESS(ROW()-1,COLUMN(F:F))))</f>
        <v>44212.627699999997</v>
      </c>
      <c r="J5969" s="6">
        <f ca="1">IF(ROW()=2, 0, Table1[[#This Row],[Belastbaar loon]]-INDIRECT(ADDRESS(ROW()-1,COLUMN(A:A))))</f>
        <v>10</v>
      </c>
      <c r="K5969" s="6">
        <f ca="1">Table1[[#This Row],[Netto loon]]-Table1[[#This Row],[Netto vorige schijf]]</f>
        <v>5.0978000000031898</v>
      </c>
      <c r="L5969" s="2">
        <f ca="1">(Table1[[#This Row],[Bruto tov vorige schijf]]-Table1[[#This Row],[Netto tov vorige schijf]])/MAX(Table1[[#This Row],[Bruto tov vorige schijf]],1)</f>
        <v>0.49021999999968102</v>
      </c>
    </row>
    <row r="5970" spans="1:12" x14ac:dyDescent="0.25">
      <c r="A5970" s="14">
        <v>67521</v>
      </c>
      <c r="B5970" s="6">
        <f>LoonHeffing2020(Table1[[#This Row],[Belastbaar loon]])</f>
        <v>25219.093499999999</v>
      </c>
      <c r="C5970" s="6">
        <f>AlgemeneHeffingsKorting2020(Table1[[#This Row],[Belastbaar loon]])</f>
        <v>55.936800000000019</v>
      </c>
      <c r="D5970" s="14">
        <f>ArbeidsKorting2020(Table1[[#This Row],[Belastbaar loon]])</f>
        <v>1864.98</v>
      </c>
      <c r="E5970" s="14">
        <f>MAX(Table1[[#This Row],[Loonheffing]]-Table1[[#This Row],[Algemene Heffingskorting]]-Table1[[#This Row],[Arbeidskorting]],0)</f>
        <v>23298.1767</v>
      </c>
      <c r="F5970" s="6">
        <f>Table1[[#This Row],[Belastbaar loon]]-Table1[[#This Row],[Belasting]]</f>
        <v>44222.823300000004</v>
      </c>
      <c r="G5970" s="2">
        <f>(Table1[[#This Row],[Belastbaar loon]]-Table1[[#This Row],[Netto loon]])/Table1[[#This Row],[Belastbaar loon]]</f>
        <v>0.34505082418803035</v>
      </c>
      <c r="H5970" s="14">
        <f t="shared" ca="1" si="87"/>
        <v>23293.274499999996</v>
      </c>
      <c r="I5970" s="14">
        <f ca="1">IF(ROW()=2, Table1[[#This Row],[Netto loon]], INDIRECT(ADDRESS(ROW()-1,COLUMN(F:F))))</f>
        <v>44217.7255</v>
      </c>
      <c r="J5970" s="6">
        <f ca="1">IF(ROW()=2, 0, Table1[[#This Row],[Belastbaar loon]]-INDIRECT(ADDRESS(ROW()-1,COLUMN(A:A))))</f>
        <v>10</v>
      </c>
      <c r="K5970" s="6">
        <f ca="1">Table1[[#This Row],[Netto loon]]-Table1[[#This Row],[Netto vorige schijf]]</f>
        <v>5.0978000000031898</v>
      </c>
      <c r="L5970" s="2">
        <f ca="1">(Table1[[#This Row],[Bruto tov vorige schijf]]-Table1[[#This Row],[Netto tov vorige schijf]])/MAX(Table1[[#This Row],[Bruto tov vorige schijf]],1)</f>
        <v>0.49021999999968102</v>
      </c>
    </row>
    <row r="5971" spans="1:12" x14ac:dyDescent="0.25">
      <c r="A5971" s="14">
        <v>67531</v>
      </c>
      <c r="B5971" s="6">
        <f>LoonHeffing2020(Table1[[#This Row],[Belastbaar loon]])</f>
        <v>25222.8285</v>
      </c>
      <c r="C5971" s="6">
        <f>AlgemeneHeffingsKorting2020(Table1[[#This Row],[Belastbaar loon]])</f>
        <v>55.36960000000002</v>
      </c>
      <c r="D5971" s="14">
        <f>ArbeidsKorting2020(Table1[[#This Row],[Belastbaar loon]])</f>
        <v>1864.38</v>
      </c>
      <c r="E5971" s="14">
        <f>MAX(Table1[[#This Row],[Loonheffing]]-Table1[[#This Row],[Algemene Heffingskorting]]-Table1[[#This Row],[Arbeidskorting]],0)</f>
        <v>23303.078899999997</v>
      </c>
      <c r="F5971" s="6">
        <f>Table1[[#This Row],[Belastbaar loon]]-Table1[[#This Row],[Belasting]]</f>
        <v>44227.921100000007</v>
      </c>
      <c r="G5971" s="2">
        <f>(Table1[[#This Row],[Belastbaar loon]]-Table1[[#This Row],[Netto loon]])/Table1[[#This Row],[Belastbaar loon]]</f>
        <v>0.34507232086004935</v>
      </c>
      <c r="H5971" s="14">
        <f t="shared" ca="1" si="87"/>
        <v>23298.1767</v>
      </c>
      <c r="I5971" s="14">
        <f ca="1">IF(ROW()=2, Table1[[#This Row],[Netto loon]], INDIRECT(ADDRESS(ROW()-1,COLUMN(F:F))))</f>
        <v>44222.823300000004</v>
      </c>
      <c r="J5971" s="6">
        <f ca="1">IF(ROW()=2, 0, Table1[[#This Row],[Belastbaar loon]]-INDIRECT(ADDRESS(ROW()-1,COLUMN(A:A))))</f>
        <v>10</v>
      </c>
      <c r="K5971" s="6">
        <f ca="1">Table1[[#This Row],[Netto loon]]-Table1[[#This Row],[Netto vorige schijf]]</f>
        <v>5.0978000000031898</v>
      </c>
      <c r="L5971" s="2">
        <f ca="1">(Table1[[#This Row],[Bruto tov vorige schijf]]-Table1[[#This Row],[Netto tov vorige schijf]])/MAX(Table1[[#This Row],[Bruto tov vorige schijf]],1)</f>
        <v>0.49021999999968102</v>
      </c>
    </row>
    <row r="5972" spans="1:12" x14ac:dyDescent="0.25">
      <c r="A5972" s="14">
        <v>67541</v>
      </c>
      <c r="B5972" s="6">
        <f>LoonHeffing2020(Table1[[#This Row],[Belastbaar loon]])</f>
        <v>25226.5635</v>
      </c>
      <c r="C5972" s="6">
        <f>AlgemeneHeffingsKorting2020(Table1[[#This Row],[Belastbaar loon]])</f>
        <v>54.80240000000002</v>
      </c>
      <c r="D5972" s="14">
        <f>ArbeidsKorting2020(Table1[[#This Row],[Belastbaar loon]])</f>
        <v>1863.78</v>
      </c>
      <c r="E5972" s="14">
        <f>MAX(Table1[[#This Row],[Loonheffing]]-Table1[[#This Row],[Algemene Heffingskorting]]-Table1[[#This Row],[Arbeidskorting]],0)</f>
        <v>23307.981100000001</v>
      </c>
      <c r="F5972" s="6">
        <f>Table1[[#This Row],[Belastbaar loon]]-Table1[[#This Row],[Belasting]]</f>
        <v>44233.018899999995</v>
      </c>
      <c r="G5972" s="2">
        <f>(Table1[[#This Row],[Belastbaar loon]]-Table1[[#This Row],[Netto loon]])/Table1[[#This Row],[Belastbaar loon]]</f>
        <v>0.34509381116655075</v>
      </c>
      <c r="H5972" s="14">
        <f t="shared" ca="1" si="87"/>
        <v>23303.078899999997</v>
      </c>
      <c r="I5972" s="14">
        <f ca="1">IF(ROW()=2, Table1[[#This Row],[Netto loon]], INDIRECT(ADDRESS(ROW()-1,COLUMN(F:F))))</f>
        <v>44227.921100000007</v>
      </c>
      <c r="J5972" s="6">
        <f ca="1">IF(ROW()=2, 0, Table1[[#This Row],[Belastbaar loon]]-INDIRECT(ADDRESS(ROW()-1,COLUMN(A:A))))</f>
        <v>10</v>
      </c>
      <c r="K5972" s="6">
        <f ca="1">Table1[[#This Row],[Netto loon]]-Table1[[#This Row],[Netto vorige schijf]]</f>
        <v>5.0977999999886379</v>
      </c>
      <c r="L5972" s="2">
        <f ca="1">(Table1[[#This Row],[Bruto tov vorige schijf]]-Table1[[#This Row],[Netto tov vorige schijf]])/MAX(Table1[[#This Row],[Bruto tov vorige schijf]],1)</f>
        <v>0.49022000000113619</v>
      </c>
    </row>
    <row r="5973" spans="1:12" x14ac:dyDescent="0.25">
      <c r="A5973" s="14">
        <v>67551</v>
      </c>
      <c r="B5973" s="6">
        <f>LoonHeffing2020(Table1[[#This Row],[Belastbaar loon]])</f>
        <v>25230.298500000001</v>
      </c>
      <c r="C5973" s="6">
        <f>AlgemeneHeffingsKorting2020(Table1[[#This Row],[Belastbaar loon]])</f>
        <v>54.23520000000002</v>
      </c>
      <c r="D5973" s="14">
        <f>ArbeidsKorting2020(Table1[[#This Row],[Belastbaar loon]])</f>
        <v>1863.18</v>
      </c>
      <c r="E5973" s="14">
        <f>MAX(Table1[[#This Row],[Loonheffing]]-Table1[[#This Row],[Algemene Heffingskorting]]-Table1[[#This Row],[Arbeidskorting]],0)</f>
        <v>23312.883300000001</v>
      </c>
      <c r="F5973" s="6">
        <f>Table1[[#This Row],[Belastbaar loon]]-Table1[[#This Row],[Belasting]]</f>
        <v>44238.116699999999</v>
      </c>
      <c r="G5973" s="2">
        <f>(Table1[[#This Row],[Belastbaar loon]]-Table1[[#This Row],[Netto loon]])/Table1[[#This Row],[Belastbaar loon]]</f>
        <v>0.3451152951103611</v>
      </c>
      <c r="H5973" s="14">
        <f t="shared" ca="1" si="87"/>
        <v>23307.981100000001</v>
      </c>
      <c r="I5973" s="14">
        <f ca="1">IF(ROW()=2, Table1[[#This Row],[Netto loon]], INDIRECT(ADDRESS(ROW()-1,COLUMN(F:F))))</f>
        <v>44233.018899999995</v>
      </c>
      <c r="J5973" s="6">
        <f ca="1">IF(ROW()=2, 0, Table1[[#This Row],[Belastbaar loon]]-INDIRECT(ADDRESS(ROW()-1,COLUMN(A:A))))</f>
        <v>10</v>
      </c>
      <c r="K5973" s="6">
        <f ca="1">Table1[[#This Row],[Netto loon]]-Table1[[#This Row],[Netto vorige schijf]]</f>
        <v>5.0978000000031898</v>
      </c>
      <c r="L5973" s="2">
        <f ca="1">(Table1[[#This Row],[Bruto tov vorige schijf]]-Table1[[#This Row],[Netto tov vorige schijf]])/MAX(Table1[[#This Row],[Bruto tov vorige schijf]],1)</f>
        <v>0.49021999999968102</v>
      </c>
    </row>
    <row r="5974" spans="1:12" x14ac:dyDescent="0.25">
      <c r="A5974" s="14">
        <v>67561</v>
      </c>
      <c r="B5974" s="6">
        <f>LoonHeffing2020(Table1[[#This Row],[Belastbaar loon]])</f>
        <v>25234.033500000001</v>
      </c>
      <c r="C5974" s="6">
        <f>AlgemeneHeffingsKorting2020(Table1[[#This Row],[Belastbaar loon]])</f>
        <v>53.668000000000021</v>
      </c>
      <c r="D5974" s="14">
        <f>ArbeidsKorting2020(Table1[[#This Row],[Belastbaar loon]])</f>
        <v>1862.5800000000002</v>
      </c>
      <c r="E5974" s="14">
        <f>MAX(Table1[[#This Row],[Loonheffing]]-Table1[[#This Row],[Algemene Heffingskorting]]-Table1[[#This Row],[Arbeidskorting]],0)</f>
        <v>23317.785499999998</v>
      </c>
      <c r="F5974" s="6">
        <f>Table1[[#This Row],[Belastbaar loon]]-Table1[[#This Row],[Belasting]]</f>
        <v>44243.214500000002</v>
      </c>
      <c r="G5974" s="2">
        <f>(Table1[[#This Row],[Belastbaar loon]]-Table1[[#This Row],[Netto loon]])/Table1[[#This Row],[Belastbaar loon]]</f>
        <v>0.34513677269430587</v>
      </c>
      <c r="H5974" s="14">
        <f t="shared" ca="1" si="87"/>
        <v>23312.883300000001</v>
      </c>
      <c r="I5974" s="14">
        <f ca="1">IF(ROW()=2, Table1[[#This Row],[Netto loon]], INDIRECT(ADDRESS(ROW()-1,COLUMN(F:F))))</f>
        <v>44238.116699999999</v>
      </c>
      <c r="J5974" s="6">
        <f ca="1">IF(ROW()=2, 0, Table1[[#This Row],[Belastbaar loon]]-INDIRECT(ADDRESS(ROW()-1,COLUMN(A:A))))</f>
        <v>10</v>
      </c>
      <c r="K5974" s="6">
        <f ca="1">Table1[[#This Row],[Netto loon]]-Table1[[#This Row],[Netto vorige schijf]]</f>
        <v>5.0978000000031898</v>
      </c>
      <c r="L5974" s="2">
        <f ca="1">(Table1[[#This Row],[Bruto tov vorige schijf]]-Table1[[#This Row],[Netto tov vorige schijf]])/MAX(Table1[[#This Row],[Bruto tov vorige schijf]],1)</f>
        <v>0.49021999999968102</v>
      </c>
    </row>
    <row r="5975" spans="1:12" x14ac:dyDescent="0.25">
      <c r="A5975" s="14">
        <v>67571</v>
      </c>
      <c r="B5975" s="6">
        <f>LoonHeffing2020(Table1[[#This Row],[Belastbaar loon]])</f>
        <v>25237.768499999998</v>
      </c>
      <c r="C5975" s="6">
        <f>AlgemeneHeffingsKorting2020(Table1[[#This Row],[Belastbaar loon]])</f>
        <v>53.100800000000021</v>
      </c>
      <c r="D5975" s="14">
        <f>ArbeidsKorting2020(Table1[[#This Row],[Belastbaar loon]])</f>
        <v>1861.98</v>
      </c>
      <c r="E5975" s="14">
        <f>MAX(Table1[[#This Row],[Loonheffing]]-Table1[[#This Row],[Algemene Heffingskorting]]-Table1[[#This Row],[Arbeidskorting]],0)</f>
        <v>23322.687699999999</v>
      </c>
      <c r="F5975" s="6">
        <f>Table1[[#This Row],[Belastbaar loon]]-Table1[[#This Row],[Belasting]]</f>
        <v>44248.312300000005</v>
      </c>
      <c r="G5975" s="2">
        <f>(Table1[[#This Row],[Belastbaar loon]]-Table1[[#This Row],[Netto loon]])/Table1[[#This Row],[Belastbaar loon]]</f>
        <v>0.34515824392120875</v>
      </c>
      <c r="H5975" s="14">
        <f t="shared" ca="1" si="87"/>
        <v>23317.785499999998</v>
      </c>
      <c r="I5975" s="14">
        <f ca="1">IF(ROW()=2, Table1[[#This Row],[Netto loon]], INDIRECT(ADDRESS(ROW()-1,COLUMN(F:F))))</f>
        <v>44243.214500000002</v>
      </c>
      <c r="J5975" s="6">
        <f ca="1">IF(ROW()=2, 0, Table1[[#This Row],[Belastbaar loon]]-INDIRECT(ADDRESS(ROW()-1,COLUMN(A:A))))</f>
        <v>10</v>
      </c>
      <c r="K5975" s="6">
        <f ca="1">Table1[[#This Row],[Netto loon]]-Table1[[#This Row],[Netto vorige schijf]]</f>
        <v>5.0978000000031898</v>
      </c>
      <c r="L5975" s="2">
        <f ca="1">(Table1[[#This Row],[Bruto tov vorige schijf]]-Table1[[#This Row],[Netto tov vorige schijf]])/MAX(Table1[[#This Row],[Bruto tov vorige schijf]],1)</f>
        <v>0.49021999999968102</v>
      </c>
    </row>
    <row r="5976" spans="1:12" x14ac:dyDescent="0.25">
      <c r="A5976" s="14">
        <v>67581</v>
      </c>
      <c r="B5976" s="6">
        <f>LoonHeffing2020(Table1[[#This Row],[Belastbaar loon]])</f>
        <v>25241.503499999999</v>
      </c>
      <c r="C5976" s="6">
        <f>AlgemeneHeffingsKorting2020(Table1[[#This Row],[Belastbaar loon]])</f>
        <v>52.533600000000021</v>
      </c>
      <c r="D5976" s="14">
        <f>ArbeidsKorting2020(Table1[[#This Row],[Belastbaar loon]])</f>
        <v>1861.38</v>
      </c>
      <c r="E5976" s="14">
        <f>MAX(Table1[[#This Row],[Loonheffing]]-Table1[[#This Row],[Algemene Heffingskorting]]-Table1[[#This Row],[Arbeidskorting]],0)</f>
        <v>23327.589899999999</v>
      </c>
      <c r="F5976" s="6">
        <f>Table1[[#This Row],[Belastbaar loon]]-Table1[[#This Row],[Belasting]]</f>
        <v>44253.410100000001</v>
      </c>
      <c r="G5976" s="2">
        <f>(Table1[[#This Row],[Belastbaar loon]]-Table1[[#This Row],[Netto loon]])/Table1[[#This Row],[Belastbaar loon]]</f>
        <v>0.34517970879389176</v>
      </c>
      <c r="H5976" s="14">
        <f t="shared" ca="1" si="87"/>
        <v>23322.687699999999</v>
      </c>
      <c r="I5976" s="14">
        <f ca="1">IF(ROW()=2, Table1[[#This Row],[Netto loon]], INDIRECT(ADDRESS(ROW()-1,COLUMN(F:F))))</f>
        <v>44248.312300000005</v>
      </c>
      <c r="J5976" s="6">
        <f ca="1">IF(ROW()=2, 0, Table1[[#This Row],[Belastbaar loon]]-INDIRECT(ADDRESS(ROW()-1,COLUMN(A:A))))</f>
        <v>10</v>
      </c>
      <c r="K5976" s="6">
        <f ca="1">Table1[[#This Row],[Netto loon]]-Table1[[#This Row],[Netto vorige schijf]]</f>
        <v>5.0977999999959138</v>
      </c>
      <c r="L5976" s="2">
        <f ca="1">(Table1[[#This Row],[Bruto tov vorige schijf]]-Table1[[#This Row],[Netto tov vorige schijf]])/MAX(Table1[[#This Row],[Bruto tov vorige schijf]],1)</f>
        <v>0.49022000000040861</v>
      </c>
    </row>
    <row r="5977" spans="1:12" x14ac:dyDescent="0.25">
      <c r="A5977" s="14">
        <v>67591</v>
      </c>
      <c r="B5977" s="6">
        <f>LoonHeffing2020(Table1[[#This Row],[Belastbaar loon]])</f>
        <v>25245.238499999999</v>
      </c>
      <c r="C5977" s="6">
        <f>AlgemeneHeffingsKorting2020(Table1[[#This Row],[Belastbaar loon]])</f>
        <v>51.966400000000021</v>
      </c>
      <c r="D5977" s="14">
        <f>ArbeidsKorting2020(Table1[[#This Row],[Belastbaar loon]])</f>
        <v>1860.78</v>
      </c>
      <c r="E5977" s="14">
        <f>MAX(Table1[[#This Row],[Loonheffing]]-Table1[[#This Row],[Algemene Heffingskorting]]-Table1[[#This Row],[Arbeidskorting]],0)</f>
        <v>23332.492099999999</v>
      </c>
      <c r="F5977" s="6">
        <f>Table1[[#This Row],[Belastbaar loon]]-Table1[[#This Row],[Belasting]]</f>
        <v>44258.507899999997</v>
      </c>
      <c r="G5977" s="2">
        <f>(Table1[[#This Row],[Belastbaar loon]]-Table1[[#This Row],[Netto loon]])/Table1[[#This Row],[Belastbaar loon]]</f>
        <v>0.34520116731517514</v>
      </c>
      <c r="H5977" s="14">
        <f t="shared" ca="1" si="87"/>
        <v>23327.589899999999</v>
      </c>
      <c r="I5977" s="14">
        <f ca="1">IF(ROW()=2, Table1[[#This Row],[Netto loon]], INDIRECT(ADDRESS(ROW()-1,COLUMN(F:F))))</f>
        <v>44253.410100000001</v>
      </c>
      <c r="J5977" s="6">
        <f ca="1">IF(ROW()=2, 0, Table1[[#This Row],[Belastbaar loon]]-INDIRECT(ADDRESS(ROW()-1,COLUMN(A:A))))</f>
        <v>10</v>
      </c>
      <c r="K5977" s="6">
        <f ca="1">Table1[[#This Row],[Netto loon]]-Table1[[#This Row],[Netto vorige schijf]]</f>
        <v>5.0977999999959138</v>
      </c>
      <c r="L5977" s="2">
        <f ca="1">(Table1[[#This Row],[Bruto tov vorige schijf]]-Table1[[#This Row],[Netto tov vorige schijf]])/MAX(Table1[[#This Row],[Bruto tov vorige schijf]],1)</f>
        <v>0.49022000000040861</v>
      </c>
    </row>
    <row r="5978" spans="1:12" x14ac:dyDescent="0.25">
      <c r="A5978" s="14">
        <v>67601</v>
      </c>
      <c r="B5978" s="6">
        <f>LoonHeffing2020(Table1[[#This Row],[Belastbaar loon]])</f>
        <v>25248.9735</v>
      </c>
      <c r="C5978" s="6">
        <f>AlgemeneHeffingsKorting2020(Table1[[#This Row],[Belastbaar loon]])</f>
        <v>51.399200000000022</v>
      </c>
      <c r="D5978" s="14">
        <f>ArbeidsKorting2020(Table1[[#This Row],[Belastbaar loon]])</f>
        <v>1860.18</v>
      </c>
      <c r="E5978" s="14">
        <f>MAX(Table1[[#This Row],[Loonheffing]]-Table1[[#This Row],[Algemene Heffingskorting]]-Table1[[#This Row],[Arbeidskorting]],0)</f>
        <v>23337.3943</v>
      </c>
      <c r="F5978" s="6">
        <f>Table1[[#This Row],[Belastbaar loon]]-Table1[[#This Row],[Belasting]]</f>
        <v>44263.6057</v>
      </c>
      <c r="G5978" s="2">
        <f>(Table1[[#This Row],[Belastbaar loon]]-Table1[[#This Row],[Netto loon]])/Table1[[#This Row],[Belastbaar loon]]</f>
        <v>0.34522261948787741</v>
      </c>
      <c r="H5978" s="14">
        <f t="shared" ref="H5978:H6041" ca="1" si="88">IF(ROW()=2, 0, INDIRECT(ADDRESS(ROW()-1,COLUMN(E:E))))</f>
        <v>23332.492099999999</v>
      </c>
      <c r="I5978" s="14">
        <f ca="1">IF(ROW()=2, Table1[[#This Row],[Netto loon]], INDIRECT(ADDRESS(ROW()-1,COLUMN(F:F))))</f>
        <v>44258.507899999997</v>
      </c>
      <c r="J5978" s="6">
        <f ca="1">IF(ROW()=2, 0, Table1[[#This Row],[Belastbaar loon]]-INDIRECT(ADDRESS(ROW()-1,COLUMN(A:A))))</f>
        <v>10</v>
      </c>
      <c r="K5978" s="6">
        <f ca="1">Table1[[#This Row],[Netto loon]]-Table1[[#This Row],[Netto vorige schijf]]</f>
        <v>5.0978000000031898</v>
      </c>
      <c r="L5978" s="2">
        <f ca="1">(Table1[[#This Row],[Bruto tov vorige schijf]]-Table1[[#This Row],[Netto tov vorige schijf]])/MAX(Table1[[#This Row],[Bruto tov vorige schijf]],1)</f>
        <v>0.49021999999968102</v>
      </c>
    </row>
    <row r="5979" spans="1:12" x14ac:dyDescent="0.25">
      <c r="A5979" s="14">
        <v>67611</v>
      </c>
      <c r="B5979" s="6">
        <f>LoonHeffing2020(Table1[[#This Row],[Belastbaar loon]])</f>
        <v>25252.708500000001</v>
      </c>
      <c r="C5979" s="6">
        <f>AlgemeneHeffingsKorting2020(Table1[[#This Row],[Belastbaar loon]])</f>
        <v>50.832000000000022</v>
      </c>
      <c r="D5979" s="14">
        <f>ArbeidsKorting2020(Table1[[#This Row],[Belastbaar loon]])</f>
        <v>1859.5800000000002</v>
      </c>
      <c r="E5979" s="14">
        <f>MAX(Table1[[#This Row],[Loonheffing]]-Table1[[#This Row],[Algemene Heffingskorting]]-Table1[[#This Row],[Arbeidskorting]],0)</f>
        <v>23342.2965</v>
      </c>
      <c r="F5979" s="6">
        <f>Table1[[#This Row],[Belastbaar loon]]-Table1[[#This Row],[Belasting]]</f>
        <v>44268.703500000003</v>
      </c>
      <c r="G5979" s="2">
        <f>(Table1[[#This Row],[Belastbaar loon]]-Table1[[#This Row],[Netto loon]])/Table1[[#This Row],[Belastbaar loon]]</f>
        <v>0.34524406531481561</v>
      </c>
      <c r="H5979" s="14">
        <f t="shared" ca="1" si="88"/>
        <v>23337.3943</v>
      </c>
      <c r="I5979" s="14">
        <f ca="1">IF(ROW()=2, Table1[[#This Row],[Netto loon]], INDIRECT(ADDRESS(ROW()-1,COLUMN(F:F))))</f>
        <v>44263.6057</v>
      </c>
      <c r="J5979" s="6">
        <f ca="1">IF(ROW()=2, 0, Table1[[#This Row],[Belastbaar loon]]-INDIRECT(ADDRESS(ROW()-1,COLUMN(A:A))))</f>
        <v>10</v>
      </c>
      <c r="K5979" s="6">
        <f ca="1">Table1[[#This Row],[Netto loon]]-Table1[[#This Row],[Netto vorige schijf]]</f>
        <v>5.0978000000031898</v>
      </c>
      <c r="L5979" s="2">
        <f ca="1">(Table1[[#This Row],[Bruto tov vorige schijf]]-Table1[[#This Row],[Netto tov vorige schijf]])/MAX(Table1[[#This Row],[Bruto tov vorige schijf]],1)</f>
        <v>0.49021999999968102</v>
      </c>
    </row>
    <row r="5980" spans="1:12" x14ac:dyDescent="0.25">
      <c r="A5980" s="14">
        <v>67621</v>
      </c>
      <c r="B5980" s="6">
        <f>LoonHeffing2020(Table1[[#This Row],[Belastbaar loon]])</f>
        <v>25256.443500000001</v>
      </c>
      <c r="C5980" s="6">
        <f>AlgemeneHeffingsKorting2020(Table1[[#This Row],[Belastbaar loon]])</f>
        <v>50.264800000000022</v>
      </c>
      <c r="D5980" s="14">
        <f>ArbeidsKorting2020(Table1[[#This Row],[Belastbaar loon]])</f>
        <v>1858.98</v>
      </c>
      <c r="E5980" s="14">
        <f>MAX(Table1[[#This Row],[Loonheffing]]-Table1[[#This Row],[Algemene Heffingskorting]]-Table1[[#This Row],[Arbeidskorting]],0)</f>
        <v>23347.198700000001</v>
      </c>
      <c r="F5980" s="6">
        <f>Table1[[#This Row],[Belastbaar loon]]-Table1[[#This Row],[Belasting]]</f>
        <v>44273.801299999999</v>
      </c>
      <c r="G5980" s="2">
        <f>(Table1[[#This Row],[Belastbaar loon]]-Table1[[#This Row],[Netto loon]])/Table1[[#This Row],[Belastbaar loon]]</f>
        <v>0.34526550479880513</v>
      </c>
      <c r="H5980" s="14">
        <f t="shared" ca="1" si="88"/>
        <v>23342.2965</v>
      </c>
      <c r="I5980" s="14">
        <f ca="1">IF(ROW()=2, Table1[[#This Row],[Netto loon]], INDIRECT(ADDRESS(ROW()-1,COLUMN(F:F))))</f>
        <v>44268.703500000003</v>
      </c>
      <c r="J5980" s="6">
        <f ca="1">IF(ROW()=2, 0, Table1[[#This Row],[Belastbaar loon]]-INDIRECT(ADDRESS(ROW()-1,COLUMN(A:A))))</f>
        <v>10</v>
      </c>
      <c r="K5980" s="6">
        <f ca="1">Table1[[#This Row],[Netto loon]]-Table1[[#This Row],[Netto vorige schijf]]</f>
        <v>5.0977999999959138</v>
      </c>
      <c r="L5980" s="2">
        <f ca="1">(Table1[[#This Row],[Bruto tov vorige schijf]]-Table1[[#This Row],[Netto tov vorige schijf]])/MAX(Table1[[#This Row],[Bruto tov vorige schijf]],1)</f>
        <v>0.49022000000040861</v>
      </c>
    </row>
    <row r="5981" spans="1:12" x14ac:dyDescent="0.25">
      <c r="A5981" s="14">
        <v>67631</v>
      </c>
      <c r="B5981" s="6">
        <f>LoonHeffing2020(Table1[[#This Row],[Belastbaar loon]])</f>
        <v>25260.178499999998</v>
      </c>
      <c r="C5981" s="6">
        <f>AlgemeneHeffingsKorting2020(Table1[[#This Row],[Belastbaar loon]])</f>
        <v>49.697600000000023</v>
      </c>
      <c r="D5981" s="14">
        <f>ArbeidsKorting2020(Table1[[#This Row],[Belastbaar loon]])</f>
        <v>1858.38</v>
      </c>
      <c r="E5981" s="14">
        <f>MAX(Table1[[#This Row],[Loonheffing]]-Table1[[#This Row],[Algemene Heffingskorting]]-Table1[[#This Row],[Arbeidskorting]],0)</f>
        <v>23352.100899999998</v>
      </c>
      <c r="F5981" s="6">
        <f>Table1[[#This Row],[Belastbaar loon]]-Table1[[#This Row],[Belasting]]</f>
        <v>44278.899100000002</v>
      </c>
      <c r="G5981" s="2">
        <f>(Table1[[#This Row],[Belastbaar loon]]-Table1[[#This Row],[Netto loon]])/Table1[[#This Row],[Belastbaar loon]]</f>
        <v>0.34528693794265941</v>
      </c>
      <c r="H5981" s="14">
        <f t="shared" ca="1" si="88"/>
        <v>23347.198700000001</v>
      </c>
      <c r="I5981" s="14">
        <f ca="1">IF(ROW()=2, Table1[[#This Row],[Netto loon]], INDIRECT(ADDRESS(ROW()-1,COLUMN(F:F))))</f>
        <v>44273.801299999999</v>
      </c>
      <c r="J5981" s="6">
        <f ca="1">IF(ROW()=2, 0, Table1[[#This Row],[Belastbaar loon]]-INDIRECT(ADDRESS(ROW()-1,COLUMN(A:A))))</f>
        <v>10</v>
      </c>
      <c r="K5981" s="6">
        <f ca="1">Table1[[#This Row],[Netto loon]]-Table1[[#This Row],[Netto vorige schijf]]</f>
        <v>5.0978000000031898</v>
      </c>
      <c r="L5981" s="2">
        <f ca="1">(Table1[[#This Row],[Bruto tov vorige schijf]]-Table1[[#This Row],[Netto tov vorige schijf]])/MAX(Table1[[#This Row],[Bruto tov vorige schijf]],1)</f>
        <v>0.49021999999968102</v>
      </c>
    </row>
    <row r="5982" spans="1:12" x14ac:dyDescent="0.25">
      <c r="A5982" s="14">
        <v>67641</v>
      </c>
      <c r="B5982" s="6">
        <f>LoonHeffing2020(Table1[[#This Row],[Belastbaar loon]])</f>
        <v>25263.913499999999</v>
      </c>
      <c r="C5982" s="6">
        <f>AlgemeneHeffingsKorting2020(Table1[[#This Row],[Belastbaar loon]])</f>
        <v>49.130400000000023</v>
      </c>
      <c r="D5982" s="14">
        <f>ArbeidsKorting2020(Table1[[#This Row],[Belastbaar loon]])</f>
        <v>1857.78</v>
      </c>
      <c r="E5982" s="14">
        <f>MAX(Table1[[#This Row],[Loonheffing]]-Table1[[#This Row],[Algemene Heffingskorting]]-Table1[[#This Row],[Arbeidskorting]],0)</f>
        <v>23357.003099999998</v>
      </c>
      <c r="F5982" s="6">
        <f>Table1[[#This Row],[Belastbaar loon]]-Table1[[#This Row],[Belasting]]</f>
        <v>44283.996899999998</v>
      </c>
      <c r="G5982" s="2">
        <f>(Table1[[#This Row],[Belastbaar loon]]-Table1[[#This Row],[Netto loon]])/Table1[[#This Row],[Belastbaar loon]]</f>
        <v>0.34530836474919063</v>
      </c>
      <c r="H5982" s="14">
        <f t="shared" ca="1" si="88"/>
        <v>23352.100899999998</v>
      </c>
      <c r="I5982" s="14">
        <f ca="1">IF(ROW()=2, Table1[[#This Row],[Netto loon]], INDIRECT(ADDRESS(ROW()-1,COLUMN(F:F))))</f>
        <v>44278.899100000002</v>
      </c>
      <c r="J5982" s="6">
        <f ca="1">IF(ROW()=2, 0, Table1[[#This Row],[Belastbaar loon]]-INDIRECT(ADDRESS(ROW()-1,COLUMN(A:A))))</f>
        <v>10</v>
      </c>
      <c r="K5982" s="6">
        <f ca="1">Table1[[#This Row],[Netto loon]]-Table1[[#This Row],[Netto vorige schijf]]</f>
        <v>5.0977999999959138</v>
      </c>
      <c r="L5982" s="2">
        <f ca="1">(Table1[[#This Row],[Bruto tov vorige schijf]]-Table1[[#This Row],[Netto tov vorige schijf]])/MAX(Table1[[#This Row],[Bruto tov vorige schijf]],1)</f>
        <v>0.49022000000040861</v>
      </c>
    </row>
    <row r="5983" spans="1:12" x14ac:dyDescent="0.25">
      <c r="A5983" s="14">
        <v>67651</v>
      </c>
      <c r="B5983" s="6">
        <f>LoonHeffing2020(Table1[[#This Row],[Belastbaar loon]])</f>
        <v>25267.648499999999</v>
      </c>
      <c r="C5983" s="6">
        <f>AlgemeneHeffingsKorting2020(Table1[[#This Row],[Belastbaar loon]])</f>
        <v>48.563200000000016</v>
      </c>
      <c r="D5983" s="14">
        <f>ArbeidsKorting2020(Table1[[#This Row],[Belastbaar loon]])</f>
        <v>1857.18</v>
      </c>
      <c r="E5983" s="14">
        <f>MAX(Table1[[#This Row],[Loonheffing]]-Table1[[#This Row],[Algemene Heffingskorting]]-Table1[[#This Row],[Arbeidskorting]],0)</f>
        <v>23361.905299999999</v>
      </c>
      <c r="F5983" s="6">
        <f>Table1[[#This Row],[Belastbaar loon]]-Table1[[#This Row],[Belasting]]</f>
        <v>44289.094700000001</v>
      </c>
      <c r="G5983" s="2">
        <f>(Table1[[#This Row],[Belastbaar loon]]-Table1[[#This Row],[Netto loon]])/Table1[[#This Row],[Belastbaar loon]]</f>
        <v>0.34532978522120883</v>
      </c>
      <c r="H5983" s="14">
        <f t="shared" ca="1" si="88"/>
        <v>23357.003099999998</v>
      </c>
      <c r="I5983" s="14">
        <f ca="1">IF(ROW()=2, Table1[[#This Row],[Netto loon]], INDIRECT(ADDRESS(ROW()-1,COLUMN(F:F))))</f>
        <v>44283.996899999998</v>
      </c>
      <c r="J5983" s="6">
        <f ca="1">IF(ROW()=2, 0, Table1[[#This Row],[Belastbaar loon]]-INDIRECT(ADDRESS(ROW()-1,COLUMN(A:A))))</f>
        <v>10</v>
      </c>
      <c r="K5983" s="6">
        <f ca="1">Table1[[#This Row],[Netto loon]]-Table1[[#This Row],[Netto vorige schijf]]</f>
        <v>5.0978000000031898</v>
      </c>
      <c r="L5983" s="2">
        <f ca="1">(Table1[[#This Row],[Bruto tov vorige schijf]]-Table1[[#This Row],[Netto tov vorige schijf]])/MAX(Table1[[#This Row],[Bruto tov vorige schijf]],1)</f>
        <v>0.49021999999968102</v>
      </c>
    </row>
    <row r="5984" spans="1:12" x14ac:dyDescent="0.25">
      <c r="A5984" s="14">
        <v>67661</v>
      </c>
      <c r="B5984" s="6">
        <f>LoonHeffing2020(Table1[[#This Row],[Belastbaar loon]])</f>
        <v>25271.3835</v>
      </c>
      <c r="C5984" s="6">
        <f>AlgemeneHeffingsKorting2020(Table1[[#This Row],[Belastbaar loon]])</f>
        <v>47.996000000000016</v>
      </c>
      <c r="D5984" s="14">
        <f>ArbeidsKorting2020(Table1[[#This Row],[Belastbaar loon]])</f>
        <v>1856.5800000000002</v>
      </c>
      <c r="E5984" s="14">
        <f>MAX(Table1[[#This Row],[Loonheffing]]-Table1[[#This Row],[Algemene Heffingskorting]]-Table1[[#This Row],[Arbeidskorting]],0)</f>
        <v>23366.807499999999</v>
      </c>
      <c r="F5984" s="6">
        <f>Table1[[#This Row],[Belastbaar loon]]-Table1[[#This Row],[Belasting]]</f>
        <v>44294.192500000005</v>
      </c>
      <c r="G5984" s="2">
        <f>(Table1[[#This Row],[Belastbaar loon]]-Table1[[#This Row],[Netto loon]])/Table1[[#This Row],[Belastbaar loon]]</f>
        <v>0.34535119936152281</v>
      </c>
      <c r="H5984" s="14">
        <f t="shared" ca="1" si="88"/>
        <v>23361.905299999999</v>
      </c>
      <c r="I5984" s="14">
        <f ca="1">IF(ROW()=2, Table1[[#This Row],[Netto loon]], INDIRECT(ADDRESS(ROW()-1,COLUMN(F:F))))</f>
        <v>44289.094700000001</v>
      </c>
      <c r="J5984" s="6">
        <f ca="1">IF(ROW()=2, 0, Table1[[#This Row],[Belastbaar loon]]-INDIRECT(ADDRESS(ROW()-1,COLUMN(A:A))))</f>
        <v>10</v>
      </c>
      <c r="K5984" s="6">
        <f ca="1">Table1[[#This Row],[Netto loon]]-Table1[[#This Row],[Netto vorige schijf]]</f>
        <v>5.0978000000031898</v>
      </c>
      <c r="L5984" s="2">
        <f ca="1">(Table1[[#This Row],[Bruto tov vorige schijf]]-Table1[[#This Row],[Netto tov vorige schijf]])/MAX(Table1[[#This Row],[Bruto tov vorige schijf]],1)</f>
        <v>0.49021999999968102</v>
      </c>
    </row>
    <row r="5985" spans="1:12" x14ac:dyDescent="0.25">
      <c r="A5985" s="14">
        <v>67671</v>
      </c>
      <c r="B5985" s="6">
        <f>LoonHeffing2020(Table1[[#This Row],[Belastbaar loon]])</f>
        <v>25275.1185</v>
      </c>
      <c r="C5985" s="6">
        <f>AlgemeneHeffingsKorting2020(Table1[[#This Row],[Belastbaar loon]])</f>
        <v>47.428800000000017</v>
      </c>
      <c r="D5985" s="14">
        <f>ArbeidsKorting2020(Table1[[#This Row],[Belastbaar loon]])</f>
        <v>1855.98</v>
      </c>
      <c r="E5985" s="14">
        <f>MAX(Table1[[#This Row],[Loonheffing]]-Table1[[#This Row],[Algemene Heffingskorting]]-Table1[[#This Row],[Arbeidskorting]],0)</f>
        <v>23371.709699999999</v>
      </c>
      <c r="F5985" s="6">
        <f>Table1[[#This Row],[Belastbaar loon]]-Table1[[#This Row],[Belasting]]</f>
        <v>44299.290300000001</v>
      </c>
      <c r="G5985" s="2">
        <f>(Table1[[#This Row],[Belastbaar loon]]-Table1[[#This Row],[Netto loon]])/Table1[[#This Row],[Belastbaar loon]]</f>
        <v>0.34537260717293966</v>
      </c>
      <c r="H5985" s="14">
        <f t="shared" ca="1" si="88"/>
        <v>23366.807499999999</v>
      </c>
      <c r="I5985" s="14">
        <f ca="1">IF(ROW()=2, Table1[[#This Row],[Netto loon]], INDIRECT(ADDRESS(ROW()-1,COLUMN(F:F))))</f>
        <v>44294.192500000005</v>
      </c>
      <c r="J5985" s="6">
        <f ca="1">IF(ROW()=2, 0, Table1[[#This Row],[Belastbaar loon]]-INDIRECT(ADDRESS(ROW()-1,COLUMN(A:A))))</f>
        <v>10</v>
      </c>
      <c r="K5985" s="6">
        <f ca="1">Table1[[#This Row],[Netto loon]]-Table1[[#This Row],[Netto vorige schijf]]</f>
        <v>5.0977999999959138</v>
      </c>
      <c r="L5985" s="2">
        <f ca="1">(Table1[[#This Row],[Bruto tov vorige schijf]]-Table1[[#This Row],[Netto tov vorige schijf]])/MAX(Table1[[#This Row],[Bruto tov vorige schijf]],1)</f>
        <v>0.49022000000040861</v>
      </c>
    </row>
    <row r="5986" spans="1:12" x14ac:dyDescent="0.25">
      <c r="A5986" s="14">
        <v>67681</v>
      </c>
      <c r="B5986" s="6">
        <f>LoonHeffing2020(Table1[[#This Row],[Belastbaar loon]])</f>
        <v>25278.853500000001</v>
      </c>
      <c r="C5986" s="6">
        <f>AlgemeneHeffingsKorting2020(Table1[[#This Row],[Belastbaar loon]])</f>
        <v>46.861600000000017</v>
      </c>
      <c r="D5986" s="14">
        <f>ArbeidsKorting2020(Table1[[#This Row],[Belastbaar loon]])</f>
        <v>1855.38</v>
      </c>
      <c r="E5986" s="14">
        <f>MAX(Table1[[#This Row],[Loonheffing]]-Table1[[#This Row],[Algemene Heffingskorting]]-Table1[[#This Row],[Arbeidskorting]],0)</f>
        <v>23376.6119</v>
      </c>
      <c r="F5986" s="6">
        <f>Table1[[#This Row],[Belastbaar loon]]-Table1[[#This Row],[Belasting]]</f>
        <v>44304.388099999996</v>
      </c>
      <c r="G5986" s="2">
        <f>(Table1[[#This Row],[Belastbaar loon]]-Table1[[#This Row],[Netto loon]])/Table1[[#This Row],[Belastbaar loon]]</f>
        <v>0.34539400865826458</v>
      </c>
      <c r="H5986" s="14">
        <f t="shared" ca="1" si="88"/>
        <v>23371.709699999999</v>
      </c>
      <c r="I5986" s="14">
        <f ca="1">IF(ROW()=2, Table1[[#This Row],[Netto loon]], INDIRECT(ADDRESS(ROW()-1,COLUMN(F:F))))</f>
        <v>44299.290300000001</v>
      </c>
      <c r="J5986" s="6">
        <f ca="1">IF(ROW()=2, 0, Table1[[#This Row],[Belastbaar loon]]-INDIRECT(ADDRESS(ROW()-1,COLUMN(A:A))))</f>
        <v>10</v>
      </c>
      <c r="K5986" s="6">
        <f ca="1">Table1[[#This Row],[Netto loon]]-Table1[[#This Row],[Netto vorige schijf]]</f>
        <v>5.0977999999959138</v>
      </c>
      <c r="L5986" s="2">
        <f ca="1">(Table1[[#This Row],[Bruto tov vorige schijf]]-Table1[[#This Row],[Netto tov vorige schijf]])/MAX(Table1[[#This Row],[Bruto tov vorige schijf]],1)</f>
        <v>0.49022000000040861</v>
      </c>
    </row>
    <row r="5987" spans="1:12" x14ac:dyDescent="0.25">
      <c r="A5987" s="14">
        <v>67691</v>
      </c>
      <c r="B5987" s="6">
        <f>LoonHeffing2020(Table1[[#This Row],[Belastbaar loon]])</f>
        <v>25282.588500000002</v>
      </c>
      <c r="C5987" s="6">
        <f>AlgemeneHeffingsKorting2020(Table1[[#This Row],[Belastbaar loon]])</f>
        <v>46.294400000000017</v>
      </c>
      <c r="D5987" s="14">
        <f>ArbeidsKorting2020(Table1[[#This Row],[Belastbaar loon]])</f>
        <v>1854.78</v>
      </c>
      <c r="E5987" s="14">
        <f>MAX(Table1[[#This Row],[Loonheffing]]-Table1[[#This Row],[Algemene Heffingskorting]]-Table1[[#This Row],[Arbeidskorting]],0)</f>
        <v>23381.514100000004</v>
      </c>
      <c r="F5987" s="6">
        <f>Table1[[#This Row],[Belastbaar loon]]-Table1[[#This Row],[Belasting]]</f>
        <v>44309.4859</v>
      </c>
      <c r="G5987" s="2">
        <f>(Table1[[#This Row],[Belastbaar loon]]-Table1[[#This Row],[Netto loon]])/Table1[[#This Row],[Belastbaar loon]]</f>
        <v>0.34541540382030106</v>
      </c>
      <c r="H5987" s="14">
        <f t="shared" ca="1" si="88"/>
        <v>23376.6119</v>
      </c>
      <c r="I5987" s="14">
        <f ca="1">IF(ROW()=2, Table1[[#This Row],[Netto loon]], INDIRECT(ADDRESS(ROW()-1,COLUMN(F:F))))</f>
        <v>44304.388099999996</v>
      </c>
      <c r="J5987" s="6">
        <f ca="1">IF(ROW()=2, 0, Table1[[#This Row],[Belastbaar loon]]-INDIRECT(ADDRESS(ROW()-1,COLUMN(A:A))))</f>
        <v>10</v>
      </c>
      <c r="K5987" s="6">
        <f ca="1">Table1[[#This Row],[Netto loon]]-Table1[[#This Row],[Netto vorige schijf]]</f>
        <v>5.0978000000031898</v>
      </c>
      <c r="L5987" s="2">
        <f ca="1">(Table1[[#This Row],[Bruto tov vorige schijf]]-Table1[[#This Row],[Netto tov vorige schijf]])/MAX(Table1[[#This Row],[Bruto tov vorige schijf]],1)</f>
        <v>0.49021999999968102</v>
      </c>
    </row>
    <row r="5988" spans="1:12" x14ac:dyDescent="0.25">
      <c r="A5988" s="14">
        <v>67701</v>
      </c>
      <c r="B5988" s="6">
        <f>LoonHeffing2020(Table1[[#This Row],[Belastbaar loon]])</f>
        <v>25286.323499999999</v>
      </c>
      <c r="C5988" s="6">
        <f>AlgemeneHeffingsKorting2020(Table1[[#This Row],[Belastbaar loon]])</f>
        <v>45.727200000000018</v>
      </c>
      <c r="D5988" s="14">
        <f>ArbeidsKorting2020(Table1[[#This Row],[Belastbaar loon]])</f>
        <v>1854.18</v>
      </c>
      <c r="E5988" s="14">
        <f>MAX(Table1[[#This Row],[Loonheffing]]-Table1[[#This Row],[Algemene Heffingskorting]]-Table1[[#This Row],[Arbeidskorting]],0)</f>
        <v>23386.416299999997</v>
      </c>
      <c r="F5988" s="6">
        <f>Table1[[#This Row],[Belastbaar loon]]-Table1[[#This Row],[Belasting]]</f>
        <v>44314.583700000003</v>
      </c>
      <c r="G5988" s="2">
        <f>(Table1[[#This Row],[Belastbaar loon]]-Table1[[#This Row],[Netto loon]])/Table1[[#This Row],[Belastbaar loon]]</f>
        <v>0.34543679266185134</v>
      </c>
      <c r="H5988" s="14">
        <f t="shared" ca="1" si="88"/>
        <v>23381.514100000004</v>
      </c>
      <c r="I5988" s="14">
        <f ca="1">IF(ROW()=2, Table1[[#This Row],[Netto loon]], INDIRECT(ADDRESS(ROW()-1,COLUMN(F:F))))</f>
        <v>44309.4859</v>
      </c>
      <c r="J5988" s="6">
        <f ca="1">IF(ROW()=2, 0, Table1[[#This Row],[Belastbaar loon]]-INDIRECT(ADDRESS(ROW()-1,COLUMN(A:A))))</f>
        <v>10</v>
      </c>
      <c r="K5988" s="6">
        <f ca="1">Table1[[#This Row],[Netto loon]]-Table1[[#This Row],[Netto vorige schijf]]</f>
        <v>5.0978000000031898</v>
      </c>
      <c r="L5988" s="2">
        <f ca="1">(Table1[[#This Row],[Bruto tov vorige schijf]]-Table1[[#This Row],[Netto tov vorige schijf]])/MAX(Table1[[#This Row],[Bruto tov vorige schijf]],1)</f>
        <v>0.49021999999968102</v>
      </c>
    </row>
    <row r="5989" spans="1:12" x14ac:dyDescent="0.25">
      <c r="A5989" s="14">
        <v>67711</v>
      </c>
      <c r="B5989" s="6">
        <f>LoonHeffing2020(Table1[[#This Row],[Belastbaar loon]])</f>
        <v>25290.058499999999</v>
      </c>
      <c r="C5989" s="6">
        <f>AlgemeneHeffingsKorting2020(Table1[[#This Row],[Belastbaar loon]])</f>
        <v>45.160000000000018</v>
      </c>
      <c r="D5989" s="14">
        <f>ArbeidsKorting2020(Table1[[#This Row],[Belastbaar loon]])</f>
        <v>1853.5800000000002</v>
      </c>
      <c r="E5989" s="14">
        <f>MAX(Table1[[#This Row],[Loonheffing]]-Table1[[#This Row],[Algemene Heffingskorting]]-Table1[[#This Row],[Arbeidskorting]],0)</f>
        <v>23391.318499999998</v>
      </c>
      <c r="F5989" s="6">
        <f>Table1[[#This Row],[Belastbaar loon]]-Table1[[#This Row],[Belasting]]</f>
        <v>44319.681500000006</v>
      </c>
      <c r="G5989" s="2">
        <f>(Table1[[#This Row],[Belastbaar loon]]-Table1[[#This Row],[Netto loon]])/Table1[[#This Row],[Belastbaar loon]]</f>
        <v>0.3454581751857157</v>
      </c>
      <c r="H5989" s="14">
        <f t="shared" ca="1" si="88"/>
        <v>23386.416299999997</v>
      </c>
      <c r="I5989" s="14">
        <f ca="1">IF(ROW()=2, Table1[[#This Row],[Netto loon]], INDIRECT(ADDRESS(ROW()-1,COLUMN(F:F))))</f>
        <v>44314.583700000003</v>
      </c>
      <c r="J5989" s="6">
        <f ca="1">IF(ROW()=2, 0, Table1[[#This Row],[Belastbaar loon]]-INDIRECT(ADDRESS(ROW()-1,COLUMN(A:A))))</f>
        <v>10</v>
      </c>
      <c r="K5989" s="6">
        <f ca="1">Table1[[#This Row],[Netto loon]]-Table1[[#This Row],[Netto vorige schijf]]</f>
        <v>5.0978000000031898</v>
      </c>
      <c r="L5989" s="2">
        <f ca="1">(Table1[[#This Row],[Bruto tov vorige schijf]]-Table1[[#This Row],[Netto tov vorige schijf]])/MAX(Table1[[#This Row],[Bruto tov vorige schijf]],1)</f>
        <v>0.49021999999968102</v>
      </c>
    </row>
    <row r="5990" spans="1:12" x14ac:dyDescent="0.25">
      <c r="A5990" s="14">
        <v>67721</v>
      </c>
      <c r="B5990" s="6">
        <f>LoonHeffing2020(Table1[[#This Row],[Belastbaar loon]])</f>
        <v>25293.7935</v>
      </c>
      <c r="C5990" s="6">
        <f>AlgemeneHeffingsKorting2020(Table1[[#This Row],[Belastbaar loon]])</f>
        <v>44.592800000000018</v>
      </c>
      <c r="D5990" s="14">
        <f>ArbeidsKorting2020(Table1[[#This Row],[Belastbaar loon]])</f>
        <v>1852.98</v>
      </c>
      <c r="E5990" s="14">
        <f>MAX(Table1[[#This Row],[Loonheffing]]-Table1[[#This Row],[Algemene Heffingskorting]]-Table1[[#This Row],[Arbeidskorting]],0)</f>
        <v>23396.220700000002</v>
      </c>
      <c r="F5990" s="6">
        <f>Table1[[#This Row],[Belastbaar loon]]-Table1[[#This Row],[Belasting]]</f>
        <v>44324.779299999995</v>
      </c>
      <c r="G5990" s="2">
        <f>(Table1[[#This Row],[Belastbaar loon]]-Table1[[#This Row],[Netto loon]])/Table1[[#This Row],[Belastbaar loon]]</f>
        <v>0.345479551394693</v>
      </c>
      <c r="H5990" s="14">
        <f t="shared" ca="1" si="88"/>
        <v>23391.318499999998</v>
      </c>
      <c r="I5990" s="14">
        <f ca="1">IF(ROW()=2, Table1[[#This Row],[Netto loon]], INDIRECT(ADDRESS(ROW()-1,COLUMN(F:F))))</f>
        <v>44319.681500000006</v>
      </c>
      <c r="J5990" s="6">
        <f ca="1">IF(ROW()=2, 0, Table1[[#This Row],[Belastbaar loon]]-INDIRECT(ADDRESS(ROW()-1,COLUMN(A:A))))</f>
        <v>10</v>
      </c>
      <c r="K5990" s="6">
        <f ca="1">Table1[[#This Row],[Netto loon]]-Table1[[#This Row],[Netto vorige schijf]]</f>
        <v>5.0977999999886379</v>
      </c>
      <c r="L5990" s="2">
        <f ca="1">(Table1[[#This Row],[Bruto tov vorige schijf]]-Table1[[#This Row],[Netto tov vorige schijf]])/MAX(Table1[[#This Row],[Bruto tov vorige schijf]],1)</f>
        <v>0.49022000000113619</v>
      </c>
    </row>
    <row r="5991" spans="1:12" x14ac:dyDescent="0.25">
      <c r="A5991" s="14">
        <v>67731</v>
      </c>
      <c r="B5991" s="6">
        <f>LoonHeffing2020(Table1[[#This Row],[Belastbaar loon]])</f>
        <v>25297.5285</v>
      </c>
      <c r="C5991" s="6">
        <f>AlgemeneHeffingsKorting2020(Table1[[#This Row],[Belastbaar loon]])</f>
        <v>44.025600000000018</v>
      </c>
      <c r="D5991" s="14">
        <f>ArbeidsKorting2020(Table1[[#This Row],[Belastbaar loon]])</f>
        <v>1852.38</v>
      </c>
      <c r="E5991" s="14">
        <f>MAX(Table1[[#This Row],[Loonheffing]]-Table1[[#This Row],[Algemene Heffingskorting]]-Table1[[#This Row],[Arbeidskorting]],0)</f>
        <v>23401.122899999998</v>
      </c>
      <c r="F5991" s="6">
        <f>Table1[[#This Row],[Belastbaar loon]]-Table1[[#This Row],[Belasting]]</f>
        <v>44329.877099999998</v>
      </c>
      <c r="G5991" s="2">
        <f>(Table1[[#This Row],[Belastbaar loon]]-Table1[[#This Row],[Netto loon]])/Table1[[#This Row],[Belastbaar loon]]</f>
        <v>0.34550092129157994</v>
      </c>
      <c r="H5991" s="14">
        <f t="shared" ca="1" si="88"/>
        <v>23396.220700000002</v>
      </c>
      <c r="I5991" s="14">
        <f ca="1">IF(ROW()=2, Table1[[#This Row],[Netto loon]], INDIRECT(ADDRESS(ROW()-1,COLUMN(F:F))))</f>
        <v>44324.779299999995</v>
      </c>
      <c r="J5991" s="6">
        <f ca="1">IF(ROW()=2, 0, Table1[[#This Row],[Belastbaar loon]]-INDIRECT(ADDRESS(ROW()-1,COLUMN(A:A))))</f>
        <v>10</v>
      </c>
      <c r="K5991" s="6">
        <f ca="1">Table1[[#This Row],[Netto loon]]-Table1[[#This Row],[Netto vorige schijf]]</f>
        <v>5.0978000000031898</v>
      </c>
      <c r="L5991" s="2">
        <f ca="1">(Table1[[#This Row],[Bruto tov vorige schijf]]-Table1[[#This Row],[Netto tov vorige schijf]])/MAX(Table1[[#This Row],[Bruto tov vorige schijf]],1)</f>
        <v>0.49021999999968102</v>
      </c>
    </row>
    <row r="5992" spans="1:12" x14ac:dyDescent="0.25">
      <c r="A5992" s="14">
        <v>67741</v>
      </c>
      <c r="B5992" s="6">
        <f>LoonHeffing2020(Table1[[#This Row],[Belastbaar loon]])</f>
        <v>25301.263500000001</v>
      </c>
      <c r="C5992" s="6">
        <f>AlgemeneHeffingsKorting2020(Table1[[#This Row],[Belastbaar loon]])</f>
        <v>43.458400000000019</v>
      </c>
      <c r="D5992" s="14">
        <f>ArbeidsKorting2020(Table1[[#This Row],[Belastbaar loon]])</f>
        <v>1851.78</v>
      </c>
      <c r="E5992" s="14">
        <f>MAX(Table1[[#This Row],[Loonheffing]]-Table1[[#This Row],[Algemene Heffingskorting]]-Table1[[#This Row],[Arbeidskorting]],0)</f>
        <v>23406.025100000003</v>
      </c>
      <c r="F5992" s="6">
        <f>Table1[[#This Row],[Belastbaar loon]]-Table1[[#This Row],[Belasting]]</f>
        <v>44334.974900000001</v>
      </c>
      <c r="G5992" s="2">
        <f>(Table1[[#This Row],[Belastbaar loon]]-Table1[[#This Row],[Netto loon]])/Table1[[#This Row],[Belastbaar loon]]</f>
        <v>0.34552228487917214</v>
      </c>
      <c r="H5992" s="14">
        <f t="shared" ca="1" si="88"/>
        <v>23401.122899999998</v>
      </c>
      <c r="I5992" s="14">
        <f ca="1">IF(ROW()=2, Table1[[#This Row],[Netto loon]], INDIRECT(ADDRESS(ROW()-1,COLUMN(F:F))))</f>
        <v>44329.877099999998</v>
      </c>
      <c r="J5992" s="6">
        <f ca="1">IF(ROW()=2, 0, Table1[[#This Row],[Belastbaar loon]]-INDIRECT(ADDRESS(ROW()-1,COLUMN(A:A))))</f>
        <v>10</v>
      </c>
      <c r="K5992" s="6">
        <f ca="1">Table1[[#This Row],[Netto loon]]-Table1[[#This Row],[Netto vorige schijf]]</f>
        <v>5.0978000000031898</v>
      </c>
      <c r="L5992" s="2">
        <f ca="1">(Table1[[#This Row],[Bruto tov vorige schijf]]-Table1[[#This Row],[Netto tov vorige schijf]])/MAX(Table1[[#This Row],[Bruto tov vorige schijf]],1)</f>
        <v>0.49021999999968102</v>
      </c>
    </row>
    <row r="5993" spans="1:12" x14ac:dyDescent="0.25">
      <c r="A5993" s="14">
        <v>67751</v>
      </c>
      <c r="B5993" s="6">
        <f>LoonHeffing2020(Table1[[#This Row],[Belastbaar loon]])</f>
        <v>25304.998500000002</v>
      </c>
      <c r="C5993" s="6">
        <f>AlgemeneHeffingsKorting2020(Table1[[#This Row],[Belastbaar loon]])</f>
        <v>42.891200000000019</v>
      </c>
      <c r="D5993" s="14">
        <f>ArbeidsKorting2020(Table1[[#This Row],[Belastbaar loon]])</f>
        <v>1851.18</v>
      </c>
      <c r="E5993" s="14">
        <f>MAX(Table1[[#This Row],[Loonheffing]]-Table1[[#This Row],[Algemene Heffingskorting]]-Table1[[#This Row],[Arbeidskorting]],0)</f>
        <v>23410.927300000003</v>
      </c>
      <c r="F5993" s="6">
        <f>Table1[[#This Row],[Belastbaar loon]]-Table1[[#This Row],[Belasting]]</f>
        <v>44340.072699999997</v>
      </c>
      <c r="G5993" s="2">
        <f>(Table1[[#This Row],[Belastbaar loon]]-Table1[[#This Row],[Netto loon]])/Table1[[#This Row],[Belastbaar loon]]</f>
        <v>0.34554364216026334</v>
      </c>
      <c r="H5993" s="14">
        <f t="shared" ca="1" si="88"/>
        <v>23406.025100000003</v>
      </c>
      <c r="I5993" s="14">
        <f ca="1">IF(ROW()=2, Table1[[#This Row],[Netto loon]], INDIRECT(ADDRESS(ROW()-1,COLUMN(F:F))))</f>
        <v>44334.974900000001</v>
      </c>
      <c r="J5993" s="6">
        <f ca="1">IF(ROW()=2, 0, Table1[[#This Row],[Belastbaar loon]]-INDIRECT(ADDRESS(ROW()-1,COLUMN(A:A))))</f>
        <v>10</v>
      </c>
      <c r="K5993" s="6">
        <f ca="1">Table1[[#This Row],[Netto loon]]-Table1[[#This Row],[Netto vorige schijf]]</f>
        <v>5.0977999999959138</v>
      </c>
      <c r="L5993" s="2">
        <f ca="1">(Table1[[#This Row],[Bruto tov vorige schijf]]-Table1[[#This Row],[Netto tov vorige schijf]])/MAX(Table1[[#This Row],[Bruto tov vorige schijf]],1)</f>
        <v>0.49022000000040861</v>
      </c>
    </row>
    <row r="5994" spans="1:12" x14ac:dyDescent="0.25">
      <c r="A5994" s="14">
        <v>67761</v>
      </c>
      <c r="B5994" s="6">
        <f>LoonHeffing2020(Table1[[#This Row],[Belastbaar loon]])</f>
        <v>25308.733499999998</v>
      </c>
      <c r="C5994" s="6">
        <f>AlgemeneHeffingsKorting2020(Table1[[#This Row],[Belastbaar loon]])</f>
        <v>42.324000000000019</v>
      </c>
      <c r="D5994" s="14">
        <f>ArbeidsKorting2020(Table1[[#This Row],[Belastbaar loon]])</f>
        <v>1850.5800000000002</v>
      </c>
      <c r="E5994" s="14">
        <f>MAX(Table1[[#This Row],[Loonheffing]]-Table1[[#This Row],[Algemene Heffingskorting]]-Table1[[#This Row],[Arbeidskorting]],0)</f>
        <v>23415.829499999996</v>
      </c>
      <c r="F5994" s="6">
        <f>Table1[[#This Row],[Belastbaar loon]]-Table1[[#This Row],[Belasting]]</f>
        <v>44345.170500000007</v>
      </c>
      <c r="G5994" s="2">
        <f>(Table1[[#This Row],[Belastbaar loon]]-Table1[[#This Row],[Netto loon]])/Table1[[#This Row],[Belastbaar loon]]</f>
        <v>0.34556499313764544</v>
      </c>
      <c r="H5994" s="14">
        <f t="shared" ca="1" si="88"/>
        <v>23410.927300000003</v>
      </c>
      <c r="I5994" s="14">
        <f ca="1">IF(ROW()=2, Table1[[#This Row],[Netto loon]], INDIRECT(ADDRESS(ROW()-1,COLUMN(F:F))))</f>
        <v>44340.072699999997</v>
      </c>
      <c r="J5994" s="6">
        <f ca="1">IF(ROW()=2, 0, Table1[[#This Row],[Belastbaar loon]]-INDIRECT(ADDRESS(ROW()-1,COLUMN(A:A))))</f>
        <v>10</v>
      </c>
      <c r="K5994" s="6">
        <f ca="1">Table1[[#This Row],[Netto loon]]-Table1[[#This Row],[Netto vorige schijf]]</f>
        <v>5.0978000000104657</v>
      </c>
      <c r="L5994" s="2">
        <f ca="1">(Table1[[#This Row],[Bruto tov vorige schijf]]-Table1[[#This Row],[Netto tov vorige schijf]])/MAX(Table1[[#This Row],[Bruto tov vorige schijf]],1)</f>
        <v>0.49021999999895344</v>
      </c>
    </row>
    <row r="5995" spans="1:12" x14ac:dyDescent="0.25">
      <c r="A5995" s="14">
        <v>67771</v>
      </c>
      <c r="B5995" s="6">
        <f>LoonHeffing2020(Table1[[#This Row],[Belastbaar loon]])</f>
        <v>25312.468499999999</v>
      </c>
      <c r="C5995" s="6">
        <f>AlgemeneHeffingsKorting2020(Table1[[#This Row],[Belastbaar loon]])</f>
        <v>41.75680000000002</v>
      </c>
      <c r="D5995" s="14">
        <f>ArbeidsKorting2020(Table1[[#This Row],[Belastbaar loon]])</f>
        <v>1849.98</v>
      </c>
      <c r="E5995" s="14">
        <f>MAX(Table1[[#This Row],[Loonheffing]]-Table1[[#This Row],[Algemene Heffingskorting]]-Table1[[#This Row],[Arbeidskorting]],0)</f>
        <v>23420.7317</v>
      </c>
      <c r="F5995" s="6">
        <f>Table1[[#This Row],[Belastbaar loon]]-Table1[[#This Row],[Belasting]]</f>
        <v>44350.268299999996</v>
      </c>
      <c r="G5995" s="2">
        <f>(Table1[[#This Row],[Belastbaar loon]]-Table1[[#This Row],[Netto loon]])/Table1[[#This Row],[Belastbaar loon]]</f>
        <v>0.34558633781410936</v>
      </c>
      <c r="H5995" s="14">
        <f t="shared" ca="1" si="88"/>
        <v>23415.829499999996</v>
      </c>
      <c r="I5995" s="14">
        <f ca="1">IF(ROW()=2, Table1[[#This Row],[Netto loon]], INDIRECT(ADDRESS(ROW()-1,COLUMN(F:F))))</f>
        <v>44345.170500000007</v>
      </c>
      <c r="J5995" s="6">
        <f ca="1">IF(ROW()=2, 0, Table1[[#This Row],[Belastbaar loon]]-INDIRECT(ADDRESS(ROW()-1,COLUMN(A:A))))</f>
        <v>10</v>
      </c>
      <c r="K5995" s="6">
        <f ca="1">Table1[[#This Row],[Netto loon]]-Table1[[#This Row],[Netto vorige schijf]]</f>
        <v>5.0977999999886379</v>
      </c>
      <c r="L5995" s="2">
        <f ca="1">(Table1[[#This Row],[Bruto tov vorige schijf]]-Table1[[#This Row],[Netto tov vorige schijf]])/MAX(Table1[[#This Row],[Bruto tov vorige schijf]],1)</f>
        <v>0.49022000000113619</v>
      </c>
    </row>
    <row r="5996" spans="1:12" x14ac:dyDescent="0.25">
      <c r="A5996" s="14">
        <v>67781</v>
      </c>
      <c r="B5996" s="6">
        <f>LoonHeffing2020(Table1[[#This Row],[Belastbaar loon]])</f>
        <v>25316.2035</v>
      </c>
      <c r="C5996" s="6">
        <f>AlgemeneHeffingsKorting2020(Table1[[#This Row],[Belastbaar loon]])</f>
        <v>41.18960000000002</v>
      </c>
      <c r="D5996" s="14">
        <f>ArbeidsKorting2020(Table1[[#This Row],[Belastbaar loon]])</f>
        <v>1849.38</v>
      </c>
      <c r="E5996" s="14">
        <f>MAX(Table1[[#This Row],[Loonheffing]]-Table1[[#This Row],[Algemene Heffingskorting]]-Table1[[#This Row],[Arbeidskorting]],0)</f>
        <v>23425.633899999997</v>
      </c>
      <c r="F5996" s="6">
        <f>Table1[[#This Row],[Belastbaar loon]]-Table1[[#This Row],[Belasting]]</f>
        <v>44355.366099999999</v>
      </c>
      <c r="G5996" s="2">
        <f>(Table1[[#This Row],[Belastbaar loon]]-Table1[[#This Row],[Netto loon]])/Table1[[#This Row],[Belastbaar loon]]</f>
        <v>0.34560767619244331</v>
      </c>
      <c r="H5996" s="14">
        <f t="shared" ca="1" si="88"/>
        <v>23420.7317</v>
      </c>
      <c r="I5996" s="14">
        <f ca="1">IF(ROW()=2, Table1[[#This Row],[Netto loon]], INDIRECT(ADDRESS(ROW()-1,COLUMN(F:F))))</f>
        <v>44350.268299999996</v>
      </c>
      <c r="J5996" s="6">
        <f ca="1">IF(ROW()=2, 0, Table1[[#This Row],[Belastbaar loon]]-INDIRECT(ADDRESS(ROW()-1,COLUMN(A:A))))</f>
        <v>10</v>
      </c>
      <c r="K5996" s="6">
        <f ca="1">Table1[[#This Row],[Netto loon]]-Table1[[#This Row],[Netto vorige schijf]]</f>
        <v>5.0978000000031898</v>
      </c>
      <c r="L5996" s="2">
        <f ca="1">(Table1[[#This Row],[Bruto tov vorige schijf]]-Table1[[#This Row],[Netto tov vorige schijf]])/MAX(Table1[[#This Row],[Bruto tov vorige schijf]],1)</f>
        <v>0.49021999999968102</v>
      </c>
    </row>
    <row r="5997" spans="1:12" x14ac:dyDescent="0.25">
      <c r="A5997" s="14">
        <v>67791</v>
      </c>
      <c r="B5997" s="6">
        <f>LoonHeffing2020(Table1[[#This Row],[Belastbaar loon]])</f>
        <v>25319.9385</v>
      </c>
      <c r="C5997" s="6">
        <f>AlgemeneHeffingsKorting2020(Table1[[#This Row],[Belastbaar loon]])</f>
        <v>40.62240000000002</v>
      </c>
      <c r="D5997" s="14">
        <f>ArbeidsKorting2020(Table1[[#This Row],[Belastbaar loon]])</f>
        <v>1848.78</v>
      </c>
      <c r="E5997" s="14">
        <f>MAX(Table1[[#This Row],[Loonheffing]]-Table1[[#This Row],[Algemene Heffingskorting]]-Table1[[#This Row],[Arbeidskorting]],0)</f>
        <v>23430.536100000001</v>
      </c>
      <c r="F5997" s="6">
        <f>Table1[[#This Row],[Belastbaar loon]]-Table1[[#This Row],[Belasting]]</f>
        <v>44360.463900000002</v>
      </c>
      <c r="G5997" s="2">
        <f>(Table1[[#This Row],[Belastbaar loon]]-Table1[[#This Row],[Netto loon]])/Table1[[#This Row],[Belastbaar loon]]</f>
        <v>0.34562900827543475</v>
      </c>
      <c r="H5997" s="14">
        <f t="shared" ca="1" si="88"/>
        <v>23425.633899999997</v>
      </c>
      <c r="I5997" s="14">
        <f ca="1">IF(ROW()=2, Table1[[#This Row],[Netto loon]], INDIRECT(ADDRESS(ROW()-1,COLUMN(F:F))))</f>
        <v>44355.366099999999</v>
      </c>
      <c r="J5997" s="6">
        <f ca="1">IF(ROW()=2, 0, Table1[[#This Row],[Belastbaar loon]]-INDIRECT(ADDRESS(ROW()-1,COLUMN(A:A))))</f>
        <v>10</v>
      </c>
      <c r="K5997" s="6">
        <f ca="1">Table1[[#This Row],[Netto loon]]-Table1[[#This Row],[Netto vorige schijf]]</f>
        <v>5.0978000000031898</v>
      </c>
      <c r="L5997" s="2">
        <f ca="1">(Table1[[#This Row],[Bruto tov vorige schijf]]-Table1[[#This Row],[Netto tov vorige schijf]])/MAX(Table1[[#This Row],[Bruto tov vorige schijf]],1)</f>
        <v>0.49021999999968102</v>
      </c>
    </row>
    <row r="5998" spans="1:12" x14ac:dyDescent="0.25">
      <c r="A5998" s="14">
        <v>67801</v>
      </c>
      <c r="B5998" s="6">
        <f>LoonHeffing2020(Table1[[#This Row],[Belastbaar loon]])</f>
        <v>25323.673500000001</v>
      </c>
      <c r="C5998" s="6">
        <f>AlgemeneHeffingsKorting2020(Table1[[#This Row],[Belastbaar loon]])</f>
        <v>40.055200000000021</v>
      </c>
      <c r="D5998" s="14">
        <f>ArbeidsKorting2020(Table1[[#This Row],[Belastbaar loon]])</f>
        <v>1848.18</v>
      </c>
      <c r="E5998" s="14">
        <f>MAX(Table1[[#This Row],[Loonheffing]]-Table1[[#This Row],[Algemene Heffingskorting]]-Table1[[#This Row],[Arbeidskorting]],0)</f>
        <v>23435.438300000002</v>
      </c>
      <c r="F5998" s="6">
        <f>Table1[[#This Row],[Belastbaar loon]]-Table1[[#This Row],[Belasting]]</f>
        <v>44365.561699999998</v>
      </c>
      <c r="G5998" s="2">
        <f>(Table1[[#This Row],[Belastbaar loon]]-Table1[[#This Row],[Netto loon]])/Table1[[#This Row],[Belastbaar loon]]</f>
        <v>0.34565033406586926</v>
      </c>
      <c r="H5998" s="14">
        <f t="shared" ca="1" si="88"/>
        <v>23430.536100000001</v>
      </c>
      <c r="I5998" s="14">
        <f ca="1">IF(ROW()=2, Table1[[#This Row],[Netto loon]], INDIRECT(ADDRESS(ROW()-1,COLUMN(F:F))))</f>
        <v>44360.463900000002</v>
      </c>
      <c r="J5998" s="6">
        <f ca="1">IF(ROW()=2, 0, Table1[[#This Row],[Belastbaar loon]]-INDIRECT(ADDRESS(ROW()-1,COLUMN(A:A))))</f>
        <v>10</v>
      </c>
      <c r="K5998" s="6">
        <f ca="1">Table1[[#This Row],[Netto loon]]-Table1[[#This Row],[Netto vorige schijf]]</f>
        <v>5.0977999999959138</v>
      </c>
      <c r="L5998" s="2">
        <f ca="1">(Table1[[#This Row],[Bruto tov vorige schijf]]-Table1[[#This Row],[Netto tov vorige schijf]])/MAX(Table1[[#This Row],[Bruto tov vorige schijf]],1)</f>
        <v>0.49022000000040861</v>
      </c>
    </row>
    <row r="5999" spans="1:12" x14ac:dyDescent="0.25">
      <c r="A5999" s="14">
        <v>67811</v>
      </c>
      <c r="B5999" s="6">
        <f>LoonHeffing2020(Table1[[#This Row],[Belastbaar loon]])</f>
        <v>25327.408500000001</v>
      </c>
      <c r="C5999" s="6">
        <f>AlgemeneHeffingsKorting2020(Table1[[#This Row],[Belastbaar loon]])</f>
        <v>39.488000000000021</v>
      </c>
      <c r="D5999" s="14">
        <f>ArbeidsKorting2020(Table1[[#This Row],[Belastbaar loon]])</f>
        <v>1847.5800000000002</v>
      </c>
      <c r="E5999" s="14">
        <f>MAX(Table1[[#This Row],[Loonheffing]]-Table1[[#This Row],[Algemene Heffingskorting]]-Table1[[#This Row],[Arbeidskorting]],0)</f>
        <v>23440.340499999998</v>
      </c>
      <c r="F5999" s="6">
        <f>Table1[[#This Row],[Belastbaar loon]]-Table1[[#This Row],[Belasting]]</f>
        <v>44370.659500000002</v>
      </c>
      <c r="G5999" s="2">
        <f>(Table1[[#This Row],[Belastbaar loon]]-Table1[[#This Row],[Netto loon]])/Table1[[#This Row],[Belastbaar loon]]</f>
        <v>0.34567165356653046</v>
      </c>
      <c r="H5999" s="14">
        <f t="shared" ca="1" si="88"/>
        <v>23435.438300000002</v>
      </c>
      <c r="I5999" s="14">
        <f ca="1">IF(ROW()=2, Table1[[#This Row],[Netto loon]], INDIRECT(ADDRESS(ROW()-1,COLUMN(F:F))))</f>
        <v>44365.561699999998</v>
      </c>
      <c r="J5999" s="6">
        <f ca="1">IF(ROW()=2, 0, Table1[[#This Row],[Belastbaar loon]]-INDIRECT(ADDRESS(ROW()-1,COLUMN(A:A))))</f>
        <v>10</v>
      </c>
      <c r="K5999" s="6">
        <f ca="1">Table1[[#This Row],[Netto loon]]-Table1[[#This Row],[Netto vorige schijf]]</f>
        <v>5.0978000000031898</v>
      </c>
      <c r="L5999" s="2">
        <f ca="1">(Table1[[#This Row],[Bruto tov vorige schijf]]-Table1[[#This Row],[Netto tov vorige schijf]])/MAX(Table1[[#This Row],[Bruto tov vorige schijf]],1)</f>
        <v>0.49021999999968102</v>
      </c>
    </row>
    <row r="6000" spans="1:12" x14ac:dyDescent="0.25">
      <c r="A6000" s="14">
        <v>67821</v>
      </c>
      <c r="B6000" s="6">
        <f>LoonHeffing2020(Table1[[#This Row],[Belastbaar loon]])</f>
        <v>25331.143499999998</v>
      </c>
      <c r="C6000" s="6">
        <f>AlgemeneHeffingsKorting2020(Table1[[#This Row],[Belastbaar loon]])</f>
        <v>38.920800000000021</v>
      </c>
      <c r="D6000" s="14">
        <f>ArbeidsKorting2020(Table1[[#This Row],[Belastbaar loon]])</f>
        <v>1846.98</v>
      </c>
      <c r="E6000" s="14">
        <f>MAX(Table1[[#This Row],[Loonheffing]]-Table1[[#This Row],[Algemene Heffingskorting]]-Table1[[#This Row],[Arbeidskorting]],0)</f>
        <v>23445.242699999999</v>
      </c>
      <c r="F6000" s="6">
        <f>Table1[[#This Row],[Belastbaar loon]]-Table1[[#This Row],[Belasting]]</f>
        <v>44375.757299999997</v>
      </c>
      <c r="G6000" s="2">
        <f>(Table1[[#This Row],[Belastbaar loon]]-Table1[[#This Row],[Netto loon]])/Table1[[#This Row],[Belastbaar loon]]</f>
        <v>0.34569296678020084</v>
      </c>
      <c r="H6000" s="14">
        <f t="shared" ca="1" si="88"/>
        <v>23440.340499999998</v>
      </c>
      <c r="I6000" s="14">
        <f ca="1">IF(ROW()=2, Table1[[#This Row],[Netto loon]], INDIRECT(ADDRESS(ROW()-1,COLUMN(F:F))))</f>
        <v>44370.659500000002</v>
      </c>
      <c r="J6000" s="6">
        <f ca="1">IF(ROW()=2, 0, Table1[[#This Row],[Belastbaar loon]]-INDIRECT(ADDRESS(ROW()-1,COLUMN(A:A))))</f>
        <v>10</v>
      </c>
      <c r="K6000" s="6">
        <f ca="1">Table1[[#This Row],[Netto loon]]-Table1[[#This Row],[Netto vorige schijf]]</f>
        <v>5.0977999999959138</v>
      </c>
      <c r="L6000" s="2">
        <f ca="1">(Table1[[#This Row],[Bruto tov vorige schijf]]-Table1[[#This Row],[Netto tov vorige schijf]])/MAX(Table1[[#This Row],[Bruto tov vorige schijf]],1)</f>
        <v>0.49022000000040861</v>
      </c>
    </row>
    <row r="6001" spans="1:12" x14ac:dyDescent="0.25">
      <c r="A6001" s="14">
        <v>67831</v>
      </c>
      <c r="B6001" s="6">
        <f>LoonHeffing2020(Table1[[#This Row],[Belastbaar loon]])</f>
        <v>25334.878499999999</v>
      </c>
      <c r="C6001" s="6">
        <f>AlgemeneHeffingsKorting2020(Table1[[#This Row],[Belastbaar loon]])</f>
        <v>38.353600000000021</v>
      </c>
      <c r="D6001" s="14">
        <f>ArbeidsKorting2020(Table1[[#This Row],[Belastbaar loon]])</f>
        <v>1846.38</v>
      </c>
      <c r="E6001" s="14">
        <f>MAX(Table1[[#This Row],[Loonheffing]]-Table1[[#This Row],[Algemene Heffingskorting]]-Table1[[#This Row],[Arbeidskorting]],0)</f>
        <v>23450.144899999999</v>
      </c>
      <c r="F6001" s="6">
        <f>Table1[[#This Row],[Belastbaar loon]]-Table1[[#This Row],[Belasting]]</f>
        <v>44380.855100000001</v>
      </c>
      <c r="G6001" s="2">
        <f>(Table1[[#This Row],[Belastbaar loon]]-Table1[[#This Row],[Netto loon]])/Table1[[#This Row],[Belastbaar loon]]</f>
        <v>0.34571427370966079</v>
      </c>
      <c r="H6001" s="14">
        <f t="shared" ca="1" si="88"/>
        <v>23445.242699999999</v>
      </c>
      <c r="I6001" s="14">
        <f ca="1">IF(ROW()=2, Table1[[#This Row],[Netto loon]], INDIRECT(ADDRESS(ROW()-1,COLUMN(F:F))))</f>
        <v>44375.757299999997</v>
      </c>
      <c r="J6001" s="6">
        <f ca="1">IF(ROW()=2, 0, Table1[[#This Row],[Belastbaar loon]]-INDIRECT(ADDRESS(ROW()-1,COLUMN(A:A))))</f>
        <v>10</v>
      </c>
      <c r="K6001" s="6">
        <f ca="1">Table1[[#This Row],[Netto loon]]-Table1[[#This Row],[Netto vorige schijf]]</f>
        <v>5.0978000000031898</v>
      </c>
      <c r="L6001" s="2">
        <f ca="1">(Table1[[#This Row],[Bruto tov vorige schijf]]-Table1[[#This Row],[Netto tov vorige schijf]])/MAX(Table1[[#This Row],[Bruto tov vorige schijf]],1)</f>
        <v>0.49021999999968102</v>
      </c>
    </row>
    <row r="6002" spans="1:12" x14ac:dyDescent="0.25">
      <c r="A6002" s="14">
        <v>67841</v>
      </c>
      <c r="B6002" s="6">
        <f>LoonHeffing2020(Table1[[#This Row],[Belastbaar loon]])</f>
        <v>25338.613499999999</v>
      </c>
      <c r="C6002" s="6">
        <f>AlgemeneHeffingsKorting2020(Table1[[#This Row],[Belastbaar loon]])</f>
        <v>37.786400000000022</v>
      </c>
      <c r="D6002" s="14">
        <f>ArbeidsKorting2020(Table1[[#This Row],[Belastbaar loon]])</f>
        <v>1845.78</v>
      </c>
      <c r="E6002" s="14">
        <f>MAX(Table1[[#This Row],[Loonheffing]]-Table1[[#This Row],[Algemene Heffingskorting]]-Table1[[#This Row],[Arbeidskorting]],0)</f>
        <v>23455.0471</v>
      </c>
      <c r="F6002" s="6">
        <f>Table1[[#This Row],[Belastbaar loon]]-Table1[[#This Row],[Belasting]]</f>
        <v>44385.952900000004</v>
      </c>
      <c r="G6002" s="2">
        <f>(Table1[[#This Row],[Belastbaar loon]]-Table1[[#This Row],[Netto loon]])/Table1[[#This Row],[Belastbaar loon]]</f>
        <v>0.34573557435768926</v>
      </c>
      <c r="H6002" s="14">
        <f t="shared" ca="1" si="88"/>
        <v>23450.144899999999</v>
      </c>
      <c r="I6002" s="14">
        <f ca="1">IF(ROW()=2, Table1[[#This Row],[Netto loon]], INDIRECT(ADDRESS(ROW()-1,COLUMN(F:F))))</f>
        <v>44380.855100000001</v>
      </c>
      <c r="J6002" s="6">
        <f ca="1">IF(ROW()=2, 0, Table1[[#This Row],[Belastbaar loon]]-INDIRECT(ADDRESS(ROW()-1,COLUMN(A:A))))</f>
        <v>10</v>
      </c>
      <c r="K6002" s="6">
        <f ca="1">Table1[[#This Row],[Netto loon]]-Table1[[#This Row],[Netto vorige schijf]]</f>
        <v>5.0978000000031898</v>
      </c>
      <c r="L6002" s="2">
        <f ca="1">(Table1[[#This Row],[Bruto tov vorige schijf]]-Table1[[#This Row],[Netto tov vorige schijf]])/MAX(Table1[[#This Row],[Bruto tov vorige schijf]],1)</f>
        <v>0.49021999999968102</v>
      </c>
    </row>
    <row r="6003" spans="1:12" x14ac:dyDescent="0.25">
      <c r="A6003" s="14">
        <v>67851</v>
      </c>
      <c r="B6003" s="6">
        <f>LoonHeffing2020(Table1[[#This Row],[Belastbaar loon]])</f>
        <v>25342.3485</v>
      </c>
      <c r="C6003" s="6">
        <f>AlgemeneHeffingsKorting2020(Table1[[#This Row],[Belastbaar loon]])</f>
        <v>37.219200000000022</v>
      </c>
      <c r="D6003" s="14">
        <f>ArbeidsKorting2020(Table1[[#This Row],[Belastbaar loon]])</f>
        <v>1845.18</v>
      </c>
      <c r="E6003" s="14">
        <f>MAX(Table1[[#This Row],[Loonheffing]]-Table1[[#This Row],[Algemene Heffingskorting]]-Table1[[#This Row],[Arbeidskorting]],0)</f>
        <v>23459.9493</v>
      </c>
      <c r="F6003" s="6">
        <f>Table1[[#This Row],[Belastbaar loon]]-Table1[[#This Row],[Belasting]]</f>
        <v>44391.0507</v>
      </c>
      <c r="G6003" s="2">
        <f>(Table1[[#This Row],[Belastbaar loon]]-Table1[[#This Row],[Netto loon]])/Table1[[#This Row],[Belastbaar loon]]</f>
        <v>0.34575686872706374</v>
      </c>
      <c r="H6003" s="14">
        <f t="shared" ca="1" si="88"/>
        <v>23455.0471</v>
      </c>
      <c r="I6003" s="14">
        <f ca="1">IF(ROW()=2, Table1[[#This Row],[Netto loon]], INDIRECT(ADDRESS(ROW()-1,COLUMN(F:F))))</f>
        <v>44385.952900000004</v>
      </c>
      <c r="J6003" s="6">
        <f ca="1">IF(ROW()=2, 0, Table1[[#This Row],[Belastbaar loon]]-INDIRECT(ADDRESS(ROW()-1,COLUMN(A:A))))</f>
        <v>10</v>
      </c>
      <c r="K6003" s="6">
        <f ca="1">Table1[[#This Row],[Netto loon]]-Table1[[#This Row],[Netto vorige schijf]]</f>
        <v>5.0977999999959138</v>
      </c>
      <c r="L6003" s="2">
        <f ca="1">(Table1[[#This Row],[Bruto tov vorige schijf]]-Table1[[#This Row],[Netto tov vorige schijf]])/MAX(Table1[[#This Row],[Bruto tov vorige schijf]],1)</f>
        <v>0.49022000000040861</v>
      </c>
    </row>
    <row r="6004" spans="1:12" x14ac:dyDescent="0.25">
      <c r="A6004" s="14">
        <v>67861</v>
      </c>
      <c r="B6004" s="6">
        <f>LoonHeffing2020(Table1[[#This Row],[Belastbaar loon]])</f>
        <v>25346.083500000001</v>
      </c>
      <c r="C6004" s="6">
        <f>AlgemeneHeffingsKorting2020(Table1[[#This Row],[Belastbaar loon]])</f>
        <v>36.652000000000022</v>
      </c>
      <c r="D6004" s="14">
        <f>ArbeidsKorting2020(Table1[[#This Row],[Belastbaar loon]])</f>
        <v>1844.5800000000002</v>
      </c>
      <c r="E6004" s="14">
        <f>MAX(Table1[[#This Row],[Loonheffing]]-Table1[[#This Row],[Algemene Heffingskorting]]-Table1[[#This Row],[Arbeidskorting]],0)</f>
        <v>23464.851500000001</v>
      </c>
      <c r="F6004" s="6">
        <f>Table1[[#This Row],[Belastbaar loon]]-Table1[[#This Row],[Belasting]]</f>
        <v>44396.148499999996</v>
      </c>
      <c r="G6004" s="2">
        <f>(Table1[[#This Row],[Belastbaar loon]]-Table1[[#This Row],[Netto loon]])/Table1[[#This Row],[Belastbaar loon]]</f>
        <v>0.34577815682055973</v>
      </c>
      <c r="H6004" s="14">
        <f t="shared" ca="1" si="88"/>
        <v>23459.9493</v>
      </c>
      <c r="I6004" s="14">
        <f ca="1">IF(ROW()=2, Table1[[#This Row],[Netto loon]], INDIRECT(ADDRESS(ROW()-1,COLUMN(F:F))))</f>
        <v>44391.0507</v>
      </c>
      <c r="J6004" s="6">
        <f ca="1">IF(ROW()=2, 0, Table1[[#This Row],[Belastbaar loon]]-INDIRECT(ADDRESS(ROW()-1,COLUMN(A:A))))</f>
        <v>10</v>
      </c>
      <c r="K6004" s="6">
        <f ca="1">Table1[[#This Row],[Netto loon]]-Table1[[#This Row],[Netto vorige schijf]]</f>
        <v>5.0977999999959138</v>
      </c>
      <c r="L6004" s="2">
        <f ca="1">(Table1[[#This Row],[Bruto tov vorige schijf]]-Table1[[#This Row],[Netto tov vorige schijf]])/MAX(Table1[[#This Row],[Bruto tov vorige schijf]],1)</f>
        <v>0.49022000000040861</v>
      </c>
    </row>
    <row r="6005" spans="1:12" x14ac:dyDescent="0.25">
      <c r="A6005" s="14">
        <v>67871</v>
      </c>
      <c r="B6005" s="6">
        <f>LoonHeffing2020(Table1[[#This Row],[Belastbaar loon]])</f>
        <v>25349.818500000001</v>
      </c>
      <c r="C6005" s="6">
        <f>AlgemeneHeffingsKorting2020(Table1[[#This Row],[Belastbaar loon]])</f>
        <v>36.084800000000023</v>
      </c>
      <c r="D6005" s="14">
        <f>ArbeidsKorting2020(Table1[[#This Row],[Belastbaar loon]])</f>
        <v>1843.98</v>
      </c>
      <c r="E6005" s="14">
        <f>MAX(Table1[[#This Row],[Loonheffing]]-Table1[[#This Row],[Algemene Heffingskorting]]-Table1[[#This Row],[Arbeidskorting]],0)</f>
        <v>23469.753700000001</v>
      </c>
      <c r="F6005" s="6">
        <f>Table1[[#This Row],[Belastbaar loon]]-Table1[[#This Row],[Belasting]]</f>
        <v>44401.246299999999</v>
      </c>
      <c r="G6005" s="2">
        <f>(Table1[[#This Row],[Belastbaar loon]]-Table1[[#This Row],[Netto loon]])/Table1[[#This Row],[Belastbaar loon]]</f>
        <v>0.34579943864095125</v>
      </c>
      <c r="H6005" s="14">
        <f t="shared" ca="1" si="88"/>
        <v>23464.851500000001</v>
      </c>
      <c r="I6005" s="14">
        <f ca="1">IF(ROW()=2, Table1[[#This Row],[Netto loon]], INDIRECT(ADDRESS(ROW()-1,COLUMN(F:F))))</f>
        <v>44396.148499999996</v>
      </c>
      <c r="J6005" s="6">
        <f ca="1">IF(ROW()=2, 0, Table1[[#This Row],[Belastbaar loon]]-INDIRECT(ADDRESS(ROW()-1,COLUMN(A:A))))</f>
        <v>10</v>
      </c>
      <c r="K6005" s="6">
        <f ca="1">Table1[[#This Row],[Netto loon]]-Table1[[#This Row],[Netto vorige schijf]]</f>
        <v>5.0978000000031898</v>
      </c>
      <c r="L6005" s="2">
        <f ca="1">(Table1[[#This Row],[Bruto tov vorige schijf]]-Table1[[#This Row],[Netto tov vorige schijf]])/MAX(Table1[[#This Row],[Bruto tov vorige schijf]],1)</f>
        <v>0.49021999999968102</v>
      </c>
    </row>
    <row r="6006" spans="1:12" x14ac:dyDescent="0.25">
      <c r="A6006" s="14">
        <v>67881</v>
      </c>
      <c r="B6006" s="6">
        <f>LoonHeffing2020(Table1[[#This Row],[Belastbaar loon]])</f>
        <v>25353.553499999998</v>
      </c>
      <c r="C6006" s="6">
        <f>AlgemeneHeffingsKorting2020(Table1[[#This Row],[Belastbaar loon]])</f>
        <v>35.517600000000023</v>
      </c>
      <c r="D6006" s="14">
        <f>ArbeidsKorting2020(Table1[[#This Row],[Belastbaar loon]])</f>
        <v>1843.38</v>
      </c>
      <c r="E6006" s="14">
        <f>MAX(Table1[[#This Row],[Loonheffing]]-Table1[[#This Row],[Algemene Heffingskorting]]-Table1[[#This Row],[Arbeidskorting]],0)</f>
        <v>23474.655899999998</v>
      </c>
      <c r="F6006" s="6">
        <f>Table1[[#This Row],[Belastbaar loon]]-Table1[[#This Row],[Belasting]]</f>
        <v>44406.344100000002</v>
      </c>
      <c r="G6006" s="2">
        <f>(Table1[[#This Row],[Belastbaar loon]]-Table1[[#This Row],[Netto loon]])/Table1[[#This Row],[Belastbaar loon]]</f>
        <v>0.34582071419101074</v>
      </c>
      <c r="H6006" s="14">
        <f t="shared" ca="1" si="88"/>
        <v>23469.753700000001</v>
      </c>
      <c r="I6006" s="14">
        <f ca="1">IF(ROW()=2, Table1[[#This Row],[Netto loon]], INDIRECT(ADDRESS(ROW()-1,COLUMN(F:F))))</f>
        <v>44401.246299999999</v>
      </c>
      <c r="J6006" s="6">
        <f ca="1">IF(ROW()=2, 0, Table1[[#This Row],[Belastbaar loon]]-INDIRECT(ADDRESS(ROW()-1,COLUMN(A:A))))</f>
        <v>10</v>
      </c>
      <c r="K6006" s="6">
        <f ca="1">Table1[[#This Row],[Netto loon]]-Table1[[#This Row],[Netto vorige schijf]]</f>
        <v>5.0978000000031898</v>
      </c>
      <c r="L6006" s="2">
        <f ca="1">(Table1[[#This Row],[Bruto tov vorige schijf]]-Table1[[#This Row],[Netto tov vorige schijf]])/MAX(Table1[[#This Row],[Bruto tov vorige schijf]],1)</f>
        <v>0.49021999999968102</v>
      </c>
    </row>
    <row r="6007" spans="1:12" x14ac:dyDescent="0.25">
      <c r="A6007" s="14">
        <v>67891</v>
      </c>
      <c r="B6007" s="6">
        <f>LoonHeffing2020(Table1[[#This Row],[Belastbaar loon]])</f>
        <v>25357.288499999999</v>
      </c>
      <c r="C6007" s="6">
        <f>AlgemeneHeffingsKorting2020(Table1[[#This Row],[Belastbaar loon]])</f>
        <v>34.950400000000016</v>
      </c>
      <c r="D6007" s="14">
        <f>ArbeidsKorting2020(Table1[[#This Row],[Belastbaar loon]])</f>
        <v>1842.78</v>
      </c>
      <c r="E6007" s="14">
        <f>MAX(Table1[[#This Row],[Loonheffing]]-Table1[[#This Row],[Algemene Heffingskorting]]-Table1[[#This Row],[Arbeidskorting]],0)</f>
        <v>23479.558099999998</v>
      </c>
      <c r="F6007" s="6">
        <f>Table1[[#This Row],[Belastbaar loon]]-Table1[[#This Row],[Belasting]]</f>
        <v>44411.441900000005</v>
      </c>
      <c r="G6007" s="2">
        <f>(Table1[[#This Row],[Belastbaar loon]]-Table1[[#This Row],[Netto loon]])/Table1[[#This Row],[Belastbaar loon]]</f>
        <v>0.34584198347350892</v>
      </c>
      <c r="H6007" s="14">
        <f t="shared" ca="1" si="88"/>
        <v>23474.655899999998</v>
      </c>
      <c r="I6007" s="14">
        <f ca="1">IF(ROW()=2, Table1[[#This Row],[Netto loon]], INDIRECT(ADDRESS(ROW()-1,COLUMN(F:F))))</f>
        <v>44406.344100000002</v>
      </c>
      <c r="J6007" s="6">
        <f ca="1">IF(ROW()=2, 0, Table1[[#This Row],[Belastbaar loon]]-INDIRECT(ADDRESS(ROW()-1,COLUMN(A:A))))</f>
        <v>10</v>
      </c>
      <c r="K6007" s="6">
        <f ca="1">Table1[[#This Row],[Netto loon]]-Table1[[#This Row],[Netto vorige schijf]]</f>
        <v>5.0978000000031898</v>
      </c>
      <c r="L6007" s="2">
        <f ca="1">(Table1[[#This Row],[Bruto tov vorige schijf]]-Table1[[#This Row],[Netto tov vorige schijf]])/MAX(Table1[[#This Row],[Bruto tov vorige schijf]],1)</f>
        <v>0.49021999999968102</v>
      </c>
    </row>
    <row r="6008" spans="1:12" x14ac:dyDescent="0.25">
      <c r="A6008" s="14">
        <v>67901</v>
      </c>
      <c r="B6008" s="6">
        <f>LoonHeffing2020(Table1[[#This Row],[Belastbaar loon]])</f>
        <v>25361.023499999999</v>
      </c>
      <c r="C6008" s="6">
        <f>AlgemeneHeffingsKorting2020(Table1[[#This Row],[Belastbaar loon]])</f>
        <v>34.383200000000016</v>
      </c>
      <c r="D6008" s="14">
        <f>ArbeidsKorting2020(Table1[[#This Row],[Belastbaar loon]])</f>
        <v>1842.18</v>
      </c>
      <c r="E6008" s="14">
        <f>MAX(Table1[[#This Row],[Loonheffing]]-Table1[[#This Row],[Algemene Heffingskorting]]-Table1[[#This Row],[Arbeidskorting]],0)</f>
        <v>23484.460299999999</v>
      </c>
      <c r="F6008" s="6">
        <f>Table1[[#This Row],[Belastbaar loon]]-Table1[[#This Row],[Belasting]]</f>
        <v>44416.539700000001</v>
      </c>
      <c r="G6008" s="2">
        <f>(Table1[[#This Row],[Belastbaar loon]]-Table1[[#This Row],[Netto loon]])/Table1[[#This Row],[Belastbaar loon]]</f>
        <v>0.34586324649121514</v>
      </c>
      <c r="H6008" s="14">
        <f t="shared" ca="1" si="88"/>
        <v>23479.558099999998</v>
      </c>
      <c r="I6008" s="14">
        <f ca="1">IF(ROW()=2, Table1[[#This Row],[Netto loon]], INDIRECT(ADDRESS(ROW()-1,COLUMN(F:F))))</f>
        <v>44411.441900000005</v>
      </c>
      <c r="J6008" s="6">
        <f ca="1">IF(ROW()=2, 0, Table1[[#This Row],[Belastbaar loon]]-INDIRECT(ADDRESS(ROW()-1,COLUMN(A:A))))</f>
        <v>10</v>
      </c>
      <c r="K6008" s="6">
        <f ca="1">Table1[[#This Row],[Netto loon]]-Table1[[#This Row],[Netto vorige schijf]]</f>
        <v>5.0977999999959138</v>
      </c>
      <c r="L6008" s="2">
        <f ca="1">(Table1[[#This Row],[Bruto tov vorige schijf]]-Table1[[#This Row],[Netto tov vorige schijf]])/MAX(Table1[[#This Row],[Bruto tov vorige schijf]],1)</f>
        <v>0.49022000000040861</v>
      </c>
    </row>
    <row r="6009" spans="1:12" x14ac:dyDescent="0.25">
      <c r="A6009" s="14">
        <v>67911</v>
      </c>
      <c r="B6009" s="6">
        <f>LoonHeffing2020(Table1[[#This Row],[Belastbaar loon]])</f>
        <v>25364.7585</v>
      </c>
      <c r="C6009" s="6">
        <f>AlgemeneHeffingsKorting2020(Table1[[#This Row],[Belastbaar loon]])</f>
        <v>33.816000000000017</v>
      </c>
      <c r="D6009" s="14">
        <f>ArbeidsKorting2020(Table1[[#This Row],[Belastbaar loon]])</f>
        <v>1841.5800000000002</v>
      </c>
      <c r="E6009" s="14">
        <f>MAX(Table1[[#This Row],[Loonheffing]]-Table1[[#This Row],[Algemene Heffingskorting]]-Table1[[#This Row],[Arbeidskorting]],0)</f>
        <v>23489.362499999999</v>
      </c>
      <c r="F6009" s="6">
        <f>Table1[[#This Row],[Belastbaar loon]]-Table1[[#This Row],[Belasting]]</f>
        <v>44421.637499999997</v>
      </c>
      <c r="G6009" s="2">
        <f>(Table1[[#This Row],[Belastbaar loon]]-Table1[[#This Row],[Netto loon]])/Table1[[#This Row],[Belastbaar loon]]</f>
        <v>0.34588450324689674</v>
      </c>
      <c r="H6009" s="14">
        <f t="shared" ca="1" si="88"/>
        <v>23484.460299999999</v>
      </c>
      <c r="I6009" s="14">
        <f ca="1">IF(ROW()=2, Table1[[#This Row],[Netto loon]], INDIRECT(ADDRESS(ROW()-1,COLUMN(F:F))))</f>
        <v>44416.539700000001</v>
      </c>
      <c r="J6009" s="6">
        <f ca="1">IF(ROW()=2, 0, Table1[[#This Row],[Belastbaar loon]]-INDIRECT(ADDRESS(ROW()-1,COLUMN(A:A))))</f>
        <v>10</v>
      </c>
      <c r="K6009" s="6">
        <f ca="1">Table1[[#This Row],[Netto loon]]-Table1[[#This Row],[Netto vorige schijf]]</f>
        <v>5.0977999999959138</v>
      </c>
      <c r="L6009" s="2">
        <f ca="1">(Table1[[#This Row],[Bruto tov vorige schijf]]-Table1[[#This Row],[Netto tov vorige schijf]])/MAX(Table1[[#This Row],[Bruto tov vorige schijf]],1)</f>
        <v>0.49022000000040861</v>
      </c>
    </row>
    <row r="6010" spans="1:12" x14ac:dyDescent="0.25">
      <c r="A6010" s="14">
        <v>67921</v>
      </c>
      <c r="B6010" s="6">
        <f>LoonHeffing2020(Table1[[#This Row],[Belastbaar loon]])</f>
        <v>25368.4935</v>
      </c>
      <c r="C6010" s="6">
        <f>AlgemeneHeffingsKorting2020(Table1[[#This Row],[Belastbaar loon]])</f>
        <v>33.248800000000017</v>
      </c>
      <c r="D6010" s="14">
        <f>ArbeidsKorting2020(Table1[[#This Row],[Belastbaar loon]])</f>
        <v>1840.98</v>
      </c>
      <c r="E6010" s="14">
        <f>MAX(Table1[[#This Row],[Loonheffing]]-Table1[[#This Row],[Algemene Heffingskorting]]-Table1[[#This Row],[Arbeidskorting]],0)</f>
        <v>23494.2647</v>
      </c>
      <c r="F6010" s="6">
        <f>Table1[[#This Row],[Belastbaar loon]]-Table1[[#This Row],[Belasting]]</f>
        <v>44426.7353</v>
      </c>
      <c r="G6010" s="2">
        <f>(Table1[[#This Row],[Belastbaar loon]]-Table1[[#This Row],[Netto loon]])/Table1[[#This Row],[Belastbaar loon]]</f>
        <v>0.34590575374331944</v>
      </c>
      <c r="H6010" s="14">
        <f t="shared" ca="1" si="88"/>
        <v>23489.362499999999</v>
      </c>
      <c r="I6010" s="14">
        <f ca="1">IF(ROW()=2, Table1[[#This Row],[Netto loon]], INDIRECT(ADDRESS(ROW()-1,COLUMN(F:F))))</f>
        <v>44421.637499999997</v>
      </c>
      <c r="J6010" s="6">
        <f ca="1">IF(ROW()=2, 0, Table1[[#This Row],[Belastbaar loon]]-INDIRECT(ADDRESS(ROW()-1,COLUMN(A:A))))</f>
        <v>10</v>
      </c>
      <c r="K6010" s="6">
        <f ca="1">Table1[[#This Row],[Netto loon]]-Table1[[#This Row],[Netto vorige schijf]]</f>
        <v>5.0978000000031898</v>
      </c>
      <c r="L6010" s="2">
        <f ca="1">(Table1[[#This Row],[Bruto tov vorige schijf]]-Table1[[#This Row],[Netto tov vorige schijf]])/MAX(Table1[[#This Row],[Bruto tov vorige schijf]],1)</f>
        <v>0.49021999999968102</v>
      </c>
    </row>
    <row r="6011" spans="1:12" x14ac:dyDescent="0.25">
      <c r="A6011" s="14">
        <v>67931</v>
      </c>
      <c r="B6011" s="6">
        <f>LoonHeffing2020(Table1[[#This Row],[Belastbaar loon]])</f>
        <v>25372.228500000001</v>
      </c>
      <c r="C6011" s="6">
        <f>AlgemeneHeffingsKorting2020(Table1[[#This Row],[Belastbaar loon]])</f>
        <v>32.681600000000017</v>
      </c>
      <c r="D6011" s="14">
        <f>ArbeidsKorting2020(Table1[[#This Row],[Belastbaar loon]])</f>
        <v>1840.38</v>
      </c>
      <c r="E6011" s="14">
        <f>MAX(Table1[[#This Row],[Loonheffing]]-Table1[[#This Row],[Algemene Heffingskorting]]-Table1[[#This Row],[Arbeidskorting]],0)</f>
        <v>23499.1669</v>
      </c>
      <c r="F6011" s="6">
        <f>Table1[[#This Row],[Belastbaar loon]]-Table1[[#This Row],[Belasting]]</f>
        <v>44431.833100000003</v>
      </c>
      <c r="G6011" s="2">
        <f>(Table1[[#This Row],[Belastbaar loon]]-Table1[[#This Row],[Netto loon]])/Table1[[#This Row],[Belastbaar loon]]</f>
        <v>0.34592699798324766</v>
      </c>
      <c r="H6011" s="14">
        <f t="shared" ca="1" si="88"/>
        <v>23494.2647</v>
      </c>
      <c r="I6011" s="14">
        <f ca="1">IF(ROW()=2, Table1[[#This Row],[Netto loon]], INDIRECT(ADDRESS(ROW()-1,COLUMN(F:F))))</f>
        <v>44426.7353</v>
      </c>
      <c r="J6011" s="6">
        <f ca="1">IF(ROW()=2, 0, Table1[[#This Row],[Belastbaar loon]]-INDIRECT(ADDRESS(ROW()-1,COLUMN(A:A))))</f>
        <v>10</v>
      </c>
      <c r="K6011" s="6">
        <f ca="1">Table1[[#This Row],[Netto loon]]-Table1[[#This Row],[Netto vorige schijf]]</f>
        <v>5.0978000000031898</v>
      </c>
      <c r="L6011" s="2">
        <f ca="1">(Table1[[#This Row],[Bruto tov vorige schijf]]-Table1[[#This Row],[Netto tov vorige schijf]])/MAX(Table1[[#This Row],[Bruto tov vorige schijf]],1)</f>
        <v>0.49021999999968102</v>
      </c>
    </row>
    <row r="6012" spans="1:12" x14ac:dyDescent="0.25">
      <c r="A6012" s="14">
        <v>67941</v>
      </c>
      <c r="B6012" s="6">
        <f>LoonHeffing2020(Table1[[#This Row],[Belastbaar loon]])</f>
        <v>25375.963500000002</v>
      </c>
      <c r="C6012" s="6">
        <f>AlgemeneHeffingsKorting2020(Table1[[#This Row],[Belastbaar loon]])</f>
        <v>32.114400000000018</v>
      </c>
      <c r="D6012" s="14">
        <f>ArbeidsKorting2020(Table1[[#This Row],[Belastbaar loon]])</f>
        <v>1839.78</v>
      </c>
      <c r="E6012" s="14">
        <f>MAX(Table1[[#This Row],[Loonheffing]]-Table1[[#This Row],[Algemene Heffingskorting]]-Table1[[#This Row],[Arbeidskorting]],0)</f>
        <v>23504.069100000004</v>
      </c>
      <c r="F6012" s="6">
        <f>Table1[[#This Row],[Belastbaar loon]]-Table1[[#This Row],[Belasting]]</f>
        <v>44436.930899999992</v>
      </c>
      <c r="G6012" s="2">
        <f>(Table1[[#This Row],[Belastbaar loon]]-Table1[[#This Row],[Netto loon]])/Table1[[#This Row],[Belastbaar loon]]</f>
        <v>0.34594823596944418</v>
      </c>
      <c r="H6012" s="14">
        <f t="shared" ca="1" si="88"/>
        <v>23499.1669</v>
      </c>
      <c r="I6012" s="14">
        <f ca="1">IF(ROW()=2, Table1[[#This Row],[Netto loon]], INDIRECT(ADDRESS(ROW()-1,COLUMN(F:F))))</f>
        <v>44431.833100000003</v>
      </c>
      <c r="J6012" s="6">
        <f ca="1">IF(ROW()=2, 0, Table1[[#This Row],[Belastbaar loon]]-INDIRECT(ADDRESS(ROW()-1,COLUMN(A:A))))</f>
        <v>10</v>
      </c>
      <c r="K6012" s="6">
        <f ca="1">Table1[[#This Row],[Netto loon]]-Table1[[#This Row],[Netto vorige schijf]]</f>
        <v>5.0977999999886379</v>
      </c>
      <c r="L6012" s="2">
        <f ca="1">(Table1[[#This Row],[Bruto tov vorige schijf]]-Table1[[#This Row],[Netto tov vorige schijf]])/MAX(Table1[[#This Row],[Bruto tov vorige schijf]],1)</f>
        <v>0.49022000000113619</v>
      </c>
    </row>
    <row r="6013" spans="1:12" x14ac:dyDescent="0.25">
      <c r="A6013" s="14">
        <v>67951</v>
      </c>
      <c r="B6013" s="6">
        <f>LoonHeffing2020(Table1[[#This Row],[Belastbaar loon]])</f>
        <v>25379.698499999999</v>
      </c>
      <c r="C6013" s="6">
        <f>AlgemeneHeffingsKorting2020(Table1[[#This Row],[Belastbaar loon]])</f>
        <v>31.547200000000018</v>
      </c>
      <c r="D6013" s="14">
        <f>ArbeidsKorting2020(Table1[[#This Row],[Belastbaar loon]])</f>
        <v>1839.18</v>
      </c>
      <c r="E6013" s="14">
        <f>MAX(Table1[[#This Row],[Loonheffing]]-Table1[[#This Row],[Algemene Heffingskorting]]-Table1[[#This Row],[Arbeidskorting]],0)</f>
        <v>23508.971299999997</v>
      </c>
      <c r="F6013" s="6">
        <f>Table1[[#This Row],[Belastbaar loon]]-Table1[[#This Row],[Belasting]]</f>
        <v>44442.028700000003</v>
      </c>
      <c r="G6013" s="2">
        <f>(Table1[[#This Row],[Belastbaar loon]]-Table1[[#This Row],[Netto loon]])/Table1[[#This Row],[Belastbaar loon]]</f>
        <v>0.34596946770466952</v>
      </c>
      <c r="H6013" s="14">
        <f t="shared" ca="1" si="88"/>
        <v>23504.069100000004</v>
      </c>
      <c r="I6013" s="14">
        <f ca="1">IF(ROW()=2, Table1[[#This Row],[Netto loon]], INDIRECT(ADDRESS(ROW()-1,COLUMN(F:F))))</f>
        <v>44436.930899999992</v>
      </c>
      <c r="J6013" s="6">
        <f ca="1">IF(ROW()=2, 0, Table1[[#This Row],[Belastbaar loon]]-INDIRECT(ADDRESS(ROW()-1,COLUMN(A:A))))</f>
        <v>10</v>
      </c>
      <c r="K6013" s="6">
        <f ca="1">Table1[[#This Row],[Netto loon]]-Table1[[#This Row],[Netto vorige schijf]]</f>
        <v>5.0978000000104657</v>
      </c>
      <c r="L6013" s="2">
        <f ca="1">(Table1[[#This Row],[Bruto tov vorige schijf]]-Table1[[#This Row],[Netto tov vorige schijf]])/MAX(Table1[[#This Row],[Bruto tov vorige schijf]],1)</f>
        <v>0.49021999999895344</v>
      </c>
    </row>
    <row r="6014" spans="1:12" x14ac:dyDescent="0.25">
      <c r="A6014" s="14">
        <v>67961</v>
      </c>
      <c r="B6014" s="6">
        <f>LoonHeffing2020(Table1[[#This Row],[Belastbaar loon]])</f>
        <v>25383.433499999999</v>
      </c>
      <c r="C6014" s="6">
        <f>AlgemeneHeffingsKorting2020(Table1[[#This Row],[Belastbaar loon]])</f>
        <v>30.980000000000018</v>
      </c>
      <c r="D6014" s="14">
        <f>ArbeidsKorting2020(Table1[[#This Row],[Belastbaar loon]])</f>
        <v>1838.5800000000002</v>
      </c>
      <c r="E6014" s="14">
        <f>MAX(Table1[[#This Row],[Loonheffing]]-Table1[[#This Row],[Algemene Heffingskorting]]-Table1[[#This Row],[Arbeidskorting]],0)</f>
        <v>23513.873499999998</v>
      </c>
      <c r="F6014" s="6">
        <f>Table1[[#This Row],[Belastbaar loon]]-Table1[[#This Row],[Belasting]]</f>
        <v>44447.126499999998</v>
      </c>
      <c r="G6014" s="2">
        <f>(Table1[[#This Row],[Belastbaar loon]]-Table1[[#This Row],[Netto loon]])/Table1[[#This Row],[Belastbaar loon]]</f>
        <v>0.34599069319168346</v>
      </c>
      <c r="H6014" s="14">
        <f t="shared" ca="1" si="88"/>
        <v>23508.971299999997</v>
      </c>
      <c r="I6014" s="14">
        <f ca="1">IF(ROW()=2, Table1[[#This Row],[Netto loon]], INDIRECT(ADDRESS(ROW()-1,COLUMN(F:F))))</f>
        <v>44442.028700000003</v>
      </c>
      <c r="J6014" s="6">
        <f ca="1">IF(ROW()=2, 0, Table1[[#This Row],[Belastbaar loon]]-INDIRECT(ADDRESS(ROW()-1,COLUMN(A:A))))</f>
        <v>10</v>
      </c>
      <c r="K6014" s="6">
        <f ca="1">Table1[[#This Row],[Netto loon]]-Table1[[#This Row],[Netto vorige schijf]]</f>
        <v>5.0977999999959138</v>
      </c>
      <c r="L6014" s="2">
        <f ca="1">(Table1[[#This Row],[Bruto tov vorige schijf]]-Table1[[#This Row],[Netto tov vorige schijf]])/MAX(Table1[[#This Row],[Bruto tov vorige schijf]],1)</f>
        <v>0.49022000000040861</v>
      </c>
    </row>
    <row r="6015" spans="1:12" x14ac:dyDescent="0.25">
      <c r="A6015" s="14">
        <v>67971</v>
      </c>
      <c r="B6015" s="6">
        <f>LoonHeffing2020(Table1[[#This Row],[Belastbaar loon]])</f>
        <v>25387.1685</v>
      </c>
      <c r="C6015" s="6">
        <f>AlgemeneHeffingsKorting2020(Table1[[#This Row],[Belastbaar loon]])</f>
        <v>30.412800000000018</v>
      </c>
      <c r="D6015" s="14">
        <f>ArbeidsKorting2020(Table1[[#This Row],[Belastbaar loon]])</f>
        <v>1837.98</v>
      </c>
      <c r="E6015" s="14">
        <f>MAX(Table1[[#This Row],[Loonheffing]]-Table1[[#This Row],[Algemene Heffingskorting]]-Table1[[#This Row],[Arbeidskorting]],0)</f>
        <v>23518.775700000002</v>
      </c>
      <c r="F6015" s="6">
        <f>Table1[[#This Row],[Belastbaar loon]]-Table1[[#This Row],[Belasting]]</f>
        <v>44452.224300000002</v>
      </c>
      <c r="G6015" s="2">
        <f>(Table1[[#This Row],[Belastbaar loon]]-Table1[[#This Row],[Netto loon]])/Table1[[#This Row],[Belastbaar loon]]</f>
        <v>0.34601191243324358</v>
      </c>
      <c r="H6015" s="14">
        <f t="shared" ca="1" si="88"/>
        <v>23513.873499999998</v>
      </c>
      <c r="I6015" s="14">
        <f ca="1">IF(ROW()=2, Table1[[#This Row],[Netto loon]], INDIRECT(ADDRESS(ROW()-1,COLUMN(F:F))))</f>
        <v>44447.126499999998</v>
      </c>
      <c r="J6015" s="6">
        <f ca="1">IF(ROW()=2, 0, Table1[[#This Row],[Belastbaar loon]]-INDIRECT(ADDRESS(ROW()-1,COLUMN(A:A))))</f>
        <v>10</v>
      </c>
      <c r="K6015" s="6">
        <f ca="1">Table1[[#This Row],[Netto loon]]-Table1[[#This Row],[Netto vorige schijf]]</f>
        <v>5.0978000000031898</v>
      </c>
      <c r="L6015" s="2">
        <f ca="1">(Table1[[#This Row],[Bruto tov vorige schijf]]-Table1[[#This Row],[Netto tov vorige schijf]])/MAX(Table1[[#This Row],[Bruto tov vorige schijf]],1)</f>
        <v>0.49021999999968102</v>
      </c>
    </row>
    <row r="6016" spans="1:12" x14ac:dyDescent="0.25">
      <c r="A6016" s="14">
        <v>67981</v>
      </c>
      <c r="B6016" s="6">
        <f>LoonHeffing2020(Table1[[#This Row],[Belastbaar loon]])</f>
        <v>25390.9035</v>
      </c>
      <c r="C6016" s="6">
        <f>AlgemeneHeffingsKorting2020(Table1[[#This Row],[Belastbaar loon]])</f>
        <v>29.845600000000019</v>
      </c>
      <c r="D6016" s="14">
        <f>ArbeidsKorting2020(Table1[[#This Row],[Belastbaar loon]])</f>
        <v>1837.38</v>
      </c>
      <c r="E6016" s="14">
        <f>MAX(Table1[[#This Row],[Loonheffing]]-Table1[[#This Row],[Algemene Heffingskorting]]-Table1[[#This Row],[Arbeidskorting]],0)</f>
        <v>23523.677899999999</v>
      </c>
      <c r="F6016" s="6">
        <f>Table1[[#This Row],[Belastbaar loon]]-Table1[[#This Row],[Belasting]]</f>
        <v>44457.322100000005</v>
      </c>
      <c r="G6016" s="2">
        <f>(Table1[[#This Row],[Belastbaar loon]]-Table1[[#This Row],[Netto loon]])/Table1[[#This Row],[Belastbaar loon]]</f>
        <v>0.34603312543210596</v>
      </c>
      <c r="H6016" s="14">
        <f t="shared" ca="1" si="88"/>
        <v>23518.775700000002</v>
      </c>
      <c r="I6016" s="14">
        <f ca="1">IF(ROW()=2, Table1[[#This Row],[Netto loon]], INDIRECT(ADDRESS(ROW()-1,COLUMN(F:F))))</f>
        <v>44452.224300000002</v>
      </c>
      <c r="J6016" s="6">
        <f ca="1">IF(ROW()=2, 0, Table1[[#This Row],[Belastbaar loon]]-INDIRECT(ADDRESS(ROW()-1,COLUMN(A:A))))</f>
        <v>10</v>
      </c>
      <c r="K6016" s="6">
        <f ca="1">Table1[[#This Row],[Netto loon]]-Table1[[#This Row],[Netto vorige schijf]]</f>
        <v>5.0978000000031898</v>
      </c>
      <c r="L6016" s="2">
        <f ca="1">(Table1[[#This Row],[Bruto tov vorige schijf]]-Table1[[#This Row],[Netto tov vorige schijf]])/MAX(Table1[[#This Row],[Bruto tov vorige schijf]],1)</f>
        <v>0.49021999999968102</v>
      </c>
    </row>
    <row r="6017" spans="1:12" x14ac:dyDescent="0.25">
      <c r="A6017" s="14">
        <v>67991</v>
      </c>
      <c r="B6017" s="6">
        <f>LoonHeffing2020(Table1[[#This Row],[Belastbaar loon]])</f>
        <v>25394.638500000001</v>
      </c>
      <c r="C6017" s="6">
        <f>AlgemeneHeffingsKorting2020(Table1[[#This Row],[Belastbaar loon]])</f>
        <v>29.278400000000019</v>
      </c>
      <c r="D6017" s="14">
        <f>ArbeidsKorting2020(Table1[[#This Row],[Belastbaar loon]])</f>
        <v>1836.78</v>
      </c>
      <c r="E6017" s="14">
        <f>MAX(Table1[[#This Row],[Loonheffing]]-Table1[[#This Row],[Algemene Heffingskorting]]-Table1[[#This Row],[Arbeidskorting]],0)</f>
        <v>23528.580100000003</v>
      </c>
      <c r="F6017" s="6">
        <f>Table1[[#This Row],[Belastbaar loon]]-Table1[[#This Row],[Belasting]]</f>
        <v>44462.419899999994</v>
      </c>
      <c r="G6017" s="2">
        <f>(Table1[[#This Row],[Belastbaar loon]]-Table1[[#This Row],[Netto loon]])/Table1[[#This Row],[Belastbaar loon]]</f>
        <v>0.34605433219102538</v>
      </c>
      <c r="H6017" s="14">
        <f t="shared" ca="1" si="88"/>
        <v>23523.677899999999</v>
      </c>
      <c r="I6017" s="14">
        <f ca="1">IF(ROW()=2, Table1[[#This Row],[Netto loon]], INDIRECT(ADDRESS(ROW()-1,COLUMN(F:F))))</f>
        <v>44457.322100000005</v>
      </c>
      <c r="J6017" s="6">
        <f ca="1">IF(ROW()=2, 0, Table1[[#This Row],[Belastbaar loon]]-INDIRECT(ADDRESS(ROW()-1,COLUMN(A:A))))</f>
        <v>10</v>
      </c>
      <c r="K6017" s="6">
        <f ca="1">Table1[[#This Row],[Netto loon]]-Table1[[#This Row],[Netto vorige schijf]]</f>
        <v>5.0977999999886379</v>
      </c>
      <c r="L6017" s="2">
        <f ca="1">(Table1[[#This Row],[Bruto tov vorige schijf]]-Table1[[#This Row],[Netto tov vorige schijf]])/MAX(Table1[[#This Row],[Bruto tov vorige schijf]],1)</f>
        <v>0.49022000000113619</v>
      </c>
    </row>
    <row r="6018" spans="1:12" x14ac:dyDescent="0.25">
      <c r="A6018" s="14">
        <v>68001</v>
      </c>
      <c r="B6018" s="6">
        <f>LoonHeffing2020(Table1[[#This Row],[Belastbaar loon]])</f>
        <v>25398.373500000002</v>
      </c>
      <c r="C6018" s="6">
        <f>AlgemeneHeffingsKorting2020(Table1[[#This Row],[Belastbaar loon]])</f>
        <v>28.711200000000019</v>
      </c>
      <c r="D6018" s="14">
        <f>ArbeidsKorting2020(Table1[[#This Row],[Belastbaar loon]])</f>
        <v>1836.18</v>
      </c>
      <c r="E6018" s="14">
        <f>MAX(Table1[[#This Row],[Loonheffing]]-Table1[[#This Row],[Algemene Heffingskorting]]-Table1[[#This Row],[Arbeidskorting]],0)</f>
        <v>23533.4823</v>
      </c>
      <c r="F6018" s="6">
        <f>Table1[[#This Row],[Belastbaar loon]]-Table1[[#This Row],[Belasting]]</f>
        <v>44467.517699999997</v>
      </c>
      <c r="G6018" s="2">
        <f>(Table1[[#This Row],[Belastbaar loon]]-Table1[[#This Row],[Netto loon]])/Table1[[#This Row],[Belastbaar loon]]</f>
        <v>0.34607553271275426</v>
      </c>
      <c r="H6018" s="14">
        <f t="shared" ca="1" si="88"/>
        <v>23528.580100000003</v>
      </c>
      <c r="I6018" s="14">
        <f ca="1">IF(ROW()=2, Table1[[#This Row],[Netto loon]], INDIRECT(ADDRESS(ROW()-1,COLUMN(F:F))))</f>
        <v>44462.419899999994</v>
      </c>
      <c r="J6018" s="6">
        <f ca="1">IF(ROW()=2, 0, Table1[[#This Row],[Belastbaar loon]]-INDIRECT(ADDRESS(ROW()-1,COLUMN(A:A))))</f>
        <v>10</v>
      </c>
      <c r="K6018" s="6">
        <f ca="1">Table1[[#This Row],[Netto loon]]-Table1[[#This Row],[Netto vorige schijf]]</f>
        <v>5.0978000000031898</v>
      </c>
      <c r="L6018" s="2">
        <f ca="1">(Table1[[#This Row],[Bruto tov vorige schijf]]-Table1[[#This Row],[Netto tov vorige schijf]])/MAX(Table1[[#This Row],[Bruto tov vorige schijf]],1)</f>
        <v>0.49021999999968102</v>
      </c>
    </row>
    <row r="6019" spans="1:12" x14ac:dyDescent="0.25">
      <c r="A6019" s="14">
        <v>68011</v>
      </c>
      <c r="B6019" s="6">
        <f>LoonHeffing2020(Table1[[#This Row],[Belastbaar loon]])</f>
        <v>25402.108499999998</v>
      </c>
      <c r="C6019" s="6">
        <f>AlgemeneHeffingsKorting2020(Table1[[#This Row],[Belastbaar loon]])</f>
        <v>28.14400000000002</v>
      </c>
      <c r="D6019" s="14">
        <f>ArbeidsKorting2020(Table1[[#This Row],[Belastbaar loon]])</f>
        <v>1835.5800000000002</v>
      </c>
      <c r="E6019" s="14">
        <f>MAX(Table1[[#This Row],[Loonheffing]]-Table1[[#This Row],[Algemene Heffingskorting]]-Table1[[#This Row],[Arbeidskorting]],0)</f>
        <v>23538.384499999996</v>
      </c>
      <c r="F6019" s="6">
        <f>Table1[[#This Row],[Belastbaar loon]]-Table1[[#This Row],[Belasting]]</f>
        <v>44472.6155</v>
      </c>
      <c r="G6019" s="2">
        <f>(Table1[[#This Row],[Belastbaar loon]]-Table1[[#This Row],[Netto loon]])/Table1[[#This Row],[Belastbaar loon]]</f>
        <v>0.34609672700004412</v>
      </c>
      <c r="H6019" s="14">
        <f t="shared" ca="1" si="88"/>
        <v>23533.4823</v>
      </c>
      <c r="I6019" s="14">
        <f ca="1">IF(ROW()=2, Table1[[#This Row],[Netto loon]], INDIRECT(ADDRESS(ROW()-1,COLUMN(F:F))))</f>
        <v>44467.517699999997</v>
      </c>
      <c r="J6019" s="6">
        <f ca="1">IF(ROW()=2, 0, Table1[[#This Row],[Belastbaar loon]]-INDIRECT(ADDRESS(ROW()-1,COLUMN(A:A))))</f>
        <v>10</v>
      </c>
      <c r="K6019" s="6">
        <f ca="1">Table1[[#This Row],[Netto loon]]-Table1[[#This Row],[Netto vorige schijf]]</f>
        <v>5.0978000000031898</v>
      </c>
      <c r="L6019" s="2">
        <f ca="1">(Table1[[#This Row],[Bruto tov vorige schijf]]-Table1[[#This Row],[Netto tov vorige schijf]])/MAX(Table1[[#This Row],[Bruto tov vorige schijf]],1)</f>
        <v>0.49021999999968102</v>
      </c>
    </row>
    <row r="6020" spans="1:12" x14ac:dyDescent="0.25">
      <c r="A6020" s="14">
        <v>68021</v>
      </c>
      <c r="B6020" s="6">
        <f>LoonHeffing2020(Table1[[#This Row],[Belastbaar loon]])</f>
        <v>25405.843499999999</v>
      </c>
      <c r="C6020" s="6">
        <f>AlgemeneHeffingsKorting2020(Table1[[#This Row],[Belastbaar loon]])</f>
        <v>27.57680000000002</v>
      </c>
      <c r="D6020" s="14">
        <f>ArbeidsKorting2020(Table1[[#This Row],[Belastbaar loon]])</f>
        <v>1834.98</v>
      </c>
      <c r="E6020" s="14">
        <f>MAX(Table1[[#This Row],[Loonheffing]]-Table1[[#This Row],[Algemene Heffingskorting]]-Table1[[#This Row],[Arbeidskorting]],0)</f>
        <v>23543.286700000001</v>
      </c>
      <c r="F6020" s="6">
        <f>Table1[[#This Row],[Belastbaar loon]]-Table1[[#This Row],[Belasting]]</f>
        <v>44477.713300000003</v>
      </c>
      <c r="G6020" s="2">
        <f>(Table1[[#This Row],[Belastbaar loon]]-Table1[[#This Row],[Netto loon]])/Table1[[#This Row],[Belastbaar loon]]</f>
        <v>0.34611791505564454</v>
      </c>
      <c r="H6020" s="14">
        <f t="shared" ca="1" si="88"/>
        <v>23538.384499999996</v>
      </c>
      <c r="I6020" s="14">
        <f ca="1">IF(ROW()=2, Table1[[#This Row],[Netto loon]], INDIRECT(ADDRESS(ROW()-1,COLUMN(F:F))))</f>
        <v>44472.6155</v>
      </c>
      <c r="J6020" s="6">
        <f ca="1">IF(ROW()=2, 0, Table1[[#This Row],[Belastbaar loon]]-INDIRECT(ADDRESS(ROW()-1,COLUMN(A:A))))</f>
        <v>10</v>
      </c>
      <c r="K6020" s="6">
        <f ca="1">Table1[[#This Row],[Netto loon]]-Table1[[#This Row],[Netto vorige schijf]]</f>
        <v>5.0978000000031898</v>
      </c>
      <c r="L6020" s="2">
        <f ca="1">(Table1[[#This Row],[Bruto tov vorige schijf]]-Table1[[#This Row],[Netto tov vorige schijf]])/MAX(Table1[[#This Row],[Bruto tov vorige schijf]],1)</f>
        <v>0.49021999999968102</v>
      </c>
    </row>
    <row r="6021" spans="1:12" x14ac:dyDescent="0.25">
      <c r="A6021" s="14">
        <v>68031</v>
      </c>
      <c r="B6021" s="6">
        <f>LoonHeffing2020(Table1[[#This Row],[Belastbaar loon]])</f>
        <v>25409.5785</v>
      </c>
      <c r="C6021" s="6">
        <f>AlgemeneHeffingsKorting2020(Table1[[#This Row],[Belastbaar loon]])</f>
        <v>27.00960000000002</v>
      </c>
      <c r="D6021" s="14">
        <f>ArbeidsKorting2020(Table1[[#This Row],[Belastbaar loon]])</f>
        <v>1834.38</v>
      </c>
      <c r="E6021" s="14">
        <f>MAX(Table1[[#This Row],[Loonheffing]]-Table1[[#This Row],[Algemene Heffingskorting]]-Table1[[#This Row],[Arbeidskorting]],0)</f>
        <v>23548.188899999997</v>
      </c>
      <c r="F6021" s="6">
        <f>Table1[[#This Row],[Belastbaar loon]]-Table1[[#This Row],[Belasting]]</f>
        <v>44482.811100000006</v>
      </c>
      <c r="G6021" s="2">
        <f>(Table1[[#This Row],[Belastbaar loon]]-Table1[[#This Row],[Netto loon]])/Table1[[#This Row],[Belastbaar loon]]</f>
        <v>0.34613909688230354</v>
      </c>
      <c r="H6021" s="14">
        <f t="shared" ca="1" si="88"/>
        <v>23543.286700000001</v>
      </c>
      <c r="I6021" s="14">
        <f ca="1">IF(ROW()=2, Table1[[#This Row],[Netto loon]], INDIRECT(ADDRESS(ROW()-1,COLUMN(F:F))))</f>
        <v>44477.713300000003</v>
      </c>
      <c r="J6021" s="6">
        <f ca="1">IF(ROW()=2, 0, Table1[[#This Row],[Belastbaar loon]]-INDIRECT(ADDRESS(ROW()-1,COLUMN(A:A))))</f>
        <v>10</v>
      </c>
      <c r="K6021" s="6">
        <f ca="1">Table1[[#This Row],[Netto loon]]-Table1[[#This Row],[Netto vorige schijf]]</f>
        <v>5.0978000000031898</v>
      </c>
      <c r="L6021" s="2">
        <f ca="1">(Table1[[#This Row],[Bruto tov vorige schijf]]-Table1[[#This Row],[Netto tov vorige schijf]])/MAX(Table1[[#This Row],[Bruto tov vorige schijf]],1)</f>
        <v>0.49021999999968102</v>
      </c>
    </row>
    <row r="6022" spans="1:12" x14ac:dyDescent="0.25">
      <c r="A6022" s="14">
        <v>68041</v>
      </c>
      <c r="B6022" s="6">
        <f>LoonHeffing2020(Table1[[#This Row],[Belastbaar loon]])</f>
        <v>25413.3135</v>
      </c>
      <c r="C6022" s="6">
        <f>AlgemeneHeffingsKorting2020(Table1[[#This Row],[Belastbaar loon]])</f>
        <v>26.442400000000021</v>
      </c>
      <c r="D6022" s="14">
        <f>ArbeidsKorting2020(Table1[[#This Row],[Belastbaar loon]])</f>
        <v>1833.78</v>
      </c>
      <c r="E6022" s="14">
        <f>MAX(Table1[[#This Row],[Loonheffing]]-Table1[[#This Row],[Algemene Heffingskorting]]-Table1[[#This Row],[Arbeidskorting]],0)</f>
        <v>23553.091100000001</v>
      </c>
      <c r="F6022" s="6">
        <f>Table1[[#This Row],[Belastbaar loon]]-Table1[[#This Row],[Belasting]]</f>
        <v>44487.908899999995</v>
      </c>
      <c r="G6022" s="2">
        <f>(Table1[[#This Row],[Belastbaar loon]]-Table1[[#This Row],[Netto loon]])/Table1[[#This Row],[Belastbaar loon]]</f>
        <v>0.34616027248276782</v>
      </c>
      <c r="H6022" s="14">
        <f t="shared" ca="1" si="88"/>
        <v>23548.188899999997</v>
      </c>
      <c r="I6022" s="14">
        <f ca="1">IF(ROW()=2, Table1[[#This Row],[Netto loon]], INDIRECT(ADDRESS(ROW()-1,COLUMN(F:F))))</f>
        <v>44482.811100000006</v>
      </c>
      <c r="J6022" s="6">
        <f ca="1">IF(ROW()=2, 0, Table1[[#This Row],[Belastbaar loon]]-INDIRECT(ADDRESS(ROW()-1,COLUMN(A:A))))</f>
        <v>10</v>
      </c>
      <c r="K6022" s="6">
        <f ca="1">Table1[[#This Row],[Netto loon]]-Table1[[#This Row],[Netto vorige schijf]]</f>
        <v>5.0977999999886379</v>
      </c>
      <c r="L6022" s="2">
        <f ca="1">(Table1[[#This Row],[Bruto tov vorige schijf]]-Table1[[#This Row],[Netto tov vorige schijf]])/MAX(Table1[[#This Row],[Bruto tov vorige schijf]],1)</f>
        <v>0.49022000000113619</v>
      </c>
    </row>
    <row r="6023" spans="1:12" x14ac:dyDescent="0.25">
      <c r="A6023" s="14">
        <v>68051</v>
      </c>
      <c r="B6023" s="6">
        <f>LoonHeffing2020(Table1[[#This Row],[Belastbaar loon]])</f>
        <v>25417.048500000001</v>
      </c>
      <c r="C6023" s="6">
        <f>AlgemeneHeffingsKorting2020(Table1[[#This Row],[Belastbaar loon]])</f>
        <v>25.875200000000021</v>
      </c>
      <c r="D6023" s="14">
        <f>ArbeidsKorting2020(Table1[[#This Row],[Belastbaar loon]])</f>
        <v>1833.18</v>
      </c>
      <c r="E6023" s="14">
        <f>MAX(Table1[[#This Row],[Loonheffing]]-Table1[[#This Row],[Algemene Heffingskorting]]-Table1[[#This Row],[Arbeidskorting]],0)</f>
        <v>23557.993300000002</v>
      </c>
      <c r="F6023" s="6">
        <f>Table1[[#This Row],[Belastbaar loon]]-Table1[[#This Row],[Belasting]]</f>
        <v>44493.006699999998</v>
      </c>
      <c r="G6023" s="2">
        <f>(Table1[[#This Row],[Belastbaar loon]]-Table1[[#This Row],[Netto loon]])/Table1[[#This Row],[Belastbaar loon]]</f>
        <v>0.34618144185978167</v>
      </c>
      <c r="H6023" s="14">
        <f t="shared" ca="1" si="88"/>
        <v>23553.091100000001</v>
      </c>
      <c r="I6023" s="14">
        <f ca="1">IF(ROW()=2, Table1[[#This Row],[Netto loon]], INDIRECT(ADDRESS(ROW()-1,COLUMN(F:F))))</f>
        <v>44487.908899999995</v>
      </c>
      <c r="J6023" s="6">
        <f ca="1">IF(ROW()=2, 0, Table1[[#This Row],[Belastbaar loon]]-INDIRECT(ADDRESS(ROW()-1,COLUMN(A:A))))</f>
        <v>10</v>
      </c>
      <c r="K6023" s="6">
        <f ca="1">Table1[[#This Row],[Netto loon]]-Table1[[#This Row],[Netto vorige schijf]]</f>
        <v>5.0978000000031898</v>
      </c>
      <c r="L6023" s="2">
        <f ca="1">(Table1[[#This Row],[Bruto tov vorige schijf]]-Table1[[#This Row],[Netto tov vorige schijf]])/MAX(Table1[[#This Row],[Bruto tov vorige schijf]],1)</f>
        <v>0.49021999999968102</v>
      </c>
    </row>
    <row r="6024" spans="1:12" x14ac:dyDescent="0.25">
      <c r="A6024" s="14">
        <v>68061</v>
      </c>
      <c r="B6024" s="6">
        <f>LoonHeffing2020(Table1[[#This Row],[Belastbaar loon]])</f>
        <v>25420.783500000001</v>
      </c>
      <c r="C6024" s="6">
        <f>AlgemeneHeffingsKorting2020(Table1[[#This Row],[Belastbaar loon]])</f>
        <v>25.308000000000021</v>
      </c>
      <c r="D6024" s="14">
        <f>ArbeidsKorting2020(Table1[[#This Row],[Belastbaar loon]])</f>
        <v>1832.5800000000002</v>
      </c>
      <c r="E6024" s="14">
        <f>MAX(Table1[[#This Row],[Loonheffing]]-Table1[[#This Row],[Algemene Heffingskorting]]-Table1[[#This Row],[Arbeidskorting]],0)</f>
        <v>23562.895499999999</v>
      </c>
      <c r="F6024" s="6">
        <f>Table1[[#This Row],[Belastbaar loon]]-Table1[[#This Row],[Belasting]]</f>
        <v>44498.104500000001</v>
      </c>
      <c r="G6024" s="2">
        <f>(Table1[[#This Row],[Belastbaar loon]]-Table1[[#This Row],[Netto loon]])/Table1[[#This Row],[Belastbaar loon]]</f>
        <v>0.34620260501608852</v>
      </c>
      <c r="H6024" s="14">
        <f t="shared" ca="1" si="88"/>
        <v>23557.993300000002</v>
      </c>
      <c r="I6024" s="14">
        <f ca="1">IF(ROW()=2, Table1[[#This Row],[Netto loon]], INDIRECT(ADDRESS(ROW()-1,COLUMN(F:F))))</f>
        <v>44493.006699999998</v>
      </c>
      <c r="J6024" s="6">
        <f ca="1">IF(ROW()=2, 0, Table1[[#This Row],[Belastbaar loon]]-INDIRECT(ADDRESS(ROW()-1,COLUMN(A:A))))</f>
        <v>10</v>
      </c>
      <c r="K6024" s="6">
        <f ca="1">Table1[[#This Row],[Netto loon]]-Table1[[#This Row],[Netto vorige schijf]]</f>
        <v>5.0978000000031898</v>
      </c>
      <c r="L6024" s="2">
        <f ca="1">(Table1[[#This Row],[Bruto tov vorige schijf]]-Table1[[#This Row],[Netto tov vorige schijf]])/MAX(Table1[[#This Row],[Bruto tov vorige schijf]],1)</f>
        <v>0.49021999999968102</v>
      </c>
    </row>
    <row r="6025" spans="1:12" x14ac:dyDescent="0.25">
      <c r="A6025" s="14">
        <v>68071</v>
      </c>
      <c r="B6025" s="6">
        <f>LoonHeffing2020(Table1[[#This Row],[Belastbaar loon]])</f>
        <v>25424.518499999998</v>
      </c>
      <c r="C6025" s="6">
        <f>AlgemeneHeffingsKorting2020(Table1[[#This Row],[Belastbaar loon]])</f>
        <v>24.740800000000021</v>
      </c>
      <c r="D6025" s="14">
        <f>ArbeidsKorting2020(Table1[[#This Row],[Belastbaar loon]])</f>
        <v>1831.98</v>
      </c>
      <c r="E6025" s="14">
        <f>MAX(Table1[[#This Row],[Loonheffing]]-Table1[[#This Row],[Algemene Heffingskorting]]-Table1[[#This Row],[Arbeidskorting]],0)</f>
        <v>23567.797699999999</v>
      </c>
      <c r="F6025" s="6">
        <f>Table1[[#This Row],[Belastbaar loon]]-Table1[[#This Row],[Belasting]]</f>
        <v>44503.202300000004</v>
      </c>
      <c r="G6025" s="2">
        <f>(Table1[[#This Row],[Belastbaar loon]]-Table1[[#This Row],[Netto loon]])/Table1[[#This Row],[Belastbaar loon]]</f>
        <v>0.34622376195442989</v>
      </c>
      <c r="H6025" s="14">
        <f t="shared" ca="1" si="88"/>
        <v>23562.895499999999</v>
      </c>
      <c r="I6025" s="14">
        <f ca="1">IF(ROW()=2, Table1[[#This Row],[Netto loon]], INDIRECT(ADDRESS(ROW()-1,COLUMN(F:F))))</f>
        <v>44498.104500000001</v>
      </c>
      <c r="J6025" s="6">
        <f ca="1">IF(ROW()=2, 0, Table1[[#This Row],[Belastbaar loon]]-INDIRECT(ADDRESS(ROW()-1,COLUMN(A:A))))</f>
        <v>10</v>
      </c>
      <c r="K6025" s="6">
        <f ca="1">Table1[[#This Row],[Netto loon]]-Table1[[#This Row],[Netto vorige schijf]]</f>
        <v>5.0978000000031898</v>
      </c>
      <c r="L6025" s="2">
        <f ca="1">(Table1[[#This Row],[Bruto tov vorige schijf]]-Table1[[#This Row],[Netto tov vorige schijf]])/MAX(Table1[[#This Row],[Bruto tov vorige schijf]],1)</f>
        <v>0.49021999999968102</v>
      </c>
    </row>
    <row r="6026" spans="1:12" x14ac:dyDescent="0.25">
      <c r="A6026" s="14">
        <v>68081</v>
      </c>
      <c r="B6026" s="6">
        <f>LoonHeffing2020(Table1[[#This Row],[Belastbaar loon]])</f>
        <v>25428.253499999999</v>
      </c>
      <c r="C6026" s="6">
        <f>AlgemeneHeffingsKorting2020(Table1[[#This Row],[Belastbaar loon]])</f>
        <v>24.173600000000018</v>
      </c>
      <c r="D6026" s="14">
        <f>ArbeidsKorting2020(Table1[[#This Row],[Belastbaar loon]])</f>
        <v>1831.38</v>
      </c>
      <c r="E6026" s="14">
        <f>MAX(Table1[[#This Row],[Loonheffing]]-Table1[[#This Row],[Algemene Heffingskorting]]-Table1[[#This Row],[Arbeidskorting]],0)</f>
        <v>23572.6999</v>
      </c>
      <c r="F6026" s="6">
        <f>Table1[[#This Row],[Belastbaar loon]]-Table1[[#This Row],[Belasting]]</f>
        <v>44508.3001</v>
      </c>
      <c r="G6026" s="2">
        <f>(Table1[[#This Row],[Belastbaar loon]]-Table1[[#This Row],[Netto loon]])/Table1[[#This Row],[Belastbaar loon]]</f>
        <v>0.34624491267754587</v>
      </c>
      <c r="H6026" s="14">
        <f t="shared" ca="1" si="88"/>
        <v>23567.797699999999</v>
      </c>
      <c r="I6026" s="14">
        <f ca="1">IF(ROW()=2, Table1[[#This Row],[Netto loon]], INDIRECT(ADDRESS(ROW()-1,COLUMN(F:F))))</f>
        <v>44503.202300000004</v>
      </c>
      <c r="J6026" s="6">
        <f ca="1">IF(ROW()=2, 0, Table1[[#This Row],[Belastbaar loon]]-INDIRECT(ADDRESS(ROW()-1,COLUMN(A:A))))</f>
        <v>10</v>
      </c>
      <c r="K6026" s="6">
        <f ca="1">Table1[[#This Row],[Netto loon]]-Table1[[#This Row],[Netto vorige schijf]]</f>
        <v>5.0977999999959138</v>
      </c>
      <c r="L6026" s="2">
        <f ca="1">(Table1[[#This Row],[Bruto tov vorige schijf]]-Table1[[#This Row],[Netto tov vorige schijf]])/MAX(Table1[[#This Row],[Bruto tov vorige schijf]],1)</f>
        <v>0.49022000000040861</v>
      </c>
    </row>
    <row r="6027" spans="1:12" x14ac:dyDescent="0.25">
      <c r="A6027" s="14">
        <v>68091</v>
      </c>
      <c r="B6027" s="6">
        <f>LoonHeffing2020(Table1[[#This Row],[Belastbaar loon]])</f>
        <v>25431.988499999999</v>
      </c>
      <c r="C6027" s="6">
        <f>AlgemeneHeffingsKorting2020(Table1[[#This Row],[Belastbaar loon]])</f>
        <v>23.606400000000018</v>
      </c>
      <c r="D6027" s="14">
        <f>ArbeidsKorting2020(Table1[[#This Row],[Belastbaar loon]])</f>
        <v>1830.78</v>
      </c>
      <c r="E6027" s="14">
        <f>MAX(Table1[[#This Row],[Loonheffing]]-Table1[[#This Row],[Algemene Heffingskorting]]-Table1[[#This Row],[Arbeidskorting]],0)</f>
        <v>23577.6021</v>
      </c>
      <c r="F6027" s="6">
        <f>Table1[[#This Row],[Belastbaar loon]]-Table1[[#This Row],[Belasting]]</f>
        <v>44513.397899999996</v>
      </c>
      <c r="G6027" s="2">
        <f>(Table1[[#This Row],[Belastbaar loon]]-Table1[[#This Row],[Netto loon]])/Table1[[#This Row],[Belastbaar loon]]</f>
        <v>0.34626605718817471</v>
      </c>
      <c r="H6027" s="14">
        <f t="shared" ca="1" si="88"/>
        <v>23572.6999</v>
      </c>
      <c r="I6027" s="14">
        <f ca="1">IF(ROW()=2, Table1[[#This Row],[Netto loon]], INDIRECT(ADDRESS(ROW()-1,COLUMN(F:F))))</f>
        <v>44508.3001</v>
      </c>
      <c r="J6027" s="6">
        <f ca="1">IF(ROW()=2, 0, Table1[[#This Row],[Belastbaar loon]]-INDIRECT(ADDRESS(ROW()-1,COLUMN(A:A))))</f>
        <v>10</v>
      </c>
      <c r="K6027" s="6">
        <f ca="1">Table1[[#This Row],[Netto loon]]-Table1[[#This Row],[Netto vorige schijf]]</f>
        <v>5.0977999999959138</v>
      </c>
      <c r="L6027" s="2">
        <f ca="1">(Table1[[#This Row],[Bruto tov vorige schijf]]-Table1[[#This Row],[Netto tov vorige schijf]])/MAX(Table1[[#This Row],[Bruto tov vorige schijf]],1)</f>
        <v>0.49022000000040861</v>
      </c>
    </row>
    <row r="6028" spans="1:12" x14ac:dyDescent="0.25">
      <c r="A6028" s="14">
        <v>68101</v>
      </c>
      <c r="B6028" s="6">
        <f>LoonHeffing2020(Table1[[#This Row],[Belastbaar loon]])</f>
        <v>25435.7235</v>
      </c>
      <c r="C6028" s="6">
        <f>AlgemeneHeffingsKorting2020(Table1[[#This Row],[Belastbaar loon]])</f>
        <v>23.039200000000019</v>
      </c>
      <c r="D6028" s="14">
        <f>ArbeidsKorting2020(Table1[[#This Row],[Belastbaar loon]])</f>
        <v>1830.18</v>
      </c>
      <c r="E6028" s="14">
        <f>MAX(Table1[[#This Row],[Loonheffing]]-Table1[[#This Row],[Algemene Heffingskorting]]-Table1[[#This Row],[Arbeidskorting]],0)</f>
        <v>23582.504300000001</v>
      </c>
      <c r="F6028" s="6">
        <f>Table1[[#This Row],[Belastbaar loon]]-Table1[[#This Row],[Belasting]]</f>
        <v>44518.495699999999</v>
      </c>
      <c r="G6028" s="2">
        <f>(Table1[[#This Row],[Belastbaar loon]]-Table1[[#This Row],[Netto loon]])/Table1[[#This Row],[Belastbaar loon]]</f>
        <v>0.34628719548905301</v>
      </c>
      <c r="H6028" s="14">
        <f t="shared" ca="1" si="88"/>
        <v>23577.6021</v>
      </c>
      <c r="I6028" s="14">
        <f ca="1">IF(ROW()=2, Table1[[#This Row],[Netto loon]], INDIRECT(ADDRESS(ROW()-1,COLUMN(F:F))))</f>
        <v>44513.397899999996</v>
      </c>
      <c r="J6028" s="6">
        <f ca="1">IF(ROW()=2, 0, Table1[[#This Row],[Belastbaar loon]]-INDIRECT(ADDRESS(ROW()-1,COLUMN(A:A))))</f>
        <v>10</v>
      </c>
      <c r="K6028" s="6">
        <f ca="1">Table1[[#This Row],[Netto loon]]-Table1[[#This Row],[Netto vorige schijf]]</f>
        <v>5.0978000000031898</v>
      </c>
      <c r="L6028" s="2">
        <f ca="1">(Table1[[#This Row],[Bruto tov vorige schijf]]-Table1[[#This Row],[Netto tov vorige schijf]])/MAX(Table1[[#This Row],[Bruto tov vorige schijf]],1)</f>
        <v>0.49021999999968102</v>
      </c>
    </row>
    <row r="6029" spans="1:12" x14ac:dyDescent="0.25">
      <c r="A6029" s="14">
        <v>68111</v>
      </c>
      <c r="B6029" s="6">
        <f>LoonHeffing2020(Table1[[#This Row],[Belastbaar loon]])</f>
        <v>25439.458500000001</v>
      </c>
      <c r="C6029" s="6">
        <f>AlgemeneHeffingsKorting2020(Table1[[#This Row],[Belastbaar loon]])</f>
        <v>22.472000000000019</v>
      </c>
      <c r="D6029" s="14">
        <f>ArbeidsKorting2020(Table1[[#This Row],[Belastbaar loon]])</f>
        <v>1829.5800000000002</v>
      </c>
      <c r="E6029" s="14">
        <f>MAX(Table1[[#This Row],[Loonheffing]]-Table1[[#This Row],[Algemene Heffingskorting]]-Table1[[#This Row],[Arbeidskorting]],0)</f>
        <v>23587.406499999997</v>
      </c>
      <c r="F6029" s="6">
        <f>Table1[[#This Row],[Belastbaar loon]]-Table1[[#This Row],[Belasting]]</f>
        <v>44523.593500000003</v>
      </c>
      <c r="G6029" s="2">
        <f>(Table1[[#This Row],[Belastbaar loon]]-Table1[[#This Row],[Netto loon]])/Table1[[#This Row],[Belastbaar loon]]</f>
        <v>0.34630832758291608</v>
      </c>
      <c r="H6029" s="14">
        <f t="shared" ca="1" si="88"/>
        <v>23582.504300000001</v>
      </c>
      <c r="I6029" s="14">
        <f ca="1">IF(ROW()=2, Table1[[#This Row],[Netto loon]], INDIRECT(ADDRESS(ROW()-1,COLUMN(F:F))))</f>
        <v>44518.495699999999</v>
      </c>
      <c r="J6029" s="6">
        <f ca="1">IF(ROW()=2, 0, Table1[[#This Row],[Belastbaar loon]]-INDIRECT(ADDRESS(ROW()-1,COLUMN(A:A))))</f>
        <v>10</v>
      </c>
      <c r="K6029" s="6">
        <f ca="1">Table1[[#This Row],[Netto loon]]-Table1[[#This Row],[Netto vorige schijf]]</f>
        <v>5.0978000000031898</v>
      </c>
      <c r="L6029" s="2">
        <f ca="1">(Table1[[#This Row],[Bruto tov vorige schijf]]-Table1[[#This Row],[Netto tov vorige schijf]])/MAX(Table1[[#This Row],[Bruto tov vorige schijf]],1)</f>
        <v>0.49021999999968102</v>
      </c>
    </row>
    <row r="6030" spans="1:12" x14ac:dyDescent="0.25">
      <c r="A6030" s="14">
        <v>68121</v>
      </c>
      <c r="B6030" s="6">
        <f>LoonHeffing2020(Table1[[#This Row],[Belastbaar loon]])</f>
        <v>25443.193500000001</v>
      </c>
      <c r="C6030" s="6">
        <f>AlgemeneHeffingsKorting2020(Table1[[#This Row],[Belastbaar loon]])</f>
        <v>21.904800000000019</v>
      </c>
      <c r="D6030" s="14">
        <f>ArbeidsKorting2020(Table1[[#This Row],[Belastbaar loon]])</f>
        <v>1828.98</v>
      </c>
      <c r="E6030" s="14">
        <f>MAX(Table1[[#This Row],[Loonheffing]]-Table1[[#This Row],[Algemene Heffingskorting]]-Table1[[#This Row],[Arbeidskorting]],0)</f>
        <v>23592.308700000001</v>
      </c>
      <c r="F6030" s="6">
        <f>Table1[[#This Row],[Belastbaar loon]]-Table1[[#This Row],[Belasting]]</f>
        <v>44528.691299999999</v>
      </c>
      <c r="G6030" s="2">
        <f>(Table1[[#This Row],[Belastbaar loon]]-Table1[[#This Row],[Netto loon]])/Table1[[#This Row],[Belastbaar loon]]</f>
        <v>0.34632945347249749</v>
      </c>
      <c r="H6030" s="14">
        <f t="shared" ca="1" si="88"/>
        <v>23587.406499999997</v>
      </c>
      <c r="I6030" s="14">
        <f ca="1">IF(ROW()=2, Table1[[#This Row],[Netto loon]], INDIRECT(ADDRESS(ROW()-1,COLUMN(F:F))))</f>
        <v>44523.593500000003</v>
      </c>
      <c r="J6030" s="6">
        <f ca="1">IF(ROW()=2, 0, Table1[[#This Row],[Belastbaar loon]]-INDIRECT(ADDRESS(ROW()-1,COLUMN(A:A))))</f>
        <v>10</v>
      </c>
      <c r="K6030" s="6">
        <f ca="1">Table1[[#This Row],[Netto loon]]-Table1[[#This Row],[Netto vorige schijf]]</f>
        <v>5.0977999999959138</v>
      </c>
      <c r="L6030" s="2">
        <f ca="1">(Table1[[#This Row],[Bruto tov vorige schijf]]-Table1[[#This Row],[Netto tov vorige schijf]])/MAX(Table1[[#This Row],[Bruto tov vorige schijf]],1)</f>
        <v>0.49022000000040861</v>
      </c>
    </row>
    <row r="6031" spans="1:12" x14ac:dyDescent="0.25">
      <c r="A6031" s="14">
        <v>68131</v>
      </c>
      <c r="B6031" s="6">
        <f>LoonHeffing2020(Table1[[#This Row],[Belastbaar loon]])</f>
        <v>25446.928499999998</v>
      </c>
      <c r="C6031" s="6">
        <f>AlgemeneHeffingsKorting2020(Table1[[#This Row],[Belastbaar loon]])</f>
        <v>21.33760000000002</v>
      </c>
      <c r="D6031" s="14">
        <f>ArbeidsKorting2020(Table1[[#This Row],[Belastbaar loon]])</f>
        <v>1828.38</v>
      </c>
      <c r="E6031" s="14">
        <f>MAX(Table1[[#This Row],[Loonheffing]]-Table1[[#This Row],[Algemene Heffingskorting]]-Table1[[#This Row],[Arbeidskorting]],0)</f>
        <v>23597.210899999998</v>
      </c>
      <c r="F6031" s="6">
        <f>Table1[[#This Row],[Belastbaar loon]]-Table1[[#This Row],[Belasting]]</f>
        <v>44533.789100000002</v>
      </c>
      <c r="G6031" s="2">
        <f>(Table1[[#This Row],[Belastbaar loon]]-Table1[[#This Row],[Netto loon]])/Table1[[#This Row],[Belastbaar loon]]</f>
        <v>0.34635057316052897</v>
      </c>
      <c r="H6031" s="14">
        <f t="shared" ca="1" si="88"/>
        <v>23592.308700000001</v>
      </c>
      <c r="I6031" s="14">
        <f ca="1">IF(ROW()=2, Table1[[#This Row],[Netto loon]], INDIRECT(ADDRESS(ROW()-1,COLUMN(F:F))))</f>
        <v>44528.691299999999</v>
      </c>
      <c r="J6031" s="6">
        <f ca="1">IF(ROW()=2, 0, Table1[[#This Row],[Belastbaar loon]]-INDIRECT(ADDRESS(ROW()-1,COLUMN(A:A))))</f>
        <v>10</v>
      </c>
      <c r="K6031" s="6">
        <f ca="1">Table1[[#This Row],[Netto loon]]-Table1[[#This Row],[Netto vorige schijf]]</f>
        <v>5.0978000000031898</v>
      </c>
      <c r="L6031" s="2">
        <f ca="1">(Table1[[#This Row],[Bruto tov vorige schijf]]-Table1[[#This Row],[Netto tov vorige schijf]])/MAX(Table1[[#This Row],[Bruto tov vorige schijf]],1)</f>
        <v>0.49021999999968102</v>
      </c>
    </row>
    <row r="6032" spans="1:12" x14ac:dyDescent="0.25">
      <c r="A6032" s="14">
        <v>68141</v>
      </c>
      <c r="B6032" s="6">
        <f>LoonHeffing2020(Table1[[#This Row],[Belastbaar loon]])</f>
        <v>25450.663499999999</v>
      </c>
      <c r="C6032" s="6">
        <f>AlgemeneHeffingsKorting2020(Table1[[#This Row],[Belastbaar loon]])</f>
        <v>20.77040000000002</v>
      </c>
      <c r="D6032" s="14">
        <f>ArbeidsKorting2020(Table1[[#This Row],[Belastbaar loon]])</f>
        <v>1827.78</v>
      </c>
      <c r="E6032" s="14">
        <f>MAX(Table1[[#This Row],[Loonheffing]]-Table1[[#This Row],[Algemene Heffingskorting]]-Table1[[#This Row],[Arbeidskorting]],0)</f>
        <v>23602.113099999999</v>
      </c>
      <c r="F6032" s="6">
        <f>Table1[[#This Row],[Belastbaar loon]]-Table1[[#This Row],[Belasting]]</f>
        <v>44538.886899999998</v>
      </c>
      <c r="G6032" s="2">
        <f>(Table1[[#This Row],[Belastbaar loon]]-Table1[[#This Row],[Netto loon]])/Table1[[#This Row],[Belastbaar loon]]</f>
        <v>0.346371686649741</v>
      </c>
      <c r="H6032" s="14">
        <f t="shared" ca="1" si="88"/>
        <v>23597.210899999998</v>
      </c>
      <c r="I6032" s="14">
        <f ca="1">IF(ROW()=2, Table1[[#This Row],[Netto loon]], INDIRECT(ADDRESS(ROW()-1,COLUMN(F:F))))</f>
        <v>44533.789100000002</v>
      </c>
      <c r="J6032" s="6">
        <f ca="1">IF(ROW()=2, 0, Table1[[#This Row],[Belastbaar loon]]-INDIRECT(ADDRESS(ROW()-1,COLUMN(A:A))))</f>
        <v>10</v>
      </c>
      <c r="K6032" s="6">
        <f ca="1">Table1[[#This Row],[Netto loon]]-Table1[[#This Row],[Netto vorige schijf]]</f>
        <v>5.0977999999959138</v>
      </c>
      <c r="L6032" s="2">
        <f ca="1">(Table1[[#This Row],[Bruto tov vorige schijf]]-Table1[[#This Row],[Netto tov vorige schijf]])/MAX(Table1[[#This Row],[Bruto tov vorige schijf]],1)</f>
        <v>0.49022000000040861</v>
      </c>
    </row>
    <row r="6033" spans="1:12" x14ac:dyDescent="0.25">
      <c r="A6033" s="14">
        <v>68151</v>
      </c>
      <c r="B6033" s="6">
        <f>LoonHeffing2020(Table1[[#This Row],[Belastbaar loon]])</f>
        <v>25454.398499999999</v>
      </c>
      <c r="C6033" s="6">
        <f>AlgemeneHeffingsKorting2020(Table1[[#This Row],[Belastbaar loon]])</f>
        <v>20.20320000000002</v>
      </c>
      <c r="D6033" s="14">
        <f>ArbeidsKorting2020(Table1[[#This Row],[Belastbaar loon]])</f>
        <v>1827.18</v>
      </c>
      <c r="E6033" s="14">
        <f>MAX(Table1[[#This Row],[Loonheffing]]-Table1[[#This Row],[Algemene Heffingskorting]]-Table1[[#This Row],[Arbeidskorting]],0)</f>
        <v>23607.015299999999</v>
      </c>
      <c r="F6033" s="6">
        <f>Table1[[#This Row],[Belastbaar loon]]-Table1[[#This Row],[Belasting]]</f>
        <v>44543.984700000001</v>
      </c>
      <c r="G6033" s="2">
        <f>(Table1[[#This Row],[Belastbaar loon]]-Table1[[#This Row],[Netto loon]])/Table1[[#This Row],[Belastbaar loon]]</f>
        <v>0.34639279394286215</v>
      </c>
      <c r="H6033" s="14">
        <f t="shared" ca="1" si="88"/>
        <v>23602.113099999999</v>
      </c>
      <c r="I6033" s="14">
        <f ca="1">IF(ROW()=2, Table1[[#This Row],[Netto loon]], INDIRECT(ADDRESS(ROW()-1,COLUMN(F:F))))</f>
        <v>44538.886899999998</v>
      </c>
      <c r="J6033" s="6">
        <f ca="1">IF(ROW()=2, 0, Table1[[#This Row],[Belastbaar loon]]-INDIRECT(ADDRESS(ROW()-1,COLUMN(A:A))))</f>
        <v>10</v>
      </c>
      <c r="K6033" s="6">
        <f ca="1">Table1[[#This Row],[Netto loon]]-Table1[[#This Row],[Netto vorige schijf]]</f>
        <v>5.0978000000031898</v>
      </c>
      <c r="L6033" s="2">
        <f ca="1">(Table1[[#This Row],[Bruto tov vorige schijf]]-Table1[[#This Row],[Netto tov vorige schijf]])/MAX(Table1[[#This Row],[Bruto tov vorige schijf]],1)</f>
        <v>0.49021999999968102</v>
      </c>
    </row>
    <row r="6034" spans="1:12" x14ac:dyDescent="0.25">
      <c r="A6034" s="14">
        <v>68161</v>
      </c>
      <c r="B6034" s="6">
        <f>LoonHeffing2020(Table1[[#This Row],[Belastbaar loon]])</f>
        <v>25458.1335</v>
      </c>
      <c r="C6034" s="6">
        <f>AlgemeneHeffingsKorting2020(Table1[[#This Row],[Belastbaar loon]])</f>
        <v>19.636000000000021</v>
      </c>
      <c r="D6034" s="14">
        <f>ArbeidsKorting2020(Table1[[#This Row],[Belastbaar loon]])</f>
        <v>1826.5800000000002</v>
      </c>
      <c r="E6034" s="14">
        <f>MAX(Table1[[#This Row],[Loonheffing]]-Table1[[#This Row],[Algemene Heffingskorting]]-Table1[[#This Row],[Arbeidskorting]],0)</f>
        <v>23611.9175</v>
      </c>
      <c r="F6034" s="6">
        <f>Table1[[#This Row],[Belastbaar loon]]-Table1[[#This Row],[Belasting]]</f>
        <v>44549.082500000004</v>
      </c>
      <c r="G6034" s="2">
        <f>(Table1[[#This Row],[Belastbaar loon]]-Table1[[#This Row],[Netto loon]])/Table1[[#This Row],[Belastbaar loon]]</f>
        <v>0.3464138950426196</v>
      </c>
      <c r="H6034" s="14">
        <f t="shared" ca="1" si="88"/>
        <v>23607.015299999999</v>
      </c>
      <c r="I6034" s="14">
        <f ca="1">IF(ROW()=2, Table1[[#This Row],[Netto loon]], INDIRECT(ADDRESS(ROW()-1,COLUMN(F:F))))</f>
        <v>44543.984700000001</v>
      </c>
      <c r="J6034" s="6">
        <f ca="1">IF(ROW()=2, 0, Table1[[#This Row],[Belastbaar loon]]-INDIRECT(ADDRESS(ROW()-1,COLUMN(A:A))))</f>
        <v>10</v>
      </c>
      <c r="K6034" s="6">
        <f ca="1">Table1[[#This Row],[Netto loon]]-Table1[[#This Row],[Netto vorige schijf]]</f>
        <v>5.0978000000031898</v>
      </c>
      <c r="L6034" s="2">
        <f ca="1">(Table1[[#This Row],[Bruto tov vorige schijf]]-Table1[[#This Row],[Netto tov vorige schijf]])/MAX(Table1[[#This Row],[Bruto tov vorige schijf]],1)</f>
        <v>0.49021999999968102</v>
      </c>
    </row>
    <row r="6035" spans="1:12" x14ac:dyDescent="0.25">
      <c r="A6035" s="14">
        <v>68171</v>
      </c>
      <c r="B6035" s="6">
        <f>LoonHeffing2020(Table1[[#This Row],[Belastbaar loon]])</f>
        <v>25461.8685</v>
      </c>
      <c r="C6035" s="6">
        <f>AlgemeneHeffingsKorting2020(Table1[[#This Row],[Belastbaar loon]])</f>
        <v>19.068800000000021</v>
      </c>
      <c r="D6035" s="14">
        <f>ArbeidsKorting2020(Table1[[#This Row],[Belastbaar loon]])</f>
        <v>1825.98</v>
      </c>
      <c r="E6035" s="14">
        <f>MAX(Table1[[#This Row],[Loonheffing]]-Table1[[#This Row],[Algemene Heffingskorting]]-Table1[[#This Row],[Arbeidskorting]],0)</f>
        <v>23616.8197</v>
      </c>
      <c r="F6035" s="6">
        <f>Table1[[#This Row],[Belastbaar loon]]-Table1[[#This Row],[Belasting]]</f>
        <v>44554.1803</v>
      </c>
      <c r="G6035" s="2">
        <f>(Table1[[#This Row],[Belastbaar loon]]-Table1[[#This Row],[Netto loon]])/Table1[[#This Row],[Belastbaar loon]]</f>
        <v>0.34643498995173899</v>
      </c>
      <c r="H6035" s="14">
        <f t="shared" ca="1" si="88"/>
        <v>23611.9175</v>
      </c>
      <c r="I6035" s="14">
        <f ca="1">IF(ROW()=2, Table1[[#This Row],[Netto loon]], INDIRECT(ADDRESS(ROW()-1,COLUMN(F:F))))</f>
        <v>44549.082500000004</v>
      </c>
      <c r="J6035" s="6">
        <f ca="1">IF(ROW()=2, 0, Table1[[#This Row],[Belastbaar loon]]-INDIRECT(ADDRESS(ROW()-1,COLUMN(A:A))))</f>
        <v>10</v>
      </c>
      <c r="K6035" s="6">
        <f ca="1">Table1[[#This Row],[Netto loon]]-Table1[[#This Row],[Netto vorige schijf]]</f>
        <v>5.0977999999959138</v>
      </c>
      <c r="L6035" s="2">
        <f ca="1">(Table1[[#This Row],[Bruto tov vorige schijf]]-Table1[[#This Row],[Netto tov vorige schijf]])/MAX(Table1[[#This Row],[Bruto tov vorige schijf]],1)</f>
        <v>0.49022000000040861</v>
      </c>
    </row>
    <row r="6036" spans="1:12" x14ac:dyDescent="0.25">
      <c r="A6036" s="14">
        <v>68181</v>
      </c>
      <c r="B6036" s="6">
        <f>LoonHeffing2020(Table1[[#This Row],[Belastbaar loon]])</f>
        <v>25465.603500000001</v>
      </c>
      <c r="C6036" s="6">
        <f>AlgemeneHeffingsKorting2020(Table1[[#This Row],[Belastbaar loon]])</f>
        <v>18.501600000000021</v>
      </c>
      <c r="D6036" s="14">
        <f>ArbeidsKorting2020(Table1[[#This Row],[Belastbaar loon]])</f>
        <v>1825.38</v>
      </c>
      <c r="E6036" s="14">
        <f>MAX(Table1[[#This Row],[Loonheffing]]-Table1[[#This Row],[Algemene Heffingskorting]]-Table1[[#This Row],[Arbeidskorting]],0)</f>
        <v>23621.7219</v>
      </c>
      <c r="F6036" s="6">
        <f>Table1[[#This Row],[Belastbaar loon]]-Table1[[#This Row],[Belasting]]</f>
        <v>44559.278099999996</v>
      </c>
      <c r="G6036" s="2">
        <f>(Table1[[#This Row],[Belastbaar loon]]-Table1[[#This Row],[Netto loon]])/Table1[[#This Row],[Belastbaar loon]]</f>
        <v>0.34645607867294415</v>
      </c>
      <c r="H6036" s="14">
        <f t="shared" ca="1" si="88"/>
        <v>23616.8197</v>
      </c>
      <c r="I6036" s="14">
        <f ca="1">IF(ROW()=2, Table1[[#This Row],[Netto loon]], INDIRECT(ADDRESS(ROW()-1,COLUMN(F:F))))</f>
        <v>44554.1803</v>
      </c>
      <c r="J6036" s="6">
        <f ca="1">IF(ROW()=2, 0, Table1[[#This Row],[Belastbaar loon]]-INDIRECT(ADDRESS(ROW()-1,COLUMN(A:A))))</f>
        <v>10</v>
      </c>
      <c r="K6036" s="6">
        <f ca="1">Table1[[#This Row],[Netto loon]]-Table1[[#This Row],[Netto vorige schijf]]</f>
        <v>5.0977999999959138</v>
      </c>
      <c r="L6036" s="2">
        <f ca="1">(Table1[[#This Row],[Bruto tov vorige schijf]]-Table1[[#This Row],[Netto tov vorige schijf]])/MAX(Table1[[#This Row],[Bruto tov vorige schijf]],1)</f>
        <v>0.49022000000040861</v>
      </c>
    </row>
    <row r="6037" spans="1:12" x14ac:dyDescent="0.25">
      <c r="A6037" s="14">
        <v>68191</v>
      </c>
      <c r="B6037" s="6">
        <f>LoonHeffing2020(Table1[[#This Row],[Belastbaar loon]])</f>
        <v>25469.338500000002</v>
      </c>
      <c r="C6037" s="6">
        <f>AlgemeneHeffingsKorting2020(Table1[[#This Row],[Belastbaar loon]])</f>
        <v>17.934400000000018</v>
      </c>
      <c r="D6037" s="14">
        <f>ArbeidsKorting2020(Table1[[#This Row],[Belastbaar loon]])</f>
        <v>1824.78</v>
      </c>
      <c r="E6037" s="14">
        <f>MAX(Table1[[#This Row],[Loonheffing]]-Table1[[#This Row],[Algemene Heffingskorting]]-Table1[[#This Row],[Arbeidskorting]],0)</f>
        <v>23626.624100000005</v>
      </c>
      <c r="F6037" s="6">
        <f>Table1[[#This Row],[Belastbaar loon]]-Table1[[#This Row],[Belasting]]</f>
        <v>44564.375899999999</v>
      </c>
      <c r="G6037" s="2">
        <f>(Table1[[#This Row],[Belastbaar loon]]-Table1[[#This Row],[Netto loon]])/Table1[[#This Row],[Belastbaar loon]]</f>
        <v>0.34647716120895722</v>
      </c>
      <c r="H6037" s="14">
        <f t="shared" ca="1" si="88"/>
        <v>23621.7219</v>
      </c>
      <c r="I6037" s="14">
        <f ca="1">IF(ROW()=2, Table1[[#This Row],[Netto loon]], INDIRECT(ADDRESS(ROW()-1,COLUMN(F:F))))</f>
        <v>44559.278099999996</v>
      </c>
      <c r="J6037" s="6">
        <f ca="1">IF(ROW()=2, 0, Table1[[#This Row],[Belastbaar loon]]-INDIRECT(ADDRESS(ROW()-1,COLUMN(A:A))))</f>
        <v>10</v>
      </c>
      <c r="K6037" s="6">
        <f ca="1">Table1[[#This Row],[Netto loon]]-Table1[[#This Row],[Netto vorige schijf]]</f>
        <v>5.0978000000031898</v>
      </c>
      <c r="L6037" s="2">
        <f ca="1">(Table1[[#This Row],[Bruto tov vorige schijf]]-Table1[[#This Row],[Netto tov vorige schijf]])/MAX(Table1[[#This Row],[Bruto tov vorige schijf]],1)</f>
        <v>0.49021999999968102</v>
      </c>
    </row>
    <row r="6038" spans="1:12" x14ac:dyDescent="0.25">
      <c r="A6038" s="14">
        <v>68201</v>
      </c>
      <c r="B6038" s="6">
        <f>LoonHeffing2020(Table1[[#This Row],[Belastbaar loon]])</f>
        <v>25473.073499999999</v>
      </c>
      <c r="C6038" s="6">
        <f>AlgemeneHeffingsKorting2020(Table1[[#This Row],[Belastbaar loon]])</f>
        <v>17.367200000000018</v>
      </c>
      <c r="D6038" s="14">
        <f>ArbeidsKorting2020(Table1[[#This Row],[Belastbaar loon]])</f>
        <v>1824.18</v>
      </c>
      <c r="E6038" s="14">
        <f>MAX(Table1[[#This Row],[Loonheffing]]-Table1[[#This Row],[Algemene Heffingskorting]]-Table1[[#This Row],[Arbeidskorting]],0)</f>
        <v>23631.526299999998</v>
      </c>
      <c r="F6038" s="6">
        <f>Table1[[#This Row],[Belastbaar loon]]-Table1[[#This Row],[Belasting]]</f>
        <v>44569.473700000002</v>
      </c>
      <c r="G6038" s="2">
        <f>(Table1[[#This Row],[Belastbaar loon]]-Table1[[#This Row],[Netto loon]])/Table1[[#This Row],[Belastbaar loon]]</f>
        <v>0.34649823756249903</v>
      </c>
      <c r="H6038" s="14">
        <f t="shared" ca="1" si="88"/>
        <v>23626.624100000005</v>
      </c>
      <c r="I6038" s="14">
        <f ca="1">IF(ROW()=2, Table1[[#This Row],[Netto loon]], INDIRECT(ADDRESS(ROW()-1,COLUMN(F:F))))</f>
        <v>44564.375899999999</v>
      </c>
      <c r="J6038" s="6">
        <f ca="1">IF(ROW()=2, 0, Table1[[#This Row],[Belastbaar loon]]-INDIRECT(ADDRESS(ROW()-1,COLUMN(A:A))))</f>
        <v>10</v>
      </c>
      <c r="K6038" s="6">
        <f ca="1">Table1[[#This Row],[Netto loon]]-Table1[[#This Row],[Netto vorige schijf]]</f>
        <v>5.0978000000031898</v>
      </c>
      <c r="L6038" s="2">
        <f ca="1">(Table1[[#This Row],[Bruto tov vorige schijf]]-Table1[[#This Row],[Netto tov vorige schijf]])/MAX(Table1[[#This Row],[Bruto tov vorige schijf]],1)</f>
        <v>0.49021999999968102</v>
      </c>
    </row>
    <row r="6039" spans="1:12" x14ac:dyDescent="0.25">
      <c r="A6039" s="14">
        <v>68211</v>
      </c>
      <c r="B6039" s="6">
        <f>LoonHeffing2020(Table1[[#This Row],[Belastbaar loon]])</f>
        <v>25476.808499999999</v>
      </c>
      <c r="C6039" s="6">
        <f>AlgemeneHeffingsKorting2020(Table1[[#This Row],[Belastbaar loon]])</f>
        <v>16.800000000000018</v>
      </c>
      <c r="D6039" s="14">
        <f>ArbeidsKorting2020(Table1[[#This Row],[Belastbaar loon]])</f>
        <v>1823.5800000000002</v>
      </c>
      <c r="E6039" s="14">
        <f>MAX(Table1[[#This Row],[Loonheffing]]-Table1[[#This Row],[Algemene Heffingskorting]]-Table1[[#This Row],[Arbeidskorting]],0)</f>
        <v>23636.428499999998</v>
      </c>
      <c r="F6039" s="6">
        <f>Table1[[#This Row],[Belastbaar loon]]-Table1[[#This Row],[Belasting]]</f>
        <v>44574.571500000005</v>
      </c>
      <c r="G6039" s="2">
        <f>(Table1[[#This Row],[Belastbaar loon]]-Table1[[#This Row],[Netto loon]])/Table1[[#This Row],[Belastbaar loon]]</f>
        <v>0.34651930773628881</v>
      </c>
      <c r="H6039" s="14">
        <f t="shared" ca="1" si="88"/>
        <v>23631.526299999998</v>
      </c>
      <c r="I6039" s="14">
        <f ca="1">IF(ROW()=2, Table1[[#This Row],[Netto loon]], INDIRECT(ADDRESS(ROW()-1,COLUMN(F:F))))</f>
        <v>44569.473700000002</v>
      </c>
      <c r="J6039" s="6">
        <f ca="1">IF(ROW()=2, 0, Table1[[#This Row],[Belastbaar loon]]-INDIRECT(ADDRESS(ROW()-1,COLUMN(A:A))))</f>
        <v>10</v>
      </c>
      <c r="K6039" s="6">
        <f ca="1">Table1[[#This Row],[Netto loon]]-Table1[[#This Row],[Netto vorige schijf]]</f>
        <v>5.0978000000031898</v>
      </c>
      <c r="L6039" s="2">
        <f ca="1">(Table1[[#This Row],[Bruto tov vorige schijf]]-Table1[[#This Row],[Netto tov vorige schijf]])/MAX(Table1[[#This Row],[Bruto tov vorige schijf]],1)</f>
        <v>0.49021999999968102</v>
      </c>
    </row>
    <row r="6040" spans="1:12" x14ac:dyDescent="0.25">
      <c r="A6040" s="14">
        <v>68221</v>
      </c>
      <c r="B6040" s="6">
        <f>LoonHeffing2020(Table1[[#This Row],[Belastbaar loon]])</f>
        <v>25480.5435</v>
      </c>
      <c r="C6040" s="6">
        <f>AlgemeneHeffingsKorting2020(Table1[[#This Row],[Belastbaar loon]])</f>
        <v>16.232800000000019</v>
      </c>
      <c r="D6040" s="14">
        <f>ArbeidsKorting2020(Table1[[#This Row],[Belastbaar loon]])</f>
        <v>1822.98</v>
      </c>
      <c r="E6040" s="14">
        <f>MAX(Table1[[#This Row],[Loonheffing]]-Table1[[#This Row],[Algemene Heffingskorting]]-Table1[[#This Row],[Arbeidskorting]],0)</f>
        <v>23641.330699999999</v>
      </c>
      <c r="F6040" s="6">
        <f>Table1[[#This Row],[Belastbaar loon]]-Table1[[#This Row],[Belasting]]</f>
        <v>44579.669300000001</v>
      </c>
      <c r="G6040" s="2">
        <f>(Table1[[#This Row],[Belastbaar loon]]-Table1[[#This Row],[Netto loon]])/Table1[[#This Row],[Belastbaar loon]]</f>
        <v>0.34654037173304408</v>
      </c>
      <c r="H6040" s="14">
        <f t="shared" ca="1" si="88"/>
        <v>23636.428499999998</v>
      </c>
      <c r="I6040" s="14">
        <f ca="1">IF(ROW()=2, Table1[[#This Row],[Netto loon]], INDIRECT(ADDRESS(ROW()-1,COLUMN(F:F))))</f>
        <v>44574.571500000005</v>
      </c>
      <c r="J6040" s="6">
        <f ca="1">IF(ROW()=2, 0, Table1[[#This Row],[Belastbaar loon]]-INDIRECT(ADDRESS(ROW()-1,COLUMN(A:A))))</f>
        <v>10</v>
      </c>
      <c r="K6040" s="6">
        <f ca="1">Table1[[#This Row],[Netto loon]]-Table1[[#This Row],[Netto vorige schijf]]</f>
        <v>5.0977999999959138</v>
      </c>
      <c r="L6040" s="2">
        <f ca="1">(Table1[[#This Row],[Bruto tov vorige schijf]]-Table1[[#This Row],[Netto tov vorige schijf]])/MAX(Table1[[#This Row],[Bruto tov vorige schijf]],1)</f>
        <v>0.49022000000040861</v>
      </c>
    </row>
    <row r="6041" spans="1:12" x14ac:dyDescent="0.25">
      <c r="A6041" s="14">
        <v>68231</v>
      </c>
      <c r="B6041" s="6">
        <f>LoonHeffing2020(Table1[[#This Row],[Belastbaar loon]])</f>
        <v>25484.2785</v>
      </c>
      <c r="C6041" s="6">
        <f>AlgemeneHeffingsKorting2020(Table1[[#This Row],[Belastbaar loon]])</f>
        <v>15.665600000000019</v>
      </c>
      <c r="D6041" s="14">
        <f>ArbeidsKorting2020(Table1[[#This Row],[Belastbaar loon]])</f>
        <v>1822.38</v>
      </c>
      <c r="E6041" s="14">
        <f>MAX(Table1[[#This Row],[Loonheffing]]-Table1[[#This Row],[Algemene Heffingskorting]]-Table1[[#This Row],[Arbeidskorting]],0)</f>
        <v>23646.232899999999</v>
      </c>
      <c r="F6041" s="6">
        <f>Table1[[#This Row],[Belastbaar loon]]-Table1[[#This Row],[Belasting]]</f>
        <v>44584.767099999997</v>
      </c>
      <c r="G6041" s="2">
        <f>(Table1[[#This Row],[Belastbaar loon]]-Table1[[#This Row],[Netto loon]])/Table1[[#This Row],[Belastbaar loon]]</f>
        <v>0.34656142955548069</v>
      </c>
      <c r="H6041" s="14">
        <f t="shared" ca="1" si="88"/>
        <v>23641.330699999999</v>
      </c>
      <c r="I6041" s="14">
        <f ca="1">IF(ROW()=2, Table1[[#This Row],[Netto loon]], INDIRECT(ADDRESS(ROW()-1,COLUMN(F:F))))</f>
        <v>44579.669300000001</v>
      </c>
      <c r="J6041" s="6">
        <f ca="1">IF(ROW()=2, 0, Table1[[#This Row],[Belastbaar loon]]-INDIRECT(ADDRESS(ROW()-1,COLUMN(A:A))))</f>
        <v>10</v>
      </c>
      <c r="K6041" s="6">
        <f ca="1">Table1[[#This Row],[Netto loon]]-Table1[[#This Row],[Netto vorige schijf]]</f>
        <v>5.0977999999959138</v>
      </c>
      <c r="L6041" s="2">
        <f ca="1">(Table1[[#This Row],[Bruto tov vorige schijf]]-Table1[[#This Row],[Netto tov vorige schijf]])/MAX(Table1[[#This Row],[Bruto tov vorige schijf]],1)</f>
        <v>0.49022000000040861</v>
      </c>
    </row>
    <row r="6042" spans="1:12" x14ac:dyDescent="0.25">
      <c r="A6042" s="14">
        <v>68241</v>
      </c>
      <c r="B6042" s="6">
        <f>LoonHeffing2020(Table1[[#This Row],[Belastbaar loon]])</f>
        <v>25488.013500000001</v>
      </c>
      <c r="C6042" s="6">
        <f>AlgemeneHeffingsKorting2020(Table1[[#This Row],[Belastbaar loon]])</f>
        <v>15.098400000000019</v>
      </c>
      <c r="D6042" s="14">
        <f>ArbeidsKorting2020(Table1[[#This Row],[Belastbaar loon]])</f>
        <v>1821.78</v>
      </c>
      <c r="E6042" s="14">
        <f>MAX(Table1[[#This Row],[Loonheffing]]-Table1[[#This Row],[Algemene Heffingskorting]]-Table1[[#This Row],[Arbeidskorting]],0)</f>
        <v>23651.135100000003</v>
      </c>
      <c r="F6042" s="6">
        <f>Table1[[#This Row],[Belastbaar loon]]-Table1[[#This Row],[Belasting]]</f>
        <v>44589.8649</v>
      </c>
      <c r="G6042" s="2">
        <f>(Table1[[#This Row],[Belastbaar loon]]-Table1[[#This Row],[Netto loon]])/Table1[[#This Row],[Belastbaar loon]]</f>
        <v>0.34658248120631291</v>
      </c>
      <c r="H6042" s="14">
        <f t="shared" ref="H6042:H6105" ca="1" si="89">IF(ROW()=2, 0, INDIRECT(ADDRESS(ROW()-1,COLUMN(E:E))))</f>
        <v>23646.232899999999</v>
      </c>
      <c r="I6042" s="14">
        <f ca="1">IF(ROW()=2, Table1[[#This Row],[Netto loon]], INDIRECT(ADDRESS(ROW()-1,COLUMN(F:F))))</f>
        <v>44584.767099999997</v>
      </c>
      <c r="J6042" s="6">
        <f ca="1">IF(ROW()=2, 0, Table1[[#This Row],[Belastbaar loon]]-INDIRECT(ADDRESS(ROW()-1,COLUMN(A:A))))</f>
        <v>10</v>
      </c>
      <c r="K6042" s="6">
        <f ca="1">Table1[[#This Row],[Netto loon]]-Table1[[#This Row],[Netto vorige schijf]]</f>
        <v>5.0978000000031898</v>
      </c>
      <c r="L6042" s="2">
        <f ca="1">(Table1[[#This Row],[Bruto tov vorige schijf]]-Table1[[#This Row],[Netto tov vorige schijf]])/MAX(Table1[[#This Row],[Bruto tov vorige schijf]],1)</f>
        <v>0.49021999999968102</v>
      </c>
    </row>
    <row r="6043" spans="1:12" x14ac:dyDescent="0.25">
      <c r="A6043" s="14">
        <v>68251</v>
      </c>
      <c r="B6043" s="6">
        <f>LoonHeffing2020(Table1[[#This Row],[Belastbaar loon]])</f>
        <v>25491.748500000002</v>
      </c>
      <c r="C6043" s="6">
        <f>AlgemeneHeffingsKorting2020(Table1[[#This Row],[Belastbaar loon]])</f>
        <v>14.53120000000002</v>
      </c>
      <c r="D6043" s="14">
        <f>ArbeidsKorting2020(Table1[[#This Row],[Belastbaar loon]])</f>
        <v>1821.18</v>
      </c>
      <c r="E6043" s="14">
        <f>MAX(Table1[[#This Row],[Loonheffing]]-Table1[[#This Row],[Algemene Heffingskorting]]-Table1[[#This Row],[Arbeidskorting]],0)</f>
        <v>23656.0373</v>
      </c>
      <c r="F6043" s="6">
        <f>Table1[[#This Row],[Belastbaar loon]]-Table1[[#This Row],[Belasting]]</f>
        <v>44594.962700000004</v>
      </c>
      <c r="G6043" s="2">
        <f>(Table1[[#This Row],[Belastbaar loon]]-Table1[[#This Row],[Netto loon]])/Table1[[#This Row],[Belastbaar loon]]</f>
        <v>0.34660352668825362</v>
      </c>
      <c r="H6043" s="14">
        <f t="shared" ca="1" si="89"/>
        <v>23651.135100000003</v>
      </c>
      <c r="I6043" s="14">
        <f ca="1">IF(ROW()=2, Table1[[#This Row],[Netto loon]], INDIRECT(ADDRESS(ROW()-1,COLUMN(F:F))))</f>
        <v>44589.8649</v>
      </c>
      <c r="J6043" s="6">
        <f ca="1">IF(ROW()=2, 0, Table1[[#This Row],[Belastbaar loon]]-INDIRECT(ADDRESS(ROW()-1,COLUMN(A:A))))</f>
        <v>10</v>
      </c>
      <c r="K6043" s="6">
        <f ca="1">Table1[[#This Row],[Netto loon]]-Table1[[#This Row],[Netto vorige schijf]]</f>
        <v>5.0978000000031898</v>
      </c>
      <c r="L6043" s="2">
        <f ca="1">(Table1[[#This Row],[Bruto tov vorige schijf]]-Table1[[#This Row],[Netto tov vorige schijf]])/MAX(Table1[[#This Row],[Bruto tov vorige schijf]],1)</f>
        <v>0.49021999999968102</v>
      </c>
    </row>
    <row r="6044" spans="1:12" x14ac:dyDescent="0.25">
      <c r="A6044" s="14">
        <v>68261</v>
      </c>
      <c r="B6044" s="6">
        <f>LoonHeffing2020(Table1[[#This Row],[Belastbaar loon]])</f>
        <v>25495.483499999998</v>
      </c>
      <c r="C6044" s="6">
        <f>AlgemeneHeffingsKorting2020(Table1[[#This Row],[Belastbaar loon]])</f>
        <v>13.96400000000002</v>
      </c>
      <c r="D6044" s="14">
        <f>ArbeidsKorting2020(Table1[[#This Row],[Belastbaar loon]])</f>
        <v>1820.5800000000002</v>
      </c>
      <c r="E6044" s="14">
        <f>MAX(Table1[[#This Row],[Loonheffing]]-Table1[[#This Row],[Algemene Heffingskorting]]-Table1[[#This Row],[Arbeidskorting]],0)</f>
        <v>23660.939499999997</v>
      </c>
      <c r="F6044" s="6">
        <f>Table1[[#This Row],[Belastbaar loon]]-Table1[[#This Row],[Belasting]]</f>
        <v>44600.060500000007</v>
      </c>
      <c r="G6044" s="2">
        <f>(Table1[[#This Row],[Belastbaar loon]]-Table1[[#This Row],[Netto loon]])/Table1[[#This Row],[Belastbaar loon]]</f>
        <v>0.34662456600401392</v>
      </c>
      <c r="H6044" s="14">
        <f t="shared" ca="1" si="89"/>
        <v>23656.0373</v>
      </c>
      <c r="I6044" s="14">
        <f ca="1">IF(ROW()=2, Table1[[#This Row],[Netto loon]], INDIRECT(ADDRESS(ROW()-1,COLUMN(F:F))))</f>
        <v>44594.962700000004</v>
      </c>
      <c r="J6044" s="6">
        <f ca="1">IF(ROW()=2, 0, Table1[[#This Row],[Belastbaar loon]]-INDIRECT(ADDRESS(ROW()-1,COLUMN(A:A))))</f>
        <v>10</v>
      </c>
      <c r="K6044" s="6">
        <f ca="1">Table1[[#This Row],[Netto loon]]-Table1[[#This Row],[Netto vorige schijf]]</f>
        <v>5.0978000000031898</v>
      </c>
      <c r="L6044" s="2">
        <f ca="1">(Table1[[#This Row],[Bruto tov vorige schijf]]-Table1[[#This Row],[Netto tov vorige schijf]])/MAX(Table1[[#This Row],[Bruto tov vorige schijf]],1)</f>
        <v>0.49021999999968102</v>
      </c>
    </row>
    <row r="6045" spans="1:12" x14ac:dyDescent="0.25">
      <c r="A6045" s="14">
        <v>68271</v>
      </c>
      <c r="B6045" s="6">
        <f>LoonHeffing2020(Table1[[#This Row],[Belastbaar loon]])</f>
        <v>25499.218499999999</v>
      </c>
      <c r="C6045" s="6">
        <f>AlgemeneHeffingsKorting2020(Table1[[#This Row],[Belastbaar loon]])</f>
        <v>13.39680000000002</v>
      </c>
      <c r="D6045" s="14">
        <f>ArbeidsKorting2020(Table1[[#This Row],[Belastbaar loon]])</f>
        <v>1819.98</v>
      </c>
      <c r="E6045" s="14">
        <f>MAX(Table1[[#This Row],[Loonheffing]]-Table1[[#This Row],[Algemene Heffingskorting]]-Table1[[#This Row],[Arbeidskorting]],0)</f>
        <v>23665.841700000001</v>
      </c>
      <c r="F6045" s="6">
        <f>Table1[[#This Row],[Belastbaar loon]]-Table1[[#This Row],[Belasting]]</f>
        <v>44605.158299999996</v>
      </c>
      <c r="G6045" s="2">
        <f>(Table1[[#This Row],[Belastbaar loon]]-Table1[[#This Row],[Netto loon]])/Table1[[#This Row],[Belastbaar loon]]</f>
        <v>0.34664559915630361</v>
      </c>
      <c r="H6045" s="14">
        <f t="shared" ca="1" si="89"/>
        <v>23660.939499999997</v>
      </c>
      <c r="I6045" s="14">
        <f ca="1">IF(ROW()=2, Table1[[#This Row],[Netto loon]], INDIRECT(ADDRESS(ROW()-1,COLUMN(F:F))))</f>
        <v>44600.060500000007</v>
      </c>
      <c r="J6045" s="6">
        <f ca="1">IF(ROW()=2, 0, Table1[[#This Row],[Belastbaar loon]]-INDIRECT(ADDRESS(ROW()-1,COLUMN(A:A))))</f>
        <v>10</v>
      </c>
      <c r="K6045" s="6">
        <f ca="1">Table1[[#This Row],[Netto loon]]-Table1[[#This Row],[Netto vorige schijf]]</f>
        <v>5.0977999999886379</v>
      </c>
      <c r="L6045" s="2">
        <f ca="1">(Table1[[#This Row],[Bruto tov vorige schijf]]-Table1[[#This Row],[Netto tov vorige schijf]])/MAX(Table1[[#This Row],[Bruto tov vorige schijf]],1)</f>
        <v>0.49022000000113619</v>
      </c>
    </row>
    <row r="6046" spans="1:12" x14ac:dyDescent="0.25">
      <c r="A6046" s="14">
        <v>68281</v>
      </c>
      <c r="B6046" s="6">
        <f>LoonHeffing2020(Table1[[#This Row],[Belastbaar loon]])</f>
        <v>25502.9535</v>
      </c>
      <c r="C6046" s="6">
        <f>AlgemeneHeffingsKorting2020(Table1[[#This Row],[Belastbaar loon]])</f>
        <v>12.829600000000021</v>
      </c>
      <c r="D6046" s="14">
        <f>ArbeidsKorting2020(Table1[[#This Row],[Belastbaar loon]])</f>
        <v>1819.38</v>
      </c>
      <c r="E6046" s="14">
        <f>MAX(Table1[[#This Row],[Loonheffing]]-Table1[[#This Row],[Algemene Heffingskorting]]-Table1[[#This Row],[Arbeidskorting]],0)</f>
        <v>23670.743899999998</v>
      </c>
      <c r="F6046" s="6">
        <f>Table1[[#This Row],[Belastbaar loon]]-Table1[[#This Row],[Belasting]]</f>
        <v>44610.256099999999</v>
      </c>
      <c r="G6046" s="2">
        <f>(Table1[[#This Row],[Belastbaar loon]]-Table1[[#This Row],[Netto loon]])/Table1[[#This Row],[Belastbaar loon]]</f>
        <v>0.34666662614783028</v>
      </c>
      <c r="H6046" s="14">
        <f t="shared" ca="1" si="89"/>
        <v>23665.841700000001</v>
      </c>
      <c r="I6046" s="14">
        <f ca="1">IF(ROW()=2, Table1[[#This Row],[Netto loon]], INDIRECT(ADDRESS(ROW()-1,COLUMN(F:F))))</f>
        <v>44605.158299999996</v>
      </c>
      <c r="J6046" s="6">
        <f ca="1">IF(ROW()=2, 0, Table1[[#This Row],[Belastbaar loon]]-INDIRECT(ADDRESS(ROW()-1,COLUMN(A:A))))</f>
        <v>10</v>
      </c>
      <c r="K6046" s="6">
        <f ca="1">Table1[[#This Row],[Netto loon]]-Table1[[#This Row],[Netto vorige schijf]]</f>
        <v>5.0978000000031898</v>
      </c>
      <c r="L6046" s="2">
        <f ca="1">(Table1[[#This Row],[Bruto tov vorige schijf]]-Table1[[#This Row],[Netto tov vorige schijf]])/MAX(Table1[[#This Row],[Bruto tov vorige schijf]],1)</f>
        <v>0.49021999999968102</v>
      </c>
    </row>
    <row r="6047" spans="1:12" x14ac:dyDescent="0.25">
      <c r="A6047" s="14">
        <v>68291</v>
      </c>
      <c r="B6047" s="6">
        <f>LoonHeffing2020(Table1[[#This Row],[Belastbaar loon]])</f>
        <v>25506.6885</v>
      </c>
      <c r="C6047" s="6">
        <f>AlgemeneHeffingsKorting2020(Table1[[#This Row],[Belastbaar loon]])</f>
        <v>12.262400000000019</v>
      </c>
      <c r="D6047" s="14">
        <f>ArbeidsKorting2020(Table1[[#This Row],[Belastbaar loon]])</f>
        <v>1818.78</v>
      </c>
      <c r="E6047" s="14">
        <f>MAX(Table1[[#This Row],[Loonheffing]]-Table1[[#This Row],[Algemene Heffingskorting]]-Table1[[#This Row],[Arbeidskorting]],0)</f>
        <v>23675.646100000002</v>
      </c>
      <c r="F6047" s="6">
        <f>Table1[[#This Row],[Belastbaar loon]]-Table1[[#This Row],[Belasting]]</f>
        <v>44615.353900000002</v>
      </c>
      <c r="G6047" s="2">
        <f>(Table1[[#This Row],[Belastbaar loon]]-Table1[[#This Row],[Netto loon]])/Table1[[#This Row],[Belastbaar loon]]</f>
        <v>0.34668764698130056</v>
      </c>
      <c r="H6047" s="14">
        <f t="shared" ca="1" si="89"/>
        <v>23670.743899999998</v>
      </c>
      <c r="I6047" s="14">
        <f ca="1">IF(ROW()=2, Table1[[#This Row],[Netto loon]], INDIRECT(ADDRESS(ROW()-1,COLUMN(F:F))))</f>
        <v>44610.256099999999</v>
      </c>
      <c r="J6047" s="6">
        <f ca="1">IF(ROW()=2, 0, Table1[[#This Row],[Belastbaar loon]]-INDIRECT(ADDRESS(ROW()-1,COLUMN(A:A))))</f>
        <v>10</v>
      </c>
      <c r="K6047" s="6">
        <f ca="1">Table1[[#This Row],[Netto loon]]-Table1[[#This Row],[Netto vorige schijf]]</f>
        <v>5.0978000000031898</v>
      </c>
      <c r="L6047" s="2">
        <f ca="1">(Table1[[#This Row],[Bruto tov vorige schijf]]-Table1[[#This Row],[Netto tov vorige schijf]])/MAX(Table1[[#This Row],[Bruto tov vorige schijf]],1)</f>
        <v>0.49021999999968102</v>
      </c>
    </row>
    <row r="6048" spans="1:12" x14ac:dyDescent="0.25">
      <c r="A6048" s="14">
        <v>68301</v>
      </c>
      <c r="B6048" s="6">
        <f>LoonHeffing2020(Table1[[#This Row],[Belastbaar loon]])</f>
        <v>25510.423500000001</v>
      </c>
      <c r="C6048" s="6">
        <f>AlgemeneHeffingsKorting2020(Table1[[#This Row],[Belastbaar loon]])</f>
        <v>11.695200000000019</v>
      </c>
      <c r="D6048" s="14">
        <f>ArbeidsKorting2020(Table1[[#This Row],[Belastbaar loon]])</f>
        <v>1818.18</v>
      </c>
      <c r="E6048" s="14">
        <f>MAX(Table1[[#This Row],[Loonheffing]]-Table1[[#This Row],[Algemene Heffingskorting]]-Table1[[#This Row],[Arbeidskorting]],0)</f>
        <v>23680.548300000002</v>
      </c>
      <c r="F6048" s="6">
        <f>Table1[[#This Row],[Belastbaar loon]]-Table1[[#This Row],[Belasting]]</f>
        <v>44620.451699999998</v>
      </c>
      <c r="G6048" s="2">
        <f>(Table1[[#This Row],[Belastbaar loon]]-Table1[[#This Row],[Netto loon]])/Table1[[#This Row],[Belastbaar loon]]</f>
        <v>0.34670866165941938</v>
      </c>
      <c r="H6048" s="14">
        <f t="shared" ca="1" si="89"/>
        <v>23675.646100000002</v>
      </c>
      <c r="I6048" s="14">
        <f ca="1">IF(ROW()=2, Table1[[#This Row],[Netto loon]], INDIRECT(ADDRESS(ROW()-1,COLUMN(F:F))))</f>
        <v>44615.353900000002</v>
      </c>
      <c r="J6048" s="6">
        <f ca="1">IF(ROW()=2, 0, Table1[[#This Row],[Belastbaar loon]]-INDIRECT(ADDRESS(ROW()-1,COLUMN(A:A))))</f>
        <v>10</v>
      </c>
      <c r="K6048" s="6">
        <f ca="1">Table1[[#This Row],[Netto loon]]-Table1[[#This Row],[Netto vorige schijf]]</f>
        <v>5.0977999999959138</v>
      </c>
      <c r="L6048" s="2">
        <f ca="1">(Table1[[#This Row],[Bruto tov vorige schijf]]-Table1[[#This Row],[Netto tov vorige schijf]])/MAX(Table1[[#This Row],[Bruto tov vorige schijf]],1)</f>
        <v>0.49022000000040861</v>
      </c>
    </row>
    <row r="6049" spans="1:12" x14ac:dyDescent="0.25">
      <c r="A6049" s="14">
        <v>68311</v>
      </c>
      <c r="B6049" s="6">
        <f>LoonHeffing2020(Table1[[#This Row],[Belastbaar loon]])</f>
        <v>25514.158500000001</v>
      </c>
      <c r="C6049" s="6">
        <f>AlgemeneHeffingsKorting2020(Table1[[#This Row],[Belastbaar loon]])</f>
        <v>11.12800000000002</v>
      </c>
      <c r="D6049" s="14">
        <f>ArbeidsKorting2020(Table1[[#This Row],[Belastbaar loon]])</f>
        <v>1817.5800000000002</v>
      </c>
      <c r="E6049" s="14">
        <f>MAX(Table1[[#This Row],[Loonheffing]]-Table1[[#This Row],[Algemene Heffingskorting]]-Table1[[#This Row],[Arbeidskorting]],0)</f>
        <v>23685.450499999999</v>
      </c>
      <c r="F6049" s="6">
        <f>Table1[[#This Row],[Belastbaar loon]]-Table1[[#This Row],[Belasting]]</f>
        <v>44625.549500000001</v>
      </c>
      <c r="G6049" s="2">
        <f>(Table1[[#This Row],[Belastbaar loon]]-Table1[[#This Row],[Netto loon]])/Table1[[#This Row],[Belastbaar loon]]</f>
        <v>0.3467296701848897</v>
      </c>
      <c r="H6049" s="14">
        <f t="shared" ca="1" si="89"/>
        <v>23680.548300000002</v>
      </c>
      <c r="I6049" s="14">
        <f ca="1">IF(ROW()=2, Table1[[#This Row],[Netto loon]], INDIRECT(ADDRESS(ROW()-1,COLUMN(F:F))))</f>
        <v>44620.451699999998</v>
      </c>
      <c r="J6049" s="6">
        <f ca="1">IF(ROW()=2, 0, Table1[[#This Row],[Belastbaar loon]]-INDIRECT(ADDRESS(ROW()-1,COLUMN(A:A))))</f>
        <v>10</v>
      </c>
      <c r="K6049" s="6">
        <f ca="1">Table1[[#This Row],[Netto loon]]-Table1[[#This Row],[Netto vorige schijf]]</f>
        <v>5.0978000000031898</v>
      </c>
      <c r="L6049" s="2">
        <f ca="1">(Table1[[#This Row],[Bruto tov vorige schijf]]-Table1[[#This Row],[Netto tov vorige schijf]])/MAX(Table1[[#This Row],[Bruto tov vorige schijf]],1)</f>
        <v>0.49021999999968102</v>
      </c>
    </row>
    <row r="6050" spans="1:12" x14ac:dyDescent="0.25">
      <c r="A6050" s="14">
        <v>68321</v>
      </c>
      <c r="B6050" s="6">
        <f>LoonHeffing2020(Table1[[#This Row],[Belastbaar loon]])</f>
        <v>25517.893499999998</v>
      </c>
      <c r="C6050" s="6">
        <f>AlgemeneHeffingsKorting2020(Table1[[#This Row],[Belastbaar loon]])</f>
        <v>10.56080000000002</v>
      </c>
      <c r="D6050" s="14">
        <f>ArbeidsKorting2020(Table1[[#This Row],[Belastbaar loon]])</f>
        <v>1816.98</v>
      </c>
      <c r="E6050" s="14">
        <f>MAX(Table1[[#This Row],[Loonheffing]]-Table1[[#This Row],[Algemene Heffingskorting]]-Table1[[#This Row],[Arbeidskorting]],0)</f>
        <v>23690.352699999999</v>
      </c>
      <c r="F6050" s="6">
        <f>Table1[[#This Row],[Belastbaar loon]]-Table1[[#This Row],[Belasting]]</f>
        <v>44630.647299999997</v>
      </c>
      <c r="G6050" s="2">
        <f>(Table1[[#This Row],[Belastbaar loon]]-Table1[[#This Row],[Netto loon]])/Table1[[#This Row],[Belastbaar loon]]</f>
        <v>0.34675067256041336</v>
      </c>
      <c r="H6050" s="14">
        <f t="shared" ca="1" si="89"/>
        <v>23685.450499999999</v>
      </c>
      <c r="I6050" s="14">
        <f ca="1">IF(ROW()=2, Table1[[#This Row],[Netto loon]], INDIRECT(ADDRESS(ROW()-1,COLUMN(F:F))))</f>
        <v>44625.549500000001</v>
      </c>
      <c r="J6050" s="6">
        <f ca="1">IF(ROW()=2, 0, Table1[[#This Row],[Belastbaar loon]]-INDIRECT(ADDRESS(ROW()-1,COLUMN(A:A))))</f>
        <v>10</v>
      </c>
      <c r="K6050" s="6">
        <f ca="1">Table1[[#This Row],[Netto loon]]-Table1[[#This Row],[Netto vorige schijf]]</f>
        <v>5.0977999999959138</v>
      </c>
      <c r="L6050" s="2">
        <f ca="1">(Table1[[#This Row],[Bruto tov vorige schijf]]-Table1[[#This Row],[Netto tov vorige schijf]])/MAX(Table1[[#This Row],[Bruto tov vorige schijf]],1)</f>
        <v>0.49022000000040861</v>
      </c>
    </row>
    <row r="6051" spans="1:12" x14ac:dyDescent="0.25">
      <c r="A6051" s="14">
        <v>68331</v>
      </c>
      <c r="B6051" s="6">
        <f>LoonHeffing2020(Table1[[#This Row],[Belastbaar loon]])</f>
        <v>25521.628499999999</v>
      </c>
      <c r="C6051" s="6">
        <f>AlgemeneHeffingsKorting2020(Table1[[#This Row],[Belastbaar loon]])</f>
        <v>9.9936000000000202</v>
      </c>
      <c r="D6051" s="14">
        <f>ArbeidsKorting2020(Table1[[#This Row],[Belastbaar loon]])</f>
        <v>1816.38</v>
      </c>
      <c r="E6051" s="14">
        <f>MAX(Table1[[#This Row],[Loonheffing]]-Table1[[#This Row],[Algemene Heffingskorting]]-Table1[[#This Row],[Arbeidskorting]],0)</f>
        <v>23695.254899999996</v>
      </c>
      <c r="F6051" s="6">
        <f>Table1[[#This Row],[Belastbaar loon]]-Table1[[#This Row],[Belasting]]</f>
        <v>44635.7451</v>
      </c>
      <c r="G6051" s="2">
        <f>(Table1[[#This Row],[Belastbaar loon]]-Table1[[#This Row],[Netto loon]])/Table1[[#This Row],[Belastbaar loon]]</f>
        <v>0.34677166878869037</v>
      </c>
      <c r="H6051" s="14">
        <f t="shared" ca="1" si="89"/>
        <v>23690.352699999999</v>
      </c>
      <c r="I6051" s="14">
        <f ca="1">IF(ROW()=2, Table1[[#This Row],[Netto loon]], INDIRECT(ADDRESS(ROW()-1,COLUMN(F:F))))</f>
        <v>44630.647299999997</v>
      </c>
      <c r="J6051" s="6">
        <f ca="1">IF(ROW()=2, 0, Table1[[#This Row],[Belastbaar loon]]-INDIRECT(ADDRESS(ROW()-1,COLUMN(A:A))))</f>
        <v>10</v>
      </c>
      <c r="K6051" s="6">
        <f ca="1">Table1[[#This Row],[Netto loon]]-Table1[[#This Row],[Netto vorige schijf]]</f>
        <v>5.0978000000031898</v>
      </c>
      <c r="L6051" s="2">
        <f ca="1">(Table1[[#This Row],[Bruto tov vorige schijf]]-Table1[[#This Row],[Netto tov vorige schijf]])/MAX(Table1[[#This Row],[Bruto tov vorige schijf]],1)</f>
        <v>0.49021999999968102</v>
      </c>
    </row>
    <row r="6052" spans="1:12" x14ac:dyDescent="0.25">
      <c r="A6052" s="14">
        <v>68341</v>
      </c>
      <c r="B6052" s="6">
        <f>LoonHeffing2020(Table1[[#This Row],[Belastbaar loon]])</f>
        <v>25525.363499999999</v>
      </c>
      <c r="C6052" s="6">
        <f>AlgemeneHeffingsKorting2020(Table1[[#This Row],[Belastbaar loon]])</f>
        <v>9.4264000000000205</v>
      </c>
      <c r="D6052" s="14">
        <f>ArbeidsKorting2020(Table1[[#This Row],[Belastbaar loon]])</f>
        <v>1815.78</v>
      </c>
      <c r="E6052" s="14">
        <f>MAX(Table1[[#This Row],[Loonheffing]]-Table1[[#This Row],[Algemene Heffingskorting]]-Table1[[#This Row],[Arbeidskorting]],0)</f>
        <v>23700.1571</v>
      </c>
      <c r="F6052" s="6">
        <f>Table1[[#This Row],[Belastbaar loon]]-Table1[[#This Row],[Belasting]]</f>
        <v>44640.842900000003</v>
      </c>
      <c r="G6052" s="2">
        <f>(Table1[[#This Row],[Belastbaar loon]]-Table1[[#This Row],[Netto loon]])/Table1[[#This Row],[Belastbaar loon]]</f>
        <v>0.34679265887241917</v>
      </c>
      <c r="H6052" s="14">
        <f t="shared" ca="1" si="89"/>
        <v>23695.254899999996</v>
      </c>
      <c r="I6052" s="14">
        <f ca="1">IF(ROW()=2, Table1[[#This Row],[Netto loon]], INDIRECT(ADDRESS(ROW()-1,COLUMN(F:F))))</f>
        <v>44635.7451</v>
      </c>
      <c r="J6052" s="6">
        <f ca="1">IF(ROW()=2, 0, Table1[[#This Row],[Belastbaar loon]]-INDIRECT(ADDRESS(ROW()-1,COLUMN(A:A))))</f>
        <v>10</v>
      </c>
      <c r="K6052" s="6">
        <f ca="1">Table1[[#This Row],[Netto loon]]-Table1[[#This Row],[Netto vorige schijf]]</f>
        <v>5.0978000000031898</v>
      </c>
      <c r="L6052" s="2">
        <f ca="1">(Table1[[#This Row],[Bruto tov vorige schijf]]-Table1[[#This Row],[Netto tov vorige schijf]])/MAX(Table1[[#This Row],[Bruto tov vorige schijf]],1)</f>
        <v>0.49021999999968102</v>
      </c>
    </row>
    <row r="6053" spans="1:12" x14ac:dyDescent="0.25">
      <c r="A6053" s="14">
        <v>68351</v>
      </c>
      <c r="B6053" s="6">
        <f>LoonHeffing2020(Table1[[#This Row],[Belastbaar loon]])</f>
        <v>25529.0985</v>
      </c>
      <c r="C6053" s="6">
        <f>AlgemeneHeffingsKorting2020(Table1[[#This Row],[Belastbaar loon]])</f>
        <v>8.8592000000000191</v>
      </c>
      <c r="D6053" s="14">
        <f>ArbeidsKorting2020(Table1[[#This Row],[Belastbaar loon]])</f>
        <v>1815.18</v>
      </c>
      <c r="E6053" s="14">
        <f>MAX(Table1[[#This Row],[Loonheffing]]-Table1[[#This Row],[Algemene Heffingskorting]]-Table1[[#This Row],[Arbeidskorting]],0)</f>
        <v>23705.059300000001</v>
      </c>
      <c r="F6053" s="6">
        <f>Table1[[#This Row],[Belastbaar loon]]-Table1[[#This Row],[Belasting]]</f>
        <v>44645.940699999999</v>
      </c>
      <c r="G6053" s="2">
        <f>(Table1[[#This Row],[Belastbaar loon]]-Table1[[#This Row],[Netto loon]])/Table1[[#This Row],[Belastbaar loon]]</f>
        <v>0.34681364281429683</v>
      </c>
      <c r="H6053" s="14">
        <f t="shared" ca="1" si="89"/>
        <v>23700.1571</v>
      </c>
      <c r="I6053" s="14">
        <f ca="1">IF(ROW()=2, Table1[[#This Row],[Netto loon]], INDIRECT(ADDRESS(ROW()-1,COLUMN(F:F))))</f>
        <v>44640.842900000003</v>
      </c>
      <c r="J6053" s="6">
        <f ca="1">IF(ROW()=2, 0, Table1[[#This Row],[Belastbaar loon]]-INDIRECT(ADDRESS(ROW()-1,COLUMN(A:A))))</f>
        <v>10</v>
      </c>
      <c r="K6053" s="6">
        <f ca="1">Table1[[#This Row],[Netto loon]]-Table1[[#This Row],[Netto vorige schijf]]</f>
        <v>5.0977999999959138</v>
      </c>
      <c r="L6053" s="2">
        <f ca="1">(Table1[[#This Row],[Bruto tov vorige schijf]]-Table1[[#This Row],[Netto tov vorige schijf]])/MAX(Table1[[#This Row],[Bruto tov vorige schijf]],1)</f>
        <v>0.49022000000040861</v>
      </c>
    </row>
    <row r="6054" spans="1:12" x14ac:dyDescent="0.25">
      <c r="A6054" s="14">
        <v>68361</v>
      </c>
      <c r="B6054" s="6">
        <f>LoonHeffing2020(Table1[[#This Row],[Belastbaar loon]])</f>
        <v>25532.833500000001</v>
      </c>
      <c r="C6054" s="6">
        <f>AlgemeneHeffingsKorting2020(Table1[[#This Row],[Belastbaar loon]])</f>
        <v>8.2920000000000194</v>
      </c>
      <c r="D6054" s="14">
        <f>ArbeidsKorting2020(Table1[[#This Row],[Belastbaar loon]])</f>
        <v>1814.5800000000002</v>
      </c>
      <c r="E6054" s="14">
        <f>MAX(Table1[[#This Row],[Loonheffing]]-Table1[[#This Row],[Algemene Heffingskorting]]-Table1[[#This Row],[Arbeidskorting]],0)</f>
        <v>23709.961499999998</v>
      </c>
      <c r="F6054" s="6">
        <f>Table1[[#This Row],[Belastbaar loon]]-Table1[[#This Row],[Belasting]]</f>
        <v>44651.038500000002</v>
      </c>
      <c r="G6054" s="2">
        <f>(Table1[[#This Row],[Belastbaar loon]]-Table1[[#This Row],[Netto loon]])/Table1[[#This Row],[Belastbaar loon]]</f>
        <v>0.34683462061701842</v>
      </c>
      <c r="H6054" s="14">
        <f t="shared" ca="1" si="89"/>
        <v>23705.059300000001</v>
      </c>
      <c r="I6054" s="14">
        <f ca="1">IF(ROW()=2, Table1[[#This Row],[Netto loon]], INDIRECT(ADDRESS(ROW()-1,COLUMN(F:F))))</f>
        <v>44645.940699999999</v>
      </c>
      <c r="J6054" s="6">
        <f ca="1">IF(ROW()=2, 0, Table1[[#This Row],[Belastbaar loon]]-INDIRECT(ADDRESS(ROW()-1,COLUMN(A:A))))</f>
        <v>10</v>
      </c>
      <c r="K6054" s="6">
        <f ca="1">Table1[[#This Row],[Netto loon]]-Table1[[#This Row],[Netto vorige schijf]]</f>
        <v>5.0978000000031898</v>
      </c>
      <c r="L6054" s="2">
        <f ca="1">(Table1[[#This Row],[Bruto tov vorige schijf]]-Table1[[#This Row],[Netto tov vorige schijf]])/MAX(Table1[[#This Row],[Bruto tov vorige schijf]],1)</f>
        <v>0.49021999999968102</v>
      </c>
    </row>
    <row r="6055" spans="1:12" x14ac:dyDescent="0.25">
      <c r="A6055" s="14">
        <v>68371</v>
      </c>
      <c r="B6055" s="6">
        <f>LoonHeffing2020(Table1[[#This Row],[Belastbaar loon]])</f>
        <v>25536.568500000001</v>
      </c>
      <c r="C6055" s="6">
        <f>AlgemeneHeffingsKorting2020(Table1[[#This Row],[Belastbaar loon]])</f>
        <v>7.7248000000000197</v>
      </c>
      <c r="D6055" s="14">
        <f>ArbeidsKorting2020(Table1[[#This Row],[Belastbaar loon]])</f>
        <v>1813.98</v>
      </c>
      <c r="E6055" s="14">
        <f>MAX(Table1[[#This Row],[Loonheffing]]-Table1[[#This Row],[Algemene Heffingskorting]]-Table1[[#This Row],[Arbeidskorting]],0)</f>
        <v>23714.863700000002</v>
      </c>
      <c r="F6055" s="6">
        <f>Table1[[#This Row],[Belastbaar loon]]-Table1[[#This Row],[Belasting]]</f>
        <v>44656.136299999998</v>
      </c>
      <c r="G6055" s="2">
        <f>(Table1[[#This Row],[Belastbaar loon]]-Table1[[#This Row],[Netto loon]])/Table1[[#This Row],[Belastbaar loon]]</f>
        <v>0.346855592283278</v>
      </c>
      <c r="H6055" s="14">
        <f t="shared" ca="1" si="89"/>
        <v>23709.961499999998</v>
      </c>
      <c r="I6055" s="14">
        <f ca="1">IF(ROW()=2, Table1[[#This Row],[Netto loon]], INDIRECT(ADDRESS(ROW()-1,COLUMN(F:F))))</f>
        <v>44651.038500000002</v>
      </c>
      <c r="J6055" s="6">
        <f ca="1">IF(ROW()=2, 0, Table1[[#This Row],[Belastbaar loon]]-INDIRECT(ADDRESS(ROW()-1,COLUMN(A:A))))</f>
        <v>10</v>
      </c>
      <c r="K6055" s="6">
        <f ca="1">Table1[[#This Row],[Netto loon]]-Table1[[#This Row],[Netto vorige schijf]]</f>
        <v>5.0977999999959138</v>
      </c>
      <c r="L6055" s="2">
        <f ca="1">(Table1[[#This Row],[Bruto tov vorige schijf]]-Table1[[#This Row],[Netto tov vorige schijf]])/MAX(Table1[[#This Row],[Bruto tov vorige schijf]],1)</f>
        <v>0.49022000000040861</v>
      </c>
    </row>
    <row r="6056" spans="1:12" x14ac:dyDescent="0.25">
      <c r="A6056" s="14">
        <v>68381</v>
      </c>
      <c r="B6056" s="6">
        <f>LoonHeffing2020(Table1[[#This Row],[Belastbaar loon]])</f>
        <v>25540.303499999998</v>
      </c>
      <c r="C6056" s="6">
        <f>AlgemeneHeffingsKorting2020(Table1[[#This Row],[Belastbaar loon]])</f>
        <v>7.1576000000000199</v>
      </c>
      <c r="D6056" s="14">
        <f>ArbeidsKorting2020(Table1[[#This Row],[Belastbaar loon]])</f>
        <v>1813.38</v>
      </c>
      <c r="E6056" s="14">
        <f>MAX(Table1[[#This Row],[Loonheffing]]-Table1[[#This Row],[Algemene Heffingskorting]]-Table1[[#This Row],[Arbeidskorting]],0)</f>
        <v>23719.765899999999</v>
      </c>
      <c r="F6056" s="6">
        <f>Table1[[#This Row],[Belastbaar loon]]-Table1[[#This Row],[Belasting]]</f>
        <v>44661.234100000001</v>
      </c>
      <c r="G6056" s="2">
        <f>(Table1[[#This Row],[Belastbaar loon]]-Table1[[#This Row],[Netto loon]])/Table1[[#This Row],[Belastbaar loon]]</f>
        <v>0.34687655781576754</v>
      </c>
      <c r="H6056" s="14">
        <f t="shared" ca="1" si="89"/>
        <v>23714.863700000002</v>
      </c>
      <c r="I6056" s="14">
        <f ca="1">IF(ROW()=2, Table1[[#This Row],[Netto loon]], INDIRECT(ADDRESS(ROW()-1,COLUMN(F:F))))</f>
        <v>44656.136299999998</v>
      </c>
      <c r="J6056" s="6">
        <f ca="1">IF(ROW()=2, 0, Table1[[#This Row],[Belastbaar loon]]-INDIRECT(ADDRESS(ROW()-1,COLUMN(A:A))))</f>
        <v>10</v>
      </c>
      <c r="K6056" s="6">
        <f ca="1">Table1[[#This Row],[Netto loon]]-Table1[[#This Row],[Netto vorige schijf]]</f>
        <v>5.0978000000031898</v>
      </c>
      <c r="L6056" s="2">
        <f ca="1">(Table1[[#This Row],[Bruto tov vorige schijf]]-Table1[[#This Row],[Netto tov vorige schijf]])/MAX(Table1[[#This Row],[Bruto tov vorige schijf]],1)</f>
        <v>0.49021999999968102</v>
      </c>
    </row>
    <row r="6057" spans="1:12" x14ac:dyDescent="0.25">
      <c r="A6057" s="14">
        <v>68391</v>
      </c>
      <c r="B6057" s="6">
        <f>LoonHeffing2020(Table1[[#This Row],[Belastbaar loon]])</f>
        <v>25544.038499999999</v>
      </c>
      <c r="C6057" s="6">
        <f>AlgemeneHeffingsKorting2020(Table1[[#This Row],[Belastbaar loon]])</f>
        <v>6.5904000000000202</v>
      </c>
      <c r="D6057" s="14">
        <f>ArbeidsKorting2020(Table1[[#This Row],[Belastbaar loon]])</f>
        <v>1812.78</v>
      </c>
      <c r="E6057" s="14">
        <f>MAX(Table1[[#This Row],[Loonheffing]]-Table1[[#This Row],[Algemene Heffingskorting]]-Table1[[#This Row],[Arbeidskorting]],0)</f>
        <v>23724.668099999999</v>
      </c>
      <c r="F6057" s="6">
        <f>Table1[[#This Row],[Belastbaar loon]]-Table1[[#This Row],[Belasting]]</f>
        <v>44666.331900000005</v>
      </c>
      <c r="G6057" s="2">
        <f>(Table1[[#This Row],[Belastbaar loon]]-Table1[[#This Row],[Netto loon]])/Table1[[#This Row],[Belastbaar loon]]</f>
        <v>0.34689751721717765</v>
      </c>
      <c r="H6057" s="14">
        <f t="shared" ca="1" si="89"/>
        <v>23719.765899999999</v>
      </c>
      <c r="I6057" s="14">
        <f ca="1">IF(ROW()=2, Table1[[#This Row],[Netto loon]], INDIRECT(ADDRESS(ROW()-1,COLUMN(F:F))))</f>
        <v>44661.234100000001</v>
      </c>
      <c r="J6057" s="6">
        <f ca="1">IF(ROW()=2, 0, Table1[[#This Row],[Belastbaar loon]]-INDIRECT(ADDRESS(ROW()-1,COLUMN(A:A))))</f>
        <v>10</v>
      </c>
      <c r="K6057" s="6">
        <f ca="1">Table1[[#This Row],[Netto loon]]-Table1[[#This Row],[Netto vorige schijf]]</f>
        <v>5.0978000000031898</v>
      </c>
      <c r="L6057" s="2">
        <f ca="1">(Table1[[#This Row],[Bruto tov vorige schijf]]-Table1[[#This Row],[Netto tov vorige schijf]])/MAX(Table1[[#This Row],[Bruto tov vorige schijf]],1)</f>
        <v>0.49021999999968102</v>
      </c>
    </row>
    <row r="6058" spans="1:12" x14ac:dyDescent="0.25">
      <c r="A6058" s="14">
        <v>68401</v>
      </c>
      <c r="B6058" s="6">
        <f>LoonHeffing2020(Table1[[#This Row],[Belastbaar loon]])</f>
        <v>25547.773499999999</v>
      </c>
      <c r="C6058" s="6">
        <f>AlgemeneHeffingsKorting2020(Table1[[#This Row],[Belastbaar loon]])</f>
        <v>6.0232000000000196</v>
      </c>
      <c r="D6058" s="14">
        <f>ArbeidsKorting2020(Table1[[#This Row],[Belastbaar loon]])</f>
        <v>1812.18</v>
      </c>
      <c r="E6058" s="14">
        <f>MAX(Table1[[#This Row],[Loonheffing]]-Table1[[#This Row],[Algemene Heffingskorting]]-Table1[[#This Row],[Arbeidskorting]],0)</f>
        <v>23729.570299999999</v>
      </c>
      <c r="F6058" s="6">
        <f>Table1[[#This Row],[Belastbaar loon]]-Table1[[#This Row],[Belasting]]</f>
        <v>44671.429700000001</v>
      </c>
      <c r="G6058" s="2">
        <f>(Table1[[#This Row],[Belastbaar loon]]-Table1[[#This Row],[Netto loon]])/Table1[[#This Row],[Belastbaar loon]]</f>
        <v>0.34691847049019753</v>
      </c>
      <c r="H6058" s="14">
        <f t="shared" ca="1" si="89"/>
        <v>23724.668099999999</v>
      </c>
      <c r="I6058" s="14">
        <f ca="1">IF(ROW()=2, Table1[[#This Row],[Netto loon]], INDIRECT(ADDRESS(ROW()-1,COLUMN(F:F))))</f>
        <v>44666.331900000005</v>
      </c>
      <c r="J6058" s="6">
        <f ca="1">IF(ROW()=2, 0, Table1[[#This Row],[Belastbaar loon]]-INDIRECT(ADDRESS(ROW()-1,COLUMN(A:A))))</f>
        <v>10</v>
      </c>
      <c r="K6058" s="6">
        <f ca="1">Table1[[#This Row],[Netto loon]]-Table1[[#This Row],[Netto vorige schijf]]</f>
        <v>5.0977999999959138</v>
      </c>
      <c r="L6058" s="2">
        <f ca="1">(Table1[[#This Row],[Bruto tov vorige schijf]]-Table1[[#This Row],[Netto tov vorige schijf]])/MAX(Table1[[#This Row],[Bruto tov vorige schijf]],1)</f>
        <v>0.49022000000040861</v>
      </c>
    </row>
    <row r="6059" spans="1:12" x14ac:dyDescent="0.25">
      <c r="A6059" s="14">
        <v>68411</v>
      </c>
      <c r="B6059" s="6">
        <f>LoonHeffing2020(Table1[[#This Row],[Belastbaar loon]])</f>
        <v>25551.5085</v>
      </c>
      <c r="C6059" s="6">
        <f>AlgemeneHeffingsKorting2020(Table1[[#This Row],[Belastbaar loon]])</f>
        <v>5.4560000000000199</v>
      </c>
      <c r="D6059" s="14">
        <f>ArbeidsKorting2020(Table1[[#This Row],[Belastbaar loon]])</f>
        <v>1811.5800000000002</v>
      </c>
      <c r="E6059" s="14">
        <f>MAX(Table1[[#This Row],[Loonheffing]]-Table1[[#This Row],[Algemene Heffingskorting]]-Table1[[#This Row],[Arbeidskorting]],0)</f>
        <v>23734.4725</v>
      </c>
      <c r="F6059" s="6">
        <f>Table1[[#This Row],[Belastbaar loon]]-Table1[[#This Row],[Belasting]]</f>
        <v>44676.527499999997</v>
      </c>
      <c r="G6059" s="2">
        <f>(Table1[[#This Row],[Belastbaar loon]]-Table1[[#This Row],[Netto loon]])/Table1[[#This Row],[Belastbaar loon]]</f>
        <v>0.34693941763751451</v>
      </c>
      <c r="H6059" s="14">
        <f t="shared" ca="1" si="89"/>
        <v>23729.570299999999</v>
      </c>
      <c r="I6059" s="14">
        <f ca="1">IF(ROW()=2, Table1[[#This Row],[Netto loon]], INDIRECT(ADDRESS(ROW()-1,COLUMN(F:F))))</f>
        <v>44671.429700000001</v>
      </c>
      <c r="J6059" s="6">
        <f ca="1">IF(ROW()=2, 0, Table1[[#This Row],[Belastbaar loon]]-INDIRECT(ADDRESS(ROW()-1,COLUMN(A:A))))</f>
        <v>10</v>
      </c>
      <c r="K6059" s="6">
        <f ca="1">Table1[[#This Row],[Netto loon]]-Table1[[#This Row],[Netto vorige schijf]]</f>
        <v>5.0977999999959138</v>
      </c>
      <c r="L6059" s="2">
        <f ca="1">(Table1[[#This Row],[Bruto tov vorige schijf]]-Table1[[#This Row],[Netto tov vorige schijf]])/MAX(Table1[[#This Row],[Bruto tov vorige schijf]],1)</f>
        <v>0.49022000000040861</v>
      </c>
    </row>
    <row r="6060" spans="1:12" x14ac:dyDescent="0.25">
      <c r="A6060" s="14">
        <v>68421</v>
      </c>
      <c r="B6060" s="6">
        <f>LoonHeffing2020(Table1[[#This Row],[Belastbaar loon]])</f>
        <v>25555.2435</v>
      </c>
      <c r="C6060" s="6">
        <f>AlgemeneHeffingsKorting2020(Table1[[#This Row],[Belastbaar loon]])</f>
        <v>4.8888000000000194</v>
      </c>
      <c r="D6060" s="14">
        <f>ArbeidsKorting2020(Table1[[#This Row],[Belastbaar loon]])</f>
        <v>1810.98</v>
      </c>
      <c r="E6060" s="14">
        <f>MAX(Table1[[#This Row],[Loonheffing]]-Table1[[#This Row],[Algemene Heffingskorting]]-Table1[[#This Row],[Arbeidskorting]],0)</f>
        <v>23739.3747</v>
      </c>
      <c r="F6060" s="6">
        <f>Table1[[#This Row],[Belastbaar loon]]-Table1[[#This Row],[Belasting]]</f>
        <v>44681.6253</v>
      </c>
      <c r="G6060" s="2">
        <f>(Table1[[#This Row],[Belastbaar loon]]-Table1[[#This Row],[Netto loon]])/Table1[[#This Row],[Belastbaar loon]]</f>
        <v>0.34696035866181435</v>
      </c>
      <c r="H6060" s="14">
        <f t="shared" ca="1" si="89"/>
        <v>23734.4725</v>
      </c>
      <c r="I6060" s="14">
        <f ca="1">IF(ROW()=2, Table1[[#This Row],[Netto loon]], INDIRECT(ADDRESS(ROW()-1,COLUMN(F:F))))</f>
        <v>44676.527499999997</v>
      </c>
      <c r="J6060" s="6">
        <f ca="1">IF(ROW()=2, 0, Table1[[#This Row],[Belastbaar loon]]-INDIRECT(ADDRESS(ROW()-1,COLUMN(A:A))))</f>
        <v>10</v>
      </c>
      <c r="K6060" s="6">
        <f ca="1">Table1[[#This Row],[Netto loon]]-Table1[[#This Row],[Netto vorige schijf]]</f>
        <v>5.0978000000031898</v>
      </c>
      <c r="L6060" s="2">
        <f ca="1">(Table1[[#This Row],[Bruto tov vorige schijf]]-Table1[[#This Row],[Netto tov vorige schijf]])/MAX(Table1[[#This Row],[Bruto tov vorige schijf]],1)</f>
        <v>0.49021999999968102</v>
      </c>
    </row>
    <row r="6061" spans="1:12" x14ac:dyDescent="0.25">
      <c r="A6061" s="14">
        <v>68431</v>
      </c>
      <c r="B6061" s="6">
        <f>LoonHeffing2020(Table1[[#This Row],[Belastbaar loon]])</f>
        <v>25558.978500000001</v>
      </c>
      <c r="C6061" s="6">
        <f>AlgemeneHeffingsKorting2020(Table1[[#This Row],[Belastbaar loon]])</f>
        <v>4.3216000000000196</v>
      </c>
      <c r="D6061" s="14">
        <f>ArbeidsKorting2020(Table1[[#This Row],[Belastbaar loon]])</f>
        <v>1810.38</v>
      </c>
      <c r="E6061" s="14">
        <f>MAX(Table1[[#This Row],[Loonheffing]]-Table1[[#This Row],[Algemene Heffingskorting]]-Table1[[#This Row],[Arbeidskorting]],0)</f>
        <v>23744.276900000001</v>
      </c>
      <c r="F6061" s="6">
        <f>Table1[[#This Row],[Belastbaar loon]]-Table1[[#This Row],[Belasting]]</f>
        <v>44686.723100000003</v>
      </c>
      <c r="G6061" s="2">
        <f>(Table1[[#This Row],[Belastbaar loon]]-Table1[[#This Row],[Netto loon]])/Table1[[#This Row],[Belastbaar loon]]</f>
        <v>0.34698129356578156</v>
      </c>
      <c r="H6061" s="14">
        <f t="shared" ca="1" si="89"/>
        <v>23739.3747</v>
      </c>
      <c r="I6061" s="14">
        <f ca="1">IF(ROW()=2, Table1[[#This Row],[Netto loon]], INDIRECT(ADDRESS(ROW()-1,COLUMN(F:F))))</f>
        <v>44681.6253</v>
      </c>
      <c r="J6061" s="6">
        <f ca="1">IF(ROW()=2, 0, Table1[[#This Row],[Belastbaar loon]]-INDIRECT(ADDRESS(ROW()-1,COLUMN(A:A))))</f>
        <v>10</v>
      </c>
      <c r="K6061" s="6">
        <f ca="1">Table1[[#This Row],[Netto loon]]-Table1[[#This Row],[Netto vorige schijf]]</f>
        <v>5.0978000000031898</v>
      </c>
      <c r="L6061" s="2">
        <f ca="1">(Table1[[#This Row],[Bruto tov vorige schijf]]-Table1[[#This Row],[Netto tov vorige schijf]])/MAX(Table1[[#This Row],[Bruto tov vorige schijf]],1)</f>
        <v>0.49021999999968102</v>
      </c>
    </row>
    <row r="6062" spans="1:12" x14ac:dyDescent="0.25">
      <c r="A6062" s="14">
        <v>68441</v>
      </c>
      <c r="B6062" s="6">
        <f>LoonHeffing2020(Table1[[#This Row],[Belastbaar loon]])</f>
        <v>25562.713500000002</v>
      </c>
      <c r="C6062" s="6">
        <f>AlgemeneHeffingsKorting2020(Table1[[#This Row],[Belastbaar loon]])</f>
        <v>3.7544000000000199</v>
      </c>
      <c r="D6062" s="14">
        <f>ArbeidsKorting2020(Table1[[#This Row],[Belastbaar loon]])</f>
        <v>1809.78</v>
      </c>
      <c r="E6062" s="14">
        <f>MAX(Table1[[#This Row],[Loonheffing]]-Table1[[#This Row],[Algemene Heffingskorting]]-Table1[[#This Row],[Arbeidskorting]],0)</f>
        <v>23749.179100000001</v>
      </c>
      <c r="F6062" s="6">
        <f>Table1[[#This Row],[Belastbaar loon]]-Table1[[#This Row],[Belasting]]</f>
        <v>44691.820899999999</v>
      </c>
      <c r="G6062" s="2">
        <f>(Table1[[#This Row],[Belastbaar loon]]-Table1[[#This Row],[Netto loon]])/Table1[[#This Row],[Belastbaar loon]]</f>
        <v>0.34700222235209893</v>
      </c>
      <c r="H6062" s="14">
        <f t="shared" ca="1" si="89"/>
        <v>23744.276900000001</v>
      </c>
      <c r="I6062" s="14">
        <f ca="1">IF(ROW()=2, Table1[[#This Row],[Netto loon]], INDIRECT(ADDRESS(ROW()-1,COLUMN(F:F))))</f>
        <v>44686.723100000003</v>
      </c>
      <c r="J6062" s="6">
        <f ca="1">IF(ROW()=2, 0, Table1[[#This Row],[Belastbaar loon]]-INDIRECT(ADDRESS(ROW()-1,COLUMN(A:A))))</f>
        <v>10</v>
      </c>
      <c r="K6062" s="6">
        <f ca="1">Table1[[#This Row],[Netto loon]]-Table1[[#This Row],[Netto vorige schijf]]</f>
        <v>5.0977999999959138</v>
      </c>
      <c r="L6062" s="2">
        <f ca="1">(Table1[[#This Row],[Bruto tov vorige schijf]]-Table1[[#This Row],[Netto tov vorige schijf]])/MAX(Table1[[#This Row],[Bruto tov vorige schijf]],1)</f>
        <v>0.49022000000040861</v>
      </c>
    </row>
    <row r="6063" spans="1:12" x14ac:dyDescent="0.25">
      <c r="A6063" s="14">
        <v>68451</v>
      </c>
      <c r="B6063" s="6">
        <f>LoonHeffing2020(Table1[[#This Row],[Belastbaar loon]])</f>
        <v>25566.448499999999</v>
      </c>
      <c r="C6063" s="6">
        <f>AlgemeneHeffingsKorting2020(Table1[[#This Row],[Belastbaar loon]])</f>
        <v>3.1872000000000198</v>
      </c>
      <c r="D6063" s="14">
        <f>ArbeidsKorting2020(Table1[[#This Row],[Belastbaar loon]])</f>
        <v>1809.18</v>
      </c>
      <c r="E6063" s="14">
        <f>MAX(Table1[[#This Row],[Loonheffing]]-Table1[[#This Row],[Algemene Heffingskorting]]-Table1[[#This Row],[Arbeidskorting]],0)</f>
        <v>23754.081299999998</v>
      </c>
      <c r="F6063" s="6">
        <f>Table1[[#This Row],[Belastbaar loon]]-Table1[[#This Row],[Belasting]]</f>
        <v>44696.918700000002</v>
      </c>
      <c r="G6063" s="2">
        <f>(Table1[[#This Row],[Belastbaar loon]]-Table1[[#This Row],[Netto loon]])/Table1[[#This Row],[Belastbaar loon]]</f>
        <v>0.34702314502344739</v>
      </c>
      <c r="H6063" s="14">
        <f t="shared" ca="1" si="89"/>
        <v>23749.179100000001</v>
      </c>
      <c r="I6063" s="14">
        <f ca="1">IF(ROW()=2, Table1[[#This Row],[Netto loon]], INDIRECT(ADDRESS(ROW()-1,COLUMN(F:F))))</f>
        <v>44691.820899999999</v>
      </c>
      <c r="J6063" s="6">
        <f ca="1">IF(ROW()=2, 0, Table1[[#This Row],[Belastbaar loon]]-INDIRECT(ADDRESS(ROW()-1,COLUMN(A:A))))</f>
        <v>10</v>
      </c>
      <c r="K6063" s="6">
        <f ca="1">Table1[[#This Row],[Netto loon]]-Table1[[#This Row],[Netto vorige schijf]]</f>
        <v>5.0978000000031898</v>
      </c>
      <c r="L6063" s="2">
        <f ca="1">(Table1[[#This Row],[Bruto tov vorige schijf]]-Table1[[#This Row],[Netto tov vorige schijf]])/MAX(Table1[[#This Row],[Bruto tov vorige schijf]],1)</f>
        <v>0.49021999999968102</v>
      </c>
    </row>
    <row r="6064" spans="1:12" x14ac:dyDescent="0.25">
      <c r="A6064" s="14">
        <v>68461</v>
      </c>
      <c r="B6064" s="6">
        <f>LoonHeffing2020(Table1[[#This Row],[Belastbaar loon]])</f>
        <v>25570.183499999999</v>
      </c>
      <c r="C6064" s="6">
        <f>AlgemeneHeffingsKorting2020(Table1[[#This Row],[Belastbaar loon]])</f>
        <v>2.6200000000000196</v>
      </c>
      <c r="D6064" s="14">
        <f>ArbeidsKorting2020(Table1[[#This Row],[Belastbaar loon]])</f>
        <v>1808.5800000000002</v>
      </c>
      <c r="E6064" s="14">
        <f>MAX(Table1[[#This Row],[Loonheffing]]-Table1[[#This Row],[Algemene Heffingskorting]]-Table1[[#This Row],[Arbeidskorting]],0)</f>
        <v>23758.983499999998</v>
      </c>
      <c r="F6064" s="6">
        <f>Table1[[#This Row],[Belastbaar loon]]-Table1[[#This Row],[Belasting]]</f>
        <v>44702.016499999998</v>
      </c>
      <c r="G6064" s="2">
        <f>(Table1[[#This Row],[Belastbaar loon]]-Table1[[#This Row],[Netto loon]])/Table1[[#This Row],[Belastbaar loon]]</f>
        <v>0.34704406158250684</v>
      </c>
      <c r="H6064" s="14">
        <f t="shared" ca="1" si="89"/>
        <v>23754.081299999998</v>
      </c>
      <c r="I6064" s="14">
        <f ca="1">IF(ROW()=2, Table1[[#This Row],[Netto loon]], INDIRECT(ADDRESS(ROW()-1,COLUMN(F:F))))</f>
        <v>44696.918700000002</v>
      </c>
      <c r="J6064" s="6">
        <f ca="1">IF(ROW()=2, 0, Table1[[#This Row],[Belastbaar loon]]-INDIRECT(ADDRESS(ROW()-1,COLUMN(A:A))))</f>
        <v>10</v>
      </c>
      <c r="K6064" s="6">
        <f ca="1">Table1[[#This Row],[Netto loon]]-Table1[[#This Row],[Netto vorige schijf]]</f>
        <v>5.0977999999959138</v>
      </c>
      <c r="L6064" s="2">
        <f ca="1">(Table1[[#This Row],[Bruto tov vorige schijf]]-Table1[[#This Row],[Netto tov vorige schijf]])/MAX(Table1[[#This Row],[Bruto tov vorige schijf]],1)</f>
        <v>0.49022000000040861</v>
      </c>
    </row>
    <row r="6065" spans="1:12" x14ac:dyDescent="0.25">
      <c r="A6065" s="14">
        <v>68471</v>
      </c>
      <c r="B6065" s="6">
        <f>LoonHeffing2020(Table1[[#This Row],[Belastbaar loon]])</f>
        <v>25573.9185</v>
      </c>
      <c r="C6065" s="6">
        <f>AlgemeneHeffingsKorting2020(Table1[[#This Row],[Belastbaar loon]])</f>
        <v>2.0528000000000199</v>
      </c>
      <c r="D6065" s="14">
        <f>ArbeidsKorting2020(Table1[[#This Row],[Belastbaar loon]])</f>
        <v>1807.98</v>
      </c>
      <c r="E6065" s="14">
        <f>MAX(Table1[[#This Row],[Loonheffing]]-Table1[[#This Row],[Algemene Heffingskorting]]-Table1[[#This Row],[Arbeidskorting]],0)</f>
        <v>23763.885699999999</v>
      </c>
      <c r="F6065" s="6">
        <f>Table1[[#This Row],[Belastbaar loon]]-Table1[[#This Row],[Belasting]]</f>
        <v>44707.114300000001</v>
      </c>
      <c r="G6065" s="2">
        <f>(Table1[[#This Row],[Belastbaar loon]]-Table1[[#This Row],[Netto loon]])/Table1[[#This Row],[Belastbaar loon]]</f>
        <v>0.34706497203195513</v>
      </c>
      <c r="H6065" s="14">
        <f t="shared" ca="1" si="89"/>
        <v>23758.983499999998</v>
      </c>
      <c r="I6065" s="14">
        <f ca="1">IF(ROW()=2, Table1[[#This Row],[Netto loon]], INDIRECT(ADDRESS(ROW()-1,COLUMN(F:F))))</f>
        <v>44702.016499999998</v>
      </c>
      <c r="J6065" s="6">
        <f ca="1">IF(ROW()=2, 0, Table1[[#This Row],[Belastbaar loon]]-INDIRECT(ADDRESS(ROW()-1,COLUMN(A:A))))</f>
        <v>10</v>
      </c>
      <c r="K6065" s="6">
        <f ca="1">Table1[[#This Row],[Netto loon]]-Table1[[#This Row],[Netto vorige schijf]]</f>
        <v>5.0978000000031898</v>
      </c>
      <c r="L6065" s="2">
        <f ca="1">(Table1[[#This Row],[Bruto tov vorige schijf]]-Table1[[#This Row],[Netto tov vorige schijf]])/MAX(Table1[[#This Row],[Bruto tov vorige schijf]],1)</f>
        <v>0.49021999999968102</v>
      </c>
    </row>
    <row r="6066" spans="1:12" x14ac:dyDescent="0.25">
      <c r="A6066" s="14">
        <v>68481</v>
      </c>
      <c r="B6066" s="6">
        <f>LoonHeffing2020(Table1[[#This Row],[Belastbaar loon]])</f>
        <v>25577.6535</v>
      </c>
      <c r="C6066" s="6">
        <f>AlgemeneHeffingsKorting2020(Table1[[#This Row],[Belastbaar loon]])</f>
        <v>1.4856000000000198</v>
      </c>
      <c r="D6066" s="14">
        <f>ArbeidsKorting2020(Table1[[#This Row],[Belastbaar loon]])</f>
        <v>1807.38</v>
      </c>
      <c r="E6066" s="14">
        <f>MAX(Table1[[#This Row],[Loonheffing]]-Table1[[#This Row],[Algemene Heffingskorting]]-Table1[[#This Row],[Arbeidskorting]],0)</f>
        <v>23768.787899999999</v>
      </c>
      <c r="F6066" s="6">
        <f>Table1[[#This Row],[Belastbaar loon]]-Table1[[#This Row],[Belasting]]</f>
        <v>44712.212100000004</v>
      </c>
      <c r="G6066" s="2">
        <f>(Table1[[#This Row],[Belastbaar loon]]-Table1[[#This Row],[Netto loon]])/Table1[[#This Row],[Belastbaar loon]]</f>
        <v>0.34708587637446875</v>
      </c>
      <c r="H6066" s="14">
        <f t="shared" ca="1" si="89"/>
        <v>23763.885699999999</v>
      </c>
      <c r="I6066" s="14">
        <f ca="1">IF(ROW()=2, Table1[[#This Row],[Netto loon]], INDIRECT(ADDRESS(ROW()-1,COLUMN(F:F))))</f>
        <v>44707.114300000001</v>
      </c>
      <c r="J6066" s="6">
        <f ca="1">IF(ROW()=2, 0, Table1[[#This Row],[Belastbaar loon]]-INDIRECT(ADDRESS(ROW()-1,COLUMN(A:A))))</f>
        <v>10</v>
      </c>
      <c r="K6066" s="6">
        <f ca="1">Table1[[#This Row],[Netto loon]]-Table1[[#This Row],[Netto vorige schijf]]</f>
        <v>5.0978000000031898</v>
      </c>
      <c r="L6066" s="2">
        <f ca="1">(Table1[[#This Row],[Bruto tov vorige schijf]]-Table1[[#This Row],[Netto tov vorige schijf]])/MAX(Table1[[#This Row],[Bruto tov vorige schijf]],1)</f>
        <v>0.49021999999968102</v>
      </c>
    </row>
    <row r="6067" spans="1:12" x14ac:dyDescent="0.25">
      <c r="A6067" s="14">
        <v>68491</v>
      </c>
      <c r="B6067" s="6">
        <f>LoonHeffing2020(Table1[[#This Row],[Belastbaar loon]])</f>
        <v>25581.388500000001</v>
      </c>
      <c r="C6067" s="6">
        <f>AlgemeneHeffingsKorting2020(Table1[[#This Row],[Belastbaar loon]])</f>
        <v>0.91840000000001987</v>
      </c>
      <c r="D6067" s="14">
        <f>ArbeidsKorting2020(Table1[[#This Row],[Belastbaar loon]])</f>
        <v>1806.78</v>
      </c>
      <c r="E6067" s="14">
        <f>MAX(Table1[[#This Row],[Loonheffing]]-Table1[[#This Row],[Algemene Heffingskorting]]-Table1[[#This Row],[Arbeidskorting]],0)</f>
        <v>23773.690100000003</v>
      </c>
      <c r="F6067" s="6">
        <f>Table1[[#This Row],[Belastbaar loon]]-Table1[[#This Row],[Belasting]]</f>
        <v>44717.309899999993</v>
      </c>
      <c r="G6067" s="2">
        <f>(Table1[[#This Row],[Belastbaar loon]]-Table1[[#This Row],[Netto loon]])/Table1[[#This Row],[Belastbaar loon]]</f>
        <v>0.34710677461272293</v>
      </c>
      <c r="H6067" s="14">
        <f t="shared" ca="1" si="89"/>
        <v>23768.787899999999</v>
      </c>
      <c r="I6067" s="14">
        <f ca="1">IF(ROW()=2, Table1[[#This Row],[Netto loon]], INDIRECT(ADDRESS(ROW()-1,COLUMN(F:F))))</f>
        <v>44712.212100000004</v>
      </c>
      <c r="J6067" s="6">
        <f ca="1">IF(ROW()=2, 0, Table1[[#This Row],[Belastbaar loon]]-INDIRECT(ADDRESS(ROW()-1,COLUMN(A:A))))</f>
        <v>10</v>
      </c>
      <c r="K6067" s="6">
        <f ca="1">Table1[[#This Row],[Netto loon]]-Table1[[#This Row],[Netto vorige schijf]]</f>
        <v>5.0977999999886379</v>
      </c>
      <c r="L6067" s="2">
        <f ca="1">(Table1[[#This Row],[Bruto tov vorige schijf]]-Table1[[#This Row],[Netto tov vorige schijf]])/MAX(Table1[[#This Row],[Bruto tov vorige schijf]],1)</f>
        <v>0.49022000000113619</v>
      </c>
    </row>
    <row r="6068" spans="1:12" x14ac:dyDescent="0.25">
      <c r="A6068" s="14">
        <v>68501</v>
      </c>
      <c r="B6068" s="6">
        <f>LoonHeffing2020(Table1[[#This Row],[Belastbaar loon]])</f>
        <v>25585.123500000002</v>
      </c>
      <c r="C6068" s="6">
        <f>AlgemeneHeffingsKorting2020(Table1[[#This Row],[Belastbaar loon]])</f>
        <v>0.35120000000001994</v>
      </c>
      <c r="D6068" s="14">
        <f>ArbeidsKorting2020(Table1[[#This Row],[Belastbaar loon]])</f>
        <v>1806.18</v>
      </c>
      <c r="E6068" s="14">
        <f>MAX(Table1[[#This Row],[Loonheffing]]-Table1[[#This Row],[Algemene Heffingskorting]]-Table1[[#This Row],[Arbeidskorting]],0)</f>
        <v>23778.5923</v>
      </c>
      <c r="F6068" s="6">
        <f>Table1[[#This Row],[Belastbaar loon]]-Table1[[#This Row],[Belasting]]</f>
        <v>44722.407699999996</v>
      </c>
      <c r="G6068" s="2">
        <f>(Table1[[#This Row],[Belastbaar loon]]-Table1[[#This Row],[Netto loon]])/Table1[[#This Row],[Belastbaar loon]]</f>
        <v>0.34712766674939055</v>
      </c>
      <c r="H6068" s="14">
        <f t="shared" ca="1" si="89"/>
        <v>23773.690100000003</v>
      </c>
      <c r="I6068" s="14">
        <f ca="1">IF(ROW()=2, Table1[[#This Row],[Netto loon]], INDIRECT(ADDRESS(ROW()-1,COLUMN(F:F))))</f>
        <v>44717.309899999993</v>
      </c>
      <c r="J6068" s="6">
        <f ca="1">IF(ROW()=2, 0, Table1[[#This Row],[Belastbaar loon]]-INDIRECT(ADDRESS(ROW()-1,COLUMN(A:A))))</f>
        <v>10</v>
      </c>
      <c r="K6068" s="6">
        <f ca="1">Table1[[#This Row],[Netto loon]]-Table1[[#This Row],[Netto vorige schijf]]</f>
        <v>5.0978000000031898</v>
      </c>
      <c r="L6068" s="2">
        <f ca="1">(Table1[[#This Row],[Bruto tov vorige schijf]]-Table1[[#This Row],[Netto tov vorige schijf]])/MAX(Table1[[#This Row],[Bruto tov vorige schijf]],1)</f>
        <v>0.49021999999968102</v>
      </c>
    </row>
    <row r="6069" spans="1:12" x14ac:dyDescent="0.25">
      <c r="A6069" s="14">
        <v>68511</v>
      </c>
      <c r="B6069" s="6">
        <f>LoonHeffing2020(Table1[[#This Row],[Belastbaar loon]])</f>
        <v>25589.222999999998</v>
      </c>
      <c r="C6069" s="6">
        <f>AlgemeneHeffingsKorting2020(Table1[[#This Row],[Belastbaar loon]])</f>
        <v>0</v>
      </c>
      <c r="D6069" s="14">
        <f>ArbeidsKorting2020(Table1[[#This Row],[Belastbaar loon]])</f>
        <v>1805.5800000000002</v>
      </c>
      <c r="E6069" s="14">
        <f>MAX(Table1[[#This Row],[Loonheffing]]-Table1[[#This Row],[Algemene Heffingskorting]]-Table1[[#This Row],[Arbeidskorting]],0)</f>
        <v>23783.642999999996</v>
      </c>
      <c r="F6069" s="6">
        <f>Table1[[#This Row],[Belastbaar loon]]-Table1[[#This Row],[Belasting]]</f>
        <v>44727.357000000004</v>
      </c>
      <c r="G6069" s="2">
        <f>(Table1[[#This Row],[Belastbaar loon]]-Table1[[#This Row],[Netto loon]])/Table1[[#This Row],[Belastbaar loon]]</f>
        <v>0.34715072032228395</v>
      </c>
      <c r="H6069" s="14">
        <f t="shared" ca="1" si="89"/>
        <v>23778.5923</v>
      </c>
      <c r="I6069" s="14">
        <f ca="1">IF(ROW()=2, Table1[[#This Row],[Netto loon]], INDIRECT(ADDRESS(ROW()-1,COLUMN(F:F))))</f>
        <v>44722.407699999996</v>
      </c>
      <c r="J6069" s="6">
        <f ca="1">IF(ROW()=2, 0, Table1[[#This Row],[Belastbaar loon]]-INDIRECT(ADDRESS(ROW()-1,COLUMN(A:A))))</f>
        <v>10</v>
      </c>
      <c r="K6069" s="6">
        <f ca="1">Table1[[#This Row],[Netto loon]]-Table1[[#This Row],[Netto vorige schijf]]</f>
        <v>4.9493000000074971</v>
      </c>
      <c r="L6069" s="2">
        <f ca="1">(Table1[[#This Row],[Bruto tov vorige schijf]]-Table1[[#This Row],[Netto tov vorige schijf]])/MAX(Table1[[#This Row],[Bruto tov vorige schijf]],1)</f>
        <v>0.50506999999925029</v>
      </c>
    </row>
    <row r="6070" spans="1:12" x14ac:dyDescent="0.25">
      <c r="A6070" s="14">
        <v>68521</v>
      </c>
      <c r="B6070" s="6">
        <f>LoonHeffing2020(Table1[[#This Row],[Belastbaar loon]])</f>
        <v>25594.172999999999</v>
      </c>
      <c r="C6070" s="6">
        <f>AlgemeneHeffingsKorting2020(Table1[[#This Row],[Belastbaar loon]])</f>
        <v>0</v>
      </c>
      <c r="D6070" s="14">
        <f>ArbeidsKorting2020(Table1[[#This Row],[Belastbaar loon]])</f>
        <v>1804.98</v>
      </c>
      <c r="E6070" s="14">
        <f>MAX(Table1[[#This Row],[Loonheffing]]-Table1[[#This Row],[Algemene Heffingskorting]]-Table1[[#This Row],[Arbeidskorting]],0)</f>
        <v>23789.192999999999</v>
      </c>
      <c r="F6070" s="6">
        <f>Table1[[#This Row],[Belastbaar loon]]-Table1[[#This Row],[Belasting]]</f>
        <v>44731.807000000001</v>
      </c>
      <c r="G6070" s="2">
        <f>(Table1[[#This Row],[Belastbaar loon]]-Table1[[#This Row],[Netto loon]])/Table1[[#This Row],[Belastbaar loon]]</f>
        <v>0.34718105398345034</v>
      </c>
      <c r="H6070" s="14">
        <f t="shared" ca="1" si="89"/>
        <v>23783.642999999996</v>
      </c>
      <c r="I6070" s="14">
        <f ca="1">IF(ROW()=2, Table1[[#This Row],[Netto loon]], INDIRECT(ADDRESS(ROW()-1,COLUMN(F:F))))</f>
        <v>44727.357000000004</v>
      </c>
      <c r="J6070" s="6">
        <f ca="1">IF(ROW()=2, 0, Table1[[#This Row],[Belastbaar loon]]-INDIRECT(ADDRESS(ROW()-1,COLUMN(A:A))))</f>
        <v>10</v>
      </c>
      <c r="K6070" s="6">
        <f ca="1">Table1[[#This Row],[Netto loon]]-Table1[[#This Row],[Netto vorige schijf]]</f>
        <v>4.4499999999970896</v>
      </c>
      <c r="L6070" s="2">
        <f ca="1">(Table1[[#This Row],[Bruto tov vorige schijf]]-Table1[[#This Row],[Netto tov vorige schijf]])/MAX(Table1[[#This Row],[Bruto tov vorige schijf]],1)</f>
        <v>0.55500000000029104</v>
      </c>
    </row>
    <row r="6071" spans="1:12" x14ac:dyDescent="0.25">
      <c r="A6071" s="14">
        <v>68531</v>
      </c>
      <c r="B6071" s="6">
        <f>LoonHeffing2020(Table1[[#This Row],[Belastbaar loon]])</f>
        <v>25599.123</v>
      </c>
      <c r="C6071" s="6">
        <f>AlgemeneHeffingsKorting2020(Table1[[#This Row],[Belastbaar loon]])</f>
        <v>0</v>
      </c>
      <c r="D6071" s="14">
        <f>ArbeidsKorting2020(Table1[[#This Row],[Belastbaar loon]])</f>
        <v>1804.38</v>
      </c>
      <c r="E6071" s="14">
        <f>MAX(Table1[[#This Row],[Loonheffing]]-Table1[[#This Row],[Algemene Heffingskorting]]-Table1[[#This Row],[Arbeidskorting]],0)</f>
        <v>23794.742999999999</v>
      </c>
      <c r="F6071" s="6">
        <f>Table1[[#This Row],[Belastbaar loon]]-Table1[[#This Row],[Belasting]]</f>
        <v>44736.256999999998</v>
      </c>
      <c r="G6071" s="2">
        <f>(Table1[[#This Row],[Belastbaar loon]]-Table1[[#This Row],[Netto loon]])/Table1[[#This Row],[Belastbaar loon]]</f>
        <v>0.34721137879207953</v>
      </c>
      <c r="H6071" s="14">
        <f t="shared" ca="1" si="89"/>
        <v>23789.192999999999</v>
      </c>
      <c r="I6071" s="14">
        <f ca="1">IF(ROW()=2, Table1[[#This Row],[Netto loon]], INDIRECT(ADDRESS(ROW()-1,COLUMN(F:F))))</f>
        <v>44731.807000000001</v>
      </c>
      <c r="J6071" s="6">
        <f ca="1">IF(ROW()=2, 0, Table1[[#This Row],[Belastbaar loon]]-INDIRECT(ADDRESS(ROW()-1,COLUMN(A:A))))</f>
        <v>10</v>
      </c>
      <c r="K6071" s="6">
        <f ca="1">Table1[[#This Row],[Netto loon]]-Table1[[#This Row],[Netto vorige schijf]]</f>
        <v>4.4499999999970896</v>
      </c>
      <c r="L6071" s="2">
        <f ca="1">(Table1[[#This Row],[Bruto tov vorige schijf]]-Table1[[#This Row],[Netto tov vorige schijf]])/MAX(Table1[[#This Row],[Bruto tov vorige schijf]],1)</f>
        <v>0.55500000000029104</v>
      </c>
    </row>
    <row r="6072" spans="1:12" x14ac:dyDescent="0.25">
      <c r="A6072" s="14">
        <v>68541</v>
      </c>
      <c r="B6072" s="6">
        <f>LoonHeffing2020(Table1[[#This Row],[Belastbaar loon]])</f>
        <v>25604.073</v>
      </c>
      <c r="C6072" s="6">
        <f>AlgemeneHeffingsKorting2020(Table1[[#This Row],[Belastbaar loon]])</f>
        <v>0</v>
      </c>
      <c r="D6072" s="14">
        <f>ArbeidsKorting2020(Table1[[#This Row],[Belastbaar loon]])</f>
        <v>1803.78</v>
      </c>
      <c r="E6072" s="14">
        <f>MAX(Table1[[#This Row],[Loonheffing]]-Table1[[#This Row],[Algemene Heffingskorting]]-Table1[[#This Row],[Arbeidskorting]],0)</f>
        <v>23800.293000000001</v>
      </c>
      <c r="F6072" s="6">
        <f>Table1[[#This Row],[Belastbaar loon]]-Table1[[#This Row],[Belasting]]</f>
        <v>44740.706999999995</v>
      </c>
      <c r="G6072" s="2">
        <f>(Table1[[#This Row],[Belastbaar loon]]-Table1[[#This Row],[Netto loon]])/Table1[[#This Row],[Belastbaar loon]]</f>
        <v>0.3472416947520463</v>
      </c>
      <c r="H6072" s="14">
        <f t="shared" ca="1" si="89"/>
        <v>23794.742999999999</v>
      </c>
      <c r="I6072" s="14">
        <f ca="1">IF(ROW()=2, Table1[[#This Row],[Netto loon]], INDIRECT(ADDRESS(ROW()-1,COLUMN(F:F))))</f>
        <v>44736.256999999998</v>
      </c>
      <c r="J6072" s="6">
        <f ca="1">IF(ROW()=2, 0, Table1[[#This Row],[Belastbaar loon]]-INDIRECT(ADDRESS(ROW()-1,COLUMN(A:A))))</f>
        <v>10</v>
      </c>
      <c r="K6072" s="6">
        <f ca="1">Table1[[#This Row],[Netto loon]]-Table1[[#This Row],[Netto vorige schijf]]</f>
        <v>4.4499999999970896</v>
      </c>
      <c r="L6072" s="2">
        <f ca="1">(Table1[[#This Row],[Bruto tov vorige schijf]]-Table1[[#This Row],[Netto tov vorige schijf]])/MAX(Table1[[#This Row],[Bruto tov vorige schijf]],1)</f>
        <v>0.55500000000029104</v>
      </c>
    </row>
    <row r="6073" spans="1:12" x14ac:dyDescent="0.25">
      <c r="A6073" s="14">
        <v>68551</v>
      </c>
      <c r="B6073" s="6">
        <f>LoonHeffing2020(Table1[[#This Row],[Belastbaar loon]])</f>
        <v>25609.023000000001</v>
      </c>
      <c r="C6073" s="6">
        <f>AlgemeneHeffingsKorting2020(Table1[[#This Row],[Belastbaar loon]])</f>
        <v>0</v>
      </c>
      <c r="D6073" s="14">
        <f>ArbeidsKorting2020(Table1[[#This Row],[Belastbaar loon]])</f>
        <v>1803.18</v>
      </c>
      <c r="E6073" s="14">
        <f>MAX(Table1[[#This Row],[Loonheffing]]-Table1[[#This Row],[Algemene Heffingskorting]]-Table1[[#This Row],[Arbeidskorting]],0)</f>
        <v>23805.843000000001</v>
      </c>
      <c r="F6073" s="6">
        <f>Table1[[#This Row],[Belastbaar loon]]-Table1[[#This Row],[Belasting]]</f>
        <v>44745.156999999999</v>
      </c>
      <c r="G6073" s="2">
        <f>(Table1[[#This Row],[Belastbaar loon]]-Table1[[#This Row],[Netto loon]])/Table1[[#This Row],[Belastbaar loon]]</f>
        <v>0.34727200186722296</v>
      </c>
      <c r="H6073" s="14">
        <f t="shared" ca="1" si="89"/>
        <v>23800.293000000001</v>
      </c>
      <c r="I6073" s="14">
        <f ca="1">IF(ROW()=2, Table1[[#This Row],[Netto loon]], INDIRECT(ADDRESS(ROW()-1,COLUMN(F:F))))</f>
        <v>44740.706999999995</v>
      </c>
      <c r="J6073" s="6">
        <f ca="1">IF(ROW()=2, 0, Table1[[#This Row],[Belastbaar loon]]-INDIRECT(ADDRESS(ROW()-1,COLUMN(A:A))))</f>
        <v>10</v>
      </c>
      <c r="K6073" s="6">
        <f ca="1">Table1[[#This Row],[Netto loon]]-Table1[[#This Row],[Netto vorige schijf]]</f>
        <v>4.4500000000043656</v>
      </c>
      <c r="L6073" s="2">
        <f ca="1">(Table1[[#This Row],[Bruto tov vorige schijf]]-Table1[[#This Row],[Netto tov vorige schijf]])/MAX(Table1[[#This Row],[Bruto tov vorige schijf]],1)</f>
        <v>0.5549999999995634</v>
      </c>
    </row>
    <row r="6074" spans="1:12" x14ac:dyDescent="0.25">
      <c r="A6074" s="14">
        <v>68561</v>
      </c>
      <c r="B6074" s="6">
        <f>LoonHeffing2020(Table1[[#This Row],[Belastbaar loon]])</f>
        <v>25613.972999999998</v>
      </c>
      <c r="C6074" s="6">
        <f>AlgemeneHeffingsKorting2020(Table1[[#This Row],[Belastbaar loon]])</f>
        <v>0</v>
      </c>
      <c r="D6074" s="14">
        <f>ArbeidsKorting2020(Table1[[#This Row],[Belastbaar loon]])</f>
        <v>1802.5800000000002</v>
      </c>
      <c r="E6074" s="14">
        <f>MAX(Table1[[#This Row],[Loonheffing]]-Table1[[#This Row],[Algemene Heffingskorting]]-Table1[[#This Row],[Arbeidskorting]],0)</f>
        <v>23811.392999999996</v>
      </c>
      <c r="F6074" s="6">
        <f>Table1[[#This Row],[Belastbaar loon]]-Table1[[#This Row],[Belasting]]</f>
        <v>44749.607000000004</v>
      </c>
      <c r="G6074" s="2">
        <f>(Table1[[#This Row],[Belastbaar loon]]-Table1[[#This Row],[Netto loon]])/Table1[[#This Row],[Belastbaar loon]]</f>
        <v>0.34730230014147978</v>
      </c>
      <c r="H6074" s="14">
        <f t="shared" ca="1" si="89"/>
        <v>23805.843000000001</v>
      </c>
      <c r="I6074" s="14">
        <f ca="1">IF(ROW()=2, Table1[[#This Row],[Netto loon]], INDIRECT(ADDRESS(ROW()-1,COLUMN(F:F))))</f>
        <v>44745.156999999999</v>
      </c>
      <c r="J6074" s="6">
        <f ca="1">IF(ROW()=2, 0, Table1[[#This Row],[Belastbaar loon]]-INDIRECT(ADDRESS(ROW()-1,COLUMN(A:A))))</f>
        <v>10</v>
      </c>
      <c r="K6074" s="6">
        <f ca="1">Table1[[#This Row],[Netto loon]]-Table1[[#This Row],[Netto vorige schijf]]</f>
        <v>4.4500000000043656</v>
      </c>
      <c r="L6074" s="2">
        <f ca="1">(Table1[[#This Row],[Bruto tov vorige schijf]]-Table1[[#This Row],[Netto tov vorige schijf]])/MAX(Table1[[#This Row],[Bruto tov vorige schijf]],1)</f>
        <v>0.5549999999995634</v>
      </c>
    </row>
    <row r="6075" spans="1:12" x14ac:dyDescent="0.25">
      <c r="A6075" s="14">
        <v>68571</v>
      </c>
      <c r="B6075" s="6">
        <f>LoonHeffing2020(Table1[[#This Row],[Belastbaar loon]])</f>
        <v>25618.922999999999</v>
      </c>
      <c r="C6075" s="6">
        <f>AlgemeneHeffingsKorting2020(Table1[[#This Row],[Belastbaar loon]])</f>
        <v>0</v>
      </c>
      <c r="D6075" s="14">
        <f>ArbeidsKorting2020(Table1[[#This Row],[Belastbaar loon]])</f>
        <v>1801.98</v>
      </c>
      <c r="E6075" s="14">
        <f>MAX(Table1[[#This Row],[Loonheffing]]-Table1[[#This Row],[Algemene Heffingskorting]]-Table1[[#This Row],[Arbeidskorting]],0)</f>
        <v>23816.942999999999</v>
      </c>
      <c r="F6075" s="6">
        <f>Table1[[#This Row],[Belastbaar loon]]-Table1[[#This Row],[Belasting]]</f>
        <v>44754.057000000001</v>
      </c>
      <c r="G6075" s="2">
        <f>(Table1[[#This Row],[Belastbaar loon]]-Table1[[#This Row],[Netto loon]])/Table1[[#This Row],[Belastbaar loon]]</f>
        <v>0.34733258957868485</v>
      </c>
      <c r="H6075" s="14">
        <f t="shared" ca="1" si="89"/>
        <v>23811.392999999996</v>
      </c>
      <c r="I6075" s="14">
        <f ca="1">IF(ROW()=2, Table1[[#This Row],[Netto loon]], INDIRECT(ADDRESS(ROW()-1,COLUMN(F:F))))</f>
        <v>44749.607000000004</v>
      </c>
      <c r="J6075" s="6">
        <f ca="1">IF(ROW()=2, 0, Table1[[#This Row],[Belastbaar loon]]-INDIRECT(ADDRESS(ROW()-1,COLUMN(A:A))))</f>
        <v>10</v>
      </c>
      <c r="K6075" s="6">
        <f ca="1">Table1[[#This Row],[Netto loon]]-Table1[[#This Row],[Netto vorige schijf]]</f>
        <v>4.4499999999970896</v>
      </c>
      <c r="L6075" s="2">
        <f ca="1">(Table1[[#This Row],[Bruto tov vorige schijf]]-Table1[[#This Row],[Netto tov vorige schijf]])/MAX(Table1[[#This Row],[Bruto tov vorige schijf]],1)</f>
        <v>0.55500000000029104</v>
      </c>
    </row>
    <row r="6076" spans="1:12" x14ac:dyDescent="0.25">
      <c r="A6076" s="14">
        <v>68581</v>
      </c>
      <c r="B6076" s="6">
        <f>LoonHeffing2020(Table1[[#This Row],[Belastbaar loon]])</f>
        <v>25623.873</v>
      </c>
      <c r="C6076" s="6">
        <f>AlgemeneHeffingsKorting2020(Table1[[#This Row],[Belastbaar loon]])</f>
        <v>0</v>
      </c>
      <c r="D6076" s="14">
        <f>ArbeidsKorting2020(Table1[[#This Row],[Belastbaar loon]])</f>
        <v>1801.38</v>
      </c>
      <c r="E6076" s="14">
        <f>MAX(Table1[[#This Row],[Loonheffing]]-Table1[[#This Row],[Algemene Heffingskorting]]-Table1[[#This Row],[Arbeidskorting]],0)</f>
        <v>23822.492999999999</v>
      </c>
      <c r="F6076" s="6">
        <f>Table1[[#This Row],[Belastbaar loon]]-Table1[[#This Row],[Belasting]]</f>
        <v>44758.506999999998</v>
      </c>
      <c r="G6076" s="2">
        <f>(Table1[[#This Row],[Belastbaar loon]]-Table1[[#This Row],[Netto loon]])/Table1[[#This Row],[Belastbaar loon]]</f>
        <v>0.34736287018270368</v>
      </c>
      <c r="H6076" s="14">
        <f t="shared" ca="1" si="89"/>
        <v>23816.942999999999</v>
      </c>
      <c r="I6076" s="14">
        <f ca="1">IF(ROW()=2, Table1[[#This Row],[Netto loon]], INDIRECT(ADDRESS(ROW()-1,COLUMN(F:F))))</f>
        <v>44754.057000000001</v>
      </c>
      <c r="J6076" s="6">
        <f ca="1">IF(ROW()=2, 0, Table1[[#This Row],[Belastbaar loon]]-INDIRECT(ADDRESS(ROW()-1,COLUMN(A:A))))</f>
        <v>10</v>
      </c>
      <c r="K6076" s="6">
        <f ca="1">Table1[[#This Row],[Netto loon]]-Table1[[#This Row],[Netto vorige schijf]]</f>
        <v>4.4499999999970896</v>
      </c>
      <c r="L6076" s="2">
        <f ca="1">(Table1[[#This Row],[Bruto tov vorige schijf]]-Table1[[#This Row],[Netto tov vorige schijf]])/MAX(Table1[[#This Row],[Bruto tov vorige schijf]],1)</f>
        <v>0.55500000000029104</v>
      </c>
    </row>
    <row r="6077" spans="1:12" x14ac:dyDescent="0.25">
      <c r="A6077" s="14">
        <v>68591</v>
      </c>
      <c r="B6077" s="6">
        <f>LoonHeffing2020(Table1[[#This Row],[Belastbaar loon]])</f>
        <v>25628.823</v>
      </c>
      <c r="C6077" s="6">
        <f>AlgemeneHeffingsKorting2020(Table1[[#This Row],[Belastbaar loon]])</f>
        <v>0</v>
      </c>
      <c r="D6077" s="14">
        <f>ArbeidsKorting2020(Table1[[#This Row],[Belastbaar loon]])</f>
        <v>1800.78</v>
      </c>
      <c r="E6077" s="14">
        <f>MAX(Table1[[#This Row],[Loonheffing]]-Table1[[#This Row],[Algemene Heffingskorting]]-Table1[[#This Row],[Arbeidskorting]],0)</f>
        <v>23828.043000000001</v>
      </c>
      <c r="F6077" s="6">
        <f>Table1[[#This Row],[Belastbaar loon]]-Table1[[#This Row],[Belasting]]</f>
        <v>44762.956999999995</v>
      </c>
      <c r="G6077" s="2">
        <f>(Table1[[#This Row],[Belastbaar loon]]-Table1[[#This Row],[Netto loon]])/Table1[[#This Row],[Belastbaar loon]]</f>
        <v>0.34739314195739973</v>
      </c>
      <c r="H6077" s="14">
        <f t="shared" ca="1" si="89"/>
        <v>23822.492999999999</v>
      </c>
      <c r="I6077" s="14">
        <f ca="1">IF(ROW()=2, Table1[[#This Row],[Netto loon]], INDIRECT(ADDRESS(ROW()-1,COLUMN(F:F))))</f>
        <v>44758.506999999998</v>
      </c>
      <c r="J6077" s="6">
        <f ca="1">IF(ROW()=2, 0, Table1[[#This Row],[Belastbaar loon]]-INDIRECT(ADDRESS(ROW()-1,COLUMN(A:A))))</f>
        <v>10</v>
      </c>
      <c r="K6077" s="6">
        <f ca="1">Table1[[#This Row],[Netto loon]]-Table1[[#This Row],[Netto vorige schijf]]</f>
        <v>4.4499999999970896</v>
      </c>
      <c r="L6077" s="2">
        <f ca="1">(Table1[[#This Row],[Bruto tov vorige schijf]]-Table1[[#This Row],[Netto tov vorige schijf]])/MAX(Table1[[#This Row],[Bruto tov vorige schijf]],1)</f>
        <v>0.55500000000029104</v>
      </c>
    </row>
    <row r="6078" spans="1:12" x14ac:dyDescent="0.25">
      <c r="A6078" s="14">
        <v>68601</v>
      </c>
      <c r="B6078" s="6">
        <f>LoonHeffing2020(Table1[[#This Row],[Belastbaar loon]])</f>
        <v>25633.773000000001</v>
      </c>
      <c r="C6078" s="6">
        <f>AlgemeneHeffingsKorting2020(Table1[[#This Row],[Belastbaar loon]])</f>
        <v>0</v>
      </c>
      <c r="D6078" s="14">
        <f>ArbeidsKorting2020(Table1[[#This Row],[Belastbaar loon]])</f>
        <v>1800.18</v>
      </c>
      <c r="E6078" s="14">
        <f>MAX(Table1[[#This Row],[Loonheffing]]-Table1[[#This Row],[Algemene Heffingskorting]]-Table1[[#This Row],[Arbeidskorting]],0)</f>
        <v>23833.593000000001</v>
      </c>
      <c r="F6078" s="6">
        <f>Table1[[#This Row],[Belastbaar loon]]-Table1[[#This Row],[Belasting]]</f>
        <v>44767.406999999999</v>
      </c>
      <c r="G6078" s="2">
        <f>(Table1[[#This Row],[Belastbaar loon]]-Table1[[#This Row],[Netto loon]])/Table1[[#This Row],[Belastbaar loon]]</f>
        <v>0.34742340490663404</v>
      </c>
      <c r="H6078" s="14">
        <f t="shared" ca="1" si="89"/>
        <v>23828.043000000001</v>
      </c>
      <c r="I6078" s="14">
        <f ca="1">IF(ROW()=2, Table1[[#This Row],[Netto loon]], INDIRECT(ADDRESS(ROW()-1,COLUMN(F:F))))</f>
        <v>44762.956999999995</v>
      </c>
      <c r="J6078" s="6">
        <f ca="1">IF(ROW()=2, 0, Table1[[#This Row],[Belastbaar loon]]-INDIRECT(ADDRESS(ROW()-1,COLUMN(A:A))))</f>
        <v>10</v>
      </c>
      <c r="K6078" s="6">
        <f ca="1">Table1[[#This Row],[Netto loon]]-Table1[[#This Row],[Netto vorige schijf]]</f>
        <v>4.4500000000043656</v>
      </c>
      <c r="L6078" s="2">
        <f ca="1">(Table1[[#This Row],[Bruto tov vorige schijf]]-Table1[[#This Row],[Netto tov vorige schijf]])/MAX(Table1[[#This Row],[Bruto tov vorige schijf]],1)</f>
        <v>0.5549999999995634</v>
      </c>
    </row>
    <row r="6079" spans="1:12" x14ac:dyDescent="0.25">
      <c r="A6079" s="14">
        <v>68611</v>
      </c>
      <c r="B6079" s="6">
        <f>LoonHeffing2020(Table1[[#This Row],[Belastbaar loon]])</f>
        <v>25638.722999999998</v>
      </c>
      <c r="C6079" s="6">
        <f>AlgemeneHeffingsKorting2020(Table1[[#This Row],[Belastbaar loon]])</f>
        <v>0</v>
      </c>
      <c r="D6079" s="14">
        <f>ArbeidsKorting2020(Table1[[#This Row],[Belastbaar loon]])</f>
        <v>1799.5800000000002</v>
      </c>
      <c r="E6079" s="14">
        <f>MAX(Table1[[#This Row],[Loonheffing]]-Table1[[#This Row],[Algemene Heffingskorting]]-Table1[[#This Row],[Arbeidskorting]],0)</f>
        <v>23839.142999999996</v>
      </c>
      <c r="F6079" s="6">
        <f>Table1[[#This Row],[Belastbaar loon]]-Table1[[#This Row],[Belasting]]</f>
        <v>44771.857000000004</v>
      </c>
      <c r="G6079" s="2">
        <f>(Table1[[#This Row],[Belastbaar loon]]-Table1[[#This Row],[Netto loon]])/Table1[[#This Row],[Belastbaar loon]]</f>
        <v>0.34745365903426562</v>
      </c>
      <c r="H6079" s="14">
        <f t="shared" ca="1" si="89"/>
        <v>23833.593000000001</v>
      </c>
      <c r="I6079" s="14">
        <f ca="1">IF(ROW()=2, Table1[[#This Row],[Netto loon]], INDIRECT(ADDRESS(ROW()-1,COLUMN(F:F))))</f>
        <v>44767.406999999999</v>
      </c>
      <c r="J6079" s="6">
        <f ca="1">IF(ROW()=2, 0, Table1[[#This Row],[Belastbaar loon]]-INDIRECT(ADDRESS(ROW()-1,COLUMN(A:A))))</f>
        <v>10</v>
      </c>
      <c r="K6079" s="6">
        <f ca="1">Table1[[#This Row],[Netto loon]]-Table1[[#This Row],[Netto vorige schijf]]</f>
        <v>4.4500000000043656</v>
      </c>
      <c r="L6079" s="2">
        <f ca="1">(Table1[[#This Row],[Bruto tov vorige schijf]]-Table1[[#This Row],[Netto tov vorige schijf]])/MAX(Table1[[#This Row],[Bruto tov vorige schijf]],1)</f>
        <v>0.5549999999995634</v>
      </c>
    </row>
    <row r="6080" spans="1:12" x14ac:dyDescent="0.25">
      <c r="A6080" s="14">
        <v>68621</v>
      </c>
      <c r="B6080" s="6">
        <f>LoonHeffing2020(Table1[[#This Row],[Belastbaar loon]])</f>
        <v>25643.672999999999</v>
      </c>
      <c r="C6080" s="6">
        <f>AlgemeneHeffingsKorting2020(Table1[[#This Row],[Belastbaar loon]])</f>
        <v>0</v>
      </c>
      <c r="D6080" s="14">
        <f>ArbeidsKorting2020(Table1[[#This Row],[Belastbaar loon]])</f>
        <v>1798.98</v>
      </c>
      <c r="E6080" s="14">
        <f>MAX(Table1[[#This Row],[Loonheffing]]-Table1[[#This Row],[Algemene Heffingskorting]]-Table1[[#This Row],[Arbeidskorting]],0)</f>
        <v>23844.692999999999</v>
      </c>
      <c r="F6080" s="6">
        <f>Table1[[#This Row],[Belastbaar loon]]-Table1[[#This Row],[Belasting]]</f>
        <v>44776.307000000001</v>
      </c>
      <c r="G6080" s="2">
        <f>(Table1[[#This Row],[Belastbaar loon]]-Table1[[#This Row],[Netto loon]])/Table1[[#This Row],[Belastbaar loon]]</f>
        <v>0.34748390434415122</v>
      </c>
      <c r="H6080" s="14">
        <f t="shared" ca="1" si="89"/>
        <v>23839.142999999996</v>
      </c>
      <c r="I6080" s="14">
        <f ca="1">IF(ROW()=2, Table1[[#This Row],[Netto loon]], INDIRECT(ADDRESS(ROW()-1,COLUMN(F:F))))</f>
        <v>44771.857000000004</v>
      </c>
      <c r="J6080" s="6">
        <f ca="1">IF(ROW()=2, 0, Table1[[#This Row],[Belastbaar loon]]-INDIRECT(ADDRESS(ROW()-1,COLUMN(A:A))))</f>
        <v>10</v>
      </c>
      <c r="K6080" s="6">
        <f ca="1">Table1[[#This Row],[Netto loon]]-Table1[[#This Row],[Netto vorige schijf]]</f>
        <v>4.4499999999970896</v>
      </c>
      <c r="L6080" s="2">
        <f ca="1">(Table1[[#This Row],[Bruto tov vorige schijf]]-Table1[[#This Row],[Netto tov vorige schijf]])/MAX(Table1[[#This Row],[Bruto tov vorige schijf]],1)</f>
        <v>0.55500000000029104</v>
      </c>
    </row>
    <row r="6081" spans="1:12" x14ac:dyDescent="0.25">
      <c r="A6081" s="14">
        <v>68631</v>
      </c>
      <c r="B6081" s="6">
        <f>LoonHeffing2020(Table1[[#This Row],[Belastbaar loon]])</f>
        <v>25648.623</v>
      </c>
      <c r="C6081" s="6">
        <f>AlgemeneHeffingsKorting2020(Table1[[#This Row],[Belastbaar loon]])</f>
        <v>0</v>
      </c>
      <c r="D6081" s="14">
        <f>ArbeidsKorting2020(Table1[[#This Row],[Belastbaar loon]])</f>
        <v>1798.38</v>
      </c>
      <c r="E6081" s="14">
        <f>MAX(Table1[[#This Row],[Loonheffing]]-Table1[[#This Row],[Algemene Heffingskorting]]-Table1[[#This Row],[Arbeidskorting]],0)</f>
        <v>23850.242999999999</v>
      </c>
      <c r="F6081" s="6">
        <f>Table1[[#This Row],[Belastbaar loon]]-Table1[[#This Row],[Belasting]]</f>
        <v>44780.756999999998</v>
      </c>
      <c r="G6081" s="2">
        <f>(Table1[[#This Row],[Belastbaar loon]]-Table1[[#This Row],[Netto loon]])/Table1[[#This Row],[Belastbaar loon]]</f>
        <v>0.34751414084014515</v>
      </c>
      <c r="H6081" s="14">
        <f t="shared" ca="1" si="89"/>
        <v>23844.692999999999</v>
      </c>
      <c r="I6081" s="14">
        <f ca="1">IF(ROW()=2, Table1[[#This Row],[Netto loon]], INDIRECT(ADDRESS(ROW()-1,COLUMN(F:F))))</f>
        <v>44776.307000000001</v>
      </c>
      <c r="J6081" s="6">
        <f ca="1">IF(ROW()=2, 0, Table1[[#This Row],[Belastbaar loon]]-INDIRECT(ADDRESS(ROW()-1,COLUMN(A:A))))</f>
        <v>10</v>
      </c>
      <c r="K6081" s="6">
        <f ca="1">Table1[[#This Row],[Netto loon]]-Table1[[#This Row],[Netto vorige schijf]]</f>
        <v>4.4499999999970896</v>
      </c>
      <c r="L6081" s="2">
        <f ca="1">(Table1[[#This Row],[Bruto tov vorige schijf]]-Table1[[#This Row],[Netto tov vorige schijf]])/MAX(Table1[[#This Row],[Bruto tov vorige schijf]],1)</f>
        <v>0.55500000000029104</v>
      </c>
    </row>
    <row r="6082" spans="1:12" x14ac:dyDescent="0.25">
      <c r="A6082" s="14">
        <v>68641</v>
      </c>
      <c r="B6082" s="6">
        <f>LoonHeffing2020(Table1[[#This Row],[Belastbaar loon]])</f>
        <v>25653.573</v>
      </c>
      <c r="C6082" s="6">
        <f>AlgemeneHeffingsKorting2020(Table1[[#This Row],[Belastbaar loon]])</f>
        <v>0</v>
      </c>
      <c r="D6082" s="14">
        <f>ArbeidsKorting2020(Table1[[#This Row],[Belastbaar loon]])</f>
        <v>1797.78</v>
      </c>
      <c r="E6082" s="14">
        <f>MAX(Table1[[#This Row],[Loonheffing]]-Table1[[#This Row],[Algemene Heffingskorting]]-Table1[[#This Row],[Arbeidskorting]],0)</f>
        <v>23855.793000000001</v>
      </c>
      <c r="F6082" s="6">
        <f>Table1[[#This Row],[Belastbaar loon]]-Table1[[#This Row],[Belasting]]</f>
        <v>44785.206999999995</v>
      </c>
      <c r="G6082" s="2">
        <f>(Table1[[#This Row],[Belastbaar loon]]-Table1[[#This Row],[Netto loon]])/Table1[[#This Row],[Belastbaar loon]]</f>
        <v>0.34754436852609966</v>
      </c>
      <c r="H6082" s="14">
        <f t="shared" ca="1" si="89"/>
        <v>23850.242999999999</v>
      </c>
      <c r="I6082" s="14">
        <f ca="1">IF(ROW()=2, Table1[[#This Row],[Netto loon]], INDIRECT(ADDRESS(ROW()-1,COLUMN(F:F))))</f>
        <v>44780.756999999998</v>
      </c>
      <c r="J6082" s="6">
        <f ca="1">IF(ROW()=2, 0, Table1[[#This Row],[Belastbaar loon]]-INDIRECT(ADDRESS(ROW()-1,COLUMN(A:A))))</f>
        <v>10</v>
      </c>
      <c r="K6082" s="6">
        <f ca="1">Table1[[#This Row],[Netto loon]]-Table1[[#This Row],[Netto vorige schijf]]</f>
        <v>4.4499999999970896</v>
      </c>
      <c r="L6082" s="2">
        <f ca="1">(Table1[[#This Row],[Bruto tov vorige schijf]]-Table1[[#This Row],[Netto tov vorige schijf]])/MAX(Table1[[#This Row],[Bruto tov vorige schijf]],1)</f>
        <v>0.55500000000029104</v>
      </c>
    </row>
    <row r="6083" spans="1:12" x14ac:dyDescent="0.25">
      <c r="A6083" s="14">
        <v>68651</v>
      </c>
      <c r="B6083" s="6">
        <f>LoonHeffing2020(Table1[[#This Row],[Belastbaar loon]])</f>
        <v>25658.523000000001</v>
      </c>
      <c r="C6083" s="6">
        <f>AlgemeneHeffingsKorting2020(Table1[[#This Row],[Belastbaar loon]])</f>
        <v>0</v>
      </c>
      <c r="D6083" s="14">
        <f>ArbeidsKorting2020(Table1[[#This Row],[Belastbaar loon]])</f>
        <v>1797.18</v>
      </c>
      <c r="E6083" s="14">
        <f>MAX(Table1[[#This Row],[Loonheffing]]-Table1[[#This Row],[Algemene Heffingskorting]]-Table1[[#This Row],[Arbeidskorting]],0)</f>
        <v>23861.343000000001</v>
      </c>
      <c r="F6083" s="6">
        <f>Table1[[#This Row],[Belastbaar loon]]-Table1[[#This Row],[Belasting]]</f>
        <v>44789.656999999999</v>
      </c>
      <c r="G6083" s="2">
        <f>(Table1[[#This Row],[Belastbaar loon]]-Table1[[#This Row],[Netto loon]])/Table1[[#This Row],[Belastbaar loon]]</f>
        <v>0.34757458740586444</v>
      </c>
      <c r="H6083" s="14">
        <f t="shared" ca="1" si="89"/>
        <v>23855.793000000001</v>
      </c>
      <c r="I6083" s="14">
        <f ca="1">IF(ROW()=2, Table1[[#This Row],[Netto loon]], INDIRECT(ADDRESS(ROW()-1,COLUMN(F:F))))</f>
        <v>44785.206999999995</v>
      </c>
      <c r="J6083" s="6">
        <f ca="1">IF(ROW()=2, 0, Table1[[#This Row],[Belastbaar loon]]-INDIRECT(ADDRESS(ROW()-1,COLUMN(A:A))))</f>
        <v>10</v>
      </c>
      <c r="K6083" s="6">
        <f ca="1">Table1[[#This Row],[Netto loon]]-Table1[[#This Row],[Netto vorige schijf]]</f>
        <v>4.4500000000043656</v>
      </c>
      <c r="L6083" s="2">
        <f ca="1">(Table1[[#This Row],[Bruto tov vorige schijf]]-Table1[[#This Row],[Netto tov vorige schijf]])/MAX(Table1[[#This Row],[Bruto tov vorige schijf]],1)</f>
        <v>0.5549999999995634</v>
      </c>
    </row>
    <row r="6084" spans="1:12" x14ac:dyDescent="0.25">
      <c r="A6084" s="14">
        <v>68661</v>
      </c>
      <c r="B6084" s="6">
        <f>LoonHeffing2020(Table1[[#This Row],[Belastbaar loon]])</f>
        <v>25663.472999999998</v>
      </c>
      <c r="C6084" s="6">
        <f>AlgemeneHeffingsKorting2020(Table1[[#This Row],[Belastbaar loon]])</f>
        <v>0</v>
      </c>
      <c r="D6084" s="14">
        <f>ArbeidsKorting2020(Table1[[#This Row],[Belastbaar loon]])</f>
        <v>1796.5800000000002</v>
      </c>
      <c r="E6084" s="14">
        <f>MAX(Table1[[#This Row],[Loonheffing]]-Table1[[#This Row],[Algemene Heffingskorting]]-Table1[[#This Row],[Arbeidskorting]],0)</f>
        <v>23866.892999999996</v>
      </c>
      <c r="F6084" s="6">
        <f>Table1[[#This Row],[Belastbaar loon]]-Table1[[#This Row],[Belasting]]</f>
        <v>44794.107000000004</v>
      </c>
      <c r="G6084" s="2">
        <f>(Table1[[#This Row],[Belastbaar loon]]-Table1[[#This Row],[Netto loon]])/Table1[[#This Row],[Belastbaar loon]]</f>
        <v>0.34760479748328738</v>
      </c>
      <c r="H6084" s="14">
        <f t="shared" ca="1" si="89"/>
        <v>23861.343000000001</v>
      </c>
      <c r="I6084" s="14">
        <f ca="1">IF(ROW()=2, Table1[[#This Row],[Netto loon]], INDIRECT(ADDRESS(ROW()-1,COLUMN(F:F))))</f>
        <v>44789.656999999999</v>
      </c>
      <c r="J6084" s="6">
        <f ca="1">IF(ROW()=2, 0, Table1[[#This Row],[Belastbaar loon]]-INDIRECT(ADDRESS(ROW()-1,COLUMN(A:A))))</f>
        <v>10</v>
      </c>
      <c r="K6084" s="6">
        <f ca="1">Table1[[#This Row],[Netto loon]]-Table1[[#This Row],[Netto vorige schijf]]</f>
        <v>4.4500000000043656</v>
      </c>
      <c r="L6084" s="2">
        <f ca="1">(Table1[[#This Row],[Bruto tov vorige schijf]]-Table1[[#This Row],[Netto tov vorige schijf]])/MAX(Table1[[#This Row],[Bruto tov vorige schijf]],1)</f>
        <v>0.5549999999995634</v>
      </c>
    </row>
    <row r="6085" spans="1:12" x14ac:dyDescent="0.25">
      <c r="A6085" s="14">
        <v>68671</v>
      </c>
      <c r="B6085" s="6">
        <f>LoonHeffing2020(Table1[[#This Row],[Belastbaar loon]])</f>
        <v>25668.422999999999</v>
      </c>
      <c r="C6085" s="6">
        <f>AlgemeneHeffingsKorting2020(Table1[[#This Row],[Belastbaar loon]])</f>
        <v>0</v>
      </c>
      <c r="D6085" s="14">
        <f>ArbeidsKorting2020(Table1[[#This Row],[Belastbaar loon]])</f>
        <v>1795.98</v>
      </c>
      <c r="E6085" s="14">
        <f>MAX(Table1[[#This Row],[Loonheffing]]-Table1[[#This Row],[Algemene Heffingskorting]]-Table1[[#This Row],[Arbeidskorting]],0)</f>
        <v>23872.442999999999</v>
      </c>
      <c r="F6085" s="6">
        <f>Table1[[#This Row],[Belastbaar loon]]-Table1[[#This Row],[Belasting]]</f>
        <v>44798.557000000001</v>
      </c>
      <c r="G6085" s="2">
        <f>(Table1[[#This Row],[Belastbaar loon]]-Table1[[#This Row],[Netto loon]])/Table1[[#This Row],[Belastbaar loon]]</f>
        <v>0.34763499876221404</v>
      </c>
      <c r="H6085" s="14">
        <f t="shared" ca="1" si="89"/>
        <v>23866.892999999996</v>
      </c>
      <c r="I6085" s="14">
        <f ca="1">IF(ROW()=2, Table1[[#This Row],[Netto loon]], INDIRECT(ADDRESS(ROW()-1,COLUMN(F:F))))</f>
        <v>44794.107000000004</v>
      </c>
      <c r="J6085" s="6">
        <f ca="1">IF(ROW()=2, 0, Table1[[#This Row],[Belastbaar loon]]-INDIRECT(ADDRESS(ROW()-1,COLUMN(A:A))))</f>
        <v>10</v>
      </c>
      <c r="K6085" s="6">
        <f ca="1">Table1[[#This Row],[Netto loon]]-Table1[[#This Row],[Netto vorige schijf]]</f>
        <v>4.4499999999970896</v>
      </c>
      <c r="L6085" s="2">
        <f ca="1">(Table1[[#This Row],[Bruto tov vorige schijf]]-Table1[[#This Row],[Netto tov vorige schijf]])/MAX(Table1[[#This Row],[Bruto tov vorige schijf]],1)</f>
        <v>0.55500000000029104</v>
      </c>
    </row>
    <row r="6086" spans="1:12" x14ac:dyDescent="0.25">
      <c r="A6086" s="14">
        <v>68681</v>
      </c>
      <c r="B6086" s="6">
        <f>LoonHeffing2020(Table1[[#This Row],[Belastbaar loon]])</f>
        <v>25673.373</v>
      </c>
      <c r="C6086" s="6">
        <f>AlgemeneHeffingsKorting2020(Table1[[#This Row],[Belastbaar loon]])</f>
        <v>0</v>
      </c>
      <c r="D6086" s="14">
        <f>ArbeidsKorting2020(Table1[[#This Row],[Belastbaar loon]])</f>
        <v>1795.38</v>
      </c>
      <c r="E6086" s="14">
        <f>MAX(Table1[[#This Row],[Loonheffing]]-Table1[[#This Row],[Algemene Heffingskorting]]-Table1[[#This Row],[Arbeidskorting]],0)</f>
        <v>23877.992999999999</v>
      </c>
      <c r="F6086" s="6">
        <f>Table1[[#This Row],[Belastbaar loon]]-Table1[[#This Row],[Belasting]]</f>
        <v>44803.006999999998</v>
      </c>
      <c r="G6086" s="2">
        <f>(Table1[[#This Row],[Belastbaar loon]]-Table1[[#This Row],[Netto loon]])/Table1[[#This Row],[Belastbaar loon]]</f>
        <v>0.34766519124648743</v>
      </c>
      <c r="H6086" s="14">
        <f t="shared" ca="1" si="89"/>
        <v>23872.442999999999</v>
      </c>
      <c r="I6086" s="14">
        <f ca="1">IF(ROW()=2, Table1[[#This Row],[Netto loon]], INDIRECT(ADDRESS(ROW()-1,COLUMN(F:F))))</f>
        <v>44798.557000000001</v>
      </c>
      <c r="J6086" s="6">
        <f ca="1">IF(ROW()=2, 0, Table1[[#This Row],[Belastbaar loon]]-INDIRECT(ADDRESS(ROW()-1,COLUMN(A:A))))</f>
        <v>10</v>
      </c>
      <c r="K6086" s="6">
        <f ca="1">Table1[[#This Row],[Netto loon]]-Table1[[#This Row],[Netto vorige schijf]]</f>
        <v>4.4499999999970896</v>
      </c>
      <c r="L6086" s="2">
        <f ca="1">(Table1[[#This Row],[Bruto tov vorige schijf]]-Table1[[#This Row],[Netto tov vorige schijf]])/MAX(Table1[[#This Row],[Bruto tov vorige schijf]],1)</f>
        <v>0.55500000000029104</v>
      </c>
    </row>
    <row r="6087" spans="1:12" x14ac:dyDescent="0.25">
      <c r="A6087" s="14">
        <v>68691</v>
      </c>
      <c r="B6087" s="6">
        <f>LoonHeffing2020(Table1[[#This Row],[Belastbaar loon]])</f>
        <v>25678.323</v>
      </c>
      <c r="C6087" s="6">
        <f>AlgemeneHeffingsKorting2020(Table1[[#This Row],[Belastbaar loon]])</f>
        <v>0</v>
      </c>
      <c r="D6087" s="14">
        <f>ArbeidsKorting2020(Table1[[#This Row],[Belastbaar loon]])</f>
        <v>1794.78</v>
      </c>
      <c r="E6087" s="14">
        <f>MAX(Table1[[#This Row],[Loonheffing]]-Table1[[#This Row],[Algemene Heffingskorting]]-Table1[[#This Row],[Arbeidskorting]],0)</f>
        <v>23883.543000000001</v>
      </c>
      <c r="F6087" s="6">
        <f>Table1[[#This Row],[Belastbaar loon]]-Table1[[#This Row],[Belasting]]</f>
        <v>44807.456999999995</v>
      </c>
      <c r="G6087" s="2">
        <f>(Table1[[#This Row],[Belastbaar loon]]-Table1[[#This Row],[Netto loon]])/Table1[[#This Row],[Belastbaar loon]]</f>
        <v>0.34769537493994856</v>
      </c>
      <c r="H6087" s="14">
        <f t="shared" ca="1" si="89"/>
        <v>23877.992999999999</v>
      </c>
      <c r="I6087" s="14">
        <f ca="1">IF(ROW()=2, Table1[[#This Row],[Netto loon]], INDIRECT(ADDRESS(ROW()-1,COLUMN(F:F))))</f>
        <v>44803.006999999998</v>
      </c>
      <c r="J6087" s="6">
        <f ca="1">IF(ROW()=2, 0, Table1[[#This Row],[Belastbaar loon]]-INDIRECT(ADDRESS(ROW()-1,COLUMN(A:A))))</f>
        <v>10</v>
      </c>
      <c r="K6087" s="6">
        <f ca="1">Table1[[#This Row],[Netto loon]]-Table1[[#This Row],[Netto vorige schijf]]</f>
        <v>4.4499999999970896</v>
      </c>
      <c r="L6087" s="2">
        <f ca="1">(Table1[[#This Row],[Bruto tov vorige schijf]]-Table1[[#This Row],[Netto tov vorige schijf]])/MAX(Table1[[#This Row],[Bruto tov vorige schijf]],1)</f>
        <v>0.55500000000029104</v>
      </c>
    </row>
    <row r="6088" spans="1:12" x14ac:dyDescent="0.25">
      <c r="A6088" s="14">
        <v>68701</v>
      </c>
      <c r="B6088" s="6">
        <f>LoonHeffing2020(Table1[[#This Row],[Belastbaar loon]])</f>
        <v>25683.273000000001</v>
      </c>
      <c r="C6088" s="6">
        <f>AlgemeneHeffingsKorting2020(Table1[[#This Row],[Belastbaar loon]])</f>
        <v>0</v>
      </c>
      <c r="D6088" s="14">
        <f>ArbeidsKorting2020(Table1[[#This Row],[Belastbaar loon]])</f>
        <v>1794.18</v>
      </c>
      <c r="E6088" s="14">
        <f>MAX(Table1[[#This Row],[Loonheffing]]-Table1[[#This Row],[Algemene Heffingskorting]]-Table1[[#This Row],[Arbeidskorting]],0)</f>
        <v>23889.093000000001</v>
      </c>
      <c r="F6088" s="6">
        <f>Table1[[#This Row],[Belastbaar loon]]-Table1[[#This Row],[Belasting]]</f>
        <v>44811.906999999999</v>
      </c>
      <c r="G6088" s="2">
        <f>(Table1[[#This Row],[Belastbaar loon]]-Table1[[#This Row],[Netto loon]])/Table1[[#This Row],[Belastbaar loon]]</f>
        <v>0.347725549846436</v>
      </c>
      <c r="H6088" s="14">
        <f t="shared" ca="1" si="89"/>
        <v>23883.543000000001</v>
      </c>
      <c r="I6088" s="14">
        <f ca="1">IF(ROW()=2, Table1[[#This Row],[Netto loon]], INDIRECT(ADDRESS(ROW()-1,COLUMN(F:F))))</f>
        <v>44807.456999999995</v>
      </c>
      <c r="J6088" s="6">
        <f ca="1">IF(ROW()=2, 0, Table1[[#This Row],[Belastbaar loon]]-INDIRECT(ADDRESS(ROW()-1,COLUMN(A:A))))</f>
        <v>10</v>
      </c>
      <c r="K6088" s="6">
        <f ca="1">Table1[[#This Row],[Netto loon]]-Table1[[#This Row],[Netto vorige schijf]]</f>
        <v>4.4500000000043656</v>
      </c>
      <c r="L6088" s="2">
        <f ca="1">(Table1[[#This Row],[Bruto tov vorige schijf]]-Table1[[#This Row],[Netto tov vorige schijf]])/MAX(Table1[[#This Row],[Bruto tov vorige schijf]],1)</f>
        <v>0.5549999999995634</v>
      </c>
    </row>
    <row r="6089" spans="1:12" x14ac:dyDescent="0.25">
      <c r="A6089" s="14">
        <v>68711</v>
      </c>
      <c r="B6089" s="6">
        <f>LoonHeffing2020(Table1[[#This Row],[Belastbaar loon]])</f>
        <v>25688.222999999998</v>
      </c>
      <c r="C6089" s="6">
        <f>AlgemeneHeffingsKorting2020(Table1[[#This Row],[Belastbaar loon]])</f>
        <v>0</v>
      </c>
      <c r="D6089" s="14">
        <f>ArbeidsKorting2020(Table1[[#This Row],[Belastbaar loon]])</f>
        <v>1793.5800000000002</v>
      </c>
      <c r="E6089" s="14">
        <f>MAX(Table1[[#This Row],[Loonheffing]]-Table1[[#This Row],[Algemene Heffingskorting]]-Table1[[#This Row],[Arbeidskorting]],0)</f>
        <v>23894.642999999996</v>
      </c>
      <c r="F6089" s="6">
        <f>Table1[[#This Row],[Belastbaar loon]]-Table1[[#This Row],[Belasting]]</f>
        <v>44816.357000000004</v>
      </c>
      <c r="G6089" s="2">
        <f>(Table1[[#This Row],[Belastbaar loon]]-Table1[[#This Row],[Netto loon]])/Table1[[#This Row],[Belastbaar loon]]</f>
        <v>0.34775571596978644</v>
      </c>
      <c r="H6089" s="14">
        <f t="shared" ca="1" si="89"/>
        <v>23889.093000000001</v>
      </c>
      <c r="I6089" s="14">
        <f ca="1">IF(ROW()=2, Table1[[#This Row],[Netto loon]], INDIRECT(ADDRESS(ROW()-1,COLUMN(F:F))))</f>
        <v>44811.906999999999</v>
      </c>
      <c r="J6089" s="6">
        <f ca="1">IF(ROW()=2, 0, Table1[[#This Row],[Belastbaar loon]]-INDIRECT(ADDRESS(ROW()-1,COLUMN(A:A))))</f>
        <v>10</v>
      </c>
      <c r="K6089" s="6">
        <f ca="1">Table1[[#This Row],[Netto loon]]-Table1[[#This Row],[Netto vorige schijf]]</f>
        <v>4.4500000000043656</v>
      </c>
      <c r="L6089" s="2">
        <f ca="1">(Table1[[#This Row],[Bruto tov vorige schijf]]-Table1[[#This Row],[Netto tov vorige schijf]])/MAX(Table1[[#This Row],[Bruto tov vorige schijf]],1)</f>
        <v>0.5549999999995634</v>
      </c>
    </row>
    <row r="6090" spans="1:12" x14ac:dyDescent="0.25">
      <c r="A6090" s="14">
        <v>68721</v>
      </c>
      <c r="B6090" s="6">
        <f>LoonHeffing2020(Table1[[#This Row],[Belastbaar loon]])</f>
        <v>25693.172999999999</v>
      </c>
      <c r="C6090" s="6">
        <f>AlgemeneHeffingsKorting2020(Table1[[#This Row],[Belastbaar loon]])</f>
        <v>0</v>
      </c>
      <c r="D6090" s="14">
        <f>ArbeidsKorting2020(Table1[[#This Row],[Belastbaar loon]])</f>
        <v>1792.98</v>
      </c>
      <c r="E6090" s="14">
        <f>MAX(Table1[[#This Row],[Loonheffing]]-Table1[[#This Row],[Algemene Heffingskorting]]-Table1[[#This Row],[Arbeidskorting]],0)</f>
        <v>23900.192999999999</v>
      </c>
      <c r="F6090" s="6">
        <f>Table1[[#This Row],[Belastbaar loon]]-Table1[[#This Row],[Belasting]]</f>
        <v>44820.807000000001</v>
      </c>
      <c r="G6090" s="2">
        <f>(Table1[[#This Row],[Belastbaar loon]]-Table1[[#This Row],[Netto loon]])/Table1[[#This Row],[Belastbaar loon]]</f>
        <v>0.3477858733138342</v>
      </c>
      <c r="H6090" s="14">
        <f t="shared" ca="1" si="89"/>
        <v>23894.642999999996</v>
      </c>
      <c r="I6090" s="14">
        <f ca="1">IF(ROW()=2, Table1[[#This Row],[Netto loon]], INDIRECT(ADDRESS(ROW()-1,COLUMN(F:F))))</f>
        <v>44816.357000000004</v>
      </c>
      <c r="J6090" s="6">
        <f ca="1">IF(ROW()=2, 0, Table1[[#This Row],[Belastbaar loon]]-INDIRECT(ADDRESS(ROW()-1,COLUMN(A:A))))</f>
        <v>10</v>
      </c>
      <c r="K6090" s="6">
        <f ca="1">Table1[[#This Row],[Netto loon]]-Table1[[#This Row],[Netto vorige schijf]]</f>
        <v>4.4499999999970896</v>
      </c>
      <c r="L6090" s="2">
        <f ca="1">(Table1[[#This Row],[Bruto tov vorige schijf]]-Table1[[#This Row],[Netto tov vorige schijf]])/MAX(Table1[[#This Row],[Bruto tov vorige schijf]],1)</f>
        <v>0.55500000000029104</v>
      </c>
    </row>
    <row r="6091" spans="1:12" x14ac:dyDescent="0.25">
      <c r="A6091" s="14">
        <v>68731</v>
      </c>
      <c r="B6091" s="6">
        <f>LoonHeffing2020(Table1[[#This Row],[Belastbaar loon]])</f>
        <v>25698.123</v>
      </c>
      <c r="C6091" s="6">
        <f>AlgemeneHeffingsKorting2020(Table1[[#This Row],[Belastbaar loon]])</f>
        <v>0</v>
      </c>
      <c r="D6091" s="14">
        <f>ArbeidsKorting2020(Table1[[#This Row],[Belastbaar loon]])</f>
        <v>1792.38</v>
      </c>
      <c r="E6091" s="14">
        <f>MAX(Table1[[#This Row],[Loonheffing]]-Table1[[#This Row],[Algemene Heffingskorting]]-Table1[[#This Row],[Arbeidskorting]],0)</f>
        <v>23905.742999999999</v>
      </c>
      <c r="F6091" s="6">
        <f>Table1[[#This Row],[Belastbaar loon]]-Table1[[#This Row],[Belasting]]</f>
        <v>44825.256999999998</v>
      </c>
      <c r="G6091" s="2">
        <f>(Table1[[#This Row],[Belastbaar loon]]-Table1[[#This Row],[Netto loon]])/Table1[[#This Row],[Belastbaar loon]]</f>
        <v>0.34781602188241117</v>
      </c>
      <c r="H6091" s="14">
        <f t="shared" ca="1" si="89"/>
        <v>23900.192999999999</v>
      </c>
      <c r="I6091" s="14">
        <f ca="1">IF(ROW()=2, Table1[[#This Row],[Netto loon]], INDIRECT(ADDRESS(ROW()-1,COLUMN(F:F))))</f>
        <v>44820.807000000001</v>
      </c>
      <c r="J6091" s="6">
        <f ca="1">IF(ROW()=2, 0, Table1[[#This Row],[Belastbaar loon]]-INDIRECT(ADDRESS(ROW()-1,COLUMN(A:A))))</f>
        <v>10</v>
      </c>
      <c r="K6091" s="6">
        <f ca="1">Table1[[#This Row],[Netto loon]]-Table1[[#This Row],[Netto vorige schijf]]</f>
        <v>4.4499999999970896</v>
      </c>
      <c r="L6091" s="2">
        <f ca="1">(Table1[[#This Row],[Bruto tov vorige schijf]]-Table1[[#This Row],[Netto tov vorige schijf]])/MAX(Table1[[#This Row],[Bruto tov vorige schijf]],1)</f>
        <v>0.55500000000029104</v>
      </c>
    </row>
    <row r="6092" spans="1:12" x14ac:dyDescent="0.25">
      <c r="A6092" s="14">
        <v>68741</v>
      </c>
      <c r="B6092" s="6">
        <f>LoonHeffing2020(Table1[[#This Row],[Belastbaar loon]])</f>
        <v>25703.073</v>
      </c>
      <c r="C6092" s="6">
        <f>AlgemeneHeffingsKorting2020(Table1[[#This Row],[Belastbaar loon]])</f>
        <v>0</v>
      </c>
      <c r="D6092" s="14">
        <f>ArbeidsKorting2020(Table1[[#This Row],[Belastbaar loon]])</f>
        <v>1791.78</v>
      </c>
      <c r="E6092" s="14">
        <f>MAX(Table1[[#This Row],[Loonheffing]]-Table1[[#This Row],[Algemene Heffingskorting]]-Table1[[#This Row],[Arbeidskorting]],0)</f>
        <v>23911.293000000001</v>
      </c>
      <c r="F6092" s="6">
        <f>Table1[[#This Row],[Belastbaar loon]]-Table1[[#This Row],[Belasting]]</f>
        <v>44829.706999999995</v>
      </c>
      <c r="G6092" s="2">
        <f>(Table1[[#This Row],[Belastbaar loon]]-Table1[[#This Row],[Netto loon]])/Table1[[#This Row],[Belastbaar loon]]</f>
        <v>0.34784616167934718</v>
      </c>
      <c r="H6092" s="14">
        <f t="shared" ca="1" si="89"/>
        <v>23905.742999999999</v>
      </c>
      <c r="I6092" s="14">
        <f ca="1">IF(ROW()=2, Table1[[#This Row],[Netto loon]], INDIRECT(ADDRESS(ROW()-1,COLUMN(F:F))))</f>
        <v>44825.256999999998</v>
      </c>
      <c r="J6092" s="6">
        <f ca="1">IF(ROW()=2, 0, Table1[[#This Row],[Belastbaar loon]]-INDIRECT(ADDRESS(ROW()-1,COLUMN(A:A))))</f>
        <v>10</v>
      </c>
      <c r="K6092" s="6">
        <f ca="1">Table1[[#This Row],[Netto loon]]-Table1[[#This Row],[Netto vorige schijf]]</f>
        <v>4.4499999999970896</v>
      </c>
      <c r="L6092" s="2">
        <f ca="1">(Table1[[#This Row],[Bruto tov vorige schijf]]-Table1[[#This Row],[Netto tov vorige schijf]])/MAX(Table1[[#This Row],[Bruto tov vorige schijf]],1)</f>
        <v>0.55500000000029104</v>
      </c>
    </row>
    <row r="6093" spans="1:12" x14ac:dyDescent="0.25">
      <c r="A6093" s="14">
        <v>68751</v>
      </c>
      <c r="B6093" s="6">
        <f>LoonHeffing2020(Table1[[#This Row],[Belastbaar loon]])</f>
        <v>25708.023000000001</v>
      </c>
      <c r="C6093" s="6">
        <f>AlgemeneHeffingsKorting2020(Table1[[#This Row],[Belastbaar loon]])</f>
        <v>0</v>
      </c>
      <c r="D6093" s="14">
        <f>ArbeidsKorting2020(Table1[[#This Row],[Belastbaar loon]])</f>
        <v>1791.18</v>
      </c>
      <c r="E6093" s="14">
        <f>MAX(Table1[[#This Row],[Loonheffing]]-Table1[[#This Row],[Algemene Heffingskorting]]-Table1[[#This Row],[Arbeidskorting]],0)</f>
        <v>23916.843000000001</v>
      </c>
      <c r="F6093" s="6">
        <f>Table1[[#This Row],[Belastbaar loon]]-Table1[[#This Row],[Belasting]]</f>
        <v>44834.156999999999</v>
      </c>
      <c r="G6093" s="2">
        <f>(Table1[[#This Row],[Belastbaar loon]]-Table1[[#This Row],[Netto loon]])/Table1[[#This Row],[Belastbaar loon]]</f>
        <v>0.3478762927084697</v>
      </c>
      <c r="H6093" s="14">
        <f t="shared" ca="1" si="89"/>
        <v>23911.293000000001</v>
      </c>
      <c r="I6093" s="14">
        <f ca="1">IF(ROW()=2, Table1[[#This Row],[Netto loon]], INDIRECT(ADDRESS(ROW()-1,COLUMN(F:F))))</f>
        <v>44829.706999999995</v>
      </c>
      <c r="J6093" s="6">
        <f ca="1">IF(ROW()=2, 0, Table1[[#This Row],[Belastbaar loon]]-INDIRECT(ADDRESS(ROW()-1,COLUMN(A:A))))</f>
        <v>10</v>
      </c>
      <c r="K6093" s="6">
        <f ca="1">Table1[[#This Row],[Netto loon]]-Table1[[#This Row],[Netto vorige schijf]]</f>
        <v>4.4500000000043656</v>
      </c>
      <c r="L6093" s="2">
        <f ca="1">(Table1[[#This Row],[Bruto tov vorige schijf]]-Table1[[#This Row],[Netto tov vorige schijf]])/MAX(Table1[[#This Row],[Bruto tov vorige schijf]],1)</f>
        <v>0.5549999999995634</v>
      </c>
    </row>
    <row r="6094" spans="1:12" x14ac:dyDescent="0.25">
      <c r="A6094" s="14">
        <v>68761</v>
      </c>
      <c r="B6094" s="6">
        <f>LoonHeffing2020(Table1[[#This Row],[Belastbaar loon]])</f>
        <v>25712.972999999998</v>
      </c>
      <c r="C6094" s="6">
        <f>AlgemeneHeffingsKorting2020(Table1[[#This Row],[Belastbaar loon]])</f>
        <v>0</v>
      </c>
      <c r="D6094" s="14">
        <f>ArbeidsKorting2020(Table1[[#This Row],[Belastbaar loon]])</f>
        <v>1790.5800000000002</v>
      </c>
      <c r="E6094" s="14">
        <f>MAX(Table1[[#This Row],[Loonheffing]]-Table1[[#This Row],[Algemene Heffingskorting]]-Table1[[#This Row],[Arbeidskorting]],0)</f>
        <v>23922.392999999996</v>
      </c>
      <c r="F6094" s="6">
        <f>Table1[[#This Row],[Belastbaar loon]]-Table1[[#This Row],[Belasting]]</f>
        <v>44838.607000000004</v>
      </c>
      <c r="G6094" s="2">
        <f>(Table1[[#This Row],[Belastbaar loon]]-Table1[[#This Row],[Netto loon]])/Table1[[#This Row],[Belastbaar loon]]</f>
        <v>0.34790641497360419</v>
      </c>
      <c r="H6094" s="14">
        <f t="shared" ca="1" si="89"/>
        <v>23916.843000000001</v>
      </c>
      <c r="I6094" s="14">
        <f ca="1">IF(ROW()=2, Table1[[#This Row],[Netto loon]], INDIRECT(ADDRESS(ROW()-1,COLUMN(F:F))))</f>
        <v>44834.156999999999</v>
      </c>
      <c r="J6094" s="6">
        <f ca="1">IF(ROW()=2, 0, Table1[[#This Row],[Belastbaar loon]]-INDIRECT(ADDRESS(ROW()-1,COLUMN(A:A))))</f>
        <v>10</v>
      </c>
      <c r="K6094" s="6">
        <f ca="1">Table1[[#This Row],[Netto loon]]-Table1[[#This Row],[Netto vorige schijf]]</f>
        <v>4.4500000000043656</v>
      </c>
      <c r="L6094" s="2">
        <f ca="1">(Table1[[#This Row],[Bruto tov vorige schijf]]-Table1[[#This Row],[Netto tov vorige schijf]])/MAX(Table1[[#This Row],[Bruto tov vorige schijf]],1)</f>
        <v>0.5549999999995634</v>
      </c>
    </row>
    <row r="6095" spans="1:12" x14ac:dyDescent="0.25">
      <c r="A6095" s="14">
        <v>68771</v>
      </c>
      <c r="B6095" s="6">
        <f>LoonHeffing2020(Table1[[#This Row],[Belastbaar loon]])</f>
        <v>25717.922999999999</v>
      </c>
      <c r="C6095" s="6">
        <f>AlgemeneHeffingsKorting2020(Table1[[#This Row],[Belastbaar loon]])</f>
        <v>0</v>
      </c>
      <c r="D6095" s="14">
        <f>ArbeidsKorting2020(Table1[[#This Row],[Belastbaar loon]])</f>
        <v>1789.98</v>
      </c>
      <c r="E6095" s="14">
        <f>MAX(Table1[[#This Row],[Loonheffing]]-Table1[[#This Row],[Algemene Heffingskorting]]-Table1[[#This Row],[Arbeidskorting]],0)</f>
        <v>23927.942999999999</v>
      </c>
      <c r="F6095" s="6">
        <f>Table1[[#This Row],[Belastbaar loon]]-Table1[[#This Row],[Belasting]]</f>
        <v>44843.057000000001</v>
      </c>
      <c r="G6095" s="2">
        <f>(Table1[[#This Row],[Belastbaar loon]]-Table1[[#This Row],[Netto loon]])/Table1[[#This Row],[Belastbaar loon]]</f>
        <v>0.34793652847857381</v>
      </c>
      <c r="H6095" s="14">
        <f t="shared" ca="1" si="89"/>
        <v>23922.392999999996</v>
      </c>
      <c r="I6095" s="14">
        <f ca="1">IF(ROW()=2, Table1[[#This Row],[Netto loon]], INDIRECT(ADDRESS(ROW()-1,COLUMN(F:F))))</f>
        <v>44838.607000000004</v>
      </c>
      <c r="J6095" s="6">
        <f ca="1">IF(ROW()=2, 0, Table1[[#This Row],[Belastbaar loon]]-INDIRECT(ADDRESS(ROW()-1,COLUMN(A:A))))</f>
        <v>10</v>
      </c>
      <c r="K6095" s="6">
        <f ca="1">Table1[[#This Row],[Netto loon]]-Table1[[#This Row],[Netto vorige schijf]]</f>
        <v>4.4499999999970896</v>
      </c>
      <c r="L6095" s="2">
        <f ca="1">(Table1[[#This Row],[Bruto tov vorige schijf]]-Table1[[#This Row],[Netto tov vorige schijf]])/MAX(Table1[[#This Row],[Bruto tov vorige schijf]],1)</f>
        <v>0.55500000000029104</v>
      </c>
    </row>
    <row r="6096" spans="1:12" x14ac:dyDescent="0.25">
      <c r="A6096" s="14">
        <v>68781</v>
      </c>
      <c r="B6096" s="6">
        <f>LoonHeffing2020(Table1[[#This Row],[Belastbaar loon]])</f>
        <v>25722.873</v>
      </c>
      <c r="C6096" s="6">
        <f>AlgemeneHeffingsKorting2020(Table1[[#This Row],[Belastbaar loon]])</f>
        <v>0</v>
      </c>
      <c r="D6096" s="14">
        <f>ArbeidsKorting2020(Table1[[#This Row],[Belastbaar loon]])</f>
        <v>1789.38</v>
      </c>
      <c r="E6096" s="14">
        <f>MAX(Table1[[#This Row],[Loonheffing]]-Table1[[#This Row],[Algemene Heffingskorting]]-Table1[[#This Row],[Arbeidskorting]],0)</f>
        <v>23933.492999999999</v>
      </c>
      <c r="F6096" s="6">
        <f>Table1[[#This Row],[Belastbaar loon]]-Table1[[#This Row],[Belasting]]</f>
        <v>44847.506999999998</v>
      </c>
      <c r="G6096" s="2">
        <f>(Table1[[#This Row],[Belastbaar loon]]-Table1[[#This Row],[Netto loon]])/Table1[[#This Row],[Belastbaar loon]]</f>
        <v>0.3479666332271994</v>
      </c>
      <c r="H6096" s="14">
        <f t="shared" ca="1" si="89"/>
        <v>23927.942999999999</v>
      </c>
      <c r="I6096" s="14">
        <f ca="1">IF(ROW()=2, Table1[[#This Row],[Netto loon]], INDIRECT(ADDRESS(ROW()-1,COLUMN(F:F))))</f>
        <v>44843.057000000001</v>
      </c>
      <c r="J6096" s="6">
        <f ca="1">IF(ROW()=2, 0, Table1[[#This Row],[Belastbaar loon]]-INDIRECT(ADDRESS(ROW()-1,COLUMN(A:A))))</f>
        <v>10</v>
      </c>
      <c r="K6096" s="6">
        <f ca="1">Table1[[#This Row],[Netto loon]]-Table1[[#This Row],[Netto vorige schijf]]</f>
        <v>4.4499999999970896</v>
      </c>
      <c r="L6096" s="2">
        <f ca="1">(Table1[[#This Row],[Bruto tov vorige schijf]]-Table1[[#This Row],[Netto tov vorige schijf]])/MAX(Table1[[#This Row],[Bruto tov vorige schijf]],1)</f>
        <v>0.55500000000029104</v>
      </c>
    </row>
    <row r="6097" spans="1:12" x14ac:dyDescent="0.25">
      <c r="A6097" s="14">
        <v>68791</v>
      </c>
      <c r="B6097" s="6">
        <f>LoonHeffing2020(Table1[[#This Row],[Belastbaar loon]])</f>
        <v>25727.823</v>
      </c>
      <c r="C6097" s="6">
        <f>AlgemeneHeffingsKorting2020(Table1[[#This Row],[Belastbaar loon]])</f>
        <v>0</v>
      </c>
      <c r="D6097" s="14">
        <f>ArbeidsKorting2020(Table1[[#This Row],[Belastbaar loon]])</f>
        <v>1788.78</v>
      </c>
      <c r="E6097" s="14">
        <f>MAX(Table1[[#This Row],[Loonheffing]]-Table1[[#This Row],[Algemene Heffingskorting]]-Table1[[#This Row],[Arbeidskorting]],0)</f>
        <v>23939.043000000001</v>
      </c>
      <c r="F6097" s="6">
        <f>Table1[[#This Row],[Belastbaar loon]]-Table1[[#This Row],[Belasting]]</f>
        <v>44851.956999999995</v>
      </c>
      <c r="G6097" s="2">
        <f>(Table1[[#This Row],[Belastbaar loon]]-Table1[[#This Row],[Netto loon]])/Table1[[#This Row],[Belastbaar loon]]</f>
        <v>0.34799672922329966</v>
      </c>
      <c r="H6097" s="14">
        <f t="shared" ca="1" si="89"/>
        <v>23933.492999999999</v>
      </c>
      <c r="I6097" s="14">
        <f ca="1">IF(ROW()=2, Table1[[#This Row],[Netto loon]], INDIRECT(ADDRESS(ROW()-1,COLUMN(F:F))))</f>
        <v>44847.506999999998</v>
      </c>
      <c r="J6097" s="6">
        <f ca="1">IF(ROW()=2, 0, Table1[[#This Row],[Belastbaar loon]]-INDIRECT(ADDRESS(ROW()-1,COLUMN(A:A))))</f>
        <v>10</v>
      </c>
      <c r="K6097" s="6">
        <f ca="1">Table1[[#This Row],[Netto loon]]-Table1[[#This Row],[Netto vorige schijf]]</f>
        <v>4.4499999999970896</v>
      </c>
      <c r="L6097" s="2">
        <f ca="1">(Table1[[#This Row],[Bruto tov vorige schijf]]-Table1[[#This Row],[Netto tov vorige schijf]])/MAX(Table1[[#This Row],[Bruto tov vorige schijf]],1)</f>
        <v>0.55500000000029104</v>
      </c>
    </row>
    <row r="6098" spans="1:12" x14ac:dyDescent="0.25">
      <c r="A6098" s="14">
        <v>68801</v>
      </c>
      <c r="B6098" s="6">
        <f>LoonHeffing2020(Table1[[#This Row],[Belastbaar loon]])</f>
        <v>25732.773000000001</v>
      </c>
      <c r="C6098" s="6">
        <f>AlgemeneHeffingsKorting2020(Table1[[#This Row],[Belastbaar loon]])</f>
        <v>0</v>
      </c>
      <c r="D6098" s="14">
        <f>ArbeidsKorting2020(Table1[[#This Row],[Belastbaar loon]])</f>
        <v>1788.18</v>
      </c>
      <c r="E6098" s="14">
        <f>MAX(Table1[[#This Row],[Loonheffing]]-Table1[[#This Row],[Algemene Heffingskorting]]-Table1[[#This Row],[Arbeidskorting]],0)</f>
        <v>23944.593000000001</v>
      </c>
      <c r="F6098" s="6">
        <f>Table1[[#This Row],[Belastbaar loon]]-Table1[[#This Row],[Belasting]]</f>
        <v>44856.406999999999</v>
      </c>
      <c r="G6098" s="2">
        <f>(Table1[[#This Row],[Belastbaar loon]]-Table1[[#This Row],[Netto loon]])/Table1[[#This Row],[Belastbaar loon]]</f>
        <v>0.34802681647069084</v>
      </c>
      <c r="H6098" s="14">
        <f t="shared" ca="1" si="89"/>
        <v>23939.043000000001</v>
      </c>
      <c r="I6098" s="14">
        <f ca="1">IF(ROW()=2, Table1[[#This Row],[Netto loon]], INDIRECT(ADDRESS(ROW()-1,COLUMN(F:F))))</f>
        <v>44851.956999999995</v>
      </c>
      <c r="J6098" s="6">
        <f ca="1">IF(ROW()=2, 0, Table1[[#This Row],[Belastbaar loon]]-INDIRECT(ADDRESS(ROW()-1,COLUMN(A:A))))</f>
        <v>10</v>
      </c>
      <c r="K6098" s="6">
        <f ca="1">Table1[[#This Row],[Netto loon]]-Table1[[#This Row],[Netto vorige schijf]]</f>
        <v>4.4500000000043656</v>
      </c>
      <c r="L6098" s="2">
        <f ca="1">(Table1[[#This Row],[Bruto tov vorige schijf]]-Table1[[#This Row],[Netto tov vorige schijf]])/MAX(Table1[[#This Row],[Bruto tov vorige schijf]],1)</f>
        <v>0.5549999999995634</v>
      </c>
    </row>
    <row r="6099" spans="1:12" x14ac:dyDescent="0.25">
      <c r="A6099" s="14">
        <v>68811</v>
      </c>
      <c r="B6099" s="6">
        <f>LoonHeffing2020(Table1[[#This Row],[Belastbaar loon]])</f>
        <v>25737.722999999998</v>
      </c>
      <c r="C6099" s="6">
        <f>AlgemeneHeffingsKorting2020(Table1[[#This Row],[Belastbaar loon]])</f>
        <v>0</v>
      </c>
      <c r="D6099" s="14">
        <f>ArbeidsKorting2020(Table1[[#This Row],[Belastbaar loon]])</f>
        <v>1787.5800000000002</v>
      </c>
      <c r="E6099" s="14">
        <f>MAX(Table1[[#This Row],[Loonheffing]]-Table1[[#This Row],[Algemene Heffingskorting]]-Table1[[#This Row],[Arbeidskorting]],0)</f>
        <v>23950.142999999996</v>
      </c>
      <c r="F6099" s="6">
        <f>Table1[[#This Row],[Belastbaar loon]]-Table1[[#This Row],[Belasting]]</f>
        <v>44860.857000000004</v>
      </c>
      <c r="G6099" s="2">
        <f>(Table1[[#This Row],[Belastbaar loon]]-Table1[[#This Row],[Netto loon]])/Table1[[#This Row],[Belastbaar loon]]</f>
        <v>0.34805689497318737</v>
      </c>
      <c r="H6099" s="14">
        <f t="shared" ca="1" si="89"/>
        <v>23944.593000000001</v>
      </c>
      <c r="I6099" s="14">
        <f ca="1">IF(ROW()=2, Table1[[#This Row],[Netto loon]], INDIRECT(ADDRESS(ROW()-1,COLUMN(F:F))))</f>
        <v>44856.406999999999</v>
      </c>
      <c r="J6099" s="6">
        <f ca="1">IF(ROW()=2, 0, Table1[[#This Row],[Belastbaar loon]]-INDIRECT(ADDRESS(ROW()-1,COLUMN(A:A))))</f>
        <v>10</v>
      </c>
      <c r="K6099" s="6">
        <f ca="1">Table1[[#This Row],[Netto loon]]-Table1[[#This Row],[Netto vorige schijf]]</f>
        <v>4.4500000000043656</v>
      </c>
      <c r="L6099" s="2">
        <f ca="1">(Table1[[#This Row],[Bruto tov vorige schijf]]-Table1[[#This Row],[Netto tov vorige schijf]])/MAX(Table1[[#This Row],[Bruto tov vorige schijf]],1)</f>
        <v>0.5549999999995634</v>
      </c>
    </row>
    <row r="6100" spans="1:12" x14ac:dyDescent="0.25">
      <c r="A6100" s="14">
        <v>68821</v>
      </c>
      <c r="B6100" s="6">
        <f>LoonHeffing2020(Table1[[#This Row],[Belastbaar loon]])</f>
        <v>25742.672999999999</v>
      </c>
      <c r="C6100" s="6">
        <f>AlgemeneHeffingsKorting2020(Table1[[#This Row],[Belastbaar loon]])</f>
        <v>0</v>
      </c>
      <c r="D6100" s="14">
        <f>ArbeidsKorting2020(Table1[[#This Row],[Belastbaar loon]])</f>
        <v>1786.98</v>
      </c>
      <c r="E6100" s="14">
        <f>MAX(Table1[[#This Row],[Loonheffing]]-Table1[[#This Row],[Algemene Heffingskorting]]-Table1[[#This Row],[Arbeidskorting]],0)</f>
        <v>23955.692999999999</v>
      </c>
      <c r="F6100" s="6">
        <f>Table1[[#This Row],[Belastbaar loon]]-Table1[[#This Row],[Belasting]]</f>
        <v>44865.307000000001</v>
      </c>
      <c r="G6100" s="2">
        <f>(Table1[[#This Row],[Belastbaar loon]]-Table1[[#This Row],[Netto loon]])/Table1[[#This Row],[Belastbaar loon]]</f>
        <v>0.34808696473460132</v>
      </c>
      <c r="H6100" s="14">
        <f t="shared" ca="1" si="89"/>
        <v>23950.142999999996</v>
      </c>
      <c r="I6100" s="14">
        <f ca="1">IF(ROW()=2, Table1[[#This Row],[Netto loon]], INDIRECT(ADDRESS(ROW()-1,COLUMN(F:F))))</f>
        <v>44860.857000000004</v>
      </c>
      <c r="J6100" s="6">
        <f ca="1">IF(ROW()=2, 0, Table1[[#This Row],[Belastbaar loon]]-INDIRECT(ADDRESS(ROW()-1,COLUMN(A:A))))</f>
        <v>10</v>
      </c>
      <c r="K6100" s="6">
        <f ca="1">Table1[[#This Row],[Netto loon]]-Table1[[#This Row],[Netto vorige schijf]]</f>
        <v>4.4499999999970896</v>
      </c>
      <c r="L6100" s="2">
        <f ca="1">(Table1[[#This Row],[Bruto tov vorige schijf]]-Table1[[#This Row],[Netto tov vorige schijf]])/MAX(Table1[[#This Row],[Bruto tov vorige schijf]],1)</f>
        <v>0.55500000000029104</v>
      </c>
    </row>
    <row r="6101" spans="1:12" x14ac:dyDescent="0.25">
      <c r="A6101" s="14">
        <v>68831</v>
      </c>
      <c r="B6101" s="6">
        <f>LoonHeffing2020(Table1[[#This Row],[Belastbaar loon]])</f>
        <v>25747.623</v>
      </c>
      <c r="C6101" s="6">
        <f>AlgemeneHeffingsKorting2020(Table1[[#This Row],[Belastbaar loon]])</f>
        <v>0</v>
      </c>
      <c r="D6101" s="14">
        <f>ArbeidsKorting2020(Table1[[#This Row],[Belastbaar loon]])</f>
        <v>1786.38</v>
      </c>
      <c r="E6101" s="14">
        <f>MAX(Table1[[#This Row],[Loonheffing]]-Table1[[#This Row],[Algemene Heffingskorting]]-Table1[[#This Row],[Arbeidskorting]],0)</f>
        <v>23961.242999999999</v>
      </c>
      <c r="F6101" s="6">
        <f>Table1[[#This Row],[Belastbaar loon]]-Table1[[#This Row],[Belasting]]</f>
        <v>44869.756999999998</v>
      </c>
      <c r="G6101" s="2">
        <f>(Table1[[#This Row],[Belastbaar loon]]-Table1[[#This Row],[Netto loon]])/Table1[[#This Row],[Belastbaar loon]]</f>
        <v>0.34811702575874248</v>
      </c>
      <c r="H6101" s="14">
        <f t="shared" ca="1" si="89"/>
        <v>23955.692999999999</v>
      </c>
      <c r="I6101" s="14">
        <f ca="1">IF(ROW()=2, Table1[[#This Row],[Netto loon]], INDIRECT(ADDRESS(ROW()-1,COLUMN(F:F))))</f>
        <v>44865.307000000001</v>
      </c>
      <c r="J6101" s="6">
        <f ca="1">IF(ROW()=2, 0, Table1[[#This Row],[Belastbaar loon]]-INDIRECT(ADDRESS(ROW()-1,COLUMN(A:A))))</f>
        <v>10</v>
      </c>
      <c r="K6101" s="6">
        <f ca="1">Table1[[#This Row],[Netto loon]]-Table1[[#This Row],[Netto vorige schijf]]</f>
        <v>4.4499999999970896</v>
      </c>
      <c r="L6101" s="2">
        <f ca="1">(Table1[[#This Row],[Bruto tov vorige schijf]]-Table1[[#This Row],[Netto tov vorige schijf]])/MAX(Table1[[#This Row],[Bruto tov vorige schijf]],1)</f>
        <v>0.55500000000029104</v>
      </c>
    </row>
    <row r="6102" spans="1:12" x14ac:dyDescent="0.25">
      <c r="A6102" s="14">
        <v>68841</v>
      </c>
      <c r="B6102" s="6">
        <f>LoonHeffing2020(Table1[[#This Row],[Belastbaar loon]])</f>
        <v>25752.573</v>
      </c>
      <c r="C6102" s="6">
        <f>AlgemeneHeffingsKorting2020(Table1[[#This Row],[Belastbaar loon]])</f>
        <v>0</v>
      </c>
      <c r="D6102" s="14">
        <f>ArbeidsKorting2020(Table1[[#This Row],[Belastbaar loon]])</f>
        <v>1785.78</v>
      </c>
      <c r="E6102" s="14">
        <f>MAX(Table1[[#This Row],[Loonheffing]]-Table1[[#This Row],[Algemene Heffingskorting]]-Table1[[#This Row],[Arbeidskorting]],0)</f>
        <v>23966.793000000001</v>
      </c>
      <c r="F6102" s="6">
        <f>Table1[[#This Row],[Belastbaar loon]]-Table1[[#This Row],[Belasting]]</f>
        <v>44874.206999999995</v>
      </c>
      <c r="G6102" s="2">
        <f>(Table1[[#This Row],[Belastbaar loon]]-Table1[[#This Row],[Netto loon]])/Table1[[#This Row],[Belastbaar loon]]</f>
        <v>0.3481470780494183</v>
      </c>
      <c r="H6102" s="14">
        <f t="shared" ca="1" si="89"/>
        <v>23961.242999999999</v>
      </c>
      <c r="I6102" s="14">
        <f ca="1">IF(ROW()=2, Table1[[#This Row],[Netto loon]], INDIRECT(ADDRESS(ROW()-1,COLUMN(F:F))))</f>
        <v>44869.756999999998</v>
      </c>
      <c r="J6102" s="6">
        <f ca="1">IF(ROW()=2, 0, Table1[[#This Row],[Belastbaar loon]]-INDIRECT(ADDRESS(ROW()-1,COLUMN(A:A))))</f>
        <v>10</v>
      </c>
      <c r="K6102" s="6">
        <f ca="1">Table1[[#This Row],[Netto loon]]-Table1[[#This Row],[Netto vorige schijf]]</f>
        <v>4.4499999999970896</v>
      </c>
      <c r="L6102" s="2">
        <f ca="1">(Table1[[#This Row],[Bruto tov vorige schijf]]-Table1[[#This Row],[Netto tov vorige schijf]])/MAX(Table1[[#This Row],[Bruto tov vorige schijf]],1)</f>
        <v>0.55500000000029104</v>
      </c>
    </row>
    <row r="6103" spans="1:12" x14ac:dyDescent="0.25">
      <c r="A6103" s="14">
        <v>68851</v>
      </c>
      <c r="B6103" s="6">
        <f>LoonHeffing2020(Table1[[#This Row],[Belastbaar loon]])</f>
        <v>25757.523000000001</v>
      </c>
      <c r="C6103" s="6">
        <f>AlgemeneHeffingsKorting2020(Table1[[#This Row],[Belastbaar loon]])</f>
        <v>0</v>
      </c>
      <c r="D6103" s="14">
        <f>ArbeidsKorting2020(Table1[[#This Row],[Belastbaar loon]])</f>
        <v>1785.18</v>
      </c>
      <c r="E6103" s="14">
        <f>MAX(Table1[[#This Row],[Loonheffing]]-Table1[[#This Row],[Algemene Heffingskorting]]-Table1[[#This Row],[Arbeidskorting]],0)</f>
        <v>23972.343000000001</v>
      </c>
      <c r="F6103" s="6">
        <f>Table1[[#This Row],[Belastbaar loon]]-Table1[[#This Row],[Belasting]]</f>
        <v>44878.656999999999</v>
      </c>
      <c r="G6103" s="2">
        <f>(Table1[[#This Row],[Belastbaar loon]]-Table1[[#This Row],[Netto loon]])/Table1[[#This Row],[Belastbaar loon]]</f>
        <v>0.34817712161043413</v>
      </c>
      <c r="H6103" s="14">
        <f t="shared" ca="1" si="89"/>
        <v>23966.793000000001</v>
      </c>
      <c r="I6103" s="14">
        <f ca="1">IF(ROW()=2, Table1[[#This Row],[Netto loon]], INDIRECT(ADDRESS(ROW()-1,COLUMN(F:F))))</f>
        <v>44874.206999999995</v>
      </c>
      <c r="J6103" s="6">
        <f ca="1">IF(ROW()=2, 0, Table1[[#This Row],[Belastbaar loon]]-INDIRECT(ADDRESS(ROW()-1,COLUMN(A:A))))</f>
        <v>10</v>
      </c>
      <c r="K6103" s="6">
        <f ca="1">Table1[[#This Row],[Netto loon]]-Table1[[#This Row],[Netto vorige schijf]]</f>
        <v>4.4500000000043656</v>
      </c>
      <c r="L6103" s="2">
        <f ca="1">(Table1[[#This Row],[Bruto tov vorige schijf]]-Table1[[#This Row],[Netto tov vorige schijf]])/MAX(Table1[[#This Row],[Bruto tov vorige schijf]],1)</f>
        <v>0.5549999999995634</v>
      </c>
    </row>
    <row r="6104" spans="1:12" x14ac:dyDescent="0.25">
      <c r="A6104" s="14">
        <v>68861</v>
      </c>
      <c r="B6104" s="6">
        <f>LoonHeffing2020(Table1[[#This Row],[Belastbaar loon]])</f>
        <v>25762.472999999998</v>
      </c>
      <c r="C6104" s="6">
        <f>AlgemeneHeffingsKorting2020(Table1[[#This Row],[Belastbaar loon]])</f>
        <v>0</v>
      </c>
      <c r="D6104" s="14">
        <f>ArbeidsKorting2020(Table1[[#This Row],[Belastbaar loon]])</f>
        <v>1784.5800000000002</v>
      </c>
      <c r="E6104" s="14">
        <f>MAX(Table1[[#This Row],[Loonheffing]]-Table1[[#This Row],[Algemene Heffingskorting]]-Table1[[#This Row],[Arbeidskorting]],0)</f>
        <v>23977.892999999996</v>
      </c>
      <c r="F6104" s="6">
        <f>Table1[[#This Row],[Belastbaar loon]]-Table1[[#This Row],[Belasting]]</f>
        <v>44883.107000000004</v>
      </c>
      <c r="G6104" s="2">
        <f>(Table1[[#This Row],[Belastbaar loon]]-Table1[[#This Row],[Netto loon]])/Table1[[#This Row],[Belastbaar loon]]</f>
        <v>0.34820715644559325</v>
      </c>
      <c r="H6104" s="14">
        <f t="shared" ca="1" si="89"/>
        <v>23972.343000000001</v>
      </c>
      <c r="I6104" s="14">
        <f ca="1">IF(ROW()=2, Table1[[#This Row],[Netto loon]], INDIRECT(ADDRESS(ROW()-1,COLUMN(F:F))))</f>
        <v>44878.656999999999</v>
      </c>
      <c r="J6104" s="6">
        <f ca="1">IF(ROW()=2, 0, Table1[[#This Row],[Belastbaar loon]]-INDIRECT(ADDRESS(ROW()-1,COLUMN(A:A))))</f>
        <v>10</v>
      </c>
      <c r="K6104" s="6">
        <f ca="1">Table1[[#This Row],[Netto loon]]-Table1[[#This Row],[Netto vorige schijf]]</f>
        <v>4.4500000000043656</v>
      </c>
      <c r="L6104" s="2">
        <f ca="1">(Table1[[#This Row],[Bruto tov vorige schijf]]-Table1[[#This Row],[Netto tov vorige schijf]])/MAX(Table1[[#This Row],[Bruto tov vorige schijf]],1)</f>
        <v>0.5549999999995634</v>
      </c>
    </row>
    <row r="6105" spans="1:12" x14ac:dyDescent="0.25">
      <c r="A6105" s="14">
        <v>68871</v>
      </c>
      <c r="B6105" s="6">
        <f>LoonHeffing2020(Table1[[#This Row],[Belastbaar loon]])</f>
        <v>25767.422999999999</v>
      </c>
      <c r="C6105" s="6">
        <f>AlgemeneHeffingsKorting2020(Table1[[#This Row],[Belastbaar loon]])</f>
        <v>0</v>
      </c>
      <c r="D6105" s="14">
        <f>ArbeidsKorting2020(Table1[[#This Row],[Belastbaar loon]])</f>
        <v>1783.98</v>
      </c>
      <c r="E6105" s="14">
        <f>MAX(Table1[[#This Row],[Loonheffing]]-Table1[[#This Row],[Algemene Heffingskorting]]-Table1[[#This Row],[Arbeidskorting]],0)</f>
        <v>23983.442999999999</v>
      </c>
      <c r="F6105" s="6">
        <f>Table1[[#This Row],[Belastbaar loon]]-Table1[[#This Row],[Belasting]]</f>
        <v>44887.557000000001</v>
      </c>
      <c r="G6105" s="2">
        <f>(Table1[[#This Row],[Belastbaar loon]]-Table1[[#This Row],[Netto loon]])/Table1[[#This Row],[Belastbaar loon]]</f>
        <v>0.34823718255869668</v>
      </c>
      <c r="H6105" s="14">
        <f t="shared" ca="1" si="89"/>
        <v>23977.892999999996</v>
      </c>
      <c r="I6105" s="14">
        <f ca="1">IF(ROW()=2, Table1[[#This Row],[Netto loon]], INDIRECT(ADDRESS(ROW()-1,COLUMN(F:F))))</f>
        <v>44883.107000000004</v>
      </c>
      <c r="J6105" s="6">
        <f ca="1">IF(ROW()=2, 0, Table1[[#This Row],[Belastbaar loon]]-INDIRECT(ADDRESS(ROW()-1,COLUMN(A:A))))</f>
        <v>10</v>
      </c>
      <c r="K6105" s="6">
        <f ca="1">Table1[[#This Row],[Netto loon]]-Table1[[#This Row],[Netto vorige schijf]]</f>
        <v>4.4499999999970896</v>
      </c>
      <c r="L6105" s="2">
        <f ca="1">(Table1[[#This Row],[Bruto tov vorige schijf]]-Table1[[#This Row],[Netto tov vorige schijf]])/MAX(Table1[[#This Row],[Bruto tov vorige schijf]],1)</f>
        <v>0.55500000000029104</v>
      </c>
    </row>
    <row r="6106" spans="1:12" x14ac:dyDescent="0.25">
      <c r="A6106" s="14">
        <v>68881</v>
      </c>
      <c r="B6106" s="6">
        <f>LoonHeffing2020(Table1[[#This Row],[Belastbaar loon]])</f>
        <v>25772.373</v>
      </c>
      <c r="C6106" s="6">
        <f>AlgemeneHeffingsKorting2020(Table1[[#This Row],[Belastbaar loon]])</f>
        <v>0</v>
      </c>
      <c r="D6106" s="14">
        <f>ArbeidsKorting2020(Table1[[#This Row],[Belastbaar loon]])</f>
        <v>1783.38</v>
      </c>
      <c r="E6106" s="14">
        <f>MAX(Table1[[#This Row],[Loonheffing]]-Table1[[#This Row],[Algemene Heffingskorting]]-Table1[[#This Row],[Arbeidskorting]],0)</f>
        <v>23988.992999999999</v>
      </c>
      <c r="F6106" s="6">
        <f>Table1[[#This Row],[Belastbaar loon]]-Table1[[#This Row],[Belasting]]</f>
        <v>44892.006999999998</v>
      </c>
      <c r="G6106" s="2">
        <f>(Table1[[#This Row],[Belastbaar loon]]-Table1[[#This Row],[Netto loon]])/Table1[[#This Row],[Belastbaar loon]]</f>
        <v>0.34826719995354311</v>
      </c>
      <c r="H6106" s="14">
        <f t="shared" ref="H6106:H6169" ca="1" si="90">IF(ROW()=2, 0, INDIRECT(ADDRESS(ROW()-1,COLUMN(E:E))))</f>
        <v>23983.442999999999</v>
      </c>
      <c r="I6106" s="14">
        <f ca="1">IF(ROW()=2, Table1[[#This Row],[Netto loon]], INDIRECT(ADDRESS(ROW()-1,COLUMN(F:F))))</f>
        <v>44887.557000000001</v>
      </c>
      <c r="J6106" s="6">
        <f ca="1">IF(ROW()=2, 0, Table1[[#This Row],[Belastbaar loon]]-INDIRECT(ADDRESS(ROW()-1,COLUMN(A:A))))</f>
        <v>10</v>
      </c>
      <c r="K6106" s="6">
        <f ca="1">Table1[[#This Row],[Netto loon]]-Table1[[#This Row],[Netto vorige schijf]]</f>
        <v>4.4499999999970896</v>
      </c>
      <c r="L6106" s="2">
        <f ca="1">(Table1[[#This Row],[Bruto tov vorige schijf]]-Table1[[#This Row],[Netto tov vorige schijf]])/MAX(Table1[[#This Row],[Bruto tov vorige schijf]],1)</f>
        <v>0.55500000000029104</v>
      </c>
    </row>
    <row r="6107" spans="1:12" x14ac:dyDescent="0.25">
      <c r="A6107" s="14">
        <v>68891</v>
      </c>
      <c r="B6107" s="6">
        <f>LoonHeffing2020(Table1[[#This Row],[Belastbaar loon]])</f>
        <v>25777.323</v>
      </c>
      <c r="C6107" s="6">
        <f>AlgemeneHeffingsKorting2020(Table1[[#This Row],[Belastbaar loon]])</f>
        <v>0</v>
      </c>
      <c r="D6107" s="14">
        <f>ArbeidsKorting2020(Table1[[#This Row],[Belastbaar loon]])</f>
        <v>1782.78</v>
      </c>
      <c r="E6107" s="14">
        <f>MAX(Table1[[#This Row],[Loonheffing]]-Table1[[#This Row],[Algemene Heffingskorting]]-Table1[[#This Row],[Arbeidskorting]],0)</f>
        <v>23994.543000000001</v>
      </c>
      <c r="F6107" s="6">
        <f>Table1[[#This Row],[Belastbaar loon]]-Table1[[#This Row],[Belasting]]</f>
        <v>44896.456999999995</v>
      </c>
      <c r="G6107" s="2">
        <f>(Table1[[#This Row],[Belastbaar loon]]-Table1[[#This Row],[Netto loon]])/Table1[[#This Row],[Belastbaar loon]]</f>
        <v>0.34829720863392905</v>
      </c>
      <c r="H6107" s="14">
        <f t="shared" ca="1" si="90"/>
        <v>23988.992999999999</v>
      </c>
      <c r="I6107" s="14">
        <f ca="1">IF(ROW()=2, Table1[[#This Row],[Netto loon]], INDIRECT(ADDRESS(ROW()-1,COLUMN(F:F))))</f>
        <v>44892.006999999998</v>
      </c>
      <c r="J6107" s="6">
        <f ca="1">IF(ROW()=2, 0, Table1[[#This Row],[Belastbaar loon]]-INDIRECT(ADDRESS(ROW()-1,COLUMN(A:A))))</f>
        <v>10</v>
      </c>
      <c r="K6107" s="6">
        <f ca="1">Table1[[#This Row],[Netto loon]]-Table1[[#This Row],[Netto vorige schijf]]</f>
        <v>4.4499999999970896</v>
      </c>
      <c r="L6107" s="2">
        <f ca="1">(Table1[[#This Row],[Bruto tov vorige schijf]]-Table1[[#This Row],[Netto tov vorige schijf]])/MAX(Table1[[#This Row],[Bruto tov vorige schijf]],1)</f>
        <v>0.55500000000029104</v>
      </c>
    </row>
    <row r="6108" spans="1:12" x14ac:dyDescent="0.25">
      <c r="A6108" s="14">
        <v>68901</v>
      </c>
      <c r="B6108" s="6">
        <f>LoonHeffing2020(Table1[[#This Row],[Belastbaar loon]])</f>
        <v>25782.273000000001</v>
      </c>
      <c r="C6108" s="6">
        <f>AlgemeneHeffingsKorting2020(Table1[[#This Row],[Belastbaar loon]])</f>
        <v>0</v>
      </c>
      <c r="D6108" s="14">
        <f>ArbeidsKorting2020(Table1[[#This Row],[Belastbaar loon]])</f>
        <v>1782.18</v>
      </c>
      <c r="E6108" s="14">
        <f>MAX(Table1[[#This Row],[Loonheffing]]-Table1[[#This Row],[Algemene Heffingskorting]]-Table1[[#This Row],[Arbeidskorting]],0)</f>
        <v>24000.093000000001</v>
      </c>
      <c r="F6108" s="6">
        <f>Table1[[#This Row],[Belastbaar loon]]-Table1[[#This Row],[Belasting]]</f>
        <v>44900.906999999999</v>
      </c>
      <c r="G6108" s="2">
        <f>(Table1[[#This Row],[Belastbaar loon]]-Table1[[#This Row],[Netto loon]])/Table1[[#This Row],[Belastbaar loon]]</f>
        <v>0.34832720860364874</v>
      </c>
      <c r="H6108" s="14">
        <f t="shared" ca="1" si="90"/>
        <v>23994.543000000001</v>
      </c>
      <c r="I6108" s="14">
        <f ca="1">IF(ROW()=2, Table1[[#This Row],[Netto loon]], INDIRECT(ADDRESS(ROW()-1,COLUMN(F:F))))</f>
        <v>44896.456999999995</v>
      </c>
      <c r="J6108" s="6">
        <f ca="1">IF(ROW()=2, 0, Table1[[#This Row],[Belastbaar loon]]-INDIRECT(ADDRESS(ROW()-1,COLUMN(A:A))))</f>
        <v>10</v>
      </c>
      <c r="K6108" s="6">
        <f ca="1">Table1[[#This Row],[Netto loon]]-Table1[[#This Row],[Netto vorige schijf]]</f>
        <v>4.4500000000043656</v>
      </c>
      <c r="L6108" s="2">
        <f ca="1">(Table1[[#This Row],[Bruto tov vorige schijf]]-Table1[[#This Row],[Netto tov vorige schijf]])/MAX(Table1[[#This Row],[Bruto tov vorige schijf]],1)</f>
        <v>0.5549999999995634</v>
      </c>
    </row>
    <row r="6109" spans="1:12" x14ac:dyDescent="0.25">
      <c r="A6109" s="14">
        <v>68911</v>
      </c>
      <c r="B6109" s="6">
        <f>LoonHeffing2020(Table1[[#This Row],[Belastbaar loon]])</f>
        <v>25787.222999999998</v>
      </c>
      <c r="C6109" s="6">
        <f>AlgemeneHeffingsKorting2020(Table1[[#This Row],[Belastbaar loon]])</f>
        <v>0</v>
      </c>
      <c r="D6109" s="14">
        <f>ArbeidsKorting2020(Table1[[#This Row],[Belastbaar loon]])</f>
        <v>1781.5800000000002</v>
      </c>
      <c r="E6109" s="14">
        <f>MAX(Table1[[#This Row],[Loonheffing]]-Table1[[#This Row],[Algemene Heffingskorting]]-Table1[[#This Row],[Arbeidskorting]],0)</f>
        <v>24005.642999999996</v>
      </c>
      <c r="F6109" s="6">
        <f>Table1[[#This Row],[Belastbaar loon]]-Table1[[#This Row],[Belasting]]</f>
        <v>44905.357000000004</v>
      </c>
      <c r="G6109" s="2">
        <f>(Table1[[#This Row],[Belastbaar loon]]-Table1[[#This Row],[Netto loon]])/Table1[[#This Row],[Belastbaar loon]]</f>
        <v>0.34835719986649444</v>
      </c>
      <c r="H6109" s="14">
        <f t="shared" ca="1" si="90"/>
        <v>24000.093000000001</v>
      </c>
      <c r="I6109" s="14">
        <f ca="1">IF(ROW()=2, Table1[[#This Row],[Netto loon]], INDIRECT(ADDRESS(ROW()-1,COLUMN(F:F))))</f>
        <v>44900.906999999999</v>
      </c>
      <c r="J6109" s="6">
        <f ca="1">IF(ROW()=2, 0, Table1[[#This Row],[Belastbaar loon]]-INDIRECT(ADDRESS(ROW()-1,COLUMN(A:A))))</f>
        <v>10</v>
      </c>
      <c r="K6109" s="6">
        <f ca="1">Table1[[#This Row],[Netto loon]]-Table1[[#This Row],[Netto vorige schijf]]</f>
        <v>4.4500000000043656</v>
      </c>
      <c r="L6109" s="2">
        <f ca="1">(Table1[[#This Row],[Bruto tov vorige schijf]]-Table1[[#This Row],[Netto tov vorige schijf]])/MAX(Table1[[#This Row],[Bruto tov vorige schijf]],1)</f>
        <v>0.5549999999995634</v>
      </c>
    </row>
    <row r="6110" spans="1:12" x14ac:dyDescent="0.25">
      <c r="A6110" s="14">
        <v>68921</v>
      </c>
      <c r="B6110" s="6">
        <f>LoonHeffing2020(Table1[[#This Row],[Belastbaar loon]])</f>
        <v>25792.172999999999</v>
      </c>
      <c r="C6110" s="6">
        <f>AlgemeneHeffingsKorting2020(Table1[[#This Row],[Belastbaar loon]])</f>
        <v>0</v>
      </c>
      <c r="D6110" s="14">
        <f>ArbeidsKorting2020(Table1[[#This Row],[Belastbaar loon]])</f>
        <v>1780.98</v>
      </c>
      <c r="E6110" s="14">
        <f>MAX(Table1[[#This Row],[Loonheffing]]-Table1[[#This Row],[Algemene Heffingskorting]]-Table1[[#This Row],[Arbeidskorting]],0)</f>
        <v>24011.192999999999</v>
      </c>
      <c r="F6110" s="6">
        <f>Table1[[#This Row],[Belastbaar loon]]-Table1[[#This Row],[Belasting]]</f>
        <v>44909.807000000001</v>
      </c>
      <c r="G6110" s="2">
        <f>(Table1[[#This Row],[Belastbaar loon]]-Table1[[#This Row],[Netto loon]])/Table1[[#This Row],[Belastbaar loon]]</f>
        <v>0.34838718242625616</v>
      </c>
      <c r="H6110" s="14">
        <f t="shared" ca="1" si="90"/>
        <v>24005.642999999996</v>
      </c>
      <c r="I6110" s="14">
        <f ca="1">IF(ROW()=2, Table1[[#This Row],[Netto loon]], INDIRECT(ADDRESS(ROW()-1,COLUMN(F:F))))</f>
        <v>44905.357000000004</v>
      </c>
      <c r="J6110" s="6">
        <f ca="1">IF(ROW()=2, 0, Table1[[#This Row],[Belastbaar loon]]-INDIRECT(ADDRESS(ROW()-1,COLUMN(A:A))))</f>
        <v>10</v>
      </c>
      <c r="K6110" s="6">
        <f ca="1">Table1[[#This Row],[Netto loon]]-Table1[[#This Row],[Netto vorige schijf]]</f>
        <v>4.4499999999970896</v>
      </c>
      <c r="L6110" s="2">
        <f ca="1">(Table1[[#This Row],[Bruto tov vorige schijf]]-Table1[[#This Row],[Netto tov vorige schijf]])/MAX(Table1[[#This Row],[Bruto tov vorige schijf]],1)</f>
        <v>0.55500000000029104</v>
      </c>
    </row>
    <row r="6111" spans="1:12" x14ac:dyDescent="0.25">
      <c r="A6111" s="14">
        <v>68931</v>
      </c>
      <c r="B6111" s="6">
        <f>LoonHeffing2020(Table1[[#This Row],[Belastbaar loon]])</f>
        <v>25797.123</v>
      </c>
      <c r="C6111" s="6">
        <f>AlgemeneHeffingsKorting2020(Table1[[#This Row],[Belastbaar loon]])</f>
        <v>0</v>
      </c>
      <c r="D6111" s="14">
        <f>ArbeidsKorting2020(Table1[[#This Row],[Belastbaar loon]])</f>
        <v>1780.38</v>
      </c>
      <c r="E6111" s="14">
        <f>MAX(Table1[[#This Row],[Loonheffing]]-Table1[[#This Row],[Algemene Heffingskorting]]-Table1[[#This Row],[Arbeidskorting]],0)</f>
        <v>24016.742999999999</v>
      </c>
      <c r="F6111" s="6">
        <f>Table1[[#This Row],[Belastbaar loon]]-Table1[[#This Row],[Belasting]]</f>
        <v>44914.256999999998</v>
      </c>
      <c r="G6111" s="2">
        <f>(Table1[[#This Row],[Belastbaar loon]]-Table1[[#This Row],[Netto loon]])/Table1[[#This Row],[Belastbaar loon]]</f>
        <v>0.34841715628672154</v>
      </c>
      <c r="H6111" s="14">
        <f t="shared" ca="1" si="90"/>
        <v>24011.192999999999</v>
      </c>
      <c r="I6111" s="14">
        <f ca="1">IF(ROW()=2, Table1[[#This Row],[Netto loon]], INDIRECT(ADDRESS(ROW()-1,COLUMN(F:F))))</f>
        <v>44909.807000000001</v>
      </c>
      <c r="J6111" s="6">
        <f ca="1">IF(ROW()=2, 0, Table1[[#This Row],[Belastbaar loon]]-INDIRECT(ADDRESS(ROW()-1,COLUMN(A:A))))</f>
        <v>10</v>
      </c>
      <c r="K6111" s="6">
        <f ca="1">Table1[[#This Row],[Netto loon]]-Table1[[#This Row],[Netto vorige schijf]]</f>
        <v>4.4499999999970896</v>
      </c>
      <c r="L6111" s="2">
        <f ca="1">(Table1[[#This Row],[Bruto tov vorige schijf]]-Table1[[#This Row],[Netto tov vorige schijf]])/MAX(Table1[[#This Row],[Bruto tov vorige schijf]],1)</f>
        <v>0.55500000000029104</v>
      </c>
    </row>
    <row r="6112" spans="1:12" x14ac:dyDescent="0.25">
      <c r="A6112" s="14">
        <v>68941</v>
      </c>
      <c r="B6112" s="6">
        <f>LoonHeffing2020(Table1[[#This Row],[Belastbaar loon]])</f>
        <v>25802.073</v>
      </c>
      <c r="C6112" s="6">
        <f>AlgemeneHeffingsKorting2020(Table1[[#This Row],[Belastbaar loon]])</f>
        <v>0</v>
      </c>
      <c r="D6112" s="14">
        <f>ArbeidsKorting2020(Table1[[#This Row],[Belastbaar loon]])</f>
        <v>1779.78</v>
      </c>
      <c r="E6112" s="14">
        <f>MAX(Table1[[#This Row],[Loonheffing]]-Table1[[#This Row],[Algemene Heffingskorting]]-Table1[[#This Row],[Arbeidskorting]],0)</f>
        <v>24022.293000000001</v>
      </c>
      <c r="F6112" s="6">
        <f>Table1[[#This Row],[Belastbaar loon]]-Table1[[#This Row],[Belasting]]</f>
        <v>44918.706999999995</v>
      </c>
      <c r="G6112" s="2">
        <f>(Table1[[#This Row],[Belastbaar loon]]-Table1[[#This Row],[Netto loon]])/Table1[[#This Row],[Belastbaar loon]]</f>
        <v>0.34844712145167617</v>
      </c>
      <c r="H6112" s="14">
        <f t="shared" ca="1" si="90"/>
        <v>24016.742999999999</v>
      </c>
      <c r="I6112" s="14">
        <f ca="1">IF(ROW()=2, Table1[[#This Row],[Netto loon]], INDIRECT(ADDRESS(ROW()-1,COLUMN(F:F))))</f>
        <v>44914.256999999998</v>
      </c>
      <c r="J6112" s="6">
        <f ca="1">IF(ROW()=2, 0, Table1[[#This Row],[Belastbaar loon]]-INDIRECT(ADDRESS(ROW()-1,COLUMN(A:A))))</f>
        <v>10</v>
      </c>
      <c r="K6112" s="6">
        <f ca="1">Table1[[#This Row],[Netto loon]]-Table1[[#This Row],[Netto vorige schijf]]</f>
        <v>4.4499999999970896</v>
      </c>
      <c r="L6112" s="2">
        <f ca="1">(Table1[[#This Row],[Bruto tov vorige schijf]]-Table1[[#This Row],[Netto tov vorige schijf]])/MAX(Table1[[#This Row],[Bruto tov vorige schijf]],1)</f>
        <v>0.55500000000029104</v>
      </c>
    </row>
    <row r="6113" spans="1:12" x14ac:dyDescent="0.25">
      <c r="A6113" s="14">
        <v>68951</v>
      </c>
      <c r="B6113" s="6">
        <f>LoonHeffing2020(Table1[[#This Row],[Belastbaar loon]])</f>
        <v>25807.023000000001</v>
      </c>
      <c r="C6113" s="6">
        <f>AlgemeneHeffingsKorting2020(Table1[[#This Row],[Belastbaar loon]])</f>
        <v>0</v>
      </c>
      <c r="D6113" s="14">
        <f>ArbeidsKorting2020(Table1[[#This Row],[Belastbaar loon]])</f>
        <v>1779.18</v>
      </c>
      <c r="E6113" s="14">
        <f>MAX(Table1[[#This Row],[Loonheffing]]-Table1[[#This Row],[Algemene Heffingskorting]]-Table1[[#This Row],[Arbeidskorting]],0)</f>
        <v>24027.843000000001</v>
      </c>
      <c r="F6113" s="6">
        <f>Table1[[#This Row],[Belastbaar loon]]-Table1[[#This Row],[Belasting]]</f>
        <v>44923.156999999999</v>
      </c>
      <c r="G6113" s="2">
        <f>(Table1[[#This Row],[Belastbaar loon]]-Table1[[#This Row],[Netto loon]])/Table1[[#This Row],[Belastbaar loon]]</f>
        <v>0.34847707792490318</v>
      </c>
      <c r="H6113" s="14">
        <f t="shared" ca="1" si="90"/>
        <v>24022.293000000001</v>
      </c>
      <c r="I6113" s="14">
        <f ca="1">IF(ROW()=2, Table1[[#This Row],[Netto loon]], INDIRECT(ADDRESS(ROW()-1,COLUMN(F:F))))</f>
        <v>44918.706999999995</v>
      </c>
      <c r="J6113" s="6">
        <f ca="1">IF(ROW()=2, 0, Table1[[#This Row],[Belastbaar loon]]-INDIRECT(ADDRESS(ROW()-1,COLUMN(A:A))))</f>
        <v>10</v>
      </c>
      <c r="K6113" s="6">
        <f ca="1">Table1[[#This Row],[Netto loon]]-Table1[[#This Row],[Netto vorige schijf]]</f>
        <v>4.4500000000043656</v>
      </c>
      <c r="L6113" s="2">
        <f ca="1">(Table1[[#This Row],[Bruto tov vorige schijf]]-Table1[[#This Row],[Netto tov vorige schijf]])/MAX(Table1[[#This Row],[Bruto tov vorige schijf]],1)</f>
        <v>0.5549999999995634</v>
      </c>
    </row>
    <row r="6114" spans="1:12" x14ac:dyDescent="0.25">
      <c r="A6114" s="14">
        <v>68961</v>
      </c>
      <c r="B6114" s="6">
        <f>LoonHeffing2020(Table1[[#This Row],[Belastbaar loon]])</f>
        <v>25811.972999999998</v>
      </c>
      <c r="C6114" s="6">
        <f>AlgemeneHeffingsKorting2020(Table1[[#This Row],[Belastbaar loon]])</f>
        <v>0</v>
      </c>
      <c r="D6114" s="14">
        <f>ArbeidsKorting2020(Table1[[#This Row],[Belastbaar loon]])</f>
        <v>1778.5800000000002</v>
      </c>
      <c r="E6114" s="14">
        <f>MAX(Table1[[#This Row],[Loonheffing]]-Table1[[#This Row],[Algemene Heffingskorting]]-Table1[[#This Row],[Arbeidskorting]],0)</f>
        <v>24033.392999999996</v>
      </c>
      <c r="F6114" s="6">
        <f>Table1[[#This Row],[Belastbaar loon]]-Table1[[#This Row],[Belasting]]</f>
        <v>44927.607000000004</v>
      </c>
      <c r="G6114" s="2">
        <f>(Table1[[#This Row],[Belastbaar loon]]-Table1[[#This Row],[Netto loon]])/Table1[[#This Row],[Belastbaar loon]]</f>
        <v>0.34850702571018394</v>
      </c>
      <c r="H6114" s="14">
        <f t="shared" ca="1" si="90"/>
        <v>24027.843000000001</v>
      </c>
      <c r="I6114" s="14">
        <f ca="1">IF(ROW()=2, Table1[[#This Row],[Netto loon]], INDIRECT(ADDRESS(ROW()-1,COLUMN(F:F))))</f>
        <v>44923.156999999999</v>
      </c>
      <c r="J6114" s="6">
        <f ca="1">IF(ROW()=2, 0, Table1[[#This Row],[Belastbaar loon]]-INDIRECT(ADDRESS(ROW()-1,COLUMN(A:A))))</f>
        <v>10</v>
      </c>
      <c r="K6114" s="6">
        <f ca="1">Table1[[#This Row],[Netto loon]]-Table1[[#This Row],[Netto vorige schijf]]</f>
        <v>4.4500000000043656</v>
      </c>
      <c r="L6114" s="2">
        <f ca="1">(Table1[[#This Row],[Bruto tov vorige schijf]]-Table1[[#This Row],[Netto tov vorige schijf]])/MAX(Table1[[#This Row],[Bruto tov vorige schijf]],1)</f>
        <v>0.5549999999995634</v>
      </c>
    </row>
    <row r="6115" spans="1:12" x14ac:dyDescent="0.25">
      <c r="A6115" s="14">
        <v>68971</v>
      </c>
      <c r="B6115" s="6">
        <f>LoonHeffing2020(Table1[[#This Row],[Belastbaar loon]])</f>
        <v>25816.922999999999</v>
      </c>
      <c r="C6115" s="6">
        <f>AlgemeneHeffingsKorting2020(Table1[[#This Row],[Belastbaar loon]])</f>
        <v>0</v>
      </c>
      <c r="D6115" s="14">
        <f>ArbeidsKorting2020(Table1[[#This Row],[Belastbaar loon]])</f>
        <v>1777.98</v>
      </c>
      <c r="E6115" s="14">
        <f>MAX(Table1[[#This Row],[Loonheffing]]-Table1[[#This Row],[Algemene Heffingskorting]]-Table1[[#This Row],[Arbeidskorting]],0)</f>
        <v>24038.942999999999</v>
      </c>
      <c r="F6115" s="6">
        <f>Table1[[#This Row],[Belastbaar loon]]-Table1[[#This Row],[Belasting]]</f>
        <v>44932.057000000001</v>
      </c>
      <c r="G6115" s="2">
        <f>(Table1[[#This Row],[Belastbaar loon]]-Table1[[#This Row],[Netto loon]])/Table1[[#This Row],[Belastbaar loon]]</f>
        <v>0.34853696481129748</v>
      </c>
      <c r="H6115" s="14">
        <f t="shared" ca="1" si="90"/>
        <v>24033.392999999996</v>
      </c>
      <c r="I6115" s="14">
        <f ca="1">IF(ROW()=2, Table1[[#This Row],[Netto loon]], INDIRECT(ADDRESS(ROW()-1,COLUMN(F:F))))</f>
        <v>44927.607000000004</v>
      </c>
      <c r="J6115" s="6">
        <f ca="1">IF(ROW()=2, 0, Table1[[#This Row],[Belastbaar loon]]-INDIRECT(ADDRESS(ROW()-1,COLUMN(A:A))))</f>
        <v>10</v>
      </c>
      <c r="K6115" s="6">
        <f ca="1">Table1[[#This Row],[Netto loon]]-Table1[[#This Row],[Netto vorige schijf]]</f>
        <v>4.4499999999970896</v>
      </c>
      <c r="L6115" s="2">
        <f ca="1">(Table1[[#This Row],[Bruto tov vorige schijf]]-Table1[[#This Row],[Netto tov vorige schijf]])/MAX(Table1[[#This Row],[Bruto tov vorige schijf]],1)</f>
        <v>0.55500000000029104</v>
      </c>
    </row>
    <row r="6116" spans="1:12" x14ac:dyDescent="0.25">
      <c r="A6116" s="14">
        <v>68981</v>
      </c>
      <c r="B6116" s="6">
        <f>LoonHeffing2020(Table1[[#This Row],[Belastbaar loon]])</f>
        <v>25821.873</v>
      </c>
      <c r="C6116" s="6">
        <f>AlgemeneHeffingsKorting2020(Table1[[#This Row],[Belastbaar loon]])</f>
        <v>0</v>
      </c>
      <c r="D6116" s="14">
        <f>ArbeidsKorting2020(Table1[[#This Row],[Belastbaar loon]])</f>
        <v>1777.38</v>
      </c>
      <c r="E6116" s="14">
        <f>MAX(Table1[[#This Row],[Loonheffing]]-Table1[[#This Row],[Algemene Heffingskorting]]-Table1[[#This Row],[Arbeidskorting]],0)</f>
        <v>24044.492999999999</v>
      </c>
      <c r="F6116" s="6">
        <f>Table1[[#This Row],[Belastbaar loon]]-Table1[[#This Row],[Belasting]]</f>
        <v>44936.506999999998</v>
      </c>
      <c r="G6116" s="2">
        <f>(Table1[[#This Row],[Belastbaar loon]]-Table1[[#This Row],[Netto loon]])/Table1[[#This Row],[Belastbaar loon]]</f>
        <v>0.34856689523202045</v>
      </c>
      <c r="H6116" s="14">
        <f t="shared" ca="1" si="90"/>
        <v>24038.942999999999</v>
      </c>
      <c r="I6116" s="14">
        <f ca="1">IF(ROW()=2, Table1[[#This Row],[Netto loon]], INDIRECT(ADDRESS(ROW()-1,COLUMN(F:F))))</f>
        <v>44932.057000000001</v>
      </c>
      <c r="J6116" s="6">
        <f ca="1">IF(ROW()=2, 0, Table1[[#This Row],[Belastbaar loon]]-INDIRECT(ADDRESS(ROW()-1,COLUMN(A:A))))</f>
        <v>10</v>
      </c>
      <c r="K6116" s="6">
        <f ca="1">Table1[[#This Row],[Netto loon]]-Table1[[#This Row],[Netto vorige schijf]]</f>
        <v>4.4499999999970896</v>
      </c>
      <c r="L6116" s="2">
        <f ca="1">(Table1[[#This Row],[Bruto tov vorige schijf]]-Table1[[#This Row],[Netto tov vorige schijf]])/MAX(Table1[[#This Row],[Bruto tov vorige schijf]],1)</f>
        <v>0.55500000000029104</v>
      </c>
    </row>
    <row r="6117" spans="1:12" x14ac:dyDescent="0.25">
      <c r="A6117" s="14">
        <v>68991</v>
      </c>
      <c r="B6117" s="6">
        <f>LoonHeffing2020(Table1[[#This Row],[Belastbaar loon]])</f>
        <v>25826.823</v>
      </c>
      <c r="C6117" s="6">
        <f>AlgemeneHeffingsKorting2020(Table1[[#This Row],[Belastbaar loon]])</f>
        <v>0</v>
      </c>
      <c r="D6117" s="14">
        <f>ArbeidsKorting2020(Table1[[#This Row],[Belastbaar loon]])</f>
        <v>1776.78</v>
      </c>
      <c r="E6117" s="14">
        <f>MAX(Table1[[#This Row],[Loonheffing]]-Table1[[#This Row],[Algemene Heffingskorting]]-Table1[[#This Row],[Arbeidskorting]],0)</f>
        <v>24050.043000000001</v>
      </c>
      <c r="F6117" s="6">
        <f>Table1[[#This Row],[Belastbaar loon]]-Table1[[#This Row],[Belasting]]</f>
        <v>44940.956999999995</v>
      </c>
      <c r="G6117" s="2">
        <f>(Table1[[#This Row],[Belastbaar loon]]-Table1[[#This Row],[Netto loon]])/Table1[[#This Row],[Belastbaar loon]]</f>
        <v>0.34859681697612738</v>
      </c>
      <c r="H6117" s="14">
        <f t="shared" ca="1" si="90"/>
        <v>24044.492999999999</v>
      </c>
      <c r="I6117" s="14">
        <f ca="1">IF(ROW()=2, Table1[[#This Row],[Netto loon]], INDIRECT(ADDRESS(ROW()-1,COLUMN(F:F))))</f>
        <v>44936.506999999998</v>
      </c>
      <c r="J6117" s="6">
        <f ca="1">IF(ROW()=2, 0, Table1[[#This Row],[Belastbaar loon]]-INDIRECT(ADDRESS(ROW()-1,COLUMN(A:A))))</f>
        <v>10</v>
      </c>
      <c r="K6117" s="6">
        <f ca="1">Table1[[#This Row],[Netto loon]]-Table1[[#This Row],[Netto vorige schijf]]</f>
        <v>4.4499999999970896</v>
      </c>
      <c r="L6117" s="2">
        <f ca="1">(Table1[[#This Row],[Bruto tov vorige schijf]]-Table1[[#This Row],[Netto tov vorige schijf]])/MAX(Table1[[#This Row],[Bruto tov vorige schijf]],1)</f>
        <v>0.55500000000029104</v>
      </c>
    </row>
    <row r="6118" spans="1:12" x14ac:dyDescent="0.25">
      <c r="A6118" s="14">
        <v>69001</v>
      </c>
      <c r="B6118" s="6">
        <f>LoonHeffing2020(Table1[[#This Row],[Belastbaar loon]])</f>
        <v>25831.773000000001</v>
      </c>
      <c r="C6118" s="6">
        <f>AlgemeneHeffingsKorting2020(Table1[[#This Row],[Belastbaar loon]])</f>
        <v>0</v>
      </c>
      <c r="D6118" s="14">
        <f>ArbeidsKorting2020(Table1[[#This Row],[Belastbaar loon]])</f>
        <v>1776.18</v>
      </c>
      <c r="E6118" s="14">
        <f>MAX(Table1[[#This Row],[Loonheffing]]-Table1[[#This Row],[Algemene Heffingskorting]]-Table1[[#This Row],[Arbeidskorting]],0)</f>
        <v>24055.593000000001</v>
      </c>
      <c r="F6118" s="6">
        <f>Table1[[#This Row],[Belastbaar loon]]-Table1[[#This Row],[Belasting]]</f>
        <v>44945.406999999999</v>
      </c>
      <c r="G6118" s="2">
        <f>(Table1[[#This Row],[Belastbaar loon]]-Table1[[#This Row],[Netto loon]])/Table1[[#This Row],[Belastbaar loon]]</f>
        <v>0.34862673004739064</v>
      </c>
      <c r="H6118" s="14">
        <f t="shared" ca="1" si="90"/>
        <v>24050.043000000001</v>
      </c>
      <c r="I6118" s="14">
        <f ca="1">IF(ROW()=2, Table1[[#This Row],[Netto loon]], INDIRECT(ADDRESS(ROW()-1,COLUMN(F:F))))</f>
        <v>44940.956999999995</v>
      </c>
      <c r="J6118" s="6">
        <f ca="1">IF(ROW()=2, 0, Table1[[#This Row],[Belastbaar loon]]-INDIRECT(ADDRESS(ROW()-1,COLUMN(A:A))))</f>
        <v>10</v>
      </c>
      <c r="K6118" s="6">
        <f ca="1">Table1[[#This Row],[Netto loon]]-Table1[[#This Row],[Netto vorige schijf]]</f>
        <v>4.4500000000043656</v>
      </c>
      <c r="L6118" s="2">
        <f ca="1">(Table1[[#This Row],[Bruto tov vorige schijf]]-Table1[[#This Row],[Netto tov vorige schijf]])/MAX(Table1[[#This Row],[Bruto tov vorige schijf]],1)</f>
        <v>0.5549999999995634</v>
      </c>
    </row>
    <row r="6119" spans="1:12" x14ac:dyDescent="0.25">
      <c r="A6119" s="14">
        <v>69011</v>
      </c>
      <c r="B6119" s="6">
        <f>LoonHeffing2020(Table1[[#This Row],[Belastbaar loon]])</f>
        <v>25836.722999999998</v>
      </c>
      <c r="C6119" s="6">
        <f>AlgemeneHeffingsKorting2020(Table1[[#This Row],[Belastbaar loon]])</f>
        <v>0</v>
      </c>
      <c r="D6119" s="14">
        <f>ArbeidsKorting2020(Table1[[#This Row],[Belastbaar loon]])</f>
        <v>1775.5800000000002</v>
      </c>
      <c r="E6119" s="14">
        <f>MAX(Table1[[#This Row],[Loonheffing]]-Table1[[#This Row],[Algemene Heffingskorting]]-Table1[[#This Row],[Arbeidskorting]],0)</f>
        <v>24061.142999999996</v>
      </c>
      <c r="F6119" s="6">
        <f>Table1[[#This Row],[Belastbaar loon]]-Table1[[#This Row],[Belasting]]</f>
        <v>44949.857000000004</v>
      </c>
      <c r="G6119" s="2">
        <f>(Table1[[#This Row],[Belastbaar loon]]-Table1[[#This Row],[Netto loon]])/Table1[[#This Row],[Belastbaar loon]]</f>
        <v>0.34865663444958045</v>
      </c>
      <c r="H6119" s="14">
        <f t="shared" ca="1" si="90"/>
        <v>24055.593000000001</v>
      </c>
      <c r="I6119" s="14">
        <f ca="1">IF(ROW()=2, Table1[[#This Row],[Netto loon]], INDIRECT(ADDRESS(ROW()-1,COLUMN(F:F))))</f>
        <v>44945.406999999999</v>
      </c>
      <c r="J6119" s="6">
        <f ca="1">IF(ROW()=2, 0, Table1[[#This Row],[Belastbaar loon]]-INDIRECT(ADDRESS(ROW()-1,COLUMN(A:A))))</f>
        <v>10</v>
      </c>
      <c r="K6119" s="6">
        <f ca="1">Table1[[#This Row],[Netto loon]]-Table1[[#This Row],[Netto vorige schijf]]</f>
        <v>4.4500000000043656</v>
      </c>
      <c r="L6119" s="2">
        <f ca="1">(Table1[[#This Row],[Bruto tov vorige schijf]]-Table1[[#This Row],[Netto tov vorige schijf]])/MAX(Table1[[#This Row],[Bruto tov vorige schijf]],1)</f>
        <v>0.5549999999995634</v>
      </c>
    </row>
    <row r="6120" spans="1:12" x14ac:dyDescent="0.25">
      <c r="A6120" s="14">
        <v>69021</v>
      </c>
      <c r="B6120" s="6">
        <f>LoonHeffing2020(Table1[[#This Row],[Belastbaar loon]])</f>
        <v>25841.672999999999</v>
      </c>
      <c r="C6120" s="6">
        <f>AlgemeneHeffingsKorting2020(Table1[[#This Row],[Belastbaar loon]])</f>
        <v>0</v>
      </c>
      <c r="D6120" s="14">
        <f>ArbeidsKorting2020(Table1[[#This Row],[Belastbaar loon]])</f>
        <v>1774.98</v>
      </c>
      <c r="E6120" s="14">
        <f>MAX(Table1[[#This Row],[Loonheffing]]-Table1[[#This Row],[Algemene Heffingskorting]]-Table1[[#This Row],[Arbeidskorting]],0)</f>
        <v>24066.692999999999</v>
      </c>
      <c r="F6120" s="6">
        <f>Table1[[#This Row],[Belastbaar loon]]-Table1[[#This Row],[Belasting]]</f>
        <v>44954.307000000001</v>
      </c>
      <c r="G6120" s="2">
        <f>(Table1[[#This Row],[Belastbaar loon]]-Table1[[#This Row],[Netto loon]])/Table1[[#This Row],[Belastbaar loon]]</f>
        <v>0.348686530186465</v>
      </c>
      <c r="H6120" s="14">
        <f t="shared" ca="1" si="90"/>
        <v>24061.142999999996</v>
      </c>
      <c r="I6120" s="14">
        <f ca="1">IF(ROW()=2, Table1[[#This Row],[Netto loon]], INDIRECT(ADDRESS(ROW()-1,COLUMN(F:F))))</f>
        <v>44949.857000000004</v>
      </c>
      <c r="J6120" s="6">
        <f ca="1">IF(ROW()=2, 0, Table1[[#This Row],[Belastbaar loon]]-INDIRECT(ADDRESS(ROW()-1,COLUMN(A:A))))</f>
        <v>10</v>
      </c>
      <c r="K6120" s="6">
        <f ca="1">Table1[[#This Row],[Netto loon]]-Table1[[#This Row],[Netto vorige schijf]]</f>
        <v>4.4499999999970896</v>
      </c>
      <c r="L6120" s="2">
        <f ca="1">(Table1[[#This Row],[Bruto tov vorige schijf]]-Table1[[#This Row],[Netto tov vorige schijf]])/MAX(Table1[[#This Row],[Bruto tov vorige schijf]],1)</f>
        <v>0.55500000000029104</v>
      </c>
    </row>
    <row r="6121" spans="1:12" x14ac:dyDescent="0.25">
      <c r="A6121" s="14">
        <v>69031</v>
      </c>
      <c r="B6121" s="6">
        <f>LoonHeffing2020(Table1[[#This Row],[Belastbaar loon]])</f>
        <v>25846.623</v>
      </c>
      <c r="C6121" s="6">
        <f>AlgemeneHeffingsKorting2020(Table1[[#This Row],[Belastbaar loon]])</f>
        <v>0</v>
      </c>
      <c r="D6121" s="14">
        <f>ArbeidsKorting2020(Table1[[#This Row],[Belastbaar loon]])</f>
        <v>1774.38</v>
      </c>
      <c r="E6121" s="14">
        <f>MAX(Table1[[#This Row],[Loonheffing]]-Table1[[#This Row],[Algemene Heffingskorting]]-Table1[[#This Row],[Arbeidskorting]],0)</f>
        <v>24072.242999999999</v>
      </c>
      <c r="F6121" s="6">
        <f>Table1[[#This Row],[Belastbaar loon]]-Table1[[#This Row],[Belasting]]</f>
        <v>44958.756999999998</v>
      </c>
      <c r="G6121" s="2">
        <f>(Table1[[#This Row],[Belastbaar loon]]-Table1[[#This Row],[Netto loon]])/Table1[[#This Row],[Belastbaar loon]]</f>
        <v>0.34871641726180996</v>
      </c>
      <c r="H6121" s="14">
        <f t="shared" ca="1" si="90"/>
        <v>24066.692999999999</v>
      </c>
      <c r="I6121" s="14">
        <f ca="1">IF(ROW()=2, Table1[[#This Row],[Netto loon]], INDIRECT(ADDRESS(ROW()-1,COLUMN(F:F))))</f>
        <v>44954.307000000001</v>
      </c>
      <c r="J6121" s="6">
        <f ca="1">IF(ROW()=2, 0, Table1[[#This Row],[Belastbaar loon]]-INDIRECT(ADDRESS(ROW()-1,COLUMN(A:A))))</f>
        <v>10</v>
      </c>
      <c r="K6121" s="6">
        <f ca="1">Table1[[#This Row],[Netto loon]]-Table1[[#This Row],[Netto vorige schijf]]</f>
        <v>4.4499999999970896</v>
      </c>
      <c r="L6121" s="2">
        <f ca="1">(Table1[[#This Row],[Bruto tov vorige schijf]]-Table1[[#This Row],[Netto tov vorige schijf]])/MAX(Table1[[#This Row],[Bruto tov vorige schijf]],1)</f>
        <v>0.55500000000029104</v>
      </c>
    </row>
    <row r="6122" spans="1:12" x14ac:dyDescent="0.25">
      <c r="A6122" s="14">
        <v>69041</v>
      </c>
      <c r="B6122" s="6">
        <f>LoonHeffing2020(Table1[[#This Row],[Belastbaar loon]])</f>
        <v>25851.573</v>
      </c>
      <c r="C6122" s="6">
        <f>AlgemeneHeffingsKorting2020(Table1[[#This Row],[Belastbaar loon]])</f>
        <v>0</v>
      </c>
      <c r="D6122" s="14">
        <f>ArbeidsKorting2020(Table1[[#This Row],[Belastbaar loon]])</f>
        <v>1773.78</v>
      </c>
      <c r="E6122" s="14">
        <f>MAX(Table1[[#This Row],[Loonheffing]]-Table1[[#This Row],[Algemene Heffingskorting]]-Table1[[#This Row],[Arbeidskorting]],0)</f>
        <v>24077.793000000001</v>
      </c>
      <c r="F6122" s="6">
        <f>Table1[[#This Row],[Belastbaar loon]]-Table1[[#This Row],[Belasting]]</f>
        <v>44963.206999999995</v>
      </c>
      <c r="G6122" s="2">
        <f>(Table1[[#This Row],[Belastbaar loon]]-Table1[[#This Row],[Netto loon]])/Table1[[#This Row],[Belastbaar loon]]</f>
        <v>0.34874629567937898</v>
      </c>
      <c r="H6122" s="14">
        <f t="shared" ca="1" si="90"/>
        <v>24072.242999999999</v>
      </c>
      <c r="I6122" s="14">
        <f ca="1">IF(ROW()=2, Table1[[#This Row],[Netto loon]], INDIRECT(ADDRESS(ROW()-1,COLUMN(F:F))))</f>
        <v>44958.756999999998</v>
      </c>
      <c r="J6122" s="6">
        <f ca="1">IF(ROW()=2, 0, Table1[[#This Row],[Belastbaar loon]]-INDIRECT(ADDRESS(ROW()-1,COLUMN(A:A))))</f>
        <v>10</v>
      </c>
      <c r="K6122" s="6">
        <f ca="1">Table1[[#This Row],[Netto loon]]-Table1[[#This Row],[Netto vorige schijf]]</f>
        <v>4.4499999999970896</v>
      </c>
      <c r="L6122" s="2">
        <f ca="1">(Table1[[#This Row],[Bruto tov vorige schijf]]-Table1[[#This Row],[Netto tov vorige schijf]])/MAX(Table1[[#This Row],[Bruto tov vorige schijf]],1)</f>
        <v>0.55500000000029104</v>
      </c>
    </row>
    <row r="6123" spans="1:12" x14ac:dyDescent="0.25">
      <c r="A6123" s="14">
        <v>69051</v>
      </c>
      <c r="B6123" s="6">
        <f>LoonHeffing2020(Table1[[#This Row],[Belastbaar loon]])</f>
        <v>25856.523000000001</v>
      </c>
      <c r="C6123" s="6">
        <f>AlgemeneHeffingsKorting2020(Table1[[#This Row],[Belastbaar loon]])</f>
        <v>0</v>
      </c>
      <c r="D6123" s="14">
        <f>ArbeidsKorting2020(Table1[[#This Row],[Belastbaar loon]])</f>
        <v>1773.18</v>
      </c>
      <c r="E6123" s="14">
        <f>MAX(Table1[[#This Row],[Loonheffing]]-Table1[[#This Row],[Algemene Heffingskorting]]-Table1[[#This Row],[Arbeidskorting]],0)</f>
        <v>24083.343000000001</v>
      </c>
      <c r="F6123" s="6">
        <f>Table1[[#This Row],[Belastbaar loon]]-Table1[[#This Row],[Belasting]]</f>
        <v>44967.656999999999</v>
      </c>
      <c r="G6123" s="2">
        <f>(Table1[[#This Row],[Belastbaar loon]]-Table1[[#This Row],[Netto loon]])/Table1[[#This Row],[Belastbaar loon]]</f>
        <v>0.34877616544293349</v>
      </c>
      <c r="H6123" s="14">
        <f t="shared" ca="1" si="90"/>
        <v>24077.793000000001</v>
      </c>
      <c r="I6123" s="14">
        <f ca="1">IF(ROW()=2, Table1[[#This Row],[Netto loon]], INDIRECT(ADDRESS(ROW()-1,COLUMN(F:F))))</f>
        <v>44963.206999999995</v>
      </c>
      <c r="J6123" s="6">
        <f ca="1">IF(ROW()=2, 0, Table1[[#This Row],[Belastbaar loon]]-INDIRECT(ADDRESS(ROW()-1,COLUMN(A:A))))</f>
        <v>10</v>
      </c>
      <c r="K6123" s="6">
        <f ca="1">Table1[[#This Row],[Netto loon]]-Table1[[#This Row],[Netto vorige schijf]]</f>
        <v>4.4500000000043656</v>
      </c>
      <c r="L6123" s="2">
        <f ca="1">(Table1[[#This Row],[Bruto tov vorige schijf]]-Table1[[#This Row],[Netto tov vorige schijf]])/MAX(Table1[[#This Row],[Bruto tov vorige schijf]],1)</f>
        <v>0.5549999999995634</v>
      </c>
    </row>
    <row r="6124" spans="1:12" x14ac:dyDescent="0.25">
      <c r="A6124" s="14">
        <v>69061</v>
      </c>
      <c r="B6124" s="6">
        <f>LoonHeffing2020(Table1[[#This Row],[Belastbaar loon]])</f>
        <v>25861.472999999998</v>
      </c>
      <c r="C6124" s="6">
        <f>AlgemeneHeffingsKorting2020(Table1[[#This Row],[Belastbaar loon]])</f>
        <v>0</v>
      </c>
      <c r="D6124" s="14">
        <f>ArbeidsKorting2020(Table1[[#This Row],[Belastbaar loon]])</f>
        <v>1772.5800000000002</v>
      </c>
      <c r="E6124" s="14">
        <f>MAX(Table1[[#This Row],[Loonheffing]]-Table1[[#This Row],[Algemene Heffingskorting]]-Table1[[#This Row],[Arbeidskorting]],0)</f>
        <v>24088.892999999996</v>
      </c>
      <c r="F6124" s="6">
        <f>Table1[[#This Row],[Belastbaar loon]]-Table1[[#This Row],[Belasting]]</f>
        <v>44972.107000000004</v>
      </c>
      <c r="G6124" s="2">
        <f>(Table1[[#This Row],[Belastbaar loon]]-Table1[[#This Row],[Netto loon]])/Table1[[#This Row],[Belastbaar loon]]</f>
        <v>0.34880602655623283</v>
      </c>
      <c r="H6124" s="14">
        <f t="shared" ca="1" si="90"/>
        <v>24083.343000000001</v>
      </c>
      <c r="I6124" s="14">
        <f ca="1">IF(ROW()=2, Table1[[#This Row],[Netto loon]], INDIRECT(ADDRESS(ROW()-1,COLUMN(F:F))))</f>
        <v>44967.656999999999</v>
      </c>
      <c r="J6124" s="6">
        <f ca="1">IF(ROW()=2, 0, Table1[[#This Row],[Belastbaar loon]]-INDIRECT(ADDRESS(ROW()-1,COLUMN(A:A))))</f>
        <v>10</v>
      </c>
      <c r="K6124" s="6">
        <f ca="1">Table1[[#This Row],[Netto loon]]-Table1[[#This Row],[Netto vorige schijf]]</f>
        <v>4.4500000000043656</v>
      </c>
      <c r="L6124" s="2">
        <f ca="1">(Table1[[#This Row],[Bruto tov vorige schijf]]-Table1[[#This Row],[Netto tov vorige schijf]])/MAX(Table1[[#This Row],[Bruto tov vorige schijf]],1)</f>
        <v>0.5549999999995634</v>
      </c>
    </row>
    <row r="6125" spans="1:12" x14ac:dyDescent="0.25">
      <c r="A6125" s="14">
        <v>69071</v>
      </c>
      <c r="B6125" s="6">
        <f>LoonHeffing2020(Table1[[#This Row],[Belastbaar loon]])</f>
        <v>25866.422999999999</v>
      </c>
      <c r="C6125" s="6">
        <f>AlgemeneHeffingsKorting2020(Table1[[#This Row],[Belastbaar loon]])</f>
        <v>0</v>
      </c>
      <c r="D6125" s="14">
        <f>ArbeidsKorting2020(Table1[[#This Row],[Belastbaar loon]])</f>
        <v>1771.98</v>
      </c>
      <c r="E6125" s="14">
        <f>MAX(Table1[[#This Row],[Loonheffing]]-Table1[[#This Row],[Algemene Heffingskorting]]-Table1[[#This Row],[Arbeidskorting]],0)</f>
        <v>24094.442999999999</v>
      </c>
      <c r="F6125" s="6">
        <f>Table1[[#This Row],[Belastbaar loon]]-Table1[[#This Row],[Belasting]]</f>
        <v>44976.557000000001</v>
      </c>
      <c r="G6125" s="2">
        <f>(Table1[[#This Row],[Belastbaar loon]]-Table1[[#This Row],[Netto loon]])/Table1[[#This Row],[Belastbaar loon]]</f>
        <v>0.34883587902303426</v>
      </c>
      <c r="H6125" s="14">
        <f t="shared" ca="1" si="90"/>
        <v>24088.892999999996</v>
      </c>
      <c r="I6125" s="14">
        <f ca="1">IF(ROW()=2, Table1[[#This Row],[Netto loon]], INDIRECT(ADDRESS(ROW()-1,COLUMN(F:F))))</f>
        <v>44972.107000000004</v>
      </c>
      <c r="J6125" s="6">
        <f ca="1">IF(ROW()=2, 0, Table1[[#This Row],[Belastbaar loon]]-INDIRECT(ADDRESS(ROW()-1,COLUMN(A:A))))</f>
        <v>10</v>
      </c>
      <c r="K6125" s="6">
        <f ca="1">Table1[[#This Row],[Netto loon]]-Table1[[#This Row],[Netto vorige schijf]]</f>
        <v>4.4499999999970896</v>
      </c>
      <c r="L6125" s="2">
        <f ca="1">(Table1[[#This Row],[Bruto tov vorige schijf]]-Table1[[#This Row],[Netto tov vorige schijf]])/MAX(Table1[[#This Row],[Bruto tov vorige schijf]],1)</f>
        <v>0.55500000000029104</v>
      </c>
    </row>
    <row r="6126" spans="1:12" x14ac:dyDescent="0.25">
      <c r="A6126" s="14">
        <v>69081</v>
      </c>
      <c r="B6126" s="6">
        <f>LoonHeffing2020(Table1[[#This Row],[Belastbaar loon]])</f>
        <v>25871.373</v>
      </c>
      <c r="C6126" s="6">
        <f>AlgemeneHeffingsKorting2020(Table1[[#This Row],[Belastbaar loon]])</f>
        <v>0</v>
      </c>
      <c r="D6126" s="14">
        <f>ArbeidsKorting2020(Table1[[#This Row],[Belastbaar loon]])</f>
        <v>1771.38</v>
      </c>
      <c r="E6126" s="14">
        <f>MAX(Table1[[#This Row],[Loonheffing]]-Table1[[#This Row],[Algemene Heffingskorting]]-Table1[[#This Row],[Arbeidskorting]],0)</f>
        <v>24099.992999999999</v>
      </c>
      <c r="F6126" s="6">
        <f>Table1[[#This Row],[Belastbaar loon]]-Table1[[#This Row],[Belasting]]</f>
        <v>44981.006999999998</v>
      </c>
      <c r="G6126" s="2">
        <f>(Table1[[#This Row],[Belastbaar loon]]-Table1[[#This Row],[Netto loon]])/Table1[[#This Row],[Belastbaar loon]]</f>
        <v>0.34886572284709255</v>
      </c>
      <c r="H6126" s="14">
        <f t="shared" ca="1" si="90"/>
        <v>24094.442999999999</v>
      </c>
      <c r="I6126" s="14">
        <f ca="1">IF(ROW()=2, Table1[[#This Row],[Netto loon]], INDIRECT(ADDRESS(ROW()-1,COLUMN(F:F))))</f>
        <v>44976.557000000001</v>
      </c>
      <c r="J6126" s="6">
        <f ca="1">IF(ROW()=2, 0, Table1[[#This Row],[Belastbaar loon]]-INDIRECT(ADDRESS(ROW()-1,COLUMN(A:A))))</f>
        <v>10</v>
      </c>
      <c r="K6126" s="6">
        <f ca="1">Table1[[#This Row],[Netto loon]]-Table1[[#This Row],[Netto vorige schijf]]</f>
        <v>4.4499999999970896</v>
      </c>
      <c r="L6126" s="2">
        <f ca="1">(Table1[[#This Row],[Bruto tov vorige schijf]]-Table1[[#This Row],[Netto tov vorige schijf]])/MAX(Table1[[#This Row],[Bruto tov vorige schijf]],1)</f>
        <v>0.55500000000029104</v>
      </c>
    </row>
    <row r="6127" spans="1:12" x14ac:dyDescent="0.25">
      <c r="A6127" s="14">
        <v>69091</v>
      </c>
      <c r="B6127" s="6">
        <f>LoonHeffing2020(Table1[[#This Row],[Belastbaar loon]])</f>
        <v>25876.323</v>
      </c>
      <c r="C6127" s="6">
        <f>AlgemeneHeffingsKorting2020(Table1[[#This Row],[Belastbaar loon]])</f>
        <v>0</v>
      </c>
      <c r="D6127" s="14">
        <f>ArbeidsKorting2020(Table1[[#This Row],[Belastbaar loon]])</f>
        <v>1770.78</v>
      </c>
      <c r="E6127" s="14">
        <f>MAX(Table1[[#This Row],[Loonheffing]]-Table1[[#This Row],[Algemene Heffingskorting]]-Table1[[#This Row],[Arbeidskorting]],0)</f>
        <v>24105.543000000001</v>
      </c>
      <c r="F6127" s="6">
        <f>Table1[[#This Row],[Belastbaar loon]]-Table1[[#This Row],[Belasting]]</f>
        <v>44985.456999999995</v>
      </c>
      <c r="G6127" s="2">
        <f>(Table1[[#This Row],[Belastbaar loon]]-Table1[[#This Row],[Netto loon]])/Table1[[#This Row],[Belastbaar loon]]</f>
        <v>0.34889555803216055</v>
      </c>
      <c r="H6127" s="14">
        <f t="shared" ca="1" si="90"/>
        <v>24099.992999999999</v>
      </c>
      <c r="I6127" s="14">
        <f ca="1">IF(ROW()=2, Table1[[#This Row],[Netto loon]], INDIRECT(ADDRESS(ROW()-1,COLUMN(F:F))))</f>
        <v>44981.006999999998</v>
      </c>
      <c r="J6127" s="6">
        <f ca="1">IF(ROW()=2, 0, Table1[[#This Row],[Belastbaar loon]]-INDIRECT(ADDRESS(ROW()-1,COLUMN(A:A))))</f>
        <v>10</v>
      </c>
      <c r="K6127" s="6">
        <f ca="1">Table1[[#This Row],[Netto loon]]-Table1[[#This Row],[Netto vorige schijf]]</f>
        <v>4.4499999999970896</v>
      </c>
      <c r="L6127" s="2">
        <f ca="1">(Table1[[#This Row],[Bruto tov vorige schijf]]-Table1[[#This Row],[Netto tov vorige schijf]])/MAX(Table1[[#This Row],[Bruto tov vorige schijf]],1)</f>
        <v>0.55500000000029104</v>
      </c>
    </row>
    <row r="6128" spans="1:12" x14ac:dyDescent="0.25">
      <c r="A6128" s="14">
        <v>69101</v>
      </c>
      <c r="B6128" s="6">
        <f>LoonHeffing2020(Table1[[#This Row],[Belastbaar loon]])</f>
        <v>25881.273000000001</v>
      </c>
      <c r="C6128" s="6">
        <f>AlgemeneHeffingsKorting2020(Table1[[#This Row],[Belastbaar loon]])</f>
        <v>0</v>
      </c>
      <c r="D6128" s="14">
        <f>ArbeidsKorting2020(Table1[[#This Row],[Belastbaar loon]])</f>
        <v>1770.18</v>
      </c>
      <c r="E6128" s="14">
        <f>MAX(Table1[[#This Row],[Loonheffing]]-Table1[[#This Row],[Algemene Heffingskorting]]-Table1[[#This Row],[Arbeidskorting]],0)</f>
        <v>24111.093000000001</v>
      </c>
      <c r="F6128" s="6">
        <f>Table1[[#This Row],[Belastbaar loon]]-Table1[[#This Row],[Belasting]]</f>
        <v>44989.906999999999</v>
      </c>
      <c r="G6128" s="2">
        <f>(Table1[[#This Row],[Belastbaar loon]]-Table1[[#This Row],[Netto loon]])/Table1[[#This Row],[Belastbaar loon]]</f>
        <v>0.34892538458198868</v>
      </c>
      <c r="H6128" s="14">
        <f t="shared" ca="1" si="90"/>
        <v>24105.543000000001</v>
      </c>
      <c r="I6128" s="14">
        <f ca="1">IF(ROW()=2, Table1[[#This Row],[Netto loon]], INDIRECT(ADDRESS(ROW()-1,COLUMN(F:F))))</f>
        <v>44985.456999999995</v>
      </c>
      <c r="J6128" s="6">
        <f ca="1">IF(ROW()=2, 0, Table1[[#This Row],[Belastbaar loon]]-INDIRECT(ADDRESS(ROW()-1,COLUMN(A:A))))</f>
        <v>10</v>
      </c>
      <c r="K6128" s="6">
        <f ca="1">Table1[[#This Row],[Netto loon]]-Table1[[#This Row],[Netto vorige schijf]]</f>
        <v>4.4500000000043656</v>
      </c>
      <c r="L6128" s="2">
        <f ca="1">(Table1[[#This Row],[Bruto tov vorige schijf]]-Table1[[#This Row],[Netto tov vorige schijf]])/MAX(Table1[[#This Row],[Bruto tov vorige schijf]],1)</f>
        <v>0.5549999999995634</v>
      </c>
    </row>
    <row r="6129" spans="1:12" x14ac:dyDescent="0.25">
      <c r="A6129" s="14">
        <v>69111</v>
      </c>
      <c r="B6129" s="6">
        <f>LoonHeffing2020(Table1[[#This Row],[Belastbaar loon]])</f>
        <v>25886.222999999998</v>
      </c>
      <c r="C6129" s="6">
        <f>AlgemeneHeffingsKorting2020(Table1[[#This Row],[Belastbaar loon]])</f>
        <v>0</v>
      </c>
      <c r="D6129" s="14">
        <f>ArbeidsKorting2020(Table1[[#This Row],[Belastbaar loon]])</f>
        <v>1769.5800000000002</v>
      </c>
      <c r="E6129" s="14">
        <f>MAX(Table1[[#This Row],[Loonheffing]]-Table1[[#This Row],[Algemene Heffingskorting]]-Table1[[#This Row],[Arbeidskorting]],0)</f>
        <v>24116.642999999996</v>
      </c>
      <c r="F6129" s="6">
        <f>Table1[[#This Row],[Belastbaar loon]]-Table1[[#This Row],[Belasting]]</f>
        <v>44994.357000000004</v>
      </c>
      <c r="G6129" s="2">
        <f>(Table1[[#This Row],[Belastbaar loon]]-Table1[[#This Row],[Netto loon]])/Table1[[#This Row],[Belastbaar loon]]</f>
        <v>0.34895520250032552</v>
      </c>
      <c r="H6129" s="14">
        <f t="shared" ca="1" si="90"/>
        <v>24111.093000000001</v>
      </c>
      <c r="I6129" s="14">
        <f ca="1">IF(ROW()=2, Table1[[#This Row],[Netto loon]], INDIRECT(ADDRESS(ROW()-1,COLUMN(F:F))))</f>
        <v>44989.906999999999</v>
      </c>
      <c r="J6129" s="6">
        <f ca="1">IF(ROW()=2, 0, Table1[[#This Row],[Belastbaar loon]]-INDIRECT(ADDRESS(ROW()-1,COLUMN(A:A))))</f>
        <v>10</v>
      </c>
      <c r="K6129" s="6">
        <f ca="1">Table1[[#This Row],[Netto loon]]-Table1[[#This Row],[Netto vorige schijf]]</f>
        <v>4.4500000000043656</v>
      </c>
      <c r="L6129" s="2">
        <f ca="1">(Table1[[#This Row],[Bruto tov vorige schijf]]-Table1[[#This Row],[Netto tov vorige schijf]])/MAX(Table1[[#This Row],[Bruto tov vorige schijf]],1)</f>
        <v>0.5549999999995634</v>
      </c>
    </row>
    <row r="6130" spans="1:12" x14ac:dyDescent="0.25">
      <c r="A6130" s="14">
        <v>69121</v>
      </c>
      <c r="B6130" s="6">
        <f>LoonHeffing2020(Table1[[#This Row],[Belastbaar loon]])</f>
        <v>25891.172999999999</v>
      </c>
      <c r="C6130" s="6">
        <f>AlgemeneHeffingsKorting2020(Table1[[#This Row],[Belastbaar loon]])</f>
        <v>0</v>
      </c>
      <c r="D6130" s="14">
        <f>ArbeidsKorting2020(Table1[[#This Row],[Belastbaar loon]])</f>
        <v>1768.98</v>
      </c>
      <c r="E6130" s="14">
        <f>MAX(Table1[[#This Row],[Loonheffing]]-Table1[[#This Row],[Algemene Heffingskorting]]-Table1[[#This Row],[Arbeidskorting]],0)</f>
        <v>24122.192999999999</v>
      </c>
      <c r="F6130" s="6">
        <f>Table1[[#This Row],[Belastbaar loon]]-Table1[[#This Row],[Belasting]]</f>
        <v>44998.807000000001</v>
      </c>
      <c r="G6130" s="2">
        <f>(Table1[[#This Row],[Belastbaar loon]]-Table1[[#This Row],[Netto loon]])/Table1[[#This Row],[Belastbaar loon]]</f>
        <v>0.34898501179091734</v>
      </c>
      <c r="H6130" s="14">
        <f t="shared" ca="1" si="90"/>
        <v>24116.642999999996</v>
      </c>
      <c r="I6130" s="14">
        <f ca="1">IF(ROW()=2, Table1[[#This Row],[Netto loon]], INDIRECT(ADDRESS(ROW()-1,COLUMN(F:F))))</f>
        <v>44994.357000000004</v>
      </c>
      <c r="J6130" s="6">
        <f ca="1">IF(ROW()=2, 0, Table1[[#This Row],[Belastbaar loon]]-INDIRECT(ADDRESS(ROW()-1,COLUMN(A:A))))</f>
        <v>10</v>
      </c>
      <c r="K6130" s="6">
        <f ca="1">Table1[[#This Row],[Netto loon]]-Table1[[#This Row],[Netto vorige schijf]]</f>
        <v>4.4499999999970896</v>
      </c>
      <c r="L6130" s="2">
        <f ca="1">(Table1[[#This Row],[Bruto tov vorige schijf]]-Table1[[#This Row],[Netto tov vorige schijf]])/MAX(Table1[[#This Row],[Bruto tov vorige schijf]],1)</f>
        <v>0.55500000000029104</v>
      </c>
    </row>
    <row r="6131" spans="1:12" x14ac:dyDescent="0.25">
      <c r="A6131" s="14">
        <v>69131</v>
      </c>
      <c r="B6131" s="6">
        <f>LoonHeffing2020(Table1[[#This Row],[Belastbaar loon]])</f>
        <v>25896.123</v>
      </c>
      <c r="C6131" s="6">
        <f>AlgemeneHeffingsKorting2020(Table1[[#This Row],[Belastbaar loon]])</f>
        <v>0</v>
      </c>
      <c r="D6131" s="14">
        <f>ArbeidsKorting2020(Table1[[#This Row],[Belastbaar loon]])</f>
        <v>1768.38</v>
      </c>
      <c r="E6131" s="14">
        <f>MAX(Table1[[#This Row],[Loonheffing]]-Table1[[#This Row],[Algemene Heffingskorting]]-Table1[[#This Row],[Arbeidskorting]],0)</f>
        <v>24127.742999999999</v>
      </c>
      <c r="F6131" s="6">
        <f>Table1[[#This Row],[Belastbaar loon]]-Table1[[#This Row],[Belasting]]</f>
        <v>45003.256999999998</v>
      </c>
      <c r="G6131" s="2">
        <f>(Table1[[#This Row],[Belastbaar loon]]-Table1[[#This Row],[Netto loon]])/Table1[[#This Row],[Belastbaar loon]]</f>
        <v>0.34901481245750826</v>
      </c>
      <c r="H6131" s="14">
        <f t="shared" ca="1" si="90"/>
        <v>24122.192999999999</v>
      </c>
      <c r="I6131" s="14">
        <f ca="1">IF(ROW()=2, Table1[[#This Row],[Netto loon]], INDIRECT(ADDRESS(ROW()-1,COLUMN(F:F))))</f>
        <v>44998.807000000001</v>
      </c>
      <c r="J6131" s="6">
        <f ca="1">IF(ROW()=2, 0, Table1[[#This Row],[Belastbaar loon]]-INDIRECT(ADDRESS(ROW()-1,COLUMN(A:A))))</f>
        <v>10</v>
      </c>
      <c r="K6131" s="6">
        <f ca="1">Table1[[#This Row],[Netto loon]]-Table1[[#This Row],[Netto vorige schijf]]</f>
        <v>4.4499999999970896</v>
      </c>
      <c r="L6131" s="2">
        <f ca="1">(Table1[[#This Row],[Bruto tov vorige schijf]]-Table1[[#This Row],[Netto tov vorige schijf]])/MAX(Table1[[#This Row],[Bruto tov vorige schijf]],1)</f>
        <v>0.55500000000029104</v>
      </c>
    </row>
    <row r="6132" spans="1:12" x14ac:dyDescent="0.25">
      <c r="A6132" s="14">
        <v>69141</v>
      </c>
      <c r="B6132" s="6">
        <f>LoonHeffing2020(Table1[[#This Row],[Belastbaar loon]])</f>
        <v>25901.073</v>
      </c>
      <c r="C6132" s="6">
        <f>AlgemeneHeffingsKorting2020(Table1[[#This Row],[Belastbaar loon]])</f>
        <v>0</v>
      </c>
      <c r="D6132" s="14">
        <f>ArbeidsKorting2020(Table1[[#This Row],[Belastbaar loon]])</f>
        <v>1767.78</v>
      </c>
      <c r="E6132" s="14">
        <f>MAX(Table1[[#This Row],[Loonheffing]]-Table1[[#This Row],[Algemene Heffingskorting]]-Table1[[#This Row],[Arbeidskorting]],0)</f>
        <v>24133.293000000001</v>
      </c>
      <c r="F6132" s="6">
        <f>Table1[[#This Row],[Belastbaar loon]]-Table1[[#This Row],[Belasting]]</f>
        <v>45007.706999999995</v>
      </c>
      <c r="G6132" s="2">
        <f>(Table1[[#This Row],[Belastbaar loon]]-Table1[[#This Row],[Netto loon]])/Table1[[#This Row],[Belastbaar loon]]</f>
        <v>0.34904460450384006</v>
      </c>
      <c r="H6132" s="14">
        <f t="shared" ca="1" si="90"/>
        <v>24127.742999999999</v>
      </c>
      <c r="I6132" s="14">
        <f ca="1">IF(ROW()=2, Table1[[#This Row],[Netto loon]], INDIRECT(ADDRESS(ROW()-1,COLUMN(F:F))))</f>
        <v>45003.256999999998</v>
      </c>
      <c r="J6132" s="6">
        <f ca="1">IF(ROW()=2, 0, Table1[[#This Row],[Belastbaar loon]]-INDIRECT(ADDRESS(ROW()-1,COLUMN(A:A))))</f>
        <v>10</v>
      </c>
      <c r="K6132" s="6">
        <f ca="1">Table1[[#This Row],[Netto loon]]-Table1[[#This Row],[Netto vorige schijf]]</f>
        <v>4.4499999999970896</v>
      </c>
      <c r="L6132" s="2">
        <f ca="1">(Table1[[#This Row],[Bruto tov vorige schijf]]-Table1[[#This Row],[Netto tov vorige schijf]])/MAX(Table1[[#This Row],[Bruto tov vorige schijf]],1)</f>
        <v>0.55500000000029104</v>
      </c>
    </row>
    <row r="6133" spans="1:12" x14ac:dyDescent="0.25">
      <c r="A6133" s="14">
        <v>69151</v>
      </c>
      <c r="B6133" s="6">
        <f>LoonHeffing2020(Table1[[#This Row],[Belastbaar loon]])</f>
        <v>25906.023000000001</v>
      </c>
      <c r="C6133" s="6">
        <f>AlgemeneHeffingsKorting2020(Table1[[#This Row],[Belastbaar loon]])</f>
        <v>0</v>
      </c>
      <c r="D6133" s="14">
        <f>ArbeidsKorting2020(Table1[[#This Row],[Belastbaar loon]])</f>
        <v>1767.18</v>
      </c>
      <c r="E6133" s="14">
        <f>MAX(Table1[[#This Row],[Loonheffing]]-Table1[[#This Row],[Algemene Heffingskorting]]-Table1[[#This Row],[Arbeidskorting]],0)</f>
        <v>24138.843000000001</v>
      </c>
      <c r="F6133" s="6">
        <f>Table1[[#This Row],[Belastbaar loon]]-Table1[[#This Row],[Belasting]]</f>
        <v>45012.156999999999</v>
      </c>
      <c r="G6133" s="2">
        <f>(Table1[[#This Row],[Belastbaar loon]]-Table1[[#This Row],[Netto loon]])/Table1[[#This Row],[Belastbaar loon]]</f>
        <v>0.34907438793365247</v>
      </c>
      <c r="H6133" s="14">
        <f t="shared" ca="1" si="90"/>
        <v>24133.293000000001</v>
      </c>
      <c r="I6133" s="14">
        <f ca="1">IF(ROW()=2, Table1[[#This Row],[Netto loon]], INDIRECT(ADDRESS(ROW()-1,COLUMN(F:F))))</f>
        <v>45007.706999999995</v>
      </c>
      <c r="J6133" s="6">
        <f ca="1">IF(ROW()=2, 0, Table1[[#This Row],[Belastbaar loon]]-INDIRECT(ADDRESS(ROW()-1,COLUMN(A:A))))</f>
        <v>10</v>
      </c>
      <c r="K6133" s="6">
        <f ca="1">Table1[[#This Row],[Netto loon]]-Table1[[#This Row],[Netto vorige schijf]]</f>
        <v>4.4500000000043656</v>
      </c>
      <c r="L6133" s="2">
        <f ca="1">(Table1[[#This Row],[Bruto tov vorige schijf]]-Table1[[#This Row],[Netto tov vorige schijf]])/MAX(Table1[[#This Row],[Bruto tov vorige schijf]],1)</f>
        <v>0.5549999999995634</v>
      </c>
    </row>
    <row r="6134" spans="1:12" x14ac:dyDescent="0.25">
      <c r="A6134" s="14">
        <v>69161</v>
      </c>
      <c r="B6134" s="6">
        <f>LoonHeffing2020(Table1[[#This Row],[Belastbaar loon]])</f>
        <v>25910.972999999998</v>
      </c>
      <c r="C6134" s="6">
        <f>AlgemeneHeffingsKorting2020(Table1[[#This Row],[Belastbaar loon]])</f>
        <v>0</v>
      </c>
      <c r="D6134" s="14">
        <f>ArbeidsKorting2020(Table1[[#This Row],[Belastbaar loon]])</f>
        <v>1766.5800000000002</v>
      </c>
      <c r="E6134" s="14">
        <f>MAX(Table1[[#This Row],[Loonheffing]]-Table1[[#This Row],[Algemene Heffingskorting]]-Table1[[#This Row],[Arbeidskorting]],0)</f>
        <v>24144.392999999996</v>
      </c>
      <c r="F6134" s="6">
        <f>Table1[[#This Row],[Belastbaar loon]]-Table1[[#This Row],[Belasting]]</f>
        <v>45016.607000000004</v>
      </c>
      <c r="G6134" s="2">
        <f>(Table1[[#This Row],[Belastbaar loon]]-Table1[[#This Row],[Netto loon]])/Table1[[#This Row],[Belastbaar loon]]</f>
        <v>0.34910416275068312</v>
      </c>
      <c r="H6134" s="14">
        <f t="shared" ca="1" si="90"/>
        <v>24138.843000000001</v>
      </c>
      <c r="I6134" s="14">
        <f ca="1">IF(ROW()=2, Table1[[#This Row],[Netto loon]], INDIRECT(ADDRESS(ROW()-1,COLUMN(F:F))))</f>
        <v>45012.156999999999</v>
      </c>
      <c r="J6134" s="6">
        <f ca="1">IF(ROW()=2, 0, Table1[[#This Row],[Belastbaar loon]]-INDIRECT(ADDRESS(ROW()-1,COLUMN(A:A))))</f>
        <v>10</v>
      </c>
      <c r="K6134" s="6">
        <f ca="1">Table1[[#This Row],[Netto loon]]-Table1[[#This Row],[Netto vorige schijf]]</f>
        <v>4.4500000000043656</v>
      </c>
      <c r="L6134" s="2">
        <f ca="1">(Table1[[#This Row],[Bruto tov vorige schijf]]-Table1[[#This Row],[Netto tov vorige schijf]])/MAX(Table1[[#This Row],[Bruto tov vorige schijf]],1)</f>
        <v>0.5549999999995634</v>
      </c>
    </row>
    <row r="6135" spans="1:12" x14ac:dyDescent="0.25">
      <c r="A6135" s="14">
        <v>69171</v>
      </c>
      <c r="B6135" s="6">
        <f>LoonHeffing2020(Table1[[#This Row],[Belastbaar loon]])</f>
        <v>25915.922999999999</v>
      </c>
      <c r="C6135" s="6">
        <f>AlgemeneHeffingsKorting2020(Table1[[#This Row],[Belastbaar loon]])</f>
        <v>0</v>
      </c>
      <c r="D6135" s="14">
        <f>ArbeidsKorting2020(Table1[[#This Row],[Belastbaar loon]])</f>
        <v>1765.98</v>
      </c>
      <c r="E6135" s="14">
        <f>MAX(Table1[[#This Row],[Loonheffing]]-Table1[[#This Row],[Algemene Heffingskorting]]-Table1[[#This Row],[Arbeidskorting]],0)</f>
        <v>24149.942999999999</v>
      </c>
      <c r="F6135" s="6">
        <f>Table1[[#This Row],[Belastbaar loon]]-Table1[[#This Row],[Belasting]]</f>
        <v>45021.057000000001</v>
      </c>
      <c r="G6135" s="2">
        <f>(Table1[[#This Row],[Belastbaar loon]]-Table1[[#This Row],[Netto loon]])/Table1[[#This Row],[Belastbaar loon]]</f>
        <v>0.34913392895866763</v>
      </c>
      <c r="H6135" s="14">
        <f t="shared" ca="1" si="90"/>
        <v>24144.392999999996</v>
      </c>
      <c r="I6135" s="14">
        <f ca="1">IF(ROW()=2, Table1[[#This Row],[Netto loon]], INDIRECT(ADDRESS(ROW()-1,COLUMN(F:F))))</f>
        <v>45016.607000000004</v>
      </c>
      <c r="J6135" s="6">
        <f ca="1">IF(ROW()=2, 0, Table1[[#This Row],[Belastbaar loon]]-INDIRECT(ADDRESS(ROW()-1,COLUMN(A:A))))</f>
        <v>10</v>
      </c>
      <c r="K6135" s="6">
        <f ca="1">Table1[[#This Row],[Netto loon]]-Table1[[#This Row],[Netto vorige schijf]]</f>
        <v>4.4499999999970896</v>
      </c>
      <c r="L6135" s="2">
        <f ca="1">(Table1[[#This Row],[Bruto tov vorige schijf]]-Table1[[#This Row],[Netto tov vorige schijf]])/MAX(Table1[[#This Row],[Bruto tov vorige schijf]],1)</f>
        <v>0.55500000000029104</v>
      </c>
    </row>
    <row r="6136" spans="1:12" x14ac:dyDescent="0.25">
      <c r="A6136" s="14">
        <v>69181</v>
      </c>
      <c r="B6136" s="6">
        <f>LoonHeffing2020(Table1[[#This Row],[Belastbaar loon]])</f>
        <v>25920.873</v>
      </c>
      <c r="C6136" s="6">
        <f>AlgemeneHeffingsKorting2020(Table1[[#This Row],[Belastbaar loon]])</f>
        <v>0</v>
      </c>
      <c r="D6136" s="14">
        <f>ArbeidsKorting2020(Table1[[#This Row],[Belastbaar loon]])</f>
        <v>1765.38</v>
      </c>
      <c r="E6136" s="14">
        <f>MAX(Table1[[#This Row],[Loonheffing]]-Table1[[#This Row],[Algemene Heffingskorting]]-Table1[[#This Row],[Arbeidskorting]],0)</f>
        <v>24155.492999999999</v>
      </c>
      <c r="F6136" s="6">
        <f>Table1[[#This Row],[Belastbaar loon]]-Table1[[#This Row],[Belasting]]</f>
        <v>45025.506999999998</v>
      </c>
      <c r="G6136" s="2">
        <f>(Table1[[#This Row],[Belastbaar loon]]-Table1[[#This Row],[Netto loon]])/Table1[[#This Row],[Belastbaar loon]]</f>
        <v>0.34916368656133911</v>
      </c>
      <c r="H6136" s="14">
        <f t="shared" ca="1" si="90"/>
        <v>24149.942999999999</v>
      </c>
      <c r="I6136" s="14">
        <f ca="1">IF(ROW()=2, Table1[[#This Row],[Netto loon]], INDIRECT(ADDRESS(ROW()-1,COLUMN(F:F))))</f>
        <v>45021.057000000001</v>
      </c>
      <c r="J6136" s="6">
        <f ca="1">IF(ROW()=2, 0, Table1[[#This Row],[Belastbaar loon]]-INDIRECT(ADDRESS(ROW()-1,COLUMN(A:A))))</f>
        <v>10</v>
      </c>
      <c r="K6136" s="6">
        <f ca="1">Table1[[#This Row],[Netto loon]]-Table1[[#This Row],[Netto vorige schijf]]</f>
        <v>4.4499999999970896</v>
      </c>
      <c r="L6136" s="2">
        <f ca="1">(Table1[[#This Row],[Bruto tov vorige schijf]]-Table1[[#This Row],[Netto tov vorige schijf]])/MAX(Table1[[#This Row],[Bruto tov vorige schijf]],1)</f>
        <v>0.55500000000029104</v>
      </c>
    </row>
    <row r="6137" spans="1:12" x14ac:dyDescent="0.25">
      <c r="A6137" s="14">
        <v>69191</v>
      </c>
      <c r="B6137" s="6">
        <f>LoonHeffing2020(Table1[[#This Row],[Belastbaar loon]])</f>
        <v>25925.823</v>
      </c>
      <c r="C6137" s="6">
        <f>AlgemeneHeffingsKorting2020(Table1[[#This Row],[Belastbaar loon]])</f>
        <v>0</v>
      </c>
      <c r="D6137" s="14">
        <f>ArbeidsKorting2020(Table1[[#This Row],[Belastbaar loon]])</f>
        <v>1764.78</v>
      </c>
      <c r="E6137" s="14">
        <f>MAX(Table1[[#This Row],[Loonheffing]]-Table1[[#This Row],[Algemene Heffingskorting]]-Table1[[#This Row],[Arbeidskorting]],0)</f>
        <v>24161.043000000001</v>
      </c>
      <c r="F6137" s="6">
        <f>Table1[[#This Row],[Belastbaar loon]]-Table1[[#This Row],[Belasting]]</f>
        <v>45029.956999999995</v>
      </c>
      <c r="G6137" s="2">
        <f>(Table1[[#This Row],[Belastbaar loon]]-Table1[[#This Row],[Netto loon]])/Table1[[#This Row],[Belastbaar loon]]</f>
        <v>0.34919343556242871</v>
      </c>
      <c r="H6137" s="14">
        <f t="shared" ca="1" si="90"/>
        <v>24155.492999999999</v>
      </c>
      <c r="I6137" s="14">
        <f ca="1">IF(ROW()=2, Table1[[#This Row],[Netto loon]], INDIRECT(ADDRESS(ROW()-1,COLUMN(F:F))))</f>
        <v>45025.506999999998</v>
      </c>
      <c r="J6137" s="6">
        <f ca="1">IF(ROW()=2, 0, Table1[[#This Row],[Belastbaar loon]]-INDIRECT(ADDRESS(ROW()-1,COLUMN(A:A))))</f>
        <v>10</v>
      </c>
      <c r="K6137" s="6">
        <f ca="1">Table1[[#This Row],[Netto loon]]-Table1[[#This Row],[Netto vorige schijf]]</f>
        <v>4.4499999999970896</v>
      </c>
      <c r="L6137" s="2">
        <f ca="1">(Table1[[#This Row],[Bruto tov vorige schijf]]-Table1[[#This Row],[Netto tov vorige schijf]])/MAX(Table1[[#This Row],[Bruto tov vorige schijf]],1)</f>
        <v>0.55500000000029104</v>
      </c>
    </row>
    <row r="6138" spans="1:12" x14ac:dyDescent="0.25">
      <c r="A6138" s="14">
        <v>69201</v>
      </c>
      <c r="B6138" s="6">
        <f>LoonHeffing2020(Table1[[#This Row],[Belastbaar loon]])</f>
        <v>25930.773000000001</v>
      </c>
      <c r="C6138" s="6">
        <f>AlgemeneHeffingsKorting2020(Table1[[#This Row],[Belastbaar loon]])</f>
        <v>0</v>
      </c>
      <c r="D6138" s="14">
        <f>ArbeidsKorting2020(Table1[[#This Row],[Belastbaar loon]])</f>
        <v>1764.18</v>
      </c>
      <c r="E6138" s="14">
        <f>MAX(Table1[[#This Row],[Loonheffing]]-Table1[[#This Row],[Algemene Heffingskorting]]-Table1[[#This Row],[Arbeidskorting]],0)</f>
        <v>24166.593000000001</v>
      </c>
      <c r="F6138" s="6">
        <f>Table1[[#This Row],[Belastbaar loon]]-Table1[[#This Row],[Belasting]]</f>
        <v>45034.406999999999</v>
      </c>
      <c r="G6138" s="2">
        <f>(Table1[[#This Row],[Belastbaar loon]]-Table1[[#This Row],[Netto loon]])/Table1[[#This Row],[Belastbaar loon]]</f>
        <v>0.34922317596566527</v>
      </c>
      <c r="H6138" s="14">
        <f t="shared" ca="1" si="90"/>
        <v>24161.043000000001</v>
      </c>
      <c r="I6138" s="14">
        <f ca="1">IF(ROW()=2, Table1[[#This Row],[Netto loon]], INDIRECT(ADDRESS(ROW()-1,COLUMN(F:F))))</f>
        <v>45029.956999999995</v>
      </c>
      <c r="J6138" s="6">
        <f ca="1">IF(ROW()=2, 0, Table1[[#This Row],[Belastbaar loon]]-INDIRECT(ADDRESS(ROW()-1,COLUMN(A:A))))</f>
        <v>10</v>
      </c>
      <c r="K6138" s="6">
        <f ca="1">Table1[[#This Row],[Netto loon]]-Table1[[#This Row],[Netto vorige schijf]]</f>
        <v>4.4500000000043656</v>
      </c>
      <c r="L6138" s="2">
        <f ca="1">(Table1[[#This Row],[Bruto tov vorige schijf]]-Table1[[#This Row],[Netto tov vorige schijf]])/MAX(Table1[[#This Row],[Bruto tov vorige schijf]],1)</f>
        <v>0.5549999999995634</v>
      </c>
    </row>
    <row r="6139" spans="1:12" x14ac:dyDescent="0.25">
      <c r="A6139" s="14">
        <v>69211</v>
      </c>
      <c r="B6139" s="6">
        <f>LoonHeffing2020(Table1[[#This Row],[Belastbaar loon]])</f>
        <v>25935.722999999998</v>
      </c>
      <c r="C6139" s="6">
        <f>AlgemeneHeffingsKorting2020(Table1[[#This Row],[Belastbaar loon]])</f>
        <v>0</v>
      </c>
      <c r="D6139" s="14">
        <f>ArbeidsKorting2020(Table1[[#This Row],[Belastbaar loon]])</f>
        <v>1763.5800000000002</v>
      </c>
      <c r="E6139" s="14">
        <f>MAX(Table1[[#This Row],[Loonheffing]]-Table1[[#This Row],[Algemene Heffingskorting]]-Table1[[#This Row],[Arbeidskorting]],0)</f>
        <v>24172.142999999996</v>
      </c>
      <c r="F6139" s="6">
        <f>Table1[[#This Row],[Belastbaar loon]]-Table1[[#This Row],[Belasting]]</f>
        <v>45038.857000000004</v>
      </c>
      <c r="G6139" s="2">
        <f>(Table1[[#This Row],[Belastbaar loon]]-Table1[[#This Row],[Netto loon]])/Table1[[#This Row],[Belastbaar loon]]</f>
        <v>0.34925290777477563</v>
      </c>
      <c r="H6139" s="14">
        <f t="shared" ca="1" si="90"/>
        <v>24166.593000000001</v>
      </c>
      <c r="I6139" s="14">
        <f ca="1">IF(ROW()=2, Table1[[#This Row],[Netto loon]], INDIRECT(ADDRESS(ROW()-1,COLUMN(F:F))))</f>
        <v>45034.406999999999</v>
      </c>
      <c r="J6139" s="6">
        <f ca="1">IF(ROW()=2, 0, Table1[[#This Row],[Belastbaar loon]]-INDIRECT(ADDRESS(ROW()-1,COLUMN(A:A))))</f>
        <v>10</v>
      </c>
      <c r="K6139" s="6">
        <f ca="1">Table1[[#This Row],[Netto loon]]-Table1[[#This Row],[Netto vorige schijf]]</f>
        <v>4.4500000000043656</v>
      </c>
      <c r="L6139" s="2">
        <f ca="1">(Table1[[#This Row],[Bruto tov vorige schijf]]-Table1[[#This Row],[Netto tov vorige schijf]])/MAX(Table1[[#This Row],[Bruto tov vorige schijf]],1)</f>
        <v>0.5549999999995634</v>
      </c>
    </row>
    <row r="6140" spans="1:12" x14ac:dyDescent="0.25">
      <c r="A6140" s="14">
        <v>69221</v>
      </c>
      <c r="B6140" s="6">
        <f>LoonHeffing2020(Table1[[#This Row],[Belastbaar loon]])</f>
        <v>25940.672999999999</v>
      </c>
      <c r="C6140" s="6">
        <f>AlgemeneHeffingsKorting2020(Table1[[#This Row],[Belastbaar loon]])</f>
        <v>0</v>
      </c>
      <c r="D6140" s="14">
        <f>ArbeidsKorting2020(Table1[[#This Row],[Belastbaar loon]])</f>
        <v>1762.98</v>
      </c>
      <c r="E6140" s="14">
        <f>MAX(Table1[[#This Row],[Loonheffing]]-Table1[[#This Row],[Algemene Heffingskorting]]-Table1[[#This Row],[Arbeidskorting]],0)</f>
        <v>24177.692999999999</v>
      </c>
      <c r="F6140" s="6">
        <f>Table1[[#This Row],[Belastbaar loon]]-Table1[[#This Row],[Belasting]]</f>
        <v>45043.307000000001</v>
      </c>
      <c r="G6140" s="2">
        <f>(Table1[[#This Row],[Belastbaar loon]]-Table1[[#This Row],[Netto loon]])/Table1[[#This Row],[Belastbaar loon]]</f>
        <v>0.34928263099348461</v>
      </c>
      <c r="H6140" s="14">
        <f t="shared" ca="1" si="90"/>
        <v>24172.142999999996</v>
      </c>
      <c r="I6140" s="14">
        <f ca="1">IF(ROW()=2, Table1[[#This Row],[Netto loon]], INDIRECT(ADDRESS(ROW()-1,COLUMN(F:F))))</f>
        <v>45038.857000000004</v>
      </c>
      <c r="J6140" s="6">
        <f ca="1">IF(ROW()=2, 0, Table1[[#This Row],[Belastbaar loon]]-INDIRECT(ADDRESS(ROW()-1,COLUMN(A:A))))</f>
        <v>10</v>
      </c>
      <c r="K6140" s="6">
        <f ca="1">Table1[[#This Row],[Netto loon]]-Table1[[#This Row],[Netto vorige schijf]]</f>
        <v>4.4499999999970896</v>
      </c>
      <c r="L6140" s="2">
        <f ca="1">(Table1[[#This Row],[Bruto tov vorige schijf]]-Table1[[#This Row],[Netto tov vorige schijf]])/MAX(Table1[[#This Row],[Bruto tov vorige schijf]],1)</f>
        <v>0.55500000000029104</v>
      </c>
    </row>
    <row r="6141" spans="1:12" x14ac:dyDescent="0.25">
      <c r="A6141" s="14">
        <v>69231</v>
      </c>
      <c r="B6141" s="6">
        <f>LoonHeffing2020(Table1[[#This Row],[Belastbaar loon]])</f>
        <v>25945.623</v>
      </c>
      <c r="C6141" s="6">
        <f>AlgemeneHeffingsKorting2020(Table1[[#This Row],[Belastbaar loon]])</f>
        <v>0</v>
      </c>
      <c r="D6141" s="14">
        <f>ArbeidsKorting2020(Table1[[#This Row],[Belastbaar loon]])</f>
        <v>1762.38</v>
      </c>
      <c r="E6141" s="14">
        <f>MAX(Table1[[#This Row],[Loonheffing]]-Table1[[#This Row],[Algemene Heffingskorting]]-Table1[[#This Row],[Arbeidskorting]],0)</f>
        <v>24183.242999999999</v>
      </c>
      <c r="F6141" s="6">
        <f>Table1[[#This Row],[Belastbaar loon]]-Table1[[#This Row],[Belasting]]</f>
        <v>45047.756999999998</v>
      </c>
      <c r="G6141" s="2">
        <f>(Table1[[#This Row],[Belastbaar loon]]-Table1[[#This Row],[Netto loon]])/Table1[[#This Row],[Belastbaar loon]]</f>
        <v>0.34931234562551461</v>
      </c>
      <c r="H6141" s="14">
        <f t="shared" ca="1" si="90"/>
        <v>24177.692999999999</v>
      </c>
      <c r="I6141" s="14">
        <f ca="1">IF(ROW()=2, Table1[[#This Row],[Netto loon]], INDIRECT(ADDRESS(ROW()-1,COLUMN(F:F))))</f>
        <v>45043.307000000001</v>
      </c>
      <c r="J6141" s="6">
        <f ca="1">IF(ROW()=2, 0, Table1[[#This Row],[Belastbaar loon]]-INDIRECT(ADDRESS(ROW()-1,COLUMN(A:A))))</f>
        <v>10</v>
      </c>
      <c r="K6141" s="6">
        <f ca="1">Table1[[#This Row],[Netto loon]]-Table1[[#This Row],[Netto vorige schijf]]</f>
        <v>4.4499999999970896</v>
      </c>
      <c r="L6141" s="2">
        <f ca="1">(Table1[[#This Row],[Bruto tov vorige schijf]]-Table1[[#This Row],[Netto tov vorige schijf]])/MAX(Table1[[#This Row],[Bruto tov vorige schijf]],1)</f>
        <v>0.55500000000029104</v>
      </c>
    </row>
    <row r="6142" spans="1:12" x14ac:dyDescent="0.25">
      <c r="A6142" s="14">
        <v>69241</v>
      </c>
      <c r="B6142" s="6">
        <f>LoonHeffing2020(Table1[[#This Row],[Belastbaar loon]])</f>
        <v>25950.573</v>
      </c>
      <c r="C6142" s="6">
        <f>AlgemeneHeffingsKorting2020(Table1[[#This Row],[Belastbaar loon]])</f>
        <v>0</v>
      </c>
      <c r="D6142" s="14">
        <f>ArbeidsKorting2020(Table1[[#This Row],[Belastbaar loon]])</f>
        <v>1761.78</v>
      </c>
      <c r="E6142" s="14">
        <f>MAX(Table1[[#This Row],[Loonheffing]]-Table1[[#This Row],[Algemene Heffingskorting]]-Table1[[#This Row],[Arbeidskorting]],0)</f>
        <v>24188.793000000001</v>
      </c>
      <c r="F6142" s="6">
        <f>Table1[[#This Row],[Belastbaar loon]]-Table1[[#This Row],[Belasting]]</f>
        <v>45052.206999999995</v>
      </c>
      <c r="G6142" s="2">
        <f>(Table1[[#This Row],[Belastbaar loon]]-Table1[[#This Row],[Netto loon]])/Table1[[#This Row],[Belastbaar loon]]</f>
        <v>0.34934205167458593</v>
      </c>
      <c r="H6142" s="14">
        <f t="shared" ca="1" si="90"/>
        <v>24183.242999999999</v>
      </c>
      <c r="I6142" s="14">
        <f ca="1">IF(ROW()=2, Table1[[#This Row],[Netto loon]], INDIRECT(ADDRESS(ROW()-1,COLUMN(F:F))))</f>
        <v>45047.756999999998</v>
      </c>
      <c r="J6142" s="6">
        <f ca="1">IF(ROW()=2, 0, Table1[[#This Row],[Belastbaar loon]]-INDIRECT(ADDRESS(ROW()-1,COLUMN(A:A))))</f>
        <v>10</v>
      </c>
      <c r="K6142" s="6">
        <f ca="1">Table1[[#This Row],[Netto loon]]-Table1[[#This Row],[Netto vorige schijf]]</f>
        <v>4.4499999999970896</v>
      </c>
      <c r="L6142" s="2">
        <f ca="1">(Table1[[#This Row],[Bruto tov vorige schijf]]-Table1[[#This Row],[Netto tov vorige schijf]])/MAX(Table1[[#This Row],[Bruto tov vorige schijf]],1)</f>
        <v>0.55500000000029104</v>
      </c>
    </row>
    <row r="6143" spans="1:12" x14ac:dyDescent="0.25">
      <c r="A6143" s="14">
        <v>69251</v>
      </c>
      <c r="B6143" s="6">
        <f>LoonHeffing2020(Table1[[#This Row],[Belastbaar loon]])</f>
        <v>25955.523000000001</v>
      </c>
      <c r="C6143" s="6">
        <f>AlgemeneHeffingsKorting2020(Table1[[#This Row],[Belastbaar loon]])</f>
        <v>0</v>
      </c>
      <c r="D6143" s="14">
        <f>ArbeidsKorting2020(Table1[[#This Row],[Belastbaar loon]])</f>
        <v>1761.18</v>
      </c>
      <c r="E6143" s="14">
        <f>MAX(Table1[[#This Row],[Loonheffing]]-Table1[[#This Row],[Algemene Heffingskorting]]-Table1[[#This Row],[Arbeidskorting]],0)</f>
        <v>24194.343000000001</v>
      </c>
      <c r="F6143" s="6">
        <f>Table1[[#This Row],[Belastbaar loon]]-Table1[[#This Row],[Belasting]]</f>
        <v>45056.656999999999</v>
      </c>
      <c r="G6143" s="2">
        <f>(Table1[[#This Row],[Belastbaar loon]]-Table1[[#This Row],[Netto loon]])/Table1[[#This Row],[Belastbaar loon]]</f>
        <v>0.34937174914441671</v>
      </c>
      <c r="H6143" s="14">
        <f t="shared" ca="1" si="90"/>
        <v>24188.793000000001</v>
      </c>
      <c r="I6143" s="14">
        <f ca="1">IF(ROW()=2, Table1[[#This Row],[Netto loon]], INDIRECT(ADDRESS(ROW()-1,COLUMN(F:F))))</f>
        <v>45052.206999999995</v>
      </c>
      <c r="J6143" s="6">
        <f ca="1">IF(ROW()=2, 0, Table1[[#This Row],[Belastbaar loon]]-INDIRECT(ADDRESS(ROW()-1,COLUMN(A:A))))</f>
        <v>10</v>
      </c>
      <c r="K6143" s="6">
        <f ca="1">Table1[[#This Row],[Netto loon]]-Table1[[#This Row],[Netto vorige schijf]]</f>
        <v>4.4500000000043656</v>
      </c>
      <c r="L6143" s="2">
        <f ca="1">(Table1[[#This Row],[Bruto tov vorige schijf]]-Table1[[#This Row],[Netto tov vorige schijf]])/MAX(Table1[[#This Row],[Bruto tov vorige schijf]],1)</f>
        <v>0.5549999999995634</v>
      </c>
    </row>
    <row r="6144" spans="1:12" x14ac:dyDescent="0.25">
      <c r="A6144" s="14">
        <v>69261</v>
      </c>
      <c r="B6144" s="6">
        <f>LoonHeffing2020(Table1[[#This Row],[Belastbaar loon]])</f>
        <v>25960.472999999998</v>
      </c>
      <c r="C6144" s="6">
        <f>AlgemeneHeffingsKorting2020(Table1[[#This Row],[Belastbaar loon]])</f>
        <v>0</v>
      </c>
      <c r="D6144" s="14">
        <f>ArbeidsKorting2020(Table1[[#This Row],[Belastbaar loon]])</f>
        <v>1760.5800000000002</v>
      </c>
      <c r="E6144" s="14">
        <f>MAX(Table1[[#This Row],[Loonheffing]]-Table1[[#This Row],[Algemene Heffingskorting]]-Table1[[#This Row],[Arbeidskorting]],0)</f>
        <v>24199.892999999996</v>
      </c>
      <c r="F6144" s="6">
        <f>Table1[[#This Row],[Belastbaar loon]]-Table1[[#This Row],[Belasting]]</f>
        <v>45061.107000000004</v>
      </c>
      <c r="G6144" s="2">
        <f>(Table1[[#This Row],[Belastbaar loon]]-Table1[[#This Row],[Netto loon]])/Table1[[#This Row],[Belastbaar loon]]</f>
        <v>0.34940143803872303</v>
      </c>
      <c r="H6144" s="14">
        <f t="shared" ca="1" si="90"/>
        <v>24194.343000000001</v>
      </c>
      <c r="I6144" s="14">
        <f ca="1">IF(ROW()=2, Table1[[#This Row],[Netto loon]], INDIRECT(ADDRESS(ROW()-1,COLUMN(F:F))))</f>
        <v>45056.656999999999</v>
      </c>
      <c r="J6144" s="6">
        <f ca="1">IF(ROW()=2, 0, Table1[[#This Row],[Belastbaar loon]]-INDIRECT(ADDRESS(ROW()-1,COLUMN(A:A))))</f>
        <v>10</v>
      </c>
      <c r="K6144" s="6">
        <f ca="1">Table1[[#This Row],[Netto loon]]-Table1[[#This Row],[Netto vorige schijf]]</f>
        <v>4.4500000000043656</v>
      </c>
      <c r="L6144" s="2">
        <f ca="1">(Table1[[#This Row],[Bruto tov vorige schijf]]-Table1[[#This Row],[Netto tov vorige schijf]])/MAX(Table1[[#This Row],[Bruto tov vorige schijf]],1)</f>
        <v>0.5549999999995634</v>
      </c>
    </row>
    <row r="6145" spans="1:12" x14ac:dyDescent="0.25">
      <c r="A6145" s="14">
        <v>69271</v>
      </c>
      <c r="B6145" s="6">
        <f>LoonHeffing2020(Table1[[#This Row],[Belastbaar loon]])</f>
        <v>25965.422999999999</v>
      </c>
      <c r="C6145" s="6">
        <f>AlgemeneHeffingsKorting2020(Table1[[#This Row],[Belastbaar loon]])</f>
        <v>0</v>
      </c>
      <c r="D6145" s="14">
        <f>ArbeidsKorting2020(Table1[[#This Row],[Belastbaar loon]])</f>
        <v>1759.98</v>
      </c>
      <c r="E6145" s="14">
        <f>MAX(Table1[[#This Row],[Loonheffing]]-Table1[[#This Row],[Algemene Heffingskorting]]-Table1[[#This Row],[Arbeidskorting]],0)</f>
        <v>24205.442999999999</v>
      </c>
      <c r="F6145" s="6">
        <f>Table1[[#This Row],[Belastbaar loon]]-Table1[[#This Row],[Belasting]]</f>
        <v>45065.557000000001</v>
      </c>
      <c r="G6145" s="2">
        <f>(Table1[[#This Row],[Belastbaar loon]]-Table1[[#This Row],[Netto loon]])/Table1[[#This Row],[Belastbaar loon]]</f>
        <v>0.34943111836121898</v>
      </c>
      <c r="H6145" s="14">
        <f t="shared" ca="1" si="90"/>
        <v>24199.892999999996</v>
      </c>
      <c r="I6145" s="14">
        <f ca="1">IF(ROW()=2, Table1[[#This Row],[Netto loon]], INDIRECT(ADDRESS(ROW()-1,COLUMN(F:F))))</f>
        <v>45061.107000000004</v>
      </c>
      <c r="J6145" s="6">
        <f ca="1">IF(ROW()=2, 0, Table1[[#This Row],[Belastbaar loon]]-INDIRECT(ADDRESS(ROW()-1,COLUMN(A:A))))</f>
        <v>10</v>
      </c>
      <c r="K6145" s="6">
        <f ca="1">Table1[[#This Row],[Netto loon]]-Table1[[#This Row],[Netto vorige schijf]]</f>
        <v>4.4499999999970896</v>
      </c>
      <c r="L6145" s="2">
        <f ca="1">(Table1[[#This Row],[Bruto tov vorige schijf]]-Table1[[#This Row],[Netto tov vorige schijf]])/MAX(Table1[[#This Row],[Bruto tov vorige schijf]],1)</f>
        <v>0.55500000000029104</v>
      </c>
    </row>
    <row r="6146" spans="1:12" x14ac:dyDescent="0.25">
      <c r="A6146" s="14">
        <v>69281</v>
      </c>
      <c r="B6146" s="6">
        <f>LoonHeffing2020(Table1[[#This Row],[Belastbaar loon]])</f>
        <v>25970.373</v>
      </c>
      <c r="C6146" s="6">
        <f>AlgemeneHeffingsKorting2020(Table1[[#This Row],[Belastbaar loon]])</f>
        <v>0</v>
      </c>
      <c r="D6146" s="14">
        <f>ArbeidsKorting2020(Table1[[#This Row],[Belastbaar loon]])</f>
        <v>1759.38</v>
      </c>
      <c r="E6146" s="14">
        <f>MAX(Table1[[#This Row],[Loonheffing]]-Table1[[#This Row],[Algemene Heffingskorting]]-Table1[[#This Row],[Arbeidskorting]],0)</f>
        <v>24210.992999999999</v>
      </c>
      <c r="F6146" s="6">
        <f>Table1[[#This Row],[Belastbaar loon]]-Table1[[#This Row],[Belasting]]</f>
        <v>45070.006999999998</v>
      </c>
      <c r="G6146" s="2">
        <f>(Table1[[#This Row],[Belastbaar loon]]-Table1[[#This Row],[Netto loon]])/Table1[[#This Row],[Belastbaar loon]]</f>
        <v>0.34946079011561615</v>
      </c>
      <c r="H6146" s="14">
        <f t="shared" ca="1" si="90"/>
        <v>24205.442999999999</v>
      </c>
      <c r="I6146" s="14">
        <f ca="1">IF(ROW()=2, Table1[[#This Row],[Netto loon]], INDIRECT(ADDRESS(ROW()-1,COLUMN(F:F))))</f>
        <v>45065.557000000001</v>
      </c>
      <c r="J6146" s="6">
        <f ca="1">IF(ROW()=2, 0, Table1[[#This Row],[Belastbaar loon]]-INDIRECT(ADDRESS(ROW()-1,COLUMN(A:A))))</f>
        <v>10</v>
      </c>
      <c r="K6146" s="6">
        <f ca="1">Table1[[#This Row],[Netto loon]]-Table1[[#This Row],[Netto vorige schijf]]</f>
        <v>4.4499999999970896</v>
      </c>
      <c r="L6146" s="2">
        <f ca="1">(Table1[[#This Row],[Bruto tov vorige schijf]]-Table1[[#This Row],[Netto tov vorige schijf]])/MAX(Table1[[#This Row],[Bruto tov vorige schijf]],1)</f>
        <v>0.55500000000029104</v>
      </c>
    </row>
    <row r="6147" spans="1:12" x14ac:dyDescent="0.25">
      <c r="A6147" s="14">
        <v>69291</v>
      </c>
      <c r="B6147" s="6">
        <f>LoonHeffing2020(Table1[[#This Row],[Belastbaar loon]])</f>
        <v>25975.323</v>
      </c>
      <c r="C6147" s="6">
        <f>AlgemeneHeffingsKorting2020(Table1[[#This Row],[Belastbaar loon]])</f>
        <v>0</v>
      </c>
      <c r="D6147" s="14">
        <f>ArbeidsKorting2020(Table1[[#This Row],[Belastbaar loon]])</f>
        <v>1758.78</v>
      </c>
      <c r="E6147" s="14">
        <f>MAX(Table1[[#This Row],[Loonheffing]]-Table1[[#This Row],[Algemene Heffingskorting]]-Table1[[#This Row],[Arbeidskorting]],0)</f>
        <v>24216.543000000001</v>
      </c>
      <c r="F6147" s="6">
        <f>Table1[[#This Row],[Belastbaar loon]]-Table1[[#This Row],[Belasting]]</f>
        <v>45074.456999999995</v>
      </c>
      <c r="G6147" s="2">
        <f>(Table1[[#This Row],[Belastbaar loon]]-Table1[[#This Row],[Netto loon]])/Table1[[#This Row],[Belastbaar loon]]</f>
        <v>0.34949045330562417</v>
      </c>
      <c r="H6147" s="14">
        <f t="shared" ca="1" si="90"/>
        <v>24210.992999999999</v>
      </c>
      <c r="I6147" s="14">
        <f ca="1">IF(ROW()=2, Table1[[#This Row],[Netto loon]], INDIRECT(ADDRESS(ROW()-1,COLUMN(F:F))))</f>
        <v>45070.006999999998</v>
      </c>
      <c r="J6147" s="6">
        <f ca="1">IF(ROW()=2, 0, Table1[[#This Row],[Belastbaar loon]]-INDIRECT(ADDRESS(ROW()-1,COLUMN(A:A))))</f>
        <v>10</v>
      </c>
      <c r="K6147" s="6">
        <f ca="1">Table1[[#This Row],[Netto loon]]-Table1[[#This Row],[Netto vorige schijf]]</f>
        <v>4.4499999999970896</v>
      </c>
      <c r="L6147" s="2">
        <f ca="1">(Table1[[#This Row],[Bruto tov vorige schijf]]-Table1[[#This Row],[Netto tov vorige schijf]])/MAX(Table1[[#This Row],[Bruto tov vorige schijf]],1)</f>
        <v>0.55500000000029104</v>
      </c>
    </row>
    <row r="6148" spans="1:12" x14ac:dyDescent="0.25">
      <c r="A6148" s="14">
        <v>69301</v>
      </c>
      <c r="B6148" s="6">
        <f>LoonHeffing2020(Table1[[#This Row],[Belastbaar loon]])</f>
        <v>25980.273000000001</v>
      </c>
      <c r="C6148" s="6">
        <f>AlgemeneHeffingsKorting2020(Table1[[#This Row],[Belastbaar loon]])</f>
        <v>0</v>
      </c>
      <c r="D6148" s="14">
        <f>ArbeidsKorting2020(Table1[[#This Row],[Belastbaar loon]])</f>
        <v>1758.18</v>
      </c>
      <c r="E6148" s="14">
        <f>MAX(Table1[[#This Row],[Loonheffing]]-Table1[[#This Row],[Algemene Heffingskorting]]-Table1[[#This Row],[Arbeidskorting]],0)</f>
        <v>24222.093000000001</v>
      </c>
      <c r="F6148" s="6">
        <f>Table1[[#This Row],[Belastbaar loon]]-Table1[[#This Row],[Belasting]]</f>
        <v>45078.906999999999</v>
      </c>
      <c r="G6148" s="2">
        <f>(Table1[[#This Row],[Belastbaar loon]]-Table1[[#This Row],[Netto loon]])/Table1[[#This Row],[Belastbaar loon]]</f>
        <v>0.34952010793495042</v>
      </c>
      <c r="H6148" s="14">
        <f t="shared" ca="1" si="90"/>
        <v>24216.543000000001</v>
      </c>
      <c r="I6148" s="14">
        <f ca="1">IF(ROW()=2, Table1[[#This Row],[Netto loon]], INDIRECT(ADDRESS(ROW()-1,COLUMN(F:F))))</f>
        <v>45074.456999999995</v>
      </c>
      <c r="J6148" s="6">
        <f ca="1">IF(ROW()=2, 0, Table1[[#This Row],[Belastbaar loon]]-INDIRECT(ADDRESS(ROW()-1,COLUMN(A:A))))</f>
        <v>10</v>
      </c>
      <c r="K6148" s="6">
        <f ca="1">Table1[[#This Row],[Netto loon]]-Table1[[#This Row],[Netto vorige schijf]]</f>
        <v>4.4500000000043656</v>
      </c>
      <c r="L6148" s="2">
        <f ca="1">(Table1[[#This Row],[Bruto tov vorige schijf]]-Table1[[#This Row],[Netto tov vorige schijf]])/MAX(Table1[[#This Row],[Bruto tov vorige schijf]],1)</f>
        <v>0.5549999999995634</v>
      </c>
    </row>
    <row r="6149" spans="1:12" x14ac:dyDescent="0.25">
      <c r="A6149" s="14">
        <v>69311</v>
      </c>
      <c r="B6149" s="6">
        <f>LoonHeffing2020(Table1[[#This Row],[Belastbaar loon]])</f>
        <v>25985.222999999998</v>
      </c>
      <c r="C6149" s="6">
        <f>AlgemeneHeffingsKorting2020(Table1[[#This Row],[Belastbaar loon]])</f>
        <v>0</v>
      </c>
      <c r="D6149" s="14">
        <f>ArbeidsKorting2020(Table1[[#This Row],[Belastbaar loon]])</f>
        <v>1757.5800000000002</v>
      </c>
      <c r="E6149" s="14">
        <f>MAX(Table1[[#This Row],[Loonheffing]]-Table1[[#This Row],[Algemene Heffingskorting]]-Table1[[#This Row],[Arbeidskorting]],0)</f>
        <v>24227.642999999996</v>
      </c>
      <c r="F6149" s="6">
        <f>Table1[[#This Row],[Belastbaar loon]]-Table1[[#This Row],[Belasting]]</f>
        <v>45083.357000000004</v>
      </c>
      <c r="G6149" s="2">
        <f>(Table1[[#This Row],[Belastbaar loon]]-Table1[[#This Row],[Netto loon]])/Table1[[#This Row],[Belastbaar loon]]</f>
        <v>0.34954975400730037</v>
      </c>
      <c r="H6149" s="14">
        <f t="shared" ca="1" si="90"/>
        <v>24222.093000000001</v>
      </c>
      <c r="I6149" s="14">
        <f ca="1">IF(ROW()=2, Table1[[#This Row],[Netto loon]], INDIRECT(ADDRESS(ROW()-1,COLUMN(F:F))))</f>
        <v>45078.906999999999</v>
      </c>
      <c r="J6149" s="6">
        <f ca="1">IF(ROW()=2, 0, Table1[[#This Row],[Belastbaar loon]]-INDIRECT(ADDRESS(ROW()-1,COLUMN(A:A))))</f>
        <v>10</v>
      </c>
      <c r="K6149" s="6">
        <f ca="1">Table1[[#This Row],[Netto loon]]-Table1[[#This Row],[Netto vorige schijf]]</f>
        <v>4.4500000000043656</v>
      </c>
      <c r="L6149" s="2">
        <f ca="1">(Table1[[#This Row],[Bruto tov vorige schijf]]-Table1[[#This Row],[Netto tov vorige schijf]])/MAX(Table1[[#This Row],[Bruto tov vorige schijf]],1)</f>
        <v>0.5549999999995634</v>
      </c>
    </row>
    <row r="6150" spans="1:12" x14ac:dyDescent="0.25">
      <c r="A6150" s="14">
        <v>69321</v>
      </c>
      <c r="B6150" s="6">
        <f>LoonHeffing2020(Table1[[#This Row],[Belastbaar loon]])</f>
        <v>25990.172999999999</v>
      </c>
      <c r="C6150" s="6">
        <f>AlgemeneHeffingsKorting2020(Table1[[#This Row],[Belastbaar loon]])</f>
        <v>0</v>
      </c>
      <c r="D6150" s="14">
        <f>ArbeidsKorting2020(Table1[[#This Row],[Belastbaar loon]])</f>
        <v>1756.98</v>
      </c>
      <c r="E6150" s="14">
        <f>MAX(Table1[[#This Row],[Loonheffing]]-Table1[[#This Row],[Algemene Heffingskorting]]-Table1[[#This Row],[Arbeidskorting]],0)</f>
        <v>24233.192999999999</v>
      </c>
      <c r="F6150" s="6">
        <f>Table1[[#This Row],[Belastbaar loon]]-Table1[[#This Row],[Belasting]]</f>
        <v>45087.807000000001</v>
      </c>
      <c r="G6150" s="2">
        <f>(Table1[[#This Row],[Belastbaar loon]]-Table1[[#This Row],[Netto loon]])/Table1[[#This Row],[Belastbaar loon]]</f>
        <v>0.34957939152637729</v>
      </c>
      <c r="H6150" s="14">
        <f t="shared" ca="1" si="90"/>
        <v>24227.642999999996</v>
      </c>
      <c r="I6150" s="14">
        <f ca="1">IF(ROW()=2, Table1[[#This Row],[Netto loon]], INDIRECT(ADDRESS(ROW()-1,COLUMN(F:F))))</f>
        <v>45083.357000000004</v>
      </c>
      <c r="J6150" s="6">
        <f ca="1">IF(ROW()=2, 0, Table1[[#This Row],[Belastbaar loon]]-INDIRECT(ADDRESS(ROW()-1,COLUMN(A:A))))</f>
        <v>10</v>
      </c>
      <c r="K6150" s="6">
        <f ca="1">Table1[[#This Row],[Netto loon]]-Table1[[#This Row],[Netto vorige schijf]]</f>
        <v>4.4499999999970896</v>
      </c>
      <c r="L6150" s="2">
        <f ca="1">(Table1[[#This Row],[Bruto tov vorige schijf]]-Table1[[#This Row],[Netto tov vorige schijf]])/MAX(Table1[[#This Row],[Bruto tov vorige schijf]],1)</f>
        <v>0.55500000000029104</v>
      </c>
    </row>
    <row r="6151" spans="1:12" x14ac:dyDescent="0.25">
      <c r="A6151" s="14">
        <v>69331</v>
      </c>
      <c r="B6151" s="6">
        <f>LoonHeffing2020(Table1[[#This Row],[Belastbaar loon]])</f>
        <v>25995.123</v>
      </c>
      <c r="C6151" s="6">
        <f>AlgemeneHeffingsKorting2020(Table1[[#This Row],[Belastbaar loon]])</f>
        <v>0</v>
      </c>
      <c r="D6151" s="14">
        <f>ArbeidsKorting2020(Table1[[#This Row],[Belastbaar loon]])</f>
        <v>1756.38</v>
      </c>
      <c r="E6151" s="14">
        <f>MAX(Table1[[#This Row],[Loonheffing]]-Table1[[#This Row],[Algemene Heffingskorting]]-Table1[[#This Row],[Arbeidskorting]],0)</f>
        <v>24238.742999999999</v>
      </c>
      <c r="F6151" s="6">
        <f>Table1[[#This Row],[Belastbaar loon]]-Table1[[#This Row],[Belasting]]</f>
        <v>45092.256999999998</v>
      </c>
      <c r="G6151" s="2">
        <f>(Table1[[#This Row],[Belastbaar loon]]-Table1[[#This Row],[Netto loon]])/Table1[[#This Row],[Belastbaar loon]]</f>
        <v>0.34960902049588211</v>
      </c>
      <c r="H6151" s="14">
        <f t="shared" ca="1" si="90"/>
        <v>24233.192999999999</v>
      </c>
      <c r="I6151" s="14">
        <f ca="1">IF(ROW()=2, Table1[[#This Row],[Netto loon]], INDIRECT(ADDRESS(ROW()-1,COLUMN(F:F))))</f>
        <v>45087.807000000001</v>
      </c>
      <c r="J6151" s="6">
        <f ca="1">IF(ROW()=2, 0, Table1[[#This Row],[Belastbaar loon]]-INDIRECT(ADDRESS(ROW()-1,COLUMN(A:A))))</f>
        <v>10</v>
      </c>
      <c r="K6151" s="6">
        <f ca="1">Table1[[#This Row],[Netto loon]]-Table1[[#This Row],[Netto vorige schijf]]</f>
        <v>4.4499999999970896</v>
      </c>
      <c r="L6151" s="2">
        <f ca="1">(Table1[[#This Row],[Bruto tov vorige schijf]]-Table1[[#This Row],[Netto tov vorige schijf]])/MAX(Table1[[#This Row],[Bruto tov vorige schijf]],1)</f>
        <v>0.55500000000029104</v>
      </c>
    </row>
    <row r="6152" spans="1:12" x14ac:dyDescent="0.25">
      <c r="A6152" s="14">
        <v>69341</v>
      </c>
      <c r="B6152" s="6">
        <f>LoonHeffing2020(Table1[[#This Row],[Belastbaar loon]])</f>
        <v>26000.073</v>
      </c>
      <c r="C6152" s="6">
        <f>AlgemeneHeffingsKorting2020(Table1[[#This Row],[Belastbaar loon]])</f>
        <v>0</v>
      </c>
      <c r="D6152" s="14">
        <f>ArbeidsKorting2020(Table1[[#This Row],[Belastbaar loon]])</f>
        <v>1755.78</v>
      </c>
      <c r="E6152" s="14">
        <f>MAX(Table1[[#This Row],[Loonheffing]]-Table1[[#This Row],[Algemene Heffingskorting]]-Table1[[#This Row],[Arbeidskorting]],0)</f>
        <v>24244.293000000001</v>
      </c>
      <c r="F6152" s="6">
        <f>Table1[[#This Row],[Belastbaar loon]]-Table1[[#This Row],[Belasting]]</f>
        <v>45096.706999999995</v>
      </c>
      <c r="G6152" s="2">
        <f>(Table1[[#This Row],[Belastbaar loon]]-Table1[[#This Row],[Netto loon]])/Table1[[#This Row],[Belastbaar loon]]</f>
        <v>0.3496386409195138</v>
      </c>
      <c r="H6152" s="14">
        <f t="shared" ca="1" si="90"/>
        <v>24238.742999999999</v>
      </c>
      <c r="I6152" s="14">
        <f ca="1">IF(ROW()=2, Table1[[#This Row],[Netto loon]], INDIRECT(ADDRESS(ROW()-1,COLUMN(F:F))))</f>
        <v>45092.256999999998</v>
      </c>
      <c r="J6152" s="6">
        <f ca="1">IF(ROW()=2, 0, Table1[[#This Row],[Belastbaar loon]]-INDIRECT(ADDRESS(ROW()-1,COLUMN(A:A))))</f>
        <v>10</v>
      </c>
      <c r="K6152" s="6">
        <f ca="1">Table1[[#This Row],[Netto loon]]-Table1[[#This Row],[Netto vorige schijf]]</f>
        <v>4.4499999999970896</v>
      </c>
      <c r="L6152" s="2">
        <f ca="1">(Table1[[#This Row],[Bruto tov vorige schijf]]-Table1[[#This Row],[Netto tov vorige schijf]])/MAX(Table1[[#This Row],[Bruto tov vorige schijf]],1)</f>
        <v>0.55500000000029104</v>
      </c>
    </row>
    <row r="6153" spans="1:12" x14ac:dyDescent="0.25">
      <c r="A6153" s="14">
        <v>69351</v>
      </c>
      <c r="B6153" s="6">
        <f>LoonHeffing2020(Table1[[#This Row],[Belastbaar loon]])</f>
        <v>26005.023000000001</v>
      </c>
      <c r="C6153" s="6">
        <f>AlgemeneHeffingsKorting2020(Table1[[#This Row],[Belastbaar loon]])</f>
        <v>0</v>
      </c>
      <c r="D6153" s="14">
        <f>ArbeidsKorting2020(Table1[[#This Row],[Belastbaar loon]])</f>
        <v>1755.18</v>
      </c>
      <c r="E6153" s="14">
        <f>MAX(Table1[[#This Row],[Loonheffing]]-Table1[[#This Row],[Algemene Heffingskorting]]-Table1[[#This Row],[Arbeidskorting]],0)</f>
        <v>24249.843000000001</v>
      </c>
      <c r="F6153" s="6">
        <f>Table1[[#This Row],[Belastbaar loon]]-Table1[[#This Row],[Belasting]]</f>
        <v>45101.156999999999</v>
      </c>
      <c r="G6153" s="2">
        <f>(Table1[[#This Row],[Belastbaar loon]]-Table1[[#This Row],[Netto loon]])/Table1[[#This Row],[Belastbaar loon]]</f>
        <v>0.34966825280096897</v>
      </c>
      <c r="H6153" s="14">
        <f t="shared" ca="1" si="90"/>
        <v>24244.293000000001</v>
      </c>
      <c r="I6153" s="14">
        <f ca="1">IF(ROW()=2, Table1[[#This Row],[Netto loon]], INDIRECT(ADDRESS(ROW()-1,COLUMN(F:F))))</f>
        <v>45096.706999999995</v>
      </c>
      <c r="J6153" s="6">
        <f ca="1">IF(ROW()=2, 0, Table1[[#This Row],[Belastbaar loon]]-INDIRECT(ADDRESS(ROW()-1,COLUMN(A:A))))</f>
        <v>10</v>
      </c>
      <c r="K6153" s="6">
        <f ca="1">Table1[[#This Row],[Netto loon]]-Table1[[#This Row],[Netto vorige schijf]]</f>
        <v>4.4500000000043656</v>
      </c>
      <c r="L6153" s="2">
        <f ca="1">(Table1[[#This Row],[Bruto tov vorige schijf]]-Table1[[#This Row],[Netto tov vorige schijf]])/MAX(Table1[[#This Row],[Bruto tov vorige schijf]],1)</f>
        <v>0.5549999999995634</v>
      </c>
    </row>
    <row r="6154" spans="1:12" x14ac:dyDescent="0.25">
      <c r="A6154" s="14">
        <v>69361</v>
      </c>
      <c r="B6154" s="6">
        <f>LoonHeffing2020(Table1[[#This Row],[Belastbaar loon]])</f>
        <v>26009.972999999998</v>
      </c>
      <c r="C6154" s="6">
        <f>AlgemeneHeffingsKorting2020(Table1[[#This Row],[Belastbaar loon]])</f>
        <v>0</v>
      </c>
      <c r="D6154" s="14">
        <f>ArbeidsKorting2020(Table1[[#This Row],[Belastbaar loon]])</f>
        <v>1754.5800000000002</v>
      </c>
      <c r="E6154" s="14">
        <f>MAX(Table1[[#This Row],[Loonheffing]]-Table1[[#This Row],[Algemene Heffingskorting]]-Table1[[#This Row],[Arbeidskorting]],0)</f>
        <v>24255.392999999996</v>
      </c>
      <c r="F6154" s="6">
        <f>Table1[[#This Row],[Belastbaar loon]]-Table1[[#This Row],[Belasting]]</f>
        <v>45105.607000000004</v>
      </c>
      <c r="G6154" s="2">
        <f>(Table1[[#This Row],[Belastbaar loon]]-Table1[[#This Row],[Netto loon]])/Table1[[#This Row],[Belastbaar loon]]</f>
        <v>0.3496978561439425</v>
      </c>
      <c r="H6154" s="14">
        <f t="shared" ca="1" si="90"/>
        <v>24249.843000000001</v>
      </c>
      <c r="I6154" s="14">
        <f ca="1">IF(ROW()=2, Table1[[#This Row],[Netto loon]], INDIRECT(ADDRESS(ROW()-1,COLUMN(F:F))))</f>
        <v>45101.156999999999</v>
      </c>
      <c r="J6154" s="6">
        <f ca="1">IF(ROW()=2, 0, Table1[[#This Row],[Belastbaar loon]]-INDIRECT(ADDRESS(ROW()-1,COLUMN(A:A))))</f>
        <v>10</v>
      </c>
      <c r="K6154" s="6">
        <f ca="1">Table1[[#This Row],[Netto loon]]-Table1[[#This Row],[Netto vorige schijf]]</f>
        <v>4.4500000000043656</v>
      </c>
      <c r="L6154" s="2">
        <f ca="1">(Table1[[#This Row],[Bruto tov vorige schijf]]-Table1[[#This Row],[Netto tov vorige schijf]])/MAX(Table1[[#This Row],[Bruto tov vorige schijf]],1)</f>
        <v>0.5549999999995634</v>
      </c>
    </row>
    <row r="6155" spans="1:12" x14ac:dyDescent="0.25">
      <c r="A6155" s="14">
        <v>69371</v>
      </c>
      <c r="B6155" s="6">
        <f>LoonHeffing2020(Table1[[#This Row],[Belastbaar loon]])</f>
        <v>26014.922999999999</v>
      </c>
      <c r="C6155" s="6">
        <f>AlgemeneHeffingsKorting2020(Table1[[#This Row],[Belastbaar loon]])</f>
        <v>0</v>
      </c>
      <c r="D6155" s="14">
        <f>ArbeidsKorting2020(Table1[[#This Row],[Belastbaar loon]])</f>
        <v>1753.98</v>
      </c>
      <c r="E6155" s="14">
        <f>MAX(Table1[[#This Row],[Loonheffing]]-Table1[[#This Row],[Algemene Heffingskorting]]-Table1[[#This Row],[Arbeidskorting]],0)</f>
        <v>24260.942999999999</v>
      </c>
      <c r="F6155" s="6">
        <f>Table1[[#This Row],[Belastbaar loon]]-Table1[[#This Row],[Belasting]]</f>
        <v>45110.057000000001</v>
      </c>
      <c r="G6155" s="2">
        <f>(Table1[[#This Row],[Belastbaar loon]]-Table1[[#This Row],[Netto loon]])/Table1[[#This Row],[Belastbaar loon]]</f>
        <v>0.34972745095212698</v>
      </c>
      <c r="H6155" s="14">
        <f t="shared" ca="1" si="90"/>
        <v>24255.392999999996</v>
      </c>
      <c r="I6155" s="14">
        <f ca="1">IF(ROW()=2, Table1[[#This Row],[Netto loon]], INDIRECT(ADDRESS(ROW()-1,COLUMN(F:F))))</f>
        <v>45105.607000000004</v>
      </c>
      <c r="J6155" s="6">
        <f ca="1">IF(ROW()=2, 0, Table1[[#This Row],[Belastbaar loon]]-INDIRECT(ADDRESS(ROW()-1,COLUMN(A:A))))</f>
        <v>10</v>
      </c>
      <c r="K6155" s="6">
        <f ca="1">Table1[[#This Row],[Netto loon]]-Table1[[#This Row],[Netto vorige schijf]]</f>
        <v>4.4499999999970896</v>
      </c>
      <c r="L6155" s="2">
        <f ca="1">(Table1[[#This Row],[Bruto tov vorige schijf]]-Table1[[#This Row],[Netto tov vorige schijf]])/MAX(Table1[[#This Row],[Bruto tov vorige schijf]],1)</f>
        <v>0.55500000000029104</v>
      </c>
    </row>
    <row r="6156" spans="1:12" x14ac:dyDescent="0.25">
      <c r="A6156" s="14">
        <v>69381</v>
      </c>
      <c r="B6156" s="6">
        <f>LoonHeffing2020(Table1[[#This Row],[Belastbaar loon]])</f>
        <v>26019.873</v>
      </c>
      <c r="C6156" s="6">
        <f>AlgemeneHeffingsKorting2020(Table1[[#This Row],[Belastbaar loon]])</f>
        <v>0</v>
      </c>
      <c r="D6156" s="14">
        <f>ArbeidsKorting2020(Table1[[#This Row],[Belastbaar loon]])</f>
        <v>1753.38</v>
      </c>
      <c r="E6156" s="14">
        <f>MAX(Table1[[#This Row],[Loonheffing]]-Table1[[#This Row],[Algemene Heffingskorting]]-Table1[[#This Row],[Arbeidskorting]],0)</f>
        <v>24266.492999999999</v>
      </c>
      <c r="F6156" s="6">
        <f>Table1[[#This Row],[Belastbaar loon]]-Table1[[#This Row],[Belasting]]</f>
        <v>45114.506999999998</v>
      </c>
      <c r="G6156" s="2">
        <f>(Table1[[#This Row],[Belastbaar loon]]-Table1[[#This Row],[Netto loon]])/Table1[[#This Row],[Belastbaar loon]]</f>
        <v>0.34975703722921264</v>
      </c>
      <c r="H6156" s="14">
        <f t="shared" ca="1" si="90"/>
        <v>24260.942999999999</v>
      </c>
      <c r="I6156" s="14">
        <f ca="1">IF(ROW()=2, Table1[[#This Row],[Netto loon]], INDIRECT(ADDRESS(ROW()-1,COLUMN(F:F))))</f>
        <v>45110.057000000001</v>
      </c>
      <c r="J6156" s="6">
        <f ca="1">IF(ROW()=2, 0, Table1[[#This Row],[Belastbaar loon]]-INDIRECT(ADDRESS(ROW()-1,COLUMN(A:A))))</f>
        <v>10</v>
      </c>
      <c r="K6156" s="6">
        <f ca="1">Table1[[#This Row],[Netto loon]]-Table1[[#This Row],[Netto vorige schijf]]</f>
        <v>4.4499999999970896</v>
      </c>
      <c r="L6156" s="2">
        <f ca="1">(Table1[[#This Row],[Bruto tov vorige schijf]]-Table1[[#This Row],[Netto tov vorige schijf]])/MAX(Table1[[#This Row],[Bruto tov vorige schijf]],1)</f>
        <v>0.55500000000029104</v>
      </c>
    </row>
    <row r="6157" spans="1:12" x14ac:dyDescent="0.25">
      <c r="A6157" s="14">
        <v>69391</v>
      </c>
      <c r="B6157" s="6">
        <f>LoonHeffing2020(Table1[[#This Row],[Belastbaar loon]])</f>
        <v>26024.823</v>
      </c>
      <c r="C6157" s="6">
        <f>AlgemeneHeffingsKorting2020(Table1[[#This Row],[Belastbaar loon]])</f>
        <v>0</v>
      </c>
      <c r="D6157" s="14">
        <f>ArbeidsKorting2020(Table1[[#This Row],[Belastbaar loon]])</f>
        <v>1752.78</v>
      </c>
      <c r="E6157" s="14">
        <f>MAX(Table1[[#This Row],[Loonheffing]]-Table1[[#This Row],[Algemene Heffingskorting]]-Table1[[#This Row],[Arbeidskorting]],0)</f>
        <v>24272.043000000001</v>
      </c>
      <c r="F6157" s="6">
        <f>Table1[[#This Row],[Belastbaar loon]]-Table1[[#This Row],[Belasting]]</f>
        <v>45118.956999999995</v>
      </c>
      <c r="G6157" s="2">
        <f>(Table1[[#This Row],[Belastbaar loon]]-Table1[[#This Row],[Netto loon]])/Table1[[#This Row],[Belastbaar loon]]</f>
        <v>0.3497866149788878</v>
      </c>
      <c r="H6157" s="14">
        <f t="shared" ca="1" si="90"/>
        <v>24266.492999999999</v>
      </c>
      <c r="I6157" s="14">
        <f ca="1">IF(ROW()=2, Table1[[#This Row],[Netto loon]], INDIRECT(ADDRESS(ROW()-1,COLUMN(F:F))))</f>
        <v>45114.506999999998</v>
      </c>
      <c r="J6157" s="6">
        <f ca="1">IF(ROW()=2, 0, Table1[[#This Row],[Belastbaar loon]]-INDIRECT(ADDRESS(ROW()-1,COLUMN(A:A))))</f>
        <v>10</v>
      </c>
      <c r="K6157" s="6">
        <f ca="1">Table1[[#This Row],[Netto loon]]-Table1[[#This Row],[Netto vorige schijf]]</f>
        <v>4.4499999999970896</v>
      </c>
      <c r="L6157" s="2">
        <f ca="1">(Table1[[#This Row],[Bruto tov vorige schijf]]-Table1[[#This Row],[Netto tov vorige schijf]])/MAX(Table1[[#This Row],[Bruto tov vorige schijf]],1)</f>
        <v>0.55500000000029104</v>
      </c>
    </row>
    <row r="6158" spans="1:12" x14ac:dyDescent="0.25">
      <c r="A6158" s="14">
        <v>69401</v>
      </c>
      <c r="B6158" s="6">
        <f>LoonHeffing2020(Table1[[#This Row],[Belastbaar loon]])</f>
        <v>26029.773000000001</v>
      </c>
      <c r="C6158" s="6">
        <f>AlgemeneHeffingsKorting2020(Table1[[#This Row],[Belastbaar loon]])</f>
        <v>0</v>
      </c>
      <c r="D6158" s="14">
        <f>ArbeidsKorting2020(Table1[[#This Row],[Belastbaar loon]])</f>
        <v>1752.18</v>
      </c>
      <c r="E6158" s="14">
        <f>MAX(Table1[[#This Row],[Loonheffing]]-Table1[[#This Row],[Algemene Heffingskorting]]-Table1[[#This Row],[Arbeidskorting]],0)</f>
        <v>24277.593000000001</v>
      </c>
      <c r="F6158" s="6">
        <f>Table1[[#This Row],[Belastbaar loon]]-Table1[[#This Row],[Belasting]]</f>
        <v>45123.406999999999</v>
      </c>
      <c r="G6158" s="2">
        <f>(Table1[[#This Row],[Belastbaar loon]]-Table1[[#This Row],[Netto loon]])/Table1[[#This Row],[Belastbaar loon]]</f>
        <v>0.34981618420483857</v>
      </c>
      <c r="H6158" s="14">
        <f t="shared" ca="1" si="90"/>
        <v>24272.043000000001</v>
      </c>
      <c r="I6158" s="14">
        <f ca="1">IF(ROW()=2, Table1[[#This Row],[Netto loon]], INDIRECT(ADDRESS(ROW()-1,COLUMN(F:F))))</f>
        <v>45118.956999999995</v>
      </c>
      <c r="J6158" s="6">
        <f ca="1">IF(ROW()=2, 0, Table1[[#This Row],[Belastbaar loon]]-INDIRECT(ADDRESS(ROW()-1,COLUMN(A:A))))</f>
        <v>10</v>
      </c>
      <c r="K6158" s="6">
        <f ca="1">Table1[[#This Row],[Netto loon]]-Table1[[#This Row],[Netto vorige schijf]]</f>
        <v>4.4500000000043656</v>
      </c>
      <c r="L6158" s="2">
        <f ca="1">(Table1[[#This Row],[Bruto tov vorige schijf]]-Table1[[#This Row],[Netto tov vorige schijf]])/MAX(Table1[[#This Row],[Bruto tov vorige schijf]],1)</f>
        <v>0.5549999999995634</v>
      </c>
    </row>
    <row r="6159" spans="1:12" x14ac:dyDescent="0.25">
      <c r="A6159" s="14">
        <v>69411</v>
      </c>
      <c r="B6159" s="6">
        <f>LoonHeffing2020(Table1[[#This Row],[Belastbaar loon]])</f>
        <v>26034.722999999998</v>
      </c>
      <c r="C6159" s="6">
        <f>AlgemeneHeffingsKorting2020(Table1[[#This Row],[Belastbaar loon]])</f>
        <v>0</v>
      </c>
      <c r="D6159" s="14">
        <f>ArbeidsKorting2020(Table1[[#This Row],[Belastbaar loon]])</f>
        <v>1751.5800000000002</v>
      </c>
      <c r="E6159" s="14">
        <f>MAX(Table1[[#This Row],[Loonheffing]]-Table1[[#This Row],[Algemene Heffingskorting]]-Table1[[#This Row],[Arbeidskorting]],0)</f>
        <v>24283.142999999996</v>
      </c>
      <c r="F6159" s="6">
        <f>Table1[[#This Row],[Belastbaar loon]]-Table1[[#This Row],[Belasting]]</f>
        <v>45127.857000000004</v>
      </c>
      <c r="G6159" s="2">
        <f>(Table1[[#This Row],[Belastbaar loon]]-Table1[[#This Row],[Netto loon]])/Table1[[#This Row],[Belastbaar loon]]</f>
        <v>0.34984574491074899</v>
      </c>
      <c r="H6159" s="14">
        <f t="shared" ca="1" si="90"/>
        <v>24277.593000000001</v>
      </c>
      <c r="I6159" s="14">
        <f ca="1">IF(ROW()=2, Table1[[#This Row],[Netto loon]], INDIRECT(ADDRESS(ROW()-1,COLUMN(F:F))))</f>
        <v>45123.406999999999</v>
      </c>
      <c r="J6159" s="6">
        <f ca="1">IF(ROW()=2, 0, Table1[[#This Row],[Belastbaar loon]]-INDIRECT(ADDRESS(ROW()-1,COLUMN(A:A))))</f>
        <v>10</v>
      </c>
      <c r="K6159" s="6">
        <f ca="1">Table1[[#This Row],[Netto loon]]-Table1[[#This Row],[Netto vorige schijf]]</f>
        <v>4.4500000000043656</v>
      </c>
      <c r="L6159" s="2">
        <f ca="1">(Table1[[#This Row],[Bruto tov vorige schijf]]-Table1[[#This Row],[Netto tov vorige schijf]])/MAX(Table1[[#This Row],[Bruto tov vorige schijf]],1)</f>
        <v>0.5549999999995634</v>
      </c>
    </row>
    <row r="6160" spans="1:12" x14ac:dyDescent="0.25">
      <c r="A6160" s="14">
        <v>69421</v>
      </c>
      <c r="B6160" s="6">
        <f>LoonHeffing2020(Table1[[#This Row],[Belastbaar loon]])</f>
        <v>26039.672999999999</v>
      </c>
      <c r="C6160" s="6">
        <f>AlgemeneHeffingsKorting2020(Table1[[#This Row],[Belastbaar loon]])</f>
        <v>0</v>
      </c>
      <c r="D6160" s="14">
        <f>ArbeidsKorting2020(Table1[[#This Row],[Belastbaar loon]])</f>
        <v>1750.98</v>
      </c>
      <c r="E6160" s="14">
        <f>MAX(Table1[[#This Row],[Loonheffing]]-Table1[[#This Row],[Algemene Heffingskorting]]-Table1[[#This Row],[Arbeidskorting]],0)</f>
        <v>24288.692999999999</v>
      </c>
      <c r="F6160" s="6">
        <f>Table1[[#This Row],[Belastbaar loon]]-Table1[[#This Row],[Belasting]]</f>
        <v>45132.307000000001</v>
      </c>
      <c r="G6160" s="2">
        <f>(Table1[[#This Row],[Belastbaar loon]]-Table1[[#This Row],[Netto loon]])/Table1[[#This Row],[Belastbaar loon]]</f>
        <v>0.34987529710030107</v>
      </c>
      <c r="H6160" s="14">
        <f t="shared" ca="1" si="90"/>
        <v>24283.142999999996</v>
      </c>
      <c r="I6160" s="14">
        <f ca="1">IF(ROW()=2, Table1[[#This Row],[Netto loon]], INDIRECT(ADDRESS(ROW()-1,COLUMN(F:F))))</f>
        <v>45127.857000000004</v>
      </c>
      <c r="J6160" s="6">
        <f ca="1">IF(ROW()=2, 0, Table1[[#This Row],[Belastbaar loon]]-INDIRECT(ADDRESS(ROW()-1,COLUMN(A:A))))</f>
        <v>10</v>
      </c>
      <c r="K6160" s="6">
        <f ca="1">Table1[[#This Row],[Netto loon]]-Table1[[#This Row],[Netto vorige schijf]]</f>
        <v>4.4499999999970896</v>
      </c>
      <c r="L6160" s="2">
        <f ca="1">(Table1[[#This Row],[Bruto tov vorige schijf]]-Table1[[#This Row],[Netto tov vorige schijf]])/MAX(Table1[[#This Row],[Bruto tov vorige schijf]],1)</f>
        <v>0.55500000000029104</v>
      </c>
    </row>
    <row r="6161" spans="1:12" x14ac:dyDescent="0.25">
      <c r="A6161" s="14">
        <v>69431</v>
      </c>
      <c r="B6161" s="6">
        <f>LoonHeffing2020(Table1[[#This Row],[Belastbaar loon]])</f>
        <v>26044.623</v>
      </c>
      <c r="C6161" s="6">
        <f>AlgemeneHeffingsKorting2020(Table1[[#This Row],[Belastbaar loon]])</f>
        <v>0</v>
      </c>
      <c r="D6161" s="14">
        <f>ArbeidsKorting2020(Table1[[#This Row],[Belastbaar loon]])</f>
        <v>1750.38</v>
      </c>
      <c r="E6161" s="14">
        <f>MAX(Table1[[#This Row],[Loonheffing]]-Table1[[#This Row],[Algemene Heffingskorting]]-Table1[[#This Row],[Arbeidskorting]],0)</f>
        <v>24294.242999999999</v>
      </c>
      <c r="F6161" s="6">
        <f>Table1[[#This Row],[Belastbaar loon]]-Table1[[#This Row],[Belasting]]</f>
        <v>45136.756999999998</v>
      </c>
      <c r="G6161" s="2">
        <f>(Table1[[#This Row],[Belastbaar loon]]-Table1[[#This Row],[Netto loon]])/Table1[[#This Row],[Belastbaar loon]]</f>
        <v>0.34990484077717449</v>
      </c>
      <c r="H6161" s="14">
        <f t="shared" ca="1" si="90"/>
        <v>24288.692999999999</v>
      </c>
      <c r="I6161" s="14">
        <f ca="1">IF(ROW()=2, Table1[[#This Row],[Netto loon]], INDIRECT(ADDRESS(ROW()-1,COLUMN(F:F))))</f>
        <v>45132.307000000001</v>
      </c>
      <c r="J6161" s="6">
        <f ca="1">IF(ROW()=2, 0, Table1[[#This Row],[Belastbaar loon]]-INDIRECT(ADDRESS(ROW()-1,COLUMN(A:A))))</f>
        <v>10</v>
      </c>
      <c r="K6161" s="6">
        <f ca="1">Table1[[#This Row],[Netto loon]]-Table1[[#This Row],[Netto vorige schijf]]</f>
        <v>4.4499999999970896</v>
      </c>
      <c r="L6161" s="2">
        <f ca="1">(Table1[[#This Row],[Bruto tov vorige schijf]]-Table1[[#This Row],[Netto tov vorige schijf]])/MAX(Table1[[#This Row],[Bruto tov vorige schijf]],1)</f>
        <v>0.55500000000029104</v>
      </c>
    </row>
    <row r="6162" spans="1:12" x14ac:dyDescent="0.25">
      <c r="A6162" s="14">
        <v>69441</v>
      </c>
      <c r="B6162" s="6">
        <f>LoonHeffing2020(Table1[[#This Row],[Belastbaar loon]])</f>
        <v>26049.573</v>
      </c>
      <c r="C6162" s="6">
        <f>AlgemeneHeffingsKorting2020(Table1[[#This Row],[Belastbaar loon]])</f>
        <v>0</v>
      </c>
      <c r="D6162" s="14">
        <f>ArbeidsKorting2020(Table1[[#This Row],[Belastbaar loon]])</f>
        <v>1749.78</v>
      </c>
      <c r="E6162" s="14">
        <f>MAX(Table1[[#This Row],[Loonheffing]]-Table1[[#This Row],[Algemene Heffingskorting]]-Table1[[#This Row],[Arbeidskorting]],0)</f>
        <v>24299.793000000001</v>
      </c>
      <c r="F6162" s="6">
        <f>Table1[[#This Row],[Belastbaar loon]]-Table1[[#This Row],[Belasting]]</f>
        <v>45141.206999999995</v>
      </c>
      <c r="G6162" s="2">
        <f>(Table1[[#This Row],[Belastbaar loon]]-Table1[[#This Row],[Netto loon]])/Table1[[#This Row],[Belastbaar loon]]</f>
        <v>0.34993437594504695</v>
      </c>
      <c r="H6162" s="14">
        <f t="shared" ca="1" si="90"/>
        <v>24294.242999999999</v>
      </c>
      <c r="I6162" s="14">
        <f ca="1">IF(ROW()=2, Table1[[#This Row],[Netto loon]], INDIRECT(ADDRESS(ROW()-1,COLUMN(F:F))))</f>
        <v>45136.756999999998</v>
      </c>
      <c r="J6162" s="6">
        <f ca="1">IF(ROW()=2, 0, Table1[[#This Row],[Belastbaar loon]]-INDIRECT(ADDRESS(ROW()-1,COLUMN(A:A))))</f>
        <v>10</v>
      </c>
      <c r="K6162" s="6">
        <f ca="1">Table1[[#This Row],[Netto loon]]-Table1[[#This Row],[Netto vorige schijf]]</f>
        <v>4.4499999999970896</v>
      </c>
      <c r="L6162" s="2">
        <f ca="1">(Table1[[#This Row],[Bruto tov vorige schijf]]-Table1[[#This Row],[Netto tov vorige schijf]])/MAX(Table1[[#This Row],[Bruto tov vorige schijf]],1)</f>
        <v>0.55500000000029104</v>
      </c>
    </row>
    <row r="6163" spans="1:12" x14ac:dyDescent="0.25">
      <c r="A6163" s="14">
        <v>69451</v>
      </c>
      <c r="B6163" s="6">
        <f>LoonHeffing2020(Table1[[#This Row],[Belastbaar loon]])</f>
        <v>26054.523000000001</v>
      </c>
      <c r="C6163" s="6">
        <f>AlgemeneHeffingsKorting2020(Table1[[#This Row],[Belastbaar loon]])</f>
        <v>0</v>
      </c>
      <c r="D6163" s="14">
        <f>ArbeidsKorting2020(Table1[[#This Row],[Belastbaar loon]])</f>
        <v>1749.18</v>
      </c>
      <c r="E6163" s="14">
        <f>MAX(Table1[[#This Row],[Loonheffing]]-Table1[[#This Row],[Algemene Heffingskorting]]-Table1[[#This Row],[Arbeidskorting]],0)</f>
        <v>24305.343000000001</v>
      </c>
      <c r="F6163" s="6">
        <f>Table1[[#This Row],[Belastbaar loon]]-Table1[[#This Row],[Belasting]]</f>
        <v>45145.656999999999</v>
      </c>
      <c r="G6163" s="2">
        <f>(Table1[[#This Row],[Belastbaar loon]]-Table1[[#This Row],[Netto loon]])/Table1[[#This Row],[Belastbaar loon]]</f>
        <v>0.34996390260759386</v>
      </c>
      <c r="H6163" s="14">
        <f t="shared" ca="1" si="90"/>
        <v>24299.793000000001</v>
      </c>
      <c r="I6163" s="14">
        <f ca="1">IF(ROW()=2, Table1[[#This Row],[Netto loon]], INDIRECT(ADDRESS(ROW()-1,COLUMN(F:F))))</f>
        <v>45141.206999999995</v>
      </c>
      <c r="J6163" s="6">
        <f ca="1">IF(ROW()=2, 0, Table1[[#This Row],[Belastbaar loon]]-INDIRECT(ADDRESS(ROW()-1,COLUMN(A:A))))</f>
        <v>10</v>
      </c>
      <c r="K6163" s="6">
        <f ca="1">Table1[[#This Row],[Netto loon]]-Table1[[#This Row],[Netto vorige schijf]]</f>
        <v>4.4500000000043656</v>
      </c>
      <c r="L6163" s="2">
        <f ca="1">(Table1[[#This Row],[Bruto tov vorige schijf]]-Table1[[#This Row],[Netto tov vorige schijf]])/MAX(Table1[[#This Row],[Bruto tov vorige schijf]],1)</f>
        <v>0.5549999999995634</v>
      </c>
    </row>
    <row r="6164" spans="1:12" x14ac:dyDescent="0.25">
      <c r="A6164" s="14">
        <v>69461</v>
      </c>
      <c r="B6164" s="6">
        <f>LoonHeffing2020(Table1[[#This Row],[Belastbaar loon]])</f>
        <v>26059.472999999998</v>
      </c>
      <c r="C6164" s="6">
        <f>AlgemeneHeffingsKorting2020(Table1[[#This Row],[Belastbaar loon]])</f>
        <v>0</v>
      </c>
      <c r="D6164" s="14">
        <f>ArbeidsKorting2020(Table1[[#This Row],[Belastbaar loon]])</f>
        <v>1748.5800000000002</v>
      </c>
      <c r="E6164" s="14">
        <f>MAX(Table1[[#This Row],[Loonheffing]]-Table1[[#This Row],[Algemene Heffingskorting]]-Table1[[#This Row],[Arbeidskorting]],0)</f>
        <v>24310.892999999996</v>
      </c>
      <c r="F6164" s="6">
        <f>Table1[[#This Row],[Belastbaar loon]]-Table1[[#This Row],[Belasting]]</f>
        <v>45150.107000000004</v>
      </c>
      <c r="G6164" s="2">
        <f>(Table1[[#This Row],[Belastbaar loon]]-Table1[[#This Row],[Netto loon]])/Table1[[#This Row],[Belastbaar loon]]</f>
        <v>0.34999342076848872</v>
      </c>
      <c r="H6164" s="14">
        <f t="shared" ca="1" si="90"/>
        <v>24305.343000000001</v>
      </c>
      <c r="I6164" s="14">
        <f ca="1">IF(ROW()=2, Table1[[#This Row],[Netto loon]], INDIRECT(ADDRESS(ROW()-1,COLUMN(F:F))))</f>
        <v>45145.656999999999</v>
      </c>
      <c r="J6164" s="6">
        <f ca="1">IF(ROW()=2, 0, Table1[[#This Row],[Belastbaar loon]]-INDIRECT(ADDRESS(ROW()-1,COLUMN(A:A))))</f>
        <v>10</v>
      </c>
      <c r="K6164" s="6">
        <f ca="1">Table1[[#This Row],[Netto loon]]-Table1[[#This Row],[Netto vorige schijf]]</f>
        <v>4.4500000000043656</v>
      </c>
      <c r="L6164" s="2">
        <f ca="1">(Table1[[#This Row],[Bruto tov vorige schijf]]-Table1[[#This Row],[Netto tov vorige schijf]])/MAX(Table1[[#This Row],[Bruto tov vorige schijf]],1)</f>
        <v>0.5549999999995634</v>
      </c>
    </row>
    <row r="6165" spans="1:12" x14ac:dyDescent="0.25">
      <c r="A6165" s="14">
        <v>69471</v>
      </c>
      <c r="B6165" s="6">
        <f>LoonHeffing2020(Table1[[#This Row],[Belastbaar loon]])</f>
        <v>26064.422999999999</v>
      </c>
      <c r="C6165" s="6">
        <f>AlgemeneHeffingsKorting2020(Table1[[#This Row],[Belastbaar loon]])</f>
        <v>0</v>
      </c>
      <c r="D6165" s="14">
        <f>ArbeidsKorting2020(Table1[[#This Row],[Belastbaar loon]])</f>
        <v>1747.98</v>
      </c>
      <c r="E6165" s="14">
        <f>MAX(Table1[[#This Row],[Loonheffing]]-Table1[[#This Row],[Algemene Heffingskorting]]-Table1[[#This Row],[Arbeidskorting]],0)</f>
        <v>24316.442999999999</v>
      </c>
      <c r="F6165" s="6">
        <f>Table1[[#This Row],[Belastbaar loon]]-Table1[[#This Row],[Belasting]]</f>
        <v>45154.557000000001</v>
      </c>
      <c r="G6165" s="2">
        <f>(Table1[[#This Row],[Belastbaar loon]]-Table1[[#This Row],[Netto loon]])/Table1[[#This Row],[Belastbaar loon]]</f>
        <v>0.35002293043140303</v>
      </c>
      <c r="H6165" s="14">
        <f t="shared" ca="1" si="90"/>
        <v>24310.892999999996</v>
      </c>
      <c r="I6165" s="14">
        <f ca="1">IF(ROW()=2, Table1[[#This Row],[Netto loon]], INDIRECT(ADDRESS(ROW()-1,COLUMN(F:F))))</f>
        <v>45150.107000000004</v>
      </c>
      <c r="J6165" s="6">
        <f ca="1">IF(ROW()=2, 0, Table1[[#This Row],[Belastbaar loon]]-INDIRECT(ADDRESS(ROW()-1,COLUMN(A:A))))</f>
        <v>10</v>
      </c>
      <c r="K6165" s="6">
        <f ca="1">Table1[[#This Row],[Netto loon]]-Table1[[#This Row],[Netto vorige schijf]]</f>
        <v>4.4499999999970896</v>
      </c>
      <c r="L6165" s="2">
        <f ca="1">(Table1[[#This Row],[Bruto tov vorige schijf]]-Table1[[#This Row],[Netto tov vorige schijf]])/MAX(Table1[[#This Row],[Bruto tov vorige schijf]],1)</f>
        <v>0.55500000000029104</v>
      </c>
    </row>
    <row r="6166" spans="1:12" x14ac:dyDescent="0.25">
      <c r="A6166" s="14">
        <v>69481</v>
      </c>
      <c r="B6166" s="6">
        <f>LoonHeffing2020(Table1[[#This Row],[Belastbaar loon]])</f>
        <v>26069.373</v>
      </c>
      <c r="C6166" s="6">
        <f>AlgemeneHeffingsKorting2020(Table1[[#This Row],[Belastbaar loon]])</f>
        <v>0</v>
      </c>
      <c r="D6166" s="14">
        <f>ArbeidsKorting2020(Table1[[#This Row],[Belastbaar loon]])</f>
        <v>1747.38</v>
      </c>
      <c r="E6166" s="14">
        <f>MAX(Table1[[#This Row],[Loonheffing]]-Table1[[#This Row],[Algemene Heffingskorting]]-Table1[[#This Row],[Arbeidskorting]],0)</f>
        <v>24321.992999999999</v>
      </c>
      <c r="F6166" s="6">
        <f>Table1[[#This Row],[Belastbaar loon]]-Table1[[#This Row],[Belasting]]</f>
        <v>45159.006999999998</v>
      </c>
      <c r="G6166" s="2">
        <f>(Table1[[#This Row],[Belastbaar loon]]-Table1[[#This Row],[Netto loon]])/Table1[[#This Row],[Belastbaar loon]]</f>
        <v>0.35005243160000576</v>
      </c>
      <c r="H6166" s="14">
        <f t="shared" ca="1" si="90"/>
        <v>24316.442999999999</v>
      </c>
      <c r="I6166" s="14">
        <f ca="1">IF(ROW()=2, Table1[[#This Row],[Netto loon]], INDIRECT(ADDRESS(ROW()-1,COLUMN(F:F))))</f>
        <v>45154.557000000001</v>
      </c>
      <c r="J6166" s="6">
        <f ca="1">IF(ROW()=2, 0, Table1[[#This Row],[Belastbaar loon]]-INDIRECT(ADDRESS(ROW()-1,COLUMN(A:A))))</f>
        <v>10</v>
      </c>
      <c r="K6166" s="6">
        <f ca="1">Table1[[#This Row],[Netto loon]]-Table1[[#This Row],[Netto vorige schijf]]</f>
        <v>4.4499999999970896</v>
      </c>
      <c r="L6166" s="2">
        <f ca="1">(Table1[[#This Row],[Bruto tov vorige schijf]]-Table1[[#This Row],[Netto tov vorige schijf]])/MAX(Table1[[#This Row],[Bruto tov vorige schijf]],1)</f>
        <v>0.55500000000029104</v>
      </c>
    </row>
    <row r="6167" spans="1:12" x14ac:dyDescent="0.25">
      <c r="A6167" s="14">
        <v>69491</v>
      </c>
      <c r="B6167" s="6">
        <f>LoonHeffing2020(Table1[[#This Row],[Belastbaar loon]])</f>
        <v>26074.323</v>
      </c>
      <c r="C6167" s="6">
        <f>AlgemeneHeffingsKorting2020(Table1[[#This Row],[Belastbaar loon]])</f>
        <v>0</v>
      </c>
      <c r="D6167" s="14">
        <f>ArbeidsKorting2020(Table1[[#This Row],[Belastbaar loon]])</f>
        <v>1746.78</v>
      </c>
      <c r="E6167" s="14">
        <f>MAX(Table1[[#This Row],[Loonheffing]]-Table1[[#This Row],[Algemene Heffingskorting]]-Table1[[#This Row],[Arbeidskorting]],0)</f>
        <v>24327.543000000001</v>
      </c>
      <c r="F6167" s="6">
        <f>Table1[[#This Row],[Belastbaar loon]]-Table1[[#This Row],[Belasting]]</f>
        <v>45163.456999999995</v>
      </c>
      <c r="G6167" s="2">
        <f>(Table1[[#This Row],[Belastbaar loon]]-Table1[[#This Row],[Netto loon]])/Table1[[#This Row],[Belastbaar loon]]</f>
        <v>0.35008192427796414</v>
      </c>
      <c r="H6167" s="14">
        <f t="shared" ca="1" si="90"/>
        <v>24321.992999999999</v>
      </c>
      <c r="I6167" s="14">
        <f ca="1">IF(ROW()=2, Table1[[#This Row],[Netto loon]], INDIRECT(ADDRESS(ROW()-1,COLUMN(F:F))))</f>
        <v>45159.006999999998</v>
      </c>
      <c r="J6167" s="6">
        <f ca="1">IF(ROW()=2, 0, Table1[[#This Row],[Belastbaar loon]]-INDIRECT(ADDRESS(ROW()-1,COLUMN(A:A))))</f>
        <v>10</v>
      </c>
      <c r="K6167" s="6">
        <f ca="1">Table1[[#This Row],[Netto loon]]-Table1[[#This Row],[Netto vorige schijf]]</f>
        <v>4.4499999999970896</v>
      </c>
      <c r="L6167" s="2">
        <f ca="1">(Table1[[#This Row],[Bruto tov vorige schijf]]-Table1[[#This Row],[Netto tov vorige schijf]])/MAX(Table1[[#This Row],[Bruto tov vorige schijf]],1)</f>
        <v>0.55500000000029104</v>
      </c>
    </row>
    <row r="6168" spans="1:12" x14ac:dyDescent="0.25">
      <c r="A6168" s="14">
        <v>69501</v>
      </c>
      <c r="B6168" s="6">
        <f>LoonHeffing2020(Table1[[#This Row],[Belastbaar loon]])</f>
        <v>26079.273000000001</v>
      </c>
      <c r="C6168" s="6">
        <f>AlgemeneHeffingsKorting2020(Table1[[#This Row],[Belastbaar loon]])</f>
        <v>0</v>
      </c>
      <c r="D6168" s="14">
        <f>ArbeidsKorting2020(Table1[[#This Row],[Belastbaar loon]])</f>
        <v>1746.18</v>
      </c>
      <c r="E6168" s="14">
        <f>MAX(Table1[[#This Row],[Loonheffing]]-Table1[[#This Row],[Algemene Heffingskorting]]-Table1[[#This Row],[Arbeidskorting]],0)</f>
        <v>24333.093000000001</v>
      </c>
      <c r="F6168" s="6">
        <f>Table1[[#This Row],[Belastbaar loon]]-Table1[[#This Row],[Belasting]]</f>
        <v>45167.906999999999</v>
      </c>
      <c r="G6168" s="2">
        <f>(Table1[[#This Row],[Belastbaar loon]]-Table1[[#This Row],[Netto loon]])/Table1[[#This Row],[Belastbaar loon]]</f>
        <v>0.3501114084689429</v>
      </c>
      <c r="H6168" s="14">
        <f t="shared" ca="1" si="90"/>
        <v>24327.543000000001</v>
      </c>
      <c r="I6168" s="14">
        <f ca="1">IF(ROW()=2, Table1[[#This Row],[Netto loon]], INDIRECT(ADDRESS(ROW()-1,COLUMN(F:F))))</f>
        <v>45163.456999999995</v>
      </c>
      <c r="J6168" s="6">
        <f ca="1">IF(ROW()=2, 0, Table1[[#This Row],[Belastbaar loon]]-INDIRECT(ADDRESS(ROW()-1,COLUMN(A:A))))</f>
        <v>10</v>
      </c>
      <c r="K6168" s="6">
        <f ca="1">Table1[[#This Row],[Netto loon]]-Table1[[#This Row],[Netto vorige schijf]]</f>
        <v>4.4500000000043656</v>
      </c>
      <c r="L6168" s="2">
        <f ca="1">(Table1[[#This Row],[Bruto tov vorige schijf]]-Table1[[#This Row],[Netto tov vorige schijf]])/MAX(Table1[[#This Row],[Bruto tov vorige schijf]],1)</f>
        <v>0.5549999999995634</v>
      </c>
    </row>
    <row r="6169" spans="1:12" x14ac:dyDescent="0.25">
      <c r="A6169" s="14">
        <v>69511</v>
      </c>
      <c r="B6169" s="6">
        <f>LoonHeffing2020(Table1[[#This Row],[Belastbaar loon]])</f>
        <v>26084.222999999998</v>
      </c>
      <c r="C6169" s="6">
        <f>AlgemeneHeffingsKorting2020(Table1[[#This Row],[Belastbaar loon]])</f>
        <v>0</v>
      </c>
      <c r="D6169" s="14">
        <f>ArbeidsKorting2020(Table1[[#This Row],[Belastbaar loon]])</f>
        <v>1745.5800000000002</v>
      </c>
      <c r="E6169" s="14">
        <f>MAX(Table1[[#This Row],[Loonheffing]]-Table1[[#This Row],[Algemene Heffingskorting]]-Table1[[#This Row],[Arbeidskorting]],0)</f>
        <v>24338.642999999996</v>
      </c>
      <c r="F6169" s="6">
        <f>Table1[[#This Row],[Belastbaar loon]]-Table1[[#This Row],[Belasting]]</f>
        <v>45172.357000000004</v>
      </c>
      <c r="G6169" s="2">
        <f>(Table1[[#This Row],[Belastbaar loon]]-Table1[[#This Row],[Netto loon]])/Table1[[#This Row],[Belastbaar loon]]</f>
        <v>0.3501408841766051</v>
      </c>
      <c r="H6169" s="14">
        <f t="shared" ca="1" si="90"/>
        <v>24333.093000000001</v>
      </c>
      <c r="I6169" s="14">
        <f ca="1">IF(ROW()=2, Table1[[#This Row],[Netto loon]], INDIRECT(ADDRESS(ROW()-1,COLUMN(F:F))))</f>
        <v>45167.906999999999</v>
      </c>
      <c r="J6169" s="6">
        <f ca="1">IF(ROW()=2, 0, Table1[[#This Row],[Belastbaar loon]]-INDIRECT(ADDRESS(ROW()-1,COLUMN(A:A))))</f>
        <v>10</v>
      </c>
      <c r="K6169" s="6">
        <f ca="1">Table1[[#This Row],[Netto loon]]-Table1[[#This Row],[Netto vorige schijf]]</f>
        <v>4.4500000000043656</v>
      </c>
      <c r="L6169" s="2">
        <f ca="1">(Table1[[#This Row],[Bruto tov vorige schijf]]-Table1[[#This Row],[Netto tov vorige schijf]])/MAX(Table1[[#This Row],[Bruto tov vorige schijf]],1)</f>
        <v>0.5549999999995634</v>
      </c>
    </row>
    <row r="6170" spans="1:12" x14ac:dyDescent="0.25">
      <c r="A6170" s="14">
        <v>69521</v>
      </c>
      <c r="B6170" s="6">
        <f>LoonHeffing2020(Table1[[#This Row],[Belastbaar loon]])</f>
        <v>26089.172999999999</v>
      </c>
      <c r="C6170" s="6">
        <f>AlgemeneHeffingsKorting2020(Table1[[#This Row],[Belastbaar loon]])</f>
        <v>0</v>
      </c>
      <c r="D6170" s="14">
        <f>ArbeidsKorting2020(Table1[[#This Row],[Belastbaar loon]])</f>
        <v>1744.98</v>
      </c>
      <c r="E6170" s="14">
        <f>MAX(Table1[[#This Row],[Loonheffing]]-Table1[[#This Row],[Algemene Heffingskorting]]-Table1[[#This Row],[Arbeidskorting]],0)</f>
        <v>24344.192999999999</v>
      </c>
      <c r="F6170" s="6">
        <f>Table1[[#This Row],[Belastbaar loon]]-Table1[[#This Row],[Belasting]]</f>
        <v>45176.807000000001</v>
      </c>
      <c r="G6170" s="2">
        <f>(Table1[[#This Row],[Belastbaar loon]]-Table1[[#This Row],[Netto loon]])/Table1[[#This Row],[Belastbaar loon]]</f>
        <v>0.35017035140461156</v>
      </c>
      <c r="H6170" s="14">
        <f t="shared" ref="H6170:H6233" ca="1" si="91">IF(ROW()=2, 0, INDIRECT(ADDRESS(ROW()-1,COLUMN(E:E))))</f>
        <v>24338.642999999996</v>
      </c>
      <c r="I6170" s="14">
        <f ca="1">IF(ROW()=2, Table1[[#This Row],[Netto loon]], INDIRECT(ADDRESS(ROW()-1,COLUMN(F:F))))</f>
        <v>45172.357000000004</v>
      </c>
      <c r="J6170" s="6">
        <f ca="1">IF(ROW()=2, 0, Table1[[#This Row],[Belastbaar loon]]-INDIRECT(ADDRESS(ROW()-1,COLUMN(A:A))))</f>
        <v>10</v>
      </c>
      <c r="K6170" s="6">
        <f ca="1">Table1[[#This Row],[Netto loon]]-Table1[[#This Row],[Netto vorige schijf]]</f>
        <v>4.4499999999970896</v>
      </c>
      <c r="L6170" s="2">
        <f ca="1">(Table1[[#This Row],[Bruto tov vorige schijf]]-Table1[[#This Row],[Netto tov vorige schijf]])/MAX(Table1[[#This Row],[Bruto tov vorige schijf]],1)</f>
        <v>0.55500000000029104</v>
      </c>
    </row>
    <row r="6171" spans="1:12" x14ac:dyDescent="0.25">
      <c r="A6171" s="14">
        <v>69531</v>
      </c>
      <c r="B6171" s="6">
        <f>LoonHeffing2020(Table1[[#This Row],[Belastbaar loon]])</f>
        <v>26094.123</v>
      </c>
      <c r="C6171" s="6">
        <f>AlgemeneHeffingsKorting2020(Table1[[#This Row],[Belastbaar loon]])</f>
        <v>0</v>
      </c>
      <c r="D6171" s="14">
        <f>ArbeidsKorting2020(Table1[[#This Row],[Belastbaar loon]])</f>
        <v>1744.38</v>
      </c>
      <c r="E6171" s="14">
        <f>MAX(Table1[[#This Row],[Loonheffing]]-Table1[[#This Row],[Algemene Heffingskorting]]-Table1[[#This Row],[Arbeidskorting]],0)</f>
        <v>24349.742999999999</v>
      </c>
      <c r="F6171" s="6">
        <f>Table1[[#This Row],[Belastbaar loon]]-Table1[[#This Row],[Belasting]]</f>
        <v>45181.256999999998</v>
      </c>
      <c r="G6171" s="2">
        <f>(Table1[[#This Row],[Belastbaar loon]]-Table1[[#This Row],[Netto loon]])/Table1[[#This Row],[Belastbaar loon]]</f>
        <v>0.35019981015662083</v>
      </c>
      <c r="H6171" s="14">
        <f t="shared" ca="1" si="91"/>
        <v>24344.192999999999</v>
      </c>
      <c r="I6171" s="14">
        <f ca="1">IF(ROW()=2, Table1[[#This Row],[Netto loon]], INDIRECT(ADDRESS(ROW()-1,COLUMN(F:F))))</f>
        <v>45176.807000000001</v>
      </c>
      <c r="J6171" s="6">
        <f ca="1">IF(ROW()=2, 0, Table1[[#This Row],[Belastbaar loon]]-INDIRECT(ADDRESS(ROW()-1,COLUMN(A:A))))</f>
        <v>10</v>
      </c>
      <c r="K6171" s="6">
        <f ca="1">Table1[[#This Row],[Netto loon]]-Table1[[#This Row],[Netto vorige schijf]]</f>
        <v>4.4499999999970896</v>
      </c>
      <c r="L6171" s="2">
        <f ca="1">(Table1[[#This Row],[Bruto tov vorige schijf]]-Table1[[#This Row],[Netto tov vorige schijf]])/MAX(Table1[[#This Row],[Bruto tov vorige schijf]],1)</f>
        <v>0.55500000000029104</v>
      </c>
    </row>
    <row r="6172" spans="1:12" x14ac:dyDescent="0.25">
      <c r="A6172" s="14">
        <v>69541</v>
      </c>
      <c r="B6172" s="6">
        <f>LoonHeffing2020(Table1[[#This Row],[Belastbaar loon]])</f>
        <v>26099.073</v>
      </c>
      <c r="C6172" s="6">
        <f>AlgemeneHeffingsKorting2020(Table1[[#This Row],[Belastbaar loon]])</f>
        <v>0</v>
      </c>
      <c r="D6172" s="14">
        <f>ArbeidsKorting2020(Table1[[#This Row],[Belastbaar loon]])</f>
        <v>1743.78</v>
      </c>
      <c r="E6172" s="14">
        <f>MAX(Table1[[#This Row],[Loonheffing]]-Table1[[#This Row],[Algemene Heffingskorting]]-Table1[[#This Row],[Arbeidskorting]],0)</f>
        <v>24355.293000000001</v>
      </c>
      <c r="F6172" s="6">
        <f>Table1[[#This Row],[Belastbaar loon]]-Table1[[#This Row],[Belasting]]</f>
        <v>45185.706999999995</v>
      </c>
      <c r="G6172" s="2">
        <f>(Table1[[#This Row],[Belastbaar loon]]-Table1[[#This Row],[Netto loon]])/Table1[[#This Row],[Belastbaar loon]]</f>
        <v>0.35022926043628944</v>
      </c>
      <c r="H6172" s="14">
        <f t="shared" ca="1" si="91"/>
        <v>24349.742999999999</v>
      </c>
      <c r="I6172" s="14">
        <f ca="1">IF(ROW()=2, Table1[[#This Row],[Netto loon]], INDIRECT(ADDRESS(ROW()-1,COLUMN(F:F))))</f>
        <v>45181.256999999998</v>
      </c>
      <c r="J6172" s="6">
        <f ca="1">IF(ROW()=2, 0, Table1[[#This Row],[Belastbaar loon]]-INDIRECT(ADDRESS(ROW()-1,COLUMN(A:A))))</f>
        <v>10</v>
      </c>
      <c r="K6172" s="6">
        <f ca="1">Table1[[#This Row],[Netto loon]]-Table1[[#This Row],[Netto vorige schijf]]</f>
        <v>4.4499999999970896</v>
      </c>
      <c r="L6172" s="2">
        <f ca="1">(Table1[[#This Row],[Bruto tov vorige schijf]]-Table1[[#This Row],[Netto tov vorige schijf]])/MAX(Table1[[#This Row],[Bruto tov vorige schijf]],1)</f>
        <v>0.55500000000029104</v>
      </c>
    </row>
    <row r="6173" spans="1:12" x14ac:dyDescent="0.25">
      <c r="A6173" s="14">
        <v>69551</v>
      </c>
      <c r="B6173" s="6">
        <f>LoonHeffing2020(Table1[[#This Row],[Belastbaar loon]])</f>
        <v>26104.023000000001</v>
      </c>
      <c r="C6173" s="6">
        <f>AlgemeneHeffingsKorting2020(Table1[[#This Row],[Belastbaar loon]])</f>
        <v>0</v>
      </c>
      <c r="D6173" s="14">
        <f>ArbeidsKorting2020(Table1[[#This Row],[Belastbaar loon]])</f>
        <v>1743.18</v>
      </c>
      <c r="E6173" s="14">
        <f>MAX(Table1[[#This Row],[Loonheffing]]-Table1[[#This Row],[Algemene Heffingskorting]]-Table1[[#This Row],[Arbeidskorting]],0)</f>
        <v>24360.843000000001</v>
      </c>
      <c r="F6173" s="6">
        <f>Table1[[#This Row],[Belastbaar loon]]-Table1[[#This Row],[Belasting]]</f>
        <v>45190.156999999999</v>
      </c>
      <c r="G6173" s="2">
        <f>(Table1[[#This Row],[Belastbaar loon]]-Table1[[#This Row],[Netto loon]])/Table1[[#This Row],[Belastbaar loon]]</f>
        <v>0.35025870224727179</v>
      </c>
      <c r="H6173" s="14">
        <f t="shared" ca="1" si="91"/>
        <v>24355.293000000001</v>
      </c>
      <c r="I6173" s="14">
        <f ca="1">IF(ROW()=2, Table1[[#This Row],[Netto loon]], INDIRECT(ADDRESS(ROW()-1,COLUMN(F:F))))</f>
        <v>45185.706999999995</v>
      </c>
      <c r="J6173" s="6">
        <f ca="1">IF(ROW()=2, 0, Table1[[#This Row],[Belastbaar loon]]-INDIRECT(ADDRESS(ROW()-1,COLUMN(A:A))))</f>
        <v>10</v>
      </c>
      <c r="K6173" s="6">
        <f ca="1">Table1[[#This Row],[Netto loon]]-Table1[[#This Row],[Netto vorige schijf]]</f>
        <v>4.4500000000043656</v>
      </c>
      <c r="L6173" s="2">
        <f ca="1">(Table1[[#This Row],[Bruto tov vorige schijf]]-Table1[[#This Row],[Netto tov vorige schijf]])/MAX(Table1[[#This Row],[Bruto tov vorige schijf]],1)</f>
        <v>0.5549999999995634</v>
      </c>
    </row>
    <row r="6174" spans="1:12" x14ac:dyDescent="0.25">
      <c r="A6174" s="14">
        <v>69561</v>
      </c>
      <c r="B6174" s="6">
        <f>LoonHeffing2020(Table1[[#This Row],[Belastbaar loon]])</f>
        <v>26108.972999999998</v>
      </c>
      <c r="C6174" s="6">
        <f>AlgemeneHeffingsKorting2020(Table1[[#This Row],[Belastbaar loon]])</f>
        <v>0</v>
      </c>
      <c r="D6174" s="14">
        <f>ArbeidsKorting2020(Table1[[#This Row],[Belastbaar loon]])</f>
        <v>1742.5800000000002</v>
      </c>
      <c r="E6174" s="14">
        <f>MAX(Table1[[#This Row],[Loonheffing]]-Table1[[#This Row],[Algemene Heffingskorting]]-Table1[[#This Row],[Arbeidskorting]],0)</f>
        <v>24366.392999999996</v>
      </c>
      <c r="F6174" s="6">
        <f>Table1[[#This Row],[Belastbaar loon]]-Table1[[#This Row],[Belasting]]</f>
        <v>45194.607000000004</v>
      </c>
      <c r="G6174" s="2">
        <f>(Table1[[#This Row],[Belastbaar loon]]-Table1[[#This Row],[Netto loon]])/Table1[[#This Row],[Belastbaar loon]]</f>
        <v>0.35028813559322031</v>
      </c>
      <c r="H6174" s="14">
        <f t="shared" ca="1" si="91"/>
        <v>24360.843000000001</v>
      </c>
      <c r="I6174" s="14">
        <f ca="1">IF(ROW()=2, Table1[[#This Row],[Netto loon]], INDIRECT(ADDRESS(ROW()-1,COLUMN(F:F))))</f>
        <v>45190.156999999999</v>
      </c>
      <c r="J6174" s="6">
        <f ca="1">IF(ROW()=2, 0, Table1[[#This Row],[Belastbaar loon]]-INDIRECT(ADDRESS(ROW()-1,COLUMN(A:A))))</f>
        <v>10</v>
      </c>
      <c r="K6174" s="6">
        <f ca="1">Table1[[#This Row],[Netto loon]]-Table1[[#This Row],[Netto vorige schijf]]</f>
        <v>4.4500000000043656</v>
      </c>
      <c r="L6174" s="2">
        <f ca="1">(Table1[[#This Row],[Bruto tov vorige schijf]]-Table1[[#This Row],[Netto tov vorige schijf]])/MAX(Table1[[#This Row],[Bruto tov vorige schijf]],1)</f>
        <v>0.5549999999995634</v>
      </c>
    </row>
    <row r="6175" spans="1:12" x14ac:dyDescent="0.25">
      <c r="A6175" s="14">
        <v>69571</v>
      </c>
      <c r="B6175" s="6">
        <f>LoonHeffing2020(Table1[[#This Row],[Belastbaar loon]])</f>
        <v>26113.922999999999</v>
      </c>
      <c r="C6175" s="6">
        <f>AlgemeneHeffingsKorting2020(Table1[[#This Row],[Belastbaar loon]])</f>
        <v>0</v>
      </c>
      <c r="D6175" s="14">
        <f>ArbeidsKorting2020(Table1[[#This Row],[Belastbaar loon]])</f>
        <v>1741.98</v>
      </c>
      <c r="E6175" s="14">
        <f>MAX(Table1[[#This Row],[Loonheffing]]-Table1[[#This Row],[Algemene Heffingskorting]]-Table1[[#This Row],[Arbeidskorting]],0)</f>
        <v>24371.942999999999</v>
      </c>
      <c r="F6175" s="6">
        <f>Table1[[#This Row],[Belastbaar loon]]-Table1[[#This Row],[Belasting]]</f>
        <v>45199.057000000001</v>
      </c>
      <c r="G6175" s="2">
        <f>(Table1[[#This Row],[Belastbaar loon]]-Table1[[#This Row],[Netto loon]])/Table1[[#This Row],[Belastbaar loon]]</f>
        <v>0.35031756047778528</v>
      </c>
      <c r="H6175" s="14">
        <f t="shared" ca="1" si="91"/>
        <v>24366.392999999996</v>
      </c>
      <c r="I6175" s="14">
        <f ca="1">IF(ROW()=2, Table1[[#This Row],[Netto loon]], INDIRECT(ADDRESS(ROW()-1,COLUMN(F:F))))</f>
        <v>45194.607000000004</v>
      </c>
      <c r="J6175" s="6">
        <f ca="1">IF(ROW()=2, 0, Table1[[#This Row],[Belastbaar loon]]-INDIRECT(ADDRESS(ROW()-1,COLUMN(A:A))))</f>
        <v>10</v>
      </c>
      <c r="K6175" s="6">
        <f ca="1">Table1[[#This Row],[Netto loon]]-Table1[[#This Row],[Netto vorige schijf]]</f>
        <v>4.4499999999970896</v>
      </c>
      <c r="L6175" s="2">
        <f ca="1">(Table1[[#This Row],[Bruto tov vorige schijf]]-Table1[[#This Row],[Netto tov vorige schijf]])/MAX(Table1[[#This Row],[Bruto tov vorige schijf]],1)</f>
        <v>0.55500000000029104</v>
      </c>
    </row>
    <row r="6176" spans="1:12" x14ac:dyDescent="0.25">
      <c r="A6176" s="14">
        <v>69581</v>
      </c>
      <c r="B6176" s="6">
        <f>LoonHeffing2020(Table1[[#This Row],[Belastbaar loon]])</f>
        <v>26118.873</v>
      </c>
      <c r="C6176" s="6">
        <f>AlgemeneHeffingsKorting2020(Table1[[#This Row],[Belastbaar loon]])</f>
        <v>0</v>
      </c>
      <c r="D6176" s="14">
        <f>ArbeidsKorting2020(Table1[[#This Row],[Belastbaar loon]])</f>
        <v>1741.38</v>
      </c>
      <c r="E6176" s="14">
        <f>MAX(Table1[[#This Row],[Loonheffing]]-Table1[[#This Row],[Algemene Heffingskorting]]-Table1[[#This Row],[Arbeidskorting]],0)</f>
        <v>24377.492999999999</v>
      </c>
      <c r="F6176" s="6">
        <f>Table1[[#This Row],[Belastbaar loon]]-Table1[[#This Row],[Belasting]]</f>
        <v>45203.506999999998</v>
      </c>
      <c r="G6176" s="2">
        <f>(Table1[[#This Row],[Belastbaar loon]]-Table1[[#This Row],[Netto loon]])/Table1[[#This Row],[Belastbaar loon]]</f>
        <v>0.3503469769046148</v>
      </c>
      <c r="H6176" s="14">
        <f t="shared" ca="1" si="91"/>
        <v>24371.942999999999</v>
      </c>
      <c r="I6176" s="14">
        <f ca="1">IF(ROW()=2, Table1[[#This Row],[Netto loon]], INDIRECT(ADDRESS(ROW()-1,COLUMN(F:F))))</f>
        <v>45199.057000000001</v>
      </c>
      <c r="J6176" s="6">
        <f ca="1">IF(ROW()=2, 0, Table1[[#This Row],[Belastbaar loon]]-INDIRECT(ADDRESS(ROW()-1,COLUMN(A:A))))</f>
        <v>10</v>
      </c>
      <c r="K6176" s="6">
        <f ca="1">Table1[[#This Row],[Netto loon]]-Table1[[#This Row],[Netto vorige schijf]]</f>
        <v>4.4499999999970896</v>
      </c>
      <c r="L6176" s="2">
        <f ca="1">(Table1[[#This Row],[Bruto tov vorige schijf]]-Table1[[#This Row],[Netto tov vorige schijf]])/MAX(Table1[[#This Row],[Bruto tov vorige schijf]],1)</f>
        <v>0.55500000000029104</v>
      </c>
    </row>
    <row r="6177" spans="1:12" x14ac:dyDescent="0.25">
      <c r="A6177" s="14">
        <v>69591</v>
      </c>
      <c r="B6177" s="6">
        <f>LoonHeffing2020(Table1[[#This Row],[Belastbaar loon]])</f>
        <v>26123.823</v>
      </c>
      <c r="C6177" s="6">
        <f>AlgemeneHeffingsKorting2020(Table1[[#This Row],[Belastbaar loon]])</f>
        <v>0</v>
      </c>
      <c r="D6177" s="14">
        <f>ArbeidsKorting2020(Table1[[#This Row],[Belastbaar loon]])</f>
        <v>1740.78</v>
      </c>
      <c r="E6177" s="14">
        <f>MAX(Table1[[#This Row],[Loonheffing]]-Table1[[#This Row],[Algemene Heffingskorting]]-Table1[[#This Row],[Arbeidskorting]],0)</f>
        <v>24383.043000000001</v>
      </c>
      <c r="F6177" s="6">
        <f>Table1[[#This Row],[Belastbaar loon]]-Table1[[#This Row],[Belasting]]</f>
        <v>45207.956999999995</v>
      </c>
      <c r="G6177" s="2">
        <f>(Table1[[#This Row],[Belastbaar loon]]-Table1[[#This Row],[Netto loon]])/Table1[[#This Row],[Belastbaar loon]]</f>
        <v>0.3503763848773549</v>
      </c>
      <c r="H6177" s="14">
        <f t="shared" ca="1" si="91"/>
        <v>24377.492999999999</v>
      </c>
      <c r="I6177" s="14">
        <f ca="1">IF(ROW()=2, Table1[[#This Row],[Netto loon]], INDIRECT(ADDRESS(ROW()-1,COLUMN(F:F))))</f>
        <v>45203.506999999998</v>
      </c>
      <c r="J6177" s="6">
        <f ca="1">IF(ROW()=2, 0, Table1[[#This Row],[Belastbaar loon]]-INDIRECT(ADDRESS(ROW()-1,COLUMN(A:A))))</f>
        <v>10</v>
      </c>
      <c r="K6177" s="6">
        <f ca="1">Table1[[#This Row],[Netto loon]]-Table1[[#This Row],[Netto vorige schijf]]</f>
        <v>4.4499999999970896</v>
      </c>
      <c r="L6177" s="2">
        <f ca="1">(Table1[[#This Row],[Bruto tov vorige schijf]]-Table1[[#This Row],[Netto tov vorige schijf]])/MAX(Table1[[#This Row],[Bruto tov vorige schijf]],1)</f>
        <v>0.55500000000029104</v>
      </c>
    </row>
    <row r="6178" spans="1:12" x14ac:dyDescent="0.25">
      <c r="A6178" s="14">
        <v>69601</v>
      </c>
      <c r="B6178" s="6">
        <f>LoonHeffing2020(Table1[[#This Row],[Belastbaar loon]])</f>
        <v>26128.773000000001</v>
      </c>
      <c r="C6178" s="6">
        <f>AlgemeneHeffingsKorting2020(Table1[[#This Row],[Belastbaar loon]])</f>
        <v>0</v>
      </c>
      <c r="D6178" s="14">
        <f>ArbeidsKorting2020(Table1[[#This Row],[Belastbaar loon]])</f>
        <v>1740.18</v>
      </c>
      <c r="E6178" s="14">
        <f>MAX(Table1[[#This Row],[Loonheffing]]-Table1[[#This Row],[Algemene Heffingskorting]]-Table1[[#This Row],[Arbeidskorting]],0)</f>
        <v>24388.593000000001</v>
      </c>
      <c r="F6178" s="6">
        <f>Table1[[#This Row],[Belastbaar loon]]-Table1[[#This Row],[Belasting]]</f>
        <v>45212.406999999999</v>
      </c>
      <c r="G6178" s="2">
        <f>(Table1[[#This Row],[Belastbaar loon]]-Table1[[#This Row],[Netto loon]])/Table1[[#This Row],[Belastbaar loon]]</f>
        <v>0.35040578439964942</v>
      </c>
      <c r="H6178" s="14">
        <f t="shared" ca="1" si="91"/>
        <v>24383.043000000001</v>
      </c>
      <c r="I6178" s="14">
        <f ca="1">IF(ROW()=2, Table1[[#This Row],[Netto loon]], INDIRECT(ADDRESS(ROW()-1,COLUMN(F:F))))</f>
        <v>45207.956999999995</v>
      </c>
      <c r="J6178" s="6">
        <f ca="1">IF(ROW()=2, 0, Table1[[#This Row],[Belastbaar loon]]-INDIRECT(ADDRESS(ROW()-1,COLUMN(A:A))))</f>
        <v>10</v>
      </c>
      <c r="K6178" s="6">
        <f ca="1">Table1[[#This Row],[Netto loon]]-Table1[[#This Row],[Netto vorige schijf]]</f>
        <v>4.4500000000043656</v>
      </c>
      <c r="L6178" s="2">
        <f ca="1">(Table1[[#This Row],[Bruto tov vorige schijf]]-Table1[[#This Row],[Netto tov vorige schijf]])/MAX(Table1[[#This Row],[Bruto tov vorige schijf]],1)</f>
        <v>0.5549999999995634</v>
      </c>
    </row>
    <row r="6179" spans="1:12" x14ac:dyDescent="0.25">
      <c r="A6179" s="14">
        <v>69611</v>
      </c>
      <c r="B6179" s="6">
        <f>LoonHeffing2020(Table1[[#This Row],[Belastbaar loon]])</f>
        <v>26133.722999999998</v>
      </c>
      <c r="C6179" s="6">
        <f>AlgemeneHeffingsKorting2020(Table1[[#This Row],[Belastbaar loon]])</f>
        <v>0</v>
      </c>
      <c r="D6179" s="14">
        <f>ArbeidsKorting2020(Table1[[#This Row],[Belastbaar loon]])</f>
        <v>1739.5800000000002</v>
      </c>
      <c r="E6179" s="14">
        <f>MAX(Table1[[#This Row],[Loonheffing]]-Table1[[#This Row],[Algemene Heffingskorting]]-Table1[[#This Row],[Arbeidskorting]],0)</f>
        <v>24394.142999999996</v>
      </c>
      <c r="F6179" s="6">
        <f>Table1[[#This Row],[Belastbaar loon]]-Table1[[#This Row],[Belasting]]</f>
        <v>45216.857000000004</v>
      </c>
      <c r="G6179" s="2">
        <f>(Table1[[#This Row],[Belastbaar loon]]-Table1[[#This Row],[Netto loon]])/Table1[[#This Row],[Belastbaar loon]]</f>
        <v>0.35043517547514036</v>
      </c>
      <c r="H6179" s="14">
        <f t="shared" ca="1" si="91"/>
        <v>24388.593000000001</v>
      </c>
      <c r="I6179" s="14">
        <f ca="1">IF(ROW()=2, Table1[[#This Row],[Netto loon]], INDIRECT(ADDRESS(ROW()-1,COLUMN(F:F))))</f>
        <v>45212.406999999999</v>
      </c>
      <c r="J6179" s="6">
        <f ca="1">IF(ROW()=2, 0, Table1[[#This Row],[Belastbaar loon]]-INDIRECT(ADDRESS(ROW()-1,COLUMN(A:A))))</f>
        <v>10</v>
      </c>
      <c r="K6179" s="6">
        <f ca="1">Table1[[#This Row],[Netto loon]]-Table1[[#This Row],[Netto vorige schijf]]</f>
        <v>4.4500000000043656</v>
      </c>
      <c r="L6179" s="2">
        <f ca="1">(Table1[[#This Row],[Bruto tov vorige schijf]]-Table1[[#This Row],[Netto tov vorige schijf]])/MAX(Table1[[#This Row],[Bruto tov vorige schijf]],1)</f>
        <v>0.5549999999995634</v>
      </c>
    </row>
    <row r="6180" spans="1:12" x14ac:dyDescent="0.25">
      <c r="A6180" s="14">
        <v>69621</v>
      </c>
      <c r="B6180" s="6">
        <f>LoonHeffing2020(Table1[[#This Row],[Belastbaar loon]])</f>
        <v>26138.672999999999</v>
      </c>
      <c r="C6180" s="6">
        <f>AlgemeneHeffingsKorting2020(Table1[[#This Row],[Belastbaar loon]])</f>
        <v>0</v>
      </c>
      <c r="D6180" s="14">
        <f>ArbeidsKorting2020(Table1[[#This Row],[Belastbaar loon]])</f>
        <v>1738.98</v>
      </c>
      <c r="E6180" s="14">
        <f>MAX(Table1[[#This Row],[Loonheffing]]-Table1[[#This Row],[Algemene Heffingskorting]]-Table1[[#This Row],[Arbeidskorting]],0)</f>
        <v>24399.692999999999</v>
      </c>
      <c r="F6180" s="6">
        <f>Table1[[#This Row],[Belastbaar loon]]-Table1[[#This Row],[Belasting]]</f>
        <v>45221.307000000001</v>
      </c>
      <c r="G6180" s="2">
        <f>(Table1[[#This Row],[Belastbaar loon]]-Table1[[#This Row],[Netto loon]])/Table1[[#This Row],[Belastbaar loon]]</f>
        <v>0.35046455810746757</v>
      </c>
      <c r="H6180" s="14">
        <f t="shared" ca="1" si="91"/>
        <v>24394.142999999996</v>
      </c>
      <c r="I6180" s="14">
        <f ca="1">IF(ROW()=2, Table1[[#This Row],[Netto loon]], INDIRECT(ADDRESS(ROW()-1,COLUMN(F:F))))</f>
        <v>45216.857000000004</v>
      </c>
      <c r="J6180" s="6">
        <f ca="1">IF(ROW()=2, 0, Table1[[#This Row],[Belastbaar loon]]-INDIRECT(ADDRESS(ROW()-1,COLUMN(A:A))))</f>
        <v>10</v>
      </c>
      <c r="K6180" s="6">
        <f ca="1">Table1[[#This Row],[Netto loon]]-Table1[[#This Row],[Netto vorige schijf]]</f>
        <v>4.4499999999970896</v>
      </c>
      <c r="L6180" s="2">
        <f ca="1">(Table1[[#This Row],[Bruto tov vorige schijf]]-Table1[[#This Row],[Netto tov vorige schijf]])/MAX(Table1[[#This Row],[Bruto tov vorige schijf]],1)</f>
        <v>0.55500000000029104</v>
      </c>
    </row>
    <row r="6181" spans="1:12" x14ac:dyDescent="0.25">
      <c r="A6181" s="14">
        <v>69631</v>
      </c>
      <c r="B6181" s="6">
        <f>LoonHeffing2020(Table1[[#This Row],[Belastbaar loon]])</f>
        <v>26143.623</v>
      </c>
      <c r="C6181" s="6">
        <f>AlgemeneHeffingsKorting2020(Table1[[#This Row],[Belastbaar loon]])</f>
        <v>0</v>
      </c>
      <c r="D6181" s="14">
        <f>ArbeidsKorting2020(Table1[[#This Row],[Belastbaar loon]])</f>
        <v>1738.38</v>
      </c>
      <c r="E6181" s="14">
        <f>MAX(Table1[[#This Row],[Loonheffing]]-Table1[[#This Row],[Algemene Heffingskorting]]-Table1[[#This Row],[Arbeidskorting]],0)</f>
        <v>24405.242999999999</v>
      </c>
      <c r="F6181" s="6">
        <f>Table1[[#This Row],[Belastbaar loon]]-Table1[[#This Row],[Belasting]]</f>
        <v>45225.756999999998</v>
      </c>
      <c r="G6181" s="2">
        <f>(Table1[[#This Row],[Belastbaar loon]]-Table1[[#This Row],[Netto loon]])/Table1[[#This Row],[Belastbaar loon]]</f>
        <v>0.3504939323002686</v>
      </c>
      <c r="H6181" s="14">
        <f t="shared" ca="1" si="91"/>
        <v>24399.692999999999</v>
      </c>
      <c r="I6181" s="14">
        <f ca="1">IF(ROW()=2, Table1[[#This Row],[Netto loon]], INDIRECT(ADDRESS(ROW()-1,COLUMN(F:F))))</f>
        <v>45221.307000000001</v>
      </c>
      <c r="J6181" s="6">
        <f ca="1">IF(ROW()=2, 0, Table1[[#This Row],[Belastbaar loon]]-INDIRECT(ADDRESS(ROW()-1,COLUMN(A:A))))</f>
        <v>10</v>
      </c>
      <c r="K6181" s="6">
        <f ca="1">Table1[[#This Row],[Netto loon]]-Table1[[#This Row],[Netto vorige schijf]]</f>
        <v>4.4499999999970896</v>
      </c>
      <c r="L6181" s="2">
        <f ca="1">(Table1[[#This Row],[Bruto tov vorige schijf]]-Table1[[#This Row],[Netto tov vorige schijf]])/MAX(Table1[[#This Row],[Bruto tov vorige schijf]],1)</f>
        <v>0.55500000000029104</v>
      </c>
    </row>
    <row r="6182" spans="1:12" x14ac:dyDescent="0.25">
      <c r="A6182" s="14">
        <v>69641</v>
      </c>
      <c r="B6182" s="6">
        <f>LoonHeffing2020(Table1[[#This Row],[Belastbaar loon]])</f>
        <v>26148.573</v>
      </c>
      <c r="C6182" s="6">
        <f>AlgemeneHeffingsKorting2020(Table1[[#This Row],[Belastbaar loon]])</f>
        <v>0</v>
      </c>
      <c r="D6182" s="14">
        <f>ArbeidsKorting2020(Table1[[#This Row],[Belastbaar loon]])</f>
        <v>1737.78</v>
      </c>
      <c r="E6182" s="14">
        <f>MAX(Table1[[#This Row],[Loonheffing]]-Table1[[#This Row],[Algemene Heffingskorting]]-Table1[[#This Row],[Arbeidskorting]],0)</f>
        <v>24410.793000000001</v>
      </c>
      <c r="F6182" s="6">
        <f>Table1[[#This Row],[Belastbaar loon]]-Table1[[#This Row],[Belasting]]</f>
        <v>45230.206999999995</v>
      </c>
      <c r="G6182" s="2">
        <f>(Table1[[#This Row],[Belastbaar loon]]-Table1[[#This Row],[Netto loon]])/Table1[[#This Row],[Belastbaar loon]]</f>
        <v>0.35052329805717902</v>
      </c>
      <c r="H6182" s="14">
        <f t="shared" ca="1" si="91"/>
        <v>24405.242999999999</v>
      </c>
      <c r="I6182" s="14">
        <f ca="1">IF(ROW()=2, Table1[[#This Row],[Netto loon]], INDIRECT(ADDRESS(ROW()-1,COLUMN(F:F))))</f>
        <v>45225.756999999998</v>
      </c>
      <c r="J6182" s="6">
        <f ca="1">IF(ROW()=2, 0, Table1[[#This Row],[Belastbaar loon]]-INDIRECT(ADDRESS(ROW()-1,COLUMN(A:A))))</f>
        <v>10</v>
      </c>
      <c r="K6182" s="6">
        <f ca="1">Table1[[#This Row],[Netto loon]]-Table1[[#This Row],[Netto vorige schijf]]</f>
        <v>4.4499999999970896</v>
      </c>
      <c r="L6182" s="2">
        <f ca="1">(Table1[[#This Row],[Bruto tov vorige schijf]]-Table1[[#This Row],[Netto tov vorige schijf]])/MAX(Table1[[#This Row],[Bruto tov vorige schijf]],1)</f>
        <v>0.55500000000029104</v>
      </c>
    </row>
    <row r="6183" spans="1:12" x14ac:dyDescent="0.25">
      <c r="A6183" s="14">
        <v>69651</v>
      </c>
      <c r="B6183" s="6">
        <f>LoonHeffing2020(Table1[[#This Row],[Belastbaar loon]])</f>
        <v>26153.523000000001</v>
      </c>
      <c r="C6183" s="6">
        <f>AlgemeneHeffingsKorting2020(Table1[[#This Row],[Belastbaar loon]])</f>
        <v>0</v>
      </c>
      <c r="D6183" s="14">
        <f>ArbeidsKorting2020(Table1[[#This Row],[Belastbaar loon]])</f>
        <v>1737.18</v>
      </c>
      <c r="E6183" s="14">
        <f>MAX(Table1[[#This Row],[Loonheffing]]-Table1[[#This Row],[Algemene Heffingskorting]]-Table1[[#This Row],[Arbeidskorting]],0)</f>
        <v>24416.343000000001</v>
      </c>
      <c r="F6183" s="6">
        <f>Table1[[#This Row],[Belastbaar loon]]-Table1[[#This Row],[Belasting]]</f>
        <v>45234.656999999999</v>
      </c>
      <c r="G6183" s="2">
        <f>(Table1[[#This Row],[Belastbaar loon]]-Table1[[#This Row],[Netto loon]])/Table1[[#This Row],[Belastbaar loon]]</f>
        <v>0.35055265538183228</v>
      </c>
      <c r="H6183" s="14">
        <f t="shared" ca="1" si="91"/>
        <v>24410.793000000001</v>
      </c>
      <c r="I6183" s="14">
        <f ca="1">IF(ROW()=2, Table1[[#This Row],[Netto loon]], INDIRECT(ADDRESS(ROW()-1,COLUMN(F:F))))</f>
        <v>45230.206999999995</v>
      </c>
      <c r="J6183" s="6">
        <f ca="1">IF(ROW()=2, 0, Table1[[#This Row],[Belastbaar loon]]-INDIRECT(ADDRESS(ROW()-1,COLUMN(A:A))))</f>
        <v>10</v>
      </c>
      <c r="K6183" s="6">
        <f ca="1">Table1[[#This Row],[Netto loon]]-Table1[[#This Row],[Netto vorige schijf]]</f>
        <v>4.4500000000043656</v>
      </c>
      <c r="L6183" s="2">
        <f ca="1">(Table1[[#This Row],[Bruto tov vorige schijf]]-Table1[[#This Row],[Netto tov vorige schijf]])/MAX(Table1[[#This Row],[Bruto tov vorige schijf]],1)</f>
        <v>0.5549999999995634</v>
      </c>
    </row>
    <row r="6184" spans="1:12" x14ac:dyDescent="0.25">
      <c r="A6184" s="14">
        <v>69661</v>
      </c>
      <c r="B6184" s="6">
        <f>LoonHeffing2020(Table1[[#This Row],[Belastbaar loon]])</f>
        <v>26158.472999999998</v>
      </c>
      <c r="C6184" s="6">
        <f>AlgemeneHeffingsKorting2020(Table1[[#This Row],[Belastbaar loon]])</f>
        <v>0</v>
      </c>
      <c r="D6184" s="14">
        <f>ArbeidsKorting2020(Table1[[#This Row],[Belastbaar loon]])</f>
        <v>1736.5800000000002</v>
      </c>
      <c r="E6184" s="14">
        <f>MAX(Table1[[#This Row],[Loonheffing]]-Table1[[#This Row],[Algemene Heffingskorting]]-Table1[[#This Row],[Arbeidskorting]],0)</f>
        <v>24421.892999999996</v>
      </c>
      <c r="F6184" s="6">
        <f>Table1[[#This Row],[Belastbaar loon]]-Table1[[#This Row],[Belasting]]</f>
        <v>45239.107000000004</v>
      </c>
      <c r="G6184" s="2">
        <f>(Table1[[#This Row],[Belastbaar loon]]-Table1[[#This Row],[Netto loon]])/Table1[[#This Row],[Belastbaar loon]]</f>
        <v>0.35058200427785985</v>
      </c>
      <c r="H6184" s="14">
        <f t="shared" ca="1" si="91"/>
        <v>24416.343000000001</v>
      </c>
      <c r="I6184" s="14">
        <f ca="1">IF(ROW()=2, Table1[[#This Row],[Netto loon]], INDIRECT(ADDRESS(ROW()-1,COLUMN(F:F))))</f>
        <v>45234.656999999999</v>
      </c>
      <c r="J6184" s="6">
        <f ca="1">IF(ROW()=2, 0, Table1[[#This Row],[Belastbaar loon]]-INDIRECT(ADDRESS(ROW()-1,COLUMN(A:A))))</f>
        <v>10</v>
      </c>
      <c r="K6184" s="6">
        <f ca="1">Table1[[#This Row],[Netto loon]]-Table1[[#This Row],[Netto vorige schijf]]</f>
        <v>4.4500000000043656</v>
      </c>
      <c r="L6184" s="2">
        <f ca="1">(Table1[[#This Row],[Bruto tov vorige schijf]]-Table1[[#This Row],[Netto tov vorige schijf]])/MAX(Table1[[#This Row],[Bruto tov vorige schijf]],1)</f>
        <v>0.5549999999995634</v>
      </c>
    </row>
    <row r="6185" spans="1:12" x14ac:dyDescent="0.25">
      <c r="A6185" s="14">
        <v>69671</v>
      </c>
      <c r="B6185" s="6">
        <f>LoonHeffing2020(Table1[[#This Row],[Belastbaar loon]])</f>
        <v>26163.422999999999</v>
      </c>
      <c r="C6185" s="6">
        <f>AlgemeneHeffingsKorting2020(Table1[[#This Row],[Belastbaar loon]])</f>
        <v>0</v>
      </c>
      <c r="D6185" s="14">
        <f>ArbeidsKorting2020(Table1[[#This Row],[Belastbaar loon]])</f>
        <v>1735.98</v>
      </c>
      <c r="E6185" s="14">
        <f>MAX(Table1[[#This Row],[Loonheffing]]-Table1[[#This Row],[Algemene Heffingskorting]]-Table1[[#This Row],[Arbeidskorting]],0)</f>
        <v>24427.442999999999</v>
      </c>
      <c r="F6185" s="6">
        <f>Table1[[#This Row],[Belastbaar loon]]-Table1[[#This Row],[Belasting]]</f>
        <v>45243.557000000001</v>
      </c>
      <c r="G6185" s="2">
        <f>(Table1[[#This Row],[Belastbaar loon]]-Table1[[#This Row],[Netto loon]])/Table1[[#This Row],[Belastbaar loon]]</f>
        <v>0.35061134474889122</v>
      </c>
      <c r="H6185" s="14">
        <f t="shared" ca="1" si="91"/>
        <v>24421.892999999996</v>
      </c>
      <c r="I6185" s="14">
        <f ca="1">IF(ROW()=2, Table1[[#This Row],[Netto loon]], INDIRECT(ADDRESS(ROW()-1,COLUMN(F:F))))</f>
        <v>45239.107000000004</v>
      </c>
      <c r="J6185" s="6">
        <f ca="1">IF(ROW()=2, 0, Table1[[#This Row],[Belastbaar loon]]-INDIRECT(ADDRESS(ROW()-1,COLUMN(A:A))))</f>
        <v>10</v>
      </c>
      <c r="K6185" s="6">
        <f ca="1">Table1[[#This Row],[Netto loon]]-Table1[[#This Row],[Netto vorige schijf]]</f>
        <v>4.4499999999970896</v>
      </c>
      <c r="L6185" s="2">
        <f ca="1">(Table1[[#This Row],[Bruto tov vorige schijf]]-Table1[[#This Row],[Netto tov vorige schijf]])/MAX(Table1[[#This Row],[Bruto tov vorige schijf]],1)</f>
        <v>0.55500000000029104</v>
      </c>
    </row>
    <row r="6186" spans="1:12" x14ac:dyDescent="0.25">
      <c r="A6186" s="14">
        <v>69681</v>
      </c>
      <c r="B6186" s="6">
        <f>LoonHeffing2020(Table1[[#This Row],[Belastbaar loon]])</f>
        <v>26168.373</v>
      </c>
      <c r="C6186" s="6">
        <f>AlgemeneHeffingsKorting2020(Table1[[#This Row],[Belastbaar loon]])</f>
        <v>0</v>
      </c>
      <c r="D6186" s="14">
        <f>ArbeidsKorting2020(Table1[[#This Row],[Belastbaar loon]])</f>
        <v>1735.38</v>
      </c>
      <c r="E6186" s="14">
        <f>MAX(Table1[[#This Row],[Loonheffing]]-Table1[[#This Row],[Algemene Heffingskorting]]-Table1[[#This Row],[Arbeidskorting]],0)</f>
        <v>24432.992999999999</v>
      </c>
      <c r="F6186" s="6">
        <f>Table1[[#This Row],[Belastbaar loon]]-Table1[[#This Row],[Belasting]]</f>
        <v>45248.006999999998</v>
      </c>
      <c r="G6186" s="2">
        <f>(Table1[[#This Row],[Belastbaar loon]]-Table1[[#This Row],[Netto loon]])/Table1[[#This Row],[Belastbaar loon]]</f>
        <v>0.35064067679855343</v>
      </c>
      <c r="H6186" s="14">
        <f t="shared" ca="1" si="91"/>
        <v>24427.442999999999</v>
      </c>
      <c r="I6186" s="14">
        <f ca="1">IF(ROW()=2, Table1[[#This Row],[Netto loon]], INDIRECT(ADDRESS(ROW()-1,COLUMN(F:F))))</f>
        <v>45243.557000000001</v>
      </c>
      <c r="J6186" s="6">
        <f ca="1">IF(ROW()=2, 0, Table1[[#This Row],[Belastbaar loon]]-INDIRECT(ADDRESS(ROW()-1,COLUMN(A:A))))</f>
        <v>10</v>
      </c>
      <c r="K6186" s="6">
        <f ca="1">Table1[[#This Row],[Netto loon]]-Table1[[#This Row],[Netto vorige schijf]]</f>
        <v>4.4499999999970896</v>
      </c>
      <c r="L6186" s="2">
        <f ca="1">(Table1[[#This Row],[Bruto tov vorige schijf]]-Table1[[#This Row],[Netto tov vorige schijf]])/MAX(Table1[[#This Row],[Bruto tov vorige schijf]],1)</f>
        <v>0.55500000000029104</v>
      </c>
    </row>
    <row r="6187" spans="1:12" x14ac:dyDescent="0.25">
      <c r="A6187" s="14">
        <v>69691</v>
      </c>
      <c r="B6187" s="6">
        <f>LoonHeffing2020(Table1[[#This Row],[Belastbaar loon]])</f>
        <v>26173.323</v>
      </c>
      <c r="C6187" s="6">
        <f>AlgemeneHeffingsKorting2020(Table1[[#This Row],[Belastbaar loon]])</f>
        <v>0</v>
      </c>
      <c r="D6187" s="14">
        <f>ArbeidsKorting2020(Table1[[#This Row],[Belastbaar loon]])</f>
        <v>1734.78</v>
      </c>
      <c r="E6187" s="14">
        <f>MAX(Table1[[#This Row],[Loonheffing]]-Table1[[#This Row],[Algemene Heffingskorting]]-Table1[[#This Row],[Arbeidskorting]],0)</f>
        <v>24438.543000000001</v>
      </c>
      <c r="F6187" s="6">
        <f>Table1[[#This Row],[Belastbaar loon]]-Table1[[#This Row],[Belasting]]</f>
        <v>45252.456999999995</v>
      </c>
      <c r="G6187" s="2">
        <f>(Table1[[#This Row],[Belastbaar loon]]-Table1[[#This Row],[Netto loon]])/Table1[[#This Row],[Belastbaar loon]]</f>
        <v>0.35067000043047175</v>
      </c>
      <c r="H6187" s="14">
        <f t="shared" ca="1" si="91"/>
        <v>24432.992999999999</v>
      </c>
      <c r="I6187" s="14">
        <f ca="1">IF(ROW()=2, Table1[[#This Row],[Netto loon]], INDIRECT(ADDRESS(ROW()-1,COLUMN(F:F))))</f>
        <v>45248.006999999998</v>
      </c>
      <c r="J6187" s="6">
        <f ca="1">IF(ROW()=2, 0, Table1[[#This Row],[Belastbaar loon]]-INDIRECT(ADDRESS(ROW()-1,COLUMN(A:A))))</f>
        <v>10</v>
      </c>
      <c r="K6187" s="6">
        <f ca="1">Table1[[#This Row],[Netto loon]]-Table1[[#This Row],[Netto vorige schijf]]</f>
        <v>4.4499999999970896</v>
      </c>
      <c r="L6187" s="2">
        <f ca="1">(Table1[[#This Row],[Bruto tov vorige schijf]]-Table1[[#This Row],[Netto tov vorige schijf]])/MAX(Table1[[#This Row],[Bruto tov vorige schijf]],1)</f>
        <v>0.55500000000029104</v>
      </c>
    </row>
    <row r="6188" spans="1:12" x14ac:dyDescent="0.25">
      <c r="A6188" s="14">
        <v>69701</v>
      </c>
      <c r="B6188" s="6">
        <f>LoonHeffing2020(Table1[[#This Row],[Belastbaar loon]])</f>
        <v>26178.273000000001</v>
      </c>
      <c r="C6188" s="6">
        <f>AlgemeneHeffingsKorting2020(Table1[[#This Row],[Belastbaar loon]])</f>
        <v>0</v>
      </c>
      <c r="D6188" s="14">
        <f>ArbeidsKorting2020(Table1[[#This Row],[Belastbaar loon]])</f>
        <v>1734.18</v>
      </c>
      <c r="E6188" s="14">
        <f>MAX(Table1[[#This Row],[Loonheffing]]-Table1[[#This Row],[Algemene Heffingskorting]]-Table1[[#This Row],[Arbeidskorting]],0)</f>
        <v>24444.093000000001</v>
      </c>
      <c r="F6188" s="6">
        <f>Table1[[#This Row],[Belastbaar loon]]-Table1[[#This Row],[Belasting]]</f>
        <v>45256.906999999999</v>
      </c>
      <c r="G6188" s="2">
        <f>(Table1[[#This Row],[Belastbaar loon]]-Table1[[#This Row],[Netto loon]])/Table1[[#This Row],[Belastbaar loon]]</f>
        <v>0.35069931564826906</v>
      </c>
      <c r="H6188" s="14">
        <f t="shared" ca="1" si="91"/>
        <v>24438.543000000001</v>
      </c>
      <c r="I6188" s="14">
        <f ca="1">IF(ROW()=2, Table1[[#This Row],[Netto loon]], INDIRECT(ADDRESS(ROW()-1,COLUMN(F:F))))</f>
        <v>45252.456999999995</v>
      </c>
      <c r="J6188" s="6">
        <f ca="1">IF(ROW()=2, 0, Table1[[#This Row],[Belastbaar loon]]-INDIRECT(ADDRESS(ROW()-1,COLUMN(A:A))))</f>
        <v>10</v>
      </c>
      <c r="K6188" s="6">
        <f ca="1">Table1[[#This Row],[Netto loon]]-Table1[[#This Row],[Netto vorige schijf]]</f>
        <v>4.4500000000043656</v>
      </c>
      <c r="L6188" s="2">
        <f ca="1">(Table1[[#This Row],[Bruto tov vorige schijf]]-Table1[[#This Row],[Netto tov vorige schijf]])/MAX(Table1[[#This Row],[Bruto tov vorige schijf]],1)</f>
        <v>0.5549999999995634</v>
      </c>
    </row>
    <row r="6189" spans="1:12" x14ac:dyDescent="0.25">
      <c r="A6189" s="14">
        <v>69711</v>
      </c>
      <c r="B6189" s="6">
        <f>LoonHeffing2020(Table1[[#This Row],[Belastbaar loon]])</f>
        <v>26183.222999999998</v>
      </c>
      <c r="C6189" s="6">
        <f>AlgemeneHeffingsKorting2020(Table1[[#This Row],[Belastbaar loon]])</f>
        <v>0</v>
      </c>
      <c r="D6189" s="14">
        <f>ArbeidsKorting2020(Table1[[#This Row],[Belastbaar loon]])</f>
        <v>1733.5800000000002</v>
      </c>
      <c r="E6189" s="14">
        <f>MAX(Table1[[#This Row],[Loonheffing]]-Table1[[#This Row],[Algemene Heffingskorting]]-Table1[[#This Row],[Arbeidskorting]],0)</f>
        <v>24449.642999999996</v>
      </c>
      <c r="F6189" s="6">
        <f>Table1[[#This Row],[Belastbaar loon]]-Table1[[#This Row],[Belasting]]</f>
        <v>45261.357000000004</v>
      </c>
      <c r="G6189" s="2">
        <f>(Table1[[#This Row],[Belastbaar loon]]-Table1[[#This Row],[Netto loon]])/Table1[[#This Row],[Belastbaar loon]]</f>
        <v>0.35072862245556652</v>
      </c>
      <c r="H6189" s="14">
        <f t="shared" ca="1" si="91"/>
        <v>24444.093000000001</v>
      </c>
      <c r="I6189" s="14">
        <f ca="1">IF(ROW()=2, Table1[[#This Row],[Netto loon]], INDIRECT(ADDRESS(ROW()-1,COLUMN(F:F))))</f>
        <v>45256.906999999999</v>
      </c>
      <c r="J6189" s="6">
        <f ca="1">IF(ROW()=2, 0, Table1[[#This Row],[Belastbaar loon]]-INDIRECT(ADDRESS(ROW()-1,COLUMN(A:A))))</f>
        <v>10</v>
      </c>
      <c r="K6189" s="6">
        <f ca="1">Table1[[#This Row],[Netto loon]]-Table1[[#This Row],[Netto vorige schijf]]</f>
        <v>4.4500000000043656</v>
      </c>
      <c r="L6189" s="2">
        <f ca="1">(Table1[[#This Row],[Bruto tov vorige schijf]]-Table1[[#This Row],[Netto tov vorige schijf]])/MAX(Table1[[#This Row],[Bruto tov vorige schijf]],1)</f>
        <v>0.5549999999995634</v>
      </c>
    </row>
    <row r="6190" spans="1:12" x14ac:dyDescent="0.25">
      <c r="A6190" s="14">
        <v>69721</v>
      </c>
      <c r="B6190" s="6">
        <f>LoonHeffing2020(Table1[[#This Row],[Belastbaar loon]])</f>
        <v>26188.172999999999</v>
      </c>
      <c r="C6190" s="6">
        <f>AlgemeneHeffingsKorting2020(Table1[[#This Row],[Belastbaar loon]])</f>
        <v>0</v>
      </c>
      <c r="D6190" s="14">
        <f>ArbeidsKorting2020(Table1[[#This Row],[Belastbaar loon]])</f>
        <v>1732.98</v>
      </c>
      <c r="E6190" s="14">
        <f>MAX(Table1[[#This Row],[Loonheffing]]-Table1[[#This Row],[Algemene Heffingskorting]]-Table1[[#This Row],[Arbeidskorting]],0)</f>
        <v>24455.192999999999</v>
      </c>
      <c r="F6190" s="6">
        <f>Table1[[#This Row],[Belastbaar loon]]-Table1[[#This Row],[Belasting]]</f>
        <v>45265.807000000001</v>
      </c>
      <c r="G6190" s="2">
        <f>(Table1[[#This Row],[Belastbaar loon]]-Table1[[#This Row],[Netto loon]])/Table1[[#This Row],[Belastbaar loon]]</f>
        <v>0.35075792085598312</v>
      </c>
      <c r="H6190" s="14">
        <f t="shared" ca="1" si="91"/>
        <v>24449.642999999996</v>
      </c>
      <c r="I6190" s="14">
        <f ca="1">IF(ROW()=2, Table1[[#This Row],[Netto loon]], INDIRECT(ADDRESS(ROW()-1,COLUMN(F:F))))</f>
        <v>45261.357000000004</v>
      </c>
      <c r="J6190" s="6">
        <f ca="1">IF(ROW()=2, 0, Table1[[#This Row],[Belastbaar loon]]-INDIRECT(ADDRESS(ROW()-1,COLUMN(A:A))))</f>
        <v>10</v>
      </c>
      <c r="K6190" s="6">
        <f ca="1">Table1[[#This Row],[Netto loon]]-Table1[[#This Row],[Netto vorige schijf]]</f>
        <v>4.4499999999970896</v>
      </c>
      <c r="L6190" s="2">
        <f ca="1">(Table1[[#This Row],[Bruto tov vorige schijf]]-Table1[[#This Row],[Netto tov vorige schijf]])/MAX(Table1[[#This Row],[Bruto tov vorige schijf]],1)</f>
        <v>0.55500000000029104</v>
      </c>
    </row>
    <row r="6191" spans="1:12" x14ac:dyDescent="0.25">
      <c r="A6191" s="14">
        <v>69731</v>
      </c>
      <c r="B6191" s="6">
        <f>LoonHeffing2020(Table1[[#This Row],[Belastbaar loon]])</f>
        <v>26193.123</v>
      </c>
      <c r="C6191" s="6">
        <f>AlgemeneHeffingsKorting2020(Table1[[#This Row],[Belastbaar loon]])</f>
        <v>0</v>
      </c>
      <c r="D6191" s="14">
        <f>ArbeidsKorting2020(Table1[[#This Row],[Belastbaar loon]])</f>
        <v>1732.38</v>
      </c>
      <c r="E6191" s="14">
        <f>MAX(Table1[[#This Row],[Loonheffing]]-Table1[[#This Row],[Algemene Heffingskorting]]-Table1[[#This Row],[Arbeidskorting]],0)</f>
        <v>24460.742999999999</v>
      </c>
      <c r="F6191" s="6">
        <f>Table1[[#This Row],[Belastbaar loon]]-Table1[[#This Row],[Belasting]]</f>
        <v>45270.256999999998</v>
      </c>
      <c r="G6191" s="2">
        <f>(Table1[[#This Row],[Belastbaar loon]]-Table1[[#This Row],[Netto loon]])/Table1[[#This Row],[Belastbaar loon]]</f>
        <v>0.35078721085313563</v>
      </c>
      <c r="H6191" s="14">
        <f t="shared" ca="1" si="91"/>
        <v>24455.192999999999</v>
      </c>
      <c r="I6191" s="14">
        <f ca="1">IF(ROW()=2, Table1[[#This Row],[Netto loon]], INDIRECT(ADDRESS(ROW()-1,COLUMN(F:F))))</f>
        <v>45265.807000000001</v>
      </c>
      <c r="J6191" s="6">
        <f ca="1">IF(ROW()=2, 0, Table1[[#This Row],[Belastbaar loon]]-INDIRECT(ADDRESS(ROW()-1,COLUMN(A:A))))</f>
        <v>10</v>
      </c>
      <c r="K6191" s="6">
        <f ca="1">Table1[[#This Row],[Netto loon]]-Table1[[#This Row],[Netto vorige schijf]]</f>
        <v>4.4499999999970896</v>
      </c>
      <c r="L6191" s="2">
        <f ca="1">(Table1[[#This Row],[Bruto tov vorige schijf]]-Table1[[#This Row],[Netto tov vorige schijf]])/MAX(Table1[[#This Row],[Bruto tov vorige schijf]],1)</f>
        <v>0.55500000000029104</v>
      </c>
    </row>
    <row r="6192" spans="1:12" x14ac:dyDescent="0.25">
      <c r="A6192" s="14">
        <v>69741</v>
      </c>
      <c r="B6192" s="6">
        <f>LoonHeffing2020(Table1[[#This Row],[Belastbaar loon]])</f>
        <v>26198.073</v>
      </c>
      <c r="C6192" s="6">
        <f>AlgemeneHeffingsKorting2020(Table1[[#This Row],[Belastbaar loon]])</f>
        <v>0</v>
      </c>
      <c r="D6192" s="14">
        <f>ArbeidsKorting2020(Table1[[#This Row],[Belastbaar loon]])</f>
        <v>1731.78</v>
      </c>
      <c r="E6192" s="14">
        <f>MAX(Table1[[#This Row],[Loonheffing]]-Table1[[#This Row],[Algemene Heffingskorting]]-Table1[[#This Row],[Arbeidskorting]],0)</f>
        <v>24466.293000000001</v>
      </c>
      <c r="F6192" s="6">
        <f>Table1[[#This Row],[Belastbaar loon]]-Table1[[#This Row],[Belasting]]</f>
        <v>45274.706999999995</v>
      </c>
      <c r="G6192" s="2">
        <f>(Table1[[#This Row],[Belastbaar loon]]-Table1[[#This Row],[Netto loon]])/Table1[[#This Row],[Belastbaar loon]]</f>
        <v>0.35081649245063884</v>
      </c>
      <c r="H6192" s="14">
        <f t="shared" ca="1" si="91"/>
        <v>24460.742999999999</v>
      </c>
      <c r="I6192" s="14">
        <f ca="1">IF(ROW()=2, Table1[[#This Row],[Netto loon]], INDIRECT(ADDRESS(ROW()-1,COLUMN(F:F))))</f>
        <v>45270.256999999998</v>
      </c>
      <c r="J6192" s="6">
        <f ca="1">IF(ROW()=2, 0, Table1[[#This Row],[Belastbaar loon]]-INDIRECT(ADDRESS(ROW()-1,COLUMN(A:A))))</f>
        <v>10</v>
      </c>
      <c r="K6192" s="6">
        <f ca="1">Table1[[#This Row],[Netto loon]]-Table1[[#This Row],[Netto vorige schijf]]</f>
        <v>4.4499999999970896</v>
      </c>
      <c r="L6192" s="2">
        <f ca="1">(Table1[[#This Row],[Bruto tov vorige schijf]]-Table1[[#This Row],[Netto tov vorige schijf]])/MAX(Table1[[#This Row],[Bruto tov vorige schijf]],1)</f>
        <v>0.55500000000029104</v>
      </c>
    </row>
    <row r="6193" spans="1:12" x14ac:dyDescent="0.25">
      <c r="A6193" s="14">
        <v>69751</v>
      </c>
      <c r="B6193" s="6">
        <f>LoonHeffing2020(Table1[[#This Row],[Belastbaar loon]])</f>
        <v>26203.023000000001</v>
      </c>
      <c r="C6193" s="6">
        <f>AlgemeneHeffingsKorting2020(Table1[[#This Row],[Belastbaar loon]])</f>
        <v>0</v>
      </c>
      <c r="D6193" s="14">
        <f>ArbeidsKorting2020(Table1[[#This Row],[Belastbaar loon]])</f>
        <v>1731.18</v>
      </c>
      <c r="E6193" s="14">
        <f>MAX(Table1[[#This Row],[Loonheffing]]-Table1[[#This Row],[Algemene Heffingskorting]]-Table1[[#This Row],[Arbeidskorting]],0)</f>
        <v>24471.843000000001</v>
      </c>
      <c r="F6193" s="6">
        <f>Table1[[#This Row],[Belastbaar loon]]-Table1[[#This Row],[Belasting]]</f>
        <v>45279.156999999999</v>
      </c>
      <c r="G6193" s="2">
        <f>(Table1[[#This Row],[Belastbaar loon]]-Table1[[#This Row],[Netto loon]])/Table1[[#This Row],[Belastbaar loon]]</f>
        <v>0.35084576565210535</v>
      </c>
      <c r="H6193" s="14">
        <f t="shared" ca="1" si="91"/>
        <v>24466.293000000001</v>
      </c>
      <c r="I6193" s="14">
        <f ca="1">IF(ROW()=2, Table1[[#This Row],[Netto loon]], INDIRECT(ADDRESS(ROW()-1,COLUMN(F:F))))</f>
        <v>45274.706999999995</v>
      </c>
      <c r="J6193" s="6">
        <f ca="1">IF(ROW()=2, 0, Table1[[#This Row],[Belastbaar loon]]-INDIRECT(ADDRESS(ROW()-1,COLUMN(A:A))))</f>
        <v>10</v>
      </c>
      <c r="K6193" s="6">
        <f ca="1">Table1[[#This Row],[Netto loon]]-Table1[[#This Row],[Netto vorige schijf]]</f>
        <v>4.4500000000043656</v>
      </c>
      <c r="L6193" s="2">
        <f ca="1">(Table1[[#This Row],[Bruto tov vorige schijf]]-Table1[[#This Row],[Netto tov vorige schijf]])/MAX(Table1[[#This Row],[Bruto tov vorige schijf]],1)</f>
        <v>0.5549999999995634</v>
      </c>
    </row>
    <row r="6194" spans="1:12" x14ac:dyDescent="0.25">
      <c r="A6194" s="14">
        <v>69761</v>
      </c>
      <c r="B6194" s="6">
        <f>LoonHeffing2020(Table1[[#This Row],[Belastbaar loon]])</f>
        <v>26207.972999999998</v>
      </c>
      <c r="C6194" s="6">
        <f>AlgemeneHeffingsKorting2020(Table1[[#This Row],[Belastbaar loon]])</f>
        <v>0</v>
      </c>
      <c r="D6194" s="14">
        <f>ArbeidsKorting2020(Table1[[#This Row],[Belastbaar loon]])</f>
        <v>1730.5800000000002</v>
      </c>
      <c r="E6194" s="14">
        <f>MAX(Table1[[#This Row],[Loonheffing]]-Table1[[#This Row],[Algemene Heffingskorting]]-Table1[[#This Row],[Arbeidskorting]],0)</f>
        <v>24477.392999999996</v>
      </c>
      <c r="F6194" s="6">
        <f>Table1[[#This Row],[Belastbaar loon]]-Table1[[#This Row],[Belasting]]</f>
        <v>45283.607000000004</v>
      </c>
      <c r="G6194" s="2">
        <f>(Table1[[#This Row],[Belastbaar loon]]-Table1[[#This Row],[Netto loon]])/Table1[[#This Row],[Belastbaar loon]]</f>
        <v>0.35087503046114588</v>
      </c>
      <c r="H6194" s="14">
        <f t="shared" ca="1" si="91"/>
        <v>24471.843000000001</v>
      </c>
      <c r="I6194" s="14">
        <f ca="1">IF(ROW()=2, Table1[[#This Row],[Netto loon]], INDIRECT(ADDRESS(ROW()-1,COLUMN(F:F))))</f>
        <v>45279.156999999999</v>
      </c>
      <c r="J6194" s="6">
        <f ca="1">IF(ROW()=2, 0, Table1[[#This Row],[Belastbaar loon]]-INDIRECT(ADDRESS(ROW()-1,COLUMN(A:A))))</f>
        <v>10</v>
      </c>
      <c r="K6194" s="6">
        <f ca="1">Table1[[#This Row],[Netto loon]]-Table1[[#This Row],[Netto vorige schijf]]</f>
        <v>4.4500000000043656</v>
      </c>
      <c r="L6194" s="2">
        <f ca="1">(Table1[[#This Row],[Bruto tov vorige schijf]]-Table1[[#This Row],[Netto tov vorige schijf]])/MAX(Table1[[#This Row],[Bruto tov vorige schijf]],1)</f>
        <v>0.5549999999995634</v>
      </c>
    </row>
    <row r="6195" spans="1:12" x14ac:dyDescent="0.25">
      <c r="A6195" s="14">
        <v>69771</v>
      </c>
      <c r="B6195" s="6">
        <f>LoonHeffing2020(Table1[[#This Row],[Belastbaar loon]])</f>
        <v>26212.922999999999</v>
      </c>
      <c r="C6195" s="6">
        <f>AlgemeneHeffingsKorting2020(Table1[[#This Row],[Belastbaar loon]])</f>
        <v>0</v>
      </c>
      <c r="D6195" s="14">
        <f>ArbeidsKorting2020(Table1[[#This Row],[Belastbaar loon]])</f>
        <v>1729.98</v>
      </c>
      <c r="E6195" s="14">
        <f>MAX(Table1[[#This Row],[Loonheffing]]-Table1[[#This Row],[Algemene Heffingskorting]]-Table1[[#This Row],[Arbeidskorting]],0)</f>
        <v>24482.942999999999</v>
      </c>
      <c r="F6195" s="6">
        <f>Table1[[#This Row],[Belastbaar loon]]-Table1[[#This Row],[Belasting]]</f>
        <v>45288.057000000001</v>
      </c>
      <c r="G6195" s="2">
        <f>(Table1[[#This Row],[Belastbaar loon]]-Table1[[#This Row],[Netto loon]])/Table1[[#This Row],[Belastbaar loon]]</f>
        <v>0.35090428688136904</v>
      </c>
      <c r="H6195" s="14">
        <f t="shared" ca="1" si="91"/>
        <v>24477.392999999996</v>
      </c>
      <c r="I6195" s="14">
        <f ca="1">IF(ROW()=2, Table1[[#This Row],[Netto loon]], INDIRECT(ADDRESS(ROW()-1,COLUMN(F:F))))</f>
        <v>45283.607000000004</v>
      </c>
      <c r="J6195" s="6">
        <f ca="1">IF(ROW()=2, 0, Table1[[#This Row],[Belastbaar loon]]-INDIRECT(ADDRESS(ROW()-1,COLUMN(A:A))))</f>
        <v>10</v>
      </c>
      <c r="K6195" s="6">
        <f ca="1">Table1[[#This Row],[Netto loon]]-Table1[[#This Row],[Netto vorige schijf]]</f>
        <v>4.4499999999970896</v>
      </c>
      <c r="L6195" s="2">
        <f ca="1">(Table1[[#This Row],[Bruto tov vorige schijf]]-Table1[[#This Row],[Netto tov vorige schijf]])/MAX(Table1[[#This Row],[Bruto tov vorige schijf]],1)</f>
        <v>0.55500000000029104</v>
      </c>
    </row>
    <row r="6196" spans="1:12" x14ac:dyDescent="0.25">
      <c r="A6196" s="14">
        <v>69781</v>
      </c>
      <c r="B6196" s="6">
        <f>LoonHeffing2020(Table1[[#This Row],[Belastbaar loon]])</f>
        <v>26217.873</v>
      </c>
      <c r="C6196" s="6">
        <f>AlgemeneHeffingsKorting2020(Table1[[#This Row],[Belastbaar loon]])</f>
        <v>0</v>
      </c>
      <c r="D6196" s="14">
        <f>ArbeidsKorting2020(Table1[[#This Row],[Belastbaar loon]])</f>
        <v>1729.38</v>
      </c>
      <c r="E6196" s="14">
        <f>MAX(Table1[[#This Row],[Loonheffing]]-Table1[[#This Row],[Algemene Heffingskorting]]-Table1[[#This Row],[Arbeidskorting]],0)</f>
        <v>24488.492999999999</v>
      </c>
      <c r="F6196" s="6">
        <f>Table1[[#This Row],[Belastbaar loon]]-Table1[[#This Row],[Belasting]]</f>
        <v>45292.506999999998</v>
      </c>
      <c r="G6196" s="2">
        <f>(Table1[[#This Row],[Belastbaar loon]]-Table1[[#This Row],[Netto loon]])/Table1[[#This Row],[Belastbaar loon]]</f>
        <v>0.3509335349163813</v>
      </c>
      <c r="H6196" s="14">
        <f t="shared" ca="1" si="91"/>
        <v>24482.942999999999</v>
      </c>
      <c r="I6196" s="14">
        <f ca="1">IF(ROW()=2, Table1[[#This Row],[Netto loon]], INDIRECT(ADDRESS(ROW()-1,COLUMN(F:F))))</f>
        <v>45288.057000000001</v>
      </c>
      <c r="J6196" s="6">
        <f ca="1">IF(ROW()=2, 0, Table1[[#This Row],[Belastbaar loon]]-INDIRECT(ADDRESS(ROW()-1,COLUMN(A:A))))</f>
        <v>10</v>
      </c>
      <c r="K6196" s="6">
        <f ca="1">Table1[[#This Row],[Netto loon]]-Table1[[#This Row],[Netto vorige schijf]]</f>
        <v>4.4499999999970896</v>
      </c>
      <c r="L6196" s="2">
        <f ca="1">(Table1[[#This Row],[Bruto tov vorige schijf]]-Table1[[#This Row],[Netto tov vorige schijf]])/MAX(Table1[[#This Row],[Bruto tov vorige schijf]],1)</f>
        <v>0.55500000000029104</v>
      </c>
    </row>
    <row r="6197" spans="1:12" x14ac:dyDescent="0.25">
      <c r="A6197" s="14">
        <v>69791</v>
      </c>
      <c r="B6197" s="6">
        <f>LoonHeffing2020(Table1[[#This Row],[Belastbaar loon]])</f>
        <v>26222.823</v>
      </c>
      <c r="C6197" s="6">
        <f>AlgemeneHeffingsKorting2020(Table1[[#This Row],[Belastbaar loon]])</f>
        <v>0</v>
      </c>
      <c r="D6197" s="14">
        <f>ArbeidsKorting2020(Table1[[#This Row],[Belastbaar loon]])</f>
        <v>1728.78</v>
      </c>
      <c r="E6197" s="14">
        <f>MAX(Table1[[#This Row],[Loonheffing]]-Table1[[#This Row],[Algemene Heffingskorting]]-Table1[[#This Row],[Arbeidskorting]],0)</f>
        <v>24494.043000000001</v>
      </c>
      <c r="F6197" s="6">
        <f>Table1[[#This Row],[Belastbaar loon]]-Table1[[#This Row],[Belasting]]</f>
        <v>45296.956999999995</v>
      </c>
      <c r="G6197" s="2">
        <f>(Table1[[#This Row],[Belastbaar loon]]-Table1[[#This Row],[Netto loon]])/Table1[[#This Row],[Belastbaar loon]]</f>
        <v>0.35096277456978703</v>
      </c>
      <c r="H6197" s="14">
        <f t="shared" ca="1" si="91"/>
        <v>24488.492999999999</v>
      </c>
      <c r="I6197" s="14">
        <f ca="1">IF(ROW()=2, Table1[[#This Row],[Netto loon]], INDIRECT(ADDRESS(ROW()-1,COLUMN(F:F))))</f>
        <v>45292.506999999998</v>
      </c>
      <c r="J6197" s="6">
        <f ca="1">IF(ROW()=2, 0, Table1[[#This Row],[Belastbaar loon]]-INDIRECT(ADDRESS(ROW()-1,COLUMN(A:A))))</f>
        <v>10</v>
      </c>
      <c r="K6197" s="6">
        <f ca="1">Table1[[#This Row],[Netto loon]]-Table1[[#This Row],[Netto vorige schijf]]</f>
        <v>4.4499999999970896</v>
      </c>
      <c r="L6197" s="2">
        <f ca="1">(Table1[[#This Row],[Bruto tov vorige schijf]]-Table1[[#This Row],[Netto tov vorige schijf]])/MAX(Table1[[#This Row],[Bruto tov vorige schijf]],1)</f>
        <v>0.55500000000029104</v>
      </c>
    </row>
    <row r="6198" spans="1:12" x14ac:dyDescent="0.25">
      <c r="A6198" s="14">
        <v>69801</v>
      </c>
      <c r="B6198" s="6">
        <f>LoonHeffing2020(Table1[[#This Row],[Belastbaar loon]])</f>
        <v>26227.773000000001</v>
      </c>
      <c r="C6198" s="6">
        <f>AlgemeneHeffingsKorting2020(Table1[[#This Row],[Belastbaar loon]])</f>
        <v>0</v>
      </c>
      <c r="D6198" s="14">
        <f>ArbeidsKorting2020(Table1[[#This Row],[Belastbaar loon]])</f>
        <v>1728.18</v>
      </c>
      <c r="E6198" s="14">
        <f>MAX(Table1[[#This Row],[Loonheffing]]-Table1[[#This Row],[Algemene Heffingskorting]]-Table1[[#This Row],[Arbeidskorting]],0)</f>
        <v>24499.593000000001</v>
      </c>
      <c r="F6198" s="6">
        <f>Table1[[#This Row],[Belastbaar loon]]-Table1[[#This Row],[Belasting]]</f>
        <v>45301.406999999999</v>
      </c>
      <c r="G6198" s="2">
        <f>(Table1[[#This Row],[Belastbaar loon]]-Table1[[#This Row],[Netto loon]])/Table1[[#This Row],[Belastbaar loon]]</f>
        <v>0.35099200584518847</v>
      </c>
      <c r="H6198" s="14">
        <f t="shared" ca="1" si="91"/>
        <v>24494.043000000001</v>
      </c>
      <c r="I6198" s="14">
        <f ca="1">IF(ROW()=2, Table1[[#This Row],[Netto loon]], INDIRECT(ADDRESS(ROW()-1,COLUMN(F:F))))</f>
        <v>45296.956999999995</v>
      </c>
      <c r="J6198" s="6">
        <f ca="1">IF(ROW()=2, 0, Table1[[#This Row],[Belastbaar loon]]-INDIRECT(ADDRESS(ROW()-1,COLUMN(A:A))))</f>
        <v>10</v>
      </c>
      <c r="K6198" s="6">
        <f ca="1">Table1[[#This Row],[Netto loon]]-Table1[[#This Row],[Netto vorige schijf]]</f>
        <v>4.4500000000043656</v>
      </c>
      <c r="L6198" s="2">
        <f ca="1">(Table1[[#This Row],[Bruto tov vorige schijf]]-Table1[[#This Row],[Netto tov vorige schijf]])/MAX(Table1[[#This Row],[Bruto tov vorige schijf]],1)</f>
        <v>0.5549999999995634</v>
      </c>
    </row>
    <row r="6199" spans="1:12" x14ac:dyDescent="0.25">
      <c r="A6199" s="14">
        <v>69811</v>
      </c>
      <c r="B6199" s="6">
        <f>LoonHeffing2020(Table1[[#This Row],[Belastbaar loon]])</f>
        <v>26232.722999999998</v>
      </c>
      <c r="C6199" s="6">
        <f>AlgemeneHeffingsKorting2020(Table1[[#This Row],[Belastbaar loon]])</f>
        <v>0</v>
      </c>
      <c r="D6199" s="14">
        <f>ArbeidsKorting2020(Table1[[#This Row],[Belastbaar loon]])</f>
        <v>1727.5800000000002</v>
      </c>
      <c r="E6199" s="14">
        <f>MAX(Table1[[#This Row],[Loonheffing]]-Table1[[#This Row],[Algemene Heffingskorting]]-Table1[[#This Row],[Arbeidskorting]],0)</f>
        <v>24505.142999999996</v>
      </c>
      <c r="F6199" s="6">
        <f>Table1[[#This Row],[Belastbaar loon]]-Table1[[#This Row],[Belasting]]</f>
        <v>45305.857000000004</v>
      </c>
      <c r="G6199" s="2">
        <f>(Table1[[#This Row],[Belastbaar loon]]-Table1[[#This Row],[Netto loon]])/Table1[[#This Row],[Belastbaar loon]]</f>
        <v>0.35102122874618608</v>
      </c>
      <c r="H6199" s="14">
        <f t="shared" ca="1" si="91"/>
        <v>24499.593000000001</v>
      </c>
      <c r="I6199" s="14">
        <f ca="1">IF(ROW()=2, Table1[[#This Row],[Netto loon]], INDIRECT(ADDRESS(ROW()-1,COLUMN(F:F))))</f>
        <v>45301.406999999999</v>
      </c>
      <c r="J6199" s="6">
        <f ca="1">IF(ROW()=2, 0, Table1[[#This Row],[Belastbaar loon]]-INDIRECT(ADDRESS(ROW()-1,COLUMN(A:A))))</f>
        <v>10</v>
      </c>
      <c r="K6199" s="6">
        <f ca="1">Table1[[#This Row],[Netto loon]]-Table1[[#This Row],[Netto vorige schijf]]</f>
        <v>4.4500000000043656</v>
      </c>
      <c r="L6199" s="2">
        <f ca="1">(Table1[[#This Row],[Bruto tov vorige schijf]]-Table1[[#This Row],[Netto tov vorige schijf]])/MAX(Table1[[#This Row],[Bruto tov vorige schijf]],1)</f>
        <v>0.5549999999995634</v>
      </c>
    </row>
    <row r="6200" spans="1:12" x14ac:dyDescent="0.25">
      <c r="A6200" s="14">
        <v>69821</v>
      </c>
      <c r="B6200" s="6">
        <f>LoonHeffing2020(Table1[[#This Row],[Belastbaar loon]])</f>
        <v>26237.672999999999</v>
      </c>
      <c r="C6200" s="6">
        <f>AlgemeneHeffingsKorting2020(Table1[[#This Row],[Belastbaar loon]])</f>
        <v>0</v>
      </c>
      <c r="D6200" s="14">
        <f>ArbeidsKorting2020(Table1[[#This Row],[Belastbaar loon]])</f>
        <v>1726.98</v>
      </c>
      <c r="E6200" s="14">
        <f>MAX(Table1[[#This Row],[Loonheffing]]-Table1[[#This Row],[Algemene Heffingskorting]]-Table1[[#This Row],[Arbeidskorting]],0)</f>
        <v>24510.692999999999</v>
      </c>
      <c r="F6200" s="6">
        <f>Table1[[#This Row],[Belastbaar loon]]-Table1[[#This Row],[Belasting]]</f>
        <v>45310.307000000001</v>
      </c>
      <c r="G6200" s="2">
        <f>(Table1[[#This Row],[Belastbaar loon]]-Table1[[#This Row],[Netto loon]])/Table1[[#This Row],[Belastbaar loon]]</f>
        <v>0.35105044327637813</v>
      </c>
      <c r="H6200" s="14">
        <f t="shared" ca="1" si="91"/>
        <v>24505.142999999996</v>
      </c>
      <c r="I6200" s="14">
        <f ca="1">IF(ROW()=2, Table1[[#This Row],[Netto loon]], INDIRECT(ADDRESS(ROW()-1,COLUMN(F:F))))</f>
        <v>45305.857000000004</v>
      </c>
      <c r="J6200" s="6">
        <f ca="1">IF(ROW()=2, 0, Table1[[#This Row],[Belastbaar loon]]-INDIRECT(ADDRESS(ROW()-1,COLUMN(A:A))))</f>
        <v>10</v>
      </c>
      <c r="K6200" s="6">
        <f ca="1">Table1[[#This Row],[Netto loon]]-Table1[[#This Row],[Netto vorige schijf]]</f>
        <v>4.4499999999970896</v>
      </c>
      <c r="L6200" s="2">
        <f ca="1">(Table1[[#This Row],[Bruto tov vorige schijf]]-Table1[[#This Row],[Netto tov vorige schijf]])/MAX(Table1[[#This Row],[Bruto tov vorige schijf]],1)</f>
        <v>0.55500000000029104</v>
      </c>
    </row>
    <row r="6201" spans="1:12" x14ac:dyDescent="0.25">
      <c r="A6201" s="14">
        <v>69831</v>
      </c>
      <c r="B6201" s="6">
        <f>LoonHeffing2020(Table1[[#This Row],[Belastbaar loon]])</f>
        <v>26242.623</v>
      </c>
      <c r="C6201" s="6">
        <f>AlgemeneHeffingsKorting2020(Table1[[#This Row],[Belastbaar loon]])</f>
        <v>0</v>
      </c>
      <c r="D6201" s="14">
        <f>ArbeidsKorting2020(Table1[[#This Row],[Belastbaar loon]])</f>
        <v>1726.38</v>
      </c>
      <c r="E6201" s="14">
        <f>MAX(Table1[[#This Row],[Loonheffing]]-Table1[[#This Row],[Algemene Heffingskorting]]-Table1[[#This Row],[Arbeidskorting]],0)</f>
        <v>24516.242999999999</v>
      </c>
      <c r="F6201" s="6">
        <f>Table1[[#This Row],[Belastbaar loon]]-Table1[[#This Row],[Belasting]]</f>
        <v>45314.756999999998</v>
      </c>
      <c r="G6201" s="2">
        <f>(Table1[[#This Row],[Belastbaar loon]]-Table1[[#This Row],[Netto loon]])/Table1[[#This Row],[Belastbaar loon]]</f>
        <v>0.35107964943936076</v>
      </c>
      <c r="H6201" s="14">
        <f t="shared" ca="1" si="91"/>
        <v>24510.692999999999</v>
      </c>
      <c r="I6201" s="14">
        <f ca="1">IF(ROW()=2, Table1[[#This Row],[Netto loon]], INDIRECT(ADDRESS(ROW()-1,COLUMN(F:F))))</f>
        <v>45310.307000000001</v>
      </c>
      <c r="J6201" s="6">
        <f ca="1">IF(ROW()=2, 0, Table1[[#This Row],[Belastbaar loon]]-INDIRECT(ADDRESS(ROW()-1,COLUMN(A:A))))</f>
        <v>10</v>
      </c>
      <c r="K6201" s="6">
        <f ca="1">Table1[[#This Row],[Netto loon]]-Table1[[#This Row],[Netto vorige schijf]]</f>
        <v>4.4499999999970896</v>
      </c>
      <c r="L6201" s="2">
        <f ca="1">(Table1[[#This Row],[Bruto tov vorige schijf]]-Table1[[#This Row],[Netto tov vorige schijf]])/MAX(Table1[[#This Row],[Bruto tov vorige schijf]],1)</f>
        <v>0.55500000000029104</v>
      </c>
    </row>
    <row r="6202" spans="1:12" x14ac:dyDescent="0.25">
      <c r="A6202" s="14">
        <v>69841</v>
      </c>
      <c r="B6202" s="6">
        <f>LoonHeffing2020(Table1[[#This Row],[Belastbaar loon]])</f>
        <v>26247.573</v>
      </c>
      <c r="C6202" s="6">
        <f>AlgemeneHeffingsKorting2020(Table1[[#This Row],[Belastbaar loon]])</f>
        <v>0</v>
      </c>
      <c r="D6202" s="14">
        <f>ArbeidsKorting2020(Table1[[#This Row],[Belastbaar loon]])</f>
        <v>1725.78</v>
      </c>
      <c r="E6202" s="14">
        <f>MAX(Table1[[#This Row],[Loonheffing]]-Table1[[#This Row],[Algemene Heffingskorting]]-Table1[[#This Row],[Arbeidskorting]],0)</f>
        <v>24521.793000000001</v>
      </c>
      <c r="F6202" s="6">
        <f>Table1[[#This Row],[Belastbaar loon]]-Table1[[#This Row],[Belasting]]</f>
        <v>45319.206999999995</v>
      </c>
      <c r="G6202" s="2">
        <f>(Table1[[#This Row],[Belastbaar loon]]-Table1[[#This Row],[Netto loon]])/Table1[[#This Row],[Belastbaar loon]]</f>
        <v>0.35110884723872804</v>
      </c>
      <c r="H6202" s="14">
        <f t="shared" ca="1" si="91"/>
        <v>24516.242999999999</v>
      </c>
      <c r="I6202" s="14">
        <f ca="1">IF(ROW()=2, Table1[[#This Row],[Netto loon]], INDIRECT(ADDRESS(ROW()-1,COLUMN(F:F))))</f>
        <v>45314.756999999998</v>
      </c>
      <c r="J6202" s="6">
        <f ca="1">IF(ROW()=2, 0, Table1[[#This Row],[Belastbaar loon]]-INDIRECT(ADDRESS(ROW()-1,COLUMN(A:A))))</f>
        <v>10</v>
      </c>
      <c r="K6202" s="6">
        <f ca="1">Table1[[#This Row],[Netto loon]]-Table1[[#This Row],[Netto vorige schijf]]</f>
        <v>4.4499999999970896</v>
      </c>
      <c r="L6202" s="2">
        <f ca="1">(Table1[[#This Row],[Bruto tov vorige schijf]]-Table1[[#This Row],[Netto tov vorige schijf]])/MAX(Table1[[#This Row],[Bruto tov vorige schijf]],1)</f>
        <v>0.55500000000029104</v>
      </c>
    </row>
    <row r="6203" spans="1:12" x14ac:dyDescent="0.25">
      <c r="A6203" s="14">
        <v>69851</v>
      </c>
      <c r="B6203" s="6">
        <f>LoonHeffing2020(Table1[[#This Row],[Belastbaar loon]])</f>
        <v>26252.523000000001</v>
      </c>
      <c r="C6203" s="6">
        <f>AlgemeneHeffingsKorting2020(Table1[[#This Row],[Belastbaar loon]])</f>
        <v>0</v>
      </c>
      <c r="D6203" s="14">
        <f>ArbeidsKorting2020(Table1[[#This Row],[Belastbaar loon]])</f>
        <v>1725.18</v>
      </c>
      <c r="E6203" s="14">
        <f>MAX(Table1[[#This Row],[Loonheffing]]-Table1[[#This Row],[Algemene Heffingskorting]]-Table1[[#This Row],[Arbeidskorting]],0)</f>
        <v>24527.343000000001</v>
      </c>
      <c r="F6203" s="6">
        <f>Table1[[#This Row],[Belastbaar loon]]-Table1[[#This Row],[Belasting]]</f>
        <v>45323.656999999999</v>
      </c>
      <c r="G6203" s="2">
        <f>(Table1[[#This Row],[Belastbaar loon]]-Table1[[#This Row],[Netto loon]])/Table1[[#This Row],[Belastbaar loon]]</f>
        <v>0.35113803667807192</v>
      </c>
      <c r="H6203" s="14">
        <f t="shared" ca="1" si="91"/>
        <v>24521.793000000001</v>
      </c>
      <c r="I6203" s="14">
        <f ca="1">IF(ROW()=2, Table1[[#This Row],[Netto loon]], INDIRECT(ADDRESS(ROW()-1,COLUMN(F:F))))</f>
        <v>45319.206999999995</v>
      </c>
      <c r="J6203" s="6">
        <f ca="1">IF(ROW()=2, 0, Table1[[#This Row],[Belastbaar loon]]-INDIRECT(ADDRESS(ROW()-1,COLUMN(A:A))))</f>
        <v>10</v>
      </c>
      <c r="K6203" s="6">
        <f ca="1">Table1[[#This Row],[Netto loon]]-Table1[[#This Row],[Netto vorige schijf]]</f>
        <v>4.4500000000043656</v>
      </c>
      <c r="L6203" s="2">
        <f ca="1">(Table1[[#This Row],[Bruto tov vorige schijf]]-Table1[[#This Row],[Netto tov vorige schijf]])/MAX(Table1[[#This Row],[Bruto tov vorige schijf]],1)</f>
        <v>0.5549999999995634</v>
      </c>
    </row>
    <row r="6204" spans="1:12" x14ac:dyDescent="0.25">
      <c r="A6204" s="14">
        <v>69861</v>
      </c>
      <c r="B6204" s="6">
        <f>LoonHeffing2020(Table1[[#This Row],[Belastbaar loon]])</f>
        <v>26257.472999999998</v>
      </c>
      <c r="C6204" s="6">
        <f>AlgemeneHeffingsKorting2020(Table1[[#This Row],[Belastbaar loon]])</f>
        <v>0</v>
      </c>
      <c r="D6204" s="14">
        <f>ArbeidsKorting2020(Table1[[#This Row],[Belastbaar loon]])</f>
        <v>1724.5800000000002</v>
      </c>
      <c r="E6204" s="14">
        <f>MAX(Table1[[#This Row],[Loonheffing]]-Table1[[#This Row],[Algemene Heffingskorting]]-Table1[[#This Row],[Arbeidskorting]],0)</f>
        <v>24532.892999999996</v>
      </c>
      <c r="F6204" s="6">
        <f>Table1[[#This Row],[Belastbaar loon]]-Table1[[#This Row],[Belasting]]</f>
        <v>45328.107000000004</v>
      </c>
      <c r="G6204" s="2">
        <f>(Table1[[#This Row],[Belastbaar loon]]-Table1[[#This Row],[Netto loon]])/Table1[[#This Row],[Belastbaar loon]]</f>
        <v>0.35116721776098248</v>
      </c>
      <c r="H6204" s="14">
        <f t="shared" ca="1" si="91"/>
        <v>24527.343000000001</v>
      </c>
      <c r="I6204" s="14">
        <f ca="1">IF(ROW()=2, Table1[[#This Row],[Netto loon]], INDIRECT(ADDRESS(ROW()-1,COLUMN(F:F))))</f>
        <v>45323.656999999999</v>
      </c>
      <c r="J6204" s="6">
        <f ca="1">IF(ROW()=2, 0, Table1[[#This Row],[Belastbaar loon]]-INDIRECT(ADDRESS(ROW()-1,COLUMN(A:A))))</f>
        <v>10</v>
      </c>
      <c r="K6204" s="6">
        <f ca="1">Table1[[#This Row],[Netto loon]]-Table1[[#This Row],[Netto vorige schijf]]</f>
        <v>4.4500000000043656</v>
      </c>
      <c r="L6204" s="2">
        <f ca="1">(Table1[[#This Row],[Bruto tov vorige schijf]]-Table1[[#This Row],[Netto tov vorige schijf]])/MAX(Table1[[#This Row],[Bruto tov vorige schijf]],1)</f>
        <v>0.5549999999995634</v>
      </c>
    </row>
    <row r="6205" spans="1:12" x14ac:dyDescent="0.25">
      <c r="A6205" s="14">
        <v>69871</v>
      </c>
      <c r="B6205" s="6">
        <f>LoonHeffing2020(Table1[[#This Row],[Belastbaar loon]])</f>
        <v>26262.422999999999</v>
      </c>
      <c r="C6205" s="6">
        <f>AlgemeneHeffingsKorting2020(Table1[[#This Row],[Belastbaar loon]])</f>
        <v>0</v>
      </c>
      <c r="D6205" s="14">
        <f>ArbeidsKorting2020(Table1[[#This Row],[Belastbaar loon]])</f>
        <v>1723.98</v>
      </c>
      <c r="E6205" s="14">
        <f>MAX(Table1[[#This Row],[Loonheffing]]-Table1[[#This Row],[Algemene Heffingskorting]]-Table1[[#This Row],[Arbeidskorting]],0)</f>
        <v>24538.442999999999</v>
      </c>
      <c r="F6205" s="6">
        <f>Table1[[#This Row],[Belastbaar loon]]-Table1[[#This Row],[Belasting]]</f>
        <v>45332.557000000001</v>
      </c>
      <c r="G6205" s="2">
        <f>(Table1[[#This Row],[Belastbaar loon]]-Table1[[#This Row],[Netto loon]])/Table1[[#This Row],[Belastbaar loon]]</f>
        <v>0.35119639049104778</v>
      </c>
      <c r="H6205" s="14">
        <f t="shared" ca="1" si="91"/>
        <v>24532.892999999996</v>
      </c>
      <c r="I6205" s="14">
        <f ca="1">IF(ROW()=2, Table1[[#This Row],[Netto loon]], INDIRECT(ADDRESS(ROW()-1,COLUMN(F:F))))</f>
        <v>45328.107000000004</v>
      </c>
      <c r="J6205" s="6">
        <f ca="1">IF(ROW()=2, 0, Table1[[#This Row],[Belastbaar loon]]-INDIRECT(ADDRESS(ROW()-1,COLUMN(A:A))))</f>
        <v>10</v>
      </c>
      <c r="K6205" s="6">
        <f ca="1">Table1[[#This Row],[Netto loon]]-Table1[[#This Row],[Netto vorige schijf]]</f>
        <v>4.4499999999970896</v>
      </c>
      <c r="L6205" s="2">
        <f ca="1">(Table1[[#This Row],[Bruto tov vorige schijf]]-Table1[[#This Row],[Netto tov vorige schijf]])/MAX(Table1[[#This Row],[Bruto tov vorige schijf]],1)</f>
        <v>0.55500000000029104</v>
      </c>
    </row>
    <row r="6206" spans="1:12" x14ac:dyDescent="0.25">
      <c r="A6206" s="14">
        <v>69881</v>
      </c>
      <c r="B6206" s="6">
        <f>LoonHeffing2020(Table1[[#This Row],[Belastbaar loon]])</f>
        <v>26267.373</v>
      </c>
      <c r="C6206" s="6">
        <f>AlgemeneHeffingsKorting2020(Table1[[#This Row],[Belastbaar loon]])</f>
        <v>0</v>
      </c>
      <c r="D6206" s="14">
        <f>ArbeidsKorting2020(Table1[[#This Row],[Belastbaar loon]])</f>
        <v>1723.38</v>
      </c>
      <c r="E6206" s="14">
        <f>MAX(Table1[[#This Row],[Loonheffing]]-Table1[[#This Row],[Algemene Heffingskorting]]-Table1[[#This Row],[Arbeidskorting]],0)</f>
        <v>24543.992999999999</v>
      </c>
      <c r="F6206" s="6">
        <f>Table1[[#This Row],[Belastbaar loon]]-Table1[[#This Row],[Belasting]]</f>
        <v>45337.006999999998</v>
      </c>
      <c r="G6206" s="2">
        <f>(Table1[[#This Row],[Belastbaar loon]]-Table1[[#This Row],[Netto loon]])/Table1[[#This Row],[Belastbaar loon]]</f>
        <v>0.35122555487185358</v>
      </c>
      <c r="H6206" s="14">
        <f t="shared" ca="1" si="91"/>
        <v>24538.442999999999</v>
      </c>
      <c r="I6206" s="14">
        <f ca="1">IF(ROW()=2, Table1[[#This Row],[Netto loon]], INDIRECT(ADDRESS(ROW()-1,COLUMN(F:F))))</f>
        <v>45332.557000000001</v>
      </c>
      <c r="J6206" s="6">
        <f ca="1">IF(ROW()=2, 0, Table1[[#This Row],[Belastbaar loon]]-INDIRECT(ADDRESS(ROW()-1,COLUMN(A:A))))</f>
        <v>10</v>
      </c>
      <c r="K6206" s="6">
        <f ca="1">Table1[[#This Row],[Netto loon]]-Table1[[#This Row],[Netto vorige schijf]]</f>
        <v>4.4499999999970896</v>
      </c>
      <c r="L6206" s="2">
        <f ca="1">(Table1[[#This Row],[Bruto tov vorige schijf]]-Table1[[#This Row],[Netto tov vorige schijf]])/MAX(Table1[[#This Row],[Bruto tov vorige schijf]],1)</f>
        <v>0.55500000000029104</v>
      </c>
    </row>
    <row r="6207" spans="1:12" x14ac:dyDescent="0.25">
      <c r="A6207" s="14">
        <v>69891</v>
      </c>
      <c r="B6207" s="6">
        <f>LoonHeffing2020(Table1[[#This Row],[Belastbaar loon]])</f>
        <v>26272.323</v>
      </c>
      <c r="C6207" s="6">
        <f>AlgemeneHeffingsKorting2020(Table1[[#This Row],[Belastbaar loon]])</f>
        <v>0</v>
      </c>
      <c r="D6207" s="14">
        <f>ArbeidsKorting2020(Table1[[#This Row],[Belastbaar loon]])</f>
        <v>1722.78</v>
      </c>
      <c r="E6207" s="14">
        <f>MAX(Table1[[#This Row],[Loonheffing]]-Table1[[#This Row],[Algemene Heffingskorting]]-Table1[[#This Row],[Arbeidskorting]],0)</f>
        <v>24549.543000000001</v>
      </c>
      <c r="F6207" s="6">
        <f>Table1[[#This Row],[Belastbaar loon]]-Table1[[#This Row],[Belasting]]</f>
        <v>45341.456999999995</v>
      </c>
      <c r="G6207" s="2">
        <f>(Table1[[#This Row],[Belastbaar loon]]-Table1[[#This Row],[Netto loon]])/Table1[[#This Row],[Belastbaar loon]]</f>
        <v>0.35125471090698379</v>
      </c>
      <c r="H6207" s="14">
        <f t="shared" ca="1" si="91"/>
        <v>24543.992999999999</v>
      </c>
      <c r="I6207" s="14">
        <f ca="1">IF(ROW()=2, Table1[[#This Row],[Netto loon]], INDIRECT(ADDRESS(ROW()-1,COLUMN(F:F))))</f>
        <v>45337.006999999998</v>
      </c>
      <c r="J6207" s="6">
        <f ca="1">IF(ROW()=2, 0, Table1[[#This Row],[Belastbaar loon]]-INDIRECT(ADDRESS(ROW()-1,COLUMN(A:A))))</f>
        <v>10</v>
      </c>
      <c r="K6207" s="6">
        <f ca="1">Table1[[#This Row],[Netto loon]]-Table1[[#This Row],[Netto vorige schijf]]</f>
        <v>4.4499999999970896</v>
      </c>
      <c r="L6207" s="2">
        <f ca="1">(Table1[[#This Row],[Bruto tov vorige schijf]]-Table1[[#This Row],[Netto tov vorige schijf]])/MAX(Table1[[#This Row],[Bruto tov vorige schijf]],1)</f>
        <v>0.55500000000029104</v>
      </c>
    </row>
    <row r="6208" spans="1:12" x14ac:dyDescent="0.25">
      <c r="A6208" s="14">
        <v>69901</v>
      </c>
      <c r="B6208" s="6">
        <f>LoonHeffing2020(Table1[[#This Row],[Belastbaar loon]])</f>
        <v>26277.273000000001</v>
      </c>
      <c r="C6208" s="6">
        <f>AlgemeneHeffingsKorting2020(Table1[[#This Row],[Belastbaar loon]])</f>
        <v>0</v>
      </c>
      <c r="D6208" s="14">
        <f>ArbeidsKorting2020(Table1[[#This Row],[Belastbaar loon]])</f>
        <v>1722.18</v>
      </c>
      <c r="E6208" s="14">
        <f>MAX(Table1[[#This Row],[Loonheffing]]-Table1[[#This Row],[Algemene Heffingskorting]]-Table1[[#This Row],[Arbeidskorting]],0)</f>
        <v>24555.093000000001</v>
      </c>
      <c r="F6208" s="6">
        <f>Table1[[#This Row],[Belastbaar loon]]-Table1[[#This Row],[Belasting]]</f>
        <v>45345.906999999999</v>
      </c>
      <c r="G6208" s="2">
        <f>(Table1[[#This Row],[Belastbaar loon]]-Table1[[#This Row],[Netto loon]])/Table1[[#This Row],[Belastbaar loon]]</f>
        <v>0.35128385860002004</v>
      </c>
      <c r="H6208" s="14">
        <f t="shared" ca="1" si="91"/>
        <v>24549.543000000001</v>
      </c>
      <c r="I6208" s="14">
        <f ca="1">IF(ROW()=2, Table1[[#This Row],[Netto loon]], INDIRECT(ADDRESS(ROW()-1,COLUMN(F:F))))</f>
        <v>45341.456999999995</v>
      </c>
      <c r="J6208" s="6">
        <f ca="1">IF(ROW()=2, 0, Table1[[#This Row],[Belastbaar loon]]-INDIRECT(ADDRESS(ROW()-1,COLUMN(A:A))))</f>
        <v>10</v>
      </c>
      <c r="K6208" s="6">
        <f ca="1">Table1[[#This Row],[Netto loon]]-Table1[[#This Row],[Netto vorige schijf]]</f>
        <v>4.4500000000043656</v>
      </c>
      <c r="L6208" s="2">
        <f ca="1">(Table1[[#This Row],[Bruto tov vorige schijf]]-Table1[[#This Row],[Netto tov vorige schijf]])/MAX(Table1[[#This Row],[Bruto tov vorige schijf]],1)</f>
        <v>0.5549999999995634</v>
      </c>
    </row>
    <row r="6209" spans="1:12" x14ac:dyDescent="0.25">
      <c r="A6209" s="14">
        <v>69911</v>
      </c>
      <c r="B6209" s="6">
        <f>LoonHeffing2020(Table1[[#This Row],[Belastbaar loon]])</f>
        <v>26282.222999999998</v>
      </c>
      <c r="C6209" s="6">
        <f>AlgemeneHeffingsKorting2020(Table1[[#This Row],[Belastbaar loon]])</f>
        <v>0</v>
      </c>
      <c r="D6209" s="14">
        <f>ArbeidsKorting2020(Table1[[#This Row],[Belastbaar loon]])</f>
        <v>1721.5800000000002</v>
      </c>
      <c r="E6209" s="14">
        <f>MAX(Table1[[#This Row],[Loonheffing]]-Table1[[#This Row],[Algemene Heffingskorting]]-Table1[[#This Row],[Arbeidskorting]],0)</f>
        <v>24560.642999999996</v>
      </c>
      <c r="F6209" s="6">
        <f>Table1[[#This Row],[Belastbaar loon]]-Table1[[#This Row],[Belasting]]</f>
        <v>45350.357000000004</v>
      </c>
      <c r="G6209" s="2">
        <f>(Table1[[#This Row],[Belastbaar loon]]-Table1[[#This Row],[Netto loon]])/Table1[[#This Row],[Belastbaar loon]]</f>
        <v>0.35131299795454213</v>
      </c>
      <c r="H6209" s="14">
        <f t="shared" ca="1" si="91"/>
        <v>24555.093000000001</v>
      </c>
      <c r="I6209" s="14">
        <f ca="1">IF(ROW()=2, Table1[[#This Row],[Netto loon]], INDIRECT(ADDRESS(ROW()-1,COLUMN(F:F))))</f>
        <v>45345.906999999999</v>
      </c>
      <c r="J6209" s="6">
        <f ca="1">IF(ROW()=2, 0, Table1[[#This Row],[Belastbaar loon]]-INDIRECT(ADDRESS(ROW()-1,COLUMN(A:A))))</f>
        <v>10</v>
      </c>
      <c r="K6209" s="6">
        <f ca="1">Table1[[#This Row],[Netto loon]]-Table1[[#This Row],[Netto vorige schijf]]</f>
        <v>4.4500000000043656</v>
      </c>
      <c r="L6209" s="2">
        <f ca="1">(Table1[[#This Row],[Bruto tov vorige schijf]]-Table1[[#This Row],[Netto tov vorige schijf]])/MAX(Table1[[#This Row],[Bruto tov vorige schijf]],1)</f>
        <v>0.5549999999995634</v>
      </c>
    </row>
    <row r="6210" spans="1:12" x14ac:dyDescent="0.25">
      <c r="A6210" s="14">
        <v>69921</v>
      </c>
      <c r="B6210" s="6">
        <f>LoonHeffing2020(Table1[[#This Row],[Belastbaar loon]])</f>
        <v>26287.172999999999</v>
      </c>
      <c r="C6210" s="6">
        <f>AlgemeneHeffingsKorting2020(Table1[[#This Row],[Belastbaar loon]])</f>
        <v>0</v>
      </c>
      <c r="D6210" s="14">
        <f>ArbeidsKorting2020(Table1[[#This Row],[Belastbaar loon]])</f>
        <v>1720.98</v>
      </c>
      <c r="E6210" s="14">
        <f>MAX(Table1[[#This Row],[Loonheffing]]-Table1[[#This Row],[Algemene Heffingskorting]]-Table1[[#This Row],[Arbeidskorting]],0)</f>
        <v>24566.192999999999</v>
      </c>
      <c r="F6210" s="6">
        <f>Table1[[#This Row],[Belastbaar loon]]-Table1[[#This Row],[Belasting]]</f>
        <v>45354.807000000001</v>
      </c>
      <c r="G6210" s="2">
        <f>(Table1[[#This Row],[Belastbaar loon]]-Table1[[#This Row],[Netto loon]])/Table1[[#This Row],[Belastbaar loon]]</f>
        <v>0.35134212897412792</v>
      </c>
      <c r="H6210" s="14">
        <f t="shared" ca="1" si="91"/>
        <v>24560.642999999996</v>
      </c>
      <c r="I6210" s="14">
        <f ca="1">IF(ROW()=2, Table1[[#This Row],[Netto loon]], INDIRECT(ADDRESS(ROW()-1,COLUMN(F:F))))</f>
        <v>45350.357000000004</v>
      </c>
      <c r="J6210" s="6">
        <f ca="1">IF(ROW()=2, 0, Table1[[#This Row],[Belastbaar loon]]-INDIRECT(ADDRESS(ROW()-1,COLUMN(A:A))))</f>
        <v>10</v>
      </c>
      <c r="K6210" s="6">
        <f ca="1">Table1[[#This Row],[Netto loon]]-Table1[[#This Row],[Netto vorige schijf]]</f>
        <v>4.4499999999970896</v>
      </c>
      <c r="L6210" s="2">
        <f ca="1">(Table1[[#This Row],[Bruto tov vorige schijf]]-Table1[[#This Row],[Netto tov vorige schijf]])/MAX(Table1[[#This Row],[Bruto tov vorige schijf]],1)</f>
        <v>0.55500000000029104</v>
      </c>
    </row>
    <row r="6211" spans="1:12" x14ac:dyDescent="0.25">
      <c r="A6211" s="14">
        <v>69931</v>
      </c>
      <c r="B6211" s="6">
        <f>LoonHeffing2020(Table1[[#This Row],[Belastbaar loon]])</f>
        <v>26292.123</v>
      </c>
      <c r="C6211" s="6">
        <f>AlgemeneHeffingsKorting2020(Table1[[#This Row],[Belastbaar loon]])</f>
        <v>0</v>
      </c>
      <c r="D6211" s="14">
        <f>ArbeidsKorting2020(Table1[[#This Row],[Belastbaar loon]])</f>
        <v>1720.38</v>
      </c>
      <c r="E6211" s="14">
        <f>MAX(Table1[[#This Row],[Loonheffing]]-Table1[[#This Row],[Algemene Heffingskorting]]-Table1[[#This Row],[Arbeidskorting]],0)</f>
        <v>24571.742999999999</v>
      </c>
      <c r="F6211" s="6">
        <f>Table1[[#This Row],[Belastbaar loon]]-Table1[[#This Row],[Belasting]]</f>
        <v>45359.256999999998</v>
      </c>
      <c r="G6211" s="2">
        <f>(Table1[[#This Row],[Belastbaar loon]]-Table1[[#This Row],[Netto loon]])/Table1[[#This Row],[Belastbaar loon]]</f>
        <v>0.35137125166235295</v>
      </c>
      <c r="H6211" s="14">
        <f t="shared" ca="1" si="91"/>
        <v>24566.192999999999</v>
      </c>
      <c r="I6211" s="14">
        <f ca="1">IF(ROW()=2, Table1[[#This Row],[Netto loon]], INDIRECT(ADDRESS(ROW()-1,COLUMN(F:F))))</f>
        <v>45354.807000000001</v>
      </c>
      <c r="J6211" s="6">
        <f ca="1">IF(ROW()=2, 0, Table1[[#This Row],[Belastbaar loon]]-INDIRECT(ADDRESS(ROW()-1,COLUMN(A:A))))</f>
        <v>10</v>
      </c>
      <c r="K6211" s="6">
        <f ca="1">Table1[[#This Row],[Netto loon]]-Table1[[#This Row],[Netto vorige schijf]]</f>
        <v>4.4499999999970896</v>
      </c>
      <c r="L6211" s="2">
        <f ca="1">(Table1[[#This Row],[Bruto tov vorige schijf]]-Table1[[#This Row],[Netto tov vorige schijf]])/MAX(Table1[[#This Row],[Bruto tov vorige schijf]],1)</f>
        <v>0.55500000000029104</v>
      </c>
    </row>
    <row r="6212" spans="1:12" x14ac:dyDescent="0.25">
      <c r="A6212" s="14">
        <v>69941</v>
      </c>
      <c r="B6212" s="6">
        <f>LoonHeffing2020(Table1[[#This Row],[Belastbaar loon]])</f>
        <v>26297.073</v>
      </c>
      <c r="C6212" s="6">
        <f>AlgemeneHeffingsKorting2020(Table1[[#This Row],[Belastbaar loon]])</f>
        <v>0</v>
      </c>
      <c r="D6212" s="14">
        <f>ArbeidsKorting2020(Table1[[#This Row],[Belastbaar loon]])</f>
        <v>1719.78</v>
      </c>
      <c r="E6212" s="14">
        <f>MAX(Table1[[#This Row],[Loonheffing]]-Table1[[#This Row],[Algemene Heffingskorting]]-Table1[[#This Row],[Arbeidskorting]],0)</f>
        <v>24577.293000000001</v>
      </c>
      <c r="F6212" s="6">
        <f>Table1[[#This Row],[Belastbaar loon]]-Table1[[#This Row],[Belasting]]</f>
        <v>45363.706999999995</v>
      </c>
      <c r="G6212" s="2">
        <f>(Table1[[#This Row],[Belastbaar loon]]-Table1[[#This Row],[Netto loon]])/Table1[[#This Row],[Belastbaar loon]]</f>
        <v>0.35140036602279073</v>
      </c>
      <c r="H6212" s="14">
        <f t="shared" ca="1" si="91"/>
        <v>24571.742999999999</v>
      </c>
      <c r="I6212" s="14">
        <f ca="1">IF(ROW()=2, Table1[[#This Row],[Netto loon]], INDIRECT(ADDRESS(ROW()-1,COLUMN(F:F))))</f>
        <v>45359.256999999998</v>
      </c>
      <c r="J6212" s="6">
        <f ca="1">IF(ROW()=2, 0, Table1[[#This Row],[Belastbaar loon]]-INDIRECT(ADDRESS(ROW()-1,COLUMN(A:A))))</f>
        <v>10</v>
      </c>
      <c r="K6212" s="6">
        <f ca="1">Table1[[#This Row],[Netto loon]]-Table1[[#This Row],[Netto vorige schijf]]</f>
        <v>4.4499999999970896</v>
      </c>
      <c r="L6212" s="2">
        <f ca="1">(Table1[[#This Row],[Bruto tov vorige schijf]]-Table1[[#This Row],[Netto tov vorige schijf]])/MAX(Table1[[#This Row],[Bruto tov vorige schijf]],1)</f>
        <v>0.55500000000029104</v>
      </c>
    </row>
    <row r="6213" spans="1:12" x14ac:dyDescent="0.25">
      <c r="A6213" s="14">
        <v>69951</v>
      </c>
      <c r="B6213" s="6">
        <f>LoonHeffing2020(Table1[[#This Row],[Belastbaar loon]])</f>
        <v>26302.023000000001</v>
      </c>
      <c r="C6213" s="6">
        <f>AlgemeneHeffingsKorting2020(Table1[[#This Row],[Belastbaar loon]])</f>
        <v>0</v>
      </c>
      <c r="D6213" s="14">
        <f>ArbeidsKorting2020(Table1[[#This Row],[Belastbaar loon]])</f>
        <v>1719.18</v>
      </c>
      <c r="E6213" s="14">
        <f>MAX(Table1[[#This Row],[Loonheffing]]-Table1[[#This Row],[Algemene Heffingskorting]]-Table1[[#This Row],[Arbeidskorting]],0)</f>
        <v>24582.843000000001</v>
      </c>
      <c r="F6213" s="6">
        <f>Table1[[#This Row],[Belastbaar loon]]-Table1[[#This Row],[Belasting]]</f>
        <v>45368.156999999999</v>
      </c>
      <c r="G6213" s="2">
        <f>(Table1[[#This Row],[Belastbaar loon]]-Table1[[#This Row],[Netto loon]])/Table1[[#This Row],[Belastbaar loon]]</f>
        <v>0.35142947205901276</v>
      </c>
      <c r="H6213" s="14">
        <f t="shared" ca="1" si="91"/>
        <v>24577.293000000001</v>
      </c>
      <c r="I6213" s="14">
        <f ca="1">IF(ROW()=2, Table1[[#This Row],[Netto loon]], INDIRECT(ADDRESS(ROW()-1,COLUMN(F:F))))</f>
        <v>45363.706999999995</v>
      </c>
      <c r="J6213" s="6">
        <f ca="1">IF(ROW()=2, 0, Table1[[#This Row],[Belastbaar loon]]-INDIRECT(ADDRESS(ROW()-1,COLUMN(A:A))))</f>
        <v>10</v>
      </c>
      <c r="K6213" s="6">
        <f ca="1">Table1[[#This Row],[Netto loon]]-Table1[[#This Row],[Netto vorige schijf]]</f>
        <v>4.4500000000043656</v>
      </c>
      <c r="L6213" s="2">
        <f ca="1">(Table1[[#This Row],[Bruto tov vorige schijf]]-Table1[[#This Row],[Netto tov vorige schijf]])/MAX(Table1[[#This Row],[Bruto tov vorige schijf]],1)</f>
        <v>0.5549999999995634</v>
      </c>
    </row>
    <row r="6214" spans="1:12" x14ac:dyDescent="0.25">
      <c r="A6214" s="14">
        <v>69961</v>
      </c>
      <c r="B6214" s="6">
        <f>LoonHeffing2020(Table1[[#This Row],[Belastbaar loon]])</f>
        <v>26306.972999999998</v>
      </c>
      <c r="C6214" s="6">
        <f>AlgemeneHeffingsKorting2020(Table1[[#This Row],[Belastbaar loon]])</f>
        <v>0</v>
      </c>
      <c r="D6214" s="14">
        <f>ArbeidsKorting2020(Table1[[#This Row],[Belastbaar loon]])</f>
        <v>1718.5800000000002</v>
      </c>
      <c r="E6214" s="14">
        <f>MAX(Table1[[#This Row],[Loonheffing]]-Table1[[#This Row],[Algemene Heffingskorting]]-Table1[[#This Row],[Arbeidskorting]],0)</f>
        <v>24588.392999999996</v>
      </c>
      <c r="F6214" s="6">
        <f>Table1[[#This Row],[Belastbaar loon]]-Table1[[#This Row],[Belasting]]</f>
        <v>45372.607000000004</v>
      </c>
      <c r="G6214" s="2">
        <f>(Table1[[#This Row],[Belastbaar loon]]-Table1[[#This Row],[Netto loon]])/Table1[[#This Row],[Belastbaar loon]]</f>
        <v>0.35145856977458867</v>
      </c>
      <c r="H6214" s="14">
        <f t="shared" ca="1" si="91"/>
        <v>24582.843000000001</v>
      </c>
      <c r="I6214" s="14">
        <f ca="1">IF(ROW()=2, Table1[[#This Row],[Netto loon]], INDIRECT(ADDRESS(ROW()-1,COLUMN(F:F))))</f>
        <v>45368.156999999999</v>
      </c>
      <c r="J6214" s="6">
        <f ca="1">IF(ROW()=2, 0, Table1[[#This Row],[Belastbaar loon]]-INDIRECT(ADDRESS(ROW()-1,COLUMN(A:A))))</f>
        <v>10</v>
      </c>
      <c r="K6214" s="6">
        <f ca="1">Table1[[#This Row],[Netto loon]]-Table1[[#This Row],[Netto vorige schijf]]</f>
        <v>4.4500000000043656</v>
      </c>
      <c r="L6214" s="2">
        <f ca="1">(Table1[[#This Row],[Bruto tov vorige schijf]]-Table1[[#This Row],[Netto tov vorige schijf]])/MAX(Table1[[#This Row],[Bruto tov vorige schijf]],1)</f>
        <v>0.5549999999995634</v>
      </c>
    </row>
    <row r="6215" spans="1:12" x14ac:dyDescent="0.25">
      <c r="A6215" s="14">
        <v>69971</v>
      </c>
      <c r="B6215" s="6">
        <f>LoonHeffing2020(Table1[[#This Row],[Belastbaar loon]])</f>
        <v>26311.922999999999</v>
      </c>
      <c r="C6215" s="6">
        <f>AlgemeneHeffingsKorting2020(Table1[[#This Row],[Belastbaar loon]])</f>
        <v>0</v>
      </c>
      <c r="D6215" s="14">
        <f>ArbeidsKorting2020(Table1[[#This Row],[Belastbaar loon]])</f>
        <v>1717.98</v>
      </c>
      <c r="E6215" s="14">
        <f>MAX(Table1[[#This Row],[Loonheffing]]-Table1[[#This Row],[Algemene Heffingskorting]]-Table1[[#This Row],[Arbeidskorting]],0)</f>
        <v>24593.942999999999</v>
      </c>
      <c r="F6215" s="6">
        <f>Table1[[#This Row],[Belastbaar loon]]-Table1[[#This Row],[Belasting]]</f>
        <v>45377.057000000001</v>
      </c>
      <c r="G6215" s="2">
        <f>(Table1[[#This Row],[Belastbaar loon]]-Table1[[#This Row],[Netto loon]])/Table1[[#This Row],[Belastbaar loon]]</f>
        <v>0.351487659173086</v>
      </c>
      <c r="H6215" s="14">
        <f t="shared" ca="1" si="91"/>
        <v>24588.392999999996</v>
      </c>
      <c r="I6215" s="14">
        <f ca="1">IF(ROW()=2, Table1[[#This Row],[Netto loon]], INDIRECT(ADDRESS(ROW()-1,COLUMN(F:F))))</f>
        <v>45372.607000000004</v>
      </c>
      <c r="J6215" s="6">
        <f ca="1">IF(ROW()=2, 0, Table1[[#This Row],[Belastbaar loon]]-INDIRECT(ADDRESS(ROW()-1,COLUMN(A:A))))</f>
        <v>10</v>
      </c>
      <c r="K6215" s="6">
        <f ca="1">Table1[[#This Row],[Netto loon]]-Table1[[#This Row],[Netto vorige schijf]]</f>
        <v>4.4499999999970896</v>
      </c>
      <c r="L6215" s="2">
        <f ca="1">(Table1[[#This Row],[Bruto tov vorige schijf]]-Table1[[#This Row],[Netto tov vorige schijf]])/MAX(Table1[[#This Row],[Bruto tov vorige schijf]],1)</f>
        <v>0.55500000000029104</v>
      </c>
    </row>
    <row r="6216" spans="1:12" x14ac:dyDescent="0.25">
      <c r="A6216" s="14">
        <v>69981</v>
      </c>
      <c r="B6216" s="6">
        <f>LoonHeffing2020(Table1[[#This Row],[Belastbaar loon]])</f>
        <v>26316.873</v>
      </c>
      <c r="C6216" s="6">
        <f>AlgemeneHeffingsKorting2020(Table1[[#This Row],[Belastbaar loon]])</f>
        <v>0</v>
      </c>
      <c r="D6216" s="14">
        <f>ArbeidsKorting2020(Table1[[#This Row],[Belastbaar loon]])</f>
        <v>1717.38</v>
      </c>
      <c r="E6216" s="14">
        <f>MAX(Table1[[#This Row],[Loonheffing]]-Table1[[#This Row],[Algemene Heffingskorting]]-Table1[[#This Row],[Arbeidskorting]],0)</f>
        <v>24599.492999999999</v>
      </c>
      <c r="F6216" s="6">
        <f>Table1[[#This Row],[Belastbaar loon]]-Table1[[#This Row],[Belasting]]</f>
        <v>45381.506999999998</v>
      </c>
      <c r="G6216" s="2">
        <f>(Table1[[#This Row],[Belastbaar loon]]-Table1[[#This Row],[Netto loon]])/Table1[[#This Row],[Belastbaar loon]]</f>
        <v>0.35151674025807006</v>
      </c>
      <c r="H6216" s="14">
        <f t="shared" ca="1" si="91"/>
        <v>24593.942999999999</v>
      </c>
      <c r="I6216" s="14">
        <f ca="1">IF(ROW()=2, Table1[[#This Row],[Netto loon]], INDIRECT(ADDRESS(ROW()-1,COLUMN(F:F))))</f>
        <v>45377.057000000001</v>
      </c>
      <c r="J6216" s="6">
        <f ca="1">IF(ROW()=2, 0, Table1[[#This Row],[Belastbaar loon]]-INDIRECT(ADDRESS(ROW()-1,COLUMN(A:A))))</f>
        <v>10</v>
      </c>
      <c r="K6216" s="6">
        <f ca="1">Table1[[#This Row],[Netto loon]]-Table1[[#This Row],[Netto vorige schijf]]</f>
        <v>4.4499999999970896</v>
      </c>
      <c r="L6216" s="2">
        <f ca="1">(Table1[[#This Row],[Bruto tov vorige schijf]]-Table1[[#This Row],[Netto tov vorige schijf]])/MAX(Table1[[#This Row],[Bruto tov vorige schijf]],1)</f>
        <v>0.55500000000029104</v>
      </c>
    </row>
    <row r="6217" spans="1:12" x14ac:dyDescent="0.25">
      <c r="A6217" s="14">
        <v>69991</v>
      </c>
      <c r="B6217" s="6">
        <f>LoonHeffing2020(Table1[[#This Row],[Belastbaar loon]])</f>
        <v>26321.823</v>
      </c>
      <c r="C6217" s="6">
        <f>AlgemeneHeffingsKorting2020(Table1[[#This Row],[Belastbaar loon]])</f>
        <v>0</v>
      </c>
      <c r="D6217" s="14">
        <f>ArbeidsKorting2020(Table1[[#This Row],[Belastbaar loon]])</f>
        <v>1716.78</v>
      </c>
      <c r="E6217" s="14">
        <f>MAX(Table1[[#This Row],[Loonheffing]]-Table1[[#This Row],[Algemene Heffingskorting]]-Table1[[#This Row],[Arbeidskorting]],0)</f>
        <v>24605.043000000001</v>
      </c>
      <c r="F6217" s="6">
        <f>Table1[[#This Row],[Belastbaar loon]]-Table1[[#This Row],[Belasting]]</f>
        <v>45385.956999999995</v>
      </c>
      <c r="G6217" s="2">
        <f>(Table1[[#This Row],[Belastbaar loon]]-Table1[[#This Row],[Netto loon]])/Table1[[#This Row],[Belastbaar loon]]</f>
        <v>0.35154581303310434</v>
      </c>
      <c r="H6217" s="14">
        <f t="shared" ca="1" si="91"/>
        <v>24599.492999999999</v>
      </c>
      <c r="I6217" s="14">
        <f ca="1">IF(ROW()=2, Table1[[#This Row],[Netto loon]], INDIRECT(ADDRESS(ROW()-1,COLUMN(F:F))))</f>
        <v>45381.506999999998</v>
      </c>
      <c r="J6217" s="6">
        <f ca="1">IF(ROW()=2, 0, Table1[[#This Row],[Belastbaar loon]]-INDIRECT(ADDRESS(ROW()-1,COLUMN(A:A))))</f>
        <v>10</v>
      </c>
      <c r="K6217" s="6">
        <f ca="1">Table1[[#This Row],[Netto loon]]-Table1[[#This Row],[Netto vorige schijf]]</f>
        <v>4.4499999999970896</v>
      </c>
      <c r="L6217" s="2">
        <f ca="1">(Table1[[#This Row],[Bruto tov vorige schijf]]-Table1[[#This Row],[Netto tov vorige schijf]])/MAX(Table1[[#This Row],[Bruto tov vorige schijf]],1)</f>
        <v>0.55500000000029104</v>
      </c>
    </row>
    <row r="6218" spans="1:12" x14ac:dyDescent="0.25">
      <c r="A6218" s="14">
        <v>70001</v>
      </c>
      <c r="B6218" s="6">
        <f>LoonHeffing2020(Table1[[#This Row],[Belastbaar loon]])</f>
        <v>26326.773000000001</v>
      </c>
      <c r="C6218" s="6">
        <f>AlgemeneHeffingsKorting2020(Table1[[#This Row],[Belastbaar loon]])</f>
        <v>0</v>
      </c>
      <c r="D6218" s="14">
        <f>ArbeidsKorting2020(Table1[[#This Row],[Belastbaar loon]])</f>
        <v>1716.18</v>
      </c>
      <c r="E6218" s="14">
        <f>MAX(Table1[[#This Row],[Loonheffing]]-Table1[[#This Row],[Algemene Heffingskorting]]-Table1[[#This Row],[Arbeidskorting]],0)</f>
        <v>24610.593000000001</v>
      </c>
      <c r="F6218" s="6">
        <f>Table1[[#This Row],[Belastbaar loon]]-Table1[[#This Row],[Belasting]]</f>
        <v>45390.406999999999</v>
      </c>
      <c r="G6218" s="2">
        <f>(Table1[[#This Row],[Belastbaar loon]]-Table1[[#This Row],[Netto loon]])/Table1[[#This Row],[Belastbaar loon]]</f>
        <v>0.35157487750174998</v>
      </c>
      <c r="H6218" s="14">
        <f t="shared" ca="1" si="91"/>
        <v>24605.043000000001</v>
      </c>
      <c r="I6218" s="14">
        <f ca="1">IF(ROW()=2, Table1[[#This Row],[Netto loon]], INDIRECT(ADDRESS(ROW()-1,COLUMN(F:F))))</f>
        <v>45385.956999999995</v>
      </c>
      <c r="J6218" s="6">
        <f ca="1">IF(ROW()=2, 0, Table1[[#This Row],[Belastbaar loon]]-INDIRECT(ADDRESS(ROW()-1,COLUMN(A:A))))</f>
        <v>10</v>
      </c>
      <c r="K6218" s="6">
        <f ca="1">Table1[[#This Row],[Netto loon]]-Table1[[#This Row],[Netto vorige schijf]]</f>
        <v>4.4500000000043656</v>
      </c>
      <c r="L6218" s="2">
        <f ca="1">(Table1[[#This Row],[Bruto tov vorige schijf]]-Table1[[#This Row],[Netto tov vorige schijf]])/MAX(Table1[[#This Row],[Bruto tov vorige schijf]],1)</f>
        <v>0.5549999999995634</v>
      </c>
    </row>
    <row r="6219" spans="1:12" x14ac:dyDescent="0.25">
      <c r="A6219" s="14">
        <v>70011</v>
      </c>
      <c r="B6219" s="6">
        <f>LoonHeffing2020(Table1[[#This Row],[Belastbaar loon]])</f>
        <v>26331.722999999998</v>
      </c>
      <c r="C6219" s="6">
        <f>AlgemeneHeffingsKorting2020(Table1[[#This Row],[Belastbaar loon]])</f>
        <v>0</v>
      </c>
      <c r="D6219" s="14">
        <f>ArbeidsKorting2020(Table1[[#This Row],[Belastbaar loon]])</f>
        <v>1715.5800000000002</v>
      </c>
      <c r="E6219" s="14">
        <f>MAX(Table1[[#This Row],[Loonheffing]]-Table1[[#This Row],[Algemene Heffingskorting]]-Table1[[#This Row],[Arbeidskorting]],0)</f>
        <v>24616.142999999996</v>
      </c>
      <c r="F6219" s="6">
        <f>Table1[[#This Row],[Belastbaar loon]]-Table1[[#This Row],[Belasting]]</f>
        <v>45394.857000000004</v>
      </c>
      <c r="G6219" s="2">
        <f>(Table1[[#This Row],[Belastbaar loon]]-Table1[[#This Row],[Netto loon]])/Table1[[#This Row],[Belastbaar loon]]</f>
        <v>0.35160393366756648</v>
      </c>
      <c r="H6219" s="14">
        <f t="shared" ca="1" si="91"/>
        <v>24610.593000000001</v>
      </c>
      <c r="I6219" s="14">
        <f ca="1">IF(ROW()=2, Table1[[#This Row],[Netto loon]], INDIRECT(ADDRESS(ROW()-1,COLUMN(F:F))))</f>
        <v>45390.406999999999</v>
      </c>
      <c r="J6219" s="6">
        <f ca="1">IF(ROW()=2, 0, Table1[[#This Row],[Belastbaar loon]]-INDIRECT(ADDRESS(ROW()-1,COLUMN(A:A))))</f>
        <v>10</v>
      </c>
      <c r="K6219" s="6">
        <f ca="1">Table1[[#This Row],[Netto loon]]-Table1[[#This Row],[Netto vorige schijf]]</f>
        <v>4.4500000000043656</v>
      </c>
      <c r="L6219" s="2">
        <f ca="1">(Table1[[#This Row],[Bruto tov vorige schijf]]-Table1[[#This Row],[Netto tov vorige schijf]])/MAX(Table1[[#This Row],[Bruto tov vorige schijf]],1)</f>
        <v>0.5549999999995634</v>
      </c>
    </row>
    <row r="6220" spans="1:12" x14ac:dyDescent="0.25">
      <c r="A6220" s="14">
        <v>70021</v>
      </c>
      <c r="B6220" s="6">
        <f>LoonHeffing2020(Table1[[#This Row],[Belastbaar loon]])</f>
        <v>26336.672999999999</v>
      </c>
      <c r="C6220" s="6">
        <f>AlgemeneHeffingsKorting2020(Table1[[#This Row],[Belastbaar loon]])</f>
        <v>0</v>
      </c>
      <c r="D6220" s="14">
        <f>ArbeidsKorting2020(Table1[[#This Row],[Belastbaar loon]])</f>
        <v>1714.98</v>
      </c>
      <c r="E6220" s="14">
        <f>MAX(Table1[[#This Row],[Loonheffing]]-Table1[[#This Row],[Algemene Heffingskorting]]-Table1[[#This Row],[Arbeidskorting]],0)</f>
        <v>24621.692999999999</v>
      </c>
      <c r="F6220" s="6">
        <f>Table1[[#This Row],[Belastbaar loon]]-Table1[[#This Row],[Belasting]]</f>
        <v>45399.307000000001</v>
      </c>
      <c r="G6220" s="2">
        <f>(Table1[[#This Row],[Belastbaar loon]]-Table1[[#This Row],[Netto loon]])/Table1[[#This Row],[Belastbaar loon]]</f>
        <v>0.35163298153411121</v>
      </c>
      <c r="H6220" s="14">
        <f t="shared" ca="1" si="91"/>
        <v>24616.142999999996</v>
      </c>
      <c r="I6220" s="14">
        <f ca="1">IF(ROW()=2, Table1[[#This Row],[Netto loon]], INDIRECT(ADDRESS(ROW()-1,COLUMN(F:F))))</f>
        <v>45394.857000000004</v>
      </c>
      <c r="J6220" s="6">
        <f ca="1">IF(ROW()=2, 0, Table1[[#This Row],[Belastbaar loon]]-INDIRECT(ADDRESS(ROW()-1,COLUMN(A:A))))</f>
        <v>10</v>
      </c>
      <c r="K6220" s="6">
        <f ca="1">Table1[[#This Row],[Netto loon]]-Table1[[#This Row],[Netto vorige schijf]]</f>
        <v>4.4499999999970896</v>
      </c>
      <c r="L6220" s="2">
        <f ca="1">(Table1[[#This Row],[Bruto tov vorige schijf]]-Table1[[#This Row],[Netto tov vorige schijf]])/MAX(Table1[[#This Row],[Bruto tov vorige schijf]],1)</f>
        <v>0.55500000000029104</v>
      </c>
    </row>
    <row r="6221" spans="1:12" x14ac:dyDescent="0.25">
      <c r="A6221" s="14">
        <v>70031</v>
      </c>
      <c r="B6221" s="6">
        <f>LoonHeffing2020(Table1[[#This Row],[Belastbaar loon]])</f>
        <v>26341.623</v>
      </c>
      <c r="C6221" s="6">
        <f>AlgemeneHeffingsKorting2020(Table1[[#This Row],[Belastbaar loon]])</f>
        <v>0</v>
      </c>
      <c r="D6221" s="14">
        <f>ArbeidsKorting2020(Table1[[#This Row],[Belastbaar loon]])</f>
        <v>1714.38</v>
      </c>
      <c r="E6221" s="14">
        <f>MAX(Table1[[#This Row],[Loonheffing]]-Table1[[#This Row],[Algemene Heffingskorting]]-Table1[[#This Row],[Arbeidskorting]],0)</f>
        <v>24627.242999999999</v>
      </c>
      <c r="F6221" s="6">
        <f>Table1[[#This Row],[Belastbaar loon]]-Table1[[#This Row],[Belasting]]</f>
        <v>45403.756999999998</v>
      </c>
      <c r="G6221" s="2">
        <f>(Table1[[#This Row],[Belastbaar loon]]-Table1[[#This Row],[Netto loon]])/Table1[[#This Row],[Belastbaar loon]]</f>
        <v>0.35166202110493927</v>
      </c>
      <c r="H6221" s="14">
        <f t="shared" ca="1" si="91"/>
        <v>24621.692999999999</v>
      </c>
      <c r="I6221" s="14">
        <f ca="1">IF(ROW()=2, Table1[[#This Row],[Netto loon]], INDIRECT(ADDRESS(ROW()-1,COLUMN(F:F))))</f>
        <v>45399.307000000001</v>
      </c>
      <c r="J6221" s="6">
        <f ca="1">IF(ROW()=2, 0, Table1[[#This Row],[Belastbaar loon]]-INDIRECT(ADDRESS(ROW()-1,COLUMN(A:A))))</f>
        <v>10</v>
      </c>
      <c r="K6221" s="6">
        <f ca="1">Table1[[#This Row],[Netto loon]]-Table1[[#This Row],[Netto vorige schijf]]</f>
        <v>4.4499999999970896</v>
      </c>
      <c r="L6221" s="2">
        <f ca="1">(Table1[[#This Row],[Bruto tov vorige schijf]]-Table1[[#This Row],[Netto tov vorige schijf]])/MAX(Table1[[#This Row],[Bruto tov vorige schijf]],1)</f>
        <v>0.55500000000029104</v>
      </c>
    </row>
    <row r="6222" spans="1:12" x14ac:dyDescent="0.25">
      <c r="A6222" s="14">
        <v>70041</v>
      </c>
      <c r="B6222" s="6">
        <f>LoonHeffing2020(Table1[[#This Row],[Belastbaar loon]])</f>
        <v>26346.573</v>
      </c>
      <c r="C6222" s="6">
        <f>AlgemeneHeffingsKorting2020(Table1[[#This Row],[Belastbaar loon]])</f>
        <v>0</v>
      </c>
      <c r="D6222" s="14">
        <f>ArbeidsKorting2020(Table1[[#This Row],[Belastbaar loon]])</f>
        <v>1713.78</v>
      </c>
      <c r="E6222" s="14">
        <f>MAX(Table1[[#This Row],[Loonheffing]]-Table1[[#This Row],[Algemene Heffingskorting]]-Table1[[#This Row],[Arbeidskorting]],0)</f>
        <v>24632.793000000001</v>
      </c>
      <c r="F6222" s="6">
        <f>Table1[[#This Row],[Belastbaar loon]]-Table1[[#This Row],[Belasting]]</f>
        <v>45408.206999999995</v>
      </c>
      <c r="G6222" s="2">
        <f>(Table1[[#This Row],[Belastbaar loon]]-Table1[[#This Row],[Netto loon]])/Table1[[#This Row],[Belastbaar loon]]</f>
        <v>0.35169105238360399</v>
      </c>
      <c r="H6222" s="14">
        <f t="shared" ca="1" si="91"/>
        <v>24627.242999999999</v>
      </c>
      <c r="I6222" s="14">
        <f ca="1">IF(ROW()=2, Table1[[#This Row],[Netto loon]], INDIRECT(ADDRESS(ROW()-1,COLUMN(F:F))))</f>
        <v>45403.756999999998</v>
      </c>
      <c r="J6222" s="6">
        <f ca="1">IF(ROW()=2, 0, Table1[[#This Row],[Belastbaar loon]]-INDIRECT(ADDRESS(ROW()-1,COLUMN(A:A))))</f>
        <v>10</v>
      </c>
      <c r="K6222" s="6">
        <f ca="1">Table1[[#This Row],[Netto loon]]-Table1[[#This Row],[Netto vorige schijf]]</f>
        <v>4.4499999999970896</v>
      </c>
      <c r="L6222" s="2">
        <f ca="1">(Table1[[#This Row],[Bruto tov vorige schijf]]-Table1[[#This Row],[Netto tov vorige schijf]])/MAX(Table1[[#This Row],[Bruto tov vorige schijf]],1)</f>
        <v>0.55500000000029104</v>
      </c>
    </row>
    <row r="6223" spans="1:12" x14ac:dyDescent="0.25">
      <c r="A6223" s="14">
        <v>70051</v>
      </c>
      <c r="B6223" s="6">
        <f>LoonHeffing2020(Table1[[#This Row],[Belastbaar loon]])</f>
        <v>26351.523000000001</v>
      </c>
      <c r="C6223" s="6">
        <f>AlgemeneHeffingsKorting2020(Table1[[#This Row],[Belastbaar loon]])</f>
        <v>0</v>
      </c>
      <c r="D6223" s="14">
        <f>ArbeidsKorting2020(Table1[[#This Row],[Belastbaar loon]])</f>
        <v>1713.18</v>
      </c>
      <c r="E6223" s="14">
        <f>MAX(Table1[[#This Row],[Loonheffing]]-Table1[[#This Row],[Algemene Heffingskorting]]-Table1[[#This Row],[Arbeidskorting]],0)</f>
        <v>24638.343000000001</v>
      </c>
      <c r="F6223" s="6">
        <f>Table1[[#This Row],[Belastbaar loon]]-Table1[[#This Row],[Belasting]]</f>
        <v>45412.656999999999</v>
      </c>
      <c r="G6223" s="2">
        <f>(Table1[[#This Row],[Belastbaar loon]]-Table1[[#This Row],[Netto loon]])/Table1[[#This Row],[Belastbaar loon]]</f>
        <v>0.35172007537365635</v>
      </c>
      <c r="H6223" s="14">
        <f t="shared" ca="1" si="91"/>
        <v>24632.793000000001</v>
      </c>
      <c r="I6223" s="14">
        <f ca="1">IF(ROW()=2, Table1[[#This Row],[Netto loon]], INDIRECT(ADDRESS(ROW()-1,COLUMN(F:F))))</f>
        <v>45408.206999999995</v>
      </c>
      <c r="J6223" s="6">
        <f ca="1">IF(ROW()=2, 0, Table1[[#This Row],[Belastbaar loon]]-INDIRECT(ADDRESS(ROW()-1,COLUMN(A:A))))</f>
        <v>10</v>
      </c>
      <c r="K6223" s="6">
        <f ca="1">Table1[[#This Row],[Netto loon]]-Table1[[#This Row],[Netto vorige schijf]]</f>
        <v>4.4500000000043656</v>
      </c>
      <c r="L6223" s="2">
        <f ca="1">(Table1[[#This Row],[Bruto tov vorige schijf]]-Table1[[#This Row],[Netto tov vorige schijf]])/MAX(Table1[[#This Row],[Bruto tov vorige schijf]],1)</f>
        <v>0.5549999999995634</v>
      </c>
    </row>
    <row r="6224" spans="1:12" x14ac:dyDescent="0.25">
      <c r="A6224" s="14">
        <v>70061</v>
      </c>
      <c r="B6224" s="6">
        <f>LoonHeffing2020(Table1[[#This Row],[Belastbaar loon]])</f>
        <v>26356.472999999998</v>
      </c>
      <c r="C6224" s="6">
        <f>AlgemeneHeffingsKorting2020(Table1[[#This Row],[Belastbaar loon]])</f>
        <v>0</v>
      </c>
      <c r="D6224" s="14">
        <f>ArbeidsKorting2020(Table1[[#This Row],[Belastbaar loon]])</f>
        <v>1712.5800000000002</v>
      </c>
      <c r="E6224" s="14">
        <f>MAX(Table1[[#This Row],[Loonheffing]]-Table1[[#This Row],[Algemene Heffingskorting]]-Table1[[#This Row],[Arbeidskorting]],0)</f>
        <v>24643.892999999996</v>
      </c>
      <c r="F6224" s="6">
        <f>Table1[[#This Row],[Belastbaar loon]]-Table1[[#This Row],[Belasting]]</f>
        <v>45417.107000000004</v>
      </c>
      <c r="G6224" s="2">
        <f>(Table1[[#This Row],[Belastbaar loon]]-Table1[[#This Row],[Netto loon]])/Table1[[#This Row],[Belastbaar loon]]</f>
        <v>0.35174909007864569</v>
      </c>
      <c r="H6224" s="14">
        <f t="shared" ca="1" si="91"/>
        <v>24638.343000000001</v>
      </c>
      <c r="I6224" s="14">
        <f ca="1">IF(ROW()=2, Table1[[#This Row],[Netto loon]], INDIRECT(ADDRESS(ROW()-1,COLUMN(F:F))))</f>
        <v>45412.656999999999</v>
      </c>
      <c r="J6224" s="6">
        <f ca="1">IF(ROW()=2, 0, Table1[[#This Row],[Belastbaar loon]]-INDIRECT(ADDRESS(ROW()-1,COLUMN(A:A))))</f>
        <v>10</v>
      </c>
      <c r="K6224" s="6">
        <f ca="1">Table1[[#This Row],[Netto loon]]-Table1[[#This Row],[Netto vorige schijf]]</f>
        <v>4.4500000000043656</v>
      </c>
      <c r="L6224" s="2">
        <f ca="1">(Table1[[#This Row],[Bruto tov vorige schijf]]-Table1[[#This Row],[Netto tov vorige schijf]])/MAX(Table1[[#This Row],[Bruto tov vorige schijf]],1)</f>
        <v>0.5549999999995634</v>
      </c>
    </row>
    <row r="6225" spans="1:12" x14ac:dyDescent="0.25">
      <c r="A6225" s="14">
        <v>70071</v>
      </c>
      <c r="B6225" s="6">
        <f>LoonHeffing2020(Table1[[#This Row],[Belastbaar loon]])</f>
        <v>26361.422999999999</v>
      </c>
      <c r="C6225" s="6">
        <f>AlgemeneHeffingsKorting2020(Table1[[#This Row],[Belastbaar loon]])</f>
        <v>0</v>
      </c>
      <c r="D6225" s="14">
        <f>ArbeidsKorting2020(Table1[[#This Row],[Belastbaar loon]])</f>
        <v>1711.98</v>
      </c>
      <c r="E6225" s="14">
        <f>MAX(Table1[[#This Row],[Loonheffing]]-Table1[[#This Row],[Algemene Heffingskorting]]-Table1[[#This Row],[Arbeidskorting]],0)</f>
        <v>24649.442999999999</v>
      </c>
      <c r="F6225" s="6">
        <f>Table1[[#This Row],[Belastbaar loon]]-Table1[[#This Row],[Belasting]]</f>
        <v>45421.557000000001</v>
      </c>
      <c r="G6225" s="2">
        <f>(Table1[[#This Row],[Belastbaar loon]]-Table1[[#This Row],[Netto loon]])/Table1[[#This Row],[Belastbaar loon]]</f>
        <v>0.35177809650211928</v>
      </c>
      <c r="H6225" s="14">
        <f t="shared" ca="1" si="91"/>
        <v>24643.892999999996</v>
      </c>
      <c r="I6225" s="14">
        <f ca="1">IF(ROW()=2, Table1[[#This Row],[Netto loon]], INDIRECT(ADDRESS(ROW()-1,COLUMN(F:F))))</f>
        <v>45417.107000000004</v>
      </c>
      <c r="J6225" s="6">
        <f ca="1">IF(ROW()=2, 0, Table1[[#This Row],[Belastbaar loon]]-INDIRECT(ADDRESS(ROW()-1,COLUMN(A:A))))</f>
        <v>10</v>
      </c>
      <c r="K6225" s="6">
        <f ca="1">Table1[[#This Row],[Netto loon]]-Table1[[#This Row],[Netto vorige schijf]]</f>
        <v>4.4499999999970896</v>
      </c>
      <c r="L6225" s="2">
        <f ca="1">(Table1[[#This Row],[Bruto tov vorige schijf]]-Table1[[#This Row],[Netto tov vorige schijf]])/MAX(Table1[[#This Row],[Bruto tov vorige schijf]],1)</f>
        <v>0.55500000000029104</v>
      </c>
    </row>
    <row r="6226" spans="1:12" x14ac:dyDescent="0.25">
      <c r="A6226" s="14">
        <v>70081</v>
      </c>
      <c r="B6226" s="6">
        <f>LoonHeffing2020(Table1[[#This Row],[Belastbaar loon]])</f>
        <v>26366.373</v>
      </c>
      <c r="C6226" s="6">
        <f>AlgemeneHeffingsKorting2020(Table1[[#This Row],[Belastbaar loon]])</f>
        <v>0</v>
      </c>
      <c r="D6226" s="14">
        <f>ArbeidsKorting2020(Table1[[#This Row],[Belastbaar loon]])</f>
        <v>1711.38</v>
      </c>
      <c r="E6226" s="14">
        <f>MAX(Table1[[#This Row],[Loonheffing]]-Table1[[#This Row],[Algemene Heffingskorting]]-Table1[[#This Row],[Arbeidskorting]],0)</f>
        <v>24654.992999999999</v>
      </c>
      <c r="F6226" s="6">
        <f>Table1[[#This Row],[Belastbaar loon]]-Table1[[#This Row],[Belasting]]</f>
        <v>45426.006999999998</v>
      </c>
      <c r="G6226" s="2">
        <f>(Table1[[#This Row],[Belastbaar loon]]-Table1[[#This Row],[Netto loon]])/Table1[[#This Row],[Belastbaar loon]]</f>
        <v>0.35180709464762205</v>
      </c>
      <c r="H6226" s="14">
        <f t="shared" ca="1" si="91"/>
        <v>24649.442999999999</v>
      </c>
      <c r="I6226" s="14">
        <f ca="1">IF(ROW()=2, Table1[[#This Row],[Netto loon]], INDIRECT(ADDRESS(ROW()-1,COLUMN(F:F))))</f>
        <v>45421.557000000001</v>
      </c>
      <c r="J6226" s="6">
        <f ca="1">IF(ROW()=2, 0, Table1[[#This Row],[Belastbaar loon]]-INDIRECT(ADDRESS(ROW()-1,COLUMN(A:A))))</f>
        <v>10</v>
      </c>
      <c r="K6226" s="6">
        <f ca="1">Table1[[#This Row],[Netto loon]]-Table1[[#This Row],[Netto vorige schijf]]</f>
        <v>4.4499999999970896</v>
      </c>
      <c r="L6226" s="2">
        <f ca="1">(Table1[[#This Row],[Bruto tov vorige schijf]]-Table1[[#This Row],[Netto tov vorige schijf]])/MAX(Table1[[#This Row],[Bruto tov vorige schijf]],1)</f>
        <v>0.55500000000029104</v>
      </c>
    </row>
    <row r="6227" spans="1:12" x14ac:dyDescent="0.25">
      <c r="A6227" s="14">
        <v>70091</v>
      </c>
      <c r="B6227" s="6">
        <f>LoonHeffing2020(Table1[[#This Row],[Belastbaar loon]])</f>
        <v>26371.323</v>
      </c>
      <c r="C6227" s="6">
        <f>AlgemeneHeffingsKorting2020(Table1[[#This Row],[Belastbaar loon]])</f>
        <v>0</v>
      </c>
      <c r="D6227" s="14">
        <f>ArbeidsKorting2020(Table1[[#This Row],[Belastbaar loon]])</f>
        <v>1710.78</v>
      </c>
      <c r="E6227" s="14">
        <f>MAX(Table1[[#This Row],[Loonheffing]]-Table1[[#This Row],[Algemene Heffingskorting]]-Table1[[#This Row],[Arbeidskorting]],0)</f>
        <v>24660.543000000001</v>
      </c>
      <c r="F6227" s="6">
        <f>Table1[[#This Row],[Belastbaar loon]]-Table1[[#This Row],[Belasting]]</f>
        <v>45430.456999999995</v>
      </c>
      <c r="G6227" s="2">
        <f>(Table1[[#This Row],[Belastbaar loon]]-Table1[[#This Row],[Netto loon]])/Table1[[#This Row],[Belastbaar loon]]</f>
        <v>0.35183608451869719</v>
      </c>
      <c r="H6227" s="14">
        <f t="shared" ca="1" si="91"/>
        <v>24654.992999999999</v>
      </c>
      <c r="I6227" s="14">
        <f ca="1">IF(ROW()=2, Table1[[#This Row],[Netto loon]], INDIRECT(ADDRESS(ROW()-1,COLUMN(F:F))))</f>
        <v>45426.006999999998</v>
      </c>
      <c r="J6227" s="6">
        <f ca="1">IF(ROW()=2, 0, Table1[[#This Row],[Belastbaar loon]]-INDIRECT(ADDRESS(ROW()-1,COLUMN(A:A))))</f>
        <v>10</v>
      </c>
      <c r="K6227" s="6">
        <f ca="1">Table1[[#This Row],[Netto loon]]-Table1[[#This Row],[Netto vorige schijf]]</f>
        <v>4.4499999999970896</v>
      </c>
      <c r="L6227" s="2">
        <f ca="1">(Table1[[#This Row],[Bruto tov vorige schijf]]-Table1[[#This Row],[Netto tov vorige schijf]])/MAX(Table1[[#This Row],[Bruto tov vorige schijf]],1)</f>
        <v>0.55500000000029104</v>
      </c>
    </row>
    <row r="6228" spans="1:12" x14ac:dyDescent="0.25">
      <c r="A6228" s="14">
        <v>70101</v>
      </c>
      <c r="B6228" s="6">
        <f>LoonHeffing2020(Table1[[#This Row],[Belastbaar loon]])</f>
        <v>26376.273000000001</v>
      </c>
      <c r="C6228" s="6">
        <f>AlgemeneHeffingsKorting2020(Table1[[#This Row],[Belastbaar loon]])</f>
        <v>0</v>
      </c>
      <c r="D6228" s="14">
        <f>ArbeidsKorting2020(Table1[[#This Row],[Belastbaar loon]])</f>
        <v>1710.18</v>
      </c>
      <c r="E6228" s="14">
        <f>MAX(Table1[[#This Row],[Loonheffing]]-Table1[[#This Row],[Algemene Heffingskorting]]-Table1[[#This Row],[Arbeidskorting]],0)</f>
        <v>24666.093000000001</v>
      </c>
      <c r="F6228" s="6">
        <f>Table1[[#This Row],[Belastbaar loon]]-Table1[[#This Row],[Belasting]]</f>
        <v>45434.906999999999</v>
      </c>
      <c r="G6228" s="2">
        <f>(Table1[[#This Row],[Belastbaar loon]]-Table1[[#This Row],[Netto loon]])/Table1[[#This Row],[Belastbaar loon]]</f>
        <v>0.35186506611888563</v>
      </c>
      <c r="H6228" s="14">
        <f t="shared" ca="1" si="91"/>
        <v>24660.543000000001</v>
      </c>
      <c r="I6228" s="14">
        <f ca="1">IF(ROW()=2, Table1[[#This Row],[Netto loon]], INDIRECT(ADDRESS(ROW()-1,COLUMN(F:F))))</f>
        <v>45430.456999999995</v>
      </c>
      <c r="J6228" s="6">
        <f ca="1">IF(ROW()=2, 0, Table1[[#This Row],[Belastbaar loon]]-INDIRECT(ADDRESS(ROW()-1,COLUMN(A:A))))</f>
        <v>10</v>
      </c>
      <c r="K6228" s="6">
        <f ca="1">Table1[[#This Row],[Netto loon]]-Table1[[#This Row],[Netto vorige schijf]]</f>
        <v>4.4500000000043656</v>
      </c>
      <c r="L6228" s="2">
        <f ca="1">(Table1[[#This Row],[Bruto tov vorige schijf]]-Table1[[#This Row],[Netto tov vorige schijf]])/MAX(Table1[[#This Row],[Bruto tov vorige schijf]],1)</f>
        <v>0.5549999999995634</v>
      </c>
    </row>
    <row r="6229" spans="1:12" x14ac:dyDescent="0.25">
      <c r="A6229" s="14">
        <v>70111</v>
      </c>
      <c r="B6229" s="6">
        <f>LoonHeffing2020(Table1[[#This Row],[Belastbaar loon]])</f>
        <v>26381.222999999998</v>
      </c>
      <c r="C6229" s="6">
        <f>AlgemeneHeffingsKorting2020(Table1[[#This Row],[Belastbaar loon]])</f>
        <v>0</v>
      </c>
      <c r="D6229" s="14">
        <f>ArbeidsKorting2020(Table1[[#This Row],[Belastbaar loon]])</f>
        <v>1709.5800000000002</v>
      </c>
      <c r="E6229" s="14">
        <f>MAX(Table1[[#This Row],[Loonheffing]]-Table1[[#This Row],[Algemene Heffingskorting]]-Table1[[#This Row],[Arbeidskorting]],0)</f>
        <v>24671.642999999996</v>
      </c>
      <c r="F6229" s="6">
        <f>Table1[[#This Row],[Belastbaar loon]]-Table1[[#This Row],[Belasting]]</f>
        <v>45439.357000000004</v>
      </c>
      <c r="G6229" s="2">
        <f>(Table1[[#This Row],[Belastbaar loon]]-Table1[[#This Row],[Netto loon]])/Table1[[#This Row],[Belastbaar loon]]</f>
        <v>0.35189403945172648</v>
      </c>
      <c r="H6229" s="14">
        <f t="shared" ca="1" si="91"/>
        <v>24666.093000000001</v>
      </c>
      <c r="I6229" s="14">
        <f ca="1">IF(ROW()=2, Table1[[#This Row],[Netto loon]], INDIRECT(ADDRESS(ROW()-1,COLUMN(F:F))))</f>
        <v>45434.906999999999</v>
      </c>
      <c r="J6229" s="6">
        <f ca="1">IF(ROW()=2, 0, Table1[[#This Row],[Belastbaar loon]]-INDIRECT(ADDRESS(ROW()-1,COLUMN(A:A))))</f>
        <v>10</v>
      </c>
      <c r="K6229" s="6">
        <f ca="1">Table1[[#This Row],[Netto loon]]-Table1[[#This Row],[Netto vorige schijf]]</f>
        <v>4.4500000000043656</v>
      </c>
      <c r="L6229" s="2">
        <f ca="1">(Table1[[#This Row],[Bruto tov vorige schijf]]-Table1[[#This Row],[Netto tov vorige schijf]])/MAX(Table1[[#This Row],[Bruto tov vorige schijf]],1)</f>
        <v>0.5549999999995634</v>
      </c>
    </row>
    <row r="6230" spans="1:12" x14ac:dyDescent="0.25">
      <c r="A6230" s="14">
        <v>70121</v>
      </c>
      <c r="B6230" s="6">
        <f>LoonHeffing2020(Table1[[#This Row],[Belastbaar loon]])</f>
        <v>26386.172999999999</v>
      </c>
      <c r="C6230" s="6">
        <f>AlgemeneHeffingsKorting2020(Table1[[#This Row],[Belastbaar loon]])</f>
        <v>0</v>
      </c>
      <c r="D6230" s="14">
        <f>ArbeidsKorting2020(Table1[[#This Row],[Belastbaar loon]])</f>
        <v>1708.98</v>
      </c>
      <c r="E6230" s="14">
        <f>MAX(Table1[[#This Row],[Loonheffing]]-Table1[[#This Row],[Algemene Heffingskorting]]-Table1[[#This Row],[Arbeidskorting]],0)</f>
        <v>24677.192999999999</v>
      </c>
      <c r="F6230" s="6">
        <f>Table1[[#This Row],[Belastbaar loon]]-Table1[[#This Row],[Belasting]]</f>
        <v>45443.807000000001</v>
      </c>
      <c r="G6230" s="2">
        <f>(Table1[[#This Row],[Belastbaar loon]]-Table1[[#This Row],[Netto loon]])/Table1[[#This Row],[Belastbaar loon]]</f>
        <v>0.35192300452075698</v>
      </c>
      <c r="H6230" s="14">
        <f t="shared" ca="1" si="91"/>
        <v>24671.642999999996</v>
      </c>
      <c r="I6230" s="14">
        <f ca="1">IF(ROW()=2, Table1[[#This Row],[Netto loon]], INDIRECT(ADDRESS(ROW()-1,COLUMN(F:F))))</f>
        <v>45439.357000000004</v>
      </c>
      <c r="J6230" s="6">
        <f ca="1">IF(ROW()=2, 0, Table1[[#This Row],[Belastbaar loon]]-INDIRECT(ADDRESS(ROW()-1,COLUMN(A:A))))</f>
        <v>10</v>
      </c>
      <c r="K6230" s="6">
        <f ca="1">Table1[[#This Row],[Netto loon]]-Table1[[#This Row],[Netto vorige schijf]]</f>
        <v>4.4499999999970896</v>
      </c>
      <c r="L6230" s="2">
        <f ca="1">(Table1[[#This Row],[Bruto tov vorige schijf]]-Table1[[#This Row],[Netto tov vorige schijf]])/MAX(Table1[[#This Row],[Bruto tov vorige schijf]],1)</f>
        <v>0.55500000000029104</v>
      </c>
    </row>
    <row r="6231" spans="1:12" x14ac:dyDescent="0.25">
      <c r="A6231" s="14">
        <v>70131</v>
      </c>
      <c r="B6231" s="6">
        <f>LoonHeffing2020(Table1[[#This Row],[Belastbaar loon]])</f>
        <v>26391.123</v>
      </c>
      <c r="C6231" s="6">
        <f>AlgemeneHeffingsKorting2020(Table1[[#This Row],[Belastbaar loon]])</f>
        <v>0</v>
      </c>
      <c r="D6231" s="14">
        <f>ArbeidsKorting2020(Table1[[#This Row],[Belastbaar loon]])</f>
        <v>1708.38</v>
      </c>
      <c r="E6231" s="14">
        <f>MAX(Table1[[#This Row],[Loonheffing]]-Table1[[#This Row],[Algemene Heffingskorting]]-Table1[[#This Row],[Arbeidskorting]],0)</f>
        <v>24682.742999999999</v>
      </c>
      <c r="F6231" s="6">
        <f>Table1[[#This Row],[Belastbaar loon]]-Table1[[#This Row],[Belasting]]</f>
        <v>45448.256999999998</v>
      </c>
      <c r="G6231" s="2">
        <f>(Table1[[#This Row],[Belastbaar loon]]-Table1[[#This Row],[Netto loon]])/Table1[[#This Row],[Belastbaar loon]]</f>
        <v>0.35195196132951195</v>
      </c>
      <c r="H6231" s="14">
        <f t="shared" ca="1" si="91"/>
        <v>24677.192999999999</v>
      </c>
      <c r="I6231" s="14">
        <f ca="1">IF(ROW()=2, Table1[[#This Row],[Netto loon]], INDIRECT(ADDRESS(ROW()-1,COLUMN(F:F))))</f>
        <v>45443.807000000001</v>
      </c>
      <c r="J6231" s="6">
        <f ca="1">IF(ROW()=2, 0, Table1[[#This Row],[Belastbaar loon]]-INDIRECT(ADDRESS(ROW()-1,COLUMN(A:A))))</f>
        <v>10</v>
      </c>
      <c r="K6231" s="6">
        <f ca="1">Table1[[#This Row],[Netto loon]]-Table1[[#This Row],[Netto vorige schijf]]</f>
        <v>4.4499999999970896</v>
      </c>
      <c r="L6231" s="2">
        <f ca="1">(Table1[[#This Row],[Bruto tov vorige schijf]]-Table1[[#This Row],[Netto tov vorige schijf]])/MAX(Table1[[#This Row],[Bruto tov vorige schijf]],1)</f>
        <v>0.55500000000029104</v>
      </c>
    </row>
    <row r="6232" spans="1:12" x14ac:dyDescent="0.25">
      <c r="A6232" s="14">
        <v>70141</v>
      </c>
      <c r="B6232" s="6">
        <f>LoonHeffing2020(Table1[[#This Row],[Belastbaar loon]])</f>
        <v>26396.073</v>
      </c>
      <c r="C6232" s="6">
        <f>AlgemeneHeffingsKorting2020(Table1[[#This Row],[Belastbaar loon]])</f>
        <v>0</v>
      </c>
      <c r="D6232" s="14">
        <f>ArbeidsKorting2020(Table1[[#This Row],[Belastbaar loon]])</f>
        <v>1707.78</v>
      </c>
      <c r="E6232" s="14">
        <f>MAX(Table1[[#This Row],[Loonheffing]]-Table1[[#This Row],[Algemene Heffingskorting]]-Table1[[#This Row],[Arbeidskorting]],0)</f>
        <v>24688.293000000001</v>
      </c>
      <c r="F6232" s="6">
        <f>Table1[[#This Row],[Belastbaar loon]]-Table1[[#This Row],[Belasting]]</f>
        <v>45452.706999999995</v>
      </c>
      <c r="G6232" s="2">
        <f>(Table1[[#This Row],[Belastbaar loon]]-Table1[[#This Row],[Netto loon]])/Table1[[#This Row],[Belastbaar loon]]</f>
        <v>0.35198090988152442</v>
      </c>
      <c r="H6232" s="14">
        <f t="shared" ca="1" si="91"/>
        <v>24682.742999999999</v>
      </c>
      <c r="I6232" s="14">
        <f ca="1">IF(ROW()=2, Table1[[#This Row],[Netto loon]], INDIRECT(ADDRESS(ROW()-1,COLUMN(F:F))))</f>
        <v>45448.256999999998</v>
      </c>
      <c r="J6232" s="6">
        <f ca="1">IF(ROW()=2, 0, Table1[[#This Row],[Belastbaar loon]]-INDIRECT(ADDRESS(ROW()-1,COLUMN(A:A))))</f>
        <v>10</v>
      </c>
      <c r="K6232" s="6">
        <f ca="1">Table1[[#This Row],[Netto loon]]-Table1[[#This Row],[Netto vorige schijf]]</f>
        <v>4.4499999999970896</v>
      </c>
      <c r="L6232" s="2">
        <f ca="1">(Table1[[#This Row],[Bruto tov vorige schijf]]-Table1[[#This Row],[Netto tov vorige schijf]])/MAX(Table1[[#This Row],[Bruto tov vorige schijf]],1)</f>
        <v>0.55500000000029104</v>
      </c>
    </row>
    <row r="6233" spans="1:12" x14ac:dyDescent="0.25">
      <c r="A6233" s="14">
        <v>70151</v>
      </c>
      <c r="B6233" s="6">
        <f>LoonHeffing2020(Table1[[#This Row],[Belastbaar loon]])</f>
        <v>26401.023000000001</v>
      </c>
      <c r="C6233" s="6">
        <f>AlgemeneHeffingsKorting2020(Table1[[#This Row],[Belastbaar loon]])</f>
        <v>0</v>
      </c>
      <c r="D6233" s="14">
        <f>ArbeidsKorting2020(Table1[[#This Row],[Belastbaar loon]])</f>
        <v>1707.18</v>
      </c>
      <c r="E6233" s="14">
        <f>MAX(Table1[[#This Row],[Loonheffing]]-Table1[[#This Row],[Algemene Heffingskorting]]-Table1[[#This Row],[Arbeidskorting]],0)</f>
        <v>24693.843000000001</v>
      </c>
      <c r="F6233" s="6">
        <f>Table1[[#This Row],[Belastbaar loon]]-Table1[[#This Row],[Belasting]]</f>
        <v>45457.156999999999</v>
      </c>
      <c r="G6233" s="2">
        <f>(Table1[[#This Row],[Belastbaar loon]]-Table1[[#This Row],[Netto loon]])/Table1[[#This Row],[Belastbaar loon]]</f>
        <v>0.35200985018032532</v>
      </c>
      <c r="H6233" s="14">
        <f t="shared" ca="1" si="91"/>
        <v>24688.293000000001</v>
      </c>
      <c r="I6233" s="14">
        <f ca="1">IF(ROW()=2, Table1[[#This Row],[Netto loon]], INDIRECT(ADDRESS(ROW()-1,COLUMN(F:F))))</f>
        <v>45452.706999999995</v>
      </c>
      <c r="J6233" s="6">
        <f ca="1">IF(ROW()=2, 0, Table1[[#This Row],[Belastbaar loon]]-INDIRECT(ADDRESS(ROW()-1,COLUMN(A:A))))</f>
        <v>10</v>
      </c>
      <c r="K6233" s="6">
        <f ca="1">Table1[[#This Row],[Netto loon]]-Table1[[#This Row],[Netto vorige schijf]]</f>
        <v>4.4500000000043656</v>
      </c>
      <c r="L6233" s="2">
        <f ca="1">(Table1[[#This Row],[Bruto tov vorige schijf]]-Table1[[#This Row],[Netto tov vorige schijf]])/MAX(Table1[[#This Row],[Bruto tov vorige schijf]],1)</f>
        <v>0.5549999999995634</v>
      </c>
    </row>
    <row r="6234" spans="1:12" x14ac:dyDescent="0.25">
      <c r="A6234" s="14">
        <v>70161</v>
      </c>
      <c r="B6234" s="6">
        <f>LoonHeffing2020(Table1[[#This Row],[Belastbaar loon]])</f>
        <v>26405.972999999998</v>
      </c>
      <c r="C6234" s="6">
        <f>AlgemeneHeffingsKorting2020(Table1[[#This Row],[Belastbaar loon]])</f>
        <v>0</v>
      </c>
      <c r="D6234" s="14">
        <f>ArbeidsKorting2020(Table1[[#This Row],[Belastbaar loon]])</f>
        <v>1706.5800000000002</v>
      </c>
      <c r="E6234" s="14">
        <f>MAX(Table1[[#This Row],[Loonheffing]]-Table1[[#This Row],[Algemene Heffingskorting]]-Table1[[#This Row],[Arbeidskorting]],0)</f>
        <v>24699.392999999996</v>
      </c>
      <c r="F6234" s="6">
        <f>Table1[[#This Row],[Belastbaar loon]]-Table1[[#This Row],[Belasting]]</f>
        <v>45461.607000000004</v>
      </c>
      <c r="G6234" s="2">
        <f>(Table1[[#This Row],[Belastbaar loon]]-Table1[[#This Row],[Netto loon]])/Table1[[#This Row],[Belastbaar loon]]</f>
        <v>0.35203878222944368</v>
      </c>
      <c r="H6234" s="14">
        <f t="shared" ref="H6234:H6297" ca="1" si="92">IF(ROW()=2, 0, INDIRECT(ADDRESS(ROW()-1,COLUMN(E:E))))</f>
        <v>24693.843000000001</v>
      </c>
      <c r="I6234" s="14">
        <f ca="1">IF(ROW()=2, Table1[[#This Row],[Netto loon]], INDIRECT(ADDRESS(ROW()-1,COLUMN(F:F))))</f>
        <v>45457.156999999999</v>
      </c>
      <c r="J6234" s="6">
        <f ca="1">IF(ROW()=2, 0, Table1[[#This Row],[Belastbaar loon]]-INDIRECT(ADDRESS(ROW()-1,COLUMN(A:A))))</f>
        <v>10</v>
      </c>
      <c r="K6234" s="6">
        <f ca="1">Table1[[#This Row],[Netto loon]]-Table1[[#This Row],[Netto vorige schijf]]</f>
        <v>4.4500000000043656</v>
      </c>
      <c r="L6234" s="2">
        <f ca="1">(Table1[[#This Row],[Bruto tov vorige schijf]]-Table1[[#This Row],[Netto tov vorige schijf]])/MAX(Table1[[#This Row],[Bruto tov vorige schijf]],1)</f>
        <v>0.5549999999995634</v>
      </c>
    </row>
    <row r="6235" spans="1:12" x14ac:dyDescent="0.25">
      <c r="A6235" s="14">
        <v>70171</v>
      </c>
      <c r="B6235" s="6">
        <f>LoonHeffing2020(Table1[[#This Row],[Belastbaar loon]])</f>
        <v>26410.922999999999</v>
      </c>
      <c r="C6235" s="6">
        <f>AlgemeneHeffingsKorting2020(Table1[[#This Row],[Belastbaar loon]])</f>
        <v>0</v>
      </c>
      <c r="D6235" s="14">
        <f>ArbeidsKorting2020(Table1[[#This Row],[Belastbaar loon]])</f>
        <v>1705.98</v>
      </c>
      <c r="E6235" s="14">
        <f>MAX(Table1[[#This Row],[Loonheffing]]-Table1[[#This Row],[Algemene Heffingskorting]]-Table1[[#This Row],[Arbeidskorting]],0)</f>
        <v>24704.942999999999</v>
      </c>
      <c r="F6235" s="6">
        <f>Table1[[#This Row],[Belastbaar loon]]-Table1[[#This Row],[Belasting]]</f>
        <v>45466.057000000001</v>
      </c>
      <c r="G6235" s="2">
        <f>(Table1[[#This Row],[Belastbaar loon]]-Table1[[#This Row],[Netto loon]])/Table1[[#This Row],[Belastbaar loon]]</f>
        <v>0.35206770603240656</v>
      </c>
      <c r="H6235" s="14">
        <f t="shared" ca="1" si="92"/>
        <v>24699.392999999996</v>
      </c>
      <c r="I6235" s="14">
        <f ca="1">IF(ROW()=2, Table1[[#This Row],[Netto loon]], INDIRECT(ADDRESS(ROW()-1,COLUMN(F:F))))</f>
        <v>45461.607000000004</v>
      </c>
      <c r="J6235" s="6">
        <f ca="1">IF(ROW()=2, 0, Table1[[#This Row],[Belastbaar loon]]-INDIRECT(ADDRESS(ROW()-1,COLUMN(A:A))))</f>
        <v>10</v>
      </c>
      <c r="K6235" s="6">
        <f ca="1">Table1[[#This Row],[Netto loon]]-Table1[[#This Row],[Netto vorige schijf]]</f>
        <v>4.4499999999970896</v>
      </c>
      <c r="L6235" s="2">
        <f ca="1">(Table1[[#This Row],[Bruto tov vorige schijf]]-Table1[[#This Row],[Netto tov vorige schijf]])/MAX(Table1[[#This Row],[Bruto tov vorige schijf]],1)</f>
        <v>0.55500000000029104</v>
      </c>
    </row>
    <row r="6236" spans="1:12" x14ac:dyDescent="0.25">
      <c r="A6236" s="14">
        <v>70181</v>
      </c>
      <c r="B6236" s="6">
        <f>LoonHeffing2020(Table1[[#This Row],[Belastbaar loon]])</f>
        <v>26415.873</v>
      </c>
      <c r="C6236" s="6">
        <f>AlgemeneHeffingsKorting2020(Table1[[#This Row],[Belastbaar loon]])</f>
        <v>0</v>
      </c>
      <c r="D6236" s="14">
        <f>ArbeidsKorting2020(Table1[[#This Row],[Belastbaar loon]])</f>
        <v>1705.38</v>
      </c>
      <c r="E6236" s="14">
        <f>MAX(Table1[[#This Row],[Loonheffing]]-Table1[[#This Row],[Algemene Heffingskorting]]-Table1[[#This Row],[Arbeidskorting]],0)</f>
        <v>24710.492999999999</v>
      </c>
      <c r="F6236" s="6">
        <f>Table1[[#This Row],[Belastbaar loon]]-Table1[[#This Row],[Belasting]]</f>
        <v>45470.506999999998</v>
      </c>
      <c r="G6236" s="2">
        <f>(Table1[[#This Row],[Belastbaar loon]]-Table1[[#This Row],[Netto loon]])/Table1[[#This Row],[Belastbaar loon]]</f>
        <v>0.3520966215927388</v>
      </c>
      <c r="H6236" s="14">
        <f t="shared" ca="1" si="92"/>
        <v>24704.942999999999</v>
      </c>
      <c r="I6236" s="14">
        <f ca="1">IF(ROW()=2, Table1[[#This Row],[Netto loon]], INDIRECT(ADDRESS(ROW()-1,COLUMN(F:F))))</f>
        <v>45466.057000000001</v>
      </c>
      <c r="J6236" s="6">
        <f ca="1">IF(ROW()=2, 0, Table1[[#This Row],[Belastbaar loon]]-INDIRECT(ADDRESS(ROW()-1,COLUMN(A:A))))</f>
        <v>10</v>
      </c>
      <c r="K6236" s="6">
        <f ca="1">Table1[[#This Row],[Netto loon]]-Table1[[#This Row],[Netto vorige schijf]]</f>
        <v>4.4499999999970896</v>
      </c>
      <c r="L6236" s="2">
        <f ca="1">(Table1[[#This Row],[Bruto tov vorige schijf]]-Table1[[#This Row],[Netto tov vorige schijf]])/MAX(Table1[[#This Row],[Bruto tov vorige schijf]],1)</f>
        <v>0.55500000000029104</v>
      </c>
    </row>
    <row r="6237" spans="1:12" x14ac:dyDescent="0.25">
      <c r="A6237" s="14">
        <v>70191</v>
      </c>
      <c r="B6237" s="6">
        <f>LoonHeffing2020(Table1[[#This Row],[Belastbaar loon]])</f>
        <v>26420.823</v>
      </c>
      <c r="C6237" s="6">
        <f>AlgemeneHeffingsKorting2020(Table1[[#This Row],[Belastbaar loon]])</f>
        <v>0</v>
      </c>
      <c r="D6237" s="14">
        <f>ArbeidsKorting2020(Table1[[#This Row],[Belastbaar loon]])</f>
        <v>1704.78</v>
      </c>
      <c r="E6237" s="14">
        <f>MAX(Table1[[#This Row],[Loonheffing]]-Table1[[#This Row],[Algemene Heffingskorting]]-Table1[[#This Row],[Arbeidskorting]],0)</f>
        <v>24716.043000000001</v>
      </c>
      <c r="F6237" s="6">
        <f>Table1[[#This Row],[Belastbaar loon]]-Table1[[#This Row],[Belasting]]</f>
        <v>45474.956999999995</v>
      </c>
      <c r="G6237" s="2">
        <f>(Table1[[#This Row],[Belastbaar loon]]-Table1[[#This Row],[Netto loon]])/Table1[[#This Row],[Belastbaar loon]]</f>
        <v>0.35212552891396343</v>
      </c>
      <c r="H6237" s="14">
        <f t="shared" ca="1" si="92"/>
        <v>24710.492999999999</v>
      </c>
      <c r="I6237" s="14">
        <f ca="1">IF(ROW()=2, Table1[[#This Row],[Netto loon]], INDIRECT(ADDRESS(ROW()-1,COLUMN(F:F))))</f>
        <v>45470.506999999998</v>
      </c>
      <c r="J6237" s="6">
        <f ca="1">IF(ROW()=2, 0, Table1[[#This Row],[Belastbaar loon]]-INDIRECT(ADDRESS(ROW()-1,COLUMN(A:A))))</f>
        <v>10</v>
      </c>
      <c r="K6237" s="6">
        <f ca="1">Table1[[#This Row],[Netto loon]]-Table1[[#This Row],[Netto vorige schijf]]</f>
        <v>4.4499999999970896</v>
      </c>
      <c r="L6237" s="2">
        <f ca="1">(Table1[[#This Row],[Bruto tov vorige schijf]]-Table1[[#This Row],[Netto tov vorige schijf]])/MAX(Table1[[#This Row],[Bruto tov vorige schijf]],1)</f>
        <v>0.55500000000029104</v>
      </c>
    </row>
    <row r="6238" spans="1:12" x14ac:dyDescent="0.25">
      <c r="A6238" s="14">
        <v>70201</v>
      </c>
      <c r="B6238" s="6">
        <f>LoonHeffing2020(Table1[[#This Row],[Belastbaar loon]])</f>
        <v>26425.773000000001</v>
      </c>
      <c r="C6238" s="6">
        <f>AlgemeneHeffingsKorting2020(Table1[[#This Row],[Belastbaar loon]])</f>
        <v>0</v>
      </c>
      <c r="D6238" s="14">
        <f>ArbeidsKorting2020(Table1[[#This Row],[Belastbaar loon]])</f>
        <v>1704.18</v>
      </c>
      <c r="E6238" s="14">
        <f>MAX(Table1[[#This Row],[Loonheffing]]-Table1[[#This Row],[Algemene Heffingskorting]]-Table1[[#This Row],[Arbeidskorting]],0)</f>
        <v>24721.593000000001</v>
      </c>
      <c r="F6238" s="6">
        <f>Table1[[#This Row],[Belastbaar loon]]-Table1[[#This Row],[Belasting]]</f>
        <v>45479.406999999999</v>
      </c>
      <c r="G6238" s="2">
        <f>(Table1[[#This Row],[Belastbaar loon]]-Table1[[#This Row],[Netto loon]])/Table1[[#This Row],[Belastbaar loon]]</f>
        <v>0.35215442799960117</v>
      </c>
      <c r="H6238" s="14">
        <f t="shared" ca="1" si="92"/>
        <v>24716.043000000001</v>
      </c>
      <c r="I6238" s="14">
        <f ca="1">IF(ROW()=2, Table1[[#This Row],[Netto loon]], INDIRECT(ADDRESS(ROW()-1,COLUMN(F:F))))</f>
        <v>45474.956999999995</v>
      </c>
      <c r="J6238" s="6">
        <f ca="1">IF(ROW()=2, 0, Table1[[#This Row],[Belastbaar loon]]-INDIRECT(ADDRESS(ROW()-1,COLUMN(A:A))))</f>
        <v>10</v>
      </c>
      <c r="K6238" s="6">
        <f ca="1">Table1[[#This Row],[Netto loon]]-Table1[[#This Row],[Netto vorige schijf]]</f>
        <v>4.4500000000043656</v>
      </c>
      <c r="L6238" s="2">
        <f ca="1">(Table1[[#This Row],[Bruto tov vorige schijf]]-Table1[[#This Row],[Netto tov vorige schijf]])/MAX(Table1[[#This Row],[Bruto tov vorige schijf]],1)</f>
        <v>0.5549999999995634</v>
      </c>
    </row>
    <row r="6239" spans="1:12" x14ac:dyDescent="0.25">
      <c r="A6239" s="14">
        <v>70211</v>
      </c>
      <c r="B6239" s="6">
        <f>LoonHeffing2020(Table1[[#This Row],[Belastbaar loon]])</f>
        <v>26430.722999999998</v>
      </c>
      <c r="C6239" s="6">
        <f>AlgemeneHeffingsKorting2020(Table1[[#This Row],[Belastbaar loon]])</f>
        <v>0</v>
      </c>
      <c r="D6239" s="14">
        <f>ArbeidsKorting2020(Table1[[#This Row],[Belastbaar loon]])</f>
        <v>1703.5800000000002</v>
      </c>
      <c r="E6239" s="14">
        <f>MAX(Table1[[#This Row],[Loonheffing]]-Table1[[#This Row],[Algemene Heffingskorting]]-Table1[[#This Row],[Arbeidskorting]],0)</f>
        <v>24727.142999999996</v>
      </c>
      <c r="F6239" s="6">
        <f>Table1[[#This Row],[Belastbaar loon]]-Table1[[#This Row],[Belasting]]</f>
        <v>45483.857000000004</v>
      </c>
      <c r="G6239" s="2">
        <f>(Table1[[#This Row],[Belastbaar loon]]-Table1[[#This Row],[Netto loon]])/Table1[[#This Row],[Belastbaar loon]]</f>
        <v>0.35218331885317111</v>
      </c>
      <c r="H6239" s="14">
        <f t="shared" ca="1" si="92"/>
        <v>24721.593000000001</v>
      </c>
      <c r="I6239" s="14">
        <f ca="1">IF(ROW()=2, Table1[[#This Row],[Netto loon]], INDIRECT(ADDRESS(ROW()-1,COLUMN(F:F))))</f>
        <v>45479.406999999999</v>
      </c>
      <c r="J6239" s="6">
        <f ca="1">IF(ROW()=2, 0, Table1[[#This Row],[Belastbaar loon]]-INDIRECT(ADDRESS(ROW()-1,COLUMN(A:A))))</f>
        <v>10</v>
      </c>
      <c r="K6239" s="6">
        <f ca="1">Table1[[#This Row],[Netto loon]]-Table1[[#This Row],[Netto vorige schijf]]</f>
        <v>4.4500000000043656</v>
      </c>
      <c r="L6239" s="2">
        <f ca="1">(Table1[[#This Row],[Bruto tov vorige schijf]]-Table1[[#This Row],[Netto tov vorige schijf]])/MAX(Table1[[#This Row],[Bruto tov vorige schijf]],1)</f>
        <v>0.5549999999995634</v>
      </c>
    </row>
    <row r="6240" spans="1:12" x14ac:dyDescent="0.25">
      <c r="A6240" s="14">
        <v>70221</v>
      </c>
      <c r="B6240" s="6">
        <f>LoonHeffing2020(Table1[[#This Row],[Belastbaar loon]])</f>
        <v>26435.672999999999</v>
      </c>
      <c r="C6240" s="6">
        <f>AlgemeneHeffingsKorting2020(Table1[[#This Row],[Belastbaar loon]])</f>
        <v>0</v>
      </c>
      <c r="D6240" s="14">
        <f>ArbeidsKorting2020(Table1[[#This Row],[Belastbaar loon]])</f>
        <v>1702.98</v>
      </c>
      <c r="E6240" s="14">
        <f>MAX(Table1[[#This Row],[Loonheffing]]-Table1[[#This Row],[Algemene Heffingskorting]]-Table1[[#This Row],[Arbeidskorting]],0)</f>
        <v>24732.692999999999</v>
      </c>
      <c r="F6240" s="6">
        <f>Table1[[#This Row],[Belastbaar loon]]-Table1[[#This Row],[Belasting]]</f>
        <v>45488.307000000001</v>
      </c>
      <c r="G6240" s="2">
        <f>(Table1[[#This Row],[Belastbaar loon]]-Table1[[#This Row],[Netto loon]])/Table1[[#This Row],[Belastbaar loon]]</f>
        <v>0.35221220147819027</v>
      </c>
      <c r="H6240" s="14">
        <f t="shared" ca="1" si="92"/>
        <v>24727.142999999996</v>
      </c>
      <c r="I6240" s="14">
        <f ca="1">IF(ROW()=2, Table1[[#This Row],[Netto loon]], INDIRECT(ADDRESS(ROW()-1,COLUMN(F:F))))</f>
        <v>45483.857000000004</v>
      </c>
      <c r="J6240" s="6">
        <f ca="1">IF(ROW()=2, 0, Table1[[#This Row],[Belastbaar loon]]-INDIRECT(ADDRESS(ROW()-1,COLUMN(A:A))))</f>
        <v>10</v>
      </c>
      <c r="K6240" s="6">
        <f ca="1">Table1[[#This Row],[Netto loon]]-Table1[[#This Row],[Netto vorige schijf]]</f>
        <v>4.4499999999970896</v>
      </c>
      <c r="L6240" s="2">
        <f ca="1">(Table1[[#This Row],[Bruto tov vorige schijf]]-Table1[[#This Row],[Netto tov vorige schijf]])/MAX(Table1[[#This Row],[Bruto tov vorige schijf]],1)</f>
        <v>0.55500000000029104</v>
      </c>
    </row>
    <row r="6241" spans="1:12" x14ac:dyDescent="0.25">
      <c r="A6241" s="14">
        <v>70231</v>
      </c>
      <c r="B6241" s="6">
        <f>LoonHeffing2020(Table1[[#This Row],[Belastbaar loon]])</f>
        <v>26440.623</v>
      </c>
      <c r="C6241" s="6">
        <f>AlgemeneHeffingsKorting2020(Table1[[#This Row],[Belastbaar loon]])</f>
        <v>0</v>
      </c>
      <c r="D6241" s="14">
        <f>ArbeidsKorting2020(Table1[[#This Row],[Belastbaar loon]])</f>
        <v>1702.38</v>
      </c>
      <c r="E6241" s="14">
        <f>MAX(Table1[[#This Row],[Loonheffing]]-Table1[[#This Row],[Algemene Heffingskorting]]-Table1[[#This Row],[Arbeidskorting]],0)</f>
        <v>24738.242999999999</v>
      </c>
      <c r="F6241" s="6">
        <f>Table1[[#This Row],[Belastbaar loon]]-Table1[[#This Row],[Belasting]]</f>
        <v>45492.756999999998</v>
      </c>
      <c r="G6241" s="2">
        <f>(Table1[[#This Row],[Belastbaar loon]]-Table1[[#This Row],[Netto loon]])/Table1[[#This Row],[Belastbaar loon]]</f>
        <v>0.35224107587817349</v>
      </c>
      <c r="H6241" s="14">
        <f t="shared" ca="1" si="92"/>
        <v>24732.692999999999</v>
      </c>
      <c r="I6241" s="14">
        <f ca="1">IF(ROW()=2, Table1[[#This Row],[Netto loon]], INDIRECT(ADDRESS(ROW()-1,COLUMN(F:F))))</f>
        <v>45488.307000000001</v>
      </c>
      <c r="J6241" s="6">
        <f ca="1">IF(ROW()=2, 0, Table1[[#This Row],[Belastbaar loon]]-INDIRECT(ADDRESS(ROW()-1,COLUMN(A:A))))</f>
        <v>10</v>
      </c>
      <c r="K6241" s="6">
        <f ca="1">Table1[[#This Row],[Netto loon]]-Table1[[#This Row],[Netto vorige schijf]]</f>
        <v>4.4499999999970896</v>
      </c>
      <c r="L6241" s="2">
        <f ca="1">(Table1[[#This Row],[Bruto tov vorige schijf]]-Table1[[#This Row],[Netto tov vorige schijf]])/MAX(Table1[[#This Row],[Bruto tov vorige schijf]],1)</f>
        <v>0.55500000000029104</v>
      </c>
    </row>
    <row r="6242" spans="1:12" x14ac:dyDescent="0.25">
      <c r="A6242" s="14">
        <v>70241</v>
      </c>
      <c r="B6242" s="6">
        <f>LoonHeffing2020(Table1[[#This Row],[Belastbaar loon]])</f>
        <v>26445.573</v>
      </c>
      <c r="C6242" s="6">
        <f>AlgemeneHeffingsKorting2020(Table1[[#This Row],[Belastbaar loon]])</f>
        <v>0</v>
      </c>
      <c r="D6242" s="14">
        <f>ArbeidsKorting2020(Table1[[#This Row],[Belastbaar loon]])</f>
        <v>1701.78</v>
      </c>
      <c r="E6242" s="14">
        <f>MAX(Table1[[#This Row],[Loonheffing]]-Table1[[#This Row],[Algemene Heffingskorting]]-Table1[[#This Row],[Arbeidskorting]],0)</f>
        <v>24743.793000000001</v>
      </c>
      <c r="F6242" s="6">
        <f>Table1[[#This Row],[Belastbaar loon]]-Table1[[#This Row],[Belasting]]</f>
        <v>45497.206999999995</v>
      </c>
      <c r="G6242" s="2">
        <f>(Table1[[#This Row],[Belastbaar loon]]-Table1[[#This Row],[Netto loon]])/Table1[[#This Row],[Belastbaar loon]]</f>
        <v>0.35226994205663364</v>
      </c>
      <c r="H6242" s="14">
        <f t="shared" ca="1" si="92"/>
        <v>24738.242999999999</v>
      </c>
      <c r="I6242" s="14">
        <f ca="1">IF(ROW()=2, Table1[[#This Row],[Netto loon]], INDIRECT(ADDRESS(ROW()-1,COLUMN(F:F))))</f>
        <v>45492.756999999998</v>
      </c>
      <c r="J6242" s="6">
        <f ca="1">IF(ROW()=2, 0, Table1[[#This Row],[Belastbaar loon]]-INDIRECT(ADDRESS(ROW()-1,COLUMN(A:A))))</f>
        <v>10</v>
      </c>
      <c r="K6242" s="6">
        <f ca="1">Table1[[#This Row],[Netto loon]]-Table1[[#This Row],[Netto vorige schijf]]</f>
        <v>4.4499999999970896</v>
      </c>
      <c r="L6242" s="2">
        <f ca="1">(Table1[[#This Row],[Bruto tov vorige schijf]]-Table1[[#This Row],[Netto tov vorige schijf]])/MAX(Table1[[#This Row],[Bruto tov vorige schijf]],1)</f>
        <v>0.55500000000029104</v>
      </c>
    </row>
    <row r="6243" spans="1:12" x14ac:dyDescent="0.25">
      <c r="A6243" s="14">
        <v>70251</v>
      </c>
      <c r="B6243" s="6">
        <f>LoonHeffing2020(Table1[[#This Row],[Belastbaar loon]])</f>
        <v>26450.523000000001</v>
      </c>
      <c r="C6243" s="6">
        <f>AlgemeneHeffingsKorting2020(Table1[[#This Row],[Belastbaar loon]])</f>
        <v>0</v>
      </c>
      <c r="D6243" s="14">
        <f>ArbeidsKorting2020(Table1[[#This Row],[Belastbaar loon]])</f>
        <v>1701.18</v>
      </c>
      <c r="E6243" s="14">
        <f>MAX(Table1[[#This Row],[Loonheffing]]-Table1[[#This Row],[Algemene Heffingskorting]]-Table1[[#This Row],[Arbeidskorting]],0)</f>
        <v>24749.343000000001</v>
      </c>
      <c r="F6243" s="6">
        <f>Table1[[#This Row],[Belastbaar loon]]-Table1[[#This Row],[Belasting]]</f>
        <v>45501.656999999999</v>
      </c>
      <c r="G6243" s="2">
        <f>(Table1[[#This Row],[Belastbaar loon]]-Table1[[#This Row],[Netto loon]])/Table1[[#This Row],[Belastbaar loon]]</f>
        <v>0.35229880001708164</v>
      </c>
      <c r="H6243" s="14">
        <f t="shared" ca="1" si="92"/>
        <v>24743.793000000001</v>
      </c>
      <c r="I6243" s="14">
        <f ca="1">IF(ROW()=2, Table1[[#This Row],[Netto loon]], INDIRECT(ADDRESS(ROW()-1,COLUMN(F:F))))</f>
        <v>45497.206999999995</v>
      </c>
      <c r="J6243" s="6">
        <f ca="1">IF(ROW()=2, 0, Table1[[#This Row],[Belastbaar loon]]-INDIRECT(ADDRESS(ROW()-1,COLUMN(A:A))))</f>
        <v>10</v>
      </c>
      <c r="K6243" s="6">
        <f ca="1">Table1[[#This Row],[Netto loon]]-Table1[[#This Row],[Netto vorige schijf]]</f>
        <v>4.4500000000043656</v>
      </c>
      <c r="L6243" s="2">
        <f ca="1">(Table1[[#This Row],[Bruto tov vorige schijf]]-Table1[[#This Row],[Netto tov vorige schijf]])/MAX(Table1[[#This Row],[Bruto tov vorige schijf]],1)</f>
        <v>0.5549999999995634</v>
      </c>
    </row>
    <row r="6244" spans="1:12" x14ac:dyDescent="0.25">
      <c r="A6244" s="14">
        <v>70261</v>
      </c>
      <c r="B6244" s="6">
        <f>LoonHeffing2020(Table1[[#This Row],[Belastbaar loon]])</f>
        <v>26455.472999999998</v>
      </c>
      <c r="C6244" s="6">
        <f>AlgemeneHeffingsKorting2020(Table1[[#This Row],[Belastbaar loon]])</f>
        <v>0</v>
      </c>
      <c r="D6244" s="14">
        <f>ArbeidsKorting2020(Table1[[#This Row],[Belastbaar loon]])</f>
        <v>1700.5800000000002</v>
      </c>
      <c r="E6244" s="14">
        <f>MAX(Table1[[#This Row],[Loonheffing]]-Table1[[#This Row],[Algemene Heffingskorting]]-Table1[[#This Row],[Arbeidskorting]],0)</f>
        <v>24754.892999999996</v>
      </c>
      <c r="F6244" s="6">
        <f>Table1[[#This Row],[Belastbaar loon]]-Table1[[#This Row],[Belasting]]</f>
        <v>45506.107000000004</v>
      </c>
      <c r="G6244" s="2">
        <f>(Table1[[#This Row],[Belastbaar loon]]-Table1[[#This Row],[Netto loon]])/Table1[[#This Row],[Belastbaar loon]]</f>
        <v>0.35232764976302638</v>
      </c>
      <c r="H6244" s="14">
        <f t="shared" ca="1" si="92"/>
        <v>24749.343000000001</v>
      </c>
      <c r="I6244" s="14">
        <f ca="1">IF(ROW()=2, Table1[[#This Row],[Netto loon]], INDIRECT(ADDRESS(ROW()-1,COLUMN(F:F))))</f>
        <v>45501.656999999999</v>
      </c>
      <c r="J6244" s="6">
        <f ca="1">IF(ROW()=2, 0, Table1[[#This Row],[Belastbaar loon]]-INDIRECT(ADDRESS(ROW()-1,COLUMN(A:A))))</f>
        <v>10</v>
      </c>
      <c r="K6244" s="6">
        <f ca="1">Table1[[#This Row],[Netto loon]]-Table1[[#This Row],[Netto vorige schijf]]</f>
        <v>4.4500000000043656</v>
      </c>
      <c r="L6244" s="2">
        <f ca="1">(Table1[[#This Row],[Bruto tov vorige schijf]]-Table1[[#This Row],[Netto tov vorige schijf]])/MAX(Table1[[#This Row],[Bruto tov vorige schijf]],1)</f>
        <v>0.5549999999995634</v>
      </c>
    </row>
    <row r="6245" spans="1:12" x14ac:dyDescent="0.25">
      <c r="A6245" s="14">
        <v>70271</v>
      </c>
      <c r="B6245" s="6">
        <f>LoonHeffing2020(Table1[[#This Row],[Belastbaar loon]])</f>
        <v>26460.422999999999</v>
      </c>
      <c r="C6245" s="6">
        <f>AlgemeneHeffingsKorting2020(Table1[[#This Row],[Belastbaar loon]])</f>
        <v>0</v>
      </c>
      <c r="D6245" s="14">
        <f>ArbeidsKorting2020(Table1[[#This Row],[Belastbaar loon]])</f>
        <v>1699.98</v>
      </c>
      <c r="E6245" s="14">
        <f>MAX(Table1[[#This Row],[Loonheffing]]-Table1[[#This Row],[Algemene Heffingskorting]]-Table1[[#This Row],[Arbeidskorting]],0)</f>
        <v>24760.442999999999</v>
      </c>
      <c r="F6245" s="6">
        <f>Table1[[#This Row],[Belastbaar loon]]-Table1[[#This Row],[Belasting]]</f>
        <v>45510.557000000001</v>
      </c>
      <c r="G6245" s="2">
        <f>(Table1[[#This Row],[Belastbaar loon]]-Table1[[#This Row],[Netto loon]])/Table1[[#This Row],[Belastbaar loon]]</f>
        <v>0.35235649129797497</v>
      </c>
      <c r="H6245" s="14">
        <f t="shared" ca="1" si="92"/>
        <v>24754.892999999996</v>
      </c>
      <c r="I6245" s="14">
        <f ca="1">IF(ROW()=2, Table1[[#This Row],[Netto loon]], INDIRECT(ADDRESS(ROW()-1,COLUMN(F:F))))</f>
        <v>45506.107000000004</v>
      </c>
      <c r="J6245" s="6">
        <f ca="1">IF(ROW()=2, 0, Table1[[#This Row],[Belastbaar loon]]-INDIRECT(ADDRESS(ROW()-1,COLUMN(A:A))))</f>
        <v>10</v>
      </c>
      <c r="K6245" s="6">
        <f ca="1">Table1[[#This Row],[Netto loon]]-Table1[[#This Row],[Netto vorige schijf]]</f>
        <v>4.4499999999970896</v>
      </c>
      <c r="L6245" s="2">
        <f ca="1">(Table1[[#This Row],[Bruto tov vorige schijf]]-Table1[[#This Row],[Netto tov vorige schijf]])/MAX(Table1[[#This Row],[Bruto tov vorige schijf]],1)</f>
        <v>0.55500000000029104</v>
      </c>
    </row>
    <row r="6246" spans="1:12" x14ac:dyDescent="0.25">
      <c r="A6246" s="14">
        <v>70281</v>
      </c>
      <c r="B6246" s="6">
        <f>LoonHeffing2020(Table1[[#This Row],[Belastbaar loon]])</f>
        <v>26465.373</v>
      </c>
      <c r="C6246" s="6">
        <f>AlgemeneHeffingsKorting2020(Table1[[#This Row],[Belastbaar loon]])</f>
        <v>0</v>
      </c>
      <c r="D6246" s="14">
        <f>ArbeidsKorting2020(Table1[[#This Row],[Belastbaar loon]])</f>
        <v>1699.38</v>
      </c>
      <c r="E6246" s="14">
        <f>MAX(Table1[[#This Row],[Loonheffing]]-Table1[[#This Row],[Algemene Heffingskorting]]-Table1[[#This Row],[Arbeidskorting]],0)</f>
        <v>24765.992999999999</v>
      </c>
      <c r="F6246" s="6">
        <f>Table1[[#This Row],[Belastbaar loon]]-Table1[[#This Row],[Belasting]]</f>
        <v>45515.006999999998</v>
      </c>
      <c r="G6246" s="2">
        <f>(Table1[[#This Row],[Belastbaar loon]]-Table1[[#This Row],[Netto loon]])/Table1[[#This Row],[Belastbaar loon]]</f>
        <v>0.35238532462543221</v>
      </c>
      <c r="H6246" s="14">
        <f t="shared" ca="1" si="92"/>
        <v>24760.442999999999</v>
      </c>
      <c r="I6246" s="14">
        <f ca="1">IF(ROW()=2, Table1[[#This Row],[Netto loon]], INDIRECT(ADDRESS(ROW()-1,COLUMN(F:F))))</f>
        <v>45510.557000000001</v>
      </c>
      <c r="J6246" s="6">
        <f ca="1">IF(ROW()=2, 0, Table1[[#This Row],[Belastbaar loon]]-INDIRECT(ADDRESS(ROW()-1,COLUMN(A:A))))</f>
        <v>10</v>
      </c>
      <c r="K6246" s="6">
        <f ca="1">Table1[[#This Row],[Netto loon]]-Table1[[#This Row],[Netto vorige schijf]]</f>
        <v>4.4499999999970896</v>
      </c>
      <c r="L6246" s="2">
        <f ca="1">(Table1[[#This Row],[Bruto tov vorige schijf]]-Table1[[#This Row],[Netto tov vorige schijf]])/MAX(Table1[[#This Row],[Bruto tov vorige schijf]],1)</f>
        <v>0.55500000000029104</v>
      </c>
    </row>
    <row r="6247" spans="1:12" x14ac:dyDescent="0.25">
      <c r="A6247" s="14">
        <v>70291</v>
      </c>
      <c r="B6247" s="6">
        <f>LoonHeffing2020(Table1[[#This Row],[Belastbaar loon]])</f>
        <v>26470.323</v>
      </c>
      <c r="C6247" s="6">
        <f>AlgemeneHeffingsKorting2020(Table1[[#This Row],[Belastbaar loon]])</f>
        <v>0</v>
      </c>
      <c r="D6247" s="14">
        <f>ArbeidsKorting2020(Table1[[#This Row],[Belastbaar loon]])</f>
        <v>1698.78</v>
      </c>
      <c r="E6247" s="14">
        <f>MAX(Table1[[#This Row],[Loonheffing]]-Table1[[#This Row],[Algemene Heffingskorting]]-Table1[[#This Row],[Arbeidskorting]],0)</f>
        <v>24771.543000000001</v>
      </c>
      <c r="F6247" s="6">
        <f>Table1[[#This Row],[Belastbaar loon]]-Table1[[#This Row],[Belasting]]</f>
        <v>45519.456999999995</v>
      </c>
      <c r="G6247" s="2">
        <f>(Table1[[#This Row],[Belastbaar loon]]-Table1[[#This Row],[Netto loon]])/Table1[[#This Row],[Belastbaar loon]]</f>
        <v>0.35241414974890106</v>
      </c>
      <c r="H6247" s="14">
        <f t="shared" ca="1" si="92"/>
        <v>24765.992999999999</v>
      </c>
      <c r="I6247" s="14">
        <f ca="1">IF(ROW()=2, Table1[[#This Row],[Netto loon]], INDIRECT(ADDRESS(ROW()-1,COLUMN(F:F))))</f>
        <v>45515.006999999998</v>
      </c>
      <c r="J6247" s="6">
        <f ca="1">IF(ROW()=2, 0, Table1[[#This Row],[Belastbaar loon]]-INDIRECT(ADDRESS(ROW()-1,COLUMN(A:A))))</f>
        <v>10</v>
      </c>
      <c r="K6247" s="6">
        <f ca="1">Table1[[#This Row],[Netto loon]]-Table1[[#This Row],[Netto vorige schijf]]</f>
        <v>4.4499999999970896</v>
      </c>
      <c r="L6247" s="2">
        <f ca="1">(Table1[[#This Row],[Bruto tov vorige schijf]]-Table1[[#This Row],[Netto tov vorige schijf]])/MAX(Table1[[#This Row],[Bruto tov vorige schijf]],1)</f>
        <v>0.55500000000029104</v>
      </c>
    </row>
    <row r="6248" spans="1:12" x14ac:dyDescent="0.25">
      <c r="A6248" s="14">
        <v>70301</v>
      </c>
      <c r="B6248" s="6">
        <f>LoonHeffing2020(Table1[[#This Row],[Belastbaar loon]])</f>
        <v>26475.273000000001</v>
      </c>
      <c r="C6248" s="6">
        <f>AlgemeneHeffingsKorting2020(Table1[[#This Row],[Belastbaar loon]])</f>
        <v>0</v>
      </c>
      <c r="D6248" s="14">
        <f>ArbeidsKorting2020(Table1[[#This Row],[Belastbaar loon]])</f>
        <v>1698.18</v>
      </c>
      <c r="E6248" s="14">
        <f>MAX(Table1[[#This Row],[Loonheffing]]-Table1[[#This Row],[Algemene Heffingskorting]]-Table1[[#This Row],[Arbeidskorting]],0)</f>
        <v>24777.093000000001</v>
      </c>
      <c r="F6248" s="6">
        <f>Table1[[#This Row],[Belastbaar loon]]-Table1[[#This Row],[Belasting]]</f>
        <v>45523.906999999999</v>
      </c>
      <c r="G6248" s="2">
        <f>(Table1[[#This Row],[Belastbaar loon]]-Table1[[#This Row],[Netto loon]])/Table1[[#This Row],[Belastbaar loon]]</f>
        <v>0.35244296667188235</v>
      </c>
      <c r="H6248" s="14">
        <f t="shared" ca="1" si="92"/>
        <v>24771.543000000001</v>
      </c>
      <c r="I6248" s="14">
        <f ca="1">IF(ROW()=2, Table1[[#This Row],[Netto loon]], INDIRECT(ADDRESS(ROW()-1,COLUMN(F:F))))</f>
        <v>45519.456999999995</v>
      </c>
      <c r="J6248" s="6">
        <f ca="1">IF(ROW()=2, 0, Table1[[#This Row],[Belastbaar loon]]-INDIRECT(ADDRESS(ROW()-1,COLUMN(A:A))))</f>
        <v>10</v>
      </c>
      <c r="K6248" s="6">
        <f ca="1">Table1[[#This Row],[Netto loon]]-Table1[[#This Row],[Netto vorige schijf]]</f>
        <v>4.4500000000043656</v>
      </c>
      <c r="L6248" s="2">
        <f ca="1">(Table1[[#This Row],[Bruto tov vorige schijf]]-Table1[[#This Row],[Netto tov vorige schijf]])/MAX(Table1[[#This Row],[Bruto tov vorige schijf]],1)</f>
        <v>0.5549999999995634</v>
      </c>
    </row>
    <row r="6249" spans="1:12" x14ac:dyDescent="0.25">
      <c r="A6249" s="14">
        <v>70311</v>
      </c>
      <c r="B6249" s="6">
        <f>LoonHeffing2020(Table1[[#This Row],[Belastbaar loon]])</f>
        <v>26480.222999999998</v>
      </c>
      <c r="C6249" s="6">
        <f>AlgemeneHeffingsKorting2020(Table1[[#This Row],[Belastbaar loon]])</f>
        <v>0</v>
      </c>
      <c r="D6249" s="14">
        <f>ArbeidsKorting2020(Table1[[#This Row],[Belastbaar loon]])</f>
        <v>1697.5800000000002</v>
      </c>
      <c r="E6249" s="14">
        <f>MAX(Table1[[#This Row],[Loonheffing]]-Table1[[#This Row],[Algemene Heffingskorting]]-Table1[[#This Row],[Arbeidskorting]],0)</f>
        <v>24782.642999999996</v>
      </c>
      <c r="F6249" s="6">
        <f>Table1[[#This Row],[Belastbaar loon]]-Table1[[#This Row],[Belasting]]</f>
        <v>45528.357000000004</v>
      </c>
      <c r="G6249" s="2">
        <f>(Table1[[#This Row],[Belastbaar loon]]-Table1[[#This Row],[Netto loon]])/Table1[[#This Row],[Belastbaar loon]]</f>
        <v>0.35247177539787511</v>
      </c>
      <c r="H6249" s="14">
        <f t="shared" ca="1" si="92"/>
        <v>24777.093000000001</v>
      </c>
      <c r="I6249" s="14">
        <f ca="1">IF(ROW()=2, Table1[[#This Row],[Netto loon]], INDIRECT(ADDRESS(ROW()-1,COLUMN(F:F))))</f>
        <v>45523.906999999999</v>
      </c>
      <c r="J6249" s="6">
        <f ca="1">IF(ROW()=2, 0, Table1[[#This Row],[Belastbaar loon]]-INDIRECT(ADDRESS(ROW()-1,COLUMN(A:A))))</f>
        <v>10</v>
      </c>
      <c r="K6249" s="6">
        <f ca="1">Table1[[#This Row],[Netto loon]]-Table1[[#This Row],[Netto vorige schijf]]</f>
        <v>4.4500000000043656</v>
      </c>
      <c r="L6249" s="2">
        <f ca="1">(Table1[[#This Row],[Bruto tov vorige schijf]]-Table1[[#This Row],[Netto tov vorige schijf]])/MAX(Table1[[#This Row],[Bruto tov vorige schijf]],1)</f>
        <v>0.5549999999995634</v>
      </c>
    </row>
    <row r="6250" spans="1:12" x14ac:dyDescent="0.25">
      <c r="A6250" s="14">
        <v>70321</v>
      </c>
      <c r="B6250" s="6">
        <f>LoonHeffing2020(Table1[[#This Row],[Belastbaar loon]])</f>
        <v>26485.172999999999</v>
      </c>
      <c r="C6250" s="6">
        <f>AlgemeneHeffingsKorting2020(Table1[[#This Row],[Belastbaar loon]])</f>
        <v>0</v>
      </c>
      <c r="D6250" s="14">
        <f>ArbeidsKorting2020(Table1[[#This Row],[Belastbaar loon]])</f>
        <v>1696.98</v>
      </c>
      <c r="E6250" s="14">
        <f>MAX(Table1[[#This Row],[Loonheffing]]-Table1[[#This Row],[Algemene Heffingskorting]]-Table1[[#This Row],[Arbeidskorting]],0)</f>
        <v>24788.192999999999</v>
      </c>
      <c r="F6250" s="6">
        <f>Table1[[#This Row],[Belastbaar loon]]-Table1[[#This Row],[Belasting]]</f>
        <v>45532.807000000001</v>
      </c>
      <c r="G6250" s="2">
        <f>(Table1[[#This Row],[Belastbaar loon]]-Table1[[#This Row],[Netto loon]])/Table1[[#This Row],[Belastbaar loon]]</f>
        <v>0.35250057593037643</v>
      </c>
      <c r="H6250" s="14">
        <f t="shared" ca="1" si="92"/>
        <v>24782.642999999996</v>
      </c>
      <c r="I6250" s="14">
        <f ca="1">IF(ROW()=2, Table1[[#This Row],[Netto loon]], INDIRECT(ADDRESS(ROW()-1,COLUMN(F:F))))</f>
        <v>45528.357000000004</v>
      </c>
      <c r="J6250" s="6">
        <f ca="1">IF(ROW()=2, 0, Table1[[#This Row],[Belastbaar loon]]-INDIRECT(ADDRESS(ROW()-1,COLUMN(A:A))))</f>
        <v>10</v>
      </c>
      <c r="K6250" s="6">
        <f ca="1">Table1[[#This Row],[Netto loon]]-Table1[[#This Row],[Netto vorige schijf]]</f>
        <v>4.4499999999970896</v>
      </c>
      <c r="L6250" s="2">
        <f ca="1">(Table1[[#This Row],[Bruto tov vorige schijf]]-Table1[[#This Row],[Netto tov vorige schijf]])/MAX(Table1[[#This Row],[Bruto tov vorige schijf]],1)</f>
        <v>0.55500000000029104</v>
      </c>
    </row>
    <row r="6251" spans="1:12" x14ac:dyDescent="0.25">
      <c r="A6251" s="14">
        <v>70331</v>
      </c>
      <c r="B6251" s="6">
        <f>LoonHeffing2020(Table1[[#This Row],[Belastbaar loon]])</f>
        <v>26490.123</v>
      </c>
      <c r="C6251" s="6">
        <f>AlgemeneHeffingsKorting2020(Table1[[#This Row],[Belastbaar loon]])</f>
        <v>0</v>
      </c>
      <c r="D6251" s="14">
        <f>ArbeidsKorting2020(Table1[[#This Row],[Belastbaar loon]])</f>
        <v>1696.38</v>
      </c>
      <c r="E6251" s="14">
        <f>MAX(Table1[[#This Row],[Loonheffing]]-Table1[[#This Row],[Algemene Heffingskorting]]-Table1[[#This Row],[Arbeidskorting]],0)</f>
        <v>24793.742999999999</v>
      </c>
      <c r="F6251" s="6">
        <f>Table1[[#This Row],[Belastbaar loon]]-Table1[[#This Row],[Belasting]]</f>
        <v>45537.256999999998</v>
      </c>
      <c r="G6251" s="2">
        <f>(Table1[[#This Row],[Belastbaar loon]]-Table1[[#This Row],[Netto loon]])/Table1[[#This Row],[Belastbaar loon]]</f>
        <v>0.35252936827288112</v>
      </c>
      <c r="H6251" s="14">
        <f t="shared" ca="1" si="92"/>
        <v>24788.192999999999</v>
      </c>
      <c r="I6251" s="14">
        <f ca="1">IF(ROW()=2, Table1[[#This Row],[Netto loon]], INDIRECT(ADDRESS(ROW()-1,COLUMN(F:F))))</f>
        <v>45532.807000000001</v>
      </c>
      <c r="J6251" s="6">
        <f ca="1">IF(ROW()=2, 0, Table1[[#This Row],[Belastbaar loon]]-INDIRECT(ADDRESS(ROW()-1,COLUMN(A:A))))</f>
        <v>10</v>
      </c>
      <c r="K6251" s="6">
        <f ca="1">Table1[[#This Row],[Netto loon]]-Table1[[#This Row],[Netto vorige schijf]]</f>
        <v>4.4499999999970896</v>
      </c>
      <c r="L6251" s="2">
        <f ca="1">(Table1[[#This Row],[Bruto tov vorige schijf]]-Table1[[#This Row],[Netto tov vorige schijf]])/MAX(Table1[[#This Row],[Bruto tov vorige schijf]],1)</f>
        <v>0.55500000000029104</v>
      </c>
    </row>
    <row r="6252" spans="1:12" x14ac:dyDescent="0.25">
      <c r="A6252" s="14">
        <v>70341</v>
      </c>
      <c r="B6252" s="6">
        <f>LoonHeffing2020(Table1[[#This Row],[Belastbaar loon]])</f>
        <v>26495.073</v>
      </c>
      <c r="C6252" s="6">
        <f>AlgemeneHeffingsKorting2020(Table1[[#This Row],[Belastbaar loon]])</f>
        <v>0</v>
      </c>
      <c r="D6252" s="14">
        <f>ArbeidsKorting2020(Table1[[#This Row],[Belastbaar loon]])</f>
        <v>1695.78</v>
      </c>
      <c r="E6252" s="14">
        <f>MAX(Table1[[#This Row],[Loonheffing]]-Table1[[#This Row],[Algemene Heffingskorting]]-Table1[[#This Row],[Arbeidskorting]],0)</f>
        <v>24799.293000000001</v>
      </c>
      <c r="F6252" s="6">
        <f>Table1[[#This Row],[Belastbaar loon]]-Table1[[#This Row],[Belasting]]</f>
        <v>45541.706999999995</v>
      </c>
      <c r="G6252" s="2">
        <f>(Table1[[#This Row],[Belastbaar loon]]-Table1[[#This Row],[Netto loon]])/Table1[[#This Row],[Belastbaar loon]]</f>
        <v>0.35255815242888222</v>
      </c>
      <c r="H6252" s="14">
        <f t="shared" ca="1" si="92"/>
        <v>24793.742999999999</v>
      </c>
      <c r="I6252" s="14">
        <f ca="1">IF(ROW()=2, Table1[[#This Row],[Netto loon]], INDIRECT(ADDRESS(ROW()-1,COLUMN(F:F))))</f>
        <v>45537.256999999998</v>
      </c>
      <c r="J6252" s="6">
        <f ca="1">IF(ROW()=2, 0, Table1[[#This Row],[Belastbaar loon]]-INDIRECT(ADDRESS(ROW()-1,COLUMN(A:A))))</f>
        <v>10</v>
      </c>
      <c r="K6252" s="6">
        <f ca="1">Table1[[#This Row],[Netto loon]]-Table1[[#This Row],[Netto vorige schijf]]</f>
        <v>4.4499999999970896</v>
      </c>
      <c r="L6252" s="2">
        <f ca="1">(Table1[[#This Row],[Bruto tov vorige schijf]]-Table1[[#This Row],[Netto tov vorige schijf]])/MAX(Table1[[#This Row],[Bruto tov vorige schijf]],1)</f>
        <v>0.55500000000029104</v>
      </c>
    </row>
    <row r="6253" spans="1:12" x14ac:dyDescent="0.25">
      <c r="A6253" s="14">
        <v>70351</v>
      </c>
      <c r="B6253" s="6">
        <f>LoonHeffing2020(Table1[[#This Row],[Belastbaar loon]])</f>
        <v>26500.023000000001</v>
      </c>
      <c r="C6253" s="6">
        <f>AlgemeneHeffingsKorting2020(Table1[[#This Row],[Belastbaar loon]])</f>
        <v>0</v>
      </c>
      <c r="D6253" s="14">
        <f>ArbeidsKorting2020(Table1[[#This Row],[Belastbaar loon]])</f>
        <v>1695.18</v>
      </c>
      <c r="E6253" s="14">
        <f>MAX(Table1[[#This Row],[Loonheffing]]-Table1[[#This Row],[Algemene Heffingskorting]]-Table1[[#This Row],[Arbeidskorting]],0)</f>
        <v>24804.843000000001</v>
      </c>
      <c r="F6253" s="6">
        <f>Table1[[#This Row],[Belastbaar loon]]-Table1[[#This Row],[Belasting]]</f>
        <v>45546.156999999999</v>
      </c>
      <c r="G6253" s="2">
        <f>(Table1[[#This Row],[Belastbaar loon]]-Table1[[#This Row],[Netto loon]])/Table1[[#This Row],[Belastbaar loon]]</f>
        <v>0.35258692840187061</v>
      </c>
      <c r="H6253" s="14">
        <f t="shared" ca="1" si="92"/>
        <v>24799.293000000001</v>
      </c>
      <c r="I6253" s="14">
        <f ca="1">IF(ROW()=2, Table1[[#This Row],[Netto loon]], INDIRECT(ADDRESS(ROW()-1,COLUMN(F:F))))</f>
        <v>45541.706999999995</v>
      </c>
      <c r="J6253" s="6">
        <f ca="1">IF(ROW()=2, 0, Table1[[#This Row],[Belastbaar loon]]-INDIRECT(ADDRESS(ROW()-1,COLUMN(A:A))))</f>
        <v>10</v>
      </c>
      <c r="K6253" s="6">
        <f ca="1">Table1[[#This Row],[Netto loon]]-Table1[[#This Row],[Netto vorige schijf]]</f>
        <v>4.4500000000043656</v>
      </c>
      <c r="L6253" s="2">
        <f ca="1">(Table1[[#This Row],[Bruto tov vorige schijf]]-Table1[[#This Row],[Netto tov vorige schijf]])/MAX(Table1[[#This Row],[Bruto tov vorige schijf]],1)</f>
        <v>0.5549999999995634</v>
      </c>
    </row>
    <row r="6254" spans="1:12" x14ac:dyDescent="0.25">
      <c r="A6254" s="14">
        <v>70361</v>
      </c>
      <c r="B6254" s="6">
        <f>LoonHeffing2020(Table1[[#This Row],[Belastbaar loon]])</f>
        <v>26504.972999999998</v>
      </c>
      <c r="C6254" s="6">
        <f>AlgemeneHeffingsKorting2020(Table1[[#This Row],[Belastbaar loon]])</f>
        <v>0</v>
      </c>
      <c r="D6254" s="14">
        <f>ArbeidsKorting2020(Table1[[#This Row],[Belastbaar loon]])</f>
        <v>1694.5800000000002</v>
      </c>
      <c r="E6254" s="14">
        <f>MAX(Table1[[#This Row],[Loonheffing]]-Table1[[#This Row],[Algemene Heffingskorting]]-Table1[[#This Row],[Arbeidskorting]],0)</f>
        <v>24810.392999999996</v>
      </c>
      <c r="F6254" s="6">
        <f>Table1[[#This Row],[Belastbaar loon]]-Table1[[#This Row],[Belasting]]</f>
        <v>45550.607000000004</v>
      </c>
      <c r="G6254" s="2">
        <f>(Table1[[#This Row],[Belastbaar loon]]-Table1[[#This Row],[Netto loon]])/Table1[[#This Row],[Belastbaar loon]]</f>
        <v>0.35261569619533545</v>
      </c>
      <c r="H6254" s="14">
        <f t="shared" ca="1" si="92"/>
        <v>24804.843000000001</v>
      </c>
      <c r="I6254" s="14">
        <f ca="1">IF(ROW()=2, Table1[[#This Row],[Netto loon]], INDIRECT(ADDRESS(ROW()-1,COLUMN(F:F))))</f>
        <v>45546.156999999999</v>
      </c>
      <c r="J6254" s="6">
        <f ca="1">IF(ROW()=2, 0, Table1[[#This Row],[Belastbaar loon]]-INDIRECT(ADDRESS(ROW()-1,COLUMN(A:A))))</f>
        <v>10</v>
      </c>
      <c r="K6254" s="6">
        <f ca="1">Table1[[#This Row],[Netto loon]]-Table1[[#This Row],[Netto vorige schijf]]</f>
        <v>4.4500000000043656</v>
      </c>
      <c r="L6254" s="2">
        <f ca="1">(Table1[[#This Row],[Bruto tov vorige schijf]]-Table1[[#This Row],[Netto tov vorige schijf]])/MAX(Table1[[#This Row],[Bruto tov vorige schijf]],1)</f>
        <v>0.5549999999995634</v>
      </c>
    </row>
    <row r="6255" spans="1:12" x14ac:dyDescent="0.25">
      <c r="A6255" s="14">
        <v>70371</v>
      </c>
      <c r="B6255" s="6">
        <f>LoonHeffing2020(Table1[[#This Row],[Belastbaar loon]])</f>
        <v>26509.922999999999</v>
      </c>
      <c r="C6255" s="6">
        <f>AlgemeneHeffingsKorting2020(Table1[[#This Row],[Belastbaar loon]])</f>
        <v>0</v>
      </c>
      <c r="D6255" s="14">
        <f>ArbeidsKorting2020(Table1[[#This Row],[Belastbaar loon]])</f>
        <v>1693.98</v>
      </c>
      <c r="E6255" s="14">
        <f>MAX(Table1[[#This Row],[Loonheffing]]-Table1[[#This Row],[Algemene Heffingskorting]]-Table1[[#This Row],[Arbeidskorting]],0)</f>
        <v>24815.942999999999</v>
      </c>
      <c r="F6255" s="6">
        <f>Table1[[#This Row],[Belastbaar loon]]-Table1[[#This Row],[Belasting]]</f>
        <v>45555.057000000001</v>
      </c>
      <c r="G6255" s="2">
        <f>(Table1[[#This Row],[Belastbaar loon]]-Table1[[#This Row],[Netto loon]])/Table1[[#This Row],[Belastbaar loon]]</f>
        <v>0.35264445581276377</v>
      </c>
      <c r="H6255" s="14">
        <f t="shared" ca="1" si="92"/>
        <v>24810.392999999996</v>
      </c>
      <c r="I6255" s="14">
        <f ca="1">IF(ROW()=2, Table1[[#This Row],[Netto loon]], INDIRECT(ADDRESS(ROW()-1,COLUMN(F:F))))</f>
        <v>45550.607000000004</v>
      </c>
      <c r="J6255" s="6">
        <f ca="1">IF(ROW()=2, 0, Table1[[#This Row],[Belastbaar loon]]-INDIRECT(ADDRESS(ROW()-1,COLUMN(A:A))))</f>
        <v>10</v>
      </c>
      <c r="K6255" s="6">
        <f ca="1">Table1[[#This Row],[Netto loon]]-Table1[[#This Row],[Netto vorige schijf]]</f>
        <v>4.4499999999970896</v>
      </c>
      <c r="L6255" s="2">
        <f ca="1">(Table1[[#This Row],[Bruto tov vorige schijf]]-Table1[[#This Row],[Netto tov vorige schijf]])/MAX(Table1[[#This Row],[Bruto tov vorige schijf]],1)</f>
        <v>0.55500000000029104</v>
      </c>
    </row>
    <row r="6256" spans="1:12" x14ac:dyDescent="0.25">
      <c r="A6256" s="14">
        <v>70381</v>
      </c>
      <c r="B6256" s="6">
        <f>LoonHeffing2020(Table1[[#This Row],[Belastbaar loon]])</f>
        <v>26514.873</v>
      </c>
      <c r="C6256" s="6">
        <f>AlgemeneHeffingsKorting2020(Table1[[#This Row],[Belastbaar loon]])</f>
        <v>0</v>
      </c>
      <c r="D6256" s="14">
        <f>ArbeidsKorting2020(Table1[[#This Row],[Belastbaar loon]])</f>
        <v>1693.38</v>
      </c>
      <c r="E6256" s="14">
        <f>MAX(Table1[[#This Row],[Loonheffing]]-Table1[[#This Row],[Algemene Heffingskorting]]-Table1[[#This Row],[Arbeidskorting]],0)</f>
        <v>24821.492999999999</v>
      </c>
      <c r="F6256" s="6">
        <f>Table1[[#This Row],[Belastbaar loon]]-Table1[[#This Row],[Belasting]]</f>
        <v>45559.506999999998</v>
      </c>
      <c r="G6256" s="2">
        <f>(Table1[[#This Row],[Belastbaar loon]]-Table1[[#This Row],[Netto loon]])/Table1[[#This Row],[Belastbaar loon]]</f>
        <v>0.35267320725764056</v>
      </c>
      <c r="H6256" s="14">
        <f t="shared" ca="1" si="92"/>
        <v>24815.942999999999</v>
      </c>
      <c r="I6256" s="14">
        <f ca="1">IF(ROW()=2, Table1[[#This Row],[Netto loon]], INDIRECT(ADDRESS(ROW()-1,COLUMN(F:F))))</f>
        <v>45555.057000000001</v>
      </c>
      <c r="J6256" s="6">
        <f ca="1">IF(ROW()=2, 0, Table1[[#This Row],[Belastbaar loon]]-INDIRECT(ADDRESS(ROW()-1,COLUMN(A:A))))</f>
        <v>10</v>
      </c>
      <c r="K6256" s="6">
        <f ca="1">Table1[[#This Row],[Netto loon]]-Table1[[#This Row],[Netto vorige schijf]]</f>
        <v>4.4499999999970896</v>
      </c>
      <c r="L6256" s="2">
        <f ca="1">(Table1[[#This Row],[Bruto tov vorige schijf]]-Table1[[#This Row],[Netto tov vorige schijf]])/MAX(Table1[[#This Row],[Bruto tov vorige schijf]],1)</f>
        <v>0.55500000000029104</v>
      </c>
    </row>
    <row r="6257" spans="1:12" x14ac:dyDescent="0.25">
      <c r="A6257" s="14">
        <v>70391</v>
      </c>
      <c r="B6257" s="6">
        <f>LoonHeffing2020(Table1[[#This Row],[Belastbaar loon]])</f>
        <v>26519.823</v>
      </c>
      <c r="C6257" s="6">
        <f>AlgemeneHeffingsKorting2020(Table1[[#This Row],[Belastbaar loon]])</f>
        <v>0</v>
      </c>
      <c r="D6257" s="14">
        <f>ArbeidsKorting2020(Table1[[#This Row],[Belastbaar loon]])</f>
        <v>1692.78</v>
      </c>
      <c r="E6257" s="14">
        <f>MAX(Table1[[#This Row],[Loonheffing]]-Table1[[#This Row],[Algemene Heffingskorting]]-Table1[[#This Row],[Arbeidskorting]],0)</f>
        <v>24827.043000000001</v>
      </c>
      <c r="F6257" s="6">
        <f>Table1[[#This Row],[Belastbaar loon]]-Table1[[#This Row],[Belasting]]</f>
        <v>45563.956999999995</v>
      </c>
      <c r="G6257" s="2">
        <f>(Table1[[#This Row],[Belastbaar loon]]-Table1[[#This Row],[Netto loon]])/Table1[[#This Row],[Belastbaar loon]]</f>
        <v>0.35270195053344894</v>
      </c>
      <c r="H6257" s="14">
        <f t="shared" ca="1" si="92"/>
        <v>24821.492999999999</v>
      </c>
      <c r="I6257" s="14">
        <f ca="1">IF(ROW()=2, Table1[[#This Row],[Netto loon]], INDIRECT(ADDRESS(ROW()-1,COLUMN(F:F))))</f>
        <v>45559.506999999998</v>
      </c>
      <c r="J6257" s="6">
        <f ca="1">IF(ROW()=2, 0, Table1[[#This Row],[Belastbaar loon]]-INDIRECT(ADDRESS(ROW()-1,COLUMN(A:A))))</f>
        <v>10</v>
      </c>
      <c r="K6257" s="6">
        <f ca="1">Table1[[#This Row],[Netto loon]]-Table1[[#This Row],[Netto vorige schijf]]</f>
        <v>4.4499999999970896</v>
      </c>
      <c r="L6257" s="2">
        <f ca="1">(Table1[[#This Row],[Bruto tov vorige schijf]]-Table1[[#This Row],[Netto tov vorige schijf]])/MAX(Table1[[#This Row],[Bruto tov vorige schijf]],1)</f>
        <v>0.55500000000029104</v>
      </c>
    </row>
    <row r="6258" spans="1:12" x14ac:dyDescent="0.25">
      <c r="A6258" s="14">
        <v>70401</v>
      </c>
      <c r="B6258" s="6">
        <f>LoonHeffing2020(Table1[[#This Row],[Belastbaar loon]])</f>
        <v>26524.773000000001</v>
      </c>
      <c r="C6258" s="6">
        <f>AlgemeneHeffingsKorting2020(Table1[[#This Row],[Belastbaar loon]])</f>
        <v>0</v>
      </c>
      <c r="D6258" s="14">
        <f>ArbeidsKorting2020(Table1[[#This Row],[Belastbaar loon]])</f>
        <v>1692.18</v>
      </c>
      <c r="E6258" s="14">
        <f>MAX(Table1[[#This Row],[Loonheffing]]-Table1[[#This Row],[Algemene Heffingskorting]]-Table1[[#This Row],[Arbeidskorting]],0)</f>
        <v>24832.593000000001</v>
      </c>
      <c r="F6258" s="6">
        <f>Table1[[#This Row],[Belastbaar loon]]-Table1[[#This Row],[Belasting]]</f>
        <v>45568.406999999999</v>
      </c>
      <c r="G6258" s="2">
        <f>(Table1[[#This Row],[Belastbaar loon]]-Table1[[#This Row],[Netto loon]])/Table1[[#This Row],[Belastbaar loon]]</f>
        <v>0.35273068564366983</v>
      </c>
      <c r="H6258" s="14">
        <f t="shared" ca="1" si="92"/>
        <v>24827.043000000001</v>
      </c>
      <c r="I6258" s="14">
        <f ca="1">IF(ROW()=2, Table1[[#This Row],[Netto loon]], INDIRECT(ADDRESS(ROW()-1,COLUMN(F:F))))</f>
        <v>45563.956999999995</v>
      </c>
      <c r="J6258" s="6">
        <f ca="1">IF(ROW()=2, 0, Table1[[#This Row],[Belastbaar loon]]-INDIRECT(ADDRESS(ROW()-1,COLUMN(A:A))))</f>
        <v>10</v>
      </c>
      <c r="K6258" s="6">
        <f ca="1">Table1[[#This Row],[Netto loon]]-Table1[[#This Row],[Netto vorige schijf]]</f>
        <v>4.4500000000043656</v>
      </c>
      <c r="L6258" s="2">
        <f ca="1">(Table1[[#This Row],[Bruto tov vorige schijf]]-Table1[[#This Row],[Netto tov vorige schijf]])/MAX(Table1[[#This Row],[Bruto tov vorige schijf]],1)</f>
        <v>0.5549999999995634</v>
      </c>
    </row>
    <row r="6259" spans="1:12" x14ac:dyDescent="0.25">
      <c r="A6259" s="14">
        <v>70411</v>
      </c>
      <c r="B6259" s="6">
        <f>LoonHeffing2020(Table1[[#This Row],[Belastbaar loon]])</f>
        <v>26529.722999999998</v>
      </c>
      <c r="C6259" s="6">
        <f>AlgemeneHeffingsKorting2020(Table1[[#This Row],[Belastbaar loon]])</f>
        <v>0</v>
      </c>
      <c r="D6259" s="14">
        <f>ArbeidsKorting2020(Table1[[#This Row],[Belastbaar loon]])</f>
        <v>1691.5800000000002</v>
      </c>
      <c r="E6259" s="14">
        <f>MAX(Table1[[#This Row],[Loonheffing]]-Table1[[#This Row],[Algemene Heffingskorting]]-Table1[[#This Row],[Arbeidskorting]],0)</f>
        <v>24838.142999999996</v>
      </c>
      <c r="F6259" s="6">
        <f>Table1[[#This Row],[Belastbaar loon]]-Table1[[#This Row],[Belasting]]</f>
        <v>45572.857000000004</v>
      </c>
      <c r="G6259" s="2">
        <f>(Table1[[#This Row],[Belastbaar loon]]-Table1[[#This Row],[Netto loon]])/Table1[[#This Row],[Belastbaar loon]]</f>
        <v>0.35275941259178251</v>
      </c>
      <c r="H6259" s="14">
        <f t="shared" ca="1" si="92"/>
        <v>24832.593000000001</v>
      </c>
      <c r="I6259" s="14">
        <f ca="1">IF(ROW()=2, Table1[[#This Row],[Netto loon]], INDIRECT(ADDRESS(ROW()-1,COLUMN(F:F))))</f>
        <v>45568.406999999999</v>
      </c>
      <c r="J6259" s="6">
        <f ca="1">IF(ROW()=2, 0, Table1[[#This Row],[Belastbaar loon]]-INDIRECT(ADDRESS(ROW()-1,COLUMN(A:A))))</f>
        <v>10</v>
      </c>
      <c r="K6259" s="6">
        <f ca="1">Table1[[#This Row],[Netto loon]]-Table1[[#This Row],[Netto vorige schijf]]</f>
        <v>4.4500000000043656</v>
      </c>
      <c r="L6259" s="2">
        <f ca="1">(Table1[[#This Row],[Bruto tov vorige schijf]]-Table1[[#This Row],[Netto tov vorige schijf]])/MAX(Table1[[#This Row],[Bruto tov vorige schijf]],1)</f>
        <v>0.5549999999995634</v>
      </c>
    </row>
    <row r="6260" spans="1:12" x14ac:dyDescent="0.25">
      <c r="A6260" s="14">
        <v>70421</v>
      </c>
      <c r="B6260" s="6">
        <f>LoonHeffing2020(Table1[[#This Row],[Belastbaar loon]])</f>
        <v>26534.672999999999</v>
      </c>
      <c r="C6260" s="6">
        <f>AlgemeneHeffingsKorting2020(Table1[[#This Row],[Belastbaar loon]])</f>
        <v>0</v>
      </c>
      <c r="D6260" s="14">
        <f>ArbeidsKorting2020(Table1[[#This Row],[Belastbaar loon]])</f>
        <v>1690.98</v>
      </c>
      <c r="E6260" s="14">
        <f>MAX(Table1[[#This Row],[Loonheffing]]-Table1[[#This Row],[Algemene Heffingskorting]]-Table1[[#This Row],[Arbeidskorting]],0)</f>
        <v>24843.692999999999</v>
      </c>
      <c r="F6260" s="6">
        <f>Table1[[#This Row],[Belastbaar loon]]-Table1[[#This Row],[Belasting]]</f>
        <v>45577.307000000001</v>
      </c>
      <c r="G6260" s="2">
        <f>(Table1[[#This Row],[Belastbaar loon]]-Table1[[#This Row],[Netto loon]])/Table1[[#This Row],[Belastbaar loon]]</f>
        <v>0.35278813138126408</v>
      </c>
      <c r="H6260" s="14">
        <f t="shared" ca="1" si="92"/>
        <v>24838.142999999996</v>
      </c>
      <c r="I6260" s="14">
        <f ca="1">IF(ROW()=2, Table1[[#This Row],[Netto loon]], INDIRECT(ADDRESS(ROW()-1,COLUMN(F:F))))</f>
        <v>45572.857000000004</v>
      </c>
      <c r="J6260" s="6">
        <f ca="1">IF(ROW()=2, 0, Table1[[#This Row],[Belastbaar loon]]-INDIRECT(ADDRESS(ROW()-1,COLUMN(A:A))))</f>
        <v>10</v>
      </c>
      <c r="K6260" s="6">
        <f ca="1">Table1[[#This Row],[Netto loon]]-Table1[[#This Row],[Netto vorige schijf]]</f>
        <v>4.4499999999970896</v>
      </c>
      <c r="L6260" s="2">
        <f ca="1">(Table1[[#This Row],[Bruto tov vorige schijf]]-Table1[[#This Row],[Netto tov vorige schijf]])/MAX(Table1[[#This Row],[Bruto tov vorige schijf]],1)</f>
        <v>0.55500000000029104</v>
      </c>
    </row>
    <row r="6261" spans="1:12" x14ac:dyDescent="0.25">
      <c r="A6261" s="14">
        <v>70431</v>
      </c>
      <c r="B6261" s="6">
        <f>LoonHeffing2020(Table1[[#This Row],[Belastbaar loon]])</f>
        <v>26539.623</v>
      </c>
      <c r="C6261" s="6">
        <f>AlgemeneHeffingsKorting2020(Table1[[#This Row],[Belastbaar loon]])</f>
        <v>0</v>
      </c>
      <c r="D6261" s="14">
        <f>ArbeidsKorting2020(Table1[[#This Row],[Belastbaar loon]])</f>
        <v>1690.38</v>
      </c>
      <c r="E6261" s="14">
        <f>MAX(Table1[[#This Row],[Loonheffing]]-Table1[[#This Row],[Algemene Heffingskorting]]-Table1[[#This Row],[Arbeidskorting]],0)</f>
        <v>24849.242999999999</v>
      </c>
      <c r="F6261" s="6">
        <f>Table1[[#This Row],[Belastbaar loon]]-Table1[[#This Row],[Belasting]]</f>
        <v>45581.756999999998</v>
      </c>
      <c r="G6261" s="2">
        <f>(Table1[[#This Row],[Belastbaar loon]]-Table1[[#This Row],[Netto loon]])/Table1[[#This Row],[Belastbaar loon]]</f>
        <v>0.35281684201558977</v>
      </c>
      <c r="H6261" s="14">
        <f t="shared" ca="1" si="92"/>
        <v>24843.692999999999</v>
      </c>
      <c r="I6261" s="14">
        <f ca="1">IF(ROW()=2, Table1[[#This Row],[Netto loon]], INDIRECT(ADDRESS(ROW()-1,COLUMN(F:F))))</f>
        <v>45577.307000000001</v>
      </c>
      <c r="J6261" s="6">
        <f ca="1">IF(ROW()=2, 0, Table1[[#This Row],[Belastbaar loon]]-INDIRECT(ADDRESS(ROW()-1,COLUMN(A:A))))</f>
        <v>10</v>
      </c>
      <c r="K6261" s="6">
        <f ca="1">Table1[[#This Row],[Netto loon]]-Table1[[#This Row],[Netto vorige schijf]]</f>
        <v>4.4499999999970896</v>
      </c>
      <c r="L6261" s="2">
        <f ca="1">(Table1[[#This Row],[Bruto tov vorige schijf]]-Table1[[#This Row],[Netto tov vorige schijf]])/MAX(Table1[[#This Row],[Bruto tov vorige schijf]],1)</f>
        <v>0.55500000000029104</v>
      </c>
    </row>
    <row r="6262" spans="1:12" x14ac:dyDescent="0.25">
      <c r="A6262" s="14">
        <v>70441</v>
      </c>
      <c r="B6262" s="6">
        <f>LoonHeffing2020(Table1[[#This Row],[Belastbaar loon]])</f>
        <v>26544.573</v>
      </c>
      <c r="C6262" s="6">
        <f>AlgemeneHeffingsKorting2020(Table1[[#This Row],[Belastbaar loon]])</f>
        <v>0</v>
      </c>
      <c r="D6262" s="14">
        <f>ArbeidsKorting2020(Table1[[#This Row],[Belastbaar loon]])</f>
        <v>1689.78</v>
      </c>
      <c r="E6262" s="14">
        <f>MAX(Table1[[#This Row],[Loonheffing]]-Table1[[#This Row],[Algemene Heffingskorting]]-Table1[[#This Row],[Arbeidskorting]],0)</f>
        <v>24854.793000000001</v>
      </c>
      <c r="F6262" s="6">
        <f>Table1[[#This Row],[Belastbaar loon]]-Table1[[#This Row],[Belasting]]</f>
        <v>45586.206999999995</v>
      </c>
      <c r="G6262" s="2">
        <f>(Table1[[#This Row],[Belastbaar loon]]-Table1[[#This Row],[Netto loon]])/Table1[[#This Row],[Belastbaar loon]]</f>
        <v>0.35284554449823263</v>
      </c>
      <c r="H6262" s="14">
        <f t="shared" ca="1" si="92"/>
        <v>24849.242999999999</v>
      </c>
      <c r="I6262" s="14">
        <f ca="1">IF(ROW()=2, Table1[[#This Row],[Netto loon]], INDIRECT(ADDRESS(ROW()-1,COLUMN(F:F))))</f>
        <v>45581.756999999998</v>
      </c>
      <c r="J6262" s="6">
        <f ca="1">IF(ROW()=2, 0, Table1[[#This Row],[Belastbaar loon]]-INDIRECT(ADDRESS(ROW()-1,COLUMN(A:A))))</f>
        <v>10</v>
      </c>
      <c r="K6262" s="6">
        <f ca="1">Table1[[#This Row],[Netto loon]]-Table1[[#This Row],[Netto vorige schijf]]</f>
        <v>4.4499999999970896</v>
      </c>
      <c r="L6262" s="2">
        <f ca="1">(Table1[[#This Row],[Bruto tov vorige schijf]]-Table1[[#This Row],[Netto tov vorige schijf]])/MAX(Table1[[#This Row],[Bruto tov vorige schijf]],1)</f>
        <v>0.55500000000029104</v>
      </c>
    </row>
    <row r="6263" spans="1:12" x14ac:dyDescent="0.25">
      <c r="A6263" s="14">
        <v>70451</v>
      </c>
      <c r="B6263" s="6">
        <f>LoonHeffing2020(Table1[[#This Row],[Belastbaar loon]])</f>
        <v>26549.523000000001</v>
      </c>
      <c r="C6263" s="6">
        <f>AlgemeneHeffingsKorting2020(Table1[[#This Row],[Belastbaar loon]])</f>
        <v>0</v>
      </c>
      <c r="D6263" s="14">
        <f>ArbeidsKorting2020(Table1[[#This Row],[Belastbaar loon]])</f>
        <v>1689.18</v>
      </c>
      <c r="E6263" s="14">
        <f>MAX(Table1[[#This Row],[Loonheffing]]-Table1[[#This Row],[Algemene Heffingskorting]]-Table1[[#This Row],[Arbeidskorting]],0)</f>
        <v>24860.343000000001</v>
      </c>
      <c r="F6263" s="6">
        <f>Table1[[#This Row],[Belastbaar loon]]-Table1[[#This Row],[Belasting]]</f>
        <v>45590.656999999999</v>
      </c>
      <c r="G6263" s="2">
        <f>(Table1[[#This Row],[Belastbaar loon]]-Table1[[#This Row],[Netto loon]])/Table1[[#This Row],[Belastbaar loon]]</f>
        <v>0.35287423883266383</v>
      </c>
      <c r="H6263" s="14">
        <f t="shared" ca="1" si="92"/>
        <v>24854.793000000001</v>
      </c>
      <c r="I6263" s="14">
        <f ca="1">IF(ROW()=2, Table1[[#This Row],[Netto loon]], INDIRECT(ADDRESS(ROW()-1,COLUMN(F:F))))</f>
        <v>45586.206999999995</v>
      </c>
      <c r="J6263" s="6">
        <f ca="1">IF(ROW()=2, 0, Table1[[#This Row],[Belastbaar loon]]-INDIRECT(ADDRESS(ROW()-1,COLUMN(A:A))))</f>
        <v>10</v>
      </c>
      <c r="K6263" s="6">
        <f ca="1">Table1[[#This Row],[Netto loon]]-Table1[[#This Row],[Netto vorige schijf]]</f>
        <v>4.4500000000043656</v>
      </c>
      <c r="L6263" s="2">
        <f ca="1">(Table1[[#This Row],[Bruto tov vorige schijf]]-Table1[[#This Row],[Netto tov vorige schijf]])/MAX(Table1[[#This Row],[Bruto tov vorige schijf]],1)</f>
        <v>0.5549999999995634</v>
      </c>
    </row>
    <row r="6264" spans="1:12" x14ac:dyDescent="0.25">
      <c r="A6264" s="14">
        <v>70461</v>
      </c>
      <c r="B6264" s="6">
        <f>LoonHeffing2020(Table1[[#This Row],[Belastbaar loon]])</f>
        <v>26554.472999999998</v>
      </c>
      <c r="C6264" s="6">
        <f>AlgemeneHeffingsKorting2020(Table1[[#This Row],[Belastbaar loon]])</f>
        <v>0</v>
      </c>
      <c r="D6264" s="14">
        <f>ArbeidsKorting2020(Table1[[#This Row],[Belastbaar loon]])</f>
        <v>1688.5800000000002</v>
      </c>
      <c r="E6264" s="14">
        <f>MAX(Table1[[#This Row],[Loonheffing]]-Table1[[#This Row],[Algemene Heffingskorting]]-Table1[[#This Row],[Arbeidskorting]],0)</f>
        <v>24865.892999999996</v>
      </c>
      <c r="F6264" s="6">
        <f>Table1[[#This Row],[Belastbaar loon]]-Table1[[#This Row],[Belasting]]</f>
        <v>45595.107000000004</v>
      </c>
      <c r="G6264" s="2">
        <f>(Table1[[#This Row],[Belastbaar loon]]-Table1[[#This Row],[Netto loon]])/Table1[[#This Row],[Belastbaar loon]]</f>
        <v>0.35290292502235276</v>
      </c>
      <c r="H6264" s="14">
        <f t="shared" ca="1" si="92"/>
        <v>24860.343000000001</v>
      </c>
      <c r="I6264" s="14">
        <f ca="1">IF(ROW()=2, Table1[[#This Row],[Netto loon]], INDIRECT(ADDRESS(ROW()-1,COLUMN(F:F))))</f>
        <v>45590.656999999999</v>
      </c>
      <c r="J6264" s="6">
        <f ca="1">IF(ROW()=2, 0, Table1[[#This Row],[Belastbaar loon]]-INDIRECT(ADDRESS(ROW()-1,COLUMN(A:A))))</f>
        <v>10</v>
      </c>
      <c r="K6264" s="6">
        <f ca="1">Table1[[#This Row],[Netto loon]]-Table1[[#This Row],[Netto vorige schijf]]</f>
        <v>4.4500000000043656</v>
      </c>
      <c r="L6264" s="2">
        <f ca="1">(Table1[[#This Row],[Bruto tov vorige schijf]]-Table1[[#This Row],[Netto tov vorige schijf]])/MAX(Table1[[#This Row],[Bruto tov vorige schijf]],1)</f>
        <v>0.5549999999995634</v>
      </c>
    </row>
    <row r="6265" spans="1:12" x14ac:dyDescent="0.25">
      <c r="A6265" s="14">
        <v>70471</v>
      </c>
      <c r="B6265" s="6">
        <f>LoonHeffing2020(Table1[[#This Row],[Belastbaar loon]])</f>
        <v>26559.422999999999</v>
      </c>
      <c r="C6265" s="6">
        <f>AlgemeneHeffingsKorting2020(Table1[[#This Row],[Belastbaar loon]])</f>
        <v>0</v>
      </c>
      <c r="D6265" s="14">
        <f>ArbeidsKorting2020(Table1[[#This Row],[Belastbaar loon]])</f>
        <v>1687.98</v>
      </c>
      <c r="E6265" s="14">
        <f>MAX(Table1[[#This Row],[Loonheffing]]-Table1[[#This Row],[Algemene Heffingskorting]]-Table1[[#This Row],[Arbeidskorting]],0)</f>
        <v>24871.442999999999</v>
      </c>
      <c r="F6265" s="6">
        <f>Table1[[#This Row],[Belastbaar loon]]-Table1[[#This Row],[Belasting]]</f>
        <v>45599.557000000001</v>
      </c>
      <c r="G6265" s="2">
        <f>(Table1[[#This Row],[Belastbaar loon]]-Table1[[#This Row],[Netto loon]])/Table1[[#This Row],[Belastbaar loon]]</f>
        <v>0.35293160307076671</v>
      </c>
      <c r="H6265" s="14">
        <f t="shared" ca="1" si="92"/>
        <v>24865.892999999996</v>
      </c>
      <c r="I6265" s="14">
        <f ca="1">IF(ROW()=2, Table1[[#This Row],[Netto loon]], INDIRECT(ADDRESS(ROW()-1,COLUMN(F:F))))</f>
        <v>45595.107000000004</v>
      </c>
      <c r="J6265" s="6">
        <f ca="1">IF(ROW()=2, 0, Table1[[#This Row],[Belastbaar loon]]-INDIRECT(ADDRESS(ROW()-1,COLUMN(A:A))))</f>
        <v>10</v>
      </c>
      <c r="K6265" s="6">
        <f ca="1">Table1[[#This Row],[Netto loon]]-Table1[[#This Row],[Netto vorige schijf]]</f>
        <v>4.4499999999970896</v>
      </c>
      <c r="L6265" s="2">
        <f ca="1">(Table1[[#This Row],[Bruto tov vorige schijf]]-Table1[[#This Row],[Netto tov vorige schijf]])/MAX(Table1[[#This Row],[Bruto tov vorige schijf]],1)</f>
        <v>0.55500000000029104</v>
      </c>
    </row>
    <row r="6266" spans="1:12" x14ac:dyDescent="0.25">
      <c r="A6266" s="14">
        <v>70481</v>
      </c>
      <c r="B6266" s="6">
        <f>LoonHeffing2020(Table1[[#This Row],[Belastbaar loon]])</f>
        <v>26564.373</v>
      </c>
      <c r="C6266" s="6">
        <f>AlgemeneHeffingsKorting2020(Table1[[#This Row],[Belastbaar loon]])</f>
        <v>0</v>
      </c>
      <c r="D6266" s="14">
        <f>ArbeidsKorting2020(Table1[[#This Row],[Belastbaar loon]])</f>
        <v>1687.38</v>
      </c>
      <c r="E6266" s="14">
        <f>MAX(Table1[[#This Row],[Loonheffing]]-Table1[[#This Row],[Algemene Heffingskorting]]-Table1[[#This Row],[Arbeidskorting]],0)</f>
        <v>24876.992999999999</v>
      </c>
      <c r="F6266" s="6">
        <f>Table1[[#This Row],[Belastbaar loon]]-Table1[[#This Row],[Belasting]]</f>
        <v>45604.006999999998</v>
      </c>
      <c r="G6266" s="2">
        <f>(Table1[[#This Row],[Belastbaar loon]]-Table1[[#This Row],[Netto loon]])/Table1[[#This Row],[Belastbaar loon]]</f>
        <v>0.35296027298137089</v>
      </c>
      <c r="H6266" s="14">
        <f t="shared" ca="1" si="92"/>
        <v>24871.442999999999</v>
      </c>
      <c r="I6266" s="14">
        <f ca="1">IF(ROW()=2, Table1[[#This Row],[Netto loon]], INDIRECT(ADDRESS(ROW()-1,COLUMN(F:F))))</f>
        <v>45599.557000000001</v>
      </c>
      <c r="J6266" s="6">
        <f ca="1">IF(ROW()=2, 0, Table1[[#This Row],[Belastbaar loon]]-INDIRECT(ADDRESS(ROW()-1,COLUMN(A:A))))</f>
        <v>10</v>
      </c>
      <c r="K6266" s="6">
        <f ca="1">Table1[[#This Row],[Netto loon]]-Table1[[#This Row],[Netto vorige schijf]]</f>
        <v>4.4499999999970896</v>
      </c>
      <c r="L6266" s="2">
        <f ca="1">(Table1[[#This Row],[Bruto tov vorige schijf]]-Table1[[#This Row],[Netto tov vorige schijf]])/MAX(Table1[[#This Row],[Bruto tov vorige schijf]],1)</f>
        <v>0.55500000000029104</v>
      </c>
    </row>
    <row r="6267" spans="1:12" x14ac:dyDescent="0.25">
      <c r="A6267" s="14">
        <v>70491</v>
      </c>
      <c r="B6267" s="6">
        <f>LoonHeffing2020(Table1[[#This Row],[Belastbaar loon]])</f>
        <v>26569.323</v>
      </c>
      <c r="C6267" s="6">
        <f>AlgemeneHeffingsKorting2020(Table1[[#This Row],[Belastbaar loon]])</f>
        <v>0</v>
      </c>
      <c r="D6267" s="14">
        <f>ArbeidsKorting2020(Table1[[#This Row],[Belastbaar loon]])</f>
        <v>1686.78</v>
      </c>
      <c r="E6267" s="14">
        <f>MAX(Table1[[#This Row],[Loonheffing]]-Table1[[#This Row],[Algemene Heffingskorting]]-Table1[[#This Row],[Arbeidskorting]],0)</f>
        <v>24882.543000000001</v>
      </c>
      <c r="F6267" s="6">
        <f>Table1[[#This Row],[Belastbaar loon]]-Table1[[#This Row],[Belasting]]</f>
        <v>45608.456999999995</v>
      </c>
      <c r="G6267" s="2">
        <f>(Table1[[#This Row],[Belastbaar loon]]-Table1[[#This Row],[Netto loon]])/Table1[[#This Row],[Belastbaar loon]]</f>
        <v>0.35298893475762871</v>
      </c>
      <c r="H6267" s="14">
        <f t="shared" ca="1" si="92"/>
        <v>24876.992999999999</v>
      </c>
      <c r="I6267" s="14">
        <f ca="1">IF(ROW()=2, Table1[[#This Row],[Netto loon]], INDIRECT(ADDRESS(ROW()-1,COLUMN(F:F))))</f>
        <v>45604.006999999998</v>
      </c>
      <c r="J6267" s="6">
        <f ca="1">IF(ROW()=2, 0, Table1[[#This Row],[Belastbaar loon]]-INDIRECT(ADDRESS(ROW()-1,COLUMN(A:A))))</f>
        <v>10</v>
      </c>
      <c r="K6267" s="6">
        <f ca="1">Table1[[#This Row],[Netto loon]]-Table1[[#This Row],[Netto vorige schijf]]</f>
        <v>4.4499999999970896</v>
      </c>
      <c r="L6267" s="2">
        <f ca="1">(Table1[[#This Row],[Bruto tov vorige schijf]]-Table1[[#This Row],[Netto tov vorige schijf]])/MAX(Table1[[#This Row],[Bruto tov vorige schijf]],1)</f>
        <v>0.55500000000029104</v>
      </c>
    </row>
    <row r="6268" spans="1:12" x14ac:dyDescent="0.25">
      <c r="A6268" s="14">
        <v>70501</v>
      </c>
      <c r="B6268" s="6">
        <f>LoonHeffing2020(Table1[[#This Row],[Belastbaar loon]])</f>
        <v>26574.273000000001</v>
      </c>
      <c r="C6268" s="6">
        <f>AlgemeneHeffingsKorting2020(Table1[[#This Row],[Belastbaar loon]])</f>
        <v>0</v>
      </c>
      <c r="D6268" s="14">
        <f>ArbeidsKorting2020(Table1[[#This Row],[Belastbaar loon]])</f>
        <v>1686.18</v>
      </c>
      <c r="E6268" s="14">
        <f>MAX(Table1[[#This Row],[Loonheffing]]-Table1[[#This Row],[Algemene Heffingskorting]]-Table1[[#This Row],[Arbeidskorting]],0)</f>
        <v>24888.093000000001</v>
      </c>
      <c r="F6268" s="6">
        <f>Table1[[#This Row],[Belastbaar loon]]-Table1[[#This Row],[Belasting]]</f>
        <v>45612.906999999999</v>
      </c>
      <c r="G6268" s="2">
        <f>(Table1[[#This Row],[Belastbaar loon]]-Table1[[#This Row],[Netto loon]])/Table1[[#This Row],[Belastbaar loon]]</f>
        <v>0.3530175884030014</v>
      </c>
      <c r="H6268" s="14">
        <f t="shared" ca="1" si="92"/>
        <v>24882.543000000001</v>
      </c>
      <c r="I6268" s="14">
        <f ca="1">IF(ROW()=2, Table1[[#This Row],[Netto loon]], INDIRECT(ADDRESS(ROW()-1,COLUMN(F:F))))</f>
        <v>45608.456999999995</v>
      </c>
      <c r="J6268" s="6">
        <f ca="1">IF(ROW()=2, 0, Table1[[#This Row],[Belastbaar loon]]-INDIRECT(ADDRESS(ROW()-1,COLUMN(A:A))))</f>
        <v>10</v>
      </c>
      <c r="K6268" s="6">
        <f ca="1">Table1[[#This Row],[Netto loon]]-Table1[[#This Row],[Netto vorige schijf]]</f>
        <v>4.4500000000043656</v>
      </c>
      <c r="L6268" s="2">
        <f ca="1">(Table1[[#This Row],[Bruto tov vorige schijf]]-Table1[[#This Row],[Netto tov vorige schijf]])/MAX(Table1[[#This Row],[Bruto tov vorige schijf]],1)</f>
        <v>0.5549999999995634</v>
      </c>
    </row>
    <row r="6269" spans="1:12" x14ac:dyDescent="0.25">
      <c r="A6269" s="14">
        <v>70511</v>
      </c>
      <c r="B6269" s="6">
        <f>LoonHeffing2020(Table1[[#This Row],[Belastbaar loon]])</f>
        <v>26579.222999999998</v>
      </c>
      <c r="C6269" s="6">
        <f>AlgemeneHeffingsKorting2020(Table1[[#This Row],[Belastbaar loon]])</f>
        <v>0</v>
      </c>
      <c r="D6269" s="14">
        <f>ArbeidsKorting2020(Table1[[#This Row],[Belastbaar loon]])</f>
        <v>1685.5800000000002</v>
      </c>
      <c r="E6269" s="14">
        <f>MAX(Table1[[#This Row],[Loonheffing]]-Table1[[#This Row],[Algemene Heffingskorting]]-Table1[[#This Row],[Arbeidskorting]],0)</f>
        <v>24893.642999999996</v>
      </c>
      <c r="F6269" s="6">
        <f>Table1[[#This Row],[Belastbaar loon]]-Table1[[#This Row],[Belasting]]</f>
        <v>45617.357000000004</v>
      </c>
      <c r="G6269" s="2">
        <f>(Table1[[#This Row],[Belastbaar loon]]-Table1[[#This Row],[Netto loon]])/Table1[[#This Row],[Belastbaar loon]]</f>
        <v>0.35304623392094847</v>
      </c>
      <c r="H6269" s="14">
        <f t="shared" ca="1" si="92"/>
        <v>24888.093000000001</v>
      </c>
      <c r="I6269" s="14">
        <f ca="1">IF(ROW()=2, Table1[[#This Row],[Netto loon]], INDIRECT(ADDRESS(ROW()-1,COLUMN(F:F))))</f>
        <v>45612.906999999999</v>
      </c>
      <c r="J6269" s="6">
        <f ca="1">IF(ROW()=2, 0, Table1[[#This Row],[Belastbaar loon]]-INDIRECT(ADDRESS(ROW()-1,COLUMN(A:A))))</f>
        <v>10</v>
      </c>
      <c r="K6269" s="6">
        <f ca="1">Table1[[#This Row],[Netto loon]]-Table1[[#This Row],[Netto vorige schijf]]</f>
        <v>4.4500000000043656</v>
      </c>
      <c r="L6269" s="2">
        <f ca="1">(Table1[[#This Row],[Bruto tov vorige schijf]]-Table1[[#This Row],[Netto tov vorige schijf]])/MAX(Table1[[#This Row],[Bruto tov vorige schijf]],1)</f>
        <v>0.5549999999995634</v>
      </c>
    </row>
    <row r="6270" spans="1:12" x14ac:dyDescent="0.25">
      <c r="A6270" s="14">
        <v>70521</v>
      </c>
      <c r="B6270" s="6">
        <f>LoonHeffing2020(Table1[[#This Row],[Belastbaar loon]])</f>
        <v>26584.172999999999</v>
      </c>
      <c r="C6270" s="6">
        <f>AlgemeneHeffingsKorting2020(Table1[[#This Row],[Belastbaar loon]])</f>
        <v>0</v>
      </c>
      <c r="D6270" s="14">
        <f>ArbeidsKorting2020(Table1[[#This Row],[Belastbaar loon]])</f>
        <v>1684.98</v>
      </c>
      <c r="E6270" s="14">
        <f>MAX(Table1[[#This Row],[Loonheffing]]-Table1[[#This Row],[Algemene Heffingskorting]]-Table1[[#This Row],[Arbeidskorting]],0)</f>
        <v>24899.192999999999</v>
      </c>
      <c r="F6270" s="6">
        <f>Table1[[#This Row],[Belastbaar loon]]-Table1[[#This Row],[Belasting]]</f>
        <v>45621.807000000001</v>
      </c>
      <c r="G6270" s="2">
        <f>(Table1[[#This Row],[Belastbaar loon]]-Table1[[#This Row],[Netto loon]])/Table1[[#This Row],[Belastbaar loon]]</f>
        <v>0.35307487131492749</v>
      </c>
      <c r="H6270" s="14">
        <f t="shared" ca="1" si="92"/>
        <v>24893.642999999996</v>
      </c>
      <c r="I6270" s="14">
        <f ca="1">IF(ROW()=2, Table1[[#This Row],[Netto loon]], INDIRECT(ADDRESS(ROW()-1,COLUMN(F:F))))</f>
        <v>45617.357000000004</v>
      </c>
      <c r="J6270" s="6">
        <f ca="1">IF(ROW()=2, 0, Table1[[#This Row],[Belastbaar loon]]-INDIRECT(ADDRESS(ROW()-1,COLUMN(A:A))))</f>
        <v>10</v>
      </c>
      <c r="K6270" s="6">
        <f ca="1">Table1[[#This Row],[Netto loon]]-Table1[[#This Row],[Netto vorige schijf]]</f>
        <v>4.4499999999970896</v>
      </c>
      <c r="L6270" s="2">
        <f ca="1">(Table1[[#This Row],[Bruto tov vorige schijf]]-Table1[[#This Row],[Netto tov vorige schijf]])/MAX(Table1[[#This Row],[Bruto tov vorige schijf]],1)</f>
        <v>0.55500000000029104</v>
      </c>
    </row>
    <row r="6271" spans="1:12" x14ac:dyDescent="0.25">
      <c r="A6271" s="14">
        <v>70531</v>
      </c>
      <c r="B6271" s="6">
        <f>LoonHeffing2020(Table1[[#This Row],[Belastbaar loon]])</f>
        <v>26589.123</v>
      </c>
      <c r="C6271" s="6">
        <f>AlgemeneHeffingsKorting2020(Table1[[#This Row],[Belastbaar loon]])</f>
        <v>0</v>
      </c>
      <c r="D6271" s="14">
        <f>ArbeidsKorting2020(Table1[[#This Row],[Belastbaar loon]])</f>
        <v>1684.38</v>
      </c>
      <c r="E6271" s="14">
        <f>MAX(Table1[[#This Row],[Loonheffing]]-Table1[[#This Row],[Algemene Heffingskorting]]-Table1[[#This Row],[Arbeidskorting]],0)</f>
        <v>24904.742999999999</v>
      </c>
      <c r="F6271" s="6">
        <f>Table1[[#This Row],[Belastbaar loon]]-Table1[[#This Row],[Belasting]]</f>
        <v>45626.256999999998</v>
      </c>
      <c r="G6271" s="2">
        <f>(Table1[[#This Row],[Belastbaar loon]]-Table1[[#This Row],[Netto loon]])/Table1[[#This Row],[Belastbaar loon]]</f>
        <v>0.35310350058839379</v>
      </c>
      <c r="H6271" s="14">
        <f t="shared" ca="1" si="92"/>
        <v>24899.192999999999</v>
      </c>
      <c r="I6271" s="14">
        <f ca="1">IF(ROW()=2, Table1[[#This Row],[Netto loon]], INDIRECT(ADDRESS(ROW()-1,COLUMN(F:F))))</f>
        <v>45621.807000000001</v>
      </c>
      <c r="J6271" s="6">
        <f ca="1">IF(ROW()=2, 0, Table1[[#This Row],[Belastbaar loon]]-INDIRECT(ADDRESS(ROW()-1,COLUMN(A:A))))</f>
        <v>10</v>
      </c>
      <c r="K6271" s="6">
        <f ca="1">Table1[[#This Row],[Netto loon]]-Table1[[#This Row],[Netto vorige schijf]]</f>
        <v>4.4499999999970896</v>
      </c>
      <c r="L6271" s="2">
        <f ca="1">(Table1[[#This Row],[Bruto tov vorige schijf]]-Table1[[#This Row],[Netto tov vorige schijf]])/MAX(Table1[[#This Row],[Bruto tov vorige schijf]],1)</f>
        <v>0.55500000000029104</v>
      </c>
    </row>
    <row r="6272" spans="1:12" x14ac:dyDescent="0.25">
      <c r="A6272" s="14">
        <v>70541</v>
      </c>
      <c r="B6272" s="6">
        <f>LoonHeffing2020(Table1[[#This Row],[Belastbaar loon]])</f>
        <v>26594.073</v>
      </c>
      <c r="C6272" s="6">
        <f>AlgemeneHeffingsKorting2020(Table1[[#This Row],[Belastbaar loon]])</f>
        <v>0</v>
      </c>
      <c r="D6272" s="14">
        <f>ArbeidsKorting2020(Table1[[#This Row],[Belastbaar loon]])</f>
        <v>1683.78</v>
      </c>
      <c r="E6272" s="14">
        <f>MAX(Table1[[#This Row],[Loonheffing]]-Table1[[#This Row],[Algemene Heffingskorting]]-Table1[[#This Row],[Arbeidskorting]],0)</f>
        <v>24910.293000000001</v>
      </c>
      <c r="F6272" s="6">
        <f>Table1[[#This Row],[Belastbaar loon]]-Table1[[#This Row],[Belasting]]</f>
        <v>45630.706999999995</v>
      </c>
      <c r="G6272" s="2">
        <f>(Table1[[#This Row],[Belastbaar loon]]-Table1[[#This Row],[Netto loon]])/Table1[[#This Row],[Belastbaar loon]]</f>
        <v>0.35313212174480096</v>
      </c>
      <c r="H6272" s="14">
        <f t="shared" ca="1" si="92"/>
        <v>24904.742999999999</v>
      </c>
      <c r="I6272" s="14">
        <f ca="1">IF(ROW()=2, Table1[[#This Row],[Netto loon]], INDIRECT(ADDRESS(ROW()-1,COLUMN(F:F))))</f>
        <v>45626.256999999998</v>
      </c>
      <c r="J6272" s="6">
        <f ca="1">IF(ROW()=2, 0, Table1[[#This Row],[Belastbaar loon]]-INDIRECT(ADDRESS(ROW()-1,COLUMN(A:A))))</f>
        <v>10</v>
      </c>
      <c r="K6272" s="6">
        <f ca="1">Table1[[#This Row],[Netto loon]]-Table1[[#This Row],[Netto vorige schijf]]</f>
        <v>4.4499999999970896</v>
      </c>
      <c r="L6272" s="2">
        <f ca="1">(Table1[[#This Row],[Bruto tov vorige schijf]]-Table1[[#This Row],[Netto tov vorige schijf]])/MAX(Table1[[#This Row],[Bruto tov vorige schijf]],1)</f>
        <v>0.55500000000029104</v>
      </c>
    </row>
    <row r="6273" spans="1:12" x14ac:dyDescent="0.25">
      <c r="A6273" s="14">
        <v>70551</v>
      </c>
      <c r="B6273" s="6">
        <f>LoonHeffing2020(Table1[[#This Row],[Belastbaar loon]])</f>
        <v>26599.023000000001</v>
      </c>
      <c r="C6273" s="6">
        <f>AlgemeneHeffingsKorting2020(Table1[[#This Row],[Belastbaar loon]])</f>
        <v>0</v>
      </c>
      <c r="D6273" s="14">
        <f>ArbeidsKorting2020(Table1[[#This Row],[Belastbaar loon]])</f>
        <v>1683.18</v>
      </c>
      <c r="E6273" s="14">
        <f>MAX(Table1[[#This Row],[Loonheffing]]-Table1[[#This Row],[Algemene Heffingskorting]]-Table1[[#This Row],[Arbeidskorting]],0)</f>
        <v>24915.843000000001</v>
      </c>
      <c r="F6273" s="6">
        <f>Table1[[#This Row],[Belastbaar loon]]-Table1[[#This Row],[Belasting]]</f>
        <v>45635.156999999999</v>
      </c>
      <c r="G6273" s="2">
        <f>(Table1[[#This Row],[Belastbaar loon]]-Table1[[#This Row],[Netto loon]])/Table1[[#This Row],[Belastbaar loon]]</f>
        <v>0.35316073478760046</v>
      </c>
      <c r="H6273" s="14">
        <f t="shared" ca="1" si="92"/>
        <v>24910.293000000001</v>
      </c>
      <c r="I6273" s="14">
        <f ca="1">IF(ROW()=2, Table1[[#This Row],[Netto loon]], INDIRECT(ADDRESS(ROW()-1,COLUMN(F:F))))</f>
        <v>45630.706999999995</v>
      </c>
      <c r="J6273" s="6">
        <f ca="1">IF(ROW()=2, 0, Table1[[#This Row],[Belastbaar loon]]-INDIRECT(ADDRESS(ROW()-1,COLUMN(A:A))))</f>
        <v>10</v>
      </c>
      <c r="K6273" s="6">
        <f ca="1">Table1[[#This Row],[Netto loon]]-Table1[[#This Row],[Netto vorige schijf]]</f>
        <v>4.4500000000043656</v>
      </c>
      <c r="L6273" s="2">
        <f ca="1">(Table1[[#This Row],[Bruto tov vorige schijf]]-Table1[[#This Row],[Netto tov vorige schijf]])/MAX(Table1[[#This Row],[Bruto tov vorige schijf]],1)</f>
        <v>0.5549999999995634</v>
      </c>
    </row>
    <row r="6274" spans="1:12" x14ac:dyDescent="0.25">
      <c r="A6274" s="14">
        <v>70561</v>
      </c>
      <c r="B6274" s="6">
        <f>LoonHeffing2020(Table1[[#This Row],[Belastbaar loon]])</f>
        <v>26603.972999999998</v>
      </c>
      <c r="C6274" s="6">
        <f>AlgemeneHeffingsKorting2020(Table1[[#This Row],[Belastbaar loon]])</f>
        <v>0</v>
      </c>
      <c r="D6274" s="14">
        <f>ArbeidsKorting2020(Table1[[#This Row],[Belastbaar loon]])</f>
        <v>1682.5800000000002</v>
      </c>
      <c r="E6274" s="14">
        <f>MAX(Table1[[#This Row],[Loonheffing]]-Table1[[#This Row],[Algemene Heffingskorting]]-Table1[[#This Row],[Arbeidskorting]],0)</f>
        <v>24921.392999999996</v>
      </c>
      <c r="F6274" s="6">
        <f>Table1[[#This Row],[Belastbaar loon]]-Table1[[#This Row],[Belasting]]</f>
        <v>45639.607000000004</v>
      </c>
      <c r="G6274" s="2">
        <f>(Table1[[#This Row],[Belastbaar loon]]-Table1[[#This Row],[Netto loon]])/Table1[[#This Row],[Belastbaar loon]]</f>
        <v>0.35318933972024202</v>
      </c>
      <c r="H6274" s="14">
        <f t="shared" ca="1" si="92"/>
        <v>24915.843000000001</v>
      </c>
      <c r="I6274" s="14">
        <f ca="1">IF(ROW()=2, Table1[[#This Row],[Netto loon]], INDIRECT(ADDRESS(ROW()-1,COLUMN(F:F))))</f>
        <v>45635.156999999999</v>
      </c>
      <c r="J6274" s="6">
        <f ca="1">IF(ROW()=2, 0, Table1[[#This Row],[Belastbaar loon]]-INDIRECT(ADDRESS(ROW()-1,COLUMN(A:A))))</f>
        <v>10</v>
      </c>
      <c r="K6274" s="6">
        <f ca="1">Table1[[#This Row],[Netto loon]]-Table1[[#This Row],[Netto vorige schijf]]</f>
        <v>4.4500000000043656</v>
      </c>
      <c r="L6274" s="2">
        <f ca="1">(Table1[[#This Row],[Bruto tov vorige schijf]]-Table1[[#This Row],[Netto tov vorige schijf]])/MAX(Table1[[#This Row],[Bruto tov vorige schijf]],1)</f>
        <v>0.5549999999995634</v>
      </c>
    </row>
    <row r="6275" spans="1:12" x14ac:dyDescent="0.25">
      <c r="A6275" s="14">
        <v>70571</v>
      </c>
      <c r="B6275" s="6">
        <f>LoonHeffing2020(Table1[[#This Row],[Belastbaar loon]])</f>
        <v>26608.922999999999</v>
      </c>
      <c r="C6275" s="6">
        <f>AlgemeneHeffingsKorting2020(Table1[[#This Row],[Belastbaar loon]])</f>
        <v>0</v>
      </c>
      <c r="D6275" s="14">
        <f>ArbeidsKorting2020(Table1[[#This Row],[Belastbaar loon]])</f>
        <v>1681.98</v>
      </c>
      <c r="E6275" s="14">
        <f>MAX(Table1[[#This Row],[Loonheffing]]-Table1[[#This Row],[Algemene Heffingskorting]]-Table1[[#This Row],[Arbeidskorting]],0)</f>
        <v>24926.942999999999</v>
      </c>
      <c r="F6275" s="6">
        <f>Table1[[#This Row],[Belastbaar loon]]-Table1[[#This Row],[Belasting]]</f>
        <v>45644.057000000001</v>
      </c>
      <c r="G6275" s="2">
        <f>(Table1[[#This Row],[Belastbaar loon]]-Table1[[#This Row],[Netto loon]])/Table1[[#This Row],[Belastbaar loon]]</f>
        <v>0.35321793654617334</v>
      </c>
      <c r="H6275" s="14">
        <f t="shared" ca="1" si="92"/>
        <v>24921.392999999996</v>
      </c>
      <c r="I6275" s="14">
        <f ca="1">IF(ROW()=2, Table1[[#This Row],[Netto loon]], INDIRECT(ADDRESS(ROW()-1,COLUMN(F:F))))</f>
        <v>45639.607000000004</v>
      </c>
      <c r="J6275" s="6">
        <f ca="1">IF(ROW()=2, 0, Table1[[#This Row],[Belastbaar loon]]-INDIRECT(ADDRESS(ROW()-1,COLUMN(A:A))))</f>
        <v>10</v>
      </c>
      <c r="K6275" s="6">
        <f ca="1">Table1[[#This Row],[Netto loon]]-Table1[[#This Row],[Netto vorige schijf]]</f>
        <v>4.4499999999970896</v>
      </c>
      <c r="L6275" s="2">
        <f ca="1">(Table1[[#This Row],[Bruto tov vorige schijf]]-Table1[[#This Row],[Netto tov vorige schijf]])/MAX(Table1[[#This Row],[Bruto tov vorige schijf]],1)</f>
        <v>0.55500000000029104</v>
      </c>
    </row>
    <row r="6276" spans="1:12" x14ac:dyDescent="0.25">
      <c r="A6276" s="14">
        <v>70581</v>
      </c>
      <c r="B6276" s="6">
        <f>LoonHeffing2020(Table1[[#This Row],[Belastbaar loon]])</f>
        <v>26613.873</v>
      </c>
      <c r="C6276" s="6">
        <f>AlgemeneHeffingsKorting2020(Table1[[#This Row],[Belastbaar loon]])</f>
        <v>0</v>
      </c>
      <c r="D6276" s="14">
        <f>ArbeidsKorting2020(Table1[[#This Row],[Belastbaar loon]])</f>
        <v>1681.38</v>
      </c>
      <c r="E6276" s="14">
        <f>MAX(Table1[[#This Row],[Loonheffing]]-Table1[[#This Row],[Algemene Heffingskorting]]-Table1[[#This Row],[Arbeidskorting]],0)</f>
        <v>24932.492999999999</v>
      </c>
      <c r="F6276" s="6">
        <f>Table1[[#This Row],[Belastbaar loon]]-Table1[[#This Row],[Belasting]]</f>
        <v>45648.506999999998</v>
      </c>
      <c r="G6276" s="2">
        <f>(Table1[[#This Row],[Belastbaar loon]]-Table1[[#This Row],[Netto loon]])/Table1[[#This Row],[Belastbaar loon]]</f>
        <v>0.35324652526884009</v>
      </c>
      <c r="H6276" s="14">
        <f t="shared" ca="1" si="92"/>
        <v>24926.942999999999</v>
      </c>
      <c r="I6276" s="14">
        <f ca="1">IF(ROW()=2, Table1[[#This Row],[Netto loon]], INDIRECT(ADDRESS(ROW()-1,COLUMN(F:F))))</f>
        <v>45644.057000000001</v>
      </c>
      <c r="J6276" s="6">
        <f ca="1">IF(ROW()=2, 0, Table1[[#This Row],[Belastbaar loon]]-INDIRECT(ADDRESS(ROW()-1,COLUMN(A:A))))</f>
        <v>10</v>
      </c>
      <c r="K6276" s="6">
        <f ca="1">Table1[[#This Row],[Netto loon]]-Table1[[#This Row],[Netto vorige schijf]]</f>
        <v>4.4499999999970896</v>
      </c>
      <c r="L6276" s="2">
        <f ca="1">(Table1[[#This Row],[Bruto tov vorige schijf]]-Table1[[#This Row],[Netto tov vorige schijf]])/MAX(Table1[[#This Row],[Bruto tov vorige schijf]],1)</f>
        <v>0.55500000000029104</v>
      </c>
    </row>
    <row r="6277" spans="1:12" x14ac:dyDescent="0.25">
      <c r="A6277" s="14">
        <v>70591</v>
      </c>
      <c r="B6277" s="6">
        <f>LoonHeffing2020(Table1[[#This Row],[Belastbaar loon]])</f>
        <v>26618.823</v>
      </c>
      <c r="C6277" s="6">
        <f>AlgemeneHeffingsKorting2020(Table1[[#This Row],[Belastbaar loon]])</f>
        <v>0</v>
      </c>
      <c r="D6277" s="14">
        <f>ArbeidsKorting2020(Table1[[#This Row],[Belastbaar loon]])</f>
        <v>1680.78</v>
      </c>
      <c r="E6277" s="14">
        <f>MAX(Table1[[#This Row],[Loonheffing]]-Table1[[#This Row],[Algemene Heffingskorting]]-Table1[[#This Row],[Arbeidskorting]],0)</f>
        <v>24938.043000000001</v>
      </c>
      <c r="F6277" s="6">
        <f>Table1[[#This Row],[Belastbaar loon]]-Table1[[#This Row],[Belasting]]</f>
        <v>45652.956999999995</v>
      </c>
      <c r="G6277" s="2">
        <f>(Table1[[#This Row],[Belastbaar loon]]-Table1[[#This Row],[Netto loon]])/Table1[[#This Row],[Belastbaar loon]]</f>
        <v>0.35327510589168598</v>
      </c>
      <c r="H6277" s="14">
        <f t="shared" ca="1" si="92"/>
        <v>24932.492999999999</v>
      </c>
      <c r="I6277" s="14">
        <f ca="1">IF(ROW()=2, Table1[[#This Row],[Netto loon]], INDIRECT(ADDRESS(ROW()-1,COLUMN(F:F))))</f>
        <v>45648.506999999998</v>
      </c>
      <c r="J6277" s="6">
        <f ca="1">IF(ROW()=2, 0, Table1[[#This Row],[Belastbaar loon]]-INDIRECT(ADDRESS(ROW()-1,COLUMN(A:A))))</f>
        <v>10</v>
      </c>
      <c r="K6277" s="6">
        <f ca="1">Table1[[#This Row],[Netto loon]]-Table1[[#This Row],[Netto vorige schijf]]</f>
        <v>4.4499999999970896</v>
      </c>
      <c r="L6277" s="2">
        <f ca="1">(Table1[[#This Row],[Bruto tov vorige schijf]]-Table1[[#This Row],[Netto tov vorige schijf]])/MAX(Table1[[#This Row],[Bruto tov vorige schijf]],1)</f>
        <v>0.55500000000029104</v>
      </c>
    </row>
    <row r="6278" spans="1:12" x14ac:dyDescent="0.25">
      <c r="A6278" s="14">
        <v>70601</v>
      </c>
      <c r="B6278" s="6">
        <f>LoonHeffing2020(Table1[[#This Row],[Belastbaar loon]])</f>
        <v>26623.773000000001</v>
      </c>
      <c r="C6278" s="6">
        <f>AlgemeneHeffingsKorting2020(Table1[[#This Row],[Belastbaar loon]])</f>
        <v>0</v>
      </c>
      <c r="D6278" s="14">
        <f>ArbeidsKorting2020(Table1[[#This Row],[Belastbaar loon]])</f>
        <v>1680.18</v>
      </c>
      <c r="E6278" s="14">
        <f>MAX(Table1[[#This Row],[Loonheffing]]-Table1[[#This Row],[Algemene Heffingskorting]]-Table1[[#This Row],[Arbeidskorting]],0)</f>
        <v>24943.593000000001</v>
      </c>
      <c r="F6278" s="6">
        <f>Table1[[#This Row],[Belastbaar loon]]-Table1[[#This Row],[Belasting]]</f>
        <v>45657.406999999999</v>
      </c>
      <c r="G6278" s="2">
        <f>(Table1[[#This Row],[Belastbaar loon]]-Table1[[#This Row],[Netto loon]])/Table1[[#This Row],[Belastbaar loon]]</f>
        <v>0.35330367841815274</v>
      </c>
      <c r="H6278" s="14">
        <f t="shared" ca="1" si="92"/>
        <v>24938.043000000001</v>
      </c>
      <c r="I6278" s="14">
        <f ca="1">IF(ROW()=2, Table1[[#This Row],[Netto loon]], INDIRECT(ADDRESS(ROW()-1,COLUMN(F:F))))</f>
        <v>45652.956999999995</v>
      </c>
      <c r="J6278" s="6">
        <f ca="1">IF(ROW()=2, 0, Table1[[#This Row],[Belastbaar loon]]-INDIRECT(ADDRESS(ROW()-1,COLUMN(A:A))))</f>
        <v>10</v>
      </c>
      <c r="K6278" s="6">
        <f ca="1">Table1[[#This Row],[Netto loon]]-Table1[[#This Row],[Netto vorige schijf]]</f>
        <v>4.4500000000043656</v>
      </c>
      <c r="L6278" s="2">
        <f ca="1">(Table1[[#This Row],[Bruto tov vorige schijf]]-Table1[[#This Row],[Netto tov vorige schijf]])/MAX(Table1[[#This Row],[Bruto tov vorige schijf]],1)</f>
        <v>0.5549999999995634</v>
      </c>
    </row>
    <row r="6279" spans="1:12" x14ac:dyDescent="0.25">
      <c r="A6279" s="14">
        <v>70611</v>
      </c>
      <c r="B6279" s="6">
        <f>LoonHeffing2020(Table1[[#This Row],[Belastbaar loon]])</f>
        <v>26628.722999999998</v>
      </c>
      <c r="C6279" s="6">
        <f>AlgemeneHeffingsKorting2020(Table1[[#This Row],[Belastbaar loon]])</f>
        <v>0</v>
      </c>
      <c r="D6279" s="14">
        <f>ArbeidsKorting2020(Table1[[#This Row],[Belastbaar loon]])</f>
        <v>1679.5800000000002</v>
      </c>
      <c r="E6279" s="14">
        <f>MAX(Table1[[#This Row],[Loonheffing]]-Table1[[#This Row],[Algemene Heffingskorting]]-Table1[[#This Row],[Arbeidskorting]],0)</f>
        <v>24949.142999999996</v>
      </c>
      <c r="F6279" s="6">
        <f>Table1[[#This Row],[Belastbaar loon]]-Table1[[#This Row],[Belasting]]</f>
        <v>45661.857000000004</v>
      </c>
      <c r="G6279" s="2">
        <f>(Table1[[#This Row],[Belastbaar loon]]-Table1[[#This Row],[Netto loon]])/Table1[[#This Row],[Belastbaar loon]]</f>
        <v>0.3533322428516803</v>
      </c>
      <c r="H6279" s="14">
        <f t="shared" ca="1" si="92"/>
        <v>24943.593000000001</v>
      </c>
      <c r="I6279" s="14">
        <f ca="1">IF(ROW()=2, Table1[[#This Row],[Netto loon]], INDIRECT(ADDRESS(ROW()-1,COLUMN(F:F))))</f>
        <v>45657.406999999999</v>
      </c>
      <c r="J6279" s="6">
        <f ca="1">IF(ROW()=2, 0, Table1[[#This Row],[Belastbaar loon]]-INDIRECT(ADDRESS(ROW()-1,COLUMN(A:A))))</f>
        <v>10</v>
      </c>
      <c r="K6279" s="6">
        <f ca="1">Table1[[#This Row],[Netto loon]]-Table1[[#This Row],[Netto vorige schijf]]</f>
        <v>4.4500000000043656</v>
      </c>
      <c r="L6279" s="2">
        <f ca="1">(Table1[[#This Row],[Bruto tov vorige schijf]]-Table1[[#This Row],[Netto tov vorige schijf]])/MAX(Table1[[#This Row],[Bruto tov vorige schijf]],1)</f>
        <v>0.5549999999995634</v>
      </c>
    </row>
    <row r="6280" spans="1:12" x14ac:dyDescent="0.25">
      <c r="A6280" s="14">
        <v>70621</v>
      </c>
      <c r="B6280" s="6">
        <f>LoonHeffing2020(Table1[[#This Row],[Belastbaar loon]])</f>
        <v>26633.672999999999</v>
      </c>
      <c r="C6280" s="6">
        <f>AlgemeneHeffingsKorting2020(Table1[[#This Row],[Belastbaar loon]])</f>
        <v>0</v>
      </c>
      <c r="D6280" s="14">
        <f>ArbeidsKorting2020(Table1[[#This Row],[Belastbaar loon]])</f>
        <v>1678.98</v>
      </c>
      <c r="E6280" s="14">
        <f>MAX(Table1[[#This Row],[Loonheffing]]-Table1[[#This Row],[Algemene Heffingskorting]]-Table1[[#This Row],[Arbeidskorting]],0)</f>
        <v>24954.692999999999</v>
      </c>
      <c r="F6280" s="6">
        <f>Table1[[#This Row],[Belastbaar loon]]-Table1[[#This Row],[Belasting]]</f>
        <v>45666.307000000001</v>
      </c>
      <c r="G6280" s="2">
        <f>(Table1[[#This Row],[Belastbaar loon]]-Table1[[#This Row],[Netto loon]])/Table1[[#This Row],[Belastbaar loon]]</f>
        <v>0.35336079919570668</v>
      </c>
      <c r="H6280" s="14">
        <f t="shared" ca="1" si="92"/>
        <v>24949.142999999996</v>
      </c>
      <c r="I6280" s="14">
        <f ca="1">IF(ROW()=2, Table1[[#This Row],[Netto loon]], INDIRECT(ADDRESS(ROW()-1,COLUMN(F:F))))</f>
        <v>45661.857000000004</v>
      </c>
      <c r="J6280" s="6">
        <f ca="1">IF(ROW()=2, 0, Table1[[#This Row],[Belastbaar loon]]-INDIRECT(ADDRESS(ROW()-1,COLUMN(A:A))))</f>
        <v>10</v>
      </c>
      <c r="K6280" s="6">
        <f ca="1">Table1[[#This Row],[Netto loon]]-Table1[[#This Row],[Netto vorige schijf]]</f>
        <v>4.4499999999970896</v>
      </c>
      <c r="L6280" s="2">
        <f ca="1">(Table1[[#This Row],[Bruto tov vorige schijf]]-Table1[[#This Row],[Netto tov vorige schijf]])/MAX(Table1[[#This Row],[Bruto tov vorige schijf]],1)</f>
        <v>0.55500000000029104</v>
      </c>
    </row>
    <row r="6281" spans="1:12" x14ac:dyDescent="0.25">
      <c r="A6281" s="14">
        <v>70631</v>
      </c>
      <c r="B6281" s="6">
        <f>LoonHeffing2020(Table1[[#This Row],[Belastbaar loon]])</f>
        <v>26638.623</v>
      </c>
      <c r="C6281" s="6">
        <f>AlgemeneHeffingsKorting2020(Table1[[#This Row],[Belastbaar loon]])</f>
        <v>0</v>
      </c>
      <c r="D6281" s="14">
        <f>ArbeidsKorting2020(Table1[[#This Row],[Belastbaar loon]])</f>
        <v>1678.38</v>
      </c>
      <c r="E6281" s="14">
        <f>MAX(Table1[[#This Row],[Loonheffing]]-Table1[[#This Row],[Algemene Heffingskorting]]-Table1[[#This Row],[Arbeidskorting]],0)</f>
        <v>24960.242999999999</v>
      </c>
      <c r="F6281" s="6">
        <f>Table1[[#This Row],[Belastbaar loon]]-Table1[[#This Row],[Belasting]]</f>
        <v>45670.756999999998</v>
      </c>
      <c r="G6281" s="2">
        <f>(Table1[[#This Row],[Belastbaar loon]]-Table1[[#This Row],[Netto loon]])/Table1[[#This Row],[Belastbaar loon]]</f>
        <v>0.35338934745366768</v>
      </c>
      <c r="H6281" s="14">
        <f t="shared" ca="1" si="92"/>
        <v>24954.692999999999</v>
      </c>
      <c r="I6281" s="14">
        <f ca="1">IF(ROW()=2, Table1[[#This Row],[Netto loon]], INDIRECT(ADDRESS(ROW()-1,COLUMN(F:F))))</f>
        <v>45666.307000000001</v>
      </c>
      <c r="J6281" s="6">
        <f ca="1">IF(ROW()=2, 0, Table1[[#This Row],[Belastbaar loon]]-INDIRECT(ADDRESS(ROW()-1,COLUMN(A:A))))</f>
        <v>10</v>
      </c>
      <c r="K6281" s="6">
        <f ca="1">Table1[[#This Row],[Netto loon]]-Table1[[#This Row],[Netto vorige schijf]]</f>
        <v>4.4499999999970896</v>
      </c>
      <c r="L6281" s="2">
        <f ca="1">(Table1[[#This Row],[Bruto tov vorige schijf]]-Table1[[#This Row],[Netto tov vorige schijf]])/MAX(Table1[[#This Row],[Bruto tov vorige schijf]],1)</f>
        <v>0.55500000000029104</v>
      </c>
    </row>
    <row r="6282" spans="1:12" x14ac:dyDescent="0.25">
      <c r="A6282" s="14">
        <v>70641</v>
      </c>
      <c r="B6282" s="6">
        <f>LoonHeffing2020(Table1[[#This Row],[Belastbaar loon]])</f>
        <v>26643.573</v>
      </c>
      <c r="C6282" s="6">
        <f>AlgemeneHeffingsKorting2020(Table1[[#This Row],[Belastbaar loon]])</f>
        <v>0</v>
      </c>
      <c r="D6282" s="14">
        <f>ArbeidsKorting2020(Table1[[#This Row],[Belastbaar loon]])</f>
        <v>1677.78</v>
      </c>
      <c r="E6282" s="14">
        <f>MAX(Table1[[#This Row],[Loonheffing]]-Table1[[#This Row],[Algemene Heffingskorting]]-Table1[[#This Row],[Arbeidskorting]],0)</f>
        <v>24965.793000000001</v>
      </c>
      <c r="F6282" s="6">
        <f>Table1[[#This Row],[Belastbaar loon]]-Table1[[#This Row],[Belasting]]</f>
        <v>45675.206999999995</v>
      </c>
      <c r="G6282" s="2">
        <f>(Table1[[#This Row],[Belastbaar loon]]-Table1[[#This Row],[Netto loon]])/Table1[[#This Row],[Belastbaar loon]]</f>
        <v>0.3534178876289974</v>
      </c>
      <c r="H6282" s="14">
        <f t="shared" ca="1" si="92"/>
        <v>24960.242999999999</v>
      </c>
      <c r="I6282" s="14">
        <f ca="1">IF(ROW()=2, Table1[[#This Row],[Netto loon]], INDIRECT(ADDRESS(ROW()-1,COLUMN(F:F))))</f>
        <v>45670.756999999998</v>
      </c>
      <c r="J6282" s="6">
        <f ca="1">IF(ROW()=2, 0, Table1[[#This Row],[Belastbaar loon]]-INDIRECT(ADDRESS(ROW()-1,COLUMN(A:A))))</f>
        <v>10</v>
      </c>
      <c r="K6282" s="6">
        <f ca="1">Table1[[#This Row],[Netto loon]]-Table1[[#This Row],[Netto vorige schijf]]</f>
        <v>4.4499999999970896</v>
      </c>
      <c r="L6282" s="2">
        <f ca="1">(Table1[[#This Row],[Bruto tov vorige schijf]]-Table1[[#This Row],[Netto tov vorige schijf]])/MAX(Table1[[#This Row],[Bruto tov vorige schijf]],1)</f>
        <v>0.55500000000029104</v>
      </c>
    </row>
    <row r="6283" spans="1:12" x14ac:dyDescent="0.25">
      <c r="A6283" s="14">
        <v>70651</v>
      </c>
      <c r="B6283" s="6">
        <f>LoonHeffing2020(Table1[[#This Row],[Belastbaar loon]])</f>
        <v>26648.523000000001</v>
      </c>
      <c r="C6283" s="6">
        <f>AlgemeneHeffingsKorting2020(Table1[[#This Row],[Belastbaar loon]])</f>
        <v>0</v>
      </c>
      <c r="D6283" s="14">
        <f>ArbeidsKorting2020(Table1[[#This Row],[Belastbaar loon]])</f>
        <v>1677.18</v>
      </c>
      <c r="E6283" s="14">
        <f>MAX(Table1[[#This Row],[Loonheffing]]-Table1[[#This Row],[Algemene Heffingskorting]]-Table1[[#This Row],[Arbeidskorting]],0)</f>
        <v>24971.343000000001</v>
      </c>
      <c r="F6283" s="6">
        <f>Table1[[#This Row],[Belastbaar loon]]-Table1[[#This Row],[Belasting]]</f>
        <v>45679.656999999999</v>
      </c>
      <c r="G6283" s="2">
        <f>(Table1[[#This Row],[Belastbaar loon]]-Table1[[#This Row],[Netto loon]])/Table1[[#This Row],[Belastbaar loon]]</f>
        <v>0.35344641972512775</v>
      </c>
      <c r="H6283" s="14">
        <f t="shared" ca="1" si="92"/>
        <v>24965.793000000001</v>
      </c>
      <c r="I6283" s="14">
        <f ca="1">IF(ROW()=2, Table1[[#This Row],[Netto loon]], INDIRECT(ADDRESS(ROW()-1,COLUMN(F:F))))</f>
        <v>45675.206999999995</v>
      </c>
      <c r="J6283" s="6">
        <f ca="1">IF(ROW()=2, 0, Table1[[#This Row],[Belastbaar loon]]-INDIRECT(ADDRESS(ROW()-1,COLUMN(A:A))))</f>
        <v>10</v>
      </c>
      <c r="K6283" s="6">
        <f ca="1">Table1[[#This Row],[Netto loon]]-Table1[[#This Row],[Netto vorige schijf]]</f>
        <v>4.4500000000043656</v>
      </c>
      <c r="L6283" s="2">
        <f ca="1">(Table1[[#This Row],[Bruto tov vorige schijf]]-Table1[[#This Row],[Netto tov vorige schijf]])/MAX(Table1[[#This Row],[Bruto tov vorige schijf]],1)</f>
        <v>0.5549999999995634</v>
      </c>
    </row>
    <row r="6284" spans="1:12" x14ac:dyDescent="0.25">
      <c r="A6284" s="14">
        <v>70661</v>
      </c>
      <c r="B6284" s="6">
        <f>LoonHeffing2020(Table1[[#This Row],[Belastbaar loon]])</f>
        <v>26653.472999999998</v>
      </c>
      <c r="C6284" s="6">
        <f>AlgemeneHeffingsKorting2020(Table1[[#This Row],[Belastbaar loon]])</f>
        <v>0</v>
      </c>
      <c r="D6284" s="14">
        <f>ArbeidsKorting2020(Table1[[#This Row],[Belastbaar loon]])</f>
        <v>1676.5800000000002</v>
      </c>
      <c r="E6284" s="14">
        <f>MAX(Table1[[#This Row],[Loonheffing]]-Table1[[#This Row],[Algemene Heffingskorting]]-Table1[[#This Row],[Arbeidskorting]],0)</f>
        <v>24976.892999999996</v>
      </c>
      <c r="F6284" s="6">
        <f>Table1[[#This Row],[Belastbaar loon]]-Table1[[#This Row],[Belasting]]</f>
        <v>45684.107000000004</v>
      </c>
      <c r="G6284" s="2">
        <f>(Table1[[#This Row],[Belastbaar loon]]-Table1[[#This Row],[Netto loon]])/Table1[[#This Row],[Belastbaar loon]]</f>
        <v>0.35347494374548899</v>
      </c>
      <c r="H6284" s="14">
        <f t="shared" ca="1" si="92"/>
        <v>24971.343000000001</v>
      </c>
      <c r="I6284" s="14">
        <f ca="1">IF(ROW()=2, Table1[[#This Row],[Netto loon]], INDIRECT(ADDRESS(ROW()-1,COLUMN(F:F))))</f>
        <v>45679.656999999999</v>
      </c>
      <c r="J6284" s="6">
        <f ca="1">IF(ROW()=2, 0, Table1[[#This Row],[Belastbaar loon]]-INDIRECT(ADDRESS(ROW()-1,COLUMN(A:A))))</f>
        <v>10</v>
      </c>
      <c r="K6284" s="6">
        <f ca="1">Table1[[#This Row],[Netto loon]]-Table1[[#This Row],[Netto vorige schijf]]</f>
        <v>4.4500000000043656</v>
      </c>
      <c r="L6284" s="2">
        <f ca="1">(Table1[[#This Row],[Bruto tov vorige schijf]]-Table1[[#This Row],[Netto tov vorige schijf]])/MAX(Table1[[#This Row],[Bruto tov vorige schijf]],1)</f>
        <v>0.5549999999995634</v>
      </c>
    </row>
    <row r="6285" spans="1:12" x14ac:dyDescent="0.25">
      <c r="A6285" s="14">
        <v>70671</v>
      </c>
      <c r="B6285" s="6">
        <f>LoonHeffing2020(Table1[[#This Row],[Belastbaar loon]])</f>
        <v>26658.422999999999</v>
      </c>
      <c r="C6285" s="6">
        <f>AlgemeneHeffingsKorting2020(Table1[[#This Row],[Belastbaar loon]])</f>
        <v>0</v>
      </c>
      <c r="D6285" s="14">
        <f>ArbeidsKorting2020(Table1[[#This Row],[Belastbaar loon]])</f>
        <v>1675.98</v>
      </c>
      <c r="E6285" s="14">
        <f>MAX(Table1[[#This Row],[Loonheffing]]-Table1[[#This Row],[Algemene Heffingskorting]]-Table1[[#This Row],[Arbeidskorting]],0)</f>
        <v>24982.442999999999</v>
      </c>
      <c r="F6285" s="6">
        <f>Table1[[#This Row],[Belastbaar loon]]-Table1[[#This Row],[Belasting]]</f>
        <v>45688.557000000001</v>
      </c>
      <c r="G6285" s="2">
        <f>(Table1[[#This Row],[Belastbaar loon]]-Table1[[#This Row],[Netto loon]])/Table1[[#This Row],[Belastbaar loon]]</f>
        <v>0.35350345969350933</v>
      </c>
      <c r="H6285" s="14">
        <f t="shared" ca="1" si="92"/>
        <v>24976.892999999996</v>
      </c>
      <c r="I6285" s="14">
        <f ca="1">IF(ROW()=2, Table1[[#This Row],[Netto loon]], INDIRECT(ADDRESS(ROW()-1,COLUMN(F:F))))</f>
        <v>45684.107000000004</v>
      </c>
      <c r="J6285" s="6">
        <f ca="1">IF(ROW()=2, 0, Table1[[#This Row],[Belastbaar loon]]-INDIRECT(ADDRESS(ROW()-1,COLUMN(A:A))))</f>
        <v>10</v>
      </c>
      <c r="K6285" s="6">
        <f ca="1">Table1[[#This Row],[Netto loon]]-Table1[[#This Row],[Netto vorige schijf]]</f>
        <v>4.4499999999970896</v>
      </c>
      <c r="L6285" s="2">
        <f ca="1">(Table1[[#This Row],[Bruto tov vorige schijf]]-Table1[[#This Row],[Netto tov vorige schijf]])/MAX(Table1[[#This Row],[Bruto tov vorige schijf]],1)</f>
        <v>0.55500000000029104</v>
      </c>
    </row>
    <row r="6286" spans="1:12" x14ac:dyDescent="0.25">
      <c r="A6286" s="14">
        <v>70681</v>
      </c>
      <c r="B6286" s="6">
        <f>LoonHeffing2020(Table1[[#This Row],[Belastbaar loon]])</f>
        <v>26663.373</v>
      </c>
      <c r="C6286" s="6">
        <f>AlgemeneHeffingsKorting2020(Table1[[#This Row],[Belastbaar loon]])</f>
        <v>0</v>
      </c>
      <c r="D6286" s="14">
        <f>ArbeidsKorting2020(Table1[[#This Row],[Belastbaar loon]])</f>
        <v>1675.38</v>
      </c>
      <c r="E6286" s="14">
        <f>MAX(Table1[[#This Row],[Loonheffing]]-Table1[[#This Row],[Algemene Heffingskorting]]-Table1[[#This Row],[Arbeidskorting]],0)</f>
        <v>24987.992999999999</v>
      </c>
      <c r="F6286" s="6">
        <f>Table1[[#This Row],[Belastbaar loon]]-Table1[[#This Row],[Belasting]]</f>
        <v>45693.006999999998</v>
      </c>
      <c r="G6286" s="2">
        <f>(Table1[[#This Row],[Belastbaar loon]]-Table1[[#This Row],[Netto loon]])/Table1[[#This Row],[Belastbaar loon]]</f>
        <v>0.35353196757261501</v>
      </c>
      <c r="H6286" s="14">
        <f t="shared" ca="1" si="92"/>
        <v>24982.442999999999</v>
      </c>
      <c r="I6286" s="14">
        <f ca="1">IF(ROW()=2, Table1[[#This Row],[Netto loon]], INDIRECT(ADDRESS(ROW()-1,COLUMN(F:F))))</f>
        <v>45688.557000000001</v>
      </c>
      <c r="J6286" s="6">
        <f ca="1">IF(ROW()=2, 0, Table1[[#This Row],[Belastbaar loon]]-INDIRECT(ADDRESS(ROW()-1,COLUMN(A:A))))</f>
        <v>10</v>
      </c>
      <c r="K6286" s="6">
        <f ca="1">Table1[[#This Row],[Netto loon]]-Table1[[#This Row],[Netto vorige schijf]]</f>
        <v>4.4499999999970896</v>
      </c>
      <c r="L6286" s="2">
        <f ca="1">(Table1[[#This Row],[Bruto tov vorige schijf]]-Table1[[#This Row],[Netto tov vorige schijf]])/MAX(Table1[[#This Row],[Bruto tov vorige schijf]],1)</f>
        <v>0.55500000000029104</v>
      </c>
    </row>
    <row r="6287" spans="1:12" x14ac:dyDescent="0.25">
      <c r="A6287" s="14">
        <v>70691</v>
      </c>
      <c r="B6287" s="6">
        <f>LoonHeffing2020(Table1[[#This Row],[Belastbaar loon]])</f>
        <v>26668.323</v>
      </c>
      <c r="C6287" s="6">
        <f>AlgemeneHeffingsKorting2020(Table1[[#This Row],[Belastbaar loon]])</f>
        <v>0</v>
      </c>
      <c r="D6287" s="14">
        <f>ArbeidsKorting2020(Table1[[#This Row],[Belastbaar loon]])</f>
        <v>1674.78</v>
      </c>
      <c r="E6287" s="14">
        <f>MAX(Table1[[#This Row],[Loonheffing]]-Table1[[#This Row],[Algemene Heffingskorting]]-Table1[[#This Row],[Arbeidskorting]],0)</f>
        <v>24993.543000000001</v>
      </c>
      <c r="F6287" s="6">
        <f>Table1[[#This Row],[Belastbaar loon]]-Table1[[#This Row],[Belasting]]</f>
        <v>45697.456999999995</v>
      </c>
      <c r="G6287" s="2">
        <f>(Table1[[#This Row],[Belastbaar loon]]-Table1[[#This Row],[Netto loon]])/Table1[[#This Row],[Belastbaar loon]]</f>
        <v>0.35356046738623026</v>
      </c>
      <c r="H6287" s="14">
        <f t="shared" ca="1" si="92"/>
        <v>24987.992999999999</v>
      </c>
      <c r="I6287" s="14">
        <f ca="1">IF(ROW()=2, Table1[[#This Row],[Netto loon]], INDIRECT(ADDRESS(ROW()-1,COLUMN(F:F))))</f>
        <v>45693.006999999998</v>
      </c>
      <c r="J6287" s="6">
        <f ca="1">IF(ROW()=2, 0, Table1[[#This Row],[Belastbaar loon]]-INDIRECT(ADDRESS(ROW()-1,COLUMN(A:A))))</f>
        <v>10</v>
      </c>
      <c r="K6287" s="6">
        <f ca="1">Table1[[#This Row],[Netto loon]]-Table1[[#This Row],[Netto vorige schijf]]</f>
        <v>4.4499999999970896</v>
      </c>
      <c r="L6287" s="2">
        <f ca="1">(Table1[[#This Row],[Bruto tov vorige schijf]]-Table1[[#This Row],[Netto tov vorige schijf]])/MAX(Table1[[#This Row],[Bruto tov vorige schijf]],1)</f>
        <v>0.55500000000029104</v>
      </c>
    </row>
    <row r="6288" spans="1:12" x14ac:dyDescent="0.25">
      <c r="A6288" s="14">
        <v>70701</v>
      </c>
      <c r="B6288" s="6">
        <f>LoonHeffing2020(Table1[[#This Row],[Belastbaar loon]])</f>
        <v>26673.273000000001</v>
      </c>
      <c r="C6288" s="6">
        <f>AlgemeneHeffingsKorting2020(Table1[[#This Row],[Belastbaar loon]])</f>
        <v>0</v>
      </c>
      <c r="D6288" s="14">
        <f>ArbeidsKorting2020(Table1[[#This Row],[Belastbaar loon]])</f>
        <v>1674.18</v>
      </c>
      <c r="E6288" s="14">
        <f>MAX(Table1[[#This Row],[Loonheffing]]-Table1[[#This Row],[Algemene Heffingskorting]]-Table1[[#This Row],[Arbeidskorting]],0)</f>
        <v>24999.093000000001</v>
      </c>
      <c r="F6288" s="6">
        <f>Table1[[#This Row],[Belastbaar loon]]-Table1[[#This Row],[Belasting]]</f>
        <v>45701.906999999999</v>
      </c>
      <c r="G6288" s="2">
        <f>(Table1[[#This Row],[Belastbaar loon]]-Table1[[#This Row],[Netto loon]])/Table1[[#This Row],[Belastbaar loon]]</f>
        <v>0.35358895913777744</v>
      </c>
      <c r="H6288" s="14">
        <f t="shared" ca="1" si="92"/>
        <v>24993.543000000001</v>
      </c>
      <c r="I6288" s="14">
        <f ca="1">IF(ROW()=2, Table1[[#This Row],[Netto loon]], INDIRECT(ADDRESS(ROW()-1,COLUMN(F:F))))</f>
        <v>45697.456999999995</v>
      </c>
      <c r="J6288" s="6">
        <f ca="1">IF(ROW()=2, 0, Table1[[#This Row],[Belastbaar loon]]-INDIRECT(ADDRESS(ROW()-1,COLUMN(A:A))))</f>
        <v>10</v>
      </c>
      <c r="K6288" s="6">
        <f ca="1">Table1[[#This Row],[Netto loon]]-Table1[[#This Row],[Netto vorige schijf]]</f>
        <v>4.4500000000043656</v>
      </c>
      <c r="L6288" s="2">
        <f ca="1">(Table1[[#This Row],[Bruto tov vorige schijf]]-Table1[[#This Row],[Netto tov vorige schijf]])/MAX(Table1[[#This Row],[Bruto tov vorige schijf]],1)</f>
        <v>0.5549999999995634</v>
      </c>
    </row>
    <row r="6289" spans="1:12" x14ac:dyDescent="0.25">
      <c r="A6289" s="14">
        <v>70711</v>
      </c>
      <c r="B6289" s="6">
        <f>LoonHeffing2020(Table1[[#This Row],[Belastbaar loon]])</f>
        <v>26678.222999999998</v>
      </c>
      <c r="C6289" s="6">
        <f>AlgemeneHeffingsKorting2020(Table1[[#This Row],[Belastbaar loon]])</f>
        <v>0</v>
      </c>
      <c r="D6289" s="14">
        <f>ArbeidsKorting2020(Table1[[#This Row],[Belastbaar loon]])</f>
        <v>1673.5800000000002</v>
      </c>
      <c r="E6289" s="14">
        <f>MAX(Table1[[#This Row],[Loonheffing]]-Table1[[#This Row],[Algemene Heffingskorting]]-Table1[[#This Row],[Arbeidskorting]],0)</f>
        <v>25004.642999999996</v>
      </c>
      <c r="F6289" s="6">
        <f>Table1[[#This Row],[Belastbaar loon]]-Table1[[#This Row],[Belasting]]</f>
        <v>45706.357000000004</v>
      </c>
      <c r="G6289" s="2">
        <f>(Table1[[#This Row],[Belastbaar loon]]-Table1[[#This Row],[Netto loon]])/Table1[[#This Row],[Belastbaar loon]]</f>
        <v>0.35361744283067692</v>
      </c>
      <c r="H6289" s="14">
        <f t="shared" ca="1" si="92"/>
        <v>24999.093000000001</v>
      </c>
      <c r="I6289" s="14">
        <f ca="1">IF(ROW()=2, Table1[[#This Row],[Netto loon]], INDIRECT(ADDRESS(ROW()-1,COLUMN(F:F))))</f>
        <v>45701.906999999999</v>
      </c>
      <c r="J6289" s="6">
        <f ca="1">IF(ROW()=2, 0, Table1[[#This Row],[Belastbaar loon]]-INDIRECT(ADDRESS(ROW()-1,COLUMN(A:A))))</f>
        <v>10</v>
      </c>
      <c r="K6289" s="6">
        <f ca="1">Table1[[#This Row],[Netto loon]]-Table1[[#This Row],[Netto vorige schijf]]</f>
        <v>4.4500000000043656</v>
      </c>
      <c r="L6289" s="2">
        <f ca="1">(Table1[[#This Row],[Bruto tov vorige schijf]]-Table1[[#This Row],[Netto tov vorige schijf]])/MAX(Table1[[#This Row],[Bruto tov vorige schijf]],1)</f>
        <v>0.5549999999995634</v>
      </c>
    </row>
    <row r="6290" spans="1:12" x14ac:dyDescent="0.25">
      <c r="A6290" s="14">
        <v>70721</v>
      </c>
      <c r="B6290" s="6">
        <f>LoonHeffing2020(Table1[[#This Row],[Belastbaar loon]])</f>
        <v>26683.172999999999</v>
      </c>
      <c r="C6290" s="6">
        <f>AlgemeneHeffingsKorting2020(Table1[[#This Row],[Belastbaar loon]])</f>
        <v>0</v>
      </c>
      <c r="D6290" s="14">
        <f>ArbeidsKorting2020(Table1[[#This Row],[Belastbaar loon]])</f>
        <v>1672.98</v>
      </c>
      <c r="E6290" s="14">
        <f>MAX(Table1[[#This Row],[Loonheffing]]-Table1[[#This Row],[Algemene Heffingskorting]]-Table1[[#This Row],[Arbeidskorting]],0)</f>
        <v>25010.192999999999</v>
      </c>
      <c r="F6290" s="6">
        <f>Table1[[#This Row],[Belastbaar loon]]-Table1[[#This Row],[Belasting]]</f>
        <v>45710.807000000001</v>
      </c>
      <c r="G6290" s="2">
        <f>(Table1[[#This Row],[Belastbaar loon]]-Table1[[#This Row],[Netto loon]])/Table1[[#This Row],[Belastbaar loon]]</f>
        <v>0.35364591846834742</v>
      </c>
      <c r="H6290" s="14">
        <f t="shared" ca="1" si="92"/>
        <v>25004.642999999996</v>
      </c>
      <c r="I6290" s="14">
        <f ca="1">IF(ROW()=2, Table1[[#This Row],[Netto loon]], INDIRECT(ADDRESS(ROW()-1,COLUMN(F:F))))</f>
        <v>45706.357000000004</v>
      </c>
      <c r="J6290" s="6">
        <f ca="1">IF(ROW()=2, 0, Table1[[#This Row],[Belastbaar loon]]-INDIRECT(ADDRESS(ROW()-1,COLUMN(A:A))))</f>
        <v>10</v>
      </c>
      <c r="K6290" s="6">
        <f ca="1">Table1[[#This Row],[Netto loon]]-Table1[[#This Row],[Netto vorige schijf]]</f>
        <v>4.4499999999970896</v>
      </c>
      <c r="L6290" s="2">
        <f ca="1">(Table1[[#This Row],[Bruto tov vorige schijf]]-Table1[[#This Row],[Netto tov vorige schijf]])/MAX(Table1[[#This Row],[Bruto tov vorige schijf]],1)</f>
        <v>0.55500000000029104</v>
      </c>
    </row>
    <row r="6291" spans="1:12" x14ac:dyDescent="0.25">
      <c r="A6291" s="14">
        <v>70731</v>
      </c>
      <c r="B6291" s="6">
        <f>LoonHeffing2020(Table1[[#This Row],[Belastbaar loon]])</f>
        <v>26688.123</v>
      </c>
      <c r="C6291" s="6">
        <f>AlgemeneHeffingsKorting2020(Table1[[#This Row],[Belastbaar loon]])</f>
        <v>0</v>
      </c>
      <c r="D6291" s="14">
        <f>ArbeidsKorting2020(Table1[[#This Row],[Belastbaar loon]])</f>
        <v>1672.38</v>
      </c>
      <c r="E6291" s="14">
        <f>MAX(Table1[[#This Row],[Loonheffing]]-Table1[[#This Row],[Algemene Heffingskorting]]-Table1[[#This Row],[Arbeidskorting]],0)</f>
        <v>25015.742999999999</v>
      </c>
      <c r="F6291" s="6">
        <f>Table1[[#This Row],[Belastbaar loon]]-Table1[[#This Row],[Belasting]]</f>
        <v>45715.256999999998</v>
      </c>
      <c r="G6291" s="2">
        <f>(Table1[[#This Row],[Belastbaar loon]]-Table1[[#This Row],[Netto loon]])/Table1[[#This Row],[Belastbaar loon]]</f>
        <v>0.35367438605420543</v>
      </c>
      <c r="H6291" s="14">
        <f t="shared" ca="1" si="92"/>
        <v>25010.192999999999</v>
      </c>
      <c r="I6291" s="14">
        <f ca="1">IF(ROW()=2, Table1[[#This Row],[Netto loon]], INDIRECT(ADDRESS(ROW()-1,COLUMN(F:F))))</f>
        <v>45710.807000000001</v>
      </c>
      <c r="J6291" s="6">
        <f ca="1">IF(ROW()=2, 0, Table1[[#This Row],[Belastbaar loon]]-INDIRECT(ADDRESS(ROW()-1,COLUMN(A:A))))</f>
        <v>10</v>
      </c>
      <c r="K6291" s="6">
        <f ca="1">Table1[[#This Row],[Netto loon]]-Table1[[#This Row],[Netto vorige schijf]]</f>
        <v>4.4499999999970896</v>
      </c>
      <c r="L6291" s="2">
        <f ca="1">(Table1[[#This Row],[Bruto tov vorige schijf]]-Table1[[#This Row],[Netto tov vorige schijf]])/MAX(Table1[[#This Row],[Bruto tov vorige schijf]],1)</f>
        <v>0.55500000000029104</v>
      </c>
    </row>
    <row r="6292" spans="1:12" x14ac:dyDescent="0.25">
      <c r="A6292" s="14">
        <v>70741</v>
      </c>
      <c r="B6292" s="6">
        <f>LoonHeffing2020(Table1[[#This Row],[Belastbaar loon]])</f>
        <v>26693.073</v>
      </c>
      <c r="C6292" s="6">
        <f>AlgemeneHeffingsKorting2020(Table1[[#This Row],[Belastbaar loon]])</f>
        <v>0</v>
      </c>
      <c r="D6292" s="14">
        <f>ArbeidsKorting2020(Table1[[#This Row],[Belastbaar loon]])</f>
        <v>1671.78</v>
      </c>
      <c r="E6292" s="14">
        <f>MAX(Table1[[#This Row],[Loonheffing]]-Table1[[#This Row],[Algemene Heffingskorting]]-Table1[[#This Row],[Arbeidskorting]],0)</f>
        <v>25021.293000000001</v>
      </c>
      <c r="F6292" s="6">
        <f>Table1[[#This Row],[Belastbaar loon]]-Table1[[#This Row],[Belasting]]</f>
        <v>45719.706999999995</v>
      </c>
      <c r="G6292" s="2">
        <f>(Table1[[#This Row],[Belastbaar loon]]-Table1[[#This Row],[Netto loon]])/Table1[[#This Row],[Belastbaar loon]]</f>
        <v>0.35370284559166543</v>
      </c>
      <c r="H6292" s="14">
        <f t="shared" ca="1" si="92"/>
        <v>25015.742999999999</v>
      </c>
      <c r="I6292" s="14">
        <f ca="1">IF(ROW()=2, Table1[[#This Row],[Netto loon]], INDIRECT(ADDRESS(ROW()-1,COLUMN(F:F))))</f>
        <v>45715.256999999998</v>
      </c>
      <c r="J6292" s="6">
        <f ca="1">IF(ROW()=2, 0, Table1[[#This Row],[Belastbaar loon]]-INDIRECT(ADDRESS(ROW()-1,COLUMN(A:A))))</f>
        <v>10</v>
      </c>
      <c r="K6292" s="6">
        <f ca="1">Table1[[#This Row],[Netto loon]]-Table1[[#This Row],[Netto vorige schijf]]</f>
        <v>4.4499999999970896</v>
      </c>
      <c r="L6292" s="2">
        <f ca="1">(Table1[[#This Row],[Bruto tov vorige schijf]]-Table1[[#This Row],[Netto tov vorige schijf]])/MAX(Table1[[#This Row],[Bruto tov vorige schijf]],1)</f>
        <v>0.55500000000029104</v>
      </c>
    </row>
    <row r="6293" spans="1:12" x14ac:dyDescent="0.25">
      <c r="A6293" s="14">
        <v>70751</v>
      </c>
      <c r="B6293" s="6">
        <f>LoonHeffing2020(Table1[[#This Row],[Belastbaar loon]])</f>
        <v>26698.023000000001</v>
      </c>
      <c r="C6293" s="6">
        <f>AlgemeneHeffingsKorting2020(Table1[[#This Row],[Belastbaar loon]])</f>
        <v>0</v>
      </c>
      <c r="D6293" s="14">
        <f>ArbeidsKorting2020(Table1[[#This Row],[Belastbaar loon]])</f>
        <v>1671.18</v>
      </c>
      <c r="E6293" s="14">
        <f>MAX(Table1[[#This Row],[Loonheffing]]-Table1[[#This Row],[Algemene Heffingskorting]]-Table1[[#This Row],[Arbeidskorting]],0)</f>
        <v>25026.843000000001</v>
      </c>
      <c r="F6293" s="6">
        <f>Table1[[#This Row],[Belastbaar loon]]-Table1[[#This Row],[Belasting]]</f>
        <v>45724.156999999999</v>
      </c>
      <c r="G6293" s="2">
        <f>(Table1[[#This Row],[Belastbaar loon]]-Table1[[#This Row],[Netto loon]])/Table1[[#This Row],[Belastbaar loon]]</f>
        <v>0.35373129708414014</v>
      </c>
      <c r="H6293" s="14">
        <f t="shared" ca="1" si="92"/>
        <v>25021.293000000001</v>
      </c>
      <c r="I6293" s="14">
        <f ca="1">IF(ROW()=2, Table1[[#This Row],[Netto loon]], INDIRECT(ADDRESS(ROW()-1,COLUMN(F:F))))</f>
        <v>45719.706999999995</v>
      </c>
      <c r="J6293" s="6">
        <f ca="1">IF(ROW()=2, 0, Table1[[#This Row],[Belastbaar loon]]-INDIRECT(ADDRESS(ROW()-1,COLUMN(A:A))))</f>
        <v>10</v>
      </c>
      <c r="K6293" s="6">
        <f ca="1">Table1[[#This Row],[Netto loon]]-Table1[[#This Row],[Netto vorige schijf]]</f>
        <v>4.4500000000043656</v>
      </c>
      <c r="L6293" s="2">
        <f ca="1">(Table1[[#This Row],[Bruto tov vorige schijf]]-Table1[[#This Row],[Netto tov vorige schijf]])/MAX(Table1[[#This Row],[Bruto tov vorige schijf]],1)</f>
        <v>0.5549999999995634</v>
      </c>
    </row>
    <row r="6294" spans="1:12" x14ac:dyDescent="0.25">
      <c r="A6294" s="14">
        <v>70761</v>
      </c>
      <c r="B6294" s="6">
        <f>LoonHeffing2020(Table1[[#This Row],[Belastbaar loon]])</f>
        <v>26702.972999999998</v>
      </c>
      <c r="C6294" s="6">
        <f>AlgemeneHeffingsKorting2020(Table1[[#This Row],[Belastbaar loon]])</f>
        <v>0</v>
      </c>
      <c r="D6294" s="14">
        <f>ArbeidsKorting2020(Table1[[#This Row],[Belastbaar loon]])</f>
        <v>1670.5800000000002</v>
      </c>
      <c r="E6294" s="14">
        <f>MAX(Table1[[#This Row],[Loonheffing]]-Table1[[#This Row],[Algemene Heffingskorting]]-Table1[[#This Row],[Arbeidskorting]],0)</f>
        <v>25032.392999999996</v>
      </c>
      <c r="F6294" s="6">
        <f>Table1[[#This Row],[Belastbaar loon]]-Table1[[#This Row],[Belasting]]</f>
        <v>45728.607000000004</v>
      </c>
      <c r="G6294" s="2">
        <f>(Table1[[#This Row],[Belastbaar loon]]-Table1[[#This Row],[Netto loon]])/Table1[[#This Row],[Belastbaar loon]]</f>
        <v>0.35375974053504045</v>
      </c>
      <c r="H6294" s="14">
        <f t="shared" ca="1" si="92"/>
        <v>25026.843000000001</v>
      </c>
      <c r="I6294" s="14">
        <f ca="1">IF(ROW()=2, Table1[[#This Row],[Netto loon]], INDIRECT(ADDRESS(ROW()-1,COLUMN(F:F))))</f>
        <v>45724.156999999999</v>
      </c>
      <c r="J6294" s="6">
        <f ca="1">IF(ROW()=2, 0, Table1[[#This Row],[Belastbaar loon]]-INDIRECT(ADDRESS(ROW()-1,COLUMN(A:A))))</f>
        <v>10</v>
      </c>
      <c r="K6294" s="6">
        <f ca="1">Table1[[#This Row],[Netto loon]]-Table1[[#This Row],[Netto vorige schijf]]</f>
        <v>4.4500000000043656</v>
      </c>
      <c r="L6294" s="2">
        <f ca="1">(Table1[[#This Row],[Bruto tov vorige schijf]]-Table1[[#This Row],[Netto tov vorige schijf]])/MAX(Table1[[#This Row],[Bruto tov vorige schijf]],1)</f>
        <v>0.5549999999995634</v>
      </c>
    </row>
    <row r="6295" spans="1:12" x14ac:dyDescent="0.25">
      <c r="A6295" s="14">
        <v>70771</v>
      </c>
      <c r="B6295" s="6">
        <f>LoonHeffing2020(Table1[[#This Row],[Belastbaar loon]])</f>
        <v>26707.922999999999</v>
      </c>
      <c r="C6295" s="6">
        <f>AlgemeneHeffingsKorting2020(Table1[[#This Row],[Belastbaar loon]])</f>
        <v>0</v>
      </c>
      <c r="D6295" s="14">
        <f>ArbeidsKorting2020(Table1[[#This Row],[Belastbaar loon]])</f>
        <v>1669.98</v>
      </c>
      <c r="E6295" s="14">
        <f>MAX(Table1[[#This Row],[Loonheffing]]-Table1[[#This Row],[Algemene Heffingskorting]]-Table1[[#This Row],[Arbeidskorting]],0)</f>
        <v>25037.942999999999</v>
      </c>
      <c r="F6295" s="6">
        <f>Table1[[#This Row],[Belastbaar loon]]-Table1[[#This Row],[Belasting]]</f>
        <v>45733.057000000001</v>
      </c>
      <c r="G6295" s="2">
        <f>(Table1[[#This Row],[Belastbaar loon]]-Table1[[#This Row],[Netto loon]])/Table1[[#This Row],[Belastbaar loon]]</f>
        <v>0.35378817594777523</v>
      </c>
      <c r="H6295" s="14">
        <f t="shared" ca="1" si="92"/>
        <v>25032.392999999996</v>
      </c>
      <c r="I6295" s="14">
        <f ca="1">IF(ROW()=2, Table1[[#This Row],[Netto loon]], INDIRECT(ADDRESS(ROW()-1,COLUMN(F:F))))</f>
        <v>45728.607000000004</v>
      </c>
      <c r="J6295" s="6">
        <f ca="1">IF(ROW()=2, 0, Table1[[#This Row],[Belastbaar loon]]-INDIRECT(ADDRESS(ROW()-1,COLUMN(A:A))))</f>
        <v>10</v>
      </c>
      <c r="K6295" s="6">
        <f ca="1">Table1[[#This Row],[Netto loon]]-Table1[[#This Row],[Netto vorige schijf]]</f>
        <v>4.4499999999970896</v>
      </c>
      <c r="L6295" s="2">
        <f ca="1">(Table1[[#This Row],[Bruto tov vorige schijf]]-Table1[[#This Row],[Netto tov vorige schijf]])/MAX(Table1[[#This Row],[Bruto tov vorige schijf]],1)</f>
        <v>0.55500000000029104</v>
      </c>
    </row>
    <row r="6296" spans="1:12" x14ac:dyDescent="0.25">
      <c r="A6296" s="14">
        <v>70781</v>
      </c>
      <c r="B6296" s="6">
        <f>LoonHeffing2020(Table1[[#This Row],[Belastbaar loon]])</f>
        <v>26712.873</v>
      </c>
      <c r="C6296" s="6">
        <f>AlgemeneHeffingsKorting2020(Table1[[#This Row],[Belastbaar loon]])</f>
        <v>0</v>
      </c>
      <c r="D6296" s="14">
        <f>ArbeidsKorting2020(Table1[[#This Row],[Belastbaar loon]])</f>
        <v>1669.38</v>
      </c>
      <c r="E6296" s="14">
        <f>MAX(Table1[[#This Row],[Loonheffing]]-Table1[[#This Row],[Algemene Heffingskorting]]-Table1[[#This Row],[Arbeidskorting]],0)</f>
        <v>25043.492999999999</v>
      </c>
      <c r="F6296" s="6">
        <f>Table1[[#This Row],[Belastbaar loon]]-Table1[[#This Row],[Belasting]]</f>
        <v>45737.506999999998</v>
      </c>
      <c r="G6296" s="2">
        <f>(Table1[[#This Row],[Belastbaar loon]]-Table1[[#This Row],[Netto loon]])/Table1[[#This Row],[Belastbaar loon]]</f>
        <v>0.35381660332575127</v>
      </c>
      <c r="H6296" s="14">
        <f t="shared" ca="1" si="92"/>
        <v>25037.942999999999</v>
      </c>
      <c r="I6296" s="14">
        <f ca="1">IF(ROW()=2, Table1[[#This Row],[Netto loon]], INDIRECT(ADDRESS(ROW()-1,COLUMN(F:F))))</f>
        <v>45733.057000000001</v>
      </c>
      <c r="J6296" s="6">
        <f ca="1">IF(ROW()=2, 0, Table1[[#This Row],[Belastbaar loon]]-INDIRECT(ADDRESS(ROW()-1,COLUMN(A:A))))</f>
        <v>10</v>
      </c>
      <c r="K6296" s="6">
        <f ca="1">Table1[[#This Row],[Netto loon]]-Table1[[#This Row],[Netto vorige schijf]]</f>
        <v>4.4499999999970896</v>
      </c>
      <c r="L6296" s="2">
        <f ca="1">(Table1[[#This Row],[Bruto tov vorige schijf]]-Table1[[#This Row],[Netto tov vorige schijf]])/MAX(Table1[[#This Row],[Bruto tov vorige schijf]],1)</f>
        <v>0.55500000000029104</v>
      </c>
    </row>
    <row r="6297" spans="1:12" x14ac:dyDescent="0.25">
      <c r="A6297" s="14">
        <v>70791</v>
      </c>
      <c r="B6297" s="6">
        <f>LoonHeffing2020(Table1[[#This Row],[Belastbaar loon]])</f>
        <v>26717.823</v>
      </c>
      <c r="C6297" s="6">
        <f>AlgemeneHeffingsKorting2020(Table1[[#This Row],[Belastbaar loon]])</f>
        <v>0</v>
      </c>
      <c r="D6297" s="14">
        <f>ArbeidsKorting2020(Table1[[#This Row],[Belastbaar loon]])</f>
        <v>1668.78</v>
      </c>
      <c r="E6297" s="14">
        <f>MAX(Table1[[#This Row],[Loonheffing]]-Table1[[#This Row],[Algemene Heffingskorting]]-Table1[[#This Row],[Arbeidskorting]],0)</f>
        <v>25049.043000000001</v>
      </c>
      <c r="F6297" s="6">
        <f>Table1[[#This Row],[Belastbaar loon]]-Table1[[#This Row],[Belasting]]</f>
        <v>45741.956999999995</v>
      </c>
      <c r="G6297" s="2">
        <f>(Table1[[#This Row],[Belastbaar loon]]-Table1[[#This Row],[Netto loon]])/Table1[[#This Row],[Belastbaar loon]]</f>
        <v>0.35384502267237367</v>
      </c>
      <c r="H6297" s="14">
        <f t="shared" ca="1" si="92"/>
        <v>25043.492999999999</v>
      </c>
      <c r="I6297" s="14">
        <f ca="1">IF(ROW()=2, Table1[[#This Row],[Netto loon]], INDIRECT(ADDRESS(ROW()-1,COLUMN(F:F))))</f>
        <v>45737.506999999998</v>
      </c>
      <c r="J6297" s="6">
        <f ca="1">IF(ROW()=2, 0, Table1[[#This Row],[Belastbaar loon]]-INDIRECT(ADDRESS(ROW()-1,COLUMN(A:A))))</f>
        <v>10</v>
      </c>
      <c r="K6297" s="6">
        <f ca="1">Table1[[#This Row],[Netto loon]]-Table1[[#This Row],[Netto vorige schijf]]</f>
        <v>4.4499999999970896</v>
      </c>
      <c r="L6297" s="2">
        <f ca="1">(Table1[[#This Row],[Bruto tov vorige schijf]]-Table1[[#This Row],[Netto tov vorige schijf]])/MAX(Table1[[#This Row],[Bruto tov vorige schijf]],1)</f>
        <v>0.55500000000029104</v>
      </c>
    </row>
    <row r="6298" spans="1:12" x14ac:dyDescent="0.25">
      <c r="A6298" s="14">
        <v>70801</v>
      </c>
      <c r="B6298" s="6">
        <f>LoonHeffing2020(Table1[[#This Row],[Belastbaar loon]])</f>
        <v>26722.773000000001</v>
      </c>
      <c r="C6298" s="6">
        <f>AlgemeneHeffingsKorting2020(Table1[[#This Row],[Belastbaar loon]])</f>
        <v>0</v>
      </c>
      <c r="D6298" s="14">
        <f>ArbeidsKorting2020(Table1[[#This Row],[Belastbaar loon]])</f>
        <v>1668.18</v>
      </c>
      <c r="E6298" s="14">
        <f>MAX(Table1[[#This Row],[Loonheffing]]-Table1[[#This Row],[Algemene Heffingskorting]]-Table1[[#This Row],[Arbeidskorting]],0)</f>
        <v>25054.593000000001</v>
      </c>
      <c r="F6298" s="6">
        <f>Table1[[#This Row],[Belastbaar loon]]-Table1[[#This Row],[Belasting]]</f>
        <v>45746.406999999999</v>
      </c>
      <c r="G6298" s="2">
        <f>(Table1[[#This Row],[Belastbaar loon]]-Table1[[#This Row],[Netto loon]])/Table1[[#This Row],[Belastbaar loon]]</f>
        <v>0.35387343399104532</v>
      </c>
      <c r="H6298" s="14">
        <f t="shared" ref="H6298:H6361" ca="1" si="93">IF(ROW()=2, 0, INDIRECT(ADDRESS(ROW()-1,COLUMN(E:E))))</f>
        <v>25049.043000000001</v>
      </c>
      <c r="I6298" s="14">
        <f ca="1">IF(ROW()=2, Table1[[#This Row],[Netto loon]], INDIRECT(ADDRESS(ROW()-1,COLUMN(F:F))))</f>
        <v>45741.956999999995</v>
      </c>
      <c r="J6298" s="6">
        <f ca="1">IF(ROW()=2, 0, Table1[[#This Row],[Belastbaar loon]]-INDIRECT(ADDRESS(ROW()-1,COLUMN(A:A))))</f>
        <v>10</v>
      </c>
      <c r="K6298" s="6">
        <f ca="1">Table1[[#This Row],[Netto loon]]-Table1[[#This Row],[Netto vorige schijf]]</f>
        <v>4.4500000000043656</v>
      </c>
      <c r="L6298" s="2">
        <f ca="1">(Table1[[#This Row],[Bruto tov vorige schijf]]-Table1[[#This Row],[Netto tov vorige schijf]])/MAX(Table1[[#This Row],[Bruto tov vorige schijf]],1)</f>
        <v>0.5549999999995634</v>
      </c>
    </row>
    <row r="6299" spans="1:12" x14ac:dyDescent="0.25">
      <c r="A6299" s="14">
        <v>70811</v>
      </c>
      <c r="B6299" s="6">
        <f>LoonHeffing2020(Table1[[#This Row],[Belastbaar loon]])</f>
        <v>26727.722999999998</v>
      </c>
      <c r="C6299" s="6">
        <f>AlgemeneHeffingsKorting2020(Table1[[#This Row],[Belastbaar loon]])</f>
        <v>0</v>
      </c>
      <c r="D6299" s="14">
        <f>ArbeidsKorting2020(Table1[[#This Row],[Belastbaar loon]])</f>
        <v>1667.5800000000002</v>
      </c>
      <c r="E6299" s="14">
        <f>MAX(Table1[[#This Row],[Loonheffing]]-Table1[[#This Row],[Algemene Heffingskorting]]-Table1[[#This Row],[Arbeidskorting]],0)</f>
        <v>25060.142999999996</v>
      </c>
      <c r="F6299" s="6">
        <f>Table1[[#This Row],[Belastbaar loon]]-Table1[[#This Row],[Belasting]]</f>
        <v>45750.857000000004</v>
      </c>
      <c r="G6299" s="2">
        <f>(Table1[[#This Row],[Belastbaar loon]]-Table1[[#This Row],[Netto loon]])/Table1[[#This Row],[Belastbaar loon]]</f>
        <v>0.3539018372851675</v>
      </c>
      <c r="H6299" s="14">
        <f t="shared" ca="1" si="93"/>
        <v>25054.593000000001</v>
      </c>
      <c r="I6299" s="14">
        <f ca="1">IF(ROW()=2, Table1[[#This Row],[Netto loon]], INDIRECT(ADDRESS(ROW()-1,COLUMN(F:F))))</f>
        <v>45746.406999999999</v>
      </c>
      <c r="J6299" s="6">
        <f ca="1">IF(ROW()=2, 0, Table1[[#This Row],[Belastbaar loon]]-INDIRECT(ADDRESS(ROW()-1,COLUMN(A:A))))</f>
        <v>10</v>
      </c>
      <c r="K6299" s="6">
        <f ca="1">Table1[[#This Row],[Netto loon]]-Table1[[#This Row],[Netto vorige schijf]]</f>
        <v>4.4500000000043656</v>
      </c>
      <c r="L6299" s="2">
        <f ca="1">(Table1[[#This Row],[Bruto tov vorige schijf]]-Table1[[#This Row],[Netto tov vorige schijf]])/MAX(Table1[[#This Row],[Bruto tov vorige schijf]],1)</f>
        <v>0.5549999999995634</v>
      </c>
    </row>
    <row r="6300" spans="1:12" x14ac:dyDescent="0.25">
      <c r="A6300" s="14">
        <v>70821</v>
      </c>
      <c r="B6300" s="6">
        <f>LoonHeffing2020(Table1[[#This Row],[Belastbaar loon]])</f>
        <v>26732.672999999999</v>
      </c>
      <c r="C6300" s="6">
        <f>AlgemeneHeffingsKorting2020(Table1[[#This Row],[Belastbaar loon]])</f>
        <v>0</v>
      </c>
      <c r="D6300" s="14">
        <f>ArbeidsKorting2020(Table1[[#This Row],[Belastbaar loon]])</f>
        <v>1666.98</v>
      </c>
      <c r="E6300" s="14">
        <f>MAX(Table1[[#This Row],[Loonheffing]]-Table1[[#This Row],[Algemene Heffingskorting]]-Table1[[#This Row],[Arbeidskorting]],0)</f>
        <v>25065.692999999999</v>
      </c>
      <c r="F6300" s="6">
        <f>Table1[[#This Row],[Belastbaar loon]]-Table1[[#This Row],[Belasting]]</f>
        <v>45755.307000000001</v>
      </c>
      <c r="G6300" s="2">
        <f>(Table1[[#This Row],[Belastbaar loon]]-Table1[[#This Row],[Netto loon]])/Table1[[#This Row],[Belastbaar loon]]</f>
        <v>0.35393023255813955</v>
      </c>
      <c r="H6300" s="14">
        <f t="shared" ca="1" si="93"/>
        <v>25060.142999999996</v>
      </c>
      <c r="I6300" s="14">
        <f ca="1">IF(ROW()=2, Table1[[#This Row],[Netto loon]], INDIRECT(ADDRESS(ROW()-1,COLUMN(F:F))))</f>
        <v>45750.857000000004</v>
      </c>
      <c r="J6300" s="6">
        <f ca="1">IF(ROW()=2, 0, Table1[[#This Row],[Belastbaar loon]]-INDIRECT(ADDRESS(ROW()-1,COLUMN(A:A))))</f>
        <v>10</v>
      </c>
      <c r="K6300" s="6">
        <f ca="1">Table1[[#This Row],[Netto loon]]-Table1[[#This Row],[Netto vorige schijf]]</f>
        <v>4.4499999999970896</v>
      </c>
      <c r="L6300" s="2">
        <f ca="1">(Table1[[#This Row],[Bruto tov vorige schijf]]-Table1[[#This Row],[Netto tov vorige schijf]])/MAX(Table1[[#This Row],[Bruto tov vorige schijf]],1)</f>
        <v>0.55500000000029104</v>
      </c>
    </row>
    <row r="6301" spans="1:12" x14ac:dyDescent="0.25">
      <c r="A6301" s="14">
        <v>70831</v>
      </c>
      <c r="B6301" s="6">
        <f>LoonHeffing2020(Table1[[#This Row],[Belastbaar loon]])</f>
        <v>26737.623</v>
      </c>
      <c r="C6301" s="6">
        <f>AlgemeneHeffingsKorting2020(Table1[[#This Row],[Belastbaar loon]])</f>
        <v>0</v>
      </c>
      <c r="D6301" s="14">
        <f>ArbeidsKorting2020(Table1[[#This Row],[Belastbaar loon]])</f>
        <v>1666.38</v>
      </c>
      <c r="E6301" s="14">
        <f>MAX(Table1[[#This Row],[Loonheffing]]-Table1[[#This Row],[Algemene Heffingskorting]]-Table1[[#This Row],[Arbeidskorting]],0)</f>
        <v>25071.242999999999</v>
      </c>
      <c r="F6301" s="6">
        <f>Table1[[#This Row],[Belastbaar loon]]-Table1[[#This Row],[Belasting]]</f>
        <v>45759.756999999998</v>
      </c>
      <c r="G6301" s="2">
        <f>(Table1[[#This Row],[Belastbaar loon]]-Table1[[#This Row],[Netto loon]])/Table1[[#This Row],[Belastbaar loon]]</f>
        <v>0.35395861981335858</v>
      </c>
      <c r="H6301" s="14">
        <f t="shared" ca="1" si="93"/>
        <v>25065.692999999999</v>
      </c>
      <c r="I6301" s="14">
        <f ca="1">IF(ROW()=2, Table1[[#This Row],[Netto loon]], INDIRECT(ADDRESS(ROW()-1,COLUMN(F:F))))</f>
        <v>45755.307000000001</v>
      </c>
      <c r="J6301" s="6">
        <f ca="1">IF(ROW()=2, 0, Table1[[#This Row],[Belastbaar loon]]-INDIRECT(ADDRESS(ROW()-1,COLUMN(A:A))))</f>
        <v>10</v>
      </c>
      <c r="K6301" s="6">
        <f ca="1">Table1[[#This Row],[Netto loon]]-Table1[[#This Row],[Netto vorige schijf]]</f>
        <v>4.4499999999970896</v>
      </c>
      <c r="L6301" s="2">
        <f ca="1">(Table1[[#This Row],[Bruto tov vorige schijf]]-Table1[[#This Row],[Netto tov vorige schijf]])/MAX(Table1[[#This Row],[Bruto tov vorige schijf]],1)</f>
        <v>0.55500000000029104</v>
      </c>
    </row>
    <row r="6302" spans="1:12" x14ac:dyDescent="0.25">
      <c r="A6302" s="14">
        <v>70841</v>
      </c>
      <c r="B6302" s="6">
        <f>LoonHeffing2020(Table1[[#This Row],[Belastbaar loon]])</f>
        <v>26742.573</v>
      </c>
      <c r="C6302" s="6">
        <f>AlgemeneHeffingsKorting2020(Table1[[#This Row],[Belastbaar loon]])</f>
        <v>0</v>
      </c>
      <c r="D6302" s="14">
        <f>ArbeidsKorting2020(Table1[[#This Row],[Belastbaar loon]])</f>
        <v>1665.78</v>
      </c>
      <c r="E6302" s="14">
        <f>MAX(Table1[[#This Row],[Loonheffing]]-Table1[[#This Row],[Algemene Heffingskorting]]-Table1[[#This Row],[Arbeidskorting]],0)</f>
        <v>25076.793000000001</v>
      </c>
      <c r="F6302" s="6">
        <f>Table1[[#This Row],[Belastbaar loon]]-Table1[[#This Row],[Belasting]]</f>
        <v>45764.206999999995</v>
      </c>
      <c r="G6302" s="2">
        <f>(Table1[[#This Row],[Belastbaar loon]]-Table1[[#This Row],[Netto loon]])/Table1[[#This Row],[Belastbaar loon]]</f>
        <v>0.3539869990542201</v>
      </c>
      <c r="H6302" s="14">
        <f t="shared" ca="1" si="93"/>
        <v>25071.242999999999</v>
      </c>
      <c r="I6302" s="14">
        <f ca="1">IF(ROW()=2, Table1[[#This Row],[Netto loon]], INDIRECT(ADDRESS(ROW()-1,COLUMN(F:F))))</f>
        <v>45759.756999999998</v>
      </c>
      <c r="J6302" s="6">
        <f ca="1">IF(ROW()=2, 0, Table1[[#This Row],[Belastbaar loon]]-INDIRECT(ADDRESS(ROW()-1,COLUMN(A:A))))</f>
        <v>10</v>
      </c>
      <c r="K6302" s="6">
        <f ca="1">Table1[[#This Row],[Netto loon]]-Table1[[#This Row],[Netto vorige schijf]]</f>
        <v>4.4499999999970896</v>
      </c>
      <c r="L6302" s="2">
        <f ca="1">(Table1[[#This Row],[Bruto tov vorige schijf]]-Table1[[#This Row],[Netto tov vorige schijf]])/MAX(Table1[[#This Row],[Bruto tov vorige schijf]],1)</f>
        <v>0.55500000000029104</v>
      </c>
    </row>
    <row r="6303" spans="1:12" x14ac:dyDescent="0.25">
      <c r="A6303" s="14">
        <v>70851</v>
      </c>
      <c r="B6303" s="6">
        <f>LoonHeffing2020(Table1[[#This Row],[Belastbaar loon]])</f>
        <v>26747.523000000001</v>
      </c>
      <c r="C6303" s="6">
        <f>AlgemeneHeffingsKorting2020(Table1[[#This Row],[Belastbaar loon]])</f>
        <v>0</v>
      </c>
      <c r="D6303" s="14">
        <f>ArbeidsKorting2020(Table1[[#This Row],[Belastbaar loon]])</f>
        <v>1665.18</v>
      </c>
      <c r="E6303" s="14">
        <f>MAX(Table1[[#This Row],[Loonheffing]]-Table1[[#This Row],[Algemene Heffingskorting]]-Table1[[#This Row],[Arbeidskorting]],0)</f>
        <v>25082.343000000001</v>
      </c>
      <c r="F6303" s="6">
        <f>Table1[[#This Row],[Belastbaar loon]]-Table1[[#This Row],[Belasting]]</f>
        <v>45768.656999999999</v>
      </c>
      <c r="G6303" s="2">
        <f>(Table1[[#This Row],[Belastbaar loon]]-Table1[[#This Row],[Netto loon]])/Table1[[#This Row],[Belastbaar loon]]</f>
        <v>0.35401537028411739</v>
      </c>
      <c r="H6303" s="14">
        <f t="shared" ca="1" si="93"/>
        <v>25076.793000000001</v>
      </c>
      <c r="I6303" s="14">
        <f ca="1">IF(ROW()=2, Table1[[#This Row],[Netto loon]], INDIRECT(ADDRESS(ROW()-1,COLUMN(F:F))))</f>
        <v>45764.206999999995</v>
      </c>
      <c r="J6303" s="6">
        <f ca="1">IF(ROW()=2, 0, Table1[[#This Row],[Belastbaar loon]]-INDIRECT(ADDRESS(ROW()-1,COLUMN(A:A))))</f>
        <v>10</v>
      </c>
      <c r="K6303" s="6">
        <f ca="1">Table1[[#This Row],[Netto loon]]-Table1[[#This Row],[Netto vorige schijf]]</f>
        <v>4.4500000000043656</v>
      </c>
      <c r="L6303" s="2">
        <f ca="1">(Table1[[#This Row],[Bruto tov vorige schijf]]-Table1[[#This Row],[Netto tov vorige schijf]])/MAX(Table1[[#This Row],[Bruto tov vorige schijf]],1)</f>
        <v>0.5549999999995634</v>
      </c>
    </row>
    <row r="6304" spans="1:12" x14ac:dyDescent="0.25">
      <c r="A6304" s="14">
        <v>70861</v>
      </c>
      <c r="B6304" s="6">
        <f>LoonHeffing2020(Table1[[#This Row],[Belastbaar loon]])</f>
        <v>26752.472999999998</v>
      </c>
      <c r="C6304" s="6">
        <f>AlgemeneHeffingsKorting2020(Table1[[#This Row],[Belastbaar loon]])</f>
        <v>0</v>
      </c>
      <c r="D6304" s="14">
        <f>ArbeidsKorting2020(Table1[[#This Row],[Belastbaar loon]])</f>
        <v>1664.5800000000002</v>
      </c>
      <c r="E6304" s="14">
        <f>MAX(Table1[[#This Row],[Loonheffing]]-Table1[[#This Row],[Algemene Heffingskorting]]-Table1[[#This Row],[Arbeidskorting]],0)</f>
        <v>25087.892999999996</v>
      </c>
      <c r="F6304" s="6">
        <f>Table1[[#This Row],[Belastbaar loon]]-Table1[[#This Row],[Belasting]]</f>
        <v>45773.107000000004</v>
      </c>
      <c r="G6304" s="2">
        <f>(Table1[[#This Row],[Belastbaar loon]]-Table1[[#This Row],[Netto loon]])/Table1[[#This Row],[Belastbaar loon]]</f>
        <v>0.35404373350644214</v>
      </c>
      <c r="H6304" s="14">
        <f t="shared" ca="1" si="93"/>
        <v>25082.343000000001</v>
      </c>
      <c r="I6304" s="14">
        <f ca="1">IF(ROW()=2, Table1[[#This Row],[Netto loon]], INDIRECT(ADDRESS(ROW()-1,COLUMN(F:F))))</f>
        <v>45768.656999999999</v>
      </c>
      <c r="J6304" s="6">
        <f ca="1">IF(ROW()=2, 0, Table1[[#This Row],[Belastbaar loon]]-INDIRECT(ADDRESS(ROW()-1,COLUMN(A:A))))</f>
        <v>10</v>
      </c>
      <c r="K6304" s="6">
        <f ca="1">Table1[[#This Row],[Netto loon]]-Table1[[#This Row],[Netto vorige schijf]]</f>
        <v>4.4500000000043656</v>
      </c>
      <c r="L6304" s="2">
        <f ca="1">(Table1[[#This Row],[Bruto tov vorige schijf]]-Table1[[#This Row],[Netto tov vorige schijf]])/MAX(Table1[[#This Row],[Bruto tov vorige schijf]],1)</f>
        <v>0.5549999999995634</v>
      </c>
    </row>
    <row r="6305" spans="1:12" x14ac:dyDescent="0.25">
      <c r="A6305" s="14">
        <v>70871</v>
      </c>
      <c r="B6305" s="6">
        <f>LoonHeffing2020(Table1[[#This Row],[Belastbaar loon]])</f>
        <v>26757.422999999999</v>
      </c>
      <c r="C6305" s="6">
        <f>AlgemeneHeffingsKorting2020(Table1[[#This Row],[Belastbaar loon]])</f>
        <v>0</v>
      </c>
      <c r="D6305" s="14">
        <f>ArbeidsKorting2020(Table1[[#This Row],[Belastbaar loon]])</f>
        <v>1663.98</v>
      </c>
      <c r="E6305" s="14">
        <f>MAX(Table1[[#This Row],[Loonheffing]]-Table1[[#This Row],[Algemene Heffingskorting]]-Table1[[#This Row],[Arbeidskorting]],0)</f>
        <v>25093.442999999999</v>
      </c>
      <c r="F6305" s="6">
        <f>Table1[[#This Row],[Belastbaar loon]]-Table1[[#This Row],[Belasting]]</f>
        <v>45777.557000000001</v>
      </c>
      <c r="G6305" s="2">
        <f>(Table1[[#This Row],[Belastbaar loon]]-Table1[[#This Row],[Netto loon]])/Table1[[#This Row],[Belastbaar loon]]</f>
        <v>0.35407208872458407</v>
      </c>
      <c r="H6305" s="14">
        <f t="shared" ca="1" si="93"/>
        <v>25087.892999999996</v>
      </c>
      <c r="I6305" s="14">
        <f ca="1">IF(ROW()=2, Table1[[#This Row],[Netto loon]], INDIRECT(ADDRESS(ROW()-1,COLUMN(F:F))))</f>
        <v>45773.107000000004</v>
      </c>
      <c r="J6305" s="6">
        <f ca="1">IF(ROW()=2, 0, Table1[[#This Row],[Belastbaar loon]]-INDIRECT(ADDRESS(ROW()-1,COLUMN(A:A))))</f>
        <v>10</v>
      </c>
      <c r="K6305" s="6">
        <f ca="1">Table1[[#This Row],[Netto loon]]-Table1[[#This Row],[Netto vorige schijf]]</f>
        <v>4.4499999999970896</v>
      </c>
      <c r="L6305" s="2">
        <f ca="1">(Table1[[#This Row],[Bruto tov vorige schijf]]-Table1[[#This Row],[Netto tov vorige schijf]])/MAX(Table1[[#This Row],[Bruto tov vorige schijf]],1)</f>
        <v>0.55500000000029104</v>
      </c>
    </row>
    <row r="6306" spans="1:12" x14ac:dyDescent="0.25">
      <c r="A6306" s="14">
        <v>70881</v>
      </c>
      <c r="B6306" s="6">
        <f>LoonHeffing2020(Table1[[#This Row],[Belastbaar loon]])</f>
        <v>26762.373</v>
      </c>
      <c r="C6306" s="6">
        <f>AlgemeneHeffingsKorting2020(Table1[[#This Row],[Belastbaar loon]])</f>
        <v>0</v>
      </c>
      <c r="D6306" s="14">
        <f>ArbeidsKorting2020(Table1[[#This Row],[Belastbaar loon]])</f>
        <v>1663.38</v>
      </c>
      <c r="E6306" s="14">
        <f>MAX(Table1[[#This Row],[Loonheffing]]-Table1[[#This Row],[Algemene Heffingskorting]]-Table1[[#This Row],[Arbeidskorting]],0)</f>
        <v>25098.992999999999</v>
      </c>
      <c r="F6306" s="6">
        <f>Table1[[#This Row],[Belastbaar loon]]-Table1[[#This Row],[Belasting]]</f>
        <v>45782.006999999998</v>
      </c>
      <c r="G6306" s="2">
        <f>(Table1[[#This Row],[Belastbaar loon]]-Table1[[#This Row],[Netto loon]])/Table1[[#This Row],[Belastbaar loon]]</f>
        <v>0.35410043594193086</v>
      </c>
      <c r="H6306" s="14">
        <f t="shared" ca="1" si="93"/>
        <v>25093.442999999999</v>
      </c>
      <c r="I6306" s="14">
        <f ca="1">IF(ROW()=2, Table1[[#This Row],[Netto loon]], INDIRECT(ADDRESS(ROW()-1,COLUMN(F:F))))</f>
        <v>45777.557000000001</v>
      </c>
      <c r="J6306" s="6">
        <f ca="1">IF(ROW()=2, 0, Table1[[#This Row],[Belastbaar loon]]-INDIRECT(ADDRESS(ROW()-1,COLUMN(A:A))))</f>
        <v>10</v>
      </c>
      <c r="K6306" s="6">
        <f ca="1">Table1[[#This Row],[Netto loon]]-Table1[[#This Row],[Netto vorige schijf]]</f>
        <v>4.4499999999970896</v>
      </c>
      <c r="L6306" s="2">
        <f ca="1">(Table1[[#This Row],[Bruto tov vorige schijf]]-Table1[[#This Row],[Netto tov vorige schijf]])/MAX(Table1[[#This Row],[Bruto tov vorige schijf]],1)</f>
        <v>0.55500000000029104</v>
      </c>
    </row>
    <row r="6307" spans="1:12" x14ac:dyDescent="0.25">
      <c r="A6307" s="14">
        <v>70891</v>
      </c>
      <c r="B6307" s="6">
        <f>LoonHeffing2020(Table1[[#This Row],[Belastbaar loon]])</f>
        <v>26767.323</v>
      </c>
      <c r="C6307" s="6">
        <f>AlgemeneHeffingsKorting2020(Table1[[#This Row],[Belastbaar loon]])</f>
        <v>0</v>
      </c>
      <c r="D6307" s="14">
        <f>ArbeidsKorting2020(Table1[[#This Row],[Belastbaar loon]])</f>
        <v>1662.78</v>
      </c>
      <c r="E6307" s="14">
        <f>MAX(Table1[[#This Row],[Loonheffing]]-Table1[[#This Row],[Algemene Heffingskorting]]-Table1[[#This Row],[Arbeidskorting]],0)</f>
        <v>25104.543000000001</v>
      </c>
      <c r="F6307" s="6">
        <f>Table1[[#This Row],[Belastbaar loon]]-Table1[[#This Row],[Belasting]]</f>
        <v>45786.456999999995</v>
      </c>
      <c r="G6307" s="2">
        <f>(Table1[[#This Row],[Belastbaar loon]]-Table1[[#This Row],[Netto loon]])/Table1[[#This Row],[Belastbaar loon]]</f>
        <v>0.3541287751618683</v>
      </c>
      <c r="H6307" s="14">
        <f t="shared" ca="1" si="93"/>
        <v>25098.992999999999</v>
      </c>
      <c r="I6307" s="14">
        <f ca="1">IF(ROW()=2, Table1[[#This Row],[Netto loon]], INDIRECT(ADDRESS(ROW()-1,COLUMN(F:F))))</f>
        <v>45782.006999999998</v>
      </c>
      <c r="J6307" s="6">
        <f ca="1">IF(ROW()=2, 0, Table1[[#This Row],[Belastbaar loon]]-INDIRECT(ADDRESS(ROW()-1,COLUMN(A:A))))</f>
        <v>10</v>
      </c>
      <c r="K6307" s="6">
        <f ca="1">Table1[[#This Row],[Netto loon]]-Table1[[#This Row],[Netto vorige schijf]]</f>
        <v>4.4499999999970896</v>
      </c>
      <c r="L6307" s="2">
        <f ca="1">(Table1[[#This Row],[Bruto tov vorige schijf]]-Table1[[#This Row],[Netto tov vorige schijf]])/MAX(Table1[[#This Row],[Bruto tov vorige schijf]],1)</f>
        <v>0.55500000000029104</v>
      </c>
    </row>
    <row r="6308" spans="1:12" x14ac:dyDescent="0.25">
      <c r="A6308" s="14">
        <v>70901</v>
      </c>
      <c r="B6308" s="6">
        <f>LoonHeffing2020(Table1[[#This Row],[Belastbaar loon]])</f>
        <v>26772.273000000001</v>
      </c>
      <c r="C6308" s="6">
        <f>AlgemeneHeffingsKorting2020(Table1[[#This Row],[Belastbaar loon]])</f>
        <v>0</v>
      </c>
      <c r="D6308" s="14">
        <f>ArbeidsKorting2020(Table1[[#This Row],[Belastbaar loon]])</f>
        <v>1662.18</v>
      </c>
      <c r="E6308" s="14">
        <f>MAX(Table1[[#This Row],[Loonheffing]]-Table1[[#This Row],[Algemene Heffingskorting]]-Table1[[#This Row],[Arbeidskorting]],0)</f>
        <v>25110.093000000001</v>
      </c>
      <c r="F6308" s="6">
        <f>Table1[[#This Row],[Belastbaar loon]]-Table1[[#This Row],[Belasting]]</f>
        <v>45790.906999999999</v>
      </c>
      <c r="G6308" s="2">
        <f>(Table1[[#This Row],[Belastbaar loon]]-Table1[[#This Row],[Netto loon]])/Table1[[#This Row],[Belastbaar loon]]</f>
        <v>0.35415710638778014</v>
      </c>
      <c r="H6308" s="14">
        <f t="shared" ca="1" si="93"/>
        <v>25104.543000000001</v>
      </c>
      <c r="I6308" s="14">
        <f ca="1">IF(ROW()=2, Table1[[#This Row],[Netto loon]], INDIRECT(ADDRESS(ROW()-1,COLUMN(F:F))))</f>
        <v>45786.456999999995</v>
      </c>
      <c r="J6308" s="6">
        <f ca="1">IF(ROW()=2, 0, Table1[[#This Row],[Belastbaar loon]]-INDIRECT(ADDRESS(ROW()-1,COLUMN(A:A))))</f>
        <v>10</v>
      </c>
      <c r="K6308" s="6">
        <f ca="1">Table1[[#This Row],[Netto loon]]-Table1[[#This Row],[Netto vorige schijf]]</f>
        <v>4.4500000000043656</v>
      </c>
      <c r="L6308" s="2">
        <f ca="1">(Table1[[#This Row],[Bruto tov vorige schijf]]-Table1[[#This Row],[Netto tov vorige schijf]])/MAX(Table1[[#This Row],[Bruto tov vorige schijf]],1)</f>
        <v>0.5549999999995634</v>
      </c>
    </row>
    <row r="6309" spans="1:12" x14ac:dyDescent="0.25">
      <c r="A6309" s="14">
        <v>70911</v>
      </c>
      <c r="B6309" s="6">
        <f>LoonHeffing2020(Table1[[#This Row],[Belastbaar loon]])</f>
        <v>26777.222999999998</v>
      </c>
      <c r="C6309" s="6">
        <f>AlgemeneHeffingsKorting2020(Table1[[#This Row],[Belastbaar loon]])</f>
        <v>0</v>
      </c>
      <c r="D6309" s="14">
        <f>ArbeidsKorting2020(Table1[[#This Row],[Belastbaar loon]])</f>
        <v>1661.5800000000002</v>
      </c>
      <c r="E6309" s="14">
        <f>MAX(Table1[[#This Row],[Loonheffing]]-Table1[[#This Row],[Algemene Heffingskorting]]-Table1[[#This Row],[Arbeidskorting]],0)</f>
        <v>25115.642999999996</v>
      </c>
      <c r="F6309" s="6">
        <f>Table1[[#This Row],[Belastbaar loon]]-Table1[[#This Row],[Belasting]]</f>
        <v>45795.357000000004</v>
      </c>
      <c r="G6309" s="2">
        <f>(Table1[[#This Row],[Belastbaar loon]]-Table1[[#This Row],[Netto loon]])/Table1[[#This Row],[Belastbaar loon]]</f>
        <v>0.35418542962304855</v>
      </c>
      <c r="H6309" s="14">
        <f t="shared" ca="1" si="93"/>
        <v>25110.093000000001</v>
      </c>
      <c r="I6309" s="14">
        <f ca="1">IF(ROW()=2, Table1[[#This Row],[Netto loon]], INDIRECT(ADDRESS(ROW()-1,COLUMN(F:F))))</f>
        <v>45790.906999999999</v>
      </c>
      <c r="J6309" s="6">
        <f ca="1">IF(ROW()=2, 0, Table1[[#This Row],[Belastbaar loon]]-INDIRECT(ADDRESS(ROW()-1,COLUMN(A:A))))</f>
        <v>10</v>
      </c>
      <c r="K6309" s="6">
        <f ca="1">Table1[[#This Row],[Netto loon]]-Table1[[#This Row],[Netto vorige schijf]]</f>
        <v>4.4500000000043656</v>
      </c>
      <c r="L6309" s="2">
        <f ca="1">(Table1[[#This Row],[Bruto tov vorige schijf]]-Table1[[#This Row],[Netto tov vorige schijf]])/MAX(Table1[[#This Row],[Bruto tov vorige schijf]],1)</f>
        <v>0.5549999999995634</v>
      </c>
    </row>
    <row r="6310" spans="1:12" x14ac:dyDescent="0.25">
      <c r="A6310" s="14">
        <v>70921</v>
      </c>
      <c r="B6310" s="6">
        <f>LoonHeffing2020(Table1[[#This Row],[Belastbaar loon]])</f>
        <v>26782.172999999999</v>
      </c>
      <c r="C6310" s="6">
        <f>AlgemeneHeffingsKorting2020(Table1[[#This Row],[Belastbaar loon]])</f>
        <v>0</v>
      </c>
      <c r="D6310" s="14">
        <f>ArbeidsKorting2020(Table1[[#This Row],[Belastbaar loon]])</f>
        <v>1660.98</v>
      </c>
      <c r="E6310" s="14">
        <f>MAX(Table1[[#This Row],[Loonheffing]]-Table1[[#This Row],[Algemene Heffingskorting]]-Table1[[#This Row],[Arbeidskorting]],0)</f>
        <v>25121.192999999999</v>
      </c>
      <c r="F6310" s="6">
        <f>Table1[[#This Row],[Belastbaar loon]]-Table1[[#This Row],[Belasting]]</f>
        <v>45799.807000000001</v>
      </c>
      <c r="G6310" s="2">
        <f>(Table1[[#This Row],[Belastbaar loon]]-Table1[[#This Row],[Netto loon]])/Table1[[#This Row],[Belastbaar loon]]</f>
        <v>0.35421374487105367</v>
      </c>
      <c r="H6310" s="14">
        <f t="shared" ca="1" si="93"/>
        <v>25115.642999999996</v>
      </c>
      <c r="I6310" s="14">
        <f ca="1">IF(ROW()=2, Table1[[#This Row],[Netto loon]], INDIRECT(ADDRESS(ROW()-1,COLUMN(F:F))))</f>
        <v>45795.357000000004</v>
      </c>
      <c r="J6310" s="6">
        <f ca="1">IF(ROW()=2, 0, Table1[[#This Row],[Belastbaar loon]]-INDIRECT(ADDRESS(ROW()-1,COLUMN(A:A))))</f>
        <v>10</v>
      </c>
      <c r="K6310" s="6">
        <f ca="1">Table1[[#This Row],[Netto loon]]-Table1[[#This Row],[Netto vorige schijf]]</f>
        <v>4.4499999999970896</v>
      </c>
      <c r="L6310" s="2">
        <f ca="1">(Table1[[#This Row],[Bruto tov vorige schijf]]-Table1[[#This Row],[Netto tov vorige schijf]])/MAX(Table1[[#This Row],[Bruto tov vorige schijf]],1)</f>
        <v>0.55500000000029104</v>
      </c>
    </row>
    <row r="6311" spans="1:12" x14ac:dyDescent="0.25">
      <c r="A6311" s="14">
        <v>70931</v>
      </c>
      <c r="B6311" s="6">
        <f>LoonHeffing2020(Table1[[#This Row],[Belastbaar loon]])</f>
        <v>26787.123</v>
      </c>
      <c r="C6311" s="6">
        <f>AlgemeneHeffingsKorting2020(Table1[[#This Row],[Belastbaar loon]])</f>
        <v>0</v>
      </c>
      <c r="D6311" s="14">
        <f>ArbeidsKorting2020(Table1[[#This Row],[Belastbaar loon]])</f>
        <v>1660.38</v>
      </c>
      <c r="E6311" s="14">
        <f>MAX(Table1[[#This Row],[Loonheffing]]-Table1[[#This Row],[Algemene Heffingskorting]]-Table1[[#This Row],[Arbeidskorting]],0)</f>
        <v>25126.742999999999</v>
      </c>
      <c r="F6311" s="6">
        <f>Table1[[#This Row],[Belastbaar loon]]-Table1[[#This Row],[Belasting]]</f>
        <v>45804.256999999998</v>
      </c>
      <c r="G6311" s="2">
        <f>(Table1[[#This Row],[Belastbaar loon]]-Table1[[#This Row],[Netto loon]])/Table1[[#This Row],[Belastbaar loon]]</f>
        <v>0.35424205213517362</v>
      </c>
      <c r="H6311" s="14">
        <f t="shared" ca="1" si="93"/>
        <v>25121.192999999999</v>
      </c>
      <c r="I6311" s="14">
        <f ca="1">IF(ROW()=2, Table1[[#This Row],[Netto loon]], INDIRECT(ADDRESS(ROW()-1,COLUMN(F:F))))</f>
        <v>45799.807000000001</v>
      </c>
      <c r="J6311" s="6">
        <f ca="1">IF(ROW()=2, 0, Table1[[#This Row],[Belastbaar loon]]-INDIRECT(ADDRESS(ROW()-1,COLUMN(A:A))))</f>
        <v>10</v>
      </c>
      <c r="K6311" s="6">
        <f ca="1">Table1[[#This Row],[Netto loon]]-Table1[[#This Row],[Netto vorige schijf]]</f>
        <v>4.4499999999970896</v>
      </c>
      <c r="L6311" s="2">
        <f ca="1">(Table1[[#This Row],[Bruto tov vorige schijf]]-Table1[[#This Row],[Netto tov vorige schijf]])/MAX(Table1[[#This Row],[Bruto tov vorige schijf]],1)</f>
        <v>0.55500000000029104</v>
      </c>
    </row>
    <row r="6312" spans="1:12" x14ac:dyDescent="0.25">
      <c r="A6312" s="14">
        <v>70941</v>
      </c>
      <c r="B6312" s="6">
        <f>LoonHeffing2020(Table1[[#This Row],[Belastbaar loon]])</f>
        <v>26792.073</v>
      </c>
      <c r="C6312" s="6">
        <f>AlgemeneHeffingsKorting2020(Table1[[#This Row],[Belastbaar loon]])</f>
        <v>0</v>
      </c>
      <c r="D6312" s="14">
        <f>ArbeidsKorting2020(Table1[[#This Row],[Belastbaar loon]])</f>
        <v>1659.78</v>
      </c>
      <c r="E6312" s="14">
        <f>MAX(Table1[[#This Row],[Loonheffing]]-Table1[[#This Row],[Algemene Heffingskorting]]-Table1[[#This Row],[Arbeidskorting]],0)</f>
        <v>25132.293000000001</v>
      </c>
      <c r="F6312" s="6">
        <f>Table1[[#This Row],[Belastbaar loon]]-Table1[[#This Row],[Belasting]]</f>
        <v>45808.706999999995</v>
      </c>
      <c r="G6312" s="2">
        <f>(Table1[[#This Row],[Belastbaar loon]]-Table1[[#This Row],[Netto loon]])/Table1[[#This Row],[Belastbaar loon]]</f>
        <v>0.35427035141878471</v>
      </c>
      <c r="H6312" s="14">
        <f t="shared" ca="1" si="93"/>
        <v>25126.742999999999</v>
      </c>
      <c r="I6312" s="14">
        <f ca="1">IF(ROW()=2, Table1[[#This Row],[Netto loon]], INDIRECT(ADDRESS(ROW()-1,COLUMN(F:F))))</f>
        <v>45804.256999999998</v>
      </c>
      <c r="J6312" s="6">
        <f ca="1">IF(ROW()=2, 0, Table1[[#This Row],[Belastbaar loon]]-INDIRECT(ADDRESS(ROW()-1,COLUMN(A:A))))</f>
        <v>10</v>
      </c>
      <c r="K6312" s="6">
        <f ca="1">Table1[[#This Row],[Netto loon]]-Table1[[#This Row],[Netto vorige schijf]]</f>
        <v>4.4499999999970896</v>
      </c>
      <c r="L6312" s="2">
        <f ca="1">(Table1[[#This Row],[Bruto tov vorige schijf]]-Table1[[#This Row],[Netto tov vorige schijf]])/MAX(Table1[[#This Row],[Bruto tov vorige schijf]],1)</f>
        <v>0.55500000000029104</v>
      </c>
    </row>
    <row r="6313" spans="1:12" x14ac:dyDescent="0.25">
      <c r="A6313" s="14">
        <v>70951</v>
      </c>
      <c r="B6313" s="6">
        <f>LoonHeffing2020(Table1[[#This Row],[Belastbaar loon]])</f>
        <v>26797.023000000001</v>
      </c>
      <c r="C6313" s="6">
        <f>AlgemeneHeffingsKorting2020(Table1[[#This Row],[Belastbaar loon]])</f>
        <v>0</v>
      </c>
      <c r="D6313" s="14">
        <f>ArbeidsKorting2020(Table1[[#This Row],[Belastbaar loon]])</f>
        <v>1659.18</v>
      </c>
      <c r="E6313" s="14">
        <f>MAX(Table1[[#This Row],[Loonheffing]]-Table1[[#This Row],[Algemene Heffingskorting]]-Table1[[#This Row],[Arbeidskorting]],0)</f>
        <v>25137.843000000001</v>
      </c>
      <c r="F6313" s="6">
        <f>Table1[[#This Row],[Belastbaar loon]]-Table1[[#This Row],[Belasting]]</f>
        <v>45813.156999999999</v>
      </c>
      <c r="G6313" s="2">
        <f>(Table1[[#This Row],[Belastbaar loon]]-Table1[[#This Row],[Netto loon]])/Table1[[#This Row],[Belastbaar loon]]</f>
        <v>0.35429864272526113</v>
      </c>
      <c r="H6313" s="14">
        <f t="shared" ca="1" si="93"/>
        <v>25132.293000000001</v>
      </c>
      <c r="I6313" s="14">
        <f ca="1">IF(ROW()=2, Table1[[#This Row],[Netto loon]], INDIRECT(ADDRESS(ROW()-1,COLUMN(F:F))))</f>
        <v>45808.706999999995</v>
      </c>
      <c r="J6313" s="6">
        <f ca="1">IF(ROW()=2, 0, Table1[[#This Row],[Belastbaar loon]]-INDIRECT(ADDRESS(ROW()-1,COLUMN(A:A))))</f>
        <v>10</v>
      </c>
      <c r="K6313" s="6">
        <f ca="1">Table1[[#This Row],[Netto loon]]-Table1[[#This Row],[Netto vorige schijf]]</f>
        <v>4.4500000000043656</v>
      </c>
      <c r="L6313" s="2">
        <f ca="1">(Table1[[#This Row],[Bruto tov vorige schijf]]-Table1[[#This Row],[Netto tov vorige schijf]])/MAX(Table1[[#This Row],[Bruto tov vorige schijf]],1)</f>
        <v>0.5549999999995634</v>
      </c>
    </row>
    <row r="6314" spans="1:12" x14ac:dyDescent="0.25">
      <c r="A6314" s="14">
        <v>70961</v>
      </c>
      <c r="B6314" s="6">
        <f>LoonHeffing2020(Table1[[#This Row],[Belastbaar loon]])</f>
        <v>26801.972999999998</v>
      </c>
      <c r="C6314" s="6">
        <f>AlgemeneHeffingsKorting2020(Table1[[#This Row],[Belastbaar loon]])</f>
        <v>0</v>
      </c>
      <c r="D6314" s="14">
        <f>ArbeidsKorting2020(Table1[[#This Row],[Belastbaar loon]])</f>
        <v>1658.5800000000002</v>
      </c>
      <c r="E6314" s="14">
        <f>MAX(Table1[[#This Row],[Loonheffing]]-Table1[[#This Row],[Algemene Heffingskorting]]-Table1[[#This Row],[Arbeidskorting]],0)</f>
        <v>25143.392999999996</v>
      </c>
      <c r="F6314" s="6">
        <f>Table1[[#This Row],[Belastbaar loon]]-Table1[[#This Row],[Belasting]]</f>
        <v>45817.607000000004</v>
      </c>
      <c r="G6314" s="2">
        <f>(Table1[[#This Row],[Belastbaar loon]]-Table1[[#This Row],[Netto loon]])/Table1[[#This Row],[Belastbaar loon]]</f>
        <v>0.35432692605797544</v>
      </c>
      <c r="H6314" s="14">
        <f t="shared" ca="1" si="93"/>
        <v>25137.843000000001</v>
      </c>
      <c r="I6314" s="14">
        <f ca="1">IF(ROW()=2, Table1[[#This Row],[Netto loon]], INDIRECT(ADDRESS(ROW()-1,COLUMN(F:F))))</f>
        <v>45813.156999999999</v>
      </c>
      <c r="J6314" s="6">
        <f ca="1">IF(ROW()=2, 0, Table1[[#This Row],[Belastbaar loon]]-INDIRECT(ADDRESS(ROW()-1,COLUMN(A:A))))</f>
        <v>10</v>
      </c>
      <c r="K6314" s="6">
        <f ca="1">Table1[[#This Row],[Netto loon]]-Table1[[#This Row],[Netto vorige schijf]]</f>
        <v>4.4500000000043656</v>
      </c>
      <c r="L6314" s="2">
        <f ca="1">(Table1[[#This Row],[Bruto tov vorige schijf]]-Table1[[#This Row],[Netto tov vorige schijf]])/MAX(Table1[[#This Row],[Bruto tov vorige schijf]],1)</f>
        <v>0.5549999999995634</v>
      </c>
    </row>
    <row r="6315" spans="1:12" x14ac:dyDescent="0.25">
      <c r="A6315" s="14">
        <v>70971</v>
      </c>
      <c r="B6315" s="6">
        <f>LoonHeffing2020(Table1[[#This Row],[Belastbaar loon]])</f>
        <v>26806.922999999999</v>
      </c>
      <c r="C6315" s="6">
        <f>AlgemeneHeffingsKorting2020(Table1[[#This Row],[Belastbaar loon]])</f>
        <v>0</v>
      </c>
      <c r="D6315" s="14">
        <f>ArbeidsKorting2020(Table1[[#This Row],[Belastbaar loon]])</f>
        <v>1657.98</v>
      </c>
      <c r="E6315" s="14">
        <f>MAX(Table1[[#This Row],[Loonheffing]]-Table1[[#This Row],[Algemene Heffingskorting]]-Table1[[#This Row],[Arbeidskorting]],0)</f>
        <v>25148.942999999999</v>
      </c>
      <c r="F6315" s="6">
        <f>Table1[[#This Row],[Belastbaar loon]]-Table1[[#This Row],[Belasting]]</f>
        <v>45822.057000000001</v>
      </c>
      <c r="G6315" s="2">
        <f>(Table1[[#This Row],[Belastbaar loon]]-Table1[[#This Row],[Netto loon]])/Table1[[#This Row],[Belastbaar loon]]</f>
        <v>0.35435520142029842</v>
      </c>
      <c r="H6315" s="14">
        <f t="shared" ca="1" si="93"/>
        <v>25143.392999999996</v>
      </c>
      <c r="I6315" s="14">
        <f ca="1">IF(ROW()=2, Table1[[#This Row],[Netto loon]], INDIRECT(ADDRESS(ROW()-1,COLUMN(F:F))))</f>
        <v>45817.607000000004</v>
      </c>
      <c r="J6315" s="6">
        <f ca="1">IF(ROW()=2, 0, Table1[[#This Row],[Belastbaar loon]]-INDIRECT(ADDRESS(ROW()-1,COLUMN(A:A))))</f>
        <v>10</v>
      </c>
      <c r="K6315" s="6">
        <f ca="1">Table1[[#This Row],[Netto loon]]-Table1[[#This Row],[Netto vorige schijf]]</f>
        <v>4.4499999999970896</v>
      </c>
      <c r="L6315" s="2">
        <f ca="1">(Table1[[#This Row],[Bruto tov vorige schijf]]-Table1[[#This Row],[Netto tov vorige schijf]])/MAX(Table1[[#This Row],[Bruto tov vorige schijf]],1)</f>
        <v>0.55500000000029104</v>
      </c>
    </row>
    <row r="6316" spans="1:12" x14ac:dyDescent="0.25">
      <c r="A6316" s="14">
        <v>70981</v>
      </c>
      <c r="B6316" s="6">
        <f>LoonHeffing2020(Table1[[#This Row],[Belastbaar loon]])</f>
        <v>26811.873</v>
      </c>
      <c r="C6316" s="6">
        <f>AlgemeneHeffingsKorting2020(Table1[[#This Row],[Belastbaar loon]])</f>
        <v>0</v>
      </c>
      <c r="D6316" s="14">
        <f>ArbeidsKorting2020(Table1[[#This Row],[Belastbaar loon]])</f>
        <v>1657.38</v>
      </c>
      <c r="E6316" s="14">
        <f>MAX(Table1[[#This Row],[Loonheffing]]-Table1[[#This Row],[Algemene Heffingskorting]]-Table1[[#This Row],[Arbeidskorting]],0)</f>
        <v>25154.492999999999</v>
      </c>
      <c r="F6316" s="6">
        <f>Table1[[#This Row],[Belastbaar loon]]-Table1[[#This Row],[Belasting]]</f>
        <v>45826.506999999998</v>
      </c>
      <c r="G6316" s="2">
        <f>(Table1[[#This Row],[Belastbaar loon]]-Table1[[#This Row],[Netto loon]])/Table1[[#This Row],[Belastbaar loon]]</f>
        <v>0.35438346881559857</v>
      </c>
      <c r="H6316" s="14">
        <f t="shared" ca="1" si="93"/>
        <v>25148.942999999999</v>
      </c>
      <c r="I6316" s="14">
        <f ca="1">IF(ROW()=2, Table1[[#This Row],[Netto loon]], INDIRECT(ADDRESS(ROW()-1,COLUMN(F:F))))</f>
        <v>45822.057000000001</v>
      </c>
      <c r="J6316" s="6">
        <f ca="1">IF(ROW()=2, 0, Table1[[#This Row],[Belastbaar loon]]-INDIRECT(ADDRESS(ROW()-1,COLUMN(A:A))))</f>
        <v>10</v>
      </c>
      <c r="K6316" s="6">
        <f ca="1">Table1[[#This Row],[Netto loon]]-Table1[[#This Row],[Netto vorige schijf]]</f>
        <v>4.4499999999970896</v>
      </c>
      <c r="L6316" s="2">
        <f ca="1">(Table1[[#This Row],[Bruto tov vorige schijf]]-Table1[[#This Row],[Netto tov vorige schijf]])/MAX(Table1[[#This Row],[Bruto tov vorige schijf]],1)</f>
        <v>0.55500000000029104</v>
      </c>
    </row>
    <row r="6317" spans="1:12" x14ac:dyDescent="0.25">
      <c r="A6317" s="14">
        <v>70991</v>
      </c>
      <c r="B6317" s="6">
        <f>LoonHeffing2020(Table1[[#This Row],[Belastbaar loon]])</f>
        <v>26816.823</v>
      </c>
      <c r="C6317" s="6">
        <f>AlgemeneHeffingsKorting2020(Table1[[#This Row],[Belastbaar loon]])</f>
        <v>0</v>
      </c>
      <c r="D6317" s="14">
        <f>ArbeidsKorting2020(Table1[[#This Row],[Belastbaar loon]])</f>
        <v>1656.78</v>
      </c>
      <c r="E6317" s="14">
        <f>MAX(Table1[[#This Row],[Loonheffing]]-Table1[[#This Row],[Algemene Heffingskorting]]-Table1[[#This Row],[Arbeidskorting]],0)</f>
        <v>25160.043000000001</v>
      </c>
      <c r="F6317" s="6">
        <f>Table1[[#This Row],[Belastbaar loon]]-Table1[[#This Row],[Belasting]]</f>
        <v>45830.956999999995</v>
      </c>
      <c r="G6317" s="2">
        <f>(Table1[[#This Row],[Belastbaar loon]]-Table1[[#This Row],[Netto loon]])/Table1[[#This Row],[Belastbaar loon]]</f>
        <v>0.35441172824724271</v>
      </c>
      <c r="H6317" s="14">
        <f t="shared" ca="1" si="93"/>
        <v>25154.492999999999</v>
      </c>
      <c r="I6317" s="14">
        <f ca="1">IF(ROW()=2, Table1[[#This Row],[Netto loon]], INDIRECT(ADDRESS(ROW()-1,COLUMN(F:F))))</f>
        <v>45826.506999999998</v>
      </c>
      <c r="J6317" s="6">
        <f ca="1">IF(ROW()=2, 0, Table1[[#This Row],[Belastbaar loon]]-INDIRECT(ADDRESS(ROW()-1,COLUMN(A:A))))</f>
        <v>10</v>
      </c>
      <c r="K6317" s="6">
        <f ca="1">Table1[[#This Row],[Netto loon]]-Table1[[#This Row],[Netto vorige schijf]]</f>
        <v>4.4499999999970896</v>
      </c>
      <c r="L6317" s="2">
        <f ca="1">(Table1[[#This Row],[Bruto tov vorige schijf]]-Table1[[#This Row],[Netto tov vorige schijf]])/MAX(Table1[[#This Row],[Bruto tov vorige schijf]],1)</f>
        <v>0.55500000000029104</v>
      </c>
    </row>
    <row r="6318" spans="1:12" x14ac:dyDescent="0.25">
      <c r="A6318" s="14">
        <v>71001</v>
      </c>
      <c r="B6318" s="6">
        <f>LoonHeffing2020(Table1[[#This Row],[Belastbaar loon]])</f>
        <v>26821.773000000001</v>
      </c>
      <c r="C6318" s="6">
        <f>AlgemeneHeffingsKorting2020(Table1[[#This Row],[Belastbaar loon]])</f>
        <v>0</v>
      </c>
      <c r="D6318" s="14">
        <f>ArbeidsKorting2020(Table1[[#This Row],[Belastbaar loon]])</f>
        <v>1656.18</v>
      </c>
      <c r="E6318" s="14">
        <f>MAX(Table1[[#This Row],[Loonheffing]]-Table1[[#This Row],[Algemene Heffingskorting]]-Table1[[#This Row],[Arbeidskorting]],0)</f>
        <v>25165.593000000001</v>
      </c>
      <c r="F6318" s="6">
        <f>Table1[[#This Row],[Belastbaar loon]]-Table1[[#This Row],[Belasting]]</f>
        <v>45835.406999999999</v>
      </c>
      <c r="G6318" s="2">
        <f>(Table1[[#This Row],[Belastbaar loon]]-Table1[[#This Row],[Netto loon]])/Table1[[#This Row],[Belastbaar loon]]</f>
        <v>0.35443997971859553</v>
      </c>
      <c r="H6318" s="14">
        <f t="shared" ca="1" si="93"/>
        <v>25160.043000000001</v>
      </c>
      <c r="I6318" s="14">
        <f ca="1">IF(ROW()=2, Table1[[#This Row],[Netto loon]], INDIRECT(ADDRESS(ROW()-1,COLUMN(F:F))))</f>
        <v>45830.956999999995</v>
      </c>
      <c r="J6318" s="6">
        <f ca="1">IF(ROW()=2, 0, Table1[[#This Row],[Belastbaar loon]]-INDIRECT(ADDRESS(ROW()-1,COLUMN(A:A))))</f>
        <v>10</v>
      </c>
      <c r="K6318" s="6">
        <f ca="1">Table1[[#This Row],[Netto loon]]-Table1[[#This Row],[Netto vorige schijf]]</f>
        <v>4.4500000000043656</v>
      </c>
      <c r="L6318" s="2">
        <f ca="1">(Table1[[#This Row],[Bruto tov vorige schijf]]-Table1[[#This Row],[Netto tov vorige schijf]])/MAX(Table1[[#This Row],[Bruto tov vorige schijf]],1)</f>
        <v>0.5549999999995634</v>
      </c>
    </row>
    <row r="6319" spans="1:12" x14ac:dyDescent="0.25">
      <c r="A6319" s="14">
        <v>71011</v>
      </c>
      <c r="B6319" s="6">
        <f>LoonHeffing2020(Table1[[#This Row],[Belastbaar loon]])</f>
        <v>26826.722999999998</v>
      </c>
      <c r="C6319" s="6">
        <f>AlgemeneHeffingsKorting2020(Table1[[#This Row],[Belastbaar loon]])</f>
        <v>0</v>
      </c>
      <c r="D6319" s="14">
        <f>ArbeidsKorting2020(Table1[[#This Row],[Belastbaar loon]])</f>
        <v>1655.5800000000002</v>
      </c>
      <c r="E6319" s="14">
        <f>MAX(Table1[[#This Row],[Loonheffing]]-Table1[[#This Row],[Algemene Heffingskorting]]-Table1[[#This Row],[Arbeidskorting]],0)</f>
        <v>25171.142999999996</v>
      </c>
      <c r="F6319" s="6">
        <f>Table1[[#This Row],[Belastbaar loon]]-Table1[[#This Row],[Belasting]]</f>
        <v>45839.857000000004</v>
      </c>
      <c r="G6319" s="2">
        <f>(Table1[[#This Row],[Belastbaar loon]]-Table1[[#This Row],[Netto loon]])/Table1[[#This Row],[Belastbaar loon]]</f>
        <v>0.35446822323302019</v>
      </c>
      <c r="H6319" s="14">
        <f t="shared" ca="1" si="93"/>
        <v>25165.593000000001</v>
      </c>
      <c r="I6319" s="14">
        <f ca="1">IF(ROW()=2, Table1[[#This Row],[Netto loon]], INDIRECT(ADDRESS(ROW()-1,COLUMN(F:F))))</f>
        <v>45835.406999999999</v>
      </c>
      <c r="J6319" s="6">
        <f ca="1">IF(ROW()=2, 0, Table1[[#This Row],[Belastbaar loon]]-INDIRECT(ADDRESS(ROW()-1,COLUMN(A:A))))</f>
        <v>10</v>
      </c>
      <c r="K6319" s="6">
        <f ca="1">Table1[[#This Row],[Netto loon]]-Table1[[#This Row],[Netto vorige schijf]]</f>
        <v>4.4500000000043656</v>
      </c>
      <c r="L6319" s="2">
        <f ca="1">(Table1[[#This Row],[Bruto tov vorige schijf]]-Table1[[#This Row],[Netto tov vorige schijf]])/MAX(Table1[[#This Row],[Bruto tov vorige schijf]],1)</f>
        <v>0.5549999999995634</v>
      </c>
    </row>
    <row r="6320" spans="1:12" x14ac:dyDescent="0.25">
      <c r="A6320" s="14">
        <v>71021</v>
      </c>
      <c r="B6320" s="6">
        <f>LoonHeffing2020(Table1[[#This Row],[Belastbaar loon]])</f>
        <v>26831.672999999999</v>
      </c>
      <c r="C6320" s="6">
        <f>AlgemeneHeffingsKorting2020(Table1[[#This Row],[Belastbaar loon]])</f>
        <v>0</v>
      </c>
      <c r="D6320" s="14">
        <f>ArbeidsKorting2020(Table1[[#This Row],[Belastbaar loon]])</f>
        <v>1654.98</v>
      </c>
      <c r="E6320" s="14">
        <f>MAX(Table1[[#This Row],[Loonheffing]]-Table1[[#This Row],[Algemene Heffingskorting]]-Table1[[#This Row],[Arbeidskorting]],0)</f>
        <v>25176.692999999999</v>
      </c>
      <c r="F6320" s="6">
        <f>Table1[[#This Row],[Belastbaar loon]]-Table1[[#This Row],[Belasting]]</f>
        <v>45844.307000000001</v>
      </c>
      <c r="G6320" s="2">
        <f>(Table1[[#This Row],[Belastbaar loon]]-Table1[[#This Row],[Netto loon]])/Table1[[#This Row],[Belastbaar loon]]</f>
        <v>0.35449645879387787</v>
      </c>
      <c r="H6320" s="14">
        <f t="shared" ca="1" si="93"/>
        <v>25171.142999999996</v>
      </c>
      <c r="I6320" s="14">
        <f ca="1">IF(ROW()=2, Table1[[#This Row],[Netto loon]], INDIRECT(ADDRESS(ROW()-1,COLUMN(F:F))))</f>
        <v>45839.857000000004</v>
      </c>
      <c r="J6320" s="6">
        <f ca="1">IF(ROW()=2, 0, Table1[[#This Row],[Belastbaar loon]]-INDIRECT(ADDRESS(ROW()-1,COLUMN(A:A))))</f>
        <v>10</v>
      </c>
      <c r="K6320" s="6">
        <f ca="1">Table1[[#This Row],[Netto loon]]-Table1[[#This Row],[Netto vorige schijf]]</f>
        <v>4.4499999999970896</v>
      </c>
      <c r="L6320" s="2">
        <f ca="1">(Table1[[#This Row],[Bruto tov vorige schijf]]-Table1[[#This Row],[Netto tov vorige schijf]])/MAX(Table1[[#This Row],[Bruto tov vorige schijf]],1)</f>
        <v>0.55500000000029104</v>
      </c>
    </row>
    <row r="6321" spans="1:12" x14ac:dyDescent="0.25">
      <c r="A6321" s="14">
        <v>71031</v>
      </c>
      <c r="B6321" s="6">
        <f>LoonHeffing2020(Table1[[#This Row],[Belastbaar loon]])</f>
        <v>26836.623</v>
      </c>
      <c r="C6321" s="6">
        <f>AlgemeneHeffingsKorting2020(Table1[[#This Row],[Belastbaar loon]])</f>
        <v>0</v>
      </c>
      <c r="D6321" s="14">
        <f>ArbeidsKorting2020(Table1[[#This Row],[Belastbaar loon]])</f>
        <v>1654.38</v>
      </c>
      <c r="E6321" s="14">
        <f>MAX(Table1[[#This Row],[Loonheffing]]-Table1[[#This Row],[Algemene Heffingskorting]]-Table1[[#This Row],[Arbeidskorting]],0)</f>
        <v>25182.242999999999</v>
      </c>
      <c r="F6321" s="6">
        <f>Table1[[#This Row],[Belastbaar loon]]-Table1[[#This Row],[Belasting]]</f>
        <v>45848.756999999998</v>
      </c>
      <c r="G6321" s="2">
        <f>(Table1[[#This Row],[Belastbaar loon]]-Table1[[#This Row],[Netto loon]])/Table1[[#This Row],[Belastbaar loon]]</f>
        <v>0.35452468640452761</v>
      </c>
      <c r="H6321" s="14">
        <f t="shared" ca="1" si="93"/>
        <v>25176.692999999999</v>
      </c>
      <c r="I6321" s="14">
        <f ca="1">IF(ROW()=2, Table1[[#This Row],[Netto loon]], INDIRECT(ADDRESS(ROW()-1,COLUMN(F:F))))</f>
        <v>45844.307000000001</v>
      </c>
      <c r="J6321" s="6">
        <f ca="1">IF(ROW()=2, 0, Table1[[#This Row],[Belastbaar loon]]-INDIRECT(ADDRESS(ROW()-1,COLUMN(A:A))))</f>
        <v>10</v>
      </c>
      <c r="K6321" s="6">
        <f ca="1">Table1[[#This Row],[Netto loon]]-Table1[[#This Row],[Netto vorige schijf]]</f>
        <v>4.4499999999970896</v>
      </c>
      <c r="L6321" s="2">
        <f ca="1">(Table1[[#This Row],[Bruto tov vorige schijf]]-Table1[[#This Row],[Netto tov vorige schijf]])/MAX(Table1[[#This Row],[Bruto tov vorige schijf]],1)</f>
        <v>0.55500000000029104</v>
      </c>
    </row>
    <row r="6322" spans="1:12" x14ac:dyDescent="0.25">
      <c r="A6322" s="14">
        <v>71041</v>
      </c>
      <c r="B6322" s="6">
        <f>LoonHeffing2020(Table1[[#This Row],[Belastbaar loon]])</f>
        <v>26841.573</v>
      </c>
      <c r="C6322" s="6">
        <f>AlgemeneHeffingsKorting2020(Table1[[#This Row],[Belastbaar loon]])</f>
        <v>0</v>
      </c>
      <c r="D6322" s="14">
        <f>ArbeidsKorting2020(Table1[[#This Row],[Belastbaar loon]])</f>
        <v>1653.78</v>
      </c>
      <c r="E6322" s="14">
        <f>MAX(Table1[[#This Row],[Loonheffing]]-Table1[[#This Row],[Algemene Heffingskorting]]-Table1[[#This Row],[Arbeidskorting]],0)</f>
        <v>25187.793000000001</v>
      </c>
      <c r="F6322" s="6">
        <f>Table1[[#This Row],[Belastbaar loon]]-Table1[[#This Row],[Belasting]]</f>
        <v>45853.206999999995</v>
      </c>
      <c r="G6322" s="2">
        <f>(Table1[[#This Row],[Belastbaar loon]]-Table1[[#This Row],[Netto loon]])/Table1[[#This Row],[Belastbaar loon]]</f>
        <v>0.35455290606832679</v>
      </c>
      <c r="H6322" s="14">
        <f t="shared" ca="1" si="93"/>
        <v>25182.242999999999</v>
      </c>
      <c r="I6322" s="14">
        <f ca="1">IF(ROW()=2, Table1[[#This Row],[Netto loon]], INDIRECT(ADDRESS(ROW()-1,COLUMN(F:F))))</f>
        <v>45848.756999999998</v>
      </c>
      <c r="J6322" s="6">
        <f ca="1">IF(ROW()=2, 0, Table1[[#This Row],[Belastbaar loon]]-INDIRECT(ADDRESS(ROW()-1,COLUMN(A:A))))</f>
        <v>10</v>
      </c>
      <c r="K6322" s="6">
        <f ca="1">Table1[[#This Row],[Netto loon]]-Table1[[#This Row],[Netto vorige schijf]]</f>
        <v>4.4499999999970896</v>
      </c>
      <c r="L6322" s="2">
        <f ca="1">(Table1[[#This Row],[Bruto tov vorige schijf]]-Table1[[#This Row],[Netto tov vorige schijf]])/MAX(Table1[[#This Row],[Bruto tov vorige schijf]],1)</f>
        <v>0.55500000000029104</v>
      </c>
    </row>
    <row r="6323" spans="1:12" x14ac:dyDescent="0.25">
      <c r="A6323" s="14">
        <v>71051</v>
      </c>
      <c r="B6323" s="6">
        <f>LoonHeffing2020(Table1[[#This Row],[Belastbaar loon]])</f>
        <v>26846.523000000001</v>
      </c>
      <c r="C6323" s="6">
        <f>AlgemeneHeffingsKorting2020(Table1[[#This Row],[Belastbaar loon]])</f>
        <v>0</v>
      </c>
      <c r="D6323" s="14">
        <f>ArbeidsKorting2020(Table1[[#This Row],[Belastbaar loon]])</f>
        <v>1653.18</v>
      </c>
      <c r="E6323" s="14">
        <f>MAX(Table1[[#This Row],[Loonheffing]]-Table1[[#This Row],[Algemene Heffingskorting]]-Table1[[#This Row],[Arbeidskorting]],0)</f>
        <v>25193.343000000001</v>
      </c>
      <c r="F6323" s="6">
        <f>Table1[[#This Row],[Belastbaar loon]]-Table1[[#This Row],[Belasting]]</f>
        <v>45857.656999999999</v>
      </c>
      <c r="G6323" s="2">
        <f>(Table1[[#This Row],[Belastbaar loon]]-Table1[[#This Row],[Netto loon]])/Table1[[#This Row],[Belastbaar loon]]</f>
        <v>0.35458111778863072</v>
      </c>
      <c r="H6323" s="14">
        <f t="shared" ca="1" si="93"/>
        <v>25187.793000000001</v>
      </c>
      <c r="I6323" s="14">
        <f ca="1">IF(ROW()=2, Table1[[#This Row],[Netto loon]], INDIRECT(ADDRESS(ROW()-1,COLUMN(F:F))))</f>
        <v>45853.206999999995</v>
      </c>
      <c r="J6323" s="6">
        <f ca="1">IF(ROW()=2, 0, Table1[[#This Row],[Belastbaar loon]]-INDIRECT(ADDRESS(ROW()-1,COLUMN(A:A))))</f>
        <v>10</v>
      </c>
      <c r="K6323" s="6">
        <f ca="1">Table1[[#This Row],[Netto loon]]-Table1[[#This Row],[Netto vorige schijf]]</f>
        <v>4.4500000000043656</v>
      </c>
      <c r="L6323" s="2">
        <f ca="1">(Table1[[#This Row],[Bruto tov vorige schijf]]-Table1[[#This Row],[Netto tov vorige schijf]])/MAX(Table1[[#This Row],[Bruto tov vorige schijf]],1)</f>
        <v>0.5549999999995634</v>
      </c>
    </row>
    <row r="6324" spans="1:12" x14ac:dyDescent="0.25">
      <c r="A6324" s="14">
        <v>71061</v>
      </c>
      <c r="B6324" s="6">
        <f>LoonHeffing2020(Table1[[#This Row],[Belastbaar loon]])</f>
        <v>26851.472999999998</v>
      </c>
      <c r="C6324" s="6">
        <f>AlgemeneHeffingsKorting2020(Table1[[#This Row],[Belastbaar loon]])</f>
        <v>0</v>
      </c>
      <c r="D6324" s="14">
        <f>ArbeidsKorting2020(Table1[[#This Row],[Belastbaar loon]])</f>
        <v>1652.5800000000002</v>
      </c>
      <c r="E6324" s="14">
        <f>MAX(Table1[[#This Row],[Loonheffing]]-Table1[[#This Row],[Algemene Heffingskorting]]-Table1[[#This Row],[Arbeidskorting]],0)</f>
        <v>25198.892999999996</v>
      </c>
      <c r="F6324" s="6">
        <f>Table1[[#This Row],[Belastbaar loon]]-Table1[[#This Row],[Belasting]]</f>
        <v>45862.107000000004</v>
      </c>
      <c r="G6324" s="2">
        <f>(Table1[[#This Row],[Belastbaar loon]]-Table1[[#This Row],[Netto loon]])/Table1[[#This Row],[Belastbaar loon]]</f>
        <v>0.35460932156879293</v>
      </c>
      <c r="H6324" s="14">
        <f t="shared" ca="1" si="93"/>
        <v>25193.343000000001</v>
      </c>
      <c r="I6324" s="14">
        <f ca="1">IF(ROW()=2, Table1[[#This Row],[Netto loon]], INDIRECT(ADDRESS(ROW()-1,COLUMN(F:F))))</f>
        <v>45857.656999999999</v>
      </c>
      <c r="J6324" s="6">
        <f ca="1">IF(ROW()=2, 0, Table1[[#This Row],[Belastbaar loon]]-INDIRECT(ADDRESS(ROW()-1,COLUMN(A:A))))</f>
        <v>10</v>
      </c>
      <c r="K6324" s="6">
        <f ca="1">Table1[[#This Row],[Netto loon]]-Table1[[#This Row],[Netto vorige schijf]]</f>
        <v>4.4500000000043656</v>
      </c>
      <c r="L6324" s="2">
        <f ca="1">(Table1[[#This Row],[Bruto tov vorige schijf]]-Table1[[#This Row],[Netto tov vorige schijf]])/MAX(Table1[[#This Row],[Bruto tov vorige schijf]],1)</f>
        <v>0.5549999999995634</v>
      </c>
    </row>
    <row r="6325" spans="1:12" x14ac:dyDescent="0.25">
      <c r="A6325" s="14">
        <v>71071</v>
      </c>
      <c r="B6325" s="6">
        <f>LoonHeffing2020(Table1[[#This Row],[Belastbaar loon]])</f>
        <v>26856.422999999999</v>
      </c>
      <c r="C6325" s="6">
        <f>AlgemeneHeffingsKorting2020(Table1[[#This Row],[Belastbaar loon]])</f>
        <v>0</v>
      </c>
      <c r="D6325" s="14">
        <f>ArbeidsKorting2020(Table1[[#This Row],[Belastbaar loon]])</f>
        <v>1651.98</v>
      </c>
      <c r="E6325" s="14">
        <f>MAX(Table1[[#This Row],[Loonheffing]]-Table1[[#This Row],[Algemene Heffingskorting]]-Table1[[#This Row],[Arbeidskorting]],0)</f>
        <v>25204.442999999999</v>
      </c>
      <c r="F6325" s="6">
        <f>Table1[[#This Row],[Belastbaar loon]]-Table1[[#This Row],[Belasting]]</f>
        <v>45866.557000000001</v>
      </c>
      <c r="G6325" s="2">
        <f>(Table1[[#This Row],[Belastbaar loon]]-Table1[[#This Row],[Netto loon]])/Table1[[#This Row],[Belastbaar loon]]</f>
        <v>0.35463751741216532</v>
      </c>
      <c r="H6325" s="14">
        <f t="shared" ca="1" si="93"/>
        <v>25198.892999999996</v>
      </c>
      <c r="I6325" s="14">
        <f ca="1">IF(ROW()=2, Table1[[#This Row],[Netto loon]], INDIRECT(ADDRESS(ROW()-1,COLUMN(F:F))))</f>
        <v>45862.107000000004</v>
      </c>
      <c r="J6325" s="6">
        <f ca="1">IF(ROW()=2, 0, Table1[[#This Row],[Belastbaar loon]]-INDIRECT(ADDRESS(ROW()-1,COLUMN(A:A))))</f>
        <v>10</v>
      </c>
      <c r="K6325" s="6">
        <f ca="1">Table1[[#This Row],[Netto loon]]-Table1[[#This Row],[Netto vorige schijf]]</f>
        <v>4.4499999999970896</v>
      </c>
      <c r="L6325" s="2">
        <f ca="1">(Table1[[#This Row],[Bruto tov vorige schijf]]-Table1[[#This Row],[Netto tov vorige schijf]])/MAX(Table1[[#This Row],[Bruto tov vorige schijf]],1)</f>
        <v>0.55500000000029104</v>
      </c>
    </row>
    <row r="6326" spans="1:12" x14ac:dyDescent="0.25">
      <c r="A6326" s="14">
        <v>71081</v>
      </c>
      <c r="B6326" s="6">
        <f>LoonHeffing2020(Table1[[#This Row],[Belastbaar loon]])</f>
        <v>26861.373</v>
      </c>
      <c r="C6326" s="6">
        <f>AlgemeneHeffingsKorting2020(Table1[[#This Row],[Belastbaar loon]])</f>
        <v>0</v>
      </c>
      <c r="D6326" s="14">
        <f>ArbeidsKorting2020(Table1[[#This Row],[Belastbaar loon]])</f>
        <v>1651.38</v>
      </c>
      <c r="E6326" s="14">
        <f>MAX(Table1[[#This Row],[Loonheffing]]-Table1[[#This Row],[Algemene Heffingskorting]]-Table1[[#This Row],[Arbeidskorting]],0)</f>
        <v>25209.992999999999</v>
      </c>
      <c r="F6326" s="6">
        <f>Table1[[#This Row],[Belastbaar loon]]-Table1[[#This Row],[Belasting]]</f>
        <v>45871.006999999998</v>
      </c>
      <c r="G6326" s="2">
        <f>(Table1[[#This Row],[Belastbaar loon]]-Table1[[#This Row],[Netto loon]])/Table1[[#This Row],[Belastbaar loon]]</f>
        <v>0.35466570532209735</v>
      </c>
      <c r="H6326" s="14">
        <f t="shared" ca="1" si="93"/>
        <v>25204.442999999999</v>
      </c>
      <c r="I6326" s="14">
        <f ca="1">IF(ROW()=2, Table1[[#This Row],[Netto loon]], INDIRECT(ADDRESS(ROW()-1,COLUMN(F:F))))</f>
        <v>45866.557000000001</v>
      </c>
      <c r="J6326" s="6">
        <f ca="1">IF(ROW()=2, 0, Table1[[#This Row],[Belastbaar loon]]-INDIRECT(ADDRESS(ROW()-1,COLUMN(A:A))))</f>
        <v>10</v>
      </c>
      <c r="K6326" s="6">
        <f ca="1">Table1[[#This Row],[Netto loon]]-Table1[[#This Row],[Netto vorige schijf]]</f>
        <v>4.4499999999970896</v>
      </c>
      <c r="L6326" s="2">
        <f ca="1">(Table1[[#This Row],[Bruto tov vorige schijf]]-Table1[[#This Row],[Netto tov vorige schijf]])/MAX(Table1[[#This Row],[Bruto tov vorige schijf]],1)</f>
        <v>0.55500000000029104</v>
      </c>
    </row>
    <row r="6327" spans="1:12" x14ac:dyDescent="0.25">
      <c r="A6327" s="14">
        <v>71091</v>
      </c>
      <c r="B6327" s="6">
        <f>LoonHeffing2020(Table1[[#This Row],[Belastbaar loon]])</f>
        <v>26866.323</v>
      </c>
      <c r="C6327" s="6">
        <f>AlgemeneHeffingsKorting2020(Table1[[#This Row],[Belastbaar loon]])</f>
        <v>0</v>
      </c>
      <c r="D6327" s="14">
        <f>ArbeidsKorting2020(Table1[[#This Row],[Belastbaar loon]])</f>
        <v>1650.78</v>
      </c>
      <c r="E6327" s="14">
        <f>MAX(Table1[[#This Row],[Loonheffing]]-Table1[[#This Row],[Algemene Heffingskorting]]-Table1[[#This Row],[Arbeidskorting]],0)</f>
        <v>25215.543000000001</v>
      </c>
      <c r="F6327" s="6">
        <f>Table1[[#This Row],[Belastbaar loon]]-Table1[[#This Row],[Belasting]]</f>
        <v>45875.456999999995</v>
      </c>
      <c r="G6327" s="2">
        <f>(Table1[[#This Row],[Belastbaar loon]]-Table1[[#This Row],[Netto loon]])/Table1[[#This Row],[Belastbaar loon]]</f>
        <v>0.35469388530193702</v>
      </c>
      <c r="H6327" s="14">
        <f t="shared" ca="1" si="93"/>
        <v>25209.992999999999</v>
      </c>
      <c r="I6327" s="14">
        <f ca="1">IF(ROW()=2, Table1[[#This Row],[Netto loon]], INDIRECT(ADDRESS(ROW()-1,COLUMN(F:F))))</f>
        <v>45871.006999999998</v>
      </c>
      <c r="J6327" s="6">
        <f ca="1">IF(ROW()=2, 0, Table1[[#This Row],[Belastbaar loon]]-INDIRECT(ADDRESS(ROW()-1,COLUMN(A:A))))</f>
        <v>10</v>
      </c>
      <c r="K6327" s="6">
        <f ca="1">Table1[[#This Row],[Netto loon]]-Table1[[#This Row],[Netto vorige schijf]]</f>
        <v>4.4499999999970896</v>
      </c>
      <c r="L6327" s="2">
        <f ca="1">(Table1[[#This Row],[Bruto tov vorige schijf]]-Table1[[#This Row],[Netto tov vorige schijf]])/MAX(Table1[[#This Row],[Bruto tov vorige schijf]],1)</f>
        <v>0.55500000000029104</v>
      </c>
    </row>
    <row r="6328" spans="1:12" x14ac:dyDescent="0.25">
      <c r="A6328" s="14">
        <v>71101</v>
      </c>
      <c r="B6328" s="6">
        <f>LoonHeffing2020(Table1[[#This Row],[Belastbaar loon]])</f>
        <v>26871.273000000001</v>
      </c>
      <c r="C6328" s="6">
        <f>AlgemeneHeffingsKorting2020(Table1[[#This Row],[Belastbaar loon]])</f>
        <v>0</v>
      </c>
      <c r="D6328" s="14">
        <f>ArbeidsKorting2020(Table1[[#This Row],[Belastbaar loon]])</f>
        <v>1650.18</v>
      </c>
      <c r="E6328" s="14">
        <f>MAX(Table1[[#This Row],[Loonheffing]]-Table1[[#This Row],[Algemene Heffingskorting]]-Table1[[#This Row],[Arbeidskorting]],0)</f>
        <v>25221.093000000001</v>
      </c>
      <c r="F6328" s="6">
        <f>Table1[[#This Row],[Belastbaar loon]]-Table1[[#This Row],[Belasting]]</f>
        <v>45879.906999999999</v>
      </c>
      <c r="G6328" s="2">
        <f>(Table1[[#This Row],[Belastbaar loon]]-Table1[[#This Row],[Netto loon]])/Table1[[#This Row],[Belastbaar loon]]</f>
        <v>0.35472205735503015</v>
      </c>
      <c r="H6328" s="14">
        <f t="shared" ca="1" si="93"/>
        <v>25215.543000000001</v>
      </c>
      <c r="I6328" s="14">
        <f ca="1">IF(ROW()=2, Table1[[#This Row],[Netto loon]], INDIRECT(ADDRESS(ROW()-1,COLUMN(F:F))))</f>
        <v>45875.456999999995</v>
      </c>
      <c r="J6328" s="6">
        <f ca="1">IF(ROW()=2, 0, Table1[[#This Row],[Belastbaar loon]]-INDIRECT(ADDRESS(ROW()-1,COLUMN(A:A))))</f>
        <v>10</v>
      </c>
      <c r="K6328" s="6">
        <f ca="1">Table1[[#This Row],[Netto loon]]-Table1[[#This Row],[Netto vorige schijf]]</f>
        <v>4.4500000000043656</v>
      </c>
      <c r="L6328" s="2">
        <f ca="1">(Table1[[#This Row],[Bruto tov vorige schijf]]-Table1[[#This Row],[Netto tov vorige schijf]])/MAX(Table1[[#This Row],[Bruto tov vorige schijf]],1)</f>
        <v>0.5549999999995634</v>
      </c>
    </row>
    <row r="6329" spans="1:12" x14ac:dyDescent="0.25">
      <c r="A6329" s="14">
        <v>71111</v>
      </c>
      <c r="B6329" s="6">
        <f>LoonHeffing2020(Table1[[#This Row],[Belastbaar loon]])</f>
        <v>26876.222999999998</v>
      </c>
      <c r="C6329" s="6">
        <f>AlgemeneHeffingsKorting2020(Table1[[#This Row],[Belastbaar loon]])</f>
        <v>0</v>
      </c>
      <c r="D6329" s="14">
        <f>ArbeidsKorting2020(Table1[[#This Row],[Belastbaar loon]])</f>
        <v>1649.5800000000002</v>
      </c>
      <c r="E6329" s="14">
        <f>MAX(Table1[[#This Row],[Loonheffing]]-Table1[[#This Row],[Algemene Heffingskorting]]-Table1[[#This Row],[Arbeidskorting]],0)</f>
        <v>25226.642999999996</v>
      </c>
      <c r="F6329" s="6">
        <f>Table1[[#This Row],[Belastbaar loon]]-Table1[[#This Row],[Belasting]]</f>
        <v>45884.357000000004</v>
      </c>
      <c r="G6329" s="2">
        <f>(Table1[[#This Row],[Belastbaar loon]]-Table1[[#This Row],[Netto loon]])/Table1[[#This Row],[Belastbaar loon]]</f>
        <v>0.35475022148472102</v>
      </c>
      <c r="H6329" s="14">
        <f t="shared" ca="1" si="93"/>
        <v>25221.093000000001</v>
      </c>
      <c r="I6329" s="14">
        <f ca="1">IF(ROW()=2, Table1[[#This Row],[Netto loon]], INDIRECT(ADDRESS(ROW()-1,COLUMN(F:F))))</f>
        <v>45879.906999999999</v>
      </c>
      <c r="J6329" s="6">
        <f ca="1">IF(ROW()=2, 0, Table1[[#This Row],[Belastbaar loon]]-INDIRECT(ADDRESS(ROW()-1,COLUMN(A:A))))</f>
        <v>10</v>
      </c>
      <c r="K6329" s="6">
        <f ca="1">Table1[[#This Row],[Netto loon]]-Table1[[#This Row],[Netto vorige schijf]]</f>
        <v>4.4500000000043656</v>
      </c>
      <c r="L6329" s="2">
        <f ca="1">(Table1[[#This Row],[Bruto tov vorige schijf]]-Table1[[#This Row],[Netto tov vorige schijf]])/MAX(Table1[[#This Row],[Bruto tov vorige schijf]],1)</f>
        <v>0.5549999999995634</v>
      </c>
    </row>
    <row r="6330" spans="1:12" x14ac:dyDescent="0.25">
      <c r="A6330" s="14">
        <v>71121</v>
      </c>
      <c r="B6330" s="6">
        <f>LoonHeffing2020(Table1[[#This Row],[Belastbaar loon]])</f>
        <v>26881.172999999999</v>
      </c>
      <c r="C6330" s="6">
        <f>AlgemeneHeffingsKorting2020(Table1[[#This Row],[Belastbaar loon]])</f>
        <v>0</v>
      </c>
      <c r="D6330" s="14">
        <f>ArbeidsKorting2020(Table1[[#This Row],[Belastbaar loon]])</f>
        <v>1648.98</v>
      </c>
      <c r="E6330" s="14">
        <f>MAX(Table1[[#This Row],[Loonheffing]]-Table1[[#This Row],[Algemene Heffingskorting]]-Table1[[#This Row],[Arbeidskorting]],0)</f>
        <v>25232.192999999999</v>
      </c>
      <c r="F6330" s="6">
        <f>Table1[[#This Row],[Belastbaar loon]]-Table1[[#This Row],[Belasting]]</f>
        <v>45888.807000000001</v>
      </c>
      <c r="G6330" s="2">
        <f>(Table1[[#This Row],[Belastbaar loon]]-Table1[[#This Row],[Netto loon]])/Table1[[#This Row],[Belastbaar loon]]</f>
        <v>0.35477837769435189</v>
      </c>
      <c r="H6330" s="14">
        <f t="shared" ca="1" si="93"/>
        <v>25226.642999999996</v>
      </c>
      <c r="I6330" s="14">
        <f ca="1">IF(ROW()=2, Table1[[#This Row],[Netto loon]], INDIRECT(ADDRESS(ROW()-1,COLUMN(F:F))))</f>
        <v>45884.357000000004</v>
      </c>
      <c r="J6330" s="6">
        <f ca="1">IF(ROW()=2, 0, Table1[[#This Row],[Belastbaar loon]]-INDIRECT(ADDRESS(ROW()-1,COLUMN(A:A))))</f>
        <v>10</v>
      </c>
      <c r="K6330" s="6">
        <f ca="1">Table1[[#This Row],[Netto loon]]-Table1[[#This Row],[Netto vorige schijf]]</f>
        <v>4.4499999999970896</v>
      </c>
      <c r="L6330" s="2">
        <f ca="1">(Table1[[#This Row],[Bruto tov vorige schijf]]-Table1[[#This Row],[Netto tov vorige schijf]])/MAX(Table1[[#This Row],[Bruto tov vorige schijf]],1)</f>
        <v>0.55500000000029104</v>
      </c>
    </row>
    <row r="6331" spans="1:12" x14ac:dyDescent="0.25">
      <c r="A6331" s="14">
        <v>71131</v>
      </c>
      <c r="B6331" s="6">
        <f>LoonHeffing2020(Table1[[#This Row],[Belastbaar loon]])</f>
        <v>26886.123</v>
      </c>
      <c r="C6331" s="6">
        <f>AlgemeneHeffingsKorting2020(Table1[[#This Row],[Belastbaar loon]])</f>
        <v>0</v>
      </c>
      <c r="D6331" s="14">
        <f>ArbeidsKorting2020(Table1[[#This Row],[Belastbaar loon]])</f>
        <v>1648.38</v>
      </c>
      <c r="E6331" s="14">
        <f>MAX(Table1[[#This Row],[Loonheffing]]-Table1[[#This Row],[Algemene Heffingskorting]]-Table1[[#This Row],[Arbeidskorting]],0)</f>
        <v>25237.742999999999</v>
      </c>
      <c r="F6331" s="6">
        <f>Table1[[#This Row],[Belastbaar loon]]-Table1[[#This Row],[Belasting]]</f>
        <v>45893.256999999998</v>
      </c>
      <c r="G6331" s="2">
        <f>(Table1[[#This Row],[Belastbaar loon]]-Table1[[#This Row],[Netto loon]])/Table1[[#This Row],[Belastbaar loon]]</f>
        <v>0.35480652598726298</v>
      </c>
      <c r="H6331" s="14">
        <f t="shared" ca="1" si="93"/>
        <v>25232.192999999999</v>
      </c>
      <c r="I6331" s="14">
        <f ca="1">IF(ROW()=2, Table1[[#This Row],[Netto loon]], INDIRECT(ADDRESS(ROW()-1,COLUMN(F:F))))</f>
        <v>45888.807000000001</v>
      </c>
      <c r="J6331" s="6">
        <f ca="1">IF(ROW()=2, 0, Table1[[#This Row],[Belastbaar loon]]-INDIRECT(ADDRESS(ROW()-1,COLUMN(A:A))))</f>
        <v>10</v>
      </c>
      <c r="K6331" s="6">
        <f ca="1">Table1[[#This Row],[Netto loon]]-Table1[[#This Row],[Netto vorige schijf]]</f>
        <v>4.4499999999970896</v>
      </c>
      <c r="L6331" s="2">
        <f ca="1">(Table1[[#This Row],[Bruto tov vorige schijf]]-Table1[[#This Row],[Netto tov vorige schijf]])/MAX(Table1[[#This Row],[Bruto tov vorige schijf]],1)</f>
        <v>0.55500000000029104</v>
      </c>
    </row>
    <row r="6332" spans="1:12" x14ac:dyDescent="0.25">
      <c r="A6332" s="14">
        <v>71141</v>
      </c>
      <c r="B6332" s="6">
        <f>LoonHeffing2020(Table1[[#This Row],[Belastbaar loon]])</f>
        <v>26891.073</v>
      </c>
      <c r="C6332" s="6">
        <f>AlgemeneHeffingsKorting2020(Table1[[#This Row],[Belastbaar loon]])</f>
        <v>0</v>
      </c>
      <c r="D6332" s="14">
        <f>ArbeidsKorting2020(Table1[[#This Row],[Belastbaar loon]])</f>
        <v>1647.78</v>
      </c>
      <c r="E6332" s="14">
        <f>MAX(Table1[[#This Row],[Loonheffing]]-Table1[[#This Row],[Algemene Heffingskorting]]-Table1[[#This Row],[Arbeidskorting]],0)</f>
        <v>25243.293000000001</v>
      </c>
      <c r="F6332" s="6">
        <f>Table1[[#This Row],[Belastbaar loon]]-Table1[[#This Row],[Belasting]]</f>
        <v>45897.706999999995</v>
      </c>
      <c r="G6332" s="2">
        <f>(Table1[[#This Row],[Belastbaar loon]]-Table1[[#This Row],[Netto loon]])/Table1[[#This Row],[Belastbaar loon]]</f>
        <v>0.35483466636679278</v>
      </c>
      <c r="H6332" s="14">
        <f t="shared" ca="1" si="93"/>
        <v>25237.742999999999</v>
      </c>
      <c r="I6332" s="14">
        <f ca="1">IF(ROW()=2, Table1[[#This Row],[Netto loon]], INDIRECT(ADDRESS(ROW()-1,COLUMN(F:F))))</f>
        <v>45893.256999999998</v>
      </c>
      <c r="J6332" s="6">
        <f ca="1">IF(ROW()=2, 0, Table1[[#This Row],[Belastbaar loon]]-INDIRECT(ADDRESS(ROW()-1,COLUMN(A:A))))</f>
        <v>10</v>
      </c>
      <c r="K6332" s="6">
        <f ca="1">Table1[[#This Row],[Netto loon]]-Table1[[#This Row],[Netto vorige schijf]]</f>
        <v>4.4499999999970896</v>
      </c>
      <c r="L6332" s="2">
        <f ca="1">(Table1[[#This Row],[Bruto tov vorige schijf]]-Table1[[#This Row],[Netto tov vorige schijf]])/MAX(Table1[[#This Row],[Bruto tov vorige schijf]],1)</f>
        <v>0.55500000000029104</v>
      </c>
    </row>
    <row r="6333" spans="1:12" x14ac:dyDescent="0.25">
      <c r="A6333" s="14">
        <v>71151</v>
      </c>
      <c r="B6333" s="6">
        <f>LoonHeffing2020(Table1[[#This Row],[Belastbaar loon]])</f>
        <v>26896.023000000001</v>
      </c>
      <c r="C6333" s="6">
        <f>AlgemeneHeffingsKorting2020(Table1[[#This Row],[Belastbaar loon]])</f>
        <v>0</v>
      </c>
      <c r="D6333" s="14">
        <f>ArbeidsKorting2020(Table1[[#This Row],[Belastbaar loon]])</f>
        <v>1647.18</v>
      </c>
      <c r="E6333" s="14">
        <f>MAX(Table1[[#This Row],[Loonheffing]]-Table1[[#This Row],[Algemene Heffingskorting]]-Table1[[#This Row],[Arbeidskorting]],0)</f>
        <v>25248.843000000001</v>
      </c>
      <c r="F6333" s="6">
        <f>Table1[[#This Row],[Belastbaar loon]]-Table1[[#This Row],[Belasting]]</f>
        <v>45902.156999999999</v>
      </c>
      <c r="G6333" s="2">
        <f>(Table1[[#This Row],[Belastbaar loon]]-Table1[[#This Row],[Netto loon]])/Table1[[#This Row],[Belastbaar loon]]</f>
        <v>0.3548627988362778</v>
      </c>
      <c r="H6333" s="14">
        <f t="shared" ca="1" si="93"/>
        <v>25243.293000000001</v>
      </c>
      <c r="I6333" s="14">
        <f ca="1">IF(ROW()=2, Table1[[#This Row],[Netto loon]], INDIRECT(ADDRESS(ROW()-1,COLUMN(F:F))))</f>
        <v>45897.706999999995</v>
      </c>
      <c r="J6333" s="6">
        <f ca="1">IF(ROW()=2, 0, Table1[[#This Row],[Belastbaar loon]]-INDIRECT(ADDRESS(ROW()-1,COLUMN(A:A))))</f>
        <v>10</v>
      </c>
      <c r="K6333" s="6">
        <f ca="1">Table1[[#This Row],[Netto loon]]-Table1[[#This Row],[Netto vorige schijf]]</f>
        <v>4.4500000000043656</v>
      </c>
      <c r="L6333" s="2">
        <f ca="1">(Table1[[#This Row],[Bruto tov vorige schijf]]-Table1[[#This Row],[Netto tov vorige schijf]])/MAX(Table1[[#This Row],[Bruto tov vorige schijf]],1)</f>
        <v>0.5549999999995634</v>
      </c>
    </row>
    <row r="6334" spans="1:12" x14ac:dyDescent="0.25">
      <c r="A6334" s="14">
        <v>71161</v>
      </c>
      <c r="B6334" s="6">
        <f>LoonHeffing2020(Table1[[#This Row],[Belastbaar loon]])</f>
        <v>26900.972999999998</v>
      </c>
      <c r="C6334" s="6">
        <f>AlgemeneHeffingsKorting2020(Table1[[#This Row],[Belastbaar loon]])</f>
        <v>0</v>
      </c>
      <c r="D6334" s="14">
        <f>ArbeidsKorting2020(Table1[[#This Row],[Belastbaar loon]])</f>
        <v>1646.5800000000002</v>
      </c>
      <c r="E6334" s="14">
        <f>MAX(Table1[[#This Row],[Loonheffing]]-Table1[[#This Row],[Algemene Heffingskorting]]-Table1[[#This Row],[Arbeidskorting]],0)</f>
        <v>25254.392999999996</v>
      </c>
      <c r="F6334" s="6">
        <f>Table1[[#This Row],[Belastbaar loon]]-Table1[[#This Row],[Belasting]]</f>
        <v>45906.607000000004</v>
      </c>
      <c r="G6334" s="2">
        <f>(Table1[[#This Row],[Belastbaar loon]]-Table1[[#This Row],[Netto loon]])/Table1[[#This Row],[Belastbaar loon]]</f>
        <v>0.35489092339905282</v>
      </c>
      <c r="H6334" s="14">
        <f t="shared" ca="1" si="93"/>
        <v>25248.843000000001</v>
      </c>
      <c r="I6334" s="14">
        <f ca="1">IF(ROW()=2, Table1[[#This Row],[Netto loon]], INDIRECT(ADDRESS(ROW()-1,COLUMN(F:F))))</f>
        <v>45902.156999999999</v>
      </c>
      <c r="J6334" s="6">
        <f ca="1">IF(ROW()=2, 0, Table1[[#This Row],[Belastbaar loon]]-INDIRECT(ADDRESS(ROW()-1,COLUMN(A:A))))</f>
        <v>10</v>
      </c>
      <c r="K6334" s="6">
        <f ca="1">Table1[[#This Row],[Netto loon]]-Table1[[#This Row],[Netto vorige schijf]]</f>
        <v>4.4500000000043656</v>
      </c>
      <c r="L6334" s="2">
        <f ca="1">(Table1[[#This Row],[Bruto tov vorige schijf]]-Table1[[#This Row],[Netto tov vorige schijf]])/MAX(Table1[[#This Row],[Bruto tov vorige schijf]],1)</f>
        <v>0.5549999999995634</v>
      </c>
    </row>
    <row r="6335" spans="1:12" x14ac:dyDescent="0.25">
      <c r="A6335" s="14">
        <v>71171</v>
      </c>
      <c r="B6335" s="6">
        <f>LoonHeffing2020(Table1[[#This Row],[Belastbaar loon]])</f>
        <v>26905.922999999999</v>
      </c>
      <c r="C6335" s="6">
        <f>AlgemeneHeffingsKorting2020(Table1[[#This Row],[Belastbaar loon]])</f>
        <v>0</v>
      </c>
      <c r="D6335" s="14">
        <f>ArbeidsKorting2020(Table1[[#This Row],[Belastbaar loon]])</f>
        <v>1645.98</v>
      </c>
      <c r="E6335" s="14">
        <f>MAX(Table1[[#This Row],[Loonheffing]]-Table1[[#This Row],[Algemene Heffingskorting]]-Table1[[#This Row],[Arbeidskorting]],0)</f>
        <v>25259.942999999999</v>
      </c>
      <c r="F6335" s="6">
        <f>Table1[[#This Row],[Belastbaar loon]]-Table1[[#This Row],[Belasting]]</f>
        <v>45911.057000000001</v>
      </c>
      <c r="G6335" s="2">
        <f>(Table1[[#This Row],[Belastbaar loon]]-Table1[[#This Row],[Netto loon]])/Table1[[#This Row],[Belastbaar loon]]</f>
        <v>0.35491904005845076</v>
      </c>
      <c r="H6335" s="14">
        <f t="shared" ca="1" si="93"/>
        <v>25254.392999999996</v>
      </c>
      <c r="I6335" s="14">
        <f ca="1">IF(ROW()=2, Table1[[#This Row],[Netto loon]], INDIRECT(ADDRESS(ROW()-1,COLUMN(F:F))))</f>
        <v>45906.607000000004</v>
      </c>
      <c r="J6335" s="6">
        <f ca="1">IF(ROW()=2, 0, Table1[[#This Row],[Belastbaar loon]]-INDIRECT(ADDRESS(ROW()-1,COLUMN(A:A))))</f>
        <v>10</v>
      </c>
      <c r="K6335" s="6">
        <f ca="1">Table1[[#This Row],[Netto loon]]-Table1[[#This Row],[Netto vorige schijf]]</f>
        <v>4.4499999999970896</v>
      </c>
      <c r="L6335" s="2">
        <f ca="1">(Table1[[#This Row],[Bruto tov vorige schijf]]-Table1[[#This Row],[Netto tov vorige schijf]])/MAX(Table1[[#This Row],[Bruto tov vorige schijf]],1)</f>
        <v>0.55500000000029104</v>
      </c>
    </row>
    <row r="6336" spans="1:12" x14ac:dyDescent="0.25">
      <c r="A6336" s="14">
        <v>71181</v>
      </c>
      <c r="B6336" s="6">
        <f>LoonHeffing2020(Table1[[#This Row],[Belastbaar loon]])</f>
        <v>26910.873</v>
      </c>
      <c r="C6336" s="6">
        <f>AlgemeneHeffingsKorting2020(Table1[[#This Row],[Belastbaar loon]])</f>
        <v>0</v>
      </c>
      <c r="D6336" s="14">
        <f>ArbeidsKorting2020(Table1[[#This Row],[Belastbaar loon]])</f>
        <v>1645.38</v>
      </c>
      <c r="E6336" s="14">
        <f>MAX(Table1[[#This Row],[Loonheffing]]-Table1[[#This Row],[Algemene Heffingskorting]]-Table1[[#This Row],[Arbeidskorting]],0)</f>
        <v>25265.492999999999</v>
      </c>
      <c r="F6336" s="6">
        <f>Table1[[#This Row],[Belastbaar loon]]-Table1[[#This Row],[Belasting]]</f>
        <v>45915.506999999998</v>
      </c>
      <c r="G6336" s="2">
        <f>(Table1[[#This Row],[Belastbaar loon]]-Table1[[#This Row],[Netto loon]])/Table1[[#This Row],[Belastbaar loon]]</f>
        <v>0.35494714881780254</v>
      </c>
      <c r="H6336" s="14">
        <f t="shared" ca="1" si="93"/>
        <v>25259.942999999999</v>
      </c>
      <c r="I6336" s="14">
        <f ca="1">IF(ROW()=2, Table1[[#This Row],[Netto loon]], INDIRECT(ADDRESS(ROW()-1,COLUMN(F:F))))</f>
        <v>45911.057000000001</v>
      </c>
      <c r="J6336" s="6">
        <f ca="1">IF(ROW()=2, 0, Table1[[#This Row],[Belastbaar loon]]-INDIRECT(ADDRESS(ROW()-1,COLUMN(A:A))))</f>
        <v>10</v>
      </c>
      <c r="K6336" s="6">
        <f ca="1">Table1[[#This Row],[Netto loon]]-Table1[[#This Row],[Netto vorige schijf]]</f>
        <v>4.4499999999970896</v>
      </c>
      <c r="L6336" s="2">
        <f ca="1">(Table1[[#This Row],[Bruto tov vorige schijf]]-Table1[[#This Row],[Netto tov vorige schijf]])/MAX(Table1[[#This Row],[Bruto tov vorige schijf]],1)</f>
        <v>0.55500000000029104</v>
      </c>
    </row>
    <row r="6337" spans="1:12" x14ac:dyDescent="0.25">
      <c r="A6337" s="14">
        <v>71191</v>
      </c>
      <c r="B6337" s="6">
        <f>LoonHeffing2020(Table1[[#This Row],[Belastbaar loon]])</f>
        <v>26915.823</v>
      </c>
      <c r="C6337" s="6">
        <f>AlgemeneHeffingsKorting2020(Table1[[#This Row],[Belastbaar loon]])</f>
        <v>0</v>
      </c>
      <c r="D6337" s="14">
        <f>ArbeidsKorting2020(Table1[[#This Row],[Belastbaar loon]])</f>
        <v>1644.78</v>
      </c>
      <c r="E6337" s="14">
        <f>MAX(Table1[[#This Row],[Loonheffing]]-Table1[[#This Row],[Algemene Heffingskorting]]-Table1[[#This Row],[Arbeidskorting]],0)</f>
        <v>25271.043000000001</v>
      </c>
      <c r="F6337" s="6">
        <f>Table1[[#This Row],[Belastbaar loon]]-Table1[[#This Row],[Belasting]]</f>
        <v>45919.956999999995</v>
      </c>
      <c r="G6337" s="2">
        <f>(Table1[[#This Row],[Belastbaar loon]]-Table1[[#This Row],[Netto loon]])/Table1[[#This Row],[Belastbaar loon]]</f>
        <v>0.3549752496804372</v>
      </c>
      <c r="H6337" s="14">
        <f t="shared" ca="1" si="93"/>
        <v>25265.492999999999</v>
      </c>
      <c r="I6337" s="14">
        <f ca="1">IF(ROW()=2, Table1[[#This Row],[Netto loon]], INDIRECT(ADDRESS(ROW()-1,COLUMN(F:F))))</f>
        <v>45915.506999999998</v>
      </c>
      <c r="J6337" s="6">
        <f ca="1">IF(ROW()=2, 0, Table1[[#This Row],[Belastbaar loon]]-INDIRECT(ADDRESS(ROW()-1,COLUMN(A:A))))</f>
        <v>10</v>
      </c>
      <c r="K6337" s="6">
        <f ca="1">Table1[[#This Row],[Netto loon]]-Table1[[#This Row],[Netto vorige schijf]]</f>
        <v>4.4499999999970896</v>
      </c>
      <c r="L6337" s="2">
        <f ca="1">(Table1[[#This Row],[Bruto tov vorige schijf]]-Table1[[#This Row],[Netto tov vorige schijf]])/MAX(Table1[[#This Row],[Bruto tov vorige schijf]],1)</f>
        <v>0.55500000000029104</v>
      </c>
    </row>
    <row r="6338" spans="1:12" x14ac:dyDescent="0.25">
      <c r="A6338" s="14">
        <v>71201</v>
      </c>
      <c r="B6338" s="6">
        <f>LoonHeffing2020(Table1[[#This Row],[Belastbaar loon]])</f>
        <v>26920.773000000001</v>
      </c>
      <c r="C6338" s="6">
        <f>AlgemeneHeffingsKorting2020(Table1[[#This Row],[Belastbaar loon]])</f>
        <v>0</v>
      </c>
      <c r="D6338" s="14">
        <f>ArbeidsKorting2020(Table1[[#This Row],[Belastbaar loon]])</f>
        <v>1644.18</v>
      </c>
      <c r="E6338" s="14">
        <f>MAX(Table1[[#This Row],[Loonheffing]]-Table1[[#This Row],[Algemene Heffingskorting]]-Table1[[#This Row],[Arbeidskorting]],0)</f>
        <v>25276.593000000001</v>
      </c>
      <c r="F6338" s="6">
        <f>Table1[[#This Row],[Belastbaar loon]]-Table1[[#This Row],[Belasting]]</f>
        <v>45924.406999999999</v>
      </c>
      <c r="G6338" s="2">
        <f>(Table1[[#This Row],[Belastbaar loon]]-Table1[[#This Row],[Netto loon]])/Table1[[#This Row],[Belastbaar loon]]</f>
        <v>0.35500334264968192</v>
      </c>
      <c r="H6338" s="14">
        <f t="shared" ca="1" si="93"/>
        <v>25271.043000000001</v>
      </c>
      <c r="I6338" s="14">
        <f ca="1">IF(ROW()=2, Table1[[#This Row],[Netto loon]], INDIRECT(ADDRESS(ROW()-1,COLUMN(F:F))))</f>
        <v>45919.956999999995</v>
      </c>
      <c r="J6338" s="6">
        <f ca="1">IF(ROW()=2, 0, Table1[[#This Row],[Belastbaar loon]]-INDIRECT(ADDRESS(ROW()-1,COLUMN(A:A))))</f>
        <v>10</v>
      </c>
      <c r="K6338" s="6">
        <f ca="1">Table1[[#This Row],[Netto loon]]-Table1[[#This Row],[Netto vorige schijf]]</f>
        <v>4.4500000000043656</v>
      </c>
      <c r="L6338" s="2">
        <f ca="1">(Table1[[#This Row],[Bruto tov vorige schijf]]-Table1[[#This Row],[Netto tov vorige schijf]])/MAX(Table1[[#This Row],[Bruto tov vorige schijf]],1)</f>
        <v>0.5549999999995634</v>
      </c>
    </row>
    <row r="6339" spans="1:12" x14ac:dyDescent="0.25">
      <c r="A6339" s="14">
        <v>71211</v>
      </c>
      <c r="B6339" s="6">
        <f>LoonHeffing2020(Table1[[#This Row],[Belastbaar loon]])</f>
        <v>26925.722999999998</v>
      </c>
      <c r="C6339" s="6">
        <f>AlgemeneHeffingsKorting2020(Table1[[#This Row],[Belastbaar loon]])</f>
        <v>0</v>
      </c>
      <c r="D6339" s="14">
        <f>ArbeidsKorting2020(Table1[[#This Row],[Belastbaar loon]])</f>
        <v>1643.5800000000002</v>
      </c>
      <c r="E6339" s="14">
        <f>MAX(Table1[[#This Row],[Loonheffing]]-Table1[[#This Row],[Algemene Heffingskorting]]-Table1[[#This Row],[Arbeidskorting]],0)</f>
        <v>25282.142999999996</v>
      </c>
      <c r="F6339" s="6">
        <f>Table1[[#This Row],[Belastbaar loon]]-Table1[[#This Row],[Belasting]]</f>
        <v>45928.857000000004</v>
      </c>
      <c r="G6339" s="2">
        <f>(Table1[[#This Row],[Belastbaar loon]]-Table1[[#This Row],[Netto loon]])/Table1[[#This Row],[Belastbaar loon]]</f>
        <v>0.35503142772886204</v>
      </c>
      <c r="H6339" s="14">
        <f t="shared" ca="1" si="93"/>
        <v>25276.593000000001</v>
      </c>
      <c r="I6339" s="14">
        <f ca="1">IF(ROW()=2, Table1[[#This Row],[Netto loon]], INDIRECT(ADDRESS(ROW()-1,COLUMN(F:F))))</f>
        <v>45924.406999999999</v>
      </c>
      <c r="J6339" s="6">
        <f ca="1">IF(ROW()=2, 0, Table1[[#This Row],[Belastbaar loon]]-INDIRECT(ADDRESS(ROW()-1,COLUMN(A:A))))</f>
        <v>10</v>
      </c>
      <c r="K6339" s="6">
        <f ca="1">Table1[[#This Row],[Netto loon]]-Table1[[#This Row],[Netto vorige schijf]]</f>
        <v>4.4500000000043656</v>
      </c>
      <c r="L6339" s="2">
        <f ca="1">(Table1[[#This Row],[Bruto tov vorige schijf]]-Table1[[#This Row],[Netto tov vorige schijf]])/MAX(Table1[[#This Row],[Bruto tov vorige schijf]],1)</f>
        <v>0.5549999999995634</v>
      </c>
    </row>
    <row r="6340" spans="1:12" x14ac:dyDescent="0.25">
      <c r="A6340" s="14">
        <v>71221</v>
      </c>
      <c r="B6340" s="6">
        <f>LoonHeffing2020(Table1[[#This Row],[Belastbaar loon]])</f>
        <v>26930.672999999999</v>
      </c>
      <c r="C6340" s="6">
        <f>AlgemeneHeffingsKorting2020(Table1[[#This Row],[Belastbaar loon]])</f>
        <v>0</v>
      </c>
      <c r="D6340" s="14">
        <f>ArbeidsKorting2020(Table1[[#This Row],[Belastbaar loon]])</f>
        <v>1642.98</v>
      </c>
      <c r="E6340" s="14">
        <f>MAX(Table1[[#This Row],[Loonheffing]]-Table1[[#This Row],[Algemene Heffingskorting]]-Table1[[#This Row],[Arbeidskorting]],0)</f>
        <v>25287.692999999999</v>
      </c>
      <c r="F6340" s="6">
        <f>Table1[[#This Row],[Belastbaar loon]]-Table1[[#This Row],[Belasting]]</f>
        <v>45933.307000000001</v>
      </c>
      <c r="G6340" s="2">
        <f>(Table1[[#This Row],[Belastbaar loon]]-Table1[[#This Row],[Netto loon]])/Table1[[#This Row],[Belastbaar loon]]</f>
        <v>0.35505950492130128</v>
      </c>
      <c r="H6340" s="14">
        <f t="shared" ca="1" si="93"/>
        <v>25282.142999999996</v>
      </c>
      <c r="I6340" s="14">
        <f ca="1">IF(ROW()=2, Table1[[#This Row],[Netto loon]], INDIRECT(ADDRESS(ROW()-1,COLUMN(F:F))))</f>
        <v>45928.857000000004</v>
      </c>
      <c r="J6340" s="6">
        <f ca="1">IF(ROW()=2, 0, Table1[[#This Row],[Belastbaar loon]]-INDIRECT(ADDRESS(ROW()-1,COLUMN(A:A))))</f>
        <v>10</v>
      </c>
      <c r="K6340" s="6">
        <f ca="1">Table1[[#This Row],[Netto loon]]-Table1[[#This Row],[Netto vorige schijf]]</f>
        <v>4.4499999999970896</v>
      </c>
      <c r="L6340" s="2">
        <f ca="1">(Table1[[#This Row],[Bruto tov vorige schijf]]-Table1[[#This Row],[Netto tov vorige schijf]])/MAX(Table1[[#This Row],[Bruto tov vorige schijf]],1)</f>
        <v>0.55500000000029104</v>
      </c>
    </row>
    <row r="6341" spans="1:12" x14ac:dyDescent="0.25">
      <c r="A6341" s="14">
        <v>71231</v>
      </c>
      <c r="B6341" s="6">
        <f>LoonHeffing2020(Table1[[#This Row],[Belastbaar loon]])</f>
        <v>26935.623</v>
      </c>
      <c r="C6341" s="6">
        <f>AlgemeneHeffingsKorting2020(Table1[[#This Row],[Belastbaar loon]])</f>
        <v>0</v>
      </c>
      <c r="D6341" s="14">
        <f>ArbeidsKorting2020(Table1[[#This Row],[Belastbaar loon]])</f>
        <v>1642.38</v>
      </c>
      <c r="E6341" s="14">
        <f>MAX(Table1[[#This Row],[Loonheffing]]-Table1[[#This Row],[Algemene Heffingskorting]]-Table1[[#This Row],[Arbeidskorting]],0)</f>
        <v>25293.242999999999</v>
      </c>
      <c r="F6341" s="6">
        <f>Table1[[#This Row],[Belastbaar loon]]-Table1[[#This Row],[Belasting]]</f>
        <v>45937.756999999998</v>
      </c>
      <c r="G6341" s="2">
        <f>(Table1[[#This Row],[Belastbaar loon]]-Table1[[#This Row],[Netto loon]])/Table1[[#This Row],[Belastbaar loon]]</f>
        <v>0.35508757423032111</v>
      </c>
      <c r="H6341" s="14">
        <f t="shared" ca="1" si="93"/>
        <v>25287.692999999999</v>
      </c>
      <c r="I6341" s="14">
        <f ca="1">IF(ROW()=2, Table1[[#This Row],[Netto loon]], INDIRECT(ADDRESS(ROW()-1,COLUMN(F:F))))</f>
        <v>45933.307000000001</v>
      </c>
      <c r="J6341" s="6">
        <f ca="1">IF(ROW()=2, 0, Table1[[#This Row],[Belastbaar loon]]-INDIRECT(ADDRESS(ROW()-1,COLUMN(A:A))))</f>
        <v>10</v>
      </c>
      <c r="K6341" s="6">
        <f ca="1">Table1[[#This Row],[Netto loon]]-Table1[[#This Row],[Netto vorige schijf]]</f>
        <v>4.4499999999970896</v>
      </c>
      <c r="L6341" s="2">
        <f ca="1">(Table1[[#This Row],[Bruto tov vorige schijf]]-Table1[[#This Row],[Netto tov vorige schijf]])/MAX(Table1[[#This Row],[Bruto tov vorige schijf]],1)</f>
        <v>0.55500000000029104</v>
      </c>
    </row>
    <row r="6342" spans="1:12" x14ac:dyDescent="0.25">
      <c r="A6342" s="14">
        <v>71241</v>
      </c>
      <c r="B6342" s="6">
        <f>LoonHeffing2020(Table1[[#This Row],[Belastbaar loon]])</f>
        <v>26940.573</v>
      </c>
      <c r="C6342" s="6">
        <f>AlgemeneHeffingsKorting2020(Table1[[#This Row],[Belastbaar loon]])</f>
        <v>0</v>
      </c>
      <c r="D6342" s="14">
        <f>ArbeidsKorting2020(Table1[[#This Row],[Belastbaar loon]])</f>
        <v>1641.78</v>
      </c>
      <c r="E6342" s="14">
        <f>MAX(Table1[[#This Row],[Loonheffing]]-Table1[[#This Row],[Algemene Heffingskorting]]-Table1[[#This Row],[Arbeidskorting]],0)</f>
        <v>25298.793000000001</v>
      </c>
      <c r="F6342" s="6">
        <f>Table1[[#This Row],[Belastbaar loon]]-Table1[[#This Row],[Belasting]]</f>
        <v>45942.206999999995</v>
      </c>
      <c r="G6342" s="2">
        <f>(Table1[[#This Row],[Belastbaar loon]]-Table1[[#This Row],[Netto loon]])/Table1[[#This Row],[Belastbaar loon]]</f>
        <v>0.35511563565924126</v>
      </c>
      <c r="H6342" s="14">
        <f t="shared" ca="1" si="93"/>
        <v>25293.242999999999</v>
      </c>
      <c r="I6342" s="14">
        <f ca="1">IF(ROW()=2, Table1[[#This Row],[Netto loon]], INDIRECT(ADDRESS(ROW()-1,COLUMN(F:F))))</f>
        <v>45937.756999999998</v>
      </c>
      <c r="J6342" s="6">
        <f ca="1">IF(ROW()=2, 0, Table1[[#This Row],[Belastbaar loon]]-INDIRECT(ADDRESS(ROW()-1,COLUMN(A:A))))</f>
        <v>10</v>
      </c>
      <c r="K6342" s="6">
        <f ca="1">Table1[[#This Row],[Netto loon]]-Table1[[#This Row],[Netto vorige schijf]]</f>
        <v>4.4499999999970896</v>
      </c>
      <c r="L6342" s="2">
        <f ca="1">(Table1[[#This Row],[Bruto tov vorige schijf]]-Table1[[#This Row],[Netto tov vorige schijf]])/MAX(Table1[[#This Row],[Bruto tov vorige schijf]],1)</f>
        <v>0.55500000000029104</v>
      </c>
    </row>
    <row r="6343" spans="1:12" x14ac:dyDescent="0.25">
      <c r="A6343" s="14">
        <v>71251</v>
      </c>
      <c r="B6343" s="6">
        <f>LoonHeffing2020(Table1[[#This Row],[Belastbaar loon]])</f>
        <v>26945.523000000001</v>
      </c>
      <c r="C6343" s="6">
        <f>AlgemeneHeffingsKorting2020(Table1[[#This Row],[Belastbaar loon]])</f>
        <v>0</v>
      </c>
      <c r="D6343" s="14">
        <f>ArbeidsKorting2020(Table1[[#This Row],[Belastbaar loon]])</f>
        <v>1641.18</v>
      </c>
      <c r="E6343" s="14">
        <f>MAX(Table1[[#This Row],[Loonheffing]]-Table1[[#This Row],[Algemene Heffingskorting]]-Table1[[#This Row],[Arbeidskorting]],0)</f>
        <v>25304.343000000001</v>
      </c>
      <c r="F6343" s="6">
        <f>Table1[[#This Row],[Belastbaar loon]]-Table1[[#This Row],[Belasting]]</f>
        <v>45946.656999999999</v>
      </c>
      <c r="G6343" s="2">
        <f>(Table1[[#This Row],[Belastbaar loon]]-Table1[[#This Row],[Netto loon]])/Table1[[#This Row],[Belastbaar loon]]</f>
        <v>0.35514368921137951</v>
      </c>
      <c r="H6343" s="14">
        <f t="shared" ca="1" si="93"/>
        <v>25298.793000000001</v>
      </c>
      <c r="I6343" s="14">
        <f ca="1">IF(ROW()=2, Table1[[#This Row],[Netto loon]], INDIRECT(ADDRESS(ROW()-1,COLUMN(F:F))))</f>
        <v>45942.206999999995</v>
      </c>
      <c r="J6343" s="6">
        <f ca="1">IF(ROW()=2, 0, Table1[[#This Row],[Belastbaar loon]]-INDIRECT(ADDRESS(ROW()-1,COLUMN(A:A))))</f>
        <v>10</v>
      </c>
      <c r="K6343" s="6">
        <f ca="1">Table1[[#This Row],[Netto loon]]-Table1[[#This Row],[Netto vorige schijf]]</f>
        <v>4.4500000000043656</v>
      </c>
      <c r="L6343" s="2">
        <f ca="1">(Table1[[#This Row],[Bruto tov vorige schijf]]-Table1[[#This Row],[Netto tov vorige schijf]])/MAX(Table1[[#This Row],[Bruto tov vorige schijf]],1)</f>
        <v>0.5549999999995634</v>
      </c>
    </row>
    <row r="6344" spans="1:12" x14ac:dyDescent="0.25">
      <c r="A6344" s="14">
        <v>71261</v>
      </c>
      <c r="B6344" s="6">
        <f>LoonHeffing2020(Table1[[#This Row],[Belastbaar loon]])</f>
        <v>26950.472999999998</v>
      </c>
      <c r="C6344" s="6">
        <f>AlgemeneHeffingsKorting2020(Table1[[#This Row],[Belastbaar loon]])</f>
        <v>0</v>
      </c>
      <c r="D6344" s="14">
        <f>ArbeidsKorting2020(Table1[[#This Row],[Belastbaar loon]])</f>
        <v>1640.5800000000002</v>
      </c>
      <c r="E6344" s="14">
        <f>MAX(Table1[[#This Row],[Loonheffing]]-Table1[[#This Row],[Algemene Heffingskorting]]-Table1[[#This Row],[Arbeidskorting]],0)</f>
        <v>25309.892999999996</v>
      </c>
      <c r="F6344" s="6">
        <f>Table1[[#This Row],[Belastbaar loon]]-Table1[[#This Row],[Belasting]]</f>
        <v>45951.107000000004</v>
      </c>
      <c r="G6344" s="2">
        <f>(Table1[[#This Row],[Belastbaar loon]]-Table1[[#This Row],[Netto loon]])/Table1[[#This Row],[Belastbaar loon]]</f>
        <v>0.35517173489005199</v>
      </c>
      <c r="H6344" s="14">
        <f t="shared" ca="1" si="93"/>
        <v>25304.343000000001</v>
      </c>
      <c r="I6344" s="14">
        <f ca="1">IF(ROW()=2, Table1[[#This Row],[Netto loon]], INDIRECT(ADDRESS(ROW()-1,COLUMN(F:F))))</f>
        <v>45946.656999999999</v>
      </c>
      <c r="J6344" s="6">
        <f ca="1">IF(ROW()=2, 0, Table1[[#This Row],[Belastbaar loon]]-INDIRECT(ADDRESS(ROW()-1,COLUMN(A:A))))</f>
        <v>10</v>
      </c>
      <c r="K6344" s="6">
        <f ca="1">Table1[[#This Row],[Netto loon]]-Table1[[#This Row],[Netto vorige schijf]]</f>
        <v>4.4500000000043656</v>
      </c>
      <c r="L6344" s="2">
        <f ca="1">(Table1[[#This Row],[Bruto tov vorige schijf]]-Table1[[#This Row],[Netto tov vorige schijf]])/MAX(Table1[[#This Row],[Bruto tov vorige schijf]],1)</f>
        <v>0.5549999999995634</v>
      </c>
    </row>
    <row r="6345" spans="1:12" x14ac:dyDescent="0.25">
      <c r="A6345" s="14">
        <v>71271</v>
      </c>
      <c r="B6345" s="6">
        <f>LoonHeffing2020(Table1[[#This Row],[Belastbaar loon]])</f>
        <v>26955.422999999999</v>
      </c>
      <c r="C6345" s="6">
        <f>AlgemeneHeffingsKorting2020(Table1[[#This Row],[Belastbaar loon]])</f>
        <v>0</v>
      </c>
      <c r="D6345" s="14">
        <f>ArbeidsKorting2020(Table1[[#This Row],[Belastbaar loon]])</f>
        <v>1639.98</v>
      </c>
      <c r="E6345" s="14">
        <f>MAX(Table1[[#This Row],[Loonheffing]]-Table1[[#This Row],[Algemene Heffingskorting]]-Table1[[#This Row],[Arbeidskorting]],0)</f>
        <v>25315.442999999999</v>
      </c>
      <c r="F6345" s="6">
        <f>Table1[[#This Row],[Belastbaar loon]]-Table1[[#This Row],[Belasting]]</f>
        <v>45955.557000000001</v>
      </c>
      <c r="G6345" s="2">
        <f>(Table1[[#This Row],[Belastbaar loon]]-Table1[[#This Row],[Netto loon]])/Table1[[#This Row],[Belastbaar loon]]</f>
        <v>0.35519977269857306</v>
      </c>
      <c r="H6345" s="14">
        <f t="shared" ca="1" si="93"/>
        <v>25309.892999999996</v>
      </c>
      <c r="I6345" s="14">
        <f ca="1">IF(ROW()=2, Table1[[#This Row],[Netto loon]], INDIRECT(ADDRESS(ROW()-1,COLUMN(F:F))))</f>
        <v>45951.107000000004</v>
      </c>
      <c r="J6345" s="6">
        <f ca="1">IF(ROW()=2, 0, Table1[[#This Row],[Belastbaar loon]]-INDIRECT(ADDRESS(ROW()-1,COLUMN(A:A))))</f>
        <v>10</v>
      </c>
      <c r="K6345" s="6">
        <f ca="1">Table1[[#This Row],[Netto loon]]-Table1[[#This Row],[Netto vorige schijf]]</f>
        <v>4.4499999999970896</v>
      </c>
      <c r="L6345" s="2">
        <f ca="1">(Table1[[#This Row],[Bruto tov vorige schijf]]-Table1[[#This Row],[Netto tov vorige schijf]])/MAX(Table1[[#This Row],[Bruto tov vorige schijf]],1)</f>
        <v>0.55500000000029104</v>
      </c>
    </row>
    <row r="6346" spans="1:12" x14ac:dyDescent="0.25">
      <c r="A6346" s="14">
        <v>71281</v>
      </c>
      <c r="B6346" s="6">
        <f>LoonHeffing2020(Table1[[#This Row],[Belastbaar loon]])</f>
        <v>26960.373</v>
      </c>
      <c r="C6346" s="6">
        <f>AlgemeneHeffingsKorting2020(Table1[[#This Row],[Belastbaar loon]])</f>
        <v>0</v>
      </c>
      <c r="D6346" s="14">
        <f>ArbeidsKorting2020(Table1[[#This Row],[Belastbaar loon]])</f>
        <v>1639.38</v>
      </c>
      <c r="E6346" s="14">
        <f>MAX(Table1[[#This Row],[Loonheffing]]-Table1[[#This Row],[Algemene Heffingskorting]]-Table1[[#This Row],[Arbeidskorting]],0)</f>
        <v>25320.992999999999</v>
      </c>
      <c r="F6346" s="6">
        <f>Table1[[#This Row],[Belastbaar loon]]-Table1[[#This Row],[Belasting]]</f>
        <v>45960.006999999998</v>
      </c>
      <c r="G6346" s="2">
        <f>(Table1[[#This Row],[Belastbaar loon]]-Table1[[#This Row],[Netto loon]])/Table1[[#This Row],[Belastbaar loon]]</f>
        <v>0.35522780264025478</v>
      </c>
      <c r="H6346" s="14">
        <f t="shared" ca="1" si="93"/>
        <v>25315.442999999999</v>
      </c>
      <c r="I6346" s="14">
        <f ca="1">IF(ROW()=2, Table1[[#This Row],[Netto loon]], INDIRECT(ADDRESS(ROW()-1,COLUMN(F:F))))</f>
        <v>45955.557000000001</v>
      </c>
      <c r="J6346" s="6">
        <f ca="1">IF(ROW()=2, 0, Table1[[#This Row],[Belastbaar loon]]-INDIRECT(ADDRESS(ROW()-1,COLUMN(A:A))))</f>
        <v>10</v>
      </c>
      <c r="K6346" s="6">
        <f ca="1">Table1[[#This Row],[Netto loon]]-Table1[[#This Row],[Netto vorige schijf]]</f>
        <v>4.4499999999970896</v>
      </c>
      <c r="L6346" s="2">
        <f ca="1">(Table1[[#This Row],[Bruto tov vorige schijf]]-Table1[[#This Row],[Netto tov vorige schijf]])/MAX(Table1[[#This Row],[Bruto tov vorige schijf]],1)</f>
        <v>0.55500000000029104</v>
      </c>
    </row>
    <row r="6347" spans="1:12" x14ac:dyDescent="0.25">
      <c r="A6347" s="14">
        <v>71291</v>
      </c>
      <c r="B6347" s="6">
        <f>LoonHeffing2020(Table1[[#This Row],[Belastbaar loon]])</f>
        <v>26965.323</v>
      </c>
      <c r="C6347" s="6">
        <f>AlgemeneHeffingsKorting2020(Table1[[#This Row],[Belastbaar loon]])</f>
        <v>0</v>
      </c>
      <c r="D6347" s="14">
        <f>ArbeidsKorting2020(Table1[[#This Row],[Belastbaar loon]])</f>
        <v>1638.78</v>
      </c>
      <c r="E6347" s="14">
        <f>MAX(Table1[[#This Row],[Loonheffing]]-Table1[[#This Row],[Algemene Heffingskorting]]-Table1[[#This Row],[Arbeidskorting]],0)</f>
        <v>25326.543000000001</v>
      </c>
      <c r="F6347" s="6">
        <f>Table1[[#This Row],[Belastbaar loon]]-Table1[[#This Row],[Belasting]]</f>
        <v>45964.456999999995</v>
      </c>
      <c r="G6347" s="2">
        <f>(Table1[[#This Row],[Belastbaar loon]]-Table1[[#This Row],[Netto loon]])/Table1[[#This Row],[Belastbaar loon]]</f>
        <v>0.35525582471840772</v>
      </c>
      <c r="H6347" s="14">
        <f t="shared" ca="1" si="93"/>
        <v>25320.992999999999</v>
      </c>
      <c r="I6347" s="14">
        <f ca="1">IF(ROW()=2, Table1[[#This Row],[Netto loon]], INDIRECT(ADDRESS(ROW()-1,COLUMN(F:F))))</f>
        <v>45960.006999999998</v>
      </c>
      <c r="J6347" s="6">
        <f ca="1">IF(ROW()=2, 0, Table1[[#This Row],[Belastbaar loon]]-INDIRECT(ADDRESS(ROW()-1,COLUMN(A:A))))</f>
        <v>10</v>
      </c>
      <c r="K6347" s="6">
        <f ca="1">Table1[[#This Row],[Netto loon]]-Table1[[#This Row],[Netto vorige schijf]]</f>
        <v>4.4499999999970896</v>
      </c>
      <c r="L6347" s="2">
        <f ca="1">(Table1[[#This Row],[Bruto tov vorige schijf]]-Table1[[#This Row],[Netto tov vorige schijf]])/MAX(Table1[[#This Row],[Bruto tov vorige schijf]],1)</f>
        <v>0.55500000000029104</v>
      </c>
    </row>
    <row r="6348" spans="1:12" x14ac:dyDescent="0.25">
      <c r="A6348" s="14">
        <v>71301</v>
      </c>
      <c r="B6348" s="6">
        <f>LoonHeffing2020(Table1[[#This Row],[Belastbaar loon]])</f>
        <v>26970.273000000001</v>
      </c>
      <c r="C6348" s="6">
        <f>AlgemeneHeffingsKorting2020(Table1[[#This Row],[Belastbaar loon]])</f>
        <v>0</v>
      </c>
      <c r="D6348" s="14">
        <f>ArbeidsKorting2020(Table1[[#This Row],[Belastbaar loon]])</f>
        <v>1638.18</v>
      </c>
      <c r="E6348" s="14">
        <f>MAX(Table1[[#This Row],[Loonheffing]]-Table1[[#This Row],[Algemene Heffingskorting]]-Table1[[#This Row],[Arbeidskorting]],0)</f>
        <v>25332.093000000001</v>
      </c>
      <c r="F6348" s="6">
        <f>Table1[[#This Row],[Belastbaar loon]]-Table1[[#This Row],[Belasting]]</f>
        <v>45968.906999999999</v>
      </c>
      <c r="G6348" s="2">
        <f>(Table1[[#This Row],[Belastbaar loon]]-Table1[[#This Row],[Netto loon]])/Table1[[#This Row],[Belastbaar loon]]</f>
        <v>0.3552838389363403</v>
      </c>
      <c r="H6348" s="14">
        <f t="shared" ca="1" si="93"/>
        <v>25326.543000000001</v>
      </c>
      <c r="I6348" s="14">
        <f ca="1">IF(ROW()=2, Table1[[#This Row],[Netto loon]], INDIRECT(ADDRESS(ROW()-1,COLUMN(F:F))))</f>
        <v>45964.456999999995</v>
      </c>
      <c r="J6348" s="6">
        <f ca="1">IF(ROW()=2, 0, Table1[[#This Row],[Belastbaar loon]]-INDIRECT(ADDRESS(ROW()-1,COLUMN(A:A))))</f>
        <v>10</v>
      </c>
      <c r="K6348" s="6">
        <f ca="1">Table1[[#This Row],[Netto loon]]-Table1[[#This Row],[Netto vorige schijf]]</f>
        <v>4.4500000000043656</v>
      </c>
      <c r="L6348" s="2">
        <f ca="1">(Table1[[#This Row],[Bruto tov vorige schijf]]-Table1[[#This Row],[Netto tov vorige schijf]])/MAX(Table1[[#This Row],[Bruto tov vorige schijf]],1)</f>
        <v>0.5549999999995634</v>
      </c>
    </row>
    <row r="6349" spans="1:12" x14ac:dyDescent="0.25">
      <c r="A6349" s="14">
        <v>71311</v>
      </c>
      <c r="B6349" s="6">
        <f>LoonHeffing2020(Table1[[#This Row],[Belastbaar loon]])</f>
        <v>26975.222999999998</v>
      </c>
      <c r="C6349" s="6">
        <f>AlgemeneHeffingsKorting2020(Table1[[#This Row],[Belastbaar loon]])</f>
        <v>0</v>
      </c>
      <c r="D6349" s="14">
        <f>ArbeidsKorting2020(Table1[[#This Row],[Belastbaar loon]])</f>
        <v>1637.5800000000002</v>
      </c>
      <c r="E6349" s="14">
        <f>MAX(Table1[[#This Row],[Loonheffing]]-Table1[[#This Row],[Algemene Heffingskorting]]-Table1[[#This Row],[Arbeidskorting]],0)</f>
        <v>25337.642999999996</v>
      </c>
      <c r="F6349" s="6">
        <f>Table1[[#This Row],[Belastbaar loon]]-Table1[[#This Row],[Belasting]]</f>
        <v>45973.357000000004</v>
      </c>
      <c r="G6349" s="2">
        <f>(Table1[[#This Row],[Belastbaar loon]]-Table1[[#This Row],[Netto loon]])/Table1[[#This Row],[Belastbaar loon]]</f>
        <v>0.35531184529735943</v>
      </c>
      <c r="H6349" s="14">
        <f t="shared" ca="1" si="93"/>
        <v>25332.093000000001</v>
      </c>
      <c r="I6349" s="14">
        <f ca="1">IF(ROW()=2, Table1[[#This Row],[Netto loon]], INDIRECT(ADDRESS(ROW()-1,COLUMN(F:F))))</f>
        <v>45968.906999999999</v>
      </c>
      <c r="J6349" s="6">
        <f ca="1">IF(ROW()=2, 0, Table1[[#This Row],[Belastbaar loon]]-INDIRECT(ADDRESS(ROW()-1,COLUMN(A:A))))</f>
        <v>10</v>
      </c>
      <c r="K6349" s="6">
        <f ca="1">Table1[[#This Row],[Netto loon]]-Table1[[#This Row],[Netto vorige schijf]]</f>
        <v>4.4500000000043656</v>
      </c>
      <c r="L6349" s="2">
        <f ca="1">(Table1[[#This Row],[Bruto tov vorige schijf]]-Table1[[#This Row],[Netto tov vorige schijf]])/MAX(Table1[[#This Row],[Bruto tov vorige schijf]],1)</f>
        <v>0.5549999999995634</v>
      </c>
    </row>
    <row r="6350" spans="1:12" x14ac:dyDescent="0.25">
      <c r="A6350" s="14">
        <v>71321</v>
      </c>
      <c r="B6350" s="6">
        <f>LoonHeffing2020(Table1[[#This Row],[Belastbaar loon]])</f>
        <v>26980.172999999999</v>
      </c>
      <c r="C6350" s="6">
        <f>AlgemeneHeffingsKorting2020(Table1[[#This Row],[Belastbaar loon]])</f>
        <v>0</v>
      </c>
      <c r="D6350" s="14">
        <f>ArbeidsKorting2020(Table1[[#This Row],[Belastbaar loon]])</f>
        <v>1636.98</v>
      </c>
      <c r="E6350" s="14">
        <f>MAX(Table1[[#This Row],[Loonheffing]]-Table1[[#This Row],[Algemene Heffingskorting]]-Table1[[#This Row],[Arbeidskorting]],0)</f>
        <v>25343.192999999999</v>
      </c>
      <c r="F6350" s="6">
        <f>Table1[[#This Row],[Belastbaar loon]]-Table1[[#This Row],[Belasting]]</f>
        <v>45977.807000000001</v>
      </c>
      <c r="G6350" s="2">
        <f>(Table1[[#This Row],[Belastbaar loon]]-Table1[[#This Row],[Netto loon]])/Table1[[#This Row],[Belastbaar loon]]</f>
        <v>0.35533984380476996</v>
      </c>
      <c r="H6350" s="14">
        <f t="shared" ca="1" si="93"/>
        <v>25337.642999999996</v>
      </c>
      <c r="I6350" s="14">
        <f ca="1">IF(ROW()=2, Table1[[#This Row],[Netto loon]], INDIRECT(ADDRESS(ROW()-1,COLUMN(F:F))))</f>
        <v>45973.357000000004</v>
      </c>
      <c r="J6350" s="6">
        <f ca="1">IF(ROW()=2, 0, Table1[[#This Row],[Belastbaar loon]]-INDIRECT(ADDRESS(ROW()-1,COLUMN(A:A))))</f>
        <v>10</v>
      </c>
      <c r="K6350" s="6">
        <f ca="1">Table1[[#This Row],[Netto loon]]-Table1[[#This Row],[Netto vorige schijf]]</f>
        <v>4.4499999999970896</v>
      </c>
      <c r="L6350" s="2">
        <f ca="1">(Table1[[#This Row],[Bruto tov vorige schijf]]-Table1[[#This Row],[Netto tov vorige schijf]])/MAX(Table1[[#This Row],[Bruto tov vorige schijf]],1)</f>
        <v>0.55500000000029104</v>
      </c>
    </row>
    <row r="6351" spans="1:12" x14ac:dyDescent="0.25">
      <c r="A6351" s="14">
        <v>71331</v>
      </c>
      <c r="B6351" s="6">
        <f>LoonHeffing2020(Table1[[#This Row],[Belastbaar loon]])</f>
        <v>26985.123</v>
      </c>
      <c r="C6351" s="6">
        <f>AlgemeneHeffingsKorting2020(Table1[[#This Row],[Belastbaar loon]])</f>
        <v>0</v>
      </c>
      <c r="D6351" s="14">
        <f>ArbeidsKorting2020(Table1[[#This Row],[Belastbaar loon]])</f>
        <v>1636.38</v>
      </c>
      <c r="E6351" s="14">
        <f>MAX(Table1[[#This Row],[Loonheffing]]-Table1[[#This Row],[Algemene Heffingskorting]]-Table1[[#This Row],[Arbeidskorting]],0)</f>
        <v>25348.742999999999</v>
      </c>
      <c r="F6351" s="6">
        <f>Table1[[#This Row],[Belastbaar loon]]-Table1[[#This Row],[Belasting]]</f>
        <v>45982.256999999998</v>
      </c>
      <c r="G6351" s="2">
        <f>(Table1[[#This Row],[Belastbaar loon]]-Table1[[#This Row],[Netto loon]])/Table1[[#This Row],[Belastbaar loon]]</f>
        <v>0.35536783446187498</v>
      </c>
      <c r="H6351" s="14">
        <f t="shared" ca="1" si="93"/>
        <v>25343.192999999999</v>
      </c>
      <c r="I6351" s="14">
        <f ca="1">IF(ROW()=2, Table1[[#This Row],[Netto loon]], INDIRECT(ADDRESS(ROW()-1,COLUMN(F:F))))</f>
        <v>45977.807000000001</v>
      </c>
      <c r="J6351" s="6">
        <f ca="1">IF(ROW()=2, 0, Table1[[#This Row],[Belastbaar loon]]-INDIRECT(ADDRESS(ROW()-1,COLUMN(A:A))))</f>
        <v>10</v>
      </c>
      <c r="K6351" s="6">
        <f ca="1">Table1[[#This Row],[Netto loon]]-Table1[[#This Row],[Netto vorige schijf]]</f>
        <v>4.4499999999970896</v>
      </c>
      <c r="L6351" s="2">
        <f ca="1">(Table1[[#This Row],[Bruto tov vorige schijf]]-Table1[[#This Row],[Netto tov vorige schijf]])/MAX(Table1[[#This Row],[Bruto tov vorige schijf]],1)</f>
        <v>0.55500000000029104</v>
      </c>
    </row>
    <row r="6352" spans="1:12" x14ac:dyDescent="0.25">
      <c r="A6352" s="14">
        <v>71341</v>
      </c>
      <c r="B6352" s="6">
        <f>LoonHeffing2020(Table1[[#This Row],[Belastbaar loon]])</f>
        <v>26990.073</v>
      </c>
      <c r="C6352" s="6">
        <f>AlgemeneHeffingsKorting2020(Table1[[#This Row],[Belastbaar loon]])</f>
        <v>0</v>
      </c>
      <c r="D6352" s="14">
        <f>ArbeidsKorting2020(Table1[[#This Row],[Belastbaar loon]])</f>
        <v>1635.78</v>
      </c>
      <c r="E6352" s="14">
        <f>MAX(Table1[[#This Row],[Loonheffing]]-Table1[[#This Row],[Algemene Heffingskorting]]-Table1[[#This Row],[Arbeidskorting]],0)</f>
        <v>25354.293000000001</v>
      </c>
      <c r="F6352" s="6">
        <f>Table1[[#This Row],[Belastbaar loon]]-Table1[[#This Row],[Belasting]]</f>
        <v>45986.706999999995</v>
      </c>
      <c r="G6352" s="2">
        <f>(Table1[[#This Row],[Belastbaar loon]]-Table1[[#This Row],[Netto loon]])/Table1[[#This Row],[Belastbaar loon]]</f>
        <v>0.3553958172719755</v>
      </c>
      <c r="H6352" s="14">
        <f t="shared" ca="1" si="93"/>
        <v>25348.742999999999</v>
      </c>
      <c r="I6352" s="14">
        <f ca="1">IF(ROW()=2, Table1[[#This Row],[Netto loon]], INDIRECT(ADDRESS(ROW()-1,COLUMN(F:F))))</f>
        <v>45982.256999999998</v>
      </c>
      <c r="J6352" s="6">
        <f ca="1">IF(ROW()=2, 0, Table1[[#This Row],[Belastbaar loon]]-INDIRECT(ADDRESS(ROW()-1,COLUMN(A:A))))</f>
        <v>10</v>
      </c>
      <c r="K6352" s="6">
        <f ca="1">Table1[[#This Row],[Netto loon]]-Table1[[#This Row],[Netto vorige schijf]]</f>
        <v>4.4499999999970896</v>
      </c>
      <c r="L6352" s="2">
        <f ca="1">(Table1[[#This Row],[Bruto tov vorige schijf]]-Table1[[#This Row],[Netto tov vorige schijf]])/MAX(Table1[[#This Row],[Bruto tov vorige schijf]],1)</f>
        <v>0.55500000000029104</v>
      </c>
    </row>
    <row r="6353" spans="1:12" x14ac:dyDescent="0.25">
      <c r="A6353" s="14">
        <v>71351</v>
      </c>
      <c r="B6353" s="6">
        <f>LoonHeffing2020(Table1[[#This Row],[Belastbaar loon]])</f>
        <v>26995.023000000001</v>
      </c>
      <c r="C6353" s="6">
        <f>AlgemeneHeffingsKorting2020(Table1[[#This Row],[Belastbaar loon]])</f>
        <v>0</v>
      </c>
      <c r="D6353" s="14">
        <f>ArbeidsKorting2020(Table1[[#This Row],[Belastbaar loon]])</f>
        <v>1635.18</v>
      </c>
      <c r="E6353" s="14">
        <f>MAX(Table1[[#This Row],[Loonheffing]]-Table1[[#This Row],[Algemene Heffingskorting]]-Table1[[#This Row],[Arbeidskorting]],0)</f>
        <v>25359.843000000001</v>
      </c>
      <c r="F6353" s="6">
        <f>Table1[[#This Row],[Belastbaar loon]]-Table1[[#This Row],[Belasting]]</f>
        <v>45991.156999999999</v>
      </c>
      <c r="G6353" s="2">
        <f>(Table1[[#This Row],[Belastbaar loon]]-Table1[[#This Row],[Netto loon]])/Table1[[#This Row],[Belastbaar loon]]</f>
        <v>0.35542379223837089</v>
      </c>
      <c r="H6353" s="14">
        <f t="shared" ca="1" si="93"/>
        <v>25354.293000000001</v>
      </c>
      <c r="I6353" s="14">
        <f ca="1">IF(ROW()=2, Table1[[#This Row],[Netto loon]], INDIRECT(ADDRESS(ROW()-1,COLUMN(F:F))))</f>
        <v>45986.706999999995</v>
      </c>
      <c r="J6353" s="6">
        <f ca="1">IF(ROW()=2, 0, Table1[[#This Row],[Belastbaar loon]]-INDIRECT(ADDRESS(ROW()-1,COLUMN(A:A))))</f>
        <v>10</v>
      </c>
      <c r="K6353" s="6">
        <f ca="1">Table1[[#This Row],[Netto loon]]-Table1[[#This Row],[Netto vorige schijf]]</f>
        <v>4.4500000000043656</v>
      </c>
      <c r="L6353" s="2">
        <f ca="1">(Table1[[#This Row],[Bruto tov vorige schijf]]-Table1[[#This Row],[Netto tov vorige schijf]])/MAX(Table1[[#This Row],[Bruto tov vorige schijf]],1)</f>
        <v>0.5549999999995634</v>
      </c>
    </row>
    <row r="6354" spans="1:12" x14ac:dyDescent="0.25">
      <c r="A6354" s="14">
        <v>71361</v>
      </c>
      <c r="B6354" s="6">
        <f>LoonHeffing2020(Table1[[#This Row],[Belastbaar loon]])</f>
        <v>26999.972999999998</v>
      </c>
      <c r="C6354" s="6">
        <f>AlgemeneHeffingsKorting2020(Table1[[#This Row],[Belastbaar loon]])</f>
        <v>0</v>
      </c>
      <c r="D6354" s="14">
        <f>ArbeidsKorting2020(Table1[[#This Row],[Belastbaar loon]])</f>
        <v>1634.5800000000002</v>
      </c>
      <c r="E6354" s="14">
        <f>MAX(Table1[[#This Row],[Loonheffing]]-Table1[[#This Row],[Algemene Heffingskorting]]-Table1[[#This Row],[Arbeidskorting]],0)</f>
        <v>25365.392999999996</v>
      </c>
      <c r="F6354" s="6">
        <f>Table1[[#This Row],[Belastbaar loon]]-Table1[[#This Row],[Belasting]]</f>
        <v>45995.607000000004</v>
      </c>
      <c r="G6354" s="2">
        <f>(Table1[[#This Row],[Belastbaar loon]]-Table1[[#This Row],[Netto loon]])/Table1[[#This Row],[Belastbaar loon]]</f>
        <v>0.35545175936435863</v>
      </c>
      <c r="H6354" s="14">
        <f t="shared" ca="1" si="93"/>
        <v>25359.843000000001</v>
      </c>
      <c r="I6354" s="14">
        <f ca="1">IF(ROW()=2, Table1[[#This Row],[Netto loon]], INDIRECT(ADDRESS(ROW()-1,COLUMN(F:F))))</f>
        <v>45991.156999999999</v>
      </c>
      <c r="J6354" s="6">
        <f ca="1">IF(ROW()=2, 0, Table1[[#This Row],[Belastbaar loon]]-INDIRECT(ADDRESS(ROW()-1,COLUMN(A:A))))</f>
        <v>10</v>
      </c>
      <c r="K6354" s="6">
        <f ca="1">Table1[[#This Row],[Netto loon]]-Table1[[#This Row],[Netto vorige schijf]]</f>
        <v>4.4500000000043656</v>
      </c>
      <c r="L6354" s="2">
        <f ca="1">(Table1[[#This Row],[Bruto tov vorige schijf]]-Table1[[#This Row],[Netto tov vorige schijf]])/MAX(Table1[[#This Row],[Bruto tov vorige schijf]],1)</f>
        <v>0.5549999999995634</v>
      </c>
    </row>
    <row r="6355" spans="1:12" x14ac:dyDescent="0.25">
      <c r="A6355" s="14">
        <v>71371</v>
      </c>
      <c r="B6355" s="6">
        <f>LoonHeffing2020(Table1[[#This Row],[Belastbaar loon]])</f>
        <v>27004.922999999999</v>
      </c>
      <c r="C6355" s="6">
        <f>AlgemeneHeffingsKorting2020(Table1[[#This Row],[Belastbaar loon]])</f>
        <v>0</v>
      </c>
      <c r="D6355" s="14">
        <f>ArbeidsKorting2020(Table1[[#This Row],[Belastbaar loon]])</f>
        <v>1633.98</v>
      </c>
      <c r="E6355" s="14">
        <f>MAX(Table1[[#This Row],[Loonheffing]]-Table1[[#This Row],[Algemene Heffingskorting]]-Table1[[#This Row],[Arbeidskorting]],0)</f>
        <v>25370.942999999999</v>
      </c>
      <c r="F6355" s="6">
        <f>Table1[[#This Row],[Belastbaar loon]]-Table1[[#This Row],[Belasting]]</f>
        <v>46000.057000000001</v>
      </c>
      <c r="G6355" s="2">
        <f>(Table1[[#This Row],[Belastbaar loon]]-Table1[[#This Row],[Netto loon]])/Table1[[#This Row],[Belastbaar loon]]</f>
        <v>0.35547971865323452</v>
      </c>
      <c r="H6355" s="14">
        <f t="shared" ca="1" si="93"/>
        <v>25365.392999999996</v>
      </c>
      <c r="I6355" s="14">
        <f ca="1">IF(ROW()=2, Table1[[#This Row],[Netto loon]], INDIRECT(ADDRESS(ROW()-1,COLUMN(F:F))))</f>
        <v>45995.607000000004</v>
      </c>
      <c r="J6355" s="6">
        <f ca="1">IF(ROW()=2, 0, Table1[[#This Row],[Belastbaar loon]]-INDIRECT(ADDRESS(ROW()-1,COLUMN(A:A))))</f>
        <v>10</v>
      </c>
      <c r="K6355" s="6">
        <f ca="1">Table1[[#This Row],[Netto loon]]-Table1[[#This Row],[Netto vorige schijf]]</f>
        <v>4.4499999999970896</v>
      </c>
      <c r="L6355" s="2">
        <f ca="1">(Table1[[#This Row],[Bruto tov vorige schijf]]-Table1[[#This Row],[Netto tov vorige schijf]])/MAX(Table1[[#This Row],[Bruto tov vorige schijf]],1)</f>
        <v>0.55500000000029104</v>
      </c>
    </row>
    <row r="6356" spans="1:12" x14ac:dyDescent="0.25">
      <c r="A6356" s="14">
        <v>71381</v>
      </c>
      <c r="B6356" s="6">
        <f>LoonHeffing2020(Table1[[#This Row],[Belastbaar loon]])</f>
        <v>27009.873</v>
      </c>
      <c r="C6356" s="6">
        <f>AlgemeneHeffingsKorting2020(Table1[[#This Row],[Belastbaar loon]])</f>
        <v>0</v>
      </c>
      <c r="D6356" s="14">
        <f>ArbeidsKorting2020(Table1[[#This Row],[Belastbaar loon]])</f>
        <v>1633.38</v>
      </c>
      <c r="E6356" s="14">
        <f>MAX(Table1[[#This Row],[Loonheffing]]-Table1[[#This Row],[Algemene Heffingskorting]]-Table1[[#This Row],[Arbeidskorting]],0)</f>
        <v>25376.492999999999</v>
      </c>
      <c r="F6356" s="6">
        <f>Table1[[#This Row],[Belastbaar loon]]-Table1[[#This Row],[Belasting]]</f>
        <v>46004.506999999998</v>
      </c>
      <c r="G6356" s="2">
        <f>(Table1[[#This Row],[Belastbaar loon]]-Table1[[#This Row],[Netto loon]])/Table1[[#This Row],[Belastbaar loon]]</f>
        <v>0.35550767010829215</v>
      </c>
      <c r="H6356" s="14">
        <f t="shared" ca="1" si="93"/>
        <v>25370.942999999999</v>
      </c>
      <c r="I6356" s="14">
        <f ca="1">IF(ROW()=2, Table1[[#This Row],[Netto loon]], INDIRECT(ADDRESS(ROW()-1,COLUMN(F:F))))</f>
        <v>46000.057000000001</v>
      </c>
      <c r="J6356" s="6">
        <f ca="1">IF(ROW()=2, 0, Table1[[#This Row],[Belastbaar loon]]-INDIRECT(ADDRESS(ROW()-1,COLUMN(A:A))))</f>
        <v>10</v>
      </c>
      <c r="K6356" s="6">
        <f ca="1">Table1[[#This Row],[Netto loon]]-Table1[[#This Row],[Netto vorige schijf]]</f>
        <v>4.4499999999970896</v>
      </c>
      <c r="L6356" s="2">
        <f ca="1">(Table1[[#This Row],[Bruto tov vorige schijf]]-Table1[[#This Row],[Netto tov vorige schijf]])/MAX(Table1[[#This Row],[Bruto tov vorige schijf]],1)</f>
        <v>0.55500000000029104</v>
      </c>
    </row>
    <row r="6357" spans="1:12" x14ac:dyDescent="0.25">
      <c r="A6357" s="14">
        <v>71391</v>
      </c>
      <c r="B6357" s="6">
        <f>LoonHeffing2020(Table1[[#This Row],[Belastbaar loon]])</f>
        <v>27014.823</v>
      </c>
      <c r="C6357" s="6">
        <f>AlgemeneHeffingsKorting2020(Table1[[#This Row],[Belastbaar loon]])</f>
        <v>0</v>
      </c>
      <c r="D6357" s="14">
        <f>ArbeidsKorting2020(Table1[[#This Row],[Belastbaar loon]])</f>
        <v>1632.78</v>
      </c>
      <c r="E6357" s="14">
        <f>MAX(Table1[[#This Row],[Loonheffing]]-Table1[[#This Row],[Algemene Heffingskorting]]-Table1[[#This Row],[Arbeidskorting]],0)</f>
        <v>25382.043000000001</v>
      </c>
      <c r="F6357" s="6">
        <f>Table1[[#This Row],[Belastbaar loon]]-Table1[[#This Row],[Belasting]]</f>
        <v>46008.956999999995</v>
      </c>
      <c r="G6357" s="2">
        <f>(Table1[[#This Row],[Belastbaar loon]]-Table1[[#This Row],[Netto loon]])/Table1[[#This Row],[Belastbaar loon]]</f>
        <v>0.35553561373282355</v>
      </c>
      <c r="H6357" s="14">
        <f t="shared" ca="1" si="93"/>
        <v>25376.492999999999</v>
      </c>
      <c r="I6357" s="14">
        <f ca="1">IF(ROW()=2, Table1[[#This Row],[Netto loon]], INDIRECT(ADDRESS(ROW()-1,COLUMN(F:F))))</f>
        <v>46004.506999999998</v>
      </c>
      <c r="J6357" s="6">
        <f ca="1">IF(ROW()=2, 0, Table1[[#This Row],[Belastbaar loon]]-INDIRECT(ADDRESS(ROW()-1,COLUMN(A:A))))</f>
        <v>10</v>
      </c>
      <c r="K6357" s="6">
        <f ca="1">Table1[[#This Row],[Netto loon]]-Table1[[#This Row],[Netto vorige schijf]]</f>
        <v>4.4499999999970896</v>
      </c>
      <c r="L6357" s="2">
        <f ca="1">(Table1[[#This Row],[Bruto tov vorige schijf]]-Table1[[#This Row],[Netto tov vorige schijf]])/MAX(Table1[[#This Row],[Bruto tov vorige schijf]],1)</f>
        <v>0.55500000000029104</v>
      </c>
    </row>
    <row r="6358" spans="1:12" x14ac:dyDescent="0.25">
      <c r="A6358" s="14">
        <v>71401</v>
      </c>
      <c r="B6358" s="6">
        <f>LoonHeffing2020(Table1[[#This Row],[Belastbaar loon]])</f>
        <v>27019.773000000001</v>
      </c>
      <c r="C6358" s="6">
        <f>AlgemeneHeffingsKorting2020(Table1[[#This Row],[Belastbaar loon]])</f>
        <v>0</v>
      </c>
      <c r="D6358" s="14">
        <f>ArbeidsKorting2020(Table1[[#This Row],[Belastbaar loon]])</f>
        <v>1632.18</v>
      </c>
      <c r="E6358" s="14">
        <f>MAX(Table1[[#This Row],[Loonheffing]]-Table1[[#This Row],[Algemene Heffingskorting]]-Table1[[#This Row],[Arbeidskorting]],0)</f>
        <v>25387.593000000001</v>
      </c>
      <c r="F6358" s="6">
        <f>Table1[[#This Row],[Belastbaar loon]]-Table1[[#This Row],[Belasting]]</f>
        <v>46013.406999999999</v>
      </c>
      <c r="G6358" s="2">
        <f>(Table1[[#This Row],[Belastbaar loon]]-Table1[[#This Row],[Netto loon]])/Table1[[#This Row],[Belastbaar loon]]</f>
        <v>0.35556354953011865</v>
      </c>
      <c r="H6358" s="14">
        <f t="shared" ca="1" si="93"/>
        <v>25382.043000000001</v>
      </c>
      <c r="I6358" s="14">
        <f ca="1">IF(ROW()=2, Table1[[#This Row],[Netto loon]], INDIRECT(ADDRESS(ROW()-1,COLUMN(F:F))))</f>
        <v>46008.956999999995</v>
      </c>
      <c r="J6358" s="6">
        <f ca="1">IF(ROW()=2, 0, Table1[[#This Row],[Belastbaar loon]]-INDIRECT(ADDRESS(ROW()-1,COLUMN(A:A))))</f>
        <v>10</v>
      </c>
      <c r="K6358" s="6">
        <f ca="1">Table1[[#This Row],[Netto loon]]-Table1[[#This Row],[Netto vorige schijf]]</f>
        <v>4.4500000000043656</v>
      </c>
      <c r="L6358" s="2">
        <f ca="1">(Table1[[#This Row],[Bruto tov vorige schijf]]-Table1[[#This Row],[Netto tov vorige schijf]])/MAX(Table1[[#This Row],[Bruto tov vorige schijf]],1)</f>
        <v>0.5549999999995634</v>
      </c>
    </row>
    <row r="6359" spans="1:12" x14ac:dyDescent="0.25">
      <c r="A6359" s="14">
        <v>71411</v>
      </c>
      <c r="B6359" s="6">
        <f>LoonHeffing2020(Table1[[#This Row],[Belastbaar loon]])</f>
        <v>27024.722999999998</v>
      </c>
      <c r="C6359" s="6">
        <f>AlgemeneHeffingsKorting2020(Table1[[#This Row],[Belastbaar loon]])</f>
        <v>0</v>
      </c>
      <c r="D6359" s="14">
        <f>ArbeidsKorting2020(Table1[[#This Row],[Belastbaar loon]])</f>
        <v>1631.5800000000002</v>
      </c>
      <c r="E6359" s="14">
        <f>MAX(Table1[[#This Row],[Loonheffing]]-Table1[[#This Row],[Algemene Heffingskorting]]-Table1[[#This Row],[Arbeidskorting]],0)</f>
        <v>25393.142999999996</v>
      </c>
      <c r="F6359" s="6">
        <f>Table1[[#This Row],[Belastbaar loon]]-Table1[[#This Row],[Belasting]]</f>
        <v>46017.857000000004</v>
      </c>
      <c r="G6359" s="2">
        <f>(Table1[[#This Row],[Belastbaar loon]]-Table1[[#This Row],[Netto loon]])/Table1[[#This Row],[Belastbaar loon]]</f>
        <v>0.35559147750346581</v>
      </c>
      <c r="H6359" s="14">
        <f t="shared" ca="1" si="93"/>
        <v>25387.593000000001</v>
      </c>
      <c r="I6359" s="14">
        <f ca="1">IF(ROW()=2, Table1[[#This Row],[Netto loon]], INDIRECT(ADDRESS(ROW()-1,COLUMN(F:F))))</f>
        <v>46013.406999999999</v>
      </c>
      <c r="J6359" s="6">
        <f ca="1">IF(ROW()=2, 0, Table1[[#This Row],[Belastbaar loon]]-INDIRECT(ADDRESS(ROW()-1,COLUMN(A:A))))</f>
        <v>10</v>
      </c>
      <c r="K6359" s="6">
        <f ca="1">Table1[[#This Row],[Netto loon]]-Table1[[#This Row],[Netto vorige schijf]]</f>
        <v>4.4500000000043656</v>
      </c>
      <c r="L6359" s="2">
        <f ca="1">(Table1[[#This Row],[Bruto tov vorige schijf]]-Table1[[#This Row],[Netto tov vorige schijf]])/MAX(Table1[[#This Row],[Bruto tov vorige schijf]],1)</f>
        <v>0.5549999999995634</v>
      </c>
    </row>
    <row r="6360" spans="1:12" x14ac:dyDescent="0.25">
      <c r="A6360" s="14">
        <v>71421</v>
      </c>
      <c r="B6360" s="6">
        <f>LoonHeffing2020(Table1[[#This Row],[Belastbaar loon]])</f>
        <v>27029.672999999999</v>
      </c>
      <c r="C6360" s="6">
        <f>AlgemeneHeffingsKorting2020(Table1[[#This Row],[Belastbaar loon]])</f>
        <v>0</v>
      </c>
      <c r="D6360" s="14">
        <f>ArbeidsKorting2020(Table1[[#This Row],[Belastbaar loon]])</f>
        <v>1630.98</v>
      </c>
      <c r="E6360" s="14">
        <f>MAX(Table1[[#This Row],[Loonheffing]]-Table1[[#This Row],[Algemene Heffingskorting]]-Table1[[#This Row],[Arbeidskorting]],0)</f>
        <v>25398.692999999999</v>
      </c>
      <c r="F6360" s="6">
        <f>Table1[[#This Row],[Belastbaar loon]]-Table1[[#This Row],[Belasting]]</f>
        <v>46022.307000000001</v>
      </c>
      <c r="G6360" s="2">
        <f>(Table1[[#This Row],[Belastbaar loon]]-Table1[[#This Row],[Netto loon]])/Table1[[#This Row],[Belastbaar loon]]</f>
        <v>0.35561939765615153</v>
      </c>
      <c r="H6360" s="14">
        <f t="shared" ca="1" si="93"/>
        <v>25393.142999999996</v>
      </c>
      <c r="I6360" s="14">
        <f ca="1">IF(ROW()=2, Table1[[#This Row],[Netto loon]], INDIRECT(ADDRESS(ROW()-1,COLUMN(F:F))))</f>
        <v>46017.857000000004</v>
      </c>
      <c r="J6360" s="6">
        <f ca="1">IF(ROW()=2, 0, Table1[[#This Row],[Belastbaar loon]]-INDIRECT(ADDRESS(ROW()-1,COLUMN(A:A))))</f>
        <v>10</v>
      </c>
      <c r="K6360" s="6">
        <f ca="1">Table1[[#This Row],[Netto loon]]-Table1[[#This Row],[Netto vorige schijf]]</f>
        <v>4.4499999999970896</v>
      </c>
      <c r="L6360" s="2">
        <f ca="1">(Table1[[#This Row],[Bruto tov vorige schijf]]-Table1[[#This Row],[Netto tov vorige schijf]])/MAX(Table1[[#This Row],[Bruto tov vorige schijf]],1)</f>
        <v>0.55500000000029104</v>
      </c>
    </row>
    <row r="6361" spans="1:12" x14ac:dyDescent="0.25">
      <c r="A6361" s="14">
        <v>71431</v>
      </c>
      <c r="B6361" s="6">
        <f>LoonHeffing2020(Table1[[#This Row],[Belastbaar loon]])</f>
        <v>27034.623</v>
      </c>
      <c r="C6361" s="6">
        <f>AlgemeneHeffingsKorting2020(Table1[[#This Row],[Belastbaar loon]])</f>
        <v>0</v>
      </c>
      <c r="D6361" s="14">
        <f>ArbeidsKorting2020(Table1[[#This Row],[Belastbaar loon]])</f>
        <v>1630.38</v>
      </c>
      <c r="E6361" s="14">
        <f>MAX(Table1[[#This Row],[Loonheffing]]-Table1[[#This Row],[Algemene Heffingskorting]]-Table1[[#This Row],[Arbeidskorting]],0)</f>
        <v>25404.242999999999</v>
      </c>
      <c r="F6361" s="6">
        <f>Table1[[#This Row],[Belastbaar loon]]-Table1[[#This Row],[Belasting]]</f>
        <v>46026.756999999998</v>
      </c>
      <c r="G6361" s="2">
        <f>(Table1[[#This Row],[Belastbaar loon]]-Table1[[#This Row],[Netto loon]])/Table1[[#This Row],[Belastbaar loon]]</f>
        <v>0.35564730999146033</v>
      </c>
      <c r="H6361" s="14">
        <f t="shared" ca="1" si="93"/>
        <v>25398.692999999999</v>
      </c>
      <c r="I6361" s="14">
        <f ca="1">IF(ROW()=2, Table1[[#This Row],[Netto loon]], INDIRECT(ADDRESS(ROW()-1,COLUMN(F:F))))</f>
        <v>46022.307000000001</v>
      </c>
      <c r="J6361" s="6">
        <f ca="1">IF(ROW()=2, 0, Table1[[#This Row],[Belastbaar loon]]-INDIRECT(ADDRESS(ROW()-1,COLUMN(A:A))))</f>
        <v>10</v>
      </c>
      <c r="K6361" s="6">
        <f ca="1">Table1[[#This Row],[Netto loon]]-Table1[[#This Row],[Netto vorige schijf]]</f>
        <v>4.4499999999970896</v>
      </c>
      <c r="L6361" s="2">
        <f ca="1">(Table1[[#This Row],[Bruto tov vorige schijf]]-Table1[[#This Row],[Netto tov vorige schijf]])/MAX(Table1[[#This Row],[Bruto tov vorige schijf]],1)</f>
        <v>0.55500000000029104</v>
      </c>
    </row>
    <row r="6362" spans="1:12" x14ac:dyDescent="0.25">
      <c r="A6362" s="14">
        <v>71441</v>
      </c>
      <c r="B6362" s="6">
        <f>LoonHeffing2020(Table1[[#This Row],[Belastbaar loon]])</f>
        <v>27039.573</v>
      </c>
      <c r="C6362" s="6">
        <f>AlgemeneHeffingsKorting2020(Table1[[#This Row],[Belastbaar loon]])</f>
        <v>0</v>
      </c>
      <c r="D6362" s="14">
        <f>ArbeidsKorting2020(Table1[[#This Row],[Belastbaar loon]])</f>
        <v>1629.78</v>
      </c>
      <c r="E6362" s="14">
        <f>MAX(Table1[[#This Row],[Loonheffing]]-Table1[[#This Row],[Algemene Heffingskorting]]-Table1[[#This Row],[Arbeidskorting]],0)</f>
        <v>25409.793000000001</v>
      </c>
      <c r="F6362" s="6">
        <f>Table1[[#This Row],[Belastbaar loon]]-Table1[[#This Row],[Belasting]]</f>
        <v>46031.206999999995</v>
      </c>
      <c r="G6362" s="2">
        <f>(Table1[[#This Row],[Belastbaar loon]]-Table1[[#This Row],[Netto loon]])/Table1[[#This Row],[Belastbaar loon]]</f>
        <v>0.35567521451267486</v>
      </c>
      <c r="H6362" s="14">
        <f t="shared" ref="H6362:H6425" ca="1" si="94">IF(ROW()=2, 0, INDIRECT(ADDRESS(ROW()-1,COLUMN(E:E))))</f>
        <v>25404.242999999999</v>
      </c>
      <c r="I6362" s="14">
        <f ca="1">IF(ROW()=2, Table1[[#This Row],[Netto loon]], INDIRECT(ADDRESS(ROW()-1,COLUMN(F:F))))</f>
        <v>46026.756999999998</v>
      </c>
      <c r="J6362" s="6">
        <f ca="1">IF(ROW()=2, 0, Table1[[#This Row],[Belastbaar loon]]-INDIRECT(ADDRESS(ROW()-1,COLUMN(A:A))))</f>
        <v>10</v>
      </c>
      <c r="K6362" s="6">
        <f ca="1">Table1[[#This Row],[Netto loon]]-Table1[[#This Row],[Netto vorige schijf]]</f>
        <v>4.4499999999970896</v>
      </c>
      <c r="L6362" s="2">
        <f ca="1">(Table1[[#This Row],[Bruto tov vorige schijf]]-Table1[[#This Row],[Netto tov vorige schijf]])/MAX(Table1[[#This Row],[Bruto tov vorige schijf]],1)</f>
        <v>0.55500000000029104</v>
      </c>
    </row>
    <row r="6363" spans="1:12" x14ac:dyDescent="0.25">
      <c r="A6363" s="14">
        <v>71451</v>
      </c>
      <c r="B6363" s="6">
        <f>LoonHeffing2020(Table1[[#This Row],[Belastbaar loon]])</f>
        <v>27044.523000000001</v>
      </c>
      <c r="C6363" s="6">
        <f>AlgemeneHeffingsKorting2020(Table1[[#This Row],[Belastbaar loon]])</f>
        <v>0</v>
      </c>
      <c r="D6363" s="14">
        <f>ArbeidsKorting2020(Table1[[#This Row],[Belastbaar loon]])</f>
        <v>1629.18</v>
      </c>
      <c r="E6363" s="14">
        <f>MAX(Table1[[#This Row],[Loonheffing]]-Table1[[#This Row],[Algemene Heffingskorting]]-Table1[[#This Row],[Arbeidskorting]],0)</f>
        <v>25415.343000000001</v>
      </c>
      <c r="F6363" s="6">
        <f>Table1[[#This Row],[Belastbaar loon]]-Table1[[#This Row],[Belasting]]</f>
        <v>46035.656999999999</v>
      </c>
      <c r="G6363" s="2">
        <f>(Table1[[#This Row],[Belastbaar loon]]-Table1[[#This Row],[Netto loon]])/Table1[[#This Row],[Belastbaar loon]]</f>
        <v>0.35570311122307596</v>
      </c>
      <c r="H6363" s="14">
        <f t="shared" ca="1" si="94"/>
        <v>25409.793000000001</v>
      </c>
      <c r="I6363" s="14">
        <f ca="1">IF(ROW()=2, Table1[[#This Row],[Netto loon]], INDIRECT(ADDRESS(ROW()-1,COLUMN(F:F))))</f>
        <v>46031.206999999995</v>
      </c>
      <c r="J6363" s="6">
        <f ca="1">IF(ROW()=2, 0, Table1[[#This Row],[Belastbaar loon]]-INDIRECT(ADDRESS(ROW()-1,COLUMN(A:A))))</f>
        <v>10</v>
      </c>
      <c r="K6363" s="6">
        <f ca="1">Table1[[#This Row],[Netto loon]]-Table1[[#This Row],[Netto vorige schijf]]</f>
        <v>4.4500000000043656</v>
      </c>
      <c r="L6363" s="2">
        <f ca="1">(Table1[[#This Row],[Bruto tov vorige schijf]]-Table1[[#This Row],[Netto tov vorige schijf]])/MAX(Table1[[#This Row],[Bruto tov vorige schijf]],1)</f>
        <v>0.5549999999995634</v>
      </c>
    </row>
    <row r="6364" spans="1:12" x14ac:dyDescent="0.25">
      <c r="A6364" s="14">
        <v>71461</v>
      </c>
      <c r="B6364" s="6">
        <f>LoonHeffing2020(Table1[[#This Row],[Belastbaar loon]])</f>
        <v>27049.472999999998</v>
      </c>
      <c r="C6364" s="6">
        <f>AlgemeneHeffingsKorting2020(Table1[[#This Row],[Belastbaar loon]])</f>
        <v>0</v>
      </c>
      <c r="D6364" s="14">
        <f>ArbeidsKorting2020(Table1[[#This Row],[Belastbaar loon]])</f>
        <v>1628.5800000000002</v>
      </c>
      <c r="E6364" s="14">
        <f>MAX(Table1[[#This Row],[Loonheffing]]-Table1[[#This Row],[Algemene Heffingskorting]]-Table1[[#This Row],[Arbeidskorting]],0)</f>
        <v>25420.892999999996</v>
      </c>
      <c r="F6364" s="6">
        <f>Table1[[#This Row],[Belastbaar loon]]-Table1[[#This Row],[Belasting]]</f>
        <v>46040.107000000004</v>
      </c>
      <c r="G6364" s="2">
        <f>(Table1[[#This Row],[Belastbaar loon]]-Table1[[#This Row],[Netto loon]])/Table1[[#This Row],[Belastbaar loon]]</f>
        <v>0.35573100012594278</v>
      </c>
      <c r="H6364" s="14">
        <f t="shared" ca="1" si="94"/>
        <v>25415.343000000001</v>
      </c>
      <c r="I6364" s="14">
        <f ca="1">IF(ROW()=2, Table1[[#This Row],[Netto loon]], INDIRECT(ADDRESS(ROW()-1,COLUMN(F:F))))</f>
        <v>46035.656999999999</v>
      </c>
      <c r="J6364" s="6">
        <f ca="1">IF(ROW()=2, 0, Table1[[#This Row],[Belastbaar loon]]-INDIRECT(ADDRESS(ROW()-1,COLUMN(A:A))))</f>
        <v>10</v>
      </c>
      <c r="K6364" s="6">
        <f ca="1">Table1[[#This Row],[Netto loon]]-Table1[[#This Row],[Netto vorige schijf]]</f>
        <v>4.4500000000043656</v>
      </c>
      <c r="L6364" s="2">
        <f ca="1">(Table1[[#This Row],[Bruto tov vorige schijf]]-Table1[[#This Row],[Netto tov vorige schijf]])/MAX(Table1[[#This Row],[Bruto tov vorige schijf]],1)</f>
        <v>0.5549999999995634</v>
      </c>
    </row>
    <row r="6365" spans="1:12" x14ac:dyDescent="0.25">
      <c r="A6365" s="14">
        <v>71471</v>
      </c>
      <c r="B6365" s="6">
        <f>LoonHeffing2020(Table1[[#This Row],[Belastbaar loon]])</f>
        <v>27054.422999999999</v>
      </c>
      <c r="C6365" s="6">
        <f>AlgemeneHeffingsKorting2020(Table1[[#This Row],[Belastbaar loon]])</f>
        <v>0</v>
      </c>
      <c r="D6365" s="14">
        <f>ArbeidsKorting2020(Table1[[#This Row],[Belastbaar loon]])</f>
        <v>1627.98</v>
      </c>
      <c r="E6365" s="14">
        <f>MAX(Table1[[#This Row],[Loonheffing]]-Table1[[#This Row],[Algemene Heffingskorting]]-Table1[[#This Row],[Arbeidskorting]],0)</f>
        <v>25426.442999999999</v>
      </c>
      <c r="F6365" s="6">
        <f>Table1[[#This Row],[Belastbaar loon]]-Table1[[#This Row],[Belasting]]</f>
        <v>46044.557000000001</v>
      </c>
      <c r="G6365" s="2">
        <f>(Table1[[#This Row],[Belastbaar loon]]-Table1[[#This Row],[Netto loon]])/Table1[[#This Row],[Belastbaar loon]]</f>
        <v>0.35575888122455263</v>
      </c>
      <c r="H6365" s="14">
        <f t="shared" ca="1" si="94"/>
        <v>25420.892999999996</v>
      </c>
      <c r="I6365" s="14">
        <f ca="1">IF(ROW()=2, Table1[[#This Row],[Netto loon]], INDIRECT(ADDRESS(ROW()-1,COLUMN(F:F))))</f>
        <v>46040.107000000004</v>
      </c>
      <c r="J6365" s="6">
        <f ca="1">IF(ROW()=2, 0, Table1[[#This Row],[Belastbaar loon]]-INDIRECT(ADDRESS(ROW()-1,COLUMN(A:A))))</f>
        <v>10</v>
      </c>
      <c r="K6365" s="6">
        <f ca="1">Table1[[#This Row],[Netto loon]]-Table1[[#This Row],[Netto vorige schijf]]</f>
        <v>4.4499999999970896</v>
      </c>
      <c r="L6365" s="2">
        <f ca="1">(Table1[[#This Row],[Bruto tov vorige schijf]]-Table1[[#This Row],[Netto tov vorige schijf]])/MAX(Table1[[#This Row],[Bruto tov vorige schijf]],1)</f>
        <v>0.55500000000029104</v>
      </c>
    </row>
    <row r="6366" spans="1:12" x14ac:dyDescent="0.25">
      <c r="A6366" s="14">
        <v>71481</v>
      </c>
      <c r="B6366" s="6">
        <f>LoonHeffing2020(Table1[[#This Row],[Belastbaar loon]])</f>
        <v>27059.373</v>
      </c>
      <c r="C6366" s="6">
        <f>AlgemeneHeffingsKorting2020(Table1[[#This Row],[Belastbaar loon]])</f>
        <v>0</v>
      </c>
      <c r="D6366" s="14">
        <f>ArbeidsKorting2020(Table1[[#This Row],[Belastbaar loon]])</f>
        <v>1627.38</v>
      </c>
      <c r="E6366" s="14">
        <f>MAX(Table1[[#This Row],[Loonheffing]]-Table1[[#This Row],[Algemene Heffingskorting]]-Table1[[#This Row],[Arbeidskorting]],0)</f>
        <v>25431.992999999999</v>
      </c>
      <c r="F6366" s="6">
        <f>Table1[[#This Row],[Belastbaar loon]]-Table1[[#This Row],[Belasting]]</f>
        <v>46049.006999999998</v>
      </c>
      <c r="G6366" s="2">
        <f>(Table1[[#This Row],[Belastbaar loon]]-Table1[[#This Row],[Netto loon]])/Table1[[#This Row],[Belastbaar loon]]</f>
        <v>0.35578675452218073</v>
      </c>
      <c r="H6366" s="14">
        <f t="shared" ca="1" si="94"/>
        <v>25426.442999999999</v>
      </c>
      <c r="I6366" s="14">
        <f ca="1">IF(ROW()=2, Table1[[#This Row],[Netto loon]], INDIRECT(ADDRESS(ROW()-1,COLUMN(F:F))))</f>
        <v>46044.557000000001</v>
      </c>
      <c r="J6366" s="6">
        <f ca="1">IF(ROW()=2, 0, Table1[[#This Row],[Belastbaar loon]]-INDIRECT(ADDRESS(ROW()-1,COLUMN(A:A))))</f>
        <v>10</v>
      </c>
      <c r="K6366" s="6">
        <f ca="1">Table1[[#This Row],[Netto loon]]-Table1[[#This Row],[Netto vorige schijf]]</f>
        <v>4.4499999999970896</v>
      </c>
      <c r="L6366" s="2">
        <f ca="1">(Table1[[#This Row],[Bruto tov vorige schijf]]-Table1[[#This Row],[Netto tov vorige schijf]])/MAX(Table1[[#This Row],[Bruto tov vorige schijf]],1)</f>
        <v>0.55500000000029104</v>
      </c>
    </row>
    <row r="6367" spans="1:12" x14ac:dyDescent="0.25">
      <c r="A6367" s="14">
        <v>71491</v>
      </c>
      <c r="B6367" s="6">
        <f>LoonHeffing2020(Table1[[#This Row],[Belastbaar loon]])</f>
        <v>27064.323</v>
      </c>
      <c r="C6367" s="6">
        <f>AlgemeneHeffingsKorting2020(Table1[[#This Row],[Belastbaar loon]])</f>
        <v>0</v>
      </c>
      <c r="D6367" s="14">
        <f>ArbeidsKorting2020(Table1[[#This Row],[Belastbaar loon]])</f>
        <v>1626.78</v>
      </c>
      <c r="E6367" s="14">
        <f>MAX(Table1[[#This Row],[Loonheffing]]-Table1[[#This Row],[Algemene Heffingskorting]]-Table1[[#This Row],[Arbeidskorting]],0)</f>
        <v>25437.543000000001</v>
      </c>
      <c r="F6367" s="6">
        <f>Table1[[#This Row],[Belastbaar loon]]-Table1[[#This Row],[Belasting]]</f>
        <v>46053.456999999995</v>
      </c>
      <c r="G6367" s="2">
        <f>(Table1[[#This Row],[Belastbaar loon]]-Table1[[#This Row],[Netto loon]])/Table1[[#This Row],[Belastbaar loon]]</f>
        <v>0.35581462002210074</v>
      </c>
      <c r="H6367" s="14">
        <f t="shared" ca="1" si="94"/>
        <v>25431.992999999999</v>
      </c>
      <c r="I6367" s="14">
        <f ca="1">IF(ROW()=2, Table1[[#This Row],[Netto loon]], INDIRECT(ADDRESS(ROW()-1,COLUMN(F:F))))</f>
        <v>46049.006999999998</v>
      </c>
      <c r="J6367" s="6">
        <f ca="1">IF(ROW()=2, 0, Table1[[#This Row],[Belastbaar loon]]-INDIRECT(ADDRESS(ROW()-1,COLUMN(A:A))))</f>
        <v>10</v>
      </c>
      <c r="K6367" s="6">
        <f ca="1">Table1[[#This Row],[Netto loon]]-Table1[[#This Row],[Netto vorige schijf]]</f>
        <v>4.4499999999970896</v>
      </c>
      <c r="L6367" s="2">
        <f ca="1">(Table1[[#This Row],[Bruto tov vorige schijf]]-Table1[[#This Row],[Netto tov vorige schijf]])/MAX(Table1[[#This Row],[Bruto tov vorige schijf]],1)</f>
        <v>0.55500000000029104</v>
      </c>
    </row>
    <row r="6368" spans="1:12" x14ac:dyDescent="0.25">
      <c r="A6368" s="14">
        <v>71501</v>
      </c>
      <c r="B6368" s="6">
        <f>LoonHeffing2020(Table1[[#This Row],[Belastbaar loon]])</f>
        <v>27069.273000000001</v>
      </c>
      <c r="C6368" s="6">
        <f>AlgemeneHeffingsKorting2020(Table1[[#This Row],[Belastbaar loon]])</f>
        <v>0</v>
      </c>
      <c r="D6368" s="14">
        <f>ArbeidsKorting2020(Table1[[#This Row],[Belastbaar loon]])</f>
        <v>1626.18</v>
      </c>
      <c r="E6368" s="14">
        <f>MAX(Table1[[#This Row],[Loonheffing]]-Table1[[#This Row],[Algemene Heffingskorting]]-Table1[[#This Row],[Arbeidskorting]],0)</f>
        <v>25443.093000000001</v>
      </c>
      <c r="F6368" s="6">
        <f>Table1[[#This Row],[Belastbaar loon]]-Table1[[#This Row],[Belasting]]</f>
        <v>46057.906999999999</v>
      </c>
      <c r="G6368" s="2">
        <f>(Table1[[#This Row],[Belastbaar loon]]-Table1[[#This Row],[Netto loon]])/Table1[[#This Row],[Belastbaar loon]]</f>
        <v>0.35584247772758426</v>
      </c>
      <c r="H6368" s="14">
        <f t="shared" ca="1" si="94"/>
        <v>25437.543000000001</v>
      </c>
      <c r="I6368" s="14">
        <f ca="1">IF(ROW()=2, Table1[[#This Row],[Netto loon]], INDIRECT(ADDRESS(ROW()-1,COLUMN(F:F))))</f>
        <v>46053.456999999995</v>
      </c>
      <c r="J6368" s="6">
        <f ca="1">IF(ROW()=2, 0, Table1[[#This Row],[Belastbaar loon]]-INDIRECT(ADDRESS(ROW()-1,COLUMN(A:A))))</f>
        <v>10</v>
      </c>
      <c r="K6368" s="6">
        <f ca="1">Table1[[#This Row],[Netto loon]]-Table1[[#This Row],[Netto vorige schijf]]</f>
        <v>4.4500000000043656</v>
      </c>
      <c r="L6368" s="2">
        <f ca="1">(Table1[[#This Row],[Bruto tov vorige schijf]]-Table1[[#This Row],[Netto tov vorige schijf]])/MAX(Table1[[#This Row],[Bruto tov vorige schijf]],1)</f>
        <v>0.5549999999995634</v>
      </c>
    </row>
    <row r="6369" spans="1:12" x14ac:dyDescent="0.25">
      <c r="A6369" s="14">
        <v>71511</v>
      </c>
      <c r="B6369" s="6">
        <f>LoonHeffing2020(Table1[[#This Row],[Belastbaar loon]])</f>
        <v>27074.222999999998</v>
      </c>
      <c r="C6369" s="6">
        <f>AlgemeneHeffingsKorting2020(Table1[[#This Row],[Belastbaar loon]])</f>
        <v>0</v>
      </c>
      <c r="D6369" s="14">
        <f>ArbeidsKorting2020(Table1[[#This Row],[Belastbaar loon]])</f>
        <v>1625.5800000000002</v>
      </c>
      <c r="E6369" s="14">
        <f>MAX(Table1[[#This Row],[Loonheffing]]-Table1[[#This Row],[Algemene Heffingskorting]]-Table1[[#This Row],[Arbeidskorting]],0)</f>
        <v>25448.642999999996</v>
      </c>
      <c r="F6369" s="6">
        <f>Table1[[#This Row],[Belastbaar loon]]-Table1[[#This Row],[Belasting]]</f>
        <v>46062.357000000004</v>
      </c>
      <c r="G6369" s="2">
        <f>(Table1[[#This Row],[Belastbaar loon]]-Table1[[#This Row],[Netto loon]])/Table1[[#This Row],[Belastbaar loon]]</f>
        <v>0.35587032764190119</v>
      </c>
      <c r="H6369" s="14">
        <f t="shared" ca="1" si="94"/>
        <v>25443.093000000001</v>
      </c>
      <c r="I6369" s="14">
        <f ca="1">IF(ROW()=2, Table1[[#This Row],[Netto loon]], INDIRECT(ADDRESS(ROW()-1,COLUMN(F:F))))</f>
        <v>46057.906999999999</v>
      </c>
      <c r="J6369" s="6">
        <f ca="1">IF(ROW()=2, 0, Table1[[#This Row],[Belastbaar loon]]-INDIRECT(ADDRESS(ROW()-1,COLUMN(A:A))))</f>
        <v>10</v>
      </c>
      <c r="K6369" s="6">
        <f ca="1">Table1[[#This Row],[Netto loon]]-Table1[[#This Row],[Netto vorige schijf]]</f>
        <v>4.4500000000043656</v>
      </c>
      <c r="L6369" s="2">
        <f ca="1">(Table1[[#This Row],[Bruto tov vorige schijf]]-Table1[[#This Row],[Netto tov vorige schijf]])/MAX(Table1[[#This Row],[Bruto tov vorige schijf]],1)</f>
        <v>0.5549999999995634</v>
      </c>
    </row>
    <row r="6370" spans="1:12" x14ac:dyDescent="0.25">
      <c r="A6370" s="14">
        <v>71521</v>
      </c>
      <c r="B6370" s="6">
        <f>LoonHeffing2020(Table1[[#This Row],[Belastbaar loon]])</f>
        <v>27079.172999999999</v>
      </c>
      <c r="C6370" s="6">
        <f>AlgemeneHeffingsKorting2020(Table1[[#This Row],[Belastbaar loon]])</f>
        <v>0</v>
      </c>
      <c r="D6370" s="14">
        <f>ArbeidsKorting2020(Table1[[#This Row],[Belastbaar loon]])</f>
        <v>1624.98</v>
      </c>
      <c r="E6370" s="14">
        <f>MAX(Table1[[#This Row],[Loonheffing]]-Table1[[#This Row],[Algemene Heffingskorting]]-Table1[[#This Row],[Arbeidskorting]],0)</f>
        <v>25454.192999999999</v>
      </c>
      <c r="F6370" s="6">
        <f>Table1[[#This Row],[Belastbaar loon]]-Table1[[#This Row],[Belasting]]</f>
        <v>46066.807000000001</v>
      </c>
      <c r="G6370" s="2">
        <f>(Table1[[#This Row],[Belastbaar loon]]-Table1[[#This Row],[Netto loon]])/Table1[[#This Row],[Belastbaar loon]]</f>
        <v>0.35589816976831978</v>
      </c>
      <c r="H6370" s="14">
        <f t="shared" ca="1" si="94"/>
        <v>25448.642999999996</v>
      </c>
      <c r="I6370" s="14">
        <f ca="1">IF(ROW()=2, Table1[[#This Row],[Netto loon]], INDIRECT(ADDRESS(ROW()-1,COLUMN(F:F))))</f>
        <v>46062.357000000004</v>
      </c>
      <c r="J6370" s="6">
        <f ca="1">IF(ROW()=2, 0, Table1[[#This Row],[Belastbaar loon]]-INDIRECT(ADDRESS(ROW()-1,COLUMN(A:A))))</f>
        <v>10</v>
      </c>
      <c r="K6370" s="6">
        <f ca="1">Table1[[#This Row],[Netto loon]]-Table1[[#This Row],[Netto vorige schijf]]</f>
        <v>4.4499999999970896</v>
      </c>
      <c r="L6370" s="2">
        <f ca="1">(Table1[[#This Row],[Bruto tov vorige schijf]]-Table1[[#This Row],[Netto tov vorige schijf]])/MAX(Table1[[#This Row],[Bruto tov vorige schijf]],1)</f>
        <v>0.55500000000029104</v>
      </c>
    </row>
    <row r="6371" spans="1:12" x14ac:dyDescent="0.25">
      <c r="A6371" s="14">
        <v>71531</v>
      </c>
      <c r="B6371" s="6">
        <f>LoonHeffing2020(Table1[[#This Row],[Belastbaar loon]])</f>
        <v>27084.123</v>
      </c>
      <c r="C6371" s="6">
        <f>AlgemeneHeffingsKorting2020(Table1[[#This Row],[Belastbaar loon]])</f>
        <v>0</v>
      </c>
      <c r="D6371" s="14">
        <f>ArbeidsKorting2020(Table1[[#This Row],[Belastbaar loon]])</f>
        <v>1624.38</v>
      </c>
      <c r="E6371" s="14">
        <f>MAX(Table1[[#This Row],[Loonheffing]]-Table1[[#This Row],[Algemene Heffingskorting]]-Table1[[#This Row],[Arbeidskorting]],0)</f>
        <v>25459.742999999999</v>
      </c>
      <c r="F6371" s="6">
        <f>Table1[[#This Row],[Belastbaar loon]]-Table1[[#This Row],[Belasting]]</f>
        <v>46071.256999999998</v>
      </c>
      <c r="G6371" s="2">
        <f>(Table1[[#This Row],[Belastbaar loon]]-Table1[[#This Row],[Netto loon]])/Table1[[#This Row],[Belastbaar loon]]</f>
        <v>0.35592600411010616</v>
      </c>
      <c r="H6371" s="14">
        <f t="shared" ca="1" si="94"/>
        <v>25454.192999999999</v>
      </c>
      <c r="I6371" s="14">
        <f ca="1">IF(ROW()=2, Table1[[#This Row],[Netto loon]], INDIRECT(ADDRESS(ROW()-1,COLUMN(F:F))))</f>
        <v>46066.807000000001</v>
      </c>
      <c r="J6371" s="6">
        <f ca="1">IF(ROW()=2, 0, Table1[[#This Row],[Belastbaar loon]]-INDIRECT(ADDRESS(ROW()-1,COLUMN(A:A))))</f>
        <v>10</v>
      </c>
      <c r="K6371" s="6">
        <f ca="1">Table1[[#This Row],[Netto loon]]-Table1[[#This Row],[Netto vorige schijf]]</f>
        <v>4.4499999999970896</v>
      </c>
      <c r="L6371" s="2">
        <f ca="1">(Table1[[#This Row],[Bruto tov vorige schijf]]-Table1[[#This Row],[Netto tov vorige schijf]])/MAX(Table1[[#This Row],[Bruto tov vorige schijf]],1)</f>
        <v>0.55500000000029104</v>
      </c>
    </row>
    <row r="6372" spans="1:12" x14ac:dyDescent="0.25">
      <c r="A6372" s="14">
        <v>71541</v>
      </c>
      <c r="B6372" s="6">
        <f>LoonHeffing2020(Table1[[#This Row],[Belastbaar loon]])</f>
        <v>27089.073</v>
      </c>
      <c r="C6372" s="6">
        <f>AlgemeneHeffingsKorting2020(Table1[[#This Row],[Belastbaar loon]])</f>
        <v>0</v>
      </c>
      <c r="D6372" s="14">
        <f>ArbeidsKorting2020(Table1[[#This Row],[Belastbaar loon]])</f>
        <v>1623.78</v>
      </c>
      <c r="E6372" s="14">
        <f>MAX(Table1[[#This Row],[Loonheffing]]-Table1[[#This Row],[Algemene Heffingskorting]]-Table1[[#This Row],[Arbeidskorting]],0)</f>
        <v>25465.293000000001</v>
      </c>
      <c r="F6372" s="6">
        <f>Table1[[#This Row],[Belastbaar loon]]-Table1[[#This Row],[Belasting]]</f>
        <v>46075.706999999995</v>
      </c>
      <c r="G6372" s="2">
        <f>(Table1[[#This Row],[Belastbaar loon]]-Table1[[#This Row],[Netto loon]])/Table1[[#This Row],[Belastbaar loon]]</f>
        <v>0.35595383067052466</v>
      </c>
      <c r="H6372" s="14">
        <f t="shared" ca="1" si="94"/>
        <v>25459.742999999999</v>
      </c>
      <c r="I6372" s="14">
        <f ca="1">IF(ROW()=2, Table1[[#This Row],[Netto loon]], INDIRECT(ADDRESS(ROW()-1,COLUMN(F:F))))</f>
        <v>46071.256999999998</v>
      </c>
      <c r="J6372" s="6">
        <f ca="1">IF(ROW()=2, 0, Table1[[#This Row],[Belastbaar loon]]-INDIRECT(ADDRESS(ROW()-1,COLUMN(A:A))))</f>
        <v>10</v>
      </c>
      <c r="K6372" s="6">
        <f ca="1">Table1[[#This Row],[Netto loon]]-Table1[[#This Row],[Netto vorige schijf]]</f>
        <v>4.4499999999970896</v>
      </c>
      <c r="L6372" s="2">
        <f ca="1">(Table1[[#This Row],[Bruto tov vorige schijf]]-Table1[[#This Row],[Netto tov vorige schijf]])/MAX(Table1[[#This Row],[Bruto tov vorige schijf]],1)</f>
        <v>0.55500000000029104</v>
      </c>
    </row>
    <row r="6373" spans="1:12" x14ac:dyDescent="0.25">
      <c r="A6373" s="14">
        <v>71551</v>
      </c>
      <c r="B6373" s="6">
        <f>LoonHeffing2020(Table1[[#This Row],[Belastbaar loon]])</f>
        <v>27094.023000000001</v>
      </c>
      <c r="C6373" s="6">
        <f>AlgemeneHeffingsKorting2020(Table1[[#This Row],[Belastbaar loon]])</f>
        <v>0</v>
      </c>
      <c r="D6373" s="14">
        <f>ArbeidsKorting2020(Table1[[#This Row],[Belastbaar loon]])</f>
        <v>1623.18</v>
      </c>
      <c r="E6373" s="14">
        <f>MAX(Table1[[#This Row],[Loonheffing]]-Table1[[#This Row],[Algemene Heffingskorting]]-Table1[[#This Row],[Arbeidskorting]],0)</f>
        <v>25470.843000000001</v>
      </c>
      <c r="F6373" s="6">
        <f>Table1[[#This Row],[Belastbaar loon]]-Table1[[#This Row],[Belasting]]</f>
        <v>46080.156999999999</v>
      </c>
      <c r="G6373" s="2">
        <f>(Table1[[#This Row],[Belastbaar loon]]-Table1[[#This Row],[Netto loon]])/Table1[[#This Row],[Belastbaar loon]]</f>
        <v>0.35598164945283783</v>
      </c>
      <c r="H6373" s="14">
        <f t="shared" ca="1" si="94"/>
        <v>25465.293000000001</v>
      </c>
      <c r="I6373" s="14">
        <f ca="1">IF(ROW()=2, Table1[[#This Row],[Netto loon]], INDIRECT(ADDRESS(ROW()-1,COLUMN(F:F))))</f>
        <v>46075.706999999995</v>
      </c>
      <c r="J6373" s="6">
        <f ca="1">IF(ROW()=2, 0, Table1[[#This Row],[Belastbaar loon]]-INDIRECT(ADDRESS(ROW()-1,COLUMN(A:A))))</f>
        <v>10</v>
      </c>
      <c r="K6373" s="6">
        <f ca="1">Table1[[#This Row],[Netto loon]]-Table1[[#This Row],[Netto vorige schijf]]</f>
        <v>4.4500000000043656</v>
      </c>
      <c r="L6373" s="2">
        <f ca="1">(Table1[[#This Row],[Bruto tov vorige schijf]]-Table1[[#This Row],[Netto tov vorige schijf]])/MAX(Table1[[#This Row],[Bruto tov vorige schijf]],1)</f>
        <v>0.5549999999995634</v>
      </c>
    </row>
    <row r="6374" spans="1:12" x14ac:dyDescent="0.25">
      <c r="A6374" s="14">
        <v>71561</v>
      </c>
      <c r="B6374" s="6">
        <f>LoonHeffing2020(Table1[[#This Row],[Belastbaar loon]])</f>
        <v>27098.972999999998</v>
      </c>
      <c r="C6374" s="6">
        <f>AlgemeneHeffingsKorting2020(Table1[[#This Row],[Belastbaar loon]])</f>
        <v>0</v>
      </c>
      <c r="D6374" s="14">
        <f>ArbeidsKorting2020(Table1[[#This Row],[Belastbaar loon]])</f>
        <v>1622.5800000000002</v>
      </c>
      <c r="E6374" s="14">
        <f>MAX(Table1[[#This Row],[Loonheffing]]-Table1[[#This Row],[Algemene Heffingskorting]]-Table1[[#This Row],[Arbeidskorting]],0)</f>
        <v>25476.392999999996</v>
      </c>
      <c r="F6374" s="6">
        <f>Table1[[#This Row],[Belastbaar loon]]-Table1[[#This Row],[Belasting]]</f>
        <v>46084.607000000004</v>
      </c>
      <c r="G6374" s="2">
        <f>(Table1[[#This Row],[Belastbaar loon]]-Table1[[#This Row],[Netto loon]])/Table1[[#This Row],[Belastbaar loon]]</f>
        <v>0.35600946046030651</v>
      </c>
      <c r="H6374" s="14">
        <f t="shared" ca="1" si="94"/>
        <v>25470.843000000001</v>
      </c>
      <c r="I6374" s="14">
        <f ca="1">IF(ROW()=2, Table1[[#This Row],[Netto loon]], INDIRECT(ADDRESS(ROW()-1,COLUMN(F:F))))</f>
        <v>46080.156999999999</v>
      </c>
      <c r="J6374" s="6">
        <f ca="1">IF(ROW()=2, 0, Table1[[#This Row],[Belastbaar loon]]-INDIRECT(ADDRESS(ROW()-1,COLUMN(A:A))))</f>
        <v>10</v>
      </c>
      <c r="K6374" s="6">
        <f ca="1">Table1[[#This Row],[Netto loon]]-Table1[[#This Row],[Netto vorige schijf]]</f>
        <v>4.4500000000043656</v>
      </c>
      <c r="L6374" s="2">
        <f ca="1">(Table1[[#This Row],[Bruto tov vorige schijf]]-Table1[[#This Row],[Netto tov vorige schijf]])/MAX(Table1[[#This Row],[Bruto tov vorige schijf]],1)</f>
        <v>0.5549999999995634</v>
      </c>
    </row>
    <row r="6375" spans="1:12" x14ac:dyDescent="0.25">
      <c r="A6375" s="14">
        <v>71571</v>
      </c>
      <c r="B6375" s="6">
        <f>LoonHeffing2020(Table1[[#This Row],[Belastbaar loon]])</f>
        <v>27103.922999999999</v>
      </c>
      <c r="C6375" s="6">
        <f>AlgemeneHeffingsKorting2020(Table1[[#This Row],[Belastbaar loon]])</f>
        <v>0</v>
      </c>
      <c r="D6375" s="14">
        <f>ArbeidsKorting2020(Table1[[#This Row],[Belastbaar loon]])</f>
        <v>1621.98</v>
      </c>
      <c r="E6375" s="14">
        <f>MAX(Table1[[#This Row],[Loonheffing]]-Table1[[#This Row],[Algemene Heffingskorting]]-Table1[[#This Row],[Arbeidskorting]],0)</f>
        <v>25481.942999999999</v>
      </c>
      <c r="F6375" s="6">
        <f>Table1[[#This Row],[Belastbaar loon]]-Table1[[#This Row],[Belasting]]</f>
        <v>46089.057000000001</v>
      </c>
      <c r="G6375" s="2">
        <f>(Table1[[#This Row],[Belastbaar loon]]-Table1[[#This Row],[Netto loon]])/Table1[[#This Row],[Belastbaar loon]]</f>
        <v>0.35603726369618977</v>
      </c>
      <c r="H6375" s="14">
        <f t="shared" ca="1" si="94"/>
        <v>25476.392999999996</v>
      </c>
      <c r="I6375" s="14">
        <f ca="1">IF(ROW()=2, Table1[[#This Row],[Netto loon]], INDIRECT(ADDRESS(ROW()-1,COLUMN(F:F))))</f>
        <v>46084.607000000004</v>
      </c>
      <c r="J6375" s="6">
        <f ca="1">IF(ROW()=2, 0, Table1[[#This Row],[Belastbaar loon]]-INDIRECT(ADDRESS(ROW()-1,COLUMN(A:A))))</f>
        <v>10</v>
      </c>
      <c r="K6375" s="6">
        <f ca="1">Table1[[#This Row],[Netto loon]]-Table1[[#This Row],[Netto vorige schijf]]</f>
        <v>4.4499999999970896</v>
      </c>
      <c r="L6375" s="2">
        <f ca="1">(Table1[[#This Row],[Bruto tov vorige schijf]]-Table1[[#This Row],[Netto tov vorige schijf]])/MAX(Table1[[#This Row],[Bruto tov vorige schijf]],1)</f>
        <v>0.55500000000029104</v>
      </c>
    </row>
    <row r="6376" spans="1:12" x14ac:dyDescent="0.25">
      <c r="A6376" s="14">
        <v>71581</v>
      </c>
      <c r="B6376" s="6">
        <f>LoonHeffing2020(Table1[[#This Row],[Belastbaar loon]])</f>
        <v>27108.873</v>
      </c>
      <c r="C6376" s="6">
        <f>AlgemeneHeffingsKorting2020(Table1[[#This Row],[Belastbaar loon]])</f>
        <v>0</v>
      </c>
      <c r="D6376" s="14">
        <f>ArbeidsKorting2020(Table1[[#This Row],[Belastbaar loon]])</f>
        <v>1621.38</v>
      </c>
      <c r="E6376" s="14">
        <f>MAX(Table1[[#This Row],[Loonheffing]]-Table1[[#This Row],[Algemene Heffingskorting]]-Table1[[#This Row],[Arbeidskorting]],0)</f>
        <v>25487.492999999999</v>
      </c>
      <c r="F6376" s="6">
        <f>Table1[[#This Row],[Belastbaar loon]]-Table1[[#This Row],[Belasting]]</f>
        <v>46093.506999999998</v>
      </c>
      <c r="G6376" s="2">
        <f>(Table1[[#This Row],[Belastbaar loon]]-Table1[[#This Row],[Netto loon]])/Table1[[#This Row],[Belastbaar loon]]</f>
        <v>0.35606505916374459</v>
      </c>
      <c r="H6376" s="14">
        <f t="shared" ca="1" si="94"/>
        <v>25481.942999999999</v>
      </c>
      <c r="I6376" s="14">
        <f ca="1">IF(ROW()=2, Table1[[#This Row],[Netto loon]], INDIRECT(ADDRESS(ROW()-1,COLUMN(F:F))))</f>
        <v>46089.057000000001</v>
      </c>
      <c r="J6376" s="6">
        <f ca="1">IF(ROW()=2, 0, Table1[[#This Row],[Belastbaar loon]]-INDIRECT(ADDRESS(ROW()-1,COLUMN(A:A))))</f>
        <v>10</v>
      </c>
      <c r="K6376" s="6">
        <f ca="1">Table1[[#This Row],[Netto loon]]-Table1[[#This Row],[Netto vorige schijf]]</f>
        <v>4.4499999999970896</v>
      </c>
      <c r="L6376" s="2">
        <f ca="1">(Table1[[#This Row],[Bruto tov vorige schijf]]-Table1[[#This Row],[Netto tov vorige schijf]])/MAX(Table1[[#This Row],[Bruto tov vorige schijf]],1)</f>
        <v>0.55500000000029104</v>
      </c>
    </row>
    <row r="6377" spans="1:12" x14ac:dyDescent="0.25">
      <c r="A6377" s="14">
        <v>71591</v>
      </c>
      <c r="B6377" s="6">
        <f>LoonHeffing2020(Table1[[#This Row],[Belastbaar loon]])</f>
        <v>27113.823</v>
      </c>
      <c r="C6377" s="6">
        <f>AlgemeneHeffingsKorting2020(Table1[[#This Row],[Belastbaar loon]])</f>
        <v>0</v>
      </c>
      <c r="D6377" s="14">
        <f>ArbeidsKorting2020(Table1[[#This Row],[Belastbaar loon]])</f>
        <v>1620.78</v>
      </c>
      <c r="E6377" s="14">
        <f>MAX(Table1[[#This Row],[Loonheffing]]-Table1[[#This Row],[Algemene Heffingskorting]]-Table1[[#This Row],[Arbeidskorting]],0)</f>
        <v>25493.043000000001</v>
      </c>
      <c r="F6377" s="6">
        <f>Table1[[#This Row],[Belastbaar loon]]-Table1[[#This Row],[Belasting]]</f>
        <v>46097.956999999995</v>
      </c>
      <c r="G6377" s="2">
        <f>(Table1[[#This Row],[Belastbaar loon]]-Table1[[#This Row],[Netto loon]])/Table1[[#This Row],[Belastbaar loon]]</f>
        <v>0.35609284686622628</v>
      </c>
      <c r="H6377" s="14">
        <f t="shared" ca="1" si="94"/>
        <v>25487.492999999999</v>
      </c>
      <c r="I6377" s="14">
        <f ca="1">IF(ROW()=2, Table1[[#This Row],[Netto loon]], INDIRECT(ADDRESS(ROW()-1,COLUMN(F:F))))</f>
        <v>46093.506999999998</v>
      </c>
      <c r="J6377" s="6">
        <f ca="1">IF(ROW()=2, 0, Table1[[#This Row],[Belastbaar loon]]-INDIRECT(ADDRESS(ROW()-1,COLUMN(A:A))))</f>
        <v>10</v>
      </c>
      <c r="K6377" s="6">
        <f ca="1">Table1[[#This Row],[Netto loon]]-Table1[[#This Row],[Netto vorige schijf]]</f>
        <v>4.4499999999970896</v>
      </c>
      <c r="L6377" s="2">
        <f ca="1">(Table1[[#This Row],[Bruto tov vorige schijf]]-Table1[[#This Row],[Netto tov vorige schijf]])/MAX(Table1[[#This Row],[Bruto tov vorige schijf]],1)</f>
        <v>0.55500000000029104</v>
      </c>
    </row>
    <row r="6378" spans="1:12" x14ac:dyDescent="0.25">
      <c r="A6378" s="14">
        <v>71601</v>
      </c>
      <c r="B6378" s="6">
        <f>LoonHeffing2020(Table1[[#This Row],[Belastbaar loon]])</f>
        <v>27118.773000000001</v>
      </c>
      <c r="C6378" s="6">
        <f>AlgemeneHeffingsKorting2020(Table1[[#This Row],[Belastbaar loon]])</f>
        <v>0</v>
      </c>
      <c r="D6378" s="14">
        <f>ArbeidsKorting2020(Table1[[#This Row],[Belastbaar loon]])</f>
        <v>1620.18</v>
      </c>
      <c r="E6378" s="14">
        <f>MAX(Table1[[#This Row],[Loonheffing]]-Table1[[#This Row],[Algemene Heffingskorting]]-Table1[[#This Row],[Arbeidskorting]],0)</f>
        <v>25498.593000000001</v>
      </c>
      <c r="F6378" s="6">
        <f>Table1[[#This Row],[Belastbaar loon]]-Table1[[#This Row],[Belasting]]</f>
        <v>46102.406999999999</v>
      </c>
      <c r="G6378" s="2">
        <f>(Table1[[#This Row],[Belastbaar loon]]-Table1[[#This Row],[Netto loon]])/Table1[[#This Row],[Belastbaar loon]]</f>
        <v>0.35612062680688816</v>
      </c>
      <c r="H6378" s="14">
        <f t="shared" ca="1" si="94"/>
        <v>25493.043000000001</v>
      </c>
      <c r="I6378" s="14">
        <f ca="1">IF(ROW()=2, Table1[[#This Row],[Netto loon]], INDIRECT(ADDRESS(ROW()-1,COLUMN(F:F))))</f>
        <v>46097.956999999995</v>
      </c>
      <c r="J6378" s="6">
        <f ca="1">IF(ROW()=2, 0, Table1[[#This Row],[Belastbaar loon]]-INDIRECT(ADDRESS(ROW()-1,COLUMN(A:A))))</f>
        <v>10</v>
      </c>
      <c r="K6378" s="6">
        <f ca="1">Table1[[#This Row],[Netto loon]]-Table1[[#This Row],[Netto vorige schijf]]</f>
        <v>4.4500000000043656</v>
      </c>
      <c r="L6378" s="2">
        <f ca="1">(Table1[[#This Row],[Bruto tov vorige schijf]]-Table1[[#This Row],[Netto tov vorige schijf]])/MAX(Table1[[#This Row],[Bruto tov vorige schijf]],1)</f>
        <v>0.5549999999995634</v>
      </c>
    </row>
    <row r="6379" spans="1:12" x14ac:dyDescent="0.25">
      <c r="A6379" s="14">
        <v>71611</v>
      </c>
      <c r="B6379" s="6">
        <f>LoonHeffing2020(Table1[[#This Row],[Belastbaar loon]])</f>
        <v>27123.722999999998</v>
      </c>
      <c r="C6379" s="6">
        <f>AlgemeneHeffingsKorting2020(Table1[[#This Row],[Belastbaar loon]])</f>
        <v>0</v>
      </c>
      <c r="D6379" s="14">
        <f>ArbeidsKorting2020(Table1[[#This Row],[Belastbaar loon]])</f>
        <v>1619.5800000000002</v>
      </c>
      <c r="E6379" s="14">
        <f>MAX(Table1[[#This Row],[Loonheffing]]-Table1[[#This Row],[Algemene Heffingskorting]]-Table1[[#This Row],[Arbeidskorting]],0)</f>
        <v>25504.142999999996</v>
      </c>
      <c r="F6379" s="6">
        <f>Table1[[#This Row],[Belastbaar loon]]-Table1[[#This Row],[Belasting]]</f>
        <v>46106.857000000004</v>
      </c>
      <c r="G6379" s="2">
        <f>(Table1[[#This Row],[Belastbaar loon]]-Table1[[#This Row],[Netto loon]])/Table1[[#This Row],[Belastbaar loon]]</f>
        <v>0.3561483989889821</v>
      </c>
      <c r="H6379" s="14">
        <f t="shared" ca="1" si="94"/>
        <v>25498.593000000001</v>
      </c>
      <c r="I6379" s="14">
        <f ca="1">IF(ROW()=2, Table1[[#This Row],[Netto loon]], INDIRECT(ADDRESS(ROW()-1,COLUMN(F:F))))</f>
        <v>46102.406999999999</v>
      </c>
      <c r="J6379" s="6">
        <f ca="1">IF(ROW()=2, 0, Table1[[#This Row],[Belastbaar loon]]-INDIRECT(ADDRESS(ROW()-1,COLUMN(A:A))))</f>
        <v>10</v>
      </c>
      <c r="K6379" s="6">
        <f ca="1">Table1[[#This Row],[Netto loon]]-Table1[[#This Row],[Netto vorige schijf]]</f>
        <v>4.4500000000043656</v>
      </c>
      <c r="L6379" s="2">
        <f ca="1">(Table1[[#This Row],[Bruto tov vorige schijf]]-Table1[[#This Row],[Netto tov vorige schijf]])/MAX(Table1[[#This Row],[Bruto tov vorige schijf]],1)</f>
        <v>0.5549999999995634</v>
      </c>
    </row>
    <row r="6380" spans="1:12" x14ac:dyDescent="0.25">
      <c r="A6380" s="14">
        <v>71621</v>
      </c>
      <c r="B6380" s="6">
        <f>LoonHeffing2020(Table1[[#This Row],[Belastbaar loon]])</f>
        <v>27128.672999999999</v>
      </c>
      <c r="C6380" s="6">
        <f>AlgemeneHeffingsKorting2020(Table1[[#This Row],[Belastbaar loon]])</f>
        <v>0</v>
      </c>
      <c r="D6380" s="14">
        <f>ArbeidsKorting2020(Table1[[#This Row],[Belastbaar loon]])</f>
        <v>1618.98</v>
      </c>
      <c r="E6380" s="14">
        <f>MAX(Table1[[#This Row],[Loonheffing]]-Table1[[#This Row],[Algemene Heffingskorting]]-Table1[[#This Row],[Arbeidskorting]],0)</f>
        <v>25509.692999999999</v>
      </c>
      <c r="F6380" s="6">
        <f>Table1[[#This Row],[Belastbaar loon]]-Table1[[#This Row],[Belasting]]</f>
        <v>46111.307000000001</v>
      </c>
      <c r="G6380" s="2">
        <f>(Table1[[#This Row],[Belastbaar loon]]-Table1[[#This Row],[Netto loon]])/Table1[[#This Row],[Belastbaar loon]]</f>
        <v>0.35617616341575792</v>
      </c>
      <c r="H6380" s="14">
        <f t="shared" ca="1" si="94"/>
        <v>25504.142999999996</v>
      </c>
      <c r="I6380" s="14">
        <f ca="1">IF(ROW()=2, Table1[[#This Row],[Netto loon]], INDIRECT(ADDRESS(ROW()-1,COLUMN(F:F))))</f>
        <v>46106.857000000004</v>
      </c>
      <c r="J6380" s="6">
        <f ca="1">IF(ROW()=2, 0, Table1[[#This Row],[Belastbaar loon]]-INDIRECT(ADDRESS(ROW()-1,COLUMN(A:A))))</f>
        <v>10</v>
      </c>
      <c r="K6380" s="6">
        <f ca="1">Table1[[#This Row],[Netto loon]]-Table1[[#This Row],[Netto vorige schijf]]</f>
        <v>4.4499999999970896</v>
      </c>
      <c r="L6380" s="2">
        <f ca="1">(Table1[[#This Row],[Bruto tov vorige schijf]]-Table1[[#This Row],[Netto tov vorige schijf]])/MAX(Table1[[#This Row],[Bruto tov vorige schijf]],1)</f>
        <v>0.55500000000029104</v>
      </c>
    </row>
    <row r="6381" spans="1:12" x14ac:dyDescent="0.25">
      <c r="A6381" s="14">
        <v>71631</v>
      </c>
      <c r="B6381" s="6">
        <f>LoonHeffing2020(Table1[[#This Row],[Belastbaar loon]])</f>
        <v>27133.623</v>
      </c>
      <c r="C6381" s="6">
        <f>AlgemeneHeffingsKorting2020(Table1[[#This Row],[Belastbaar loon]])</f>
        <v>0</v>
      </c>
      <c r="D6381" s="14">
        <f>ArbeidsKorting2020(Table1[[#This Row],[Belastbaar loon]])</f>
        <v>1618.38</v>
      </c>
      <c r="E6381" s="14">
        <f>MAX(Table1[[#This Row],[Loonheffing]]-Table1[[#This Row],[Algemene Heffingskorting]]-Table1[[#This Row],[Arbeidskorting]],0)</f>
        <v>25515.242999999999</v>
      </c>
      <c r="F6381" s="6">
        <f>Table1[[#This Row],[Belastbaar loon]]-Table1[[#This Row],[Belasting]]</f>
        <v>46115.756999999998</v>
      </c>
      <c r="G6381" s="2">
        <f>(Table1[[#This Row],[Belastbaar loon]]-Table1[[#This Row],[Netto loon]])/Table1[[#This Row],[Belastbaar loon]]</f>
        <v>0.35620392009046364</v>
      </c>
      <c r="H6381" s="14">
        <f t="shared" ca="1" si="94"/>
        <v>25509.692999999999</v>
      </c>
      <c r="I6381" s="14">
        <f ca="1">IF(ROW()=2, Table1[[#This Row],[Netto loon]], INDIRECT(ADDRESS(ROW()-1,COLUMN(F:F))))</f>
        <v>46111.307000000001</v>
      </c>
      <c r="J6381" s="6">
        <f ca="1">IF(ROW()=2, 0, Table1[[#This Row],[Belastbaar loon]]-INDIRECT(ADDRESS(ROW()-1,COLUMN(A:A))))</f>
        <v>10</v>
      </c>
      <c r="K6381" s="6">
        <f ca="1">Table1[[#This Row],[Netto loon]]-Table1[[#This Row],[Netto vorige schijf]]</f>
        <v>4.4499999999970896</v>
      </c>
      <c r="L6381" s="2">
        <f ca="1">(Table1[[#This Row],[Bruto tov vorige schijf]]-Table1[[#This Row],[Netto tov vorige schijf]])/MAX(Table1[[#This Row],[Bruto tov vorige schijf]],1)</f>
        <v>0.55500000000029104</v>
      </c>
    </row>
    <row r="6382" spans="1:12" x14ac:dyDescent="0.25">
      <c r="A6382" s="14">
        <v>71641</v>
      </c>
      <c r="B6382" s="6">
        <f>LoonHeffing2020(Table1[[#This Row],[Belastbaar loon]])</f>
        <v>27138.573</v>
      </c>
      <c r="C6382" s="6">
        <f>AlgemeneHeffingsKorting2020(Table1[[#This Row],[Belastbaar loon]])</f>
        <v>0</v>
      </c>
      <c r="D6382" s="14">
        <f>ArbeidsKorting2020(Table1[[#This Row],[Belastbaar loon]])</f>
        <v>1617.78</v>
      </c>
      <c r="E6382" s="14">
        <f>MAX(Table1[[#This Row],[Loonheffing]]-Table1[[#This Row],[Algemene Heffingskorting]]-Table1[[#This Row],[Arbeidskorting]],0)</f>
        <v>25520.793000000001</v>
      </c>
      <c r="F6382" s="6">
        <f>Table1[[#This Row],[Belastbaar loon]]-Table1[[#This Row],[Belasting]]</f>
        <v>46120.206999999995</v>
      </c>
      <c r="G6382" s="2">
        <f>(Table1[[#This Row],[Belastbaar loon]]-Table1[[#This Row],[Netto loon]])/Table1[[#This Row],[Belastbaar loon]]</f>
        <v>0.35623166901634545</v>
      </c>
      <c r="H6382" s="14">
        <f t="shared" ca="1" si="94"/>
        <v>25515.242999999999</v>
      </c>
      <c r="I6382" s="14">
        <f ca="1">IF(ROW()=2, Table1[[#This Row],[Netto loon]], INDIRECT(ADDRESS(ROW()-1,COLUMN(F:F))))</f>
        <v>46115.756999999998</v>
      </c>
      <c r="J6382" s="6">
        <f ca="1">IF(ROW()=2, 0, Table1[[#This Row],[Belastbaar loon]]-INDIRECT(ADDRESS(ROW()-1,COLUMN(A:A))))</f>
        <v>10</v>
      </c>
      <c r="K6382" s="6">
        <f ca="1">Table1[[#This Row],[Netto loon]]-Table1[[#This Row],[Netto vorige schijf]]</f>
        <v>4.4499999999970896</v>
      </c>
      <c r="L6382" s="2">
        <f ca="1">(Table1[[#This Row],[Bruto tov vorige schijf]]-Table1[[#This Row],[Netto tov vorige schijf]])/MAX(Table1[[#This Row],[Bruto tov vorige schijf]],1)</f>
        <v>0.55500000000029104</v>
      </c>
    </row>
    <row r="6383" spans="1:12" x14ac:dyDescent="0.25">
      <c r="A6383" s="14">
        <v>71651</v>
      </c>
      <c r="B6383" s="6">
        <f>LoonHeffing2020(Table1[[#This Row],[Belastbaar loon]])</f>
        <v>27143.523000000001</v>
      </c>
      <c r="C6383" s="6">
        <f>AlgemeneHeffingsKorting2020(Table1[[#This Row],[Belastbaar loon]])</f>
        <v>0</v>
      </c>
      <c r="D6383" s="14">
        <f>ArbeidsKorting2020(Table1[[#This Row],[Belastbaar loon]])</f>
        <v>1617.18</v>
      </c>
      <c r="E6383" s="14">
        <f>MAX(Table1[[#This Row],[Loonheffing]]-Table1[[#This Row],[Algemene Heffingskorting]]-Table1[[#This Row],[Arbeidskorting]],0)</f>
        <v>25526.343000000001</v>
      </c>
      <c r="F6383" s="6">
        <f>Table1[[#This Row],[Belastbaar loon]]-Table1[[#This Row],[Belasting]]</f>
        <v>46124.656999999999</v>
      </c>
      <c r="G6383" s="2">
        <f>(Table1[[#This Row],[Belastbaar loon]]-Table1[[#This Row],[Netto loon]])/Table1[[#This Row],[Belastbaar loon]]</f>
        <v>0.35625941019664764</v>
      </c>
      <c r="H6383" s="14">
        <f t="shared" ca="1" si="94"/>
        <v>25520.793000000001</v>
      </c>
      <c r="I6383" s="14">
        <f ca="1">IF(ROW()=2, Table1[[#This Row],[Netto loon]], INDIRECT(ADDRESS(ROW()-1,COLUMN(F:F))))</f>
        <v>46120.206999999995</v>
      </c>
      <c r="J6383" s="6">
        <f ca="1">IF(ROW()=2, 0, Table1[[#This Row],[Belastbaar loon]]-INDIRECT(ADDRESS(ROW()-1,COLUMN(A:A))))</f>
        <v>10</v>
      </c>
      <c r="K6383" s="6">
        <f ca="1">Table1[[#This Row],[Netto loon]]-Table1[[#This Row],[Netto vorige schijf]]</f>
        <v>4.4500000000043656</v>
      </c>
      <c r="L6383" s="2">
        <f ca="1">(Table1[[#This Row],[Bruto tov vorige schijf]]-Table1[[#This Row],[Netto tov vorige schijf]])/MAX(Table1[[#This Row],[Bruto tov vorige schijf]],1)</f>
        <v>0.5549999999995634</v>
      </c>
    </row>
    <row r="6384" spans="1:12" x14ac:dyDescent="0.25">
      <c r="A6384" s="14">
        <v>71661</v>
      </c>
      <c r="B6384" s="6">
        <f>LoonHeffing2020(Table1[[#This Row],[Belastbaar loon]])</f>
        <v>27148.472999999998</v>
      </c>
      <c r="C6384" s="6">
        <f>AlgemeneHeffingsKorting2020(Table1[[#This Row],[Belastbaar loon]])</f>
        <v>0</v>
      </c>
      <c r="D6384" s="14">
        <f>ArbeidsKorting2020(Table1[[#This Row],[Belastbaar loon]])</f>
        <v>1616.5800000000002</v>
      </c>
      <c r="E6384" s="14">
        <f>MAX(Table1[[#This Row],[Loonheffing]]-Table1[[#This Row],[Algemene Heffingskorting]]-Table1[[#This Row],[Arbeidskorting]],0)</f>
        <v>25531.892999999996</v>
      </c>
      <c r="F6384" s="6">
        <f>Table1[[#This Row],[Belastbaar loon]]-Table1[[#This Row],[Belasting]]</f>
        <v>46129.107000000004</v>
      </c>
      <c r="G6384" s="2">
        <f>(Table1[[#This Row],[Belastbaar loon]]-Table1[[#This Row],[Netto loon]])/Table1[[#This Row],[Belastbaar loon]]</f>
        <v>0.35628714363461295</v>
      </c>
      <c r="H6384" s="14">
        <f t="shared" ca="1" si="94"/>
        <v>25526.343000000001</v>
      </c>
      <c r="I6384" s="14">
        <f ca="1">IF(ROW()=2, Table1[[#This Row],[Netto loon]], INDIRECT(ADDRESS(ROW()-1,COLUMN(F:F))))</f>
        <v>46124.656999999999</v>
      </c>
      <c r="J6384" s="6">
        <f ca="1">IF(ROW()=2, 0, Table1[[#This Row],[Belastbaar loon]]-INDIRECT(ADDRESS(ROW()-1,COLUMN(A:A))))</f>
        <v>10</v>
      </c>
      <c r="K6384" s="6">
        <f ca="1">Table1[[#This Row],[Netto loon]]-Table1[[#This Row],[Netto vorige schijf]]</f>
        <v>4.4500000000043656</v>
      </c>
      <c r="L6384" s="2">
        <f ca="1">(Table1[[#This Row],[Bruto tov vorige schijf]]-Table1[[#This Row],[Netto tov vorige schijf]])/MAX(Table1[[#This Row],[Bruto tov vorige schijf]],1)</f>
        <v>0.5549999999995634</v>
      </c>
    </row>
    <row r="6385" spans="1:12" x14ac:dyDescent="0.25">
      <c r="A6385" s="14">
        <v>71671</v>
      </c>
      <c r="B6385" s="6">
        <f>LoonHeffing2020(Table1[[#This Row],[Belastbaar loon]])</f>
        <v>27153.422999999999</v>
      </c>
      <c r="C6385" s="6">
        <f>AlgemeneHeffingsKorting2020(Table1[[#This Row],[Belastbaar loon]])</f>
        <v>0</v>
      </c>
      <c r="D6385" s="14">
        <f>ArbeidsKorting2020(Table1[[#This Row],[Belastbaar loon]])</f>
        <v>1615.98</v>
      </c>
      <c r="E6385" s="14">
        <f>MAX(Table1[[#This Row],[Loonheffing]]-Table1[[#This Row],[Algemene Heffingskorting]]-Table1[[#This Row],[Arbeidskorting]],0)</f>
        <v>25537.442999999999</v>
      </c>
      <c r="F6385" s="6">
        <f>Table1[[#This Row],[Belastbaar loon]]-Table1[[#This Row],[Belasting]]</f>
        <v>46133.557000000001</v>
      </c>
      <c r="G6385" s="2">
        <f>(Table1[[#This Row],[Belastbaar loon]]-Table1[[#This Row],[Netto loon]])/Table1[[#This Row],[Belastbaar loon]]</f>
        <v>0.35631486933348216</v>
      </c>
      <c r="H6385" s="14">
        <f t="shared" ca="1" si="94"/>
        <v>25531.892999999996</v>
      </c>
      <c r="I6385" s="14">
        <f ca="1">IF(ROW()=2, Table1[[#This Row],[Netto loon]], INDIRECT(ADDRESS(ROW()-1,COLUMN(F:F))))</f>
        <v>46129.107000000004</v>
      </c>
      <c r="J6385" s="6">
        <f ca="1">IF(ROW()=2, 0, Table1[[#This Row],[Belastbaar loon]]-INDIRECT(ADDRESS(ROW()-1,COLUMN(A:A))))</f>
        <v>10</v>
      </c>
      <c r="K6385" s="6">
        <f ca="1">Table1[[#This Row],[Netto loon]]-Table1[[#This Row],[Netto vorige schijf]]</f>
        <v>4.4499999999970896</v>
      </c>
      <c r="L6385" s="2">
        <f ca="1">(Table1[[#This Row],[Bruto tov vorige schijf]]-Table1[[#This Row],[Netto tov vorige schijf]])/MAX(Table1[[#This Row],[Bruto tov vorige schijf]],1)</f>
        <v>0.55500000000029104</v>
      </c>
    </row>
    <row r="6386" spans="1:12" x14ac:dyDescent="0.25">
      <c r="A6386" s="14">
        <v>71681</v>
      </c>
      <c r="B6386" s="6">
        <f>LoonHeffing2020(Table1[[#This Row],[Belastbaar loon]])</f>
        <v>27158.373</v>
      </c>
      <c r="C6386" s="6">
        <f>AlgemeneHeffingsKorting2020(Table1[[#This Row],[Belastbaar loon]])</f>
        <v>0</v>
      </c>
      <c r="D6386" s="14">
        <f>ArbeidsKorting2020(Table1[[#This Row],[Belastbaar loon]])</f>
        <v>1615.38</v>
      </c>
      <c r="E6386" s="14">
        <f>MAX(Table1[[#This Row],[Loonheffing]]-Table1[[#This Row],[Algemene Heffingskorting]]-Table1[[#This Row],[Arbeidskorting]],0)</f>
        <v>25542.992999999999</v>
      </c>
      <c r="F6386" s="6">
        <f>Table1[[#This Row],[Belastbaar loon]]-Table1[[#This Row],[Belasting]]</f>
        <v>46138.006999999998</v>
      </c>
      <c r="G6386" s="2">
        <f>(Table1[[#This Row],[Belastbaar loon]]-Table1[[#This Row],[Netto loon]])/Table1[[#This Row],[Belastbaar loon]]</f>
        <v>0.35634258729649421</v>
      </c>
      <c r="H6386" s="14">
        <f t="shared" ca="1" si="94"/>
        <v>25537.442999999999</v>
      </c>
      <c r="I6386" s="14">
        <f ca="1">IF(ROW()=2, Table1[[#This Row],[Netto loon]], INDIRECT(ADDRESS(ROW()-1,COLUMN(F:F))))</f>
        <v>46133.557000000001</v>
      </c>
      <c r="J6386" s="6">
        <f ca="1">IF(ROW()=2, 0, Table1[[#This Row],[Belastbaar loon]]-INDIRECT(ADDRESS(ROW()-1,COLUMN(A:A))))</f>
        <v>10</v>
      </c>
      <c r="K6386" s="6">
        <f ca="1">Table1[[#This Row],[Netto loon]]-Table1[[#This Row],[Netto vorige schijf]]</f>
        <v>4.4499999999970896</v>
      </c>
      <c r="L6386" s="2">
        <f ca="1">(Table1[[#This Row],[Bruto tov vorige schijf]]-Table1[[#This Row],[Netto tov vorige schijf]])/MAX(Table1[[#This Row],[Bruto tov vorige schijf]],1)</f>
        <v>0.55500000000029104</v>
      </c>
    </row>
    <row r="6387" spans="1:12" x14ac:dyDescent="0.25">
      <c r="A6387" s="14">
        <v>71691</v>
      </c>
      <c r="B6387" s="6">
        <f>LoonHeffing2020(Table1[[#This Row],[Belastbaar loon]])</f>
        <v>27163.323</v>
      </c>
      <c r="C6387" s="6">
        <f>AlgemeneHeffingsKorting2020(Table1[[#This Row],[Belastbaar loon]])</f>
        <v>0</v>
      </c>
      <c r="D6387" s="14">
        <f>ArbeidsKorting2020(Table1[[#This Row],[Belastbaar loon]])</f>
        <v>1614.78</v>
      </c>
      <c r="E6387" s="14">
        <f>MAX(Table1[[#This Row],[Loonheffing]]-Table1[[#This Row],[Algemene Heffingskorting]]-Table1[[#This Row],[Arbeidskorting]],0)</f>
        <v>25548.543000000001</v>
      </c>
      <c r="F6387" s="6">
        <f>Table1[[#This Row],[Belastbaar loon]]-Table1[[#This Row],[Belasting]]</f>
        <v>46142.456999999995</v>
      </c>
      <c r="G6387" s="2">
        <f>(Table1[[#This Row],[Belastbaar loon]]-Table1[[#This Row],[Netto loon]])/Table1[[#This Row],[Belastbaar loon]]</f>
        <v>0.35637029752688631</v>
      </c>
      <c r="H6387" s="14">
        <f t="shared" ca="1" si="94"/>
        <v>25542.992999999999</v>
      </c>
      <c r="I6387" s="14">
        <f ca="1">IF(ROW()=2, Table1[[#This Row],[Netto loon]], INDIRECT(ADDRESS(ROW()-1,COLUMN(F:F))))</f>
        <v>46138.006999999998</v>
      </c>
      <c r="J6387" s="6">
        <f ca="1">IF(ROW()=2, 0, Table1[[#This Row],[Belastbaar loon]]-INDIRECT(ADDRESS(ROW()-1,COLUMN(A:A))))</f>
        <v>10</v>
      </c>
      <c r="K6387" s="6">
        <f ca="1">Table1[[#This Row],[Netto loon]]-Table1[[#This Row],[Netto vorige schijf]]</f>
        <v>4.4499999999970896</v>
      </c>
      <c r="L6387" s="2">
        <f ca="1">(Table1[[#This Row],[Bruto tov vorige schijf]]-Table1[[#This Row],[Netto tov vorige schijf]])/MAX(Table1[[#This Row],[Bruto tov vorige schijf]],1)</f>
        <v>0.55500000000029104</v>
      </c>
    </row>
    <row r="6388" spans="1:12" x14ac:dyDescent="0.25">
      <c r="A6388" s="14">
        <v>71701</v>
      </c>
      <c r="B6388" s="6">
        <f>LoonHeffing2020(Table1[[#This Row],[Belastbaar loon]])</f>
        <v>27168.273000000001</v>
      </c>
      <c r="C6388" s="6">
        <f>AlgemeneHeffingsKorting2020(Table1[[#This Row],[Belastbaar loon]])</f>
        <v>0</v>
      </c>
      <c r="D6388" s="14">
        <f>ArbeidsKorting2020(Table1[[#This Row],[Belastbaar loon]])</f>
        <v>1614.18</v>
      </c>
      <c r="E6388" s="14">
        <f>MAX(Table1[[#This Row],[Loonheffing]]-Table1[[#This Row],[Algemene Heffingskorting]]-Table1[[#This Row],[Arbeidskorting]],0)</f>
        <v>25554.093000000001</v>
      </c>
      <c r="F6388" s="6">
        <f>Table1[[#This Row],[Belastbaar loon]]-Table1[[#This Row],[Belasting]]</f>
        <v>46146.906999999999</v>
      </c>
      <c r="G6388" s="2">
        <f>(Table1[[#This Row],[Belastbaar loon]]-Table1[[#This Row],[Netto loon]])/Table1[[#This Row],[Belastbaar loon]]</f>
        <v>0.35639800002789362</v>
      </c>
      <c r="H6388" s="14">
        <f t="shared" ca="1" si="94"/>
        <v>25548.543000000001</v>
      </c>
      <c r="I6388" s="14">
        <f ca="1">IF(ROW()=2, Table1[[#This Row],[Netto loon]], INDIRECT(ADDRESS(ROW()-1,COLUMN(F:F))))</f>
        <v>46142.456999999995</v>
      </c>
      <c r="J6388" s="6">
        <f ca="1">IF(ROW()=2, 0, Table1[[#This Row],[Belastbaar loon]]-INDIRECT(ADDRESS(ROW()-1,COLUMN(A:A))))</f>
        <v>10</v>
      </c>
      <c r="K6388" s="6">
        <f ca="1">Table1[[#This Row],[Netto loon]]-Table1[[#This Row],[Netto vorige schijf]]</f>
        <v>4.4500000000043656</v>
      </c>
      <c r="L6388" s="2">
        <f ca="1">(Table1[[#This Row],[Bruto tov vorige schijf]]-Table1[[#This Row],[Netto tov vorige schijf]])/MAX(Table1[[#This Row],[Bruto tov vorige schijf]],1)</f>
        <v>0.5549999999995634</v>
      </c>
    </row>
    <row r="6389" spans="1:12" x14ac:dyDescent="0.25">
      <c r="A6389" s="14">
        <v>71711</v>
      </c>
      <c r="B6389" s="6">
        <f>LoonHeffing2020(Table1[[#This Row],[Belastbaar loon]])</f>
        <v>27173.222999999998</v>
      </c>
      <c r="C6389" s="6">
        <f>AlgemeneHeffingsKorting2020(Table1[[#This Row],[Belastbaar loon]])</f>
        <v>0</v>
      </c>
      <c r="D6389" s="14">
        <f>ArbeidsKorting2020(Table1[[#This Row],[Belastbaar loon]])</f>
        <v>1613.5800000000002</v>
      </c>
      <c r="E6389" s="14">
        <f>MAX(Table1[[#This Row],[Loonheffing]]-Table1[[#This Row],[Algemene Heffingskorting]]-Table1[[#This Row],[Arbeidskorting]],0)</f>
        <v>25559.642999999996</v>
      </c>
      <c r="F6389" s="6">
        <f>Table1[[#This Row],[Belastbaar loon]]-Table1[[#This Row],[Belasting]]</f>
        <v>46151.357000000004</v>
      </c>
      <c r="G6389" s="2">
        <f>(Table1[[#This Row],[Belastbaar loon]]-Table1[[#This Row],[Netto loon]])/Table1[[#This Row],[Belastbaar loon]]</f>
        <v>0.35642569480274988</v>
      </c>
      <c r="H6389" s="14">
        <f t="shared" ca="1" si="94"/>
        <v>25554.093000000001</v>
      </c>
      <c r="I6389" s="14">
        <f ca="1">IF(ROW()=2, Table1[[#This Row],[Netto loon]], INDIRECT(ADDRESS(ROW()-1,COLUMN(F:F))))</f>
        <v>46146.906999999999</v>
      </c>
      <c r="J6389" s="6">
        <f ca="1">IF(ROW()=2, 0, Table1[[#This Row],[Belastbaar loon]]-INDIRECT(ADDRESS(ROW()-1,COLUMN(A:A))))</f>
        <v>10</v>
      </c>
      <c r="K6389" s="6">
        <f ca="1">Table1[[#This Row],[Netto loon]]-Table1[[#This Row],[Netto vorige schijf]]</f>
        <v>4.4500000000043656</v>
      </c>
      <c r="L6389" s="2">
        <f ca="1">(Table1[[#This Row],[Bruto tov vorige schijf]]-Table1[[#This Row],[Netto tov vorige schijf]])/MAX(Table1[[#This Row],[Bruto tov vorige schijf]],1)</f>
        <v>0.5549999999995634</v>
      </c>
    </row>
    <row r="6390" spans="1:12" x14ac:dyDescent="0.25">
      <c r="A6390" s="14">
        <v>71721</v>
      </c>
      <c r="B6390" s="6">
        <f>LoonHeffing2020(Table1[[#This Row],[Belastbaar loon]])</f>
        <v>27178.172999999999</v>
      </c>
      <c r="C6390" s="6">
        <f>AlgemeneHeffingsKorting2020(Table1[[#This Row],[Belastbaar loon]])</f>
        <v>0</v>
      </c>
      <c r="D6390" s="14">
        <f>ArbeidsKorting2020(Table1[[#This Row],[Belastbaar loon]])</f>
        <v>1612.98</v>
      </c>
      <c r="E6390" s="14">
        <f>MAX(Table1[[#This Row],[Loonheffing]]-Table1[[#This Row],[Algemene Heffingskorting]]-Table1[[#This Row],[Arbeidskorting]],0)</f>
        <v>25565.192999999999</v>
      </c>
      <c r="F6390" s="6">
        <f>Table1[[#This Row],[Belastbaar loon]]-Table1[[#This Row],[Belasting]]</f>
        <v>46155.807000000001</v>
      </c>
      <c r="G6390" s="2">
        <f>(Table1[[#This Row],[Belastbaar loon]]-Table1[[#This Row],[Netto loon]])/Table1[[#This Row],[Belastbaar loon]]</f>
        <v>0.35645338185468689</v>
      </c>
      <c r="H6390" s="14">
        <f t="shared" ca="1" si="94"/>
        <v>25559.642999999996</v>
      </c>
      <c r="I6390" s="14">
        <f ca="1">IF(ROW()=2, Table1[[#This Row],[Netto loon]], INDIRECT(ADDRESS(ROW()-1,COLUMN(F:F))))</f>
        <v>46151.357000000004</v>
      </c>
      <c r="J6390" s="6">
        <f ca="1">IF(ROW()=2, 0, Table1[[#This Row],[Belastbaar loon]]-INDIRECT(ADDRESS(ROW()-1,COLUMN(A:A))))</f>
        <v>10</v>
      </c>
      <c r="K6390" s="6">
        <f ca="1">Table1[[#This Row],[Netto loon]]-Table1[[#This Row],[Netto vorige schijf]]</f>
        <v>4.4499999999970896</v>
      </c>
      <c r="L6390" s="2">
        <f ca="1">(Table1[[#This Row],[Bruto tov vorige schijf]]-Table1[[#This Row],[Netto tov vorige schijf]])/MAX(Table1[[#This Row],[Bruto tov vorige schijf]],1)</f>
        <v>0.55500000000029104</v>
      </c>
    </row>
    <row r="6391" spans="1:12" x14ac:dyDescent="0.25">
      <c r="A6391" s="14">
        <v>71731</v>
      </c>
      <c r="B6391" s="6">
        <f>LoonHeffing2020(Table1[[#This Row],[Belastbaar loon]])</f>
        <v>27183.123</v>
      </c>
      <c r="C6391" s="6">
        <f>AlgemeneHeffingsKorting2020(Table1[[#This Row],[Belastbaar loon]])</f>
        <v>0</v>
      </c>
      <c r="D6391" s="14">
        <f>ArbeidsKorting2020(Table1[[#This Row],[Belastbaar loon]])</f>
        <v>1612.38</v>
      </c>
      <c r="E6391" s="14">
        <f>MAX(Table1[[#This Row],[Loonheffing]]-Table1[[#This Row],[Algemene Heffingskorting]]-Table1[[#This Row],[Arbeidskorting]],0)</f>
        <v>25570.742999999999</v>
      </c>
      <c r="F6391" s="6">
        <f>Table1[[#This Row],[Belastbaar loon]]-Table1[[#This Row],[Belasting]]</f>
        <v>46160.256999999998</v>
      </c>
      <c r="G6391" s="2">
        <f>(Table1[[#This Row],[Belastbaar loon]]-Table1[[#This Row],[Netto loon]])/Table1[[#This Row],[Belastbaar loon]]</f>
        <v>0.35648106118693457</v>
      </c>
      <c r="H6391" s="14">
        <f t="shared" ca="1" si="94"/>
        <v>25565.192999999999</v>
      </c>
      <c r="I6391" s="14">
        <f ca="1">IF(ROW()=2, Table1[[#This Row],[Netto loon]], INDIRECT(ADDRESS(ROW()-1,COLUMN(F:F))))</f>
        <v>46155.807000000001</v>
      </c>
      <c r="J6391" s="6">
        <f ca="1">IF(ROW()=2, 0, Table1[[#This Row],[Belastbaar loon]]-INDIRECT(ADDRESS(ROW()-1,COLUMN(A:A))))</f>
        <v>10</v>
      </c>
      <c r="K6391" s="6">
        <f ca="1">Table1[[#This Row],[Netto loon]]-Table1[[#This Row],[Netto vorige schijf]]</f>
        <v>4.4499999999970896</v>
      </c>
      <c r="L6391" s="2">
        <f ca="1">(Table1[[#This Row],[Bruto tov vorige schijf]]-Table1[[#This Row],[Netto tov vorige schijf]])/MAX(Table1[[#This Row],[Bruto tov vorige schijf]],1)</f>
        <v>0.55500000000029104</v>
      </c>
    </row>
    <row r="6392" spans="1:12" x14ac:dyDescent="0.25">
      <c r="A6392" s="14">
        <v>71741</v>
      </c>
      <c r="B6392" s="6">
        <f>LoonHeffing2020(Table1[[#This Row],[Belastbaar loon]])</f>
        <v>27188.073</v>
      </c>
      <c r="C6392" s="6">
        <f>AlgemeneHeffingsKorting2020(Table1[[#This Row],[Belastbaar loon]])</f>
        <v>0</v>
      </c>
      <c r="D6392" s="14">
        <f>ArbeidsKorting2020(Table1[[#This Row],[Belastbaar loon]])</f>
        <v>1611.78</v>
      </c>
      <c r="E6392" s="14">
        <f>MAX(Table1[[#This Row],[Loonheffing]]-Table1[[#This Row],[Algemene Heffingskorting]]-Table1[[#This Row],[Arbeidskorting]],0)</f>
        <v>25576.293000000001</v>
      </c>
      <c r="F6392" s="6">
        <f>Table1[[#This Row],[Belastbaar loon]]-Table1[[#This Row],[Belasting]]</f>
        <v>46164.706999999995</v>
      </c>
      <c r="G6392" s="2">
        <f>(Table1[[#This Row],[Belastbaar loon]]-Table1[[#This Row],[Netto loon]])/Table1[[#This Row],[Belastbaar loon]]</f>
        <v>0.356508732802721</v>
      </c>
      <c r="H6392" s="14">
        <f t="shared" ca="1" si="94"/>
        <v>25570.742999999999</v>
      </c>
      <c r="I6392" s="14">
        <f ca="1">IF(ROW()=2, Table1[[#This Row],[Netto loon]], INDIRECT(ADDRESS(ROW()-1,COLUMN(F:F))))</f>
        <v>46160.256999999998</v>
      </c>
      <c r="J6392" s="6">
        <f ca="1">IF(ROW()=2, 0, Table1[[#This Row],[Belastbaar loon]]-INDIRECT(ADDRESS(ROW()-1,COLUMN(A:A))))</f>
        <v>10</v>
      </c>
      <c r="K6392" s="6">
        <f ca="1">Table1[[#This Row],[Netto loon]]-Table1[[#This Row],[Netto vorige schijf]]</f>
        <v>4.4499999999970896</v>
      </c>
      <c r="L6392" s="2">
        <f ca="1">(Table1[[#This Row],[Bruto tov vorige schijf]]-Table1[[#This Row],[Netto tov vorige schijf]])/MAX(Table1[[#This Row],[Bruto tov vorige schijf]],1)</f>
        <v>0.55500000000029104</v>
      </c>
    </row>
    <row r="6393" spans="1:12" x14ac:dyDescent="0.25">
      <c r="A6393" s="14">
        <v>71751</v>
      </c>
      <c r="B6393" s="6">
        <f>LoonHeffing2020(Table1[[#This Row],[Belastbaar loon]])</f>
        <v>27193.023000000001</v>
      </c>
      <c r="C6393" s="6">
        <f>AlgemeneHeffingsKorting2020(Table1[[#This Row],[Belastbaar loon]])</f>
        <v>0</v>
      </c>
      <c r="D6393" s="14">
        <f>ArbeidsKorting2020(Table1[[#This Row],[Belastbaar loon]])</f>
        <v>1611.18</v>
      </c>
      <c r="E6393" s="14">
        <f>MAX(Table1[[#This Row],[Loonheffing]]-Table1[[#This Row],[Algemene Heffingskorting]]-Table1[[#This Row],[Arbeidskorting]],0)</f>
        <v>25581.843000000001</v>
      </c>
      <c r="F6393" s="6">
        <f>Table1[[#This Row],[Belastbaar loon]]-Table1[[#This Row],[Belasting]]</f>
        <v>46169.156999999999</v>
      </c>
      <c r="G6393" s="2">
        <f>(Table1[[#This Row],[Belastbaar loon]]-Table1[[#This Row],[Netto loon]])/Table1[[#This Row],[Belastbaar loon]]</f>
        <v>0.35653639670527243</v>
      </c>
      <c r="H6393" s="14">
        <f t="shared" ca="1" si="94"/>
        <v>25576.293000000001</v>
      </c>
      <c r="I6393" s="14">
        <f ca="1">IF(ROW()=2, Table1[[#This Row],[Netto loon]], INDIRECT(ADDRESS(ROW()-1,COLUMN(F:F))))</f>
        <v>46164.706999999995</v>
      </c>
      <c r="J6393" s="6">
        <f ca="1">IF(ROW()=2, 0, Table1[[#This Row],[Belastbaar loon]]-INDIRECT(ADDRESS(ROW()-1,COLUMN(A:A))))</f>
        <v>10</v>
      </c>
      <c r="K6393" s="6">
        <f ca="1">Table1[[#This Row],[Netto loon]]-Table1[[#This Row],[Netto vorige schijf]]</f>
        <v>4.4500000000043656</v>
      </c>
      <c r="L6393" s="2">
        <f ca="1">(Table1[[#This Row],[Bruto tov vorige schijf]]-Table1[[#This Row],[Netto tov vorige schijf]])/MAX(Table1[[#This Row],[Bruto tov vorige schijf]],1)</f>
        <v>0.5549999999995634</v>
      </c>
    </row>
    <row r="6394" spans="1:12" x14ac:dyDescent="0.25">
      <c r="A6394" s="14">
        <v>71761</v>
      </c>
      <c r="B6394" s="6">
        <f>LoonHeffing2020(Table1[[#This Row],[Belastbaar loon]])</f>
        <v>27197.972999999998</v>
      </c>
      <c r="C6394" s="6">
        <f>AlgemeneHeffingsKorting2020(Table1[[#This Row],[Belastbaar loon]])</f>
        <v>0</v>
      </c>
      <c r="D6394" s="14">
        <f>ArbeidsKorting2020(Table1[[#This Row],[Belastbaar loon]])</f>
        <v>1610.5800000000002</v>
      </c>
      <c r="E6394" s="14">
        <f>MAX(Table1[[#This Row],[Loonheffing]]-Table1[[#This Row],[Algemene Heffingskorting]]-Table1[[#This Row],[Arbeidskorting]],0)</f>
        <v>25587.392999999996</v>
      </c>
      <c r="F6394" s="6">
        <f>Table1[[#This Row],[Belastbaar loon]]-Table1[[#This Row],[Belasting]]</f>
        <v>46173.607000000004</v>
      </c>
      <c r="G6394" s="2">
        <f>(Table1[[#This Row],[Belastbaar loon]]-Table1[[#This Row],[Netto loon]])/Table1[[#This Row],[Belastbaar loon]]</f>
        <v>0.35656405289781351</v>
      </c>
      <c r="H6394" s="14">
        <f t="shared" ca="1" si="94"/>
        <v>25581.843000000001</v>
      </c>
      <c r="I6394" s="14">
        <f ca="1">IF(ROW()=2, Table1[[#This Row],[Netto loon]], INDIRECT(ADDRESS(ROW()-1,COLUMN(F:F))))</f>
        <v>46169.156999999999</v>
      </c>
      <c r="J6394" s="6">
        <f ca="1">IF(ROW()=2, 0, Table1[[#This Row],[Belastbaar loon]]-INDIRECT(ADDRESS(ROW()-1,COLUMN(A:A))))</f>
        <v>10</v>
      </c>
      <c r="K6394" s="6">
        <f ca="1">Table1[[#This Row],[Netto loon]]-Table1[[#This Row],[Netto vorige schijf]]</f>
        <v>4.4500000000043656</v>
      </c>
      <c r="L6394" s="2">
        <f ca="1">(Table1[[#This Row],[Bruto tov vorige schijf]]-Table1[[#This Row],[Netto tov vorige schijf]])/MAX(Table1[[#This Row],[Bruto tov vorige schijf]],1)</f>
        <v>0.5549999999995634</v>
      </c>
    </row>
    <row r="6395" spans="1:12" x14ac:dyDescent="0.25">
      <c r="A6395" s="14">
        <v>71771</v>
      </c>
      <c r="B6395" s="6">
        <f>LoonHeffing2020(Table1[[#This Row],[Belastbaar loon]])</f>
        <v>27202.922999999999</v>
      </c>
      <c r="C6395" s="6">
        <f>AlgemeneHeffingsKorting2020(Table1[[#This Row],[Belastbaar loon]])</f>
        <v>0</v>
      </c>
      <c r="D6395" s="14">
        <f>ArbeidsKorting2020(Table1[[#This Row],[Belastbaar loon]])</f>
        <v>1609.98</v>
      </c>
      <c r="E6395" s="14">
        <f>MAX(Table1[[#This Row],[Loonheffing]]-Table1[[#This Row],[Algemene Heffingskorting]]-Table1[[#This Row],[Arbeidskorting]],0)</f>
        <v>25592.942999999999</v>
      </c>
      <c r="F6395" s="6">
        <f>Table1[[#This Row],[Belastbaar loon]]-Table1[[#This Row],[Belasting]]</f>
        <v>46178.057000000001</v>
      </c>
      <c r="G6395" s="2">
        <f>(Table1[[#This Row],[Belastbaar loon]]-Table1[[#This Row],[Netto loon]])/Table1[[#This Row],[Belastbaar loon]]</f>
        <v>0.35659170138356716</v>
      </c>
      <c r="H6395" s="14">
        <f t="shared" ca="1" si="94"/>
        <v>25587.392999999996</v>
      </c>
      <c r="I6395" s="14">
        <f ca="1">IF(ROW()=2, Table1[[#This Row],[Netto loon]], INDIRECT(ADDRESS(ROW()-1,COLUMN(F:F))))</f>
        <v>46173.607000000004</v>
      </c>
      <c r="J6395" s="6">
        <f ca="1">IF(ROW()=2, 0, Table1[[#This Row],[Belastbaar loon]]-INDIRECT(ADDRESS(ROW()-1,COLUMN(A:A))))</f>
        <v>10</v>
      </c>
      <c r="K6395" s="6">
        <f ca="1">Table1[[#This Row],[Netto loon]]-Table1[[#This Row],[Netto vorige schijf]]</f>
        <v>4.4499999999970896</v>
      </c>
      <c r="L6395" s="2">
        <f ca="1">(Table1[[#This Row],[Bruto tov vorige schijf]]-Table1[[#This Row],[Netto tov vorige schijf]])/MAX(Table1[[#This Row],[Bruto tov vorige schijf]],1)</f>
        <v>0.55500000000029104</v>
      </c>
    </row>
    <row r="6396" spans="1:12" x14ac:dyDescent="0.25">
      <c r="A6396" s="14">
        <v>71781</v>
      </c>
      <c r="B6396" s="6">
        <f>LoonHeffing2020(Table1[[#This Row],[Belastbaar loon]])</f>
        <v>27207.873</v>
      </c>
      <c r="C6396" s="6">
        <f>AlgemeneHeffingsKorting2020(Table1[[#This Row],[Belastbaar loon]])</f>
        <v>0</v>
      </c>
      <c r="D6396" s="14">
        <f>ArbeidsKorting2020(Table1[[#This Row],[Belastbaar loon]])</f>
        <v>1609.38</v>
      </c>
      <c r="E6396" s="14">
        <f>MAX(Table1[[#This Row],[Loonheffing]]-Table1[[#This Row],[Algemene Heffingskorting]]-Table1[[#This Row],[Arbeidskorting]],0)</f>
        <v>25598.492999999999</v>
      </c>
      <c r="F6396" s="6">
        <f>Table1[[#This Row],[Belastbaar loon]]-Table1[[#This Row],[Belasting]]</f>
        <v>46182.506999999998</v>
      </c>
      <c r="G6396" s="2">
        <f>(Table1[[#This Row],[Belastbaar loon]]-Table1[[#This Row],[Netto loon]])/Table1[[#This Row],[Belastbaar loon]]</f>
        <v>0.35661934216575419</v>
      </c>
      <c r="H6396" s="14">
        <f t="shared" ca="1" si="94"/>
        <v>25592.942999999999</v>
      </c>
      <c r="I6396" s="14">
        <f ca="1">IF(ROW()=2, Table1[[#This Row],[Netto loon]], INDIRECT(ADDRESS(ROW()-1,COLUMN(F:F))))</f>
        <v>46178.057000000001</v>
      </c>
      <c r="J6396" s="6">
        <f ca="1">IF(ROW()=2, 0, Table1[[#This Row],[Belastbaar loon]]-INDIRECT(ADDRESS(ROW()-1,COLUMN(A:A))))</f>
        <v>10</v>
      </c>
      <c r="K6396" s="6">
        <f ca="1">Table1[[#This Row],[Netto loon]]-Table1[[#This Row],[Netto vorige schijf]]</f>
        <v>4.4499999999970896</v>
      </c>
      <c r="L6396" s="2">
        <f ca="1">(Table1[[#This Row],[Bruto tov vorige schijf]]-Table1[[#This Row],[Netto tov vorige schijf]])/MAX(Table1[[#This Row],[Bruto tov vorige schijf]],1)</f>
        <v>0.55500000000029104</v>
      </c>
    </row>
    <row r="6397" spans="1:12" x14ac:dyDescent="0.25">
      <c r="A6397" s="14">
        <v>71791</v>
      </c>
      <c r="B6397" s="6">
        <f>LoonHeffing2020(Table1[[#This Row],[Belastbaar loon]])</f>
        <v>27212.823</v>
      </c>
      <c r="C6397" s="6">
        <f>AlgemeneHeffingsKorting2020(Table1[[#This Row],[Belastbaar loon]])</f>
        <v>0</v>
      </c>
      <c r="D6397" s="14">
        <f>ArbeidsKorting2020(Table1[[#This Row],[Belastbaar loon]])</f>
        <v>1608.78</v>
      </c>
      <c r="E6397" s="14">
        <f>MAX(Table1[[#This Row],[Loonheffing]]-Table1[[#This Row],[Algemene Heffingskorting]]-Table1[[#This Row],[Arbeidskorting]],0)</f>
        <v>25604.043000000001</v>
      </c>
      <c r="F6397" s="6">
        <f>Table1[[#This Row],[Belastbaar loon]]-Table1[[#This Row],[Belasting]]</f>
        <v>46186.956999999995</v>
      </c>
      <c r="G6397" s="2">
        <f>(Table1[[#This Row],[Belastbaar loon]]-Table1[[#This Row],[Netto loon]])/Table1[[#This Row],[Belastbaar loon]]</f>
        <v>0.35664697524759376</v>
      </c>
      <c r="H6397" s="14">
        <f t="shared" ca="1" si="94"/>
        <v>25598.492999999999</v>
      </c>
      <c r="I6397" s="14">
        <f ca="1">IF(ROW()=2, Table1[[#This Row],[Netto loon]], INDIRECT(ADDRESS(ROW()-1,COLUMN(F:F))))</f>
        <v>46182.506999999998</v>
      </c>
      <c r="J6397" s="6">
        <f ca="1">IF(ROW()=2, 0, Table1[[#This Row],[Belastbaar loon]]-INDIRECT(ADDRESS(ROW()-1,COLUMN(A:A))))</f>
        <v>10</v>
      </c>
      <c r="K6397" s="6">
        <f ca="1">Table1[[#This Row],[Netto loon]]-Table1[[#This Row],[Netto vorige schijf]]</f>
        <v>4.4499999999970896</v>
      </c>
      <c r="L6397" s="2">
        <f ca="1">(Table1[[#This Row],[Bruto tov vorige schijf]]-Table1[[#This Row],[Netto tov vorige schijf]])/MAX(Table1[[#This Row],[Bruto tov vorige schijf]],1)</f>
        <v>0.55500000000029104</v>
      </c>
    </row>
    <row r="6398" spans="1:12" x14ac:dyDescent="0.25">
      <c r="A6398" s="14">
        <v>71801</v>
      </c>
      <c r="B6398" s="6">
        <f>LoonHeffing2020(Table1[[#This Row],[Belastbaar loon]])</f>
        <v>27217.773000000001</v>
      </c>
      <c r="C6398" s="6">
        <f>AlgemeneHeffingsKorting2020(Table1[[#This Row],[Belastbaar loon]])</f>
        <v>0</v>
      </c>
      <c r="D6398" s="14">
        <f>ArbeidsKorting2020(Table1[[#This Row],[Belastbaar loon]])</f>
        <v>1608.18</v>
      </c>
      <c r="E6398" s="14">
        <f>MAX(Table1[[#This Row],[Loonheffing]]-Table1[[#This Row],[Algemene Heffingskorting]]-Table1[[#This Row],[Arbeidskorting]],0)</f>
        <v>25609.593000000001</v>
      </c>
      <c r="F6398" s="6">
        <f>Table1[[#This Row],[Belastbaar loon]]-Table1[[#This Row],[Belasting]]</f>
        <v>46191.406999999999</v>
      </c>
      <c r="G6398" s="2">
        <f>(Table1[[#This Row],[Belastbaar loon]]-Table1[[#This Row],[Netto loon]])/Table1[[#This Row],[Belastbaar loon]]</f>
        <v>0.35667460063230316</v>
      </c>
      <c r="H6398" s="14">
        <f t="shared" ca="1" si="94"/>
        <v>25604.043000000001</v>
      </c>
      <c r="I6398" s="14">
        <f ca="1">IF(ROW()=2, Table1[[#This Row],[Netto loon]], INDIRECT(ADDRESS(ROW()-1,COLUMN(F:F))))</f>
        <v>46186.956999999995</v>
      </c>
      <c r="J6398" s="6">
        <f ca="1">IF(ROW()=2, 0, Table1[[#This Row],[Belastbaar loon]]-INDIRECT(ADDRESS(ROW()-1,COLUMN(A:A))))</f>
        <v>10</v>
      </c>
      <c r="K6398" s="6">
        <f ca="1">Table1[[#This Row],[Netto loon]]-Table1[[#This Row],[Netto vorige schijf]]</f>
        <v>4.4500000000043656</v>
      </c>
      <c r="L6398" s="2">
        <f ca="1">(Table1[[#This Row],[Bruto tov vorige schijf]]-Table1[[#This Row],[Netto tov vorige schijf]])/MAX(Table1[[#This Row],[Bruto tov vorige schijf]],1)</f>
        <v>0.5549999999995634</v>
      </c>
    </row>
    <row r="6399" spans="1:12" x14ac:dyDescent="0.25">
      <c r="A6399" s="14">
        <v>71811</v>
      </c>
      <c r="B6399" s="6">
        <f>LoonHeffing2020(Table1[[#This Row],[Belastbaar loon]])</f>
        <v>27222.722999999998</v>
      </c>
      <c r="C6399" s="6">
        <f>AlgemeneHeffingsKorting2020(Table1[[#This Row],[Belastbaar loon]])</f>
        <v>0</v>
      </c>
      <c r="D6399" s="14">
        <f>ArbeidsKorting2020(Table1[[#This Row],[Belastbaar loon]])</f>
        <v>1607.5800000000002</v>
      </c>
      <c r="E6399" s="14">
        <f>MAX(Table1[[#This Row],[Loonheffing]]-Table1[[#This Row],[Algemene Heffingskorting]]-Table1[[#This Row],[Arbeidskorting]],0)</f>
        <v>25615.142999999996</v>
      </c>
      <c r="F6399" s="6">
        <f>Table1[[#This Row],[Belastbaar loon]]-Table1[[#This Row],[Belasting]]</f>
        <v>46195.857000000004</v>
      </c>
      <c r="G6399" s="2">
        <f>(Table1[[#This Row],[Belastbaar loon]]-Table1[[#This Row],[Netto loon]])/Table1[[#This Row],[Belastbaar loon]]</f>
        <v>0.35670221832309806</v>
      </c>
      <c r="H6399" s="14">
        <f t="shared" ca="1" si="94"/>
        <v>25609.593000000001</v>
      </c>
      <c r="I6399" s="14">
        <f ca="1">IF(ROW()=2, Table1[[#This Row],[Netto loon]], INDIRECT(ADDRESS(ROW()-1,COLUMN(F:F))))</f>
        <v>46191.406999999999</v>
      </c>
      <c r="J6399" s="6">
        <f ca="1">IF(ROW()=2, 0, Table1[[#This Row],[Belastbaar loon]]-INDIRECT(ADDRESS(ROW()-1,COLUMN(A:A))))</f>
        <v>10</v>
      </c>
      <c r="K6399" s="6">
        <f ca="1">Table1[[#This Row],[Netto loon]]-Table1[[#This Row],[Netto vorige schijf]]</f>
        <v>4.4500000000043656</v>
      </c>
      <c r="L6399" s="2">
        <f ca="1">(Table1[[#This Row],[Bruto tov vorige schijf]]-Table1[[#This Row],[Netto tov vorige schijf]])/MAX(Table1[[#This Row],[Bruto tov vorige schijf]],1)</f>
        <v>0.5549999999995634</v>
      </c>
    </row>
    <row r="6400" spans="1:12" x14ac:dyDescent="0.25">
      <c r="A6400" s="14">
        <v>71821</v>
      </c>
      <c r="B6400" s="6">
        <f>LoonHeffing2020(Table1[[#This Row],[Belastbaar loon]])</f>
        <v>27227.672999999999</v>
      </c>
      <c r="C6400" s="6">
        <f>AlgemeneHeffingsKorting2020(Table1[[#This Row],[Belastbaar loon]])</f>
        <v>0</v>
      </c>
      <c r="D6400" s="14">
        <f>ArbeidsKorting2020(Table1[[#This Row],[Belastbaar loon]])</f>
        <v>1606.98</v>
      </c>
      <c r="E6400" s="14">
        <f>MAX(Table1[[#This Row],[Loonheffing]]-Table1[[#This Row],[Algemene Heffingskorting]]-Table1[[#This Row],[Arbeidskorting]],0)</f>
        <v>25620.692999999999</v>
      </c>
      <c r="F6400" s="6">
        <f>Table1[[#This Row],[Belastbaar loon]]-Table1[[#This Row],[Belasting]]</f>
        <v>46200.307000000001</v>
      </c>
      <c r="G6400" s="2">
        <f>(Table1[[#This Row],[Belastbaar loon]]-Table1[[#This Row],[Netto loon]])/Table1[[#This Row],[Belastbaar loon]]</f>
        <v>0.35672982832319239</v>
      </c>
      <c r="H6400" s="14">
        <f t="shared" ca="1" si="94"/>
        <v>25615.142999999996</v>
      </c>
      <c r="I6400" s="14">
        <f ca="1">IF(ROW()=2, Table1[[#This Row],[Netto loon]], INDIRECT(ADDRESS(ROW()-1,COLUMN(F:F))))</f>
        <v>46195.857000000004</v>
      </c>
      <c r="J6400" s="6">
        <f ca="1">IF(ROW()=2, 0, Table1[[#This Row],[Belastbaar loon]]-INDIRECT(ADDRESS(ROW()-1,COLUMN(A:A))))</f>
        <v>10</v>
      </c>
      <c r="K6400" s="6">
        <f ca="1">Table1[[#This Row],[Netto loon]]-Table1[[#This Row],[Netto vorige schijf]]</f>
        <v>4.4499999999970896</v>
      </c>
      <c r="L6400" s="2">
        <f ca="1">(Table1[[#This Row],[Bruto tov vorige schijf]]-Table1[[#This Row],[Netto tov vorige schijf]])/MAX(Table1[[#This Row],[Bruto tov vorige schijf]],1)</f>
        <v>0.55500000000029104</v>
      </c>
    </row>
    <row r="6401" spans="1:12" x14ac:dyDescent="0.25">
      <c r="A6401" s="14">
        <v>71831</v>
      </c>
      <c r="B6401" s="6">
        <f>LoonHeffing2020(Table1[[#This Row],[Belastbaar loon]])</f>
        <v>27232.623</v>
      </c>
      <c r="C6401" s="6">
        <f>AlgemeneHeffingsKorting2020(Table1[[#This Row],[Belastbaar loon]])</f>
        <v>0</v>
      </c>
      <c r="D6401" s="14">
        <f>ArbeidsKorting2020(Table1[[#This Row],[Belastbaar loon]])</f>
        <v>1606.38</v>
      </c>
      <c r="E6401" s="14">
        <f>MAX(Table1[[#This Row],[Loonheffing]]-Table1[[#This Row],[Algemene Heffingskorting]]-Table1[[#This Row],[Arbeidskorting]],0)</f>
        <v>25626.242999999999</v>
      </c>
      <c r="F6401" s="6">
        <f>Table1[[#This Row],[Belastbaar loon]]-Table1[[#This Row],[Belasting]]</f>
        <v>46204.756999999998</v>
      </c>
      <c r="G6401" s="2">
        <f>(Table1[[#This Row],[Belastbaar loon]]-Table1[[#This Row],[Netto loon]])/Table1[[#This Row],[Belastbaar loon]]</f>
        <v>0.35675743063579796</v>
      </c>
      <c r="H6401" s="14">
        <f t="shared" ca="1" si="94"/>
        <v>25620.692999999999</v>
      </c>
      <c r="I6401" s="14">
        <f ca="1">IF(ROW()=2, Table1[[#This Row],[Netto loon]], INDIRECT(ADDRESS(ROW()-1,COLUMN(F:F))))</f>
        <v>46200.307000000001</v>
      </c>
      <c r="J6401" s="6">
        <f ca="1">IF(ROW()=2, 0, Table1[[#This Row],[Belastbaar loon]]-INDIRECT(ADDRESS(ROW()-1,COLUMN(A:A))))</f>
        <v>10</v>
      </c>
      <c r="K6401" s="6">
        <f ca="1">Table1[[#This Row],[Netto loon]]-Table1[[#This Row],[Netto vorige schijf]]</f>
        <v>4.4499999999970896</v>
      </c>
      <c r="L6401" s="2">
        <f ca="1">(Table1[[#This Row],[Bruto tov vorige schijf]]-Table1[[#This Row],[Netto tov vorige schijf]])/MAX(Table1[[#This Row],[Bruto tov vorige schijf]],1)</f>
        <v>0.55500000000029104</v>
      </c>
    </row>
    <row r="6402" spans="1:12" x14ac:dyDescent="0.25">
      <c r="A6402" s="14">
        <v>71841</v>
      </c>
      <c r="B6402" s="6">
        <f>LoonHeffing2020(Table1[[#This Row],[Belastbaar loon]])</f>
        <v>27237.573</v>
      </c>
      <c r="C6402" s="6">
        <f>AlgemeneHeffingsKorting2020(Table1[[#This Row],[Belastbaar loon]])</f>
        <v>0</v>
      </c>
      <c r="D6402" s="14">
        <f>ArbeidsKorting2020(Table1[[#This Row],[Belastbaar loon]])</f>
        <v>1605.78</v>
      </c>
      <c r="E6402" s="14">
        <f>MAX(Table1[[#This Row],[Loonheffing]]-Table1[[#This Row],[Algemene Heffingskorting]]-Table1[[#This Row],[Arbeidskorting]],0)</f>
        <v>25631.793000000001</v>
      </c>
      <c r="F6402" s="6">
        <f>Table1[[#This Row],[Belastbaar loon]]-Table1[[#This Row],[Belasting]]</f>
        <v>46209.206999999995</v>
      </c>
      <c r="G6402" s="2">
        <f>(Table1[[#This Row],[Belastbaar loon]]-Table1[[#This Row],[Netto loon]])/Table1[[#This Row],[Belastbaar loon]]</f>
        <v>0.35678502526412503</v>
      </c>
      <c r="H6402" s="14">
        <f t="shared" ca="1" si="94"/>
        <v>25626.242999999999</v>
      </c>
      <c r="I6402" s="14">
        <f ca="1">IF(ROW()=2, Table1[[#This Row],[Netto loon]], INDIRECT(ADDRESS(ROW()-1,COLUMN(F:F))))</f>
        <v>46204.756999999998</v>
      </c>
      <c r="J6402" s="6">
        <f ca="1">IF(ROW()=2, 0, Table1[[#This Row],[Belastbaar loon]]-INDIRECT(ADDRESS(ROW()-1,COLUMN(A:A))))</f>
        <v>10</v>
      </c>
      <c r="K6402" s="6">
        <f ca="1">Table1[[#This Row],[Netto loon]]-Table1[[#This Row],[Netto vorige schijf]]</f>
        <v>4.4499999999970896</v>
      </c>
      <c r="L6402" s="2">
        <f ca="1">(Table1[[#This Row],[Bruto tov vorige schijf]]-Table1[[#This Row],[Netto tov vorige schijf]])/MAX(Table1[[#This Row],[Bruto tov vorige schijf]],1)</f>
        <v>0.55500000000029104</v>
      </c>
    </row>
    <row r="6403" spans="1:12" x14ac:dyDescent="0.25">
      <c r="A6403" s="14">
        <v>71851</v>
      </c>
      <c r="B6403" s="6">
        <f>LoonHeffing2020(Table1[[#This Row],[Belastbaar loon]])</f>
        <v>27242.523000000001</v>
      </c>
      <c r="C6403" s="6">
        <f>AlgemeneHeffingsKorting2020(Table1[[#This Row],[Belastbaar loon]])</f>
        <v>0</v>
      </c>
      <c r="D6403" s="14">
        <f>ArbeidsKorting2020(Table1[[#This Row],[Belastbaar loon]])</f>
        <v>1605.18</v>
      </c>
      <c r="E6403" s="14">
        <f>MAX(Table1[[#This Row],[Loonheffing]]-Table1[[#This Row],[Algemene Heffingskorting]]-Table1[[#This Row],[Arbeidskorting]],0)</f>
        <v>25637.343000000001</v>
      </c>
      <c r="F6403" s="6">
        <f>Table1[[#This Row],[Belastbaar loon]]-Table1[[#This Row],[Belasting]]</f>
        <v>46213.656999999999</v>
      </c>
      <c r="G6403" s="2">
        <f>(Table1[[#This Row],[Belastbaar loon]]-Table1[[#This Row],[Netto loon]])/Table1[[#This Row],[Belastbaar loon]]</f>
        <v>0.35681261221138189</v>
      </c>
      <c r="H6403" s="14">
        <f t="shared" ca="1" si="94"/>
        <v>25631.793000000001</v>
      </c>
      <c r="I6403" s="14">
        <f ca="1">IF(ROW()=2, Table1[[#This Row],[Netto loon]], INDIRECT(ADDRESS(ROW()-1,COLUMN(F:F))))</f>
        <v>46209.206999999995</v>
      </c>
      <c r="J6403" s="6">
        <f ca="1">IF(ROW()=2, 0, Table1[[#This Row],[Belastbaar loon]]-INDIRECT(ADDRESS(ROW()-1,COLUMN(A:A))))</f>
        <v>10</v>
      </c>
      <c r="K6403" s="6">
        <f ca="1">Table1[[#This Row],[Netto loon]]-Table1[[#This Row],[Netto vorige schijf]]</f>
        <v>4.4500000000043656</v>
      </c>
      <c r="L6403" s="2">
        <f ca="1">(Table1[[#This Row],[Bruto tov vorige schijf]]-Table1[[#This Row],[Netto tov vorige schijf]])/MAX(Table1[[#This Row],[Bruto tov vorige schijf]],1)</f>
        <v>0.5549999999995634</v>
      </c>
    </row>
    <row r="6404" spans="1:12" x14ac:dyDescent="0.25">
      <c r="A6404" s="14">
        <v>71861</v>
      </c>
      <c r="B6404" s="6">
        <f>LoonHeffing2020(Table1[[#This Row],[Belastbaar loon]])</f>
        <v>27247.472999999998</v>
      </c>
      <c r="C6404" s="6">
        <f>AlgemeneHeffingsKorting2020(Table1[[#This Row],[Belastbaar loon]])</f>
        <v>0</v>
      </c>
      <c r="D6404" s="14">
        <f>ArbeidsKorting2020(Table1[[#This Row],[Belastbaar loon]])</f>
        <v>1604.5800000000002</v>
      </c>
      <c r="E6404" s="14">
        <f>MAX(Table1[[#This Row],[Loonheffing]]-Table1[[#This Row],[Algemene Heffingskorting]]-Table1[[#This Row],[Arbeidskorting]],0)</f>
        <v>25642.892999999996</v>
      </c>
      <c r="F6404" s="6">
        <f>Table1[[#This Row],[Belastbaar loon]]-Table1[[#This Row],[Belasting]]</f>
        <v>46218.107000000004</v>
      </c>
      <c r="G6404" s="2">
        <f>(Table1[[#This Row],[Belastbaar loon]]-Table1[[#This Row],[Netto loon]])/Table1[[#This Row],[Belastbaar loon]]</f>
        <v>0.35684019148077534</v>
      </c>
      <c r="H6404" s="14">
        <f t="shared" ca="1" si="94"/>
        <v>25637.343000000001</v>
      </c>
      <c r="I6404" s="14">
        <f ca="1">IF(ROW()=2, Table1[[#This Row],[Netto loon]], INDIRECT(ADDRESS(ROW()-1,COLUMN(F:F))))</f>
        <v>46213.656999999999</v>
      </c>
      <c r="J6404" s="6">
        <f ca="1">IF(ROW()=2, 0, Table1[[#This Row],[Belastbaar loon]]-INDIRECT(ADDRESS(ROW()-1,COLUMN(A:A))))</f>
        <v>10</v>
      </c>
      <c r="K6404" s="6">
        <f ca="1">Table1[[#This Row],[Netto loon]]-Table1[[#This Row],[Netto vorige schijf]]</f>
        <v>4.4500000000043656</v>
      </c>
      <c r="L6404" s="2">
        <f ca="1">(Table1[[#This Row],[Bruto tov vorige schijf]]-Table1[[#This Row],[Netto tov vorige schijf]])/MAX(Table1[[#This Row],[Bruto tov vorige schijf]],1)</f>
        <v>0.5549999999995634</v>
      </c>
    </row>
    <row r="6405" spans="1:12" x14ac:dyDescent="0.25">
      <c r="A6405" s="14">
        <v>71871</v>
      </c>
      <c r="B6405" s="6">
        <f>LoonHeffing2020(Table1[[#This Row],[Belastbaar loon]])</f>
        <v>27252.422999999999</v>
      </c>
      <c r="C6405" s="6">
        <f>AlgemeneHeffingsKorting2020(Table1[[#This Row],[Belastbaar loon]])</f>
        <v>0</v>
      </c>
      <c r="D6405" s="14">
        <f>ArbeidsKorting2020(Table1[[#This Row],[Belastbaar loon]])</f>
        <v>1603.98</v>
      </c>
      <c r="E6405" s="14">
        <f>MAX(Table1[[#This Row],[Loonheffing]]-Table1[[#This Row],[Algemene Heffingskorting]]-Table1[[#This Row],[Arbeidskorting]],0)</f>
        <v>25648.442999999999</v>
      </c>
      <c r="F6405" s="6">
        <f>Table1[[#This Row],[Belastbaar loon]]-Table1[[#This Row],[Belasting]]</f>
        <v>46222.557000000001</v>
      </c>
      <c r="G6405" s="2">
        <f>(Table1[[#This Row],[Belastbaar loon]]-Table1[[#This Row],[Netto loon]])/Table1[[#This Row],[Belastbaar loon]]</f>
        <v>0.35686776307551027</v>
      </c>
      <c r="H6405" s="14">
        <f t="shared" ca="1" si="94"/>
        <v>25642.892999999996</v>
      </c>
      <c r="I6405" s="14">
        <f ca="1">IF(ROW()=2, Table1[[#This Row],[Netto loon]], INDIRECT(ADDRESS(ROW()-1,COLUMN(F:F))))</f>
        <v>46218.107000000004</v>
      </c>
      <c r="J6405" s="6">
        <f ca="1">IF(ROW()=2, 0, Table1[[#This Row],[Belastbaar loon]]-INDIRECT(ADDRESS(ROW()-1,COLUMN(A:A))))</f>
        <v>10</v>
      </c>
      <c r="K6405" s="6">
        <f ca="1">Table1[[#This Row],[Netto loon]]-Table1[[#This Row],[Netto vorige schijf]]</f>
        <v>4.4499999999970896</v>
      </c>
      <c r="L6405" s="2">
        <f ca="1">(Table1[[#This Row],[Bruto tov vorige schijf]]-Table1[[#This Row],[Netto tov vorige schijf]])/MAX(Table1[[#This Row],[Bruto tov vorige schijf]],1)</f>
        <v>0.55500000000029104</v>
      </c>
    </row>
    <row r="6406" spans="1:12" x14ac:dyDescent="0.25">
      <c r="A6406" s="14">
        <v>71881</v>
      </c>
      <c r="B6406" s="6">
        <f>LoonHeffing2020(Table1[[#This Row],[Belastbaar loon]])</f>
        <v>27257.373</v>
      </c>
      <c r="C6406" s="6">
        <f>AlgemeneHeffingsKorting2020(Table1[[#This Row],[Belastbaar loon]])</f>
        <v>0</v>
      </c>
      <c r="D6406" s="14">
        <f>ArbeidsKorting2020(Table1[[#This Row],[Belastbaar loon]])</f>
        <v>1603.38</v>
      </c>
      <c r="E6406" s="14">
        <f>MAX(Table1[[#This Row],[Loonheffing]]-Table1[[#This Row],[Algemene Heffingskorting]]-Table1[[#This Row],[Arbeidskorting]],0)</f>
        <v>25653.992999999999</v>
      </c>
      <c r="F6406" s="6">
        <f>Table1[[#This Row],[Belastbaar loon]]-Table1[[#This Row],[Belasting]]</f>
        <v>46227.006999999998</v>
      </c>
      <c r="G6406" s="2">
        <f>(Table1[[#This Row],[Belastbaar loon]]-Table1[[#This Row],[Netto loon]])/Table1[[#This Row],[Belastbaar loon]]</f>
        <v>0.35689532699878967</v>
      </c>
      <c r="H6406" s="14">
        <f t="shared" ca="1" si="94"/>
        <v>25648.442999999999</v>
      </c>
      <c r="I6406" s="14">
        <f ca="1">IF(ROW()=2, Table1[[#This Row],[Netto loon]], INDIRECT(ADDRESS(ROW()-1,COLUMN(F:F))))</f>
        <v>46222.557000000001</v>
      </c>
      <c r="J6406" s="6">
        <f ca="1">IF(ROW()=2, 0, Table1[[#This Row],[Belastbaar loon]]-INDIRECT(ADDRESS(ROW()-1,COLUMN(A:A))))</f>
        <v>10</v>
      </c>
      <c r="K6406" s="6">
        <f ca="1">Table1[[#This Row],[Netto loon]]-Table1[[#This Row],[Netto vorige schijf]]</f>
        <v>4.4499999999970896</v>
      </c>
      <c r="L6406" s="2">
        <f ca="1">(Table1[[#This Row],[Bruto tov vorige schijf]]-Table1[[#This Row],[Netto tov vorige schijf]])/MAX(Table1[[#This Row],[Bruto tov vorige schijf]],1)</f>
        <v>0.55500000000029104</v>
      </c>
    </row>
    <row r="6407" spans="1:12" x14ac:dyDescent="0.25">
      <c r="A6407" s="14">
        <v>71891</v>
      </c>
      <c r="B6407" s="6">
        <f>LoonHeffing2020(Table1[[#This Row],[Belastbaar loon]])</f>
        <v>27262.323</v>
      </c>
      <c r="C6407" s="6">
        <f>AlgemeneHeffingsKorting2020(Table1[[#This Row],[Belastbaar loon]])</f>
        <v>0</v>
      </c>
      <c r="D6407" s="14">
        <f>ArbeidsKorting2020(Table1[[#This Row],[Belastbaar loon]])</f>
        <v>1602.78</v>
      </c>
      <c r="E6407" s="14">
        <f>MAX(Table1[[#This Row],[Loonheffing]]-Table1[[#This Row],[Algemene Heffingskorting]]-Table1[[#This Row],[Arbeidskorting]],0)</f>
        <v>25659.543000000001</v>
      </c>
      <c r="F6407" s="6">
        <f>Table1[[#This Row],[Belastbaar loon]]-Table1[[#This Row],[Belasting]]</f>
        <v>46231.456999999995</v>
      </c>
      <c r="G6407" s="2">
        <f>(Table1[[#This Row],[Belastbaar loon]]-Table1[[#This Row],[Netto loon]])/Table1[[#This Row],[Belastbaar loon]]</f>
        <v>0.35692288325381488</v>
      </c>
      <c r="H6407" s="14">
        <f t="shared" ca="1" si="94"/>
        <v>25653.992999999999</v>
      </c>
      <c r="I6407" s="14">
        <f ca="1">IF(ROW()=2, Table1[[#This Row],[Netto loon]], INDIRECT(ADDRESS(ROW()-1,COLUMN(F:F))))</f>
        <v>46227.006999999998</v>
      </c>
      <c r="J6407" s="6">
        <f ca="1">IF(ROW()=2, 0, Table1[[#This Row],[Belastbaar loon]]-INDIRECT(ADDRESS(ROW()-1,COLUMN(A:A))))</f>
        <v>10</v>
      </c>
      <c r="K6407" s="6">
        <f ca="1">Table1[[#This Row],[Netto loon]]-Table1[[#This Row],[Netto vorige schijf]]</f>
        <v>4.4499999999970896</v>
      </c>
      <c r="L6407" s="2">
        <f ca="1">(Table1[[#This Row],[Bruto tov vorige schijf]]-Table1[[#This Row],[Netto tov vorige schijf]])/MAX(Table1[[#This Row],[Bruto tov vorige schijf]],1)</f>
        <v>0.55500000000029104</v>
      </c>
    </row>
    <row r="6408" spans="1:12" x14ac:dyDescent="0.25">
      <c r="A6408" s="14">
        <v>71901</v>
      </c>
      <c r="B6408" s="6">
        <f>LoonHeffing2020(Table1[[#This Row],[Belastbaar loon]])</f>
        <v>27267.273000000001</v>
      </c>
      <c r="C6408" s="6">
        <f>AlgemeneHeffingsKorting2020(Table1[[#This Row],[Belastbaar loon]])</f>
        <v>0</v>
      </c>
      <c r="D6408" s="14">
        <f>ArbeidsKorting2020(Table1[[#This Row],[Belastbaar loon]])</f>
        <v>1602.18</v>
      </c>
      <c r="E6408" s="14">
        <f>MAX(Table1[[#This Row],[Loonheffing]]-Table1[[#This Row],[Algemene Heffingskorting]]-Table1[[#This Row],[Arbeidskorting]],0)</f>
        <v>25665.093000000001</v>
      </c>
      <c r="F6408" s="6">
        <f>Table1[[#This Row],[Belastbaar loon]]-Table1[[#This Row],[Belasting]]</f>
        <v>46235.906999999999</v>
      </c>
      <c r="G6408" s="2">
        <f>(Table1[[#This Row],[Belastbaar loon]]-Table1[[#This Row],[Netto loon]])/Table1[[#This Row],[Belastbaar loon]]</f>
        <v>0.35695043184378522</v>
      </c>
      <c r="H6408" s="14">
        <f t="shared" ca="1" si="94"/>
        <v>25659.543000000001</v>
      </c>
      <c r="I6408" s="14">
        <f ca="1">IF(ROW()=2, Table1[[#This Row],[Netto loon]], INDIRECT(ADDRESS(ROW()-1,COLUMN(F:F))))</f>
        <v>46231.456999999995</v>
      </c>
      <c r="J6408" s="6">
        <f ca="1">IF(ROW()=2, 0, Table1[[#This Row],[Belastbaar loon]]-INDIRECT(ADDRESS(ROW()-1,COLUMN(A:A))))</f>
        <v>10</v>
      </c>
      <c r="K6408" s="6">
        <f ca="1">Table1[[#This Row],[Netto loon]]-Table1[[#This Row],[Netto vorige schijf]]</f>
        <v>4.4500000000043656</v>
      </c>
      <c r="L6408" s="2">
        <f ca="1">(Table1[[#This Row],[Bruto tov vorige schijf]]-Table1[[#This Row],[Netto tov vorige schijf]])/MAX(Table1[[#This Row],[Bruto tov vorige schijf]],1)</f>
        <v>0.5549999999995634</v>
      </c>
    </row>
    <row r="6409" spans="1:12" x14ac:dyDescent="0.25">
      <c r="A6409" s="14">
        <v>71911</v>
      </c>
      <c r="B6409" s="6">
        <f>LoonHeffing2020(Table1[[#This Row],[Belastbaar loon]])</f>
        <v>27272.222999999998</v>
      </c>
      <c r="C6409" s="6">
        <f>AlgemeneHeffingsKorting2020(Table1[[#This Row],[Belastbaar loon]])</f>
        <v>0</v>
      </c>
      <c r="D6409" s="14">
        <f>ArbeidsKorting2020(Table1[[#This Row],[Belastbaar loon]])</f>
        <v>1601.5800000000002</v>
      </c>
      <c r="E6409" s="14">
        <f>MAX(Table1[[#This Row],[Loonheffing]]-Table1[[#This Row],[Algemene Heffingskorting]]-Table1[[#This Row],[Arbeidskorting]],0)</f>
        <v>25670.642999999996</v>
      </c>
      <c r="F6409" s="6">
        <f>Table1[[#This Row],[Belastbaar loon]]-Table1[[#This Row],[Belasting]]</f>
        <v>46240.357000000004</v>
      </c>
      <c r="G6409" s="2">
        <f>(Table1[[#This Row],[Belastbaar loon]]-Table1[[#This Row],[Netto loon]])/Table1[[#This Row],[Belastbaar loon]]</f>
        <v>0.35697797277189852</v>
      </c>
      <c r="H6409" s="14">
        <f t="shared" ca="1" si="94"/>
        <v>25665.093000000001</v>
      </c>
      <c r="I6409" s="14">
        <f ca="1">IF(ROW()=2, Table1[[#This Row],[Netto loon]], INDIRECT(ADDRESS(ROW()-1,COLUMN(F:F))))</f>
        <v>46235.906999999999</v>
      </c>
      <c r="J6409" s="6">
        <f ca="1">IF(ROW()=2, 0, Table1[[#This Row],[Belastbaar loon]]-INDIRECT(ADDRESS(ROW()-1,COLUMN(A:A))))</f>
        <v>10</v>
      </c>
      <c r="K6409" s="6">
        <f ca="1">Table1[[#This Row],[Netto loon]]-Table1[[#This Row],[Netto vorige schijf]]</f>
        <v>4.4500000000043656</v>
      </c>
      <c r="L6409" s="2">
        <f ca="1">(Table1[[#This Row],[Bruto tov vorige schijf]]-Table1[[#This Row],[Netto tov vorige schijf]])/MAX(Table1[[#This Row],[Bruto tov vorige schijf]],1)</f>
        <v>0.5549999999995634</v>
      </c>
    </row>
    <row r="6410" spans="1:12" x14ac:dyDescent="0.25">
      <c r="A6410" s="14">
        <v>71921</v>
      </c>
      <c r="B6410" s="6">
        <f>LoonHeffing2020(Table1[[#This Row],[Belastbaar loon]])</f>
        <v>27277.172999999999</v>
      </c>
      <c r="C6410" s="6">
        <f>AlgemeneHeffingsKorting2020(Table1[[#This Row],[Belastbaar loon]])</f>
        <v>0</v>
      </c>
      <c r="D6410" s="14">
        <f>ArbeidsKorting2020(Table1[[#This Row],[Belastbaar loon]])</f>
        <v>1600.98</v>
      </c>
      <c r="E6410" s="14">
        <f>MAX(Table1[[#This Row],[Loonheffing]]-Table1[[#This Row],[Algemene Heffingskorting]]-Table1[[#This Row],[Arbeidskorting]],0)</f>
        <v>25676.192999999999</v>
      </c>
      <c r="F6410" s="6">
        <f>Table1[[#This Row],[Belastbaar loon]]-Table1[[#This Row],[Belasting]]</f>
        <v>46244.807000000001</v>
      </c>
      <c r="G6410" s="2">
        <f>(Table1[[#This Row],[Belastbaar loon]]-Table1[[#This Row],[Netto loon]])/Table1[[#This Row],[Belastbaar loon]]</f>
        <v>0.3570055060413509</v>
      </c>
      <c r="H6410" s="14">
        <f t="shared" ca="1" si="94"/>
        <v>25670.642999999996</v>
      </c>
      <c r="I6410" s="14">
        <f ca="1">IF(ROW()=2, Table1[[#This Row],[Netto loon]], INDIRECT(ADDRESS(ROW()-1,COLUMN(F:F))))</f>
        <v>46240.357000000004</v>
      </c>
      <c r="J6410" s="6">
        <f ca="1">IF(ROW()=2, 0, Table1[[#This Row],[Belastbaar loon]]-INDIRECT(ADDRESS(ROW()-1,COLUMN(A:A))))</f>
        <v>10</v>
      </c>
      <c r="K6410" s="6">
        <f ca="1">Table1[[#This Row],[Netto loon]]-Table1[[#This Row],[Netto vorige schijf]]</f>
        <v>4.4499999999970896</v>
      </c>
      <c r="L6410" s="2">
        <f ca="1">(Table1[[#This Row],[Bruto tov vorige schijf]]-Table1[[#This Row],[Netto tov vorige schijf]])/MAX(Table1[[#This Row],[Bruto tov vorige schijf]],1)</f>
        <v>0.55500000000029104</v>
      </c>
    </row>
    <row r="6411" spans="1:12" x14ac:dyDescent="0.25">
      <c r="A6411" s="14">
        <v>71931</v>
      </c>
      <c r="B6411" s="6">
        <f>LoonHeffing2020(Table1[[#This Row],[Belastbaar loon]])</f>
        <v>27282.123</v>
      </c>
      <c r="C6411" s="6">
        <f>AlgemeneHeffingsKorting2020(Table1[[#This Row],[Belastbaar loon]])</f>
        <v>0</v>
      </c>
      <c r="D6411" s="14">
        <f>ArbeidsKorting2020(Table1[[#This Row],[Belastbaar loon]])</f>
        <v>1600.38</v>
      </c>
      <c r="E6411" s="14">
        <f>MAX(Table1[[#This Row],[Loonheffing]]-Table1[[#This Row],[Algemene Heffingskorting]]-Table1[[#This Row],[Arbeidskorting]],0)</f>
        <v>25681.742999999999</v>
      </c>
      <c r="F6411" s="6">
        <f>Table1[[#This Row],[Belastbaar loon]]-Table1[[#This Row],[Belasting]]</f>
        <v>46249.256999999998</v>
      </c>
      <c r="G6411" s="2">
        <f>(Table1[[#This Row],[Belastbaar loon]]-Table1[[#This Row],[Netto loon]])/Table1[[#This Row],[Belastbaar loon]]</f>
        <v>0.3570330316553364</v>
      </c>
      <c r="H6411" s="14">
        <f t="shared" ca="1" si="94"/>
        <v>25676.192999999999</v>
      </c>
      <c r="I6411" s="14">
        <f ca="1">IF(ROW()=2, Table1[[#This Row],[Netto loon]], INDIRECT(ADDRESS(ROW()-1,COLUMN(F:F))))</f>
        <v>46244.807000000001</v>
      </c>
      <c r="J6411" s="6">
        <f ca="1">IF(ROW()=2, 0, Table1[[#This Row],[Belastbaar loon]]-INDIRECT(ADDRESS(ROW()-1,COLUMN(A:A))))</f>
        <v>10</v>
      </c>
      <c r="K6411" s="6">
        <f ca="1">Table1[[#This Row],[Netto loon]]-Table1[[#This Row],[Netto vorige schijf]]</f>
        <v>4.4499999999970896</v>
      </c>
      <c r="L6411" s="2">
        <f ca="1">(Table1[[#This Row],[Bruto tov vorige schijf]]-Table1[[#This Row],[Netto tov vorige schijf]])/MAX(Table1[[#This Row],[Bruto tov vorige schijf]],1)</f>
        <v>0.55500000000029104</v>
      </c>
    </row>
    <row r="6412" spans="1:12" x14ac:dyDescent="0.25">
      <c r="A6412" s="14">
        <v>71941</v>
      </c>
      <c r="B6412" s="6">
        <f>LoonHeffing2020(Table1[[#This Row],[Belastbaar loon]])</f>
        <v>27287.073</v>
      </c>
      <c r="C6412" s="6">
        <f>AlgemeneHeffingsKorting2020(Table1[[#This Row],[Belastbaar loon]])</f>
        <v>0</v>
      </c>
      <c r="D6412" s="14">
        <f>ArbeidsKorting2020(Table1[[#This Row],[Belastbaar loon]])</f>
        <v>1599.78</v>
      </c>
      <c r="E6412" s="14">
        <f>MAX(Table1[[#This Row],[Loonheffing]]-Table1[[#This Row],[Algemene Heffingskorting]]-Table1[[#This Row],[Arbeidskorting]],0)</f>
        <v>25687.293000000001</v>
      </c>
      <c r="F6412" s="6">
        <f>Table1[[#This Row],[Belastbaar loon]]-Table1[[#This Row],[Belasting]]</f>
        <v>46253.706999999995</v>
      </c>
      <c r="G6412" s="2">
        <f>(Table1[[#This Row],[Belastbaar loon]]-Table1[[#This Row],[Netto loon]])/Table1[[#This Row],[Belastbaar loon]]</f>
        <v>0.35706054961704736</v>
      </c>
      <c r="H6412" s="14">
        <f t="shared" ca="1" si="94"/>
        <v>25681.742999999999</v>
      </c>
      <c r="I6412" s="14">
        <f ca="1">IF(ROW()=2, Table1[[#This Row],[Netto loon]], INDIRECT(ADDRESS(ROW()-1,COLUMN(F:F))))</f>
        <v>46249.256999999998</v>
      </c>
      <c r="J6412" s="6">
        <f ca="1">IF(ROW()=2, 0, Table1[[#This Row],[Belastbaar loon]]-INDIRECT(ADDRESS(ROW()-1,COLUMN(A:A))))</f>
        <v>10</v>
      </c>
      <c r="K6412" s="6">
        <f ca="1">Table1[[#This Row],[Netto loon]]-Table1[[#This Row],[Netto vorige schijf]]</f>
        <v>4.4499999999970896</v>
      </c>
      <c r="L6412" s="2">
        <f ca="1">(Table1[[#This Row],[Bruto tov vorige schijf]]-Table1[[#This Row],[Netto tov vorige schijf]])/MAX(Table1[[#This Row],[Bruto tov vorige schijf]],1)</f>
        <v>0.55500000000029104</v>
      </c>
    </row>
    <row r="6413" spans="1:12" x14ac:dyDescent="0.25">
      <c r="A6413" s="14">
        <v>71951</v>
      </c>
      <c r="B6413" s="6">
        <f>LoonHeffing2020(Table1[[#This Row],[Belastbaar loon]])</f>
        <v>27292.023000000001</v>
      </c>
      <c r="C6413" s="6">
        <f>AlgemeneHeffingsKorting2020(Table1[[#This Row],[Belastbaar loon]])</f>
        <v>0</v>
      </c>
      <c r="D6413" s="14">
        <f>ArbeidsKorting2020(Table1[[#This Row],[Belastbaar loon]])</f>
        <v>1599.18</v>
      </c>
      <c r="E6413" s="14">
        <f>MAX(Table1[[#This Row],[Loonheffing]]-Table1[[#This Row],[Algemene Heffingskorting]]-Table1[[#This Row],[Arbeidskorting]],0)</f>
        <v>25692.843000000001</v>
      </c>
      <c r="F6413" s="6">
        <f>Table1[[#This Row],[Belastbaar loon]]-Table1[[#This Row],[Belasting]]</f>
        <v>46258.156999999999</v>
      </c>
      <c r="G6413" s="2">
        <f>(Table1[[#This Row],[Belastbaar loon]]-Table1[[#This Row],[Netto loon]])/Table1[[#This Row],[Belastbaar loon]]</f>
        <v>0.35708805992967435</v>
      </c>
      <c r="H6413" s="14">
        <f t="shared" ca="1" si="94"/>
        <v>25687.293000000001</v>
      </c>
      <c r="I6413" s="14">
        <f ca="1">IF(ROW()=2, Table1[[#This Row],[Netto loon]], INDIRECT(ADDRESS(ROW()-1,COLUMN(F:F))))</f>
        <v>46253.706999999995</v>
      </c>
      <c r="J6413" s="6">
        <f ca="1">IF(ROW()=2, 0, Table1[[#This Row],[Belastbaar loon]]-INDIRECT(ADDRESS(ROW()-1,COLUMN(A:A))))</f>
        <v>10</v>
      </c>
      <c r="K6413" s="6">
        <f ca="1">Table1[[#This Row],[Netto loon]]-Table1[[#This Row],[Netto vorige schijf]]</f>
        <v>4.4500000000043656</v>
      </c>
      <c r="L6413" s="2">
        <f ca="1">(Table1[[#This Row],[Bruto tov vorige schijf]]-Table1[[#This Row],[Netto tov vorige schijf]])/MAX(Table1[[#This Row],[Bruto tov vorige schijf]],1)</f>
        <v>0.5549999999995634</v>
      </c>
    </row>
    <row r="6414" spans="1:12" x14ac:dyDescent="0.25">
      <c r="A6414" s="14">
        <v>71961</v>
      </c>
      <c r="B6414" s="6">
        <f>LoonHeffing2020(Table1[[#This Row],[Belastbaar loon]])</f>
        <v>27296.972999999998</v>
      </c>
      <c r="C6414" s="6">
        <f>AlgemeneHeffingsKorting2020(Table1[[#This Row],[Belastbaar loon]])</f>
        <v>0</v>
      </c>
      <c r="D6414" s="14">
        <f>ArbeidsKorting2020(Table1[[#This Row],[Belastbaar loon]])</f>
        <v>1598.5800000000002</v>
      </c>
      <c r="E6414" s="14">
        <f>MAX(Table1[[#This Row],[Loonheffing]]-Table1[[#This Row],[Algemene Heffingskorting]]-Table1[[#This Row],[Arbeidskorting]],0)</f>
        <v>25698.392999999996</v>
      </c>
      <c r="F6414" s="6">
        <f>Table1[[#This Row],[Belastbaar loon]]-Table1[[#This Row],[Belasting]]</f>
        <v>46262.607000000004</v>
      </c>
      <c r="G6414" s="2">
        <f>(Table1[[#This Row],[Belastbaar loon]]-Table1[[#This Row],[Netto loon]])/Table1[[#This Row],[Belastbaar loon]]</f>
        <v>0.35711556259640631</v>
      </c>
      <c r="H6414" s="14">
        <f t="shared" ca="1" si="94"/>
        <v>25692.843000000001</v>
      </c>
      <c r="I6414" s="14">
        <f ca="1">IF(ROW()=2, Table1[[#This Row],[Netto loon]], INDIRECT(ADDRESS(ROW()-1,COLUMN(F:F))))</f>
        <v>46258.156999999999</v>
      </c>
      <c r="J6414" s="6">
        <f ca="1">IF(ROW()=2, 0, Table1[[#This Row],[Belastbaar loon]]-INDIRECT(ADDRESS(ROW()-1,COLUMN(A:A))))</f>
        <v>10</v>
      </c>
      <c r="K6414" s="6">
        <f ca="1">Table1[[#This Row],[Netto loon]]-Table1[[#This Row],[Netto vorige schijf]]</f>
        <v>4.4500000000043656</v>
      </c>
      <c r="L6414" s="2">
        <f ca="1">(Table1[[#This Row],[Bruto tov vorige schijf]]-Table1[[#This Row],[Netto tov vorige schijf]])/MAX(Table1[[#This Row],[Bruto tov vorige schijf]],1)</f>
        <v>0.5549999999995634</v>
      </c>
    </row>
    <row r="6415" spans="1:12" x14ac:dyDescent="0.25">
      <c r="A6415" s="14">
        <v>71971</v>
      </c>
      <c r="B6415" s="6">
        <f>LoonHeffing2020(Table1[[#This Row],[Belastbaar loon]])</f>
        <v>27301.922999999999</v>
      </c>
      <c r="C6415" s="6">
        <f>AlgemeneHeffingsKorting2020(Table1[[#This Row],[Belastbaar loon]])</f>
        <v>0</v>
      </c>
      <c r="D6415" s="14">
        <f>ArbeidsKorting2020(Table1[[#This Row],[Belastbaar loon]])</f>
        <v>1597.98</v>
      </c>
      <c r="E6415" s="14">
        <f>MAX(Table1[[#This Row],[Loonheffing]]-Table1[[#This Row],[Algemene Heffingskorting]]-Table1[[#This Row],[Arbeidskorting]],0)</f>
        <v>25703.942999999999</v>
      </c>
      <c r="F6415" s="6">
        <f>Table1[[#This Row],[Belastbaar loon]]-Table1[[#This Row],[Belasting]]</f>
        <v>46267.057000000001</v>
      </c>
      <c r="G6415" s="2">
        <f>(Table1[[#This Row],[Belastbaar loon]]-Table1[[#This Row],[Netto loon]])/Table1[[#This Row],[Belastbaar loon]]</f>
        <v>0.35714305762043042</v>
      </c>
      <c r="H6415" s="14">
        <f t="shared" ca="1" si="94"/>
        <v>25698.392999999996</v>
      </c>
      <c r="I6415" s="14">
        <f ca="1">IF(ROW()=2, Table1[[#This Row],[Netto loon]], INDIRECT(ADDRESS(ROW()-1,COLUMN(F:F))))</f>
        <v>46262.607000000004</v>
      </c>
      <c r="J6415" s="6">
        <f ca="1">IF(ROW()=2, 0, Table1[[#This Row],[Belastbaar loon]]-INDIRECT(ADDRESS(ROW()-1,COLUMN(A:A))))</f>
        <v>10</v>
      </c>
      <c r="K6415" s="6">
        <f ca="1">Table1[[#This Row],[Netto loon]]-Table1[[#This Row],[Netto vorige schijf]]</f>
        <v>4.4499999999970896</v>
      </c>
      <c r="L6415" s="2">
        <f ca="1">(Table1[[#This Row],[Bruto tov vorige schijf]]-Table1[[#This Row],[Netto tov vorige schijf]])/MAX(Table1[[#This Row],[Bruto tov vorige schijf]],1)</f>
        <v>0.55500000000029104</v>
      </c>
    </row>
    <row r="6416" spans="1:12" x14ac:dyDescent="0.25">
      <c r="A6416" s="14">
        <v>71981</v>
      </c>
      <c r="B6416" s="6">
        <f>LoonHeffing2020(Table1[[#This Row],[Belastbaar loon]])</f>
        <v>27306.873</v>
      </c>
      <c r="C6416" s="6">
        <f>AlgemeneHeffingsKorting2020(Table1[[#This Row],[Belastbaar loon]])</f>
        <v>0</v>
      </c>
      <c r="D6416" s="14">
        <f>ArbeidsKorting2020(Table1[[#This Row],[Belastbaar loon]])</f>
        <v>1597.38</v>
      </c>
      <c r="E6416" s="14">
        <f>MAX(Table1[[#This Row],[Loonheffing]]-Table1[[#This Row],[Algemene Heffingskorting]]-Table1[[#This Row],[Arbeidskorting]],0)</f>
        <v>25709.492999999999</v>
      </c>
      <c r="F6416" s="6">
        <f>Table1[[#This Row],[Belastbaar loon]]-Table1[[#This Row],[Belasting]]</f>
        <v>46271.506999999998</v>
      </c>
      <c r="G6416" s="2">
        <f>(Table1[[#This Row],[Belastbaar loon]]-Table1[[#This Row],[Netto loon]])/Table1[[#This Row],[Belastbaar loon]]</f>
        <v>0.35717054500493189</v>
      </c>
      <c r="H6416" s="14">
        <f t="shared" ca="1" si="94"/>
        <v>25703.942999999999</v>
      </c>
      <c r="I6416" s="14">
        <f ca="1">IF(ROW()=2, Table1[[#This Row],[Netto loon]], INDIRECT(ADDRESS(ROW()-1,COLUMN(F:F))))</f>
        <v>46267.057000000001</v>
      </c>
      <c r="J6416" s="6">
        <f ca="1">IF(ROW()=2, 0, Table1[[#This Row],[Belastbaar loon]]-INDIRECT(ADDRESS(ROW()-1,COLUMN(A:A))))</f>
        <v>10</v>
      </c>
      <c r="K6416" s="6">
        <f ca="1">Table1[[#This Row],[Netto loon]]-Table1[[#This Row],[Netto vorige schijf]]</f>
        <v>4.4499999999970896</v>
      </c>
      <c r="L6416" s="2">
        <f ca="1">(Table1[[#This Row],[Bruto tov vorige schijf]]-Table1[[#This Row],[Netto tov vorige schijf]])/MAX(Table1[[#This Row],[Bruto tov vorige schijf]],1)</f>
        <v>0.55500000000029104</v>
      </c>
    </row>
    <row r="6417" spans="1:12" x14ac:dyDescent="0.25">
      <c r="A6417" s="14">
        <v>71991</v>
      </c>
      <c r="B6417" s="6">
        <f>LoonHeffing2020(Table1[[#This Row],[Belastbaar loon]])</f>
        <v>27311.823</v>
      </c>
      <c r="C6417" s="6">
        <f>AlgemeneHeffingsKorting2020(Table1[[#This Row],[Belastbaar loon]])</f>
        <v>0</v>
      </c>
      <c r="D6417" s="14">
        <f>ArbeidsKorting2020(Table1[[#This Row],[Belastbaar loon]])</f>
        <v>1596.78</v>
      </c>
      <c r="E6417" s="14">
        <f>MAX(Table1[[#This Row],[Loonheffing]]-Table1[[#This Row],[Algemene Heffingskorting]]-Table1[[#This Row],[Arbeidskorting]],0)</f>
        <v>25715.043000000001</v>
      </c>
      <c r="F6417" s="6">
        <f>Table1[[#This Row],[Belastbaar loon]]-Table1[[#This Row],[Belasting]]</f>
        <v>46275.956999999995</v>
      </c>
      <c r="G6417" s="2">
        <f>(Table1[[#This Row],[Belastbaar loon]]-Table1[[#This Row],[Netto loon]])/Table1[[#This Row],[Belastbaar loon]]</f>
        <v>0.3571980247530942</v>
      </c>
      <c r="H6417" s="14">
        <f t="shared" ca="1" si="94"/>
        <v>25709.492999999999</v>
      </c>
      <c r="I6417" s="14">
        <f ca="1">IF(ROW()=2, Table1[[#This Row],[Netto loon]], INDIRECT(ADDRESS(ROW()-1,COLUMN(F:F))))</f>
        <v>46271.506999999998</v>
      </c>
      <c r="J6417" s="6">
        <f ca="1">IF(ROW()=2, 0, Table1[[#This Row],[Belastbaar loon]]-INDIRECT(ADDRESS(ROW()-1,COLUMN(A:A))))</f>
        <v>10</v>
      </c>
      <c r="K6417" s="6">
        <f ca="1">Table1[[#This Row],[Netto loon]]-Table1[[#This Row],[Netto vorige schijf]]</f>
        <v>4.4499999999970896</v>
      </c>
      <c r="L6417" s="2">
        <f ca="1">(Table1[[#This Row],[Bruto tov vorige schijf]]-Table1[[#This Row],[Netto tov vorige schijf]])/MAX(Table1[[#This Row],[Bruto tov vorige schijf]],1)</f>
        <v>0.55500000000029104</v>
      </c>
    </row>
    <row r="6418" spans="1:12" x14ac:dyDescent="0.25">
      <c r="A6418" s="14">
        <v>72001</v>
      </c>
      <c r="B6418" s="6">
        <f>LoonHeffing2020(Table1[[#This Row],[Belastbaar loon]])</f>
        <v>27316.773000000001</v>
      </c>
      <c r="C6418" s="6">
        <f>AlgemeneHeffingsKorting2020(Table1[[#This Row],[Belastbaar loon]])</f>
        <v>0</v>
      </c>
      <c r="D6418" s="14">
        <f>ArbeidsKorting2020(Table1[[#This Row],[Belastbaar loon]])</f>
        <v>1596.18</v>
      </c>
      <c r="E6418" s="14">
        <f>MAX(Table1[[#This Row],[Loonheffing]]-Table1[[#This Row],[Algemene Heffingskorting]]-Table1[[#This Row],[Arbeidskorting]],0)</f>
        <v>25720.593000000001</v>
      </c>
      <c r="F6418" s="6">
        <f>Table1[[#This Row],[Belastbaar loon]]-Table1[[#This Row],[Belasting]]</f>
        <v>46280.406999999999</v>
      </c>
      <c r="G6418" s="2">
        <f>(Table1[[#This Row],[Belastbaar loon]]-Table1[[#This Row],[Netto loon]])/Table1[[#This Row],[Belastbaar loon]]</f>
        <v>0.35722549686809907</v>
      </c>
      <c r="H6418" s="14">
        <f t="shared" ca="1" si="94"/>
        <v>25715.043000000001</v>
      </c>
      <c r="I6418" s="14">
        <f ca="1">IF(ROW()=2, Table1[[#This Row],[Netto loon]], INDIRECT(ADDRESS(ROW()-1,COLUMN(F:F))))</f>
        <v>46275.956999999995</v>
      </c>
      <c r="J6418" s="6">
        <f ca="1">IF(ROW()=2, 0, Table1[[#This Row],[Belastbaar loon]]-INDIRECT(ADDRESS(ROW()-1,COLUMN(A:A))))</f>
        <v>10</v>
      </c>
      <c r="K6418" s="6">
        <f ca="1">Table1[[#This Row],[Netto loon]]-Table1[[#This Row],[Netto vorige schijf]]</f>
        <v>4.4500000000043656</v>
      </c>
      <c r="L6418" s="2">
        <f ca="1">(Table1[[#This Row],[Bruto tov vorige schijf]]-Table1[[#This Row],[Netto tov vorige schijf]])/MAX(Table1[[#This Row],[Bruto tov vorige schijf]],1)</f>
        <v>0.5549999999995634</v>
      </c>
    </row>
    <row r="6419" spans="1:12" x14ac:dyDescent="0.25">
      <c r="A6419" s="14">
        <v>72011</v>
      </c>
      <c r="B6419" s="6">
        <f>LoonHeffing2020(Table1[[#This Row],[Belastbaar loon]])</f>
        <v>27321.722999999998</v>
      </c>
      <c r="C6419" s="6">
        <f>AlgemeneHeffingsKorting2020(Table1[[#This Row],[Belastbaar loon]])</f>
        <v>0</v>
      </c>
      <c r="D6419" s="14">
        <f>ArbeidsKorting2020(Table1[[#This Row],[Belastbaar loon]])</f>
        <v>1595.5800000000002</v>
      </c>
      <c r="E6419" s="14">
        <f>MAX(Table1[[#This Row],[Loonheffing]]-Table1[[#This Row],[Algemene Heffingskorting]]-Table1[[#This Row],[Arbeidskorting]],0)</f>
        <v>25726.142999999996</v>
      </c>
      <c r="F6419" s="6">
        <f>Table1[[#This Row],[Belastbaar loon]]-Table1[[#This Row],[Belasting]]</f>
        <v>46284.857000000004</v>
      </c>
      <c r="G6419" s="2">
        <f>(Table1[[#This Row],[Belastbaar loon]]-Table1[[#This Row],[Netto loon]])/Table1[[#This Row],[Belastbaar loon]]</f>
        <v>0.35725296135312656</v>
      </c>
      <c r="H6419" s="14">
        <f t="shared" ca="1" si="94"/>
        <v>25720.593000000001</v>
      </c>
      <c r="I6419" s="14">
        <f ca="1">IF(ROW()=2, Table1[[#This Row],[Netto loon]], INDIRECT(ADDRESS(ROW()-1,COLUMN(F:F))))</f>
        <v>46280.406999999999</v>
      </c>
      <c r="J6419" s="6">
        <f ca="1">IF(ROW()=2, 0, Table1[[#This Row],[Belastbaar loon]]-INDIRECT(ADDRESS(ROW()-1,COLUMN(A:A))))</f>
        <v>10</v>
      </c>
      <c r="K6419" s="6">
        <f ca="1">Table1[[#This Row],[Netto loon]]-Table1[[#This Row],[Netto vorige schijf]]</f>
        <v>4.4500000000043656</v>
      </c>
      <c r="L6419" s="2">
        <f ca="1">(Table1[[#This Row],[Bruto tov vorige schijf]]-Table1[[#This Row],[Netto tov vorige schijf]])/MAX(Table1[[#This Row],[Bruto tov vorige schijf]],1)</f>
        <v>0.5549999999995634</v>
      </c>
    </row>
    <row r="6420" spans="1:12" x14ac:dyDescent="0.25">
      <c r="A6420" s="14">
        <v>72021</v>
      </c>
      <c r="B6420" s="6">
        <f>LoonHeffing2020(Table1[[#This Row],[Belastbaar loon]])</f>
        <v>27326.672999999999</v>
      </c>
      <c r="C6420" s="6">
        <f>AlgemeneHeffingsKorting2020(Table1[[#This Row],[Belastbaar loon]])</f>
        <v>0</v>
      </c>
      <c r="D6420" s="14">
        <f>ArbeidsKorting2020(Table1[[#This Row],[Belastbaar loon]])</f>
        <v>1594.98</v>
      </c>
      <c r="E6420" s="14">
        <f>MAX(Table1[[#This Row],[Loonheffing]]-Table1[[#This Row],[Algemene Heffingskorting]]-Table1[[#This Row],[Arbeidskorting]],0)</f>
        <v>25731.692999999999</v>
      </c>
      <c r="F6420" s="6">
        <f>Table1[[#This Row],[Belastbaar loon]]-Table1[[#This Row],[Belasting]]</f>
        <v>46289.307000000001</v>
      </c>
      <c r="G6420" s="2">
        <f>(Table1[[#This Row],[Belastbaar loon]]-Table1[[#This Row],[Netto loon]])/Table1[[#This Row],[Belastbaar loon]]</f>
        <v>0.35728041821135503</v>
      </c>
      <c r="H6420" s="14">
        <f t="shared" ca="1" si="94"/>
        <v>25726.142999999996</v>
      </c>
      <c r="I6420" s="14">
        <f ca="1">IF(ROW()=2, Table1[[#This Row],[Netto loon]], INDIRECT(ADDRESS(ROW()-1,COLUMN(F:F))))</f>
        <v>46284.857000000004</v>
      </c>
      <c r="J6420" s="6">
        <f ca="1">IF(ROW()=2, 0, Table1[[#This Row],[Belastbaar loon]]-INDIRECT(ADDRESS(ROW()-1,COLUMN(A:A))))</f>
        <v>10</v>
      </c>
      <c r="K6420" s="6">
        <f ca="1">Table1[[#This Row],[Netto loon]]-Table1[[#This Row],[Netto vorige schijf]]</f>
        <v>4.4499999999970896</v>
      </c>
      <c r="L6420" s="2">
        <f ca="1">(Table1[[#This Row],[Bruto tov vorige schijf]]-Table1[[#This Row],[Netto tov vorige schijf]])/MAX(Table1[[#This Row],[Bruto tov vorige schijf]],1)</f>
        <v>0.55500000000029104</v>
      </c>
    </row>
    <row r="6421" spans="1:12" x14ac:dyDescent="0.25">
      <c r="A6421" s="14">
        <v>72031</v>
      </c>
      <c r="B6421" s="6">
        <f>LoonHeffing2020(Table1[[#This Row],[Belastbaar loon]])</f>
        <v>27331.623</v>
      </c>
      <c r="C6421" s="6">
        <f>AlgemeneHeffingsKorting2020(Table1[[#This Row],[Belastbaar loon]])</f>
        <v>0</v>
      </c>
      <c r="D6421" s="14">
        <f>ArbeidsKorting2020(Table1[[#This Row],[Belastbaar loon]])</f>
        <v>1594.38</v>
      </c>
      <c r="E6421" s="14">
        <f>MAX(Table1[[#This Row],[Loonheffing]]-Table1[[#This Row],[Algemene Heffingskorting]]-Table1[[#This Row],[Arbeidskorting]],0)</f>
        <v>25737.242999999999</v>
      </c>
      <c r="F6421" s="6">
        <f>Table1[[#This Row],[Belastbaar loon]]-Table1[[#This Row],[Belasting]]</f>
        <v>46293.756999999998</v>
      </c>
      <c r="G6421" s="2">
        <f>(Table1[[#This Row],[Belastbaar loon]]-Table1[[#This Row],[Netto loon]])/Table1[[#This Row],[Belastbaar loon]]</f>
        <v>0.35730786744596083</v>
      </c>
      <c r="H6421" s="14">
        <f t="shared" ca="1" si="94"/>
        <v>25731.692999999999</v>
      </c>
      <c r="I6421" s="14">
        <f ca="1">IF(ROW()=2, Table1[[#This Row],[Netto loon]], INDIRECT(ADDRESS(ROW()-1,COLUMN(F:F))))</f>
        <v>46289.307000000001</v>
      </c>
      <c r="J6421" s="6">
        <f ca="1">IF(ROW()=2, 0, Table1[[#This Row],[Belastbaar loon]]-INDIRECT(ADDRESS(ROW()-1,COLUMN(A:A))))</f>
        <v>10</v>
      </c>
      <c r="K6421" s="6">
        <f ca="1">Table1[[#This Row],[Netto loon]]-Table1[[#This Row],[Netto vorige schijf]]</f>
        <v>4.4499999999970896</v>
      </c>
      <c r="L6421" s="2">
        <f ca="1">(Table1[[#This Row],[Bruto tov vorige schijf]]-Table1[[#This Row],[Netto tov vorige schijf]])/MAX(Table1[[#This Row],[Bruto tov vorige schijf]],1)</f>
        <v>0.55500000000029104</v>
      </c>
    </row>
    <row r="6422" spans="1:12" x14ac:dyDescent="0.25">
      <c r="A6422" s="14">
        <v>72041</v>
      </c>
      <c r="B6422" s="6">
        <f>LoonHeffing2020(Table1[[#This Row],[Belastbaar loon]])</f>
        <v>27336.573</v>
      </c>
      <c r="C6422" s="6">
        <f>AlgemeneHeffingsKorting2020(Table1[[#This Row],[Belastbaar loon]])</f>
        <v>0</v>
      </c>
      <c r="D6422" s="14">
        <f>ArbeidsKorting2020(Table1[[#This Row],[Belastbaar loon]])</f>
        <v>1593.78</v>
      </c>
      <c r="E6422" s="14">
        <f>MAX(Table1[[#This Row],[Loonheffing]]-Table1[[#This Row],[Algemene Heffingskorting]]-Table1[[#This Row],[Arbeidskorting]],0)</f>
        <v>25742.793000000001</v>
      </c>
      <c r="F6422" s="6">
        <f>Table1[[#This Row],[Belastbaar loon]]-Table1[[#This Row],[Belasting]]</f>
        <v>46298.206999999995</v>
      </c>
      <c r="G6422" s="2">
        <f>(Table1[[#This Row],[Belastbaar loon]]-Table1[[#This Row],[Netto loon]])/Table1[[#This Row],[Belastbaar loon]]</f>
        <v>0.35733530906011862</v>
      </c>
      <c r="H6422" s="14">
        <f t="shared" ca="1" si="94"/>
        <v>25737.242999999999</v>
      </c>
      <c r="I6422" s="14">
        <f ca="1">IF(ROW()=2, Table1[[#This Row],[Netto loon]], INDIRECT(ADDRESS(ROW()-1,COLUMN(F:F))))</f>
        <v>46293.756999999998</v>
      </c>
      <c r="J6422" s="6">
        <f ca="1">IF(ROW()=2, 0, Table1[[#This Row],[Belastbaar loon]]-INDIRECT(ADDRESS(ROW()-1,COLUMN(A:A))))</f>
        <v>10</v>
      </c>
      <c r="K6422" s="6">
        <f ca="1">Table1[[#This Row],[Netto loon]]-Table1[[#This Row],[Netto vorige schijf]]</f>
        <v>4.4499999999970896</v>
      </c>
      <c r="L6422" s="2">
        <f ca="1">(Table1[[#This Row],[Bruto tov vorige schijf]]-Table1[[#This Row],[Netto tov vorige schijf]])/MAX(Table1[[#This Row],[Bruto tov vorige schijf]],1)</f>
        <v>0.55500000000029104</v>
      </c>
    </row>
    <row r="6423" spans="1:12" x14ac:dyDescent="0.25">
      <c r="A6423" s="14">
        <v>72051</v>
      </c>
      <c r="B6423" s="6">
        <f>LoonHeffing2020(Table1[[#This Row],[Belastbaar loon]])</f>
        <v>27341.523000000001</v>
      </c>
      <c r="C6423" s="6">
        <f>AlgemeneHeffingsKorting2020(Table1[[#This Row],[Belastbaar loon]])</f>
        <v>0</v>
      </c>
      <c r="D6423" s="14">
        <f>ArbeidsKorting2020(Table1[[#This Row],[Belastbaar loon]])</f>
        <v>1593.18</v>
      </c>
      <c r="E6423" s="14">
        <f>MAX(Table1[[#This Row],[Loonheffing]]-Table1[[#This Row],[Algemene Heffingskorting]]-Table1[[#This Row],[Arbeidskorting]],0)</f>
        <v>25748.343000000001</v>
      </c>
      <c r="F6423" s="6">
        <f>Table1[[#This Row],[Belastbaar loon]]-Table1[[#This Row],[Belasting]]</f>
        <v>46302.656999999999</v>
      </c>
      <c r="G6423" s="2">
        <f>(Table1[[#This Row],[Belastbaar loon]]-Table1[[#This Row],[Netto loon]])/Table1[[#This Row],[Belastbaar loon]]</f>
        <v>0.35736274305700128</v>
      </c>
      <c r="H6423" s="14">
        <f t="shared" ca="1" si="94"/>
        <v>25742.793000000001</v>
      </c>
      <c r="I6423" s="14">
        <f ca="1">IF(ROW()=2, Table1[[#This Row],[Netto loon]], INDIRECT(ADDRESS(ROW()-1,COLUMN(F:F))))</f>
        <v>46298.206999999995</v>
      </c>
      <c r="J6423" s="6">
        <f ca="1">IF(ROW()=2, 0, Table1[[#This Row],[Belastbaar loon]]-INDIRECT(ADDRESS(ROW()-1,COLUMN(A:A))))</f>
        <v>10</v>
      </c>
      <c r="K6423" s="6">
        <f ca="1">Table1[[#This Row],[Netto loon]]-Table1[[#This Row],[Netto vorige schijf]]</f>
        <v>4.4500000000043656</v>
      </c>
      <c r="L6423" s="2">
        <f ca="1">(Table1[[#This Row],[Bruto tov vorige schijf]]-Table1[[#This Row],[Netto tov vorige schijf]])/MAX(Table1[[#This Row],[Bruto tov vorige schijf]],1)</f>
        <v>0.5549999999995634</v>
      </c>
    </row>
    <row r="6424" spans="1:12" x14ac:dyDescent="0.25">
      <c r="A6424" s="14">
        <v>72061</v>
      </c>
      <c r="B6424" s="6">
        <f>LoonHeffing2020(Table1[[#This Row],[Belastbaar loon]])</f>
        <v>27346.472999999998</v>
      </c>
      <c r="C6424" s="6">
        <f>AlgemeneHeffingsKorting2020(Table1[[#This Row],[Belastbaar loon]])</f>
        <v>0</v>
      </c>
      <c r="D6424" s="14">
        <f>ArbeidsKorting2020(Table1[[#This Row],[Belastbaar loon]])</f>
        <v>1592.5800000000002</v>
      </c>
      <c r="E6424" s="14">
        <f>MAX(Table1[[#This Row],[Loonheffing]]-Table1[[#This Row],[Algemene Heffingskorting]]-Table1[[#This Row],[Arbeidskorting]],0)</f>
        <v>25753.892999999996</v>
      </c>
      <c r="F6424" s="6">
        <f>Table1[[#This Row],[Belastbaar loon]]-Table1[[#This Row],[Belasting]]</f>
        <v>46307.107000000004</v>
      </c>
      <c r="G6424" s="2">
        <f>(Table1[[#This Row],[Belastbaar loon]]-Table1[[#This Row],[Netto loon]])/Table1[[#This Row],[Belastbaar loon]]</f>
        <v>0.35739016943978014</v>
      </c>
      <c r="H6424" s="14">
        <f t="shared" ca="1" si="94"/>
        <v>25748.343000000001</v>
      </c>
      <c r="I6424" s="14">
        <f ca="1">IF(ROW()=2, Table1[[#This Row],[Netto loon]], INDIRECT(ADDRESS(ROW()-1,COLUMN(F:F))))</f>
        <v>46302.656999999999</v>
      </c>
      <c r="J6424" s="6">
        <f ca="1">IF(ROW()=2, 0, Table1[[#This Row],[Belastbaar loon]]-INDIRECT(ADDRESS(ROW()-1,COLUMN(A:A))))</f>
        <v>10</v>
      </c>
      <c r="K6424" s="6">
        <f ca="1">Table1[[#This Row],[Netto loon]]-Table1[[#This Row],[Netto vorige schijf]]</f>
        <v>4.4500000000043656</v>
      </c>
      <c r="L6424" s="2">
        <f ca="1">(Table1[[#This Row],[Bruto tov vorige schijf]]-Table1[[#This Row],[Netto tov vorige schijf]])/MAX(Table1[[#This Row],[Bruto tov vorige schijf]],1)</f>
        <v>0.5549999999995634</v>
      </c>
    </row>
    <row r="6425" spans="1:12" x14ac:dyDescent="0.25">
      <c r="A6425" s="14">
        <v>72071</v>
      </c>
      <c r="B6425" s="6">
        <f>LoonHeffing2020(Table1[[#This Row],[Belastbaar loon]])</f>
        <v>27351.422999999999</v>
      </c>
      <c r="C6425" s="6">
        <f>AlgemeneHeffingsKorting2020(Table1[[#This Row],[Belastbaar loon]])</f>
        <v>0</v>
      </c>
      <c r="D6425" s="14">
        <f>ArbeidsKorting2020(Table1[[#This Row],[Belastbaar loon]])</f>
        <v>1591.98</v>
      </c>
      <c r="E6425" s="14">
        <f>MAX(Table1[[#This Row],[Loonheffing]]-Table1[[#This Row],[Algemene Heffingskorting]]-Table1[[#This Row],[Arbeidskorting]],0)</f>
        <v>25759.442999999999</v>
      </c>
      <c r="F6425" s="6">
        <f>Table1[[#This Row],[Belastbaar loon]]-Table1[[#This Row],[Belasting]]</f>
        <v>46311.557000000001</v>
      </c>
      <c r="G6425" s="2">
        <f>(Table1[[#This Row],[Belastbaar loon]]-Table1[[#This Row],[Netto loon]])/Table1[[#This Row],[Belastbaar loon]]</f>
        <v>0.35741758821162462</v>
      </c>
      <c r="H6425" s="14">
        <f t="shared" ca="1" si="94"/>
        <v>25753.892999999996</v>
      </c>
      <c r="I6425" s="14">
        <f ca="1">IF(ROW()=2, Table1[[#This Row],[Netto loon]], INDIRECT(ADDRESS(ROW()-1,COLUMN(F:F))))</f>
        <v>46307.107000000004</v>
      </c>
      <c r="J6425" s="6">
        <f ca="1">IF(ROW()=2, 0, Table1[[#This Row],[Belastbaar loon]]-INDIRECT(ADDRESS(ROW()-1,COLUMN(A:A))))</f>
        <v>10</v>
      </c>
      <c r="K6425" s="6">
        <f ca="1">Table1[[#This Row],[Netto loon]]-Table1[[#This Row],[Netto vorige schijf]]</f>
        <v>4.4499999999970896</v>
      </c>
      <c r="L6425" s="2">
        <f ca="1">(Table1[[#This Row],[Bruto tov vorige schijf]]-Table1[[#This Row],[Netto tov vorige schijf]])/MAX(Table1[[#This Row],[Bruto tov vorige schijf]],1)</f>
        <v>0.55500000000029104</v>
      </c>
    </row>
    <row r="6426" spans="1:12" x14ac:dyDescent="0.25">
      <c r="A6426" s="14">
        <v>72081</v>
      </c>
      <c r="B6426" s="6">
        <f>LoonHeffing2020(Table1[[#This Row],[Belastbaar loon]])</f>
        <v>27356.373</v>
      </c>
      <c r="C6426" s="6">
        <f>AlgemeneHeffingsKorting2020(Table1[[#This Row],[Belastbaar loon]])</f>
        <v>0</v>
      </c>
      <c r="D6426" s="14">
        <f>ArbeidsKorting2020(Table1[[#This Row],[Belastbaar loon]])</f>
        <v>1591.38</v>
      </c>
      <c r="E6426" s="14">
        <f>MAX(Table1[[#This Row],[Loonheffing]]-Table1[[#This Row],[Algemene Heffingskorting]]-Table1[[#This Row],[Arbeidskorting]],0)</f>
        <v>25764.992999999999</v>
      </c>
      <c r="F6426" s="6">
        <f>Table1[[#This Row],[Belastbaar loon]]-Table1[[#This Row],[Belasting]]</f>
        <v>46316.006999999998</v>
      </c>
      <c r="G6426" s="2">
        <f>(Table1[[#This Row],[Belastbaar loon]]-Table1[[#This Row],[Netto loon]])/Table1[[#This Row],[Belastbaar loon]]</f>
        <v>0.35744499937570234</v>
      </c>
      <c r="H6426" s="14">
        <f t="shared" ref="H6426:H6489" ca="1" si="95">IF(ROW()=2, 0, INDIRECT(ADDRESS(ROW()-1,COLUMN(E:E))))</f>
        <v>25759.442999999999</v>
      </c>
      <c r="I6426" s="14">
        <f ca="1">IF(ROW()=2, Table1[[#This Row],[Netto loon]], INDIRECT(ADDRESS(ROW()-1,COLUMN(F:F))))</f>
        <v>46311.557000000001</v>
      </c>
      <c r="J6426" s="6">
        <f ca="1">IF(ROW()=2, 0, Table1[[#This Row],[Belastbaar loon]]-INDIRECT(ADDRESS(ROW()-1,COLUMN(A:A))))</f>
        <v>10</v>
      </c>
      <c r="K6426" s="6">
        <f ca="1">Table1[[#This Row],[Netto loon]]-Table1[[#This Row],[Netto vorige schijf]]</f>
        <v>4.4499999999970896</v>
      </c>
      <c r="L6426" s="2">
        <f ca="1">(Table1[[#This Row],[Bruto tov vorige schijf]]-Table1[[#This Row],[Netto tov vorige schijf]])/MAX(Table1[[#This Row],[Bruto tov vorige schijf]],1)</f>
        <v>0.55500000000029104</v>
      </c>
    </row>
    <row r="6427" spans="1:12" x14ac:dyDescent="0.25">
      <c r="A6427" s="14">
        <v>72091</v>
      </c>
      <c r="B6427" s="6">
        <f>LoonHeffing2020(Table1[[#This Row],[Belastbaar loon]])</f>
        <v>27361.323</v>
      </c>
      <c r="C6427" s="6">
        <f>AlgemeneHeffingsKorting2020(Table1[[#This Row],[Belastbaar loon]])</f>
        <v>0</v>
      </c>
      <c r="D6427" s="14">
        <f>ArbeidsKorting2020(Table1[[#This Row],[Belastbaar loon]])</f>
        <v>1590.78</v>
      </c>
      <c r="E6427" s="14">
        <f>MAX(Table1[[#This Row],[Loonheffing]]-Table1[[#This Row],[Algemene Heffingskorting]]-Table1[[#This Row],[Arbeidskorting]],0)</f>
        <v>25770.543000000001</v>
      </c>
      <c r="F6427" s="6">
        <f>Table1[[#This Row],[Belastbaar loon]]-Table1[[#This Row],[Belasting]]</f>
        <v>46320.456999999995</v>
      </c>
      <c r="G6427" s="2">
        <f>(Table1[[#This Row],[Belastbaar loon]]-Table1[[#This Row],[Netto loon]])/Table1[[#This Row],[Belastbaar loon]]</f>
        <v>0.35747240293517923</v>
      </c>
      <c r="H6427" s="14">
        <f t="shared" ca="1" si="95"/>
        <v>25764.992999999999</v>
      </c>
      <c r="I6427" s="14">
        <f ca="1">IF(ROW()=2, Table1[[#This Row],[Netto loon]], INDIRECT(ADDRESS(ROW()-1,COLUMN(F:F))))</f>
        <v>46316.006999999998</v>
      </c>
      <c r="J6427" s="6">
        <f ca="1">IF(ROW()=2, 0, Table1[[#This Row],[Belastbaar loon]]-INDIRECT(ADDRESS(ROW()-1,COLUMN(A:A))))</f>
        <v>10</v>
      </c>
      <c r="K6427" s="6">
        <f ca="1">Table1[[#This Row],[Netto loon]]-Table1[[#This Row],[Netto vorige schijf]]</f>
        <v>4.4499999999970896</v>
      </c>
      <c r="L6427" s="2">
        <f ca="1">(Table1[[#This Row],[Bruto tov vorige schijf]]-Table1[[#This Row],[Netto tov vorige schijf]])/MAX(Table1[[#This Row],[Bruto tov vorige schijf]],1)</f>
        <v>0.55500000000029104</v>
      </c>
    </row>
    <row r="6428" spans="1:12" x14ac:dyDescent="0.25">
      <c r="A6428" s="14">
        <v>72101</v>
      </c>
      <c r="B6428" s="6">
        <f>LoonHeffing2020(Table1[[#This Row],[Belastbaar loon]])</f>
        <v>27366.273000000001</v>
      </c>
      <c r="C6428" s="6">
        <f>AlgemeneHeffingsKorting2020(Table1[[#This Row],[Belastbaar loon]])</f>
        <v>0</v>
      </c>
      <c r="D6428" s="14">
        <f>ArbeidsKorting2020(Table1[[#This Row],[Belastbaar loon]])</f>
        <v>1590.18</v>
      </c>
      <c r="E6428" s="14">
        <f>MAX(Table1[[#This Row],[Loonheffing]]-Table1[[#This Row],[Algemene Heffingskorting]]-Table1[[#This Row],[Arbeidskorting]],0)</f>
        <v>25776.093000000001</v>
      </c>
      <c r="F6428" s="6">
        <f>Table1[[#This Row],[Belastbaar loon]]-Table1[[#This Row],[Belasting]]</f>
        <v>46324.906999999999</v>
      </c>
      <c r="G6428" s="2">
        <f>(Table1[[#This Row],[Belastbaar loon]]-Table1[[#This Row],[Netto loon]])/Table1[[#This Row],[Belastbaar loon]]</f>
        <v>0.35749979889321926</v>
      </c>
      <c r="H6428" s="14">
        <f t="shared" ca="1" si="95"/>
        <v>25770.543000000001</v>
      </c>
      <c r="I6428" s="14">
        <f ca="1">IF(ROW()=2, Table1[[#This Row],[Netto loon]], INDIRECT(ADDRESS(ROW()-1,COLUMN(F:F))))</f>
        <v>46320.456999999995</v>
      </c>
      <c r="J6428" s="6">
        <f ca="1">IF(ROW()=2, 0, Table1[[#This Row],[Belastbaar loon]]-INDIRECT(ADDRESS(ROW()-1,COLUMN(A:A))))</f>
        <v>10</v>
      </c>
      <c r="K6428" s="6">
        <f ca="1">Table1[[#This Row],[Netto loon]]-Table1[[#This Row],[Netto vorige schijf]]</f>
        <v>4.4500000000043656</v>
      </c>
      <c r="L6428" s="2">
        <f ca="1">(Table1[[#This Row],[Bruto tov vorige schijf]]-Table1[[#This Row],[Netto tov vorige schijf]])/MAX(Table1[[#This Row],[Bruto tov vorige schijf]],1)</f>
        <v>0.5549999999995634</v>
      </c>
    </row>
    <row r="6429" spans="1:12" x14ac:dyDescent="0.25">
      <c r="A6429" s="14">
        <v>72111</v>
      </c>
      <c r="B6429" s="6">
        <f>LoonHeffing2020(Table1[[#This Row],[Belastbaar loon]])</f>
        <v>27371.222999999998</v>
      </c>
      <c r="C6429" s="6">
        <f>AlgemeneHeffingsKorting2020(Table1[[#This Row],[Belastbaar loon]])</f>
        <v>0</v>
      </c>
      <c r="D6429" s="14">
        <f>ArbeidsKorting2020(Table1[[#This Row],[Belastbaar loon]])</f>
        <v>1589.5800000000002</v>
      </c>
      <c r="E6429" s="14">
        <f>MAX(Table1[[#This Row],[Loonheffing]]-Table1[[#This Row],[Algemene Heffingskorting]]-Table1[[#This Row],[Arbeidskorting]],0)</f>
        <v>25781.642999999996</v>
      </c>
      <c r="F6429" s="6">
        <f>Table1[[#This Row],[Belastbaar loon]]-Table1[[#This Row],[Belasting]]</f>
        <v>46329.357000000004</v>
      </c>
      <c r="G6429" s="2">
        <f>(Table1[[#This Row],[Belastbaar loon]]-Table1[[#This Row],[Netto loon]])/Table1[[#This Row],[Belastbaar loon]]</f>
        <v>0.35752718725298493</v>
      </c>
      <c r="H6429" s="14">
        <f t="shared" ca="1" si="95"/>
        <v>25776.093000000001</v>
      </c>
      <c r="I6429" s="14">
        <f ca="1">IF(ROW()=2, Table1[[#This Row],[Netto loon]], INDIRECT(ADDRESS(ROW()-1,COLUMN(F:F))))</f>
        <v>46324.906999999999</v>
      </c>
      <c r="J6429" s="6">
        <f ca="1">IF(ROW()=2, 0, Table1[[#This Row],[Belastbaar loon]]-INDIRECT(ADDRESS(ROW()-1,COLUMN(A:A))))</f>
        <v>10</v>
      </c>
      <c r="K6429" s="6">
        <f ca="1">Table1[[#This Row],[Netto loon]]-Table1[[#This Row],[Netto vorige schijf]]</f>
        <v>4.4500000000043656</v>
      </c>
      <c r="L6429" s="2">
        <f ca="1">(Table1[[#This Row],[Bruto tov vorige schijf]]-Table1[[#This Row],[Netto tov vorige schijf]])/MAX(Table1[[#This Row],[Bruto tov vorige schijf]],1)</f>
        <v>0.5549999999995634</v>
      </c>
    </row>
    <row r="6430" spans="1:12" x14ac:dyDescent="0.25">
      <c r="A6430" s="14">
        <v>72121</v>
      </c>
      <c r="B6430" s="6">
        <f>LoonHeffing2020(Table1[[#This Row],[Belastbaar loon]])</f>
        <v>27376.172999999999</v>
      </c>
      <c r="C6430" s="6">
        <f>AlgemeneHeffingsKorting2020(Table1[[#This Row],[Belastbaar loon]])</f>
        <v>0</v>
      </c>
      <c r="D6430" s="14">
        <f>ArbeidsKorting2020(Table1[[#This Row],[Belastbaar loon]])</f>
        <v>1588.98</v>
      </c>
      <c r="E6430" s="14">
        <f>MAX(Table1[[#This Row],[Loonheffing]]-Table1[[#This Row],[Algemene Heffingskorting]]-Table1[[#This Row],[Arbeidskorting]],0)</f>
        <v>25787.192999999999</v>
      </c>
      <c r="F6430" s="6">
        <f>Table1[[#This Row],[Belastbaar loon]]-Table1[[#This Row],[Belasting]]</f>
        <v>46333.807000000001</v>
      </c>
      <c r="G6430" s="2">
        <f>(Table1[[#This Row],[Belastbaar loon]]-Table1[[#This Row],[Netto loon]])/Table1[[#This Row],[Belastbaar loon]]</f>
        <v>0.35755456801763702</v>
      </c>
      <c r="H6430" s="14">
        <f t="shared" ca="1" si="95"/>
        <v>25781.642999999996</v>
      </c>
      <c r="I6430" s="14">
        <f ca="1">IF(ROW()=2, Table1[[#This Row],[Netto loon]], INDIRECT(ADDRESS(ROW()-1,COLUMN(F:F))))</f>
        <v>46329.357000000004</v>
      </c>
      <c r="J6430" s="6">
        <f ca="1">IF(ROW()=2, 0, Table1[[#This Row],[Belastbaar loon]]-INDIRECT(ADDRESS(ROW()-1,COLUMN(A:A))))</f>
        <v>10</v>
      </c>
      <c r="K6430" s="6">
        <f ca="1">Table1[[#This Row],[Netto loon]]-Table1[[#This Row],[Netto vorige schijf]]</f>
        <v>4.4499999999970896</v>
      </c>
      <c r="L6430" s="2">
        <f ca="1">(Table1[[#This Row],[Bruto tov vorige schijf]]-Table1[[#This Row],[Netto tov vorige schijf]])/MAX(Table1[[#This Row],[Bruto tov vorige schijf]],1)</f>
        <v>0.55500000000029104</v>
      </c>
    </row>
    <row r="6431" spans="1:12" x14ac:dyDescent="0.25">
      <c r="A6431" s="14">
        <v>72131</v>
      </c>
      <c r="B6431" s="6">
        <f>LoonHeffing2020(Table1[[#This Row],[Belastbaar loon]])</f>
        <v>27381.123</v>
      </c>
      <c r="C6431" s="6">
        <f>AlgemeneHeffingsKorting2020(Table1[[#This Row],[Belastbaar loon]])</f>
        <v>0</v>
      </c>
      <c r="D6431" s="14">
        <f>ArbeidsKorting2020(Table1[[#This Row],[Belastbaar loon]])</f>
        <v>1588.38</v>
      </c>
      <c r="E6431" s="14">
        <f>MAX(Table1[[#This Row],[Loonheffing]]-Table1[[#This Row],[Algemene Heffingskorting]]-Table1[[#This Row],[Arbeidskorting]],0)</f>
        <v>25792.742999999999</v>
      </c>
      <c r="F6431" s="6">
        <f>Table1[[#This Row],[Belastbaar loon]]-Table1[[#This Row],[Belasting]]</f>
        <v>46338.256999999998</v>
      </c>
      <c r="G6431" s="2">
        <f>(Table1[[#This Row],[Belastbaar loon]]-Table1[[#This Row],[Netto loon]])/Table1[[#This Row],[Belastbaar loon]]</f>
        <v>0.35758194119033426</v>
      </c>
      <c r="H6431" s="14">
        <f t="shared" ca="1" si="95"/>
        <v>25787.192999999999</v>
      </c>
      <c r="I6431" s="14">
        <f ca="1">IF(ROW()=2, Table1[[#This Row],[Netto loon]], INDIRECT(ADDRESS(ROW()-1,COLUMN(F:F))))</f>
        <v>46333.807000000001</v>
      </c>
      <c r="J6431" s="6">
        <f ca="1">IF(ROW()=2, 0, Table1[[#This Row],[Belastbaar loon]]-INDIRECT(ADDRESS(ROW()-1,COLUMN(A:A))))</f>
        <v>10</v>
      </c>
      <c r="K6431" s="6">
        <f ca="1">Table1[[#This Row],[Netto loon]]-Table1[[#This Row],[Netto vorige schijf]]</f>
        <v>4.4499999999970896</v>
      </c>
      <c r="L6431" s="2">
        <f ca="1">(Table1[[#This Row],[Bruto tov vorige schijf]]-Table1[[#This Row],[Netto tov vorige schijf]])/MAX(Table1[[#This Row],[Bruto tov vorige schijf]],1)</f>
        <v>0.55500000000029104</v>
      </c>
    </row>
    <row r="6432" spans="1:12" x14ac:dyDescent="0.25">
      <c r="A6432" s="14">
        <v>72141</v>
      </c>
      <c r="B6432" s="6">
        <f>LoonHeffing2020(Table1[[#This Row],[Belastbaar loon]])</f>
        <v>27386.073</v>
      </c>
      <c r="C6432" s="6">
        <f>AlgemeneHeffingsKorting2020(Table1[[#This Row],[Belastbaar loon]])</f>
        <v>0</v>
      </c>
      <c r="D6432" s="14">
        <f>ArbeidsKorting2020(Table1[[#This Row],[Belastbaar loon]])</f>
        <v>1587.78</v>
      </c>
      <c r="E6432" s="14">
        <f>MAX(Table1[[#This Row],[Loonheffing]]-Table1[[#This Row],[Algemene Heffingskorting]]-Table1[[#This Row],[Arbeidskorting]],0)</f>
        <v>25798.293000000001</v>
      </c>
      <c r="F6432" s="6">
        <f>Table1[[#This Row],[Belastbaar loon]]-Table1[[#This Row],[Belasting]]</f>
        <v>46342.706999999995</v>
      </c>
      <c r="G6432" s="2">
        <f>(Table1[[#This Row],[Belastbaar loon]]-Table1[[#This Row],[Netto loon]])/Table1[[#This Row],[Belastbaar loon]]</f>
        <v>0.35760930677423386</v>
      </c>
      <c r="H6432" s="14">
        <f t="shared" ca="1" si="95"/>
        <v>25792.742999999999</v>
      </c>
      <c r="I6432" s="14">
        <f ca="1">IF(ROW()=2, Table1[[#This Row],[Netto loon]], INDIRECT(ADDRESS(ROW()-1,COLUMN(F:F))))</f>
        <v>46338.256999999998</v>
      </c>
      <c r="J6432" s="6">
        <f ca="1">IF(ROW()=2, 0, Table1[[#This Row],[Belastbaar loon]]-INDIRECT(ADDRESS(ROW()-1,COLUMN(A:A))))</f>
        <v>10</v>
      </c>
      <c r="K6432" s="6">
        <f ca="1">Table1[[#This Row],[Netto loon]]-Table1[[#This Row],[Netto vorige schijf]]</f>
        <v>4.4499999999970896</v>
      </c>
      <c r="L6432" s="2">
        <f ca="1">(Table1[[#This Row],[Bruto tov vorige schijf]]-Table1[[#This Row],[Netto tov vorige schijf]])/MAX(Table1[[#This Row],[Bruto tov vorige schijf]],1)</f>
        <v>0.55500000000029104</v>
      </c>
    </row>
    <row r="6433" spans="1:12" x14ac:dyDescent="0.25">
      <c r="A6433" s="14">
        <v>72151</v>
      </c>
      <c r="B6433" s="6">
        <f>LoonHeffing2020(Table1[[#This Row],[Belastbaar loon]])</f>
        <v>27391.023000000001</v>
      </c>
      <c r="C6433" s="6">
        <f>AlgemeneHeffingsKorting2020(Table1[[#This Row],[Belastbaar loon]])</f>
        <v>0</v>
      </c>
      <c r="D6433" s="14">
        <f>ArbeidsKorting2020(Table1[[#This Row],[Belastbaar loon]])</f>
        <v>1587.18</v>
      </c>
      <c r="E6433" s="14">
        <f>MAX(Table1[[#This Row],[Loonheffing]]-Table1[[#This Row],[Algemene Heffingskorting]]-Table1[[#This Row],[Arbeidskorting]],0)</f>
        <v>25803.843000000001</v>
      </c>
      <c r="F6433" s="6">
        <f>Table1[[#This Row],[Belastbaar loon]]-Table1[[#This Row],[Belasting]]</f>
        <v>46347.156999999999</v>
      </c>
      <c r="G6433" s="2">
        <f>(Table1[[#This Row],[Belastbaar loon]]-Table1[[#This Row],[Netto loon]])/Table1[[#This Row],[Belastbaar loon]]</f>
        <v>0.35763666477249101</v>
      </c>
      <c r="H6433" s="14">
        <f t="shared" ca="1" si="95"/>
        <v>25798.293000000001</v>
      </c>
      <c r="I6433" s="14">
        <f ca="1">IF(ROW()=2, Table1[[#This Row],[Netto loon]], INDIRECT(ADDRESS(ROW()-1,COLUMN(F:F))))</f>
        <v>46342.706999999995</v>
      </c>
      <c r="J6433" s="6">
        <f ca="1">IF(ROW()=2, 0, Table1[[#This Row],[Belastbaar loon]]-INDIRECT(ADDRESS(ROW()-1,COLUMN(A:A))))</f>
        <v>10</v>
      </c>
      <c r="K6433" s="6">
        <f ca="1">Table1[[#This Row],[Netto loon]]-Table1[[#This Row],[Netto vorige schijf]]</f>
        <v>4.4500000000043656</v>
      </c>
      <c r="L6433" s="2">
        <f ca="1">(Table1[[#This Row],[Bruto tov vorige schijf]]-Table1[[#This Row],[Netto tov vorige schijf]])/MAX(Table1[[#This Row],[Bruto tov vorige schijf]],1)</f>
        <v>0.5549999999995634</v>
      </c>
    </row>
    <row r="6434" spans="1:12" x14ac:dyDescent="0.25">
      <c r="A6434" s="14">
        <v>72161</v>
      </c>
      <c r="B6434" s="6">
        <f>LoonHeffing2020(Table1[[#This Row],[Belastbaar loon]])</f>
        <v>27395.972999999998</v>
      </c>
      <c r="C6434" s="6">
        <f>AlgemeneHeffingsKorting2020(Table1[[#This Row],[Belastbaar loon]])</f>
        <v>0</v>
      </c>
      <c r="D6434" s="14">
        <f>ArbeidsKorting2020(Table1[[#This Row],[Belastbaar loon]])</f>
        <v>1586.5800000000002</v>
      </c>
      <c r="E6434" s="14">
        <f>MAX(Table1[[#This Row],[Loonheffing]]-Table1[[#This Row],[Algemene Heffingskorting]]-Table1[[#This Row],[Arbeidskorting]],0)</f>
        <v>25809.392999999996</v>
      </c>
      <c r="F6434" s="6">
        <f>Table1[[#This Row],[Belastbaar loon]]-Table1[[#This Row],[Belasting]]</f>
        <v>46351.607000000004</v>
      </c>
      <c r="G6434" s="2">
        <f>(Table1[[#This Row],[Belastbaar loon]]-Table1[[#This Row],[Netto loon]])/Table1[[#This Row],[Belastbaar loon]]</f>
        <v>0.35766401518825952</v>
      </c>
      <c r="H6434" s="14">
        <f t="shared" ca="1" si="95"/>
        <v>25803.843000000001</v>
      </c>
      <c r="I6434" s="14">
        <f ca="1">IF(ROW()=2, Table1[[#This Row],[Netto loon]], INDIRECT(ADDRESS(ROW()-1,COLUMN(F:F))))</f>
        <v>46347.156999999999</v>
      </c>
      <c r="J6434" s="6">
        <f ca="1">IF(ROW()=2, 0, Table1[[#This Row],[Belastbaar loon]]-INDIRECT(ADDRESS(ROW()-1,COLUMN(A:A))))</f>
        <v>10</v>
      </c>
      <c r="K6434" s="6">
        <f ca="1">Table1[[#This Row],[Netto loon]]-Table1[[#This Row],[Netto vorige schijf]]</f>
        <v>4.4500000000043656</v>
      </c>
      <c r="L6434" s="2">
        <f ca="1">(Table1[[#This Row],[Bruto tov vorige schijf]]-Table1[[#This Row],[Netto tov vorige schijf]])/MAX(Table1[[#This Row],[Bruto tov vorige schijf]],1)</f>
        <v>0.5549999999995634</v>
      </c>
    </row>
    <row r="6435" spans="1:12" x14ac:dyDescent="0.25">
      <c r="A6435" s="14">
        <v>72171</v>
      </c>
      <c r="B6435" s="6">
        <f>LoonHeffing2020(Table1[[#This Row],[Belastbaar loon]])</f>
        <v>27400.922999999999</v>
      </c>
      <c r="C6435" s="6">
        <f>AlgemeneHeffingsKorting2020(Table1[[#This Row],[Belastbaar loon]])</f>
        <v>0</v>
      </c>
      <c r="D6435" s="14">
        <f>ArbeidsKorting2020(Table1[[#This Row],[Belastbaar loon]])</f>
        <v>1585.98</v>
      </c>
      <c r="E6435" s="14">
        <f>MAX(Table1[[#This Row],[Loonheffing]]-Table1[[#This Row],[Algemene Heffingskorting]]-Table1[[#This Row],[Arbeidskorting]],0)</f>
        <v>25814.942999999999</v>
      </c>
      <c r="F6435" s="6">
        <f>Table1[[#This Row],[Belastbaar loon]]-Table1[[#This Row],[Belasting]]</f>
        <v>46356.057000000001</v>
      </c>
      <c r="G6435" s="2">
        <f>(Table1[[#This Row],[Belastbaar loon]]-Table1[[#This Row],[Netto loon]])/Table1[[#This Row],[Belastbaar loon]]</f>
        <v>0.35769135802469137</v>
      </c>
      <c r="H6435" s="14">
        <f t="shared" ca="1" si="95"/>
        <v>25809.392999999996</v>
      </c>
      <c r="I6435" s="14">
        <f ca="1">IF(ROW()=2, Table1[[#This Row],[Netto loon]], INDIRECT(ADDRESS(ROW()-1,COLUMN(F:F))))</f>
        <v>46351.607000000004</v>
      </c>
      <c r="J6435" s="6">
        <f ca="1">IF(ROW()=2, 0, Table1[[#This Row],[Belastbaar loon]]-INDIRECT(ADDRESS(ROW()-1,COLUMN(A:A))))</f>
        <v>10</v>
      </c>
      <c r="K6435" s="6">
        <f ca="1">Table1[[#This Row],[Netto loon]]-Table1[[#This Row],[Netto vorige schijf]]</f>
        <v>4.4499999999970896</v>
      </c>
      <c r="L6435" s="2">
        <f ca="1">(Table1[[#This Row],[Bruto tov vorige schijf]]-Table1[[#This Row],[Netto tov vorige schijf]])/MAX(Table1[[#This Row],[Bruto tov vorige schijf]],1)</f>
        <v>0.55500000000029104</v>
      </c>
    </row>
    <row r="6436" spans="1:12" x14ac:dyDescent="0.25">
      <c r="A6436" s="14">
        <v>72181</v>
      </c>
      <c r="B6436" s="6">
        <f>LoonHeffing2020(Table1[[#This Row],[Belastbaar loon]])</f>
        <v>27405.873</v>
      </c>
      <c r="C6436" s="6">
        <f>AlgemeneHeffingsKorting2020(Table1[[#This Row],[Belastbaar loon]])</f>
        <v>0</v>
      </c>
      <c r="D6436" s="14">
        <f>ArbeidsKorting2020(Table1[[#This Row],[Belastbaar loon]])</f>
        <v>1585.38</v>
      </c>
      <c r="E6436" s="14">
        <f>MAX(Table1[[#This Row],[Loonheffing]]-Table1[[#This Row],[Algemene Heffingskorting]]-Table1[[#This Row],[Arbeidskorting]],0)</f>
        <v>25820.492999999999</v>
      </c>
      <c r="F6436" s="6">
        <f>Table1[[#This Row],[Belastbaar loon]]-Table1[[#This Row],[Belasting]]</f>
        <v>46360.506999999998</v>
      </c>
      <c r="G6436" s="2">
        <f>(Table1[[#This Row],[Belastbaar loon]]-Table1[[#This Row],[Netto loon]])/Table1[[#This Row],[Belastbaar loon]]</f>
        <v>0.3577186932849365</v>
      </c>
      <c r="H6436" s="14">
        <f t="shared" ca="1" si="95"/>
        <v>25814.942999999999</v>
      </c>
      <c r="I6436" s="14">
        <f ca="1">IF(ROW()=2, Table1[[#This Row],[Netto loon]], INDIRECT(ADDRESS(ROW()-1,COLUMN(F:F))))</f>
        <v>46356.057000000001</v>
      </c>
      <c r="J6436" s="6">
        <f ca="1">IF(ROW()=2, 0, Table1[[#This Row],[Belastbaar loon]]-INDIRECT(ADDRESS(ROW()-1,COLUMN(A:A))))</f>
        <v>10</v>
      </c>
      <c r="K6436" s="6">
        <f ca="1">Table1[[#This Row],[Netto loon]]-Table1[[#This Row],[Netto vorige schijf]]</f>
        <v>4.4499999999970896</v>
      </c>
      <c r="L6436" s="2">
        <f ca="1">(Table1[[#This Row],[Bruto tov vorige schijf]]-Table1[[#This Row],[Netto tov vorige schijf]])/MAX(Table1[[#This Row],[Bruto tov vorige schijf]],1)</f>
        <v>0.55500000000029104</v>
      </c>
    </row>
    <row r="6437" spans="1:12" x14ac:dyDescent="0.25">
      <c r="A6437" s="14">
        <v>72191</v>
      </c>
      <c r="B6437" s="6">
        <f>LoonHeffing2020(Table1[[#This Row],[Belastbaar loon]])</f>
        <v>27410.823</v>
      </c>
      <c r="C6437" s="6">
        <f>AlgemeneHeffingsKorting2020(Table1[[#This Row],[Belastbaar loon]])</f>
        <v>0</v>
      </c>
      <c r="D6437" s="14">
        <f>ArbeidsKorting2020(Table1[[#This Row],[Belastbaar loon]])</f>
        <v>1584.78</v>
      </c>
      <c r="E6437" s="14">
        <f>MAX(Table1[[#This Row],[Loonheffing]]-Table1[[#This Row],[Algemene Heffingskorting]]-Table1[[#This Row],[Arbeidskorting]],0)</f>
        <v>25826.043000000001</v>
      </c>
      <c r="F6437" s="6">
        <f>Table1[[#This Row],[Belastbaar loon]]-Table1[[#This Row],[Belasting]]</f>
        <v>46364.956999999995</v>
      </c>
      <c r="G6437" s="2">
        <f>(Table1[[#This Row],[Belastbaar loon]]-Table1[[#This Row],[Netto loon]])/Table1[[#This Row],[Belastbaar loon]]</f>
        <v>0.35774602097214342</v>
      </c>
      <c r="H6437" s="14">
        <f t="shared" ca="1" si="95"/>
        <v>25820.492999999999</v>
      </c>
      <c r="I6437" s="14">
        <f ca="1">IF(ROW()=2, Table1[[#This Row],[Netto loon]], INDIRECT(ADDRESS(ROW()-1,COLUMN(F:F))))</f>
        <v>46360.506999999998</v>
      </c>
      <c r="J6437" s="6">
        <f ca="1">IF(ROW()=2, 0, Table1[[#This Row],[Belastbaar loon]]-INDIRECT(ADDRESS(ROW()-1,COLUMN(A:A))))</f>
        <v>10</v>
      </c>
      <c r="K6437" s="6">
        <f ca="1">Table1[[#This Row],[Netto loon]]-Table1[[#This Row],[Netto vorige schijf]]</f>
        <v>4.4499999999970896</v>
      </c>
      <c r="L6437" s="2">
        <f ca="1">(Table1[[#This Row],[Bruto tov vorige schijf]]-Table1[[#This Row],[Netto tov vorige schijf]])/MAX(Table1[[#This Row],[Bruto tov vorige schijf]],1)</f>
        <v>0.55500000000029104</v>
      </c>
    </row>
    <row r="6438" spans="1:12" x14ac:dyDescent="0.25">
      <c r="A6438" s="14">
        <v>72201</v>
      </c>
      <c r="B6438" s="6">
        <f>LoonHeffing2020(Table1[[#This Row],[Belastbaar loon]])</f>
        <v>27415.773000000001</v>
      </c>
      <c r="C6438" s="6">
        <f>AlgemeneHeffingsKorting2020(Table1[[#This Row],[Belastbaar loon]])</f>
        <v>0</v>
      </c>
      <c r="D6438" s="14">
        <f>ArbeidsKorting2020(Table1[[#This Row],[Belastbaar loon]])</f>
        <v>1584.18</v>
      </c>
      <c r="E6438" s="14">
        <f>MAX(Table1[[#This Row],[Loonheffing]]-Table1[[#This Row],[Algemene Heffingskorting]]-Table1[[#This Row],[Arbeidskorting]],0)</f>
        <v>25831.593000000001</v>
      </c>
      <c r="F6438" s="6">
        <f>Table1[[#This Row],[Belastbaar loon]]-Table1[[#This Row],[Belasting]]</f>
        <v>46369.406999999999</v>
      </c>
      <c r="G6438" s="2">
        <f>(Table1[[#This Row],[Belastbaar loon]]-Table1[[#This Row],[Netto loon]])/Table1[[#This Row],[Belastbaar loon]]</f>
        <v>0.35777334108945863</v>
      </c>
      <c r="H6438" s="14">
        <f t="shared" ca="1" si="95"/>
        <v>25826.043000000001</v>
      </c>
      <c r="I6438" s="14">
        <f ca="1">IF(ROW()=2, Table1[[#This Row],[Netto loon]], INDIRECT(ADDRESS(ROW()-1,COLUMN(F:F))))</f>
        <v>46364.956999999995</v>
      </c>
      <c r="J6438" s="6">
        <f ca="1">IF(ROW()=2, 0, Table1[[#This Row],[Belastbaar loon]]-INDIRECT(ADDRESS(ROW()-1,COLUMN(A:A))))</f>
        <v>10</v>
      </c>
      <c r="K6438" s="6">
        <f ca="1">Table1[[#This Row],[Netto loon]]-Table1[[#This Row],[Netto vorige schijf]]</f>
        <v>4.4500000000043656</v>
      </c>
      <c r="L6438" s="2">
        <f ca="1">(Table1[[#This Row],[Bruto tov vorige schijf]]-Table1[[#This Row],[Netto tov vorige schijf]])/MAX(Table1[[#This Row],[Bruto tov vorige schijf]],1)</f>
        <v>0.5549999999995634</v>
      </c>
    </row>
    <row r="6439" spans="1:12" x14ac:dyDescent="0.25">
      <c r="A6439" s="14">
        <v>72211</v>
      </c>
      <c r="B6439" s="6">
        <f>LoonHeffing2020(Table1[[#This Row],[Belastbaar loon]])</f>
        <v>27420.722999999998</v>
      </c>
      <c r="C6439" s="6">
        <f>AlgemeneHeffingsKorting2020(Table1[[#This Row],[Belastbaar loon]])</f>
        <v>0</v>
      </c>
      <c r="D6439" s="14">
        <f>ArbeidsKorting2020(Table1[[#This Row],[Belastbaar loon]])</f>
        <v>1583.5800000000002</v>
      </c>
      <c r="E6439" s="14">
        <f>MAX(Table1[[#This Row],[Loonheffing]]-Table1[[#This Row],[Algemene Heffingskorting]]-Table1[[#This Row],[Arbeidskorting]],0)</f>
        <v>25837.142999999996</v>
      </c>
      <c r="F6439" s="6">
        <f>Table1[[#This Row],[Belastbaar loon]]-Table1[[#This Row],[Belasting]]</f>
        <v>46373.857000000004</v>
      </c>
      <c r="G6439" s="2">
        <f>(Table1[[#This Row],[Belastbaar loon]]-Table1[[#This Row],[Netto loon]])/Table1[[#This Row],[Belastbaar loon]]</f>
        <v>0.35780065364002711</v>
      </c>
      <c r="H6439" s="14">
        <f t="shared" ca="1" si="95"/>
        <v>25831.593000000001</v>
      </c>
      <c r="I6439" s="14">
        <f ca="1">IF(ROW()=2, Table1[[#This Row],[Netto loon]], INDIRECT(ADDRESS(ROW()-1,COLUMN(F:F))))</f>
        <v>46369.406999999999</v>
      </c>
      <c r="J6439" s="6">
        <f ca="1">IF(ROW()=2, 0, Table1[[#This Row],[Belastbaar loon]]-INDIRECT(ADDRESS(ROW()-1,COLUMN(A:A))))</f>
        <v>10</v>
      </c>
      <c r="K6439" s="6">
        <f ca="1">Table1[[#This Row],[Netto loon]]-Table1[[#This Row],[Netto vorige schijf]]</f>
        <v>4.4500000000043656</v>
      </c>
      <c r="L6439" s="2">
        <f ca="1">(Table1[[#This Row],[Bruto tov vorige schijf]]-Table1[[#This Row],[Netto tov vorige schijf]])/MAX(Table1[[#This Row],[Bruto tov vorige schijf]],1)</f>
        <v>0.5549999999995634</v>
      </c>
    </row>
    <row r="6440" spans="1:12" x14ac:dyDescent="0.25">
      <c r="A6440" s="14">
        <v>72221</v>
      </c>
      <c r="B6440" s="6">
        <f>LoonHeffing2020(Table1[[#This Row],[Belastbaar loon]])</f>
        <v>27425.672999999999</v>
      </c>
      <c r="C6440" s="6">
        <f>AlgemeneHeffingsKorting2020(Table1[[#This Row],[Belastbaar loon]])</f>
        <v>0</v>
      </c>
      <c r="D6440" s="14">
        <f>ArbeidsKorting2020(Table1[[#This Row],[Belastbaar loon]])</f>
        <v>1582.98</v>
      </c>
      <c r="E6440" s="14">
        <f>MAX(Table1[[#This Row],[Loonheffing]]-Table1[[#This Row],[Algemene Heffingskorting]]-Table1[[#This Row],[Arbeidskorting]],0)</f>
        <v>25842.692999999999</v>
      </c>
      <c r="F6440" s="6">
        <f>Table1[[#This Row],[Belastbaar loon]]-Table1[[#This Row],[Belasting]]</f>
        <v>46378.307000000001</v>
      </c>
      <c r="G6440" s="2">
        <f>(Table1[[#This Row],[Belastbaar loon]]-Table1[[#This Row],[Netto loon]])/Table1[[#This Row],[Belastbaar loon]]</f>
        <v>0.35782795862699213</v>
      </c>
      <c r="H6440" s="14">
        <f t="shared" ca="1" si="95"/>
        <v>25837.142999999996</v>
      </c>
      <c r="I6440" s="14">
        <f ca="1">IF(ROW()=2, Table1[[#This Row],[Netto loon]], INDIRECT(ADDRESS(ROW()-1,COLUMN(F:F))))</f>
        <v>46373.857000000004</v>
      </c>
      <c r="J6440" s="6">
        <f ca="1">IF(ROW()=2, 0, Table1[[#This Row],[Belastbaar loon]]-INDIRECT(ADDRESS(ROW()-1,COLUMN(A:A))))</f>
        <v>10</v>
      </c>
      <c r="K6440" s="6">
        <f ca="1">Table1[[#This Row],[Netto loon]]-Table1[[#This Row],[Netto vorige schijf]]</f>
        <v>4.4499999999970896</v>
      </c>
      <c r="L6440" s="2">
        <f ca="1">(Table1[[#This Row],[Bruto tov vorige schijf]]-Table1[[#This Row],[Netto tov vorige schijf]])/MAX(Table1[[#This Row],[Bruto tov vorige schijf]],1)</f>
        <v>0.55500000000029104</v>
      </c>
    </row>
    <row r="6441" spans="1:12" x14ac:dyDescent="0.25">
      <c r="A6441" s="14">
        <v>72231</v>
      </c>
      <c r="B6441" s="6">
        <f>LoonHeffing2020(Table1[[#This Row],[Belastbaar loon]])</f>
        <v>27430.623</v>
      </c>
      <c r="C6441" s="6">
        <f>AlgemeneHeffingsKorting2020(Table1[[#This Row],[Belastbaar loon]])</f>
        <v>0</v>
      </c>
      <c r="D6441" s="14">
        <f>ArbeidsKorting2020(Table1[[#This Row],[Belastbaar loon]])</f>
        <v>1582.38</v>
      </c>
      <c r="E6441" s="14">
        <f>MAX(Table1[[#This Row],[Loonheffing]]-Table1[[#This Row],[Algemene Heffingskorting]]-Table1[[#This Row],[Arbeidskorting]],0)</f>
        <v>25848.242999999999</v>
      </c>
      <c r="F6441" s="6">
        <f>Table1[[#This Row],[Belastbaar loon]]-Table1[[#This Row],[Belasting]]</f>
        <v>46382.756999999998</v>
      </c>
      <c r="G6441" s="2">
        <f>(Table1[[#This Row],[Belastbaar loon]]-Table1[[#This Row],[Netto loon]])/Table1[[#This Row],[Belastbaar loon]]</f>
        <v>0.35785525605349505</v>
      </c>
      <c r="H6441" s="14">
        <f t="shared" ca="1" si="95"/>
        <v>25842.692999999999</v>
      </c>
      <c r="I6441" s="14">
        <f ca="1">IF(ROW()=2, Table1[[#This Row],[Netto loon]], INDIRECT(ADDRESS(ROW()-1,COLUMN(F:F))))</f>
        <v>46378.307000000001</v>
      </c>
      <c r="J6441" s="6">
        <f ca="1">IF(ROW()=2, 0, Table1[[#This Row],[Belastbaar loon]]-INDIRECT(ADDRESS(ROW()-1,COLUMN(A:A))))</f>
        <v>10</v>
      </c>
      <c r="K6441" s="6">
        <f ca="1">Table1[[#This Row],[Netto loon]]-Table1[[#This Row],[Netto vorige schijf]]</f>
        <v>4.4499999999970896</v>
      </c>
      <c r="L6441" s="2">
        <f ca="1">(Table1[[#This Row],[Bruto tov vorige schijf]]-Table1[[#This Row],[Netto tov vorige schijf]])/MAX(Table1[[#This Row],[Bruto tov vorige schijf]],1)</f>
        <v>0.55500000000029104</v>
      </c>
    </row>
    <row r="6442" spans="1:12" x14ac:dyDescent="0.25">
      <c r="A6442" s="14">
        <v>72241</v>
      </c>
      <c r="B6442" s="6">
        <f>LoonHeffing2020(Table1[[#This Row],[Belastbaar loon]])</f>
        <v>27435.573</v>
      </c>
      <c r="C6442" s="6">
        <f>AlgemeneHeffingsKorting2020(Table1[[#This Row],[Belastbaar loon]])</f>
        <v>0</v>
      </c>
      <c r="D6442" s="14">
        <f>ArbeidsKorting2020(Table1[[#This Row],[Belastbaar loon]])</f>
        <v>1581.78</v>
      </c>
      <c r="E6442" s="14">
        <f>MAX(Table1[[#This Row],[Loonheffing]]-Table1[[#This Row],[Algemene Heffingskorting]]-Table1[[#This Row],[Arbeidskorting]],0)</f>
        <v>25853.793000000001</v>
      </c>
      <c r="F6442" s="6">
        <f>Table1[[#This Row],[Belastbaar loon]]-Table1[[#This Row],[Belasting]]</f>
        <v>46387.206999999995</v>
      </c>
      <c r="G6442" s="2">
        <f>(Table1[[#This Row],[Belastbaar loon]]-Table1[[#This Row],[Netto loon]])/Table1[[#This Row],[Belastbaar loon]]</f>
        <v>0.35788254592267554</v>
      </c>
      <c r="H6442" s="14">
        <f t="shared" ca="1" si="95"/>
        <v>25848.242999999999</v>
      </c>
      <c r="I6442" s="14">
        <f ca="1">IF(ROW()=2, Table1[[#This Row],[Netto loon]], INDIRECT(ADDRESS(ROW()-1,COLUMN(F:F))))</f>
        <v>46382.756999999998</v>
      </c>
      <c r="J6442" s="6">
        <f ca="1">IF(ROW()=2, 0, Table1[[#This Row],[Belastbaar loon]]-INDIRECT(ADDRESS(ROW()-1,COLUMN(A:A))))</f>
        <v>10</v>
      </c>
      <c r="K6442" s="6">
        <f ca="1">Table1[[#This Row],[Netto loon]]-Table1[[#This Row],[Netto vorige schijf]]</f>
        <v>4.4499999999970896</v>
      </c>
      <c r="L6442" s="2">
        <f ca="1">(Table1[[#This Row],[Bruto tov vorige schijf]]-Table1[[#This Row],[Netto tov vorige schijf]])/MAX(Table1[[#This Row],[Bruto tov vorige schijf]],1)</f>
        <v>0.55500000000029104</v>
      </c>
    </row>
    <row r="6443" spans="1:12" x14ac:dyDescent="0.25">
      <c r="A6443" s="14">
        <v>72251</v>
      </c>
      <c r="B6443" s="6">
        <f>LoonHeffing2020(Table1[[#This Row],[Belastbaar loon]])</f>
        <v>27440.523000000001</v>
      </c>
      <c r="C6443" s="6">
        <f>AlgemeneHeffingsKorting2020(Table1[[#This Row],[Belastbaar loon]])</f>
        <v>0</v>
      </c>
      <c r="D6443" s="14">
        <f>ArbeidsKorting2020(Table1[[#This Row],[Belastbaar loon]])</f>
        <v>1581.18</v>
      </c>
      <c r="E6443" s="14">
        <f>MAX(Table1[[#This Row],[Loonheffing]]-Table1[[#This Row],[Algemene Heffingskorting]]-Table1[[#This Row],[Arbeidskorting]],0)</f>
        <v>25859.343000000001</v>
      </c>
      <c r="F6443" s="6">
        <f>Table1[[#This Row],[Belastbaar loon]]-Table1[[#This Row],[Belasting]]</f>
        <v>46391.656999999999</v>
      </c>
      <c r="G6443" s="2">
        <f>(Table1[[#This Row],[Belastbaar loon]]-Table1[[#This Row],[Netto loon]])/Table1[[#This Row],[Belastbaar loon]]</f>
        <v>0.35790982823767148</v>
      </c>
      <c r="H6443" s="14">
        <f t="shared" ca="1" si="95"/>
        <v>25853.793000000001</v>
      </c>
      <c r="I6443" s="14">
        <f ca="1">IF(ROW()=2, Table1[[#This Row],[Netto loon]], INDIRECT(ADDRESS(ROW()-1,COLUMN(F:F))))</f>
        <v>46387.206999999995</v>
      </c>
      <c r="J6443" s="6">
        <f ca="1">IF(ROW()=2, 0, Table1[[#This Row],[Belastbaar loon]]-INDIRECT(ADDRESS(ROW()-1,COLUMN(A:A))))</f>
        <v>10</v>
      </c>
      <c r="K6443" s="6">
        <f ca="1">Table1[[#This Row],[Netto loon]]-Table1[[#This Row],[Netto vorige schijf]]</f>
        <v>4.4500000000043656</v>
      </c>
      <c r="L6443" s="2">
        <f ca="1">(Table1[[#This Row],[Bruto tov vorige schijf]]-Table1[[#This Row],[Netto tov vorige schijf]])/MAX(Table1[[#This Row],[Bruto tov vorige schijf]],1)</f>
        <v>0.5549999999995634</v>
      </c>
    </row>
    <row r="6444" spans="1:12" x14ac:dyDescent="0.25">
      <c r="A6444" s="14">
        <v>72261</v>
      </c>
      <c r="B6444" s="6">
        <f>LoonHeffing2020(Table1[[#This Row],[Belastbaar loon]])</f>
        <v>27445.472999999998</v>
      </c>
      <c r="C6444" s="6">
        <f>AlgemeneHeffingsKorting2020(Table1[[#This Row],[Belastbaar loon]])</f>
        <v>0</v>
      </c>
      <c r="D6444" s="14">
        <f>ArbeidsKorting2020(Table1[[#This Row],[Belastbaar loon]])</f>
        <v>1580.5800000000002</v>
      </c>
      <c r="E6444" s="14">
        <f>MAX(Table1[[#This Row],[Loonheffing]]-Table1[[#This Row],[Algemene Heffingskorting]]-Table1[[#This Row],[Arbeidskorting]],0)</f>
        <v>25864.892999999996</v>
      </c>
      <c r="F6444" s="6">
        <f>Table1[[#This Row],[Belastbaar loon]]-Table1[[#This Row],[Belasting]]</f>
        <v>46396.107000000004</v>
      </c>
      <c r="G6444" s="2">
        <f>(Table1[[#This Row],[Belastbaar loon]]-Table1[[#This Row],[Netto loon]])/Table1[[#This Row],[Belastbaar loon]]</f>
        <v>0.35793710300161907</v>
      </c>
      <c r="H6444" s="14">
        <f t="shared" ca="1" si="95"/>
        <v>25859.343000000001</v>
      </c>
      <c r="I6444" s="14">
        <f ca="1">IF(ROW()=2, Table1[[#This Row],[Netto loon]], INDIRECT(ADDRESS(ROW()-1,COLUMN(F:F))))</f>
        <v>46391.656999999999</v>
      </c>
      <c r="J6444" s="6">
        <f ca="1">IF(ROW()=2, 0, Table1[[#This Row],[Belastbaar loon]]-INDIRECT(ADDRESS(ROW()-1,COLUMN(A:A))))</f>
        <v>10</v>
      </c>
      <c r="K6444" s="6">
        <f ca="1">Table1[[#This Row],[Netto loon]]-Table1[[#This Row],[Netto vorige schijf]]</f>
        <v>4.4500000000043656</v>
      </c>
      <c r="L6444" s="2">
        <f ca="1">(Table1[[#This Row],[Bruto tov vorige schijf]]-Table1[[#This Row],[Netto tov vorige schijf]])/MAX(Table1[[#This Row],[Bruto tov vorige schijf]],1)</f>
        <v>0.5549999999995634</v>
      </c>
    </row>
    <row r="6445" spans="1:12" x14ac:dyDescent="0.25">
      <c r="A6445" s="14">
        <v>72271</v>
      </c>
      <c r="B6445" s="6">
        <f>LoonHeffing2020(Table1[[#This Row],[Belastbaar loon]])</f>
        <v>27450.422999999999</v>
      </c>
      <c r="C6445" s="6">
        <f>AlgemeneHeffingsKorting2020(Table1[[#This Row],[Belastbaar loon]])</f>
        <v>0</v>
      </c>
      <c r="D6445" s="14">
        <f>ArbeidsKorting2020(Table1[[#This Row],[Belastbaar loon]])</f>
        <v>1579.98</v>
      </c>
      <c r="E6445" s="14">
        <f>MAX(Table1[[#This Row],[Loonheffing]]-Table1[[#This Row],[Algemene Heffingskorting]]-Table1[[#This Row],[Arbeidskorting]],0)</f>
        <v>25870.442999999999</v>
      </c>
      <c r="F6445" s="6">
        <f>Table1[[#This Row],[Belastbaar loon]]-Table1[[#This Row],[Belasting]]</f>
        <v>46400.557000000001</v>
      </c>
      <c r="G6445" s="2">
        <f>(Table1[[#This Row],[Belastbaar loon]]-Table1[[#This Row],[Netto loon]])/Table1[[#This Row],[Belastbaar loon]]</f>
        <v>0.35796437021765298</v>
      </c>
      <c r="H6445" s="14">
        <f t="shared" ca="1" si="95"/>
        <v>25864.892999999996</v>
      </c>
      <c r="I6445" s="14">
        <f ca="1">IF(ROW()=2, Table1[[#This Row],[Netto loon]], INDIRECT(ADDRESS(ROW()-1,COLUMN(F:F))))</f>
        <v>46396.107000000004</v>
      </c>
      <c r="J6445" s="6">
        <f ca="1">IF(ROW()=2, 0, Table1[[#This Row],[Belastbaar loon]]-INDIRECT(ADDRESS(ROW()-1,COLUMN(A:A))))</f>
        <v>10</v>
      </c>
      <c r="K6445" s="6">
        <f ca="1">Table1[[#This Row],[Netto loon]]-Table1[[#This Row],[Netto vorige schijf]]</f>
        <v>4.4499999999970896</v>
      </c>
      <c r="L6445" s="2">
        <f ca="1">(Table1[[#This Row],[Bruto tov vorige schijf]]-Table1[[#This Row],[Netto tov vorige schijf]])/MAX(Table1[[#This Row],[Bruto tov vorige schijf]],1)</f>
        <v>0.55500000000029104</v>
      </c>
    </row>
    <row r="6446" spans="1:12" x14ac:dyDescent="0.25">
      <c r="A6446" s="14">
        <v>72281</v>
      </c>
      <c r="B6446" s="6">
        <f>LoonHeffing2020(Table1[[#This Row],[Belastbaar loon]])</f>
        <v>27455.373</v>
      </c>
      <c r="C6446" s="6">
        <f>AlgemeneHeffingsKorting2020(Table1[[#This Row],[Belastbaar loon]])</f>
        <v>0</v>
      </c>
      <c r="D6446" s="14">
        <f>ArbeidsKorting2020(Table1[[#This Row],[Belastbaar loon]])</f>
        <v>1579.38</v>
      </c>
      <c r="E6446" s="14">
        <f>MAX(Table1[[#This Row],[Loonheffing]]-Table1[[#This Row],[Algemene Heffingskorting]]-Table1[[#This Row],[Arbeidskorting]],0)</f>
        <v>25875.992999999999</v>
      </c>
      <c r="F6446" s="6">
        <f>Table1[[#This Row],[Belastbaar loon]]-Table1[[#This Row],[Belasting]]</f>
        <v>46405.006999999998</v>
      </c>
      <c r="G6446" s="2">
        <f>(Table1[[#This Row],[Belastbaar loon]]-Table1[[#This Row],[Netto loon]])/Table1[[#This Row],[Belastbaar loon]]</f>
        <v>0.35799162988890582</v>
      </c>
      <c r="H6446" s="14">
        <f t="shared" ca="1" si="95"/>
        <v>25870.442999999999</v>
      </c>
      <c r="I6446" s="14">
        <f ca="1">IF(ROW()=2, Table1[[#This Row],[Netto loon]], INDIRECT(ADDRESS(ROW()-1,COLUMN(F:F))))</f>
        <v>46400.557000000001</v>
      </c>
      <c r="J6446" s="6">
        <f ca="1">IF(ROW()=2, 0, Table1[[#This Row],[Belastbaar loon]]-INDIRECT(ADDRESS(ROW()-1,COLUMN(A:A))))</f>
        <v>10</v>
      </c>
      <c r="K6446" s="6">
        <f ca="1">Table1[[#This Row],[Netto loon]]-Table1[[#This Row],[Netto vorige schijf]]</f>
        <v>4.4499999999970896</v>
      </c>
      <c r="L6446" s="2">
        <f ca="1">(Table1[[#This Row],[Bruto tov vorige schijf]]-Table1[[#This Row],[Netto tov vorige schijf]])/MAX(Table1[[#This Row],[Bruto tov vorige schijf]],1)</f>
        <v>0.55500000000029104</v>
      </c>
    </row>
    <row r="6447" spans="1:12" x14ac:dyDescent="0.25">
      <c r="A6447" s="14">
        <v>72291</v>
      </c>
      <c r="B6447" s="6">
        <f>LoonHeffing2020(Table1[[#This Row],[Belastbaar loon]])</f>
        <v>27460.323</v>
      </c>
      <c r="C6447" s="6">
        <f>AlgemeneHeffingsKorting2020(Table1[[#This Row],[Belastbaar loon]])</f>
        <v>0</v>
      </c>
      <c r="D6447" s="14">
        <f>ArbeidsKorting2020(Table1[[#This Row],[Belastbaar loon]])</f>
        <v>1578.78</v>
      </c>
      <c r="E6447" s="14">
        <f>MAX(Table1[[#This Row],[Loonheffing]]-Table1[[#This Row],[Algemene Heffingskorting]]-Table1[[#This Row],[Arbeidskorting]],0)</f>
        <v>25881.543000000001</v>
      </c>
      <c r="F6447" s="6">
        <f>Table1[[#This Row],[Belastbaar loon]]-Table1[[#This Row],[Belasting]]</f>
        <v>46409.456999999995</v>
      </c>
      <c r="G6447" s="2">
        <f>(Table1[[#This Row],[Belastbaar loon]]-Table1[[#This Row],[Netto loon]])/Table1[[#This Row],[Belastbaar loon]]</f>
        <v>0.35801888201850862</v>
      </c>
      <c r="H6447" s="14">
        <f t="shared" ca="1" si="95"/>
        <v>25875.992999999999</v>
      </c>
      <c r="I6447" s="14">
        <f ca="1">IF(ROW()=2, Table1[[#This Row],[Netto loon]], INDIRECT(ADDRESS(ROW()-1,COLUMN(F:F))))</f>
        <v>46405.006999999998</v>
      </c>
      <c r="J6447" s="6">
        <f ca="1">IF(ROW()=2, 0, Table1[[#This Row],[Belastbaar loon]]-INDIRECT(ADDRESS(ROW()-1,COLUMN(A:A))))</f>
        <v>10</v>
      </c>
      <c r="K6447" s="6">
        <f ca="1">Table1[[#This Row],[Netto loon]]-Table1[[#This Row],[Netto vorige schijf]]</f>
        <v>4.4499999999970896</v>
      </c>
      <c r="L6447" s="2">
        <f ca="1">(Table1[[#This Row],[Bruto tov vorige schijf]]-Table1[[#This Row],[Netto tov vorige schijf]])/MAX(Table1[[#This Row],[Bruto tov vorige schijf]],1)</f>
        <v>0.55500000000029104</v>
      </c>
    </row>
    <row r="6448" spans="1:12" x14ac:dyDescent="0.25">
      <c r="A6448" s="14">
        <v>72301</v>
      </c>
      <c r="B6448" s="6">
        <f>LoonHeffing2020(Table1[[#This Row],[Belastbaar loon]])</f>
        <v>27465.273000000001</v>
      </c>
      <c r="C6448" s="6">
        <f>AlgemeneHeffingsKorting2020(Table1[[#This Row],[Belastbaar loon]])</f>
        <v>0</v>
      </c>
      <c r="D6448" s="14">
        <f>ArbeidsKorting2020(Table1[[#This Row],[Belastbaar loon]])</f>
        <v>1578.18</v>
      </c>
      <c r="E6448" s="14">
        <f>MAX(Table1[[#This Row],[Loonheffing]]-Table1[[#This Row],[Algemene Heffingskorting]]-Table1[[#This Row],[Arbeidskorting]],0)</f>
        <v>25887.093000000001</v>
      </c>
      <c r="F6448" s="6">
        <f>Table1[[#This Row],[Belastbaar loon]]-Table1[[#This Row],[Belasting]]</f>
        <v>46413.906999999999</v>
      </c>
      <c r="G6448" s="2">
        <f>(Table1[[#This Row],[Belastbaar loon]]-Table1[[#This Row],[Netto loon]])/Table1[[#This Row],[Belastbaar loon]]</f>
        <v>0.35804612660959045</v>
      </c>
      <c r="H6448" s="14">
        <f t="shared" ca="1" si="95"/>
        <v>25881.543000000001</v>
      </c>
      <c r="I6448" s="14">
        <f ca="1">IF(ROW()=2, Table1[[#This Row],[Netto loon]], INDIRECT(ADDRESS(ROW()-1,COLUMN(F:F))))</f>
        <v>46409.456999999995</v>
      </c>
      <c r="J6448" s="6">
        <f ca="1">IF(ROW()=2, 0, Table1[[#This Row],[Belastbaar loon]]-INDIRECT(ADDRESS(ROW()-1,COLUMN(A:A))))</f>
        <v>10</v>
      </c>
      <c r="K6448" s="6">
        <f ca="1">Table1[[#This Row],[Netto loon]]-Table1[[#This Row],[Netto vorige schijf]]</f>
        <v>4.4500000000043656</v>
      </c>
      <c r="L6448" s="2">
        <f ca="1">(Table1[[#This Row],[Bruto tov vorige schijf]]-Table1[[#This Row],[Netto tov vorige schijf]])/MAX(Table1[[#This Row],[Bruto tov vorige schijf]],1)</f>
        <v>0.5549999999995634</v>
      </c>
    </row>
    <row r="6449" spans="1:12" x14ac:dyDescent="0.25">
      <c r="A6449" s="14">
        <v>72311</v>
      </c>
      <c r="B6449" s="6">
        <f>LoonHeffing2020(Table1[[#This Row],[Belastbaar loon]])</f>
        <v>27470.222999999998</v>
      </c>
      <c r="C6449" s="6">
        <f>AlgemeneHeffingsKorting2020(Table1[[#This Row],[Belastbaar loon]])</f>
        <v>0</v>
      </c>
      <c r="D6449" s="14">
        <f>ArbeidsKorting2020(Table1[[#This Row],[Belastbaar loon]])</f>
        <v>1577.5800000000002</v>
      </c>
      <c r="E6449" s="14">
        <f>MAX(Table1[[#This Row],[Loonheffing]]-Table1[[#This Row],[Algemene Heffingskorting]]-Table1[[#This Row],[Arbeidskorting]],0)</f>
        <v>25892.642999999996</v>
      </c>
      <c r="F6449" s="6">
        <f>Table1[[#This Row],[Belastbaar loon]]-Table1[[#This Row],[Belasting]]</f>
        <v>46418.357000000004</v>
      </c>
      <c r="G6449" s="2">
        <f>(Table1[[#This Row],[Belastbaar loon]]-Table1[[#This Row],[Netto loon]])/Table1[[#This Row],[Belastbaar loon]]</f>
        <v>0.35807336366527909</v>
      </c>
      <c r="H6449" s="14">
        <f t="shared" ca="1" si="95"/>
        <v>25887.093000000001</v>
      </c>
      <c r="I6449" s="14">
        <f ca="1">IF(ROW()=2, Table1[[#This Row],[Netto loon]], INDIRECT(ADDRESS(ROW()-1,COLUMN(F:F))))</f>
        <v>46413.906999999999</v>
      </c>
      <c r="J6449" s="6">
        <f ca="1">IF(ROW()=2, 0, Table1[[#This Row],[Belastbaar loon]]-INDIRECT(ADDRESS(ROW()-1,COLUMN(A:A))))</f>
        <v>10</v>
      </c>
      <c r="K6449" s="6">
        <f ca="1">Table1[[#This Row],[Netto loon]]-Table1[[#This Row],[Netto vorige schijf]]</f>
        <v>4.4500000000043656</v>
      </c>
      <c r="L6449" s="2">
        <f ca="1">(Table1[[#This Row],[Bruto tov vorige schijf]]-Table1[[#This Row],[Netto tov vorige schijf]])/MAX(Table1[[#This Row],[Bruto tov vorige schijf]],1)</f>
        <v>0.5549999999995634</v>
      </c>
    </row>
    <row r="6450" spans="1:12" x14ac:dyDescent="0.25">
      <c r="A6450" s="14">
        <v>72321</v>
      </c>
      <c r="B6450" s="6">
        <f>LoonHeffing2020(Table1[[#This Row],[Belastbaar loon]])</f>
        <v>27475.172999999999</v>
      </c>
      <c r="C6450" s="6">
        <f>AlgemeneHeffingsKorting2020(Table1[[#This Row],[Belastbaar loon]])</f>
        <v>0</v>
      </c>
      <c r="D6450" s="14">
        <f>ArbeidsKorting2020(Table1[[#This Row],[Belastbaar loon]])</f>
        <v>1576.98</v>
      </c>
      <c r="E6450" s="14">
        <f>MAX(Table1[[#This Row],[Loonheffing]]-Table1[[#This Row],[Algemene Heffingskorting]]-Table1[[#This Row],[Arbeidskorting]],0)</f>
        <v>25898.192999999999</v>
      </c>
      <c r="F6450" s="6">
        <f>Table1[[#This Row],[Belastbaar loon]]-Table1[[#This Row],[Belasting]]</f>
        <v>46422.807000000001</v>
      </c>
      <c r="G6450" s="2">
        <f>(Table1[[#This Row],[Belastbaar loon]]-Table1[[#This Row],[Netto loon]])/Table1[[#This Row],[Belastbaar loon]]</f>
        <v>0.35810059318870036</v>
      </c>
      <c r="H6450" s="14">
        <f t="shared" ca="1" si="95"/>
        <v>25892.642999999996</v>
      </c>
      <c r="I6450" s="14">
        <f ca="1">IF(ROW()=2, Table1[[#This Row],[Netto loon]], INDIRECT(ADDRESS(ROW()-1,COLUMN(F:F))))</f>
        <v>46418.357000000004</v>
      </c>
      <c r="J6450" s="6">
        <f ca="1">IF(ROW()=2, 0, Table1[[#This Row],[Belastbaar loon]]-INDIRECT(ADDRESS(ROW()-1,COLUMN(A:A))))</f>
        <v>10</v>
      </c>
      <c r="K6450" s="6">
        <f ca="1">Table1[[#This Row],[Netto loon]]-Table1[[#This Row],[Netto vorige schijf]]</f>
        <v>4.4499999999970896</v>
      </c>
      <c r="L6450" s="2">
        <f ca="1">(Table1[[#This Row],[Bruto tov vorige schijf]]-Table1[[#This Row],[Netto tov vorige schijf]])/MAX(Table1[[#This Row],[Bruto tov vorige schijf]],1)</f>
        <v>0.55500000000029104</v>
      </c>
    </row>
    <row r="6451" spans="1:12" x14ac:dyDescent="0.25">
      <c r="A6451" s="14">
        <v>72331</v>
      </c>
      <c r="B6451" s="6">
        <f>LoonHeffing2020(Table1[[#This Row],[Belastbaar loon]])</f>
        <v>27480.123</v>
      </c>
      <c r="C6451" s="6">
        <f>AlgemeneHeffingsKorting2020(Table1[[#This Row],[Belastbaar loon]])</f>
        <v>0</v>
      </c>
      <c r="D6451" s="14">
        <f>ArbeidsKorting2020(Table1[[#This Row],[Belastbaar loon]])</f>
        <v>1576.38</v>
      </c>
      <c r="E6451" s="14">
        <f>MAX(Table1[[#This Row],[Loonheffing]]-Table1[[#This Row],[Algemene Heffingskorting]]-Table1[[#This Row],[Arbeidskorting]],0)</f>
        <v>25903.742999999999</v>
      </c>
      <c r="F6451" s="6">
        <f>Table1[[#This Row],[Belastbaar loon]]-Table1[[#This Row],[Belasting]]</f>
        <v>46427.256999999998</v>
      </c>
      <c r="G6451" s="2">
        <f>(Table1[[#This Row],[Belastbaar loon]]-Table1[[#This Row],[Netto loon]])/Table1[[#This Row],[Belastbaar loon]]</f>
        <v>0.35812781518297826</v>
      </c>
      <c r="H6451" s="14">
        <f t="shared" ca="1" si="95"/>
        <v>25898.192999999999</v>
      </c>
      <c r="I6451" s="14">
        <f ca="1">IF(ROW()=2, Table1[[#This Row],[Netto loon]], INDIRECT(ADDRESS(ROW()-1,COLUMN(F:F))))</f>
        <v>46422.807000000001</v>
      </c>
      <c r="J6451" s="6">
        <f ca="1">IF(ROW()=2, 0, Table1[[#This Row],[Belastbaar loon]]-INDIRECT(ADDRESS(ROW()-1,COLUMN(A:A))))</f>
        <v>10</v>
      </c>
      <c r="K6451" s="6">
        <f ca="1">Table1[[#This Row],[Netto loon]]-Table1[[#This Row],[Netto vorige schijf]]</f>
        <v>4.4499999999970896</v>
      </c>
      <c r="L6451" s="2">
        <f ca="1">(Table1[[#This Row],[Bruto tov vorige schijf]]-Table1[[#This Row],[Netto tov vorige schijf]])/MAX(Table1[[#This Row],[Bruto tov vorige schijf]],1)</f>
        <v>0.55500000000029104</v>
      </c>
    </row>
    <row r="6452" spans="1:12" x14ac:dyDescent="0.25">
      <c r="A6452" s="14">
        <v>72341</v>
      </c>
      <c r="B6452" s="6">
        <f>LoonHeffing2020(Table1[[#This Row],[Belastbaar loon]])</f>
        <v>27485.073</v>
      </c>
      <c r="C6452" s="6">
        <f>AlgemeneHeffingsKorting2020(Table1[[#This Row],[Belastbaar loon]])</f>
        <v>0</v>
      </c>
      <c r="D6452" s="14">
        <f>ArbeidsKorting2020(Table1[[#This Row],[Belastbaar loon]])</f>
        <v>1575.78</v>
      </c>
      <c r="E6452" s="14">
        <f>MAX(Table1[[#This Row],[Loonheffing]]-Table1[[#This Row],[Algemene Heffingskorting]]-Table1[[#This Row],[Arbeidskorting]],0)</f>
        <v>25909.293000000001</v>
      </c>
      <c r="F6452" s="6">
        <f>Table1[[#This Row],[Belastbaar loon]]-Table1[[#This Row],[Belasting]]</f>
        <v>46431.706999999995</v>
      </c>
      <c r="G6452" s="2">
        <f>(Table1[[#This Row],[Belastbaar loon]]-Table1[[#This Row],[Netto loon]])/Table1[[#This Row],[Belastbaar loon]]</f>
        <v>0.35815502965123519</v>
      </c>
      <c r="H6452" s="14">
        <f t="shared" ca="1" si="95"/>
        <v>25903.742999999999</v>
      </c>
      <c r="I6452" s="14">
        <f ca="1">IF(ROW()=2, Table1[[#This Row],[Netto loon]], INDIRECT(ADDRESS(ROW()-1,COLUMN(F:F))))</f>
        <v>46427.256999999998</v>
      </c>
      <c r="J6452" s="6">
        <f ca="1">IF(ROW()=2, 0, Table1[[#This Row],[Belastbaar loon]]-INDIRECT(ADDRESS(ROW()-1,COLUMN(A:A))))</f>
        <v>10</v>
      </c>
      <c r="K6452" s="6">
        <f ca="1">Table1[[#This Row],[Netto loon]]-Table1[[#This Row],[Netto vorige schijf]]</f>
        <v>4.4499999999970896</v>
      </c>
      <c r="L6452" s="2">
        <f ca="1">(Table1[[#This Row],[Bruto tov vorige schijf]]-Table1[[#This Row],[Netto tov vorige schijf]])/MAX(Table1[[#This Row],[Bruto tov vorige schijf]],1)</f>
        <v>0.55500000000029104</v>
      </c>
    </row>
    <row r="6453" spans="1:12" x14ac:dyDescent="0.25">
      <c r="A6453" s="14">
        <v>72351</v>
      </c>
      <c r="B6453" s="6">
        <f>LoonHeffing2020(Table1[[#This Row],[Belastbaar loon]])</f>
        <v>27490.023000000001</v>
      </c>
      <c r="C6453" s="6">
        <f>AlgemeneHeffingsKorting2020(Table1[[#This Row],[Belastbaar loon]])</f>
        <v>0</v>
      </c>
      <c r="D6453" s="14">
        <f>ArbeidsKorting2020(Table1[[#This Row],[Belastbaar loon]])</f>
        <v>1575.18</v>
      </c>
      <c r="E6453" s="14">
        <f>MAX(Table1[[#This Row],[Loonheffing]]-Table1[[#This Row],[Algemene Heffingskorting]]-Table1[[#This Row],[Arbeidskorting]],0)</f>
        <v>25914.843000000001</v>
      </c>
      <c r="F6453" s="6">
        <f>Table1[[#This Row],[Belastbaar loon]]-Table1[[#This Row],[Belasting]]</f>
        <v>46436.156999999999</v>
      </c>
      <c r="G6453" s="2">
        <f>(Table1[[#This Row],[Belastbaar loon]]-Table1[[#This Row],[Netto loon]])/Table1[[#This Row],[Belastbaar loon]]</f>
        <v>0.35818223659659165</v>
      </c>
      <c r="H6453" s="14">
        <f t="shared" ca="1" si="95"/>
        <v>25909.293000000001</v>
      </c>
      <c r="I6453" s="14">
        <f ca="1">IF(ROW()=2, Table1[[#This Row],[Netto loon]], INDIRECT(ADDRESS(ROW()-1,COLUMN(F:F))))</f>
        <v>46431.706999999995</v>
      </c>
      <c r="J6453" s="6">
        <f ca="1">IF(ROW()=2, 0, Table1[[#This Row],[Belastbaar loon]]-INDIRECT(ADDRESS(ROW()-1,COLUMN(A:A))))</f>
        <v>10</v>
      </c>
      <c r="K6453" s="6">
        <f ca="1">Table1[[#This Row],[Netto loon]]-Table1[[#This Row],[Netto vorige schijf]]</f>
        <v>4.4500000000043656</v>
      </c>
      <c r="L6453" s="2">
        <f ca="1">(Table1[[#This Row],[Bruto tov vorige schijf]]-Table1[[#This Row],[Netto tov vorige schijf]])/MAX(Table1[[#This Row],[Bruto tov vorige schijf]],1)</f>
        <v>0.5549999999995634</v>
      </c>
    </row>
    <row r="6454" spans="1:12" x14ac:dyDescent="0.25">
      <c r="A6454" s="14">
        <v>72361</v>
      </c>
      <c r="B6454" s="6">
        <f>LoonHeffing2020(Table1[[#This Row],[Belastbaar loon]])</f>
        <v>27494.972999999998</v>
      </c>
      <c r="C6454" s="6">
        <f>AlgemeneHeffingsKorting2020(Table1[[#This Row],[Belastbaar loon]])</f>
        <v>0</v>
      </c>
      <c r="D6454" s="14">
        <f>ArbeidsKorting2020(Table1[[#This Row],[Belastbaar loon]])</f>
        <v>1574.5800000000002</v>
      </c>
      <c r="E6454" s="14">
        <f>MAX(Table1[[#This Row],[Loonheffing]]-Table1[[#This Row],[Algemene Heffingskorting]]-Table1[[#This Row],[Arbeidskorting]],0)</f>
        <v>25920.392999999996</v>
      </c>
      <c r="F6454" s="6">
        <f>Table1[[#This Row],[Belastbaar loon]]-Table1[[#This Row],[Belasting]]</f>
        <v>46440.607000000004</v>
      </c>
      <c r="G6454" s="2">
        <f>(Table1[[#This Row],[Belastbaar loon]]-Table1[[#This Row],[Netto loon]])/Table1[[#This Row],[Belastbaar loon]]</f>
        <v>0.35820943602216659</v>
      </c>
      <c r="H6454" s="14">
        <f t="shared" ca="1" si="95"/>
        <v>25914.843000000001</v>
      </c>
      <c r="I6454" s="14">
        <f ca="1">IF(ROW()=2, Table1[[#This Row],[Netto loon]], INDIRECT(ADDRESS(ROW()-1,COLUMN(F:F))))</f>
        <v>46436.156999999999</v>
      </c>
      <c r="J6454" s="6">
        <f ca="1">IF(ROW()=2, 0, Table1[[#This Row],[Belastbaar loon]]-INDIRECT(ADDRESS(ROW()-1,COLUMN(A:A))))</f>
        <v>10</v>
      </c>
      <c r="K6454" s="6">
        <f ca="1">Table1[[#This Row],[Netto loon]]-Table1[[#This Row],[Netto vorige schijf]]</f>
        <v>4.4500000000043656</v>
      </c>
      <c r="L6454" s="2">
        <f ca="1">(Table1[[#This Row],[Bruto tov vorige schijf]]-Table1[[#This Row],[Netto tov vorige schijf]])/MAX(Table1[[#This Row],[Bruto tov vorige schijf]],1)</f>
        <v>0.5549999999995634</v>
      </c>
    </row>
    <row r="6455" spans="1:12" x14ac:dyDescent="0.25">
      <c r="A6455" s="14">
        <v>72371</v>
      </c>
      <c r="B6455" s="6">
        <f>LoonHeffing2020(Table1[[#This Row],[Belastbaar loon]])</f>
        <v>27499.922999999999</v>
      </c>
      <c r="C6455" s="6">
        <f>AlgemeneHeffingsKorting2020(Table1[[#This Row],[Belastbaar loon]])</f>
        <v>0</v>
      </c>
      <c r="D6455" s="14">
        <f>ArbeidsKorting2020(Table1[[#This Row],[Belastbaar loon]])</f>
        <v>1573.98</v>
      </c>
      <c r="E6455" s="14">
        <f>MAX(Table1[[#This Row],[Loonheffing]]-Table1[[#This Row],[Algemene Heffingskorting]]-Table1[[#This Row],[Arbeidskorting]],0)</f>
        <v>25925.942999999999</v>
      </c>
      <c r="F6455" s="6">
        <f>Table1[[#This Row],[Belastbaar loon]]-Table1[[#This Row],[Belasting]]</f>
        <v>46445.057000000001</v>
      </c>
      <c r="G6455" s="2">
        <f>(Table1[[#This Row],[Belastbaar loon]]-Table1[[#This Row],[Netto loon]])/Table1[[#This Row],[Belastbaar loon]]</f>
        <v>0.35823662793107736</v>
      </c>
      <c r="H6455" s="14">
        <f t="shared" ca="1" si="95"/>
        <v>25920.392999999996</v>
      </c>
      <c r="I6455" s="14">
        <f ca="1">IF(ROW()=2, Table1[[#This Row],[Netto loon]], INDIRECT(ADDRESS(ROW()-1,COLUMN(F:F))))</f>
        <v>46440.607000000004</v>
      </c>
      <c r="J6455" s="6">
        <f ca="1">IF(ROW()=2, 0, Table1[[#This Row],[Belastbaar loon]]-INDIRECT(ADDRESS(ROW()-1,COLUMN(A:A))))</f>
        <v>10</v>
      </c>
      <c r="K6455" s="6">
        <f ca="1">Table1[[#This Row],[Netto loon]]-Table1[[#This Row],[Netto vorige schijf]]</f>
        <v>4.4499999999970896</v>
      </c>
      <c r="L6455" s="2">
        <f ca="1">(Table1[[#This Row],[Bruto tov vorige schijf]]-Table1[[#This Row],[Netto tov vorige schijf]])/MAX(Table1[[#This Row],[Bruto tov vorige schijf]],1)</f>
        <v>0.55500000000029104</v>
      </c>
    </row>
    <row r="6456" spans="1:12" x14ac:dyDescent="0.25">
      <c r="A6456" s="14">
        <v>72381</v>
      </c>
      <c r="B6456" s="6">
        <f>LoonHeffing2020(Table1[[#This Row],[Belastbaar loon]])</f>
        <v>27504.873</v>
      </c>
      <c r="C6456" s="6">
        <f>AlgemeneHeffingsKorting2020(Table1[[#This Row],[Belastbaar loon]])</f>
        <v>0</v>
      </c>
      <c r="D6456" s="14">
        <f>ArbeidsKorting2020(Table1[[#This Row],[Belastbaar loon]])</f>
        <v>1573.38</v>
      </c>
      <c r="E6456" s="14">
        <f>MAX(Table1[[#This Row],[Loonheffing]]-Table1[[#This Row],[Algemene Heffingskorting]]-Table1[[#This Row],[Arbeidskorting]],0)</f>
        <v>25931.492999999999</v>
      </c>
      <c r="F6456" s="6">
        <f>Table1[[#This Row],[Belastbaar loon]]-Table1[[#This Row],[Belasting]]</f>
        <v>46449.506999999998</v>
      </c>
      <c r="G6456" s="2">
        <f>(Table1[[#This Row],[Belastbaar loon]]-Table1[[#This Row],[Netto loon]])/Table1[[#This Row],[Belastbaar loon]]</f>
        <v>0.35826381232643928</v>
      </c>
      <c r="H6456" s="14">
        <f t="shared" ca="1" si="95"/>
        <v>25925.942999999999</v>
      </c>
      <c r="I6456" s="14">
        <f ca="1">IF(ROW()=2, Table1[[#This Row],[Netto loon]], INDIRECT(ADDRESS(ROW()-1,COLUMN(F:F))))</f>
        <v>46445.057000000001</v>
      </c>
      <c r="J6456" s="6">
        <f ca="1">IF(ROW()=2, 0, Table1[[#This Row],[Belastbaar loon]]-INDIRECT(ADDRESS(ROW()-1,COLUMN(A:A))))</f>
        <v>10</v>
      </c>
      <c r="K6456" s="6">
        <f ca="1">Table1[[#This Row],[Netto loon]]-Table1[[#This Row],[Netto vorige schijf]]</f>
        <v>4.4499999999970896</v>
      </c>
      <c r="L6456" s="2">
        <f ca="1">(Table1[[#This Row],[Bruto tov vorige schijf]]-Table1[[#This Row],[Netto tov vorige schijf]])/MAX(Table1[[#This Row],[Bruto tov vorige schijf]],1)</f>
        <v>0.55500000000029104</v>
      </c>
    </row>
    <row r="6457" spans="1:12" x14ac:dyDescent="0.25">
      <c r="A6457" s="14">
        <v>72391</v>
      </c>
      <c r="B6457" s="6">
        <f>LoonHeffing2020(Table1[[#This Row],[Belastbaar loon]])</f>
        <v>27509.823</v>
      </c>
      <c r="C6457" s="6">
        <f>AlgemeneHeffingsKorting2020(Table1[[#This Row],[Belastbaar loon]])</f>
        <v>0</v>
      </c>
      <c r="D6457" s="14">
        <f>ArbeidsKorting2020(Table1[[#This Row],[Belastbaar loon]])</f>
        <v>1572.78</v>
      </c>
      <c r="E6457" s="14">
        <f>MAX(Table1[[#This Row],[Loonheffing]]-Table1[[#This Row],[Algemene Heffingskorting]]-Table1[[#This Row],[Arbeidskorting]],0)</f>
        <v>25937.043000000001</v>
      </c>
      <c r="F6457" s="6">
        <f>Table1[[#This Row],[Belastbaar loon]]-Table1[[#This Row],[Belasting]]</f>
        <v>46453.956999999995</v>
      </c>
      <c r="G6457" s="2">
        <f>(Table1[[#This Row],[Belastbaar loon]]-Table1[[#This Row],[Netto loon]])/Table1[[#This Row],[Belastbaar loon]]</f>
        <v>0.35829098921136615</v>
      </c>
      <c r="H6457" s="14">
        <f t="shared" ca="1" si="95"/>
        <v>25931.492999999999</v>
      </c>
      <c r="I6457" s="14">
        <f ca="1">IF(ROW()=2, Table1[[#This Row],[Netto loon]], INDIRECT(ADDRESS(ROW()-1,COLUMN(F:F))))</f>
        <v>46449.506999999998</v>
      </c>
      <c r="J6457" s="6">
        <f ca="1">IF(ROW()=2, 0, Table1[[#This Row],[Belastbaar loon]]-INDIRECT(ADDRESS(ROW()-1,COLUMN(A:A))))</f>
        <v>10</v>
      </c>
      <c r="K6457" s="6">
        <f ca="1">Table1[[#This Row],[Netto loon]]-Table1[[#This Row],[Netto vorige schijf]]</f>
        <v>4.4499999999970896</v>
      </c>
      <c r="L6457" s="2">
        <f ca="1">(Table1[[#This Row],[Bruto tov vorige schijf]]-Table1[[#This Row],[Netto tov vorige schijf]])/MAX(Table1[[#This Row],[Bruto tov vorige schijf]],1)</f>
        <v>0.55500000000029104</v>
      </c>
    </row>
    <row r="6458" spans="1:12" x14ac:dyDescent="0.25">
      <c r="A6458" s="14">
        <v>72401</v>
      </c>
      <c r="B6458" s="6">
        <f>LoonHeffing2020(Table1[[#This Row],[Belastbaar loon]])</f>
        <v>27514.773000000001</v>
      </c>
      <c r="C6458" s="6">
        <f>AlgemeneHeffingsKorting2020(Table1[[#This Row],[Belastbaar loon]])</f>
        <v>0</v>
      </c>
      <c r="D6458" s="14">
        <f>ArbeidsKorting2020(Table1[[#This Row],[Belastbaar loon]])</f>
        <v>1572.18</v>
      </c>
      <c r="E6458" s="14">
        <f>MAX(Table1[[#This Row],[Loonheffing]]-Table1[[#This Row],[Algemene Heffingskorting]]-Table1[[#This Row],[Arbeidskorting]],0)</f>
        <v>25942.593000000001</v>
      </c>
      <c r="F6458" s="6">
        <f>Table1[[#This Row],[Belastbaar loon]]-Table1[[#This Row],[Belasting]]</f>
        <v>46458.406999999999</v>
      </c>
      <c r="G6458" s="2">
        <f>(Table1[[#This Row],[Belastbaar loon]]-Table1[[#This Row],[Netto loon]])/Table1[[#This Row],[Belastbaar loon]]</f>
        <v>0.35831815858896976</v>
      </c>
      <c r="H6458" s="14">
        <f t="shared" ca="1" si="95"/>
        <v>25937.043000000001</v>
      </c>
      <c r="I6458" s="14">
        <f ca="1">IF(ROW()=2, Table1[[#This Row],[Netto loon]], INDIRECT(ADDRESS(ROW()-1,COLUMN(F:F))))</f>
        <v>46453.956999999995</v>
      </c>
      <c r="J6458" s="6">
        <f ca="1">IF(ROW()=2, 0, Table1[[#This Row],[Belastbaar loon]]-INDIRECT(ADDRESS(ROW()-1,COLUMN(A:A))))</f>
        <v>10</v>
      </c>
      <c r="K6458" s="6">
        <f ca="1">Table1[[#This Row],[Netto loon]]-Table1[[#This Row],[Netto vorige schijf]]</f>
        <v>4.4500000000043656</v>
      </c>
      <c r="L6458" s="2">
        <f ca="1">(Table1[[#This Row],[Bruto tov vorige schijf]]-Table1[[#This Row],[Netto tov vorige schijf]])/MAX(Table1[[#This Row],[Bruto tov vorige schijf]],1)</f>
        <v>0.5549999999995634</v>
      </c>
    </row>
    <row r="6459" spans="1:12" x14ac:dyDescent="0.25">
      <c r="A6459" s="14">
        <v>72411</v>
      </c>
      <c r="B6459" s="6">
        <f>LoonHeffing2020(Table1[[#This Row],[Belastbaar loon]])</f>
        <v>27519.722999999998</v>
      </c>
      <c r="C6459" s="6">
        <f>AlgemeneHeffingsKorting2020(Table1[[#This Row],[Belastbaar loon]])</f>
        <v>0</v>
      </c>
      <c r="D6459" s="14">
        <f>ArbeidsKorting2020(Table1[[#This Row],[Belastbaar loon]])</f>
        <v>1571.5800000000002</v>
      </c>
      <c r="E6459" s="14">
        <f>MAX(Table1[[#This Row],[Loonheffing]]-Table1[[#This Row],[Algemene Heffingskorting]]-Table1[[#This Row],[Arbeidskorting]],0)</f>
        <v>25948.142999999996</v>
      </c>
      <c r="F6459" s="6">
        <f>Table1[[#This Row],[Belastbaar loon]]-Table1[[#This Row],[Belasting]]</f>
        <v>46462.857000000004</v>
      </c>
      <c r="G6459" s="2">
        <f>(Table1[[#This Row],[Belastbaar loon]]-Table1[[#This Row],[Netto loon]])/Table1[[#This Row],[Belastbaar loon]]</f>
        <v>0.35834532046236062</v>
      </c>
      <c r="H6459" s="14">
        <f t="shared" ca="1" si="95"/>
        <v>25942.593000000001</v>
      </c>
      <c r="I6459" s="14">
        <f ca="1">IF(ROW()=2, Table1[[#This Row],[Netto loon]], INDIRECT(ADDRESS(ROW()-1,COLUMN(F:F))))</f>
        <v>46458.406999999999</v>
      </c>
      <c r="J6459" s="6">
        <f ca="1">IF(ROW()=2, 0, Table1[[#This Row],[Belastbaar loon]]-INDIRECT(ADDRESS(ROW()-1,COLUMN(A:A))))</f>
        <v>10</v>
      </c>
      <c r="K6459" s="6">
        <f ca="1">Table1[[#This Row],[Netto loon]]-Table1[[#This Row],[Netto vorige schijf]]</f>
        <v>4.4500000000043656</v>
      </c>
      <c r="L6459" s="2">
        <f ca="1">(Table1[[#This Row],[Bruto tov vorige schijf]]-Table1[[#This Row],[Netto tov vorige schijf]])/MAX(Table1[[#This Row],[Bruto tov vorige schijf]],1)</f>
        <v>0.5549999999995634</v>
      </c>
    </row>
    <row r="6460" spans="1:12" x14ac:dyDescent="0.25">
      <c r="A6460" s="14">
        <v>72421</v>
      </c>
      <c r="B6460" s="6">
        <f>LoonHeffing2020(Table1[[#This Row],[Belastbaar loon]])</f>
        <v>27524.672999999999</v>
      </c>
      <c r="C6460" s="6">
        <f>AlgemeneHeffingsKorting2020(Table1[[#This Row],[Belastbaar loon]])</f>
        <v>0</v>
      </c>
      <c r="D6460" s="14">
        <f>ArbeidsKorting2020(Table1[[#This Row],[Belastbaar loon]])</f>
        <v>1570.98</v>
      </c>
      <c r="E6460" s="14">
        <f>MAX(Table1[[#This Row],[Loonheffing]]-Table1[[#This Row],[Algemene Heffingskorting]]-Table1[[#This Row],[Arbeidskorting]],0)</f>
        <v>25953.692999999999</v>
      </c>
      <c r="F6460" s="6">
        <f>Table1[[#This Row],[Belastbaar loon]]-Table1[[#This Row],[Belasting]]</f>
        <v>46467.307000000001</v>
      </c>
      <c r="G6460" s="2">
        <f>(Table1[[#This Row],[Belastbaar loon]]-Table1[[#This Row],[Netto loon]])/Table1[[#This Row],[Belastbaar loon]]</f>
        <v>0.3583724748346474</v>
      </c>
      <c r="H6460" s="14">
        <f t="shared" ca="1" si="95"/>
        <v>25948.142999999996</v>
      </c>
      <c r="I6460" s="14">
        <f ca="1">IF(ROW()=2, Table1[[#This Row],[Netto loon]], INDIRECT(ADDRESS(ROW()-1,COLUMN(F:F))))</f>
        <v>46462.857000000004</v>
      </c>
      <c r="J6460" s="6">
        <f ca="1">IF(ROW()=2, 0, Table1[[#This Row],[Belastbaar loon]]-INDIRECT(ADDRESS(ROW()-1,COLUMN(A:A))))</f>
        <v>10</v>
      </c>
      <c r="K6460" s="6">
        <f ca="1">Table1[[#This Row],[Netto loon]]-Table1[[#This Row],[Netto vorige schijf]]</f>
        <v>4.4499999999970896</v>
      </c>
      <c r="L6460" s="2">
        <f ca="1">(Table1[[#This Row],[Bruto tov vorige schijf]]-Table1[[#This Row],[Netto tov vorige schijf]])/MAX(Table1[[#This Row],[Bruto tov vorige schijf]],1)</f>
        <v>0.55500000000029104</v>
      </c>
    </row>
    <row r="6461" spans="1:12" x14ac:dyDescent="0.25">
      <c r="A6461" s="14">
        <v>72431</v>
      </c>
      <c r="B6461" s="6">
        <f>LoonHeffing2020(Table1[[#This Row],[Belastbaar loon]])</f>
        <v>27529.623</v>
      </c>
      <c r="C6461" s="6">
        <f>AlgemeneHeffingsKorting2020(Table1[[#This Row],[Belastbaar loon]])</f>
        <v>0</v>
      </c>
      <c r="D6461" s="14">
        <f>ArbeidsKorting2020(Table1[[#This Row],[Belastbaar loon]])</f>
        <v>1570.38</v>
      </c>
      <c r="E6461" s="14">
        <f>MAX(Table1[[#This Row],[Loonheffing]]-Table1[[#This Row],[Algemene Heffingskorting]]-Table1[[#This Row],[Arbeidskorting]],0)</f>
        <v>25959.242999999999</v>
      </c>
      <c r="F6461" s="6">
        <f>Table1[[#This Row],[Belastbaar loon]]-Table1[[#This Row],[Belasting]]</f>
        <v>46471.756999999998</v>
      </c>
      <c r="G6461" s="2">
        <f>(Table1[[#This Row],[Belastbaar loon]]-Table1[[#This Row],[Netto loon]])/Table1[[#This Row],[Belastbaar loon]]</f>
        <v>0.3583996217089368</v>
      </c>
      <c r="H6461" s="14">
        <f t="shared" ca="1" si="95"/>
        <v>25953.692999999999</v>
      </c>
      <c r="I6461" s="14">
        <f ca="1">IF(ROW()=2, Table1[[#This Row],[Netto loon]], INDIRECT(ADDRESS(ROW()-1,COLUMN(F:F))))</f>
        <v>46467.307000000001</v>
      </c>
      <c r="J6461" s="6">
        <f ca="1">IF(ROW()=2, 0, Table1[[#This Row],[Belastbaar loon]]-INDIRECT(ADDRESS(ROW()-1,COLUMN(A:A))))</f>
        <v>10</v>
      </c>
      <c r="K6461" s="6">
        <f ca="1">Table1[[#This Row],[Netto loon]]-Table1[[#This Row],[Netto vorige schijf]]</f>
        <v>4.4499999999970896</v>
      </c>
      <c r="L6461" s="2">
        <f ca="1">(Table1[[#This Row],[Bruto tov vorige schijf]]-Table1[[#This Row],[Netto tov vorige schijf]])/MAX(Table1[[#This Row],[Bruto tov vorige schijf]],1)</f>
        <v>0.55500000000029104</v>
      </c>
    </row>
    <row r="6462" spans="1:12" x14ac:dyDescent="0.25">
      <c r="A6462" s="14">
        <v>72441</v>
      </c>
      <c r="B6462" s="6">
        <f>LoonHeffing2020(Table1[[#This Row],[Belastbaar loon]])</f>
        <v>27534.573</v>
      </c>
      <c r="C6462" s="6">
        <f>AlgemeneHeffingsKorting2020(Table1[[#This Row],[Belastbaar loon]])</f>
        <v>0</v>
      </c>
      <c r="D6462" s="14">
        <f>ArbeidsKorting2020(Table1[[#This Row],[Belastbaar loon]])</f>
        <v>1569.78</v>
      </c>
      <c r="E6462" s="14">
        <f>MAX(Table1[[#This Row],[Loonheffing]]-Table1[[#This Row],[Algemene Heffingskorting]]-Table1[[#This Row],[Arbeidskorting]],0)</f>
        <v>25964.793000000001</v>
      </c>
      <c r="F6462" s="6">
        <f>Table1[[#This Row],[Belastbaar loon]]-Table1[[#This Row],[Belasting]]</f>
        <v>46476.206999999995</v>
      </c>
      <c r="G6462" s="2">
        <f>(Table1[[#This Row],[Belastbaar loon]]-Table1[[#This Row],[Netto loon]])/Table1[[#This Row],[Belastbaar loon]]</f>
        <v>0.35842676108833404</v>
      </c>
      <c r="H6462" s="14">
        <f t="shared" ca="1" si="95"/>
        <v>25959.242999999999</v>
      </c>
      <c r="I6462" s="14">
        <f ca="1">IF(ROW()=2, Table1[[#This Row],[Netto loon]], INDIRECT(ADDRESS(ROW()-1,COLUMN(F:F))))</f>
        <v>46471.756999999998</v>
      </c>
      <c r="J6462" s="6">
        <f ca="1">IF(ROW()=2, 0, Table1[[#This Row],[Belastbaar loon]]-INDIRECT(ADDRESS(ROW()-1,COLUMN(A:A))))</f>
        <v>10</v>
      </c>
      <c r="K6462" s="6">
        <f ca="1">Table1[[#This Row],[Netto loon]]-Table1[[#This Row],[Netto vorige schijf]]</f>
        <v>4.4499999999970896</v>
      </c>
      <c r="L6462" s="2">
        <f ca="1">(Table1[[#This Row],[Bruto tov vorige schijf]]-Table1[[#This Row],[Netto tov vorige schijf]])/MAX(Table1[[#This Row],[Bruto tov vorige schijf]],1)</f>
        <v>0.55500000000029104</v>
      </c>
    </row>
    <row r="6463" spans="1:12" x14ac:dyDescent="0.25">
      <c r="A6463" s="14">
        <v>72451</v>
      </c>
      <c r="B6463" s="6">
        <f>LoonHeffing2020(Table1[[#This Row],[Belastbaar loon]])</f>
        <v>27539.523000000001</v>
      </c>
      <c r="C6463" s="6">
        <f>AlgemeneHeffingsKorting2020(Table1[[#This Row],[Belastbaar loon]])</f>
        <v>0</v>
      </c>
      <c r="D6463" s="14">
        <f>ArbeidsKorting2020(Table1[[#This Row],[Belastbaar loon]])</f>
        <v>1569.18</v>
      </c>
      <c r="E6463" s="14">
        <f>MAX(Table1[[#This Row],[Loonheffing]]-Table1[[#This Row],[Algemene Heffingskorting]]-Table1[[#This Row],[Arbeidskorting]],0)</f>
        <v>25970.343000000001</v>
      </c>
      <c r="F6463" s="6">
        <f>Table1[[#This Row],[Belastbaar loon]]-Table1[[#This Row],[Belasting]]</f>
        <v>46480.656999999999</v>
      </c>
      <c r="G6463" s="2">
        <f>(Table1[[#This Row],[Belastbaar loon]]-Table1[[#This Row],[Netto loon]])/Table1[[#This Row],[Belastbaar loon]]</f>
        <v>0.35845389297594238</v>
      </c>
      <c r="H6463" s="14">
        <f t="shared" ca="1" si="95"/>
        <v>25964.793000000001</v>
      </c>
      <c r="I6463" s="14">
        <f ca="1">IF(ROW()=2, Table1[[#This Row],[Netto loon]], INDIRECT(ADDRESS(ROW()-1,COLUMN(F:F))))</f>
        <v>46476.206999999995</v>
      </c>
      <c r="J6463" s="6">
        <f ca="1">IF(ROW()=2, 0, Table1[[#This Row],[Belastbaar loon]]-INDIRECT(ADDRESS(ROW()-1,COLUMN(A:A))))</f>
        <v>10</v>
      </c>
      <c r="K6463" s="6">
        <f ca="1">Table1[[#This Row],[Netto loon]]-Table1[[#This Row],[Netto vorige schijf]]</f>
        <v>4.4500000000043656</v>
      </c>
      <c r="L6463" s="2">
        <f ca="1">(Table1[[#This Row],[Bruto tov vorige schijf]]-Table1[[#This Row],[Netto tov vorige schijf]])/MAX(Table1[[#This Row],[Bruto tov vorige schijf]],1)</f>
        <v>0.5549999999995634</v>
      </c>
    </row>
    <row r="6464" spans="1:12" x14ac:dyDescent="0.25">
      <c r="A6464" s="14">
        <v>72461</v>
      </c>
      <c r="B6464" s="6">
        <f>LoonHeffing2020(Table1[[#This Row],[Belastbaar loon]])</f>
        <v>27544.472999999998</v>
      </c>
      <c r="C6464" s="6">
        <f>AlgemeneHeffingsKorting2020(Table1[[#This Row],[Belastbaar loon]])</f>
        <v>0</v>
      </c>
      <c r="D6464" s="14">
        <f>ArbeidsKorting2020(Table1[[#This Row],[Belastbaar loon]])</f>
        <v>1568.5800000000002</v>
      </c>
      <c r="E6464" s="14">
        <f>MAX(Table1[[#This Row],[Loonheffing]]-Table1[[#This Row],[Algemene Heffingskorting]]-Table1[[#This Row],[Arbeidskorting]],0)</f>
        <v>25975.892999999996</v>
      </c>
      <c r="F6464" s="6">
        <f>Table1[[#This Row],[Belastbaar loon]]-Table1[[#This Row],[Belasting]]</f>
        <v>46485.107000000004</v>
      </c>
      <c r="G6464" s="2">
        <f>(Table1[[#This Row],[Belastbaar loon]]-Table1[[#This Row],[Netto loon]])/Table1[[#This Row],[Belastbaar loon]]</f>
        <v>0.35848101737486365</v>
      </c>
      <c r="H6464" s="14">
        <f t="shared" ca="1" si="95"/>
        <v>25970.343000000001</v>
      </c>
      <c r="I6464" s="14">
        <f ca="1">IF(ROW()=2, Table1[[#This Row],[Netto loon]], INDIRECT(ADDRESS(ROW()-1,COLUMN(F:F))))</f>
        <v>46480.656999999999</v>
      </c>
      <c r="J6464" s="6">
        <f ca="1">IF(ROW()=2, 0, Table1[[#This Row],[Belastbaar loon]]-INDIRECT(ADDRESS(ROW()-1,COLUMN(A:A))))</f>
        <v>10</v>
      </c>
      <c r="K6464" s="6">
        <f ca="1">Table1[[#This Row],[Netto loon]]-Table1[[#This Row],[Netto vorige schijf]]</f>
        <v>4.4500000000043656</v>
      </c>
      <c r="L6464" s="2">
        <f ca="1">(Table1[[#This Row],[Bruto tov vorige schijf]]-Table1[[#This Row],[Netto tov vorige schijf]])/MAX(Table1[[#This Row],[Bruto tov vorige schijf]],1)</f>
        <v>0.5549999999995634</v>
      </c>
    </row>
    <row r="6465" spans="1:12" x14ac:dyDescent="0.25">
      <c r="A6465" s="14">
        <v>72471</v>
      </c>
      <c r="B6465" s="6">
        <f>LoonHeffing2020(Table1[[#This Row],[Belastbaar loon]])</f>
        <v>27549.422999999999</v>
      </c>
      <c r="C6465" s="6">
        <f>AlgemeneHeffingsKorting2020(Table1[[#This Row],[Belastbaar loon]])</f>
        <v>0</v>
      </c>
      <c r="D6465" s="14">
        <f>ArbeidsKorting2020(Table1[[#This Row],[Belastbaar loon]])</f>
        <v>1567.98</v>
      </c>
      <c r="E6465" s="14">
        <f>MAX(Table1[[#This Row],[Loonheffing]]-Table1[[#This Row],[Algemene Heffingskorting]]-Table1[[#This Row],[Arbeidskorting]],0)</f>
        <v>25981.442999999999</v>
      </c>
      <c r="F6465" s="6">
        <f>Table1[[#This Row],[Belastbaar loon]]-Table1[[#This Row],[Belasting]]</f>
        <v>46489.557000000001</v>
      </c>
      <c r="G6465" s="2">
        <f>(Table1[[#This Row],[Belastbaar loon]]-Table1[[#This Row],[Netto loon]])/Table1[[#This Row],[Belastbaar loon]]</f>
        <v>0.35850813428819805</v>
      </c>
      <c r="H6465" s="14">
        <f t="shared" ca="1" si="95"/>
        <v>25975.892999999996</v>
      </c>
      <c r="I6465" s="14">
        <f ca="1">IF(ROW()=2, Table1[[#This Row],[Netto loon]], INDIRECT(ADDRESS(ROW()-1,COLUMN(F:F))))</f>
        <v>46485.107000000004</v>
      </c>
      <c r="J6465" s="6">
        <f ca="1">IF(ROW()=2, 0, Table1[[#This Row],[Belastbaar loon]]-INDIRECT(ADDRESS(ROW()-1,COLUMN(A:A))))</f>
        <v>10</v>
      </c>
      <c r="K6465" s="6">
        <f ca="1">Table1[[#This Row],[Netto loon]]-Table1[[#This Row],[Netto vorige schijf]]</f>
        <v>4.4499999999970896</v>
      </c>
      <c r="L6465" s="2">
        <f ca="1">(Table1[[#This Row],[Bruto tov vorige schijf]]-Table1[[#This Row],[Netto tov vorige schijf]])/MAX(Table1[[#This Row],[Bruto tov vorige schijf]],1)</f>
        <v>0.55500000000029104</v>
      </c>
    </row>
    <row r="6466" spans="1:12" x14ac:dyDescent="0.25">
      <c r="A6466" s="14">
        <v>72481</v>
      </c>
      <c r="B6466" s="6">
        <f>LoonHeffing2020(Table1[[#This Row],[Belastbaar loon]])</f>
        <v>27554.373</v>
      </c>
      <c r="C6466" s="6">
        <f>AlgemeneHeffingsKorting2020(Table1[[#This Row],[Belastbaar loon]])</f>
        <v>0</v>
      </c>
      <c r="D6466" s="14">
        <f>ArbeidsKorting2020(Table1[[#This Row],[Belastbaar loon]])</f>
        <v>1567.38</v>
      </c>
      <c r="E6466" s="14">
        <f>MAX(Table1[[#This Row],[Loonheffing]]-Table1[[#This Row],[Algemene Heffingskorting]]-Table1[[#This Row],[Arbeidskorting]],0)</f>
        <v>25986.992999999999</v>
      </c>
      <c r="F6466" s="6">
        <f>Table1[[#This Row],[Belastbaar loon]]-Table1[[#This Row],[Belasting]]</f>
        <v>46494.006999999998</v>
      </c>
      <c r="G6466" s="2">
        <f>(Table1[[#This Row],[Belastbaar loon]]-Table1[[#This Row],[Netto loon]])/Table1[[#This Row],[Belastbaar loon]]</f>
        <v>0.35853524371904366</v>
      </c>
      <c r="H6466" s="14">
        <f t="shared" ca="1" si="95"/>
        <v>25981.442999999999</v>
      </c>
      <c r="I6466" s="14">
        <f ca="1">IF(ROW()=2, Table1[[#This Row],[Netto loon]], INDIRECT(ADDRESS(ROW()-1,COLUMN(F:F))))</f>
        <v>46489.557000000001</v>
      </c>
      <c r="J6466" s="6">
        <f ca="1">IF(ROW()=2, 0, Table1[[#This Row],[Belastbaar loon]]-INDIRECT(ADDRESS(ROW()-1,COLUMN(A:A))))</f>
        <v>10</v>
      </c>
      <c r="K6466" s="6">
        <f ca="1">Table1[[#This Row],[Netto loon]]-Table1[[#This Row],[Netto vorige schijf]]</f>
        <v>4.4499999999970896</v>
      </c>
      <c r="L6466" s="2">
        <f ca="1">(Table1[[#This Row],[Bruto tov vorige schijf]]-Table1[[#This Row],[Netto tov vorige schijf]])/MAX(Table1[[#This Row],[Bruto tov vorige schijf]],1)</f>
        <v>0.55500000000029104</v>
      </c>
    </row>
    <row r="6467" spans="1:12" x14ac:dyDescent="0.25">
      <c r="A6467" s="14">
        <v>72491</v>
      </c>
      <c r="B6467" s="6">
        <f>LoonHeffing2020(Table1[[#This Row],[Belastbaar loon]])</f>
        <v>27559.323</v>
      </c>
      <c r="C6467" s="6">
        <f>AlgemeneHeffingsKorting2020(Table1[[#This Row],[Belastbaar loon]])</f>
        <v>0</v>
      </c>
      <c r="D6467" s="14">
        <f>ArbeidsKorting2020(Table1[[#This Row],[Belastbaar loon]])</f>
        <v>1566.78</v>
      </c>
      <c r="E6467" s="14">
        <f>MAX(Table1[[#This Row],[Loonheffing]]-Table1[[#This Row],[Algemene Heffingskorting]]-Table1[[#This Row],[Arbeidskorting]],0)</f>
        <v>25992.543000000001</v>
      </c>
      <c r="F6467" s="6">
        <f>Table1[[#This Row],[Belastbaar loon]]-Table1[[#This Row],[Belasting]]</f>
        <v>46498.456999999995</v>
      </c>
      <c r="G6467" s="2">
        <f>(Table1[[#This Row],[Belastbaar loon]]-Table1[[#This Row],[Netto loon]])/Table1[[#This Row],[Belastbaar loon]]</f>
        <v>0.35856234567049711</v>
      </c>
      <c r="H6467" s="14">
        <f t="shared" ca="1" si="95"/>
        <v>25986.992999999999</v>
      </c>
      <c r="I6467" s="14">
        <f ca="1">IF(ROW()=2, Table1[[#This Row],[Netto loon]], INDIRECT(ADDRESS(ROW()-1,COLUMN(F:F))))</f>
        <v>46494.006999999998</v>
      </c>
      <c r="J6467" s="6">
        <f ca="1">IF(ROW()=2, 0, Table1[[#This Row],[Belastbaar loon]]-INDIRECT(ADDRESS(ROW()-1,COLUMN(A:A))))</f>
        <v>10</v>
      </c>
      <c r="K6467" s="6">
        <f ca="1">Table1[[#This Row],[Netto loon]]-Table1[[#This Row],[Netto vorige schijf]]</f>
        <v>4.4499999999970896</v>
      </c>
      <c r="L6467" s="2">
        <f ca="1">(Table1[[#This Row],[Bruto tov vorige schijf]]-Table1[[#This Row],[Netto tov vorige schijf]])/MAX(Table1[[#This Row],[Bruto tov vorige schijf]],1)</f>
        <v>0.55500000000029104</v>
      </c>
    </row>
    <row r="6468" spans="1:12" x14ac:dyDescent="0.25">
      <c r="A6468" s="14">
        <v>72501</v>
      </c>
      <c r="B6468" s="6">
        <f>LoonHeffing2020(Table1[[#This Row],[Belastbaar loon]])</f>
        <v>27564.273000000001</v>
      </c>
      <c r="C6468" s="6">
        <f>AlgemeneHeffingsKorting2020(Table1[[#This Row],[Belastbaar loon]])</f>
        <v>0</v>
      </c>
      <c r="D6468" s="14">
        <f>ArbeidsKorting2020(Table1[[#This Row],[Belastbaar loon]])</f>
        <v>1566.18</v>
      </c>
      <c r="E6468" s="14">
        <f>MAX(Table1[[#This Row],[Loonheffing]]-Table1[[#This Row],[Algemene Heffingskorting]]-Table1[[#This Row],[Arbeidskorting]],0)</f>
        <v>25998.093000000001</v>
      </c>
      <c r="F6468" s="6">
        <f>Table1[[#This Row],[Belastbaar loon]]-Table1[[#This Row],[Belasting]]</f>
        <v>46502.906999999999</v>
      </c>
      <c r="G6468" s="2">
        <f>(Table1[[#This Row],[Belastbaar loon]]-Table1[[#This Row],[Netto loon]])/Table1[[#This Row],[Belastbaar loon]]</f>
        <v>0.35858944014565319</v>
      </c>
      <c r="H6468" s="14">
        <f t="shared" ca="1" si="95"/>
        <v>25992.543000000001</v>
      </c>
      <c r="I6468" s="14">
        <f ca="1">IF(ROW()=2, Table1[[#This Row],[Netto loon]], INDIRECT(ADDRESS(ROW()-1,COLUMN(F:F))))</f>
        <v>46498.456999999995</v>
      </c>
      <c r="J6468" s="6">
        <f ca="1">IF(ROW()=2, 0, Table1[[#This Row],[Belastbaar loon]]-INDIRECT(ADDRESS(ROW()-1,COLUMN(A:A))))</f>
        <v>10</v>
      </c>
      <c r="K6468" s="6">
        <f ca="1">Table1[[#This Row],[Netto loon]]-Table1[[#This Row],[Netto vorige schijf]]</f>
        <v>4.4500000000043656</v>
      </c>
      <c r="L6468" s="2">
        <f ca="1">(Table1[[#This Row],[Bruto tov vorige schijf]]-Table1[[#This Row],[Netto tov vorige schijf]])/MAX(Table1[[#This Row],[Bruto tov vorige schijf]],1)</f>
        <v>0.5549999999995634</v>
      </c>
    </row>
    <row r="6469" spans="1:12" x14ac:dyDescent="0.25">
      <c r="A6469" s="14">
        <v>72511</v>
      </c>
      <c r="B6469" s="6">
        <f>LoonHeffing2020(Table1[[#This Row],[Belastbaar loon]])</f>
        <v>27569.222999999998</v>
      </c>
      <c r="C6469" s="6">
        <f>AlgemeneHeffingsKorting2020(Table1[[#This Row],[Belastbaar loon]])</f>
        <v>0</v>
      </c>
      <c r="D6469" s="14">
        <f>ArbeidsKorting2020(Table1[[#This Row],[Belastbaar loon]])</f>
        <v>1565.5800000000002</v>
      </c>
      <c r="E6469" s="14">
        <f>MAX(Table1[[#This Row],[Loonheffing]]-Table1[[#This Row],[Algemene Heffingskorting]]-Table1[[#This Row],[Arbeidskorting]],0)</f>
        <v>26003.642999999996</v>
      </c>
      <c r="F6469" s="6">
        <f>Table1[[#This Row],[Belastbaar loon]]-Table1[[#This Row],[Belasting]]</f>
        <v>46507.357000000004</v>
      </c>
      <c r="G6469" s="2">
        <f>(Table1[[#This Row],[Belastbaar loon]]-Table1[[#This Row],[Netto loon]])/Table1[[#This Row],[Belastbaar loon]]</f>
        <v>0.35861652714760517</v>
      </c>
      <c r="H6469" s="14">
        <f t="shared" ca="1" si="95"/>
        <v>25998.093000000001</v>
      </c>
      <c r="I6469" s="14">
        <f ca="1">IF(ROW()=2, Table1[[#This Row],[Netto loon]], INDIRECT(ADDRESS(ROW()-1,COLUMN(F:F))))</f>
        <v>46502.906999999999</v>
      </c>
      <c r="J6469" s="6">
        <f ca="1">IF(ROW()=2, 0, Table1[[#This Row],[Belastbaar loon]]-INDIRECT(ADDRESS(ROW()-1,COLUMN(A:A))))</f>
        <v>10</v>
      </c>
      <c r="K6469" s="6">
        <f ca="1">Table1[[#This Row],[Netto loon]]-Table1[[#This Row],[Netto vorige schijf]]</f>
        <v>4.4500000000043656</v>
      </c>
      <c r="L6469" s="2">
        <f ca="1">(Table1[[#This Row],[Bruto tov vorige schijf]]-Table1[[#This Row],[Netto tov vorige schijf]])/MAX(Table1[[#This Row],[Bruto tov vorige schijf]],1)</f>
        <v>0.5549999999995634</v>
      </c>
    </row>
    <row r="6470" spans="1:12" x14ac:dyDescent="0.25">
      <c r="A6470" s="14">
        <v>72521</v>
      </c>
      <c r="B6470" s="6">
        <f>LoonHeffing2020(Table1[[#This Row],[Belastbaar loon]])</f>
        <v>27574.172999999999</v>
      </c>
      <c r="C6470" s="6">
        <f>AlgemeneHeffingsKorting2020(Table1[[#This Row],[Belastbaar loon]])</f>
        <v>0</v>
      </c>
      <c r="D6470" s="14">
        <f>ArbeidsKorting2020(Table1[[#This Row],[Belastbaar loon]])</f>
        <v>1564.98</v>
      </c>
      <c r="E6470" s="14">
        <f>MAX(Table1[[#This Row],[Loonheffing]]-Table1[[#This Row],[Algemene Heffingskorting]]-Table1[[#This Row],[Arbeidskorting]],0)</f>
        <v>26009.192999999999</v>
      </c>
      <c r="F6470" s="6">
        <f>Table1[[#This Row],[Belastbaar loon]]-Table1[[#This Row],[Belasting]]</f>
        <v>46511.807000000001</v>
      </c>
      <c r="G6470" s="2">
        <f>(Table1[[#This Row],[Belastbaar loon]]-Table1[[#This Row],[Netto loon]])/Table1[[#This Row],[Belastbaar loon]]</f>
        <v>0.35864360667944456</v>
      </c>
      <c r="H6470" s="14">
        <f t="shared" ca="1" si="95"/>
        <v>26003.642999999996</v>
      </c>
      <c r="I6470" s="14">
        <f ca="1">IF(ROW()=2, Table1[[#This Row],[Netto loon]], INDIRECT(ADDRESS(ROW()-1,COLUMN(F:F))))</f>
        <v>46507.357000000004</v>
      </c>
      <c r="J6470" s="6">
        <f ca="1">IF(ROW()=2, 0, Table1[[#This Row],[Belastbaar loon]]-INDIRECT(ADDRESS(ROW()-1,COLUMN(A:A))))</f>
        <v>10</v>
      </c>
      <c r="K6470" s="6">
        <f ca="1">Table1[[#This Row],[Netto loon]]-Table1[[#This Row],[Netto vorige schijf]]</f>
        <v>4.4499999999970896</v>
      </c>
      <c r="L6470" s="2">
        <f ca="1">(Table1[[#This Row],[Bruto tov vorige schijf]]-Table1[[#This Row],[Netto tov vorige schijf]])/MAX(Table1[[#This Row],[Bruto tov vorige schijf]],1)</f>
        <v>0.55500000000029104</v>
      </c>
    </row>
    <row r="6471" spans="1:12" x14ac:dyDescent="0.25">
      <c r="A6471" s="14">
        <v>72531</v>
      </c>
      <c r="B6471" s="6">
        <f>LoonHeffing2020(Table1[[#This Row],[Belastbaar loon]])</f>
        <v>27579.123</v>
      </c>
      <c r="C6471" s="6">
        <f>AlgemeneHeffingsKorting2020(Table1[[#This Row],[Belastbaar loon]])</f>
        <v>0</v>
      </c>
      <c r="D6471" s="14">
        <f>ArbeidsKorting2020(Table1[[#This Row],[Belastbaar loon]])</f>
        <v>1564.38</v>
      </c>
      <c r="E6471" s="14">
        <f>MAX(Table1[[#This Row],[Loonheffing]]-Table1[[#This Row],[Algemene Heffingskorting]]-Table1[[#This Row],[Arbeidskorting]],0)</f>
        <v>26014.742999999999</v>
      </c>
      <c r="F6471" s="6">
        <f>Table1[[#This Row],[Belastbaar loon]]-Table1[[#This Row],[Belasting]]</f>
        <v>46516.256999999998</v>
      </c>
      <c r="G6471" s="2">
        <f>(Table1[[#This Row],[Belastbaar loon]]-Table1[[#This Row],[Netto loon]])/Table1[[#This Row],[Belastbaar loon]]</f>
        <v>0.35867067874426112</v>
      </c>
      <c r="H6471" s="14">
        <f t="shared" ca="1" si="95"/>
        <v>26009.192999999999</v>
      </c>
      <c r="I6471" s="14">
        <f ca="1">IF(ROW()=2, Table1[[#This Row],[Netto loon]], INDIRECT(ADDRESS(ROW()-1,COLUMN(F:F))))</f>
        <v>46511.807000000001</v>
      </c>
      <c r="J6471" s="6">
        <f ca="1">IF(ROW()=2, 0, Table1[[#This Row],[Belastbaar loon]]-INDIRECT(ADDRESS(ROW()-1,COLUMN(A:A))))</f>
        <v>10</v>
      </c>
      <c r="K6471" s="6">
        <f ca="1">Table1[[#This Row],[Netto loon]]-Table1[[#This Row],[Netto vorige schijf]]</f>
        <v>4.4499999999970896</v>
      </c>
      <c r="L6471" s="2">
        <f ca="1">(Table1[[#This Row],[Bruto tov vorige schijf]]-Table1[[#This Row],[Netto tov vorige schijf]])/MAX(Table1[[#This Row],[Bruto tov vorige schijf]],1)</f>
        <v>0.55500000000029104</v>
      </c>
    </row>
    <row r="6472" spans="1:12" x14ac:dyDescent="0.25">
      <c r="A6472" s="14">
        <v>72541</v>
      </c>
      <c r="B6472" s="6">
        <f>LoonHeffing2020(Table1[[#This Row],[Belastbaar loon]])</f>
        <v>27584.073</v>
      </c>
      <c r="C6472" s="6">
        <f>AlgemeneHeffingsKorting2020(Table1[[#This Row],[Belastbaar loon]])</f>
        <v>0</v>
      </c>
      <c r="D6472" s="14">
        <f>ArbeidsKorting2020(Table1[[#This Row],[Belastbaar loon]])</f>
        <v>1563.78</v>
      </c>
      <c r="E6472" s="14">
        <f>MAX(Table1[[#This Row],[Loonheffing]]-Table1[[#This Row],[Algemene Heffingskorting]]-Table1[[#This Row],[Arbeidskorting]],0)</f>
        <v>26020.293000000001</v>
      </c>
      <c r="F6472" s="6">
        <f>Table1[[#This Row],[Belastbaar loon]]-Table1[[#This Row],[Belasting]]</f>
        <v>46520.706999999995</v>
      </c>
      <c r="G6472" s="2">
        <f>(Table1[[#This Row],[Belastbaar loon]]-Table1[[#This Row],[Netto loon]])/Table1[[#This Row],[Belastbaar loon]]</f>
        <v>0.35869774334514282</v>
      </c>
      <c r="H6472" s="14">
        <f t="shared" ca="1" si="95"/>
        <v>26014.742999999999</v>
      </c>
      <c r="I6472" s="14">
        <f ca="1">IF(ROW()=2, Table1[[#This Row],[Netto loon]], INDIRECT(ADDRESS(ROW()-1,COLUMN(F:F))))</f>
        <v>46516.256999999998</v>
      </c>
      <c r="J6472" s="6">
        <f ca="1">IF(ROW()=2, 0, Table1[[#This Row],[Belastbaar loon]]-INDIRECT(ADDRESS(ROW()-1,COLUMN(A:A))))</f>
        <v>10</v>
      </c>
      <c r="K6472" s="6">
        <f ca="1">Table1[[#This Row],[Netto loon]]-Table1[[#This Row],[Netto vorige schijf]]</f>
        <v>4.4499999999970896</v>
      </c>
      <c r="L6472" s="2">
        <f ca="1">(Table1[[#This Row],[Bruto tov vorige schijf]]-Table1[[#This Row],[Netto tov vorige schijf]])/MAX(Table1[[#This Row],[Bruto tov vorige schijf]],1)</f>
        <v>0.55500000000029104</v>
      </c>
    </row>
    <row r="6473" spans="1:12" x14ac:dyDescent="0.25">
      <c r="A6473" s="14">
        <v>72551</v>
      </c>
      <c r="B6473" s="6">
        <f>LoonHeffing2020(Table1[[#This Row],[Belastbaar loon]])</f>
        <v>27589.023000000001</v>
      </c>
      <c r="C6473" s="6">
        <f>AlgemeneHeffingsKorting2020(Table1[[#This Row],[Belastbaar loon]])</f>
        <v>0</v>
      </c>
      <c r="D6473" s="14">
        <f>ArbeidsKorting2020(Table1[[#This Row],[Belastbaar loon]])</f>
        <v>1563.18</v>
      </c>
      <c r="E6473" s="14">
        <f>MAX(Table1[[#This Row],[Loonheffing]]-Table1[[#This Row],[Algemene Heffingskorting]]-Table1[[#This Row],[Arbeidskorting]],0)</f>
        <v>26025.843000000001</v>
      </c>
      <c r="F6473" s="6">
        <f>Table1[[#This Row],[Belastbaar loon]]-Table1[[#This Row],[Belasting]]</f>
        <v>46525.156999999999</v>
      </c>
      <c r="G6473" s="2">
        <f>(Table1[[#This Row],[Belastbaar loon]]-Table1[[#This Row],[Netto loon]])/Table1[[#This Row],[Belastbaar loon]]</f>
        <v>0.35872480048517597</v>
      </c>
      <c r="H6473" s="14">
        <f t="shared" ca="1" si="95"/>
        <v>26020.293000000001</v>
      </c>
      <c r="I6473" s="14">
        <f ca="1">IF(ROW()=2, Table1[[#This Row],[Netto loon]], INDIRECT(ADDRESS(ROW()-1,COLUMN(F:F))))</f>
        <v>46520.706999999995</v>
      </c>
      <c r="J6473" s="6">
        <f ca="1">IF(ROW()=2, 0, Table1[[#This Row],[Belastbaar loon]]-INDIRECT(ADDRESS(ROW()-1,COLUMN(A:A))))</f>
        <v>10</v>
      </c>
      <c r="K6473" s="6">
        <f ca="1">Table1[[#This Row],[Netto loon]]-Table1[[#This Row],[Netto vorige schijf]]</f>
        <v>4.4500000000043656</v>
      </c>
      <c r="L6473" s="2">
        <f ca="1">(Table1[[#This Row],[Bruto tov vorige schijf]]-Table1[[#This Row],[Netto tov vorige schijf]])/MAX(Table1[[#This Row],[Bruto tov vorige schijf]],1)</f>
        <v>0.5549999999995634</v>
      </c>
    </row>
    <row r="6474" spans="1:12" x14ac:dyDescent="0.25">
      <c r="A6474" s="14">
        <v>72561</v>
      </c>
      <c r="B6474" s="6">
        <f>LoonHeffing2020(Table1[[#This Row],[Belastbaar loon]])</f>
        <v>27593.972999999998</v>
      </c>
      <c r="C6474" s="6">
        <f>AlgemeneHeffingsKorting2020(Table1[[#This Row],[Belastbaar loon]])</f>
        <v>0</v>
      </c>
      <c r="D6474" s="14">
        <f>ArbeidsKorting2020(Table1[[#This Row],[Belastbaar loon]])</f>
        <v>1562.5800000000002</v>
      </c>
      <c r="E6474" s="14">
        <f>MAX(Table1[[#This Row],[Loonheffing]]-Table1[[#This Row],[Algemene Heffingskorting]]-Table1[[#This Row],[Arbeidskorting]],0)</f>
        <v>26031.392999999996</v>
      </c>
      <c r="F6474" s="6">
        <f>Table1[[#This Row],[Belastbaar loon]]-Table1[[#This Row],[Belasting]]</f>
        <v>46529.607000000004</v>
      </c>
      <c r="G6474" s="2">
        <f>(Table1[[#This Row],[Belastbaar loon]]-Table1[[#This Row],[Netto loon]])/Table1[[#This Row],[Belastbaar loon]]</f>
        <v>0.35875185016744526</v>
      </c>
      <c r="H6474" s="14">
        <f t="shared" ca="1" si="95"/>
        <v>26025.843000000001</v>
      </c>
      <c r="I6474" s="14">
        <f ca="1">IF(ROW()=2, Table1[[#This Row],[Netto loon]], INDIRECT(ADDRESS(ROW()-1,COLUMN(F:F))))</f>
        <v>46525.156999999999</v>
      </c>
      <c r="J6474" s="6">
        <f ca="1">IF(ROW()=2, 0, Table1[[#This Row],[Belastbaar loon]]-INDIRECT(ADDRESS(ROW()-1,COLUMN(A:A))))</f>
        <v>10</v>
      </c>
      <c r="K6474" s="6">
        <f ca="1">Table1[[#This Row],[Netto loon]]-Table1[[#This Row],[Netto vorige schijf]]</f>
        <v>4.4500000000043656</v>
      </c>
      <c r="L6474" s="2">
        <f ca="1">(Table1[[#This Row],[Bruto tov vorige schijf]]-Table1[[#This Row],[Netto tov vorige schijf]])/MAX(Table1[[#This Row],[Bruto tov vorige schijf]],1)</f>
        <v>0.5549999999995634</v>
      </c>
    </row>
    <row r="6475" spans="1:12" x14ac:dyDescent="0.25">
      <c r="A6475" s="14">
        <v>72571</v>
      </c>
      <c r="B6475" s="6">
        <f>LoonHeffing2020(Table1[[#This Row],[Belastbaar loon]])</f>
        <v>27598.922999999999</v>
      </c>
      <c r="C6475" s="6">
        <f>AlgemeneHeffingsKorting2020(Table1[[#This Row],[Belastbaar loon]])</f>
        <v>0</v>
      </c>
      <c r="D6475" s="14">
        <f>ArbeidsKorting2020(Table1[[#This Row],[Belastbaar loon]])</f>
        <v>1561.98</v>
      </c>
      <c r="E6475" s="14">
        <f>MAX(Table1[[#This Row],[Loonheffing]]-Table1[[#This Row],[Algemene Heffingskorting]]-Table1[[#This Row],[Arbeidskorting]],0)</f>
        <v>26036.942999999999</v>
      </c>
      <c r="F6475" s="6">
        <f>Table1[[#This Row],[Belastbaar loon]]-Table1[[#This Row],[Belasting]]</f>
        <v>46534.057000000001</v>
      </c>
      <c r="G6475" s="2">
        <f>(Table1[[#This Row],[Belastbaar loon]]-Table1[[#This Row],[Netto loon]])/Table1[[#This Row],[Belastbaar loon]]</f>
        <v>0.3587788923950338</v>
      </c>
      <c r="H6475" s="14">
        <f t="shared" ca="1" si="95"/>
        <v>26031.392999999996</v>
      </c>
      <c r="I6475" s="14">
        <f ca="1">IF(ROW()=2, Table1[[#This Row],[Netto loon]], INDIRECT(ADDRESS(ROW()-1,COLUMN(F:F))))</f>
        <v>46529.607000000004</v>
      </c>
      <c r="J6475" s="6">
        <f ca="1">IF(ROW()=2, 0, Table1[[#This Row],[Belastbaar loon]]-INDIRECT(ADDRESS(ROW()-1,COLUMN(A:A))))</f>
        <v>10</v>
      </c>
      <c r="K6475" s="6">
        <f ca="1">Table1[[#This Row],[Netto loon]]-Table1[[#This Row],[Netto vorige schijf]]</f>
        <v>4.4499999999970896</v>
      </c>
      <c r="L6475" s="2">
        <f ca="1">(Table1[[#This Row],[Bruto tov vorige schijf]]-Table1[[#This Row],[Netto tov vorige schijf]])/MAX(Table1[[#This Row],[Bruto tov vorige schijf]],1)</f>
        <v>0.55500000000029104</v>
      </c>
    </row>
    <row r="6476" spans="1:12" x14ac:dyDescent="0.25">
      <c r="A6476" s="14">
        <v>72581</v>
      </c>
      <c r="B6476" s="6">
        <f>LoonHeffing2020(Table1[[#This Row],[Belastbaar loon]])</f>
        <v>27603.873</v>
      </c>
      <c r="C6476" s="6">
        <f>AlgemeneHeffingsKorting2020(Table1[[#This Row],[Belastbaar loon]])</f>
        <v>0</v>
      </c>
      <c r="D6476" s="14">
        <f>ArbeidsKorting2020(Table1[[#This Row],[Belastbaar loon]])</f>
        <v>1561.38</v>
      </c>
      <c r="E6476" s="14">
        <f>MAX(Table1[[#This Row],[Loonheffing]]-Table1[[#This Row],[Algemene Heffingskorting]]-Table1[[#This Row],[Arbeidskorting]],0)</f>
        <v>26042.492999999999</v>
      </c>
      <c r="F6476" s="6">
        <f>Table1[[#This Row],[Belastbaar loon]]-Table1[[#This Row],[Belasting]]</f>
        <v>46538.506999999998</v>
      </c>
      <c r="G6476" s="2">
        <f>(Table1[[#This Row],[Belastbaar loon]]-Table1[[#This Row],[Netto loon]])/Table1[[#This Row],[Belastbaar loon]]</f>
        <v>0.35880592717102278</v>
      </c>
      <c r="H6476" s="14">
        <f t="shared" ca="1" si="95"/>
        <v>26036.942999999999</v>
      </c>
      <c r="I6476" s="14">
        <f ca="1">IF(ROW()=2, Table1[[#This Row],[Netto loon]], INDIRECT(ADDRESS(ROW()-1,COLUMN(F:F))))</f>
        <v>46534.057000000001</v>
      </c>
      <c r="J6476" s="6">
        <f ca="1">IF(ROW()=2, 0, Table1[[#This Row],[Belastbaar loon]]-INDIRECT(ADDRESS(ROW()-1,COLUMN(A:A))))</f>
        <v>10</v>
      </c>
      <c r="K6476" s="6">
        <f ca="1">Table1[[#This Row],[Netto loon]]-Table1[[#This Row],[Netto vorige schijf]]</f>
        <v>4.4499999999970896</v>
      </c>
      <c r="L6476" s="2">
        <f ca="1">(Table1[[#This Row],[Bruto tov vorige schijf]]-Table1[[#This Row],[Netto tov vorige schijf]])/MAX(Table1[[#This Row],[Bruto tov vorige schijf]],1)</f>
        <v>0.55500000000029104</v>
      </c>
    </row>
    <row r="6477" spans="1:12" x14ac:dyDescent="0.25">
      <c r="A6477" s="14">
        <v>72591</v>
      </c>
      <c r="B6477" s="6">
        <f>LoonHeffing2020(Table1[[#This Row],[Belastbaar loon]])</f>
        <v>27608.823</v>
      </c>
      <c r="C6477" s="6">
        <f>AlgemeneHeffingsKorting2020(Table1[[#This Row],[Belastbaar loon]])</f>
        <v>0</v>
      </c>
      <c r="D6477" s="14">
        <f>ArbeidsKorting2020(Table1[[#This Row],[Belastbaar loon]])</f>
        <v>1560.78</v>
      </c>
      <c r="E6477" s="14">
        <f>MAX(Table1[[#This Row],[Loonheffing]]-Table1[[#This Row],[Algemene Heffingskorting]]-Table1[[#This Row],[Arbeidskorting]],0)</f>
        <v>26048.043000000001</v>
      </c>
      <c r="F6477" s="6">
        <f>Table1[[#This Row],[Belastbaar loon]]-Table1[[#This Row],[Belasting]]</f>
        <v>46542.956999999995</v>
      </c>
      <c r="G6477" s="2">
        <f>(Table1[[#This Row],[Belastbaar loon]]-Table1[[#This Row],[Netto loon]])/Table1[[#This Row],[Belastbaar loon]]</f>
        <v>0.35883295449849162</v>
      </c>
      <c r="H6477" s="14">
        <f t="shared" ca="1" si="95"/>
        <v>26042.492999999999</v>
      </c>
      <c r="I6477" s="14">
        <f ca="1">IF(ROW()=2, Table1[[#This Row],[Netto loon]], INDIRECT(ADDRESS(ROW()-1,COLUMN(F:F))))</f>
        <v>46538.506999999998</v>
      </c>
      <c r="J6477" s="6">
        <f ca="1">IF(ROW()=2, 0, Table1[[#This Row],[Belastbaar loon]]-INDIRECT(ADDRESS(ROW()-1,COLUMN(A:A))))</f>
        <v>10</v>
      </c>
      <c r="K6477" s="6">
        <f ca="1">Table1[[#This Row],[Netto loon]]-Table1[[#This Row],[Netto vorige schijf]]</f>
        <v>4.4499999999970896</v>
      </c>
      <c r="L6477" s="2">
        <f ca="1">(Table1[[#This Row],[Bruto tov vorige schijf]]-Table1[[#This Row],[Netto tov vorige schijf]])/MAX(Table1[[#This Row],[Bruto tov vorige schijf]],1)</f>
        <v>0.55500000000029104</v>
      </c>
    </row>
    <row r="6478" spans="1:12" x14ac:dyDescent="0.25">
      <c r="A6478" s="14">
        <v>72601</v>
      </c>
      <c r="B6478" s="6">
        <f>LoonHeffing2020(Table1[[#This Row],[Belastbaar loon]])</f>
        <v>27613.773000000001</v>
      </c>
      <c r="C6478" s="6">
        <f>AlgemeneHeffingsKorting2020(Table1[[#This Row],[Belastbaar loon]])</f>
        <v>0</v>
      </c>
      <c r="D6478" s="14">
        <f>ArbeidsKorting2020(Table1[[#This Row],[Belastbaar loon]])</f>
        <v>1560.18</v>
      </c>
      <c r="E6478" s="14">
        <f>MAX(Table1[[#This Row],[Loonheffing]]-Table1[[#This Row],[Algemene Heffingskorting]]-Table1[[#This Row],[Arbeidskorting]],0)</f>
        <v>26053.593000000001</v>
      </c>
      <c r="F6478" s="6">
        <f>Table1[[#This Row],[Belastbaar loon]]-Table1[[#This Row],[Belasting]]</f>
        <v>46547.406999999999</v>
      </c>
      <c r="G6478" s="2">
        <f>(Table1[[#This Row],[Belastbaar loon]]-Table1[[#This Row],[Netto loon]])/Table1[[#This Row],[Belastbaar loon]]</f>
        <v>0.3588599743805182</v>
      </c>
      <c r="H6478" s="14">
        <f t="shared" ca="1" si="95"/>
        <v>26048.043000000001</v>
      </c>
      <c r="I6478" s="14">
        <f ca="1">IF(ROW()=2, Table1[[#This Row],[Netto loon]], INDIRECT(ADDRESS(ROW()-1,COLUMN(F:F))))</f>
        <v>46542.956999999995</v>
      </c>
      <c r="J6478" s="6">
        <f ca="1">IF(ROW()=2, 0, Table1[[#This Row],[Belastbaar loon]]-INDIRECT(ADDRESS(ROW()-1,COLUMN(A:A))))</f>
        <v>10</v>
      </c>
      <c r="K6478" s="6">
        <f ca="1">Table1[[#This Row],[Netto loon]]-Table1[[#This Row],[Netto vorige schijf]]</f>
        <v>4.4500000000043656</v>
      </c>
      <c r="L6478" s="2">
        <f ca="1">(Table1[[#This Row],[Bruto tov vorige schijf]]-Table1[[#This Row],[Netto tov vorige schijf]])/MAX(Table1[[#This Row],[Bruto tov vorige schijf]],1)</f>
        <v>0.5549999999995634</v>
      </c>
    </row>
    <row r="6479" spans="1:12" x14ac:dyDescent="0.25">
      <c r="A6479" s="14">
        <v>72611</v>
      </c>
      <c r="B6479" s="6">
        <f>LoonHeffing2020(Table1[[#This Row],[Belastbaar loon]])</f>
        <v>27618.722999999998</v>
      </c>
      <c r="C6479" s="6">
        <f>AlgemeneHeffingsKorting2020(Table1[[#This Row],[Belastbaar loon]])</f>
        <v>0</v>
      </c>
      <c r="D6479" s="14">
        <f>ArbeidsKorting2020(Table1[[#This Row],[Belastbaar loon]])</f>
        <v>1559.5800000000002</v>
      </c>
      <c r="E6479" s="14">
        <f>MAX(Table1[[#This Row],[Loonheffing]]-Table1[[#This Row],[Algemene Heffingskorting]]-Table1[[#This Row],[Arbeidskorting]],0)</f>
        <v>26059.142999999996</v>
      </c>
      <c r="F6479" s="6">
        <f>Table1[[#This Row],[Belastbaar loon]]-Table1[[#This Row],[Belasting]]</f>
        <v>46551.857000000004</v>
      </c>
      <c r="G6479" s="2">
        <f>(Table1[[#This Row],[Belastbaar loon]]-Table1[[#This Row],[Netto loon]])/Table1[[#This Row],[Belastbaar loon]]</f>
        <v>0.35888698682017872</v>
      </c>
      <c r="H6479" s="14">
        <f t="shared" ca="1" si="95"/>
        <v>26053.593000000001</v>
      </c>
      <c r="I6479" s="14">
        <f ca="1">IF(ROW()=2, Table1[[#This Row],[Netto loon]], INDIRECT(ADDRESS(ROW()-1,COLUMN(F:F))))</f>
        <v>46547.406999999999</v>
      </c>
      <c r="J6479" s="6">
        <f ca="1">IF(ROW()=2, 0, Table1[[#This Row],[Belastbaar loon]]-INDIRECT(ADDRESS(ROW()-1,COLUMN(A:A))))</f>
        <v>10</v>
      </c>
      <c r="K6479" s="6">
        <f ca="1">Table1[[#This Row],[Netto loon]]-Table1[[#This Row],[Netto vorige schijf]]</f>
        <v>4.4500000000043656</v>
      </c>
      <c r="L6479" s="2">
        <f ca="1">(Table1[[#This Row],[Bruto tov vorige schijf]]-Table1[[#This Row],[Netto tov vorige schijf]])/MAX(Table1[[#This Row],[Bruto tov vorige schijf]],1)</f>
        <v>0.5549999999995634</v>
      </c>
    </row>
    <row r="6480" spans="1:12" x14ac:dyDescent="0.25">
      <c r="A6480" s="14">
        <v>72621</v>
      </c>
      <c r="B6480" s="6">
        <f>LoonHeffing2020(Table1[[#This Row],[Belastbaar loon]])</f>
        <v>27623.672999999999</v>
      </c>
      <c r="C6480" s="6">
        <f>AlgemeneHeffingsKorting2020(Table1[[#This Row],[Belastbaar loon]])</f>
        <v>0</v>
      </c>
      <c r="D6480" s="14">
        <f>ArbeidsKorting2020(Table1[[#This Row],[Belastbaar loon]])</f>
        <v>1558.98</v>
      </c>
      <c r="E6480" s="14">
        <f>MAX(Table1[[#This Row],[Loonheffing]]-Table1[[#This Row],[Algemene Heffingskorting]]-Table1[[#This Row],[Arbeidskorting]],0)</f>
        <v>26064.692999999999</v>
      </c>
      <c r="F6480" s="6">
        <f>Table1[[#This Row],[Belastbaar loon]]-Table1[[#This Row],[Belasting]]</f>
        <v>46556.307000000001</v>
      </c>
      <c r="G6480" s="2">
        <f>(Table1[[#This Row],[Belastbaar loon]]-Table1[[#This Row],[Netto loon]])/Table1[[#This Row],[Belastbaar loon]]</f>
        <v>0.35891399182054778</v>
      </c>
      <c r="H6480" s="14">
        <f t="shared" ca="1" si="95"/>
        <v>26059.142999999996</v>
      </c>
      <c r="I6480" s="14">
        <f ca="1">IF(ROW()=2, Table1[[#This Row],[Netto loon]], INDIRECT(ADDRESS(ROW()-1,COLUMN(F:F))))</f>
        <v>46551.857000000004</v>
      </c>
      <c r="J6480" s="6">
        <f ca="1">IF(ROW()=2, 0, Table1[[#This Row],[Belastbaar loon]]-INDIRECT(ADDRESS(ROW()-1,COLUMN(A:A))))</f>
        <v>10</v>
      </c>
      <c r="K6480" s="6">
        <f ca="1">Table1[[#This Row],[Netto loon]]-Table1[[#This Row],[Netto vorige schijf]]</f>
        <v>4.4499999999970896</v>
      </c>
      <c r="L6480" s="2">
        <f ca="1">(Table1[[#This Row],[Bruto tov vorige schijf]]-Table1[[#This Row],[Netto tov vorige schijf]])/MAX(Table1[[#This Row],[Bruto tov vorige schijf]],1)</f>
        <v>0.55500000000029104</v>
      </c>
    </row>
    <row r="6481" spans="1:12" x14ac:dyDescent="0.25">
      <c r="A6481" s="14">
        <v>72631</v>
      </c>
      <c r="B6481" s="6">
        <f>LoonHeffing2020(Table1[[#This Row],[Belastbaar loon]])</f>
        <v>27628.623</v>
      </c>
      <c r="C6481" s="6">
        <f>AlgemeneHeffingsKorting2020(Table1[[#This Row],[Belastbaar loon]])</f>
        <v>0</v>
      </c>
      <c r="D6481" s="14">
        <f>ArbeidsKorting2020(Table1[[#This Row],[Belastbaar loon]])</f>
        <v>1558.38</v>
      </c>
      <c r="E6481" s="14">
        <f>MAX(Table1[[#This Row],[Loonheffing]]-Table1[[#This Row],[Algemene Heffingskorting]]-Table1[[#This Row],[Arbeidskorting]],0)</f>
        <v>26070.242999999999</v>
      </c>
      <c r="F6481" s="6">
        <f>Table1[[#This Row],[Belastbaar loon]]-Table1[[#This Row],[Belasting]]</f>
        <v>46560.756999999998</v>
      </c>
      <c r="G6481" s="2">
        <f>(Table1[[#This Row],[Belastbaar loon]]-Table1[[#This Row],[Netto loon]])/Table1[[#This Row],[Belastbaar loon]]</f>
        <v>0.35894098938469804</v>
      </c>
      <c r="H6481" s="14">
        <f t="shared" ca="1" si="95"/>
        <v>26064.692999999999</v>
      </c>
      <c r="I6481" s="14">
        <f ca="1">IF(ROW()=2, Table1[[#This Row],[Netto loon]], INDIRECT(ADDRESS(ROW()-1,COLUMN(F:F))))</f>
        <v>46556.307000000001</v>
      </c>
      <c r="J6481" s="6">
        <f ca="1">IF(ROW()=2, 0, Table1[[#This Row],[Belastbaar loon]]-INDIRECT(ADDRESS(ROW()-1,COLUMN(A:A))))</f>
        <v>10</v>
      </c>
      <c r="K6481" s="6">
        <f ca="1">Table1[[#This Row],[Netto loon]]-Table1[[#This Row],[Netto vorige schijf]]</f>
        <v>4.4499999999970896</v>
      </c>
      <c r="L6481" s="2">
        <f ca="1">(Table1[[#This Row],[Bruto tov vorige schijf]]-Table1[[#This Row],[Netto tov vorige schijf]])/MAX(Table1[[#This Row],[Bruto tov vorige schijf]],1)</f>
        <v>0.55500000000029104</v>
      </c>
    </row>
    <row r="6482" spans="1:12" x14ac:dyDescent="0.25">
      <c r="A6482" s="14">
        <v>72641</v>
      </c>
      <c r="B6482" s="6">
        <f>LoonHeffing2020(Table1[[#This Row],[Belastbaar loon]])</f>
        <v>27633.573</v>
      </c>
      <c r="C6482" s="6">
        <f>AlgemeneHeffingsKorting2020(Table1[[#This Row],[Belastbaar loon]])</f>
        <v>0</v>
      </c>
      <c r="D6482" s="14">
        <f>ArbeidsKorting2020(Table1[[#This Row],[Belastbaar loon]])</f>
        <v>1557.78</v>
      </c>
      <c r="E6482" s="14">
        <f>MAX(Table1[[#This Row],[Loonheffing]]-Table1[[#This Row],[Algemene Heffingskorting]]-Table1[[#This Row],[Arbeidskorting]],0)</f>
        <v>26075.793000000001</v>
      </c>
      <c r="F6482" s="6">
        <f>Table1[[#This Row],[Belastbaar loon]]-Table1[[#This Row],[Belasting]]</f>
        <v>46565.206999999995</v>
      </c>
      <c r="G6482" s="2">
        <f>(Table1[[#This Row],[Belastbaar loon]]-Table1[[#This Row],[Netto loon]])/Table1[[#This Row],[Belastbaar loon]]</f>
        <v>0.35896797951570059</v>
      </c>
      <c r="H6482" s="14">
        <f t="shared" ca="1" si="95"/>
        <v>26070.242999999999</v>
      </c>
      <c r="I6482" s="14">
        <f ca="1">IF(ROW()=2, Table1[[#This Row],[Netto loon]], INDIRECT(ADDRESS(ROW()-1,COLUMN(F:F))))</f>
        <v>46560.756999999998</v>
      </c>
      <c r="J6482" s="6">
        <f ca="1">IF(ROW()=2, 0, Table1[[#This Row],[Belastbaar loon]]-INDIRECT(ADDRESS(ROW()-1,COLUMN(A:A))))</f>
        <v>10</v>
      </c>
      <c r="K6482" s="6">
        <f ca="1">Table1[[#This Row],[Netto loon]]-Table1[[#This Row],[Netto vorige schijf]]</f>
        <v>4.4499999999970896</v>
      </c>
      <c r="L6482" s="2">
        <f ca="1">(Table1[[#This Row],[Bruto tov vorige schijf]]-Table1[[#This Row],[Netto tov vorige schijf]])/MAX(Table1[[#This Row],[Bruto tov vorige schijf]],1)</f>
        <v>0.55500000000029104</v>
      </c>
    </row>
    <row r="6483" spans="1:12" x14ac:dyDescent="0.25">
      <c r="A6483" s="14">
        <v>72651</v>
      </c>
      <c r="B6483" s="6">
        <f>LoonHeffing2020(Table1[[#This Row],[Belastbaar loon]])</f>
        <v>27638.523000000001</v>
      </c>
      <c r="C6483" s="6">
        <f>AlgemeneHeffingsKorting2020(Table1[[#This Row],[Belastbaar loon]])</f>
        <v>0</v>
      </c>
      <c r="D6483" s="14">
        <f>ArbeidsKorting2020(Table1[[#This Row],[Belastbaar loon]])</f>
        <v>1557.18</v>
      </c>
      <c r="E6483" s="14">
        <f>MAX(Table1[[#This Row],[Loonheffing]]-Table1[[#This Row],[Algemene Heffingskorting]]-Table1[[#This Row],[Arbeidskorting]],0)</f>
        <v>26081.343000000001</v>
      </c>
      <c r="F6483" s="6">
        <f>Table1[[#This Row],[Belastbaar loon]]-Table1[[#This Row],[Belasting]]</f>
        <v>46569.656999999999</v>
      </c>
      <c r="G6483" s="2">
        <f>(Table1[[#This Row],[Belastbaar loon]]-Table1[[#This Row],[Netto loon]])/Table1[[#This Row],[Belastbaar loon]]</f>
        <v>0.35899496221662469</v>
      </c>
      <c r="H6483" s="14">
        <f t="shared" ca="1" si="95"/>
        <v>26075.793000000001</v>
      </c>
      <c r="I6483" s="14">
        <f ca="1">IF(ROW()=2, Table1[[#This Row],[Netto loon]], INDIRECT(ADDRESS(ROW()-1,COLUMN(F:F))))</f>
        <v>46565.206999999995</v>
      </c>
      <c r="J6483" s="6">
        <f ca="1">IF(ROW()=2, 0, Table1[[#This Row],[Belastbaar loon]]-INDIRECT(ADDRESS(ROW()-1,COLUMN(A:A))))</f>
        <v>10</v>
      </c>
      <c r="K6483" s="6">
        <f ca="1">Table1[[#This Row],[Netto loon]]-Table1[[#This Row],[Netto vorige schijf]]</f>
        <v>4.4500000000043656</v>
      </c>
      <c r="L6483" s="2">
        <f ca="1">(Table1[[#This Row],[Bruto tov vorige schijf]]-Table1[[#This Row],[Netto tov vorige schijf]])/MAX(Table1[[#This Row],[Bruto tov vorige schijf]],1)</f>
        <v>0.5549999999995634</v>
      </c>
    </row>
    <row r="6484" spans="1:12" x14ac:dyDescent="0.25">
      <c r="A6484" s="14">
        <v>72661</v>
      </c>
      <c r="B6484" s="6">
        <f>LoonHeffing2020(Table1[[#This Row],[Belastbaar loon]])</f>
        <v>27643.472999999998</v>
      </c>
      <c r="C6484" s="6">
        <f>AlgemeneHeffingsKorting2020(Table1[[#This Row],[Belastbaar loon]])</f>
        <v>0</v>
      </c>
      <c r="D6484" s="14">
        <f>ArbeidsKorting2020(Table1[[#This Row],[Belastbaar loon]])</f>
        <v>1556.5800000000002</v>
      </c>
      <c r="E6484" s="14">
        <f>MAX(Table1[[#This Row],[Loonheffing]]-Table1[[#This Row],[Algemene Heffingskorting]]-Table1[[#This Row],[Arbeidskorting]],0)</f>
        <v>26086.892999999996</v>
      </c>
      <c r="F6484" s="6">
        <f>Table1[[#This Row],[Belastbaar loon]]-Table1[[#This Row],[Belasting]]</f>
        <v>46574.107000000004</v>
      </c>
      <c r="G6484" s="2">
        <f>(Table1[[#This Row],[Belastbaar loon]]-Table1[[#This Row],[Netto loon]])/Table1[[#This Row],[Belastbaar loon]]</f>
        <v>0.35902193749053818</v>
      </c>
      <c r="H6484" s="14">
        <f t="shared" ca="1" si="95"/>
        <v>26081.343000000001</v>
      </c>
      <c r="I6484" s="14">
        <f ca="1">IF(ROW()=2, Table1[[#This Row],[Netto loon]], INDIRECT(ADDRESS(ROW()-1,COLUMN(F:F))))</f>
        <v>46569.656999999999</v>
      </c>
      <c r="J6484" s="6">
        <f ca="1">IF(ROW()=2, 0, Table1[[#This Row],[Belastbaar loon]]-INDIRECT(ADDRESS(ROW()-1,COLUMN(A:A))))</f>
        <v>10</v>
      </c>
      <c r="K6484" s="6">
        <f ca="1">Table1[[#This Row],[Netto loon]]-Table1[[#This Row],[Netto vorige schijf]]</f>
        <v>4.4500000000043656</v>
      </c>
      <c r="L6484" s="2">
        <f ca="1">(Table1[[#This Row],[Bruto tov vorige schijf]]-Table1[[#This Row],[Netto tov vorige schijf]])/MAX(Table1[[#This Row],[Bruto tov vorige schijf]],1)</f>
        <v>0.5549999999995634</v>
      </c>
    </row>
    <row r="6485" spans="1:12" x14ac:dyDescent="0.25">
      <c r="A6485" s="14">
        <v>72671</v>
      </c>
      <c r="B6485" s="6">
        <f>LoonHeffing2020(Table1[[#This Row],[Belastbaar loon]])</f>
        <v>27648.422999999999</v>
      </c>
      <c r="C6485" s="6">
        <f>AlgemeneHeffingsKorting2020(Table1[[#This Row],[Belastbaar loon]])</f>
        <v>0</v>
      </c>
      <c r="D6485" s="14">
        <f>ArbeidsKorting2020(Table1[[#This Row],[Belastbaar loon]])</f>
        <v>1555.98</v>
      </c>
      <c r="E6485" s="14">
        <f>MAX(Table1[[#This Row],[Loonheffing]]-Table1[[#This Row],[Algemene Heffingskorting]]-Table1[[#This Row],[Arbeidskorting]],0)</f>
        <v>26092.442999999999</v>
      </c>
      <c r="F6485" s="6">
        <f>Table1[[#This Row],[Belastbaar loon]]-Table1[[#This Row],[Belasting]]</f>
        <v>46578.557000000001</v>
      </c>
      <c r="G6485" s="2">
        <f>(Table1[[#This Row],[Belastbaar loon]]-Table1[[#This Row],[Netto loon]])/Table1[[#This Row],[Belastbaar loon]]</f>
        <v>0.35904890534050721</v>
      </c>
      <c r="H6485" s="14">
        <f t="shared" ca="1" si="95"/>
        <v>26086.892999999996</v>
      </c>
      <c r="I6485" s="14">
        <f ca="1">IF(ROW()=2, Table1[[#This Row],[Netto loon]], INDIRECT(ADDRESS(ROW()-1,COLUMN(F:F))))</f>
        <v>46574.107000000004</v>
      </c>
      <c r="J6485" s="6">
        <f ca="1">IF(ROW()=2, 0, Table1[[#This Row],[Belastbaar loon]]-INDIRECT(ADDRESS(ROW()-1,COLUMN(A:A))))</f>
        <v>10</v>
      </c>
      <c r="K6485" s="6">
        <f ca="1">Table1[[#This Row],[Netto loon]]-Table1[[#This Row],[Netto vorige schijf]]</f>
        <v>4.4499999999970896</v>
      </c>
      <c r="L6485" s="2">
        <f ca="1">(Table1[[#This Row],[Bruto tov vorige schijf]]-Table1[[#This Row],[Netto tov vorige schijf]])/MAX(Table1[[#This Row],[Bruto tov vorige schijf]],1)</f>
        <v>0.55500000000029104</v>
      </c>
    </row>
    <row r="6486" spans="1:12" x14ac:dyDescent="0.25">
      <c r="A6486" s="14">
        <v>72681</v>
      </c>
      <c r="B6486" s="6">
        <f>LoonHeffing2020(Table1[[#This Row],[Belastbaar loon]])</f>
        <v>27653.373</v>
      </c>
      <c r="C6486" s="6">
        <f>AlgemeneHeffingsKorting2020(Table1[[#This Row],[Belastbaar loon]])</f>
        <v>0</v>
      </c>
      <c r="D6486" s="14">
        <f>ArbeidsKorting2020(Table1[[#This Row],[Belastbaar loon]])</f>
        <v>1555.38</v>
      </c>
      <c r="E6486" s="14">
        <f>MAX(Table1[[#This Row],[Loonheffing]]-Table1[[#This Row],[Algemene Heffingskorting]]-Table1[[#This Row],[Arbeidskorting]],0)</f>
        <v>26097.992999999999</v>
      </c>
      <c r="F6486" s="6">
        <f>Table1[[#This Row],[Belastbaar loon]]-Table1[[#This Row],[Belasting]]</f>
        <v>46583.006999999998</v>
      </c>
      <c r="G6486" s="2">
        <f>(Table1[[#This Row],[Belastbaar loon]]-Table1[[#This Row],[Netto loon]])/Table1[[#This Row],[Belastbaar loon]]</f>
        <v>0.35907586576959594</v>
      </c>
      <c r="H6486" s="14">
        <f t="shared" ca="1" si="95"/>
        <v>26092.442999999999</v>
      </c>
      <c r="I6486" s="14">
        <f ca="1">IF(ROW()=2, Table1[[#This Row],[Netto loon]], INDIRECT(ADDRESS(ROW()-1,COLUMN(F:F))))</f>
        <v>46578.557000000001</v>
      </c>
      <c r="J6486" s="6">
        <f ca="1">IF(ROW()=2, 0, Table1[[#This Row],[Belastbaar loon]]-INDIRECT(ADDRESS(ROW()-1,COLUMN(A:A))))</f>
        <v>10</v>
      </c>
      <c r="K6486" s="6">
        <f ca="1">Table1[[#This Row],[Netto loon]]-Table1[[#This Row],[Netto vorige schijf]]</f>
        <v>4.4499999999970896</v>
      </c>
      <c r="L6486" s="2">
        <f ca="1">(Table1[[#This Row],[Bruto tov vorige schijf]]-Table1[[#This Row],[Netto tov vorige schijf]])/MAX(Table1[[#This Row],[Bruto tov vorige schijf]],1)</f>
        <v>0.55500000000029104</v>
      </c>
    </row>
    <row r="6487" spans="1:12" x14ac:dyDescent="0.25">
      <c r="A6487" s="14">
        <v>72691</v>
      </c>
      <c r="B6487" s="6">
        <f>LoonHeffing2020(Table1[[#This Row],[Belastbaar loon]])</f>
        <v>27658.323</v>
      </c>
      <c r="C6487" s="6">
        <f>AlgemeneHeffingsKorting2020(Table1[[#This Row],[Belastbaar loon]])</f>
        <v>0</v>
      </c>
      <c r="D6487" s="14">
        <f>ArbeidsKorting2020(Table1[[#This Row],[Belastbaar loon]])</f>
        <v>1554.78</v>
      </c>
      <c r="E6487" s="14">
        <f>MAX(Table1[[#This Row],[Loonheffing]]-Table1[[#This Row],[Algemene Heffingskorting]]-Table1[[#This Row],[Arbeidskorting]],0)</f>
        <v>26103.543000000001</v>
      </c>
      <c r="F6487" s="6">
        <f>Table1[[#This Row],[Belastbaar loon]]-Table1[[#This Row],[Belasting]]</f>
        <v>46587.456999999995</v>
      </c>
      <c r="G6487" s="2">
        <f>(Table1[[#This Row],[Belastbaar loon]]-Table1[[#This Row],[Netto loon]])/Table1[[#This Row],[Belastbaar loon]]</f>
        <v>0.35910281878086703</v>
      </c>
      <c r="H6487" s="14">
        <f t="shared" ca="1" si="95"/>
        <v>26097.992999999999</v>
      </c>
      <c r="I6487" s="14">
        <f ca="1">IF(ROW()=2, Table1[[#This Row],[Netto loon]], INDIRECT(ADDRESS(ROW()-1,COLUMN(F:F))))</f>
        <v>46583.006999999998</v>
      </c>
      <c r="J6487" s="6">
        <f ca="1">IF(ROW()=2, 0, Table1[[#This Row],[Belastbaar loon]]-INDIRECT(ADDRESS(ROW()-1,COLUMN(A:A))))</f>
        <v>10</v>
      </c>
      <c r="K6487" s="6">
        <f ca="1">Table1[[#This Row],[Netto loon]]-Table1[[#This Row],[Netto vorige schijf]]</f>
        <v>4.4499999999970896</v>
      </c>
      <c r="L6487" s="2">
        <f ca="1">(Table1[[#This Row],[Bruto tov vorige schijf]]-Table1[[#This Row],[Netto tov vorige schijf]])/MAX(Table1[[#This Row],[Bruto tov vorige schijf]],1)</f>
        <v>0.55500000000029104</v>
      </c>
    </row>
    <row r="6488" spans="1:12" x14ac:dyDescent="0.25">
      <c r="A6488" s="14">
        <v>72701</v>
      </c>
      <c r="B6488" s="6">
        <f>LoonHeffing2020(Table1[[#This Row],[Belastbaar loon]])</f>
        <v>27663.273000000001</v>
      </c>
      <c r="C6488" s="6">
        <f>AlgemeneHeffingsKorting2020(Table1[[#This Row],[Belastbaar loon]])</f>
        <v>0</v>
      </c>
      <c r="D6488" s="14">
        <f>ArbeidsKorting2020(Table1[[#This Row],[Belastbaar loon]])</f>
        <v>1554.18</v>
      </c>
      <c r="E6488" s="14">
        <f>MAX(Table1[[#This Row],[Loonheffing]]-Table1[[#This Row],[Algemene Heffingskorting]]-Table1[[#This Row],[Arbeidskorting]],0)</f>
        <v>26109.093000000001</v>
      </c>
      <c r="F6488" s="6">
        <f>Table1[[#This Row],[Belastbaar loon]]-Table1[[#This Row],[Belasting]]</f>
        <v>46591.906999999999</v>
      </c>
      <c r="G6488" s="2">
        <f>(Table1[[#This Row],[Belastbaar loon]]-Table1[[#This Row],[Netto loon]])/Table1[[#This Row],[Belastbaar loon]]</f>
        <v>0.35912976437738137</v>
      </c>
      <c r="H6488" s="14">
        <f t="shared" ca="1" si="95"/>
        <v>26103.543000000001</v>
      </c>
      <c r="I6488" s="14">
        <f ca="1">IF(ROW()=2, Table1[[#This Row],[Netto loon]], INDIRECT(ADDRESS(ROW()-1,COLUMN(F:F))))</f>
        <v>46587.456999999995</v>
      </c>
      <c r="J6488" s="6">
        <f ca="1">IF(ROW()=2, 0, Table1[[#This Row],[Belastbaar loon]]-INDIRECT(ADDRESS(ROW()-1,COLUMN(A:A))))</f>
        <v>10</v>
      </c>
      <c r="K6488" s="6">
        <f ca="1">Table1[[#This Row],[Netto loon]]-Table1[[#This Row],[Netto vorige schijf]]</f>
        <v>4.4500000000043656</v>
      </c>
      <c r="L6488" s="2">
        <f ca="1">(Table1[[#This Row],[Bruto tov vorige schijf]]-Table1[[#This Row],[Netto tov vorige schijf]])/MAX(Table1[[#This Row],[Bruto tov vorige schijf]],1)</f>
        <v>0.5549999999995634</v>
      </c>
    </row>
    <row r="6489" spans="1:12" x14ac:dyDescent="0.25">
      <c r="A6489" s="14">
        <v>72711</v>
      </c>
      <c r="B6489" s="6">
        <f>LoonHeffing2020(Table1[[#This Row],[Belastbaar loon]])</f>
        <v>27668.222999999998</v>
      </c>
      <c r="C6489" s="6">
        <f>AlgemeneHeffingsKorting2020(Table1[[#This Row],[Belastbaar loon]])</f>
        <v>0</v>
      </c>
      <c r="D6489" s="14">
        <f>ArbeidsKorting2020(Table1[[#This Row],[Belastbaar loon]])</f>
        <v>1553.5800000000002</v>
      </c>
      <c r="E6489" s="14">
        <f>MAX(Table1[[#This Row],[Loonheffing]]-Table1[[#This Row],[Algemene Heffingskorting]]-Table1[[#This Row],[Arbeidskorting]],0)</f>
        <v>26114.642999999996</v>
      </c>
      <c r="F6489" s="6">
        <f>Table1[[#This Row],[Belastbaar loon]]-Table1[[#This Row],[Belasting]]</f>
        <v>46596.357000000004</v>
      </c>
      <c r="G6489" s="2">
        <f>(Table1[[#This Row],[Belastbaar loon]]-Table1[[#This Row],[Netto loon]])/Table1[[#This Row],[Belastbaar loon]]</f>
        <v>0.35915670256219823</v>
      </c>
      <c r="H6489" s="14">
        <f t="shared" ca="1" si="95"/>
        <v>26109.093000000001</v>
      </c>
      <c r="I6489" s="14">
        <f ca="1">IF(ROW()=2, Table1[[#This Row],[Netto loon]], INDIRECT(ADDRESS(ROW()-1,COLUMN(F:F))))</f>
        <v>46591.906999999999</v>
      </c>
      <c r="J6489" s="6">
        <f ca="1">IF(ROW()=2, 0, Table1[[#This Row],[Belastbaar loon]]-INDIRECT(ADDRESS(ROW()-1,COLUMN(A:A))))</f>
        <v>10</v>
      </c>
      <c r="K6489" s="6">
        <f ca="1">Table1[[#This Row],[Netto loon]]-Table1[[#This Row],[Netto vorige schijf]]</f>
        <v>4.4500000000043656</v>
      </c>
      <c r="L6489" s="2">
        <f ca="1">(Table1[[#This Row],[Bruto tov vorige schijf]]-Table1[[#This Row],[Netto tov vorige schijf]])/MAX(Table1[[#This Row],[Bruto tov vorige schijf]],1)</f>
        <v>0.5549999999995634</v>
      </c>
    </row>
    <row r="6490" spans="1:12" x14ac:dyDescent="0.25">
      <c r="A6490" s="14">
        <v>72721</v>
      </c>
      <c r="B6490" s="6">
        <f>LoonHeffing2020(Table1[[#This Row],[Belastbaar loon]])</f>
        <v>27673.172999999999</v>
      </c>
      <c r="C6490" s="6">
        <f>AlgemeneHeffingsKorting2020(Table1[[#This Row],[Belastbaar loon]])</f>
        <v>0</v>
      </c>
      <c r="D6490" s="14">
        <f>ArbeidsKorting2020(Table1[[#This Row],[Belastbaar loon]])</f>
        <v>1552.98</v>
      </c>
      <c r="E6490" s="14">
        <f>MAX(Table1[[#This Row],[Loonheffing]]-Table1[[#This Row],[Algemene Heffingskorting]]-Table1[[#This Row],[Arbeidskorting]],0)</f>
        <v>26120.192999999999</v>
      </c>
      <c r="F6490" s="6">
        <f>Table1[[#This Row],[Belastbaar loon]]-Table1[[#This Row],[Belasting]]</f>
        <v>46600.807000000001</v>
      </c>
      <c r="G6490" s="2">
        <f>(Table1[[#This Row],[Belastbaar loon]]-Table1[[#This Row],[Netto loon]])/Table1[[#This Row],[Belastbaar loon]]</f>
        <v>0.35918363333837544</v>
      </c>
      <c r="H6490" s="14">
        <f t="shared" ref="H6490:H6553" ca="1" si="96">IF(ROW()=2, 0, INDIRECT(ADDRESS(ROW()-1,COLUMN(E:E))))</f>
        <v>26114.642999999996</v>
      </c>
      <c r="I6490" s="14">
        <f ca="1">IF(ROW()=2, Table1[[#This Row],[Netto loon]], INDIRECT(ADDRESS(ROW()-1,COLUMN(F:F))))</f>
        <v>46596.357000000004</v>
      </c>
      <c r="J6490" s="6">
        <f ca="1">IF(ROW()=2, 0, Table1[[#This Row],[Belastbaar loon]]-INDIRECT(ADDRESS(ROW()-1,COLUMN(A:A))))</f>
        <v>10</v>
      </c>
      <c r="K6490" s="6">
        <f ca="1">Table1[[#This Row],[Netto loon]]-Table1[[#This Row],[Netto vorige schijf]]</f>
        <v>4.4499999999970896</v>
      </c>
      <c r="L6490" s="2">
        <f ca="1">(Table1[[#This Row],[Bruto tov vorige schijf]]-Table1[[#This Row],[Netto tov vorige schijf]])/MAX(Table1[[#This Row],[Bruto tov vorige schijf]],1)</f>
        <v>0.55500000000029104</v>
      </c>
    </row>
    <row r="6491" spans="1:12" x14ac:dyDescent="0.25">
      <c r="A6491" s="14">
        <v>72731</v>
      </c>
      <c r="B6491" s="6">
        <f>LoonHeffing2020(Table1[[#This Row],[Belastbaar loon]])</f>
        <v>27678.123</v>
      </c>
      <c r="C6491" s="6">
        <f>AlgemeneHeffingsKorting2020(Table1[[#This Row],[Belastbaar loon]])</f>
        <v>0</v>
      </c>
      <c r="D6491" s="14">
        <f>ArbeidsKorting2020(Table1[[#This Row],[Belastbaar loon]])</f>
        <v>1552.38</v>
      </c>
      <c r="E6491" s="14">
        <f>MAX(Table1[[#This Row],[Loonheffing]]-Table1[[#This Row],[Algemene Heffingskorting]]-Table1[[#This Row],[Arbeidskorting]],0)</f>
        <v>26125.742999999999</v>
      </c>
      <c r="F6491" s="6">
        <f>Table1[[#This Row],[Belastbaar loon]]-Table1[[#This Row],[Belasting]]</f>
        <v>46605.256999999998</v>
      </c>
      <c r="G6491" s="2">
        <f>(Table1[[#This Row],[Belastbaar loon]]-Table1[[#This Row],[Netto loon]])/Table1[[#This Row],[Belastbaar loon]]</f>
        <v>0.35921055670896868</v>
      </c>
      <c r="H6491" s="14">
        <f t="shared" ca="1" si="96"/>
        <v>26120.192999999999</v>
      </c>
      <c r="I6491" s="14">
        <f ca="1">IF(ROW()=2, Table1[[#This Row],[Netto loon]], INDIRECT(ADDRESS(ROW()-1,COLUMN(F:F))))</f>
        <v>46600.807000000001</v>
      </c>
      <c r="J6491" s="6">
        <f ca="1">IF(ROW()=2, 0, Table1[[#This Row],[Belastbaar loon]]-INDIRECT(ADDRESS(ROW()-1,COLUMN(A:A))))</f>
        <v>10</v>
      </c>
      <c r="K6491" s="6">
        <f ca="1">Table1[[#This Row],[Netto loon]]-Table1[[#This Row],[Netto vorige schijf]]</f>
        <v>4.4499999999970896</v>
      </c>
      <c r="L6491" s="2">
        <f ca="1">(Table1[[#This Row],[Bruto tov vorige schijf]]-Table1[[#This Row],[Netto tov vorige schijf]])/MAX(Table1[[#This Row],[Bruto tov vorige schijf]],1)</f>
        <v>0.55500000000029104</v>
      </c>
    </row>
    <row r="6492" spans="1:12" x14ac:dyDescent="0.25">
      <c r="A6492" s="14">
        <v>72741</v>
      </c>
      <c r="B6492" s="6">
        <f>LoonHeffing2020(Table1[[#This Row],[Belastbaar loon]])</f>
        <v>27683.073</v>
      </c>
      <c r="C6492" s="6">
        <f>AlgemeneHeffingsKorting2020(Table1[[#This Row],[Belastbaar loon]])</f>
        <v>0</v>
      </c>
      <c r="D6492" s="14">
        <f>ArbeidsKorting2020(Table1[[#This Row],[Belastbaar loon]])</f>
        <v>1551.78</v>
      </c>
      <c r="E6492" s="14">
        <f>MAX(Table1[[#This Row],[Loonheffing]]-Table1[[#This Row],[Algemene Heffingskorting]]-Table1[[#This Row],[Arbeidskorting]],0)</f>
        <v>26131.293000000001</v>
      </c>
      <c r="F6492" s="6">
        <f>Table1[[#This Row],[Belastbaar loon]]-Table1[[#This Row],[Belasting]]</f>
        <v>46609.706999999995</v>
      </c>
      <c r="G6492" s="2">
        <f>(Table1[[#This Row],[Belastbaar loon]]-Table1[[#This Row],[Netto loon]])/Table1[[#This Row],[Belastbaar loon]]</f>
        <v>0.35923747267703227</v>
      </c>
      <c r="H6492" s="14">
        <f t="shared" ca="1" si="96"/>
        <v>26125.742999999999</v>
      </c>
      <c r="I6492" s="14">
        <f ca="1">IF(ROW()=2, Table1[[#This Row],[Netto loon]], INDIRECT(ADDRESS(ROW()-1,COLUMN(F:F))))</f>
        <v>46605.256999999998</v>
      </c>
      <c r="J6492" s="6">
        <f ca="1">IF(ROW()=2, 0, Table1[[#This Row],[Belastbaar loon]]-INDIRECT(ADDRESS(ROW()-1,COLUMN(A:A))))</f>
        <v>10</v>
      </c>
      <c r="K6492" s="6">
        <f ca="1">Table1[[#This Row],[Netto loon]]-Table1[[#This Row],[Netto vorige schijf]]</f>
        <v>4.4499999999970896</v>
      </c>
      <c r="L6492" s="2">
        <f ca="1">(Table1[[#This Row],[Bruto tov vorige schijf]]-Table1[[#This Row],[Netto tov vorige schijf]])/MAX(Table1[[#This Row],[Bruto tov vorige schijf]],1)</f>
        <v>0.55500000000029104</v>
      </c>
    </row>
    <row r="6493" spans="1:12" x14ac:dyDescent="0.25">
      <c r="A6493" s="14">
        <v>72751</v>
      </c>
      <c r="B6493" s="6">
        <f>LoonHeffing2020(Table1[[#This Row],[Belastbaar loon]])</f>
        <v>27688.023000000001</v>
      </c>
      <c r="C6493" s="6">
        <f>AlgemeneHeffingsKorting2020(Table1[[#This Row],[Belastbaar loon]])</f>
        <v>0</v>
      </c>
      <c r="D6493" s="14">
        <f>ArbeidsKorting2020(Table1[[#This Row],[Belastbaar loon]])</f>
        <v>1551.18</v>
      </c>
      <c r="E6493" s="14">
        <f>MAX(Table1[[#This Row],[Loonheffing]]-Table1[[#This Row],[Algemene Heffingskorting]]-Table1[[#This Row],[Arbeidskorting]],0)</f>
        <v>26136.843000000001</v>
      </c>
      <c r="F6493" s="6">
        <f>Table1[[#This Row],[Belastbaar loon]]-Table1[[#This Row],[Belasting]]</f>
        <v>46614.156999999999</v>
      </c>
      <c r="G6493" s="2">
        <f>(Table1[[#This Row],[Belastbaar loon]]-Table1[[#This Row],[Netto loon]])/Table1[[#This Row],[Belastbaar loon]]</f>
        <v>0.3592643812456186</v>
      </c>
      <c r="H6493" s="14">
        <f t="shared" ca="1" si="96"/>
        <v>26131.293000000001</v>
      </c>
      <c r="I6493" s="14">
        <f ca="1">IF(ROW()=2, Table1[[#This Row],[Netto loon]], INDIRECT(ADDRESS(ROW()-1,COLUMN(F:F))))</f>
        <v>46609.706999999995</v>
      </c>
      <c r="J6493" s="6">
        <f ca="1">IF(ROW()=2, 0, Table1[[#This Row],[Belastbaar loon]]-INDIRECT(ADDRESS(ROW()-1,COLUMN(A:A))))</f>
        <v>10</v>
      </c>
      <c r="K6493" s="6">
        <f ca="1">Table1[[#This Row],[Netto loon]]-Table1[[#This Row],[Netto vorige schijf]]</f>
        <v>4.4500000000043656</v>
      </c>
      <c r="L6493" s="2">
        <f ca="1">(Table1[[#This Row],[Bruto tov vorige schijf]]-Table1[[#This Row],[Netto tov vorige schijf]])/MAX(Table1[[#This Row],[Bruto tov vorige schijf]],1)</f>
        <v>0.5549999999995634</v>
      </c>
    </row>
    <row r="6494" spans="1:12" x14ac:dyDescent="0.25">
      <c r="A6494" s="14">
        <v>72761</v>
      </c>
      <c r="B6494" s="6">
        <f>LoonHeffing2020(Table1[[#This Row],[Belastbaar loon]])</f>
        <v>27692.972999999998</v>
      </c>
      <c r="C6494" s="6">
        <f>AlgemeneHeffingsKorting2020(Table1[[#This Row],[Belastbaar loon]])</f>
        <v>0</v>
      </c>
      <c r="D6494" s="14">
        <f>ArbeidsKorting2020(Table1[[#This Row],[Belastbaar loon]])</f>
        <v>1550.5800000000002</v>
      </c>
      <c r="E6494" s="14">
        <f>MAX(Table1[[#This Row],[Loonheffing]]-Table1[[#This Row],[Algemene Heffingskorting]]-Table1[[#This Row],[Arbeidskorting]],0)</f>
        <v>26142.392999999996</v>
      </c>
      <c r="F6494" s="6">
        <f>Table1[[#This Row],[Belastbaar loon]]-Table1[[#This Row],[Belasting]]</f>
        <v>46618.607000000004</v>
      </c>
      <c r="G6494" s="2">
        <f>(Table1[[#This Row],[Belastbaar loon]]-Table1[[#This Row],[Netto loon]])/Table1[[#This Row],[Belastbaar loon]]</f>
        <v>0.35929128241777869</v>
      </c>
      <c r="H6494" s="14">
        <f t="shared" ca="1" si="96"/>
        <v>26136.843000000001</v>
      </c>
      <c r="I6494" s="14">
        <f ca="1">IF(ROW()=2, Table1[[#This Row],[Netto loon]], INDIRECT(ADDRESS(ROW()-1,COLUMN(F:F))))</f>
        <v>46614.156999999999</v>
      </c>
      <c r="J6494" s="6">
        <f ca="1">IF(ROW()=2, 0, Table1[[#This Row],[Belastbaar loon]]-INDIRECT(ADDRESS(ROW()-1,COLUMN(A:A))))</f>
        <v>10</v>
      </c>
      <c r="K6494" s="6">
        <f ca="1">Table1[[#This Row],[Netto loon]]-Table1[[#This Row],[Netto vorige schijf]]</f>
        <v>4.4500000000043656</v>
      </c>
      <c r="L6494" s="2">
        <f ca="1">(Table1[[#This Row],[Bruto tov vorige schijf]]-Table1[[#This Row],[Netto tov vorige schijf]])/MAX(Table1[[#This Row],[Bruto tov vorige schijf]],1)</f>
        <v>0.5549999999995634</v>
      </c>
    </row>
    <row r="6495" spans="1:12" x14ac:dyDescent="0.25">
      <c r="A6495" s="14">
        <v>72771</v>
      </c>
      <c r="B6495" s="6">
        <f>LoonHeffing2020(Table1[[#This Row],[Belastbaar loon]])</f>
        <v>27697.922999999999</v>
      </c>
      <c r="C6495" s="6">
        <f>AlgemeneHeffingsKorting2020(Table1[[#This Row],[Belastbaar loon]])</f>
        <v>0</v>
      </c>
      <c r="D6495" s="14">
        <f>ArbeidsKorting2020(Table1[[#This Row],[Belastbaar loon]])</f>
        <v>1549.98</v>
      </c>
      <c r="E6495" s="14">
        <f>MAX(Table1[[#This Row],[Loonheffing]]-Table1[[#This Row],[Algemene Heffingskorting]]-Table1[[#This Row],[Arbeidskorting]],0)</f>
        <v>26147.942999999999</v>
      </c>
      <c r="F6495" s="6">
        <f>Table1[[#This Row],[Belastbaar loon]]-Table1[[#This Row],[Belasting]]</f>
        <v>46623.057000000001</v>
      </c>
      <c r="G6495" s="2">
        <f>(Table1[[#This Row],[Belastbaar loon]]-Table1[[#This Row],[Netto loon]])/Table1[[#This Row],[Belastbaar loon]]</f>
        <v>0.35931817619656181</v>
      </c>
      <c r="H6495" s="14">
        <f t="shared" ca="1" si="96"/>
        <v>26142.392999999996</v>
      </c>
      <c r="I6495" s="14">
        <f ca="1">IF(ROW()=2, Table1[[#This Row],[Netto loon]], INDIRECT(ADDRESS(ROW()-1,COLUMN(F:F))))</f>
        <v>46618.607000000004</v>
      </c>
      <c r="J6495" s="6">
        <f ca="1">IF(ROW()=2, 0, Table1[[#This Row],[Belastbaar loon]]-INDIRECT(ADDRESS(ROW()-1,COLUMN(A:A))))</f>
        <v>10</v>
      </c>
      <c r="K6495" s="6">
        <f ca="1">Table1[[#This Row],[Netto loon]]-Table1[[#This Row],[Netto vorige schijf]]</f>
        <v>4.4499999999970896</v>
      </c>
      <c r="L6495" s="2">
        <f ca="1">(Table1[[#This Row],[Bruto tov vorige schijf]]-Table1[[#This Row],[Netto tov vorige schijf]])/MAX(Table1[[#This Row],[Bruto tov vorige schijf]],1)</f>
        <v>0.55500000000029104</v>
      </c>
    </row>
    <row r="6496" spans="1:12" x14ac:dyDescent="0.25">
      <c r="A6496" s="14">
        <v>72781</v>
      </c>
      <c r="B6496" s="6">
        <f>LoonHeffing2020(Table1[[#This Row],[Belastbaar loon]])</f>
        <v>27702.873</v>
      </c>
      <c r="C6496" s="6">
        <f>AlgemeneHeffingsKorting2020(Table1[[#This Row],[Belastbaar loon]])</f>
        <v>0</v>
      </c>
      <c r="D6496" s="14">
        <f>ArbeidsKorting2020(Table1[[#This Row],[Belastbaar loon]])</f>
        <v>1549.38</v>
      </c>
      <c r="E6496" s="14">
        <f>MAX(Table1[[#This Row],[Loonheffing]]-Table1[[#This Row],[Algemene Heffingskorting]]-Table1[[#This Row],[Arbeidskorting]],0)</f>
        <v>26153.492999999999</v>
      </c>
      <c r="F6496" s="6">
        <f>Table1[[#This Row],[Belastbaar loon]]-Table1[[#This Row],[Belasting]]</f>
        <v>46627.506999999998</v>
      </c>
      <c r="G6496" s="2">
        <f>(Table1[[#This Row],[Belastbaar loon]]-Table1[[#This Row],[Netto loon]])/Table1[[#This Row],[Belastbaar loon]]</f>
        <v>0.35934506258501536</v>
      </c>
      <c r="H6496" s="14">
        <f t="shared" ca="1" si="96"/>
        <v>26147.942999999999</v>
      </c>
      <c r="I6496" s="14">
        <f ca="1">IF(ROW()=2, Table1[[#This Row],[Netto loon]], INDIRECT(ADDRESS(ROW()-1,COLUMN(F:F))))</f>
        <v>46623.057000000001</v>
      </c>
      <c r="J6496" s="6">
        <f ca="1">IF(ROW()=2, 0, Table1[[#This Row],[Belastbaar loon]]-INDIRECT(ADDRESS(ROW()-1,COLUMN(A:A))))</f>
        <v>10</v>
      </c>
      <c r="K6496" s="6">
        <f ca="1">Table1[[#This Row],[Netto loon]]-Table1[[#This Row],[Netto vorige schijf]]</f>
        <v>4.4499999999970896</v>
      </c>
      <c r="L6496" s="2">
        <f ca="1">(Table1[[#This Row],[Bruto tov vorige schijf]]-Table1[[#This Row],[Netto tov vorige schijf]])/MAX(Table1[[#This Row],[Bruto tov vorige schijf]],1)</f>
        <v>0.55500000000029104</v>
      </c>
    </row>
    <row r="6497" spans="1:12" x14ac:dyDescent="0.25">
      <c r="A6497" s="14">
        <v>72791</v>
      </c>
      <c r="B6497" s="6">
        <f>LoonHeffing2020(Table1[[#This Row],[Belastbaar loon]])</f>
        <v>27707.823</v>
      </c>
      <c r="C6497" s="6">
        <f>AlgemeneHeffingsKorting2020(Table1[[#This Row],[Belastbaar loon]])</f>
        <v>0</v>
      </c>
      <c r="D6497" s="14">
        <f>ArbeidsKorting2020(Table1[[#This Row],[Belastbaar loon]])</f>
        <v>1548.78</v>
      </c>
      <c r="E6497" s="14">
        <f>MAX(Table1[[#This Row],[Loonheffing]]-Table1[[#This Row],[Algemene Heffingskorting]]-Table1[[#This Row],[Arbeidskorting]],0)</f>
        <v>26159.043000000001</v>
      </c>
      <c r="F6497" s="6">
        <f>Table1[[#This Row],[Belastbaar loon]]-Table1[[#This Row],[Belasting]]</f>
        <v>46631.956999999995</v>
      </c>
      <c r="G6497" s="2">
        <f>(Table1[[#This Row],[Belastbaar loon]]-Table1[[#This Row],[Netto loon]])/Table1[[#This Row],[Belastbaar loon]]</f>
        <v>0.35937194158618518</v>
      </c>
      <c r="H6497" s="14">
        <f t="shared" ca="1" si="96"/>
        <v>26153.492999999999</v>
      </c>
      <c r="I6497" s="14">
        <f ca="1">IF(ROW()=2, Table1[[#This Row],[Netto loon]], INDIRECT(ADDRESS(ROW()-1,COLUMN(F:F))))</f>
        <v>46627.506999999998</v>
      </c>
      <c r="J6497" s="6">
        <f ca="1">IF(ROW()=2, 0, Table1[[#This Row],[Belastbaar loon]]-INDIRECT(ADDRESS(ROW()-1,COLUMN(A:A))))</f>
        <v>10</v>
      </c>
      <c r="K6497" s="6">
        <f ca="1">Table1[[#This Row],[Netto loon]]-Table1[[#This Row],[Netto vorige schijf]]</f>
        <v>4.4499999999970896</v>
      </c>
      <c r="L6497" s="2">
        <f ca="1">(Table1[[#This Row],[Bruto tov vorige schijf]]-Table1[[#This Row],[Netto tov vorige schijf]])/MAX(Table1[[#This Row],[Bruto tov vorige schijf]],1)</f>
        <v>0.55500000000029104</v>
      </c>
    </row>
    <row r="6498" spans="1:12" x14ac:dyDescent="0.25">
      <c r="A6498" s="14">
        <v>72801</v>
      </c>
      <c r="B6498" s="6">
        <f>LoonHeffing2020(Table1[[#This Row],[Belastbaar loon]])</f>
        <v>27712.773000000001</v>
      </c>
      <c r="C6498" s="6">
        <f>AlgemeneHeffingsKorting2020(Table1[[#This Row],[Belastbaar loon]])</f>
        <v>0</v>
      </c>
      <c r="D6498" s="14">
        <f>ArbeidsKorting2020(Table1[[#This Row],[Belastbaar loon]])</f>
        <v>1548.18</v>
      </c>
      <c r="E6498" s="14">
        <f>MAX(Table1[[#This Row],[Loonheffing]]-Table1[[#This Row],[Algemene Heffingskorting]]-Table1[[#This Row],[Arbeidskorting]],0)</f>
        <v>26164.593000000001</v>
      </c>
      <c r="F6498" s="6">
        <f>Table1[[#This Row],[Belastbaar loon]]-Table1[[#This Row],[Belasting]]</f>
        <v>46636.406999999999</v>
      </c>
      <c r="G6498" s="2">
        <f>(Table1[[#This Row],[Belastbaar loon]]-Table1[[#This Row],[Netto loon]])/Table1[[#This Row],[Belastbaar loon]]</f>
        <v>0.35939881320311534</v>
      </c>
      <c r="H6498" s="14">
        <f t="shared" ca="1" si="96"/>
        <v>26159.043000000001</v>
      </c>
      <c r="I6498" s="14">
        <f ca="1">IF(ROW()=2, Table1[[#This Row],[Netto loon]], INDIRECT(ADDRESS(ROW()-1,COLUMN(F:F))))</f>
        <v>46631.956999999995</v>
      </c>
      <c r="J6498" s="6">
        <f ca="1">IF(ROW()=2, 0, Table1[[#This Row],[Belastbaar loon]]-INDIRECT(ADDRESS(ROW()-1,COLUMN(A:A))))</f>
        <v>10</v>
      </c>
      <c r="K6498" s="6">
        <f ca="1">Table1[[#This Row],[Netto loon]]-Table1[[#This Row],[Netto vorige schijf]]</f>
        <v>4.4500000000043656</v>
      </c>
      <c r="L6498" s="2">
        <f ca="1">(Table1[[#This Row],[Bruto tov vorige schijf]]-Table1[[#This Row],[Netto tov vorige schijf]])/MAX(Table1[[#This Row],[Bruto tov vorige schijf]],1)</f>
        <v>0.5549999999995634</v>
      </c>
    </row>
    <row r="6499" spans="1:12" x14ac:dyDescent="0.25">
      <c r="A6499" s="14">
        <v>72811</v>
      </c>
      <c r="B6499" s="6">
        <f>LoonHeffing2020(Table1[[#This Row],[Belastbaar loon]])</f>
        <v>27717.722999999998</v>
      </c>
      <c r="C6499" s="6">
        <f>AlgemeneHeffingsKorting2020(Table1[[#This Row],[Belastbaar loon]])</f>
        <v>0</v>
      </c>
      <c r="D6499" s="14">
        <f>ArbeidsKorting2020(Table1[[#This Row],[Belastbaar loon]])</f>
        <v>1547.5800000000002</v>
      </c>
      <c r="E6499" s="14">
        <f>MAX(Table1[[#This Row],[Loonheffing]]-Table1[[#This Row],[Algemene Heffingskorting]]-Table1[[#This Row],[Arbeidskorting]],0)</f>
        <v>26170.142999999996</v>
      </c>
      <c r="F6499" s="6">
        <f>Table1[[#This Row],[Belastbaar loon]]-Table1[[#This Row],[Belasting]]</f>
        <v>46640.857000000004</v>
      </c>
      <c r="G6499" s="2">
        <f>(Table1[[#This Row],[Belastbaar loon]]-Table1[[#This Row],[Netto loon]])/Table1[[#This Row],[Belastbaar loon]]</f>
        <v>0.35942567743884846</v>
      </c>
      <c r="H6499" s="14">
        <f t="shared" ca="1" si="96"/>
        <v>26164.593000000001</v>
      </c>
      <c r="I6499" s="14">
        <f ca="1">IF(ROW()=2, Table1[[#This Row],[Netto loon]], INDIRECT(ADDRESS(ROW()-1,COLUMN(F:F))))</f>
        <v>46636.406999999999</v>
      </c>
      <c r="J6499" s="6">
        <f ca="1">IF(ROW()=2, 0, Table1[[#This Row],[Belastbaar loon]]-INDIRECT(ADDRESS(ROW()-1,COLUMN(A:A))))</f>
        <v>10</v>
      </c>
      <c r="K6499" s="6">
        <f ca="1">Table1[[#This Row],[Netto loon]]-Table1[[#This Row],[Netto vorige schijf]]</f>
        <v>4.4500000000043656</v>
      </c>
      <c r="L6499" s="2">
        <f ca="1">(Table1[[#This Row],[Bruto tov vorige schijf]]-Table1[[#This Row],[Netto tov vorige schijf]])/MAX(Table1[[#This Row],[Bruto tov vorige schijf]],1)</f>
        <v>0.5549999999995634</v>
      </c>
    </row>
    <row r="6500" spans="1:12" x14ac:dyDescent="0.25">
      <c r="A6500" s="14">
        <v>72821</v>
      </c>
      <c r="B6500" s="6">
        <f>LoonHeffing2020(Table1[[#This Row],[Belastbaar loon]])</f>
        <v>27722.672999999999</v>
      </c>
      <c r="C6500" s="6">
        <f>AlgemeneHeffingsKorting2020(Table1[[#This Row],[Belastbaar loon]])</f>
        <v>0</v>
      </c>
      <c r="D6500" s="14">
        <f>ArbeidsKorting2020(Table1[[#This Row],[Belastbaar loon]])</f>
        <v>1546.98</v>
      </c>
      <c r="E6500" s="14">
        <f>MAX(Table1[[#This Row],[Loonheffing]]-Table1[[#This Row],[Algemene Heffingskorting]]-Table1[[#This Row],[Arbeidskorting]],0)</f>
        <v>26175.692999999999</v>
      </c>
      <c r="F6500" s="6">
        <f>Table1[[#This Row],[Belastbaar loon]]-Table1[[#This Row],[Belasting]]</f>
        <v>46645.307000000001</v>
      </c>
      <c r="G6500" s="2">
        <f>(Table1[[#This Row],[Belastbaar loon]]-Table1[[#This Row],[Netto loon]])/Table1[[#This Row],[Belastbaar loon]]</f>
        <v>0.35945253429642549</v>
      </c>
      <c r="H6500" s="14">
        <f t="shared" ca="1" si="96"/>
        <v>26170.142999999996</v>
      </c>
      <c r="I6500" s="14">
        <f ca="1">IF(ROW()=2, Table1[[#This Row],[Netto loon]], INDIRECT(ADDRESS(ROW()-1,COLUMN(F:F))))</f>
        <v>46640.857000000004</v>
      </c>
      <c r="J6500" s="6">
        <f ca="1">IF(ROW()=2, 0, Table1[[#This Row],[Belastbaar loon]]-INDIRECT(ADDRESS(ROW()-1,COLUMN(A:A))))</f>
        <v>10</v>
      </c>
      <c r="K6500" s="6">
        <f ca="1">Table1[[#This Row],[Netto loon]]-Table1[[#This Row],[Netto vorige schijf]]</f>
        <v>4.4499999999970896</v>
      </c>
      <c r="L6500" s="2">
        <f ca="1">(Table1[[#This Row],[Bruto tov vorige schijf]]-Table1[[#This Row],[Netto tov vorige schijf]])/MAX(Table1[[#This Row],[Bruto tov vorige schijf]],1)</f>
        <v>0.55500000000029104</v>
      </c>
    </row>
    <row r="6501" spans="1:12" x14ac:dyDescent="0.25">
      <c r="A6501" s="14">
        <v>72831</v>
      </c>
      <c r="B6501" s="6">
        <f>LoonHeffing2020(Table1[[#This Row],[Belastbaar loon]])</f>
        <v>27727.623</v>
      </c>
      <c r="C6501" s="6">
        <f>AlgemeneHeffingsKorting2020(Table1[[#This Row],[Belastbaar loon]])</f>
        <v>0</v>
      </c>
      <c r="D6501" s="14">
        <f>ArbeidsKorting2020(Table1[[#This Row],[Belastbaar loon]])</f>
        <v>1546.38</v>
      </c>
      <c r="E6501" s="14">
        <f>MAX(Table1[[#This Row],[Loonheffing]]-Table1[[#This Row],[Algemene Heffingskorting]]-Table1[[#This Row],[Arbeidskorting]],0)</f>
        <v>26181.242999999999</v>
      </c>
      <c r="F6501" s="6">
        <f>Table1[[#This Row],[Belastbaar loon]]-Table1[[#This Row],[Belasting]]</f>
        <v>46649.756999999998</v>
      </c>
      <c r="G6501" s="2">
        <f>(Table1[[#This Row],[Belastbaar loon]]-Table1[[#This Row],[Netto loon]])/Table1[[#This Row],[Belastbaar loon]]</f>
        <v>0.35947938377888539</v>
      </c>
      <c r="H6501" s="14">
        <f t="shared" ca="1" si="96"/>
        <v>26175.692999999999</v>
      </c>
      <c r="I6501" s="14">
        <f ca="1">IF(ROW()=2, Table1[[#This Row],[Netto loon]], INDIRECT(ADDRESS(ROW()-1,COLUMN(F:F))))</f>
        <v>46645.307000000001</v>
      </c>
      <c r="J6501" s="6">
        <f ca="1">IF(ROW()=2, 0, Table1[[#This Row],[Belastbaar loon]]-INDIRECT(ADDRESS(ROW()-1,COLUMN(A:A))))</f>
        <v>10</v>
      </c>
      <c r="K6501" s="6">
        <f ca="1">Table1[[#This Row],[Netto loon]]-Table1[[#This Row],[Netto vorige schijf]]</f>
        <v>4.4499999999970896</v>
      </c>
      <c r="L6501" s="2">
        <f ca="1">(Table1[[#This Row],[Bruto tov vorige schijf]]-Table1[[#This Row],[Netto tov vorige schijf]])/MAX(Table1[[#This Row],[Bruto tov vorige schijf]],1)</f>
        <v>0.55500000000029104</v>
      </c>
    </row>
    <row r="6502" spans="1:12" x14ac:dyDescent="0.25">
      <c r="A6502" s="14">
        <v>72841</v>
      </c>
      <c r="B6502" s="6">
        <f>LoonHeffing2020(Table1[[#This Row],[Belastbaar loon]])</f>
        <v>27732.573</v>
      </c>
      <c r="C6502" s="6">
        <f>AlgemeneHeffingsKorting2020(Table1[[#This Row],[Belastbaar loon]])</f>
        <v>0</v>
      </c>
      <c r="D6502" s="14">
        <f>ArbeidsKorting2020(Table1[[#This Row],[Belastbaar loon]])</f>
        <v>1545.78</v>
      </c>
      <c r="E6502" s="14">
        <f>MAX(Table1[[#This Row],[Loonheffing]]-Table1[[#This Row],[Algemene Heffingskorting]]-Table1[[#This Row],[Arbeidskorting]],0)</f>
        <v>26186.793000000001</v>
      </c>
      <c r="F6502" s="6">
        <f>Table1[[#This Row],[Belastbaar loon]]-Table1[[#This Row],[Belasting]]</f>
        <v>46654.206999999995</v>
      </c>
      <c r="G6502" s="2">
        <f>(Table1[[#This Row],[Belastbaar loon]]-Table1[[#This Row],[Netto loon]])/Table1[[#This Row],[Belastbaar loon]]</f>
        <v>0.35950622588926573</v>
      </c>
      <c r="H6502" s="14">
        <f t="shared" ca="1" si="96"/>
        <v>26181.242999999999</v>
      </c>
      <c r="I6502" s="14">
        <f ca="1">IF(ROW()=2, Table1[[#This Row],[Netto loon]], INDIRECT(ADDRESS(ROW()-1,COLUMN(F:F))))</f>
        <v>46649.756999999998</v>
      </c>
      <c r="J6502" s="6">
        <f ca="1">IF(ROW()=2, 0, Table1[[#This Row],[Belastbaar loon]]-INDIRECT(ADDRESS(ROW()-1,COLUMN(A:A))))</f>
        <v>10</v>
      </c>
      <c r="K6502" s="6">
        <f ca="1">Table1[[#This Row],[Netto loon]]-Table1[[#This Row],[Netto vorige schijf]]</f>
        <v>4.4499999999970896</v>
      </c>
      <c r="L6502" s="2">
        <f ca="1">(Table1[[#This Row],[Bruto tov vorige schijf]]-Table1[[#This Row],[Netto tov vorige schijf]])/MAX(Table1[[#This Row],[Bruto tov vorige schijf]],1)</f>
        <v>0.55500000000029104</v>
      </c>
    </row>
    <row r="6503" spans="1:12" x14ac:dyDescent="0.25">
      <c r="A6503" s="14">
        <v>72851</v>
      </c>
      <c r="B6503" s="6">
        <f>LoonHeffing2020(Table1[[#This Row],[Belastbaar loon]])</f>
        <v>27737.523000000001</v>
      </c>
      <c r="C6503" s="6">
        <f>AlgemeneHeffingsKorting2020(Table1[[#This Row],[Belastbaar loon]])</f>
        <v>0</v>
      </c>
      <c r="D6503" s="14">
        <f>ArbeidsKorting2020(Table1[[#This Row],[Belastbaar loon]])</f>
        <v>1545.18</v>
      </c>
      <c r="E6503" s="14">
        <f>MAX(Table1[[#This Row],[Loonheffing]]-Table1[[#This Row],[Algemene Heffingskorting]]-Table1[[#This Row],[Arbeidskorting]],0)</f>
        <v>26192.343000000001</v>
      </c>
      <c r="F6503" s="6">
        <f>Table1[[#This Row],[Belastbaar loon]]-Table1[[#This Row],[Belasting]]</f>
        <v>46658.656999999999</v>
      </c>
      <c r="G6503" s="2">
        <f>(Table1[[#This Row],[Belastbaar loon]]-Table1[[#This Row],[Netto loon]])/Table1[[#This Row],[Belastbaar loon]]</f>
        <v>0.3595330606306022</v>
      </c>
      <c r="H6503" s="14">
        <f t="shared" ca="1" si="96"/>
        <v>26186.793000000001</v>
      </c>
      <c r="I6503" s="14">
        <f ca="1">IF(ROW()=2, Table1[[#This Row],[Netto loon]], INDIRECT(ADDRESS(ROW()-1,COLUMN(F:F))))</f>
        <v>46654.206999999995</v>
      </c>
      <c r="J6503" s="6">
        <f ca="1">IF(ROW()=2, 0, Table1[[#This Row],[Belastbaar loon]]-INDIRECT(ADDRESS(ROW()-1,COLUMN(A:A))))</f>
        <v>10</v>
      </c>
      <c r="K6503" s="6">
        <f ca="1">Table1[[#This Row],[Netto loon]]-Table1[[#This Row],[Netto vorige schijf]]</f>
        <v>4.4500000000043656</v>
      </c>
      <c r="L6503" s="2">
        <f ca="1">(Table1[[#This Row],[Bruto tov vorige schijf]]-Table1[[#This Row],[Netto tov vorige schijf]])/MAX(Table1[[#This Row],[Bruto tov vorige schijf]],1)</f>
        <v>0.5549999999995634</v>
      </c>
    </row>
    <row r="6504" spans="1:12" x14ac:dyDescent="0.25">
      <c r="A6504" s="14">
        <v>72861</v>
      </c>
      <c r="B6504" s="6">
        <f>LoonHeffing2020(Table1[[#This Row],[Belastbaar loon]])</f>
        <v>27742.472999999998</v>
      </c>
      <c r="C6504" s="6">
        <f>AlgemeneHeffingsKorting2020(Table1[[#This Row],[Belastbaar loon]])</f>
        <v>0</v>
      </c>
      <c r="D6504" s="14">
        <f>ArbeidsKorting2020(Table1[[#This Row],[Belastbaar loon]])</f>
        <v>1544.5800000000002</v>
      </c>
      <c r="E6504" s="14">
        <f>MAX(Table1[[#This Row],[Loonheffing]]-Table1[[#This Row],[Algemene Heffingskorting]]-Table1[[#This Row],[Arbeidskorting]],0)</f>
        <v>26197.892999999996</v>
      </c>
      <c r="F6504" s="6">
        <f>Table1[[#This Row],[Belastbaar loon]]-Table1[[#This Row],[Belasting]]</f>
        <v>46663.107000000004</v>
      </c>
      <c r="G6504" s="2">
        <f>(Table1[[#This Row],[Belastbaar loon]]-Table1[[#This Row],[Netto loon]])/Table1[[#This Row],[Belastbaar loon]]</f>
        <v>0.35955988800592903</v>
      </c>
      <c r="H6504" s="14">
        <f t="shared" ca="1" si="96"/>
        <v>26192.343000000001</v>
      </c>
      <c r="I6504" s="14">
        <f ca="1">IF(ROW()=2, Table1[[#This Row],[Netto loon]], INDIRECT(ADDRESS(ROW()-1,COLUMN(F:F))))</f>
        <v>46658.656999999999</v>
      </c>
      <c r="J6504" s="6">
        <f ca="1">IF(ROW()=2, 0, Table1[[#This Row],[Belastbaar loon]]-INDIRECT(ADDRESS(ROW()-1,COLUMN(A:A))))</f>
        <v>10</v>
      </c>
      <c r="K6504" s="6">
        <f ca="1">Table1[[#This Row],[Netto loon]]-Table1[[#This Row],[Netto vorige schijf]]</f>
        <v>4.4500000000043656</v>
      </c>
      <c r="L6504" s="2">
        <f ca="1">(Table1[[#This Row],[Bruto tov vorige schijf]]-Table1[[#This Row],[Netto tov vorige schijf]])/MAX(Table1[[#This Row],[Bruto tov vorige schijf]],1)</f>
        <v>0.5549999999995634</v>
      </c>
    </row>
    <row r="6505" spans="1:12" x14ac:dyDescent="0.25">
      <c r="A6505" s="14">
        <v>72871</v>
      </c>
      <c r="B6505" s="6">
        <f>LoonHeffing2020(Table1[[#This Row],[Belastbaar loon]])</f>
        <v>27747.422999999999</v>
      </c>
      <c r="C6505" s="6">
        <f>AlgemeneHeffingsKorting2020(Table1[[#This Row],[Belastbaar loon]])</f>
        <v>0</v>
      </c>
      <c r="D6505" s="14">
        <f>ArbeidsKorting2020(Table1[[#This Row],[Belastbaar loon]])</f>
        <v>1543.98</v>
      </c>
      <c r="E6505" s="14">
        <f>MAX(Table1[[#This Row],[Loonheffing]]-Table1[[#This Row],[Algemene Heffingskorting]]-Table1[[#This Row],[Arbeidskorting]],0)</f>
        <v>26203.442999999999</v>
      </c>
      <c r="F6505" s="6">
        <f>Table1[[#This Row],[Belastbaar loon]]-Table1[[#This Row],[Belasting]]</f>
        <v>46667.557000000001</v>
      </c>
      <c r="G6505" s="2">
        <f>(Table1[[#This Row],[Belastbaar loon]]-Table1[[#This Row],[Netto loon]])/Table1[[#This Row],[Belastbaar loon]]</f>
        <v>0.35958670801827886</v>
      </c>
      <c r="H6505" s="14">
        <f t="shared" ca="1" si="96"/>
        <v>26197.892999999996</v>
      </c>
      <c r="I6505" s="14">
        <f ca="1">IF(ROW()=2, Table1[[#This Row],[Netto loon]], INDIRECT(ADDRESS(ROW()-1,COLUMN(F:F))))</f>
        <v>46663.107000000004</v>
      </c>
      <c r="J6505" s="6">
        <f ca="1">IF(ROW()=2, 0, Table1[[#This Row],[Belastbaar loon]]-INDIRECT(ADDRESS(ROW()-1,COLUMN(A:A))))</f>
        <v>10</v>
      </c>
      <c r="K6505" s="6">
        <f ca="1">Table1[[#This Row],[Netto loon]]-Table1[[#This Row],[Netto vorige schijf]]</f>
        <v>4.4499999999970896</v>
      </c>
      <c r="L6505" s="2">
        <f ca="1">(Table1[[#This Row],[Bruto tov vorige schijf]]-Table1[[#This Row],[Netto tov vorige schijf]])/MAX(Table1[[#This Row],[Bruto tov vorige schijf]],1)</f>
        <v>0.55500000000029104</v>
      </c>
    </row>
    <row r="6506" spans="1:12" x14ac:dyDescent="0.25">
      <c r="A6506" s="14">
        <v>72881</v>
      </c>
      <c r="B6506" s="6">
        <f>LoonHeffing2020(Table1[[#This Row],[Belastbaar loon]])</f>
        <v>27752.373</v>
      </c>
      <c r="C6506" s="6">
        <f>AlgemeneHeffingsKorting2020(Table1[[#This Row],[Belastbaar loon]])</f>
        <v>0</v>
      </c>
      <c r="D6506" s="14">
        <f>ArbeidsKorting2020(Table1[[#This Row],[Belastbaar loon]])</f>
        <v>1543.38</v>
      </c>
      <c r="E6506" s="14">
        <f>MAX(Table1[[#This Row],[Loonheffing]]-Table1[[#This Row],[Algemene Heffingskorting]]-Table1[[#This Row],[Arbeidskorting]],0)</f>
        <v>26208.992999999999</v>
      </c>
      <c r="F6506" s="6">
        <f>Table1[[#This Row],[Belastbaar loon]]-Table1[[#This Row],[Belasting]]</f>
        <v>46672.006999999998</v>
      </c>
      <c r="G6506" s="2">
        <f>(Table1[[#This Row],[Belastbaar loon]]-Table1[[#This Row],[Netto loon]])/Table1[[#This Row],[Belastbaar loon]]</f>
        <v>0.35961352067068236</v>
      </c>
      <c r="H6506" s="14">
        <f t="shared" ca="1" si="96"/>
        <v>26203.442999999999</v>
      </c>
      <c r="I6506" s="14">
        <f ca="1">IF(ROW()=2, Table1[[#This Row],[Netto loon]], INDIRECT(ADDRESS(ROW()-1,COLUMN(F:F))))</f>
        <v>46667.557000000001</v>
      </c>
      <c r="J6506" s="6">
        <f ca="1">IF(ROW()=2, 0, Table1[[#This Row],[Belastbaar loon]]-INDIRECT(ADDRESS(ROW()-1,COLUMN(A:A))))</f>
        <v>10</v>
      </c>
      <c r="K6506" s="6">
        <f ca="1">Table1[[#This Row],[Netto loon]]-Table1[[#This Row],[Netto vorige schijf]]</f>
        <v>4.4499999999970896</v>
      </c>
      <c r="L6506" s="2">
        <f ca="1">(Table1[[#This Row],[Bruto tov vorige schijf]]-Table1[[#This Row],[Netto tov vorige schijf]])/MAX(Table1[[#This Row],[Bruto tov vorige schijf]],1)</f>
        <v>0.55500000000029104</v>
      </c>
    </row>
    <row r="6507" spans="1:12" x14ac:dyDescent="0.25">
      <c r="A6507" s="14">
        <v>72891</v>
      </c>
      <c r="B6507" s="6">
        <f>LoonHeffing2020(Table1[[#This Row],[Belastbaar loon]])</f>
        <v>27757.323</v>
      </c>
      <c r="C6507" s="6">
        <f>AlgemeneHeffingsKorting2020(Table1[[#This Row],[Belastbaar loon]])</f>
        <v>0</v>
      </c>
      <c r="D6507" s="14">
        <f>ArbeidsKorting2020(Table1[[#This Row],[Belastbaar loon]])</f>
        <v>1542.78</v>
      </c>
      <c r="E6507" s="14">
        <f>MAX(Table1[[#This Row],[Loonheffing]]-Table1[[#This Row],[Algemene Heffingskorting]]-Table1[[#This Row],[Arbeidskorting]],0)</f>
        <v>26214.543000000001</v>
      </c>
      <c r="F6507" s="6">
        <f>Table1[[#This Row],[Belastbaar loon]]-Table1[[#This Row],[Belasting]]</f>
        <v>46676.456999999995</v>
      </c>
      <c r="G6507" s="2">
        <f>(Table1[[#This Row],[Belastbaar loon]]-Table1[[#This Row],[Netto loon]])/Table1[[#This Row],[Belastbaar loon]]</f>
        <v>0.35964032596616874</v>
      </c>
      <c r="H6507" s="14">
        <f t="shared" ca="1" si="96"/>
        <v>26208.992999999999</v>
      </c>
      <c r="I6507" s="14">
        <f ca="1">IF(ROW()=2, Table1[[#This Row],[Netto loon]], INDIRECT(ADDRESS(ROW()-1,COLUMN(F:F))))</f>
        <v>46672.006999999998</v>
      </c>
      <c r="J6507" s="6">
        <f ca="1">IF(ROW()=2, 0, Table1[[#This Row],[Belastbaar loon]]-INDIRECT(ADDRESS(ROW()-1,COLUMN(A:A))))</f>
        <v>10</v>
      </c>
      <c r="K6507" s="6">
        <f ca="1">Table1[[#This Row],[Netto loon]]-Table1[[#This Row],[Netto vorige schijf]]</f>
        <v>4.4499999999970896</v>
      </c>
      <c r="L6507" s="2">
        <f ca="1">(Table1[[#This Row],[Bruto tov vorige schijf]]-Table1[[#This Row],[Netto tov vorige schijf]])/MAX(Table1[[#This Row],[Bruto tov vorige schijf]],1)</f>
        <v>0.55500000000029104</v>
      </c>
    </row>
    <row r="6508" spans="1:12" x14ac:dyDescent="0.25">
      <c r="A6508" s="14">
        <v>72901</v>
      </c>
      <c r="B6508" s="6">
        <f>LoonHeffing2020(Table1[[#This Row],[Belastbaar loon]])</f>
        <v>27762.273000000001</v>
      </c>
      <c r="C6508" s="6">
        <f>AlgemeneHeffingsKorting2020(Table1[[#This Row],[Belastbaar loon]])</f>
        <v>0</v>
      </c>
      <c r="D6508" s="14">
        <f>ArbeidsKorting2020(Table1[[#This Row],[Belastbaar loon]])</f>
        <v>1542.18</v>
      </c>
      <c r="E6508" s="14">
        <f>MAX(Table1[[#This Row],[Loonheffing]]-Table1[[#This Row],[Algemene Heffingskorting]]-Table1[[#This Row],[Arbeidskorting]],0)</f>
        <v>26220.093000000001</v>
      </c>
      <c r="F6508" s="6">
        <f>Table1[[#This Row],[Belastbaar loon]]-Table1[[#This Row],[Belasting]]</f>
        <v>46680.906999999999</v>
      </c>
      <c r="G6508" s="2">
        <f>(Table1[[#This Row],[Belastbaar loon]]-Table1[[#This Row],[Netto loon]])/Table1[[#This Row],[Belastbaar loon]]</f>
        <v>0.35966712390776534</v>
      </c>
      <c r="H6508" s="14">
        <f t="shared" ca="1" si="96"/>
        <v>26214.543000000001</v>
      </c>
      <c r="I6508" s="14">
        <f ca="1">IF(ROW()=2, Table1[[#This Row],[Netto loon]], INDIRECT(ADDRESS(ROW()-1,COLUMN(F:F))))</f>
        <v>46676.456999999995</v>
      </c>
      <c r="J6508" s="6">
        <f ca="1">IF(ROW()=2, 0, Table1[[#This Row],[Belastbaar loon]]-INDIRECT(ADDRESS(ROW()-1,COLUMN(A:A))))</f>
        <v>10</v>
      </c>
      <c r="K6508" s="6">
        <f ca="1">Table1[[#This Row],[Netto loon]]-Table1[[#This Row],[Netto vorige schijf]]</f>
        <v>4.4500000000043656</v>
      </c>
      <c r="L6508" s="2">
        <f ca="1">(Table1[[#This Row],[Bruto tov vorige schijf]]-Table1[[#This Row],[Netto tov vorige schijf]])/MAX(Table1[[#This Row],[Bruto tov vorige schijf]],1)</f>
        <v>0.5549999999995634</v>
      </c>
    </row>
    <row r="6509" spans="1:12" x14ac:dyDescent="0.25">
      <c r="A6509" s="14">
        <v>72911</v>
      </c>
      <c r="B6509" s="6">
        <f>LoonHeffing2020(Table1[[#This Row],[Belastbaar loon]])</f>
        <v>27767.222999999998</v>
      </c>
      <c r="C6509" s="6">
        <f>AlgemeneHeffingsKorting2020(Table1[[#This Row],[Belastbaar loon]])</f>
        <v>0</v>
      </c>
      <c r="D6509" s="14">
        <f>ArbeidsKorting2020(Table1[[#This Row],[Belastbaar loon]])</f>
        <v>1541.5800000000002</v>
      </c>
      <c r="E6509" s="14">
        <f>MAX(Table1[[#This Row],[Loonheffing]]-Table1[[#This Row],[Algemene Heffingskorting]]-Table1[[#This Row],[Arbeidskorting]],0)</f>
        <v>26225.642999999996</v>
      </c>
      <c r="F6509" s="6">
        <f>Table1[[#This Row],[Belastbaar loon]]-Table1[[#This Row],[Belasting]]</f>
        <v>46685.357000000004</v>
      </c>
      <c r="G6509" s="2">
        <f>(Table1[[#This Row],[Belastbaar loon]]-Table1[[#This Row],[Netto loon]])/Table1[[#This Row],[Belastbaar loon]]</f>
        <v>0.35969391449849814</v>
      </c>
      <c r="H6509" s="14">
        <f t="shared" ca="1" si="96"/>
        <v>26220.093000000001</v>
      </c>
      <c r="I6509" s="14">
        <f ca="1">IF(ROW()=2, Table1[[#This Row],[Netto loon]], INDIRECT(ADDRESS(ROW()-1,COLUMN(F:F))))</f>
        <v>46680.906999999999</v>
      </c>
      <c r="J6509" s="6">
        <f ca="1">IF(ROW()=2, 0, Table1[[#This Row],[Belastbaar loon]]-INDIRECT(ADDRESS(ROW()-1,COLUMN(A:A))))</f>
        <v>10</v>
      </c>
      <c r="K6509" s="6">
        <f ca="1">Table1[[#This Row],[Netto loon]]-Table1[[#This Row],[Netto vorige schijf]]</f>
        <v>4.4500000000043656</v>
      </c>
      <c r="L6509" s="2">
        <f ca="1">(Table1[[#This Row],[Bruto tov vorige schijf]]-Table1[[#This Row],[Netto tov vorige schijf]])/MAX(Table1[[#This Row],[Bruto tov vorige schijf]],1)</f>
        <v>0.5549999999995634</v>
      </c>
    </row>
    <row r="6510" spans="1:12" x14ac:dyDescent="0.25">
      <c r="A6510" s="14">
        <v>72921</v>
      </c>
      <c r="B6510" s="6">
        <f>LoonHeffing2020(Table1[[#This Row],[Belastbaar loon]])</f>
        <v>27772.172999999999</v>
      </c>
      <c r="C6510" s="6">
        <f>AlgemeneHeffingsKorting2020(Table1[[#This Row],[Belastbaar loon]])</f>
        <v>0</v>
      </c>
      <c r="D6510" s="14">
        <f>ArbeidsKorting2020(Table1[[#This Row],[Belastbaar loon]])</f>
        <v>1540.98</v>
      </c>
      <c r="E6510" s="14">
        <f>MAX(Table1[[#This Row],[Loonheffing]]-Table1[[#This Row],[Algemene Heffingskorting]]-Table1[[#This Row],[Arbeidskorting]],0)</f>
        <v>26231.192999999999</v>
      </c>
      <c r="F6510" s="6">
        <f>Table1[[#This Row],[Belastbaar loon]]-Table1[[#This Row],[Belasting]]</f>
        <v>46689.807000000001</v>
      </c>
      <c r="G6510" s="2">
        <f>(Table1[[#This Row],[Belastbaar loon]]-Table1[[#This Row],[Netto loon]])/Table1[[#This Row],[Belastbaar loon]]</f>
        <v>0.35972069774139137</v>
      </c>
      <c r="H6510" s="14">
        <f t="shared" ca="1" si="96"/>
        <v>26225.642999999996</v>
      </c>
      <c r="I6510" s="14">
        <f ca="1">IF(ROW()=2, Table1[[#This Row],[Netto loon]], INDIRECT(ADDRESS(ROW()-1,COLUMN(F:F))))</f>
        <v>46685.357000000004</v>
      </c>
      <c r="J6510" s="6">
        <f ca="1">IF(ROW()=2, 0, Table1[[#This Row],[Belastbaar loon]]-INDIRECT(ADDRESS(ROW()-1,COLUMN(A:A))))</f>
        <v>10</v>
      </c>
      <c r="K6510" s="6">
        <f ca="1">Table1[[#This Row],[Netto loon]]-Table1[[#This Row],[Netto vorige schijf]]</f>
        <v>4.4499999999970896</v>
      </c>
      <c r="L6510" s="2">
        <f ca="1">(Table1[[#This Row],[Bruto tov vorige schijf]]-Table1[[#This Row],[Netto tov vorige schijf]])/MAX(Table1[[#This Row],[Bruto tov vorige schijf]],1)</f>
        <v>0.55500000000029104</v>
      </c>
    </row>
    <row r="6511" spans="1:12" x14ac:dyDescent="0.25">
      <c r="A6511" s="14">
        <v>72931</v>
      </c>
      <c r="B6511" s="6">
        <f>LoonHeffing2020(Table1[[#This Row],[Belastbaar loon]])</f>
        <v>27777.123</v>
      </c>
      <c r="C6511" s="6">
        <f>AlgemeneHeffingsKorting2020(Table1[[#This Row],[Belastbaar loon]])</f>
        <v>0</v>
      </c>
      <c r="D6511" s="14">
        <f>ArbeidsKorting2020(Table1[[#This Row],[Belastbaar loon]])</f>
        <v>1540.38</v>
      </c>
      <c r="E6511" s="14">
        <f>MAX(Table1[[#This Row],[Loonheffing]]-Table1[[#This Row],[Algemene Heffingskorting]]-Table1[[#This Row],[Arbeidskorting]],0)</f>
        <v>26236.742999999999</v>
      </c>
      <c r="F6511" s="6">
        <f>Table1[[#This Row],[Belastbaar loon]]-Table1[[#This Row],[Belasting]]</f>
        <v>46694.256999999998</v>
      </c>
      <c r="G6511" s="2">
        <f>(Table1[[#This Row],[Belastbaar loon]]-Table1[[#This Row],[Netto loon]])/Table1[[#This Row],[Belastbaar loon]]</f>
        <v>0.35974747363946746</v>
      </c>
      <c r="H6511" s="14">
        <f t="shared" ca="1" si="96"/>
        <v>26231.192999999999</v>
      </c>
      <c r="I6511" s="14">
        <f ca="1">IF(ROW()=2, Table1[[#This Row],[Netto loon]], INDIRECT(ADDRESS(ROW()-1,COLUMN(F:F))))</f>
        <v>46689.807000000001</v>
      </c>
      <c r="J6511" s="6">
        <f ca="1">IF(ROW()=2, 0, Table1[[#This Row],[Belastbaar loon]]-INDIRECT(ADDRESS(ROW()-1,COLUMN(A:A))))</f>
        <v>10</v>
      </c>
      <c r="K6511" s="6">
        <f ca="1">Table1[[#This Row],[Netto loon]]-Table1[[#This Row],[Netto vorige schijf]]</f>
        <v>4.4499999999970896</v>
      </c>
      <c r="L6511" s="2">
        <f ca="1">(Table1[[#This Row],[Bruto tov vorige schijf]]-Table1[[#This Row],[Netto tov vorige schijf]])/MAX(Table1[[#This Row],[Bruto tov vorige schijf]],1)</f>
        <v>0.55500000000029104</v>
      </c>
    </row>
    <row r="6512" spans="1:12" x14ac:dyDescent="0.25">
      <c r="A6512" s="14">
        <v>72941</v>
      </c>
      <c r="B6512" s="6">
        <f>LoonHeffing2020(Table1[[#This Row],[Belastbaar loon]])</f>
        <v>27782.073</v>
      </c>
      <c r="C6512" s="6">
        <f>AlgemeneHeffingsKorting2020(Table1[[#This Row],[Belastbaar loon]])</f>
        <v>0</v>
      </c>
      <c r="D6512" s="14">
        <f>ArbeidsKorting2020(Table1[[#This Row],[Belastbaar loon]])</f>
        <v>1539.78</v>
      </c>
      <c r="E6512" s="14">
        <f>MAX(Table1[[#This Row],[Loonheffing]]-Table1[[#This Row],[Algemene Heffingskorting]]-Table1[[#This Row],[Arbeidskorting]],0)</f>
        <v>26242.293000000001</v>
      </c>
      <c r="F6512" s="6">
        <f>Table1[[#This Row],[Belastbaar loon]]-Table1[[#This Row],[Belasting]]</f>
        <v>46698.706999999995</v>
      </c>
      <c r="G6512" s="2">
        <f>(Table1[[#This Row],[Belastbaar loon]]-Table1[[#This Row],[Netto loon]])/Table1[[#This Row],[Belastbaar loon]]</f>
        <v>0.35977424219574733</v>
      </c>
      <c r="H6512" s="14">
        <f t="shared" ca="1" si="96"/>
        <v>26236.742999999999</v>
      </c>
      <c r="I6512" s="14">
        <f ca="1">IF(ROW()=2, Table1[[#This Row],[Netto loon]], INDIRECT(ADDRESS(ROW()-1,COLUMN(F:F))))</f>
        <v>46694.256999999998</v>
      </c>
      <c r="J6512" s="6">
        <f ca="1">IF(ROW()=2, 0, Table1[[#This Row],[Belastbaar loon]]-INDIRECT(ADDRESS(ROW()-1,COLUMN(A:A))))</f>
        <v>10</v>
      </c>
      <c r="K6512" s="6">
        <f ca="1">Table1[[#This Row],[Netto loon]]-Table1[[#This Row],[Netto vorige schijf]]</f>
        <v>4.4499999999970896</v>
      </c>
      <c r="L6512" s="2">
        <f ca="1">(Table1[[#This Row],[Bruto tov vorige schijf]]-Table1[[#This Row],[Netto tov vorige schijf]])/MAX(Table1[[#This Row],[Bruto tov vorige schijf]],1)</f>
        <v>0.55500000000029104</v>
      </c>
    </row>
    <row r="6513" spans="1:12" x14ac:dyDescent="0.25">
      <c r="A6513" s="14">
        <v>72951</v>
      </c>
      <c r="B6513" s="6">
        <f>LoonHeffing2020(Table1[[#This Row],[Belastbaar loon]])</f>
        <v>27787.023000000001</v>
      </c>
      <c r="C6513" s="6">
        <f>AlgemeneHeffingsKorting2020(Table1[[#This Row],[Belastbaar loon]])</f>
        <v>0</v>
      </c>
      <c r="D6513" s="14">
        <f>ArbeidsKorting2020(Table1[[#This Row],[Belastbaar loon]])</f>
        <v>1539.18</v>
      </c>
      <c r="E6513" s="14">
        <f>MAX(Table1[[#This Row],[Loonheffing]]-Table1[[#This Row],[Algemene Heffingskorting]]-Table1[[#This Row],[Arbeidskorting]],0)</f>
        <v>26247.843000000001</v>
      </c>
      <c r="F6513" s="6">
        <f>Table1[[#This Row],[Belastbaar loon]]-Table1[[#This Row],[Belasting]]</f>
        <v>46703.156999999999</v>
      </c>
      <c r="G6513" s="2">
        <f>(Table1[[#This Row],[Belastbaar loon]]-Table1[[#This Row],[Netto loon]])/Table1[[#This Row],[Belastbaar loon]]</f>
        <v>0.35980100341325</v>
      </c>
      <c r="H6513" s="14">
        <f t="shared" ca="1" si="96"/>
        <v>26242.293000000001</v>
      </c>
      <c r="I6513" s="14">
        <f ca="1">IF(ROW()=2, Table1[[#This Row],[Netto loon]], INDIRECT(ADDRESS(ROW()-1,COLUMN(F:F))))</f>
        <v>46698.706999999995</v>
      </c>
      <c r="J6513" s="6">
        <f ca="1">IF(ROW()=2, 0, Table1[[#This Row],[Belastbaar loon]]-INDIRECT(ADDRESS(ROW()-1,COLUMN(A:A))))</f>
        <v>10</v>
      </c>
      <c r="K6513" s="6">
        <f ca="1">Table1[[#This Row],[Netto loon]]-Table1[[#This Row],[Netto vorige schijf]]</f>
        <v>4.4500000000043656</v>
      </c>
      <c r="L6513" s="2">
        <f ca="1">(Table1[[#This Row],[Bruto tov vorige schijf]]-Table1[[#This Row],[Netto tov vorige schijf]])/MAX(Table1[[#This Row],[Bruto tov vorige schijf]],1)</f>
        <v>0.5549999999995634</v>
      </c>
    </row>
    <row r="6514" spans="1:12" x14ac:dyDescent="0.25">
      <c r="A6514" s="14">
        <v>72961</v>
      </c>
      <c r="B6514" s="6">
        <f>LoonHeffing2020(Table1[[#This Row],[Belastbaar loon]])</f>
        <v>27791.972999999998</v>
      </c>
      <c r="C6514" s="6">
        <f>AlgemeneHeffingsKorting2020(Table1[[#This Row],[Belastbaar loon]])</f>
        <v>0</v>
      </c>
      <c r="D6514" s="14">
        <f>ArbeidsKorting2020(Table1[[#This Row],[Belastbaar loon]])</f>
        <v>1538.5800000000002</v>
      </c>
      <c r="E6514" s="14">
        <f>MAX(Table1[[#This Row],[Loonheffing]]-Table1[[#This Row],[Algemene Heffingskorting]]-Table1[[#This Row],[Arbeidskorting]],0)</f>
        <v>26253.392999999996</v>
      </c>
      <c r="F6514" s="6">
        <f>Table1[[#This Row],[Belastbaar loon]]-Table1[[#This Row],[Belasting]]</f>
        <v>46707.607000000004</v>
      </c>
      <c r="G6514" s="2">
        <f>(Table1[[#This Row],[Belastbaar loon]]-Table1[[#This Row],[Netto loon]])/Table1[[#This Row],[Belastbaar loon]]</f>
        <v>0.35982775729499317</v>
      </c>
      <c r="H6514" s="14">
        <f t="shared" ca="1" si="96"/>
        <v>26247.843000000001</v>
      </c>
      <c r="I6514" s="14">
        <f ca="1">IF(ROW()=2, Table1[[#This Row],[Netto loon]], INDIRECT(ADDRESS(ROW()-1,COLUMN(F:F))))</f>
        <v>46703.156999999999</v>
      </c>
      <c r="J6514" s="6">
        <f ca="1">IF(ROW()=2, 0, Table1[[#This Row],[Belastbaar loon]]-INDIRECT(ADDRESS(ROW()-1,COLUMN(A:A))))</f>
        <v>10</v>
      </c>
      <c r="K6514" s="6">
        <f ca="1">Table1[[#This Row],[Netto loon]]-Table1[[#This Row],[Netto vorige schijf]]</f>
        <v>4.4500000000043656</v>
      </c>
      <c r="L6514" s="2">
        <f ca="1">(Table1[[#This Row],[Bruto tov vorige schijf]]-Table1[[#This Row],[Netto tov vorige schijf]])/MAX(Table1[[#This Row],[Bruto tov vorige schijf]],1)</f>
        <v>0.5549999999995634</v>
      </c>
    </row>
    <row r="6515" spans="1:12" x14ac:dyDescent="0.25">
      <c r="A6515" s="14">
        <v>72971</v>
      </c>
      <c r="B6515" s="6">
        <f>LoonHeffing2020(Table1[[#This Row],[Belastbaar loon]])</f>
        <v>27796.922999999999</v>
      </c>
      <c r="C6515" s="6">
        <f>AlgemeneHeffingsKorting2020(Table1[[#This Row],[Belastbaar loon]])</f>
        <v>0</v>
      </c>
      <c r="D6515" s="14">
        <f>ArbeidsKorting2020(Table1[[#This Row],[Belastbaar loon]])</f>
        <v>1537.98</v>
      </c>
      <c r="E6515" s="14">
        <f>MAX(Table1[[#This Row],[Loonheffing]]-Table1[[#This Row],[Algemene Heffingskorting]]-Table1[[#This Row],[Arbeidskorting]],0)</f>
        <v>26258.942999999999</v>
      </c>
      <c r="F6515" s="6">
        <f>Table1[[#This Row],[Belastbaar loon]]-Table1[[#This Row],[Belasting]]</f>
        <v>46712.057000000001</v>
      </c>
      <c r="G6515" s="2">
        <f>(Table1[[#This Row],[Belastbaar loon]]-Table1[[#This Row],[Netto loon]])/Table1[[#This Row],[Belastbaar loon]]</f>
        <v>0.35985450384399281</v>
      </c>
      <c r="H6515" s="14">
        <f t="shared" ca="1" si="96"/>
        <v>26253.392999999996</v>
      </c>
      <c r="I6515" s="14">
        <f ca="1">IF(ROW()=2, Table1[[#This Row],[Netto loon]], INDIRECT(ADDRESS(ROW()-1,COLUMN(F:F))))</f>
        <v>46707.607000000004</v>
      </c>
      <c r="J6515" s="6">
        <f ca="1">IF(ROW()=2, 0, Table1[[#This Row],[Belastbaar loon]]-INDIRECT(ADDRESS(ROW()-1,COLUMN(A:A))))</f>
        <v>10</v>
      </c>
      <c r="K6515" s="6">
        <f ca="1">Table1[[#This Row],[Netto loon]]-Table1[[#This Row],[Netto vorige schijf]]</f>
        <v>4.4499999999970896</v>
      </c>
      <c r="L6515" s="2">
        <f ca="1">(Table1[[#This Row],[Bruto tov vorige schijf]]-Table1[[#This Row],[Netto tov vorige schijf]])/MAX(Table1[[#This Row],[Bruto tov vorige schijf]],1)</f>
        <v>0.55500000000029104</v>
      </c>
    </row>
    <row r="6516" spans="1:12" x14ac:dyDescent="0.25">
      <c r="A6516" s="14">
        <v>72981</v>
      </c>
      <c r="B6516" s="6">
        <f>LoonHeffing2020(Table1[[#This Row],[Belastbaar loon]])</f>
        <v>27801.873</v>
      </c>
      <c r="C6516" s="6">
        <f>AlgemeneHeffingsKorting2020(Table1[[#This Row],[Belastbaar loon]])</f>
        <v>0</v>
      </c>
      <c r="D6516" s="14">
        <f>ArbeidsKorting2020(Table1[[#This Row],[Belastbaar loon]])</f>
        <v>1537.38</v>
      </c>
      <c r="E6516" s="14">
        <f>MAX(Table1[[#This Row],[Loonheffing]]-Table1[[#This Row],[Algemene Heffingskorting]]-Table1[[#This Row],[Arbeidskorting]],0)</f>
        <v>26264.492999999999</v>
      </c>
      <c r="F6516" s="6">
        <f>Table1[[#This Row],[Belastbaar loon]]-Table1[[#This Row],[Belasting]]</f>
        <v>46716.506999999998</v>
      </c>
      <c r="G6516" s="2">
        <f>(Table1[[#This Row],[Belastbaar loon]]-Table1[[#This Row],[Netto loon]])/Table1[[#This Row],[Belastbaar loon]]</f>
        <v>0.35988124306326308</v>
      </c>
      <c r="H6516" s="14">
        <f t="shared" ca="1" si="96"/>
        <v>26258.942999999999</v>
      </c>
      <c r="I6516" s="14">
        <f ca="1">IF(ROW()=2, Table1[[#This Row],[Netto loon]], INDIRECT(ADDRESS(ROW()-1,COLUMN(F:F))))</f>
        <v>46712.057000000001</v>
      </c>
      <c r="J6516" s="6">
        <f ca="1">IF(ROW()=2, 0, Table1[[#This Row],[Belastbaar loon]]-INDIRECT(ADDRESS(ROW()-1,COLUMN(A:A))))</f>
        <v>10</v>
      </c>
      <c r="K6516" s="6">
        <f ca="1">Table1[[#This Row],[Netto loon]]-Table1[[#This Row],[Netto vorige schijf]]</f>
        <v>4.4499999999970896</v>
      </c>
      <c r="L6516" s="2">
        <f ca="1">(Table1[[#This Row],[Bruto tov vorige schijf]]-Table1[[#This Row],[Netto tov vorige schijf]])/MAX(Table1[[#This Row],[Bruto tov vorige schijf]],1)</f>
        <v>0.55500000000029104</v>
      </c>
    </row>
    <row r="6517" spans="1:12" x14ac:dyDescent="0.25">
      <c r="A6517" s="14">
        <v>72991</v>
      </c>
      <c r="B6517" s="6">
        <f>LoonHeffing2020(Table1[[#This Row],[Belastbaar loon]])</f>
        <v>27806.823</v>
      </c>
      <c r="C6517" s="6">
        <f>AlgemeneHeffingsKorting2020(Table1[[#This Row],[Belastbaar loon]])</f>
        <v>0</v>
      </c>
      <c r="D6517" s="14">
        <f>ArbeidsKorting2020(Table1[[#This Row],[Belastbaar loon]])</f>
        <v>1536.78</v>
      </c>
      <c r="E6517" s="14">
        <f>MAX(Table1[[#This Row],[Loonheffing]]-Table1[[#This Row],[Algemene Heffingskorting]]-Table1[[#This Row],[Arbeidskorting]],0)</f>
        <v>26270.043000000001</v>
      </c>
      <c r="F6517" s="6">
        <f>Table1[[#This Row],[Belastbaar loon]]-Table1[[#This Row],[Belasting]]</f>
        <v>46720.956999999995</v>
      </c>
      <c r="G6517" s="2">
        <f>(Table1[[#This Row],[Belastbaar loon]]-Table1[[#This Row],[Netto loon]])/Table1[[#This Row],[Belastbaar loon]]</f>
        <v>0.35990797495581656</v>
      </c>
      <c r="H6517" s="14">
        <f t="shared" ca="1" si="96"/>
        <v>26264.492999999999</v>
      </c>
      <c r="I6517" s="14">
        <f ca="1">IF(ROW()=2, Table1[[#This Row],[Netto loon]], INDIRECT(ADDRESS(ROW()-1,COLUMN(F:F))))</f>
        <v>46716.506999999998</v>
      </c>
      <c r="J6517" s="6">
        <f ca="1">IF(ROW()=2, 0, Table1[[#This Row],[Belastbaar loon]]-INDIRECT(ADDRESS(ROW()-1,COLUMN(A:A))))</f>
        <v>10</v>
      </c>
      <c r="K6517" s="6">
        <f ca="1">Table1[[#This Row],[Netto loon]]-Table1[[#This Row],[Netto vorige schijf]]</f>
        <v>4.4499999999970896</v>
      </c>
      <c r="L6517" s="2">
        <f ca="1">(Table1[[#This Row],[Bruto tov vorige schijf]]-Table1[[#This Row],[Netto tov vorige schijf]])/MAX(Table1[[#This Row],[Bruto tov vorige schijf]],1)</f>
        <v>0.55500000000029104</v>
      </c>
    </row>
    <row r="6518" spans="1:12" x14ac:dyDescent="0.25">
      <c r="A6518" s="14">
        <v>73001</v>
      </c>
      <c r="B6518" s="6">
        <f>LoonHeffing2020(Table1[[#This Row],[Belastbaar loon]])</f>
        <v>27811.773000000001</v>
      </c>
      <c r="C6518" s="6">
        <f>AlgemeneHeffingsKorting2020(Table1[[#This Row],[Belastbaar loon]])</f>
        <v>0</v>
      </c>
      <c r="D6518" s="14">
        <f>ArbeidsKorting2020(Table1[[#This Row],[Belastbaar loon]])</f>
        <v>1536.18</v>
      </c>
      <c r="E6518" s="14">
        <f>MAX(Table1[[#This Row],[Loonheffing]]-Table1[[#This Row],[Algemene Heffingskorting]]-Table1[[#This Row],[Arbeidskorting]],0)</f>
        <v>26275.593000000001</v>
      </c>
      <c r="F6518" s="6">
        <f>Table1[[#This Row],[Belastbaar loon]]-Table1[[#This Row],[Belasting]]</f>
        <v>46725.406999999999</v>
      </c>
      <c r="G6518" s="2">
        <f>(Table1[[#This Row],[Belastbaar loon]]-Table1[[#This Row],[Netto loon]])/Table1[[#This Row],[Belastbaar loon]]</f>
        <v>0.35993469952466406</v>
      </c>
      <c r="H6518" s="14">
        <f t="shared" ca="1" si="96"/>
        <v>26270.043000000001</v>
      </c>
      <c r="I6518" s="14">
        <f ca="1">IF(ROW()=2, Table1[[#This Row],[Netto loon]], INDIRECT(ADDRESS(ROW()-1,COLUMN(F:F))))</f>
        <v>46720.956999999995</v>
      </c>
      <c r="J6518" s="6">
        <f ca="1">IF(ROW()=2, 0, Table1[[#This Row],[Belastbaar loon]]-INDIRECT(ADDRESS(ROW()-1,COLUMN(A:A))))</f>
        <v>10</v>
      </c>
      <c r="K6518" s="6">
        <f ca="1">Table1[[#This Row],[Netto loon]]-Table1[[#This Row],[Netto vorige schijf]]</f>
        <v>4.4500000000043656</v>
      </c>
      <c r="L6518" s="2">
        <f ca="1">(Table1[[#This Row],[Bruto tov vorige schijf]]-Table1[[#This Row],[Netto tov vorige schijf]])/MAX(Table1[[#This Row],[Bruto tov vorige schijf]],1)</f>
        <v>0.5549999999995634</v>
      </c>
    </row>
    <row r="6519" spans="1:12" x14ac:dyDescent="0.25">
      <c r="A6519" s="14">
        <v>73011</v>
      </c>
      <c r="B6519" s="6">
        <f>LoonHeffing2020(Table1[[#This Row],[Belastbaar loon]])</f>
        <v>27816.722999999998</v>
      </c>
      <c r="C6519" s="6">
        <f>AlgemeneHeffingsKorting2020(Table1[[#This Row],[Belastbaar loon]])</f>
        <v>0</v>
      </c>
      <c r="D6519" s="14">
        <f>ArbeidsKorting2020(Table1[[#This Row],[Belastbaar loon]])</f>
        <v>1535.5800000000002</v>
      </c>
      <c r="E6519" s="14">
        <f>MAX(Table1[[#This Row],[Loonheffing]]-Table1[[#This Row],[Algemene Heffingskorting]]-Table1[[#This Row],[Arbeidskorting]],0)</f>
        <v>26281.142999999996</v>
      </c>
      <c r="F6519" s="6">
        <f>Table1[[#This Row],[Belastbaar loon]]-Table1[[#This Row],[Belasting]]</f>
        <v>46729.857000000004</v>
      </c>
      <c r="G6519" s="2">
        <f>(Table1[[#This Row],[Belastbaar loon]]-Table1[[#This Row],[Netto loon]])/Table1[[#This Row],[Belastbaar loon]]</f>
        <v>0.35996141677281501</v>
      </c>
      <c r="H6519" s="14">
        <f t="shared" ca="1" si="96"/>
        <v>26275.593000000001</v>
      </c>
      <c r="I6519" s="14">
        <f ca="1">IF(ROW()=2, Table1[[#This Row],[Netto loon]], INDIRECT(ADDRESS(ROW()-1,COLUMN(F:F))))</f>
        <v>46725.406999999999</v>
      </c>
      <c r="J6519" s="6">
        <f ca="1">IF(ROW()=2, 0, Table1[[#This Row],[Belastbaar loon]]-INDIRECT(ADDRESS(ROW()-1,COLUMN(A:A))))</f>
        <v>10</v>
      </c>
      <c r="K6519" s="6">
        <f ca="1">Table1[[#This Row],[Netto loon]]-Table1[[#This Row],[Netto vorige schijf]]</f>
        <v>4.4500000000043656</v>
      </c>
      <c r="L6519" s="2">
        <f ca="1">(Table1[[#This Row],[Bruto tov vorige schijf]]-Table1[[#This Row],[Netto tov vorige schijf]])/MAX(Table1[[#This Row],[Bruto tov vorige schijf]],1)</f>
        <v>0.5549999999995634</v>
      </c>
    </row>
    <row r="6520" spans="1:12" x14ac:dyDescent="0.25">
      <c r="A6520" s="14">
        <v>73021</v>
      </c>
      <c r="B6520" s="6">
        <f>LoonHeffing2020(Table1[[#This Row],[Belastbaar loon]])</f>
        <v>27821.672999999999</v>
      </c>
      <c r="C6520" s="6">
        <f>AlgemeneHeffingsKorting2020(Table1[[#This Row],[Belastbaar loon]])</f>
        <v>0</v>
      </c>
      <c r="D6520" s="14">
        <f>ArbeidsKorting2020(Table1[[#This Row],[Belastbaar loon]])</f>
        <v>1534.98</v>
      </c>
      <c r="E6520" s="14">
        <f>MAX(Table1[[#This Row],[Loonheffing]]-Table1[[#This Row],[Algemene Heffingskorting]]-Table1[[#This Row],[Arbeidskorting]],0)</f>
        <v>26286.692999999999</v>
      </c>
      <c r="F6520" s="6">
        <f>Table1[[#This Row],[Belastbaar loon]]-Table1[[#This Row],[Belasting]]</f>
        <v>46734.307000000001</v>
      </c>
      <c r="G6520" s="2">
        <f>(Table1[[#This Row],[Belastbaar loon]]-Table1[[#This Row],[Netto loon]])/Table1[[#This Row],[Belastbaar loon]]</f>
        <v>0.35998812670327712</v>
      </c>
      <c r="H6520" s="14">
        <f t="shared" ca="1" si="96"/>
        <v>26281.142999999996</v>
      </c>
      <c r="I6520" s="14">
        <f ca="1">IF(ROW()=2, Table1[[#This Row],[Netto loon]], INDIRECT(ADDRESS(ROW()-1,COLUMN(F:F))))</f>
        <v>46729.857000000004</v>
      </c>
      <c r="J6520" s="6">
        <f ca="1">IF(ROW()=2, 0, Table1[[#This Row],[Belastbaar loon]]-INDIRECT(ADDRESS(ROW()-1,COLUMN(A:A))))</f>
        <v>10</v>
      </c>
      <c r="K6520" s="6">
        <f ca="1">Table1[[#This Row],[Netto loon]]-Table1[[#This Row],[Netto vorige schijf]]</f>
        <v>4.4499999999970896</v>
      </c>
      <c r="L6520" s="2">
        <f ca="1">(Table1[[#This Row],[Bruto tov vorige schijf]]-Table1[[#This Row],[Netto tov vorige schijf]])/MAX(Table1[[#This Row],[Bruto tov vorige schijf]],1)</f>
        <v>0.55500000000029104</v>
      </c>
    </row>
    <row r="6521" spans="1:12" x14ac:dyDescent="0.25">
      <c r="A6521" s="14">
        <v>73031</v>
      </c>
      <c r="B6521" s="6">
        <f>LoonHeffing2020(Table1[[#This Row],[Belastbaar loon]])</f>
        <v>27826.623</v>
      </c>
      <c r="C6521" s="6">
        <f>AlgemeneHeffingsKorting2020(Table1[[#This Row],[Belastbaar loon]])</f>
        <v>0</v>
      </c>
      <c r="D6521" s="14">
        <f>ArbeidsKorting2020(Table1[[#This Row],[Belastbaar loon]])</f>
        <v>1534.38</v>
      </c>
      <c r="E6521" s="14">
        <f>MAX(Table1[[#This Row],[Loonheffing]]-Table1[[#This Row],[Algemene Heffingskorting]]-Table1[[#This Row],[Arbeidskorting]],0)</f>
        <v>26292.242999999999</v>
      </c>
      <c r="F6521" s="6">
        <f>Table1[[#This Row],[Belastbaar loon]]-Table1[[#This Row],[Belasting]]</f>
        <v>46738.756999999998</v>
      </c>
      <c r="G6521" s="2">
        <f>(Table1[[#This Row],[Belastbaar loon]]-Table1[[#This Row],[Netto loon]])/Table1[[#This Row],[Belastbaar loon]]</f>
        <v>0.36001482931905632</v>
      </c>
      <c r="H6521" s="14">
        <f t="shared" ca="1" si="96"/>
        <v>26286.692999999999</v>
      </c>
      <c r="I6521" s="14">
        <f ca="1">IF(ROW()=2, Table1[[#This Row],[Netto loon]], INDIRECT(ADDRESS(ROW()-1,COLUMN(F:F))))</f>
        <v>46734.307000000001</v>
      </c>
      <c r="J6521" s="6">
        <f ca="1">IF(ROW()=2, 0, Table1[[#This Row],[Belastbaar loon]]-INDIRECT(ADDRESS(ROW()-1,COLUMN(A:A))))</f>
        <v>10</v>
      </c>
      <c r="K6521" s="6">
        <f ca="1">Table1[[#This Row],[Netto loon]]-Table1[[#This Row],[Netto vorige schijf]]</f>
        <v>4.4499999999970896</v>
      </c>
      <c r="L6521" s="2">
        <f ca="1">(Table1[[#This Row],[Bruto tov vorige schijf]]-Table1[[#This Row],[Netto tov vorige schijf]])/MAX(Table1[[#This Row],[Bruto tov vorige schijf]],1)</f>
        <v>0.55500000000029104</v>
      </c>
    </row>
    <row r="6522" spans="1:12" x14ac:dyDescent="0.25">
      <c r="A6522" s="14">
        <v>73041</v>
      </c>
      <c r="B6522" s="6">
        <f>LoonHeffing2020(Table1[[#This Row],[Belastbaar loon]])</f>
        <v>27831.573</v>
      </c>
      <c r="C6522" s="6">
        <f>AlgemeneHeffingsKorting2020(Table1[[#This Row],[Belastbaar loon]])</f>
        <v>0</v>
      </c>
      <c r="D6522" s="14">
        <f>ArbeidsKorting2020(Table1[[#This Row],[Belastbaar loon]])</f>
        <v>1533.78</v>
      </c>
      <c r="E6522" s="14">
        <f>MAX(Table1[[#This Row],[Loonheffing]]-Table1[[#This Row],[Algemene Heffingskorting]]-Table1[[#This Row],[Arbeidskorting]],0)</f>
        <v>26297.793000000001</v>
      </c>
      <c r="F6522" s="6">
        <f>Table1[[#This Row],[Belastbaar loon]]-Table1[[#This Row],[Belasting]]</f>
        <v>46743.206999999995</v>
      </c>
      <c r="G6522" s="2">
        <f>(Table1[[#This Row],[Belastbaar loon]]-Table1[[#This Row],[Netto loon]])/Table1[[#This Row],[Belastbaar loon]]</f>
        <v>0.36004152462315692</v>
      </c>
      <c r="H6522" s="14">
        <f t="shared" ca="1" si="96"/>
        <v>26292.242999999999</v>
      </c>
      <c r="I6522" s="14">
        <f ca="1">IF(ROW()=2, Table1[[#This Row],[Netto loon]], INDIRECT(ADDRESS(ROW()-1,COLUMN(F:F))))</f>
        <v>46738.756999999998</v>
      </c>
      <c r="J6522" s="6">
        <f ca="1">IF(ROW()=2, 0, Table1[[#This Row],[Belastbaar loon]]-INDIRECT(ADDRESS(ROW()-1,COLUMN(A:A))))</f>
        <v>10</v>
      </c>
      <c r="K6522" s="6">
        <f ca="1">Table1[[#This Row],[Netto loon]]-Table1[[#This Row],[Netto vorige schijf]]</f>
        <v>4.4499999999970896</v>
      </c>
      <c r="L6522" s="2">
        <f ca="1">(Table1[[#This Row],[Bruto tov vorige schijf]]-Table1[[#This Row],[Netto tov vorige schijf]])/MAX(Table1[[#This Row],[Bruto tov vorige schijf]],1)</f>
        <v>0.55500000000029104</v>
      </c>
    </row>
    <row r="6523" spans="1:12" x14ac:dyDescent="0.25">
      <c r="A6523" s="14">
        <v>73051</v>
      </c>
      <c r="B6523" s="6">
        <f>LoonHeffing2020(Table1[[#This Row],[Belastbaar loon]])</f>
        <v>27836.523000000001</v>
      </c>
      <c r="C6523" s="6">
        <f>AlgemeneHeffingsKorting2020(Table1[[#This Row],[Belastbaar loon]])</f>
        <v>0</v>
      </c>
      <c r="D6523" s="14">
        <f>ArbeidsKorting2020(Table1[[#This Row],[Belastbaar loon]])</f>
        <v>1533.18</v>
      </c>
      <c r="E6523" s="14">
        <f>MAX(Table1[[#This Row],[Loonheffing]]-Table1[[#This Row],[Algemene Heffingskorting]]-Table1[[#This Row],[Arbeidskorting]],0)</f>
        <v>26303.343000000001</v>
      </c>
      <c r="F6523" s="6">
        <f>Table1[[#This Row],[Belastbaar loon]]-Table1[[#This Row],[Belasting]]</f>
        <v>46747.656999999999</v>
      </c>
      <c r="G6523" s="2">
        <f>(Table1[[#This Row],[Belastbaar loon]]-Table1[[#This Row],[Netto loon]])/Table1[[#This Row],[Belastbaar loon]]</f>
        <v>0.36006821261858157</v>
      </c>
      <c r="H6523" s="14">
        <f t="shared" ca="1" si="96"/>
        <v>26297.793000000001</v>
      </c>
      <c r="I6523" s="14">
        <f ca="1">IF(ROW()=2, Table1[[#This Row],[Netto loon]], INDIRECT(ADDRESS(ROW()-1,COLUMN(F:F))))</f>
        <v>46743.206999999995</v>
      </c>
      <c r="J6523" s="6">
        <f ca="1">IF(ROW()=2, 0, Table1[[#This Row],[Belastbaar loon]]-INDIRECT(ADDRESS(ROW()-1,COLUMN(A:A))))</f>
        <v>10</v>
      </c>
      <c r="K6523" s="6">
        <f ca="1">Table1[[#This Row],[Netto loon]]-Table1[[#This Row],[Netto vorige schijf]]</f>
        <v>4.4500000000043656</v>
      </c>
      <c r="L6523" s="2">
        <f ca="1">(Table1[[#This Row],[Bruto tov vorige schijf]]-Table1[[#This Row],[Netto tov vorige schijf]])/MAX(Table1[[#This Row],[Bruto tov vorige schijf]],1)</f>
        <v>0.5549999999995634</v>
      </c>
    </row>
    <row r="6524" spans="1:12" x14ac:dyDescent="0.25">
      <c r="A6524" s="14">
        <v>73061</v>
      </c>
      <c r="B6524" s="6">
        <f>LoonHeffing2020(Table1[[#This Row],[Belastbaar loon]])</f>
        <v>27841.472999999998</v>
      </c>
      <c r="C6524" s="6">
        <f>AlgemeneHeffingsKorting2020(Table1[[#This Row],[Belastbaar loon]])</f>
        <v>0</v>
      </c>
      <c r="D6524" s="14">
        <f>ArbeidsKorting2020(Table1[[#This Row],[Belastbaar loon]])</f>
        <v>1532.5800000000002</v>
      </c>
      <c r="E6524" s="14">
        <f>MAX(Table1[[#This Row],[Loonheffing]]-Table1[[#This Row],[Algemene Heffingskorting]]-Table1[[#This Row],[Arbeidskorting]],0)</f>
        <v>26308.892999999996</v>
      </c>
      <c r="F6524" s="6">
        <f>Table1[[#This Row],[Belastbaar loon]]-Table1[[#This Row],[Belasting]]</f>
        <v>46752.107000000004</v>
      </c>
      <c r="G6524" s="2">
        <f>(Table1[[#This Row],[Belastbaar loon]]-Table1[[#This Row],[Netto loon]])/Table1[[#This Row],[Belastbaar loon]]</f>
        <v>0.36009489330833133</v>
      </c>
      <c r="H6524" s="14">
        <f t="shared" ca="1" si="96"/>
        <v>26303.343000000001</v>
      </c>
      <c r="I6524" s="14">
        <f ca="1">IF(ROW()=2, Table1[[#This Row],[Netto loon]], INDIRECT(ADDRESS(ROW()-1,COLUMN(F:F))))</f>
        <v>46747.656999999999</v>
      </c>
      <c r="J6524" s="6">
        <f ca="1">IF(ROW()=2, 0, Table1[[#This Row],[Belastbaar loon]]-INDIRECT(ADDRESS(ROW()-1,COLUMN(A:A))))</f>
        <v>10</v>
      </c>
      <c r="K6524" s="6">
        <f ca="1">Table1[[#This Row],[Netto loon]]-Table1[[#This Row],[Netto vorige schijf]]</f>
        <v>4.4500000000043656</v>
      </c>
      <c r="L6524" s="2">
        <f ca="1">(Table1[[#This Row],[Bruto tov vorige schijf]]-Table1[[#This Row],[Netto tov vorige schijf]])/MAX(Table1[[#This Row],[Bruto tov vorige schijf]],1)</f>
        <v>0.5549999999995634</v>
      </c>
    </row>
    <row r="6525" spans="1:12" x14ac:dyDescent="0.25">
      <c r="A6525" s="14">
        <v>73071</v>
      </c>
      <c r="B6525" s="6">
        <f>LoonHeffing2020(Table1[[#This Row],[Belastbaar loon]])</f>
        <v>27846.422999999999</v>
      </c>
      <c r="C6525" s="6">
        <f>AlgemeneHeffingsKorting2020(Table1[[#This Row],[Belastbaar loon]])</f>
        <v>0</v>
      </c>
      <c r="D6525" s="14">
        <f>ArbeidsKorting2020(Table1[[#This Row],[Belastbaar loon]])</f>
        <v>1531.98</v>
      </c>
      <c r="E6525" s="14">
        <f>MAX(Table1[[#This Row],[Loonheffing]]-Table1[[#This Row],[Algemene Heffingskorting]]-Table1[[#This Row],[Arbeidskorting]],0)</f>
        <v>26314.442999999999</v>
      </c>
      <c r="F6525" s="6">
        <f>Table1[[#This Row],[Belastbaar loon]]-Table1[[#This Row],[Belasting]]</f>
        <v>46756.557000000001</v>
      </c>
      <c r="G6525" s="2">
        <f>(Table1[[#This Row],[Belastbaar loon]]-Table1[[#This Row],[Netto loon]])/Table1[[#This Row],[Belastbaar loon]]</f>
        <v>0.36012156669540585</v>
      </c>
      <c r="H6525" s="14">
        <f t="shared" ca="1" si="96"/>
        <v>26308.892999999996</v>
      </c>
      <c r="I6525" s="14">
        <f ca="1">IF(ROW()=2, Table1[[#This Row],[Netto loon]], INDIRECT(ADDRESS(ROW()-1,COLUMN(F:F))))</f>
        <v>46752.107000000004</v>
      </c>
      <c r="J6525" s="6">
        <f ca="1">IF(ROW()=2, 0, Table1[[#This Row],[Belastbaar loon]]-INDIRECT(ADDRESS(ROW()-1,COLUMN(A:A))))</f>
        <v>10</v>
      </c>
      <c r="K6525" s="6">
        <f ca="1">Table1[[#This Row],[Netto loon]]-Table1[[#This Row],[Netto vorige schijf]]</f>
        <v>4.4499999999970896</v>
      </c>
      <c r="L6525" s="2">
        <f ca="1">(Table1[[#This Row],[Bruto tov vorige schijf]]-Table1[[#This Row],[Netto tov vorige schijf]])/MAX(Table1[[#This Row],[Bruto tov vorige schijf]],1)</f>
        <v>0.55500000000029104</v>
      </c>
    </row>
    <row r="6526" spans="1:12" x14ac:dyDescent="0.25">
      <c r="A6526" s="14">
        <v>73081</v>
      </c>
      <c r="B6526" s="6">
        <f>LoonHeffing2020(Table1[[#This Row],[Belastbaar loon]])</f>
        <v>27851.373</v>
      </c>
      <c r="C6526" s="6">
        <f>AlgemeneHeffingsKorting2020(Table1[[#This Row],[Belastbaar loon]])</f>
        <v>0</v>
      </c>
      <c r="D6526" s="14">
        <f>ArbeidsKorting2020(Table1[[#This Row],[Belastbaar loon]])</f>
        <v>1531.38</v>
      </c>
      <c r="E6526" s="14">
        <f>MAX(Table1[[#This Row],[Loonheffing]]-Table1[[#This Row],[Algemene Heffingskorting]]-Table1[[#This Row],[Arbeidskorting]],0)</f>
        <v>26319.992999999999</v>
      </c>
      <c r="F6526" s="6">
        <f>Table1[[#This Row],[Belastbaar loon]]-Table1[[#This Row],[Belasting]]</f>
        <v>46761.006999999998</v>
      </c>
      <c r="G6526" s="2">
        <f>(Table1[[#This Row],[Belastbaar loon]]-Table1[[#This Row],[Netto loon]])/Table1[[#This Row],[Belastbaar loon]]</f>
        <v>0.36014823278280267</v>
      </c>
      <c r="H6526" s="14">
        <f t="shared" ca="1" si="96"/>
        <v>26314.442999999999</v>
      </c>
      <c r="I6526" s="14">
        <f ca="1">IF(ROW()=2, Table1[[#This Row],[Netto loon]], INDIRECT(ADDRESS(ROW()-1,COLUMN(F:F))))</f>
        <v>46756.557000000001</v>
      </c>
      <c r="J6526" s="6">
        <f ca="1">IF(ROW()=2, 0, Table1[[#This Row],[Belastbaar loon]]-INDIRECT(ADDRESS(ROW()-1,COLUMN(A:A))))</f>
        <v>10</v>
      </c>
      <c r="K6526" s="6">
        <f ca="1">Table1[[#This Row],[Netto loon]]-Table1[[#This Row],[Netto vorige schijf]]</f>
        <v>4.4499999999970896</v>
      </c>
      <c r="L6526" s="2">
        <f ca="1">(Table1[[#This Row],[Bruto tov vorige schijf]]-Table1[[#This Row],[Netto tov vorige schijf]])/MAX(Table1[[#This Row],[Bruto tov vorige schijf]],1)</f>
        <v>0.55500000000029104</v>
      </c>
    </row>
    <row r="6527" spans="1:12" x14ac:dyDescent="0.25">
      <c r="A6527" s="14">
        <v>73091</v>
      </c>
      <c r="B6527" s="6">
        <f>LoonHeffing2020(Table1[[#This Row],[Belastbaar loon]])</f>
        <v>27856.323</v>
      </c>
      <c r="C6527" s="6">
        <f>AlgemeneHeffingsKorting2020(Table1[[#This Row],[Belastbaar loon]])</f>
        <v>0</v>
      </c>
      <c r="D6527" s="14">
        <f>ArbeidsKorting2020(Table1[[#This Row],[Belastbaar loon]])</f>
        <v>1530.78</v>
      </c>
      <c r="E6527" s="14">
        <f>MAX(Table1[[#This Row],[Loonheffing]]-Table1[[#This Row],[Algemene Heffingskorting]]-Table1[[#This Row],[Arbeidskorting]],0)</f>
        <v>26325.543000000001</v>
      </c>
      <c r="F6527" s="6">
        <f>Table1[[#This Row],[Belastbaar loon]]-Table1[[#This Row],[Belasting]]</f>
        <v>46765.456999999995</v>
      </c>
      <c r="G6527" s="2">
        <f>(Table1[[#This Row],[Belastbaar loon]]-Table1[[#This Row],[Netto loon]])/Table1[[#This Row],[Belastbaar loon]]</f>
        <v>0.36017489157351801</v>
      </c>
      <c r="H6527" s="14">
        <f t="shared" ca="1" si="96"/>
        <v>26319.992999999999</v>
      </c>
      <c r="I6527" s="14">
        <f ca="1">IF(ROW()=2, Table1[[#This Row],[Netto loon]], INDIRECT(ADDRESS(ROW()-1,COLUMN(F:F))))</f>
        <v>46761.006999999998</v>
      </c>
      <c r="J6527" s="6">
        <f ca="1">IF(ROW()=2, 0, Table1[[#This Row],[Belastbaar loon]]-INDIRECT(ADDRESS(ROW()-1,COLUMN(A:A))))</f>
        <v>10</v>
      </c>
      <c r="K6527" s="6">
        <f ca="1">Table1[[#This Row],[Netto loon]]-Table1[[#This Row],[Netto vorige schijf]]</f>
        <v>4.4499999999970896</v>
      </c>
      <c r="L6527" s="2">
        <f ca="1">(Table1[[#This Row],[Bruto tov vorige schijf]]-Table1[[#This Row],[Netto tov vorige schijf]])/MAX(Table1[[#This Row],[Bruto tov vorige schijf]],1)</f>
        <v>0.55500000000029104</v>
      </c>
    </row>
    <row r="6528" spans="1:12" x14ac:dyDescent="0.25">
      <c r="A6528" s="14">
        <v>73101</v>
      </c>
      <c r="B6528" s="6">
        <f>LoonHeffing2020(Table1[[#This Row],[Belastbaar loon]])</f>
        <v>27861.273000000001</v>
      </c>
      <c r="C6528" s="6">
        <f>AlgemeneHeffingsKorting2020(Table1[[#This Row],[Belastbaar loon]])</f>
        <v>0</v>
      </c>
      <c r="D6528" s="14">
        <f>ArbeidsKorting2020(Table1[[#This Row],[Belastbaar loon]])</f>
        <v>1530.18</v>
      </c>
      <c r="E6528" s="14">
        <f>MAX(Table1[[#This Row],[Loonheffing]]-Table1[[#This Row],[Algemene Heffingskorting]]-Table1[[#This Row],[Arbeidskorting]],0)</f>
        <v>26331.093000000001</v>
      </c>
      <c r="F6528" s="6">
        <f>Table1[[#This Row],[Belastbaar loon]]-Table1[[#This Row],[Belasting]]</f>
        <v>46769.906999999999</v>
      </c>
      <c r="G6528" s="2">
        <f>(Table1[[#This Row],[Belastbaar loon]]-Table1[[#This Row],[Netto loon]])/Table1[[#This Row],[Belastbaar loon]]</f>
        <v>0.36020154307054625</v>
      </c>
      <c r="H6528" s="14">
        <f t="shared" ca="1" si="96"/>
        <v>26325.543000000001</v>
      </c>
      <c r="I6528" s="14">
        <f ca="1">IF(ROW()=2, Table1[[#This Row],[Netto loon]], INDIRECT(ADDRESS(ROW()-1,COLUMN(F:F))))</f>
        <v>46765.456999999995</v>
      </c>
      <c r="J6528" s="6">
        <f ca="1">IF(ROW()=2, 0, Table1[[#This Row],[Belastbaar loon]]-INDIRECT(ADDRESS(ROW()-1,COLUMN(A:A))))</f>
        <v>10</v>
      </c>
      <c r="K6528" s="6">
        <f ca="1">Table1[[#This Row],[Netto loon]]-Table1[[#This Row],[Netto vorige schijf]]</f>
        <v>4.4500000000043656</v>
      </c>
      <c r="L6528" s="2">
        <f ca="1">(Table1[[#This Row],[Bruto tov vorige schijf]]-Table1[[#This Row],[Netto tov vorige schijf]])/MAX(Table1[[#This Row],[Bruto tov vorige schijf]],1)</f>
        <v>0.5549999999995634</v>
      </c>
    </row>
    <row r="6529" spans="1:12" x14ac:dyDescent="0.25">
      <c r="A6529" s="14">
        <v>73111</v>
      </c>
      <c r="B6529" s="6">
        <f>LoonHeffing2020(Table1[[#This Row],[Belastbaar loon]])</f>
        <v>27866.222999999998</v>
      </c>
      <c r="C6529" s="6">
        <f>AlgemeneHeffingsKorting2020(Table1[[#This Row],[Belastbaar loon]])</f>
        <v>0</v>
      </c>
      <c r="D6529" s="14">
        <f>ArbeidsKorting2020(Table1[[#This Row],[Belastbaar loon]])</f>
        <v>1529.5800000000002</v>
      </c>
      <c r="E6529" s="14">
        <f>MAX(Table1[[#This Row],[Loonheffing]]-Table1[[#This Row],[Algemene Heffingskorting]]-Table1[[#This Row],[Arbeidskorting]],0)</f>
        <v>26336.642999999996</v>
      </c>
      <c r="F6529" s="6">
        <f>Table1[[#This Row],[Belastbaar loon]]-Table1[[#This Row],[Belasting]]</f>
        <v>46774.357000000004</v>
      </c>
      <c r="G6529" s="2">
        <f>(Table1[[#This Row],[Belastbaar loon]]-Table1[[#This Row],[Netto loon]])/Table1[[#This Row],[Belastbaar loon]]</f>
        <v>0.36022818727688033</v>
      </c>
      <c r="H6529" s="14">
        <f t="shared" ca="1" si="96"/>
        <v>26331.093000000001</v>
      </c>
      <c r="I6529" s="14">
        <f ca="1">IF(ROW()=2, Table1[[#This Row],[Netto loon]], INDIRECT(ADDRESS(ROW()-1,COLUMN(F:F))))</f>
        <v>46769.906999999999</v>
      </c>
      <c r="J6529" s="6">
        <f ca="1">IF(ROW()=2, 0, Table1[[#This Row],[Belastbaar loon]]-INDIRECT(ADDRESS(ROW()-1,COLUMN(A:A))))</f>
        <v>10</v>
      </c>
      <c r="K6529" s="6">
        <f ca="1">Table1[[#This Row],[Netto loon]]-Table1[[#This Row],[Netto vorige schijf]]</f>
        <v>4.4500000000043656</v>
      </c>
      <c r="L6529" s="2">
        <f ca="1">(Table1[[#This Row],[Bruto tov vorige schijf]]-Table1[[#This Row],[Netto tov vorige schijf]])/MAX(Table1[[#This Row],[Bruto tov vorige schijf]],1)</f>
        <v>0.5549999999995634</v>
      </c>
    </row>
    <row r="6530" spans="1:12" x14ac:dyDescent="0.25">
      <c r="A6530" s="14">
        <v>73121</v>
      </c>
      <c r="B6530" s="6">
        <f>LoonHeffing2020(Table1[[#This Row],[Belastbaar loon]])</f>
        <v>27871.172999999999</v>
      </c>
      <c r="C6530" s="6">
        <f>AlgemeneHeffingsKorting2020(Table1[[#This Row],[Belastbaar loon]])</f>
        <v>0</v>
      </c>
      <c r="D6530" s="14">
        <f>ArbeidsKorting2020(Table1[[#This Row],[Belastbaar loon]])</f>
        <v>1528.98</v>
      </c>
      <c r="E6530" s="14">
        <f>MAX(Table1[[#This Row],[Loonheffing]]-Table1[[#This Row],[Algemene Heffingskorting]]-Table1[[#This Row],[Arbeidskorting]],0)</f>
        <v>26342.192999999999</v>
      </c>
      <c r="F6530" s="6">
        <f>Table1[[#This Row],[Belastbaar loon]]-Table1[[#This Row],[Belasting]]</f>
        <v>46778.807000000001</v>
      </c>
      <c r="G6530" s="2">
        <f>(Table1[[#This Row],[Belastbaar loon]]-Table1[[#This Row],[Netto loon]])/Table1[[#This Row],[Belastbaar loon]]</f>
        <v>0.36025482419551152</v>
      </c>
      <c r="H6530" s="14">
        <f t="shared" ca="1" si="96"/>
        <v>26336.642999999996</v>
      </c>
      <c r="I6530" s="14">
        <f ca="1">IF(ROW()=2, Table1[[#This Row],[Netto loon]], INDIRECT(ADDRESS(ROW()-1,COLUMN(F:F))))</f>
        <v>46774.357000000004</v>
      </c>
      <c r="J6530" s="6">
        <f ca="1">IF(ROW()=2, 0, Table1[[#This Row],[Belastbaar loon]]-INDIRECT(ADDRESS(ROW()-1,COLUMN(A:A))))</f>
        <v>10</v>
      </c>
      <c r="K6530" s="6">
        <f ca="1">Table1[[#This Row],[Netto loon]]-Table1[[#This Row],[Netto vorige schijf]]</f>
        <v>4.4499999999970896</v>
      </c>
      <c r="L6530" s="2">
        <f ca="1">(Table1[[#This Row],[Bruto tov vorige schijf]]-Table1[[#This Row],[Netto tov vorige schijf]])/MAX(Table1[[#This Row],[Bruto tov vorige schijf]],1)</f>
        <v>0.55500000000029104</v>
      </c>
    </row>
    <row r="6531" spans="1:12" x14ac:dyDescent="0.25">
      <c r="A6531" s="14">
        <v>73131</v>
      </c>
      <c r="B6531" s="6">
        <f>LoonHeffing2020(Table1[[#This Row],[Belastbaar loon]])</f>
        <v>27876.123</v>
      </c>
      <c r="C6531" s="6">
        <f>AlgemeneHeffingsKorting2020(Table1[[#This Row],[Belastbaar loon]])</f>
        <v>0</v>
      </c>
      <c r="D6531" s="14">
        <f>ArbeidsKorting2020(Table1[[#This Row],[Belastbaar loon]])</f>
        <v>1528.38</v>
      </c>
      <c r="E6531" s="14">
        <f>MAX(Table1[[#This Row],[Loonheffing]]-Table1[[#This Row],[Algemene Heffingskorting]]-Table1[[#This Row],[Arbeidskorting]],0)</f>
        <v>26347.742999999999</v>
      </c>
      <c r="F6531" s="6">
        <f>Table1[[#This Row],[Belastbaar loon]]-Table1[[#This Row],[Belasting]]</f>
        <v>46783.256999999998</v>
      </c>
      <c r="G6531" s="2">
        <f>(Table1[[#This Row],[Belastbaar loon]]-Table1[[#This Row],[Netto loon]])/Table1[[#This Row],[Belastbaar loon]]</f>
        <v>0.36028145382942939</v>
      </c>
      <c r="H6531" s="14">
        <f t="shared" ca="1" si="96"/>
        <v>26342.192999999999</v>
      </c>
      <c r="I6531" s="14">
        <f ca="1">IF(ROW()=2, Table1[[#This Row],[Netto loon]], INDIRECT(ADDRESS(ROW()-1,COLUMN(F:F))))</f>
        <v>46778.807000000001</v>
      </c>
      <c r="J6531" s="6">
        <f ca="1">IF(ROW()=2, 0, Table1[[#This Row],[Belastbaar loon]]-INDIRECT(ADDRESS(ROW()-1,COLUMN(A:A))))</f>
        <v>10</v>
      </c>
      <c r="K6531" s="6">
        <f ca="1">Table1[[#This Row],[Netto loon]]-Table1[[#This Row],[Netto vorige schijf]]</f>
        <v>4.4499999999970896</v>
      </c>
      <c r="L6531" s="2">
        <f ca="1">(Table1[[#This Row],[Bruto tov vorige schijf]]-Table1[[#This Row],[Netto tov vorige schijf]])/MAX(Table1[[#This Row],[Bruto tov vorige schijf]],1)</f>
        <v>0.55500000000029104</v>
      </c>
    </row>
    <row r="6532" spans="1:12" x14ac:dyDescent="0.25">
      <c r="A6532" s="14">
        <v>73141</v>
      </c>
      <c r="B6532" s="6">
        <f>LoonHeffing2020(Table1[[#This Row],[Belastbaar loon]])</f>
        <v>27881.073</v>
      </c>
      <c r="C6532" s="6">
        <f>AlgemeneHeffingsKorting2020(Table1[[#This Row],[Belastbaar loon]])</f>
        <v>0</v>
      </c>
      <c r="D6532" s="14">
        <f>ArbeidsKorting2020(Table1[[#This Row],[Belastbaar loon]])</f>
        <v>1527.78</v>
      </c>
      <c r="E6532" s="14">
        <f>MAX(Table1[[#This Row],[Loonheffing]]-Table1[[#This Row],[Algemene Heffingskorting]]-Table1[[#This Row],[Arbeidskorting]],0)</f>
        <v>26353.293000000001</v>
      </c>
      <c r="F6532" s="6">
        <f>Table1[[#This Row],[Belastbaar loon]]-Table1[[#This Row],[Belasting]]</f>
        <v>46787.706999999995</v>
      </c>
      <c r="G6532" s="2">
        <f>(Table1[[#This Row],[Belastbaar loon]]-Table1[[#This Row],[Netto loon]])/Table1[[#This Row],[Belastbaar loon]]</f>
        <v>0.36030807618162186</v>
      </c>
      <c r="H6532" s="14">
        <f t="shared" ca="1" si="96"/>
        <v>26347.742999999999</v>
      </c>
      <c r="I6532" s="14">
        <f ca="1">IF(ROW()=2, Table1[[#This Row],[Netto loon]], INDIRECT(ADDRESS(ROW()-1,COLUMN(F:F))))</f>
        <v>46783.256999999998</v>
      </c>
      <c r="J6532" s="6">
        <f ca="1">IF(ROW()=2, 0, Table1[[#This Row],[Belastbaar loon]]-INDIRECT(ADDRESS(ROW()-1,COLUMN(A:A))))</f>
        <v>10</v>
      </c>
      <c r="K6532" s="6">
        <f ca="1">Table1[[#This Row],[Netto loon]]-Table1[[#This Row],[Netto vorige schijf]]</f>
        <v>4.4499999999970896</v>
      </c>
      <c r="L6532" s="2">
        <f ca="1">(Table1[[#This Row],[Bruto tov vorige schijf]]-Table1[[#This Row],[Netto tov vorige schijf]])/MAX(Table1[[#This Row],[Bruto tov vorige schijf]],1)</f>
        <v>0.55500000000029104</v>
      </c>
    </row>
    <row r="6533" spans="1:12" x14ac:dyDescent="0.25">
      <c r="A6533" s="14">
        <v>73151</v>
      </c>
      <c r="B6533" s="6">
        <f>LoonHeffing2020(Table1[[#This Row],[Belastbaar loon]])</f>
        <v>27886.023000000001</v>
      </c>
      <c r="C6533" s="6">
        <f>AlgemeneHeffingsKorting2020(Table1[[#This Row],[Belastbaar loon]])</f>
        <v>0</v>
      </c>
      <c r="D6533" s="14">
        <f>ArbeidsKorting2020(Table1[[#This Row],[Belastbaar loon]])</f>
        <v>1527.18</v>
      </c>
      <c r="E6533" s="14">
        <f>MAX(Table1[[#This Row],[Loonheffing]]-Table1[[#This Row],[Algemene Heffingskorting]]-Table1[[#This Row],[Arbeidskorting]],0)</f>
        <v>26358.843000000001</v>
      </c>
      <c r="F6533" s="6">
        <f>Table1[[#This Row],[Belastbaar loon]]-Table1[[#This Row],[Belasting]]</f>
        <v>46792.156999999999</v>
      </c>
      <c r="G6533" s="2">
        <f>(Table1[[#This Row],[Belastbaar loon]]-Table1[[#This Row],[Netto loon]])/Table1[[#This Row],[Belastbaar loon]]</f>
        <v>0.36033469125507511</v>
      </c>
      <c r="H6533" s="14">
        <f t="shared" ca="1" si="96"/>
        <v>26353.293000000001</v>
      </c>
      <c r="I6533" s="14">
        <f ca="1">IF(ROW()=2, Table1[[#This Row],[Netto loon]], INDIRECT(ADDRESS(ROW()-1,COLUMN(F:F))))</f>
        <v>46787.706999999995</v>
      </c>
      <c r="J6533" s="6">
        <f ca="1">IF(ROW()=2, 0, Table1[[#This Row],[Belastbaar loon]]-INDIRECT(ADDRESS(ROW()-1,COLUMN(A:A))))</f>
        <v>10</v>
      </c>
      <c r="K6533" s="6">
        <f ca="1">Table1[[#This Row],[Netto loon]]-Table1[[#This Row],[Netto vorige schijf]]</f>
        <v>4.4500000000043656</v>
      </c>
      <c r="L6533" s="2">
        <f ca="1">(Table1[[#This Row],[Bruto tov vorige schijf]]-Table1[[#This Row],[Netto tov vorige schijf]])/MAX(Table1[[#This Row],[Bruto tov vorige schijf]],1)</f>
        <v>0.5549999999995634</v>
      </c>
    </row>
    <row r="6534" spans="1:12" x14ac:dyDescent="0.25">
      <c r="A6534" s="14">
        <v>73161</v>
      </c>
      <c r="B6534" s="6">
        <f>LoonHeffing2020(Table1[[#This Row],[Belastbaar loon]])</f>
        <v>27890.972999999998</v>
      </c>
      <c r="C6534" s="6">
        <f>AlgemeneHeffingsKorting2020(Table1[[#This Row],[Belastbaar loon]])</f>
        <v>0</v>
      </c>
      <c r="D6534" s="14">
        <f>ArbeidsKorting2020(Table1[[#This Row],[Belastbaar loon]])</f>
        <v>1526.5800000000002</v>
      </c>
      <c r="E6534" s="14">
        <f>MAX(Table1[[#This Row],[Loonheffing]]-Table1[[#This Row],[Algemene Heffingskorting]]-Table1[[#This Row],[Arbeidskorting]],0)</f>
        <v>26364.392999999996</v>
      </c>
      <c r="F6534" s="6">
        <f>Table1[[#This Row],[Belastbaar loon]]-Table1[[#This Row],[Belasting]]</f>
        <v>46796.607000000004</v>
      </c>
      <c r="G6534" s="2">
        <f>(Table1[[#This Row],[Belastbaar loon]]-Table1[[#This Row],[Netto loon]])/Table1[[#This Row],[Belastbaar loon]]</f>
        <v>0.36036129905277398</v>
      </c>
      <c r="H6534" s="14">
        <f t="shared" ca="1" si="96"/>
        <v>26358.843000000001</v>
      </c>
      <c r="I6534" s="14">
        <f ca="1">IF(ROW()=2, Table1[[#This Row],[Netto loon]], INDIRECT(ADDRESS(ROW()-1,COLUMN(F:F))))</f>
        <v>46792.156999999999</v>
      </c>
      <c r="J6534" s="6">
        <f ca="1">IF(ROW()=2, 0, Table1[[#This Row],[Belastbaar loon]]-INDIRECT(ADDRESS(ROW()-1,COLUMN(A:A))))</f>
        <v>10</v>
      </c>
      <c r="K6534" s="6">
        <f ca="1">Table1[[#This Row],[Netto loon]]-Table1[[#This Row],[Netto vorige schijf]]</f>
        <v>4.4500000000043656</v>
      </c>
      <c r="L6534" s="2">
        <f ca="1">(Table1[[#This Row],[Bruto tov vorige schijf]]-Table1[[#This Row],[Netto tov vorige schijf]])/MAX(Table1[[#This Row],[Bruto tov vorige schijf]],1)</f>
        <v>0.5549999999995634</v>
      </c>
    </row>
    <row r="6535" spans="1:12" x14ac:dyDescent="0.25">
      <c r="A6535" s="14">
        <v>73171</v>
      </c>
      <c r="B6535" s="6">
        <f>LoonHeffing2020(Table1[[#This Row],[Belastbaar loon]])</f>
        <v>27895.922999999999</v>
      </c>
      <c r="C6535" s="6">
        <f>AlgemeneHeffingsKorting2020(Table1[[#This Row],[Belastbaar loon]])</f>
        <v>0</v>
      </c>
      <c r="D6535" s="14">
        <f>ArbeidsKorting2020(Table1[[#This Row],[Belastbaar loon]])</f>
        <v>1525.98</v>
      </c>
      <c r="E6535" s="14">
        <f>MAX(Table1[[#This Row],[Loonheffing]]-Table1[[#This Row],[Algemene Heffingskorting]]-Table1[[#This Row],[Arbeidskorting]],0)</f>
        <v>26369.942999999999</v>
      </c>
      <c r="F6535" s="6">
        <f>Table1[[#This Row],[Belastbaar loon]]-Table1[[#This Row],[Belasting]]</f>
        <v>46801.057000000001</v>
      </c>
      <c r="G6535" s="2">
        <f>(Table1[[#This Row],[Belastbaar loon]]-Table1[[#This Row],[Netto loon]])/Table1[[#This Row],[Belastbaar loon]]</f>
        <v>0.36038789957770156</v>
      </c>
      <c r="H6535" s="14">
        <f t="shared" ca="1" si="96"/>
        <v>26364.392999999996</v>
      </c>
      <c r="I6535" s="14">
        <f ca="1">IF(ROW()=2, Table1[[#This Row],[Netto loon]], INDIRECT(ADDRESS(ROW()-1,COLUMN(F:F))))</f>
        <v>46796.607000000004</v>
      </c>
      <c r="J6535" s="6">
        <f ca="1">IF(ROW()=2, 0, Table1[[#This Row],[Belastbaar loon]]-INDIRECT(ADDRESS(ROW()-1,COLUMN(A:A))))</f>
        <v>10</v>
      </c>
      <c r="K6535" s="6">
        <f ca="1">Table1[[#This Row],[Netto loon]]-Table1[[#This Row],[Netto vorige schijf]]</f>
        <v>4.4499999999970896</v>
      </c>
      <c r="L6535" s="2">
        <f ca="1">(Table1[[#This Row],[Bruto tov vorige schijf]]-Table1[[#This Row],[Netto tov vorige schijf]])/MAX(Table1[[#This Row],[Bruto tov vorige schijf]],1)</f>
        <v>0.55500000000029104</v>
      </c>
    </row>
    <row r="6536" spans="1:12" x14ac:dyDescent="0.25">
      <c r="A6536" s="14">
        <v>73181</v>
      </c>
      <c r="B6536" s="6">
        <f>LoonHeffing2020(Table1[[#This Row],[Belastbaar loon]])</f>
        <v>27900.873</v>
      </c>
      <c r="C6536" s="6">
        <f>AlgemeneHeffingsKorting2020(Table1[[#This Row],[Belastbaar loon]])</f>
        <v>0</v>
      </c>
      <c r="D6536" s="14">
        <f>ArbeidsKorting2020(Table1[[#This Row],[Belastbaar loon]])</f>
        <v>1525.38</v>
      </c>
      <c r="E6536" s="14">
        <f>MAX(Table1[[#This Row],[Loonheffing]]-Table1[[#This Row],[Algemene Heffingskorting]]-Table1[[#This Row],[Arbeidskorting]],0)</f>
        <v>26375.492999999999</v>
      </c>
      <c r="F6536" s="6">
        <f>Table1[[#This Row],[Belastbaar loon]]-Table1[[#This Row],[Belasting]]</f>
        <v>46805.506999999998</v>
      </c>
      <c r="G6536" s="2">
        <f>(Table1[[#This Row],[Belastbaar loon]]-Table1[[#This Row],[Netto loon]])/Table1[[#This Row],[Belastbaar loon]]</f>
        <v>0.36041449283283916</v>
      </c>
      <c r="H6536" s="14">
        <f t="shared" ca="1" si="96"/>
        <v>26369.942999999999</v>
      </c>
      <c r="I6536" s="14">
        <f ca="1">IF(ROW()=2, Table1[[#This Row],[Netto loon]], INDIRECT(ADDRESS(ROW()-1,COLUMN(F:F))))</f>
        <v>46801.057000000001</v>
      </c>
      <c r="J6536" s="6">
        <f ca="1">IF(ROW()=2, 0, Table1[[#This Row],[Belastbaar loon]]-INDIRECT(ADDRESS(ROW()-1,COLUMN(A:A))))</f>
        <v>10</v>
      </c>
      <c r="K6536" s="6">
        <f ca="1">Table1[[#This Row],[Netto loon]]-Table1[[#This Row],[Netto vorige schijf]]</f>
        <v>4.4499999999970896</v>
      </c>
      <c r="L6536" s="2">
        <f ca="1">(Table1[[#This Row],[Bruto tov vorige schijf]]-Table1[[#This Row],[Netto tov vorige schijf]])/MAX(Table1[[#This Row],[Bruto tov vorige schijf]],1)</f>
        <v>0.55500000000029104</v>
      </c>
    </row>
    <row r="6537" spans="1:12" x14ac:dyDescent="0.25">
      <c r="A6537" s="14">
        <v>73191</v>
      </c>
      <c r="B6537" s="6">
        <f>LoonHeffing2020(Table1[[#This Row],[Belastbaar loon]])</f>
        <v>27905.823</v>
      </c>
      <c r="C6537" s="6">
        <f>AlgemeneHeffingsKorting2020(Table1[[#This Row],[Belastbaar loon]])</f>
        <v>0</v>
      </c>
      <c r="D6537" s="14">
        <f>ArbeidsKorting2020(Table1[[#This Row],[Belastbaar loon]])</f>
        <v>1524.78</v>
      </c>
      <c r="E6537" s="14">
        <f>MAX(Table1[[#This Row],[Loonheffing]]-Table1[[#This Row],[Algemene Heffingskorting]]-Table1[[#This Row],[Arbeidskorting]],0)</f>
        <v>26381.043000000001</v>
      </c>
      <c r="F6537" s="6">
        <f>Table1[[#This Row],[Belastbaar loon]]-Table1[[#This Row],[Belasting]]</f>
        <v>46809.956999999995</v>
      </c>
      <c r="G6537" s="2">
        <f>(Table1[[#This Row],[Belastbaar loon]]-Table1[[#This Row],[Netto loon]])/Table1[[#This Row],[Belastbaar loon]]</f>
        <v>0.36044107882116661</v>
      </c>
      <c r="H6537" s="14">
        <f t="shared" ca="1" si="96"/>
        <v>26375.492999999999</v>
      </c>
      <c r="I6537" s="14">
        <f ca="1">IF(ROW()=2, Table1[[#This Row],[Netto loon]], INDIRECT(ADDRESS(ROW()-1,COLUMN(F:F))))</f>
        <v>46805.506999999998</v>
      </c>
      <c r="J6537" s="6">
        <f ca="1">IF(ROW()=2, 0, Table1[[#This Row],[Belastbaar loon]]-INDIRECT(ADDRESS(ROW()-1,COLUMN(A:A))))</f>
        <v>10</v>
      </c>
      <c r="K6537" s="6">
        <f ca="1">Table1[[#This Row],[Netto loon]]-Table1[[#This Row],[Netto vorige schijf]]</f>
        <v>4.4499999999970896</v>
      </c>
      <c r="L6537" s="2">
        <f ca="1">(Table1[[#This Row],[Bruto tov vorige schijf]]-Table1[[#This Row],[Netto tov vorige schijf]])/MAX(Table1[[#This Row],[Bruto tov vorige schijf]],1)</f>
        <v>0.55500000000029104</v>
      </c>
    </row>
    <row r="6538" spans="1:12" x14ac:dyDescent="0.25">
      <c r="A6538" s="14">
        <v>73201</v>
      </c>
      <c r="B6538" s="6">
        <f>LoonHeffing2020(Table1[[#This Row],[Belastbaar loon]])</f>
        <v>27910.773000000001</v>
      </c>
      <c r="C6538" s="6">
        <f>AlgemeneHeffingsKorting2020(Table1[[#This Row],[Belastbaar loon]])</f>
        <v>0</v>
      </c>
      <c r="D6538" s="14">
        <f>ArbeidsKorting2020(Table1[[#This Row],[Belastbaar loon]])</f>
        <v>1524.18</v>
      </c>
      <c r="E6538" s="14">
        <f>MAX(Table1[[#This Row],[Loonheffing]]-Table1[[#This Row],[Algemene Heffingskorting]]-Table1[[#This Row],[Arbeidskorting]],0)</f>
        <v>26386.593000000001</v>
      </c>
      <c r="F6538" s="6">
        <f>Table1[[#This Row],[Belastbaar loon]]-Table1[[#This Row],[Belasting]]</f>
        <v>46814.406999999999</v>
      </c>
      <c r="G6538" s="2">
        <f>(Table1[[#This Row],[Belastbaar loon]]-Table1[[#This Row],[Netto loon]])/Table1[[#This Row],[Belastbaar loon]]</f>
        <v>0.36046765754566196</v>
      </c>
      <c r="H6538" s="14">
        <f t="shared" ca="1" si="96"/>
        <v>26381.043000000001</v>
      </c>
      <c r="I6538" s="14">
        <f ca="1">IF(ROW()=2, Table1[[#This Row],[Netto loon]], INDIRECT(ADDRESS(ROW()-1,COLUMN(F:F))))</f>
        <v>46809.956999999995</v>
      </c>
      <c r="J6538" s="6">
        <f ca="1">IF(ROW()=2, 0, Table1[[#This Row],[Belastbaar loon]]-INDIRECT(ADDRESS(ROW()-1,COLUMN(A:A))))</f>
        <v>10</v>
      </c>
      <c r="K6538" s="6">
        <f ca="1">Table1[[#This Row],[Netto loon]]-Table1[[#This Row],[Netto vorige schijf]]</f>
        <v>4.4500000000043656</v>
      </c>
      <c r="L6538" s="2">
        <f ca="1">(Table1[[#This Row],[Bruto tov vorige schijf]]-Table1[[#This Row],[Netto tov vorige schijf]])/MAX(Table1[[#This Row],[Bruto tov vorige schijf]],1)</f>
        <v>0.5549999999995634</v>
      </c>
    </row>
    <row r="6539" spans="1:12" x14ac:dyDescent="0.25">
      <c r="A6539" s="14">
        <v>73211</v>
      </c>
      <c r="B6539" s="6">
        <f>LoonHeffing2020(Table1[[#This Row],[Belastbaar loon]])</f>
        <v>27915.722999999998</v>
      </c>
      <c r="C6539" s="6">
        <f>AlgemeneHeffingsKorting2020(Table1[[#This Row],[Belastbaar loon]])</f>
        <v>0</v>
      </c>
      <c r="D6539" s="14">
        <f>ArbeidsKorting2020(Table1[[#This Row],[Belastbaar loon]])</f>
        <v>1523.5800000000002</v>
      </c>
      <c r="E6539" s="14">
        <f>MAX(Table1[[#This Row],[Loonheffing]]-Table1[[#This Row],[Algemene Heffingskorting]]-Table1[[#This Row],[Arbeidskorting]],0)</f>
        <v>26392.142999999996</v>
      </c>
      <c r="F6539" s="6">
        <f>Table1[[#This Row],[Belastbaar loon]]-Table1[[#This Row],[Belasting]]</f>
        <v>46818.857000000004</v>
      </c>
      <c r="G6539" s="2">
        <f>(Table1[[#This Row],[Belastbaar loon]]-Table1[[#This Row],[Netto loon]])/Table1[[#This Row],[Belastbaar loon]]</f>
        <v>0.36049422900930184</v>
      </c>
      <c r="H6539" s="14">
        <f t="shared" ca="1" si="96"/>
        <v>26386.593000000001</v>
      </c>
      <c r="I6539" s="14">
        <f ca="1">IF(ROW()=2, Table1[[#This Row],[Netto loon]], INDIRECT(ADDRESS(ROW()-1,COLUMN(F:F))))</f>
        <v>46814.406999999999</v>
      </c>
      <c r="J6539" s="6">
        <f ca="1">IF(ROW()=2, 0, Table1[[#This Row],[Belastbaar loon]]-INDIRECT(ADDRESS(ROW()-1,COLUMN(A:A))))</f>
        <v>10</v>
      </c>
      <c r="K6539" s="6">
        <f ca="1">Table1[[#This Row],[Netto loon]]-Table1[[#This Row],[Netto vorige schijf]]</f>
        <v>4.4500000000043656</v>
      </c>
      <c r="L6539" s="2">
        <f ca="1">(Table1[[#This Row],[Bruto tov vorige schijf]]-Table1[[#This Row],[Netto tov vorige schijf]])/MAX(Table1[[#This Row],[Bruto tov vorige schijf]],1)</f>
        <v>0.5549999999995634</v>
      </c>
    </row>
    <row r="6540" spans="1:12" x14ac:dyDescent="0.25">
      <c r="A6540" s="14">
        <v>73221</v>
      </c>
      <c r="B6540" s="6">
        <f>LoonHeffing2020(Table1[[#This Row],[Belastbaar loon]])</f>
        <v>27920.672999999999</v>
      </c>
      <c r="C6540" s="6">
        <f>AlgemeneHeffingsKorting2020(Table1[[#This Row],[Belastbaar loon]])</f>
        <v>0</v>
      </c>
      <c r="D6540" s="14">
        <f>ArbeidsKorting2020(Table1[[#This Row],[Belastbaar loon]])</f>
        <v>1522.98</v>
      </c>
      <c r="E6540" s="14">
        <f>MAX(Table1[[#This Row],[Loonheffing]]-Table1[[#This Row],[Algemene Heffingskorting]]-Table1[[#This Row],[Arbeidskorting]],0)</f>
        <v>26397.692999999999</v>
      </c>
      <c r="F6540" s="6">
        <f>Table1[[#This Row],[Belastbaar loon]]-Table1[[#This Row],[Belasting]]</f>
        <v>46823.307000000001</v>
      </c>
      <c r="G6540" s="2">
        <f>(Table1[[#This Row],[Belastbaar loon]]-Table1[[#This Row],[Netto loon]])/Table1[[#This Row],[Belastbaar loon]]</f>
        <v>0.36052079321506125</v>
      </c>
      <c r="H6540" s="14">
        <f t="shared" ca="1" si="96"/>
        <v>26392.142999999996</v>
      </c>
      <c r="I6540" s="14">
        <f ca="1">IF(ROW()=2, Table1[[#This Row],[Netto loon]], INDIRECT(ADDRESS(ROW()-1,COLUMN(F:F))))</f>
        <v>46818.857000000004</v>
      </c>
      <c r="J6540" s="6">
        <f ca="1">IF(ROW()=2, 0, Table1[[#This Row],[Belastbaar loon]]-INDIRECT(ADDRESS(ROW()-1,COLUMN(A:A))))</f>
        <v>10</v>
      </c>
      <c r="K6540" s="6">
        <f ca="1">Table1[[#This Row],[Netto loon]]-Table1[[#This Row],[Netto vorige schijf]]</f>
        <v>4.4499999999970896</v>
      </c>
      <c r="L6540" s="2">
        <f ca="1">(Table1[[#This Row],[Bruto tov vorige schijf]]-Table1[[#This Row],[Netto tov vorige schijf]])/MAX(Table1[[#This Row],[Bruto tov vorige schijf]],1)</f>
        <v>0.55500000000029104</v>
      </c>
    </row>
    <row r="6541" spans="1:12" x14ac:dyDescent="0.25">
      <c r="A6541" s="14">
        <v>73231</v>
      </c>
      <c r="B6541" s="6">
        <f>LoonHeffing2020(Table1[[#This Row],[Belastbaar loon]])</f>
        <v>27925.623</v>
      </c>
      <c r="C6541" s="6">
        <f>AlgemeneHeffingsKorting2020(Table1[[#This Row],[Belastbaar loon]])</f>
        <v>0</v>
      </c>
      <c r="D6541" s="14">
        <f>ArbeidsKorting2020(Table1[[#This Row],[Belastbaar loon]])</f>
        <v>1522.38</v>
      </c>
      <c r="E6541" s="14">
        <f>MAX(Table1[[#This Row],[Loonheffing]]-Table1[[#This Row],[Algemene Heffingskorting]]-Table1[[#This Row],[Arbeidskorting]],0)</f>
        <v>26403.242999999999</v>
      </c>
      <c r="F6541" s="6">
        <f>Table1[[#This Row],[Belastbaar loon]]-Table1[[#This Row],[Belasting]]</f>
        <v>46827.756999999998</v>
      </c>
      <c r="G6541" s="2">
        <f>(Table1[[#This Row],[Belastbaar loon]]-Table1[[#This Row],[Netto loon]])/Table1[[#This Row],[Belastbaar loon]]</f>
        <v>0.36054735016591338</v>
      </c>
      <c r="H6541" s="14">
        <f t="shared" ca="1" si="96"/>
        <v>26397.692999999999</v>
      </c>
      <c r="I6541" s="14">
        <f ca="1">IF(ROW()=2, Table1[[#This Row],[Netto loon]], INDIRECT(ADDRESS(ROW()-1,COLUMN(F:F))))</f>
        <v>46823.307000000001</v>
      </c>
      <c r="J6541" s="6">
        <f ca="1">IF(ROW()=2, 0, Table1[[#This Row],[Belastbaar loon]]-INDIRECT(ADDRESS(ROW()-1,COLUMN(A:A))))</f>
        <v>10</v>
      </c>
      <c r="K6541" s="6">
        <f ca="1">Table1[[#This Row],[Netto loon]]-Table1[[#This Row],[Netto vorige schijf]]</f>
        <v>4.4499999999970896</v>
      </c>
      <c r="L6541" s="2">
        <f ca="1">(Table1[[#This Row],[Bruto tov vorige schijf]]-Table1[[#This Row],[Netto tov vorige schijf]])/MAX(Table1[[#This Row],[Bruto tov vorige schijf]],1)</f>
        <v>0.55500000000029104</v>
      </c>
    </row>
    <row r="6542" spans="1:12" x14ac:dyDescent="0.25">
      <c r="A6542" s="14">
        <v>73241</v>
      </c>
      <c r="B6542" s="6">
        <f>LoonHeffing2020(Table1[[#This Row],[Belastbaar loon]])</f>
        <v>27930.573</v>
      </c>
      <c r="C6542" s="6">
        <f>AlgemeneHeffingsKorting2020(Table1[[#This Row],[Belastbaar loon]])</f>
        <v>0</v>
      </c>
      <c r="D6542" s="14">
        <f>ArbeidsKorting2020(Table1[[#This Row],[Belastbaar loon]])</f>
        <v>1521.78</v>
      </c>
      <c r="E6542" s="14">
        <f>MAX(Table1[[#This Row],[Loonheffing]]-Table1[[#This Row],[Algemene Heffingskorting]]-Table1[[#This Row],[Arbeidskorting]],0)</f>
        <v>26408.793000000001</v>
      </c>
      <c r="F6542" s="6">
        <f>Table1[[#This Row],[Belastbaar loon]]-Table1[[#This Row],[Belasting]]</f>
        <v>46832.206999999995</v>
      </c>
      <c r="G6542" s="2">
        <f>(Table1[[#This Row],[Belastbaar loon]]-Table1[[#This Row],[Netto loon]])/Table1[[#This Row],[Belastbaar loon]]</f>
        <v>0.36057389986482991</v>
      </c>
      <c r="H6542" s="14">
        <f t="shared" ca="1" si="96"/>
        <v>26403.242999999999</v>
      </c>
      <c r="I6542" s="14">
        <f ca="1">IF(ROW()=2, Table1[[#This Row],[Netto loon]], INDIRECT(ADDRESS(ROW()-1,COLUMN(F:F))))</f>
        <v>46827.756999999998</v>
      </c>
      <c r="J6542" s="6">
        <f ca="1">IF(ROW()=2, 0, Table1[[#This Row],[Belastbaar loon]]-INDIRECT(ADDRESS(ROW()-1,COLUMN(A:A))))</f>
        <v>10</v>
      </c>
      <c r="K6542" s="6">
        <f ca="1">Table1[[#This Row],[Netto loon]]-Table1[[#This Row],[Netto vorige schijf]]</f>
        <v>4.4499999999970896</v>
      </c>
      <c r="L6542" s="2">
        <f ca="1">(Table1[[#This Row],[Bruto tov vorige schijf]]-Table1[[#This Row],[Netto tov vorige schijf]])/MAX(Table1[[#This Row],[Bruto tov vorige schijf]],1)</f>
        <v>0.55500000000029104</v>
      </c>
    </row>
    <row r="6543" spans="1:12" x14ac:dyDescent="0.25">
      <c r="A6543" s="14">
        <v>73251</v>
      </c>
      <c r="B6543" s="6">
        <f>LoonHeffing2020(Table1[[#This Row],[Belastbaar loon]])</f>
        <v>27935.523000000001</v>
      </c>
      <c r="C6543" s="6">
        <f>AlgemeneHeffingsKorting2020(Table1[[#This Row],[Belastbaar loon]])</f>
        <v>0</v>
      </c>
      <c r="D6543" s="14">
        <f>ArbeidsKorting2020(Table1[[#This Row],[Belastbaar loon]])</f>
        <v>1521.18</v>
      </c>
      <c r="E6543" s="14">
        <f>MAX(Table1[[#This Row],[Loonheffing]]-Table1[[#This Row],[Algemene Heffingskorting]]-Table1[[#This Row],[Arbeidskorting]],0)</f>
        <v>26414.343000000001</v>
      </c>
      <c r="F6543" s="6">
        <f>Table1[[#This Row],[Belastbaar loon]]-Table1[[#This Row],[Belasting]]</f>
        <v>46836.656999999999</v>
      </c>
      <c r="G6543" s="2">
        <f>(Table1[[#This Row],[Belastbaar loon]]-Table1[[#This Row],[Netto loon]])/Table1[[#This Row],[Belastbaar loon]]</f>
        <v>0.36060044231478072</v>
      </c>
      <c r="H6543" s="14">
        <f t="shared" ca="1" si="96"/>
        <v>26408.793000000001</v>
      </c>
      <c r="I6543" s="14">
        <f ca="1">IF(ROW()=2, Table1[[#This Row],[Netto loon]], INDIRECT(ADDRESS(ROW()-1,COLUMN(F:F))))</f>
        <v>46832.206999999995</v>
      </c>
      <c r="J6543" s="6">
        <f ca="1">IF(ROW()=2, 0, Table1[[#This Row],[Belastbaar loon]]-INDIRECT(ADDRESS(ROW()-1,COLUMN(A:A))))</f>
        <v>10</v>
      </c>
      <c r="K6543" s="6">
        <f ca="1">Table1[[#This Row],[Netto loon]]-Table1[[#This Row],[Netto vorige schijf]]</f>
        <v>4.4500000000043656</v>
      </c>
      <c r="L6543" s="2">
        <f ca="1">(Table1[[#This Row],[Bruto tov vorige schijf]]-Table1[[#This Row],[Netto tov vorige schijf]])/MAX(Table1[[#This Row],[Bruto tov vorige schijf]],1)</f>
        <v>0.5549999999995634</v>
      </c>
    </row>
    <row r="6544" spans="1:12" x14ac:dyDescent="0.25">
      <c r="A6544" s="14">
        <v>73261</v>
      </c>
      <c r="B6544" s="6">
        <f>LoonHeffing2020(Table1[[#This Row],[Belastbaar loon]])</f>
        <v>27940.472999999998</v>
      </c>
      <c r="C6544" s="6">
        <f>AlgemeneHeffingsKorting2020(Table1[[#This Row],[Belastbaar loon]])</f>
        <v>0</v>
      </c>
      <c r="D6544" s="14">
        <f>ArbeidsKorting2020(Table1[[#This Row],[Belastbaar loon]])</f>
        <v>1520.5800000000002</v>
      </c>
      <c r="E6544" s="14">
        <f>MAX(Table1[[#This Row],[Loonheffing]]-Table1[[#This Row],[Algemene Heffingskorting]]-Table1[[#This Row],[Arbeidskorting]],0)</f>
        <v>26419.892999999996</v>
      </c>
      <c r="F6544" s="6">
        <f>Table1[[#This Row],[Belastbaar loon]]-Table1[[#This Row],[Belasting]]</f>
        <v>46841.107000000004</v>
      </c>
      <c r="G6544" s="2">
        <f>(Table1[[#This Row],[Belastbaar loon]]-Table1[[#This Row],[Netto loon]])/Table1[[#This Row],[Belastbaar loon]]</f>
        <v>0.36062697751873435</v>
      </c>
      <c r="H6544" s="14">
        <f t="shared" ca="1" si="96"/>
        <v>26414.343000000001</v>
      </c>
      <c r="I6544" s="14">
        <f ca="1">IF(ROW()=2, Table1[[#This Row],[Netto loon]], INDIRECT(ADDRESS(ROW()-1,COLUMN(F:F))))</f>
        <v>46836.656999999999</v>
      </c>
      <c r="J6544" s="6">
        <f ca="1">IF(ROW()=2, 0, Table1[[#This Row],[Belastbaar loon]]-INDIRECT(ADDRESS(ROW()-1,COLUMN(A:A))))</f>
        <v>10</v>
      </c>
      <c r="K6544" s="6">
        <f ca="1">Table1[[#This Row],[Netto loon]]-Table1[[#This Row],[Netto vorige schijf]]</f>
        <v>4.4500000000043656</v>
      </c>
      <c r="L6544" s="2">
        <f ca="1">(Table1[[#This Row],[Bruto tov vorige schijf]]-Table1[[#This Row],[Netto tov vorige schijf]])/MAX(Table1[[#This Row],[Bruto tov vorige schijf]],1)</f>
        <v>0.5549999999995634</v>
      </c>
    </row>
    <row r="6545" spans="1:12" x14ac:dyDescent="0.25">
      <c r="A6545" s="14">
        <v>73271</v>
      </c>
      <c r="B6545" s="6">
        <f>LoonHeffing2020(Table1[[#This Row],[Belastbaar loon]])</f>
        <v>27945.422999999999</v>
      </c>
      <c r="C6545" s="6">
        <f>AlgemeneHeffingsKorting2020(Table1[[#This Row],[Belastbaar loon]])</f>
        <v>0</v>
      </c>
      <c r="D6545" s="14">
        <f>ArbeidsKorting2020(Table1[[#This Row],[Belastbaar loon]])</f>
        <v>1519.98</v>
      </c>
      <c r="E6545" s="14">
        <f>MAX(Table1[[#This Row],[Loonheffing]]-Table1[[#This Row],[Algemene Heffingskorting]]-Table1[[#This Row],[Arbeidskorting]],0)</f>
        <v>26425.442999999999</v>
      </c>
      <c r="F6545" s="6">
        <f>Table1[[#This Row],[Belastbaar loon]]-Table1[[#This Row],[Belasting]]</f>
        <v>46845.557000000001</v>
      </c>
      <c r="G6545" s="2">
        <f>(Table1[[#This Row],[Belastbaar loon]]-Table1[[#This Row],[Netto loon]])/Table1[[#This Row],[Belastbaar loon]]</f>
        <v>0.36065350547965769</v>
      </c>
      <c r="H6545" s="14">
        <f t="shared" ca="1" si="96"/>
        <v>26419.892999999996</v>
      </c>
      <c r="I6545" s="14">
        <f ca="1">IF(ROW()=2, Table1[[#This Row],[Netto loon]], INDIRECT(ADDRESS(ROW()-1,COLUMN(F:F))))</f>
        <v>46841.107000000004</v>
      </c>
      <c r="J6545" s="6">
        <f ca="1">IF(ROW()=2, 0, Table1[[#This Row],[Belastbaar loon]]-INDIRECT(ADDRESS(ROW()-1,COLUMN(A:A))))</f>
        <v>10</v>
      </c>
      <c r="K6545" s="6">
        <f ca="1">Table1[[#This Row],[Netto loon]]-Table1[[#This Row],[Netto vorige schijf]]</f>
        <v>4.4499999999970896</v>
      </c>
      <c r="L6545" s="2">
        <f ca="1">(Table1[[#This Row],[Bruto tov vorige schijf]]-Table1[[#This Row],[Netto tov vorige schijf]])/MAX(Table1[[#This Row],[Bruto tov vorige schijf]],1)</f>
        <v>0.55500000000029104</v>
      </c>
    </row>
    <row r="6546" spans="1:12" x14ac:dyDescent="0.25">
      <c r="A6546" s="14">
        <v>73281</v>
      </c>
      <c r="B6546" s="6">
        <f>LoonHeffing2020(Table1[[#This Row],[Belastbaar loon]])</f>
        <v>27950.373</v>
      </c>
      <c r="C6546" s="6">
        <f>AlgemeneHeffingsKorting2020(Table1[[#This Row],[Belastbaar loon]])</f>
        <v>0</v>
      </c>
      <c r="D6546" s="14">
        <f>ArbeidsKorting2020(Table1[[#This Row],[Belastbaar loon]])</f>
        <v>1519.38</v>
      </c>
      <c r="E6546" s="14">
        <f>MAX(Table1[[#This Row],[Loonheffing]]-Table1[[#This Row],[Algemene Heffingskorting]]-Table1[[#This Row],[Arbeidskorting]],0)</f>
        <v>26430.992999999999</v>
      </c>
      <c r="F6546" s="6">
        <f>Table1[[#This Row],[Belastbaar loon]]-Table1[[#This Row],[Belasting]]</f>
        <v>46850.006999999998</v>
      </c>
      <c r="G6546" s="2">
        <f>(Table1[[#This Row],[Belastbaar loon]]-Table1[[#This Row],[Netto loon]])/Table1[[#This Row],[Belastbaar loon]]</f>
        <v>0.36068002620051587</v>
      </c>
      <c r="H6546" s="14">
        <f t="shared" ca="1" si="96"/>
        <v>26425.442999999999</v>
      </c>
      <c r="I6546" s="14">
        <f ca="1">IF(ROW()=2, Table1[[#This Row],[Netto loon]], INDIRECT(ADDRESS(ROW()-1,COLUMN(F:F))))</f>
        <v>46845.557000000001</v>
      </c>
      <c r="J6546" s="6">
        <f ca="1">IF(ROW()=2, 0, Table1[[#This Row],[Belastbaar loon]]-INDIRECT(ADDRESS(ROW()-1,COLUMN(A:A))))</f>
        <v>10</v>
      </c>
      <c r="K6546" s="6">
        <f ca="1">Table1[[#This Row],[Netto loon]]-Table1[[#This Row],[Netto vorige schijf]]</f>
        <v>4.4499999999970896</v>
      </c>
      <c r="L6546" s="2">
        <f ca="1">(Table1[[#This Row],[Bruto tov vorige schijf]]-Table1[[#This Row],[Netto tov vorige schijf]])/MAX(Table1[[#This Row],[Bruto tov vorige schijf]],1)</f>
        <v>0.55500000000029104</v>
      </c>
    </row>
    <row r="6547" spans="1:12" x14ac:dyDescent="0.25">
      <c r="A6547" s="14">
        <v>73291</v>
      </c>
      <c r="B6547" s="6">
        <f>LoonHeffing2020(Table1[[#This Row],[Belastbaar loon]])</f>
        <v>27955.323</v>
      </c>
      <c r="C6547" s="6">
        <f>AlgemeneHeffingsKorting2020(Table1[[#This Row],[Belastbaar loon]])</f>
        <v>0</v>
      </c>
      <c r="D6547" s="14">
        <f>ArbeidsKorting2020(Table1[[#This Row],[Belastbaar loon]])</f>
        <v>1518.78</v>
      </c>
      <c r="E6547" s="14">
        <f>MAX(Table1[[#This Row],[Loonheffing]]-Table1[[#This Row],[Algemene Heffingskorting]]-Table1[[#This Row],[Arbeidskorting]],0)</f>
        <v>26436.543000000001</v>
      </c>
      <c r="F6547" s="6">
        <f>Table1[[#This Row],[Belastbaar loon]]-Table1[[#This Row],[Belasting]]</f>
        <v>46854.456999999995</v>
      </c>
      <c r="G6547" s="2">
        <f>(Table1[[#This Row],[Belastbaar loon]]-Table1[[#This Row],[Netto loon]])/Table1[[#This Row],[Belastbaar loon]]</f>
        <v>0.36070653968427235</v>
      </c>
      <c r="H6547" s="14">
        <f t="shared" ca="1" si="96"/>
        <v>26430.992999999999</v>
      </c>
      <c r="I6547" s="14">
        <f ca="1">IF(ROW()=2, Table1[[#This Row],[Netto loon]], INDIRECT(ADDRESS(ROW()-1,COLUMN(F:F))))</f>
        <v>46850.006999999998</v>
      </c>
      <c r="J6547" s="6">
        <f ca="1">IF(ROW()=2, 0, Table1[[#This Row],[Belastbaar loon]]-INDIRECT(ADDRESS(ROW()-1,COLUMN(A:A))))</f>
        <v>10</v>
      </c>
      <c r="K6547" s="6">
        <f ca="1">Table1[[#This Row],[Netto loon]]-Table1[[#This Row],[Netto vorige schijf]]</f>
        <v>4.4499999999970896</v>
      </c>
      <c r="L6547" s="2">
        <f ca="1">(Table1[[#This Row],[Bruto tov vorige schijf]]-Table1[[#This Row],[Netto tov vorige schijf]])/MAX(Table1[[#This Row],[Bruto tov vorige schijf]],1)</f>
        <v>0.55500000000029104</v>
      </c>
    </row>
    <row r="6548" spans="1:12" x14ac:dyDescent="0.25">
      <c r="A6548" s="14">
        <v>73301</v>
      </c>
      <c r="B6548" s="6">
        <f>LoonHeffing2020(Table1[[#This Row],[Belastbaar loon]])</f>
        <v>27960.273000000001</v>
      </c>
      <c r="C6548" s="6">
        <f>AlgemeneHeffingsKorting2020(Table1[[#This Row],[Belastbaar loon]])</f>
        <v>0</v>
      </c>
      <c r="D6548" s="14">
        <f>ArbeidsKorting2020(Table1[[#This Row],[Belastbaar loon]])</f>
        <v>1518.18</v>
      </c>
      <c r="E6548" s="14">
        <f>MAX(Table1[[#This Row],[Loonheffing]]-Table1[[#This Row],[Algemene Heffingskorting]]-Table1[[#This Row],[Arbeidskorting]],0)</f>
        <v>26442.093000000001</v>
      </c>
      <c r="F6548" s="6">
        <f>Table1[[#This Row],[Belastbaar loon]]-Table1[[#This Row],[Belasting]]</f>
        <v>46858.906999999999</v>
      </c>
      <c r="G6548" s="2">
        <f>(Table1[[#This Row],[Belastbaar loon]]-Table1[[#This Row],[Netto loon]])/Table1[[#This Row],[Belastbaar loon]]</f>
        <v>0.36073304593388905</v>
      </c>
      <c r="H6548" s="14">
        <f t="shared" ca="1" si="96"/>
        <v>26436.543000000001</v>
      </c>
      <c r="I6548" s="14">
        <f ca="1">IF(ROW()=2, Table1[[#This Row],[Netto loon]], INDIRECT(ADDRESS(ROW()-1,COLUMN(F:F))))</f>
        <v>46854.456999999995</v>
      </c>
      <c r="J6548" s="6">
        <f ca="1">IF(ROW()=2, 0, Table1[[#This Row],[Belastbaar loon]]-INDIRECT(ADDRESS(ROW()-1,COLUMN(A:A))))</f>
        <v>10</v>
      </c>
      <c r="K6548" s="6">
        <f ca="1">Table1[[#This Row],[Netto loon]]-Table1[[#This Row],[Netto vorige schijf]]</f>
        <v>4.4500000000043656</v>
      </c>
      <c r="L6548" s="2">
        <f ca="1">(Table1[[#This Row],[Bruto tov vorige schijf]]-Table1[[#This Row],[Netto tov vorige schijf]])/MAX(Table1[[#This Row],[Bruto tov vorige schijf]],1)</f>
        <v>0.5549999999995634</v>
      </c>
    </row>
    <row r="6549" spans="1:12" x14ac:dyDescent="0.25">
      <c r="A6549" s="14">
        <v>73311</v>
      </c>
      <c r="B6549" s="6">
        <f>LoonHeffing2020(Table1[[#This Row],[Belastbaar loon]])</f>
        <v>27965.222999999998</v>
      </c>
      <c r="C6549" s="6">
        <f>AlgemeneHeffingsKorting2020(Table1[[#This Row],[Belastbaar loon]])</f>
        <v>0</v>
      </c>
      <c r="D6549" s="14">
        <f>ArbeidsKorting2020(Table1[[#This Row],[Belastbaar loon]])</f>
        <v>1517.5800000000002</v>
      </c>
      <c r="E6549" s="14">
        <f>MAX(Table1[[#This Row],[Loonheffing]]-Table1[[#This Row],[Algemene Heffingskorting]]-Table1[[#This Row],[Arbeidskorting]],0)</f>
        <v>26447.642999999996</v>
      </c>
      <c r="F6549" s="6">
        <f>Table1[[#This Row],[Belastbaar loon]]-Table1[[#This Row],[Belasting]]</f>
        <v>46863.357000000004</v>
      </c>
      <c r="G6549" s="2">
        <f>(Table1[[#This Row],[Belastbaar loon]]-Table1[[#This Row],[Netto loon]])/Table1[[#This Row],[Belastbaar loon]]</f>
        <v>0.36075954495232632</v>
      </c>
      <c r="H6549" s="14">
        <f t="shared" ca="1" si="96"/>
        <v>26442.093000000001</v>
      </c>
      <c r="I6549" s="14">
        <f ca="1">IF(ROW()=2, Table1[[#This Row],[Netto loon]], INDIRECT(ADDRESS(ROW()-1,COLUMN(F:F))))</f>
        <v>46858.906999999999</v>
      </c>
      <c r="J6549" s="6">
        <f ca="1">IF(ROW()=2, 0, Table1[[#This Row],[Belastbaar loon]]-INDIRECT(ADDRESS(ROW()-1,COLUMN(A:A))))</f>
        <v>10</v>
      </c>
      <c r="K6549" s="6">
        <f ca="1">Table1[[#This Row],[Netto loon]]-Table1[[#This Row],[Netto vorige schijf]]</f>
        <v>4.4500000000043656</v>
      </c>
      <c r="L6549" s="2">
        <f ca="1">(Table1[[#This Row],[Bruto tov vorige schijf]]-Table1[[#This Row],[Netto tov vorige schijf]])/MAX(Table1[[#This Row],[Bruto tov vorige schijf]],1)</f>
        <v>0.5549999999995634</v>
      </c>
    </row>
    <row r="6550" spans="1:12" x14ac:dyDescent="0.25">
      <c r="A6550" s="14">
        <v>73321</v>
      </c>
      <c r="B6550" s="6">
        <f>LoonHeffing2020(Table1[[#This Row],[Belastbaar loon]])</f>
        <v>27970.172999999999</v>
      </c>
      <c r="C6550" s="6">
        <f>AlgemeneHeffingsKorting2020(Table1[[#This Row],[Belastbaar loon]])</f>
        <v>0</v>
      </c>
      <c r="D6550" s="14">
        <f>ArbeidsKorting2020(Table1[[#This Row],[Belastbaar loon]])</f>
        <v>1516.98</v>
      </c>
      <c r="E6550" s="14">
        <f>MAX(Table1[[#This Row],[Loonheffing]]-Table1[[#This Row],[Algemene Heffingskorting]]-Table1[[#This Row],[Arbeidskorting]],0)</f>
        <v>26453.192999999999</v>
      </c>
      <c r="F6550" s="6">
        <f>Table1[[#This Row],[Belastbaar loon]]-Table1[[#This Row],[Belasting]]</f>
        <v>46867.807000000001</v>
      </c>
      <c r="G6550" s="2">
        <f>(Table1[[#This Row],[Belastbaar loon]]-Table1[[#This Row],[Netto loon]])/Table1[[#This Row],[Belastbaar loon]]</f>
        <v>0.36078603674254306</v>
      </c>
      <c r="H6550" s="14">
        <f t="shared" ca="1" si="96"/>
        <v>26447.642999999996</v>
      </c>
      <c r="I6550" s="14">
        <f ca="1">IF(ROW()=2, Table1[[#This Row],[Netto loon]], INDIRECT(ADDRESS(ROW()-1,COLUMN(F:F))))</f>
        <v>46863.357000000004</v>
      </c>
      <c r="J6550" s="6">
        <f ca="1">IF(ROW()=2, 0, Table1[[#This Row],[Belastbaar loon]]-INDIRECT(ADDRESS(ROW()-1,COLUMN(A:A))))</f>
        <v>10</v>
      </c>
      <c r="K6550" s="6">
        <f ca="1">Table1[[#This Row],[Netto loon]]-Table1[[#This Row],[Netto vorige schijf]]</f>
        <v>4.4499999999970896</v>
      </c>
      <c r="L6550" s="2">
        <f ca="1">(Table1[[#This Row],[Bruto tov vorige schijf]]-Table1[[#This Row],[Netto tov vorige schijf]])/MAX(Table1[[#This Row],[Bruto tov vorige schijf]],1)</f>
        <v>0.55500000000029104</v>
      </c>
    </row>
    <row r="6551" spans="1:12" x14ac:dyDescent="0.25">
      <c r="A6551" s="14">
        <v>73331</v>
      </c>
      <c r="B6551" s="6">
        <f>LoonHeffing2020(Table1[[#This Row],[Belastbaar loon]])</f>
        <v>27975.123</v>
      </c>
      <c r="C6551" s="6">
        <f>AlgemeneHeffingsKorting2020(Table1[[#This Row],[Belastbaar loon]])</f>
        <v>0</v>
      </c>
      <c r="D6551" s="14">
        <f>ArbeidsKorting2020(Table1[[#This Row],[Belastbaar loon]])</f>
        <v>1516.38</v>
      </c>
      <c r="E6551" s="14">
        <f>MAX(Table1[[#This Row],[Loonheffing]]-Table1[[#This Row],[Algemene Heffingskorting]]-Table1[[#This Row],[Arbeidskorting]],0)</f>
        <v>26458.742999999999</v>
      </c>
      <c r="F6551" s="6">
        <f>Table1[[#This Row],[Belastbaar loon]]-Table1[[#This Row],[Belasting]]</f>
        <v>46872.256999999998</v>
      </c>
      <c r="G6551" s="2">
        <f>(Table1[[#This Row],[Belastbaar loon]]-Table1[[#This Row],[Netto loon]])/Table1[[#This Row],[Belastbaar loon]]</f>
        <v>0.36081252130749619</v>
      </c>
      <c r="H6551" s="14">
        <f t="shared" ca="1" si="96"/>
        <v>26453.192999999999</v>
      </c>
      <c r="I6551" s="14">
        <f ca="1">IF(ROW()=2, Table1[[#This Row],[Netto loon]], INDIRECT(ADDRESS(ROW()-1,COLUMN(F:F))))</f>
        <v>46867.807000000001</v>
      </c>
      <c r="J6551" s="6">
        <f ca="1">IF(ROW()=2, 0, Table1[[#This Row],[Belastbaar loon]]-INDIRECT(ADDRESS(ROW()-1,COLUMN(A:A))))</f>
        <v>10</v>
      </c>
      <c r="K6551" s="6">
        <f ca="1">Table1[[#This Row],[Netto loon]]-Table1[[#This Row],[Netto vorige schijf]]</f>
        <v>4.4499999999970896</v>
      </c>
      <c r="L6551" s="2">
        <f ca="1">(Table1[[#This Row],[Bruto tov vorige schijf]]-Table1[[#This Row],[Netto tov vorige schijf]])/MAX(Table1[[#This Row],[Bruto tov vorige schijf]],1)</f>
        <v>0.55500000000029104</v>
      </c>
    </row>
    <row r="6552" spans="1:12" x14ac:dyDescent="0.25">
      <c r="A6552" s="14">
        <v>73341</v>
      </c>
      <c r="B6552" s="6">
        <f>LoonHeffing2020(Table1[[#This Row],[Belastbaar loon]])</f>
        <v>27980.073</v>
      </c>
      <c r="C6552" s="6">
        <f>AlgemeneHeffingsKorting2020(Table1[[#This Row],[Belastbaar loon]])</f>
        <v>0</v>
      </c>
      <c r="D6552" s="14">
        <f>ArbeidsKorting2020(Table1[[#This Row],[Belastbaar loon]])</f>
        <v>1515.78</v>
      </c>
      <c r="E6552" s="14">
        <f>MAX(Table1[[#This Row],[Loonheffing]]-Table1[[#This Row],[Algemene Heffingskorting]]-Table1[[#This Row],[Arbeidskorting]],0)</f>
        <v>26464.293000000001</v>
      </c>
      <c r="F6552" s="6">
        <f>Table1[[#This Row],[Belastbaar loon]]-Table1[[#This Row],[Belasting]]</f>
        <v>46876.706999999995</v>
      </c>
      <c r="G6552" s="2">
        <f>(Table1[[#This Row],[Belastbaar loon]]-Table1[[#This Row],[Netto loon]])/Table1[[#This Row],[Belastbaar loon]]</f>
        <v>0.36083899865014119</v>
      </c>
      <c r="H6552" s="14">
        <f t="shared" ca="1" si="96"/>
        <v>26458.742999999999</v>
      </c>
      <c r="I6552" s="14">
        <f ca="1">IF(ROW()=2, Table1[[#This Row],[Netto loon]], INDIRECT(ADDRESS(ROW()-1,COLUMN(F:F))))</f>
        <v>46872.256999999998</v>
      </c>
      <c r="J6552" s="6">
        <f ca="1">IF(ROW()=2, 0, Table1[[#This Row],[Belastbaar loon]]-INDIRECT(ADDRESS(ROW()-1,COLUMN(A:A))))</f>
        <v>10</v>
      </c>
      <c r="K6552" s="6">
        <f ca="1">Table1[[#This Row],[Netto loon]]-Table1[[#This Row],[Netto vorige schijf]]</f>
        <v>4.4499999999970896</v>
      </c>
      <c r="L6552" s="2">
        <f ca="1">(Table1[[#This Row],[Bruto tov vorige schijf]]-Table1[[#This Row],[Netto tov vorige schijf]])/MAX(Table1[[#This Row],[Bruto tov vorige schijf]],1)</f>
        <v>0.55500000000029104</v>
      </c>
    </row>
    <row r="6553" spans="1:12" x14ac:dyDescent="0.25">
      <c r="A6553" s="14">
        <v>73351</v>
      </c>
      <c r="B6553" s="6">
        <f>LoonHeffing2020(Table1[[#This Row],[Belastbaar loon]])</f>
        <v>27985.023000000001</v>
      </c>
      <c r="C6553" s="6">
        <f>AlgemeneHeffingsKorting2020(Table1[[#This Row],[Belastbaar loon]])</f>
        <v>0</v>
      </c>
      <c r="D6553" s="14">
        <f>ArbeidsKorting2020(Table1[[#This Row],[Belastbaar loon]])</f>
        <v>1515.18</v>
      </c>
      <c r="E6553" s="14">
        <f>MAX(Table1[[#This Row],[Loonheffing]]-Table1[[#This Row],[Algemene Heffingskorting]]-Table1[[#This Row],[Arbeidskorting]],0)</f>
        <v>26469.843000000001</v>
      </c>
      <c r="F6553" s="6">
        <f>Table1[[#This Row],[Belastbaar loon]]-Table1[[#This Row],[Belasting]]</f>
        <v>46881.156999999999</v>
      </c>
      <c r="G6553" s="2">
        <f>(Table1[[#This Row],[Belastbaar loon]]-Table1[[#This Row],[Netto loon]])/Table1[[#This Row],[Belastbaar loon]]</f>
        <v>0.36086546877343184</v>
      </c>
      <c r="H6553" s="14">
        <f t="shared" ca="1" si="96"/>
        <v>26464.293000000001</v>
      </c>
      <c r="I6553" s="14">
        <f ca="1">IF(ROW()=2, Table1[[#This Row],[Netto loon]], INDIRECT(ADDRESS(ROW()-1,COLUMN(F:F))))</f>
        <v>46876.706999999995</v>
      </c>
      <c r="J6553" s="6">
        <f ca="1">IF(ROW()=2, 0, Table1[[#This Row],[Belastbaar loon]]-INDIRECT(ADDRESS(ROW()-1,COLUMN(A:A))))</f>
        <v>10</v>
      </c>
      <c r="K6553" s="6">
        <f ca="1">Table1[[#This Row],[Netto loon]]-Table1[[#This Row],[Netto vorige schijf]]</f>
        <v>4.4500000000043656</v>
      </c>
      <c r="L6553" s="2">
        <f ca="1">(Table1[[#This Row],[Bruto tov vorige schijf]]-Table1[[#This Row],[Netto tov vorige schijf]])/MAX(Table1[[#This Row],[Bruto tov vorige schijf]],1)</f>
        <v>0.5549999999995634</v>
      </c>
    </row>
    <row r="6554" spans="1:12" x14ac:dyDescent="0.25">
      <c r="A6554" s="14">
        <v>73361</v>
      </c>
      <c r="B6554" s="6">
        <f>LoonHeffing2020(Table1[[#This Row],[Belastbaar loon]])</f>
        <v>27989.972999999998</v>
      </c>
      <c r="C6554" s="6">
        <f>AlgemeneHeffingsKorting2020(Table1[[#This Row],[Belastbaar loon]])</f>
        <v>0</v>
      </c>
      <c r="D6554" s="14">
        <f>ArbeidsKorting2020(Table1[[#This Row],[Belastbaar loon]])</f>
        <v>1514.5800000000002</v>
      </c>
      <c r="E6554" s="14">
        <f>MAX(Table1[[#This Row],[Loonheffing]]-Table1[[#This Row],[Algemene Heffingskorting]]-Table1[[#This Row],[Arbeidskorting]],0)</f>
        <v>26475.392999999996</v>
      </c>
      <c r="F6554" s="6">
        <f>Table1[[#This Row],[Belastbaar loon]]-Table1[[#This Row],[Belasting]]</f>
        <v>46885.607000000004</v>
      </c>
      <c r="G6554" s="2">
        <f>(Table1[[#This Row],[Belastbaar loon]]-Table1[[#This Row],[Netto loon]])/Table1[[#This Row],[Belastbaar loon]]</f>
        <v>0.36089193168032058</v>
      </c>
      <c r="H6554" s="14">
        <f t="shared" ref="H6554:H6617" ca="1" si="97">IF(ROW()=2, 0, INDIRECT(ADDRESS(ROW()-1,COLUMN(E:E))))</f>
        <v>26469.843000000001</v>
      </c>
      <c r="I6554" s="14">
        <f ca="1">IF(ROW()=2, Table1[[#This Row],[Netto loon]], INDIRECT(ADDRESS(ROW()-1,COLUMN(F:F))))</f>
        <v>46881.156999999999</v>
      </c>
      <c r="J6554" s="6">
        <f ca="1">IF(ROW()=2, 0, Table1[[#This Row],[Belastbaar loon]]-INDIRECT(ADDRESS(ROW()-1,COLUMN(A:A))))</f>
        <v>10</v>
      </c>
      <c r="K6554" s="6">
        <f ca="1">Table1[[#This Row],[Netto loon]]-Table1[[#This Row],[Netto vorige schijf]]</f>
        <v>4.4500000000043656</v>
      </c>
      <c r="L6554" s="2">
        <f ca="1">(Table1[[#This Row],[Bruto tov vorige schijf]]-Table1[[#This Row],[Netto tov vorige schijf]])/MAX(Table1[[#This Row],[Bruto tov vorige schijf]],1)</f>
        <v>0.5549999999995634</v>
      </c>
    </row>
    <row r="6555" spans="1:12" x14ac:dyDescent="0.25">
      <c r="A6555" s="14">
        <v>73371</v>
      </c>
      <c r="B6555" s="6">
        <f>LoonHeffing2020(Table1[[#This Row],[Belastbaar loon]])</f>
        <v>27994.922999999999</v>
      </c>
      <c r="C6555" s="6">
        <f>AlgemeneHeffingsKorting2020(Table1[[#This Row],[Belastbaar loon]])</f>
        <v>0</v>
      </c>
      <c r="D6555" s="14">
        <f>ArbeidsKorting2020(Table1[[#This Row],[Belastbaar loon]])</f>
        <v>1513.98</v>
      </c>
      <c r="E6555" s="14">
        <f>MAX(Table1[[#This Row],[Loonheffing]]-Table1[[#This Row],[Algemene Heffingskorting]]-Table1[[#This Row],[Arbeidskorting]],0)</f>
        <v>26480.942999999999</v>
      </c>
      <c r="F6555" s="6">
        <f>Table1[[#This Row],[Belastbaar loon]]-Table1[[#This Row],[Belasting]]</f>
        <v>46890.057000000001</v>
      </c>
      <c r="G6555" s="2">
        <f>(Table1[[#This Row],[Belastbaar loon]]-Table1[[#This Row],[Netto loon]])/Table1[[#This Row],[Belastbaar loon]]</f>
        <v>0.36091838737375803</v>
      </c>
      <c r="H6555" s="14">
        <f t="shared" ca="1" si="97"/>
        <v>26475.392999999996</v>
      </c>
      <c r="I6555" s="14">
        <f ca="1">IF(ROW()=2, Table1[[#This Row],[Netto loon]], INDIRECT(ADDRESS(ROW()-1,COLUMN(F:F))))</f>
        <v>46885.607000000004</v>
      </c>
      <c r="J6555" s="6">
        <f ca="1">IF(ROW()=2, 0, Table1[[#This Row],[Belastbaar loon]]-INDIRECT(ADDRESS(ROW()-1,COLUMN(A:A))))</f>
        <v>10</v>
      </c>
      <c r="K6555" s="6">
        <f ca="1">Table1[[#This Row],[Netto loon]]-Table1[[#This Row],[Netto vorige schijf]]</f>
        <v>4.4499999999970896</v>
      </c>
      <c r="L6555" s="2">
        <f ca="1">(Table1[[#This Row],[Bruto tov vorige schijf]]-Table1[[#This Row],[Netto tov vorige schijf]])/MAX(Table1[[#This Row],[Bruto tov vorige schijf]],1)</f>
        <v>0.55500000000029104</v>
      </c>
    </row>
    <row r="6556" spans="1:12" x14ac:dyDescent="0.25">
      <c r="A6556" s="14">
        <v>73381</v>
      </c>
      <c r="B6556" s="6">
        <f>LoonHeffing2020(Table1[[#This Row],[Belastbaar loon]])</f>
        <v>27999.873</v>
      </c>
      <c r="C6556" s="6">
        <f>AlgemeneHeffingsKorting2020(Table1[[#This Row],[Belastbaar loon]])</f>
        <v>0</v>
      </c>
      <c r="D6556" s="14">
        <f>ArbeidsKorting2020(Table1[[#This Row],[Belastbaar loon]])</f>
        <v>1513.38</v>
      </c>
      <c r="E6556" s="14">
        <f>MAX(Table1[[#This Row],[Loonheffing]]-Table1[[#This Row],[Algemene Heffingskorting]]-Table1[[#This Row],[Arbeidskorting]],0)</f>
        <v>26486.492999999999</v>
      </c>
      <c r="F6556" s="6">
        <f>Table1[[#This Row],[Belastbaar loon]]-Table1[[#This Row],[Belasting]]</f>
        <v>46894.506999999998</v>
      </c>
      <c r="G6556" s="2">
        <f>(Table1[[#This Row],[Belastbaar loon]]-Table1[[#This Row],[Netto loon]])/Table1[[#This Row],[Belastbaar loon]]</f>
        <v>0.36094483585669318</v>
      </c>
      <c r="H6556" s="14">
        <f t="shared" ca="1" si="97"/>
        <v>26480.942999999999</v>
      </c>
      <c r="I6556" s="14">
        <f ca="1">IF(ROW()=2, Table1[[#This Row],[Netto loon]], INDIRECT(ADDRESS(ROW()-1,COLUMN(F:F))))</f>
        <v>46890.057000000001</v>
      </c>
      <c r="J6556" s="6">
        <f ca="1">IF(ROW()=2, 0, Table1[[#This Row],[Belastbaar loon]]-INDIRECT(ADDRESS(ROW()-1,COLUMN(A:A))))</f>
        <v>10</v>
      </c>
      <c r="K6556" s="6">
        <f ca="1">Table1[[#This Row],[Netto loon]]-Table1[[#This Row],[Netto vorige schijf]]</f>
        <v>4.4499999999970896</v>
      </c>
      <c r="L6556" s="2">
        <f ca="1">(Table1[[#This Row],[Bruto tov vorige schijf]]-Table1[[#This Row],[Netto tov vorige schijf]])/MAX(Table1[[#This Row],[Bruto tov vorige schijf]],1)</f>
        <v>0.55500000000029104</v>
      </c>
    </row>
    <row r="6557" spans="1:12" x14ac:dyDescent="0.25">
      <c r="A6557" s="14">
        <v>73391</v>
      </c>
      <c r="B6557" s="6">
        <f>LoonHeffing2020(Table1[[#This Row],[Belastbaar loon]])</f>
        <v>28004.823</v>
      </c>
      <c r="C6557" s="6">
        <f>AlgemeneHeffingsKorting2020(Table1[[#This Row],[Belastbaar loon]])</f>
        <v>0</v>
      </c>
      <c r="D6557" s="14">
        <f>ArbeidsKorting2020(Table1[[#This Row],[Belastbaar loon]])</f>
        <v>1512.78</v>
      </c>
      <c r="E6557" s="14">
        <f>MAX(Table1[[#This Row],[Loonheffing]]-Table1[[#This Row],[Algemene Heffingskorting]]-Table1[[#This Row],[Arbeidskorting]],0)</f>
        <v>26492.043000000001</v>
      </c>
      <c r="F6557" s="6">
        <f>Table1[[#This Row],[Belastbaar loon]]-Table1[[#This Row],[Belasting]]</f>
        <v>46898.956999999995</v>
      </c>
      <c r="G6557" s="2">
        <f>(Table1[[#This Row],[Belastbaar loon]]-Table1[[#This Row],[Netto loon]])/Table1[[#This Row],[Belastbaar loon]]</f>
        <v>0.3609712771320735</v>
      </c>
      <c r="H6557" s="14">
        <f t="shared" ca="1" si="97"/>
        <v>26486.492999999999</v>
      </c>
      <c r="I6557" s="14">
        <f ca="1">IF(ROW()=2, Table1[[#This Row],[Netto loon]], INDIRECT(ADDRESS(ROW()-1,COLUMN(F:F))))</f>
        <v>46894.506999999998</v>
      </c>
      <c r="J6557" s="6">
        <f ca="1">IF(ROW()=2, 0, Table1[[#This Row],[Belastbaar loon]]-INDIRECT(ADDRESS(ROW()-1,COLUMN(A:A))))</f>
        <v>10</v>
      </c>
      <c r="K6557" s="6">
        <f ca="1">Table1[[#This Row],[Netto loon]]-Table1[[#This Row],[Netto vorige schijf]]</f>
        <v>4.4499999999970896</v>
      </c>
      <c r="L6557" s="2">
        <f ca="1">(Table1[[#This Row],[Bruto tov vorige schijf]]-Table1[[#This Row],[Netto tov vorige schijf]])/MAX(Table1[[#This Row],[Bruto tov vorige schijf]],1)</f>
        <v>0.55500000000029104</v>
      </c>
    </row>
    <row r="6558" spans="1:12" x14ac:dyDescent="0.25">
      <c r="A6558" s="14">
        <v>73401</v>
      </c>
      <c r="B6558" s="6">
        <f>LoonHeffing2020(Table1[[#This Row],[Belastbaar loon]])</f>
        <v>28009.773000000001</v>
      </c>
      <c r="C6558" s="6">
        <f>AlgemeneHeffingsKorting2020(Table1[[#This Row],[Belastbaar loon]])</f>
        <v>0</v>
      </c>
      <c r="D6558" s="14">
        <f>ArbeidsKorting2020(Table1[[#This Row],[Belastbaar loon]])</f>
        <v>1512.18</v>
      </c>
      <c r="E6558" s="14">
        <f>MAX(Table1[[#This Row],[Loonheffing]]-Table1[[#This Row],[Algemene Heffingskorting]]-Table1[[#This Row],[Arbeidskorting]],0)</f>
        <v>26497.593000000001</v>
      </c>
      <c r="F6558" s="6">
        <f>Table1[[#This Row],[Belastbaar loon]]-Table1[[#This Row],[Belasting]]</f>
        <v>46903.406999999999</v>
      </c>
      <c r="G6558" s="2">
        <f>(Table1[[#This Row],[Belastbaar loon]]-Table1[[#This Row],[Netto loon]])/Table1[[#This Row],[Belastbaar loon]]</f>
        <v>0.36099771120284468</v>
      </c>
      <c r="H6558" s="14">
        <f t="shared" ca="1" si="97"/>
        <v>26492.043000000001</v>
      </c>
      <c r="I6558" s="14">
        <f ca="1">IF(ROW()=2, Table1[[#This Row],[Netto loon]], INDIRECT(ADDRESS(ROW()-1,COLUMN(F:F))))</f>
        <v>46898.956999999995</v>
      </c>
      <c r="J6558" s="6">
        <f ca="1">IF(ROW()=2, 0, Table1[[#This Row],[Belastbaar loon]]-INDIRECT(ADDRESS(ROW()-1,COLUMN(A:A))))</f>
        <v>10</v>
      </c>
      <c r="K6558" s="6">
        <f ca="1">Table1[[#This Row],[Netto loon]]-Table1[[#This Row],[Netto vorige schijf]]</f>
        <v>4.4500000000043656</v>
      </c>
      <c r="L6558" s="2">
        <f ca="1">(Table1[[#This Row],[Bruto tov vorige schijf]]-Table1[[#This Row],[Netto tov vorige schijf]])/MAX(Table1[[#This Row],[Bruto tov vorige schijf]],1)</f>
        <v>0.5549999999995634</v>
      </c>
    </row>
    <row r="6559" spans="1:12" x14ac:dyDescent="0.25">
      <c r="A6559" s="14">
        <v>73411</v>
      </c>
      <c r="B6559" s="6">
        <f>LoonHeffing2020(Table1[[#This Row],[Belastbaar loon]])</f>
        <v>28014.722999999998</v>
      </c>
      <c r="C6559" s="6">
        <f>AlgemeneHeffingsKorting2020(Table1[[#This Row],[Belastbaar loon]])</f>
        <v>0</v>
      </c>
      <c r="D6559" s="14">
        <f>ArbeidsKorting2020(Table1[[#This Row],[Belastbaar loon]])</f>
        <v>1511.5800000000002</v>
      </c>
      <c r="E6559" s="14">
        <f>MAX(Table1[[#This Row],[Loonheffing]]-Table1[[#This Row],[Algemene Heffingskorting]]-Table1[[#This Row],[Arbeidskorting]],0)</f>
        <v>26503.142999999996</v>
      </c>
      <c r="F6559" s="6">
        <f>Table1[[#This Row],[Belastbaar loon]]-Table1[[#This Row],[Belasting]]</f>
        <v>46907.857000000004</v>
      </c>
      <c r="G6559" s="2">
        <f>(Table1[[#This Row],[Belastbaar loon]]-Table1[[#This Row],[Netto loon]])/Table1[[#This Row],[Belastbaar loon]]</f>
        <v>0.361024138071951</v>
      </c>
      <c r="H6559" s="14">
        <f t="shared" ca="1" si="97"/>
        <v>26497.593000000001</v>
      </c>
      <c r="I6559" s="14">
        <f ca="1">IF(ROW()=2, Table1[[#This Row],[Netto loon]], INDIRECT(ADDRESS(ROW()-1,COLUMN(F:F))))</f>
        <v>46903.406999999999</v>
      </c>
      <c r="J6559" s="6">
        <f ca="1">IF(ROW()=2, 0, Table1[[#This Row],[Belastbaar loon]]-INDIRECT(ADDRESS(ROW()-1,COLUMN(A:A))))</f>
        <v>10</v>
      </c>
      <c r="K6559" s="6">
        <f ca="1">Table1[[#This Row],[Netto loon]]-Table1[[#This Row],[Netto vorige schijf]]</f>
        <v>4.4500000000043656</v>
      </c>
      <c r="L6559" s="2">
        <f ca="1">(Table1[[#This Row],[Bruto tov vorige schijf]]-Table1[[#This Row],[Netto tov vorige schijf]])/MAX(Table1[[#This Row],[Bruto tov vorige schijf]],1)</f>
        <v>0.5549999999995634</v>
      </c>
    </row>
    <row r="6560" spans="1:12" x14ac:dyDescent="0.25">
      <c r="A6560" s="14">
        <v>73421</v>
      </c>
      <c r="B6560" s="6">
        <f>LoonHeffing2020(Table1[[#This Row],[Belastbaar loon]])</f>
        <v>28019.672999999999</v>
      </c>
      <c r="C6560" s="6">
        <f>AlgemeneHeffingsKorting2020(Table1[[#This Row],[Belastbaar loon]])</f>
        <v>0</v>
      </c>
      <c r="D6560" s="14">
        <f>ArbeidsKorting2020(Table1[[#This Row],[Belastbaar loon]])</f>
        <v>1510.98</v>
      </c>
      <c r="E6560" s="14">
        <f>MAX(Table1[[#This Row],[Loonheffing]]-Table1[[#This Row],[Algemene Heffingskorting]]-Table1[[#This Row],[Arbeidskorting]],0)</f>
        <v>26508.692999999999</v>
      </c>
      <c r="F6560" s="6">
        <f>Table1[[#This Row],[Belastbaar loon]]-Table1[[#This Row],[Belasting]]</f>
        <v>46912.307000000001</v>
      </c>
      <c r="G6560" s="2">
        <f>(Table1[[#This Row],[Belastbaar loon]]-Table1[[#This Row],[Netto loon]])/Table1[[#This Row],[Belastbaar loon]]</f>
        <v>0.3610505577423353</v>
      </c>
      <c r="H6560" s="14">
        <f t="shared" ca="1" si="97"/>
        <v>26503.142999999996</v>
      </c>
      <c r="I6560" s="14">
        <f ca="1">IF(ROW()=2, Table1[[#This Row],[Netto loon]], INDIRECT(ADDRESS(ROW()-1,COLUMN(F:F))))</f>
        <v>46907.857000000004</v>
      </c>
      <c r="J6560" s="6">
        <f ca="1">IF(ROW()=2, 0, Table1[[#This Row],[Belastbaar loon]]-INDIRECT(ADDRESS(ROW()-1,COLUMN(A:A))))</f>
        <v>10</v>
      </c>
      <c r="K6560" s="6">
        <f ca="1">Table1[[#This Row],[Netto loon]]-Table1[[#This Row],[Netto vorige schijf]]</f>
        <v>4.4499999999970896</v>
      </c>
      <c r="L6560" s="2">
        <f ca="1">(Table1[[#This Row],[Bruto tov vorige schijf]]-Table1[[#This Row],[Netto tov vorige schijf]])/MAX(Table1[[#This Row],[Bruto tov vorige schijf]],1)</f>
        <v>0.55500000000029104</v>
      </c>
    </row>
    <row r="6561" spans="1:12" x14ac:dyDescent="0.25">
      <c r="A6561" s="14">
        <v>73431</v>
      </c>
      <c r="B6561" s="6">
        <f>LoonHeffing2020(Table1[[#This Row],[Belastbaar loon]])</f>
        <v>28024.623</v>
      </c>
      <c r="C6561" s="6">
        <f>AlgemeneHeffingsKorting2020(Table1[[#This Row],[Belastbaar loon]])</f>
        <v>0</v>
      </c>
      <c r="D6561" s="14">
        <f>ArbeidsKorting2020(Table1[[#This Row],[Belastbaar loon]])</f>
        <v>1510.38</v>
      </c>
      <c r="E6561" s="14">
        <f>MAX(Table1[[#This Row],[Loonheffing]]-Table1[[#This Row],[Algemene Heffingskorting]]-Table1[[#This Row],[Arbeidskorting]],0)</f>
        <v>26514.242999999999</v>
      </c>
      <c r="F6561" s="6">
        <f>Table1[[#This Row],[Belastbaar loon]]-Table1[[#This Row],[Belasting]]</f>
        <v>46916.756999999998</v>
      </c>
      <c r="G6561" s="2">
        <f>(Table1[[#This Row],[Belastbaar loon]]-Table1[[#This Row],[Netto loon]])/Table1[[#This Row],[Belastbaar loon]]</f>
        <v>0.36107697021693835</v>
      </c>
      <c r="H6561" s="14">
        <f t="shared" ca="1" si="97"/>
        <v>26508.692999999999</v>
      </c>
      <c r="I6561" s="14">
        <f ca="1">IF(ROW()=2, Table1[[#This Row],[Netto loon]], INDIRECT(ADDRESS(ROW()-1,COLUMN(F:F))))</f>
        <v>46912.307000000001</v>
      </c>
      <c r="J6561" s="6">
        <f ca="1">IF(ROW()=2, 0, Table1[[#This Row],[Belastbaar loon]]-INDIRECT(ADDRESS(ROW()-1,COLUMN(A:A))))</f>
        <v>10</v>
      </c>
      <c r="K6561" s="6">
        <f ca="1">Table1[[#This Row],[Netto loon]]-Table1[[#This Row],[Netto vorige schijf]]</f>
        <v>4.4499999999970896</v>
      </c>
      <c r="L6561" s="2">
        <f ca="1">(Table1[[#This Row],[Bruto tov vorige schijf]]-Table1[[#This Row],[Netto tov vorige schijf]])/MAX(Table1[[#This Row],[Bruto tov vorige schijf]],1)</f>
        <v>0.55500000000029104</v>
      </c>
    </row>
    <row r="6562" spans="1:12" x14ac:dyDescent="0.25">
      <c r="A6562" s="14">
        <v>73441</v>
      </c>
      <c r="B6562" s="6">
        <f>LoonHeffing2020(Table1[[#This Row],[Belastbaar loon]])</f>
        <v>28029.573</v>
      </c>
      <c r="C6562" s="6">
        <f>AlgemeneHeffingsKorting2020(Table1[[#This Row],[Belastbaar loon]])</f>
        <v>0</v>
      </c>
      <c r="D6562" s="14">
        <f>ArbeidsKorting2020(Table1[[#This Row],[Belastbaar loon]])</f>
        <v>1509.78</v>
      </c>
      <c r="E6562" s="14">
        <f>MAX(Table1[[#This Row],[Loonheffing]]-Table1[[#This Row],[Algemene Heffingskorting]]-Table1[[#This Row],[Arbeidskorting]],0)</f>
        <v>26519.793000000001</v>
      </c>
      <c r="F6562" s="6">
        <f>Table1[[#This Row],[Belastbaar loon]]-Table1[[#This Row],[Belasting]]</f>
        <v>46921.206999999995</v>
      </c>
      <c r="G6562" s="2">
        <f>(Table1[[#This Row],[Belastbaar loon]]-Table1[[#This Row],[Netto loon]])/Table1[[#This Row],[Belastbaar loon]]</f>
        <v>0.3611033754986997</v>
      </c>
      <c r="H6562" s="14">
        <f t="shared" ca="1" si="97"/>
        <v>26514.242999999999</v>
      </c>
      <c r="I6562" s="14">
        <f ca="1">IF(ROW()=2, Table1[[#This Row],[Netto loon]], INDIRECT(ADDRESS(ROW()-1,COLUMN(F:F))))</f>
        <v>46916.756999999998</v>
      </c>
      <c r="J6562" s="6">
        <f ca="1">IF(ROW()=2, 0, Table1[[#This Row],[Belastbaar loon]]-INDIRECT(ADDRESS(ROW()-1,COLUMN(A:A))))</f>
        <v>10</v>
      </c>
      <c r="K6562" s="6">
        <f ca="1">Table1[[#This Row],[Netto loon]]-Table1[[#This Row],[Netto vorige schijf]]</f>
        <v>4.4499999999970896</v>
      </c>
      <c r="L6562" s="2">
        <f ca="1">(Table1[[#This Row],[Bruto tov vorige schijf]]-Table1[[#This Row],[Netto tov vorige schijf]])/MAX(Table1[[#This Row],[Bruto tov vorige schijf]],1)</f>
        <v>0.55500000000029104</v>
      </c>
    </row>
    <row r="6563" spans="1:12" x14ac:dyDescent="0.25">
      <c r="A6563" s="14">
        <v>73451</v>
      </c>
      <c r="B6563" s="6">
        <f>LoonHeffing2020(Table1[[#This Row],[Belastbaar loon]])</f>
        <v>28034.523000000001</v>
      </c>
      <c r="C6563" s="6">
        <f>AlgemeneHeffingsKorting2020(Table1[[#This Row],[Belastbaar loon]])</f>
        <v>0</v>
      </c>
      <c r="D6563" s="14">
        <f>ArbeidsKorting2020(Table1[[#This Row],[Belastbaar loon]])</f>
        <v>1509.18</v>
      </c>
      <c r="E6563" s="14">
        <f>MAX(Table1[[#This Row],[Loonheffing]]-Table1[[#This Row],[Algemene Heffingskorting]]-Table1[[#This Row],[Arbeidskorting]],0)</f>
        <v>26525.343000000001</v>
      </c>
      <c r="F6563" s="6">
        <f>Table1[[#This Row],[Belastbaar loon]]-Table1[[#This Row],[Belasting]]</f>
        <v>46925.656999999999</v>
      </c>
      <c r="G6563" s="2">
        <f>(Table1[[#This Row],[Belastbaar loon]]-Table1[[#This Row],[Netto loon]])/Table1[[#This Row],[Belastbaar loon]]</f>
        <v>0.36112977359055698</v>
      </c>
      <c r="H6563" s="14">
        <f t="shared" ca="1" si="97"/>
        <v>26519.793000000001</v>
      </c>
      <c r="I6563" s="14">
        <f ca="1">IF(ROW()=2, Table1[[#This Row],[Netto loon]], INDIRECT(ADDRESS(ROW()-1,COLUMN(F:F))))</f>
        <v>46921.206999999995</v>
      </c>
      <c r="J6563" s="6">
        <f ca="1">IF(ROW()=2, 0, Table1[[#This Row],[Belastbaar loon]]-INDIRECT(ADDRESS(ROW()-1,COLUMN(A:A))))</f>
        <v>10</v>
      </c>
      <c r="K6563" s="6">
        <f ca="1">Table1[[#This Row],[Netto loon]]-Table1[[#This Row],[Netto vorige schijf]]</f>
        <v>4.4500000000043656</v>
      </c>
      <c r="L6563" s="2">
        <f ca="1">(Table1[[#This Row],[Bruto tov vorige schijf]]-Table1[[#This Row],[Netto tov vorige schijf]])/MAX(Table1[[#This Row],[Bruto tov vorige schijf]],1)</f>
        <v>0.5549999999995634</v>
      </c>
    </row>
    <row r="6564" spans="1:12" x14ac:dyDescent="0.25">
      <c r="A6564" s="14">
        <v>73461</v>
      </c>
      <c r="B6564" s="6">
        <f>LoonHeffing2020(Table1[[#This Row],[Belastbaar loon]])</f>
        <v>28039.472999999998</v>
      </c>
      <c r="C6564" s="6">
        <f>AlgemeneHeffingsKorting2020(Table1[[#This Row],[Belastbaar loon]])</f>
        <v>0</v>
      </c>
      <c r="D6564" s="14">
        <f>ArbeidsKorting2020(Table1[[#This Row],[Belastbaar loon]])</f>
        <v>1508.5800000000002</v>
      </c>
      <c r="E6564" s="14">
        <f>MAX(Table1[[#This Row],[Loonheffing]]-Table1[[#This Row],[Algemene Heffingskorting]]-Table1[[#This Row],[Arbeidskorting]],0)</f>
        <v>26530.892999999996</v>
      </c>
      <c r="F6564" s="6">
        <f>Table1[[#This Row],[Belastbaar loon]]-Table1[[#This Row],[Belasting]]</f>
        <v>46930.107000000004</v>
      </c>
      <c r="G6564" s="2">
        <f>(Table1[[#This Row],[Belastbaar loon]]-Table1[[#This Row],[Netto loon]])/Table1[[#This Row],[Belastbaar loon]]</f>
        <v>0.36115616449544652</v>
      </c>
      <c r="H6564" s="14">
        <f t="shared" ca="1" si="97"/>
        <v>26525.343000000001</v>
      </c>
      <c r="I6564" s="14">
        <f ca="1">IF(ROW()=2, Table1[[#This Row],[Netto loon]], INDIRECT(ADDRESS(ROW()-1,COLUMN(F:F))))</f>
        <v>46925.656999999999</v>
      </c>
      <c r="J6564" s="6">
        <f ca="1">IF(ROW()=2, 0, Table1[[#This Row],[Belastbaar loon]]-INDIRECT(ADDRESS(ROW()-1,COLUMN(A:A))))</f>
        <v>10</v>
      </c>
      <c r="K6564" s="6">
        <f ca="1">Table1[[#This Row],[Netto loon]]-Table1[[#This Row],[Netto vorige schijf]]</f>
        <v>4.4500000000043656</v>
      </c>
      <c r="L6564" s="2">
        <f ca="1">(Table1[[#This Row],[Bruto tov vorige schijf]]-Table1[[#This Row],[Netto tov vorige schijf]])/MAX(Table1[[#This Row],[Bruto tov vorige schijf]],1)</f>
        <v>0.5549999999995634</v>
      </c>
    </row>
    <row r="6565" spans="1:12" x14ac:dyDescent="0.25">
      <c r="A6565" s="14">
        <v>73471</v>
      </c>
      <c r="B6565" s="6">
        <f>LoonHeffing2020(Table1[[#This Row],[Belastbaar loon]])</f>
        <v>28044.422999999999</v>
      </c>
      <c r="C6565" s="6">
        <f>AlgemeneHeffingsKorting2020(Table1[[#This Row],[Belastbaar loon]])</f>
        <v>0</v>
      </c>
      <c r="D6565" s="14">
        <f>ArbeidsKorting2020(Table1[[#This Row],[Belastbaar loon]])</f>
        <v>1507.98</v>
      </c>
      <c r="E6565" s="14">
        <f>MAX(Table1[[#This Row],[Loonheffing]]-Table1[[#This Row],[Algemene Heffingskorting]]-Table1[[#This Row],[Arbeidskorting]],0)</f>
        <v>26536.442999999999</v>
      </c>
      <c r="F6565" s="6">
        <f>Table1[[#This Row],[Belastbaar loon]]-Table1[[#This Row],[Belasting]]</f>
        <v>46934.557000000001</v>
      </c>
      <c r="G6565" s="2">
        <f>(Table1[[#This Row],[Belastbaar loon]]-Table1[[#This Row],[Netto loon]])/Table1[[#This Row],[Belastbaar loon]]</f>
        <v>0.36118254821630302</v>
      </c>
      <c r="H6565" s="14">
        <f t="shared" ca="1" si="97"/>
        <v>26530.892999999996</v>
      </c>
      <c r="I6565" s="14">
        <f ca="1">IF(ROW()=2, Table1[[#This Row],[Netto loon]], INDIRECT(ADDRESS(ROW()-1,COLUMN(F:F))))</f>
        <v>46930.107000000004</v>
      </c>
      <c r="J6565" s="6">
        <f ca="1">IF(ROW()=2, 0, Table1[[#This Row],[Belastbaar loon]]-INDIRECT(ADDRESS(ROW()-1,COLUMN(A:A))))</f>
        <v>10</v>
      </c>
      <c r="K6565" s="6">
        <f ca="1">Table1[[#This Row],[Netto loon]]-Table1[[#This Row],[Netto vorige schijf]]</f>
        <v>4.4499999999970896</v>
      </c>
      <c r="L6565" s="2">
        <f ca="1">(Table1[[#This Row],[Bruto tov vorige schijf]]-Table1[[#This Row],[Netto tov vorige schijf]])/MAX(Table1[[#This Row],[Bruto tov vorige schijf]],1)</f>
        <v>0.55500000000029104</v>
      </c>
    </row>
    <row r="6566" spans="1:12" x14ac:dyDescent="0.25">
      <c r="A6566" s="14">
        <v>73481</v>
      </c>
      <c r="B6566" s="6">
        <f>LoonHeffing2020(Table1[[#This Row],[Belastbaar loon]])</f>
        <v>28049.373</v>
      </c>
      <c r="C6566" s="6">
        <f>AlgemeneHeffingsKorting2020(Table1[[#This Row],[Belastbaar loon]])</f>
        <v>0</v>
      </c>
      <c r="D6566" s="14">
        <f>ArbeidsKorting2020(Table1[[#This Row],[Belastbaar loon]])</f>
        <v>1507.38</v>
      </c>
      <c r="E6566" s="14">
        <f>MAX(Table1[[#This Row],[Loonheffing]]-Table1[[#This Row],[Algemene Heffingskorting]]-Table1[[#This Row],[Arbeidskorting]],0)</f>
        <v>26541.992999999999</v>
      </c>
      <c r="F6566" s="6">
        <f>Table1[[#This Row],[Belastbaar loon]]-Table1[[#This Row],[Belasting]]</f>
        <v>46939.006999999998</v>
      </c>
      <c r="G6566" s="2">
        <f>(Table1[[#This Row],[Belastbaar loon]]-Table1[[#This Row],[Netto loon]])/Table1[[#This Row],[Belastbaar loon]]</f>
        <v>0.36120892475605942</v>
      </c>
      <c r="H6566" s="14">
        <f t="shared" ca="1" si="97"/>
        <v>26536.442999999999</v>
      </c>
      <c r="I6566" s="14">
        <f ca="1">IF(ROW()=2, Table1[[#This Row],[Netto loon]], INDIRECT(ADDRESS(ROW()-1,COLUMN(F:F))))</f>
        <v>46934.557000000001</v>
      </c>
      <c r="J6566" s="6">
        <f ca="1">IF(ROW()=2, 0, Table1[[#This Row],[Belastbaar loon]]-INDIRECT(ADDRESS(ROW()-1,COLUMN(A:A))))</f>
        <v>10</v>
      </c>
      <c r="K6566" s="6">
        <f ca="1">Table1[[#This Row],[Netto loon]]-Table1[[#This Row],[Netto vorige schijf]]</f>
        <v>4.4499999999970896</v>
      </c>
      <c r="L6566" s="2">
        <f ca="1">(Table1[[#This Row],[Bruto tov vorige schijf]]-Table1[[#This Row],[Netto tov vorige schijf]])/MAX(Table1[[#This Row],[Bruto tov vorige schijf]],1)</f>
        <v>0.55500000000029104</v>
      </c>
    </row>
    <row r="6567" spans="1:12" x14ac:dyDescent="0.25">
      <c r="A6567" s="14">
        <v>73491</v>
      </c>
      <c r="B6567" s="6">
        <f>LoonHeffing2020(Table1[[#This Row],[Belastbaar loon]])</f>
        <v>28054.323</v>
      </c>
      <c r="C6567" s="6">
        <f>AlgemeneHeffingsKorting2020(Table1[[#This Row],[Belastbaar loon]])</f>
        <v>0</v>
      </c>
      <c r="D6567" s="14">
        <f>ArbeidsKorting2020(Table1[[#This Row],[Belastbaar loon]])</f>
        <v>1506.78</v>
      </c>
      <c r="E6567" s="14">
        <f>MAX(Table1[[#This Row],[Loonheffing]]-Table1[[#This Row],[Algemene Heffingskorting]]-Table1[[#This Row],[Arbeidskorting]],0)</f>
        <v>26547.543000000001</v>
      </c>
      <c r="F6567" s="6">
        <f>Table1[[#This Row],[Belastbaar loon]]-Table1[[#This Row],[Belasting]]</f>
        <v>46943.456999999995</v>
      </c>
      <c r="G6567" s="2">
        <f>(Table1[[#This Row],[Belastbaar loon]]-Table1[[#This Row],[Netto loon]])/Table1[[#This Row],[Belastbaar loon]]</f>
        <v>0.36123529411764715</v>
      </c>
      <c r="H6567" s="14">
        <f t="shared" ca="1" si="97"/>
        <v>26541.992999999999</v>
      </c>
      <c r="I6567" s="14">
        <f ca="1">IF(ROW()=2, Table1[[#This Row],[Netto loon]], INDIRECT(ADDRESS(ROW()-1,COLUMN(F:F))))</f>
        <v>46939.006999999998</v>
      </c>
      <c r="J6567" s="6">
        <f ca="1">IF(ROW()=2, 0, Table1[[#This Row],[Belastbaar loon]]-INDIRECT(ADDRESS(ROW()-1,COLUMN(A:A))))</f>
        <v>10</v>
      </c>
      <c r="K6567" s="6">
        <f ca="1">Table1[[#This Row],[Netto loon]]-Table1[[#This Row],[Netto vorige schijf]]</f>
        <v>4.4499999999970896</v>
      </c>
      <c r="L6567" s="2">
        <f ca="1">(Table1[[#This Row],[Bruto tov vorige schijf]]-Table1[[#This Row],[Netto tov vorige schijf]])/MAX(Table1[[#This Row],[Bruto tov vorige schijf]],1)</f>
        <v>0.55500000000029104</v>
      </c>
    </row>
    <row r="6568" spans="1:12" x14ac:dyDescent="0.25">
      <c r="A6568" s="14">
        <v>73501</v>
      </c>
      <c r="B6568" s="6">
        <f>LoonHeffing2020(Table1[[#This Row],[Belastbaar loon]])</f>
        <v>28059.273000000001</v>
      </c>
      <c r="C6568" s="6">
        <f>AlgemeneHeffingsKorting2020(Table1[[#This Row],[Belastbaar loon]])</f>
        <v>0</v>
      </c>
      <c r="D6568" s="14">
        <f>ArbeidsKorting2020(Table1[[#This Row],[Belastbaar loon]])</f>
        <v>1506.18</v>
      </c>
      <c r="E6568" s="14">
        <f>MAX(Table1[[#This Row],[Loonheffing]]-Table1[[#This Row],[Algemene Heffingskorting]]-Table1[[#This Row],[Arbeidskorting]],0)</f>
        <v>26553.093000000001</v>
      </c>
      <c r="F6568" s="6">
        <f>Table1[[#This Row],[Belastbaar loon]]-Table1[[#This Row],[Belasting]]</f>
        <v>46947.906999999999</v>
      </c>
      <c r="G6568" s="2">
        <f>(Table1[[#This Row],[Belastbaar loon]]-Table1[[#This Row],[Netto loon]])/Table1[[#This Row],[Belastbaar loon]]</f>
        <v>0.36126165630399587</v>
      </c>
      <c r="H6568" s="14">
        <f t="shared" ca="1" si="97"/>
        <v>26547.543000000001</v>
      </c>
      <c r="I6568" s="14">
        <f ca="1">IF(ROW()=2, Table1[[#This Row],[Netto loon]], INDIRECT(ADDRESS(ROW()-1,COLUMN(F:F))))</f>
        <v>46943.456999999995</v>
      </c>
      <c r="J6568" s="6">
        <f ca="1">IF(ROW()=2, 0, Table1[[#This Row],[Belastbaar loon]]-INDIRECT(ADDRESS(ROW()-1,COLUMN(A:A))))</f>
        <v>10</v>
      </c>
      <c r="K6568" s="6">
        <f ca="1">Table1[[#This Row],[Netto loon]]-Table1[[#This Row],[Netto vorige schijf]]</f>
        <v>4.4500000000043656</v>
      </c>
      <c r="L6568" s="2">
        <f ca="1">(Table1[[#This Row],[Bruto tov vorige schijf]]-Table1[[#This Row],[Netto tov vorige schijf]])/MAX(Table1[[#This Row],[Bruto tov vorige schijf]],1)</f>
        <v>0.5549999999995634</v>
      </c>
    </row>
    <row r="6569" spans="1:12" x14ac:dyDescent="0.25">
      <c r="A6569" s="14">
        <v>73511</v>
      </c>
      <c r="B6569" s="6">
        <f>LoonHeffing2020(Table1[[#This Row],[Belastbaar loon]])</f>
        <v>28064.222999999998</v>
      </c>
      <c r="C6569" s="6">
        <f>AlgemeneHeffingsKorting2020(Table1[[#This Row],[Belastbaar loon]])</f>
        <v>0</v>
      </c>
      <c r="D6569" s="14">
        <f>ArbeidsKorting2020(Table1[[#This Row],[Belastbaar loon]])</f>
        <v>1505.5800000000002</v>
      </c>
      <c r="E6569" s="14">
        <f>MAX(Table1[[#This Row],[Loonheffing]]-Table1[[#This Row],[Algemene Heffingskorting]]-Table1[[#This Row],[Arbeidskorting]],0)</f>
        <v>26558.642999999996</v>
      </c>
      <c r="F6569" s="6">
        <f>Table1[[#This Row],[Belastbaar loon]]-Table1[[#This Row],[Belasting]]</f>
        <v>46952.357000000004</v>
      </c>
      <c r="G6569" s="2">
        <f>(Table1[[#This Row],[Belastbaar loon]]-Table1[[#This Row],[Netto loon]])/Table1[[#This Row],[Belastbaar loon]]</f>
        <v>0.36128801131803401</v>
      </c>
      <c r="H6569" s="14">
        <f t="shared" ca="1" si="97"/>
        <v>26553.093000000001</v>
      </c>
      <c r="I6569" s="14">
        <f ca="1">IF(ROW()=2, Table1[[#This Row],[Netto loon]], INDIRECT(ADDRESS(ROW()-1,COLUMN(F:F))))</f>
        <v>46947.906999999999</v>
      </c>
      <c r="J6569" s="6">
        <f ca="1">IF(ROW()=2, 0, Table1[[#This Row],[Belastbaar loon]]-INDIRECT(ADDRESS(ROW()-1,COLUMN(A:A))))</f>
        <v>10</v>
      </c>
      <c r="K6569" s="6">
        <f ca="1">Table1[[#This Row],[Netto loon]]-Table1[[#This Row],[Netto vorige schijf]]</f>
        <v>4.4500000000043656</v>
      </c>
      <c r="L6569" s="2">
        <f ca="1">(Table1[[#This Row],[Bruto tov vorige schijf]]-Table1[[#This Row],[Netto tov vorige schijf]])/MAX(Table1[[#This Row],[Bruto tov vorige schijf]],1)</f>
        <v>0.5549999999995634</v>
      </c>
    </row>
    <row r="6570" spans="1:12" x14ac:dyDescent="0.25">
      <c r="A6570" s="14">
        <v>73521</v>
      </c>
      <c r="B6570" s="6">
        <f>LoonHeffing2020(Table1[[#This Row],[Belastbaar loon]])</f>
        <v>28069.172999999999</v>
      </c>
      <c r="C6570" s="6">
        <f>AlgemeneHeffingsKorting2020(Table1[[#This Row],[Belastbaar loon]])</f>
        <v>0</v>
      </c>
      <c r="D6570" s="14">
        <f>ArbeidsKorting2020(Table1[[#This Row],[Belastbaar loon]])</f>
        <v>1504.98</v>
      </c>
      <c r="E6570" s="14">
        <f>MAX(Table1[[#This Row],[Loonheffing]]-Table1[[#This Row],[Algemene Heffingskorting]]-Table1[[#This Row],[Arbeidskorting]],0)</f>
        <v>26564.192999999999</v>
      </c>
      <c r="F6570" s="6">
        <f>Table1[[#This Row],[Belastbaar loon]]-Table1[[#This Row],[Belasting]]</f>
        <v>46956.807000000001</v>
      </c>
      <c r="G6570" s="2">
        <f>(Table1[[#This Row],[Belastbaar loon]]-Table1[[#This Row],[Netto loon]])/Table1[[#This Row],[Belastbaar loon]]</f>
        <v>0.36131435916268823</v>
      </c>
      <c r="H6570" s="14">
        <f t="shared" ca="1" si="97"/>
        <v>26558.642999999996</v>
      </c>
      <c r="I6570" s="14">
        <f ca="1">IF(ROW()=2, Table1[[#This Row],[Netto loon]], INDIRECT(ADDRESS(ROW()-1,COLUMN(F:F))))</f>
        <v>46952.357000000004</v>
      </c>
      <c r="J6570" s="6">
        <f ca="1">IF(ROW()=2, 0, Table1[[#This Row],[Belastbaar loon]]-INDIRECT(ADDRESS(ROW()-1,COLUMN(A:A))))</f>
        <v>10</v>
      </c>
      <c r="K6570" s="6">
        <f ca="1">Table1[[#This Row],[Netto loon]]-Table1[[#This Row],[Netto vorige schijf]]</f>
        <v>4.4499999999970896</v>
      </c>
      <c r="L6570" s="2">
        <f ca="1">(Table1[[#This Row],[Bruto tov vorige schijf]]-Table1[[#This Row],[Netto tov vorige schijf]])/MAX(Table1[[#This Row],[Bruto tov vorige schijf]],1)</f>
        <v>0.55500000000029104</v>
      </c>
    </row>
    <row r="6571" spans="1:12" x14ac:dyDescent="0.25">
      <c r="A6571" s="14">
        <v>73531</v>
      </c>
      <c r="B6571" s="6">
        <f>LoonHeffing2020(Table1[[#This Row],[Belastbaar loon]])</f>
        <v>28074.123</v>
      </c>
      <c r="C6571" s="6">
        <f>AlgemeneHeffingsKorting2020(Table1[[#This Row],[Belastbaar loon]])</f>
        <v>0</v>
      </c>
      <c r="D6571" s="14">
        <f>ArbeidsKorting2020(Table1[[#This Row],[Belastbaar loon]])</f>
        <v>1504.38</v>
      </c>
      <c r="E6571" s="14">
        <f>MAX(Table1[[#This Row],[Loonheffing]]-Table1[[#This Row],[Algemene Heffingskorting]]-Table1[[#This Row],[Arbeidskorting]],0)</f>
        <v>26569.742999999999</v>
      </c>
      <c r="F6571" s="6">
        <f>Table1[[#This Row],[Belastbaar loon]]-Table1[[#This Row],[Belasting]]</f>
        <v>46961.256999999998</v>
      </c>
      <c r="G6571" s="2">
        <f>(Table1[[#This Row],[Belastbaar loon]]-Table1[[#This Row],[Netto loon]])/Table1[[#This Row],[Belastbaar loon]]</f>
        <v>0.36134069984088346</v>
      </c>
      <c r="H6571" s="14">
        <f t="shared" ca="1" si="97"/>
        <v>26564.192999999999</v>
      </c>
      <c r="I6571" s="14">
        <f ca="1">IF(ROW()=2, Table1[[#This Row],[Netto loon]], INDIRECT(ADDRESS(ROW()-1,COLUMN(F:F))))</f>
        <v>46956.807000000001</v>
      </c>
      <c r="J6571" s="6">
        <f ca="1">IF(ROW()=2, 0, Table1[[#This Row],[Belastbaar loon]]-INDIRECT(ADDRESS(ROW()-1,COLUMN(A:A))))</f>
        <v>10</v>
      </c>
      <c r="K6571" s="6">
        <f ca="1">Table1[[#This Row],[Netto loon]]-Table1[[#This Row],[Netto vorige schijf]]</f>
        <v>4.4499999999970896</v>
      </c>
      <c r="L6571" s="2">
        <f ca="1">(Table1[[#This Row],[Bruto tov vorige schijf]]-Table1[[#This Row],[Netto tov vorige schijf]])/MAX(Table1[[#This Row],[Bruto tov vorige schijf]],1)</f>
        <v>0.55500000000029104</v>
      </c>
    </row>
    <row r="6572" spans="1:12" x14ac:dyDescent="0.25">
      <c r="A6572" s="14">
        <v>73541</v>
      </c>
      <c r="B6572" s="6">
        <f>LoonHeffing2020(Table1[[#This Row],[Belastbaar loon]])</f>
        <v>28079.073</v>
      </c>
      <c r="C6572" s="6">
        <f>AlgemeneHeffingsKorting2020(Table1[[#This Row],[Belastbaar loon]])</f>
        <v>0</v>
      </c>
      <c r="D6572" s="14">
        <f>ArbeidsKorting2020(Table1[[#This Row],[Belastbaar loon]])</f>
        <v>1503.78</v>
      </c>
      <c r="E6572" s="14">
        <f>MAX(Table1[[#This Row],[Loonheffing]]-Table1[[#This Row],[Algemene Heffingskorting]]-Table1[[#This Row],[Arbeidskorting]],0)</f>
        <v>26575.293000000001</v>
      </c>
      <c r="F6572" s="6">
        <f>Table1[[#This Row],[Belastbaar loon]]-Table1[[#This Row],[Belasting]]</f>
        <v>46965.706999999995</v>
      </c>
      <c r="G6572" s="2">
        <f>(Table1[[#This Row],[Belastbaar loon]]-Table1[[#This Row],[Netto loon]])/Table1[[#This Row],[Belastbaar loon]]</f>
        <v>0.36136703335554321</v>
      </c>
      <c r="H6572" s="14">
        <f t="shared" ca="1" si="97"/>
        <v>26569.742999999999</v>
      </c>
      <c r="I6572" s="14">
        <f ca="1">IF(ROW()=2, Table1[[#This Row],[Netto loon]], INDIRECT(ADDRESS(ROW()-1,COLUMN(F:F))))</f>
        <v>46961.256999999998</v>
      </c>
      <c r="J6572" s="6">
        <f ca="1">IF(ROW()=2, 0, Table1[[#This Row],[Belastbaar loon]]-INDIRECT(ADDRESS(ROW()-1,COLUMN(A:A))))</f>
        <v>10</v>
      </c>
      <c r="K6572" s="6">
        <f ca="1">Table1[[#This Row],[Netto loon]]-Table1[[#This Row],[Netto vorige schijf]]</f>
        <v>4.4499999999970896</v>
      </c>
      <c r="L6572" s="2">
        <f ca="1">(Table1[[#This Row],[Bruto tov vorige schijf]]-Table1[[#This Row],[Netto tov vorige schijf]])/MAX(Table1[[#This Row],[Bruto tov vorige schijf]],1)</f>
        <v>0.55500000000029104</v>
      </c>
    </row>
    <row r="6573" spans="1:12" x14ac:dyDescent="0.25">
      <c r="A6573" s="14">
        <v>73551</v>
      </c>
      <c r="B6573" s="6">
        <f>LoonHeffing2020(Table1[[#This Row],[Belastbaar loon]])</f>
        <v>28084.023000000001</v>
      </c>
      <c r="C6573" s="6">
        <f>AlgemeneHeffingsKorting2020(Table1[[#This Row],[Belastbaar loon]])</f>
        <v>0</v>
      </c>
      <c r="D6573" s="14">
        <f>ArbeidsKorting2020(Table1[[#This Row],[Belastbaar loon]])</f>
        <v>1503.18</v>
      </c>
      <c r="E6573" s="14">
        <f>MAX(Table1[[#This Row],[Loonheffing]]-Table1[[#This Row],[Algemene Heffingskorting]]-Table1[[#This Row],[Arbeidskorting]],0)</f>
        <v>26580.843000000001</v>
      </c>
      <c r="F6573" s="6">
        <f>Table1[[#This Row],[Belastbaar loon]]-Table1[[#This Row],[Belasting]]</f>
        <v>46970.156999999999</v>
      </c>
      <c r="G6573" s="2">
        <f>(Table1[[#This Row],[Belastbaar loon]]-Table1[[#This Row],[Netto loon]])/Table1[[#This Row],[Belastbaar loon]]</f>
        <v>0.3613933597095893</v>
      </c>
      <c r="H6573" s="14">
        <f t="shared" ca="1" si="97"/>
        <v>26575.293000000001</v>
      </c>
      <c r="I6573" s="14">
        <f ca="1">IF(ROW()=2, Table1[[#This Row],[Netto loon]], INDIRECT(ADDRESS(ROW()-1,COLUMN(F:F))))</f>
        <v>46965.706999999995</v>
      </c>
      <c r="J6573" s="6">
        <f ca="1">IF(ROW()=2, 0, Table1[[#This Row],[Belastbaar loon]]-INDIRECT(ADDRESS(ROW()-1,COLUMN(A:A))))</f>
        <v>10</v>
      </c>
      <c r="K6573" s="6">
        <f ca="1">Table1[[#This Row],[Netto loon]]-Table1[[#This Row],[Netto vorige schijf]]</f>
        <v>4.4500000000043656</v>
      </c>
      <c r="L6573" s="2">
        <f ca="1">(Table1[[#This Row],[Bruto tov vorige schijf]]-Table1[[#This Row],[Netto tov vorige schijf]])/MAX(Table1[[#This Row],[Bruto tov vorige schijf]],1)</f>
        <v>0.5549999999995634</v>
      </c>
    </row>
    <row r="6574" spans="1:12" x14ac:dyDescent="0.25">
      <c r="A6574" s="14">
        <v>73561</v>
      </c>
      <c r="B6574" s="6">
        <f>LoonHeffing2020(Table1[[#This Row],[Belastbaar loon]])</f>
        <v>28088.972999999998</v>
      </c>
      <c r="C6574" s="6">
        <f>AlgemeneHeffingsKorting2020(Table1[[#This Row],[Belastbaar loon]])</f>
        <v>0</v>
      </c>
      <c r="D6574" s="14">
        <f>ArbeidsKorting2020(Table1[[#This Row],[Belastbaar loon]])</f>
        <v>1502.5800000000002</v>
      </c>
      <c r="E6574" s="14">
        <f>MAX(Table1[[#This Row],[Loonheffing]]-Table1[[#This Row],[Algemene Heffingskorting]]-Table1[[#This Row],[Arbeidskorting]],0)</f>
        <v>26586.392999999996</v>
      </c>
      <c r="F6574" s="6">
        <f>Table1[[#This Row],[Belastbaar loon]]-Table1[[#This Row],[Belasting]]</f>
        <v>46974.607000000004</v>
      </c>
      <c r="G6574" s="2">
        <f>(Table1[[#This Row],[Belastbaar loon]]-Table1[[#This Row],[Netto loon]])/Table1[[#This Row],[Belastbaar loon]]</f>
        <v>0.36141967890594195</v>
      </c>
      <c r="H6574" s="14">
        <f t="shared" ca="1" si="97"/>
        <v>26580.843000000001</v>
      </c>
      <c r="I6574" s="14">
        <f ca="1">IF(ROW()=2, Table1[[#This Row],[Netto loon]], INDIRECT(ADDRESS(ROW()-1,COLUMN(F:F))))</f>
        <v>46970.156999999999</v>
      </c>
      <c r="J6574" s="6">
        <f ca="1">IF(ROW()=2, 0, Table1[[#This Row],[Belastbaar loon]]-INDIRECT(ADDRESS(ROW()-1,COLUMN(A:A))))</f>
        <v>10</v>
      </c>
      <c r="K6574" s="6">
        <f ca="1">Table1[[#This Row],[Netto loon]]-Table1[[#This Row],[Netto vorige schijf]]</f>
        <v>4.4500000000043656</v>
      </c>
      <c r="L6574" s="2">
        <f ca="1">(Table1[[#This Row],[Bruto tov vorige schijf]]-Table1[[#This Row],[Netto tov vorige schijf]])/MAX(Table1[[#This Row],[Bruto tov vorige schijf]],1)</f>
        <v>0.5549999999995634</v>
      </c>
    </row>
    <row r="6575" spans="1:12" x14ac:dyDescent="0.25">
      <c r="A6575" s="14">
        <v>73571</v>
      </c>
      <c r="B6575" s="6">
        <f>LoonHeffing2020(Table1[[#This Row],[Belastbaar loon]])</f>
        <v>28093.922999999999</v>
      </c>
      <c r="C6575" s="6">
        <f>AlgemeneHeffingsKorting2020(Table1[[#This Row],[Belastbaar loon]])</f>
        <v>0</v>
      </c>
      <c r="D6575" s="14">
        <f>ArbeidsKorting2020(Table1[[#This Row],[Belastbaar loon]])</f>
        <v>1501.98</v>
      </c>
      <c r="E6575" s="14">
        <f>MAX(Table1[[#This Row],[Loonheffing]]-Table1[[#This Row],[Algemene Heffingskorting]]-Table1[[#This Row],[Arbeidskorting]],0)</f>
        <v>26591.942999999999</v>
      </c>
      <c r="F6575" s="6">
        <f>Table1[[#This Row],[Belastbaar loon]]-Table1[[#This Row],[Belasting]]</f>
        <v>46979.057000000001</v>
      </c>
      <c r="G6575" s="2">
        <f>(Table1[[#This Row],[Belastbaar loon]]-Table1[[#This Row],[Netto loon]])/Table1[[#This Row],[Belastbaar loon]]</f>
        <v>0.36144599094752006</v>
      </c>
      <c r="H6575" s="14">
        <f t="shared" ca="1" si="97"/>
        <v>26586.392999999996</v>
      </c>
      <c r="I6575" s="14">
        <f ca="1">IF(ROW()=2, Table1[[#This Row],[Netto loon]], INDIRECT(ADDRESS(ROW()-1,COLUMN(F:F))))</f>
        <v>46974.607000000004</v>
      </c>
      <c r="J6575" s="6">
        <f ca="1">IF(ROW()=2, 0, Table1[[#This Row],[Belastbaar loon]]-INDIRECT(ADDRESS(ROW()-1,COLUMN(A:A))))</f>
        <v>10</v>
      </c>
      <c r="K6575" s="6">
        <f ca="1">Table1[[#This Row],[Netto loon]]-Table1[[#This Row],[Netto vorige schijf]]</f>
        <v>4.4499999999970896</v>
      </c>
      <c r="L6575" s="2">
        <f ca="1">(Table1[[#This Row],[Bruto tov vorige schijf]]-Table1[[#This Row],[Netto tov vorige schijf]])/MAX(Table1[[#This Row],[Bruto tov vorige schijf]],1)</f>
        <v>0.55500000000029104</v>
      </c>
    </row>
    <row r="6576" spans="1:12" x14ac:dyDescent="0.25">
      <c r="A6576" s="14">
        <v>73581</v>
      </c>
      <c r="B6576" s="6">
        <f>LoonHeffing2020(Table1[[#This Row],[Belastbaar loon]])</f>
        <v>28098.873</v>
      </c>
      <c r="C6576" s="6">
        <f>AlgemeneHeffingsKorting2020(Table1[[#This Row],[Belastbaar loon]])</f>
        <v>0</v>
      </c>
      <c r="D6576" s="14">
        <f>ArbeidsKorting2020(Table1[[#This Row],[Belastbaar loon]])</f>
        <v>1501.38</v>
      </c>
      <c r="E6576" s="14">
        <f>MAX(Table1[[#This Row],[Loonheffing]]-Table1[[#This Row],[Algemene Heffingskorting]]-Table1[[#This Row],[Arbeidskorting]],0)</f>
        <v>26597.492999999999</v>
      </c>
      <c r="F6576" s="6">
        <f>Table1[[#This Row],[Belastbaar loon]]-Table1[[#This Row],[Belasting]]</f>
        <v>46983.506999999998</v>
      </c>
      <c r="G6576" s="2">
        <f>(Table1[[#This Row],[Belastbaar loon]]-Table1[[#This Row],[Netto loon]])/Table1[[#This Row],[Belastbaar loon]]</f>
        <v>0.36147229583724061</v>
      </c>
      <c r="H6576" s="14">
        <f t="shared" ca="1" si="97"/>
        <v>26591.942999999999</v>
      </c>
      <c r="I6576" s="14">
        <f ca="1">IF(ROW()=2, Table1[[#This Row],[Netto loon]], INDIRECT(ADDRESS(ROW()-1,COLUMN(F:F))))</f>
        <v>46979.057000000001</v>
      </c>
      <c r="J6576" s="6">
        <f ca="1">IF(ROW()=2, 0, Table1[[#This Row],[Belastbaar loon]]-INDIRECT(ADDRESS(ROW()-1,COLUMN(A:A))))</f>
        <v>10</v>
      </c>
      <c r="K6576" s="6">
        <f ca="1">Table1[[#This Row],[Netto loon]]-Table1[[#This Row],[Netto vorige schijf]]</f>
        <v>4.4499999999970896</v>
      </c>
      <c r="L6576" s="2">
        <f ca="1">(Table1[[#This Row],[Bruto tov vorige schijf]]-Table1[[#This Row],[Netto tov vorige schijf]])/MAX(Table1[[#This Row],[Bruto tov vorige schijf]],1)</f>
        <v>0.55500000000029104</v>
      </c>
    </row>
    <row r="6577" spans="1:12" x14ac:dyDescent="0.25">
      <c r="A6577" s="14">
        <v>73591</v>
      </c>
      <c r="B6577" s="6">
        <f>LoonHeffing2020(Table1[[#This Row],[Belastbaar loon]])</f>
        <v>28103.823</v>
      </c>
      <c r="C6577" s="6">
        <f>AlgemeneHeffingsKorting2020(Table1[[#This Row],[Belastbaar loon]])</f>
        <v>0</v>
      </c>
      <c r="D6577" s="14">
        <f>ArbeidsKorting2020(Table1[[#This Row],[Belastbaar loon]])</f>
        <v>1500.78</v>
      </c>
      <c r="E6577" s="14">
        <f>MAX(Table1[[#This Row],[Loonheffing]]-Table1[[#This Row],[Algemene Heffingskorting]]-Table1[[#This Row],[Arbeidskorting]],0)</f>
        <v>26603.043000000001</v>
      </c>
      <c r="F6577" s="6">
        <f>Table1[[#This Row],[Belastbaar loon]]-Table1[[#This Row],[Belasting]]</f>
        <v>46987.956999999995</v>
      </c>
      <c r="G6577" s="2">
        <f>(Table1[[#This Row],[Belastbaar loon]]-Table1[[#This Row],[Netto loon]])/Table1[[#This Row],[Belastbaar loon]]</f>
        <v>0.36149859357801911</v>
      </c>
      <c r="H6577" s="14">
        <f t="shared" ca="1" si="97"/>
        <v>26597.492999999999</v>
      </c>
      <c r="I6577" s="14">
        <f ca="1">IF(ROW()=2, Table1[[#This Row],[Netto loon]], INDIRECT(ADDRESS(ROW()-1,COLUMN(F:F))))</f>
        <v>46983.506999999998</v>
      </c>
      <c r="J6577" s="6">
        <f ca="1">IF(ROW()=2, 0, Table1[[#This Row],[Belastbaar loon]]-INDIRECT(ADDRESS(ROW()-1,COLUMN(A:A))))</f>
        <v>10</v>
      </c>
      <c r="K6577" s="6">
        <f ca="1">Table1[[#This Row],[Netto loon]]-Table1[[#This Row],[Netto vorige schijf]]</f>
        <v>4.4499999999970896</v>
      </c>
      <c r="L6577" s="2">
        <f ca="1">(Table1[[#This Row],[Bruto tov vorige schijf]]-Table1[[#This Row],[Netto tov vorige schijf]])/MAX(Table1[[#This Row],[Bruto tov vorige schijf]],1)</f>
        <v>0.55500000000029104</v>
      </c>
    </row>
    <row r="6578" spans="1:12" x14ac:dyDescent="0.25">
      <c r="A6578" s="14">
        <v>73601</v>
      </c>
      <c r="B6578" s="6">
        <f>LoonHeffing2020(Table1[[#This Row],[Belastbaar loon]])</f>
        <v>28108.773000000001</v>
      </c>
      <c r="C6578" s="6">
        <f>AlgemeneHeffingsKorting2020(Table1[[#This Row],[Belastbaar loon]])</f>
        <v>0</v>
      </c>
      <c r="D6578" s="14">
        <f>ArbeidsKorting2020(Table1[[#This Row],[Belastbaar loon]])</f>
        <v>1500.18</v>
      </c>
      <c r="E6578" s="14">
        <f>MAX(Table1[[#This Row],[Loonheffing]]-Table1[[#This Row],[Algemene Heffingskorting]]-Table1[[#This Row],[Arbeidskorting]],0)</f>
        <v>26608.593000000001</v>
      </c>
      <c r="F6578" s="6">
        <f>Table1[[#This Row],[Belastbaar loon]]-Table1[[#This Row],[Belasting]]</f>
        <v>46992.406999999999</v>
      </c>
      <c r="G6578" s="2">
        <f>(Table1[[#This Row],[Belastbaar loon]]-Table1[[#This Row],[Netto loon]])/Table1[[#This Row],[Belastbaar loon]]</f>
        <v>0.3615248841727694</v>
      </c>
      <c r="H6578" s="14">
        <f t="shared" ca="1" si="97"/>
        <v>26603.043000000001</v>
      </c>
      <c r="I6578" s="14">
        <f ca="1">IF(ROW()=2, Table1[[#This Row],[Netto loon]], INDIRECT(ADDRESS(ROW()-1,COLUMN(F:F))))</f>
        <v>46987.956999999995</v>
      </c>
      <c r="J6578" s="6">
        <f ca="1">IF(ROW()=2, 0, Table1[[#This Row],[Belastbaar loon]]-INDIRECT(ADDRESS(ROW()-1,COLUMN(A:A))))</f>
        <v>10</v>
      </c>
      <c r="K6578" s="6">
        <f ca="1">Table1[[#This Row],[Netto loon]]-Table1[[#This Row],[Netto vorige schijf]]</f>
        <v>4.4500000000043656</v>
      </c>
      <c r="L6578" s="2">
        <f ca="1">(Table1[[#This Row],[Bruto tov vorige schijf]]-Table1[[#This Row],[Netto tov vorige schijf]])/MAX(Table1[[#This Row],[Bruto tov vorige schijf]],1)</f>
        <v>0.5549999999995634</v>
      </c>
    </row>
    <row r="6579" spans="1:12" x14ac:dyDescent="0.25">
      <c r="A6579" s="14">
        <v>73611</v>
      </c>
      <c r="B6579" s="6">
        <f>LoonHeffing2020(Table1[[#This Row],[Belastbaar loon]])</f>
        <v>28113.722999999998</v>
      </c>
      <c r="C6579" s="6">
        <f>AlgemeneHeffingsKorting2020(Table1[[#This Row],[Belastbaar loon]])</f>
        <v>0</v>
      </c>
      <c r="D6579" s="14">
        <f>ArbeidsKorting2020(Table1[[#This Row],[Belastbaar loon]])</f>
        <v>1499.5800000000002</v>
      </c>
      <c r="E6579" s="14">
        <f>MAX(Table1[[#This Row],[Loonheffing]]-Table1[[#This Row],[Algemene Heffingskorting]]-Table1[[#This Row],[Arbeidskorting]],0)</f>
        <v>26614.142999999996</v>
      </c>
      <c r="F6579" s="6">
        <f>Table1[[#This Row],[Belastbaar loon]]-Table1[[#This Row],[Belasting]]</f>
        <v>46996.857000000004</v>
      </c>
      <c r="G6579" s="2">
        <f>(Table1[[#This Row],[Belastbaar loon]]-Table1[[#This Row],[Netto loon]])/Table1[[#This Row],[Belastbaar loon]]</f>
        <v>0.36155116762440392</v>
      </c>
      <c r="H6579" s="14">
        <f t="shared" ca="1" si="97"/>
        <v>26608.593000000001</v>
      </c>
      <c r="I6579" s="14">
        <f ca="1">IF(ROW()=2, Table1[[#This Row],[Netto loon]], INDIRECT(ADDRESS(ROW()-1,COLUMN(F:F))))</f>
        <v>46992.406999999999</v>
      </c>
      <c r="J6579" s="6">
        <f ca="1">IF(ROW()=2, 0, Table1[[#This Row],[Belastbaar loon]]-INDIRECT(ADDRESS(ROW()-1,COLUMN(A:A))))</f>
        <v>10</v>
      </c>
      <c r="K6579" s="6">
        <f ca="1">Table1[[#This Row],[Netto loon]]-Table1[[#This Row],[Netto vorige schijf]]</f>
        <v>4.4500000000043656</v>
      </c>
      <c r="L6579" s="2">
        <f ca="1">(Table1[[#This Row],[Bruto tov vorige schijf]]-Table1[[#This Row],[Netto tov vorige schijf]])/MAX(Table1[[#This Row],[Bruto tov vorige schijf]],1)</f>
        <v>0.5549999999995634</v>
      </c>
    </row>
    <row r="6580" spans="1:12" x14ac:dyDescent="0.25">
      <c r="A6580" s="14">
        <v>73621</v>
      </c>
      <c r="B6580" s="6">
        <f>LoonHeffing2020(Table1[[#This Row],[Belastbaar loon]])</f>
        <v>28118.672999999999</v>
      </c>
      <c r="C6580" s="6">
        <f>AlgemeneHeffingsKorting2020(Table1[[#This Row],[Belastbaar loon]])</f>
        <v>0</v>
      </c>
      <c r="D6580" s="14">
        <f>ArbeidsKorting2020(Table1[[#This Row],[Belastbaar loon]])</f>
        <v>1498.98</v>
      </c>
      <c r="E6580" s="14">
        <f>MAX(Table1[[#This Row],[Loonheffing]]-Table1[[#This Row],[Algemene Heffingskorting]]-Table1[[#This Row],[Arbeidskorting]],0)</f>
        <v>26619.692999999999</v>
      </c>
      <c r="F6580" s="6">
        <f>Table1[[#This Row],[Belastbaar loon]]-Table1[[#This Row],[Belasting]]</f>
        <v>47001.307000000001</v>
      </c>
      <c r="G6580" s="2">
        <f>(Table1[[#This Row],[Belastbaar loon]]-Table1[[#This Row],[Netto loon]])/Table1[[#This Row],[Belastbaar loon]]</f>
        <v>0.36157744393583352</v>
      </c>
      <c r="H6580" s="14">
        <f t="shared" ca="1" si="97"/>
        <v>26614.142999999996</v>
      </c>
      <c r="I6580" s="14">
        <f ca="1">IF(ROW()=2, Table1[[#This Row],[Netto loon]], INDIRECT(ADDRESS(ROW()-1,COLUMN(F:F))))</f>
        <v>46996.857000000004</v>
      </c>
      <c r="J6580" s="6">
        <f ca="1">IF(ROW()=2, 0, Table1[[#This Row],[Belastbaar loon]]-INDIRECT(ADDRESS(ROW()-1,COLUMN(A:A))))</f>
        <v>10</v>
      </c>
      <c r="K6580" s="6">
        <f ca="1">Table1[[#This Row],[Netto loon]]-Table1[[#This Row],[Netto vorige schijf]]</f>
        <v>4.4499999999970896</v>
      </c>
      <c r="L6580" s="2">
        <f ca="1">(Table1[[#This Row],[Bruto tov vorige schijf]]-Table1[[#This Row],[Netto tov vorige schijf]])/MAX(Table1[[#This Row],[Bruto tov vorige schijf]],1)</f>
        <v>0.55500000000029104</v>
      </c>
    </row>
    <row r="6581" spans="1:12" x14ac:dyDescent="0.25">
      <c r="A6581" s="14">
        <v>73631</v>
      </c>
      <c r="B6581" s="6">
        <f>LoonHeffing2020(Table1[[#This Row],[Belastbaar loon]])</f>
        <v>28123.623</v>
      </c>
      <c r="C6581" s="6">
        <f>AlgemeneHeffingsKorting2020(Table1[[#This Row],[Belastbaar loon]])</f>
        <v>0</v>
      </c>
      <c r="D6581" s="14">
        <f>ArbeidsKorting2020(Table1[[#This Row],[Belastbaar loon]])</f>
        <v>1498.38</v>
      </c>
      <c r="E6581" s="14">
        <f>MAX(Table1[[#This Row],[Loonheffing]]-Table1[[#This Row],[Algemene Heffingskorting]]-Table1[[#This Row],[Arbeidskorting]],0)</f>
        <v>26625.242999999999</v>
      </c>
      <c r="F6581" s="6">
        <f>Table1[[#This Row],[Belastbaar loon]]-Table1[[#This Row],[Belasting]]</f>
        <v>47005.756999999998</v>
      </c>
      <c r="G6581" s="2">
        <f>(Table1[[#This Row],[Belastbaar loon]]-Table1[[#This Row],[Netto loon]])/Table1[[#This Row],[Belastbaar loon]]</f>
        <v>0.36160371310996731</v>
      </c>
      <c r="H6581" s="14">
        <f t="shared" ca="1" si="97"/>
        <v>26619.692999999999</v>
      </c>
      <c r="I6581" s="14">
        <f ca="1">IF(ROW()=2, Table1[[#This Row],[Netto loon]], INDIRECT(ADDRESS(ROW()-1,COLUMN(F:F))))</f>
        <v>47001.307000000001</v>
      </c>
      <c r="J6581" s="6">
        <f ca="1">IF(ROW()=2, 0, Table1[[#This Row],[Belastbaar loon]]-INDIRECT(ADDRESS(ROW()-1,COLUMN(A:A))))</f>
        <v>10</v>
      </c>
      <c r="K6581" s="6">
        <f ca="1">Table1[[#This Row],[Netto loon]]-Table1[[#This Row],[Netto vorige schijf]]</f>
        <v>4.4499999999970896</v>
      </c>
      <c r="L6581" s="2">
        <f ca="1">(Table1[[#This Row],[Bruto tov vorige schijf]]-Table1[[#This Row],[Netto tov vorige schijf]])/MAX(Table1[[#This Row],[Bruto tov vorige schijf]],1)</f>
        <v>0.55500000000029104</v>
      </c>
    </row>
    <row r="6582" spans="1:12" x14ac:dyDescent="0.25">
      <c r="A6582" s="14">
        <v>73641</v>
      </c>
      <c r="B6582" s="6">
        <f>LoonHeffing2020(Table1[[#This Row],[Belastbaar loon]])</f>
        <v>28128.573</v>
      </c>
      <c r="C6582" s="6">
        <f>AlgemeneHeffingsKorting2020(Table1[[#This Row],[Belastbaar loon]])</f>
        <v>0</v>
      </c>
      <c r="D6582" s="14">
        <f>ArbeidsKorting2020(Table1[[#This Row],[Belastbaar loon]])</f>
        <v>1497.78</v>
      </c>
      <c r="E6582" s="14">
        <f>MAX(Table1[[#This Row],[Loonheffing]]-Table1[[#This Row],[Algemene Heffingskorting]]-Table1[[#This Row],[Arbeidskorting]],0)</f>
        <v>26630.793000000001</v>
      </c>
      <c r="F6582" s="6">
        <f>Table1[[#This Row],[Belastbaar loon]]-Table1[[#This Row],[Belasting]]</f>
        <v>47010.206999999995</v>
      </c>
      <c r="G6582" s="2">
        <f>(Table1[[#This Row],[Belastbaar loon]]-Table1[[#This Row],[Netto loon]])/Table1[[#This Row],[Belastbaar loon]]</f>
        <v>0.36162997514971285</v>
      </c>
      <c r="H6582" s="14">
        <f t="shared" ca="1" si="97"/>
        <v>26625.242999999999</v>
      </c>
      <c r="I6582" s="14">
        <f ca="1">IF(ROW()=2, Table1[[#This Row],[Netto loon]], INDIRECT(ADDRESS(ROW()-1,COLUMN(F:F))))</f>
        <v>47005.756999999998</v>
      </c>
      <c r="J6582" s="6">
        <f ca="1">IF(ROW()=2, 0, Table1[[#This Row],[Belastbaar loon]]-INDIRECT(ADDRESS(ROW()-1,COLUMN(A:A))))</f>
        <v>10</v>
      </c>
      <c r="K6582" s="6">
        <f ca="1">Table1[[#This Row],[Netto loon]]-Table1[[#This Row],[Netto vorige schijf]]</f>
        <v>4.4499999999970896</v>
      </c>
      <c r="L6582" s="2">
        <f ca="1">(Table1[[#This Row],[Bruto tov vorige schijf]]-Table1[[#This Row],[Netto tov vorige schijf]])/MAX(Table1[[#This Row],[Bruto tov vorige schijf]],1)</f>
        <v>0.55500000000029104</v>
      </c>
    </row>
    <row r="6583" spans="1:12" x14ac:dyDescent="0.25">
      <c r="A6583" s="14">
        <v>73651</v>
      </c>
      <c r="B6583" s="6">
        <f>LoonHeffing2020(Table1[[#This Row],[Belastbaar loon]])</f>
        <v>28133.523000000001</v>
      </c>
      <c r="C6583" s="6">
        <f>AlgemeneHeffingsKorting2020(Table1[[#This Row],[Belastbaar loon]])</f>
        <v>0</v>
      </c>
      <c r="D6583" s="14">
        <f>ArbeidsKorting2020(Table1[[#This Row],[Belastbaar loon]])</f>
        <v>1497.18</v>
      </c>
      <c r="E6583" s="14">
        <f>MAX(Table1[[#This Row],[Loonheffing]]-Table1[[#This Row],[Algemene Heffingskorting]]-Table1[[#This Row],[Arbeidskorting]],0)</f>
        <v>26636.343000000001</v>
      </c>
      <c r="F6583" s="6">
        <f>Table1[[#This Row],[Belastbaar loon]]-Table1[[#This Row],[Belasting]]</f>
        <v>47014.656999999999</v>
      </c>
      <c r="G6583" s="2">
        <f>(Table1[[#This Row],[Belastbaar loon]]-Table1[[#This Row],[Netto loon]])/Table1[[#This Row],[Belastbaar loon]]</f>
        <v>0.36165623005797615</v>
      </c>
      <c r="H6583" s="14">
        <f t="shared" ca="1" si="97"/>
        <v>26630.793000000001</v>
      </c>
      <c r="I6583" s="14">
        <f ca="1">IF(ROW()=2, Table1[[#This Row],[Netto loon]], INDIRECT(ADDRESS(ROW()-1,COLUMN(F:F))))</f>
        <v>47010.206999999995</v>
      </c>
      <c r="J6583" s="6">
        <f ca="1">IF(ROW()=2, 0, Table1[[#This Row],[Belastbaar loon]]-INDIRECT(ADDRESS(ROW()-1,COLUMN(A:A))))</f>
        <v>10</v>
      </c>
      <c r="K6583" s="6">
        <f ca="1">Table1[[#This Row],[Netto loon]]-Table1[[#This Row],[Netto vorige schijf]]</f>
        <v>4.4500000000043656</v>
      </c>
      <c r="L6583" s="2">
        <f ca="1">(Table1[[#This Row],[Bruto tov vorige schijf]]-Table1[[#This Row],[Netto tov vorige schijf]])/MAX(Table1[[#This Row],[Bruto tov vorige schijf]],1)</f>
        <v>0.5549999999995634</v>
      </c>
    </row>
    <row r="6584" spans="1:12" x14ac:dyDescent="0.25">
      <c r="A6584" s="14">
        <v>73661</v>
      </c>
      <c r="B6584" s="6">
        <f>LoonHeffing2020(Table1[[#This Row],[Belastbaar loon]])</f>
        <v>28138.472999999998</v>
      </c>
      <c r="C6584" s="6">
        <f>AlgemeneHeffingsKorting2020(Table1[[#This Row],[Belastbaar loon]])</f>
        <v>0</v>
      </c>
      <c r="D6584" s="14">
        <f>ArbeidsKorting2020(Table1[[#This Row],[Belastbaar loon]])</f>
        <v>1496.5800000000002</v>
      </c>
      <c r="E6584" s="14">
        <f>MAX(Table1[[#This Row],[Loonheffing]]-Table1[[#This Row],[Algemene Heffingskorting]]-Table1[[#This Row],[Arbeidskorting]],0)</f>
        <v>26641.892999999996</v>
      </c>
      <c r="F6584" s="6">
        <f>Table1[[#This Row],[Belastbaar loon]]-Table1[[#This Row],[Belasting]]</f>
        <v>47019.107000000004</v>
      </c>
      <c r="G6584" s="2">
        <f>(Table1[[#This Row],[Belastbaar loon]]-Table1[[#This Row],[Netto loon]])/Table1[[#This Row],[Belastbaar loon]]</f>
        <v>0.36168247783766166</v>
      </c>
      <c r="H6584" s="14">
        <f t="shared" ca="1" si="97"/>
        <v>26636.343000000001</v>
      </c>
      <c r="I6584" s="14">
        <f ca="1">IF(ROW()=2, Table1[[#This Row],[Netto loon]], INDIRECT(ADDRESS(ROW()-1,COLUMN(F:F))))</f>
        <v>47014.656999999999</v>
      </c>
      <c r="J6584" s="6">
        <f ca="1">IF(ROW()=2, 0, Table1[[#This Row],[Belastbaar loon]]-INDIRECT(ADDRESS(ROW()-1,COLUMN(A:A))))</f>
        <v>10</v>
      </c>
      <c r="K6584" s="6">
        <f ca="1">Table1[[#This Row],[Netto loon]]-Table1[[#This Row],[Netto vorige schijf]]</f>
        <v>4.4500000000043656</v>
      </c>
      <c r="L6584" s="2">
        <f ca="1">(Table1[[#This Row],[Bruto tov vorige schijf]]-Table1[[#This Row],[Netto tov vorige schijf]])/MAX(Table1[[#This Row],[Bruto tov vorige schijf]],1)</f>
        <v>0.5549999999995634</v>
      </c>
    </row>
    <row r="6585" spans="1:12" x14ac:dyDescent="0.25">
      <c r="A6585" s="14">
        <v>73671</v>
      </c>
      <c r="B6585" s="6">
        <f>LoonHeffing2020(Table1[[#This Row],[Belastbaar loon]])</f>
        <v>28143.422999999999</v>
      </c>
      <c r="C6585" s="6">
        <f>AlgemeneHeffingsKorting2020(Table1[[#This Row],[Belastbaar loon]])</f>
        <v>0</v>
      </c>
      <c r="D6585" s="14">
        <f>ArbeidsKorting2020(Table1[[#This Row],[Belastbaar loon]])</f>
        <v>1495.98</v>
      </c>
      <c r="E6585" s="14">
        <f>MAX(Table1[[#This Row],[Loonheffing]]-Table1[[#This Row],[Algemene Heffingskorting]]-Table1[[#This Row],[Arbeidskorting]],0)</f>
        <v>26647.442999999999</v>
      </c>
      <c r="F6585" s="6">
        <f>Table1[[#This Row],[Belastbaar loon]]-Table1[[#This Row],[Belasting]]</f>
        <v>47023.557000000001</v>
      </c>
      <c r="G6585" s="2">
        <f>(Table1[[#This Row],[Belastbaar loon]]-Table1[[#This Row],[Netto loon]])/Table1[[#This Row],[Belastbaar loon]]</f>
        <v>0.36170871849167241</v>
      </c>
      <c r="H6585" s="14">
        <f t="shared" ca="1" si="97"/>
        <v>26641.892999999996</v>
      </c>
      <c r="I6585" s="14">
        <f ca="1">IF(ROW()=2, Table1[[#This Row],[Netto loon]], INDIRECT(ADDRESS(ROW()-1,COLUMN(F:F))))</f>
        <v>47019.107000000004</v>
      </c>
      <c r="J6585" s="6">
        <f ca="1">IF(ROW()=2, 0, Table1[[#This Row],[Belastbaar loon]]-INDIRECT(ADDRESS(ROW()-1,COLUMN(A:A))))</f>
        <v>10</v>
      </c>
      <c r="K6585" s="6">
        <f ca="1">Table1[[#This Row],[Netto loon]]-Table1[[#This Row],[Netto vorige schijf]]</f>
        <v>4.4499999999970896</v>
      </c>
      <c r="L6585" s="2">
        <f ca="1">(Table1[[#This Row],[Bruto tov vorige schijf]]-Table1[[#This Row],[Netto tov vorige schijf]])/MAX(Table1[[#This Row],[Bruto tov vorige schijf]],1)</f>
        <v>0.55500000000029104</v>
      </c>
    </row>
    <row r="6586" spans="1:12" x14ac:dyDescent="0.25">
      <c r="A6586" s="14">
        <v>73681</v>
      </c>
      <c r="B6586" s="6">
        <f>LoonHeffing2020(Table1[[#This Row],[Belastbaar loon]])</f>
        <v>28148.373</v>
      </c>
      <c r="C6586" s="6">
        <f>AlgemeneHeffingsKorting2020(Table1[[#This Row],[Belastbaar loon]])</f>
        <v>0</v>
      </c>
      <c r="D6586" s="14">
        <f>ArbeidsKorting2020(Table1[[#This Row],[Belastbaar loon]])</f>
        <v>1495.38</v>
      </c>
      <c r="E6586" s="14">
        <f>MAX(Table1[[#This Row],[Loonheffing]]-Table1[[#This Row],[Algemene Heffingskorting]]-Table1[[#This Row],[Arbeidskorting]],0)</f>
        <v>26652.992999999999</v>
      </c>
      <c r="F6586" s="6">
        <f>Table1[[#This Row],[Belastbaar loon]]-Table1[[#This Row],[Belasting]]</f>
        <v>47028.006999999998</v>
      </c>
      <c r="G6586" s="2">
        <f>(Table1[[#This Row],[Belastbaar loon]]-Table1[[#This Row],[Netto loon]])/Table1[[#This Row],[Belastbaar loon]]</f>
        <v>0.36173495202290962</v>
      </c>
      <c r="H6586" s="14">
        <f t="shared" ca="1" si="97"/>
        <v>26647.442999999999</v>
      </c>
      <c r="I6586" s="14">
        <f ca="1">IF(ROW()=2, Table1[[#This Row],[Netto loon]], INDIRECT(ADDRESS(ROW()-1,COLUMN(F:F))))</f>
        <v>47023.557000000001</v>
      </c>
      <c r="J6586" s="6">
        <f ca="1">IF(ROW()=2, 0, Table1[[#This Row],[Belastbaar loon]]-INDIRECT(ADDRESS(ROW()-1,COLUMN(A:A))))</f>
        <v>10</v>
      </c>
      <c r="K6586" s="6">
        <f ca="1">Table1[[#This Row],[Netto loon]]-Table1[[#This Row],[Netto vorige schijf]]</f>
        <v>4.4499999999970896</v>
      </c>
      <c r="L6586" s="2">
        <f ca="1">(Table1[[#This Row],[Bruto tov vorige schijf]]-Table1[[#This Row],[Netto tov vorige schijf]])/MAX(Table1[[#This Row],[Bruto tov vorige schijf]],1)</f>
        <v>0.55500000000029104</v>
      </c>
    </row>
    <row r="6587" spans="1:12" x14ac:dyDescent="0.25">
      <c r="A6587" s="14">
        <v>73691</v>
      </c>
      <c r="B6587" s="6">
        <f>LoonHeffing2020(Table1[[#This Row],[Belastbaar loon]])</f>
        <v>28153.323</v>
      </c>
      <c r="C6587" s="6">
        <f>AlgemeneHeffingsKorting2020(Table1[[#This Row],[Belastbaar loon]])</f>
        <v>0</v>
      </c>
      <c r="D6587" s="14">
        <f>ArbeidsKorting2020(Table1[[#This Row],[Belastbaar loon]])</f>
        <v>1494.78</v>
      </c>
      <c r="E6587" s="14">
        <f>MAX(Table1[[#This Row],[Loonheffing]]-Table1[[#This Row],[Algemene Heffingskorting]]-Table1[[#This Row],[Arbeidskorting]],0)</f>
        <v>26658.543000000001</v>
      </c>
      <c r="F6587" s="6">
        <f>Table1[[#This Row],[Belastbaar loon]]-Table1[[#This Row],[Belasting]]</f>
        <v>47032.456999999995</v>
      </c>
      <c r="G6587" s="2">
        <f>(Table1[[#This Row],[Belastbaar loon]]-Table1[[#This Row],[Netto loon]])/Table1[[#This Row],[Belastbaar loon]]</f>
        <v>0.36176117843427291</v>
      </c>
      <c r="H6587" s="14">
        <f t="shared" ca="1" si="97"/>
        <v>26652.992999999999</v>
      </c>
      <c r="I6587" s="14">
        <f ca="1">IF(ROW()=2, Table1[[#This Row],[Netto loon]], INDIRECT(ADDRESS(ROW()-1,COLUMN(F:F))))</f>
        <v>47028.006999999998</v>
      </c>
      <c r="J6587" s="6">
        <f ca="1">IF(ROW()=2, 0, Table1[[#This Row],[Belastbaar loon]]-INDIRECT(ADDRESS(ROW()-1,COLUMN(A:A))))</f>
        <v>10</v>
      </c>
      <c r="K6587" s="6">
        <f ca="1">Table1[[#This Row],[Netto loon]]-Table1[[#This Row],[Netto vorige schijf]]</f>
        <v>4.4499999999970896</v>
      </c>
      <c r="L6587" s="2">
        <f ca="1">(Table1[[#This Row],[Bruto tov vorige schijf]]-Table1[[#This Row],[Netto tov vorige schijf]])/MAX(Table1[[#This Row],[Bruto tov vorige schijf]],1)</f>
        <v>0.55500000000029104</v>
      </c>
    </row>
    <row r="6588" spans="1:12" x14ac:dyDescent="0.25">
      <c r="A6588" s="14">
        <v>73701</v>
      </c>
      <c r="B6588" s="6">
        <f>LoonHeffing2020(Table1[[#This Row],[Belastbaar loon]])</f>
        <v>28158.273000000001</v>
      </c>
      <c r="C6588" s="6">
        <f>AlgemeneHeffingsKorting2020(Table1[[#This Row],[Belastbaar loon]])</f>
        <v>0</v>
      </c>
      <c r="D6588" s="14">
        <f>ArbeidsKorting2020(Table1[[#This Row],[Belastbaar loon]])</f>
        <v>1494.18</v>
      </c>
      <c r="E6588" s="14">
        <f>MAX(Table1[[#This Row],[Loonheffing]]-Table1[[#This Row],[Algemene Heffingskorting]]-Table1[[#This Row],[Arbeidskorting]],0)</f>
        <v>26664.093000000001</v>
      </c>
      <c r="F6588" s="6">
        <f>Table1[[#This Row],[Belastbaar loon]]-Table1[[#This Row],[Belasting]]</f>
        <v>47036.906999999999</v>
      </c>
      <c r="G6588" s="2">
        <f>(Table1[[#This Row],[Belastbaar loon]]-Table1[[#This Row],[Netto loon]])/Table1[[#This Row],[Belastbaar loon]]</f>
        <v>0.36178739772866042</v>
      </c>
      <c r="H6588" s="14">
        <f t="shared" ca="1" si="97"/>
        <v>26658.543000000001</v>
      </c>
      <c r="I6588" s="14">
        <f ca="1">IF(ROW()=2, Table1[[#This Row],[Netto loon]], INDIRECT(ADDRESS(ROW()-1,COLUMN(F:F))))</f>
        <v>47032.456999999995</v>
      </c>
      <c r="J6588" s="6">
        <f ca="1">IF(ROW()=2, 0, Table1[[#This Row],[Belastbaar loon]]-INDIRECT(ADDRESS(ROW()-1,COLUMN(A:A))))</f>
        <v>10</v>
      </c>
      <c r="K6588" s="6">
        <f ca="1">Table1[[#This Row],[Netto loon]]-Table1[[#This Row],[Netto vorige schijf]]</f>
        <v>4.4500000000043656</v>
      </c>
      <c r="L6588" s="2">
        <f ca="1">(Table1[[#This Row],[Bruto tov vorige schijf]]-Table1[[#This Row],[Netto tov vorige schijf]])/MAX(Table1[[#This Row],[Bruto tov vorige schijf]],1)</f>
        <v>0.5549999999995634</v>
      </c>
    </row>
    <row r="6589" spans="1:12" x14ac:dyDescent="0.25">
      <c r="A6589" s="14">
        <v>73711</v>
      </c>
      <c r="B6589" s="6">
        <f>LoonHeffing2020(Table1[[#This Row],[Belastbaar loon]])</f>
        <v>28163.222999999998</v>
      </c>
      <c r="C6589" s="6">
        <f>AlgemeneHeffingsKorting2020(Table1[[#This Row],[Belastbaar loon]])</f>
        <v>0</v>
      </c>
      <c r="D6589" s="14">
        <f>ArbeidsKorting2020(Table1[[#This Row],[Belastbaar loon]])</f>
        <v>1493.5800000000002</v>
      </c>
      <c r="E6589" s="14">
        <f>MAX(Table1[[#This Row],[Loonheffing]]-Table1[[#This Row],[Algemene Heffingskorting]]-Table1[[#This Row],[Arbeidskorting]],0)</f>
        <v>26669.642999999996</v>
      </c>
      <c r="F6589" s="6">
        <f>Table1[[#This Row],[Belastbaar loon]]-Table1[[#This Row],[Belasting]]</f>
        <v>47041.357000000004</v>
      </c>
      <c r="G6589" s="2">
        <f>(Table1[[#This Row],[Belastbaar loon]]-Table1[[#This Row],[Netto loon]])/Table1[[#This Row],[Belastbaar loon]]</f>
        <v>0.36181360990896877</v>
      </c>
      <c r="H6589" s="14">
        <f t="shared" ca="1" si="97"/>
        <v>26664.093000000001</v>
      </c>
      <c r="I6589" s="14">
        <f ca="1">IF(ROW()=2, Table1[[#This Row],[Netto loon]], INDIRECT(ADDRESS(ROW()-1,COLUMN(F:F))))</f>
        <v>47036.906999999999</v>
      </c>
      <c r="J6589" s="6">
        <f ca="1">IF(ROW()=2, 0, Table1[[#This Row],[Belastbaar loon]]-INDIRECT(ADDRESS(ROW()-1,COLUMN(A:A))))</f>
        <v>10</v>
      </c>
      <c r="K6589" s="6">
        <f ca="1">Table1[[#This Row],[Netto loon]]-Table1[[#This Row],[Netto vorige schijf]]</f>
        <v>4.4500000000043656</v>
      </c>
      <c r="L6589" s="2">
        <f ca="1">(Table1[[#This Row],[Bruto tov vorige schijf]]-Table1[[#This Row],[Netto tov vorige schijf]])/MAX(Table1[[#This Row],[Bruto tov vorige schijf]],1)</f>
        <v>0.5549999999995634</v>
      </c>
    </row>
    <row r="6590" spans="1:12" x14ac:dyDescent="0.25">
      <c r="A6590" s="14">
        <v>73721</v>
      </c>
      <c r="B6590" s="6">
        <f>LoonHeffing2020(Table1[[#This Row],[Belastbaar loon]])</f>
        <v>28168.172999999999</v>
      </c>
      <c r="C6590" s="6">
        <f>AlgemeneHeffingsKorting2020(Table1[[#This Row],[Belastbaar loon]])</f>
        <v>0</v>
      </c>
      <c r="D6590" s="14">
        <f>ArbeidsKorting2020(Table1[[#This Row],[Belastbaar loon]])</f>
        <v>1492.98</v>
      </c>
      <c r="E6590" s="14">
        <f>MAX(Table1[[#This Row],[Loonheffing]]-Table1[[#This Row],[Algemene Heffingskorting]]-Table1[[#This Row],[Arbeidskorting]],0)</f>
        <v>26675.192999999999</v>
      </c>
      <c r="F6590" s="6">
        <f>Table1[[#This Row],[Belastbaar loon]]-Table1[[#This Row],[Belasting]]</f>
        <v>47045.807000000001</v>
      </c>
      <c r="G6590" s="2">
        <f>(Table1[[#This Row],[Belastbaar loon]]-Table1[[#This Row],[Netto loon]])/Table1[[#This Row],[Belastbaar loon]]</f>
        <v>0.36183981497809309</v>
      </c>
      <c r="H6590" s="14">
        <f t="shared" ca="1" si="97"/>
        <v>26669.642999999996</v>
      </c>
      <c r="I6590" s="14">
        <f ca="1">IF(ROW()=2, Table1[[#This Row],[Netto loon]], INDIRECT(ADDRESS(ROW()-1,COLUMN(F:F))))</f>
        <v>47041.357000000004</v>
      </c>
      <c r="J6590" s="6">
        <f ca="1">IF(ROW()=2, 0, Table1[[#This Row],[Belastbaar loon]]-INDIRECT(ADDRESS(ROW()-1,COLUMN(A:A))))</f>
        <v>10</v>
      </c>
      <c r="K6590" s="6">
        <f ca="1">Table1[[#This Row],[Netto loon]]-Table1[[#This Row],[Netto vorige schijf]]</f>
        <v>4.4499999999970896</v>
      </c>
      <c r="L6590" s="2">
        <f ca="1">(Table1[[#This Row],[Bruto tov vorige schijf]]-Table1[[#This Row],[Netto tov vorige schijf]])/MAX(Table1[[#This Row],[Bruto tov vorige schijf]],1)</f>
        <v>0.55500000000029104</v>
      </c>
    </row>
    <row r="6591" spans="1:12" x14ac:dyDescent="0.25">
      <c r="A6591" s="14">
        <v>73731</v>
      </c>
      <c r="B6591" s="6">
        <f>LoonHeffing2020(Table1[[#This Row],[Belastbaar loon]])</f>
        <v>28173.123</v>
      </c>
      <c r="C6591" s="6">
        <f>AlgemeneHeffingsKorting2020(Table1[[#This Row],[Belastbaar loon]])</f>
        <v>0</v>
      </c>
      <c r="D6591" s="14">
        <f>ArbeidsKorting2020(Table1[[#This Row],[Belastbaar loon]])</f>
        <v>1492.38</v>
      </c>
      <c r="E6591" s="14">
        <f>MAX(Table1[[#This Row],[Loonheffing]]-Table1[[#This Row],[Algemene Heffingskorting]]-Table1[[#This Row],[Arbeidskorting]],0)</f>
        <v>26680.742999999999</v>
      </c>
      <c r="F6591" s="6">
        <f>Table1[[#This Row],[Belastbaar loon]]-Table1[[#This Row],[Belasting]]</f>
        <v>47050.256999999998</v>
      </c>
      <c r="G6591" s="2">
        <f>(Table1[[#This Row],[Belastbaar loon]]-Table1[[#This Row],[Netto loon]])/Table1[[#This Row],[Belastbaar loon]]</f>
        <v>0.36186601293892667</v>
      </c>
      <c r="H6591" s="14">
        <f t="shared" ca="1" si="97"/>
        <v>26675.192999999999</v>
      </c>
      <c r="I6591" s="14">
        <f ca="1">IF(ROW()=2, Table1[[#This Row],[Netto loon]], INDIRECT(ADDRESS(ROW()-1,COLUMN(F:F))))</f>
        <v>47045.807000000001</v>
      </c>
      <c r="J6591" s="6">
        <f ca="1">IF(ROW()=2, 0, Table1[[#This Row],[Belastbaar loon]]-INDIRECT(ADDRESS(ROW()-1,COLUMN(A:A))))</f>
        <v>10</v>
      </c>
      <c r="K6591" s="6">
        <f ca="1">Table1[[#This Row],[Netto loon]]-Table1[[#This Row],[Netto vorige schijf]]</f>
        <v>4.4499999999970896</v>
      </c>
      <c r="L6591" s="2">
        <f ca="1">(Table1[[#This Row],[Bruto tov vorige schijf]]-Table1[[#This Row],[Netto tov vorige schijf]])/MAX(Table1[[#This Row],[Bruto tov vorige schijf]],1)</f>
        <v>0.55500000000029104</v>
      </c>
    </row>
    <row r="6592" spans="1:12" x14ac:dyDescent="0.25">
      <c r="A6592" s="14">
        <v>73741</v>
      </c>
      <c r="B6592" s="6">
        <f>LoonHeffing2020(Table1[[#This Row],[Belastbaar loon]])</f>
        <v>28178.073</v>
      </c>
      <c r="C6592" s="6">
        <f>AlgemeneHeffingsKorting2020(Table1[[#This Row],[Belastbaar loon]])</f>
        <v>0</v>
      </c>
      <c r="D6592" s="14">
        <f>ArbeidsKorting2020(Table1[[#This Row],[Belastbaar loon]])</f>
        <v>1491.78</v>
      </c>
      <c r="E6592" s="14">
        <f>MAX(Table1[[#This Row],[Loonheffing]]-Table1[[#This Row],[Algemene Heffingskorting]]-Table1[[#This Row],[Arbeidskorting]],0)</f>
        <v>26686.293000000001</v>
      </c>
      <c r="F6592" s="6">
        <f>Table1[[#This Row],[Belastbaar loon]]-Table1[[#This Row],[Belasting]]</f>
        <v>47054.706999999995</v>
      </c>
      <c r="G6592" s="2">
        <f>(Table1[[#This Row],[Belastbaar loon]]-Table1[[#This Row],[Netto loon]])/Table1[[#This Row],[Belastbaar loon]]</f>
        <v>0.36189220379436143</v>
      </c>
      <c r="H6592" s="14">
        <f t="shared" ca="1" si="97"/>
        <v>26680.742999999999</v>
      </c>
      <c r="I6592" s="14">
        <f ca="1">IF(ROW()=2, Table1[[#This Row],[Netto loon]], INDIRECT(ADDRESS(ROW()-1,COLUMN(F:F))))</f>
        <v>47050.256999999998</v>
      </c>
      <c r="J6592" s="6">
        <f ca="1">IF(ROW()=2, 0, Table1[[#This Row],[Belastbaar loon]]-INDIRECT(ADDRESS(ROW()-1,COLUMN(A:A))))</f>
        <v>10</v>
      </c>
      <c r="K6592" s="6">
        <f ca="1">Table1[[#This Row],[Netto loon]]-Table1[[#This Row],[Netto vorige schijf]]</f>
        <v>4.4499999999970896</v>
      </c>
      <c r="L6592" s="2">
        <f ca="1">(Table1[[#This Row],[Bruto tov vorige schijf]]-Table1[[#This Row],[Netto tov vorige schijf]])/MAX(Table1[[#This Row],[Bruto tov vorige schijf]],1)</f>
        <v>0.55500000000029104</v>
      </c>
    </row>
    <row r="6593" spans="1:12" x14ac:dyDescent="0.25">
      <c r="A6593" s="14">
        <v>73751</v>
      </c>
      <c r="B6593" s="6">
        <f>LoonHeffing2020(Table1[[#This Row],[Belastbaar loon]])</f>
        <v>28183.023000000001</v>
      </c>
      <c r="C6593" s="6">
        <f>AlgemeneHeffingsKorting2020(Table1[[#This Row],[Belastbaar loon]])</f>
        <v>0</v>
      </c>
      <c r="D6593" s="14">
        <f>ArbeidsKorting2020(Table1[[#This Row],[Belastbaar loon]])</f>
        <v>1491.18</v>
      </c>
      <c r="E6593" s="14">
        <f>MAX(Table1[[#This Row],[Loonheffing]]-Table1[[#This Row],[Algemene Heffingskorting]]-Table1[[#This Row],[Arbeidskorting]],0)</f>
        <v>26691.843000000001</v>
      </c>
      <c r="F6593" s="6">
        <f>Table1[[#This Row],[Belastbaar loon]]-Table1[[#This Row],[Belasting]]</f>
        <v>47059.156999999999</v>
      </c>
      <c r="G6593" s="2">
        <f>(Table1[[#This Row],[Belastbaar loon]]-Table1[[#This Row],[Netto loon]])/Table1[[#This Row],[Belastbaar loon]]</f>
        <v>0.3619183875472875</v>
      </c>
      <c r="H6593" s="14">
        <f t="shared" ca="1" si="97"/>
        <v>26686.293000000001</v>
      </c>
      <c r="I6593" s="14">
        <f ca="1">IF(ROW()=2, Table1[[#This Row],[Netto loon]], INDIRECT(ADDRESS(ROW()-1,COLUMN(F:F))))</f>
        <v>47054.706999999995</v>
      </c>
      <c r="J6593" s="6">
        <f ca="1">IF(ROW()=2, 0, Table1[[#This Row],[Belastbaar loon]]-INDIRECT(ADDRESS(ROW()-1,COLUMN(A:A))))</f>
        <v>10</v>
      </c>
      <c r="K6593" s="6">
        <f ca="1">Table1[[#This Row],[Netto loon]]-Table1[[#This Row],[Netto vorige schijf]]</f>
        <v>4.4500000000043656</v>
      </c>
      <c r="L6593" s="2">
        <f ca="1">(Table1[[#This Row],[Bruto tov vorige schijf]]-Table1[[#This Row],[Netto tov vorige schijf]])/MAX(Table1[[#This Row],[Bruto tov vorige schijf]],1)</f>
        <v>0.5549999999995634</v>
      </c>
    </row>
    <row r="6594" spans="1:12" x14ac:dyDescent="0.25">
      <c r="A6594" s="14">
        <v>73761</v>
      </c>
      <c r="B6594" s="6">
        <f>LoonHeffing2020(Table1[[#This Row],[Belastbaar loon]])</f>
        <v>28187.972999999998</v>
      </c>
      <c r="C6594" s="6">
        <f>AlgemeneHeffingsKorting2020(Table1[[#This Row],[Belastbaar loon]])</f>
        <v>0</v>
      </c>
      <c r="D6594" s="14">
        <f>ArbeidsKorting2020(Table1[[#This Row],[Belastbaar loon]])</f>
        <v>1490.5800000000002</v>
      </c>
      <c r="E6594" s="14">
        <f>MAX(Table1[[#This Row],[Loonheffing]]-Table1[[#This Row],[Algemene Heffingskorting]]-Table1[[#This Row],[Arbeidskorting]],0)</f>
        <v>26697.392999999996</v>
      </c>
      <c r="F6594" s="6">
        <f>Table1[[#This Row],[Belastbaar loon]]-Table1[[#This Row],[Belasting]]</f>
        <v>47063.607000000004</v>
      </c>
      <c r="G6594" s="2">
        <f>(Table1[[#This Row],[Belastbaar loon]]-Table1[[#This Row],[Netto loon]])/Table1[[#This Row],[Belastbaar loon]]</f>
        <v>0.36194456420059379</v>
      </c>
      <c r="H6594" s="14">
        <f t="shared" ca="1" si="97"/>
        <v>26691.843000000001</v>
      </c>
      <c r="I6594" s="14">
        <f ca="1">IF(ROW()=2, Table1[[#This Row],[Netto loon]], INDIRECT(ADDRESS(ROW()-1,COLUMN(F:F))))</f>
        <v>47059.156999999999</v>
      </c>
      <c r="J6594" s="6">
        <f ca="1">IF(ROW()=2, 0, Table1[[#This Row],[Belastbaar loon]]-INDIRECT(ADDRESS(ROW()-1,COLUMN(A:A))))</f>
        <v>10</v>
      </c>
      <c r="K6594" s="6">
        <f ca="1">Table1[[#This Row],[Netto loon]]-Table1[[#This Row],[Netto vorige schijf]]</f>
        <v>4.4500000000043656</v>
      </c>
      <c r="L6594" s="2">
        <f ca="1">(Table1[[#This Row],[Bruto tov vorige schijf]]-Table1[[#This Row],[Netto tov vorige schijf]])/MAX(Table1[[#This Row],[Bruto tov vorige schijf]],1)</f>
        <v>0.5549999999995634</v>
      </c>
    </row>
    <row r="6595" spans="1:12" x14ac:dyDescent="0.25">
      <c r="A6595" s="14">
        <v>73771</v>
      </c>
      <c r="B6595" s="6">
        <f>LoonHeffing2020(Table1[[#This Row],[Belastbaar loon]])</f>
        <v>28192.922999999999</v>
      </c>
      <c r="C6595" s="6">
        <f>AlgemeneHeffingsKorting2020(Table1[[#This Row],[Belastbaar loon]])</f>
        <v>0</v>
      </c>
      <c r="D6595" s="14">
        <f>ArbeidsKorting2020(Table1[[#This Row],[Belastbaar loon]])</f>
        <v>1489.98</v>
      </c>
      <c r="E6595" s="14">
        <f>MAX(Table1[[#This Row],[Loonheffing]]-Table1[[#This Row],[Algemene Heffingskorting]]-Table1[[#This Row],[Arbeidskorting]],0)</f>
        <v>26702.942999999999</v>
      </c>
      <c r="F6595" s="6">
        <f>Table1[[#This Row],[Belastbaar loon]]-Table1[[#This Row],[Belasting]]</f>
        <v>47068.057000000001</v>
      </c>
      <c r="G6595" s="2">
        <f>(Table1[[#This Row],[Belastbaar loon]]-Table1[[#This Row],[Netto loon]])/Table1[[#This Row],[Belastbaar loon]]</f>
        <v>0.36197073375716743</v>
      </c>
      <c r="H6595" s="14">
        <f t="shared" ca="1" si="97"/>
        <v>26697.392999999996</v>
      </c>
      <c r="I6595" s="14">
        <f ca="1">IF(ROW()=2, Table1[[#This Row],[Netto loon]], INDIRECT(ADDRESS(ROW()-1,COLUMN(F:F))))</f>
        <v>47063.607000000004</v>
      </c>
      <c r="J6595" s="6">
        <f ca="1">IF(ROW()=2, 0, Table1[[#This Row],[Belastbaar loon]]-INDIRECT(ADDRESS(ROW()-1,COLUMN(A:A))))</f>
        <v>10</v>
      </c>
      <c r="K6595" s="6">
        <f ca="1">Table1[[#This Row],[Netto loon]]-Table1[[#This Row],[Netto vorige schijf]]</f>
        <v>4.4499999999970896</v>
      </c>
      <c r="L6595" s="2">
        <f ca="1">(Table1[[#This Row],[Bruto tov vorige schijf]]-Table1[[#This Row],[Netto tov vorige schijf]])/MAX(Table1[[#This Row],[Bruto tov vorige schijf]],1)</f>
        <v>0.55500000000029104</v>
      </c>
    </row>
    <row r="6596" spans="1:12" x14ac:dyDescent="0.25">
      <c r="A6596" s="14">
        <v>73781</v>
      </c>
      <c r="B6596" s="6">
        <f>LoonHeffing2020(Table1[[#This Row],[Belastbaar loon]])</f>
        <v>28197.873</v>
      </c>
      <c r="C6596" s="6">
        <f>AlgemeneHeffingsKorting2020(Table1[[#This Row],[Belastbaar loon]])</f>
        <v>0</v>
      </c>
      <c r="D6596" s="14">
        <f>ArbeidsKorting2020(Table1[[#This Row],[Belastbaar loon]])</f>
        <v>1489.38</v>
      </c>
      <c r="E6596" s="14">
        <f>MAX(Table1[[#This Row],[Loonheffing]]-Table1[[#This Row],[Algemene Heffingskorting]]-Table1[[#This Row],[Arbeidskorting]],0)</f>
        <v>26708.492999999999</v>
      </c>
      <c r="F6596" s="6">
        <f>Table1[[#This Row],[Belastbaar loon]]-Table1[[#This Row],[Belasting]]</f>
        <v>47072.506999999998</v>
      </c>
      <c r="G6596" s="2">
        <f>(Table1[[#This Row],[Belastbaar loon]]-Table1[[#This Row],[Netto loon]])/Table1[[#This Row],[Belastbaar loon]]</f>
        <v>0.36199689621989406</v>
      </c>
      <c r="H6596" s="14">
        <f t="shared" ca="1" si="97"/>
        <v>26702.942999999999</v>
      </c>
      <c r="I6596" s="14">
        <f ca="1">IF(ROW()=2, Table1[[#This Row],[Netto loon]], INDIRECT(ADDRESS(ROW()-1,COLUMN(F:F))))</f>
        <v>47068.057000000001</v>
      </c>
      <c r="J6596" s="6">
        <f ca="1">IF(ROW()=2, 0, Table1[[#This Row],[Belastbaar loon]]-INDIRECT(ADDRESS(ROW()-1,COLUMN(A:A))))</f>
        <v>10</v>
      </c>
      <c r="K6596" s="6">
        <f ca="1">Table1[[#This Row],[Netto loon]]-Table1[[#This Row],[Netto vorige schijf]]</f>
        <v>4.4499999999970896</v>
      </c>
      <c r="L6596" s="2">
        <f ca="1">(Table1[[#This Row],[Bruto tov vorige schijf]]-Table1[[#This Row],[Netto tov vorige schijf]])/MAX(Table1[[#This Row],[Bruto tov vorige schijf]],1)</f>
        <v>0.55500000000029104</v>
      </c>
    </row>
    <row r="6597" spans="1:12" x14ac:dyDescent="0.25">
      <c r="A6597" s="14">
        <v>73791</v>
      </c>
      <c r="B6597" s="6">
        <f>LoonHeffing2020(Table1[[#This Row],[Belastbaar loon]])</f>
        <v>28202.823</v>
      </c>
      <c r="C6597" s="6">
        <f>AlgemeneHeffingsKorting2020(Table1[[#This Row],[Belastbaar loon]])</f>
        <v>0</v>
      </c>
      <c r="D6597" s="14">
        <f>ArbeidsKorting2020(Table1[[#This Row],[Belastbaar loon]])</f>
        <v>1488.78</v>
      </c>
      <c r="E6597" s="14">
        <f>MAX(Table1[[#This Row],[Loonheffing]]-Table1[[#This Row],[Algemene Heffingskorting]]-Table1[[#This Row],[Arbeidskorting]],0)</f>
        <v>26714.043000000001</v>
      </c>
      <c r="F6597" s="6">
        <f>Table1[[#This Row],[Belastbaar loon]]-Table1[[#This Row],[Belasting]]</f>
        <v>47076.956999999995</v>
      </c>
      <c r="G6597" s="2">
        <f>(Table1[[#This Row],[Belastbaar loon]]-Table1[[#This Row],[Netto loon]])/Table1[[#This Row],[Belastbaar loon]]</f>
        <v>0.3620230515916576</v>
      </c>
      <c r="H6597" s="14">
        <f t="shared" ca="1" si="97"/>
        <v>26708.492999999999</v>
      </c>
      <c r="I6597" s="14">
        <f ca="1">IF(ROW()=2, Table1[[#This Row],[Netto loon]], INDIRECT(ADDRESS(ROW()-1,COLUMN(F:F))))</f>
        <v>47072.506999999998</v>
      </c>
      <c r="J6597" s="6">
        <f ca="1">IF(ROW()=2, 0, Table1[[#This Row],[Belastbaar loon]]-INDIRECT(ADDRESS(ROW()-1,COLUMN(A:A))))</f>
        <v>10</v>
      </c>
      <c r="K6597" s="6">
        <f ca="1">Table1[[#This Row],[Netto loon]]-Table1[[#This Row],[Netto vorige schijf]]</f>
        <v>4.4499999999970896</v>
      </c>
      <c r="L6597" s="2">
        <f ca="1">(Table1[[#This Row],[Bruto tov vorige schijf]]-Table1[[#This Row],[Netto tov vorige schijf]])/MAX(Table1[[#This Row],[Bruto tov vorige schijf]],1)</f>
        <v>0.55500000000029104</v>
      </c>
    </row>
    <row r="6598" spans="1:12" x14ac:dyDescent="0.25">
      <c r="A6598" s="14">
        <v>73801</v>
      </c>
      <c r="B6598" s="6">
        <f>LoonHeffing2020(Table1[[#This Row],[Belastbaar loon]])</f>
        <v>28207.773000000001</v>
      </c>
      <c r="C6598" s="6">
        <f>AlgemeneHeffingsKorting2020(Table1[[#This Row],[Belastbaar loon]])</f>
        <v>0</v>
      </c>
      <c r="D6598" s="14">
        <f>ArbeidsKorting2020(Table1[[#This Row],[Belastbaar loon]])</f>
        <v>1488.18</v>
      </c>
      <c r="E6598" s="14">
        <f>MAX(Table1[[#This Row],[Loonheffing]]-Table1[[#This Row],[Algemene Heffingskorting]]-Table1[[#This Row],[Arbeidskorting]],0)</f>
        <v>26719.593000000001</v>
      </c>
      <c r="F6598" s="6">
        <f>Table1[[#This Row],[Belastbaar loon]]-Table1[[#This Row],[Belasting]]</f>
        <v>47081.406999999999</v>
      </c>
      <c r="G6598" s="2">
        <f>(Table1[[#This Row],[Belastbaar loon]]-Table1[[#This Row],[Netto loon]])/Table1[[#This Row],[Belastbaar loon]]</f>
        <v>0.36204919987534046</v>
      </c>
      <c r="H6598" s="14">
        <f t="shared" ca="1" si="97"/>
        <v>26714.043000000001</v>
      </c>
      <c r="I6598" s="14">
        <f ca="1">IF(ROW()=2, Table1[[#This Row],[Netto loon]], INDIRECT(ADDRESS(ROW()-1,COLUMN(F:F))))</f>
        <v>47076.956999999995</v>
      </c>
      <c r="J6598" s="6">
        <f ca="1">IF(ROW()=2, 0, Table1[[#This Row],[Belastbaar loon]]-INDIRECT(ADDRESS(ROW()-1,COLUMN(A:A))))</f>
        <v>10</v>
      </c>
      <c r="K6598" s="6">
        <f ca="1">Table1[[#This Row],[Netto loon]]-Table1[[#This Row],[Netto vorige schijf]]</f>
        <v>4.4500000000043656</v>
      </c>
      <c r="L6598" s="2">
        <f ca="1">(Table1[[#This Row],[Bruto tov vorige schijf]]-Table1[[#This Row],[Netto tov vorige schijf]])/MAX(Table1[[#This Row],[Bruto tov vorige schijf]],1)</f>
        <v>0.5549999999995634</v>
      </c>
    </row>
    <row r="6599" spans="1:12" x14ac:dyDescent="0.25">
      <c r="A6599" s="14">
        <v>73811</v>
      </c>
      <c r="B6599" s="6">
        <f>LoonHeffing2020(Table1[[#This Row],[Belastbaar loon]])</f>
        <v>28212.722999999998</v>
      </c>
      <c r="C6599" s="6">
        <f>AlgemeneHeffingsKorting2020(Table1[[#This Row],[Belastbaar loon]])</f>
        <v>0</v>
      </c>
      <c r="D6599" s="14">
        <f>ArbeidsKorting2020(Table1[[#This Row],[Belastbaar loon]])</f>
        <v>1487.5800000000002</v>
      </c>
      <c r="E6599" s="14">
        <f>MAX(Table1[[#This Row],[Loonheffing]]-Table1[[#This Row],[Algemene Heffingskorting]]-Table1[[#This Row],[Arbeidskorting]],0)</f>
        <v>26725.142999999996</v>
      </c>
      <c r="F6599" s="6">
        <f>Table1[[#This Row],[Belastbaar loon]]-Table1[[#This Row],[Belasting]]</f>
        <v>47085.857000000004</v>
      </c>
      <c r="G6599" s="2">
        <f>(Table1[[#This Row],[Belastbaar loon]]-Table1[[#This Row],[Netto loon]])/Table1[[#This Row],[Belastbaar loon]]</f>
        <v>0.36207534107382361</v>
      </c>
      <c r="H6599" s="14">
        <f t="shared" ca="1" si="97"/>
        <v>26719.593000000001</v>
      </c>
      <c r="I6599" s="14">
        <f ca="1">IF(ROW()=2, Table1[[#This Row],[Netto loon]], INDIRECT(ADDRESS(ROW()-1,COLUMN(F:F))))</f>
        <v>47081.406999999999</v>
      </c>
      <c r="J6599" s="6">
        <f ca="1">IF(ROW()=2, 0, Table1[[#This Row],[Belastbaar loon]]-INDIRECT(ADDRESS(ROW()-1,COLUMN(A:A))))</f>
        <v>10</v>
      </c>
      <c r="K6599" s="6">
        <f ca="1">Table1[[#This Row],[Netto loon]]-Table1[[#This Row],[Netto vorige schijf]]</f>
        <v>4.4500000000043656</v>
      </c>
      <c r="L6599" s="2">
        <f ca="1">(Table1[[#This Row],[Bruto tov vorige schijf]]-Table1[[#This Row],[Netto tov vorige schijf]])/MAX(Table1[[#This Row],[Bruto tov vorige schijf]],1)</f>
        <v>0.5549999999995634</v>
      </c>
    </row>
    <row r="6600" spans="1:12" x14ac:dyDescent="0.25">
      <c r="A6600" s="14">
        <v>73821</v>
      </c>
      <c r="B6600" s="6">
        <f>LoonHeffing2020(Table1[[#This Row],[Belastbaar loon]])</f>
        <v>28217.672999999999</v>
      </c>
      <c r="C6600" s="6">
        <f>AlgemeneHeffingsKorting2020(Table1[[#This Row],[Belastbaar loon]])</f>
        <v>0</v>
      </c>
      <c r="D6600" s="14">
        <f>ArbeidsKorting2020(Table1[[#This Row],[Belastbaar loon]])</f>
        <v>1486.98</v>
      </c>
      <c r="E6600" s="14">
        <f>MAX(Table1[[#This Row],[Loonheffing]]-Table1[[#This Row],[Algemene Heffingskorting]]-Table1[[#This Row],[Arbeidskorting]],0)</f>
        <v>26730.692999999999</v>
      </c>
      <c r="F6600" s="6">
        <f>Table1[[#This Row],[Belastbaar loon]]-Table1[[#This Row],[Belasting]]</f>
        <v>47090.307000000001</v>
      </c>
      <c r="G6600" s="2">
        <f>(Table1[[#This Row],[Belastbaar loon]]-Table1[[#This Row],[Netto loon]])/Table1[[#This Row],[Belastbaar loon]]</f>
        <v>0.36210147518998659</v>
      </c>
      <c r="H6600" s="14">
        <f t="shared" ca="1" si="97"/>
        <v>26725.142999999996</v>
      </c>
      <c r="I6600" s="14">
        <f ca="1">IF(ROW()=2, Table1[[#This Row],[Netto loon]], INDIRECT(ADDRESS(ROW()-1,COLUMN(F:F))))</f>
        <v>47085.857000000004</v>
      </c>
      <c r="J6600" s="6">
        <f ca="1">IF(ROW()=2, 0, Table1[[#This Row],[Belastbaar loon]]-INDIRECT(ADDRESS(ROW()-1,COLUMN(A:A))))</f>
        <v>10</v>
      </c>
      <c r="K6600" s="6">
        <f ca="1">Table1[[#This Row],[Netto loon]]-Table1[[#This Row],[Netto vorige schijf]]</f>
        <v>4.4499999999970896</v>
      </c>
      <c r="L6600" s="2">
        <f ca="1">(Table1[[#This Row],[Bruto tov vorige schijf]]-Table1[[#This Row],[Netto tov vorige schijf]])/MAX(Table1[[#This Row],[Bruto tov vorige schijf]],1)</f>
        <v>0.55500000000029104</v>
      </c>
    </row>
    <row r="6601" spans="1:12" x14ac:dyDescent="0.25">
      <c r="A6601" s="14">
        <v>73831</v>
      </c>
      <c r="B6601" s="6">
        <f>LoonHeffing2020(Table1[[#This Row],[Belastbaar loon]])</f>
        <v>28222.623</v>
      </c>
      <c r="C6601" s="6">
        <f>AlgemeneHeffingsKorting2020(Table1[[#This Row],[Belastbaar loon]])</f>
        <v>0</v>
      </c>
      <c r="D6601" s="14">
        <f>ArbeidsKorting2020(Table1[[#This Row],[Belastbaar loon]])</f>
        <v>1486.38</v>
      </c>
      <c r="E6601" s="14">
        <f>MAX(Table1[[#This Row],[Loonheffing]]-Table1[[#This Row],[Algemene Heffingskorting]]-Table1[[#This Row],[Arbeidskorting]],0)</f>
        <v>26736.242999999999</v>
      </c>
      <c r="F6601" s="6">
        <f>Table1[[#This Row],[Belastbaar loon]]-Table1[[#This Row],[Belasting]]</f>
        <v>47094.756999999998</v>
      </c>
      <c r="G6601" s="2">
        <f>(Table1[[#This Row],[Belastbaar loon]]-Table1[[#This Row],[Netto loon]])/Table1[[#This Row],[Belastbaar loon]]</f>
        <v>0.36212760222670698</v>
      </c>
      <c r="H6601" s="14">
        <f t="shared" ca="1" si="97"/>
        <v>26730.692999999999</v>
      </c>
      <c r="I6601" s="14">
        <f ca="1">IF(ROW()=2, Table1[[#This Row],[Netto loon]], INDIRECT(ADDRESS(ROW()-1,COLUMN(F:F))))</f>
        <v>47090.307000000001</v>
      </c>
      <c r="J6601" s="6">
        <f ca="1">IF(ROW()=2, 0, Table1[[#This Row],[Belastbaar loon]]-INDIRECT(ADDRESS(ROW()-1,COLUMN(A:A))))</f>
        <v>10</v>
      </c>
      <c r="K6601" s="6">
        <f ca="1">Table1[[#This Row],[Netto loon]]-Table1[[#This Row],[Netto vorige schijf]]</f>
        <v>4.4499999999970896</v>
      </c>
      <c r="L6601" s="2">
        <f ca="1">(Table1[[#This Row],[Bruto tov vorige schijf]]-Table1[[#This Row],[Netto tov vorige schijf]])/MAX(Table1[[#This Row],[Bruto tov vorige schijf]],1)</f>
        <v>0.55500000000029104</v>
      </c>
    </row>
    <row r="6602" spans="1:12" x14ac:dyDescent="0.25">
      <c r="A6602" s="14">
        <v>73841</v>
      </c>
      <c r="B6602" s="6">
        <f>LoonHeffing2020(Table1[[#This Row],[Belastbaar loon]])</f>
        <v>28227.573</v>
      </c>
      <c r="C6602" s="6">
        <f>AlgemeneHeffingsKorting2020(Table1[[#This Row],[Belastbaar loon]])</f>
        <v>0</v>
      </c>
      <c r="D6602" s="14">
        <f>ArbeidsKorting2020(Table1[[#This Row],[Belastbaar loon]])</f>
        <v>1485.7800000000002</v>
      </c>
      <c r="E6602" s="14">
        <f>MAX(Table1[[#This Row],[Loonheffing]]-Table1[[#This Row],[Algemene Heffingskorting]]-Table1[[#This Row],[Arbeidskorting]],0)</f>
        <v>26741.793000000001</v>
      </c>
      <c r="F6602" s="6">
        <f>Table1[[#This Row],[Belastbaar loon]]-Table1[[#This Row],[Belasting]]</f>
        <v>47099.206999999995</v>
      </c>
      <c r="G6602" s="2">
        <f>(Table1[[#This Row],[Belastbaar loon]]-Table1[[#This Row],[Netto loon]])/Table1[[#This Row],[Belastbaar loon]]</f>
        <v>0.36215372218686104</v>
      </c>
      <c r="H6602" s="14">
        <f t="shared" ca="1" si="97"/>
        <v>26736.242999999999</v>
      </c>
      <c r="I6602" s="14">
        <f ca="1">IF(ROW()=2, Table1[[#This Row],[Netto loon]], INDIRECT(ADDRESS(ROW()-1,COLUMN(F:F))))</f>
        <v>47094.756999999998</v>
      </c>
      <c r="J6602" s="6">
        <f ca="1">IF(ROW()=2, 0, Table1[[#This Row],[Belastbaar loon]]-INDIRECT(ADDRESS(ROW()-1,COLUMN(A:A))))</f>
        <v>10</v>
      </c>
      <c r="K6602" s="6">
        <f ca="1">Table1[[#This Row],[Netto loon]]-Table1[[#This Row],[Netto vorige schijf]]</f>
        <v>4.4499999999970896</v>
      </c>
      <c r="L6602" s="2">
        <f ca="1">(Table1[[#This Row],[Bruto tov vorige schijf]]-Table1[[#This Row],[Netto tov vorige schijf]])/MAX(Table1[[#This Row],[Bruto tov vorige schijf]],1)</f>
        <v>0.55500000000029104</v>
      </c>
    </row>
    <row r="6603" spans="1:12" x14ac:dyDescent="0.25">
      <c r="A6603" s="14">
        <v>73851</v>
      </c>
      <c r="B6603" s="6">
        <f>LoonHeffing2020(Table1[[#This Row],[Belastbaar loon]])</f>
        <v>28232.523000000001</v>
      </c>
      <c r="C6603" s="6">
        <f>AlgemeneHeffingsKorting2020(Table1[[#This Row],[Belastbaar loon]])</f>
        <v>0</v>
      </c>
      <c r="D6603" s="14">
        <f>ArbeidsKorting2020(Table1[[#This Row],[Belastbaar loon]])</f>
        <v>1485.18</v>
      </c>
      <c r="E6603" s="14">
        <f>MAX(Table1[[#This Row],[Loonheffing]]-Table1[[#This Row],[Algemene Heffingskorting]]-Table1[[#This Row],[Arbeidskorting]],0)</f>
        <v>26747.343000000001</v>
      </c>
      <c r="F6603" s="6">
        <f>Table1[[#This Row],[Belastbaar loon]]-Table1[[#This Row],[Belasting]]</f>
        <v>47103.656999999999</v>
      </c>
      <c r="G6603" s="2">
        <f>(Table1[[#This Row],[Belastbaar loon]]-Table1[[#This Row],[Netto loon]])/Table1[[#This Row],[Belastbaar loon]]</f>
        <v>0.3621798350733233</v>
      </c>
      <c r="H6603" s="14">
        <f t="shared" ca="1" si="97"/>
        <v>26741.793000000001</v>
      </c>
      <c r="I6603" s="14">
        <f ca="1">IF(ROW()=2, Table1[[#This Row],[Netto loon]], INDIRECT(ADDRESS(ROW()-1,COLUMN(F:F))))</f>
        <v>47099.206999999995</v>
      </c>
      <c r="J6603" s="6">
        <f ca="1">IF(ROW()=2, 0, Table1[[#This Row],[Belastbaar loon]]-INDIRECT(ADDRESS(ROW()-1,COLUMN(A:A))))</f>
        <v>10</v>
      </c>
      <c r="K6603" s="6">
        <f ca="1">Table1[[#This Row],[Netto loon]]-Table1[[#This Row],[Netto vorige schijf]]</f>
        <v>4.4500000000043656</v>
      </c>
      <c r="L6603" s="2">
        <f ca="1">(Table1[[#This Row],[Bruto tov vorige schijf]]-Table1[[#This Row],[Netto tov vorige schijf]])/MAX(Table1[[#This Row],[Bruto tov vorige schijf]],1)</f>
        <v>0.5549999999995634</v>
      </c>
    </row>
    <row r="6604" spans="1:12" x14ac:dyDescent="0.25">
      <c r="A6604" s="14">
        <v>73861</v>
      </c>
      <c r="B6604" s="6">
        <f>LoonHeffing2020(Table1[[#This Row],[Belastbaar loon]])</f>
        <v>28237.472999999998</v>
      </c>
      <c r="C6604" s="6">
        <f>AlgemeneHeffingsKorting2020(Table1[[#This Row],[Belastbaar loon]])</f>
        <v>0</v>
      </c>
      <c r="D6604" s="14">
        <f>ArbeidsKorting2020(Table1[[#This Row],[Belastbaar loon]])</f>
        <v>1484.5800000000002</v>
      </c>
      <c r="E6604" s="14">
        <f>MAX(Table1[[#This Row],[Loonheffing]]-Table1[[#This Row],[Algemene Heffingskorting]]-Table1[[#This Row],[Arbeidskorting]],0)</f>
        <v>26752.892999999996</v>
      </c>
      <c r="F6604" s="6">
        <f>Table1[[#This Row],[Belastbaar loon]]-Table1[[#This Row],[Belasting]]</f>
        <v>47108.107000000004</v>
      </c>
      <c r="G6604" s="2">
        <f>(Table1[[#This Row],[Belastbaar loon]]-Table1[[#This Row],[Netto loon]])/Table1[[#This Row],[Belastbaar loon]]</f>
        <v>0.36220594088896707</v>
      </c>
      <c r="H6604" s="14">
        <f t="shared" ca="1" si="97"/>
        <v>26747.343000000001</v>
      </c>
      <c r="I6604" s="14">
        <f ca="1">IF(ROW()=2, Table1[[#This Row],[Netto loon]], INDIRECT(ADDRESS(ROW()-1,COLUMN(F:F))))</f>
        <v>47103.656999999999</v>
      </c>
      <c r="J6604" s="6">
        <f ca="1">IF(ROW()=2, 0, Table1[[#This Row],[Belastbaar loon]]-INDIRECT(ADDRESS(ROW()-1,COLUMN(A:A))))</f>
        <v>10</v>
      </c>
      <c r="K6604" s="6">
        <f ca="1">Table1[[#This Row],[Netto loon]]-Table1[[#This Row],[Netto vorige schijf]]</f>
        <v>4.4500000000043656</v>
      </c>
      <c r="L6604" s="2">
        <f ca="1">(Table1[[#This Row],[Bruto tov vorige schijf]]-Table1[[#This Row],[Netto tov vorige schijf]])/MAX(Table1[[#This Row],[Bruto tov vorige schijf]],1)</f>
        <v>0.5549999999995634</v>
      </c>
    </row>
    <row r="6605" spans="1:12" x14ac:dyDescent="0.25">
      <c r="A6605" s="14">
        <v>73871</v>
      </c>
      <c r="B6605" s="6">
        <f>LoonHeffing2020(Table1[[#This Row],[Belastbaar loon]])</f>
        <v>28242.422999999999</v>
      </c>
      <c r="C6605" s="6">
        <f>AlgemeneHeffingsKorting2020(Table1[[#This Row],[Belastbaar loon]])</f>
        <v>0</v>
      </c>
      <c r="D6605" s="14">
        <f>ArbeidsKorting2020(Table1[[#This Row],[Belastbaar loon]])</f>
        <v>1483.98</v>
      </c>
      <c r="E6605" s="14">
        <f>MAX(Table1[[#This Row],[Loonheffing]]-Table1[[#This Row],[Algemene Heffingskorting]]-Table1[[#This Row],[Arbeidskorting]],0)</f>
        <v>26758.442999999999</v>
      </c>
      <c r="F6605" s="6">
        <f>Table1[[#This Row],[Belastbaar loon]]-Table1[[#This Row],[Belasting]]</f>
        <v>47112.557000000001</v>
      </c>
      <c r="G6605" s="2">
        <f>(Table1[[#This Row],[Belastbaar loon]]-Table1[[#This Row],[Netto loon]])/Table1[[#This Row],[Belastbaar loon]]</f>
        <v>0.36223203963666389</v>
      </c>
      <c r="H6605" s="14">
        <f t="shared" ca="1" si="97"/>
        <v>26752.892999999996</v>
      </c>
      <c r="I6605" s="14">
        <f ca="1">IF(ROW()=2, Table1[[#This Row],[Netto loon]], INDIRECT(ADDRESS(ROW()-1,COLUMN(F:F))))</f>
        <v>47108.107000000004</v>
      </c>
      <c r="J6605" s="6">
        <f ca="1">IF(ROW()=2, 0, Table1[[#This Row],[Belastbaar loon]]-INDIRECT(ADDRESS(ROW()-1,COLUMN(A:A))))</f>
        <v>10</v>
      </c>
      <c r="K6605" s="6">
        <f ca="1">Table1[[#This Row],[Netto loon]]-Table1[[#This Row],[Netto vorige schijf]]</f>
        <v>4.4499999999970896</v>
      </c>
      <c r="L6605" s="2">
        <f ca="1">(Table1[[#This Row],[Bruto tov vorige schijf]]-Table1[[#This Row],[Netto tov vorige schijf]])/MAX(Table1[[#This Row],[Bruto tov vorige schijf]],1)</f>
        <v>0.55500000000029104</v>
      </c>
    </row>
    <row r="6606" spans="1:12" x14ac:dyDescent="0.25">
      <c r="A6606" s="14">
        <v>73881</v>
      </c>
      <c r="B6606" s="6">
        <f>LoonHeffing2020(Table1[[#This Row],[Belastbaar loon]])</f>
        <v>28247.373</v>
      </c>
      <c r="C6606" s="6">
        <f>AlgemeneHeffingsKorting2020(Table1[[#This Row],[Belastbaar loon]])</f>
        <v>0</v>
      </c>
      <c r="D6606" s="14">
        <f>ArbeidsKorting2020(Table1[[#This Row],[Belastbaar loon]])</f>
        <v>1483.38</v>
      </c>
      <c r="E6606" s="14">
        <f>MAX(Table1[[#This Row],[Loonheffing]]-Table1[[#This Row],[Algemene Heffingskorting]]-Table1[[#This Row],[Arbeidskorting]],0)</f>
        <v>26763.992999999999</v>
      </c>
      <c r="F6606" s="6">
        <f>Table1[[#This Row],[Belastbaar loon]]-Table1[[#This Row],[Belasting]]</f>
        <v>47117.006999999998</v>
      </c>
      <c r="G6606" s="2">
        <f>(Table1[[#This Row],[Belastbaar loon]]-Table1[[#This Row],[Netto loon]])/Table1[[#This Row],[Belastbaar loon]]</f>
        <v>0.36225813131928375</v>
      </c>
      <c r="H6606" s="14">
        <f t="shared" ca="1" si="97"/>
        <v>26758.442999999999</v>
      </c>
      <c r="I6606" s="14">
        <f ca="1">IF(ROW()=2, Table1[[#This Row],[Netto loon]], INDIRECT(ADDRESS(ROW()-1,COLUMN(F:F))))</f>
        <v>47112.557000000001</v>
      </c>
      <c r="J6606" s="6">
        <f ca="1">IF(ROW()=2, 0, Table1[[#This Row],[Belastbaar loon]]-INDIRECT(ADDRESS(ROW()-1,COLUMN(A:A))))</f>
        <v>10</v>
      </c>
      <c r="K6606" s="6">
        <f ca="1">Table1[[#This Row],[Netto loon]]-Table1[[#This Row],[Netto vorige schijf]]</f>
        <v>4.4499999999970896</v>
      </c>
      <c r="L6606" s="2">
        <f ca="1">(Table1[[#This Row],[Bruto tov vorige schijf]]-Table1[[#This Row],[Netto tov vorige schijf]])/MAX(Table1[[#This Row],[Bruto tov vorige schijf]],1)</f>
        <v>0.55500000000029104</v>
      </c>
    </row>
    <row r="6607" spans="1:12" x14ac:dyDescent="0.25">
      <c r="A6607" s="14">
        <v>73891</v>
      </c>
      <c r="B6607" s="6">
        <f>LoonHeffing2020(Table1[[#This Row],[Belastbaar loon]])</f>
        <v>28252.323</v>
      </c>
      <c r="C6607" s="6">
        <f>AlgemeneHeffingsKorting2020(Table1[[#This Row],[Belastbaar loon]])</f>
        <v>0</v>
      </c>
      <c r="D6607" s="14">
        <f>ArbeidsKorting2020(Table1[[#This Row],[Belastbaar loon]])</f>
        <v>1482.7800000000002</v>
      </c>
      <c r="E6607" s="14">
        <f>MAX(Table1[[#This Row],[Loonheffing]]-Table1[[#This Row],[Algemene Heffingskorting]]-Table1[[#This Row],[Arbeidskorting]],0)</f>
        <v>26769.543000000001</v>
      </c>
      <c r="F6607" s="6">
        <f>Table1[[#This Row],[Belastbaar loon]]-Table1[[#This Row],[Belasting]]</f>
        <v>47121.456999999995</v>
      </c>
      <c r="G6607" s="2">
        <f>(Table1[[#This Row],[Belastbaar loon]]-Table1[[#This Row],[Netto loon]])/Table1[[#This Row],[Belastbaar loon]]</f>
        <v>0.36228421593969501</v>
      </c>
      <c r="H6607" s="14">
        <f t="shared" ca="1" si="97"/>
        <v>26763.992999999999</v>
      </c>
      <c r="I6607" s="14">
        <f ca="1">IF(ROW()=2, Table1[[#This Row],[Netto loon]], INDIRECT(ADDRESS(ROW()-1,COLUMN(F:F))))</f>
        <v>47117.006999999998</v>
      </c>
      <c r="J6607" s="6">
        <f ca="1">IF(ROW()=2, 0, Table1[[#This Row],[Belastbaar loon]]-INDIRECT(ADDRESS(ROW()-1,COLUMN(A:A))))</f>
        <v>10</v>
      </c>
      <c r="K6607" s="6">
        <f ca="1">Table1[[#This Row],[Netto loon]]-Table1[[#This Row],[Netto vorige schijf]]</f>
        <v>4.4499999999970896</v>
      </c>
      <c r="L6607" s="2">
        <f ca="1">(Table1[[#This Row],[Bruto tov vorige schijf]]-Table1[[#This Row],[Netto tov vorige schijf]])/MAX(Table1[[#This Row],[Bruto tov vorige schijf]],1)</f>
        <v>0.55500000000029104</v>
      </c>
    </row>
    <row r="6608" spans="1:12" x14ac:dyDescent="0.25">
      <c r="A6608" s="14">
        <v>73901</v>
      </c>
      <c r="B6608" s="6">
        <f>LoonHeffing2020(Table1[[#This Row],[Belastbaar loon]])</f>
        <v>28257.273000000001</v>
      </c>
      <c r="C6608" s="6">
        <f>AlgemeneHeffingsKorting2020(Table1[[#This Row],[Belastbaar loon]])</f>
        <v>0</v>
      </c>
      <c r="D6608" s="14">
        <f>ArbeidsKorting2020(Table1[[#This Row],[Belastbaar loon]])</f>
        <v>1482.18</v>
      </c>
      <c r="E6608" s="14">
        <f>MAX(Table1[[#This Row],[Loonheffing]]-Table1[[#This Row],[Algemene Heffingskorting]]-Table1[[#This Row],[Arbeidskorting]],0)</f>
        <v>26775.093000000001</v>
      </c>
      <c r="F6608" s="6">
        <f>Table1[[#This Row],[Belastbaar loon]]-Table1[[#This Row],[Belasting]]</f>
        <v>47125.906999999999</v>
      </c>
      <c r="G6608" s="2">
        <f>(Table1[[#This Row],[Belastbaar loon]]-Table1[[#This Row],[Netto loon]])/Table1[[#This Row],[Belastbaar loon]]</f>
        <v>0.36231029350076455</v>
      </c>
      <c r="H6608" s="14">
        <f t="shared" ca="1" si="97"/>
        <v>26769.543000000001</v>
      </c>
      <c r="I6608" s="14">
        <f ca="1">IF(ROW()=2, Table1[[#This Row],[Netto loon]], INDIRECT(ADDRESS(ROW()-1,COLUMN(F:F))))</f>
        <v>47121.456999999995</v>
      </c>
      <c r="J6608" s="6">
        <f ca="1">IF(ROW()=2, 0, Table1[[#This Row],[Belastbaar loon]]-INDIRECT(ADDRESS(ROW()-1,COLUMN(A:A))))</f>
        <v>10</v>
      </c>
      <c r="K6608" s="6">
        <f ca="1">Table1[[#This Row],[Netto loon]]-Table1[[#This Row],[Netto vorige schijf]]</f>
        <v>4.4500000000043656</v>
      </c>
      <c r="L6608" s="2">
        <f ca="1">(Table1[[#This Row],[Bruto tov vorige schijf]]-Table1[[#This Row],[Netto tov vorige schijf]])/MAX(Table1[[#This Row],[Bruto tov vorige schijf]],1)</f>
        <v>0.5549999999995634</v>
      </c>
    </row>
    <row r="6609" spans="1:12" x14ac:dyDescent="0.25">
      <c r="A6609" s="14">
        <v>73911</v>
      </c>
      <c r="B6609" s="6">
        <f>LoonHeffing2020(Table1[[#This Row],[Belastbaar loon]])</f>
        <v>28262.222999999998</v>
      </c>
      <c r="C6609" s="6">
        <f>AlgemeneHeffingsKorting2020(Table1[[#This Row],[Belastbaar loon]])</f>
        <v>0</v>
      </c>
      <c r="D6609" s="14">
        <f>ArbeidsKorting2020(Table1[[#This Row],[Belastbaar loon]])</f>
        <v>1481.5800000000002</v>
      </c>
      <c r="E6609" s="14">
        <f>MAX(Table1[[#This Row],[Loonheffing]]-Table1[[#This Row],[Algemene Heffingskorting]]-Table1[[#This Row],[Arbeidskorting]],0)</f>
        <v>26780.642999999996</v>
      </c>
      <c r="F6609" s="6">
        <f>Table1[[#This Row],[Belastbaar loon]]-Table1[[#This Row],[Belasting]]</f>
        <v>47130.357000000004</v>
      </c>
      <c r="G6609" s="2">
        <f>(Table1[[#This Row],[Belastbaar loon]]-Table1[[#This Row],[Netto loon]])/Table1[[#This Row],[Belastbaar loon]]</f>
        <v>0.36233636400535774</v>
      </c>
      <c r="H6609" s="14">
        <f t="shared" ca="1" si="97"/>
        <v>26775.093000000001</v>
      </c>
      <c r="I6609" s="14">
        <f ca="1">IF(ROW()=2, Table1[[#This Row],[Netto loon]], INDIRECT(ADDRESS(ROW()-1,COLUMN(F:F))))</f>
        <v>47125.906999999999</v>
      </c>
      <c r="J6609" s="6">
        <f ca="1">IF(ROW()=2, 0, Table1[[#This Row],[Belastbaar loon]]-INDIRECT(ADDRESS(ROW()-1,COLUMN(A:A))))</f>
        <v>10</v>
      </c>
      <c r="K6609" s="6">
        <f ca="1">Table1[[#This Row],[Netto loon]]-Table1[[#This Row],[Netto vorige schijf]]</f>
        <v>4.4500000000043656</v>
      </c>
      <c r="L6609" s="2">
        <f ca="1">(Table1[[#This Row],[Bruto tov vorige schijf]]-Table1[[#This Row],[Netto tov vorige schijf]])/MAX(Table1[[#This Row],[Bruto tov vorige schijf]],1)</f>
        <v>0.5549999999995634</v>
      </c>
    </row>
    <row r="6610" spans="1:12" x14ac:dyDescent="0.25">
      <c r="A6610" s="14">
        <v>73921</v>
      </c>
      <c r="B6610" s="6">
        <f>LoonHeffing2020(Table1[[#This Row],[Belastbaar loon]])</f>
        <v>28267.172999999999</v>
      </c>
      <c r="C6610" s="6">
        <f>AlgemeneHeffingsKorting2020(Table1[[#This Row],[Belastbaar loon]])</f>
        <v>0</v>
      </c>
      <c r="D6610" s="14">
        <f>ArbeidsKorting2020(Table1[[#This Row],[Belastbaar loon]])</f>
        <v>1480.98</v>
      </c>
      <c r="E6610" s="14">
        <f>MAX(Table1[[#This Row],[Loonheffing]]-Table1[[#This Row],[Algemene Heffingskorting]]-Table1[[#This Row],[Arbeidskorting]],0)</f>
        <v>26786.192999999999</v>
      </c>
      <c r="F6610" s="6">
        <f>Table1[[#This Row],[Belastbaar loon]]-Table1[[#This Row],[Belasting]]</f>
        <v>47134.807000000001</v>
      </c>
      <c r="G6610" s="2">
        <f>(Table1[[#This Row],[Belastbaar loon]]-Table1[[#This Row],[Netto loon]])/Table1[[#This Row],[Belastbaar loon]]</f>
        <v>0.36236242745633851</v>
      </c>
      <c r="H6610" s="14">
        <f t="shared" ca="1" si="97"/>
        <v>26780.642999999996</v>
      </c>
      <c r="I6610" s="14">
        <f ca="1">IF(ROW()=2, Table1[[#This Row],[Netto loon]], INDIRECT(ADDRESS(ROW()-1,COLUMN(F:F))))</f>
        <v>47130.357000000004</v>
      </c>
      <c r="J6610" s="6">
        <f ca="1">IF(ROW()=2, 0, Table1[[#This Row],[Belastbaar loon]]-INDIRECT(ADDRESS(ROW()-1,COLUMN(A:A))))</f>
        <v>10</v>
      </c>
      <c r="K6610" s="6">
        <f ca="1">Table1[[#This Row],[Netto loon]]-Table1[[#This Row],[Netto vorige schijf]]</f>
        <v>4.4499999999970896</v>
      </c>
      <c r="L6610" s="2">
        <f ca="1">(Table1[[#This Row],[Bruto tov vorige schijf]]-Table1[[#This Row],[Netto tov vorige schijf]])/MAX(Table1[[#This Row],[Bruto tov vorige schijf]],1)</f>
        <v>0.55500000000029104</v>
      </c>
    </row>
    <row r="6611" spans="1:12" x14ac:dyDescent="0.25">
      <c r="A6611" s="14">
        <v>73931</v>
      </c>
      <c r="B6611" s="6">
        <f>LoonHeffing2020(Table1[[#This Row],[Belastbaar loon]])</f>
        <v>28272.123</v>
      </c>
      <c r="C6611" s="6">
        <f>AlgemeneHeffingsKorting2020(Table1[[#This Row],[Belastbaar loon]])</f>
        <v>0</v>
      </c>
      <c r="D6611" s="14">
        <f>ArbeidsKorting2020(Table1[[#This Row],[Belastbaar loon]])</f>
        <v>1480.38</v>
      </c>
      <c r="E6611" s="14">
        <f>MAX(Table1[[#This Row],[Loonheffing]]-Table1[[#This Row],[Algemene Heffingskorting]]-Table1[[#This Row],[Arbeidskorting]],0)</f>
        <v>26791.742999999999</v>
      </c>
      <c r="F6611" s="6">
        <f>Table1[[#This Row],[Belastbaar loon]]-Table1[[#This Row],[Belasting]]</f>
        <v>47139.256999999998</v>
      </c>
      <c r="G6611" s="2">
        <f>(Table1[[#This Row],[Belastbaar loon]]-Table1[[#This Row],[Netto loon]])/Table1[[#This Row],[Belastbaar loon]]</f>
        <v>0.36238848385656897</v>
      </c>
      <c r="H6611" s="14">
        <f t="shared" ca="1" si="97"/>
        <v>26786.192999999999</v>
      </c>
      <c r="I6611" s="14">
        <f ca="1">IF(ROW()=2, Table1[[#This Row],[Netto loon]], INDIRECT(ADDRESS(ROW()-1,COLUMN(F:F))))</f>
        <v>47134.807000000001</v>
      </c>
      <c r="J6611" s="6">
        <f ca="1">IF(ROW()=2, 0, Table1[[#This Row],[Belastbaar loon]]-INDIRECT(ADDRESS(ROW()-1,COLUMN(A:A))))</f>
        <v>10</v>
      </c>
      <c r="K6611" s="6">
        <f ca="1">Table1[[#This Row],[Netto loon]]-Table1[[#This Row],[Netto vorige schijf]]</f>
        <v>4.4499999999970896</v>
      </c>
      <c r="L6611" s="2">
        <f ca="1">(Table1[[#This Row],[Bruto tov vorige schijf]]-Table1[[#This Row],[Netto tov vorige schijf]])/MAX(Table1[[#This Row],[Bruto tov vorige schijf]],1)</f>
        <v>0.55500000000029104</v>
      </c>
    </row>
    <row r="6612" spans="1:12" x14ac:dyDescent="0.25">
      <c r="A6612" s="14">
        <v>73941</v>
      </c>
      <c r="B6612" s="6">
        <f>LoonHeffing2020(Table1[[#This Row],[Belastbaar loon]])</f>
        <v>28277.073</v>
      </c>
      <c r="C6612" s="6">
        <f>AlgemeneHeffingsKorting2020(Table1[[#This Row],[Belastbaar loon]])</f>
        <v>0</v>
      </c>
      <c r="D6612" s="14">
        <f>ArbeidsKorting2020(Table1[[#This Row],[Belastbaar loon]])</f>
        <v>1479.7800000000002</v>
      </c>
      <c r="E6612" s="14">
        <f>MAX(Table1[[#This Row],[Loonheffing]]-Table1[[#This Row],[Algemene Heffingskorting]]-Table1[[#This Row],[Arbeidskorting]],0)</f>
        <v>26797.293000000001</v>
      </c>
      <c r="F6612" s="6">
        <f>Table1[[#This Row],[Belastbaar loon]]-Table1[[#This Row],[Belasting]]</f>
        <v>47143.706999999995</v>
      </c>
      <c r="G6612" s="2">
        <f>(Table1[[#This Row],[Belastbaar loon]]-Table1[[#This Row],[Netto loon]])/Table1[[#This Row],[Belastbaar loon]]</f>
        <v>0.36241453320890987</v>
      </c>
      <c r="H6612" s="14">
        <f t="shared" ca="1" si="97"/>
        <v>26791.742999999999</v>
      </c>
      <c r="I6612" s="14">
        <f ca="1">IF(ROW()=2, Table1[[#This Row],[Netto loon]], INDIRECT(ADDRESS(ROW()-1,COLUMN(F:F))))</f>
        <v>47139.256999999998</v>
      </c>
      <c r="J6612" s="6">
        <f ca="1">IF(ROW()=2, 0, Table1[[#This Row],[Belastbaar loon]]-INDIRECT(ADDRESS(ROW()-1,COLUMN(A:A))))</f>
        <v>10</v>
      </c>
      <c r="K6612" s="6">
        <f ca="1">Table1[[#This Row],[Netto loon]]-Table1[[#This Row],[Netto vorige schijf]]</f>
        <v>4.4499999999970896</v>
      </c>
      <c r="L6612" s="2">
        <f ca="1">(Table1[[#This Row],[Bruto tov vorige schijf]]-Table1[[#This Row],[Netto tov vorige schijf]])/MAX(Table1[[#This Row],[Bruto tov vorige schijf]],1)</f>
        <v>0.55500000000029104</v>
      </c>
    </row>
    <row r="6613" spans="1:12" x14ac:dyDescent="0.25">
      <c r="A6613" s="14">
        <v>73951</v>
      </c>
      <c r="B6613" s="6">
        <f>LoonHeffing2020(Table1[[#This Row],[Belastbaar loon]])</f>
        <v>28282.023000000001</v>
      </c>
      <c r="C6613" s="6">
        <f>AlgemeneHeffingsKorting2020(Table1[[#This Row],[Belastbaar loon]])</f>
        <v>0</v>
      </c>
      <c r="D6613" s="14">
        <f>ArbeidsKorting2020(Table1[[#This Row],[Belastbaar loon]])</f>
        <v>1479.18</v>
      </c>
      <c r="E6613" s="14">
        <f>MAX(Table1[[#This Row],[Loonheffing]]-Table1[[#This Row],[Algemene Heffingskorting]]-Table1[[#This Row],[Arbeidskorting]],0)</f>
        <v>26802.843000000001</v>
      </c>
      <c r="F6613" s="6">
        <f>Table1[[#This Row],[Belastbaar loon]]-Table1[[#This Row],[Belasting]]</f>
        <v>47148.156999999999</v>
      </c>
      <c r="G6613" s="2">
        <f>(Table1[[#This Row],[Belastbaar loon]]-Table1[[#This Row],[Netto loon]])/Table1[[#This Row],[Belastbaar loon]]</f>
        <v>0.36244057551622022</v>
      </c>
      <c r="H6613" s="14">
        <f t="shared" ca="1" si="97"/>
        <v>26797.293000000001</v>
      </c>
      <c r="I6613" s="14">
        <f ca="1">IF(ROW()=2, Table1[[#This Row],[Netto loon]], INDIRECT(ADDRESS(ROW()-1,COLUMN(F:F))))</f>
        <v>47143.706999999995</v>
      </c>
      <c r="J6613" s="6">
        <f ca="1">IF(ROW()=2, 0, Table1[[#This Row],[Belastbaar loon]]-INDIRECT(ADDRESS(ROW()-1,COLUMN(A:A))))</f>
        <v>10</v>
      </c>
      <c r="K6613" s="6">
        <f ca="1">Table1[[#This Row],[Netto loon]]-Table1[[#This Row],[Netto vorige schijf]]</f>
        <v>4.4500000000043656</v>
      </c>
      <c r="L6613" s="2">
        <f ca="1">(Table1[[#This Row],[Bruto tov vorige schijf]]-Table1[[#This Row],[Netto tov vorige schijf]])/MAX(Table1[[#This Row],[Bruto tov vorige schijf]],1)</f>
        <v>0.5549999999995634</v>
      </c>
    </row>
    <row r="6614" spans="1:12" x14ac:dyDescent="0.25">
      <c r="A6614" s="14">
        <v>73961</v>
      </c>
      <c r="B6614" s="6">
        <f>LoonHeffing2020(Table1[[#This Row],[Belastbaar loon]])</f>
        <v>28286.972999999998</v>
      </c>
      <c r="C6614" s="6">
        <f>AlgemeneHeffingsKorting2020(Table1[[#This Row],[Belastbaar loon]])</f>
        <v>0</v>
      </c>
      <c r="D6614" s="14">
        <f>ArbeidsKorting2020(Table1[[#This Row],[Belastbaar loon]])</f>
        <v>1478.5800000000002</v>
      </c>
      <c r="E6614" s="14">
        <f>MAX(Table1[[#This Row],[Loonheffing]]-Table1[[#This Row],[Algemene Heffingskorting]]-Table1[[#This Row],[Arbeidskorting]],0)</f>
        <v>26808.392999999996</v>
      </c>
      <c r="F6614" s="6">
        <f>Table1[[#This Row],[Belastbaar loon]]-Table1[[#This Row],[Belasting]]</f>
        <v>47152.607000000004</v>
      </c>
      <c r="G6614" s="2">
        <f>(Table1[[#This Row],[Belastbaar loon]]-Table1[[#This Row],[Netto loon]])/Table1[[#This Row],[Belastbaar loon]]</f>
        <v>0.36246661078135767</v>
      </c>
      <c r="H6614" s="14">
        <f t="shared" ca="1" si="97"/>
        <v>26802.843000000001</v>
      </c>
      <c r="I6614" s="14">
        <f ca="1">IF(ROW()=2, Table1[[#This Row],[Netto loon]], INDIRECT(ADDRESS(ROW()-1,COLUMN(F:F))))</f>
        <v>47148.156999999999</v>
      </c>
      <c r="J6614" s="6">
        <f ca="1">IF(ROW()=2, 0, Table1[[#This Row],[Belastbaar loon]]-INDIRECT(ADDRESS(ROW()-1,COLUMN(A:A))))</f>
        <v>10</v>
      </c>
      <c r="K6614" s="6">
        <f ca="1">Table1[[#This Row],[Netto loon]]-Table1[[#This Row],[Netto vorige schijf]]</f>
        <v>4.4500000000043656</v>
      </c>
      <c r="L6614" s="2">
        <f ca="1">(Table1[[#This Row],[Bruto tov vorige schijf]]-Table1[[#This Row],[Netto tov vorige schijf]])/MAX(Table1[[#This Row],[Bruto tov vorige schijf]],1)</f>
        <v>0.5549999999995634</v>
      </c>
    </row>
    <row r="6615" spans="1:12" x14ac:dyDescent="0.25">
      <c r="A6615" s="14">
        <v>73971</v>
      </c>
      <c r="B6615" s="6">
        <f>LoonHeffing2020(Table1[[#This Row],[Belastbaar loon]])</f>
        <v>28291.922999999999</v>
      </c>
      <c r="C6615" s="6">
        <f>AlgemeneHeffingsKorting2020(Table1[[#This Row],[Belastbaar loon]])</f>
        <v>0</v>
      </c>
      <c r="D6615" s="14">
        <f>ArbeidsKorting2020(Table1[[#This Row],[Belastbaar loon]])</f>
        <v>1477.98</v>
      </c>
      <c r="E6615" s="14">
        <f>MAX(Table1[[#This Row],[Loonheffing]]-Table1[[#This Row],[Algemene Heffingskorting]]-Table1[[#This Row],[Arbeidskorting]],0)</f>
        <v>26813.942999999999</v>
      </c>
      <c r="F6615" s="6">
        <f>Table1[[#This Row],[Belastbaar loon]]-Table1[[#This Row],[Belasting]]</f>
        <v>47157.057000000001</v>
      </c>
      <c r="G6615" s="2">
        <f>(Table1[[#This Row],[Belastbaar loon]]-Table1[[#This Row],[Netto loon]])/Table1[[#This Row],[Belastbaar loon]]</f>
        <v>0.36249263900717849</v>
      </c>
      <c r="H6615" s="14">
        <f t="shared" ca="1" si="97"/>
        <v>26808.392999999996</v>
      </c>
      <c r="I6615" s="14">
        <f ca="1">IF(ROW()=2, Table1[[#This Row],[Netto loon]], INDIRECT(ADDRESS(ROW()-1,COLUMN(F:F))))</f>
        <v>47152.607000000004</v>
      </c>
      <c r="J6615" s="6">
        <f ca="1">IF(ROW()=2, 0, Table1[[#This Row],[Belastbaar loon]]-INDIRECT(ADDRESS(ROW()-1,COLUMN(A:A))))</f>
        <v>10</v>
      </c>
      <c r="K6615" s="6">
        <f ca="1">Table1[[#This Row],[Netto loon]]-Table1[[#This Row],[Netto vorige schijf]]</f>
        <v>4.4499999999970896</v>
      </c>
      <c r="L6615" s="2">
        <f ca="1">(Table1[[#This Row],[Bruto tov vorige schijf]]-Table1[[#This Row],[Netto tov vorige schijf]])/MAX(Table1[[#This Row],[Bruto tov vorige schijf]],1)</f>
        <v>0.55500000000029104</v>
      </c>
    </row>
    <row r="6616" spans="1:12" x14ac:dyDescent="0.25">
      <c r="A6616" s="14">
        <v>73981</v>
      </c>
      <c r="B6616" s="6">
        <f>LoonHeffing2020(Table1[[#This Row],[Belastbaar loon]])</f>
        <v>28296.873</v>
      </c>
      <c r="C6616" s="6">
        <f>AlgemeneHeffingsKorting2020(Table1[[#This Row],[Belastbaar loon]])</f>
        <v>0</v>
      </c>
      <c r="D6616" s="14">
        <f>ArbeidsKorting2020(Table1[[#This Row],[Belastbaar loon]])</f>
        <v>1477.38</v>
      </c>
      <c r="E6616" s="14">
        <f>MAX(Table1[[#This Row],[Loonheffing]]-Table1[[#This Row],[Algemene Heffingskorting]]-Table1[[#This Row],[Arbeidskorting]],0)</f>
        <v>26819.492999999999</v>
      </c>
      <c r="F6616" s="6">
        <f>Table1[[#This Row],[Belastbaar loon]]-Table1[[#This Row],[Belasting]]</f>
        <v>47161.506999999998</v>
      </c>
      <c r="G6616" s="2">
        <f>(Table1[[#This Row],[Belastbaar loon]]-Table1[[#This Row],[Netto loon]])/Table1[[#This Row],[Belastbaar loon]]</f>
        <v>0.362518660196537</v>
      </c>
      <c r="H6616" s="14">
        <f t="shared" ca="1" si="97"/>
        <v>26813.942999999999</v>
      </c>
      <c r="I6616" s="14">
        <f ca="1">IF(ROW()=2, Table1[[#This Row],[Netto loon]], INDIRECT(ADDRESS(ROW()-1,COLUMN(F:F))))</f>
        <v>47157.057000000001</v>
      </c>
      <c r="J6616" s="6">
        <f ca="1">IF(ROW()=2, 0, Table1[[#This Row],[Belastbaar loon]]-INDIRECT(ADDRESS(ROW()-1,COLUMN(A:A))))</f>
        <v>10</v>
      </c>
      <c r="K6616" s="6">
        <f ca="1">Table1[[#This Row],[Netto loon]]-Table1[[#This Row],[Netto vorige schijf]]</f>
        <v>4.4499999999970896</v>
      </c>
      <c r="L6616" s="2">
        <f ca="1">(Table1[[#This Row],[Bruto tov vorige schijf]]-Table1[[#This Row],[Netto tov vorige schijf]])/MAX(Table1[[#This Row],[Bruto tov vorige schijf]],1)</f>
        <v>0.55500000000029104</v>
      </c>
    </row>
    <row r="6617" spans="1:12" x14ac:dyDescent="0.25">
      <c r="A6617" s="14">
        <v>73991</v>
      </c>
      <c r="B6617" s="6">
        <f>LoonHeffing2020(Table1[[#This Row],[Belastbaar loon]])</f>
        <v>28301.823</v>
      </c>
      <c r="C6617" s="6">
        <f>AlgemeneHeffingsKorting2020(Table1[[#This Row],[Belastbaar loon]])</f>
        <v>0</v>
      </c>
      <c r="D6617" s="14">
        <f>ArbeidsKorting2020(Table1[[#This Row],[Belastbaar loon]])</f>
        <v>1476.7800000000002</v>
      </c>
      <c r="E6617" s="14">
        <f>MAX(Table1[[#This Row],[Loonheffing]]-Table1[[#This Row],[Algemene Heffingskorting]]-Table1[[#This Row],[Arbeidskorting]],0)</f>
        <v>26825.043000000001</v>
      </c>
      <c r="F6617" s="6">
        <f>Table1[[#This Row],[Belastbaar loon]]-Table1[[#This Row],[Belasting]]</f>
        <v>47165.956999999995</v>
      </c>
      <c r="G6617" s="2">
        <f>(Table1[[#This Row],[Belastbaar loon]]-Table1[[#This Row],[Netto loon]])/Table1[[#This Row],[Belastbaar loon]]</f>
        <v>0.36254467435228616</v>
      </c>
      <c r="H6617" s="14">
        <f t="shared" ca="1" si="97"/>
        <v>26819.492999999999</v>
      </c>
      <c r="I6617" s="14">
        <f ca="1">IF(ROW()=2, Table1[[#This Row],[Netto loon]], INDIRECT(ADDRESS(ROW()-1,COLUMN(F:F))))</f>
        <v>47161.506999999998</v>
      </c>
      <c r="J6617" s="6">
        <f ca="1">IF(ROW()=2, 0, Table1[[#This Row],[Belastbaar loon]]-INDIRECT(ADDRESS(ROW()-1,COLUMN(A:A))))</f>
        <v>10</v>
      </c>
      <c r="K6617" s="6">
        <f ca="1">Table1[[#This Row],[Netto loon]]-Table1[[#This Row],[Netto vorige schijf]]</f>
        <v>4.4499999999970896</v>
      </c>
      <c r="L6617" s="2">
        <f ca="1">(Table1[[#This Row],[Bruto tov vorige schijf]]-Table1[[#This Row],[Netto tov vorige schijf]])/MAX(Table1[[#This Row],[Bruto tov vorige schijf]],1)</f>
        <v>0.55500000000029104</v>
      </c>
    </row>
    <row r="6618" spans="1:12" x14ac:dyDescent="0.25">
      <c r="A6618" s="14">
        <v>74001</v>
      </c>
      <c r="B6618" s="6">
        <f>LoonHeffing2020(Table1[[#This Row],[Belastbaar loon]])</f>
        <v>28306.773000000001</v>
      </c>
      <c r="C6618" s="6">
        <f>AlgemeneHeffingsKorting2020(Table1[[#This Row],[Belastbaar loon]])</f>
        <v>0</v>
      </c>
      <c r="D6618" s="14">
        <f>ArbeidsKorting2020(Table1[[#This Row],[Belastbaar loon]])</f>
        <v>1476.18</v>
      </c>
      <c r="E6618" s="14">
        <f>MAX(Table1[[#This Row],[Loonheffing]]-Table1[[#This Row],[Algemene Heffingskorting]]-Table1[[#This Row],[Arbeidskorting]],0)</f>
        <v>26830.593000000001</v>
      </c>
      <c r="F6618" s="6">
        <f>Table1[[#This Row],[Belastbaar loon]]-Table1[[#This Row],[Belasting]]</f>
        <v>47170.406999999999</v>
      </c>
      <c r="G6618" s="2">
        <f>(Table1[[#This Row],[Belastbaar loon]]-Table1[[#This Row],[Netto loon]])/Table1[[#This Row],[Belastbaar loon]]</f>
        <v>0.36257068147727733</v>
      </c>
      <c r="H6618" s="14">
        <f t="shared" ref="H6618:H6681" ca="1" si="98">IF(ROW()=2, 0, INDIRECT(ADDRESS(ROW()-1,COLUMN(E:E))))</f>
        <v>26825.043000000001</v>
      </c>
      <c r="I6618" s="14">
        <f ca="1">IF(ROW()=2, Table1[[#This Row],[Netto loon]], INDIRECT(ADDRESS(ROW()-1,COLUMN(F:F))))</f>
        <v>47165.956999999995</v>
      </c>
      <c r="J6618" s="6">
        <f ca="1">IF(ROW()=2, 0, Table1[[#This Row],[Belastbaar loon]]-INDIRECT(ADDRESS(ROW()-1,COLUMN(A:A))))</f>
        <v>10</v>
      </c>
      <c r="K6618" s="6">
        <f ca="1">Table1[[#This Row],[Netto loon]]-Table1[[#This Row],[Netto vorige schijf]]</f>
        <v>4.4500000000043656</v>
      </c>
      <c r="L6618" s="2">
        <f ca="1">(Table1[[#This Row],[Bruto tov vorige schijf]]-Table1[[#This Row],[Netto tov vorige schijf]])/MAX(Table1[[#This Row],[Bruto tov vorige schijf]],1)</f>
        <v>0.5549999999995634</v>
      </c>
    </row>
    <row r="6619" spans="1:12" x14ac:dyDescent="0.25">
      <c r="A6619" s="14">
        <v>74011</v>
      </c>
      <c r="B6619" s="6">
        <f>LoonHeffing2020(Table1[[#This Row],[Belastbaar loon]])</f>
        <v>28311.722999999998</v>
      </c>
      <c r="C6619" s="6">
        <f>AlgemeneHeffingsKorting2020(Table1[[#This Row],[Belastbaar loon]])</f>
        <v>0</v>
      </c>
      <c r="D6619" s="14">
        <f>ArbeidsKorting2020(Table1[[#This Row],[Belastbaar loon]])</f>
        <v>1475.5800000000002</v>
      </c>
      <c r="E6619" s="14">
        <f>MAX(Table1[[#This Row],[Loonheffing]]-Table1[[#This Row],[Algemene Heffingskorting]]-Table1[[#This Row],[Arbeidskorting]],0)</f>
        <v>26836.142999999996</v>
      </c>
      <c r="F6619" s="6">
        <f>Table1[[#This Row],[Belastbaar loon]]-Table1[[#This Row],[Belasting]]</f>
        <v>47174.857000000004</v>
      </c>
      <c r="G6619" s="2">
        <f>(Table1[[#This Row],[Belastbaar loon]]-Table1[[#This Row],[Netto loon]])/Table1[[#This Row],[Belastbaar loon]]</f>
        <v>0.36259668157436054</v>
      </c>
      <c r="H6619" s="14">
        <f t="shared" ca="1" si="98"/>
        <v>26830.593000000001</v>
      </c>
      <c r="I6619" s="14">
        <f ca="1">IF(ROW()=2, Table1[[#This Row],[Netto loon]], INDIRECT(ADDRESS(ROW()-1,COLUMN(F:F))))</f>
        <v>47170.406999999999</v>
      </c>
      <c r="J6619" s="6">
        <f ca="1">IF(ROW()=2, 0, Table1[[#This Row],[Belastbaar loon]]-INDIRECT(ADDRESS(ROW()-1,COLUMN(A:A))))</f>
        <v>10</v>
      </c>
      <c r="K6619" s="6">
        <f ca="1">Table1[[#This Row],[Netto loon]]-Table1[[#This Row],[Netto vorige schijf]]</f>
        <v>4.4500000000043656</v>
      </c>
      <c r="L6619" s="2">
        <f ca="1">(Table1[[#This Row],[Bruto tov vorige schijf]]-Table1[[#This Row],[Netto tov vorige schijf]])/MAX(Table1[[#This Row],[Bruto tov vorige schijf]],1)</f>
        <v>0.5549999999995634</v>
      </c>
    </row>
    <row r="6620" spans="1:12" x14ac:dyDescent="0.25">
      <c r="A6620" s="14">
        <v>74021</v>
      </c>
      <c r="B6620" s="6">
        <f>LoonHeffing2020(Table1[[#This Row],[Belastbaar loon]])</f>
        <v>28316.672999999999</v>
      </c>
      <c r="C6620" s="6">
        <f>AlgemeneHeffingsKorting2020(Table1[[#This Row],[Belastbaar loon]])</f>
        <v>0</v>
      </c>
      <c r="D6620" s="14">
        <f>ArbeidsKorting2020(Table1[[#This Row],[Belastbaar loon]])</f>
        <v>1474.98</v>
      </c>
      <c r="E6620" s="14">
        <f>MAX(Table1[[#This Row],[Loonheffing]]-Table1[[#This Row],[Algemene Heffingskorting]]-Table1[[#This Row],[Arbeidskorting]],0)</f>
        <v>26841.692999999999</v>
      </c>
      <c r="F6620" s="6">
        <f>Table1[[#This Row],[Belastbaar loon]]-Table1[[#This Row],[Belasting]]</f>
        <v>47179.307000000001</v>
      </c>
      <c r="G6620" s="2">
        <f>(Table1[[#This Row],[Belastbaar loon]]-Table1[[#This Row],[Netto loon]])/Table1[[#This Row],[Belastbaar loon]]</f>
        <v>0.36262267464638415</v>
      </c>
      <c r="H6620" s="14">
        <f t="shared" ca="1" si="98"/>
        <v>26836.142999999996</v>
      </c>
      <c r="I6620" s="14">
        <f ca="1">IF(ROW()=2, Table1[[#This Row],[Netto loon]], INDIRECT(ADDRESS(ROW()-1,COLUMN(F:F))))</f>
        <v>47174.857000000004</v>
      </c>
      <c r="J6620" s="6">
        <f ca="1">IF(ROW()=2, 0, Table1[[#This Row],[Belastbaar loon]]-INDIRECT(ADDRESS(ROW()-1,COLUMN(A:A))))</f>
        <v>10</v>
      </c>
      <c r="K6620" s="6">
        <f ca="1">Table1[[#This Row],[Netto loon]]-Table1[[#This Row],[Netto vorige schijf]]</f>
        <v>4.4499999999970896</v>
      </c>
      <c r="L6620" s="2">
        <f ca="1">(Table1[[#This Row],[Bruto tov vorige schijf]]-Table1[[#This Row],[Netto tov vorige schijf]])/MAX(Table1[[#This Row],[Bruto tov vorige schijf]],1)</f>
        <v>0.55500000000029104</v>
      </c>
    </row>
    <row r="6621" spans="1:12" x14ac:dyDescent="0.25">
      <c r="A6621" s="14">
        <v>74031</v>
      </c>
      <c r="B6621" s="6">
        <f>LoonHeffing2020(Table1[[#This Row],[Belastbaar loon]])</f>
        <v>28321.623</v>
      </c>
      <c r="C6621" s="6">
        <f>AlgemeneHeffingsKorting2020(Table1[[#This Row],[Belastbaar loon]])</f>
        <v>0</v>
      </c>
      <c r="D6621" s="14">
        <f>ArbeidsKorting2020(Table1[[#This Row],[Belastbaar loon]])</f>
        <v>1474.38</v>
      </c>
      <c r="E6621" s="14">
        <f>MAX(Table1[[#This Row],[Loonheffing]]-Table1[[#This Row],[Algemene Heffingskorting]]-Table1[[#This Row],[Arbeidskorting]],0)</f>
        <v>26847.242999999999</v>
      </c>
      <c r="F6621" s="6">
        <f>Table1[[#This Row],[Belastbaar loon]]-Table1[[#This Row],[Belasting]]</f>
        <v>47183.756999999998</v>
      </c>
      <c r="G6621" s="2">
        <f>(Table1[[#This Row],[Belastbaar loon]]-Table1[[#This Row],[Netto loon]])/Table1[[#This Row],[Belastbaar loon]]</f>
        <v>0.36264866069619489</v>
      </c>
      <c r="H6621" s="14">
        <f t="shared" ca="1" si="98"/>
        <v>26841.692999999999</v>
      </c>
      <c r="I6621" s="14">
        <f ca="1">IF(ROW()=2, Table1[[#This Row],[Netto loon]], INDIRECT(ADDRESS(ROW()-1,COLUMN(F:F))))</f>
        <v>47179.307000000001</v>
      </c>
      <c r="J6621" s="6">
        <f ca="1">IF(ROW()=2, 0, Table1[[#This Row],[Belastbaar loon]]-INDIRECT(ADDRESS(ROW()-1,COLUMN(A:A))))</f>
        <v>10</v>
      </c>
      <c r="K6621" s="6">
        <f ca="1">Table1[[#This Row],[Netto loon]]-Table1[[#This Row],[Netto vorige schijf]]</f>
        <v>4.4499999999970896</v>
      </c>
      <c r="L6621" s="2">
        <f ca="1">(Table1[[#This Row],[Bruto tov vorige schijf]]-Table1[[#This Row],[Netto tov vorige schijf]])/MAX(Table1[[#This Row],[Bruto tov vorige schijf]],1)</f>
        <v>0.55500000000029104</v>
      </c>
    </row>
    <row r="6622" spans="1:12" x14ac:dyDescent="0.25">
      <c r="A6622" s="14">
        <v>74041</v>
      </c>
      <c r="B6622" s="6">
        <f>LoonHeffing2020(Table1[[#This Row],[Belastbaar loon]])</f>
        <v>28326.573</v>
      </c>
      <c r="C6622" s="6">
        <f>AlgemeneHeffingsKorting2020(Table1[[#This Row],[Belastbaar loon]])</f>
        <v>0</v>
      </c>
      <c r="D6622" s="14">
        <f>ArbeidsKorting2020(Table1[[#This Row],[Belastbaar loon]])</f>
        <v>1473.7800000000002</v>
      </c>
      <c r="E6622" s="14">
        <f>MAX(Table1[[#This Row],[Loonheffing]]-Table1[[#This Row],[Algemene Heffingskorting]]-Table1[[#This Row],[Arbeidskorting]],0)</f>
        <v>26852.793000000001</v>
      </c>
      <c r="F6622" s="6">
        <f>Table1[[#This Row],[Belastbaar loon]]-Table1[[#This Row],[Belasting]]</f>
        <v>47188.206999999995</v>
      </c>
      <c r="G6622" s="2">
        <f>(Table1[[#This Row],[Belastbaar loon]]-Table1[[#This Row],[Netto loon]])/Table1[[#This Row],[Belastbaar loon]]</f>
        <v>0.36267463972663799</v>
      </c>
      <c r="H6622" s="14">
        <f t="shared" ca="1" si="98"/>
        <v>26847.242999999999</v>
      </c>
      <c r="I6622" s="14">
        <f ca="1">IF(ROW()=2, Table1[[#This Row],[Netto loon]], INDIRECT(ADDRESS(ROW()-1,COLUMN(F:F))))</f>
        <v>47183.756999999998</v>
      </c>
      <c r="J6622" s="6">
        <f ca="1">IF(ROW()=2, 0, Table1[[#This Row],[Belastbaar loon]]-INDIRECT(ADDRESS(ROW()-1,COLUMN(A:A))))</f>
        <v>10</v>
      </c>
      <c r="K6622" s="6">
        <f ca="1">Table1[[#This Row],[Netto loon]]-Table1[[#This Row],[Netto vorige schijf]]</f>
        <v>4.4499999999970896</v>
      </c>
      <c r="L6622" s="2">
        <f ca="1">(Table1[[#This Row],[Bruto tov vorige schijf]]-Table1[[#This Row],[Netto tov vorige schijf]])/MAX(Table1[[#This Row],[Bruto tov vorige schijf]],1)</f>
        <v>0.55500000000029104</v>
      </c>
    </row>
    <row r="6623" spans="1:12" x14ac:dyDescent="0.25">
      <c r="A6623" s="14">
        <v>74051</v>
      </c>
      <c r="B6623" s="6">
        <f>LoonHeffing2020(Table1[[#This Row],[Belastbaar loon]])</f>
        <v>28331.523000000001</v>
      </c>
      <c r="C6623" s="6">
        <f>AlgemeneHeffingsKorting2020(Table1[[#This Row],[Belastbaar loon]])</f>
        <v>0</v>
      </c>
      <c r="D6623" s="14">
        <f>ArbeidsKorting2020(Table1[[#This Row],[Belastbaar loon]])</f>
        <v>1473.18</v>
      </c>
      <c r="E6623" s="14">
        <f>MAX(Table1[[#This Row],[Loonheffing]]-Table1[[#This Row],[Algemene Heffingskorting]]-Table1[[#This Row],[Arbeidskorting]],0)</f>
        <v>26858.343000000001</v>
      </c>
      <c r="F6623" s="6">
        <f>Table1[[#This Row],[Belastbaar loon]]-Table1[[#This Row],[Belasting]]</f>
        <v>47192.656999999999</v>
      </c>
      <c r="G6623" s="2">
        <f>(Table1[[#This Row],[Belastbaar loon]]-Table1[[#This Row],[Netto loon]])/Table1[[#This Row],[Belastbaar loon]]</f>
        <v>0.36270061174055718</v>
      </c>
      <c r="H6623" s="14">
        <f t="shared" ca="1" si="98"/>
        <v>26852.793000000001</v>
      </c>
      <c r="I6623" s="14">
        <f ca="1">IF(ROW()=2, Table1[[#This Row],[Netto loon]], INDIRECT(ADDRESS(ROW()-1,COLUMN(F:F))))</f>
        <v>47188.206999999995</v>
      </c>
      <c r="J6623" s="6">
        <f ca="1">IF(ROW()=2, 0, Table1[[#This Row],[Belastbaar loon]]-INDIRECT(ADDRESS(ROW()-1,COLUMN(A:A))))</f>
        <v>10</v>
      </c>
      <c r="K6623" s="6">
        <f ca="1">Table1[[#This Row],[Netto loon]]-Table1[[#This Row],[Netto vorige schijf]]</f>
        <v>4.4500000000043656</v>
      </c>
      <c r="L6623" s="2">
        <f ca="1">(Table1[[#This Row],[Bruto tov vorige schijf]]-Table1[[#This Row],[Netto tov vorige schijf]])/MAX(Table1[[#This Row],[Bruto tov vorige schijf]],1)</f>
        <v>0.5549999999995634</v>
      </c>
    </row>
    <row r="6624" spans="1:12" x14ac:dyDescent="0.25">
      <c r="A6624" s="14">
        <v>74061</v>
      </c>
      <c r="B6624" s="6">
        <f>LoonHeffing2020(Table1[[#This Row],[Belastbaar loon]])</f>
        <v>28336.472999999998</v>
      </c>
      <c r="C6624" s="6">
        <f>AlgemeneHeffingsKorting2020(Table1[[#This Row],[Belastbaar loon]])</f>
        <v>0</v>
      </c>
      <c r="D6624" s="14">
        <f>ArbeidsKorting2020(Table1[[#This Row],[Belastbaar loon]])</f>
        <v>1472.5800000000002</v>
      </c>
      <c r="E6624" s="14">
        <f>MAX(Table1[[#This Row],[Loonheffing]]-Table1[[#This Row],[Algemene Heffingskorting]]-Table1[[#This Row],[Arbeidskorting]],0)</f>
        <v>26863.892999999996</v>
      </c>
      <c r="F6624" s="6">
        <f>Table1[[#This Row],[Belastbaar loon]]-Table1[[#This Row],[Belasting]]</f>
        <v>47197.107000000004</v>
      </c>
      <c r="G6624" s="2">
        <f>(Table1[[#This Row],[Belastbaar loon]]-Table1[[#This Row],[Netto loon]])/Table1[[#This Row],[Belastbaar loon]]</f>
        <v>0.36272657674079473</v>
      </c>
      <c r="H6624" s="14">
        <f t="shared" ca="1" si="98"/>
        <v>26858.343000000001</v>
      </c>
      <c r="I6624" s="14">
        <f ca="1">IF(ROW()=2, Table1[[#This Row],[Netto loon]], INDIRECT(ADDRESS(ROW()-1,COLUMN(F:F))))</f>
        <v>47192.656999999999</v>
      </c>
      <c r="J6624" s="6">
        <f ca="1">IF(ROW()=2, 0, Table1[[#This Row],[Belastbaar loon]]-INDIRECT(ADDRESS(ROW()-1,COLUMN(A:A))))</f>
        <v>10</v>
      </c>
      <c r="K6624" s="6">
        <f ca="1">Table1[[#This Row],[Netto loon]]-Table1[[#This Row],[Netto vorige schijf]]</f>
        <v>4.4500000000043656</v>
      </c>
      <c r="L6624" s="2">
        <f ca="1">(Table1[[#This Row],[Bruto tov vorige schijf]]-Table1[[#This Row],[Netto tov vorige schijf]])/MAX(Table1[[#This Row],[Bruto tov vorige schijf]],1)</f>
        <v>0.5549999999995634</v>
      </c>
    </row>
    <row r="6625" spans="1:12" x14ac:dyDescent="0.25">
      <c r="A6625" s="14">
        <v>74071</v>
      </c>
      <c r="B6625" s="6">
        <f>LoonHeffing2020(Table1[[#This Row],[Belastbaar loon]])</f>
        <v>28341.422999999999</v>
      </c>
      <c r="C6625" s="6">
        <f>AlgemeneHeffingsKorting2020(Table1[[#This Row],[Belastbaar loon]])</f>
        <v>0</v>
      </c>
      <c r="D6625" s="14">
        <f>ArbeidsKorting2020(Table1[[#This Row],[Belastbaar loon]])</f>
        <v>1471.98</v>
      </c>
      <c r="E6625" s="14">
        <f>MAX(Table1[[#This Row],[Loonheffing]]-Table1[[#This Row],[Algemene Heffingskorting]]-Table1[[#This Row],[Arbeidskorting]],0)</f>
        <v>26869.442999999999</v>
      </c>
      <c r="F6625" s="6">
        <f>Table1[[#This Row],[Belastbaar loon]]-Table1[[#This Row],[Belasting]]</f>
        <v>47201.557000000001</v>
      </c>
      <c r="G6625" s="2">
        <f>(Table1[[#This Row],[Belastbaar loon]]-Table1[[#This Row],[Netto loon]])/Table1[[#This Row],[Belastbaar loon]]</f>
        <v>0.36275253473019131</v>
      </c>
      <c r="H6625" s="14">
        <f t="shared" ca="1" si="98"/>
        <v>26863.892999999996</v>
      </c>
      <c r="I6625" s="14">
        <f ca="1">IF(ROW()=2, Table1[[#This Row],[Netto loon]], INDIRECT(ADDRESS(ROW()-1,COLUMN(F:F))))</f>
        <v>47197.107000000004</v>
      </c>
      <c r="J6625" s="6">
        <f ca="1">IF(ROW()=2, 0, Table1[[#This Row],[Belastbaar loon]]-INDIRECT(ADDRESS(ROW()-1,COLUMN(A:A))))</f>
        <v>10</v>
      </c>
      <c r="K6625" s="6">
        <f ca="1">Table1[[#This Row],[Netto loon]]-Table1[[#This Row],[Netto vorige schijf]]</f>
        <v>4.4499999999970896</v>
      </c>
      <c r="L6625" s="2">
        <f ca="1">(Table1[[#This Row],[Bruto tov vorige schijf]]-Table1[[#This Row],[Netto tov vorige schijf]])/MAX(Table1[[#This Row],[Bruto tov vorige schijf]],1)</f>
        <v>0.55500000000029104</v>
      </c>
    </row>
    <row r="6626" spans="1:12" x14ac:dyDescent="0.25">
      <c r="A6626" s="14">
        <v>74081</v>
      </c>
      <c r="B6626" s="6">
        <f>LoonHeffing2020(Table1[[#This Row],[Belastbaar loon]])</f>
        <v>28346.373</v>
      </c>
      <c r="C6626" s="6">
        <f>AlgemeneHeffingsKorting2020(Table1[[#This Row],[Belastbaar loon]])</f>
        <v>0</v>
      </c>
      <c r="D6626" s="14">
        <f>ArbeidsKorting2020(Table1[[#This Row],[Belastbaar loon]])</f>
        <v>1471.38</v>
      </c>
      <c r="E6626" s="14">
        <f>MAX(Table1[[#This Row],[Loonheffing]]-Table1[[#This Row],[Algemene Heffingskorting]]-Table1[[#This Row],[Arbeidskorting]],0)</f>
        <v>26874.992999999999</v>
      </c>
      <c r="F6626" s="6">
        <f>Table1[[#This Row],[Belastbaar loon]]-Table1[[#This Row],[Belasting]]</f>
        <v>47206.006999999998</v>
      </c>
      <c r="G6626" s="2">
        <f>(Table1[[#This Row],[Belastbaar loon]]-Table1[[#This Row],[Netto loon]])/Table1[[#This Row],[Belastbaar loon]]</f>
        <v>0.362778485711586</v>
      </c>
      <c r="H6626" s="14">
        <f t="shared" ca="1" si="98"/>
        <v>26869.442999999999</v>
      </c>
      <c r="I6626" s="14">
        <f ca="1">IF(ROW()=2, Table1[[#This Row],[Netto loon]], INDIRECT(ADDRESS(ROW()-1,COLUMN(F:F))))</f>
        <v>47201.557000000001</v>
      </c>
      <c r="J6626" s="6">
        <f ca="1">IF(ROW()=2, 0, Table1[[#This Row],[Belastbaar loon]]-INDIRECT(ADDRESS(ROW()-1,COLUMN(A:A))))</f>
        <v>10</v>
      </c>
      <c r="K6626" s="6">
        <f ca="1">Table1[[#This Row],[Netto loon]]-Table1[[#This Row],[Netto vorige schijf]]</f>
        <v>4.4499999999970896</v>
      </c>
      <c r="L6626" s="2">
        <f ca="1">(Table1[[#This Row],[Bruto tov vorige schijf]]-Table1[[#This Row],[Netto tov vorige schijf]])/MAX(Table1[[#This Row],[Bruto tov vorige schijf]],1)</f>
        <v>0.55500000000029104</v>
      </c>
    </row>
    <row r="6627" spans="1:12" x14ac:dyDescent="0.25">
      <c r="A6627" s="14">
        <v>74091</v>
      </c>
      <c r="B6627" s="6">
        <f>LoonHeffing2020(Table1[[#This Row],[Belastbaar loon]])</f>
        <v>28351.323</v>
      </c>
      <c r="C6627" s="6">
        <f>AlgemeneHeffingsKorting2020(Table1[[#This Row],[Belastbaar loon]])</f>
        <v>0</v>
      </c>
      <c r="D6627" s="14">
        <f>ArbeidsKorting2020(Table1[[#This Row],[Belastbaar loon]])</f>
        <v>1470.7800000000002</v>
      </c>
      <c r="E6627" s="14">
        <f>MAX(Table1[[#This Row],[Loonheffing]]-Table1[[#This Row],[Algemene Heffingskorting]]-Table1[[#This Row],[Arbeidskorting]],0)</f>
        <v>26880.543000000001</v>
      </c>
      <c r="F6627" s="6">
        <f>Table1[[#This Row],[Belastbaar loon]]-Table1[[#This Row],[Belasting]]</f>
        <v>47210.456999999995</v>
      </c>
      <c r="G6627" s="2">
        <f>(Table1[[#This Row],[Belastbaar loon]]-Table1[[#This Row],[Netto loon]])/Table1[[#This Row],[Belastbaar loon]]</f>
        <v>0.3628044296878164</v>
      </c>
      <c r="H6627" s="14">
        <f t="shared" ca="1" si="98"/>
        <v>26874.992999999999</v>
      </c>
      <c r="I6627" s="14">
        <f ca="1">IF(ROW()=2, Table1[[#This Row],[Netto loon]], INDIRECT(ADDRESS(ROW()-1,COLUMN(F:F))))</f>
        <v>47206.006999999998</v>
      </c>
      <c r="J6627" s="6">
        <f ca="1">IF(ROW()=2, 0, Table1[[#This Row],[Belastbaar loon]]-INDIRECT(ADDRESS(ROW()-1,COLUMN(A:A))))</f>
        <v>10</v>
      </c>
      <c r="K6627" s="6">
        <f ca="1">Table1[[#This Row],[Netto loon]]-Table1[[#This Row],[Netto vorige schijf]]</f>
        <v>4.4499999999970896</v>
      </c>
      <c r="L6627" s="2">
        <f ca="1">(Table1[[#This Row],[Bruto tov vorige schijf]]-Table1[[#This Row],[Netto tov vorige schijf]])/MAX(Table1[[#This Row],[Bruto tov vorige schijf]],1)</f>
        <v>0.55500000000029104</v>
      </c>
    </row>
    <row r="6628" spans="1:12" x14ac:dyDescent="0.25">
      <c r="A6628" s="14">
        <v>74101</v>
      </c>
      <c r="B6628" s="6">
        <f>LoonHeffing2020(Table1[[#This Row],[Belastbaar loon]])</f>
        <v>28356.273000000001</v>
      </c>
      <c r="C6628" s="6">
        <f>AlgemeneHeffingsKorting2020(Table1[[#This Row],[Belastbaar loon]])</f>
        <v>0</v>
      </c>
      <c r="D6628" s="14">
        <f>ArbeidsKorting2020(Table1[[#This Row],[Belastbaar loon]])</f>
        <v>1470.18</v>
      </c>
      <c r="E6628" s="14">
        <f>MAX(Table1[[#This Row],[Loonheffing]]-Table1[[#This Row],[Algemene Heffingskorting]]-Table1[[#This Row],[Arbeidskorting]],0)</f>
        <v>26886.093000000001</v>
      </c>
      <c r="F6628" s="6">
        <f>Table1[[#This Row],[Belastbaar loon]]-Table1[[#This Row],[Belasting]]</f>
        <v>47214.906999999999</v>
      </c>
      <c r="G6628" s="2">
        <f>(Table1[[#This Row],[Belastbaar loon]]-Table1[[#This Row],[Netto loon]])/Table1[[#This Row],[Belastbaar loon]]</f>
        <v>0.36283036666171847</v>
      </c>
      <c r="H6628" s="14">
        <f t="shared" ca="1" si="98"/>
        <v>26880.543000000001</v>
      </c>
      <c r="I6628" s="14">
        <f ca="1">IF(ROW()=2, Table1[[#This Row],[Netto loon]], INDIRECT(ADDRESS(ROW()-1,COLUMN(F:F))))</f>
        <v>47210.456999999995</v>
      </c>
      <c r="J6628" s="6">
        <f ca="1">IF(ROW()=2, 0, Table1[[#This Row],[Belastbaar loon]]-INDIRECT(ADDRESS(ROW()-1,COLUMN(A:A))))</f>
        <v>10</v>
      </c>
      <c r="K6628" s="6">
        <f ca="1">Table1[[#This Row],[Netto loon]]-Table1[[#This Row],[Netto vorige schijf]]</f>
        <v>4.4500000000043656</v>
      </c>
      <c r="L6628" s="2">
        <f ca="1">(Table1[[#This Row],[Bruto tov vorige schijf]]-Table1[[#This Row],[Netto tov vorige schijf]])/MAX(Table1[[#This Row],[Bruto tov vorige schijf]],1)</f>
        <v>0.5549999999995634</v>
      </c>
    </row>
    <row r="6629" spans="1:12" x14ac:dyDescent="0.25">
      <c r="A6629" s="14">
        <v>74111</v>
      </c>
      <c r="B6629" s="6">
        <f>LoonHeffing2020(Table1[[#This Row],[Belastbaar loon]])</f>
        <v>28361.222999999998</v>
      </c>
      <c r="C6629" s="6">
        <f>AlgemeneHeffingsKorting2020(Table1[[#This Row],[Belastbaar loon]])</f>
        <v>0</v>
      </c>
      <c r="D6629" s="14">
        <f>ArbeidsKorting2020(Table1[[#This Row],[Belastbaar loon]])</f>
        <v>1469.5800000000002</v>
      </c>
      <c r="E6629" s="14">
        <f>MAX(Table1[[#This Row],[Loonheffing]]-Table1[[#This Row],[Algemene Heffingskorting]]-Table1[[#This Row],[Arbeidskorting]],0)</f>
        <v>26891.642999999996</v>
      </c>
      <c r="F6629" s="6">
        <f>Table1[[#This Row],[Belastbaar loon]]-Table1[[#This Row],[Belasting]]</f>
        <v>47219.357000000004</v>
      </c>
      <c r="G6629" s="2">
        <f>(Table1[[#This Row],[Belastbaar loon]]-Table1[[#This Row],[Netto loon]])/Table1[[#This Row],[Belastbaar loon]]</f>
        <v>0.36285629663612684</v>
      </c>
      <c r="H6629" s="14">
        <f t="shared" ca="1" si="98"/>
        <v>26886.093000000001</v>
      </c>
      <c r="I6629" s="14">
        <f ca="1">IF(ROW()=2, Table1[[#This Row],[Netto loon]], INDIRECT(ADDRESS(ROW()-1,COLUMN(F:F))))</f>
        <v>47214.906999999999</v>
      </c>
      <c r="J6629" s="6">
        <f ca="1">IF(ROW()=2, 0, Table1[[#This Row],[Belastbaar loon]]-INDIRECT(ADDRESS(ROW()-1,COLUMN(A:A))))</f>
        <v>10</v>
      </c>
      <c r="K6629" s="6">
        <f ca="1">Table1[[#This Row],[Netto loon]]-Table1[[#This Row],[Netto vorige schijf]]</f>
        <v>4.4500000000043656</v>
      </c>
      <c r="L6629" s="2">
        <f ca="1">(Table1[[#This Row],[Bruto tov vorige schijf]]-Table1[[#This Row],[Netto tov vorige schijf]])/MAX(Table1[[#This Row],[Bruto tov vorige schijf]],1)</f>
        <v>0.5549999999995634</v>
      </c>
    </row>
    <row r="6630" spans="1:12" x14ac:dyDescent="0.25">
      <c r="A6630" s="14">
        <v>74121</v>
      </c>
      <c r="B6630" s="6">
        <f>LoonHeffing2020(Table1[[#This Row],[Belastbaar loon]])</f>
        <v>28366.172999999999</v>
      </c>
      <c r="C6630" s="6">
        <f>AlgemeneHeffingsKorting2020(Table1[[#This Row],[Belastbaar loon]])</f>
        <v>0</v>
      </c>
      <c r="D6630" s="14">
        <f>ArbeidsKorting2020(Table1[[#This Row],[Belastbaar loon]])</f>
        <v>1468.98</v>
      </c>
      <c r="E6630" s="14">
        <f>MAX(Table1[[#This Row],[Loonheffing]]-Table1[[#This Row],[Algemene Heffingskorting]]-Table1[[#This Row],[Arbeidskorting]],0)</f>
        <v>26897.192999999999</v>
      </c>
      <c r="F6630" s="6">
        <f>Table1[[#This Row],[Belastbaar loon]]-Table1[[#This Row],[Belasting]]</f>
        <v>47223.807000000001</v>
      </c>
      <c r="G6630" s="2">
        <f>(Table1[[#This Row],[Belastbaar loon]]-Table1[[#This Row],[Netto loon]])/Table1[[#This Row],[Belastbaar loon]]</f>
        <v>0.36288221961387462</v>
      </c>
      <c r="H6630" s="14">
        <f t="shared" ca="1" si="98"/>
        <v>26891.642999999996</v>
      </c>
      <c r="I6630" s="14">
        <f ca="1">IF(ROW()=2, Table1[[#This Row],[Netto loon]], INDIRECT(ADDRESS(ROW()-1,COLUMN(F:F))))</f>
        <v>47219.357000000004</v>
      </c>
      <c r="J6630" s="6">
        <f ca="1">IF(ROW()=2, 0, Table1[[#This Row],[Belastbaar loon]]-INDIRECT(ADDRESS(ROW()-1,COLUMN(A:A))))</f>
        <v>10</v>
      </c>
      <c r="K6630" s="6">
        <f ca="1">Table1[[#This Row],[Netto loon]]-Table1[[#This Row],[Netto vorige schijf]]</f>
        <v>4.4499999999970896</v>
      </c>
      <c r="L6630" s="2">
        <f ca="1">(Table1[[#This Row],[Bruto tov vorige schijf]]-Table1[[#This Row],[Netto tov vorige schijf]])/MAX(Table1[[#This Row],[Bruto tov vorige schijf]],1)</f>
        <v>0.55500000000029104</v>
      </c>
    </row>
    <row r="6631" spans="1:12" x14ac:dyDescent="0.25">
      <c r="A6631" s="14">
        <v>74131</v>
      </c>
      <c r="B6631" s="6">
        <f>LoonHeffing2020(Table1[[#This Row],[Belastbaar loon]])</f>
        <v>28371.123</v>
      </c>
      <c r="C6631" s="6">
        <f>AlgemeneHeffingsKorting2020(Table1[[#This Row],[Belastbaar loon]])</f>
        <v>0</v>
      </c>
      <c r="D6631" s="14">
        <f>ArbeidsKorting2020(Table1[[#This Row],[Belastbaar loon]])</f>
        <v>1468.38</v>
      </c>
      <c r="E6631" s="14">
        <f>MAX(Table1[[#This Row],[Loonheffing]]-Table1[[#This Row],[Algemene Heffingskorting]]-Table1[[#This Row],[Arbeidskorting]],0)</f>
        <v>26902.742999999999</v>
      </c>
      <c r="F6631" s="6">
        <f>Table1[[#This Row],[Belastbaar loon]]-Table1[[#This Row],[Belasting]]</f>
        <v>47228.256999999998</v>
      </c>
      <c r="G6631" s="2">
        <f>(Table1[[#This Row],[Belastbaar loon]]-Table1[[#This Row],[Netto loon]])/Table1[[#This Row],[Belastbaar loon]]</f>
        <v>0.36290813559779311</v>
      </c>
      <c r="H6631" s="14">
        <f t="shared" ca="1" si="98"/>
        <v>26897.192999999999</v>
      </c>
      <c r="I6631" s="14">
        <f ca="1">IF(ROW()=2, Table1[[#This Row],[Netto loon]], INDIRECT(ADDRESS(ROW()-1,COLUMN(F:F))))</f>
        <v>47223.807000000001</v>
      </c>
      <c r="J6631" s="6">
        <f ca="1">IF(ROW()=2, 0, Table1[[#This Row],[Belastbaar loon]]-INDIRECT(ADDRESS(ROW()-1,COLUMN(A:A))))</f>
        <v>10</v>
      </c>
      <c r="K6631" s="6">
        <f ca="1">Table1[[#This Row],[Netto loon]]-Table1[[#This Row],[Netto vorige schijf]]</f>
        <v>4.4499999999970896</v>
      </c>
      <c r="L6631" s="2">
        <f ca="1">(Table1[[#This Row],[Bruto tov vorige schijf]]-Table1[[#This Row],[Netto tov vorige schijf]])/MAX(Table1[[#This Row],[Bruto tov vorige schijf]],1)</f>
        <v>0.55500000000029104</v>
      </c>
    </row>
    <row r="6632" spans="1:12" x14ac:dyDescent="0.25">
      <c r="A6632" s="14">
        <v>74141</v>
      </c>
      <c r="B6632" s="6">
        <f>LoonHeffing2020(Table1[[#This Row],[Belastbaar loon]])</f>
        <v>28376.073</v>
      </c>
      <c r="C6632" s="6">
        <f>AlgemeneHeffingsKorting2020(Table1[[#This Row],[Belastbaar loon]])</f>
        <v>0</v>
      </c>
      <c r="D6632" s="14">
        <f>ArbeidsKorting2020(Table1[[#This Row],[Belastbaar loon]])</f>
        <v>1467.7800000000002</v>
      </c>
      <c r="E6632" s="14">
        <f>MAX(Table1[[#This Row],[Loonheffing]]-Table1[[#This Row],[Algemene Heffingskorting]]-Table1[[#This Row],[Arbeidskorting]],0)</f>
        <v>26908.293000000001</v>
      </c>
      <c r="F6632" s="6">
        <f>Table1[[#This Row],[Belastbaar loon]]-Table1[[#This Row],[Belasting]]</f>
        <v>47232.706999999995</v>
      </c>
      <c r="G6632" s="2">
        <f>(Table1[[#This Row],[Belastbaar loon]]-Table1[[#This Row],[Netto loon]])/Table1[[#This Row],[Belastbaar loon]]</f>
        <v>0.36293404459071238</v>
      </c>
      <c r="H6632" s="14">
        <f t="shared" ca="1" si="98"/>
        <v>26902.742999999999</v>
      </c>
      <c r="I6632" s="14">
        <f ca="1">IF(ROW()=2, Table1[[#This Row],[Netto loon]], INDIRECT(ADDRESS(ROW()-1,COLUMN(F:F))))</f>
        <v>47228.256999999998</v>
      </c>
      <c r="J6632" s="6">
        <f ca="1">IF(ROW()=2, 0, Table1[[#This Row],[Belastbaar loon]]-INDIRECT(ADDRESS(ROW()-1,COLUMN(A:A))))</f>
        <v>10</v>
      </c>
      <c r="K6632" s="6">
        <f ca="1">Table1[[#This Row],[Netto loon]]-Table1[[#This Row],[Netto vorige schijf]]</f>
        <v>4.4499999999970896</v>
      </c>
      <c r="L6632" s="2">
        <f ca="1">(Table1[[#This Row],[Bruto tov vorige schijf]]-Table1[[#This Row],[Netto tov vorige schijf]])/MAX(Table1[[#This Row],[Bruto tov vorige schijf]],1)</f>
        <v>0.55500000000029104</v>
      </c>
    </row>
    <row r="6633" spans="1:12" x14ac:dyDescent="0.25">
      <c r="A6633" s="14">
        <v>74151</v>
      </c>
      <c r="B6633" s="6">
        <f>LoonHeffing2020(Table1[[#This Row],[Belastbaar loon]])</f>
        <v>28381.023000000001</v>
      </c>
      <c r="C6633" s="6">
        <f>AlgemeneHeffingsKorting2020(Table1[[#This Row],[Belastbaar loon]])</f>
        <v>0</v>
      </c>
      <c r="D6633" s="14">
        <f>ArbeidsKorting2020(Table1[[#This Row],[Belastbaar loon]])</f>
        <v>1467.18</v>
      </c>
      <c r="E6633" s="14">
        <f>MAX(Table1[[#This Row],[Loonheffing]]-Table1[[#This Row],[Algemene Heffingskorting]]-Table1[[#This Row],[Arbeidskorting]],0)</f>
        <v>26913.843000000001</v>
      </c>
      <c r="F6633" s="6">
        <f>Table1[[#This Row],[Belastbaar loon]]-Table1[[#This Row],[Belasting]]</f>
        <v>47237.156999999999</v>
      </c>
      <c r="G6633" s="2">
        <f>(Table1[[#This Row],[Belastbaar loon]]-Table1[[#This Row],[Netto loon]])/Table1[[#This Row],[Belastbaar loon]]</f>
        <v>0.3629599465954606</v>
      </c>
      <c r="H6633" s="14">
        <f t="shared" ca="1" si="98"/>
        <v>26908.293000000001</v>
      </c>
      <c r="I6633" s="14">
        <f ca="1">IF(ROW()=2, Table1[[#This Row],[Netto loon]], INDIRECT(ADDRESS(ROW()-1,COLUMN(F:F))))</f>
        <v>47232.706999999995</v>
      </c>
      <c r="J6633" s="6">
        <f ca="1">IF(ROW()=2, 0, Table1[[#This Row],[Belastbaar loon]]-INDIRECT(ADDRESS(ROW()-1,COLUMN(A:A))))</f>
        <v>10</v>
      </c>
      <c r="K6633" s="6">
        <f ca="1">Table1[[#This Row],[Netto loon]]-Table1[[#This Row],[Netto vorige schijf]]</f>
        <v>4.4500000000043656</v>
      </c>
      <c r="L6633" s="2">
        <f ca="1">(Table1[[#This Row],[Bruto tov vorige schijf]]-Table1[[#This Row],[Netto tov vorige schijf]])/MAX(Table1[[#This Row],[Bruto tov vorige schijf]],1)</f>
        <v>0.5549999999995634</v>
      </c>
    </row>
    <row r="6634" spans="1:12" x14ac:dyDescent="0.25">
      <c r="A6634" s="14">
        <v>74161</v>
      </c>
      <c r="B6634" s="6">
        <f>LoonHeffing2020(Table1[[#This Row],[Belastbaar loon]])</f>
        <v>28385.972999999998</v>
      </c>
      <c r="C6634" s="6">
        <f>AlgemeneHeffingsKorting2020(Table1[[#This Row],[Belastbaar loon]])</f>
        <v>0</v>
      </c>
      <c r="D6634" s="14">
        <f>ArbeidsKorting2020(Table1[[#This Row],[Belastbaar loon]])</f>
        <v>1466.5800000000002</v>
      </c>
      <c r="E6634" s="14">
        <f>MAX(Table1[[#This Row],[Loonheffing]]-Table1[[#This Row],[Algemene Heffingskorting]]-Table1[[#This Row],[Arbeidskorting]],0)</f>
        <v>26919.392999999996</v>
      </c>
      <c r="F6634" s="6">
        <f>Table1[[#This Row],[Belastbaar loon]]-Table1[[#This Row],[Belasting]]</f>
        <v>47241.607000000004</v>
      </c>
      <c r="G6634" s="2">
        <f>(Table1[[#This Row],[Belastbaar loon]]-Table1[[#This Row],[Netto loon]])/Table1[[#This Row],[Belastbaar loon]]</f>
        <v>0.36298584161486491</v>
      </c>
      <c r="H6634" s="14">
        <f t="shared" ca="1" si="98"/>
        <v>26913.843000000001</v>
      </c>
      <c r="I6634" s="14">
        <f ca="1">IF(ROW()=2, Table1[[#This Row],[Netto loon]], INDIRECT(ADDRESS(ROW()-1,COLUMN(F:F))))</f>
        <v>47237.156999999999</v>
      </c>
      <c r="J6634" s="6">
        <f ca="1">IF(ROW()=2, 0, Table1[[#This Row],[Belastbaar loon]]-INDIRECT(ADDRESS(ROW()-1,COLUMN(A:A))))</f>
        <v>10</v>
      </c>
      <c r="K6634" s="6">
        <f ca="1">Table1[[#This Row],[Netto loon]]-Table1[[#This Row],[Netto vorige schijf]]</f>
        <v>4.4500000000043656</v>
      </c>
      <c r="L6634" s="2">
        <f ca="1">(Table1[[#This Row],[Bruto tov vorige schijf]]-Table1[[#This Row],[Netto tov vorige schijf]])/MAX(Table1[[#This Row],[Bruto tov vorige schijf]],1)</f>
        <v>0.5549999999995634</v>
      </c>
    </row>
    <row r="6635" spans="1:12" x14ac:dyDescent="0.25">
      <c r="A6635" s="14">
        <v>74171</v>
      </c>
      <c r="B6635" s="6">
        <f>LoonHeffing2020(Table1[[#This Row],[Belastbaar loon]])</f>
        <v>28390.922999999999</v>
      </c>
      <c r="C6635" s="6">
        <f>AlgemeneHeffingsKorting2020(Table1[[#This Row],[Belastbaar loon]])</f>
        <v>0</v>
      </c>
      <c r="D6635" s="14">
        <f>ArbeidsKorting2020(Table1[[#This Row],[Belastbaar loon]])</f>
        <v>1465.98</v>
      </c>
      <c r="E6635" s="14">
        <f>MAX(Table1[[#This Row],[Loonheffing]]-Table1[[#This Row],[Algemene Heffingskorting]]-Table1[[#This Row],[Arbeidskorting]],0)</f>
        <v>26924.942999999999</v>
      </c>
      <c r="F6635" s="6">
        <f>Table1[[#This Row],[Belastbaar loon]]-Table1[[#This Row],[Belasting]]</f>
        <v>47246.057000000001</v>
      </c>
      <c r="G6635" s="2">
        <f>(Table1[[#This Row],[Belastbaar loon]]-Table1[[#This Row],[Netto loon]])/Table1[[#This Row],[Belastbaar loon]]</f>
        <v>0.36301172965175066</v>
      </c>
      <c r="H6635" s="14">
        <f t="shared" ca="1" si="98"/>
        <v>26919.392999999996</v>
      </c>
      <c r="I6635" s="14">
        <f ca="1">IF(ROW()=2, Table1[[#This Row],[Netto loon]], INDIRECT(ADDRESS(ROW()-1,COLUMN(F:F))))</f>
        <v>47241.607000000004</v>
      </c>
      <c r="J6635" s="6">
        <f ca="1">IF(ROW()=2, 0, Table1[[#This Row],[Belastbaar loon]]-INDIRECT(ADDRESS(ROW()-1,COLUMN(A:A))))</f>
        <v>10</v>
      </c>
      <c r="K6635" s="6">
        <f ca="1">Table1[[#This Row],[Netto loon]]-Table1[[#This Row],[Netto vorige schijf]]</f>
        <v>4.4499999999970896</v>
      </c>
      <c r="L6635" s="2">
        <f ca="1">(Table1[[#This Row],[Bruto tov vorige schijf]]-Table1[[#This Row],[Netto tov vorige schijf]])/MAX(Table1[[#This Row],[Bruto tov vorige schijf]],1)</f>
        <v>0.55500000000029104</v>
      </c>
    </row>
    <row r="6636" spans="1:12" x14ac:dyDescent="0.25">
      <c r="A6636" s="14">
        <v>74181</v>
      </c>
      <c r="B6636" s="6">
        <f>LoonHeffing2020(Table1[[#This Row],[Belastbaar loon]])</f>
        <v>28395.873</v>
      </c>
      <c r="C6636" s="6">
        <f>AlgemeneHeffingsKorting2020(Table1[[#This Row],[Belastbaar loon]])</f>
        <v>0</v>
      </c>
      <c r="D6636" s="14">
        <f>ArbeidsKorting2020(Table1[[#This Row],[Belastbaar loon]])</f>
        <v>1465.38</v>
      </c>
      <c r="E6636" s="14">
        <f>MAX(Table1[[#This Row],[Loonheffing]]-Table1[[#This Row],[Algemene Heffingskorting]]-Table1[[#This Row],[Arbeidskorting]],0)</f>
        <v>26930.492999999999</v>
      </c>
      <c r="F6636" s="6">
        <f>Table1[[#This Row],[Belastbaar loon]]-Table1[[#This Row],[Belasting]]</f>
        <v>47250.506999999998</v>
      </c>
      <c r="G6636" s="2">
        <f>(Table1[[#This Row],[Belastbaar loon]]-Table1[[#This Row],[Netto loon]])/Table1[[#This Row],[Belastbaar loon]]</f>
        <v>0.36303761070894169</v>
      </c>
      <c r="H6636" s="14">
        <f t="shared" ca="1" si="98"/>
        <v>26924.942999999999</v>
      </c>
      <c r="I6636" s="14">
        <f ca="1">IF(ROW()=2, Table1[[#This Row],[Netto loon]], INDIRECT(ADDRESS(ROW()-1,COLUMN(F:F))))</f>
        <v>47246.057000000001</v>
      </c>
      <c r="J6636" s="6">
        <f ca="1">IF(ROW()=2, 0, Table1[[#This Row],[Belastbaar loon]]-INDIRECT(ADDRESS(ROW()-1,COLUMN(A:A))))</f>
        <v>10</v>
      </c>
      <c r="K6636" s="6">
        <f ca="1">Table1[[#This Row],[Netto loon]]-Table1[[#This Row],[Netto vorige schijf]]</f>
        <v>4.4499999999970896</v>
      </c>
      <c r="L6636" s="2">
        <f ca="1">(Table1[[#This Row],[Bruto tov vorige schijf]]-Table1[[#This Row],[Netto tov vorige schijf]])/MAX(Table1[[#This Row],[Bruto tov vorige schijf]],1)</f>
        <v>0.55500000000029104</v>
      </c>
    </row>
    <row r="6637" spans="1:12" x14ac:dyDescent="0.25">
      <c r="A6637" s="14">
        <v>74191</v>
      </c>
      <c r="B6637" s="6">
        <f>LoonHeffing2020(Table1[[#This Row],[Belastbaar loon]])</f>
        <v>28400.823</v>
      </c>
      <c r="C6637" s="6">
        <f>AlgemeneHeffingsKorting2020(Table1[[#This Row],[Belastbaar loon]])</f>
        <v>0</v>
      </c>
      <c r="D6637" s="14">
        <f>ArbeidsKorting2020(Table1[[#This Row],[Belastbaar loon]])</f>
        <v>1464.7800000000002</v>
      </c>
      <c r="E6637" s="14">
        <f>MAX(Table1[[#This Row],[Loonheffing]]-Table1[[#This Row],[Algemene Heffingskorting]]-Table1[[#This Row],[Arbeidskorting]],0)</f>
        <v>26936.043000000001</v>
      </c>
      <c r="F6637" s="6">
        <f>Table1[[#This Row],[Belastbaar loon]]-Table1[[#This Row],[Belasting]]</f>
        <v>47254.956999999995</v>
      </c>
      <c r="G6637" s="2">
        <f>(Table1[[#This Row],[Belastbaar loon]]-Table1[[#This Row],[Netto loon]])/Table1[[#This Row],[Belastbaar loon]]</f>
        <v>0.3630634847892602</v>
      </c>
      <c r="H6637" s="14">
        <f t="shared" ca="1" si="98"/>
        <v>26930.492999999999</v>
      </c>
      <c r="I6637" s="14">
        <f ca="1">IF(ROW()=2, Table1[[#This Row],[Netto loon]], INDIRECT(ADDRESS(ROW()-1,COLUMN(F:F))))</f>
        <v>47250.506999999998</v>
      </c>
      <c r="J6637" s="6">
        <f ca="1">IF(ROW()=2, 0, Table1[[#This Row],[Belastbaar loon]]-INDIRECT(ADDRESS(ROW()-1,COLUMN(A:A))))</f>
        <v>10</v>
      </c>
      <c r="K6637" s="6">
        <f ca="1">Table1[[#This Row],[Netto loon]]-Table1[[#This Row],[Netto vorige schijf]]</f>
        <v>4.4499999999970896</v>
      </c>
      <c r="L6637" s="2">
        <f ca="1">(Table1[[#This Row],[Bruto tov vorige schijf]]-Table1[[#This Row],[Netto tov vorige schijf]])/MAX(Table1[[#This Row],[Bruto tov vorige schijf]],1)</f>
        <v>0.55500000000029104</v>
      </c>
    </row>
    <row r="6638" spans="1:12" x14ac:dyDescent="0.25">
      <c r="A6638" s="14">
        <v>74201</v>
      </c>
      <c r="B6638" s="6">
        <f>LoonHeffing2020(Table1[[#This Row],[Belastbaar loon]])</f>
        <v>28405.773000000001</v>
      </c>
      <c r="C6638" s="6">
        <f>AlgemeneHeffingsKorting2020(Table1[[#This Row],[Belastbaar loon]])</f>
        <v>0</v>
      </c>
      <c r="D6638" s="14">
        <f>ArbeidsKorting2020(Table1[[#This Row],[Belastbaar loon]])</f>
        <v>1464.18</v>
      </c>
      <c r="E6638" s="14">
        <f>MAX(Table1[[#This Row],[Loonheffing]]-Table1[[#This Row],[Algemene Heffingskorting]]-Table1[[#This Row],[Arbeidskorting]],0)</f>
        <v>26941.593000000001</v>
      </c>
      <c r="F6638" s="6">
        <f>Table1[[#This Row],[Belastbaar loon]]-Table1[[#This Row],[Belasting]]</f>
        <v>47259.406999999999</v>
      </c>
      <c r="G6638" s="2">
        <f>(Table1[[#This Row],[Belastbaar loon]]-Table1[[#This Row],[Netto loon]])/Table1[[#This Row],[Belastbaar loon]]</f>
        <v>0.36308935189552705</v>
      </c>
      <c r="H6638" s="14">
        <f t="shared" ca="1" si="98"/>
        <v>26936.043000000001</v>
      </c>
      <c r="I6638" s="14">
        <f ca="1">IF(ROW()=2, Table1[[#This Row],[Netto loon]], INDIRECT(ADDRESS(ROW()-1,COLUMN(F:F))))</f>
        <v>47254.956999999995</v>
      </c>
      <c r="J6638" s="6">
        <f ca="1">IF(ROW()=2, 0, Table1[[#This Row],[Belastbaar loon]]-INDIRECT(ADDRESS(ROW()-1,COLUMN(A:A))))</f>
        <v>10</v>
      </c>
      <c r="K6638" s="6">
        <f ca="1">Table1[[#This Row],[Netto loon]]-Table1[[#This Row],[Netto vorige schijf]]</f>
        <v>4.4500000000043656</v>
      </c>
      <c r="L6638" s="2">
        <f ca="1">(Table1[[#This Row],[Bruto tov vorige schijf]]-Table1[[#This Row],[Netto tov vorige schijf]])/MAX(Table1[[#This Row],[Bruto tov vorige schijf]],1)</f>
        <v>0.5549999999995634</v>
      </c>
    </row>
    <row r="6639" spans="1:12" x14ac:dyDescent="0.25">
      <c r="A6639" s="14">
        <v>74211</v>
      </c>
      <c r="B6639" s="6">
        <f>LoonHeffing2020(Table1[[#This Row],[Belastbaar loon]])</f>
        <v>28410.722999999998</v>
      </c>
      <c r="C6639" s="6">
        <f>AlgemeneHeffingsKorting2020(Table1[[#This Row],[Belastbaar loon]])</f>
        <v>0</v>
      </c>
      <c r="D6639" s="14">
        <f>ArbeidsKorting2020(Table1[[#This Row],[Belastbaar loon]])</f>
        <v>1463.5800000000002</v>
      </c>
      <c r="E6639" s="14">
        <f>MAX(Table1[[#This Row],[Loonheffing]]-Table1[[#This Row],[Algemene Heffingskorting]]-Table1[[#This Row],[Arbeidskorting]],0)</f>
        <v>26947.142999999996</v>
      </c>
      <c r="F6639" s="6">
        <f>Table1[[#This Row],[Belastbaar loon]]-Table1[[#This Row],[Belasting]]</f>
        <v>47263.857000000004</v>
      </c>
      <c r="G6639" s="2">
        <f>(Table1[[#This Row],[Belastbaar loon]]-Table1[[#This Row],[Netto loon]])/Table1[[#This Row],[Belastbaar loon]]</f>
        <v>0.36311521203056146</v>
      </c>
      <c r="H6639" s="14">
        <f t="shared" ca="1" si="98"/>
        <v>26941.593000000001</v>
      </c>
      <c r="I6639" s="14">
        <f ca="1">IF(ROW()=2, Table1[[#This Row],[Netto loon]], INDIRECT(ADDRESS(ROW()-1,COLUMN(F:F))))</f>
        <v>47259.406999999999</v>
      </c>
      <c r="J6639" s="6">
        <f ca="1">IF(ROW()=2, 0, Table1[[#This Row],[Belastbaar loon]]-INDIRECT(ADDRESS(ROW()-1,COLUMN(A:A))))</f>
        <v>10</v>
      </c>
      <c r="K6639" s="6">
        <f ca="1">Table1[[#This Row],[Netto loon]]-Table1[[#This Row],[Netto vorige schijf]]</f>
        <v>4.4500000000043656</v>
      </c>
      <c r="L6639" s="2">
        <f ca="1">(Table1[[#This Row],[Bruto tov vorige schijf]]-Table1[[#This Row],[Netto tov vorige schijf]])/MAX(Table1[[#This Row],[Bruto tov vorige schijf]],1)</f>
        <v>0.5549999999995634</v>
      </c>
    </row>
    <row r="6640" spans="1:12" x14ac:dyDescent="0.25">
      <c r="A6640" s="14">
        <v>74221</v>
      </c>
      <c r="B6640" s="6">
        <f>LoonHeffing2020(Table1[[#This Row],[Belastbaar loon]])</f>
        <v>28415.672999999999</v>
      </c>
      <c r="C6640" s="6">
        <f>AlgemeneHeffingsKorting2020(Table1[[#This Row],[Belastbaar loon]])</f>
        <v>0</v>
      </c>
      <c r="D6640" s="14">
        <f>ArbeidsKorting2020(Table1[[#This Row],[Belastbaar loon]])</f>
        <v>1462.98</v>
      </c>
      <c r="E6640" s="14">
        <f>MAX(Table1[[#This Row],[Loonheffing]]-Table1[[#This Row],[Algemene Heffingskorting]]-Table1[[#This Row],[Arbeidskorting]],0)</f>
        <v>26952.692999999999</v>
      </c>
      <c r="F6640" s="6">
        <f>Table1[[#This Row],[Belastbaar loon]]-Table1[[#This Row],[Belasting]]</f>
        <v>47268.307000000001</v>
      </c>
      <c r="G6640" s="2">
        <f>(Table1[[#This Row],[Belastbaar loon]]-Table1[[#This Row],[Netto loon]])/Table1[[#This Row],[Belastbaar loon]]</f>
        <v>0.36314106519718137</v>
      </c>
      <c r="H6640" s="14">
        <f t="shared" ca="1" si="98"/>
        <v>26947.142999999996</v>
      </c>
      <c r="I6640" s="14">
        <f ca="1">IF(ROW()=2, Table1[[#This Row],[Netto loon]], INDIRECT(ADDRESS(ROW()-1,COLUMN(F:F))))</f>
        <v>47263.857000000004</v>
      </c>
      <c r="J6640" s="6">
        <f ca="1">IF(ROW()=2, 0, Table1[[#This Row],[Belastbaar loon]]-INDIRECT(ADDRESS(ROW()-1,COLUMN(A:A))))</f>
        <v>10</v>
      </c>
      <c r="K6640" s="6">
        <f ca="1">Table1[[#This Row],[Netto loon]]-Table1[[#This Row],[Netto vorige schijf]]</f>
        <v>4.4499999999970896</v>
      </c>
      <c r="L6640" s="2">
        <f ca="1">(Table1[[#This Row],[Bruto tov vorige schijf]]-Table1[[#This Row],[Netto tov vorige schijf]])/MAX(Table1[[#This Row],[Bruto tov vorige schijf]],1)</f>
        <v>0.55500000000029104</v>
      </c>
    </row>
    <row r="6641" spans="1:12" x14ac:dyDescent="0.25">
      <c r="A6641" s="14">
        <v>74231</v>
      </c>
      <c r="B6641" s="6">
        <f>LoonHeffing2020(Table1[[#This Row],[Belastbaar loon]])</f>
        <v>28420.623</v>
      </c>
      <c r="C6641" s="6">
        <f>AlgemeneHeffingsKorting2020(Table1[[#This Row],[Belastbaar loon]])</f>
        <v>0</v>
      </c>
      <c r="D6641" s="14">
        <f>ArbeidsKorting2020(Table1[[#This Row],[Belastbaar loon]])</f>
        <v>1462.38</v>
      </c>
      <c r="E6641" s="14">
        <f>MAX(Table1[[#This Row],[Loonheffing]]-Table1[[#This Row],[Algemene Heffingskorting]]-Table1[[#This Row],[Arbeidskorting]],0)</f>
        <v>26958.242999999999</v>
      </c>
      <c r="F6641" s="6">
        <f>Table1[[#This Row],[Belastbaar loon]]-Table1[[#This Row],[Belasting]]</f>
        <v>47272.756999999998</v>
      </c>
      <c r="G6641" s="2">
        <f>(Table1[[#This Row],[Belastbaar loon]]-Table1[[#This Row],[Netto loon]])/Table1[[#This Row],[Belastbaar loon]]</f>
        <v>0.36316691139820295</v>
      </c>
      <c r="H6641" s="14">
        <f t="shared" ca="1" si="98"/>
        <v>26952.692999999999</v>
      </c>
      <c r="I6641" s="14">
        <f ca="1">IF(ROW()=2, Table1[[#This Row],[Netto loon]], INDIRECT(ADDRESS(ROW()-1,COLUMN(F:F))))</f>
        <v>47268.307000000001</v>
      </c>
      <c r="J6641" s="6">
        <f ca="1">IF(ROW()=2, 0, Table1[[#This Row],[Belastbaar loon]]-INDIRECT(ADDRESS(ROW()-1,COLUMN(A:A))))</f>
        <v>10</v>
      </c>
      <c r="K6641" s="6">
        <f ca="1">Table1[[#This Row],[Netto loon]]-Table1[[#This Row],[Netto vorige schijf]]</f>
        <v>4.4499999999970896</v>
      </c>
      <c r="L6641" s="2">
        <f ca="1">(Table1[[#This Row],[Bruto tov vorige schijf]]-Table1[[#This Row],[Netto tov vorige schijf]])/MAX(Table1[[#This Row],[Bruto tov vorige schijf]],1)</f>
        <v>0.55500000000029104</v>
      </c>
    </row>
    <row r="6642" spans="1:12" x14ac:dyDescent="0.25">
      <c r="A6642" s="14">
        <v>74241</v>
      </c>
      <c r="B6642" s="6">
        <f>LoonHeffing2020(Table1[[#This Row],[Belastbaar loon]])</f>
        <v>28425.573</v>
      </c>
      <c r="C6642" s="6">
        <f>AlgemeneHeffingsKorting2020(Table1[[#This Row],[Belastbaar loon]])</f>
        <v>0</v>
      </c>
      <c r="D6642" s="14">
        <f>ArbeidsKorting2020(Table1[[#This Row],[Belastbaar loon]])</f>
        <v>1461.7800000000002</v>
      </c>
      <c r="E6642" s="14">
        <f>MAX(Table1[[#This Row],[Loonheffing]]-Table1[[#This Row],[Algemene Heffingskorting]]-Table1[[#This Row],[Arbeidskorting]],0)</f>
        <v>26963.793000000001</v>
      </c>
      <c r="F6642" s="6">
        <f>Table1[[#This Row],[Belastbaar loon]]-Table1[[#This Row],[Belasting]]</f>
        <v>47277.206999999995</v>
      </c>
      <c r="G6642" s="2">
        <f>(Table1[[#This Row],[Belastbaar loon]]-Table1[[#This Row],[Netto loon]])/Table1[[#This Row],[Belastbaar loon]]</f>
        <v>0.36319275063644085</v>
      </c>
      <c r="H6642" s="14">
        <f t="shared" ca="1" si="98"/>
        <v>26958.242999999999</v>
      </c>
      <c r="I6642" s="14">
        <f ca="1">IF(ROW()=2, Table1[[#This Row],[Netto loon]], INDIRECT(ADDRESS(ROW()-1,COLUMN(F:F))))</f>
        <v>47272.756999999998</v>
      </c>
      <c r="J6642" s="6">
        <f ca="1">IF(ROW()=2, 0, Table1[[#This Row],[Belastbaar loon]]-INDIRECT(ADDRESS(ROW()-1,COLUMN(A:A))))</f>
        <v>10</v>
      </c>
      <c r="K6642" s="6">
        <f ca="1">Table1[[#This Row],[Netto loon]]-Table1[[#This Row],[Netto vorige schijf]]</f>
        <v>4.4499999999970896</v>
      </c>
      <c r="L6642" s="2">
        <f ca="1">(Table1[[#This Row],[Bruto tov vorige schijf]]-Table1[[#This Row],[Netto tov vorige schijf]])/MAX(Table1[[#This Row],[Bruto tov vorige schijf]],1)</f>
        <v>0.55500000000029104</v>
      </c>
    </row>
    <row r="6643" spans="1:12" x14ac:dyDescent="0.25">
      <c r="A6643" s="14">
        <v>74251</v>
      </c>
      <c r="B6643" s="6">
        <f>LoonHeffing2020(Table1[[#This Row],[Belastbaar loon]])</f>
        <v>28430.523000000001</v>
      </c>
      <c r="C6643" s="6">
        <f>AlgemeneHeffingsKorting2020(Table1[[#This Row],[Belastbaar loon]])</f>
        <v>0</v>
      </c>
      <c r="D6643" s="14">
        <f>ArbeidsKorting2020(Table1[[#This Row],[Belastbaar loon]])</f>
        <v>1461.18</v>
      </c>
      <c r="E6643" s="14">
        <f>MAX(Table1[[#This Row],[Loonheffing]]-Table1[[#This Row],[Algemene Heffingskorting]]-Table1[[#This Row],[Arbeidskorting]],0)</f>
        <v>26969.343000000001</v>
      </c>
      <c r="F6643" s="6">
        <f>Table1[[#This Row],[Belastbaar loon]]-Table1[[#This Row],[Belasting]]</f>
        <v>47281.656999999999</v>
      </c>
      <c r="G6643" s="2">
        <f>(Table1[[#This Row],[Belastbaar loon]]-Table1[[#This Row],[Netto loon]])/Table1[[#This Row],[Belastbaar loon]]</f>
        <v>0.36321858291470821</v>
      </c>
      <c r="H6643" s="14">
        <f t="shared" ca="1" si="98"/>
        <v>26963.793000000001</v>
      </c>
      <c r="I6643" s="14">
        <f ca="1">IF(ROW()=2, Table1[[#This Row],[Netto loon]], INDIRECT(ADDRESS(ROW()-1,COLUMN(F:F))))</f>
        <v>47277.206999999995</v>
      </c>
      <c r="J6643" s="6">
        <f ca="1">IF(ROW()=2, 0, Table1[[#This Row],[Belastbaar loon]]-INDIRECT(ADDRESS(ROW()-1,COLUMN(A:A))))</f>
        <v>10</v>
      </c>
      <c r="K6643" s="6">
        <f ca="1">Table1[[#This Row],[Netto loon]]-Table1[[#This Row],[Netto vorige schijf]]</f>
        <v>4.4500000000043656</v>
      </c>
      <c r="L6643" s="2">
        <f ca="1">(Table1[[#This Row],[Bruto tov vorige schijf]]-Table1[[#This Row],[Netto tov vorige schijf]])/MAX(Table1[[#This Row],[Bruto tov vorige schijf]],1)</f>
        <v>0.5549999999995634</v>
      </c>
    </row>
    <row r="6644" spans="1:12" x14ac:dyDescent="0.25">
      <c r="A6644" s="14">
        <v>74261</v>
      </c>
      <c r="B6644" s="6">
        <f>LoonHeffing2020(Table1[[#This Row],[Belastbaar loon]])</f>
        <v>28435.472999999998</v>
      </c>
      <c r="C6644" s="6">
        <f>AlgemeneHeffingsKorting2020(Table1[[#This Row],[Belastbaar loon]])</f>
        <v>0</v>
      </c>
      <c r="D6644" s="14">
        <f>ArbeidsKorting2020(Table1[[#This Row],[Belastbaar loon]])</f>
        <v>1460.5800000000002</v>
      </c>
      <c r="E6644" s="14">
        <f>MAX(Table1[[#This Row],[Loonheffing]]-Table1[[#This Row],[Algemene Heffingskorting]]-Table1[[#This Row],[Arbeidskorting]],0)</f>
        <v>26974.892999999996</v>
      </c>
      <c r="F6644" s="6">
        <f>Table1[[#This Row],[Belastbaar loon]]-Table1[[#This Row],[Belasting]]</f>
        <v>47286.107000000004</v>
      </c>
      <c r="G6644" s="2">
        <f>(Table1[[#This Row],[Belastbaar loon]]-Table1[[#This Row],[Netto loon]])/Table1[[#This Row],[Belastbaar loon]]</f>
        <v>0.36324440823581688</v>
      </c>
      <c r="H6644" s="14">
        <f t="shared" ca="1" si="98"/>
        <v>26969.343000000001</v>
      </c>
      <c r="I6644" s="14">
        <f ca="1">IF(ROW()=2, Table1[[#This Row],[Netto loon]], INDIRECT(ADDRESS(ROW()-1,COLUMN(F:F))))</f>
        <v>47281.656999999999</v>
      </c>
      <c r="J6644" s="6">
        <f ca="1">IF(ROW()=2, 0, Table1[[#This Row],[Belastbaar loon]]-INDIRECT(ADDRESS(ROW()-1,COLUMN(A:A))))</f>
        <v>10</v>
      </c>
      <c r="K6644" s="6">
        <f ca="1">Table1[[#This Row],[Netto loon]]-Table1[[#This Row],[Netto vorige schijf]]</f>
        <v>4.4500000000043656</v>
      </c>
      <c r="L6644" s="2">
        <f ca="1">(Table1[[#This Row],[Bruto tov vorige schijf]]-Table1[[#This Row],[Netto tov vorige schijf]])/MAX(Table1[[#This Row],[Bruto tov vorige schijf]],1)</f>
        <v>0.5549999999995634</v>
      </c>
    </row>
    <row r="6645" spans="1:12" x14ac:dyDescent="0.25">
      <c r="A6645" s="14">
        <v>74271</v>
      </c>
      <c r="B6645" s="6">
        <f>LoonHeffing2020(Table1[[#This Row],[Belastbaar loon]])</f>
        <v>28440.422999999999</v>
      </c>
      <c r="C6645" s="6">
        <f>AlgemeneHeffingsKorting2020(Table1[[#This Row],[Belastbaar loon]])</f>
        <v>0</v>
      </c>
      <c r="D6645" s="14">
        <f>ArbeidsKorting2020(Table1[[#This Row],[Belastbaar loon]])</f>
        <v>1459.98</v>
      </c>
      <c r="E6645" s="14">
        <f>MAX(Table1[[#This Row],[Loonheffing]]-Table1[[#This Row],[Algemene Heffingskorting]]-Table1[[#This Row],[Arbeidskorting]],0)</f>
        <v>26980.442999999999</v>
      </c>
      <c r="F6645" s="6">
        <f>Table1[[#This Row],[Belastbaar loon]]-Table1[[#This Row],[Belasting]]</f>
        <v>47290.557000000001</v>
      </c>
      <c r="G6645" s="2">
        <f>(Table1[[#This Row],[Belastbaar loon]]-Table1[[#This Row],[Netto loon]])/Table1[[#This Row],[Belastbaar loon]]</f>
        <v>0.36327022660257702</v>
      </c>
      <c r="H6645" s="14">
        <f t="shared" ca="1" si="98"/>
        <v>26974.892999999996</v>
      </c>
      <c r="I6645" s="14">
        <f ca="1">IF(ROW()=2, Table1[[#This Row],[Netto loon]], INDIRECT(ADDRESS(ROW()-1,COLUMN(F:F))))</f>
        <v>47286.107000000004</v>
      </c>
      <c r="J6645" s="6">
        <f ca="1">IF(ROW()=2, 0, Table1[[#This Row],[Belastbaar loon]]-INDIRECT(ADDRESS(ROW()-1,COLUMN(A:A))))</f>
        <v>10</v>
      </c>
      <c r="K6645" s="6">
        <f ca="1">Table1[[#This Row],[Netto loon]]-Table1[[#This Row],[Netto vorige schijf]]</f>
        <v>4.4499999999970896</v>
      </c>
      <c r="L6645" s="2">
        <f ca="1">(Table1[[#This Row],[Bruto tov vorige schijf]]-Table1[[#This Row],[Netto tov vorige schijf]])/MAX(Table1[[#This Row],[Bruto tov vorige schijf]],1)</f>
        <v>0.55500000000029104</v>
      </c>
    </row>
    <row r="6646" spans="1:12" x14ac:dyDescent="0.25">
      <c r="A6646" s="14">
        <v>74281</v>
      </c>
      <c r="B6646" s="6">
        <f>LoonHeffing2020(Table1[[#This Row],[Belastbaar loon]])</f>
        <v>28445.373</v>
      </c>
      <c r="C6646" s="6">
        <f>AlgemeneHeffingsKorting2020(Table1[[#This Row],[Belastbaar loon]])</f>
        <v>0</v>
      </c>
      <c r="D6646" s="14">
        <f>ArbeidsKorting2020(Table1[[#This Row],[Belastbaar loon]])</f>
        <v>1459.38</v>
      </c>
      <c r="E6646" s="14">
        <f>MAX(Table1[[#This Row],[Loonheffing]]-Table1[[#This Row],[Algemene Heffingskorting]]-Table1[[#This Row],[Arbeidskorting]],0)</f>
        <v>26985.992999999999</v>
      </c>
      <c r="F6646" s="6">
        <f>Table1[[#This Row],[Belastbaar loon]]-Table1[[#This Row],[Belasting]]</f>
        <v>47295.006999999998</v>
      </c>
      <c r="G6646" s="2">
        <f>(Table1[[#This Row],[Belastbaar loon]]-Table1[[#This Row],[Netto loon]])/Table1[[#This Row],[Belastbaar loon]]</f>
        <v>0.36329603801779731</v>
      </c>
      <c r="H6646" s="14">
        <f t="shared" ca="1" si="98"/>
        <v>26980.442999999999</v>
      </c>
      <c r="I6646" s="14">
        <f ca="1">IF(ROW()=2, Table1[[#This Row],[Netto loon]], INDIRECT(ADDRESS(ROW()-1,COLUMN(F:F))))</f>
        <v>47290.557000000001</v>
      </c>
      <c r="J6646" s="6">
        <f ca="1">IF(ROW()=2, 0, Table1[[#This Row],[Belastbaar loon]]-INDIRECT(ADDRESS(ROW()-1,COLUMN(A:A))))</f>
        <v>10</v>
      </c>
      <c r="K6646" s="6">
        <f ca="1">Table1[[#This Row],[Netto loon]]-Table1[[#This Row],[Netto vorige schijf]]</f>
        <v>4.4499999999970896</v>
      </c>
      <c r="L6646" s="2">
        <f ca="1">(Table1[[#This Row],[Bruto tov vorige schijf]]-Table1[[#This Row],[Netto tov vorige schijf]])/MAX(Table1[[#This Row],[Bruto tov vorige schijf]],1)</f>
        <v>0.55500000000029104</v>
      </c>
    </row>
    <row r="6647" spans="1:12" x14ac:dyDescent="0.25">
      <c r="A6647" s="14">
        <v>74291</v>
      </c>
      <c r="B6647" s="6">
        <f>LoonHeffing2020(Table1[[#This Row],[Belastbaar loon]])</f>
        <v>28450.323</v>
      </c>
      <c r="C6647" s="6">
        <f>AlgemeneHeffingsKorting2020(Table1[[#This Row],[Belastbaar loon]])</f>
        <v>0</v>
      </c>
      <c r="D6647" s="14">
        <f>ArbeidsKorting2020(Table1[[#This Row],[Belastbaar loon]])</f>
        <v>1458.7800000000002</v>
      </c>
      <c r="E6647" s="14">
        <f>MAX(Table1[[#This Row],[Loonheffing]]-Table1[[#This Row],[Algemene Heffingskorting]]-Table1[[#This Row],[Arbeidskorting]],0)</f>
        <v>26991.543000000001</v>
      </c>
      <c r="F6647" s="6">
        <f>Table1[[#This Row],[Belastbaar loon]]-Table1[[#This Row],[Belasting]]</f>
        <v>47299.456999999995</v>
      </c>
      <c r="G6647" s="2">
        <f>(Table1[[#This Row],[Belastbaar loon]]-Table1[[#This Row],[Netto loon]])/Table1[[#This Row],[Belastbaar loon]]</f>
        <v>0.36332184248428484</v>
      </c>
      <c r="H6647" s="14">
        <f t="shared" ca="1" si="98"/>
        <v>26985.992999999999</v>
      </c>
      <c r="I6647" s="14">
        <f ca="1">IF(ROW()=2, Table1[[#This Row],[Netto loon]], INDIRECT(ADDRESS(ROW()-1,COLUMN(F:F))))</f>
        <v>47295.006999999998</v>
      </c>
      <c r="J6647" s="6">
        <f ca="1">IF(ROW()=2, 0, Table1[[#This Row],[Belastbaar loon]]-INDIRECT(ADDRESS(ROW()-1,COLUMN(A:A))))</f>
        <v>10</v>
      </c>
      <c r="K6647" s="6">
        <f ca="1">Table1[[#This Row],[Netto loon]]-Table1[[#This Row],[Netto vorige schijf]]</f>
        <v>4.4499999999970896</v>
      </c>
      <c r="L6647" s="2">
        <f ca="1">(Table1[[#This Row],[Bruto tov vorige schijf]]-Table1[[#This Row],[Netto tov vorige schijf]])/MAX(Table1[[#This Row],[Bruto tov vorige schijf]],1)</f>
        <v>0.55500000000029104</v>
      </c>
    </row>
    <row r="6648" spans="1:12" x14ac:dyDescent="0.25">
      <c r="A6648" s="14">
        <v>74301</v>
      </c>
      <c r="B6648" s="6">
        <f>LoonHeffing2020(Table1[[#This Row],[Belastbaar loon]])</f>
        <v>28455.273000000001</v>
      </c>
      <c r="C6648" s="6">
        <f>AlgemeneHeffingsKorting2020(Table1[[#This Row],[Belastbaar loon]])</f>
        <v>0</v>
      </c>
      <c r="D6648" s="14">
        <f>ArbeidsKorting2020(Table1[[#This Row],[Belastbaar loon]])</f>
        <v>1458.18</v>
      </c>
      <c r="E6648" s="14">
        <f>MAX(Table1[[#This Row],[Loonheffing]]-Table1[[#This Row],[Algemene Heffingskorting]]-Table1[[#This Row],[Arbeidskorting]],0)</f>
        <v>26997.093000000001</v>
      </c>
      <c r="F6648" s="6">
        <f>Table1[[#This Row],[Belastbaar loon]]-Table1[[#This Row],[Belasting]]</f>
        <v>47303.906999999999</v>
      </c>
      <c r="G6648" s="2">
        <f>(Table1[[#This Row],[Belastbaar loon]]-Table1[[#This Row],[Netto loon]])/Table1[[#This Row],[Belastbaar loon]]</f>
        <v>0.36334764000484515</v>
      </c>
      <c r="H6648" s="14">
        <f t="shared" ca="1" si="98"/>
        <v>26991.543000000001</v>
      </c>
      <c r="I6648" s="14">
        <f ca="1">IF(ROW()=2, Table1[[#This Row],[Netto loon]], INDIRECT(ADDRESS(ROW()-1,COLUMN(F:F))))</f>
        <v>47299.456999999995</v>
      </c>
      <c r="J6648" s="6">
        <f ca="1">IF(ROW()=2, 0, Table1[[#This Row],[Belastbaar loon]]-INDIRECT(ADDRESS(ROW()-1,COLUMN(A:A))))</f>
        <v>10</v>
      </c>
      <c r="K6648" s="6">
        <f ca="1">Table1[[#This Row],[Netto loon]]-Table1[[#This Row],[Netto vorige schijf]]</f>
        <v>4.4500000000043656</v>
      </c>
      <c r="L6648" s="2">
        <f ca="1">(Table1[[#This Row],[Bruto tov vorige schijf]]-Table1[[#This Row],[Netto tov vorige schijf]])/MAX(Table1[[#This Row],[Bruto tov vorige schijf]],1)</f>
        <v>0.5549999999995634</v>
      </c>
    </row>
    <row r="6649" spans="1:12" x14ac:dyDescent="0.25">
      <c r="A6649" s="14">
        <v>74311</v>
      </c>
      <c r="B6649" s="6">
        <f>LoonHeffing2020(Table1[[#This Row],[Belastbaar loon]])</f>
        <v>28460.222999999998</v>
      </c>
      <c r="C6649" s="6">
        <f>AlgemeneHeffingsKorting2020(Table1[[#This Row],[Belastbaar loon]])</f>
        <v>0</v>
      </c>
      <c r="D6649" s="14">
        <f>ArbeidsKorting2020(Table1[[#This Row],[Belastbaar loon]])</f>
        <v>1457.5800000000002</v>
      </c>
      <c r="E6649" s="14">
        <f>MAX(Table1[[#This Row],[Loonheffing]]-Table1[[#This Row],[Algemene Heffingskorting]]-Table1[[#This Row],[Arbeidskorting]],0)</f>
        <v>27002.642999999996</v>
      </c>
      <c r="F6649" s="6">
        <f>Table1[[#This Row],[Belastbaar loon]]-Table1[[#This Row],[Belasting]]</f>
        <v>47308.357000000004</v>
      </c>
      <c r="G6649" s="2">
        <f>(Table1[[#This Row],[Belastbaar loon]]-Table1[[#This Row],[Netto loon]])/Table1[[#This Row],[Belastbaar loon]]</f>
        <v>0.3633734305822825</v>
      </c>
      <c r="H6649" s="14">
        <f t="shared" ca="1" si="98"/>
        <v>26997.093000000001</v>
      </c>
      <c r="I6649" s="14">
        <f ca="1">IF(ROW()=2, Table1[[#This Row],[Netto loon]], INDIRECT(ADDRESS(ROW()-1,COLUMN(F:F))))</f>
        <v>47303.906999999999</v>
      </c>
      <c r="J6649" s="6">
        <f ca="1">IF(ROW()=2, 0, Table1[[#This Row],[Belastbaar loon]]-INDIRECT(ADDRESS(ROW()-1,COLUMN(A:A))))</f>
        <v>10</v>
      </c>
      <c r="K6649" s="6">
        <f ca="1">Table1[[#This Row],[Netto loon]]-Table1[[#This Row],[Netto vorige schijf]]</f>
        <v>4.4500000000043656</v>
      </c>
      <c r="L6649" s="2">
        <f ca="1">(Table1[[#This Row],[Bruto tov vorige schijf]]-Table1[[#This Row],[Netto tov vorige schijf]])/MAX(Table1[[#This Row],[Bruto tov vorige schijf]],1)</f>
        <v>0.5549999999995634</v>
      </c>
    </row>
    <row r="6650" spans="1:12" x14ac:dyDescent="0.25">
      <c r="A6650" s="14">
        <v>74321</v>
      </c>
      <c r="B6650" s="6">
        <f>LoonHeffing2020(Table1[[#This Row],[Belastbaar loon]])</f>
        <v>28465.172999999999</v>
      </c>
      <c r="C6650" s="6">
        <f>AlgemeneHeffingsKorting2020(Table1[[#This Row],[Belastbaar loon]])</f>
        <v>0</v>
      </c>
      <c r="D6650" s="14">
        <f>ArbeidsKorting2020(Table1[[#This Row],[Belastbaar loon]])</f>
        <v>1456.98</v>
      </c>
      <c r="E6650" s="14">
        <f>MAX(Table1[[#This Row],[Loonheffing]]-Table1[[#This Row],[Algemene Heffingskorting]]-Table1[[#This Row],[Arbeidskorting]],0)</f>
        <v>27008.192999999999</v>
      </c>
      <c r="F6650" s="6">
        <f>Table1[[#This Row],[Belastbaar loon]]-Table1[[#This Row],[Belasting]]</f>
        <v>47312.807000000001</v>
      </c>
      <c r="G6650" s="2">
        <f>(Table1[[#This Row],[Belastbaar loon]]-Table1[[#This Row],[Netto loon]])/Table1[[#This Row],[Belastbaar loon]]</f>
        <v>0.36339921421939964</v>
      </c>
      <c r="H6650" s="14">
        <f t="shared" ca="1" si="98"/>
        <v>27002.642999999996</v>
      </c>
      <c r="I6650" s="14">
        <f ca="1">IF(ROW()=2, Table1[[#This Row],[Netto loon]], INDIRECT(ADDRESS(ROW()-1,COLUMN(F:F))))</f>
        <v>47308.357000000004</v>
      </c>
      <c r="J6650" s="6">
        <f ca="1">IF(ROW()=2, 0, Table1[[#This Row],[Belastbaar loon]]-INDIRECT(ADDRESS(ROW()-1,COLUMN(A:A))))</f>
        <v>10</v>
      </c>
      <c r="K6650" s="6">
        <f ca="1">Table1[[#This Row],[Netto loon]]-Table1[[#This Row],[Netto vorige schijf]]</f>
        <v>4.4499999999970896</v>
      </c>
      <c r="L6650" s="2">
        <f ca="1">(Table1[[#This Row],[Bruto tov vorige schijf]]-Table1[[#This Row],[Netto tov vorige schijf]])/MAX(Table1[[#This Row],[Bruto tov vorige schijf]],1)</f>
        <v>0.55500000000029104</v>
      </c>
    </row>
    <row r="6651" spans="1:12" x14ac:dyDescent="0.25">
      <c r="A6651" s="14">
        <v>74331</v>
      </c>
      <c r="B6651" s="6">
        <f>LoonHeffing2020(Table1[[#This Row],[Belastbaar loon]])</f>
        <v>28470.123</v>
      </c>
      <c r="C6651" s="6">
        <f>AlgemeneHeffingsKorting2020(Table1[[#This Row],[Belastbaar loon]])</f>
        <v>0</v>
      </c>
      <c r="D6651" s="14">
        <f>ArbeidsKorting2020(Table1[[#This Row],[Belastbaar loon]])</f>
        <v>1456.38</v>
      </c>
      <c r="E6651" s="14">
        <f>MAX(Table1[[#This Row],[Loonheffing]]-Table1[[#This Row],[Algemene Heffingskorting]]-Table1[[#This Row],[Arbeidskorting]],0)</f>
        <v>27013.742999999999</v>
      </c>
      <c r="F6651" s="6">
        <f>Table1[[#This Row],[Belastbaar loon]]-Table1[[#This Row],[Belasting]]</f>
        <v>47317.256999999998</v>
      </c>
      <c r="G6651" s="2">
        <f>(Table1[[#This Row],[Belastbaar loon]]-Table1[[#This Row],[Netto loon]])/Table1[[#This Row],[Belastbaar loon]]</f>
        <v>0.36342499091899749</v>
      </c>
      <c r="H6651" s="14">
        <f t="shared" ca="1" si="98"/>
        <v>27008.192999999999</v>
      </c>
      <c r="I6651" s="14">
        <f ca="1">IF(ROW()=2, Table1[[#This Row],[Netto loon]], INDIRECT(ADDRESS(ROW()-1,COLUMN(F:F))))</f>
        <v>47312.807000000001</v>
      </c>
      <c r="J6651" s="6">
        <f ca="1">IF(ROW()=2, 0, Table1[[#This Row],[Belastbaar loon]]-INDIRECT(ADDRESS(ROW()-1,COLUMN(A:A))))</f>
        <v>10</v>
      </c>
      <c r="K6651" s="6">
        <f ca="1">Table1[[#This Row],[Netto loon]]-Table1[[#This Row],[Netto vorige schijf]]</f>
        <v>4.4499999999970896</v>
      </c>
      <c r="L6651" s="2">
        <f ca="1">(Table1[[#This Row],[Bruto tov vorige schijf]]-Table1[[#This Row],[Netto tov vorige schijf]])/MAX(Table1[[#This Row],[Bruto tov vorige schijf]],1)</f>
        <v>0.55500000000029104</v>
      </c>
    </row>
    <row r="6652" spans="1:12" x14ac:dyDescent="0.25">
      <c r="A6652" s="14">
        <v>74341</v>
      </c>
      <c r="B6652" s="6">
        <f>LoonHeffing2020(Table1[[#This Row],[Belastbaar loon]])</f>
        <v>28475.073</v>
      </c>
      <c r="C6652" s="6">
        <f>AlgemeneHeffingsKorting2020(Table1[[#This Row],[Belastbaar loon]])</f>
        <v>0</v>
      </c>
      <c r="D6652" s="14">
        <f>ArbeidsKorting2020(Table1[[#This Row],[Belastbaar loon]])</f>
        <v>1455.7800000000002</v>
      </c>
      <c r="E6652" s="14">
        <f>MAX(Table1[[#This Row],[Loonheffing]]-Table1[[#This Row],[Algemene Heffingskorting]]-Table1[[#This Row],[Arbeidskorting]],0)</f>
        <v>27019.293000000001</v>
      </c>
      <c r="F6652" s="6">
        <f>Table1[[#This Row],[Belastbaar loon]]-Table1[[#This Row],[Belasting]]</f>
        <v>47321.706999999995</v>
      </c>
      <c r="G6652" s="2">
        <f>(Table1[[#This Row],[Belastbaar loon]]-Table1[[#This Row],[Netto loon]])/Table1[[#This Row],[Belastbaar loon]]</f>
        <v>0.36345076068387572</v>
      </c>
      <c r="H6652" s="14">
        <f t="shared" ca="1" si="98"/>
        <v>27013.742999999999</v>
      </c>
      <c r="I6652" s="14">
        <f ca="1">IF(ROW()=2, Table1[[#This Row],[Netto loon]], INDIRECT(ADDRESS(ROW()-1,COLUMN(F:F))))</f>
        <v>47317.256999999998</v>
      </c>
      <c r="J6652" s="6">
        <f ca="1">IF(ROW()=2, 0, Table1[[#This Row],[Belastbaar loon]]-INDIRECT(ADDRESS(ROW()-1,COLUMN(A:A))))</f>
        <v>10</v>
      </c>
      <c r="K6652" s="6">
        <f ca="1">Table1[[#This Row],[Netto loon]]-Table1[[#This Row],[Netto vorige schijf]]</f>
        <v>4.4499999999970896</v>
      </c>
      <c r="L6652" s="2">
        <f ca="1">(Table1[[#This Row],[Bruto tov vorige schijf]]-Table1[[#This Row],[Netto tov vorige schijf]])/MAX(Table1[[#This Row],[Bruto tov vorige schijf]],1)</f>
        <v>0.55500000000029104</v>
      </c>
    </row>
    <row r="6653" spans="1:12" x14ac:dyDescent="0.25">
      <c r="A6653" s="14">
        <v>74351</v>
      </c>
      <c r="B6653" s="6">
        <f>LoonHeffing2020(Table1[[#This Row],[Belastbaar loon]])</f>
        <v>28480.023000000001</v>
      </c>
      <c r="C6653" s="6">
        <f>AlgemeneHeffingsKorting2020(Table1[[#This Row],[Belastbaar loon]])</f>
        <v>0</v>
      </c>
      <c r="D6653" s="14">
        <f>ArbeidsKorting2020(Table1[[#This Row],[Belastbaar loon]])</f>
        <v>1455.18</v>
      </c>
      <c r="E6653" s="14">
        <f>MAX(Table1[[#This Row],[Loonheffing]]-Table1[[#This Row],[Algemene Heffingskorting]]-Table1[[#This Row],[Arbeidskorting]],0)</f>
        <v>27024.843000000001</v>
      </c>
      <c r="F6653" s="6">
        <f>Table1[[#This Row],[Belastbaar loon]]-Table1[[#This Row],[Belasting]]</f>
        <v>47326.156999999999</v>
      </c>
      <c r="G6653" s="2">
        <f>(Table1[[#This Row],[Belastbaar loon]]-Table1[[#This Row],[Netto loon]])/Table1[[#This Row],[Belastbaar loon]]</f>
        <v>0.36347652351683235</v>
      </c>
      <c r="H6653" s="14">
        <f t="shared" ca="1" si="98"/>
        <v>27019.293000000001</v>
      </c>
      <c r="I6653" s="14">
        <f ca="1">IF(ROW()=2, Table1[[#This Row],[Netto loon]], INDIRECT(ADDRESS(ROW()-1,COLUMN(F:F))))</f>
        <v>47321.706999999995</v>
      </c>
      <c r="J6653" s="6">
        <f ca="1">IF(ROW()=2, 0, Table1[[#This Row],[Belastbaar loon]]-INDIRECT(ADDRESS(ROW()-1,COLUMN(A:A))))</f>
        <v>10</v>
      </c>
      <c r="K6653" s="6">
        <f ca="1">Table1[[#This Row],[Netto loon]]-Table1[[#This Row],[Netto vorige schijf]]</f>
        <v>4.4500000000043656</v>
      </c>
      <c r="L6653" s="2">
        <f ca="1">(Table1[[#This Row],[Bruto tov vorige schijf]]-Table1[[#This Row],[Netto tov vorige schijf]])/MAX(Table1[[#This Row],[Bruto tov vorige schijf]],1)</f>
        <v>0.5549999999995634</v>
      </c>
    </row>
    <row r="6654" spans="1:12" x14ac:dyDescent="0.25">
      <c r="A6654" s="14">
        <v>74361</v>
      </c>
      <c r="B6654" s="6">
        <f>LoonHeffing2020(Table1[[#This Row],[Belastbaar loon]])</f>
        <v>28484.972999999998</v>
      </c>
      <c r="C6654" s="6">
        <f>AlgemeneHeffingsKorting2020(Table1[[#This Row],[Belastbaar loon]])</f>
        <v>0</v>
      </c>
      <c r="D6654" s="14">
        <f>ArbeidsKorting2020(Table1[[#This Row],[Belastbaar loon]])</f>
        <v>1454.5800000000002</v>
      </c>
      <c r="E6654" s="14">
        <f>MAX(Table1[[#This Row],[Loonheffing]]-Table1[[#This Row],[Algemene Heffingskorting]]-Table1[[#This Row],[Arbeidskorting]],0)</f>
        <v>27030.392999999996</v>
      </c>
      <c r="F6654" s="6">
        <f>Table1[[#This Row],[Belastbaar loon]]-Table1[[#This Row],[Belasting]]</f>
        <v>47330.607000000004</v>
      </c>
      <c r="G6654" s="2">
        <f>(Table1[[#This Row],[Belastbaar loon]]-Table1[[#This Row],[Netto loon]])/Table1[[#This Row],[Belastbaar loon]]</f>
        <v>0.36350227942066399</v>
      </c>
      <c r="H6654" s="14">
        <f t="shared" ca="1" si="98"/>
        <v>27024.843000000001</v>
      </c>
      <c r="I6654" s="14">
        <f ca="1">IF(ROW()=2, Table1[[#This Row],[Netto loon]], INDIRECT(ADDRESS(ROW()-1,COLUMN(F:F))))</f>
        <v>47326.156999999999</v>
      </c>
      <c r="J6654" s="6">
        <f ca="1">IF(ROW()=2, 0, Table1[[#This Row],[Belastbaar loon]]-INDIRECT(ADDRESS(ROW()-1,COLUMN(A:A))))</f>
        <v>10</v>
      </c>
      <c r="K6654" s="6">
        <f ca="1">Table1[[#This Row],[Netto loon]]-Table1[[#This Row],[Netto vorige schijf]]</f>
        <v>4.4500000000043656</v>
      </c>
      <c r="L6654" s="2">
        <f ca="1">(Table1[[#This Row],[Bruto tov vorige schijf]]-Table1[[#This Row],[Netto tov vorige schijf]])/MAX(Table1[[#This Row],[Bruto tov vorige schijf]],1)</f>
        <v>0.5549999999995634</v>
      </c>
    </row>
    <row r="6655" spans="1:12" x14ac:dyDescent="0.25">
      <c r="A6655" s="14">
        <v>74371</v>
      </c>
      <c r="B6655" s="6">
        <f>LoonHeffing2020(Table1[[#This Row],[Belastbaar loon]])</f>
        <v>28489.922999999999</v>
      </c>
      <c r="C6655" s="6">
        <f>AlgemeneHeffingsKorting2020(Table1[[#This Row],[Belastbaar loon]])</f>
        <v>0</v>
      </c>
      <c r="D6655" s="14">
        <f>ArbeidsKorting2020(Table1[[#This Row],[Belastbaar loon]])</f>
        <v>1453.98</v>
      </c>
      <c r="E6655" s="14">
        <f>MAX(Table1[[#This Row],[Loonheffing]]-Table1[[#This Row],[Algemene Heffingskorting]]-Table1[[#This Row],[Arbeidskorting]],0)</f>
        <v>27035.942999999999</v>
      </c>
      <c r="F6655" s="6">
        <f>Table1[[#This Row],[Belastbaar loon]]-Table1[[#This Row],[Belasting]]</f>
        <v>47335.057000000001</v>
      </c>
      <c r="G6655" s="2">
        <f>(Table1[[#This Row],[Belastbaar loon]]-Table1[[#This Row],[Netto loon]])/Table1[[#This Row],[Belastbaar loon]]</f>
        <v>0.36352802839816595</v>
      </c>
      <c r="H6655" s="14">
        <f t="shared" ca="1" si="98"/>
        <v>27030.392999999996</v>
      </c>
      <c r="I6655" s="14">
        <f ca="1">IF(ROW()=2, Table1[[#This Row],[Netto loon]], INDIRECT(ADDRESS(ROW()-1,COLUMN(F:F))))</f>
        <v>47330.607000000004</v>
      </c>
      <c r="J6655" s="6">
        <f ca="1">IF(ROW()=2, 0, Table1[[#This Row],[Belastbaar loon]]-INDIRECT(ADDRESS(ROW()-1,COLUMN(A:A))))</f>
        <v>10</v>
      </c>
      <c r="K6655" s="6">
        <f ca="1">Table1[[#This Row],[Netto loon]]-Table1[[#This Row],[Netto vorige schijf]]</f>
        <v>4.4499999999970896</v>
      </c>
      <c r="L6655" s="2">
        <f ca="1">(Table1[[#This Row],[Bruto tov vorige schijf]]-Table1[[#This Row],[Netto tov vorige schijf]])/MAX(Table1[[#This Row],[Bruto tov vorige schijf]],1)</f>
        <v>0.55500000000029104</v>
      </c>
    </row>
    <row r="6656" spans="1:12" x14ac:dyDescent="0.25">
      <c r="A6656" s="14">
        <v>74381</v>
      </c>
      <c r="B6656" s="6">
        <f>LoonHeffing2020(Table1[[#This Row],[Belastbaar loon]])</f>
        <v>28494.873</v>
      </c>
      <c r="C6656" s="6">
        <f>AlgemeneHeffingsKorting2020(Table1[[#This Row],[Belastbaar loon]])</f>
        <v>0</v>
      </c>
      <c r="D6656" s="14">
        <f>ArbeidsKorting2020(Table1[[#This Row],[Belastbaar loon]])</f>
        <v>1453.38</v>
      </c>
      <c r="E6656" s="14">
        <f>MAX(Table1[[#This Row],[Loonheffing]]-Table1[[#This Row],[Algemene Heffingskorting]]-Table1[[#This Row],[Arbeidskorting]],0)</f>
        <v>27041.492999999999</v>
      </c>
      <c r="F6656" s="6">
        <f>Table1[[#This Row],[Belastbaar loon]]-Table1[[#This Row],[Belasting]]</f>
        <v>47339.506999999998</v>
      </c>
      <c r="G6656" s="2">
        <f>(Table1[[#This Row],[Belastbaar loon]]-Table1[[#This Row],[Netto loon]])/Table1[[#This Row],[Belastbaar loon]]</f>
        <v>0.36355377045213161</v>
      </c>
      <c r="H6656" s="14">
        <f t="shared" ca="1" si="98"/>
        <v>27035.942999999999</v>
      </c>
      <c r="I6656" s="14">
        <f ca="1">IF(ROW()=2, Table1[[#This Row],[Netto loon]], INDIRECT(ADDRESS(ROW()-1,COLUMN(F:F))))</f>
        <v>47335.057000000001</v>
      </c>
      <c r="J6656" s="6">
        <f ca="1">IF(ROW()=2, 0, Table1[[#This Row],[Belastbaar loon]]-INDIRECT(ADDRESS(ROW()-1,COLUMN(A:A))))</f>
        <v>10</v>
      </c>
      <c r="K6656" s="6">
        <f ca="1">Table1[[#This Row],[Netto loon]]-Table1[[#This Row],[Netto vorige schijf]]</f>
        <v>4.4499999999970896</v>
      </c>
      <c r="L6656" s="2">
        <f ca="1">(Table1[[#This Row],[Bruto tov vorige schijf]]-Table1[[#This Row],[Netto tov vorige schijf]])/MAX(Table1[[#This Row],[Bruto tov vorige schijf]],1)</f>
        <v>0.55500000000029104</v>
      </c>
    </row>
    <row r="6657" spans="1:12" x14ac:dyDescent="0.25">
      <c r="A6657" s="14">
        <v>74391</v>
      </c>
      <c r="B6657" s="6">
        <f>LoonHeffing2020(Table1[[#This Row],[Belastbaar loon]])</f>
        <v>28499.823</v>
      </c>
      <c r="C6657" s="6">
        <f>AlgemeneHeffingsKorting2020(Table1[[#This Row],[Belastbaar loon]])</f>
        <v>0</v>
      </c>
      <c r="D6657" s="14">
        <f>ArbeidsKorting2020(Table1[[#This Row],[Belastbaar loon]])</f>
        <v>1452.7800000000002</v>
      </c>
      <c r="E6657" s="14">
        <f>MAX(Table1[[#This Row],[Loonheffing]]-Table1[[#This Row],[Algemene Heffingskorting]]-Table1[[#This Row],[Arbeidskorting]],0)</f>
        <v>27047.043000000001</v>
      </c>
      <c r="F6657" s="6">
        <f>Table1[[#This Row],[Belastbaar loon]]-Table1[[#This Row],[Belasting]]</f>
        <v>47343.956999999995</v>
      </c>
      <c r="G6657" s="2">
        <f>(Table1[[#This Row],[Belastbaar loon]]-Table1[[#This Row],[Netto loon]])/Table1[[#This Row],[Belastbaar loon]]</f>
        <v>0.36357950558535312</v>
      </c>
      <c r="H6657" s="14">
        <f t="shared" ca="1" si="98"/>
        <v>27041.492999999999</v>
      </c>
      <c r="I6657" s="14">
        <f ca="1">IF(ROW()=2, Table1[[#This Row],[Netto loon]], INDIRECT(ADDRESS(ROW()-1,COLUMN(F:F))))</f>
        <v>47339.506999999998</v>
      </c>
      <c r="J6657" s="6">
        <f ca="1">IF(ROW()=2, 0, Table1[[#This Row],[Belastbaar loon]]-INDIRECT(ADDRESS(ROW()-1,COLUMN(A:A))))</f>
        <v>10</v>
      </c>
      <c r="K6657" s="6">
        <f ca="1">Table1[[#This Row],[Netto loon]]-Table1[[#This Row],[Netto vorige schijf]]</f>
        <v>4.4499999999970896</v>
      </c>
      <c r="L6657" s="2">
        <f ca="1">(Table1[[#This Row],[Bruto tov vorige schijf]]-Table1[[#This Row],[Netto tov vorige schijf]])/MAX(Table1[[#This Row],[Bruto tov vorige schijf]],1)</f>
        <v>0.55500000000029104</v>
      </c>
    </row>
    <row r="6658" spans="1:12" x14ac:dyDescent="0.25">
      <c r="A6658" s="14">
        <v>74401</v>
      </c>
      <c r="B6658" s="6">
        <f>LoonHeffing2020(Table1[[#This Row],[Belastbaar loon]])</f>
        <v>28504.773000000001</v>
      </c>
      <c r="C6658" s="6">
        <f>AlgemeneHeffingsKorting2020(Table1[[#This Row],[Belastbaar loon]])</f>
        <v>0</v>
      </c>
      <c r="D6658" s="14">
        <f>ArbeidsKorting2020(Table1[[#This Row],[Belastbaar loon]])</f>
        <v>1452.18</v>
      </c>
      <c r="E6658" s="14">
        <f>MAX(Table1[[#This Row],[Loonheffing]]-Table1[[#This Row],[Algemene Heffingskorting]]-Table1[[#This Row],[Arbeidskorting]],0)</f>
        <v>27052.593000000001</v>
      </c>
      <c r="F6658" s="6">
        <f>Table1[[#This Row],[Belastbaar loon]]-Table1[[#This Row],[Belasting]]</f>
        <v>47348.406999999999</v>
      </c>
      <c r="G6658" s="2">
        <f>(Table1[[#This Row],[Belastbaar loon]]-Table1[[#This Row],[Netto loon]])/Table1[[#This Row],[Belastbaar loon]]</f>
        <v>0.36360523380062099</v>
      </c>
      <c r="H6658" s="14">
        <f t="shared" ca="1" si="98"/>
        <v>27047.043000000001</v>
      </c>
      <c r="I6658" s="14">
        <f ca="1">IF(ROW()=2, Table1[[#This Row],[Netto loon]], INDIRECT(ADDRESS(ROW()-1,COLUMN(F:F))))</f>
        <v>47343.956999999995</v>
      </c>
      <c r="J6658" s="6">
        <f ca="1">IF(ROW()=2, 0, Table1[[#This Row],[Belastbaar loon]]-INDIRECT(ADDRESS(ROW()-1,COLUMN(A:A))))</f>
        <v>10</v>
      </c>
      <c r="K6658" s="6">
        <f ca="1">Table1[[#This Row],[Netto loon]]-Table1[[#This Row],[Netto vorige schijf]]</f>
        <v>4.4500000000043656</v>
      </c>
      <c r="L6658" s="2">
        <f ca="1">(Table1[[#This Row],[Bruto tov vorige schijf]]-Table1[[#This Row],[Netto tov vorige schijf]])/MAX(Table1[[#This Row],[Bruto tov vorige schijf]],1)</f>
        <v>0.5549999999995634</v>
      </c>
    </row>
    <row r="6659" spans="1:12" x14ac:dyDescent="0.25">
      <c r="A6659" s="14">
        <v>74411</v>
      </c>
      <c r="B6659" s="6">
        <f>LoonHeffing2020(Table1[[#This Row],[Belastbaar loon]])</f>
        <v>28509.722999999998</v>
      </c>
      <c r="C6659" s="6">
        <f>AlgemeneHeffingsKorting2020(Table1[[#This Row],[Belastbaar loon]])</f>
        <v>0</v>
      </c>
      <c r="D6659" s="14">
        <f>ArbeidsKorting2020(Table1[[#This Row],[Belastbaar loon]])</f>
        <v>1451.5800000000002</v>
      </c>
      <c r="E6659" s="14">
        <f>MAX(Table1[[#This Row],[Loonheffing]]-Table1[[#This Row],[Algemene Heffingskorting]]-Table1[[#This Row],[Arbeidskorting]],0)</f>
        <v>27058.142999999996</v>
      </c>
      <c r="F6659" s="6">
        <f>Table1[[#This Row],[Belastbaar loon]]-Table1[[#This Row],[Belasting]]</f>
        <v>47352.857000000004</v>
      </c>
      <c r="G6659" s="2">
        <f>(Table1[[#This Row],[Belastbaar loon]]-Table1[[#This Row],[Netto loon]])/Table1[[#This Row],[Belastbaar loon]]</f>
        <v>0.3636309551007243</v>
      </c>
      <c r="H6659" s="14">
        <f t="shared" ca="1" si="98"/>
        <v>27052.593000000001</v>
      </c>
      <c r="I6659" s="14">
        <f ca="1">IF(ROW()=2, Table1[[#This Row],[Netto loon]], INDIRECT(ADDRESS(ROW()-1,COLUMN(F:F))))</f>
        <v>47348.406999999999</v>
      </c>
      <c r="J6659" s="6">
        <f ca="1">IF(ROW()=2, 0, Table1[[#This Row],[Belastbaar loon]]-INDIRECT(ADDRESS(ROW()-1,COLUMN(A:A))))</f>
        <v>10</v>
      </c>
      <c r="K6659" s="6">
        <f ca="1">Table1[[#This Row],[Netto loon]]-Table1[[#This Row],[Netto vorige schijf]]</f>
        <v>4.4500000000043656</v>
      </c>
      <c r="L6659" s="2">
        <f ca="1">(Table1[[#This Row],[Bruto tov vorige schijf]]-Table1[[#This Row],[Netto tov vorige schijf]])/MAX(Table1[[#This Row],[Bruto tov vorige schijf]],1)</f>
        <v>0.5549999999995634</v>
      </c>
    </row>
    <row r="6660" spans="1:12" x14ac:dyDescent="0.25">
      <c r="A6660" s="14">
        <v>74421</v>
      </c>
      <c r="B6660" s="6">
        <f>LoonHeffing2020(Table1[[#This Row],[Belastbaar loon]])</f>
        <v>28514.672999999999</v>
      </c>
      <c r="C6660" s="6">
        <f>AlgemeneHeffingsKorting2020(Table1[[#This Row],[Belastbaar loon]])</f>
        <v>0</v>
      </c>
      <c r="D6660" s="14">
        <f>ArbeidsKorting2020(Table1[[#This Row],[Belastbaar loon]])</f>
        <v>1450.98</v>
      </c>
      <c r="E6660" s="14">
        <f>MAX(Table1[[#This Row],[Loonheffing]]-Table1[[#This Row],[Algemene Heffingskorting]]-Table1[[#This Row],[Arbeidskorting]],0)</f>
        <v>27063.692999999999</v>
      </c>
      <c r="F6660" s="6">
        <f>Table1[[#This Row],[Belastbaar loon]]-Table1[[#This Row],[Belasting]]</f>
        <v>47357.307000000001</v>
      </c>
      <c r="G6660" s="2">
        <f>(Table1[[#This Row],[Belastbaar loon]]-Table1[[#This Row],[Netto loon]])/Table1[[#This Row],[Belastbaar loon]]</f>
        <v>0.36365666948845082</v>
      </c>
      <c r="H6660" s="14">
        <f t="shared" ca="1" si="98"/>
        <v>27058.142999999996</v>
      </c>
      <c r="I6660" s="14">
        <f ca="1">IF(ROW()=2, Table1[[#This Row],[Netto loon]], INDIRECT(ADDRESS(ROW()-1,COLUMN(F:F))))</f>
        <v>47352.857000000004</v>
      </c>
      <c r="J6660" s="6">
        <f ca="1">IF(ROW()=2, 0, Table1[[#This Row],[Belastbaar loon]]-INDIRECT(ADDRESS(ROW()-1,COLUMN(A:A))))</f>
        <v>10</v>
      </c>
      <c r="K6660" s="6">
        <f ca="1">Table1[[#This Row],[Netto loon]]-Table1[[#This Row],[Netto vorige schijf]]</f>
        <v>4.4499999999970896</v>
      </c>
      <c r="L6660" s="2">
        <f ca="1">(Table1[[#This Row],[Bruto tov vorige schijf]]-Table1[[#This Row],[Netto tov vorige schijf]])/MAX(Table1[[#This Row],[Bruto tov vorige schijf]],1)</f>
        <v>0.55500000000029104</v>
      </c>
    </row>
    <row r="6661" spans="1:12" x14ac:dyDescent="0.25">
      <c r="A6661" s="14">
        <v>74431</v>
      </c>
      <c r="B6661" s="6">
        <f>LoonHeffing2020(Table1[[#This Row],[Belastbaar loon]])</f>
        <v>28519.623</v>
      </c>
      <c r="C6661" s="6">
        <f>AlgemeneHeffingsKorting2020(Table1[[#This Row],[Belastbaar loon]])</f>
        <v>0</v>
      </c>
      <c r="D6661" s="14">
        <f>ArbeidsKorting2020(Table1[[#This Row],[Belastbaar loon]])</f>
        <v>1450.38</v>
      </c>
      <c r="E6661" s="14">
        <f>MAX(Table1[[#This Row],[Loonheffing]]-Table1[[#This Row],[Algemene Heffingskorting]]-Table1[[#This Row],[Arbeidskorting]],0)</f>
        <v>27069.242999999999</v>
      </c>
      <c r="F6661" s="6">
        <f>Table1[[#This Row],[Belastbaar loon]]-Table1[[#This Row],[Belasting]]</f>
        <v>47361.756999999998</v>
      </c>
      <c r="G6661" s="2">
        <f>(Table1[[#This Row],[Belastbaar loon]]-Table1[[#This Row],[Netto loon]])/Table1[[#This Row],[Belastbaar loon]]</f>
        <v>0.36368237696658651</v>
      </c>
      <c r="H6661" s="14">
        <f t="shared" ca="1" si="98"/>
        <v>27063.692999999999</v>
      </c>
      <c r="I6661" s="14">
        <f ca="1">IF(ROW()=2, Table1[[#This Row],[Netto loon]], INDIRECT(ADDRESS(ROW()-1,COLUMN(F:F))))</f>
        <v>47357.307000000001</v>
      </c>
      <c r="J6661" s="6">
        <f ca="1">IF(ROW()=2, 0, Table1[[#This Row],[Belastbaar loon]]-INDIRECT(ADDRESS(ROW()-1,COLUMN(A:A))))</f>
        <v>10</v>
      </c>
      <c r="K6661" s="6">
        <f ca="1">Table1[[#This Row],[Netto loon]]-Table1[[#This Row],[Netto vorige schijf]]</f>
        <v>4.4499999999970896</v>
      </c>
      <c r="L6661" s="2">
        <f ca="1">(Table1[[#This Row],[Bruto tov vorige schijf]]-Table1[[#This Row],[Netto tov vorige schijf]])/MAX(Table1[[#This Row],[Bruto tov vorige schijf]],1)</f>
        <v>0.55500000000029104</v>
      </c>
    </row>
    <row r="6662" spans="1:12" x14ac:dyDescent="0.25">
      <c r="A6662" s="14">
        <v>74441</v>
      </c>
      <c r="B6662" s="6">
        <f>LoonHeffing2020(Table1[[#This Row],[Belastbaar loon]])</f>
        <v>28524.573</v>
      </c>
      <c r="C6662" s="6">
        <f>AlgemeneHeffingsKorting2020(Table1[[#This Row],[Belastbaar loon]])</f>
        <v>0</v>
      </c>
      <c r="D6662" s="14">
        <f>ArbeidsKorting2020(Table1[[#This Row],[Belastbaar loon]])</f>
        <v>1449.7800000000002</v>
      </c>
      <c r="E6662" s="14">
        <f>MAX(Table1[[#This Row],[Loonheffing]]-Table1[[#This Row],[Algemene Heffingskorting]]-Table1[[#This Row],[Arbeidskorting]],0)</f>
        <v>27074.793000000001</v>
      </c>
      <c r="F6662" s="6">
        <f>Table1[[#This Row],[Belastbaar loon]]-Table1[[#This Row],[Belasting]]</f>
        <v>47366.206999999995</v>
      </c>
      <c r="G6662" s="2">
        <f>(Table1[[#This Row],[Belastbaar loon]]-Table1[[#This Row],[Netto loon]])/Table1[[#This Row],[Belastbaar loon]]</f>
        <v>0.36370807753791601</v>
      </c>
      <c r="H6662" s="14">
        <f t="shared" ca="1" si="98"/>
        <v>27069.242999999999</v>
      </c>
      <c r="I6662" s="14">
        <f ca="1">IF(ROW()=2, Table1[[#This Row],[Netto loon]], INDIRECT(ADDRESS(ROW()-1,COLUMN(F:F))))</f>
        <v>47361.756999999998</v>
      </c>
      <c r="J6662" s="6">
        <f ca="1">IF(ROW()=2, 0, Table1[[#This Row],[Belastbaar loon]]-INDIRECT(ADDRESS(ROW()-1,COLUMN(A:A))))</f>
        <v>10</v>
      </c>
      <c r="K6662" s="6">
        <f ca="1">Table1[[#This Row],[Netto loon]]-Table1[[#This Row],[Netto vorige schijf]]</f>
        <v>4.4499999999970896</v>
      </c>
      <c r="L6662" s="2">
        <f ca="1">(Table1[[#This Row],[Bruto tov vorige schijf]]-Table1[[#This Row],[Netto tov vorige schijf]])/MAX(Table1[[#This Row],[Bruto tov vorige schijf]],1)</f>
        <v>0.55500000000029104</v>
      </c>
    </row>
    <row r="6663" spans="1:12" x14ac:dyDescent="0.25">
      <c r="A6663" s="14">
        <v>74451</v>
      </c>
      <c r="B6663" s="6">
        <f>LoonHeffing2020(Table1[[#This Row],[Belastbaar loon]])</f>
        <v>28529.523000000001</v>
      </c>
      <c r="C6663" s="6">
        <f>AlgemeneHeffingsKorting2020(Table1[[#This Row],[Belastbaar loon]])</f>
        <v>0</v>
      </c>
      <c r="D6663" s="14">
        <f>ArbeidsKorting2020(Table1[[#This Row],[Belastbaar loon]])</f>
        <v>1449.18</v>
      </c>
      <c r="E6663" s="14">
        <f>MAX(Table1[[#This Row],[Loonheffing]]-Table1[[#This Row],[Algemene Heffingskorting]]-Table1[[#This Row],[Arbeidskorting]],0)</f>
        <v>27080.343000000001</v>
      </c>
      <c r="F6663" s="6">
        <f>Table1[[#This Row],[Belastbaar loon]]-Table1[[#This Row],[Belasting]]</f>
        <v>47370.656999999999</v>
      </c>
      <c r="G6663" s="2">
        <f>(Table1[[#This Row],[Belastbaar loon]]-Table1[[#This Row],[Netto loon]])/Table1[[#This Row],[Belastbaar loon]]</f>
        <v>0.36373377120522221</v>
      </c>
      <c r="H6663" s="14">
        <f t="shared" ca="1" si="98"/>
        <v>27074.793000000001</v>
      </c>
      <c r="I6663" s="14">
        <f ca="1">IF(ROW()=2, Table1[[#This Row],[Netto loon]], INDIRECT(ADDRESS(ROW()-1,COLUMN(F:F))))</f>
        <v>47366.206999999995</v>
      </c>
      <c r="J6663" s="6">
        <f ca="1">IF(ROW()=2, 0, Table1[[#This Row],[Belastbaar loon]]-INDIRECT(ADDRESS(ROW()-1,COLUMN(A:A))))</f>
        <v>10</v>
      </c>
      <c r="K6663" s="6">
        <f ca="1">Table1[[#This Row],[Netto loon]]-Table1[[#This Row],[Netto vorige schijf]]</f>
        <v>4.4500000000043656</v>
      </c>
      <c r="L6663" s="2">
        <f ca="1">(Table1[[#This Row],[Bruto tov vorige schijf]]-Table1[[#This Row],[Netto tov vorige schijf]])/MAX(Table1[[#This Row],[Bruto tov vorige schijf]],1)</f>
        <v>0.5549999999995634</v>
      </c>
    </row>
    <row r="6664" spans="1:12" x14ac:dyDescent="0.25">
      <c r="A6664" s="14">
        <v>74461</v>
      </c>
      <c r="B6664" s="6">
        <f>LoonHeffing2020(Table1[[#This Row],[Belastbaar loon]])</f>
        <v>28534.472999999998</v>
      </c>
      <c r="C6664" s="6">
        <f>AlgemeneHeffingsKorting2020(Table1[[#This Row],[Belastbaar loon]])</f>
        <v>0</v>
      </c>
      <c r="D6664" s="14">
        <f>ArbeidsKorting2020(Table1[[#This Row],[Belastbaar loon]])</f>
        <v>1448.5800000000002</v>
      </c>
      <c r="E6664" s="14">
        <f>MAX(Table1[[#This Row],[Loonheffing]]-Table1[[#This Row],[Algemene Heffingskorting]]-Table1[[#This Row],[Arbeidskorting]],0)</f>
        <v>27085.892999999996</v>
      </c>
      <c r="F6664" s="6">
        <f>Table1[[#This Row],[Belastbaar loon]]-Table1[[#This Row],[Belasting]]</f>
        <v>47375.107000000004</v>
      </c>
      <c r="G6664" s="2">
        <f>(Table1[[#This Row],[Belastbaar loon]]-Table1[[#This Row],[Netto loon]])/Table1[[#This Row],[Belastbaar loon]]</f>
        <v>0.36375945797128695</v>
      </c>
      <c r="H6664" s="14">
        <f t="shared" ca="1" si="98"/>
        <v>27080.343000000001</v>
      </c>
      <c r="I6664" s="14">
        <f ca="1">IF(ROW()=2, Table1[[#This Row],[Netto loon]], INDIRECT(ADDRESS(ROW()-1,COLUMN(F:F))))</f>
        <v>47370.656999999999</v>
      </c>
      <c r="J6664" s="6">
        <f ca="1">IF(ROW()=2, 0, Table1[[#This Row],[Belastbaar loon]]-INDIRECT(ADDRESS(ROW()-1,COLUMN(A:A))))</f>
        <v>10</v>
      </c>
      <c r="K6664" s="6">
        <f ca="1">Table1[[#This Row],[Netto loon]]-Table1[[#This Row],[Netto vorige schijf]]</f>
        <v>4.4500000000043656</v>
      </c>
      <c r="L6664" s="2">
        <f ca="1">(Table1[[#This Row],[Bruto tov vorige schijf]]-Table1[[#This Row],[Netto tov vorige schijf]])/MAX(Table1[[#This Row],[Bruto tov vorige schijf]],1)</f>
        <v>0.5549999999995634</v>
      </c>
    </row>
    <row r="6665" spans="1:12" x14ac:dyDescent="0.25">
      <c r="A6665" s="14">
        <v>74471</v>
      </c>
      <c r="B6665" s="6">
        <f>LoonHeffing2020(Table1[[#This Row],[Belastbaar loon]])</f>
        <v>28539.422999999999</v>
      </c>
      <c r="C6665" s="6">
        <f>AlgemeneHeffingsKorting2020(Table1[[#This Row],[Belastbaar loon]])</f>
        <v>0</v>
      </c>
      <c r="D6665" s="14">
        <f>ArbeidsKorting2020(Table1[[#This Row],[Belastbaar loon]])</f>
        <v>1447.98</v>
      </c>
      <c r="E6665" s="14">
        <f>MAX(Table1[[#This Row],[Loonheffing]]-Table1[[#This Row],[Algemene Heffingskorting]]-Table1[[#This Row],[Arbeidskorting]],0)</f>
        <v>27091.442999999999</v>
      </c>
      <c r="F6665" s="6">
        <f>Table1[[#This Row],[Belastbaar loon]]-Table1[[#This Row],[Belasting]]</f>
        <v>47379.557000000001</v>
      </c>
      <c r="G6665" s="2">
        <f>(Table1[[#This Row],[Belastbaar loon]]-Table1[[#This Row],[Netto loon]])/Table1[[#This Row],[Belastbaar loon]]</f>
        <v>0.36378513783889027</v>
      </c>
      <c r="H6665" s="14">
        <f t="shared" ca="1" si="98"/>
        <v>27085.892999999996</v>
      </c>
      <c r="I6665" s="14">
        <f ca="1">IF(ROW()=2, Table1[[#This Row],[Netto loon]], INDIRECT(ADDRESS(ROW()-1,COLUMN(F:F))))</f>
        <v>47375.107000000004</v>
      </c>
      <c r="J6665" s="6">
        <f ca="1">IF(ROW()=2, 0, Table1[[#This Row],[Belastbaar loon]]-INDIRECT(ADDRESS(ROW()-1,COLUMN(A:A))))</f>
        <v>10</v>
      </c>
      <c r="K6665" s="6">
        <f ca="1">Table1[[#This Row],[Netto loon]]-Table1[[#This Row],[Netto vorige schijf]]</f>
        <v>4.4499999999970896</v>
      </c>
      <c r="L6665" s="2">
        <f ca="1">(Table1[[#This Row],[Bruto tov vorige schijf]]-Table1[[#This Row],[Netto tov vorige schijf]])/MAX(Table1[[#This Row],[Bruto tov vorige schijf]],1)</f>
        <v>0.55500000000029104</v>
      </c>
    </row>
    <row r="6666" spans="1:12" x14ac:dyDescent="0.25">
      <c r="A6666" s="14">
        <v>74481</v>
      </c>
      <c r="B6666" s="6">
        <f>LoonHeffing2020(Table1[[#This Row],[Belastbaar loon]])</f>
        <v>28544.373</v>
      </c>
      <c r="C6666" s="6">
        <f>AlgemeneHeffingsKorting2020(Table1[[#This Row],[Belastbaar loon]])</f>
        <v>0</v>
      </c>
      <c r="D6666" s="14">
        <f>ArbeidsKorting2020(Table1[[#This Row],[Belastbaar loon]])</f>
        <v>1447.38</v>
      </c>
      <c r="E6666" s="14">
        <f>MAX(Table1[[#This Row],[Loonheffing]]-Table1[[#This Row],[Algemene Heffingskorting]]-Table1[[#This Row],[Arbeidskorting]],0)</f>
        <v>27096.992999999999</v>
      </c>
      <c r="F6666" s="6">
        <f>Table1[[#This Row],[Belastbaar loon]]-Table1[[#This Row],[Belasting]]</f>
        <v>47384.006999999998</v>
      </c>
      <c r="G6666" s="2">
        <f>(Table1[[#This Row],[Belastbaar loon]]-Table1[[#This Row],[Netto loon]])/Table1[[#This Row],[Belastbaar loon]]</f>
        <v>0.36381081081081085</v>
      </c>
      <c r="H6666" s="14">
        <f t="shared" ca="1" si="98"/>
        <v>27091.442999999999</v>
      </c>
      <c r="I6666" s="14">
        <f ca="1">IF(ROW()=2, Table1[[#This Row],[Netto loon]], INDIRECT(ADDRESS(ROW()-1,COLUMN(F:F))))</f>
        <v>47379.557000000001</v>
      </c>
      <c r="J6666" s="6">
        <f ca="1">IF(ROW()=2, 0, Table1[[#This Row],[Belastbaar loon]]-INDIRECT(ADDRESS(ROW()-1,COLUMN(A:A))))</f>
        <v>10</v>
      </c>
      <c r="K6666" s="6">
        <f ca="1">Table1[[#This Row],[Netto loon]]-Table1[[#This Row],[Netto vorige schijf]]</f>
        <v>4.4499999999970896</v>
      </c>
      <c r="L6666" s="2">
        <f ca="1">(Table1[[#This Row],[Bruto tov vorige schijf]]-Table1[[#This Row],[Netto tov vorige schijf]])/MAX(Table1[[#This Row],[Bruto tov vorige schijf]],1)</f>
        <v>0.55500000000029104</v>
      </c>
    </row>
    <row r="6667" spans="1:12" x14ac:dyDescent="0.25">
      <c r="A6667" s="14">
        <v>74491</v>
      </c>
      <c r="B6667" s="6">
        <f>LoonHeffing2020(Table1[[#This Row],[Belastbaar loon]])</f>
        <v>28549.323</v>
      </c>
      <c r="C6667" s="6">
        <f>AlgemeneHeffingsKorting2020(Table1[[#This Row],[Belastbaar loon]])</f>
        <v>0</v>
      </c>
      <c r="D6667" s="14">
        <f>ArbeidsKorting2020(Table1[[#This Row],[Belastbaar loon]])</f>
        <v>1446.7800000000002</v>
      </c>
      <c r="E6667" s="14">
        <f>MAX(Table1[[#This Row],[Loonheffing]]-Table1[[#This Row],[Algemene Heffingskorting]]-Table1[[#This Row],[Arbeidskorting]],0)</f>
        <v>27102.543000000001</v>
      </c>
      <c r="F6667" s="6">
        <f>Table1[[#This Row],[Belastbaar loon]]-Table1[[#This Row],[Belasting]]</f>
        <v>47388.456999999995</v>
      </c>
      <c r="G6667" s="2">
        <f>(Table1[[#This Row],[Belastbaar loon]]-Table1[[#This Row],[Netto loon]])/Table1[[#This Row],[Belastbaar loon]]</f>
        <v>0.36383647688982568</v>
      </c>
      <c r="H6667" s="14">
        <f t="shared" ca="1" si="98"/>
        <v>27096.992999999999</v>
      </c>
      <c r="I6667" s="14">
        <f ca="1">IF(ROW()=2, Table1[[#This Row],[Netto loon]], INDIRECT(ADDRESS(ROW()-1,COLUMN(F:F))))</f>
        <v>47384.006999999998</v>
      </c>
      <c r="J6667" s="6">
        <f ca="1">IF(ROW()=2, 0, Table1[[#This Row],[Belastbaar loon]]-INDIRECT(ADDRESS(ROW()-1,COLUMN(A:A))))</f>
        <v>10</v>
      </c>
      <c r="K6667" s="6">
        <f ca="1">Table1[[#This Row],[Netto loon]]-Table1[[#This Row],[Netto vorige schijf]]</f>
        <v>4.4499999999970896</v>
      </c>
      <c r="L6667" s="2">
        <f ca="1">(Table1[[#This Row],[Bruto tov vorige schijf]]-Table1[[#This Row],[Netto tov vorige schijf]])/MAX(Table1[[#This Row],[Bruto tov vorige schijf]],1)</f>
        <v>0.55500000000029104</v>
      </c>
    </row>
    <row r="6668" spans="1:12" x14ac:dyDescent="0.25">
      <c r="A6668" s="14">
        <v>74501</v>
      </c>
      <c r="B6668" s="6">
        <f>LoonHeffing2020(Table1[[#This Row],[Belastbaar loon]])</f>
        <v>28554.273000000001</v>
      </c>
      <c r="C6668" s="6">
        <f>AlgemeneHeffingsKorting2020(Table1[[#This Row],[Belastbaar loon]])</f>
        <v>0</v>
      </c>
      <c r="D6668" s="14">
        <f>ArbeidsKorting2020(Table1[[#This Row],[Belastbaar loon]])</f>
        <v>1446.18</v>
      </c>
      <c r="E6668" s="14">
        <f>MAX(Table1[[#This Row],[Loonheffing]]-Table1[[#This Row],[Algemene Heffingskorting]]-Table1[[#This Row],[Arbeidskorting]],0)</f>
        <v>27108.093000000001</v>
      </c>
      <c r="F6668" s="6">
        <f>Table1[[#This Row],[Belastbaar loon]]-Table1[[#This Row],[Belasting]]</f>
        <v>47392.906999999999</v>
      </c>
      <c r="G6668" s="2">
        <f>(Table1[[#This Row],[Belastbaar loon]]-Table1[[#This Row],[Netto loon]])/Table1[[#This Row],[Belastbaar loon]]</f>
        <v>0.36386213607871037</v>
      </c>
      <c r="H6668" s="14">
        <f t="shared" ca="1" si="98"/>
        <v>27102.543000000001</v>
      </c>
      <c r="I6668" s="14">
        <f ca="1">IF(ROW()=2, Table1[[#This Row],[Netto loon]], INDIRECT(ADDRESS(ROW()-1,COLUMN(F:F))))</f>
        <v>47388.456999999995</v>
      </c>
      <c r="J6668" s="6">
        <f ca="1">IF(ROW()=2, 0, Table1[[#This Row],[Belastbaar loon]]-INDIRECT(ADDRESS(ROW()-1,COLUMN(A:A))))</f>
        <v>10</v>
      </c>
      <c r="K6668" s="6">
        <f ca="1">Table1[[#This Row],[Netto loon]]-Table1[[#This Row],[Netto vorige schijf]]</f>
        <v>4.4500000000043656</v>
      </c>
      <c r="L6668" s="2">
        <f ca="1">(Table1[[#This Row],[Bruto tov vorige schijf]]-Table1[[#This Row],[Netto tov vorige schijf]])/MAX(Table1[[#This Row],[Bruto tov vorige schijf]],1)</f>
        <v>0.5549999999995634</v>
      </c>
    </row>
    <row r="6669" spans="1:12" x14ac:dyDescent="0.25">
      <c r="A6669" s="14">
        <v>74511</v>
      </c>
      <c r="B6669" s="6">
        <f>LoonHeffing2020(Table1[[#This Row],[Belastbaar loon]])</f>
        <v>28559.222999999998</v>
      </c>
      <c r="C6669" s="6">
        <f>AlgemeneHeffingsKorting2020(Table1[[#This Row],[Belastbaar loon]])</f>
        <v>0</v>
      </c>
      <c r="D6669" s="14">
        <f>ArbeidsKorting2020(Table1[[#This Row],[Belastbaar loon]])</f>
        <v>1445.5800000000002</v>
      </c>
      <c r="E6669" s="14">
        <f>MAX(Table1[[#This Row],[Loonheffing]]-Table1[[#This Row],[Algemene Heffingskorting]]-Table1[[#This Row],[Arbeidskorting]],0)</f>
        <v>27113.642999999996</v>
      </c>
      <c r="F6669" s="6">
        <f>Table1[[#This Row],[Belastbaar loon]]-Table1[[#This Row],[Belasting]]</f>
        <v>47397.357000000004</v>
      </c>
      <c r="G6669" s="2">
        <f>(Table1[[#This Row],[Belastbaar loon]]-Table1[[#This Row],[Netto loon]])/Table1[[#This Row],[Belastbaar loon]]</f>
        <v>0.36388778838023911</v>
      </c>
      <c r="H6669" s="14">
        <f t="shared" ca="1" si="98"/>
        <v>27108.093000000001</v>
      </c>
      <c r="I6669" s="14">
        <f ca="1">IF(ROW()=2, Table1[[#This Row],[Netto loon]], INDIRECT(ADDRESS(ROW()-1,COLUMN(F:F))))</f>
        <v>47392.906999999999</v>
      </c>
      <c r="J6669" s="6">
        <f ca="1">IF(ROW()=2, 0, Table1[[#This Row],[Belastbaar loon]]-INDIRECT(ADDRESS(ROW()-1,COLUMN(A:A))))</f>
        <v>10</v>
      </c>
      <c r="K6669" s="6">
        <f ca="1">Table1[[#This Row],[Netto loon]]-Table1[[#This Row],[Netto vorige schijf]]</f>
        <v>4.4500000000043656</v>
      </c>
      <c r="L6669" s="2">
        <f ca="1">(Table1[[#This Row],[Bruto tov vorige schijf]]-Table1[[#This Row],[Netto tov vorige schijf]])/MAX(Table1[[#This Row],[Bruto tov vorige schijf]],1)</f>
        <v>0.5549999999995634</v>
      </c>
    </row>
    <row r="6670" spans="1:12" x14ac:dyDescent="0.25">
      <c r="A6670" s="14">
        <v>74521</v>
      </c>
      <c r="B6670" s="6">
        <f>LoonHeffing2020(Table1[[#This Row],[Belastbaar loon]])</f>
        <v>28564.172999999999</v>
      </c>
      <c r="C6670" s="6">
        <f>AlgemeneHeffingsKorting2020(Table1[[#This Row],[Belastbaar loon]])</f>
        <v>0</v>
      </c>
      <c r="D6670" s="14">
        <f>ArbeidsKorting2020(Table1[[#This Row],[Belastbaar loon]])</f>
        <v>1444.98</v>
      </c>
      <c r="E6670" s="14">
        <f>MAX(Table1[[#This Row],[Loonheffing]]-Table1[[#This Row],[Algemene Heffingskorting]]-Table1[[#This Row],[Arbeidskorting]],0)</f>
        <v>27119.192999999999</v>
      </c>
      <c r="F6670" s="6">
        <f>Table1[[#This Row],[Belastbaar loon]]-Table1[[#This Row],[Belasting]]</f>
        <v>47401.807000000001</v>
      </c>
      <c r="G6670" s="2">
        <f>(Table1[[#This Row],[Belastbaar loon]]-Table1[[#This Row],[Netto loon]])/Table1[[#This Row],[Belastbaar loon]]</f>
        <v>0.36391343379718466</v>
      </c>
      <c r="H6670" s="14">
        <f t="shared" ca="1" si="98"/>
        <v>27113.642999999996</v>
      </c>
      <c r="I6670" s="14">
        <f ca="1">IF(ROW()=2, Table1[[#This Row],[Netto loon]], INDIRECT(ADDRESS(ROW()-1,COLUMN(F:F))))</f>
        <v>47397.357000000004</v>
      </c>
      <c r="J6670" s="6">
        <f ca="1">IF(ROW()=2, 0, Table1[[#This Row],[Belastbaar loon]]-INDIRECT(ADDRESS(ROW()-1,COLUMN(A:A))))</f>
        <v>10</v>
      </c>
      <c r="K6670" s="6">
        <f ca="1">Table1[[#This Row],[Netto loon]]-Table1[[#This Row],[Netto vorige schijf]]</f>
        <v>4.4499999999970896</v>
      </c>
      <c r="L6670" s="2">
        <f ca="1">(Table1[[#This Row],[Bruto tov vorige schijf]]-Table1[[#This Row],[Netto tov vorige schijf]])/MAX(Table1[[#This Row],[Bruto tov vorige schijf]],1)</f>
        <v>0.55500000000029104</v>
      </c>
    </row>
    <row r="6671" spans="1:12" x14ac:dyDescent="0.25">
      <c r="A6671" s="14">
        <v>74531</v>
      </c>
      <c r="B6671" s="6">
        <f>LoonHeffing2020(Table1[[#This Row],[Belastbaar loon]])</f>
        <v>28569.123</v>
      </c>
      <c r="C6671" s="6">
        <f>AlgemeneHeffingsKorting2020(Table1[[#This Row],[Belastbaar loon]])</f>
        <v>0</v>
      </c>
      <c r="D6671" s="14">
        <f>ArbeidsKorting2020(Table1[[#This Row],[Belastbaar loon]])</f>
        <v>1444.38</v>
      </c>
      <c r="E6671" s="14">
        <f>MAX(Table1[[#This Row],[Loonheffing]]-Table1[[#This Row],[Algemene Heffingskorting]]-Table1[[#This Row],[Arbeidskorting]],0)</f>
        <v>27124.742999999999</v>
      </c>
      <c r="F6671" s="6">
        <f>Table1[[#This Row],[Belastbaar loon]]-Table1[[#This Row],[Belasting]]</f>
        <v>47406.256999999998</v>
      </c>
      <c r="G6671" s="2">
        <f>(Table1[[#This Row],[Belastbaar loon]]-Table1[[#This Row],[Netto loon]])/Table1[[#This Row],[Belastbaar loon]]</f>
        <v>0.36393907233231815</v>
      </c>
      <c r="H6671" s="14">
        <f t="shared" ca="1" si="98"/>
        <v>27119.192999999999</v>
      </c>
      <c r="I6671" s="14">
        <f ca="1">IF(ROW()=2, Table1[[#This Row],[Netto loon]], INDIRECT(ADDRESS(ROW()-1,COLUMN(F:F))))</f>
        <v>47401.807000000001</v>
      </c>
      <c r="J6671" s="6">
        <f ca="1">IF(ROW()=2, 0, Table1[[#This Row],[Belastbaar loon]]-INDIRECT(ADDRESS(ROW()-1,COLUMN(A:A))))</f>
        <v>10</v>
      </c>
      <c r="K6671" s="6">
        <f ca="1">Table1[[#This Row],[Netto loon]]-Table1[[#This Row],[Netto vorige schijf]]</f>
        <v>4.4499999999970896</v>
      </c>
      <c r="L6671" s="2">
        <f ca="1">(Table1[[#This Row],[Bruto tov vorige schijf]]-Table1[[#This Row],[Netto tov vorige schijf]])/MAX(Table1[[#This Row],[Bruto tov vorige schijf]],1)</f>
        <v>0.55500000000029104</v>
      </c>
    </row>
    <row r="6672" spans="1:12" x14ac:dyDescent="0.25">
      <c r="A6672" s="14">
        <v>74541</v>
      </c>
      <c r="B6672" s="6">
        <f>LoonHeffing2020(Table1[[#This Row],[Belastbaar loon]])</f>
        <v>28574.073</v>
      </c>
      <c r="C6672" s="6">
        <f>AlgemeneHeffingsKorting2020(Table1[[#This Row],[Belastbaar loon]])</f>
        <v>0</v>
      </c>
      <c r="D6672" s="14">
        <f>ArbeidsKorting2020(Table1[[#This Row],[Belastbaar loon]])</f>
        <v>1443.7800000000002</v>
      </c>
      <c r="E6672" s="14">
        <f>MAX(Table1[[#This Row],[Loonheffing]]-Table1[[#This Row],[Algemene Heffingskorting]]-Table1[[#This Row],[Arbeidskorting]],0)</f>
        <v>27130.293000000001</v>
      </c>
      <c r="F6672" s="6">
        <f>Table1[[#This Row],[Belastbaar loon]]-Table1[[#This Row],[Belasting]]</f>
        <v>47410.706999999995</v>
      </c>
      <c r="G6672" s="2">
        <f>(Table1[[#This Row],[Belastbaar loon]]-Table1[[#This Row],[Netto loon]])/Table1[[#This Row],[Belastbaar loon]]</f>
        <v>0.36396470398840913</v>
      </c>
      <c r="H6672" s="14">
        <f t="shared" ca="1" si="98"/>
        <v>27124.742999999999</v>
      </c>
      <c r="I6672" s="14">
        <f ca="1">IF(ROW()=2, Table1[[#This Row],[Netto loon]], INDIRECT(ADDRESS(ROW()-1,COLUMN(F:F))))</f>
        <v>47406.256999999998</v>
      </c>
      <c r="J6672" s="6">
        <f ca="1">IF(ROW()=2, 0, Table1[[#This Row],[Belastbaar loon]]-INDIRECT(ADDRESS(ROW()-1,COLUMN(A:A))))</f>
        <v>10</v>
      </c>
      <c r="K6672" s="6">
        <f ca="1">Table1[[#This Row],[Netto loon]]-Table1[[#This Row],[Netto vorige schijf]]</f>
        <v>4.4499999999970896</v>
      </c>
      <c r="L6672" s="2">
        <f ca="1">(Table1[[#This Row],[Bruto tov vorige schijf]]-Table1[[#This Row],[Netto tov vorige schijf]])/MAX(Table1[[#This Row],[Bruto tov vorige schijf]],1)</f>
        <v>0.55500000000029104</v>
      </c>
    </row>
    <row r="6673" spans="1:12" x14ac:dyDescent="0.25">
      <c r="A6673" s="14">
        <v>74551</v>
      </c>
      <c r="B6673" s="6">
        <f>LoonHeffing2020(Table1[[#This Row],[Belastbaar loon]])</f>
        <v>28579.023000000001</v>
      </c>
      <c r="C6673" s="6">
        <f>AlgemeneHeffingsKorting2020(Table1[[#This Row],[Belastbaar loon]])</f>
        <v>0</v>
      </c>
      <c r="D6673" s="14">
        <f>ArbeidsKorting2020(Table1[[#This Row],[Belastbaar loon]])</f>
        <v>1443.18</v>
      </c>
      <c r="E6673" s="14">
        <f>MAX(Table1[[#This Row],[Loonheffing]]-Table1[[#This Row],[Algemene Heffingskorting]]-Table1[[#This Row],[Arbeidskorting]],0)</f>
        <v>27135.843000000001</v>
      </c>
      <c r="F6673" s="6">
        <f>Table1[[#This Row],[Belastbaar loon]]-Table1[[#This Row],[Belasting]]</f>
        <v>47415.156999999999</v>
      </c>
      <c r="G6673" s="2">
        <f>(Table1[[#This Row],[Belastbaar loon]]-Table1[[#This Row],[Netto loon]])/Table1[[#This Row],[Belastbaar loon]]</f>
        <v>0.36399032876822579</v>
      </c>
      <c r="H6673" s="14">
        <f t="shared" ca="1" si="98"/>
        <v>27130.293000000001</v>
      </c>
      <c r="I6673" s="14">
        <f ca="1">IF(ROW()=2, Table1[[#This Row],[Netto loon]], INDIRECT(ADDRESS(ROW()-1,COLUMN(F:F))))</f>
        <v>47410.706999999995</v>
      </c>
      <c r="J6673" s="6">
        <f ca="1">IF(ROW()=2, 0, Table1[[#This Row],[Belastbaar loon]]-INDIRECT(ADDRESS(ROW()-1,COLUMN(A:A))))</f>
        <v>10</v>
      </c>
      <c r="K6673" s="6">
        <f ca="1">Table1[[#This Row],[Netto loon]]-Table1[[#This Row],[Netto vorige schijf]]</f>
        <v>4.4500000000043656</v>
      </c>
      <c r="L6673" s="2">
        <f ca="1">(Table1[[#This Row],[Bruto tov vorige schijf]]-Table1[[#This Row],[Netto tov vorige schijf]])/MAX(Table1[[#This Row],[Bruto tov vorige schijf]],1)</f>
        <v>0.5549999999995634</v>
      </c>
    </row>
    <row r="6674" spans="1:12" x14ac:dyDescent="0.25">
      <c r="A6674" s="14">
        <v>74561</v>
      </c>
      <c r="B6674" s="6">
        <f>LoonHeffing2020(Table1[[#This Row],[Belastbaar loon]])</f>
        <v>28583.972999999998</v>
      </c>
      <c r="C6674" s="6">
        <f>AlgemeneHeffingsKorting2020(Table1[[#This Row],[Belastbaar loon]])</f>
        <v>0</v>
      </c>
      <c r="D6674" s="14">
        <f>ArbeidsKorting2020(Table1[[#This Row],[Belastbaar loon]])</f>
        <v>1442.5800000000002</v>
      </c>
      <c r="E6674" s="14">
        <f>MAX(Table1[[#This Row],[Loonheffing]]-Table1[[#This Row],[Algemene Heffingskorting]]-Table1[[#This Row],[Arbeidskorting]],0)</f>
        <v>27141.392999999996</v>
      </c>
      <c r="F6674" s="6">
        <f>Table1[[#This Row],[Belastbaar loon]]-Table1[[#This Row],[Belasting]]</f>
        <v>47419.607000000004</v>
      </c>
      <c r="G6674" s="2">
        <f>(Table1[[#This Row],[Belastbaar loon]]-Table1[[#This Row],[Netto loon]])/Table1[[#This Row],[Belastbaar loon]]</f>
        <v>0.36401594667453491</v>
      </c>
      <c r="H6674" s="14">
        <f t="shared" ca="1" si="98"/>
        <v>27135.843000000001</v>
      </c>
      <c r="I6674" s="14">
        <f ca="1">IF(ROW()=2, Table1[[#This Row],[Netto loon]], INDIRECT(ADDRESS(ROW()-1,COLUMN(F:F))))</f>
        <v>47415.156999999999</v>
      </c>
      <c r="J6674" s="6">
        <f ca="1">IF(ROW()=2, 0, Table1[[#This Row],[Belastbaar loon]]-INDIRECT(ADDRESS(ROW()-1,COLUMN(A:A))))</f>
        <v>10</v>
      </c>
      <c r="K6674" s="6">
        <f ca="1">Table1[[#This Row],[Netto loon]]-Table1[[#This Row],[Netto vorige schijf]]</f>
        <v>4.4500000000043656</v>
      </c>
      <c r="L6674" s="2">
        <f ca="1">(Table1[[#This Row],[Bruto tov vorige schijf]]-Table1[[#This Row],[Netto tov vorige schijf]])/MAX(Table1[[#This Row],[Bruto tov vorige schijf]],1)</f>
        <v>0.5549999999995634</v>
      </c>
    </row>
    <row r="6675" spans="1:12" x14ac:dyDescent="0.25">
      <c r="A6675" s="14">
        <v>74571</v>
      </c>
      <c r="B6675" s="6">
        <f>LoonHeffing2020(Table1[[#This Row],[Belastbaar loon]])</f>
        <v>28588.922999999999</v>
      </c>
      <c r="C6675" s="6">
        <f>AlgemeneHeffingsKorting2020(Table1[[#This Row],[Belastbaar loon]])</f>
        <v>0</v>
      </c>
      <c r="D6675" s="14">
        <f>ArbeidsKorting2020(Table1[[#This Row],[Belastbaar loon]])</f>
        <v>1441.98</v>
      </c>
      <c r="E6675" s="14">
        <f>MAX(Table1[[#This Row],[Loonheffing]]-Table1[[#This Row],[Algemene Heffingskorting]]-Table1[[#This Row],[Arbeidskorting]],0)</f>
        <v>27146.942999999999</v>
      </c>
      <c r="F6675" s="6">
        <f>Table1[[#This Row],[Belastbaar loon]]-Table1[[#This Row],[Belasting]]</f>
        <v>47424.057000000001</v>
      </c>
      <c r="G6675" s="2">
        <f>(Table1[[#This Row],[Belastbaar loon]]-Table1[[#This Row],[Netto loon]])/Table1[[#This Row],[Belastbaar loon]]</f>
        <v>0.36404155771010177</v>
      </c>
      <c r="H6675" s="14">
        <f t="shared" ca="1" si="98"/>
        <v>27141.392999999996</v>
      </c>
      <c r="I6675" s="14">
        <f ca="1">IF(ROW()=2, Table1[[#This Row],[Netto loon]], INDIRECT(ADDRESS(ROW()-1,COLUMN(F:F))))</f>
        <v>47419.607000000004</v>
      </c>
      <c r="J6675" s="6">
        <f ca="1">IF(ROW()=2, 0, Table1[[#This Row],[Belastbaar loon]]-INDIRECT(ADDRESS(ROW()-1,COLUMN(A:A))))</f>
        <v>10</v>
      </c>
      <c r="K6675" s="6">
        <f ca="1">Table1[[#This Row],[Netto loon]]-Table1[[#This Row],[Netto vorige schijf]]</f>
        <v>4.4499999999970896</v>
      </c>
      <c r="L6675" s="2">
        <f ca="1">(Table1[[#This Row],[Bruto tov vorige schijf]]-Table1[[#This Row],[Netto tov vorige schijf]])/MAX(Table1[[#This Row],[Bruto tov vorige schijf]],1)</f>
        <v>0.55500000000029104</v>
      </c>
    </row>
    <row r="6676" spans="1:12" x14ac:dyDescent="0.25">
      <c r="A6676" s="14">
        <v>74581</v>
      </c>
      <c r="B6676" s="6">
        <f>LoonHeffing2020(Table1[[#This Row],[Belastbaar loon]])</f>
        <v>28593.873</v>
      </c>
      <c r="C6676" s="6">
        <f>AlgemeneHeffingsKorting2020(Table1[[#This Row],[Belastbaar loon]])</f>
        <v>0</v>
      </c>
      <c r="D6676" s="14">
        <f>ArbeidsKorting2020(Table1[[#This Row],[Belastbaar loon]])</f>
        <v>1441.38</v>
      </c>
      <c r="E6676" s="14">
        <f>MAX(Table1[[#This Row],[Loonheffing]]-Table1[[#This Row],[Algemene Heffingskorting]]-Table1[[#This Row],[Arbeidskorting]],0)</f>
        <v>27152.492999999999</v>
      </c>
      <c r="F6676" s="6">
        <f>Table1[[#This Row],[Belastbaar loon]]-Table1[[#This Row],[Belasting]]</f>
        <v>47428.506999999998</v>
      </c>
      <c r="G6676" s="2">
        <f>(Table1[[#This Row],[Belastbaar loon]]-Table1[[#This Row],[Netto loon]])/Table1[[#This Row],[Belastbaar loon]]</f>
        <v>0.36406716187769006</v>
      </c>
      <c r="H6676" s="14">
        <f t="shared" ca="1" si="98"/>
        <v>27146.942999999999</v>
      </c>
      <c r="I6676" s="14">
        <f ca="1">IF(ROW()=2, Table1[[#This Row],[Netto loon]], INDIRECT(ADDRESS(ROW()-1,COLUMN(F:F))))</f>
        <v>47424.057000000001</v>
      </c>
      <c r="J6676" s="6">
        <f ca="1">IF(ROW()=2, 0, Table1[[#This Row],[Belastbaar loon]]-INDIRECT(ADDRESS(ROW()-1,COLUMN(A:A))))</f>
        <v>10</v>
      </c>
      <c r="K6676" s="6">
        <f ca="1">Table1[[#This Row],[Netto loon]]-Table1[[#This Row],[Netto vorige schijf]]</f>
        <v>4.4499999999970896</v>
      </c>
      <c r="L6676" s="2">
        <f ca="1">(Table1[[#This Row],[Bruto tov vorige schijf]]-Table1[[#This Row],[Netto tov vorige schijf]])/MAX(Table1[[#This Row],[Bruto tov vorige schijf]],1)</f>
        <v>0.55500000000029104</v>
      </c>
    </row>
    <row r="6677" spans="1:12" x14ac:dyDescent="0.25">
      <c r="A6677" s="14">
        <v>74591</v>
      </c>
      <c r="B6677" s="6">
        <f>LoonHeffing2020(Table1[[#This Row],[Belastbaar loon]])</f>
        <v>28598.823</v>
      </c>
      <c r="C6677" s="6">
        <f>AlgemeneHeffingsKorting2020(Table1[[#This Row],[Belastbaar loon]])</f>
        <v>0</v>
      </c>
      <c r="D6677" s="14">
        <f>ArbeidsKorting2020(Table1[[#This Row],[Belastbaar loon]])</f>
        <v>1440.7800000000002</v>
      </c>
      <c r="E6677" s="14">
        <f>MAX(Table1[[#This Row],[Loonheffing]]-Table1[[#This Row],[Algemene Heffingskorting]]-Table1[[#This Row],[Arbeidskorting]],0)</f>
        <v>27158.043000000001</v>
      </c>
      <c r="F6677" s="6">
        <f>Table1[[#This Row],[Belastbaar loon]]-Table1[[#This Row],[Belasting]]</f>
        <v>47432.956999999995</v>
      </c>
      <c r="G6677" s="2">
        <f>(Table1[[#This Row],[Belastbaar loon]]-Table1[[#This Row],[Netto loon]])/Table1[[#This Row],[Belastbaar loon]]</f>
        <v>0.36409275918006201</v>
      </c>
      <c r="H6677" s="14">
        <f t="shared" ca="1" si="98"/>
        <v>27152.492999999999</v>
      </c>
      <c r="I6677" s="14">
        <f ca="1">IF(ROW()=2, Table1[[#This Row],[Netto loon]], INDIRECT(ADDRESS(ROW()-1,COLUMN(F:F))))</f>
        <v>47428.506999999998</v>
      </c>
      <c r="J6677" s="6">
        <f ca="1">IF(ROW()=2, 0, Table1[[#This Row],[Belastbaar loon]]-INDIRECT(ADDRESS(ROW()-1,COLUMN(A:A))))</f>
        <v>10</v>
      </c>
      <c r="K6677" s="6">
        <f ca="1">Table1[[#This Row],[Netto loon]]-Table1[[#This Row],[Netto vorige schijf]]</f>
        <v>4.4499999999970896</v>
      </c>
      <c r="L6677" s="2">
        <f ca="1">(Table1[[#This Row],[Bruto tov vorige schijf]]-Table1[[#This Row],[Netto tov vorige schijf]])/MAX(Table1[[#This Row],[Bruto tov vorige schijf]],1)</f>
        <v>0.55500000000029104</v>
      </c>
    </row>
    <row r="6678" spans="1:12" x14ac:dyDescent="0.25">
      <c r="A6678" s="14">
        <v>74601</v>
      </c>
      <c r="B6678" s="6">
        <f>LoonHeffing2020(Table1[[#This Row],[Belastbaar loon]])</f>
        <v>28603.773000000001</v>
      </c>
      <c r="C6678" s="6">
        <f>AlgemeneHeffingsKorting2020(Table1[[#This Row],[Belastbaar loon]])</f>
        <v>0</v>
      </c>
      <c r="D6678" s="14">
        <f>ArbeidsKorting2020(Table1[[#This Row],[Belastbaar loon]])</f>
        <v>1440.18</v>
      </c>
      <c r="E6678" s="14">
        <f>MAX(Table1[[#This Row],[Loonheffing]]-Table1[[#This Row],[Algemene Heffingskorting]]-Table1[[#This Row],[Arbeidskorting]],0)</f>
        <v>27163.593000000001</v>
      </c>
      <c r="F6678" s="6">
        <f>Table1[[#This Row],[Belastbaar loon]]-Table1[[#This Row],[Belasting]]</f>
        <v>47437.406999999999</v>
      </c>
      <c r="G6678" s="2">
        <f>(Table1[[#This Row],[Belastbaar loon]]-Table1[[#This Row],[Netto loon]])/Table1[[#This Row],[Belastbaar loon]]</f>
        <v>0.3641183496199783</v>
      </c>
      <c r="H6678" s="14">
        <f t="shared" ca="1" si="98"/>
        <v>27158.043000000001</v>
      </c>
      <c r="I6678" s="14">
        <f ca="1">IF(ROW()=2, Table1[[#This Row],[Netto loon]], INDIRECT(ADDRESS(ROW()-1,COLUMN(F:F))))</f>
        <v>47432.956999999995</v>
      </c>
      <c r="J6678" s="6">
        <f ca="1">IF(ROW()=2, 0, Table1[[#This Row],[Belastbaar loon]]-INDIRECT(ADDRESS(ROW()-1,COLUMN(A:A))))</f>
        <v>10</v>
      </c>
      <c r="K6678" s="6">
        <f ca="1">Table1[[#This Row],[Netto loon]]-Table1[[#This Row],[Netto vorige schijf]]</f>
        <v>4.4500000000043656</v>
      </c>
      <c r="L6678" s="2">
        <f ca="1">(Table1[[#This Row],[Bruto tov vorige schijf]]-Table1[[#This Row],[Netto tov vorige schijf]])/MAX(Table1[[#This Row],[Bruto tov vorige schijf]],1)</f>
        <v>0.5549999999995634</v>
      </c>
    </row>
    <row r="6679" spans="1:12" x14ac:dyDescent="0.25">
      <c r="A6679" s="14">
        <v>74611</v>
      </c>
      <c r="B6679" s="6">
        <f>LoonHeffing2020(Table1[[#This Row],[Belastbaar loon]])</f>
        <v>28608.722999999998</v>
      </c>
      <c r="C6679" s="6">
        <f>AlgemeneHeffingsKorting2020(Table1[[#This Row],[Belastbaar loon]])</f>
        <v>0</v>
      </c>
      <c r="D6679" s="14">
        <f>ArbeidsKorting2020(Table1[[#This Row],[Belastbaar loon]])</f>
        <v>1439.5800000000002</v>
      </c>
      <c r="E6679" s="14">
        <f>MAX(Table1[[#This Row],[Loonheffing]]-Table1[[#This Row],[Algemene Heffingskorting]]-Table1[[#This Row],[Arbeidskorting]],0)</f>
        <v>27169.142999999996</v>
      </c>
      <c r="F6679" s="6">
        <f>Table1[[#This Row],[Belastbaar loon]]-Table1[[#This Row],[Belasting]]</f>
        <v>47441.857000000004</v>
      </c>
      <c r="G6679" s="2">
        <f>(Table1[[#This Row],[Belastbaar loon]]-Table1[[#This Row],[Netto loon]])/Table1[[#This Row],[Belastbaar loon]]</f>
        <v>0.36414393320019833</v>
      </c>
      <c r="H6679" s="14">
        <f t="shared" ca="1" si="98"/>
        <v>27163.593000000001</v>
      </c>
      <c r="I6679" s="14">
        <f ca="1">IF(ROW()=2, Table1[[#This Row],[Netto loon]], INDIRECT(ADDRESS(ROW()-1,COLUMN(F:F))))</f>
        <v>47437.406999999999</v>
      </c>
      <c r="J6679" s="6">
        <f ca="1">IF(ROW()=2, 0, Table1[[#This Row],[Belastbaar loon]]-INDIRECT(ADDRESS(ROW()-1,COLUMN(A:A))))</f>
        <v>10</v>
      </c>
      <c r="K6679" s="6">
        <f ca="1">Table1[[#This Row],[Netto loon]]-Table1[[#This Row],[Netto vorige schijf]]</f>
        <v>4.4500000000043656</v>
      </c>
      <c r="L6679" s="2">
        <f ca="1">(Table1[[#This Row],[Bruto tov vorige schijf]]-Table1[[#This Row],[Netto tov vorige schijf]])/MAX(Table1[[#This Row],[Bruto tov vorige schijf]],1)</f>
        <v>0.5549999999995634</v>
      </c>
    </row>
    <row r="6680" spans="1:12" x14ac:dyDescent="0.25">
      <c r="A6680" s="14">
        <v>74621</v>
      </c>
      <c r="B6680" s="6">
        <f>LoonHeffing2020(Table1[[#This Row],[Belastbaar loon]])</f>
        <v>28613.672999999999</v>
      </c>
      <c r="C6680" s="6">
        <f>AlgemeneHeffingsKorting2020(Table1[[#This Row],[Belastbaar loon]])</f>
        <v>0</v>
      </c>
      <c r="D6680" s="14">
        <f>ArbeidsKorting2020(Table1[[#This Row],[Belastbaar loon]])</f>
        <v>1438.98</v>
      </c>
      <c r="E6680" s="14">
        <f>MAX(Table1[[#This Row],[Loonheffing]]-Table1[[#This Row],[Algemene Heffingskorting]]-Table1[[#This Row],[Arbeidskorting]],0)</f>
        <v>27174.692999999999</v>
      </c>
      <c r="F6680" s="6">
        <f>Table1[[#This Row],[Belastbaar loon]]-Table1[[#This Row],[Belasting]]</f>
        <v>47446.307000000001</v>
      </c>
      <c r="G6680" s="2">
        <f>(Table1[[#This Row],[Belastbaar loon]]-Table1[[#This Row],[Netto loon]])/Table1[[#This Row],[Belastbaar loon]]</f>
        <v>0.36416950992347996</v>
      </c>
      <c r="H6680" s="14">
        <f t="shared" ca="1" si="98"/>
        <v>27169.142999999996</v>
      </c>
      <c r="I6680" s="14">
        <f ca="1">IF(ROW()=2, Table1[[#This Row],[Netto loon]], INDIRECT(ADDRESS(ROW()-1,COLUMN(F:F))))</f>
        <v>47441.857000000004</v>
      </c>
      <c r="J6680" s="6">
        <f ca="1">IF(ROW()=2, 0, Table1[[#This Row],[Belastbaar loon]]-INDIRECT(ADDRESS(ROW()-1,COLUMN(A:A))))</f>
        <v>10</v>
      </c>
      <c r="K6680" s="6">
        <f ca="1">Table1[[#This Row],[Netto loon]]-Table1[[#This Row],[Netto vorige schijf]]</f>
        <v>4.4499999999970896</v>
      </c>
      <c r="L6680" s="2">
        <f ca="1">(Table1[[#This Row],[Bruto tov vorige schijf]]-Table1[[#This Row],[Netto tov vorige schijf]])/MAX(Table1[[#This Row],[Bruto tov vorige schijf]],1)</f>
        <v>0.55500000000029104</v>
      </c>
    </row>
    <row r="6681" spans="1:12" x14ac:dyDescent="0.25">
      <c r="A6681" s="14">
        <v>74631</v>
      </c>
      <c r="B6681" s="6">
        <f>LoonHeffing2020(Table1[[#This Row],[Belastbaar loon]])</f>
        <v>28618.623</v>
      </c>
      <c r="C6681" s="6">
        <f>AlgemeneHeffingsKorting2020(Table1[[#This Row],[Belastbaar loon]])</f>
        <v>0</v>
      </c>
      <c r="D6681" s="14">
        <f>ArbeidsKorting2020(Table1[[#This Row],[Belastbaar loon]])</f>
        <v>1438.38</v>
      </c>
      <c r="E6681" s="14">
        <f>MAX(Table1[[#This Row],[Loonheffing]]-Table1[[#This Row],[Algemene Heffingskorting]]-Table1[[#This Row],[Arbeidskorting]],0)</f>
        <v>27180.242999999999</v>
      </c>
      <c r="F6681" s="6">
        <f>Table1[[#This Row],[Belastbaar loon]]-Table1[[#This Row],[Belasting]]</f>
        <v>47450.756999999998</v>
      </c>
      <c r="G6681" s="2">
        <f>(Table1[[#This Row],[Belastbaar loon]]-Table1[[#This Row],[Netto loon]])/Table1[[#This Row],[Belastbaar loon]]</f>
        <v>0.36419507979257953</v>
      </c>
      <c r="H6681" s="14">
        <f t="shared" ca="1" si="98"/>
        <v>27174.692999999999</v>
      </c>
      <c r="I6681" s="14">
        <f ca="1">IF(ROW()=2, Table1[[#This Row],[Netto loon]], INDIRECT(ADDRESS(ROW()-1,COLUMN(F:F))))</f>
        <v>47446.307000000001</v>
      </c>
      <c r="J6681" s="6">
        <f ca="1">IF(ROW()=2, 0, Table1[[#This Row],[Belastbaar loon]]-INDIRECT(ADDRESS(ROW()-1,COLUMN(A:A))))</f>
        <v>10</v>
      </c>
      <c r="K6681" s="6">
        <f ca="1">Table1[[#This Row],[Netto loon]]-Table1[[#This Row],[Netto vorige schijf]]</f>
        <v>4.4499999999970896</v>
      </c>
      <c r="L6681" s="2">
        <f ca="1">(Table1[[#This Row],[Bruto tov vorige schijf]]-Table1[[#This Row],[Netto tov vorige schijf]])/MAX(Table1[[#This Row],[Bruto tov vorige schijf]],1)</f>
        <v>0.55500000000029104</v>
      </c>
    </row>
    <row r="6682" spans="1:12" x14ac:dyDescent="0.25">
      <c r="A6682" s="14">
        <v>74641</v>
      </c>
      <c r="B6682" s="6">
        <f>LoonHeffing2020(Table1[[#This Row],[Belastbaar loon]])</f>
        <v>28623.573</v>
      </c>
      <c r="C6682" s="6">
        <f>AlgemeneHeffingsKorting2020(Table1[[#This Row],[Belastbaar loon]])</f>
        <v>0</v>
      </c>
      <c r="D6682" s="14">
        <f>ArbeidsKorting2020(Table1[[#This Row],[Belastbaar loon]])</f>
        <v>1437.7800000000002</v>
      </c>
      <c r="E6682" s="14">
        <f>MAX(Table1[[#This Row],[Loonheffing]]-Table1[[#This Row],[Algemene Heffingskorting]]-Table1[[#This Row],[Arbeidskorting]],0)</f>
        <v>27185.793000000001</v>
      </c>
      <c r="F6682" s="6">
        <f>Table1[[#This Row],[Belastbaar loon]]-Table1[[#This Row],[Belasting]]</f>
        <v>47455.206999999995</v>
      </c>
      <c r="G6682" s="2">
        <f>(Table1[[#This Row],[Belastbaar loon]]-Table1[[#This Row],[Netto loon]])/Table1[[#This Row],[Belastbaar loon]]</f>
        <v>0.36422064281025179</v>
      </c>
      <c r="H6682" s="14">
        <f t="shared" ref="H6682:H6745" ca="1" si="99">IF(ROW()=2, 0, INDIRECT(ADDRESS(ROW()-1,COLUMN(E:E))))</f>
        <v>27180.242999999999</v>
      </c>
      <c r="I6682" s="14">
        <f ca="1">IF(ROW()=2, Table1[[#This Row],[Netto loon]], INDIRECT(ADDRESS(ROW()-1,COLUMN(F:F))))</f>
        <v>47450.756999999998</v>
      </c>
      <c r="J6682" s="6">
        <f ca="1">IF(ROW()=2, 0, Table1[[#This Row],[Belastbaar loon]]-INDIRECT(ADDRESS(ROW()-1,COLUMN(A:A))))</f>
        <v>10</v>
      </c>
      <c r="K6682" s="6">
        <f ca="1">Table1[[#This Row],[Netto loon]]-Table1[[#This Row],[Netto vorige schijf]]</f>
        <v>4.4499999999970896</v>
      </c>
      <c r="L6682" s="2">
        <f ca="1">(Table1[[#This Row],[Bruto tov vorige schijf]]-Table1[[#This Row],[Netto tov vorige schijf]])/MAX(Table1[[#This Row],[Bruto tov vorige schijf]],1)</f>
        <v>0.55500000000029104</v>
      </c>
    </row>
    <row r="6683" spans="1:12" x14ac:dyDescent="0.25">
      <c r="A6683" s="14">
        <v>74651</v>
      </c>
      <c r="B6683" s="6">
        <f>LoonHeffing2020(Table1[[#This Row],[Belastbaar loon]])</f>
        <v>28628.523000000001</v>
      </c>
      <c r="C6683" s="6">
        <f>AlgemeneHeffingsKorting2020(Table1[[#This Row],[Belastbaar loon]])</f>
        <v>0</v>
      </c>
      <c r="D6683" s="14">
        <f>ArbeidsKorting2020(Table1[[#This Row],[Belastbaar loon]])</f>
        <v>1437.18</v>
      </c>
      <c r="E6683" s="14">
        <f>MAX(Table1[[#This Row],[Loonheffing]]-Table1[[#This Row],[Algemene Heffingskorting]]-Table1[[#This Row],[Arbeidskorting]],0)</f>
        <v>27191.343000000001</v>
      </c>
      <c r="F6683" s="6">
        <f>Table1[[#This Row],[Belastbaar loon]]-Table1[[#This Row],[Belasting]]</f>
        <v>47459.656999999999</v>
      </c>
      <c r="G6683" s="2">
        <f>(Table1[[#This Row],[Belastbaar loon]]-Table1[[#This Row],[Netto loon]])/Table1[[#This Row],[Belastbaar loon]]</f>
        <v>0.36424619897925015</v>
      </c>
      <c r="H6683" s="14">
        <f t="shared" ca="1" si="99"/>
        <v>27185.793000000001</v>
      </c>
      <c r="I6683" s="14">
        <f ca="1">IF(ROW()=2, Table1[[#This Row],[Netto loon]], INDIRECT(ADDRESS(ROW()-1,COLUMN(F:F))))</f>
        <v>47455.206999999995</v>
      </c>
      <c r="J6683" s="6">
        <f ca="1">IF(ROW()=2, 0, Table1[[#This Row],[Belastbaar loon]]-INDIRECT(ADDRESS(ROW()-1,COLUMN(A:A))))</f>
        <v>10</v>
      </c>
      <c r="K6683" s="6">
        <f ca="1">Table1[[#This Row],[Netto loon]]-Table1[[#This Row],[Netto vorige schijf]]</f>
        <v>4.4500000000043656</v>
      </c>
      <c r="L6683" s="2">
        <f ca="1">(Table1[[#This Row],[Bruto tov vorige schijf]]-Table1[[#This Row],[Netto tov vorige schijf]])/MAX(Table1[[#This Row],[Bruto tov vorige schijf]],1)</f>
        <v>0.5549999999995634</v>
      </c>
    </row>
    <row r="6684" spans="1:12" x14ac:dyDescent="0.25">
      <c r="A6684" s="14">
        <v>74661</v>
      </c>
      <c r="B6684" s="6">
        <f>LoonHeffing2020(Table1[[#This Row],[Belastbaar loon]])</f>
        <v>28633.472999999998</v>
      </c>
      <c r="C6684" s="6">
        <f>AlgemeneHeffingsKorting2020(Table1[[#This Row],[Belastbaar loon]])</f>
        <v>0</v>
      </c>
      <c r="D6684" s="14">
        <f>ArbeidsKorting2020(Table1[[#This Row],[Belastbaar loon]])</f>
        <v>1436.5800000000002</v>
      </c>
      <c r="E6684" s="14">
        <f>MAX(Table1[[#This Row],[Loonheffing]]-Table1[[#This Row],[Algemene Heffingskorting]]-Table1[[#This Row],[Arbeidskorting]],0)</f>
        <v>27196.892999999996</v>
      </c>
      <c r="F6684" s="6">
        <f>Table1[[#This Row],[Belastbaar loon]]-Table1[[#This Row],[Belasting]]</f>
        <v>47464.107000000004</v>
      </c>
      <c r="G6684" s="2">
        <f>(Table1[[#This Row],[Belastbaar loon]]-Table1[[#This Row],[Netto loon]])/Table1[[#This Row],[Belastbaar loon]]</f>
        <v>0.36427174830232645</v>
      </c>
      <c r="H6684" s="14">
        <f t="shared" ca="1" si="99"/>
        <v>27191.343000000001</v>
      </c>
      <c r="I6684" s="14">
        <f ca="1">IF(ROW()=2, Table1[[#This Row],[Netto loon]], INDIRECT(ADDRESS(ROW()-1,COLUMN(F:F))))</f>
        <v>47459.656999999999</v>
      </c>
      <c r="J6684" s="6">
        <f ca="1">IF(ROW()=2, 0, Table1[[#This Row],[Belastbaar loon]]-INDIRECT(ADDRESS(ROW()-1,COLUMN(A:A))))</f>
        <v>10</v>
      </c>
      <c r="K6684" s="6">
        <f ca="1">Table1[[#This Row],[Netto loon]]-Table1[[#This Row],[Netto vorige schijf]]</f>
        <v>4.4500000000043656</v>
      </c>
      <c r="L6684" s="2">
        <f ca="1">(Table1[[#This Row],[Bruto tov vorige schijf]]-Table1[[#This Row],[Netto tov vorige schijf]])/MAX(Table1[[#This Row],[Bruto tov vorige schijf]],1)</f>
        <v>0.5549999999995634</v>
      </c>
    </row>
    <row r="6685" spans="1:12" x14ac:dyDescent="0.25">
      <c r="A6685" s="14">
        <v>74671</v>
      </c>
      <c r="B6685" s="6">
        <f>LoonHeffing2020(Table1[[#This Row],[Belastbaar loon]])</f>
        <v>28638.422999999999</v>
      </c>
      <c r="C6685" s="6">
        <f>AlgemeneHeffingsKorting2020(Table1[[#This Row],[Belastbaar loon]])</f>
        <v>0</v>
      </c>
      <c r="D6685" s="14">
        <f>ArbeidsKorting2020(Table1[[#This Row],[Belastbaar loon]])</f>
        <v>1435.98</v>
      </c>
      <c r="E6685" s="14">
        <f>MAX(Table1[[#This Row],[Loonheffing]]-Table1[[#This Row],[Algemene Heffingskorting]]-Table1[[#This Row],[Arbeidskorting]],0)</f>
        <v>27202.442999999999</v>
      </c>
      <c r="F6685" s="6">
        <f>Table1[[#This Row],[Belastbaar loon]]-Table1[[#This Row],[Belasting]]</f>
        <v>47468.557000000001</v>
      </c>
      <c r="G6685" s="2">
        <f>(Table1[[#This Row],[Belastbaar loon]]-Table1[[#This Row],[Netto loon]])/Table1[[#This Row],[Belastbaar loon]]</f>
        <v>0.36429729078223139</v>
      </c>
      <c r="H6685" s="14">
        <f t="shared" ca="1" si="99"/>
        <v>27196.892999999996</v>
      </c>
      <c r="I6685" s="14">
        <f ca="1">IF(ROW()=2, Table1[[#This Row],[Netto loon]], INDIRECT(ADDRESS(ROW()-1,COLUMN(F:F))))</f>
        <v>47464.107000000004</v>
      </c>
      <c r="J6685" s="6">
        <f ca="1">IF(ROW()=2, 0, Table1[[#This Row],[Belastbaar loon]]-INDIRECT(ADDRESS(ROW()-1,COLUMN(A:A))))</f>
        <v>10</v>
      </c>
      <c r="K6685" s="6">
        <f ca="1">Table1[[#This Row],[Netto loon]]-Table1[[#This Row],[Netto vorige schijf]]</f>
        <v>4.4499999999970896</v>
      </c>
      <c r="L6685" s="2">
        <f ca="1">(Table1[[#This Row],[Bruto tov vorige schijf]]-Table1[[#This Row],[Netto tov vorige schijf]])/MAX(Table1[[#This Row],[Bruto tov vorige schijf]],1)</f>
        <v>0.55500000000029104</v>
      </c>
    </row>
    <row r="6686" spans="1:12" x14ac:dyDescent="0.25">
      <c r="A6686" s="14">
        <v>74681</v>
      </c>
      <c r="B6686" s="6">
        <f>LoonHeffing2020(Table1[[#This Row],[Belastbaar loon]])</f>
        <v>28643.373</v>
      </c>
      <c r="C6686" s="6">
        <f>AlgemeneHeffingsKorting2020(Table1[[#This Row],[Belastbaar loon]])</f>
        <v>0</v>
      </c>
      <c r="D6686" s="14">
        <f>ArbeidsKorting2020(Table1[[#This Row],[Belastbaar loon]])</f>
        <v>1435.38</v>
      </c>
      <c r="E6686" s="14">
        <f>MAX(Table1[[#This Row],[Loonheffing]]-Table1[[#This Row],[Algemene Heffingskorting]]-Table1[[#This Row],[Arbeidskorting]],0)</f>
        <v>27207.992999999999</v>
      </c>
      <c r="F6686" s="6">
        <f>Table1[[#This Row],[Belastbaar loon]]-Table1[[#This Row],[Belasting]]</f>
        <v>47473.006999999998</v>
      </c>
      <c r="G6686" s="2">
        <f>(Table1[[#This Row],[Belastbaar loon]]-Table1[[#This Row],[Netto loon]])/Table1[[#This Row],[Belastbaar loon]]</f>
        <v>0.36432282642171371</v>
      </c>
      <c r="H6686" s="14">
        <f t="shared" ca="1" si="99"/>
        <v>27202.442999999999</v>
      </c>
      <c r="I6686" s="14">
        <f ca="1">IF(ROW()=2, Table1[[#This Row],[Netto loon]], INDIRECT(ADDRESS(ROW()-1,COLUMN(F:F))))</f>
        <v>47468.557000000001</v>
      </c>
      <c r="J6686" s="6">
        <f ca="1">IF(ROW()=2, 0, Table1[[#This Row],[Belastbaar loon]]-INDIRECT(ADDRESS(ROW()-1,COLUMN(A:A))))</f>
        <v>10</v>
      </c>
      <c r="K6686" s="6">
        <f ca="1">Table1[[#This Row],[Netto loon]]-Table1[[#This Row],[Netto vorige schijf]]</f>
        <v>4.4499999999970896</v>
      </c>
      <c r="L6686" s="2">
        <f ca="1">(Table1[[#This Row],[Bruto tov vorige schijf]]-Table1[[#This Row],[Netto tov vorige schijf]])/MAX(Table1[[#This Row],[Bruto tov vorige schijf]],1)</f>
        <v>0.55500000000029104</v>
      </c>
    </row>
    <row r="6687" spans="1:12" x14ac:dyDescent="0.25">
      <c r="A6687" s="14">
        <v>74691</v>
      </c>
      <c r="B6687" s="6">
        <f>LoonHeffing2020(Table1[[#This Row],[Belastbaar loon]])</f>
        <v>28648.323</v>
      </c>
      <c r="C6687" s="6">
        <f>AlgemeneHeffingsKorting2020(Table1[[#This Row],[Belastbaar loon]])</f>
        <v>0</v>
      </c>
      <c r="D6687" s="14">
        <f>ArbeidsKorting2020(Table1[[#This Row],[Belastbaar loon]])</f>
        <v>1434.7800000000002</v>
      </c>
      <c r="E6687" s="14">
        <f>MAX(Table1[[#This Row],[Loonheffing]]-Table1[[#This Row],[Algemene Heffingskorting]]-Table1[[#This Row],[Arbeidskorting]],0)</f>
        <v>27213.543000000001</v>
      </c>
      <c r="F6687" s="6">
        <f>Table1[[#This Row],[Belastbaar loon]]-Table1[[#This Row],[Belasting]]</f>
        <v>47477.456999999995</v>
      </c>
      <c r="G6687" s="2">
        <f>(Table1[[#This Row],[Belastbaar loon]]-Table1[[#This Row],[Netto loon]])/Table1[[#This Row],[Belastbaar loon]]</f>
        <v>0.36434835522352099</v>
      </c>
      <c r="H6687" s="14">
        <f t="shared" ca="1" si="99"/>
        <v>27207.992999999999</v>
      </c>
      <c r="I6687" s="14">
        <f ca="1">IF(ROW()=2, Table1[[#This Row],[Netto loon]], INDIRECT(ADDRESS(ROW()-1,COLUMN(F:F))))</f>
        <v>47473.006999999998</v>
      </c>
      <c r="J6687" s="6">
        <f ca="1">IF(ROW()=2, 0, Table1[[#This Row],[Belastbaar loon]]-INDIRECT(ADDRESS(ROW()-1,COLUMN(A:A))))</f>
        <v>10</v>
      </c>
      <c r="K6687" s="6">
        <f ca="1">Table1[[#This Row],[Netto loon]]-Table1[[#This Row],[Netto vorige schijf]]</f>
        <v>4.4499999999970896</v>
      </c>
      <c r="L6687" s="2">
        <f ca="1">(Table1[[#This Row],[Bruto tov vorige schijf]]-Table1[[#This Row],[Netto tov vorige schijf]])/MAX(Table1[[#This Row],[Bruto tov vorige schijf]],1)</f>
        <v>0.55500000000029104</v>
      </c>
    </row>
    <row r="6688" spans="1:12" x14ac:dyDescent="0.25">
      <c r="A6688" s="14">
        <v>74701</v>
      </c>
      <c r="B6688" s="6">
        <f>LoonHeffing2020(Table1[[#This Row],[Belastbaar loon]])</f>
        <v>28653.273000000001</v>
      </c>
      <c r="C6688" s="6">
        <f>AlgemeneHeffingsKorting2020(Table1[[#This Row],[Belastbaar loon]])</f>
        <v>0</v>
      </c>
      <c r="D6688" s="14">
        <f>ArbeidsKorting2020(Table1[[#This Row],[Belastbaar loon]])</f>
        <v>1434.18</v>
      </c>
      <c r="E6688" s="14">
        <f>MAX(Table1[[#This Row],[Loonheffing]]-Table1[[#This Row],[Algemene Heffingskorting]]-Table1[[#This Row],[Arbeidskorting]],0)</f>
        <v>27219.093000000001</v>
      </c>
      <c r="F6688" s="6">
        <f>Table1[[#This Row],[Belastbaar loon]]-Table1[[#This Row],[Belasting]]</f>
        <v>47481.906999999999</v>
      </c>
      <c r="G6688" s="2">
        <f>(Table1[[#This Row],[Belastbaar loon]]-Table1[[#This Row],[Netto loon]])/Table1[[#This Row],[Belastbaar loon]]</f>
        <v>0.36437387719039904</v>
      </c>
      <c r="H6688" s="14">
        <f t="shared" ca="1" si="99"/>
        <v>27213.543000000001</v>
      </c>
      <c r="I6688" s="14">
        <f ca="1">IF(ROW()=2, Table1[[#This Row],[Netto loon]], INDIRECT(ADDRESS(ROW()-1,COLUMN(F:F))))</f>
        <v>47477.456999999995</v>
      </c>
      <c r="J6688" s="6">
        <f ca="1">IF(ROW()=2, 0, Table1[[#This Row],[Belastbaar loon]]-INDIRECT(ADDRESS(ROW()-1,COLUMN(A:A))))</f>
        <v>10</v>
      </c>
      <c r="K6688" s="6">
        <f ca="1">Table1[[#This Row],[Netto loon]]-Table1[[#This Row],[Netto vorige schijf]]</f>
        <v>4.4500000000043656</v>
      </c>
      <c r="L6688" s="2">
        <f ca="1">(Table1[[#This Row],[Bruto tov vorige schijf]]-Table1[[#This Row],[Netto tov vorige schijf]])/MAX(Table1[[#This Row],[Bruto tov vorige schijf]],1)</f>
        <v>0.5549999999995634</v>
      </c>
    </row>
    <row r="6689" spans="1:12" x14ac:dyDescent="0.25">
      <c r="A6689" s="14">
        <v>74711</v>
      </c>
      <c r="B6689" s="6">
        <f>LoonHeffing2020(Table1[[#This Row],[Belastbaar loon]])</f>
        <v>28658.222999999998</v>
      </c>
      <c r="C6689" s="6">
        <f>AlgemeneHeffingsKorting2020(Table1[[#This Row],[Belastbaar loon]])</f>
        <v>0</v>
      </c>
      <c r="D6689" s="14">
        <f>ArbeidsKorting2020(Table1[[#This Row],[Belastbaar loon]])</f>
        <v>1433.5800000000002</v>
      </c>
      <c r="E6689" s="14">
        <f>MAX(Table1[[#This Row],[Loonheffing]]-Table1[[#This Row],[Algemene Heffingskorting]]-Table1[[#This Row],[Arbeidskorting]],0)</f>
        <v>27224.642999999996</v>
      </c>
      <c r="F6689" s="6">
        <f>Table1[[#This Row],[Belastbaar loon]]-Table1[[#This Row],[Belasting]]</f>
        <v>47486.357000000004</v>
      </c>
      <c r="G6689" s="2">
        <f>(Table1[[#This Row],[Belastbaar loon]]-Table1[[#This Row],[Netto loon]])/Table1[[#This Row],[Belastbaar loon]]</f>
        <v>0.36439939232509266</v>
      </c>
      <c r="H6689" s="14">
        <f t="shared" ca="1" si="99"/>
        <v>27219.093000000001</v>
      </c>
      <c r="I6689" s="14">
        <f ca="1">IF(ROW()=2, Table1[[#This Row],[Netto loon]], INDIRECT(ADDRESS(ROW()-1,COLUMN(F:F))))</f>
        <v>47481.906999999999</v>
      </c>
      <c r="J6689" s="6">
        <f ca="1">IF(ROW()=2, 0, Table1[[#This Row],[Belastbaar loon]]-INDIRECT(ADDRESS(ROW()-1,COLUMN(A:A))))</f>
        <v>10</v>
      </c>
      <c r="K6689" s="6">
        <f ca="1">Table1[[#This Row],[Netto loon]]-Table1[[#This Row],[Netto vorige schijf]]</f>
        <v>4.4500000000043656</v>
      </c>
      <c r="L6689" s="2">
        <f ca="1">(Table1[[#This Row],[Bruto tov vorige schijf]]-Table1[[#This Row],[Netto tov vorige schijf]])/MAX(Table1[[#This Row],[Bruto tov vorige schijf]],1)</f>
        <v>0.5549999999995634</v>
      </c>
    </row>
    <row r="6690" spans="1:12" x14ac:dyDescent="0.25">
      <c r="A6690" s="14">
        <v>74721</v>
      </c>
      <c r="B6690" s="6">
        <f>LoonHeffing2020(Table1[[#This Row],[Belastbaar loon]])</f>
        <v>28663.172999999999</v>
      </c>
      <c r="C6690" s="6">
        <f>AlgemeneHeffingsKorting2020(Table1[[#This Row],[Belastbaar loon]])</f>
        <v>0</v>
      </c>
      <c r="D6690" s="14">
        <f>ArbeidsKorting2020(Table1[[#This Row],[Belastbaar loon]])</f>
        <v>1432.98</v>
      </c>
      <c r="E6690" s="14">
        <f>MAX(Table1[[#This Row],[Loonheffing]]-Table1[[#This Row],[Algemene Heffingskorting]]-Table1[[#This Row],[Arbeidskorting]],0)</f>
        <v>27230.192999999999</v>
      </c>
      <c r="F6690" s="6">
        <f>Table1[[#This Row],[Belastbaar loon]]-Table1[[#This Row],[Belasting]]</f>
        <v>47490.807000000001</v>
      </c>
      <c r="G6690" s="2">
        <f>(Table1[[#This Row],[Belastbaar loon]]-Table1[[#This Row],[Netto loon]])/Table1[[#This Row],[Belastbaar loon]]</f>
        <v>0.36442490063034488</v>
      </c>
      <c r="H6690" s="14">
        <f t="shared" ca="1" si="99"/>
        <v>27224.642999999996</v>
      </c>
      <c r="I6690" s="14">
        <f ca="1">IF(ROW()=2, Table1[[#This Row],[Netto loon]], INDIRECT(ADDRESS(ROW()-1,COLUMN(F:F))))</f>
        <v>47486.357000000004</v>
      </c>
      <c r="J6690" s="6">
        <f ca="1">IF(ROW()=2, 0, Table1[[#This Row],[Belastbaar loon]]-INDIRECT(ADDRESS(ROW()-1,COLUMN(A:A))))</f>
        <v>10</v>
      </c>
      <c r="K6690" s="6">
        <f ca="1">Table1[[#This Row],[Netto loon]]-Table1[[#This Row],[Netto vorige schijf]]</f>
        <v>4.4499999999970896</v>
      </c>
      <c r="L6690" s="2">
        <f ca="1">(Table1[[#This Row],[Bruto tov vorige schijf]]-Table1[[#This Row],[Netto tov vorige schijf]])/MAX(Table1[[#This Row],[Bruto tov vorige schijf]],1)</f>
        <v>0.55500000000029104</v>
      </c>
    </row>
    <row r="6691" spans="1:12" x14ac:dyDescent="0.25">
      <c r="A6691" s="14">
        <v>74731</v>
      </c>
      <c r="B6691" s="6">
        <f>LoonHeffing2020(Table1[[#This Row],[Belastbaar loon]])</f>
        <v>28668.123</v>
      </c>
      <c r="C6691" s="6">
        <f>AlgemeneHeffingsKorting2020(Table1[[#This Row],[Belastbaar loon]])</f>
        <v>0</v>
      </c>
      <c r="D6691" s="14">
        <f>ArbeidsKorting2020(Table1[[#This Row],[Belastbaar loon]])</f>
        <v>1432.38</v>
      </c>
      <c r="E6691" s="14">
        <f>MAX(Table1[[#This Row],[Loonheffing]]-Table1[[#This Row],[Algemene Heffingskorting]]-Table1[[#This Row],[Arbeidskorting]],0)</f>
        <v>27235.742999999999</v>
      </c>
      <c r="F6691" s="6">
        <f>Table1[[#This Row],[Belastbaar loon]]-Table1[[#This Row],[Belasting]]</f>
        <v>47495.256999999998</v>
      </c>
      <c r="G6691" s="2">
        <f>(Table1[[#This Row],[Belastbaar loon]]-Table1[[#This Row],[Netto loon]])/Table1[[#This Row],[Belastbaar loon]]</f>
        <v>0.36445040210889729</v>
      </c>
      <c r="H6691" s="14">
        <f t="shared" ca="1" si="99"/>
        <v>27230.192999999999</v>
      </c>
      <c r="I6691" s="14">
        <f ca="1">IF(ROW()=2, Table1[[#This Row],[Netto loon]], INDIRECT(ADDRESS(ROW()-1,COLUMN(F:F))))</f>
        <v>47490.807000000001</v>
      </c>
      <c r="J6691" s="6">
        <f ca="1">IF(ROW()=2, 0, Table1[[#This Row],[Belastbaar loon]]-INDIRECT(ADDRESS(ROW()-1,COLUMN(A:A))))</f>
        <v>10</v>
      </c>
      <c r="K6691" s="6">
        <f ca="1">Table1[[#This Row],[Netto loon]]-Table1[[#This Row],[Netto vorige schijf]]</f>
        <v>4.4499999999970896</v>
      </c>
      <c r="L6691" s="2">
        <f ca="1">(Table1[[#This Row],[Bruto tov vorige schijf]]-Table1[[#This Row],[Netto tov vorige schijf]])/MAX(Table1[[#This Row],[Bruto tov vorige schijf]],1)</f>
        <v>0.55500000000029104</v>
      </c>
    </row>
    <row r="6692" spans="1:12" x14ac:dyDescent="0.25">
      <c r="A6692" s="14">
        <v>74741</v>
      </c>
      <c r="B6692" s="6">
        <f>LoonHeffing2020(Table1[[#This Row],[Belastbaar loon]])</f>
        <v>28673.073</v>
      </c>
      <c r="C6692" s="6">
        <f>AlgemeneHeffingsKorting2020(Table1[[#This Row],[Belastbaar loon]])</f>
        <v>0</v>
      </c>
      <c r="D6692" s="14">
        <f>ArbeidsKorting2020(Table1[[#This Row],[Belastbaar loon]])</f>
        <v>1431.7800000000002</v>
      </c>
      <c r="E6692" s="14">
        <f>MAX(Table1[[#This Row],[Loonheffing]]-Table1[[#This Row],[Algemene Heffingskorting]]-Table1[[#This Row],[Arbeidskorting]],0)</f>
        <v>27241.293000000001</v>
      </c>
      <c r="F6692" s="6">
        <f>Table1[[#This Row],[Belastbaar loon]]-Table1[[#This Row],[Belasting]]</f>
        <v>47499.706999999995</v>
      </c>
      <c r="G6692" s="2">
        <f>(Table1[[#This Row],[Belastbaar loon]]-Table1[[#This Row],[Netto loon]])/Table1[[#This Row],[Belastbaar loon]]</f>
        <v>0.36447589676348996</v>
      </c>
      <c r="H6692" s="14">
        <f t="shared" ca="1" si="99"/>
        <v>27235.742999999999</v>
      </c>
      <c r="I6692" s="14">
        <f ca="1">IF(ROW()=2, Table1[[#This Row],[Netto loon]], INDIRECT(ADDRESS(ROW()-1,COLUMN(F:F))))</f>
        <v>47495.256999999998</v>
      </c>
      <c r="J6692" s="6">
        <f ca="1">IF(ROW()=2, 0, Table1[[#This Row],[Belastbaar loon]]-INDIRECT(ADDRESS(ROW()-1,COLUMN(A:A))))</f>
        <v>10</v>
      </c>
      <c r="K6692" s="6">
        <f ca="1">Table1[[#This Row],[Netto loon]]-Table1[[#This Row],[Netto vorige schijf]]</f>
        <v>4.4499999999970896</v>
      </c>
      <c r="L6692" s="2">
        <f ca="1">(Table1[[#This Row],[Bruto tov vorige schijf]]-Table1[[#This Row],[Netto tov vorige schijf]])/MAX(Table1[[#This Row],[Bruto tov vorige schijf]],1)</f>
        <v>0.55500000000029104</v>
      </c>
    </row>
    <row r="6693" spans="1:12" x14ac:dyDescent="0.25">
      <c r="A6693" s="14">
        <v>74751</v>
      </c>
      <c r="B6693" s="6">
        <f>LoonHeffing2020(Table1[[#This Row],[Belastbaar loon]])</f>
        <v>28678.023000000001</v>
      </c>
      <c r="C6693" s="6">
        <f>AlgemeneHeffingsKorting2020(Table1[[#This Row],[Belastbaar loon]])</f>
        <v>0</v>
      </c>
      <c r="D6693" s="14">
        <f>ArbeidsKorting2020(Table1[[#This Row],[Belastbaar loon]])</f>
        <v>1431.18</v>
      </c>
      <c r="E6693" s="14">
        <f>MAX(Table1[[#This Row],[Loonheffing]]-Table1[[#This Row],[Algemene Heffingskorting]]-Table1[[#This Row],[Arbeidskorting]],0)</f>
        <v>27246.843000000001</v>
      </c>
      <c r="F6693" s="6">
        <f>Table1[[#This Row],[Belastbaar loon]]-Table1[[#This Row],[Belasting]]</f>
        <v>47504.156999999999</v>
      </c>
      <c r="G6693" s="2">
        <f>(Table1[[#This Row],[Belastbaar loon]]-Table1[[#This Row],[Netto loon]])/Table1[[#This Row],[Belastbaar loon]]</f>
        <v>0.3645013845968616</v>
      </c>
      <c r="H6693" s="14">
        <f t="shared" ca="1" si="99"/>
        <v>27241.293000000001</v>
      </c>
      <c r="I6693" s="14">
        <f ca="1">IF(ROW()=2, Table1[[#This Row],[Netto loon]], INDIRECT(ADDRESS(ROW()-1,COLUMN(F:F))))</f>
        <v>47499.706999999995</v>
      </c>
      <c r="J6693" s="6">
        <f ca="1">IF(ROW()=2, 0, Table1[[#This Row],[Belastbaar loon]]-INDIRECT(ADDRESS(ROW()-1,COLUMN(A:A))))</f>
        <v>10</v>
      </c>
      <c r="K6693" s="6">
        <f ca="1">Table1[[#This Row],[Netto loon]]-Table1[[#This Row],[Netto vorige schijf]]</f>
        <v>4.4500000000043656</v>
      </c>
      <c r="L6693" s="2">
        <f ca="1">(Table1[[#This Row],[Bruto tov vorige schijf]]-Table1[[#This Row],[Netto tov vorige schijf]])/MAX(Table1[[#This Row],[Bruto tov vorige schijf]],1)</f>
        <v>0.5549999999995634</v>
      </c>
    </row>
    <row r="6694" spans="1:12" x14ac:dyDescent="0.25">
      <c r="A6694" s="14">
        <v>74761</v>
      </c>
      <c r="B6694" s="6">
        <f>LoonHeffing2020(Table1[[#This Row],[Belastbaar loon]])</f>
        <v>28682.972999999998</v>
      </c>
      <c r="C6694" s="6">
        <f>AlgemeneHeffingsKorting2020(Table1[[#This Row],[Belastbaar loon]])</f>
        <v>0</v>
      </c>
      <c r="D6694" s="14">
        <f>ArbeidsKorting2020(Table1[[#This Row],[Belastbaar loon]])</f>
        <v>1430.5800000000002</v>
      </c>
      <c r="E6694" s="14">
        <f>MAX(Table1[[#This Row],[Loonheffing]]-Table1[[#This Row],[Algemene Heffingskorting]]-Table1[[#This Row],[Arbeidskorting]],0)</f>
        <v>27252.392999999996</v>
      </c>
      <c r="F6694" s="6">
        <f>Table1[[#This Row],[Belastbaar loon]]-Table1[[#This Row],[Belasting]]</f>
        <v>47508.607000000004</v>
      </c>
      <c r="G6694" s="2">
        <f>(Table1[[#This Row],[Belastbaar loon]]-Table1[[#This Row],[Netto loon]])/Table1[[#This Row],[Belastbaar loon]]</f>
        <v>0.36452686561174941</v>
      </c>
      <c r="H6694" s="14">
        <f t="shared" ca="1" si="99"/>
        <v>27246.843000000001</v>
      </c>
      <c r="I6694" s="14">
        <f ca="1">IF(ROW()=2, Table1[[#This Row],[Netto loon]], INDIRECT(ADDRESS(ROW()-1,COLUMN(F:F))))</f>
        <v>47504.156999999999</v>
      </c>
      <c r="J6694" s="6">
        <f ca="1">IF(ROW()=2, 0, Table1[[#This Row],[Belastbaar loon]]-INDIRECT(ADDRESS(ROW()-1,COLUMN(A:A))))</f>
        <v>10</v>
      </c>
      <c r="K6694" s="6">
        <f ca="1">Table1[[#This Row],[Netto loon]]-Table1[[#This Row],[Netto vorige schijf]]</f>
        <v>4.4500000000043656</v>
      </c>
      <c r="L6694" s="2">
        <f ca="1">(Table1[[#This Row],[Bruto tov vorige schijf]]-Table1[[#This Row],[Netto tov vorige schijf]])/MAX(Table1[[#This Row],[Bruto tov vorige schijf]],1)</f>
        <v>0.5549999999995634</v>
      </c>
    </row>
    <row r="6695" spans="1:12" x14ac:dyDescent="0.25">
      <c r="A6695" s="14">
        <v>74771</v>
      </c>
      <c r="B6695" s="6">
        <f>LoonHeffing2020(Table1[[#This Row],[Belastbaar loon]])</f>
        <v>28687.922999999999</v>
      </c>
      <c r="C6695" s="6">
        <f>AlgemeneHeffingsKorting2020(Table1[[#This Row],[Belastbaar loon]])</f>
        <v>0</v>
      </c>
      <c r="D6695" s="14">
        <f>ArbeidsKorting2020(Table1[[#This Row],[Belastbaar loon]])</f>
        <v>1429.98</v>
      </c>
      <c r="E6695" s="14">
        <f>MAX(Table1[[#This Row],[Loonheffing]]-Table1[[#This Row],[Algemene Heffingskorting]]-Table1[[#This Row],[Arbeidskorting]],0)</f>
        <v>27257.942999999999</v>
      </c>
      <c r="F6695" s="6">
        <f>Table1[[#This Row],[Belastbaar loon]]-Table1[[#This Row],[Belasting]]</f>
        <v>47513.057000000001</v>
      </c>
      <c r="G6695" s="2">
        <f>(Table1[[#This Row],[Belastbaar loon]]-Table1[[#This Row],[Netto loon]])/Table1[[#This Row],[Belastbaar loon]]</f>
        <v>0.36455233981088925</v>
      </c>
      <c r="H6695" s="14">
        <f t="shared" ca="1" si="99"/>
        <v>27252.392999999996</v>
      </c>
      <c r="I6695" s="14">
        <f ca="1">IF(ROW()=2, Table1[[#This Row],[Netto loon]], INDIRECT(ADDRESS(ROW()-1,COLUMN(F:F))))</f>
        <v>47508.607000000004</v>
      </c>
      <c r="J6695" s="6">
        <f ca="1">IF(ROW()=2, 0, Table1[[#This Row],[Belastbaar loon]]-INDIRECT(ADDRESS(ROW()-1,COLUMN(A:A))))</f>
        <v>10</v>
      </c>
      <c r="K6695" s="6">
        <f ca="1">Table1[[#This Row],[Netto loon]]-Table1[[#This Row],[Netto vorige schijf]]</f>
        <v>4.4499999999970896</v>
      </c>
      <c r="L6695" s="2">
        <f ca="1">(Table1[[#This Row],[Bruto tov vorige schijf]]-Table1[[#This Row],[Netto tov vorige schijf]])/MAX(Table1[[#This Row],[Bruto tov vorige schijf]],1)</f>
        <v>0.55500000000029104</v>
      </c>
    </row>
    <row r="6696" spans="1:12" x14ac:dyDescent="0.25">
      <c r="A6696" s="14">
        <v>74781</v>
      </c>
      <c r="B6696" s="6">
        <f>LoonHeffing2020(Table1[[#This Row],[Belastbaar loon]])</f>
        <v>28692.873</v>
      </c>
      <c r="C6696" s="6">
        <f>AlgemeneHeffingsKorting2020(Table1[[#This Row],[Belastbaar loon]])</f>
        <v>0</v>
      </c>
      <c r="D6696" s="14">
        <f>ArbeidsKorting2020(Table1[[#This Row],[Belastbaar loon]])</f>
        <v>1429.38</v>
      </c>
      <c r="E6696" s="14">
        <f>MAX(Table1[[#This Row],[Loonheffing]]-Table1[[#This Row],[Algemene Heffingskorting]]-Table1[[#This Row],[Arbeidskorting]],0)</f>
        <v>27263.492999999999</v>
      </c>
      <c r="F6696" s="6">
        <f>Table1[[#This Row],[Belastbaar loon]]-Table1[[#This Row],[Belasting]]</f>
        <v>47517.506999999998</v>
      </c>
      <c r="G6696" s="2">
        <f>(Table1[[#This Row],[Belastbaar loon]]-Table1[[#This Row],[Netto loon]])/Table1[[#This Row],[Belastbaar loon]]</f>
        <v>0.36457780719701532</v>
      </c>
      <c r="H6696" s="14">
        <f t="shared" ca="1" si="99"/>
        <v>27257.942999999999</v>
      </c>
      <c r="I6696" s="14">
        <f ca="1">IF(ROW()=2, Table1[[#This Row],[Netto loon]], INDIRECT(ADDRESS(ROW()-1,COLUMN(F:F))))</f>
        <v>47513.057000000001</v>
      </c>
      <c r="J6696" s="6">
        <f ca="1">IF(ROW()=2, 0, Table1[[#This Row],[Belastbaar loon]]-INDIRECT(ADDRESS(ROW()-1,COLUMN(A:A))))</f>
        <v>10</v>
      </c>
      <c r="K6696" s="6">
        <f ca="1">Table1[[#This Row],[Netto loon]]-Table1[[#This Row],[Netto vorige schijf]]</f>
        <v>4.4499999999970896</v>
      </c>
      <c r="L6696" s="2">
        <f ca="1">(Table1[[#This Row],[Bruto tov vorige schijf]]-Table1[[#This Row],[Netto tov vorige schijf]])/MAX(Table1[[#This Row],[Bruto tov vorige schijf]],1)</f>
        <v>0.55500000000029104</v>
      </c>
    </row>
    <row r="6697" spans="1:12" x14ac:dyDescent="0.25">
      <c r="A6697" s="14">
        <v>74791</v>
      </c>
      <c r="B6697" s="6">
        <f>LoonHeffing2020(Table1[[#This Row],[Belastbaar loon]])</f>
        <v>28697.823</v>
      </c>
      <c r="C6697" s="6">
        <f>AlgemeneHeffingsKorting2020(Table1[[#This Row],[Belastbaar loon]])</f>
        <v>0</v>
      </c>
      <c r="D6697" s="14">
        <f>ArbeidsKorting2020(Table1[[#This Row],[Belastbaar loon]])</f>
        <v>1428.7800000000002</v>
      </c>
      <c r="E6697" s="14">
        <f>MAX(Table1[[#This Row],[Loonheffing]]-Table1[[#This Row],[Algemene Heffingskorting]]-Table1[[#This Row],[Arbeidskorting]],0)</f>
        <v>27269.043000000001</v>
      </c>
      <c r="F6697" s="6">
        <f>Table1[[#This Row],[Belastbaar loon]]-Table1[[#This Row],[Belasting]]</f>
        <v>47521.956999999995</v>
      </c>
      <c r="G6697" s="2">
        <f>(Table1[[#This Row],[Belastbaar loon]]-Table1[[#This Row],[Netto loon]])/Table1[[#This Row],[Belastbaar loon]]</f>
        <v>0.36460326777286045</v>
      </c>
      <c r="H6697" s="14">
        <f t="shared" ca="1" si="99"/>
        <v>27263.492999999999</v>
      </c>
      <c r="I6697" s="14">
        <f ca="1">IF(ROW()=2, Table1[[#This Row],[Netto loon]], INDIRECT(ADDRESS(ROW()-1,COLUMN(F:F))))</f>
        <v>47517.506999999998</v>
      </c>
      <c r="J6697" s="6">
        <f ca="1">IF(ROW()=2, 0, Table1[[#This Row],[Belastbaar loon]]-INDIRECT(ADDRESS(ROW()-1,COLUMN(A:A))))</f>
        <v>10</v>
      </c>
      <c r="K6697" s="6">
        <f ca="1">Table1[[#This Row],[Netto loon]]-Table1[[#This Row],[Netto vorige schijf]]</f>
        <v>4.4499999999970896</v>
      </c>
      <c r="L6697" s="2">
        <f ca="1">(Table1[[#This Row],[Bruto tov vorige schijf]]-Table1[[#This Row],[Netto tov vorige schijf]])/MAX(Table1[[#This Row],[Bruto tov vorige schijf]],1)</f>
        <v>0.55500000000029104</v>
      </c>
    </row>
    <row r="6698" spans="1:12" x14ac:dyDescent="0.25">
      <c r="A6698" s="14">
        <v>74801</v>
      </c>
      <c r="B6698" s="6">
        <f>LoonHeffing2020(Table1[[#This Row],[Belastbaar loon]])</f>
        <v>28702.773000000001</v>
      </c>
      <c r="C6698" s="6">
        <f>AlgemeneHeffingsKorting2020(Table1[[#This Row],[Belastbaar loon]])</f>
        <v>0</v>
      </c>
      <c r="D6698" s="14">
        <f>ArbeidsKorting2020(Table1[[#This Row],[Belastbaar loon]])</f>
        <v>1428.18</v>
      </c>
      <c r="E6698" s="14">
        <f>MAX(Table1[[#This Row],[Loonheffing]]-Table1[[#This Row],[Algemene Heffingskorting]]-Table1[[#This Row],[Arbeidskorting]],0)</f>
        <v>27274.593000000001</v>
      </c>
      <c r="F6698" s="6">
        <f>Table1[[#This Row],[Belastbaar loon]]-Table1[[#This Row],[Belasting]]</f>
        <v>47526.406999999999</v>
      </c>
      <c r="G6698" s="2">
        <f>(Table1[[#This Row],[Belastbaar loon]]-Table1[[#This Row],[Netto loon]])/Table1[[#This Row],[Belastbaar loon]]</f>
        <v>0.36462872154115589</v>
      </c>
      <c r="H6698" s="14">
        <f t="shared" ca="1" si="99"/>
        <v>27269.043000000001</v>
      </c>
      <c r="I6698" s="14">
        <f ca="1">IF(ROW()=2, Table1[[#This Row],[Netto loon]], INDIRECT(ADDRESS(ROW()-1,COLUMN(F:F))))</f>
        <v>47521.956999999995</v>
      </c>
      <c r="J6698" s="6">
        <f ca="1">IF(ROW()=2, 0, Table1[[#This Row],[Belastbaar loon]]-INDIRECT(ADDRESS(ROW()-1,COLUMN(A:A))))</f>
        <v>10</v>
      </c>
      <c r="K6698" s="6">
        <f ca="1">Table1[[#This Row],[Netto loon]]-Table1[[#This Row],[Netto vorige schijf]]</f>
        <v>4.4500000000043656</v>
      </c>
      <c r="L6698" s="2">
        <f ca="1">(Table1[[#This Row],[Bruto tov vorige schijf]]-Table1[[#This Row],[Netto tov vorige schijf]])/MAX(Table1[[#This Row],[Bruto tov vorige schijf]],1)</f>
        <v>0.5549999999995634</v>
      </c>
    </row>
    <row r="6699" spans="1:12" x14ac:dyDescent="0.25">
      <c r="A6699" s="14">
        <v>74811</v>
      </c>
      <c r="B6699" s="6">
        <f>LoonHeffing2020(Table1[[#This Row],[Belastbaar loon]])</f>
        <v>28707.722999999998</v>
      </c>
      <c r="C6699" s="6">
        <f>AlgemeneHeffingsKorting2020(Table1[[#This Row],[Belastbaar loon]])</f>
        <v>0</v>
      </c>
      <c r="D6699" s="14">
        <f>ArbeidsKorting2020(Table1[[#This Row],[Belastbaar loon]])</f>
        <v>1427.5800000000002</v>
      </c>
      <c r="E6699" s="14">
        <f>MAX(Table1[[#This Row],[Loonheffing]]-Table1[[#This Row],[Algemene Heffingskorting]]-Table1[[#This Row],[Arbeidskorting]],0)</f>
        <v>27280.142999999996</v>
      </c>
      <c r="F6699" s="6">
        <f>Table1[[#This Row],[Belastbaar loon]]-Table1[[#This Row],[Belasting]]</f>
        <v>47530.857000000004</v>
      </c>
      <c r="G6699" s="2">
        <f>(Table1[[#This Row],[Belastbaar loon]]-Table1[[#This Row],[Netto loon]])/Table1[[#This Row],[Belastbaar loon]]</f>
        <v>0.36465416850463162</v>
      </c>
      <c r="H6699" s="14">
        <f t="shared" ca="1" si="99"/>
        <v>27274.593000000001</v>
      </c>
      <c r="I6699" s="14">
        <f ca="1">IF(ROW()=2, Table1[[#This Row],[Netto loon]], INDIRECT(ADDRESS(ROW()-1,COLUMN(F:F))))</f>
        <v>47526.406999999999</v>
      </c>
      <c r="J6699" s="6">
        <f ca="1">IF(ROW()=2, 0, Table1[[#This Row],[Belastbaar loon]]-INDIRECT(ADDRESS(ROW()-1,COLUMN(A:A))))</f>
        <v>10</v>
      </c>
      <c r="K6699" s="6">
        <f ca="1">Table1[[#This Row],[Netto loon]]-Table1[[#This Row],[Netto vorige schijf]]</f>
        <v>4.4500000000043656</v>
      </c>
      <c r="L6699" s="2">
        <f ca="1">(Table1[[#This Row],[Bruto tov vorige schijf]]-Table1[[#This Row],[Netto tov vorige schijf]])/MAX(Table1[[#This Row],[Bruto tov vorige schijf]],1)</f>
        <v>0.5549999999995634</v>
      </c>
    </row>
    <row r="6700" spans="1:12" x14ac:dyDescent="0.25">
      <c r="A6700" s="14">
        <v>74821</v>
      </c>
      <c r="B6700" s="6">
        <f>LoonHeffing2020(Table1[[#This Row],[Belastbaar loon]])</f>
        <v>28712.672999999999</v>
      </c>
      <c r="C6700" s="6">
        <f>AlgemeneHeffingsKorting2020(Table1[[#This Row],[Belastbaar loon]])</f>
        <v>0</v>
      </c>
      <c r="D6700" s="14">
        <f>ArbeidsKorting2020(Table1[[#This Row],[Belastbaar loon]])</f>
        <v>1426.98</v>
      </c>
      <c r="E6700" s="14">
        <f>MAX(Table1[[#This Row],[Loonheffing]]-Table1[[#This Row],[Algemene Heffingskorting]]-Table1[[#This Row],[Arbeidskorting]],0)</f>
        <v>27285.692999999999</v>
      </c>
      <c r="F6700" s="6">
        <f>Table1[[#This Row],[Belastbaar loon]]-Table1[[#This Row],[Belasting]]</f>
        <v>47535.307000000001</v>
      </c>
      <c r="G6700" s="2">
        <f>(Table1[[#This Row],[Belastbaar loon]]-Table1[[#This Row],[Netto loon]])/Table1[[#This Row],[Belastbaar loon]]</f>
        <v>0.36467960866601623</v>
      </c>
      <c r="H6700" s="14">
        <f t="shared" ca="1" si="99"/>
        <v>27280.142999999996</v>
      </c>
      <c r="I6700" s="14">
        <f ca="1">IF(ROW()=2, Table1[[#This Row],[Netto loon]], INDIRECT(ADDRESS(ROW()-1,COLUMN(F:F))))</f>
        <v>47530.857000000004</v>
      </c>
      <c r="J6700" s="6">
        <f ca="1">IF(ROW()=2, 0, Table1[[#This Row],[Belastbaar loon]]-INDIRECT(ADDRESS(ROW()-1,COLUMN(A:A))))</f>
        <v>10</v>
      </c>
      <c r="K6700" s="6">
        <f ca="1">Table1[[#This Row],[Netto loon]]-Table1[[#This Row],[Netto vorige schijf]]</f>
        <v>4.4499999999970896</v>
      </c>
      <c r="L6700" s="2">
        <f ca="1">(Table1[[#This Row],[Bruto tov vorige schijf]]-Table1[[#This Row],[Netto tov vorige schijf]])/MAX(Table1[[#This Row],[Bruto tov vorige schijf]],1)</f>
        <v>0.55500000000029104</v>
      </c>
    </row>
    <row r="6701" spans="1:12" x14ac:dyDescent="0.25">
      <c r="A6701" s="14">
        <v>74831</v>
      </c>
      <c r="B6701" s="6">
        <f>LoonHeffing2020(Table1[[#This Row],[Belastbaar loon]])</f>
        <v>28717.623</v>
      </c>
      <c r="C6701" s="6">
        <f>AlgemeneHeffingsKorting2020(Table1[[#This Row],[Belastbaar loon]])</f>
        <v>0</v>
      </c>
      <c r="D6701" s="14">
        <f>ArbeidsKorting2020(Table1[[#This Row],[Belastbaar loon]])</f>
        <v>1426.38</v>
      </c>
      <c r="E6701" s="14">
        <f>MAX(Table1[[#This Row],[Loonheffing]]-Table1[[#This Row],[Algemene Heffingskorting]]-Table1[[#This Row],[Arbeidskorting]],0)</f>
        <v>27291.242999999999</v>
      </c>
      <c r="F6701" s="6">
        <f>Table1[[#This Row],[Belastbaar loon]]-Table1[[#This Row],[Belasting]]</f>
        <v>47539.756999999998</v>
      </c>
      <c r="G6701" s="2">
        <f>(Table1[[#This Row],[Belastbaar loon]]-Table1[[#This Row],[Netto loon]])/Table1[[#This Row],[Belastbaar loon]]</f>
        <v>0.36470504202803655</v>
      </c>
      <c r="H6701" s="14">
        <f t="shared" ca="1" si="99"/>
        <v>27285.692999999999</v>
      </c>
      <c r="I6701" s="14">
        <f ca="1">IF(ROW()=2, Table1[[#This Row],[Netto loon]], INDIRECT(ADDRESS(ROW()-1,COLUMN(F:F))))</f>
        <v>47535.307000000001</v>
      </c>
      <c r="J6701" s="6">
        <f ca="1">IF(ROW()=2, 0, Table1[[#This Row],[Belastbaar loon]]-INDIRECT(ADDRESS(ROW()-1,COLUMN(A:A))))</f>
        <v>10</v>
      </c>
      <c r="K6701" s="6">
        <f ca="1">Table1[[#This Row],[Netto loon]]-Table1[[#This Row],[Netto vorige schijf]]</f>
        <v>4.4499999999970896</v>
      </c>
      <c r="L6701" s="2">
        <f ca="1">(Table1[[#This Row],[Bruto tov vorige schijf]]-Table1[[#This Row],[Netto tov vorige schijf]])/MAX(Table1[[#This Row],[Bruto tov vorige schijf]],1)</f>
        <v>0.55500000000029104</v>
      </c>
    </row>
    <row r="6702" spans="1:12" x14ac:dyDescent="0.25">
      <c r="A6702" s="14">
        <v>74841</v>
      </c>
      <c r="B6702" s="6">
        <f>LoonHeffing2020(Table1[[#This Row],[Belastbaar loon]])</f>
        <v>28722.573</v>
      </c>
      <c r="C6702" s="6">
        <f>AlgemeneHeffingsKorting2020(Table1[[#This Row],[Belastbaar loon]])</f>
        <v>0</v>
      </c>
      <c r="D6702" s="14">
        <f>ArbeidsKorting2020(Table1[[#This Row],[Belastbaar loon]])</f>
        <v>1425.7800000000002</v>
      </c>
      <c r="E6702" s="14">
        <f>MAX(Table1[[#This Row],[Loonheffing]]-Table1[[#This Row],[Algemene Heffingskorting]]-Table1[[#This Row],[Arbeidskorting]],0)</f>
        <v>27296.793000000001</v>
      </c>
      <c r="F6702" s="6">
        <f>Table1[[#This Row],[Belastbaar loon]]-Table1[[#This Row],[Belasting]]</f>
        <v>47544.206999999995</v>
      </c>
      <c r="G6702" s="2">
        <f>(Table1[[#This Row],[Belastbaar loon]]-Table1[[#This Row],[Netto loon]])/Table1[[#This Row],[Belastbaar loon]]</f>
        <v>0.36473046859341812</v>
      </c>
      <c r="H6702" s="14">
        <f t="shared" ca="1" si="99"/>
        <v>27291.242999999999</v>
      </c>
      <c r="I6702" s="14">
        <f ca="1">IF(ROW()=2, Table1[[#This Row],[Netto loon]], INDIRECT(ADDRESS(ROW()-1,COLUMN(F:F))))</f>
        <v>47539.756999999998</v>
      </c>
      <c r="J6702" s="6">
        <f ca="1">IF(ROW()=2, 0, Table1[[#This Row],[Belastbaar loon]]-INDIRECT(ADDRESS(ROW()-1,COLUMN(A:A))))</f>
        <v>10</v>
      </c>
      <c r="K6702" s="6">
        <f ca="1">Table1[[#This Row],[Netto loon]]-Table1[[#This Row],[Netto vorige schijf]]</f>
        <v>4.4499999999970896</v>
      </c>
      <c r="L6702" s="2">
        <f ca="1">(Table1[[#This Row],[Bruto tov vorige schijf]]-Table1[[#This Row],[Netto tov vorige schijf]])/MAX(Table1[[#This Row],[Bruto tov vorige schijf]],1)</f>
        <v>0.55500000000029104</v>
      </c>
    </row>
    <row r="6703" spans="1:12" x14ac:dyDescent="0.25">
      <c r="A6703" s="14">
        <v>74851</v>
      </c>
      <c r="B6703" s="6">
        <f>LoonHeffing2020(Table1[[#This Row],[Belastbaar loon]])</f>
        <v>28727.523000000001</v>
      </c>
      <c r="C6703" s="6">
        <f>AlgemeneHeffingsKorting2020(Table1[[#This Row],[Belastbaar loon]])</f>
        <v>0</v>
      </c>
      <c r="D6703" s="14">
        <f>ArbeidsKorting2020(Table1[[#This Row],[Belastbaar loon]])</f>
        <v>1425.18</v>
      </c>
      <c r="E6703" s="14">
        <f>MAX(Table1[[#This Row],[Loonheffing]]-Table1[[#This Row],[Algemene Heffingskorting]]-Table1[[#This Row],[Arbeidskorting]],0)</f>
        <v>27302.343000000001</v>
      </c>
      <c r="F6703" s="6">
        <f>Table1[[#This Row],[Belastbaar loon]]-Table1[[#This Row],[Belasting]]</f>
        <v>47548.656999999999</v>
      </c>
      <c r="G6703" s="2">
        <f>(Table1[[#This Row],[Belastbaar loon]]-Table1[[#This Row],[Netto loon]])/Table1[[#This Row],[Belastbaar loon]]</f>
        <v>0.36475588836488493</v>
      </c>
      <c r="H6703" s="14">
        <f t="shared" ca="1" si="99"/>
        <v>27296.793000000001</v>
      </c>
      <c r="I6703" s="14">
        <f ca="1">IF(ROW()=2, Table1[[#This Row],[Netto loon]], INDIRECT(ADDRESS(ROW()-1,COLUMN(F:F))))</f>
        <v>47544.206999999995</v>
      </c>
      <c r="J6703" s="6">
        <f ca="1">IF(ROW()=2, 0, Table1[[#This Row],[Belastbaar loon]]-INDIRECT(ADDRESS(ROW()-1,COLUMN(A:A))))</f>
        <v>10</v>
      </c>
      <c r="K6703" s="6">
        <f ca="1">Table1[[#This Row],[Netto loon]]-Table1[[#This Row],[Netto vorige schijf]]</f>
        <v>4.4500000000043656</v>
      </c>
      <c r="L6703" s="2">
        <f ca="1">(Table1[[#This Row],[Bruto tov vorige schijf]]-Table1[[#This Row],[Netto tov vorige schijf]])/MAX(Table1[[#This Row],[Bruto tov vorige schijf]],1)</f>
        <v>0.5549999999995634</v>
      </c>
    </row>
    <row r="6704" spans="1:12" x14ac:dyDescent="0.25">
      <c r="A6704" s="14">
        <v>74861</v>
      </c>
      <c r="B6704" s="6">
        <f>LoonHeffing2020(Table1[[#This Row],[Belastbaar loon]])</f>
        <v>28732.472999999998</v>
      </c>
      <c r="C6704" s="6">
        <f>AlgemeneHeffingsKorting2020(Table1[[#This Row],[Belastbaar loon]])</f>
        <v>0</v>
      </c>
      <c r="D6704" s="14">
        <f>ArbeidsKorting2020(Table1[[#This Row],[Belastbaar loon]])</f>
        <v>1424.5800000000002</v>
      </c>
      <c r="E6704" s="14">
        <f>MAX(Table1[[#This Row],[Loonheffing]]-Table1[[#This Row],[Algemene Heffingskorting]]-Table1[[#This Row],[Arbeidskorting]],0)</f>
        <v>27307.892999999996</v>
      </c>
      <c r="F6704" s="6">
        <f>Table1[[#This Row],[Belastbaar loon]]-Table1[[#This Row],[Belasting]]</f>
        <v>47553.107000000004</v>
      </c>
      <c r="G6704" s="2">
        <f>(Table1[[#This Row],[Belastbaar loon]]-Table1[[#This Row],[Netto loon]])/Table1[[#This Row],[Belastbaar loon]]</f>
        <v>0.36478130134515963</v>
      </c>
      <c r="H6704" s="14">
        <f t="shared" ca="1" si="99"/>
        <v>27302.343000000001</v>
      </c>
      <c r="I6704" s="14">
        <f ca="1">IF(ROW()=2, Table1[[#This Row],[Netto loon]], INDIRECT(ADDRESS(ROW()-1,COLUMN(F:F))))</f>
        <v>47548.656999999999</v>
      </c>
      <c r="J6704" s="6">
        <f ca="1">IF(ROW()=2, 0, Table1[[#This Row],[Belastbaar loon]]-INDIRECT(ADDRESS(ROW()-1,COLUMN(A:A))))</f>
        <v>10</v>
      </c>
      <c r="K6704" s="6">
        <f ca="1">Table1[[#This Row],[Netto loon]]-Table1[[#This Row],[Netto vorige schijf]]</f>
        <v>4.4500000000043656</v>
      </c>
      <c r="L6704" s="2">
        <f ca="1">(Table1[[#This Row],[Bruto tov vorige schijf]]-Table1[[#This Row],[Netto tov vorige schijf]])/MAX(Table1[[#This Row],[Bruto tov vorige schijf]],1)</f>
        <v>0.5549999999995634</v>
      </c>
    </row>
    <row r="6705" spans="1:12" x14ac:dyDescent="0.25">
      <c r="A6705" s="14">
        <v>74871</v>
      </c>
      <c r="B6705" s="6">
        <f>LoonHeffing2020(Table1[[#This Row],[Belastbaar loon]])</f>
        <v>28737.422999999999</v>
      </c>
      <c r="C6705" s="6">
        <f>AlgemeneHeffingsKorting2020(Table1[[#This Row],[Belastbaar loon]])</f>
        <v>0</v>
      </c>
      <c r="D6705" s="14">
        <f>ArbeidsKorting2020(Table1[[#This Row],[Belastbaar loon]])</f>
        <v>1423.98</v>
      </c>
      <c r="E6705" s="14">
        <f>MAX(Table1[[#This Row],[Loonheffing]]-Table1[[#This Row],[Algemene Heffingskorting]]-Table1[[#This Row],[Arbeidskorting]],0)</f>
        <v>27313.442999999999</v>
      </c>
      <c r="F6705" s="6">
        <f>Table1[[#This Row],[Belastbaar loon]]-Table1[[#This Row],[Belasting]]</f>
        <v>47557.557000000001</v>
      </c>
      <c r="G6705" s="2">
        <f>(Table1[[#This Row],[Belastbaar loon]]-Table1[[#This Row],[Netto loon]])/Table1[[#This Row],[Belastbaar loon]]</f>
        <v>0.36480670753696359</v>
      </c>
      <c r="H6705" s="14">
        <f t="shared" ca="1" si="99"/>
        <v>27307.892999999996</v>
      </c>
      <c r="I6705" s="14">
        <f ca="1">IF(ROW()=2, Table1[[#This Row],[Netto loon]], INDIRECT(ADDRESS(ROW()-1,COLUMN(F:F))))</f>
        <v>47553.107000000004</v>
      </c>
      <c r="J6705" s="6">
        <f ca="1">IF(ROW()=2, 0, Table1[[#This Row],[Belastbaar loon]]-INDIRECT(ADDRESS(ROW()-1,COLUMN(A:A))))</f>
        <v>10</v>
      </c>
      <c r="K6705" s="6">
        <f ca="1">Table1[[#This Row],[Netto loon]]-Table1[[#This Row],[Netto vorige schijf]]</f>
        <v>4.4499999999970896</v>
      </c>
      <c r="L6705" s="2">
        <f ca="1">(Table1[[#This Row],[Bruto tov vorige schijf]]-Table1[[#This Row],[Netto tov vorige schijf]])/MAX(Table1[[#This Row],[Bruto tov vorige schijf]],1)</f>
        <v>0.55500000000029104</v>
      </c>
    </row>
    <row r="6706" spans="1:12" x14ac:dyDescent="0.25">
      <c r="A6706" s="14">
        <v>74881</v>
      </c>
      <c r="B6706" s="6">
        <f>LoonHeffing2020(Table1[[#This Row],[Belastbaar loon]])</f>
        <v>28742.373</v>
      </c>
      <c r="C6706" s="6">
        <f>AlgemeneHeffingsKorting2020(Table1[[#This Row],[Belastbaar loon]])</f>
        <v>0</v>
      </c>
      <c r="D6706" s="14">
        <f>ArbeidsKorting2020(Table1[[#This Row],[Belastbaar loon]])</f>
        <v>1423.38</v>
      </c>
      <c r="E6706" s="14">
        <f>MAX(Table1[[#This Row],[Loonheffing]]-Table1[[#This Row],[Algemene Heffingskorting]]-Table1[[#This Row],[Arbeidskorting]],0)</f>
        <v>27318.992999999999</v>
      </c>
      <c r="F6706" s="6">
        <f>Table1[[#This Row],[Belastbaar loon]]-Table1[[#This Row],[Belasting]]</f>
        <v>47562.006999999998</v>
      </c>
      <c r="G6706" s="2">
        <f>(Table1[[#This Row],[Belastbaar loon]]-Table1[[#This Row],[Netto loon]])/Table1[[#This Row],[Belastbaar loon]]</f>
        <v>0.36483210694301627</v>
      </c>
      <c r="H6706" s="14">
        <f t="shared" ca="1" si="99"/>
        <v>27313.442999999999</v>
      </c>
      <c r="I6706" s="14">
        <f ca="1">IF(ROW()=2, Table1[[#This Row],[Netto loon]], INDIRECT(ADDRESS(ROW()-1,COLUMN(F:F))))</f>
        <v>47557.557000000001</v>
      </c>
      <c r="J6706" s="6">
        <f ca="1">IF(ROW()=2, 0, Table1[[#This Row],[Belastbaar loon]]-INDIRECT(ADDRESS(ROW()-1,COLUMN(A:A))))</f>
        <v>10</v>
      </c>
      <c r="K6706" s="6">
        <f ca="1">Table1[[#This Row],[Netto loon]]-Table1[[#This Row],[Netto vorige schijf]]</f>
        <v>4.4499999999970896</v>
      </c>
      <c r="L6706" s="2">
        <f ca="1">(Table1[[#This Row],[Bruto tov vorige schijf]]-Table1[[#This Row],[Netto tov vorige schijf]])/MAX(Table1[[#This Row],[Bruto tov vorige schijf]],1)</f>
        <v>0.55500000000029104</v>
      </c>
    </row>
    <row r="6707" spans="1:12" x14ac:dyDescent="0.25">
      <c r="A6707" s="14">
        <v>74891</v>
      </c>
      <c r="B6707" s="6">
        <f>LoonHeffing2020(Table1[[#This Row],[Belastbaar loon]])</f>
        <v>28747.323</v>
      </c>
      <c r="C6707" s="6">
        <f>AlgemeneHeffingsKorting2020(Table1[[#This Row],[Belastbaar loon]])</f>
        <v>0</v>
      </c>
      <c r="D6707" s="14">
        <f>ArbeidsKorting2020(Table1[[#This Row],[Belastbaar loon]])</f>
        <v>1422.7800000000002</v>
      </c>
      <c r="E6707" s="14">
        <f>MAX(Table1[[#This Row],[Loonheffing]]-Table1[[#This Row],[Algemene Heffingskorting]]-Table1[[#This Row],[Arbeidskorting]],0)</f>
        <v>27324.543000000001</v>
      </c>
      <c r="F6707" s="6">
        <f>Table1[[#This Row],[Belastbaar loon]]-Table1[[#This Row],[Belasting]]</f>
        <v>47566.456999999995</v>
      </c>
      <c r="G6707" s="2">
        <f>(Table1[[#This Row],[Belastbaar loon]]-Table1[[#This Row],[Netto loon]])/Table1[[#This Row],[Belastbaar loon]]</f>
        <v>0.36485749956603603</v>
      </c>
      <c r="H6707" s="14">
        <f t="shared" ca="1" si="99"/>
        <v>27318.992999999999</v>
      </c>
      <c r="I6707" s="14">
        <f ca="1">IF(ROW()=2, Table1[[#This Row],[Netto loon]], INDIRECT(ADDRESS(ROW()-1,COLUMN(F:F))))</f>
        <v>47562.006999999998</v>
      </c>
      <c r="J6707" s="6">
        <f ca="1">IF(ROW()=2, 0, Table1[[#This Row],[Belastbaar loon]]-INDIRECT(ADDRESS(ROW()-1,COLUMN(A:A))))</f>
        <v>10</v>
      </c>
      <c r="K6707" s="6">
        <f ca="1">Table1[[#This Row],[Netto loon]]-Table1[[#This Row],[Netto vorige schijf]]</f>
        <v>4.4499999999970896</v>
      </c>
      <c r="L6707" s="2">
        <f ca="1">(Table1[[#This Row],[Bruto tov vorige schijf]]-Table1[[#This Row],[Netto tov vorige schijf]])/MAX(Table1[[#This Row],[Bruto tov vorige schijf]],1)</f>
        <v>0.55500000000029104</v>
      </c>
    </row>
    <row r="6708" spans="1:12" x14ac:dyDescent="0.25">
      <c r="A6708" s="14">
        <v>74901</v>
      </c>
      <c r="B6708" s="6">
        <f>LoonHeffing2020(Table1[[#This Row],[Belastbaar loon]])</f>
        <v>28752.273000000001</v>
      </c>
      <c r="C6708" s="6">
        <f>AlgemeneHeffingsKorting2020(Table1[[#This Row],[Belastbaar loon]])</f>
        <v>0</v>
      </c>
      <c r="D6708" s="14">
        <f>ArbeidsKorting2020(Table1[[#This Row],[Belastbaar loon]])</f>
        <v>1422.18</v>
      </c>
      <c r="E6708" s="14">
        <f>MAX(Table1[[#This Row],[Loonheffing]]-Table1[[#This Row],[Algemene Heffingskorting]]-Table1[[#This Row],[Arbeidskorting]],0)</f>
        <v>27330.093000000001</v>
      </c>
      <c r="F6708" s="6">
        <f>Table1[[#This Row],[Belastbaar loon]]-Table1[[#This Row],[Belasting]]</f>
        <v>47570.906999999999</v>
      </c>
      <c r="G6708" s="2">
        <f>(Table1[[#This Row],[Belastbaar loon]]-Table1[[#This Row],[Netto loon]])/Table1[[#This Row],[Belastbaar loon]]</f>
        <v>0.36488288540873953</v>
      </c>
      <c r="H6708" s="14">
        <f t="shared" ca="1" si="99"/>
        <v>27324.543000000001</v>
      </c>
      <c r="I6708" s="14">
        <f ca="1">IF(ROW()=2, Table1[[#This Row],[Netto loon]], INDIRECT(ADDRESS(ROW()-1,COLUMN(F:F))))</f>
        <v>47566.456999999995</v>
      </c>
      <c r="J6708" s="6">
        <f ca="1">IF(ROW()=2, 0, Table1[[#This Row],[Belastbaar loon]]-INDIRECT(ADDRESS(ROW()-1,COLUMN(A:A))))</f>
        <v>10</v>
      </c>
      <c r="K6708" s="6">
        <f ca="1">Table1[[#This Row],[Netto loon]]-Table1[[#This Row],[Netto vorige schijf]]</f>
        <v>4.4500000000043656</v>
      </c>
      <c r="L6708" s="2">
        <f ca="1">(Table1[[#This Row],[Bruto tov vorige schijf]]-Table1[[#This Row],[Netto tov vorige schijf]])/MAX(Table1[[#This Row],[Bruto tov vorige schijf]],1)</f>
        <v>0.5549999999995634</v>
      </c>
    </row>
    <row r="6709" spans="1:12" x14ac:dyDescent="0.25">
      <c r="A6709" s="14">
        <v>74911</v>
      </c>
      <c r="B6709" s="6">
        <f>LoonHeffing2020(Table1[[#This Row],[Belastbaar loon]])</f>
        <v>28757.222999999998</v>
      </c>
      <c r="C6709" s="6">
        <f>AlgemeneHeffingsKorting2020(Table1[[#This Row],[Belastbaar loon]])</f>
        <v>0</v>
      </c>
      <c r="D6709" s="14">
        <f>ArbeidsKorting2020(Table1[[#This Row],[Belastbaar loon]])</f>
        <v>1421.5800000000002</v>
      </c>
      <c r="E6709" s="14">
        <f>MAX(Table1[[#This Row],[Loonheffing]]-Table1[[#This Row],[Algemene Heffingskorting]]-Table1[[#This Row],[Arbeidskorting]],0)</f>
        <v>27335.642999999996</v>
      </c>
      <c r="F6709" s="6">
        <f>Table1[[#This Row],[Belastbaar loon]]-Table1[[#This Row],[Belasting]]</f>
        <v>47575.357000000004</v>
      </c>
      <c r="G6709" s="2">
        <f>(Table1[[#This Row],[Belastbaar loon]]-Table1[[#This Row],[Netto loon]])/Table1[[#This Row],[Belastbaar loon]]</f>
        <v>0.36490826447384223</v>
      </c>
      <c r="H6709" s="14">
        <f t="shared" ca="1" si="99"/>
        <v>27330.093000000001</v>
      </c>
      <c r="I6709" s="14">
        <f ca="1">IF(ROW()=2, Table1[[#This Row],[Netto loon]], INDIRECT(ADDRESS(ROW()-1,COLUMN(F:F))))</f>
        <v>47570.906999999999</v>
      </c>
      <c r="J6709" s="6">
        <f ca="1">IF(ROW()=2, 0, Table1[[#This Row],[Belastbaar loon]]-INDIRECT(ADDRESS(ROW()-1,COLUMN(A:A))))</f>
        <v>10</v>
      </c>
      <c r="K6709" s="6">
        <f ca="1">Table1[[#This Row],[Netto loon]]-Table1[[#This Row],[Netto vorige schijf]]</f>
        <v>4.4500000000043656</v>
      </c>
      <c r="L6709" s="2">
        <f ca="1">(Table1[[#This Row],[Bruto tov vorige schijf]]-Table1[[#This Row],[Netto tov vorige schijf]])/MAX(Table1[[#This Row],[Bruto tov vorige schijf]],1)</f>
        <v>0.5549999999995634</v>
      </c>
    </row>
    <row r="6710" spans="1:12" x14ac:dyDescent="0.25">
      <c r="A6710" s="14">
        <v>74921</v>
      </c>
      <c r="B6710" s="6">
        <f>LoonHeffing2020(Table1[[#This Row],[Belastbaar loon]])</f>
        <v>28762.172999999999</v>
      </c>
      <c r="C6710" s="6">
        <f>AlgemeneHeffingsKorting2020(Table1[[#This Row],[Belastbaar loon]])</f>
        <v>0</v>
      </c>
      <c r="D6710" s="14">
        <f>ArbeidsKorting2020(Table1[[#This Row],[Belastbaar loon]])</f>
        <v>1420.98</v>
      </c>
      <c r="E6710" s="14">
        <f>MAX(Table1[[#This Row],[Loonheffing]]-Table1[[#This Row],[Algemene Heffingskorting]]-Table1[[#This Row],[Arbeidskorting]],0)</f>
        <v>27341.192999999999</v>
      </c>
      <c r="F6710" s="6">
        <f>Table1[[#This Row],[Belastbaar loon]]-Table1[[#This Row],[Belasting]]</f>
        <v>47579.807000000001</v>
      </c>
      <c r="G6710" s="2">
        <f>(Table1[[#This Row],[Belastbaar loon]]-Table1[[#This Row],[Netto loon]])/Table1[[#This Row],[Belastbaar loon]]</f>
        <v>0.36493363676405816</v>
      </c>
      <c r="H6710" s="14">
        <f t="shared" ca="1" si="99"/>
        <v>27335.642999999996</v>
      </c>
      <c r="I6710" s="14">
        <f ca="1">IF(ROW()=2, Table1[[#This Row],[Netto loon]], INDIRECT(ADDRESS(ROW()-1,COLUMN(F:F))))</f>
        <v>47575.357000000004</v>
      </c>
      <c r="J6710" s="6">
        <f ca="1">IF(ROW()=2, 0, Table1[[#This Row],[Belastbaar loon]]-INDIRECT(ADDRESS(ROW()-1,COLUMN(A:A))))</f>
        <v>10</v>
      </c>
      <c r="K6710" s="6">
        <f ca="1">Table1[[#This Row],[Netto loon]]-Table1[[#This Row],[Netto vorige schijf]]</f>
        <v>4.4499999999970896</v>
      </c>
      <c r="L6710" s="2">
        <f ca="1">(Table1[[#This Row],[Bruto tov vorige schijf]]-Table1[[#This Row],[Netto tov vorige schijf]])/MAX(Table1[[#This Row],[Bruto tov vorige schijf]],1)</f>
        <v>0.55500000000029104</v>
      </c>
    </row>
    <row r="6711" spans="1:12" x14ac:dyDescent="0.25">
      <c r="A6711" s="14">
        <v>74931</v>
      </c>
      <c r="B6711" s="6">
        <f>LoonHeffing2020(Table1[[#This Row],[Belastbaar loon]])</f>
        <v>28767.123</v>
      </c>
      <c r="C6711" s="6">
        <f>AlgemeneHeffingsKorting2020(Table1[[#This Row],[Belastbaar loon]])</f>
        <v>0</v>
      </c>
      <c r="D6711" s="14">
        <f>ArbeidsKorting2020(Table1[[#This Row],[Belastbaar loon]])</f>
        <v>1420.38</v>
      </c>
      <c r="E6711" s="14">
        <f>MAX(Table1[[#This Row],[Loonheffing]]-Table1[[#This Row],[Algemene Heffingskorting]]-Table1[[#This Row],[Arbeidskorting]],0)</f>
        <v>27346.742999999999</v>
      </c>
      <c r="F6711" s="6">
        <f>Table1[[#This Row],[Belastbaar loon]]-Table1[[#This Row],[Belasting]]</f>
        <v>47584.256999999998</v>
      </c>
      <c r="G6711" s="2">
        <f>(Table1[[#This Row],[Belastbaar loon]]-Table1[[#This Row],[Netto loon]])/Table1[[#This Row],[Belastbaar loon]]</f>
        <v>0.36495900228209954</v>
      </c>
      <c r="H6711" s="14">
        <f t="shared" ca="1" si="99"/>
        <v>27341.192999999999</v>
      </c>
      <c r="I6711" s="14">
        <f ca="1">IF(ROW()=2, Table1[[#This Row],[Netto loon]], INDIRECT(ADDRESS(ROW()-1,COLUMN(F:F))))</f>
        <v>47579.807000000001</v>
      </c>
      <c r="J6711" s="6">
        <f ca="1">IF(ROW()=2, 0, Table1[[#This Row],[Belastbaar loon]]-INDIRECT(ADDRESS(ROW()-1,COLUMN(A:A))))</f>
        <v>10</v>
      </c>
      <c r="K6711" s="6">
        <f ca="1">Table1[[#This Row],[Netto loon]]-Table1[[#This Row],[Netto vorige schijf]]</f>
        <v>4.4499999999970896</v>
      </c>
      <c r="L6711" s="2">
        <f ca="1">(Table1[[#This Row],[Bruto tov vorige schijf]]-Table1[[#This Row],[Netto tov vorige schijf]])/MAX(Table1[[#This Row],[Bruto tov vorige schijf]],1)</f>
        <v>0.55500000000029104</v>
      </c>
    </row>
    <row r="6712" spans="1:12" x14ac:dyDescent="0.25">
      <c r="A6712" s="14">
        <v>74941</v>
      </c>
      <c r="B6712" s="6">
        <f>LoonHeffing2020(Table1[[#This Row],[Belastbaar loon]])</f>
        <v>28772.073</v>
      </c>
      <c r="C6712" s="6">
        <f>AlgemeneHeffingsKorting2020(Table1[[#This Row],[Belastbaar loon]])</f>
        <v>0</v>
      </c>
      <c r="D6712" s="14">
        <f>ArbeidsKorting2020(Table1[[#This Row],[Belastbaar loon]])</f>
        <v>1419.7800000000002</v>
      </c>
      <c r="E6712" s="14">
        <f>MAX(Table1[[#This Row],[Loonheffing]]-Table1[[#This Row],[Algemene Heffingskorting]]-Table1[[#This Row],[Arbeidskorting]],0)</f>
        <v>27352.293000000001</v>
      </c>
      <c r="F6712" s="6">
        <f>Table1[[#This Row],[Belastbaar loon]]-Table1[[#This Row],[Belasting]]</f>
        <v>47588.706999999995</v>
      </c>
      <c r="G6712" s="2">
        <f>(Table1[[#This Row],[Belastbaar loon]]-Table1[[#This Row],[Netto loon]])/Table1[[#This Row],[Belastbaar loon]]</f>
        <v>0.36498436103067755</v>
      </c>
      <c r="H6712" s="14">
        <f t="shared" ca="1" si="99"/>
        <v>27346.742999999999</v>
      </c>
      <c r="I6712" s="14">
        <f ca="1">IF(ROW()=2, Table1[[#This Row],[Netto loon]], INDIRECT(ADDRESS(ROW()-1,COLUMN(F:F))))</f>
        <v>47584.256999999998</v>
      </c>
      <c r="J6712" s="6">
        <f ca="1">IF(ROW()=2, 0, Table1[[#This Row],[Belastbaar loon]]-INDIRECT(ADDRESS(ROW()-1,COLUMN(A:A))))</f>
        <v>10</v>
      </c>
      <c r="K6712" s="6">
        <f ca="1">Table1[[#This Row],[Netto loon]]-Table1[[#This Row],[Netto vorige schijf]]</f>
        <v>4.4499999999970896</v>
      </c>
      <c r="L6712" s="2">
        <f ca="1">(Table1[[#This Row],[Bruto tov vorige schijf]]-Table1[[#This Row],[Netto tov vorige schijf]])/MAX(Table1[[#This Row],[Bruto tov vorige schijf]],1)</f>
        <v>0.55500000000029104</v>
      </c>
    </row>
    <row r="6713" spans="1:12" x14ac:dyDescent="0.25">
      <c r="A6713" s="14">
        <v>74951</v>
      </c>
      <c r="B6713" s="6">
        <f>LoonHeffing2020(Table1[[#This Row],[Belastbaar loon]])</f>
        <v>28777.023000000001</v>
      </c>
      <c r="C6713" s="6">
        <f>AlgemeneHeffingsKorting2020(Table1[[#This Row],[Belastbaar loon]])</f>
        <v>0</v>
      </c>
      <c r="D6713" s="14">
        <f>ArbeidsKorting2020(Table1[[#This Row],[Belastbaar loon]])</f>
        <v>1419.18</v>
      </c>
      <c r="E6713" s="14">
        <f>MAX(Table1[[#This Row],[Loonheffing]]-Table1[[#This Row],[Algemene Heffingskorting]]-Table1[[#This Row],[Arbeidskorting]],0)</f>
        <v>27357.843000000001</v>
      </c>
      <c r="F6713" s="6">
        <f>Table1[[#This Row],[Belastbaar loon]]-Table1[[#This Row],[Belasting]]</f>
        <v>47593.156999999999</v>
      </c>
      <c r="G6713" s="2">
        <f>(Table1[[#This Row],[Belastbaar loon]]-Table1[[#This Row],[Netto loon]])/Table1[[#This Row],[Belastbaar loon]]</f>
        <v>0.36500971301250151</v>
      </c>
      <c r="H6713" s="14">
        <f t="shared" ca="1" si="99"/>
        <v>27352.293000000001</v>
      </c>
      <c r="I6713" s="14">
        <f ca="1">IF(ROW()=2, Table1[[#This Row],[Netto loon]], INDIRECT(ADDRESS(ROW()-1,COLUMN(F:F))))</f>
        <v>47588.706999999995</v>
      </c>
      <c r="J6713" s="6">
        <f ca="1">IF(ROW()=2, 0, Table1[[#This Row],[Belastbaar loon]]-INDIRECT(ADDRESS(ROW()-1,COLUMN(A:A))))</f>
        <v>10</v>
      </c>
      <c r="K6713" s="6">
        <f ca="1">Table1[[#This Row],[Netto loon]]-Table1[[#This Row],[Netto vorige schijf]]</f>
        <v>4.4500000000043656</v>
      </c>
      <c r="L6713" s="2">
        <f ca="1">(Table1[[#This Row],[Bruto tov vorige schijf]]-Table1[[#This Row],[Netto tov vorige schijf]])/MAX(Table1[[#This Row],[Bruto tov vorige schijf]],1)</f>
        <v>0.5549999999995634</v>
      </c>
    </row>
    <row r="6714" spans="1:12" x14ac:dyDescent="0.25">
      <c r="A6714" s="14">
        <v>74961</v>
      </c>
      <c r="B6714" s="6">
        <f>LoonHeffing2020(Table1[[#This Row],[Belastbaar loon]])</f>
        <v>28781.972999999998</v>
      </c>
      <c r="C6714" s="6">
        <f>AlgemeneHeffingsKorting2020(Table1[[#This Row],[Belastbaar loon]])</f>
        <v>0</v>
      </c>
      <c r="D6714" s="14">
        <f>ArbeidsKorting2020(Table1[[#This Row],[Belastbaar loon]])</f>
        <v>1418.5800000000002</v>
      </c>
      <c r="E6714" s="14">
        <f>MAX(Table1[[#This Row],[Loonheffing]]-Table1[[#This Row],[Algemene Heffingskorting]]-Table1[[#This Row],[Arbeidskorting]],0)</f>
        <v>27363.392999999996</v>
      </c>
      <c r="F6714" s="6">
        <f>Table1[[#This Row],[Belastbaar loon]]-Table1[[#This Row],[Belasting]]</f>
        <v>47597.607000000004</v>
      </c>
      <c r="G6714" s="2">
        <f>(Table1[[#This Row],[Belastbaar loon]]-Table1[[#This Row],[Netto loon]])/Table1[[#This Row],[Belastbaar loon]]</f>
        <v>0.36503505823027971</v>
      </c>
      <c r="H6714" s="14">
        <f t="shared" ca="1" si="99"/>
        <v>27357.843000000001</v>
      </c>
      <c r="I6714" s="14">
        <f ca="1">IF(ROW()=2, Table1[[#This Row],[Netto loon]], INDIRECT(ADDRESS(ROW()-1,COLUMN(F:F))))</f>
        <v>47593.156999999999</v>
      </c>
      <c r="J6714" s="6">
        <f ca="1">IF(ROW()=2, 0, Table1[[#This Row],[Belastbaar loon]]-INDIRECT(ADDRESS(ROW()-1,COLUMN(A:A))))</f>
        <v>10</v>
      </c>
      <c r="K6714" s="6">
        <f ca="1">Table1[[#This Row],[Netto loon]]-Table1[[#This Row],[Netto vorige schijf]]</f>
        <v>4.4500000000043656</v>
      </c>
      <c r="L6714" s="2">
        <f ca="1">(Table1[[#This Row],[Bruto tov vorige schijf]]-Table1[[#This Row],[Netto tov vorige schijf]])/MAX(Table1[[#This Row],[Bruto tov vorige schijf]],1)</f>
        <v>0.5549999999995634</v>
      </c>
    </row>
    <row r="6715" spans="1:12" x14ac:dyDescent="0.25">
      <c r="A6715" s="14">
        <v>74971</v>
      </c>
      <c r="B6715" s="6">
        <f>LoonHeffing2020(Table1[[#This Row],[Belastbaar loon]])</f>
        <v>28786.922999999999</v>
      </c>
      <c r="C6715" s="6">
        <f>AlgemeneHeffingsKorting2020(Table1[[#This Row],[Belastbaar loon]])</f>
        <v>0</v>
      </c>
      <c r="D6715" s="14">
        <f>ArbeidsKorting2020(Table1[[#This Row],[Belastbaar loon]])</f>
        <v>1417.98</v>
      </c>
      <c r="E6715" s="14">
        <f>MAX(Table1[[#This Row],[Loonheffing]]-Table1[[#This Row],[Algemene Heffingskorting]]-Table1[[#This Row],[Arbeidskorting]],0)</f>
        <v>27368.942999999999</v>
      </c>
      <c r="F6715" s="6">
        <f>Table1[[#This Row],[Belastbaar loon]]-Table1[[#This Row],[Belasting]]</f>
        <v>47602.057000000001</v>
      </c>
      <c r="G6715" s="2">
        <f>(Table1[[#This Row],[Belastbaar loon]]-Table1[[#This Row],[Netto loon]])/Table1[[#This Row],[Belastbaar loon]]</f>
        <v>0.36506039668671886</v>
      </c>
      <c r="H6715" s="14">
        <f t="shared" ca="1" si="99"/>
        <v>27363.392999999996</v>
      </c>
      <c r="I6715" s="14">
        <f ca="1">IF(ROW()=2, Table1[[#This Row],[Netto loon]], INDIRECT(ADDRESS(ROW()-1,COLUMN(F:F))))</f>
        <v>47597.607000000004</v>
      </c>
      <c r="J6715" s="6">
        <f ca="1">IF(ROW()=2, 0, Table1[[#This Row],[Belastbaar loon]]-INDIRECT(ADDRESS(ROW()-1,COLUMN(A:A))))</f>
        <v>10</v>
      </c>
      <c r="K6715" s="6">
        <f ca="1">Table1[[#This Row],[Netto loon]]-Table1[[#This Row],[Netto vorige schijf]]</f>
        <v>4.4499999999970896</v>
      </c>
      <c r="L6715" s="2">
        <f ca="1">(Table1[[#This Row],[Bruto tov vorige schijf]]-Table1[[#This Row],[Netto tov vorige schijf]])/MAX(Table1[[#This Row],[Bruto tov vorige schijf]],1)</f>
        <v>0.55500000000029104</v>
      </c>
    </row>
    <row r="6716" spans="1:12" x14ac:dyDescent="0.25">
      <c r="A6716" s="14">
        <v>74981</v>
      </c>
      <c r="B6716" s="6">
        <f>LoonHeffing2020(Table1[[#This Row],[Belastbaar loon]])</f>
        <v>28791.873</v>
      </c>
      <c r="C6716" s="6">
        <f>AlgemeneHeffingsKorting2020(Table1[[#This Row],[Belastbaar loon]])</f>
        <v>0</v>
      </c>
      <c r="D6716" s="14">
        <f>ArbeidsKorting2020(Table1[[#This Row],[Belastbaar loon]])</f>
        <v>1417.38</v>
      </c>
      <c r="E6716" s="14">
        <f>MAX(Table1[[#This Row],[Loonheffing]]-Table1[[#This Row],[Algemene Heffingskorting]]-Table1[[#This Row],[Arbeidskorting]],0)</f>
        <v>27374.492999999999</v>
      </c>
      <c r="F6716" s="6">
        <f>Table1[[#This Row],[Belastbaar loon]]-Table1[[#This Row],[Belasting]]</f>
        <v>47606.506999999998</v>
      </c>
      <c r="G6716" s="2">
        <f>(Table1[[#This Row],[Belastbaar loon]]-Table1[[#This Row],[Netto loon]])/Table1[[#This Row],[Belastbaar loon]]</f>
        <v>0.36508572838452413</v>
      </c>
      <c r="H6716" s="14">
        <f t="shared" ca="1" si="99"/>
        <v>27368.942999999999</v>
      </c>
      <c r="I6716" s="14">
        <f ca="1">IF(ROW()=2, Table1[[#This Row],[Netto loon]], INDIRECT(ADDRESS(ROW()-1,COLUMN(F:F))))</f>
        <v>47602.057000000001</v>
      </c>
      <c r="J6716" s="6">
        <f ca="1">IF(ROW()=2, 0, Table1[[#This Row],[Belastbaar loon]]-INDIRECT(ADDRESS(ROW()-1,COLUMN(A:A))))</f>
        <v>10</v>
      </c>
      <c r="K6716" s="6">
        <f ca="1">Table1[[#This Row],[Netto loon]]-Table1[[#This Row],[Netto vorige schijf]]</f>
        <v>4.4499999999970896</v>
      </c>
      <c r="L6716" s="2">
        <f ca="1">(Table1[[#This Row],[Bruto tov vorige schijf]]-Table1[[#This Row],[Netto tov vorige schijf]])/MAX(Table1[[#This Row],[Bruto tov vorige schijf]],1)</f>
        <v>0.55500000000029104</v>
      </c>
    </row>
    <row r="6717" spans="1:12" x14ac:dyDescent="0.25">
      <c r="A6717" s="14">
        <v>74991</v>
      </c>
      <c r="B6717" s="6">
        <f>LoonHeffing2020(Table1[[#This Row],[Belastbaar loon]])</f>
        <v>28796.823</v>
      </c>
      <c r="C6717" s="6">
        <f>AlgemeneHeffingsKorting2020(Table1[[#This Row],[Belastbaar loon]])</f>
        <v>0</v>
      </c>
      <c r="D6717" s="14">
        <f>ArbeidsKorting2020(Table1[[#This Row],[Belastbaar loon]])</f>
        <v>1416.7800000000002</v>
      </c>
      <c r="E6717" s="14">
        <f>MAX(Table1[[#This Row],[Loonheffing]]-Table1[[#This Row],[Algemene Heffingskorting]]-Table1[[#This Row],[Arbeidskorting]],0)</f>
        <v>27380.043000000001</v>
      </c>
      <c r="F6717" s="6">
        <f>Table1[[#This Row],[Belastbaar loon]]-Table1[[#This Row],[Belasting]]</f>
        <v>47610.956999999995</v>
      </c>
      <c r="G6717" s="2">
        <f>(Table1[[#This Row],[Belastbaar loon]]-Table1[[#This Row],[Netto loon]])/Table1[[#This Row],[Belastbaar loon]]</f>
        <v>0.36511105332639926</v>
      </c>
      <c r="H6717" s="14">
        <f t="shared" ca="1" si="99"/>
        <v>27374.492999999999</v>
      </c>
      <c r="I6717" s="14">
        <f ca="1">IF(ROW()=2, Table1[[#This Row],[Netto loon]], INDIRECT(ADDRESS(ROW()-1,COLUMN(F:F))))</f>
        <v>47606.506999999998</v>
      </c>
      <c r="J6717" s="6">
        <f ca="1">IF(ROW()=2, 0, Table1[[#This Row],[Belastbaar loon]]-INDIRECT(ADDRESS(ROW()-1,COLUMN(A:A))))</f>
        <v>10</v>
      </c>
      <c r="K6717" s="6">
        <f ca="1">Table1[[#This Row],[Netto loon]]-Table1[[#This Row],[Netto vorige schijf]]</f>
        <v>4.4499999999970896</v>
      </c>
      <c r="L6717" s="2">
        <f ca="1">(Table1[[#This Row],[Bruto tov vorige schijf]]-Table1[[#This Row],[Netto tov vorige schijf]])/MAX(Table1[[#This Row],[Bruto tov vorige schijf]],1)</f>
        <v>0.55500000000029104</v>
      </c>
    </row>
    <row r="6718" spans="1:12" x14ac:dyDescent="0.25">
      <c r="A6718" s="14">
        <v>75001</v>
      </c>
      <c r="B6718" s="6">
        <f>LoonHeffing2020(Table1[[#This Row],[Belastbaar loon]])</f>
        <v>28801.773000000001</v>
      </c>
      <c r="C6718" s="6">
        <f>AlgemeneHeffingsKorting2020(Table1[[#This Row],[Belastbaar loon]])</f>
        <v>0</v>
      </c>
      <c r="D6718" s="14">
        <f>ArbeidsKorting2020(Table1[[#This Row],[Belastbaar loon]])</f>
        <v>1416.18</v>
      </c>
      <c r="E6718" s="14">
        <f>MAX(Table1[[#This Row],[Loonheffing]]-Table1[[#This Row],[Algemene Heffingskorting]]-Table1[[#This Row],[Arbeidskorting]],0)</f>
        <v>27385.593000000001</v>
      </c>
      <c r="F6718" s="6">
        <f>Table1[[#This Row],[Belastbaar loon]]-Table1[[#This Row],[Belasting]]</f>
        <v>47615.406999999999</v>
      </c>
      <c r="G6718" s="2">
        <f>(Table1[[#This Row],[Belastbaar loon]]-Table1[[#This Row],[Netto loon]])/Table1[[#This Row],[Belastbaar loon]]</f>
        <v>0.36513637151504647</v>
      </c>
      <c r="H6718" s="14">
        <f t="shared" ca="1" si="99"/>
        <v>27380.043000000001</v>
      </c>
      <c r="I6718" s="14">
        <f ca="1">IF(ROW()=2, Table1[[#This Row],[Netto loon]], INDIRECT(ADDRESS(ROW()-1,COLUMN(F:F))))</f>
        <v>47610.956999999995</v>
      </c>
      <c r="J6718" s="6">
        <f ca="1">IF(ROW()=2, 0, Table1[[#This Row],[Belastbaar loon]]-INDIRECT(ADDRESS(ROW()-1,COLUMN(A:A))))</f>
        <v>10</v>
      </c>
      <c r="K6718" s="6">
        <f ca="1">Table1[[#This Row],[Netto loon]]-Table1[[#This Row],[Netto vorige schijf]]</f>
        <v>4.4500000000043656</v>
      </c>
      <c r="L6718" s="2">
        <f ca="1">(Table1[[#This Row],[Bruto tov vorige schijf]]-Table1[[#This Row],[Netto tov vorige schijf]])/MAX(Table1[[#This Row],[Bruto tov vorige schijf]],1)</f>
        <v>0.5549999999995634</v>
      </c>
    </row>
    <row r="6719" spans="1:12" x14ac:dyDescent="0.25">
      <c r="A6719" s="14">
        <v>75011</v>
      </c>
      <c r="B6719" s="6">
        <f>LoonHeffing2020(Table1[[#This Row],[Belastbaar loon]])</f>
        <v>28806.722999999998</v>
      </c>
      <c r="C6719" s="6">
        <f>AlgemeneHeffingsKorting2020(Table1[[#This Row],[Belastbaar loon]])</f>
        <v>0</v>
      </c>
      <c r="D6719" s="14">
        <f>ArbeidsKorting2020(Table1[[#This Row],[Belastbaar loon]])</f>
        <v>1415.5800000000002</v>
      </c>
      <c r="E6719" s="14">
        <f>MAX(Table1[[#This Row],[Loonheffing]]-Table1[[#This Row],[Algemene Heffingskorting]]-Table1[[#This Row],[Arbeidskorting]],0)</f>
        <v>27391.142999999996</v>
      </c>
      <c r="F6719" s="6">
        <f>Table1[[#This Row],[Belastbaar loon]]-Table1[[#This Row],[Belasting]]</f>
        <v>47619.857000000004</v>
      </c>
      <c r="G6719" s="2">
        <f>(Table1[[#This Row],[Belastbaar loon]]-Table1[[#This Row],[Netto loon]])/Table1[[#This Row],[Belastbaar loon]]</f>
        <v>0.36516168295316681</v>
      </c>
      <c r="H6719" s="14">
        <f t="shared" ca="1" si="99"/>
        <v>27385.593000000001</v>
      </c>
      <c r="I6719" s="14">
        <f ca="1">IF(ROW()=2, Table1[[#This Row],[Netto loon]], INDIRECT(ADDRESS(ROW()-1,COLUMN(F:F))))</f>
        <v>47615.406999999999</v>
      </c>
      <c r="J6719" s="6">
        <f ca="1">IF(ROW()=2, 0, Table1[[#This Row],[Belastbaar loon]]-INDIRECT(ADDRESS(ROW()-1,COLUMN(A:A))))</f>
        <v>10</v>
      </c>
      <c r="K6719" s="6">
        <f ca="1">Table1[[#This Row],[Netto loon]]-Table1[[#This Row],[Netto vorige schijf]]</f>
        <v>4.4500000000043656</v>
      </c>
      <c r="L6719" s="2">
        <f ca="1">(Table1[[#This Row],[Bruto tov vorige schijf]]-Table1[[#This Row],[Netto tov vorige schijf]])/MAX(Table1[[#This Row],[Bruto tov vorige schijf]],1)</f>
        <v>0.5549999999995634</v>
      </c>
    </row>
    <row r="6720" spans="1:12" x14ac:dyDescent="0.25">
      <c r="A6720" s="14">
        <v>75021</v>
      </c>
      <c r="B6720" s="6">
        <f>LoonHeffing2020(Table1[[#This Row],[Belastbaar loon]])</f>
        <v>28811.672999999999</v>
      </c>
      <c r="C6720" s="6">
        <f>AlgemeneHeffingsKorting2020(Table1[[#This Row],[Belastbaar loon]])</f>
        <v>0</v>
      </c>
      <c r="D6720" s="14">
        <f>ArbeidsKorting2020(Table1[[#This Row],[Belastbaar loon]])</f>
        <v>1414.98</v>
      </c>
      <c r="E6720" s="14">
        <f>MAX(Table1[[#This Row],[Loonheffing]]-Table1[[#This Row],[Algemene Heffingskorting]]-Table1[[#This Row],[Arbeidskorting]],0)</f>
        <v>27396.692999999999</v>
      </c>
      <c r="F6720" s="6">
        <f>Table1[[#This Row],[Belastbaar loon]]-Table1[[#This Row],[Belasting]]</f>
        <v>47624.307000000001</v>
      </c>
      <c r="G6720" s="2">
        <f>(Table1[[#This Row],[Belastbaar loon]]-Table1[[#This Row],[Netto loon]])/Table1[[#This Row],[Belastbaar loon]]</f>
        <v>0.3651869876434598</v>
      </c>
      <c r="H6720" s="14">
        <f t="shared" ca="1" si="99"/>
        <v>27391.142999999996</v>
      </c>
      <c r="I6720" s="14">
        <f ca="1">IF(ROW()=2, Table1[[#This Row],[Netto loon]], INDIRECT(ADDRESS(ROW()-1,COLUMN(F:F))))</f>
        <v>47619.857000000004</v>
      </c>
      <c r="J6720" s="6">
        <f ca="1">IF(ROW()=2, 0, Table1[[#This Row],[Belastbaar loon]]-INDIRECT(ADDRESS(ROW()-1,COLUMN(A:A))))</f>
        <v>10</v>
      </c>
      <c r="K6720" s="6">
        <f ca="1">Table1[[#This Row],[Netto loon]]-Table1[[#This Row],[Netto vorige schijf]]</f>
        <v>4.4499999999970896</v>
      </c>
      <c r="L6720" s="2">
        <f ca="1">(Table1[[#This Row],[Bruto tov vorige schijf]]-Table1[[#This Row],[Netto tov vorige schijf]])/MAX(Table1[[#This Row],[Bruto tov vorige schijf]],1)</f>
        <v>0.55500000000029104</v>
      </c>
    </row>
    <row r="6721" spans="1:12" x14ac:dyDescent="0.25">
      <c r="A6721" s="14">
        <v>75031</v>
      </c>
      <c r="B6721" s="6">
        <f>LoonHeffing2020(Table1[[#This Row],[Belastbaar loon]])</f>
        <v>28816.623</v>
      </c>
      <c r="C6721" s="6">
        <f>AlgemeneHeffingsKorting2020(Table1[[#This Row],[Belastbaar loon]])</f>
        <v>0</v>
      </c>
      <c r="D6721" s="14">
        <f>ArbeidsKorting2020(Table1[[#This Row],[Belastbaar loon]])</f>
        <v>1414.38</v>
      </c>
      <c r="E6721" s="14">
        <f>MAX(Table1[[#This Row],[Loonheffing]]-Table1[[#This Row],[Algemene Heffingskorting]]-Table1[[#This Row],[Arbeidskorting]],0)</f>
        <v>27402.242999999999</v>
      </c>
      <c r="F6721" s="6">
        <f>Table1[[#This Row],[Belastbaar loon]]-Table1[[#This Row],[Belasting]]</f>
        <v>47628.756999999998</v>
      </c>
      <c r="G6721" s="2">
        <f>(Table1[[#This Row],[Belastbaar loon]]-Table1[[#This Row],[Netto loon]])/Table1[[#This Row],[Belastbaar loon]]</f>
        <v>0.3652122855886234</v>
      </c>
      <c r="H6721" s="14">
        <f t="shared" ca="1" si="99"/>
        <v>27396.692999999999</v>
      </c>
      <c r="I6721" s="14">
        <f ca="1">IF(ROW()=2, Table1[[#This Row],[Netto loon]], INDIRECT(ADDRESS(ROW()-1,COLUMN(F:F))))</f>
        <v>47624.307000000001</v>
      </c>
      <c r="J6721" s="6">
        <f ca="1">IF(ROW()=2, 0, Table1[[#This Row],[Belastbaar loon]]-INDIRECT(ADDRESS(ROW()-1,COLUMN(A:A))))</f>
        <v>10</v>
      </c>
      <c r="K6721" s="6">
        <f ca="1">Table1[[#This Row],[Netto loon]]-Table1[[#This Row],[Netto vorige schijf]]</f>
        <v>4.4499999999970896</v>
      </c>
      <c r="L6721" s="2">
        <f ca="1">(Table1[[#This Row],[Bruto tov vorige schijf]]-Table1[[#This Row],[Netto tov vorige schijf]])/MAX(Table1[[#This Row],[Bruto tov vorige schijf]],1)</f>
        <v>0.55500000000029104</v>
      </c>
    </row>
    <row r="6722" spans="1:12" x14ac:dyDescent="0.25">
      <c r="A6722" s="14">
        <v>75041</v>
      </c>
      <c r="B6722" s="6">
        <f>LoonHeffing2020(Table1[[#This Row],[Belastbaar loon]])</f>
        <v>28821.573</v>
      </c>
      <c r="C6722" s="6">
        <f>AlgemeneHeffingsKorting2020(Table1[[#This Row],[Belastbaar loon]])</f>
        <v>0</v>
      </c>
      <c r="D6722" s="14">
        <f>ArbeidsKorting2020(Table1[[#This Row],[Belastbaar loon]])</f>
        <v>1413.7800000000002</v>
      </c>
      <c r="E6722" s="14">
        <f>MAX(Table1[[#This Row],[Loonheffing]]-Table1[[#This Row],[Algemene Heffingskorting]]-Table1[[#This Row],[Arbeidskorting]],0)</f>
        <v>27407.793000000001</v>
      </c>
      <c r="F6722" s="6">
        <f>Table1[[#This Row],[Belastbaar loon]]-Table1[[#This Row],[Belasting]]</f>
        <v>47633.206999999995</v>
      </c>
      <c r="G6722" s="2">
        <f>(Table1[[#This Row],[Belastbaar loon]]-Table1[[#This Row],[Netto loon]])/Table1[[#This Row],[Belastbaar loon]]</f>
        <v>0.3652375767913541</v>
      </c>
      <c r="H6722" s="14">
        <f t="shared" ca="1" si="99"/>
        <v>27402.242999999999</v>
      </c>
      <c r="I6722" s="14">
        <f ca="1">IF(ROW()=2, Table1[[#This Row],[Netto loon]], INDIRECT(ADDRESS(ROW()-1,COLUMN(F:F))))</f>
        <v>47628.756999999998</v>
      </c>
      <c r="J6722" s="6">
        <f ca="1">IF(ROW()=2, 0, Table1[[#This Row],[Belastbaar loon]]-INDIRECT(ADDRESS(ROW()-1,COLUMN(A:A))))</f>
        <v>10</v>
      </c>
      <c r="K6722" s="6">
        <f ca="1">Table1[[#This Row],[Netto loon]]-Table1[[#This Row],[Netto vorige schijf]]</f>
        <v>4.4499999999970896</v>
      </c>
      <c r="L6722" s="2">
        <f ca="1">(Table1[[#This Row],[Bruto tov vorige schijf]]-Table1[[#This Row],[Netto tov vorige schijf]])/MAX(Table1[[#This Row],[Bruto tov vorige schijf]],1)</f>
        <v>0.55500000000029104</v>
      </c>
    </row>
    <row r="6723" spans="1:12" x14ac:dyDescent="0.25">
      <c r="A6723" s="14">
        <v>75051</v>
      </c>
      <c r="B6723" s="6">
        <f>LoonHeffing2020(Table1[[#This Row],[Belastbaar loon]])</f>
        <v>28826.523000000001</v>
      </c>
      <c r="C6723" s="6">
        <f>AlgemeneHeffingsKorting2020(Table1[[#This Row],[Belastbaar loon]])</f>
        <v>0</v>
      </c>
      <c r="D6723" s="14">
        <f>ArbeidsKorting2020(Table1[[#This Row],[Belastbaar loon]])</f>
        <v>1413.18</v>
      </c>
      <c r="E6723" s="14">
        <f>MAX(Table1[[#This Row],[Loonheffing]]-Table1[[#This Row],[Algemene Heffingskorting]]-Table1[[#This Row],[Arbeidskorting]],0)</f>
        <v>27413.343000000001</v>
      </c>
      <c r="F6723" s="6">
        <f>Table1[[#This Row],[Belastbaar loon]]-Table1[[#This Row],[Belasting]]</f>
        <v>47637.656999999999</v>
      </c>
      <c r="G6723" s="2">
        <f>(Table1[[#This Row],[Belastbaar loon]]-Table1[[#This Row],[Netto loon]])/Table1[[#This Row],[Belastbaar loon]]</f>
        <v>0.36526286125434704</v>
      </c>
      <c r="H6723" s="14">
        <f t="shared" ca="1" si="99"/>
        <v>27407.793000000001</v>
      </c>
      <c r="I6723" s="14">
        <f ca="1">IF(ROW()=2, Table1[[#This Row],[Netto loon]], INDIRECT(ADDRESS(ROW()-1,COLUMN(F:F))))</f>
        <v>47633.206999999995</v>
      </c>
      <c r="J6723" s="6">
        <f ca="1">IF(ROW()=2, 0, Table1[[#This Row],[Belastbaar loon]]-INDIRECT(ADDRESS(ROW()-1,COLUMN(A:A))))</f>
        <v>10</v>
      </c>
      <c r="K6723" s="6">
        <f ca="1">Table1[[#This Row],[Netto loon]]-Table1[[#This Row],[Netto vorige schijf]]</f>
        <v>4.4500000000043656</v>
      </c>
      <c r="L6723" s="2">
        <f ca="1">(Table1[[#This Row],[Bruto tov vorige schijf]]-Table1[[#This Row],[Netto tov vorige schijf]])/MAX(Table1[[#This Row],[Bruto tov vorige schijf]],1)</f>
        <v>0.5549999999995634</v>
      </c>
    </row>
    <row r="6724" spans="1:12" x14ac:dyDescent="0.25">
      <c r="A6724" s="14">
        <v>75061</v>
      </c>
      <c r="B6724" s="6">
        <f>LoonHeffing2020(Table1[[#This Row],[Belastbaar loon]])</f>
        <v>28831.472999999998</v>
      </c>
      <c r="C6724" s="6">
        <f>AlgemeneHeffingsKorting2020(Table1[[#This Row],[Belastbaar loon]])</f>
        <v>0</v>
      </c>
      <c r="D6724" s="14">
        <f>ArbeidsKorting2020(Table1[[#This Row],[Belastbaar loon]])</f>
        <v>1412.5800000000002</v>
      </c>
      <c r="E6724" s="14">
        <f>MAX(Table1[[#This Row],[Loonheffing]]-Table1[[#This Row],[Algemene Heffingskorting]]-Table1[[#This Row],[Arbeidskorting]],0)</f>
        <v>27418.892999999996</v>
      </c>
      <c r="F6724" s="6">
        <f>Table1[[#This Row],[Belastbaar loon]]-Table1[[#This Row],[Belasting]]</f>
        <v>47642.107000000004</v>
      </c>
      <c r="G6724" s="2">
        <f>(Table1[[#This Row],[Belastbaar loon]]-Table1[[#This Row],[Netto loon]])/Table1[[#This Row],[Belastbaar loon]]</f>
        <v>0.365288138980296</v>
      </c>
      <c r="H6724" s="14">
        <f t="shared" ca="1" si="99"/>
        <v>27413.343000000001</v>
      </c>
      <c r="I6724" s="14">
        <f ca="1">IF(ROW()=2, Table1[[#This Row],[Netto loon]], INDIRECT(ADDRESS(ROW()-1,COLUMN(F:F))))</f>
        <v>47637.656999999999</v>
      </c>
      <c r="J6724" s="6">
        <f ca="1">IF(ROW()=2, 0, Table1[[#This Row],[Belastbaar loon]]-INDIRECT(ADDRESS(ROW()-1,COLUMN(A:A))))</f>
        <v>10</v>
      </c>
      <c r="K6724" s="6">
        <f ca="1">Table1[[#This Row],[Netto loon]]-Table1[[#This Row],[Netto vorige schijf]]</f>
        <v>4.4500000000043656</v>
      </c>
      <c r="L6724" s="2">
        <f ca="1">(Table1[[#This Row],[Bruto tov vorige schijf]]-Table1[[#This Row],[Netto tov vorige schijf]])/MAX(Table1[[#This Row],[Bruto tov vorige schijf]],1)</f>
        <v>0.5549999999995634</v>
      </c>
    </row>
    <row r="6725" spans="1:12" x14ac:dyDescent="0.25">
      <c r="A6725" s="14">
        <v>75071</v>
      </c>
      <c r="B6725" s="6">
        <f>LoonHeffing2020(Table1[[#This Row],[Belastbaar loon]])</f>
        <v>28836.422999999999</v>
      </c>
      <c r="C6725" s="6">
        <f>AlgemeneHeffingsKorting2020(Table1[[#This Row],[Belastbaar loon]])</f>
        <v>0</v>
      </c>
      <c r="D6725" s="14">
        <f>ArbeidsKorting2020(Table1[[#This Row],[Belastbaar loon]])</f>
        <v>1411.98</v>
      </c>
      <c r="E6725" s="14">
        <f>MAX(Table1[[#This Row],[Loonheffing]]-Table1[[#This Row],[Algemene Heffingskorting]]-Table1[[#This Row],[Arbeidskorting]],0)</f>
        <v>27424.442999999999</v>
      </c>
      <c r="F6725" s="6">
        <f>Table1[[#This Row],[Belastbaar loon]]-Table1[[#This Row],[Belasting]]</f>
        <v>47646.557000000001</v>
      </c>
      <c r="G6725" s="2">
        <f>(Table1[[#This Row],[Belastbaar loon]]-Table1[[#This Row],[Netto loon]])/Table1[[#This Row],[Belastbaar loon]]</f>
        <v>0.36531340997189327</v>
      </c>
      <c r="H6725" s="14">
        <f t="shared" ca="1" si="99"/>
        <v>27418.892999999996</v>
      </c>
      <c r="I6725" s="14">
        <f ca="1">IF(ROW()=2, Table1[[#This Row],[Netto loon]], INDIRECT(ADDRESS(ROW()-1,COLUMN(F:F))))</f>
        <v>47642.107000000004</v>
      </c>
      <c r="J6725" s="6">
        <f ca="1">IF(ROW()=2, 0, Table1[[#This Row],[Belastbaar loon]]-INDIRECT(ADDRESS(ROW()-1,COLUMN(A:A))))</f>
        <v>10</v>
      </c>
      <c r="K6725" s="6">
        <f ca="1">Table1[[#This Row],[Netto loon]]-Table1[[#This Row],[Netto vorige schijf]]</f>
        <v>4.4499999999970896</v>
      </c>
      <c r="L6725" s="2">
        <f ca="1">(Table1[[#This Row],[Bruto tov vorige schijf]]-Table1[[#This Row],[Netto tov vorige schijf]])/MAX(Table1[[#This Row],[Bruto tov vorige schijf]],1)</f>
        <v>0.55500000000029104</v>
      </c>
    </row>
    <row r="6726" spans="1:12" x14ac:dyDescent="0.25">
      <c r="A6726" s="14">
        <v>75081</v>
      </c>
      <c r="B6726" s="6">
        <f>LoonHeffing2020(Table1[[#This Row],[Belastbaar loon]])</f>
        <v>28841.373</v>
      </c>
      <c r="C6726" s="6">
        <f>AlgemeneHeffingsKorting2020(Table1[[#This Row],[Belastbaar loon]])</f>
        <v>0</v>
      </c>
      <c r="D6726" s="14">
        <f>ArbeidsKorting2020(Table1[[#This Row],[Belastbaar loon]])</f>
        <v>1411.38</v>
      </c>
      <c r="E6726" s="14">
        <f>MAX(Table1[[#This Row],[Loonheffing]]-Table1[[#This Row],[Algemene Heffingskorting]]-Table1[[#This Row],[Arbeidskorting]],0)</f>
        <v>27429.992999999999</v>
      </c>
      <c r="F6726" s="6">
        <f>Table1[[#This Row],[Belastbaar loon]]-Table1[[#This Row],[Belasting]]</f>
        <v>47651.006999999998</v>
      </c>
      <c r="G6726" s="2">
        <f>(Table1[[#This Row],[Belastbaar loon]]-Table1[[#This Row],[Netto loon]])/Table1[[#This Row],[Belastbaar loon]]</f>
        <v>0.36533867423182964</v>
      </c>
      <c r="H6726" s="14">
        <f t="shared" ca="1" si="99"/>
        <v>27424.442999999999</v>
      </c>
      <c r="I6726" s="14">
        <f ca="1">IF(ROW()=2, Table1[[#This Row],[Netto loon]], INDIRECT(ADDRESS(ROW()-1,COLUMN(F:F))))</f>
        <v>47646.557000000001</v>
      </c>
      <c r="J6726" s="6">
        <f ca="1">IF(ROW()=2, 0, Table1[[#This Row],[Belastbaar loon]]-INDIRECT(ADDRESS(ROW()-1,COLUMN(A:A))))</f>
        <v>10</v>
      </c>
      <c r="K6726" s="6">
        <f ca="1">Table1[[#This Row],[Netto loon]]-Table1[[#This Row],[Netto vorige schijf]]</f>
        <v>4.4499999999970896</v>
      </c>
      <c r="L6726" s="2">
        <f ca="1">(Table1[[#This Row],[Bruto tov vorige schijf]]-Table1[[#This Row],[Netto tov vorige schijf]])/MAX(Table1[[#This Row],[Bruto tov vorige schijf]],1)</f>
        <v>0.55500000000029104</v>
      </c>
    </row>
    <row r="6727" spans="1:12" x14ac:dyDescent="0.25">
      <c r="A6727" s="14">
        <v>75091</v>
      </c>
      <c r="B6727" s="6">
        <f>LoonHeffing2020(Table1[[#This Row],[Belastbaar loon]])</f>
        <v>28846.323</v>
      </c>
      <c r="C6727" s="6">
        <f>AlgemeneHeffingsKorting2020(Table1[[#This Row],[Belastbaar loon]])</f>
        <v>0</v>
      </c>
      <c r="D6727" s="14">
        <f>ArbeidsKorting2020(Table1[[#This Row],[Belastbaar loon]])</f>
        <v>1410.7800000000002</v>
      </c>
      <c r="E6727" s="14">
        <f>MAX(Table1[[#This Row],[Loonheffing]]-Table1[[#This Row],[Algemene Heffingskorting]]-Table1[[#This Row],[Arbeidskorting]],0)</f>
        <v>27435.543000000001</v>
      </c>
      <c r="F6727" s="6">
        <f>Table1[[#This Row],[Belastbaar loon]]-Table1[[#This Row],[Belasting]]</f>
        <v>47655.456999999995</v>
      </c>
      <c r="G6727" s="2">
        <f>(Table1[[#This Row],[Belastbaar loon]]-Table1[[#This Row],[Netto loon]])/Table1[[#This Row],[Belastbaar loon]]</f>
        <v>0.36536393176279452</v>
      </c>
      <c r="H6727" s="14">
        <f t="shared" ca="1" si="99"/>
        <v>27429.992999999999</v>
      </c>
      <c r="I6727" s="14">
        <f ca="1">IF(ROW()=2, Table1[[#This Row],[Netto loon]], INDIRECT(ADDRESS(ROW()-1,COLUMN(F:F))))</f>
        <v>47651.006999999998</v>
      </c>
      <c r="J6727" s="6">
        <f ca="1">IF(ROW()=2, 0, Table1[[#This Row],[Belastbaar loon]]-INDIRECT(ADDRESS(ROW()-1,COLUMN(A:A))))</f>
        <v>10</v>
      </c>
      <c r="K6727" s="6">
        <f ca="1">Table1[[#This Row],[Netto loon]]-Table1[[#This Row],[Netto vorige schijf]]</f>
        <v>4.4499999999970896</v>
      </c>
      <c r="L6727" s="2">
        <f ca="1">(Table1[[#This Row],[Bruto tov vorige schijf]]-Table1[[#This Row],[Netto tov vorige schijf]])/MAX(Table1[[#This Row],[Bruto tov vorige schijf]],1)</f>
        <v>0.55500000000029104</v>
      </c>
    </row>
    <row r="6728" spans="1:12" x14ac:dyDescent="0.25">
      <c r="A6728" s="14">
        <v>75101</v>
      </c>
      <c r="B6728" s="6">
        <f>LoonHeffing2020(Table1[[#This Row],[Belastbaar loon]])</f>
        <v>28851.273000000001</v>
      </c>
      <c r="C6728" s="6">
        <f>AlgemeneHeffingsKorting2020(Table1[[#This Row],[Belastbaar loon]])</f>
        <v>0</v>
      </c>
      <c r="D6728" s="14">
        <f>ArbeidsKorting2020(Table1[[#This Row],[Belastbaar loon]])</f>
        <v>1410.18</v>
      </c>
      <c r="E6728" s="14">
        <f>MAX(Table1[[#This Row],[Loonheffing]]-Table1[[#This Row],[Algemene Heffingskorting]]-Table1[[#This Row],[Arbeidskorting]],0)</f>
        <v>27441.093000000001</v>
      </c>
      <c r="F6728" s="6">
        <f>Table1[[#This Row],[Belastbaar loon]]-Table1[[#This Row],[Belasting]]</f>
        <v>47659.906999999999</v>
      </c>
      <c r="G6728" s="2">
        <f>(Table1[[#This Row],[Belastbaar loon]]-Table1[[#This Row],[Netto loon]])/Table1[[#This Row],[Belastbaar loon]]</f>
        <v>0.36538918256747582</v>
      </c>
      <c r="H6728" s="14">
        <f t="shared" ca="1" si="99"/>
        <v>27435.543000000001</v>
      </c>
      <c r="I6728" s="14">
        <f ca="1">IF(ROW()=2, Table1[[#This Row],[Netto loon]], INDIRECT(ADDRESS(ROW()-1,COLUMN(F:F))))</f>
        <v>47655.456999999995</v>
      </c>
      <c r="J6728" s="6">
        <f ca="1">IF(ROW()=2, 0, Table1[[#This Row],[Belastbaar loon]]-INDIRECT(ADDRESS(ROW()-1,COLUMN(A:A))))</f>
        <v>10</v>
      </c>
      <c r="K6728" s="6">
        <f ca="1">Table1[[#This Row],[Netto loon]]-Table1[[#This Row],[Netto vorige schijf]]</f>
        <v>4.4500000000043656</v>
      </c>
      <c r="L6728" s="2">
        <f ca="1">(Table1[[#This Row],[Bruto tov vorige schijf]]-Table1[[#This Row],[Netto tov vorige schijf]])/MAX(Table1[[#This Row],[Bruto tov vorige schijf]],1)</f>
        <v>0.5549999999995634</v>
      </c>
    </row>
    <row r="6729" spans="1:12" x14ac:dyDescent="0.25">
      <c r="A6729" s="14">
        <v>75111</v>
      </c>
      <c r="B6729" s="6">
        <f>LoonHeffing2020(Table1[[#This Row],[Belastbaar loon]])</f>
        <v>28856.222999999998</v>
      </c>
      <c r="C6729" s="6">
        <f>AlgemeneHeffingsKorting2020(Table1[[#This Row],[Belastbaar loon]])</f>
        <v>0</v>
      </c>
      <c r="D6729" s="14">
        <f>ArbeidsKorting2020(Table1[[#This Row],[Belastbaar loon]])</f>
        <v>1409.5800000000002</v>
      </c>
      <c r="E6729" s="14">
        <f>MAX(Table1[[#This Row],[Loonheffing]]-Table1[[#This Row],[Algemene Heffingskorting]]-Table1[[#This Row],[Arbeidskorting]],0)</f>
        <v>27446.642999999996</v>
      </c>
      <c r="F6729" s="6">
        <f>Table1[[#This Row],[Belastbaar loon]]-Table1[[#This Row],[Belasting]]</f>
        <v>47664.357000000004</v>
      </c>
      <c r="G6729" s="2">
        <f>(Table1[[#This Row],[Belastbaar loon]]-Table1[[#This Row],[Netto loon]])/Table1[[#This Row],[Belastbaar loon]]</f>
        <v>0.36541442664856011</v>
      </c>
      <c r="H6729" s="14">
        <f t="shared" ca="1" si="99"/>
        <v>27441.093000000001</v>
      </c>
      <c r="I6729" s="14">
        <f ca="1">IF(ROW()=2, Table1[[#This Row],[Netto loon]], INDIRECT(ADDRESS(ROW()-1,COLUMN(F:F))))</f>
        <v>47659.906999999999</v>
      </c>
      <c r="J6729" s="6">
        <f ca="1">IF(ROW()=2, 0, Table1[[#This Row],[Belastbaar loon]]-INDIRECT(ADDRESS(ROW()-1,COLUMN(A:A))))</f>
        <v>10</v>
      </c>
      <c r="K6729" s="6">
        <f ca="1">Table1[[#This Row],[Netto loon]]-Table1[[#This Row],[Netto vorige schijf]]</f>
        <v>4.4500000000043656</v>
      </c>
      <c r="L6729" s="2">
        <f ca="1">(Table1[[#This Row],[Bruto tov vorige schijf]]-Table1[[#This Row],[Netto tov vorige schijf]])/MAX(Table1[[#This Row],[Bruto tov vorige schijf]],1)</f>
        <v>0.5549999999995634</v>
      </c>
    </row>
    <row r="6730" spans="1:12" x14ac:dyDescent="0.25">
      <c r="A6730" s="14">
        <v>75121</v>
      </c>
      <c r="B6730" s="6">
        <f>LoonHeffing2020(Table1[[#This Row],[Belastbaar loon]])</f>
        <v>28861.172999999999</v>
      </c>
      <c r="C6730" s="6">
        <f>AlgemeneHeffingsKorting2020(Table1[[#This Row],[Belastbaar loon]])</f>
        <v>0</v>
      </c>
      <c r="D6730" s="14">
        <f>ArbeidsKorting2020(Table1[[#This Row],[Belastbaar loon]])</f>
        <v>1408.98</v>
      </c>
      <c r="E6730" s="14">
        <f>MAX(Table1[[#This Row],[Loonheffing]]-Table1[[#This Row],[Algemene Heffingskorting]]-Table1[[#This Row],[Arbeidskorting]],0)</f>
        <v>27452.192999999999</v>
      </c>
      <c r="F6730" s="6">
        <f>Table1[[#This Row],[Belastbaar loon]]-Table1[[#This Row],[Belasting]]</f>
        <v>47668.807000000001</v>
      </c>
      <c r="G6730" s="2">
        <f>(Table1[[#This Row],[Belastbaar loon]]-Table1[[#This Row],[Netto loon]])/Table1[[#This Row],[Belastbaar loon]]</f>
        <v>0.36543966400873257</v>
      </c>
      <c r="H6730" s="14">
        <f t="shared" ca="1" si="99"/>
        <v>27446.642999999996</v>
      </c>
      <c r="I6730" s="14">
        <f ca="1">IF(ROW()=2, Table1[[#This Row],[Netto loon]], INDIRECT(ADDRESS(ROW()-1,COLUMN(F:F))))</f>
        <v>47664.357000000004</v>
      </c>
      <c r="J6730" s="6">
        <f ca="1">IF(ROW()=2, 0, Table1[[#This Row],[Belastbaar loon]]-INDIRECT(ADDRESS(ROW()-1,COLUMN(A:A))))</f>
        <v>10</v>
      </c>
      <c r="K6730" s="6">
        <f ca="1">Table1[[#This Row],[Netto loon]]-Table1[[#This Row],[Netto vorige schijf]]</f>
        <v>4.4499999999970896</v>
      </c>
      <c r="L6730" s="2">
        <f ca="1">(Table1[[#This Row],[Bruto tov vorige schijf]]-Table1[[#This Row],[Netto tov vorige schijf]])/MAX(Table1[[#This Row],[Bruto tov vorige schijf]],1)</f>
        <v>0.55500000000029104</v>
      </c>
    </row>
    <row r="6731" spans="1:12" x14ac:dyDescent="0.25">
      <c r="A6731" s="14">
        <v>75131</v>
      </c>
      <c r="B6731" s="6">
        <f>LoonHeffing2020(Table1[[#This Row],[Belastbaar loon]])</f>
        <v>28866.123</v>
      </c>
      <c r="C6731" s="6">
        <f>AlgemeneHeffingsKorting2020(Table1[[#This Row],[Belastbaar loon]])</f>
        <v>0</v>
      </c>
      <c r="D6731" s="14">
        <f>ArbeidsKorting2020(Table1[[#This Row],[Belastbaar loon]])</f>
        <v>1408.38</v>
      </c>
      <c r="E6731" s="14">
        <f>MAX(Table1[[#This Row],[Loonheffing]]-Table1[[#This Row],[Algemene Heffingskorting]]-Table1[[#This Row],[Arbeidskorting]],0)</f>
        <v>27457.742999999999</v>
      </c>
      <c r="F6731" s="6">
        <f>Table1[[#This Row],[Belastbaar loon]]-Table1[[#This Row],[Belasting]]</f>
        <v>47673.256999999998</v>
      </c>
      <c r="G6731" s="2">
        <f>(Table1[[#This Row],[Belastbaar loon]]-Table1[[#This Row],[Netto loon]])/Table1[[#This Row],[Belastbaar loon]]</f>
        <v>0.36546489465067683</v>
      </c>
      <c r="H6731" s="14">
        <f t="shared" ca="1" si="99"/>
        <v>27452.192999999999</v>
      </c>
      <c r="I6731" s="14">
        <f ca="1">IF(ROW()=2, Table1[[#This Row],[Netto loon]], INDIRECT(ADDRESS(ROW()-1,COLUMN(F:F))))</f>
        <v>47668.807000000001</v>
      </c>
      <c r="J6731" s="6">
        <f ca="1">IF(ROW()=2, 0, Table1[[#This Row],[Belastbaar loon]]-INDIRECT(ADDRESS(ROW()-1,COLUMN(A:A))))</f>
        <v>10</v>
      </c>
      <c r="K6731" s="6">
        <f ca="1">Table1[[#This Row],[Netto loon]]-Table1[[#This Row],[Netto vorige schijf]]</f>
        <v>4.4499999999970896</v>
      </c>
      <c r="L6731" s="2">
        <f ca="1">(Table1[[#This Row],[Bruto tov vorige schijf]]-Table1[[#This Row],[Netto tov vorige schijf]])/MAX(Table1[[#This Row],[Bruto tov vorige schijf]],1)</f>
        <v>0.55500000000029104</v>
      </c>
    </row>
    <row r="6732" spans="1:12" x14ac:dyDescent="0.25">
      <c r="A6732" s="14">
        <v>75141</v>
      </c>
      <c r="B6732" s="6">
        <f>LoonHeffing2020(Table1[[#This Row],[Belastbaar loon]])</f>
        <v>28871.073</v>
      </c>
      <c r="C6732" s="6">
        <f>AlgemeneHeffingsKorting2020(Table1[[#This Row],[Belastbaar loon]])</f>
        <v>0</v>
      </c>
      <c r="D6732" s="14">
        <f>ArbeidsKorting2020(Table1[[#This Row],[Belastbaar loon]])</f>
        <v>1407.7800000000002</v>
      </c>
      <c r="E6732" s="14">
        <f>MAX(Table1[[#This Row],[Loonheffing]]-Table1[[#This Row],[Algemene Heffingskorting]]-Table1[[#This Row],[Arbeidskorting]],0)</f>
        <v>27463.293000000001</v>
      </c>
      <c r="F6732" s="6">
        <f>Table1[[#This Row],[Belastbaar loon]]-Table1[[#This Row],[Belasting]]</f>
        <v>47677.706999999995</v>
      </c>
      <c r="G6732" s="2">
        <f>(Table1[[#This Row],[Belastbaar loon]]-Table1[[#This Row],[Netto loon]])/Table1[[#This Row],[Belastbaar loon]]</f>
        <v>0.36549011857707514</v>
      </c>
      <c r="H6732" s="14">
        <f t="shared" ca="1" si="99"/>
        <v>27457.742999999999</v>
      </c>
      <c r="I6732" s="14">
        <f ca="1">IF(ROW()=2, Table1[[#This Row],[Netto loon]], INDIRECT(ADDRESS(ROW()-1,COLUMN(F:F))))</f>
        <v>47673.256999999998</v>
      </c>
      <c r="J6732" s="6">
        <f ca="1">IF(ROW()=2, 0, Table1[[#This Row],[Belastbaar loon]]-INDIRECT(ADDRESS(ROW()-1,COLUMN(A:A))))</f>
        <v>10</v>
      </c>
      <c r="K6732" s="6">
        <f ca="1">Table1[[#This Row],[Netto loon]]-Table1[[#This Row],[Netto vorige schijf]]</f>
        <v>4.4499999999970896</v>
      </c>
      <c r="L6732" s="2">
        <f ca="1">(Table1[[#This Row],[Bruto tov vorige schijf]]-Table1[[#This Row],[Netto tov vorige schijf]])/MAX(Table1[[#This Row],[Bruto tov vorige schijf]],1)</f>
        <v>0.55500000000029104</v>
      </c>
    </row>
    <row r="6733" spans="1:12" x14ac:dyDescent="0.25">
      <c r="A6733" s="14">
        <v>75151</v>
      </c>
      <c r="B6733" s="6">
        <f>LoonHeffing2020(Table1[[#This Row],[Belastbaar loon]])</f>
        <v>28876.023000000001</v>
      </c>
      <c r="C6733" s="6">
        <f>AlgemeneHeffingsKorting2020(Table1[[#This Row],[Belastbaar loon]])</f>
        <v>0</v>
      </c>
      <c r="D6733" s="14">
        <f>ArbeidsKorting2020(Table1[[#This Row],[Belastbaar loon]])</f>
        <v>1407.18</v>
      </c>
      <c r="E6733" s="14">
        <f>MAX(Table1[[#This Row],[Loonheffing]]-Table1[[#This Row],[Algemene Heffingskorting]]-Table1[[#This Row],[Arbeidskorting]],0)</f>
        <v>27468.843000000001</v>
      </c>
      <c r="F6733" s="6">
        <f>Table1[[#This Row],[Belastbaar loon]]-Table1[[#This Row],[Belasting]]</f>
        <v>47682.156999999999</v>
      </c>
      <c r="G6733" s="2">
        <f>(Table1[[#This Row],[Belastbaar loon]]-Table1[[#This Row],[Netto loon]])/Table1[[#This Row],[Belastbaar loon]]</f>
        <v>0.36551533579060824</v>
      </c>
      <c r="H6733" s="14">
        <f t="shared" ca="1" si="99"/>
        <v>27463.293000000001</v>
      </c>
      <c r="I6733" s="14">
        <f ca="1">IF(ROW()=2, Table1[[#This Row],[Netto loon]], INDIRECT(ADDRESS(ROW()-1,COLUMN(F:F))))</f>
        <v>47677.706999999995</v>
      </c>
      <c r="J6733" s="6">
        <f ca="1">IF(ROW()=2, 0, Table1[[#This Row],[Belastbaar loon]]-INDIRECT(ADDRESS(ROW()-1,COLUMN(A:A))))</f>
        <v>10</v>
      </c>
      <c r="K6733" s="6">
        <f ca="1">Table1[[#This Row],[Netto loon]]-Table1[[#This Row],[Netto vorige schijf]]</f>
        <v>4.4500000000043656</v>
      </c>
      <c r="L6733" s="2">
        <f ca="1">(Table1[[#This Row],[Bruto tov vorige schijf]]-Table1[[#This Row],[Netto tov vorige schijf]])/MAX(Table1[[#This Row],[Bruto tov vorige schijf]],1)</f>
        <v>0.5549999999995634</v>
      </c>
    </row>
    <row r="6734" spans="1:12" x14ac:dyDescent="0.25">
      <c r="A6734" s="14">
        <v>75161</v>
      </c>
      <c r="B6734" s="6">
        <f>LoonHeffing2020(Table1[[#This Row],[Belastbaar loon]])</f>
        <v>28880.972999999998</v>
      </c>
      <c r="C6734" s="6">
        <f>AlgemeneHeffingsKorting2020(Table1[[#This Row],[Belastbaar loon]])</f>
        <v>0</v>
      </c>
      <c r="D6734" s="14">
        <f>ArbeidsKorting2020(Table1[[#This Row],[Belastbaar loon]])</f>
        <v>1406.5800000000002</v>
      </c>
      <c r="E6734" s="14">
        <f>MAX(Table1[[#This Row],[Loonheffing]]-Table1[[#This Row],[Algemene Heffingskorting]]-Table1[[#This Row],[Arbeidskorting]],0)</f>
        <v>27474.392999999996</v>
      </c>
      <c r="F6734" s="6">
        <f>Table1[[#This Row],[Belastbaar loon]]-Table1[[#This Row],[Belasting]]</f>
        <v>47686.607000000004</v>
      </c>
      <c r="G6734" s="2">
        <f>(Table1[[#This Row],[Belastbaar loon]]-Table1[[#This Row],[Netto loon]])/Table1[[#This Row],[Belastbaar loon]]</f>
        <v>0.3655405462939556</v>
      </c>
      <c r="H6734" s="14">
        <f t="shared" ca="1" si="99"/>
        <v>27468.843000000001</v>
      </c>
      <c r="I6734" s="14">
        <f ca="1">IF(ROW()=2, Table1[[#This Row],[Netto loon]], INDIRECT(ADDRESS(ROW()-1,COLUMN(F:F))))</f>
        <v>47682.156999999999</v>
      </c>
      <c r="J6734" s="6">
        <f ca="1">IF(ROW()=2, 0, Table1[[#This Row],[Belastbaar loon]]-INDIRECT(ADDRESS(ROW()-1,COLUMN(A:A))))</f>
        <v>10</v>
      </c>
      <c r="K6734" s="6">
        <f ca="1">Table1[[#This Row],[Netto loon]]-Table1[[#This Row],[Netto vorige schijf]]</f>
        <v>4.4500000000043656</v>
      </c>
      <c r="L6734" s="2">
        <f ca="1">(Table1[[#This Row],[Bruto tov vorige schijf]]-Table1[[#This Row],[Netto tov vorige schijf]])/MAX(Table1[[#This Row],[Bruto tov vorige schijf]],1)</f>
        <v>0.5549999999995634</v>
      </c>
    </row>
    <row r="6735" spans="1:12" x14ac:dyDescent="0.25">
      <c r="A6735" s="14">
        <v>75171</v>
      </c>
      <c r="B6735" s="6">
        <f>LoonHeffing2020(Table1[[#This Row],[Belastbaar loon]])</f>
        <v>28885.922999999999</v>
      </c>
      <c r="C6735" s="6">
        <f>AlgemeneHeffingsKorting2020(Table1[[#This Row],[Belastbaar loon]])</f>
        <v>0</v>
      </c>
      <c r="D6735" s="14">
        <f>ArbeidsKorting2020(Table1[[#This Row],[Belastbaar loon]])</f>
        <v>1405.98</v>
      </c>
      <c r="E6735" s="14">
        <f>MAX(Table1[[#This Row],[Loonheffing]]-Table1[[#This Row],[Algemene Heffingskorting]]-Table1[[#This Row],[Arbeidskorting]],0)</f>
        <v>27479.942999999999</v>
      </c>
      <c r="F6735" s="6">
        <f>Table1[[#This Row],[Belastbaar loon]]-Table1[[#This Row],[Belasting]]</f>
        <v>47691.057000000001</v>
      </c>
      <c r="G6735" s="2">
        <f>(Table1[[#This Row],[Belastbaar loon]]-Table1[[#This Row],[Netto loon]])/Table1[[#This Row],[Belastbaar loon]]</f>
        <v>0.36556575008979525</v>
      </c>
      <c r="H6735" s="14">
        <f t="shared" ca="1" si="99"/>
        <v>27474.392999999996</v>
      </c>
      <c r="I6735" s="14">
        <f ca="1">IF(ROW()=2, Table1[[#This Row],[Netto loon]], INDIRECT(ADDRESS(ROW()-1,COLUMN(F:F))))</f>
        <v>47686.607000000004</v>
      </c>
      <c r="J6735" s="6">
        <f ca="1">IF(ROW()=2, 0, Table1[[#This Row],[Belastbaar loon]]-INDIRECT(ADDRESS(ROW()-1,COLUMN(A:A))))</f>
        <v>10</v>
      </c>
      <c r="K6735" s="6">
        <f ca="1">Table1[[#This Row],[Netto loon]]-Table1[[#This Row],[Netto vorige schijf]]</f>
        <v>4.4499999999970896</v>
      </c>
      <c r="L6735" s="2">
        <f ca="1">(Table1[[#This Row],[Bruto tov vorige schijf]]-Table1[[#This Row],[Netto tov vorige schijf]])/MAX(Table1[[#This Row],[Bruto tov vorige schijf]],1)</f>
        <v>0.55500000000029104</v>
      </c>
    </row>
    <row r="6736" spans="1:12" x14ac:dyDescent="0.25">
      <c r="A6736" s="14">
        <v>75181</v>
      </c>
      <c r="B6736" s="6">
        <f>LoonHeffing2020(Table1[[#This Row],[Belastbaar loon]])</f>
        <v>28890.873</v>
      </c>
      <c r="C6736" s="6">
        <f>AlgemeneHeffingsKorting2020(Table1[[#This Row],[Belastbaar loon]])</f>
        <v>0</v>
      </c>
      <c r="D6736" s="14">
        <f>ArbeidsKorting2020(Table1[[#This Row],[Belastbaar loon]])</f>
        <v>1405.38</v>
      </c>
      <c r="E6736" s="14">
        <f>MAX(Table1[[#This Row],[Loonheffing]]-Table1[[#This Row],[Algemene Heffingskorting]]-Table1[[#This Row],[Arbeidskorting]],0)</f>
        <v>27485.492999999999</v>
      </c>
      <c r="F6736" s="6">
        <f>Table1[[#This Row],[Belastbaar loon]]-Table1[[#This Row],[Belasting]]</f>
        <v>47695.506999999998</v>
      </c>
      <c r="G6736" s="2">
        <f>(Table1[[#This Row],[Belastbaar loon]]-Table1[[#This Row],[Netto loon]])/Table1[[#This Row],[Belastbaar loon]]</f>
        <v>0.3655909471808037</v>
      </c>
      <c r="H6736" s="14">
        <f t="shared" ca="1" si="99"/>
        <v>27479.942999999999</v>
      </c>
      <c r="I6736" s="14">
        <f ca="1">IF(ROW()=2, Table1[[#This Row],[Netto loon]], INDIRECT(ADDRESS(ROW()-1,COLUMN(F:F))))</f>
        <v>47691.057000000001</v>
      </c>
      <c r="J6736" s="6">
        <f ca="1">IF(ROW()=2, 0, Table1[[#This Row],[Belastbaar loon]]-INDIRECT(ADDRESS(ROW()-1,COLUMN(A:A))))</f>
        <v>10</v>
      </c>
      <c r="K6736" s="6">
        <f ca="1">Table1[[#This Row],[Netto loon]]-Table1[[#This Row],[Netto vorige schijf]]</f>
        <v>4.4499999999970896</v>
      </c>
      <c r="L6736" s="2">
        <f ca="1">(Table1[[#This Row],[Bruto tov vorige schijf]]-Table1[[#This Row],[Netto tov vorige schijf]])/MAX(Table1[[#This Row],[Bruto tov vorige schijf]],1)</f>
        <v>0.55500000000029104</v>
      </c>
    </row>
    <row r="6737" spans="1:12" x14ac:dyDescent="0.25">
      <c r="A6737" s="14">
        <v>75191</v>
      </c>
      <c r="B6737" s="6">
        <f>LoonHeffing2020(Table1[[#This Row],[Belastbaar loon]])</f>
        <v>28895.823</v>
      </c>
      <c r="C6737" s="6">
        <f>AlgemeneHeffingsKorting2020(Table1[[#This Row],[Belastbaar loon]])</f>
        <v>0</v>
      </c>
      <c r="D6737" s="14">
        <f>ArbeidsKorting2020(Table1[[#This Row],[Belastbaar loon]])</f>
        <v>1404.7800000000002</v>
      </c>
      <c r="E6737" s="14">
        <f>MAX(Table1[[#This Row],[Loonheffing]]-Table1[[#This Row],[Algemene Heffingskorting]]-Table1[[#This Row],[Arbeidskorting]],0)</f>
        <v>27491.043000000001</v>
      </c>
      <c r="F6737" s="6">
        <f>Table1[[#This Row],[Belastbaar loon]]-Table1[[#This Row],[Belasting]]</f>
        <v>47699.956999999995</v>
      </c>
      <c r="G6737" s="2">
        <f>(Table1[[#This Row],[Belastbaar loon]]-Table1[[#This Row],[Netto loon]])/Table1[[#This Row],[Belastbaar loon]]</f>
        <v>0.365616137569656</v>
      </c>
      <c r="H6737" s="14">
        <f t="shared" ca="1" si="99"/>
        <v>27485.492999999999</v>
      </c>
      <c r="I6737" s="14">
        <f ca="1">IF(ROW()=2, Table1[[#This Row],[Netto loon]], INDIRECT(ADDRESS(ROW()-1,COLUMN(F:F))))</f>
        <v>47695.506999999998</v>
      </c>
      <c r="J6737" s="6">
        <f ca="1">IF(ROW()=2, 0, Table1[[#This Row],[Belastbaar loon]]-INDIRECT(ADDRESS(ROW()-1,COLUMN(A:A))))</f>
        <v>10</v>
      </c>
      <c r="K6737" s="6">
        <f ca="1">Table1[[#This Row],[Netto loon]]-Table1[[#This Row],[Netto vorige schijf]]</f>
        <v>4.4499999999970896</v>
      </c>
      <c r="L6737" s="2">
        <f ca="1">(Table1[[#This Row],[Bruto tov vorige schijf]]-Table1[[#This Row],[Netto tov vorige schijf]])/MAX(Table1[[#This Row],[Bruto tov vorige schijf]],1)</f>
        <v>0.55500000000029104</v>
      </c>
    </row>
    <row r="6738" spans="1:12" x14ac:dyDescent="0.25">
      <c r="A6738" s="14">
        <v>75201</v>
      </c>
      <c r="B6738" s="6">
        <f>LoonHeffing2020(Table1[[#This Row],[Belastbaar loon]])</f>
        <v>28900.773000000001</v>
      </c>
      <c r="C6738" s="6">
        <f>AlgemeneHeffingsKorting2020(Table1[[#This Row],[Belastbaar loon]])</f>
        <v>0</v>
      </c>
      <c r="D6738" s="14">
        <f>ArbeidsKorting2020(Table1[[#This Row],[Belastbaar loon]])</f>
        <v>1404.18</v>
      </c>
      <c r="E6738" s="14">
        <f>MAX(Table1[[#This Row],[Loonheffing]]-Table1[[#This Row],[Algemene Heffingskorting]]-Table1[[#This Row],[Arbeidskorting]],0)</f>
        <v>27496.593000000001</v>
      </c>
      <c r="F6738" s="6">
        <f>Table1[[#This Row],[Belastbaar loon]]-Table1[[#This Row],[Belasting]]</f>
        <v>47704.406999999999</v>
      </c>
      <c r="G6738" s="2">
        <f>(Table1[[#This Row],[Belastbaar loon]]-Table1[[#This Row],[Netto loon]])/Table1[[#This Row],[Belastbaar loon]]</f>
        <v>0.36564132125902582</v>
      </c>
      <c r="H6738" s="14">
        <f t="shared" ca="1" si="99"/>
        <v>27491.043000000001</v>
      </c>
      <c r="I6738" s="14">
        <f ca="1">IF(ROW()=2, Table1[[#This Row],[Netto loon]], INDIRECT(ADDRESS(ROW()-1,COLUMN(F:F))))</f>
        <v>47699.956999999995</v>
      </c>
      <c r="J6738" s="6">
        <f ca="1">IF(ROW()=2, 0, Table1[[#This Row],[Belastbaar loon]]-INDIRECT(ADDRESS(ROW()-1,COLUMN(A:A))))</f>
        <v>10</v>
      </c>
      <c r="K6738" s="6">
        <f ca="1">Table1[[#This Row],[Netto loon]]-Table1[[#This Row],[Netto vorige schijf]]</f>
        <v>4.4500000000043656</v>
      </c>
      <c r="L6738" s="2">
        <f ca="1">(Table1[[#This Row],[Bruto tov vorige schijf]]-Table1[[#This Row],[Netto tov vorige schijf]])/MAX(Table1[[#This Row],[Bruto tov vorige schijf]],1)</f>
        <v>0.5549999999995634</v>
      </c>
    </row>
    <row r="6739" spans="1:12" x14ac:dyDescent="0.25">
      <c r="A6739" s="14">
        <v>75211</v>
      </c>
      <c r="B6739" s="6">
        <f>LoonHeffing2020(Table1[[#This Row],[Belastbaar loon]])</f>
        <v>28905.722999999998</v>
      </c>
      <c r="C6739" s="6">
        <f>AlgemeneHeffingsKorting2020(Table1[[#This Row],[Belastbaar loon]])</f>
        <v>0</v>
      </c>
      <c r="D6739" s="14">
        <f>ArbeidsKorting2020(Table1[[#This Row],[Belastbaar loon]])</f>
        <v>1403.5800000000002</v>
      </c>
      <c r="E6739" s="14">
        <f>MAX(Table1[[#This Row],[Loonheffing]]-Table1[[#This Row],[Algemene Heffingskorting]]-Table1[[#This Row],[Arbeidskorting]],0)</f>
        <v>27502.142999999996</v>
      </c>
      <c r="F6739" s="6">
        <f>Table1[[#This Row],[Belastbaar loon]]-Table1[[#This Row],[Belasting]]</f>
        <v>47708.857000000004</v>
      </c>
      <c r="G6739" s="2">
        <f>(Table1[[#This Row],[Belastbaar loon]]-Table1[[#This Row],[Netto loon]])/Table1[[#This Row],[Belastbaar loon]]</f>
        <v>0.36566649825158548</v>
      </c>
      <c r="H6739" s="14">
        <f t="shared" ca="1" si="99"/>
        <v>27496.593000000001</v>
      </c>
      <c r="I6739" s="14">
        <f ca="1">IF(ROW()=2, Table1[[#This Row],[Netto loon]], INDIRECT(ADDRESS(ROW()-1,COLUMN(F:F))))</f>
        <v>47704.406999999999</v>
      </c>
      <c r="J6739" s="6">
        <f ca="1">IF(ROW()=2, 0, Table1[[#This Row],[Belastbaar loon]]-INDIRECT(ADDRESS(ROW()-1,COLUMN(A:A))))</f>
        <v>10</v>
      </c>
      <c r="K6739" s="6">
        <f ca="1">Table1[[#This Row],[Netto loon]]-Table1[[#This Row],[Netto vorige schijf]]</f>
        <v>4.4500000000043656</v>
      </c>
      <c r="L6739" s="2">
        <f ca="1">(Table1[[#This Row],[Bruto tov vorige schijf]]-Table1[[#This Row],[Netto tov vorige schijf]])/MAX(Table1[[#This Row],[Bruto tov vorige schijf]],1)</f>
        <v>0.5549999999995634</v>
      </c>
    </row>
    <row r="6740" spans="1:12" x14ac:dyDescent="0.25">
      <c r="A6740" s="14">
        <v>75221</v>
      </c>
      <c r="B6740" s="6">
        <f>LoonHeffing2020(Table1[[#This Row],[Belastbaar loon]])</f>
        <v>28910.672999999999</v>
      </c>
      <c r="C6740" s="6">
        <f>AlgemeneHeffingsKorting2020(Table1[[#This Row],[Belastbaar loon]])</f>
        <v>0</v>
      </c>
      <c r="D6740" s="14">
        <f>ArbeidsKorting2020(Table1[[#This Row],[Belastbaar loon]])</f>
        <v>1402.98</v>
      </c>
      <c r="E6740" s="14">
        <f>MAX(Table1[[#This Row],[Loonheffing]]-Table1[[#This Row],[Algemene Heffingskorting]]-Table1[[#This Row],[Arbeidskorting]],0)</f>
        <v>27507.692999999999</v>
      </c>
      <c r="F6740" s="6">
        <f>Table1[[#This Row],[Belastbaar loon]]-Table1[[#This Row],[Belasting]]</f>
        <v>47713.307000000001</v>
      </c>
      <c r="G6740" s="2">
        <f>(Table1[[#This Row],[Belastbaar loon]]-Table1[[#This Row],[Netto loon]])/Table1[[#This Row],[Belastbaar loon]]</f>
        <v>0.36569166855000595</v>
      </c>
      <c r="H6740" s="14">
        <f t="shared" ca="1" si="99"/>
        <v>27502.142999999996</v>
      </c>
      <c r="I6740" s="14">
        <f ca="1">IF(ROW()=2, Table1[[#This Row],[Netto loon]], INDIRECT(ADDRESS(ROW()-1,COLUMN(F:F))))</f>
        <v>47708.857000000004</v>
      </c>
      <c r="J6740" s="6">
        <f ca="1">IF(ROW()=2, 0, Table1[[#This Row],[Belastbaar loon]]-INDIRECT(ADDRESS(ROW()-1,COLUMN(A:A))))</f>
        <v>10</v>
      </c>
      <c r="K6740" s="6">
        <f ca="1">Table1[[#This Row],[Netto loon]]-Table1[[#This Row],[Netto vorige schijf]]</f>
        <v>4.4499999999970896</v>
      </c>
      <c r="L6740" s="2">
        <f ca="1">(Table1[[#This Row],[Bruto tov vorige schijf]]-Table1[[#This Row],[Netto tov vorige schijf]])/MAX(Table1[[#This Row],[Bruto tov vorige schijf]],1)</f>
        <v>0.55500000000029104</v>
      </c>
    </row>
    <row r="6741" spans="1:12" x14ac:dyDescent="0.25">
      <c r="A6741" s="14">
        <v>75231</v>
      </c>
      <c r="B6741" s="6">
        <f>LoonHeffing2020(Table1[[#This Row],[Belastbaar loon]])</f>
        <v>28915.623</v>
      </c>
      <c r="C6741" s="6">
        <f>AlgemeneHeffingsKorting2020(Table1[[#This Row],[Belastbaar loon]])</f>
        <v>0</v>
      </c>
      <c r="D6741" s="14">
        <f>ArbeidsKorting2020(Table1[[#This Row],[Belastbaar loon]])</f>
        <v>1402.38</v>
      </c>
      <c r="E6741" s="14">
        <f>MAX(Table1[[#This Row],[Loonheffing]]-Table1[[#This Row],[Algemene Heffingskorting]]-Table1[[#This Row],[Arbeidskorting]],0)</f>
        <v>27513.242999999999</v>
      </c>
      <c r="F6741" s="6">
        <f>Table1[[#This Row],[Belastbaar loon]]-Table1[[#This Row],[Belasting]]</f>
        <v>47717.756999999998</v>
      </c>
      <c r="G6741" s="2">
        <f>(Table1[[#This Row],[Belastbaar loon]]-Table1[[#This Row],[Netto loon]])/Table1[[#This Row],[Belastbaar loon]]</f>
        <v>0.36571683215695661</v>
      </c>
      <c r="H6741" s="14">
        <f t="shared" ca="1" si="99"/>
        <v>27507.692999999999</v>
      </c>
      <c r="I6741" s="14">
        <f ca="1">IF(ROW()=2, Table1[[#This Row],[Netto loon]], INDIRECT(ADDRESS(ROW()-1,COLUMN(F:F))))</f>
        <v>47713.307000000001</v>
      </c>
      <c r="J6741" s="6">
        <f ca="1">IF(ROW()=2, 0, Table1[[#This Row],[Belastbaar loon]]-INDIRECT(ADDRESS(ROW()-1,COLUMN(A:A))))</f>
        <v>10</v>
      </c>
      <c r="K6741" s="6">
        <f ca="1">Table1[[#This Row],[Netto loon]]-Table1[[#This Row],[Netto vorige schijf]]</f>
        <v>4.4499999999970896</v>
      </c>
      <c r="L6741" s="2">
        <f ca="1">(Table1[[#This Row],[Bruto tov vorige schijf]]-Table1[[#This Row],[Netto tov vorige schijf]])/MAX(Table1[[#This Row],[Bruto tov vorige schijf]],1)</f>
        <v>0.55500000000029104</v>
      </c>
    </row>
    <row r="6742" spans="1:12" x14ac:dyDescent="0.25">
      <c r="A6742" s="14">
        <v>75241</v>
      </c>
      <c r="B6742" s="6">
        <f>LoonHeffing2020(Table1[[#This Row],[Belastbaar loon]])</f>
        <v>28920.573</v>
      </c>
      <c r="C6742" s="6">
        <f>AlgemeneHeffingsKorting2020(Table1[[#This Row],[Belastbaar loon]])</f>
        <v>0</v>
      </c>
      <c r="D6742" s="14">
        <f>ArbeidsKorting2020(Table1[[#This Row],[Belastbaar loon]])</f>
        <v>1401.7800000000002</v>
      </c>
      <c r="E6742" s="14">
        <f>MAX(Table1[[#This Row],[Loonheffing]]-Table1[[#This Row],[Algemene Heffingskorting]]-Table1[[#This Row],[Arbeidskorting]],0)</f>
        <v>27518.793000000001</v>
      </c>
      <c r="F6742" s="6">
        <f>Table1[[#This Row],[Belastbaar loon]]-Table1[[#This Row],[Belasting]]</f>
        <v>47722.206999999995</v>
      </c>
      <c r="G6742" s="2">
        <f>(Table1[[#This Row],[Belastbaar loon]]-Table1[[#This Row],[Netto loon]])/Table1[[#This Row],[Belastbaar loon]]</f>
        <v>0.36574198907510541</v>
      </c>
      <c r="H6742" s="14">
        <f t="shared" ca="1" si="99"/>
        <v>27513.242999999999</v>
      </c>
      <c r="I6742" s="14">
        <f ca="1">IF(ROW()=2, Table1[[#This Row],[Netto loon]], INDIRECT(ADDRESS(ROW()-1,COLUMN(F:F))))</f>
        <v>47717.756999999998</v>
      </c>
      <c r="J6742" s="6">
        <f ca="1">IF(ROW()=2, 0, Table1[[#This Row],[Belastbaar loon]]-INDIRECT(ADDRESS(ROW()-1,COLUMN(A:A))))</f>
        <v>10</v>
      </c>
      <c r="K6742" s="6">
        <f ca="1">Table1[[#This Row],[Netto loon]]-Table1[[#This Row],[Netto vorige schijf]]</f>
        <v>4.4499999999970896</v>
      </c>
      <c r="L6742" s="2">
        <f ca="1">(Table1[[#This Row],[Bruto tov vorige schijf]]-Table1[[#This Row],[Netto tov vorige schijf]])/MAX(Table1[[#This Row],[Bruto tov vorige schijf]],1)</f>
        <v>0.55500000000029104</v>
      </c>
    </row>
    <row r="6743" spans="1:12" x14ac:dyDescent="0.25">
      <c r="A6743" s="14">
        <v>75251</v>
      </c>
      <c r="B6743" s="6">
        <f>LoonHeffing2020(Table1[[#This Row],[Belastbaar loon]])</f>
        <v>28925.523000000001</v>
      </c>
      <c r="C6743" s="6">
        <f>AlgemeneHeffingsKorting2020(Table1[[#This Row],[Belastbaar loon]])</f>
        <v>0</v>
      </c>
      <c r="D6743" s="14">
        <f>ArbeidsKorting2020(Table1[[#This Row],[Belastbaar loon]])</f>
        <v>1401.18</v>
      </c>
      <c r="E6743" s="14">
        <f>MAX(Table1[[#This Row],[Loonheffing]]-Table1[[#This Row],[Algemene Heffingskorting]]-Table1[[#This Row],[Arbeidskorting]],0)</f>
        <v>27524.343000000001</v>
      </c>
      <c r="F6743" s="6">
        <f>Table1[[#This Row],[Belastbaar loon]]-Table1[[#This Row],[Belasting]]</f>
        <v>47726.656999999999</v>
      </c>
      <c r="G6743" s="2">
        <f>(Table1[[#This Row],[Belastbaar loon]]-Table1[[#This Row],[Netto loon]])/Table1[[#This Row],[Belastbaar loon]]</f>
        <v>0.36576713930711885</v>
      </c>
      <c r="H6743" s="14">
        <f t="shared" ca="1" si="99"/>
        <v>27518.793000000001</v>
      </c>
      <c r="I6743" s="14">
        <f ca="1">IF(ROW()=2, Table1[[#This Row],[Netto loon]], INDIRECT(ADDRESS(ROW()-1,COLUMN(F:F))))</f>
        <v>47722.206999999995</v>
      </c>
      <c r="J6743" s="6">
        <f ca="1">IF(ROW()=2, 0, Table1[[#This Row],[Belastbaar loon]]-INDIRECT(ADDRESS(ROW()-1,COLUMN(A:A))))</f>
        <v>10</v>
      </c>
      <c r="K6743" s="6">
        <f ca="1">Table1[[#This Row],[Netto loon]]-Table1[[#This Row],[Netto vorige schijf]]</f>
        <v>4.4500000000043656</v>
      </c>
      <c r="L6743" s="2">
        <f ca="1">(Table1[[#This Row],[Bruto tov vorige schijf]]-Table1[[#This Row],[Netto tov vorige schijf]])/MAX(Table1[[#This Row],[Bruto tov vorige schijf]],1)</f>
        <v>0.5549999999995634</v>
      </c>
    </row>
    <row r="6744" spans="1:12" x14ac:dyDescent="0.25">
      <c r="A6744" s="14">
        <v>75261</v>
      </c>
      <c r="B6744" s="6">
        <f>LoonHeffing2020(Table1[[#This Row],[Belastbaar loon]])</f>
        <v>28930.472999999998</v>
      </c>
      <c r="C6744" s="6">
        <f>AlgemeneHeffingsKorting2020(Table1[[#This Row],[Belastbaar loon]])</f>
        <v>0</v>
      </c>
      <c r="D6744" s="14">
        <f>ArbeidsKorting2020(Table1[[#This Row],[Belastbaar loon]])</f>
        <v>1400.5800000000002</v>
      </c>
      <c r="E6744" s="14">
        <f>MAX(Table1[[#This Row],[Loonheffing]]-Table1[[#This Row],[Algemene Heffingskorting]]-Table1[[#This Row],[Arbeidskorting]],0)</f>
        <v>27529.892999999996</v>
      </c>
      <c r="F6744" s="6">
        <f>Table1[[#This Row],[Belastbaar loon]]-Table1[[#This Row],[Belasting]]</f>
        <v>47731.107000000004</v>
      </c>
      <c r="G6744" s="2">
        <f>(Table1[[#This Row],[Belastbaar loon]]-Table1[[#This Row],[Netto loon]])/Table1[[#This Row],[Belastbaar loon]]</f>
        <v>0.36579228285566223</v>
      </c>
      <c r="H6744" s="14">
        <f t="shared" ca="1" si="99"/>
        <v>27524.343000000001</v>
      </c>
      <c r="I6744" s="14">
        <f ca="1">IF(ROW()=2, Table1[[#This Row],[Netto loon]], INDIRECT(ADDRESS(ROW()-1,COLUMN(F:F))))</f>
        <v>47726.656999999999</v>
      </c>
      <c r="J6744" s="6">
        <f ca="1">IF(ROW()=2, 0, Table1[[#This Row],[Belastbaar loon]]-INDIRECT(ADDRESS(ROW()-1,COLUMN(A:A))))</f>
        <v>10</v>
      </c>
      <c r="K6744" s="6">
        <f ca="1">Table1[[#This Row],[Netto loon]]-Table1[[#This Row],[Netto vorige schijf]]</f>
        <v>4.4500000000043656</v>
      </c>
      <c r="L6744" s="2">
        <f ca="1">(Table1[[#This Row],[Bruto tov vorige schijf]]-Table1[[#This Row],[Netto tov vorige schijf]])/MAX(Table1[[#This Row],[Bruto tov vorige schijf]],1)</f>
        <v>0.5549999999995634</v>
      </c>
    </row>
    <row r="6745" spans="1:12" x14ac:dyDescent="0.25">
      <c r="A6745" s="14">
        <v>75271</v>
      </c>
      <c r="B6745" s="6">
        <f>LoonHeffing2020(Table1[[#This Row],[Belastbaar loon]])</f>
        <v>28935.422999999999</v>
      </c>
      <c r="C6745" s="6">
        <f>AlgemeneHeffingsKorting2020(Table1[[#This Row],[Belastbaar loon]])</f>
        <v>0</v>
      </c>
      <c r="D6745" s="14">
        <f>ArbeidsKorting2020(Table1[[#This Row],[Belastbaar loon]])</f>
        <v>1399.98</v>
      </c>
      <c r="E6745" s="14">
        <f>MAX(Table1[[#This Row],[Loonheffing]]-Table1[[#This Row],[Algemene Heffingskorting]]-Table1[[#This Row],[Arbeidskorting]],0)</f>
        <v>27535.442999999999</v>
      </c>
      <c r="F6745" s="6">
        <f>Table1[[#This Row],[Belastbaar loon]]-Table1[[#This Row],[Belasting]]</f>
        <v>47735.557000000001</v>
      </c>
      <c r="G6745" s="2">
        <f>(Table1[[#This Row],[Belastbaar loon]]-Table1[[#This Row],[Netto loon]])/Table1[[#This Row],[Belastbaar loon]]</f>
        <v>0.36581741972339943</v>
      </c>
      <c r="H6745" s="14">
        <f t="shared" ca="1" si="99"/>
        <v>27529.892999999996</v>
      </c>
      <c r="I6745" s="14">
        <f ca="1">IF(ROW()=2, Table1[[#This Row],[Netto loon]], INDIRECT(ADDRESS(ROW()-1,COLUMN(F:F))))</f>
        <v>47731.107000000004</v>
      </c>
      <c r="J6745" s="6">
        <f ca="1">IF(ROW()=2, 0, Table1[[#This Row],[Belastbaar loon]]-INDIRECT(ADDRESS(ROW()-1,COLUMN(A:A))))</f>
        <v>10</v>
      </c>
      <c r="K6745" s="6">
        <f ca="1">Table1[[#This Row],[Netto loon]]-Table1[[#This Row],[Netto vorige schijf]]</f>
        <v>4.4499999999970896</v>
      </c>
      <c r="L6745" s="2">
        <f ca="1">(Table1[[#This Row],[Bruto tov vorige schijf]]-Table1[[#This Row],[Netto tov vorige schijf]])/MAX(Table1[[#This Row],[Bruto tov vorige schijf]],1)</f>
        <v>0.55500000000029104</v>
      </c>
    </row>
    <row r="6746" spans="1:12" x14ac:dyDescent="0.25">
      <c r="A6746" s="14">
        <v>75281</v>
      </c>
      <c r="B6746" s="6">
        <f>LoonHeffing2020(Table1[[#This Row],[Belastbaar loon]])</f>
        <v>28940.373</v>
      </c>
      <c r="C6746" s="6">
        <f>AlgemeneHeffingsKorting2020(Table1[[#This Row],[Belastbaar loon]])</f>
        <v>0</v>
      </c>
      <c r="D6746" s="14">
        <f>ArbeidsKorting2020(Table1[[#This Row],[Belastbaar loon]])</f>
        <v>1399.38</v>
      </c>
      <c r="E6746" s="14">
        <f>MAX(Table1[[#This Row],[Loonheffing]]-Table1[[#This Row],[Algemene Heffingskorting]]-Table1[[#This Row],[Arbeidskorting]],0)</f>
        <v>27540.992999999999</v>
      </c>
      <c r="F6746" s="6">
        <f>Table1[[#This Row],[Belastbaar loon]]-Table1[[#This Row],[Belasting]]</f>
        <v>47740.006999999998</v>
      </c>
      <c r="G6746" s="2">
        <f>(Table1[[#This Row],[Belastbaar loon]]-Table1[[#This Row],[Netto loon]])/Table1[[#This Row],[Belastbaar loon]]</f>
        <v>0.3658425499129927</v>
      </c>
      <c r="H6746" s="14">
        <f t="shared" ref="H6746:H6809" ca="1" si="100">IF(ROW()=2, 0, INDIRECT(ADDRESS(ROW()-1,COLUMN(E:E))))</f>
        <v>27535.442999999999</v>
      </c>
      <c r="I6746" s="14">
        <f ca="1">IF(ROW()=2, Table1[[#This Row],[Netto loon]], INDIRECT(ADDRESS(ROW()-1,COLUMN(F:F))))</f>
        <v>47735.557000000001</v>
      </c>
      <c r="J6746" s="6">
        <f ca="1">IF(ROW()=2, 0, Table1[[#This Row],[Belastbaar loon]]-INDIRECT(ADDRESS(ROW()-1,COLUMN(A:A))))</f>
        <v>10</v>
      </c>
      <c r="K6746" s="6">
        <f ca="1">Table1[[#This Row],[Netto loon]]-Table1[[#This Row],[Netto vorige schijf]]</f>
        <v>4.4499999999970896</v>
      </c>
      <c r="L6746" s="2">
        <f ca="1">(Table1[[#This Row],[Bruto tov vorige schijf]]-Table1[[#This Row],[Netto tov vorige schijf]])/MAX(Table1[[#This Row],[Bruto tov vorige schijf]],1)</f>
        <v>0.55500000000029104</v>
      </c>
    </row>
    <row r="6747" spans="1:12" x14ac:dyDescent="0.25">
      <c r="A6747" s="14">
        <v>75291</v>
      </c>
      <c r="B6747" s="6">
        <f>LoonHeffing2020(Table1[[#This Row],[Belastbaar loon]])</f>
        <v>28945.323</v>
      </c>
      <c r="C6747" s="6">
        <f>AlgemeneHeffingsKorting2020(Table1[[#This Row],[Belastbaar loon]])</f>
        <v>0</v>
      </c>
      <c r="D6747" s="14">
        <f>ArbeidsKorting2020(Table1[[#This Row],[Belastbaar loon]])</f>
        <v>1398.7800000000002</v>
      </c>
      <c r="E6747" s="14">
        <f>MAX(Table1[[#This Row],[Loonheffing]]-Table1[[#This Row],[Algemene Heffingskorting]]-Table1[[#This Row],[Arbeidskorting]],0)</f>
        <v>27546.543000000001</v>
      </c>
      <c r="F6747" s="6">
        <f>Table1[[#This Row],[Belastbaar loon]]-Table1[[#This Row],[Belasting]]</f>
        <v>47744.456999999995</v>
      </c>
      <c r="G6747" s="2">
        <f>(Table1[[#This Row],[Belastbaar loon]]-Table1[[#This Row],[Netto loon]])/Table1[[#This Row],[Belastbaar loon]]</f>
        <v>0.36586767342710291</v>
      </c>
      <c r="H6747" s="14">
        <f t="shared" ca="1" si="100"/>
        <v>27540.992999999999</v>
      </c>
      <c r="I6747" s="14">
        <f ca="1">IF(ROW()=2, Table1[[#This Row],[Netto loon]], INDIRECT(ADDRESS(ROW()-1,COLUMN(F:F))))</f>
        <v>47740.006999999998</v>
      </c>
      <c r="J6747" s="6">
        <f ca="1">IF(ROW()=2, 0, Table1[[#This Row],[Belastbaar loon]]-INDIRECT(ADDRESS(ROW()-1,COLUMN(A:A))))</f>
        <v>10</v>
      </c>
      <c r="K6747" s="6">
        <f ca="1">Table1[[#This Row],[Netto loon]]-Table1[[#This Row],[Netto vorige schijf]]</f>
        <v>4.4499999999970896</v>
      </c>
      <c r="L6747" s="2">
        <f ca="1">(Table1[[#This Row],[Bruto tov vorige schijf]]-Table1[[#This Row],[Netto tov vorige schijf]])/MAX(Table1[[#This Row],[Bruto tov vorige schijf]],1)</f>
        <v>0.55500000000029104</v>
      </c>
    </row>
    <row r="6748" spans="1:12" x14ac:dyDescent="0.25">
      <c r="A6748" s="14">
        <v>75301</v>
      </c>
      <c r="B6748" s="6">
        <f>LoonHeffing2020(Table1[[#This Row],[Belastbaar loon]])</f>
        <v>28950.273000000001</v>
      </c>
      <c r="C6748" s="6">
        <f>AlgemeneHeffingsKorting2020(Table1[[#This Row],[Belastbaar loon]])</f>
        <v>0</v>
      </c>
      <c r="D6748" s="14">
        <f>ArbeidsKorting2020(Table1[[#This Row],[Belastbaar loon]])</f>
        <v>1398.18</v>
      </c>
      <c r="E6748" s="14">
        <f>MAX(Table1[[#This Row],[Loonheffing]]-Table1[[#This Row],[Algemene Heffingskorting]]-Table1[[#This Row],[Arbeidskorting]],0)</f>
        <v>27552.093000000001</v>
      </c>
      <c r="F6748" s="6">
        <f>Table1[[#This Row],[Belastbaar loon]]-Table1[[#This Row],[Belasting]]</f>
        <v>47748.906999999999</v>
      </c>
      <c r="G6748" s="2">
        <f>(Table1[[#This Row],[Belastbaar loon]]-Table1[[#This Row],[Netto loon]])/Table1[[#This Row],[Belastbaar loon]]</f>
        <v>0.36589279026838956</v>
      </c>
      <c r="H6748" s="14">
        <f t="shared" ca="1" si="100"/>
        <v>27546.543000000001</v>
      </c>
      <c r="I6748" s="14">
        <f ca="1">IF(ROW()=2, Table1[[#This Row],[Netto loon]], INDIRECT(ADDRESS(ROW()-1,COLUMN(F:F))))</f>
        <v>47744.456999999995</v>
      </c>
      <c r="J6748" s="6">
        <f ca="1">IF(ROW()=2, 0, Table1[[#This Row],[Belastbaar loon]]-INDIRECT(ADDRESS(ROW()-1,COLUMN(A:A))))</f>
        <v>10</v>
      </c>
      <c r="K6748" s="6">
        <f ca="1">Table1[[#This Row],[Netto loon]]-Table1[[#This Row],[Netto vorige schijf]]</f>
        <v>4.4500000000043656</v>
      </c>
      <c r="L6748" s="2">
        <f ca="1">(Table1[[#This Row],[Bruto tov vorige schijf]]-Table1[[#This Row],[Netto tov vorige schijf]])/MAX(Table1[[#This Row],[Bruto tov vorige schijf]],1)</f>
        <v>0.5549999999995634</v>
      </c>
    </row>
    <row r="6749" spans="1:12" x14ac:dyDescent="0.25">
      <c r="A6749" s="14">
        <v>75311</v>
      </c>
      <c r="B6749" s="6">
        <f>LoonHeffing2020(Table1[[#This Row],[Belastbaar loon]])</f>
        <v>28955.222999999998</v>
      </c>
      <c r="C6749" s="6">
        <f>AlgemeneHeffingsKorting2020(Table1[[#This Row],[Belastbaar loon]])</f>
        <v>0</v>
      </c>
      <c r="D6749" s="14">
        <f>ArbeidsKorting2020(Table1[[#This Row],[Belastbaar loon]])</f>
        <v>1397.5800000000002</v>
      </c>
      <c r="E6749" s="14">
        <f>MAX(Table1[[#This Row],[Loonheffing]]-Table1[[#This Row],[Algemene Heffingskorting]]-Table1[[#This Row],[Arbeidskorting]],0)</f>
        <v>27557.642999999996</v>
      </c>
      <c r="F6749" s="6">
        <f>Table1[[#This Row],[Belastbaar loon]]-Table1[[#This Row],[Belasting]]</f>
        <v>47753.357000000004</v>
      </c>
      <c r="G6749" s="2">
        <f>(Table1[[#This Row],[Belastbaar loon]]-Table1[[#This Row],[Netto loon]])/Table1[[#This Row],[Belastbaar loon]]</f>
        <v>0.36591790043951078</v>
      </c>
      <c r="H6749" s="14">
        <f t="shared" ca="1" si="100"/>
        <v>27552.093000000001</v>
      </c>
      <c r="I6749" s="14">
        <f ca="1">IF(ROW()=2, Table1[[#This Row],[Netto loon]], INDIRECT(ADDRESS(ROW()-1,COLUMN(F:F))))</f>
        <v>47748.906999999999</v>
      </c>
      <c r="J6749" s="6">
        <f ca="1">IF(ROW()=2, 0, Table1[[#This Row],[Belastbaar loon]]-INDIRECT(ADDRESS(ROW()-1,COLUMN(A:A))))</f>
        <v>10</v>
      </c>
      <c r="K6749" s="6">
        <f ca="1">Table1[[#This Row],[Netto loon]]-Table1[[#This Row],[Netto vorige schijf]]</f>
        <v>4.4500000000043656</v>
      </c>
      <c r="L6749" s="2">
        <f ca="1">(Table1[[#This Row],[Bruto tov vorige schijf]]-Table1[[#This Row],[Netto tov vorige schijf]])/MAX(Table1[[#This Row],[Bruto tov vorige schijf]],1)</f>
        <v>0.5549999999995634</v>
      </c>
    </row>
    <row r="6750" spans="1:12" x14ac:dyDescent="0.25">
      <c r="A6750" s="14">
        <v>75321</v>
      </c>
      <c r="B6750" s="6">
        <f>LoonHeffing2020(Table1[[#This Row],[Belastbaar loon]])</f>
        <v>28960.172999999999</v>
      </c>
      <c r="C6750" s="6">
        <f>AlgemeneHeffingsKorting2020(Table1[[#This Row],[Belastbaar loon]])</f>
        <v>0</v>
      </c>
      <c r="D6750" s="14">
        <f>ArbeidsKorting2020(Table1[[#This Row],[Belastbaar loon]])</f>
        <v>1396.98</v>
      </c>
      <c r="E6750" s="14">
        <f>MAX(Table1[[#This Row],[Loonheffing]]-Table1[[#This Row],[Algemene Heffingskorting]]-Table1[[#This Row],[Arbeidskorting]],0)</f>
        <v>27563.192999999999</v>
      </c>
      <c r="F6750" s="6">
        <f>Table1[[#This Row],[Belastbaar loon]]-Table1[[#This Row],[Belasting]]</f>
        <v>47757.807000000001</v>
      </c>
      <c r="G6750" s="2">
        <f>(Table1[[#This Row],[Belastbaar loon]]-Table1[[#This Row],[Netto loon]])/Table1[[#This Row],[Belastbaar loon]]</f>
        <v>0.3659430039431234</v>
      </c>
      <c r="H6750" s="14">
        <f t="shared" ca="1" si="100"/>
        <v>27557.642999999996</v>
      </c>
      <c r="I6750" s="14">
        <f ca="1">IF(ROW()=2, Table1[[#This Row],[Netto loon]], INDIRECT(ADDRESS(ROW()-1,COLUMN(F:F))))</f>
        <v>47753.357000000004</v>
      </c>
      <c r="J6750" s="6">
        <f ca="1">IF(ROW()=2, 0, Table1[[#This Row],[Belastbaar loon]]-INDIRECT(ADDRESS(ROW()-1,COLUMN(A:A))))</f>
        <v>10</v>
      </c>
      <c r="K6750" s="6">
        <f ca="1">Table1[[#This Row],[Netto loon]]-Table1[[#This Row],[Netto vorige schijf]]</f>
        <v>4.4499999999970896</v>
      </c>
      <c r="L6750" s="2">
        <f ca="1">(Table1[[#This Row],[Bruto tov vorige schijf]]-Table1[[#This Row],[Netto tov vorige schijf]])/MAX(Table1[[#This Row],[Bruto tov vorige schijf]],1)</f>
        <v>0.55500000000029104</v>
      </c>
    </row>
    <row r="6751" spans="1:12" x14ac:dyDescent="0.25">
      <c r="A6751" s="14">
        <v>75331</v>
      </c>
      <c r="B6751" s="6">
        <f>LoonHeffing2020(Table1[[#This Row],[Belastbaar loon]])</f>
        <v>28965.123</v>
      </c>
      <c r="C6751" s="6">
        <f>AlgemeneHeffingsKorting2020(Table1[[#This Row],[Belastbaar loon]])</f>
        <v>0</v>
      </c>
      <c r="D6751" s="14">
        <f>ArbeidsKorting2020(Table1[[#This Row],[Belastbaar loon]])</f>
        <v>1396.38</v>
      </c>
      <c r="E6751" s="14">
        <f>MAX(Table1[[#This Row],[Loonheffing]]-Table1[[#This Row],[Algemene Heffingskorting]]-Table1[[#This Row],[Arbeidskorting]],0)</f>
        <v>27568.742999999999</v>
      </c>
      <c r="F6751" s="6">
        <f>Table1[[#This Row],[Belastbaar loon]]-Table1[[#This Row],[Belasting]]</f>
        <v>47762.256999999998</v>
      </c>
      <c r="G6751" s="2">
        <f>(Table1[[#This Row],[Belastbaar loon]]-Table1[[#This Row],[Netto loon]])/Table1[[#This Row],[Belastbaar loon]]</f>
        <v>0.36596810078188263</v>
      </c>
      <c r="H6751" s="14">
        <f t="shared" ca="1" si="100"/>
        <v>27563.192999999999</v>
      </c>
      <c r="I6751" s="14">
        <f ca="1">IF(ROW()=2, Table1[[#This Row],[Netto loon]], INDIRECT(ADDRESS(ROW()-1,COLUMN(F:F))))</f>
        <v>47757.807000000001</v>
      </c>
      <c r="J6751" s="6">
        <f ca="1">IF(ROW()=2, 0, Table1[[#This Row],[Belastbaar loon]]-INDIRECT(ADDRESS(ROW()-1,COLUMN(A:A))))</f>
        <v>10</v>
      </c>
      <c r="K6751" s="6">
        <f ca="1">Table1[[#This Row],[Netto loon]]-Table1[[#This Row],[Netto vorige schijf]]</f>
        <v>4.4499999999970896</v>
      </c>
      <c r="L6751" s="2">
        <f ca="1">(Table1[[#This Row],[Bruto tov vorige schijf]]-Table1[[#This Row],[Netto tov vorige schijf]])/MAX(Table1[[#This Row],[Bruto tov vorige schijf]],1)</f>
        <v>0.55500000000029104</v>
      </c>
    </row>
    <row r="6752" spans="1:12" x14ac:dyDescent="0.25">
      <c r="A6752" s="14">
        <v>75341</v>
      </c>
      <c r="B6752" s="6">
        <f>LoonHeffing2020(Table1[[#This Row],[Belastbaar loon]])</f>
        <v>28970.073</v>
      </c>
      <c r="C6752" s="6">
        <f>AlgemeneHeffingsKorting2020(Table1[[#This Row],[Belastbaar loon]])</f>
        <v>0</v>
      </c>
      <c r="D6752" s="14">
        <f>ArbeidsKorting2020(Table1[[#This Row],[Belastbaar loon]])</f>
        <v>1395.7800000000002</v>
      </c>
      <c r="E6752" s="14">
        <f>MAX(Table1[[#This Row],[Loonheffing]]-Table1[[#This Row],[Algemene Heffingskorting]]-Table1[[#This Row],[Arbeidskorting]],0)</f>
        <v>27574.293000000001</v>
      </c>
      <c r="F6752" s="6">
        <f>Table1[[#This Row],[Belastbaar loon]]-Table1[[#This Row],[Belasting]]</f>
        <v>47766.706999999995</v>
      </c>
      <c r="G6752" s="2">
        <f>(Table1[[#This Row],[Belastbaar loon]]-Table1[[#This Row],[Netto loon]])/Table1[[#This Row],[Belastbaar loon]]</f>
        <v>0.36599319095844235</v>
      </c>
      <c r="H6752" s="14">
        <f t="shared" ca="1" si="100"/>
        <v>27568.742999999999</v>
      </c>
      <c r="I6752" s="14">
        <f ca="1">IF(ROW()=2, Table1[[#This Row],[Netto loon]], INDIRECT(ADDRESS(ROW()-1,COLUMN(F:F))))</f>
        <v>47762.256999999998</v>
      </c>
      <c r="J6752" s="6">
        <f ca="1">IF(ROW()=2, 0, Table1[[#This Row],[Belastbaar loon]]-INDIRECT(ADDRESS(ROW()-1,COLUMN(A:A))))</f>
        <v>10</v>
      </c>
      <c r="K6752" s="6">
        <f ca="1">Table1[[#This Row],[Netto loon]]-Table1[[#This Row],[Netto vorige schijf]]</f>
        <v>4.4499999999970896</v>
      </c>
      <c r="L6752" s="2">
        <f ca="1">(Table1[[#This Row],[Bruto tov vorige schijf]]-Table1[[#This Row],[Netto tov vorige schijf]])/MAX(Table1[[#This Row],[Bruto tov vorige schijf]],1)</f>
        <v>0.55500000000029104</v>
      </c>
    </row>
    <row r="6753" spans="1:12" x14ac:dyDescent="0.25">
      <c r="A6753" s="14">
        <v>75351</v>
      </c>
      <c r="B6753" s="6">
        <f>LoonHeffing2020(Table1[[#This Row],[Belastbaar loon]])</f>
        <v>28975.023000000001</v>
      </c>
      <c r="C6753" s="6">
        <f>AlgemeneHeffingsKorting2020(Table1[[#This Row],[Belastbaar loon]])</f>
        <v>0</v>
      </c>
      <c r="D6753" s="14">
        <f>ArbeidsKorting2020(Table1[[#This Row],[Belastbaar loon]])</f>
        <v>1395.18</v>
      </c>
      <c r="E6753" s="14">
        <f>MAX(Table1[[#This Row],[Loonheffing]]-Table1[[#This Row],[Algemene Heffingskorting]]-Table1[[#This Row],[Arbeidskorting]],0)</f>
        <v>27579.843000000001</v>
      </c>
      <c r="F6753" s="6">
        <f>Table1[[#This Row],[Belastbaar loon]]-Table1[[#This Row],[Belasting]]</f>
        <v>47771.156999999999</v>
      </c>
      <c r="G6753" s="2">
        <f>(Table1[[#This Row],[Belastbaar loon]]-Table1[[#This Row],[Netto loon]])/Table1[[#This Row],[Belastbaar loon]]</f>
        <v>0.36601827447545487</v>
      </c>
      <c r="H6753" s="14">
        <f t="shared" ca="1" si="100"/>
        <v>27574.293000000001</v>
      </c>
      <c r="I6753" s="14">
        <f ca="1">IF(ROW()=2, Table1[[#This Row],[Netto loon]], INDIRECT(ADDRESS(ROW()-1,COLUMN(F:F))))</f>
        <v>47766.706999999995</v>
      </c>
      <c r="J6753" s="6">
        <f ca="1">IF(ROW()=2, 0, Table1[[#This Row],[Belastbaar loon]]-INDIRECT(ADDRESS(ROW()-1,COLUMN(A:A))))</f>
        <v>10</v>
      </c>
      <c r="K6753" s="6">
        <f ca="1">Table1[[#This Row],[Netto loon]]-Table1[[#This Row],[Netto vorige schijf]]</f>
        <v>4.4500000000043656</v>
      </c>
      <c r="L6753" s="2">
        <f ca="1">(Table1[[#This Row],[Bruto tov vorige schijf]]-Table1[[#This Row],[Netto tov vorige schijf]])/MAX(Table1[[#This Row],[Bruto tov vorige schijf]],1)</f>
        <v>0.5549999999995634</v>
      </c>
    </row>
    <row r="6754" spans="1:12" x14ac:dyDescent="0.25">
      <c r="A6754" s="14">
        <v>75361</v>
      </c>
      <c r="B6754" s="6">
        <f>LoonHeffing2020(Table1[[#This Row],[Belastbaar loon]])</f>
        <v>28979.972999999998</v>
      </c>
      <c r="C6754" s="6">
        <f>AlgemeneHeffingsKorting2020(Table1[[#This Row],[Belastbaar loon]])</f>
        <v>0</v>
      </c>
      <c r="D6754" s="14">
        <f>ArbeidsKorting2020(Table1[[#This Row],[Belastbaar loon]])</f>
        <v>1394.5800000000002</v>
      </c>
      <c r="E6754" s="14">
        <f>MAX(Table1[[#This Row],[Loonheffing]]-Table1[[#This Row],[Algemene Heffingskorting]]-Table1[[#This Row],[Arbeidskorting]],0)</f>
        <v>27585.392999999996</v>
      </c>
      <c r="F6754" s="6">
        <f>Table1[[#This Row],[Belastbaar loon]]-Table1[[#This Row],[Belasting]]</f>
        <v>47775.607000000004</v>
      </c>
      <c r="G6754" s="2">
        <f>(Table1[[#This Row],[Belastbaar loon]]-Table1[[#This Row],[Netto loon]])/Table1[[#This Row],[Belastbaar loon]]</f>
        <v>0.36604335133557142</v>
      </c>
      <c r="H6754" s="14">
        <f t="shared" ca="1" si="100"/>
        <v>27579.843000000001</v>
      </c>
      <c r="I6754" s="14">
        <f ca="1">IF(ROW()=2, Table1[[#This Row],[Netto loon]], INDIRECT(ADDRESS(ROW()-1,COLUMN(F:F))))</f>
        <v>47771.156999999999</v>
      </c>
      <c r="J6754" s="6">
        <f ca="1">IF(ROW()=2, 0, Table1[[#This Row],[Belastbaar loon]]-INDIRECT(ADDRESS(ROW()-1,COLUMN(A:A))))</f>
        <v>10</v>
      </c>
      <c r="K6754" s="6">
        <f ca="1">Table1[[#This Row],[Netto loon]]-Table1[[#This Row],[Netto vorige schijf]]</f>
        <v>4.4500000000043656</v>
      </c>
      <c r="L6754" s="2">
        <f ca="1">(Table1[[#This Row],[Bruto tov vorige schijf]]-Table1[[#This Row],[Netto tov vorige schijf]])/MAX(Table1[[#This Row],[Bruto tov vorige schijf]],1)</f>
        <v>0.5549999999995634</v>
      </c>
    </row>
    <row r="6755" spans="1:12" x14ac:dyDescent="0.25">
      <c r="A6755" s="14">
        <v>75371</v>
      </c>
      <c r="B6755" s="6">
        <f>LoonHeffing2020(Table1[[#This Row],[Belastbaar loon]])</f>
        <v>28984.922999999999</v>
      </c>
      <c r="C6755" s="6">
        <f>AlgemeneHeffingsKorting2020(Table1[[#This Row],[Belastbaar loon]])</f>
        <v>0</v>
      </c>
      <c r="D6755" s="14">
        <f>ArbeidsKorting2020(Table1[[#This Row],[Belastbaar loon]])</f>
        <v>1393.98</v>
      </c>
      <c r="E6755" s="14">
        <f>MAX(Table1[[#This Row],[Loonheffing]]-Table1[[#This Row],[Algemene Heffingskorting]]-Table1[[#This Row],[Arbeidskorting]],0)</f>
        <v>27590.942999999999</v>
      </c>
      <c r="F6755" s="6">
        <f>Table1[[#This Row],[Belastbaar loon]]-Table1[[#This Row],[Belasting]]</f>
        <v>47780.057000000001</v>
      </c>
      <c r="G6755" s="2">
        <f>(Table1[[#This Row],[Belastbaar loon]]-Table1[[#This Row],[Netto loon]])/Table1[[#This Row],[Belastbaar loon]]</f>
        <v>0.36606842154144165</v>
      </c>
      <c r="H6755" s="14">
        <f t="shared" ca="1" si="100"/>
        <v>27585.392999999996</v>
      </c>
      <c r="I6755" s="14">
        <f ca="1">IF(ROW()=2, Table1[[#This Row],[Netto loon]], INDIRECT(ADDRESS(ROW()-1,COLUMN(F:F))))</f>
        <v>47775.607000000004</v>
      </c>
      <c r="J6755" s="6">
        <f ca="1">IF(ROW()=2, 0, Table1[[#This Row],[Belastbaar loon]]-INDIRECT(ADDRESS(ROW()-1,COLUMN(A:A))))</f>
        <v>10</v>
      </c>
      <c r="K6755" s="6">
        <f ca="1">Table1[[#This Row],[Netto loon]]-Table1[[#This Row],[Netto vorige schijf]]</f>
        <v>4.4499999999970896</v>
      </c>
      <c r="L6755" s="2">
        <f ca="1">(Table1[[#This Row],[Bruto tov vorige schijf]]-Table1[[#This Row],[Netto tov vorige schijf]])/MAX(Table1[[#This Row],[Bruto tov vorige schijf]],1)</f>
        <v>0.55500000000029104</v>
      </c>
    </row>
    <row r="6756" spans="1:12" x14ac:dyDescent="0.25">
      <c r="A6756" s="14">
        <v>75381</v>
      </c>
      <c r="B6756" s="6">
        <f>LoonHeffing2020(Table1[[#This Row],[Belastbaar loon]])</f>
        <v>28989.873</v>
      </c>
      <c r="C6756" s="6">
        <f>AlgemeneHeffingsKorting2020(Table1[[#This Row],[Belastbaar loon]])</f>
        <v>0</v>
      </c>
      <c r="D6756" s="14">
        <f>ArbeidsKorting2020(Table1[[#This Row],[Belastbaar loon]])</f>
        <v>1393.38</v>
      </c>
      <c r="E6756" s="14">
        <f>MAX(Table1[[#This Row],[Loonheffing]]-Table1[[#This Row],[Algemene Heffingskorting]]-Table1[[#This Row],[Arbeidskorting]],0)</f>
        <v>27596.492999999999</v>
      </c>
      <c r="F6756" s="6">
        <f>Table1[[#This Row],[Belastbaar loon]]-Table1[[#This Row],[Belasting]]</f>
        <v>47784.506999999998</v>
      </c>
      <c r="G6756" s="2">
        <f>(Table1[[#This Row],[Belastbaar loon]]-Table1[[#This Row],[Netto loon]])/Table1[[#This Row],[Belastbaar loon]]</f>
        <v>0.36609348509571382</v>
      </c>
      <c r="H6756" s="14">
        <f t="shared" ca="1" si="100"/>
        <v>27590.942999999999</v>
      </c>
      <c r="I6756" s="14">
        <f ca="1">IF(ROW()=2, Table1[[#This Row],[Netto loon]], INDIRECT(ADDRESS(ROW()-1,COLUMN(F:F))))</f>
        <v>47780.057000000001</v>
      </c>
      <c r="J6756" s="6">
        <f ca="1">IF(ROW()=2, 0, Table1[[#This Row],[Belastbaar loon]]-INDIRECT(ADDRESS(ROW()-1,COLUMN(A:A))))</f>
        <v>10</v>
      </c>
      <c r="K6756" s="6">
        <f ca="1">Table1[[#This Row],[Netto loon]]-Table1[[#This Row],[Netto vorige schijf]]</f>
        <v>4.4499999999970896</v>
      </c>
      <c r="L6756" s="2">
        <f ca="1">(Table1[[#This Row],[Bruto tov vorige schijf]]-Table1[[#This Row],[Netto tov vorige schijf]])/MAX(Table1[[#This Row],[Bruto tov vorige schijf]],1)</f>
        <v>0.55500000000029104</v>
      </c>
    </row>
    <row r="6757" spans="1:12" x14ac:dyDescent="0.25">
      <c r="A6757" s="14">
        <v>75391</v>
      </c>
      <c r="B6757" s="6">
        <f>LoonHeffing2020(Table1[[#This Row],[Belastbaar loon]])</f>
        <v>28994.823</v>
      </c>
      <c r="C6757" s="6">
        <f>AlgemeneHeffingsKorting2020(Table1[[#This Row],[Belastbaar loon]])</f>
        <v>0</v>
      </c>
      <c r="D6757" s="14">
        <f>ArbeidsKorting2020(Table1[[#This Row],[Belastbaar loon]])</f>
        <v>1392.7800000000002</v>
      </c>
      <c r="E6757" s="14">
        <f>MAX(Table1[[#This Row],[Loonheffing]]-Table1[[#This Row],[Algemene Heffingskorting]]-Table1[[#This Row],[Arbeidskorting]],0)</f>
        <v>27602.043000000001</v>
      </c>
      <c r="F6757" s="6">
        <f>Table1[[#This Row],[Belastbaar loon]]-Table1[[#This Row],[Belasting]]</f>
        <v>47788.956999999995</v>
      </c>
      <c r="G6757" s="2">
        <f>(Table1[[#This Row],[Belastbaar loon]]-Table1[[#This Row],[Netto loon]])/Table1[[#This Row],[Belastbaar loon]]</f>
        <v>0.36611854200103466</v>
      </c>
      <c r="H6757" s="14">
        <f t="shared" ca="1" si="100"/>
        <v>27596.492999999999</v>
      </c>
      <c r="I6757" s="14">
        <f ca="1">IF(ROW()=2, Table1[[#This Row],[Netto loon]], INDIRECT(ADDRESS(ROW()-1,COLUMN(F:F))))</f>
        <v>47784.506999999998</v>
      </c>
      <c r="J6757" s="6">
        <f ca="1">IF(ROW()=2, 0, Table1[[#This Row],[Belastbaar loon]]-INDIRECT(ADDRESS(ROW()-1,COLUMN(A:A))))</f>
        <v>10</v>
      </c>
      <c r="K6757" s="6">
        <f ca="1">Table1[[#This Row],[Netto loon]]-Table1[[#This Row],[Netto vorige schijf]]</f>
        <v>4.4499999999970896</v>
      </c>
      <c r="L6757" s="2">
        <f ca="1">(Table1[[#This Row],[Bruto tov vorige schijf]]-Table1[[#This Row],[Netto tov vorige schijf]])/MAX(Table1[[#This Row],[Bruto tov vorige schijf]],1)</f>
        <v>0.55500000000029104</v>
      </c>
    </row>
    <row r="6758" spans="1:12" x14ac:dyDescent="0.25">
      <c r="A6758" s="14">
        <v>75401</v>
      </c>
      <c r="B6758" s="6">
        <f>LoonHeffing2020(Table1[[#This Row],[Belastbaar loon]])</f>
        <v>28999.773000000001</v>
      </c>
      <c r="C6758" s="6">
        <f>AlgemeneHeffingsKorting2020(Table1[[#This Row],[Belastbaar loon]])</f>
        <v>0</v>
      </c>
      <c r="D6758" s="14">
        <f>ArbeidsKorting2020(Table1[[#This Row],[Belastbaar loon]])</f>
        <v>1392.18</v>
      </c>
      <c r="E6758" s="14">
        <f>MAX(Table1[[#This Row],[Loonheffing]]-Table1[[#This Row],[Algemene Heffingskorting]]-Table1[[#This Row],[Arbeidskorting]],0)</f>
        <v>27607.593000000001</v>
      </c>
      <c r="F6758" s="6">
        <f>Table1[[#This Row],[Belastbaar loon]]-Table1[[#This Row],[Belasting]]</f>
        <v>47793.406999999999</v>
      </c>
      <c r="G6758" s="2">
        <f>(Table1[[#This Row],[Belastbaar loon]]-Table1[[#This Row],[Netto loon]])/Table1[[#This Row],[Belastbaar loon]]</f>
        <v>0.36614359226004961</v>
      </c>
      <c r="H6758" s="14">
        <f t="shared" ca="1" si="100"/>
        <v>27602.043000000001</v>
      </c>
      <c r="I6758" s="14">
        <f ca="1">IF(ROW()=2, Table1[[#This Row],[Netto loon]], INDIRECT(ADDRESS(ROW()-1,COLUMN(F:F))))</f>
        <v>47788.956999999995</v>
      </c>
      <c r="J6758" s="6">
        <f ca="1">IF(ROW()=2, 0, Table1[[#This Row],[Belastbaar loon]]-INDIRECT(ADDRESS(ROW()-1,COLUMN(A:A))))</f>
        <v>10</v>
      </c>
      <c r="K6758" s="6">
        <f ca="1">Table1[[#This Row],[Netto loon]]-Table1[[#This Row],[Netto vorige schijf]]</f>
        <v>4.4500000000043656</v>
      </c>
      <c r="L6758" s="2">
        <f ca="1">(Table1[[#This Row],[Bruto tov vorige schijf]]-Table1[[#This Row],[Netto tov vorige schijf]])/MAX(Table1[[#This Row],[Bruto tov vorige schijf]],1)</f>
        <v>0.5549999999995634</v>
      </c>
    </row>
    <row r="6759" spans="1:12" x14ac:dyDescent="0.25">
      <c r="A6759" s="14">
        <v>75411</v>
      </c>
      <c r="B6759" s="6">
        <f>LoonHeffing2020(Table1[[#This Row],[Belastbaar loon]])</f>
        <v>29004.722999999998</v>
      </c>
      <c r="C6759" s="6">
        <f>AlgemeneHeffingsKorting2020(Table1[[#This Row],[Belastbaar loon]])</f>
        <v>0</v>
      </c>
      <c r="D6759" s="14">
        <f>ArbeidsKorting2020(Table1[[#This Row],[Belastbaar loon]])</f>
        <v>1391.5800000000002</v>
      </c>
      <c r="E6759" s="14">
        <f>MAX(Table1[[#This Row],[Loonheffing]]-Table1[[#This Row],[Algemene Heffingskorting]]-Table1[[#This Row],[Arbeidskorting]],0)</f>
        <v>27613.142999999996</v>
      </c>
      <c r="F6759" s="6">
        <f>Table1[[#This Row],[Belastbaar loon]]-Table1[[#This Row],[Belasting]]</f>
        <v>47797.857000000004</v>
      </c>
      <c r="G6759" s="2">
        <f>(Table1[[#This Row],[Belastbaar loon]]-Table1[[#This Row],[Netto loon]])/Table1[[#This Row],[Belastbaar loon]]</f>
        <v>0.36616863587540277</v>
      </c>
      <c r="H6759" s="14">
        <f t="shared" ca="1" si="100"/>
        <v>27607.593000000001</v>
      </c>
      <c r="I6759" s="14">
        <f ca="1">IF(ROW()=2, Table1[[#This Row],[Netto loon]], INDIRECT(ADDRESS(ROW()-1,COLUMN(F:F))))</f>
        <v>47793.406999999999</v>
      </c>
      <c r="J6759" s="6">
        <f ca="1">IF(ROW()=2, 0, Table1[[#This Row],[Belastbaar loon]]-INDIRECT(ADDRESS(ROW()-1,COLUMN(A:A))))</f>
        <v>10</v>
      </c>
      <c r="K6759" s="6">
        <f ca="1">Table1[[#This Row],[Netto loon]]-Table1[[#This Row],[Netto vorige schijf]]</f>
        <v>4.4500000000043656</v>
      </c>
      <c r="L6759" s="2">
        <f ca="1">(Table1[[#This Row],[Bruto tov vorige schijf]]-Table1[[#This Row],[Netto tov vorige schijf]])/MAX(Table1[[#This Row],[Bruto tov vorige schijf]],1)</f>
        <v>0.5549999999995634</v>
      </c>
    </row>
    <row r="6760" spans="1:12" x14ac:dyDescent="0.25">
      <c r="A6760" s="14">
        <v>75421</v>
      </c>
      <c r="B6760" s="6">
        <f>LoonHeffing2020(Table1[[#This Row],[Belastbaar loon]])</f>
        <v>29009.672999999999</v>
      </c>
      <c r="C6760" s="6">
        <f>AlgemeneHeffingsKorting2020(Table1[[#This Row],[Belastbaar loon]])</f>
        <v>0</v>
      </c>
      <c r="D6760" s="14">
        <f>ArbeidsKorting2020(Table1[[#This Row],[Belastbaar loon]])</f>
        <v>1390.98</v>
      </c>
      <c r="E6760" s="14">
        <f>MAX(Table1[[#This Row],[Loonheffing]]-Table1[[#This Row],[Algemene Heffingskorting]]-Table1[[#This Row],[Arbeidskorting]],0)</f>
        <v>27618.692999999999</v>
      </c>
      <c r="F6760" s="6">
        <f>Table1[[#This Row],[Belastbaar loon]]-Table1[[#This Row],[Belasting]]</f>
        <v>47802.307000000001</v>
      </c>
      <c r="G6760" s="2">
        <f>(Table1[[#This Row],[Belastbaar loon]]-Table1[[#This Row],[Netto loon]])/Table1[[#This Row],[Belastbaar loon]]</f>
        <v>0.36619367284973681</v>
      </c>
      <c r="H6760" s="14">
        <f t="shared" ca="1" si="100"/>
        <v>27613.142999999996</v>
      </c>
      <c r="I6760" s="14">
        <f ca="1">IF(ROW()=2, Table1[[#This Row],[Netto loon]], INDIRECT(ADDRESS(ROW()-1,COLUMN(F:F))))</f>
        <v>47797.857000000004</v>
      </c>
      <c r="J6760" s="6">
        <f ca="1">IF(ROW()=2, 0, Table1[[#This Row],[Belastbaar loon]]-INDIRECT(ADDRESS(ROW()-1,COLUMN(A:A))))</f>
        <v>10</v>
      </c>
      <c r="K6760" s="6">
        <f ca="1">Table1[[#This Row],[Netto loon]]-Table1[[#This Row],[Netto vorige schijf]]</f>
        <v>4.4499999999970896</v>
      </c>
      <c r="L6760" s="2">
        <f ca="1">(Table1[[#This Row],[Bruto tov vorige schijf]]-Table1[[#This Row],[Netto tov vorige schijf]])/MAX(Table1[[#This Row],[Bruto tov vorige schijf]],1)</f>
        <v>0.55500000000029104</v>
      </c>
    </row>
    <row r="6761" spans="1:12" x14ac:dyDescent="0.25">
      <c r="A6761" s="14">
        <v>75431</v>
      </c>
      <c r="B6761" s="6">
        <f>LoonHeffing2020(Table1[[#This Row],[Belastbaar loon]])</f>
        <v>29014.623</v>
      </c>
      <c r="C6761" s="6">
        <f>AlgemeneHeffingsKorting2020(Table1[[#This Row],[Belastbaar loon]])</f>
        <v>0</v>
      </c>
      <c r="D6761" s="14">
        <f>ArbeidsKorting2020(Table1[[#This Row],[Belastbaar loon]])</f>
        <v>1390.38</v>
      </c>
      <c r="E6761" s="14">
        <f>MAX(Table1[[#This Row],[Loonheffing]]-Table1[[#This Row],[Algemene Heffingskorting]]-Table1[[#This Row],[Arbeidskorting]],0)</f>
        <v>27624.242999999999</v>
      </c>
      <c r="F6761" s="6">
        <f>Table1[[#This Row],[Belastbaar loon]]-Table1[[#This Row],[Belasting]]</f>
        <v>47806.756999999998</v>
      </c>
      <c r="G6761" s="2">
        <f>(Table1[[#This Row],[Belastbaar loon]]-Table1[[#This Row],[Netto loon]])/Table1[[#This Row],[Belastbaar loon]]</f>
        <v>0.36621870318569294</v>
      </c>
      <c r="H6761" s="14">
        <f t="shared" ca="1" si="100"/>
        <v>27618.692999999999</v>
      </c>
      <c r="I6761" s="14">
        <f ca="1">IF(ROW()=2, Table1[[#This Row],[Netto loon]], INDIRECT(ADDRESS(ROW()-1,COLUMN(F:F))))</f>
        <v>47802.307000000001</v>
      </c>
      <c r="J6761" s="6">
        <f ca="1">IF(ROW()=2, 0, Table1[[#This Row],[Belastbaar loon]]-INDIRECT(ADDRESS(ROW()-1,COLUMN(A:A))))</f>
        <v>10</v>
      </c>
      <c r="K6761" s="6">
        <f ca="1">Table1[[#This Row],[Netto loon]]-Table1[[#This Row],[Netto vorige schijf]]</f>
        <v>4.4499999999970896</v>
      </c>
      <c r="L6761" s="2">
        <f ca="1">(Table1[[#This Row],[Bruto tov vorige schijf]]-Table1[[#This Row],[Netto tov vorige schijf]])/MAX(Table1[[#This Row],[Bruto tov vorige schijf]],1)</f>
        <v>0.55500000000029104</v>
      </c>
    </row>
    <row r="6762" spans="1:12" x14ac:dyDescent="0.25">
      <c r="A6762" s="14">
        <v>75441</v>
      </c>
      <c r="B6762" s="6">
        <f>LoonHeffing2020(Table1[[#This Row],[Belastbaar loon]])</f>
        <v>29019.573</v>
      </c>
      <c r="C6762" s="6">
        <f>AlgemeneHeffingsKorting2020(Table1[[#This Row],[Belastbaar loon]])</f>
        <v>0</v>
      </c>
      <c r="D6762" s="14">
        <f>ArbeidsKorting2020(Table1[[#This Row],[Belastbaar loon]])</f>
        <v>1389.7800000000002</v>
      </c>
      <c r="E6762" s="14">
        <f>MAX(Table1[[#This Row],[Loonheffing]]-Table1[[#This Row],[Algemene Heffingskorting]]-Table1[[#This Row],[Arbeidskorting]],0)</f>
        <v>27629.793000000001</v>
      </c>
      <c r="F6762" s="6">
        <f>Table1[[#This Row],[Belastbaar loon]]-Table1[[#This Row],[Belasting]]</f>
        <v>47811.206999999995</v>
      </c>
      <c r="G6762" s="2">
        <f>(Table1[[#This Row],[Belastbaar loon]]-Table1[[#This Row],[Netto loon]])/Table1[[#This Row],[Belastbaar loon]]</f>
        <v>0.36624372688591089</v>
      </c>
      <c r="H6762" s="14">
        <f t="shared" ca="1" si="100"/>
        <v>27624.242999999999</v>
      </c>
      <c r="I6762" s="14">
        <f ca="1">IF(ROW()=2, Table1[[#This Row],[Netto loon]], INDIRECT(ADDRESS(ROW()-1,COLUMN(F:F))))</f>
        <v>47806.756999999998</v>
      </c>
      <c r="J6762" s="6">
        <f ca="1">IF(ROW()=2, 0, Table1[[#This Row],[Belastbaar loon]]-INDIRECT(ADDRESS(ROW()-1,COLUMN(A:A))))</f>
        <v>10</v>
      </c>
      <c r="K6762" s="6">
        <f ca="1">Table1[[#This Row],[Netto loon]]-Table1[[#This Row],[Netto vorige schijf]]</f>
        <v>4.4499999999970896</v>
      </c>
      <c r="L6762" s="2">
        <f ca="1">(Table1[[#This Row],[Bruto tov vorige schijf]]-Table1[[#This Row],[Netto tov vorige schijf]])/MAX(Table1[[#This Row],[Bruto tov vorige schijf]],1)</f>
        <v>0.55500000000029104</v>
      </c>
    </row>
    <row r="6763" spans="1:12" x14ac:dyDescent="0.25">
      <c r="A6763" s="14">
        <v>75451</v>
      </c>
      <c r="B6763" s="6">
        <f>LoonHeffing2020(Table1[[#This Row],[Belastbaar loon]])</f>
        <v>29024.523000000001</v>
      </c>
      <c r="C6763" s="6">
        <f>AlgemeneHeffingsKorting2020(Table1[[#This Row],[Belastbaar loon]])</f>
        <v>0</v>
      </c>
      <c r="D6763" s="14">
        <f>ArbeidsKorting2020(Table1[[#This Row],[Belastbaar loon]])</f>
        <v>1389.18</v>
      </c>
      <c r="E6763" s="14">
        <f>MAX(Table1[[#This Row],[Loonheffing]]-Table1[[#This Row],[Algemene Heffingskorting]]-Table1[[#This Row],[Arbeidskorting]],0)</f>
        <v>27635.343000000001</v>
      </c>
      <c r="F6763" s="6">
        <f>Table1[[#This Row],[Belastbaar loon]]-Table1[[#This Row],[Belasting]]</f>
        <v>47815.656999999999</v>
      </c>
      <c r="G6763" s="2">
        <f>(Table1[[#This Row],[Belastbaar loon]]-Table1[[#This Row],[Netto loon]])/Table1[[#This Row],[Belastbaar loon]]</f>
        <v>0.36626874395302911</v>
      </c>
      <c r="H6763" s="14">
        <f t="shared" ca="1" si="100"/>
        <v>27629.793000000001</v>
      </c>
      <c r="I6763" s="14">
        <f ca="1">IF(ROW()=2, Table1[[#This Row],[Netto loon]], INDIRECT(ADDRESS(ROW()-1,COLUMN(F:F))))</f>
        <v>47811.206999999995</v>
      </c>
      <c r="J6763" s="6">
        <f ca="1">IF(ROW()=2, 0, Table1[[#This Row],[Belastbaar loon]]-INDIRECT(ADDRESS(ROW()-1,COLUMN(A:A))))</f>
        <v>10</v>
      </c>
      <c r="K6763" s="6">
        <f ca="1">Table1[[#This Row],[Netto loon]]-Table1[[#This Row],[Netto vorige schijf]]</f>
        <v>4.4500000000043656</v>
      </c>
      <c r="L6763" s="2">
        <f ca="1">(Table1[[#This Row],[Bruto tov vorige schijf]]-Table1[[#This Row],[Netto tov vorige schijf]])/MAX(Table1[[#This Row],[Bruto tov vorige schijf]],1)</f>
        <v>0.5549999999995634</v>
      </c>
    </row>
    <row r="6764" spans="1:12" x14ac:dyDescent="0.25">
      <c r="A6764" s="14">
        <v>75461</v>
      </c>
      <c r="B6764" s="6">
        <f>LoonHeffing2020(Table1[[#This Row],[Belastbaar loon]])</f>
        <v>29029.472999999998</v>
      </c>
      <c r="C6764" s="6">
        <f>AlgemeneHeffingsKorting2020(Table1[[#This Row],[Belastbaar loon]])</f>
        <v>0</v>
      </c>
      <c r="D6764" s="14">
        <f>ArbeidsKorting2020(Table1[[#This Row],[Belastbaar loon]])</f>
        <v>1388.5800000000002</v>
      </c>
      <c r="E6764" s="14">
        <f>MAX(Table1[[#This Row],[Loonheffing]]-Table1[[#This Row],[Algemene Heffingskorting]]-Table1[[#This Row],[Arbeidskorting]],0)</f>
        <v>27640.892999999996</v>
      </c>
      <c r="F6764" s="6">
        <f>Table1[[#This Row],[Belastbaar loon]]-Table1[[#This Row],[Belasting]]</f>
        <v>47820.107000000004</v>
      </c>
      <c r="G6764" s="2">
        <f>(Table1[[#This Row],[Belastbaar loon]]-Table1[[#This Row],[Netto loon]])/Table1[[#This Row],[Belastbaar loon]]</f>
        <v>0.3662937543896847</v>
      </c>
      <c r="H6764" s="14">
        <f t="shared" ca="1" si="100"/>
        <v>27635.343000000001</v>
      </c>
      <c r="I6764" s="14">
        <f ca="1">IF(ROW()=2, Table1[[#This Row],[Netto loon]], INDIRECT(ADDRESS(ROW()-1,COLUMN(F:F))))</f>
        <v>47815.656999999999</v>
      </c>
      <c r="J6764" s="6">
        <f ca="1">IF(ROW()=2, 0, Table1[[#This Row],[Belastbaar loon]]-INDIRECT(ADDRESS(ROW()-1,COLUMN(A:A))))</f>
        <v>10</v>
      </c>
      <c r="K6764" s="6">
        <f ca="1">Table1[[#This Row],[Netto loon]]-Table1[[#This Row],[Netto vorige schijf]]</f>
        <v>4.4500000000043656</v>
      </c>
      <c r="L6764" s="2">
        <f ca="1">(Table1[[#This Row],[Bruto tov vorige schijf]]-Table1[[#This Row],[Netto tov vorige schijf]])/MAX(Table1[[#This Row],[Bruto tov vorige schijf]],1)</f>
        <v>0.5549999999995634</v>
      </c>
    </row>
    <row r="6765" spans="1:12" x14ac:dyDescent="0.25">
      <c r="A6765" s="14">
        <v>75471</v>
      </c>
      <c r="B6765" s="6">
        <f>LoonHeffing2020(Table1[[#This Row],[Belastbaar loon]])</f>
        <v>29034.422999999999</v>
      </c>
      <c r="C6765" s="6">
        <f>AlgemeneHeffingsKorting2020(Table1[[#This Row],[Belastbaar loon]])</f>
        <v>0</v>
      </c>
      <c r="D6765" s="14">
        <f>ArbeidsKorting2020(Table1[[#This Row],[Belastbaar loon]])</f>
        <v>1387.98</v>
      </c>
      <c r="E6765" s="14">
        <f>MAX(Table1[[#This Row],[Loonheffing]]-Table1[[#This Row],[Algemene Heffingskorting]]-Table1[[#This Row],[Arbeidskorting]],0)</f>
        <v>27646.442999999999</v>
      </c>
      <c r="F6765" s="6">
        <f>Table1[[#This Row],[Belastbaar loon]]-Table1[[#This Row],[Belasting]]</f>
        <v>47824.557000000001</v>
      </c>
      <c r="G6765" s="2">
        <f>(Table1[[#This Row],[Belastbaar loon]]-Table1[[#This Row],[Netto loon]])/Table1[[#This Row],[Belastbaar loon]]</f>
        <v>0.36631875819851334</v>
      </c>
      <c r="H6765" s="14">
        <f t="shared" ca="1" si="100"/>
        <v>27640.892999999996</v>
      </c>
      <c r="I6765" s="14">
        <f ca="1">IF(ROW()=2, Table1[[#This Row],[Netto loon]], INDIRECT(ADDRESS(ROW()-1,COLUMN(F:F))))</f>
        <v>47820.107000000004</v>
      </c>
      <c r="J6765" s="6">
        <f ca="1">IF(ROW()=2, 0, Table1[[#This Row],[Belastbaar loon]]-INDIRECT(ADDRESS(ROW()-1,COLUMN(A:A))))</f>
        <v>10</v>
      </c>
      <c r="K6765" s="6">
        <f ca="1">Table1[[#This Row],[Netto loon]]-Table1[[#This Row],[Netto vorige schijf]]</f>
        <v>4.4499999999970896</v>
      </c>
      <c r="L6765" s="2">
        <f ca="1">(Table1[[#This Row],[Bruto tov vorige schijf]]-Table1[[#This Row],[Netto tov vorige schijf]])/MAX(Table1[[#This Row],[Bruto tov vorige schijf]],1)</f>
        <v>0.55500000000029104</v>
      </c>
    </row>
    <row r="6766" spans="1:12" x14ac:dyDescent="0.25">
      <c r="A6766" s="14">
        <v>75481</v>
      </c>
      <c r="B6766" s="6">
        <f>LoonHeffing2020(Table1[[#This Row],[Belastbaar loon]])</f>
        <v>29039.373</v>
      </c>
      <c r="C6766" s="6">
        <f>AlgemeneHeffingsKorting2020(Table1[[#This Row],[Belastbaar loon]])</f>
        <v>0</v>
      </c>
      <c r="D6766" s="14">
        <f>ArbeidsKorting2020(Table1[[#This Row],[Belastbaar loon]])</f>
        <v>1387.38</v>
      </c>
      <c r="E6766" s="14">
        <f>MAX(Table1[[#This Row],[Loonheffing]]-Table1[[#This Row],[Algemene Heffingskorting]]-Table1[[#This Row],[Arbeidskorting]],0)</f>
        <v>27651.992999999999</v>
      </c>
      <c r="F6766" s="6">
        <f>Table1[[#This Row],[Belastbaar loon]]-Table1[[#This Row],[Belasting]]</f>
        <v>47829.006999999998</v>
      </c>
      <c r="G6766" s="2">
        <f>(Table1[[#This Row],[Belastbaar loon]]-Table1[[#This Row],[Netto loon]])/Table1[[#This Row],[Belastbaar loon]]</f>
        <v>0.36634375538214919</v>
      </c>
      <c r="H6766" s="14">
        <f t="shared" ca="1" si="100"/>
        <v>27646.442999999999</v>
      </c>
      <c r="I6766" s="14">
        <f ca="1">IF(ROW()=2, Table1[[#This Row],[Netto loon]], INDIRECT(ADDRESS(ROW()-1,COLUMN(F:F))))</f>
        <v>47824.557000000001</v>
      </c>
      <c r="J6766" s="6">
        <f ca="1">IF(ROW()=2, 0, Table1[[#This Row],[Belastbaar loon]]-INDIRECT(ADDRESS(ROW()-1,COLUMN(A:A))))</f>
        <v>10</v>
      </c>
      <c r="K6766" s="6">
        <f ca="1">Table1[[#This Row],[Netto loon]]-Table1[[#This Row],[Netto vorige schijf]]</f>
        <v>4.4499999999970896</v>
      </c>
      <c r="L6766" s="2">
        <f ca="1">(Table1[[#This Row],[Bruto tov vorige schijf]]-Table1[[#This Row],[Netto tov vorige schijf]])/MAX(Table1[[#This Row],[Bruto tov vorige schijf]],1)</f>
        <v>0.55500000000029104</v>
      </c>
    </row>
    <row r="6767" spans="1:12" x14ac:dyDescent="0.25">
      <c r="A6767" s="14">
        <v>75491</v>
      </c>
      <c r="B6767" s="6">
        <f>LoonHeffing2020(Table1[[#This Row],[Belastbaar loon]])</f>
        <v>29044.323</v>
      </c>
      <c r="C6767" s="6">
        <f>AlgemeneHeffingsKorting2020(Table1[[#This Row],[Belastbaar loon]])</f>
        <v>0</v>
      </c>
      <c r="D6767" s="14">
        <f>ArbeidsKorting2020(Table1[[#This Row],[Belastbaar loon]])</f>
        <v>1386.7800000000002</v>
      </c>
      <c r="E6767" s="14">
        <f>MAX(Table1[[#This Row],[Loonheffing]]-Table1[[#This Row],[Algemene Heffingskorting]]-Table1[[#This Row],[Arbeidskorting]],0)</f>
        <v>27657.543000000001</v>
      </c>
      <c r="F6767" s="6">
        <f>Table1[[#This Row],[Belastbaar loon]]-Table1[[#This Row],[Belasting]]</f>
        <v>47833.456999999995</v>
      </c>
      <c r="G6767" s="2">
        <f>(Table1[[#This Row],[Belastbaar loon]]-Table1[[#This Row],[Netto loon]])/Table1[[#This Row],[Belastbaar loon]]</f>
        <v>0.3663687459432251</v>
      </c>
      <c r="H6767" s="14">
        <f t="shared" ca="1" si="100"/>
        <v>27651.992999999999</v>
      </c>
      <c r="I6767" s="14">
        <f ca="1">IF(ROW()=2, Table1[[#This Row],[Netto loon]], INDIRECT(ADDRESS(ROW()-1,COLUMN(F:F))))</f>
        <v>47829.006999999998</v>
      </c>
      <c r="J6767" s="6">
        <f ca="1">IF(ROW()=2, 0, Table1[[#This Row],[Belastbaar loon]]-INDIRECT(ADDRESS(ROW()-1,COLUMN(A:A))))</f>
        <v>10</v>
      </c>
      <c r="K6767" s="6">
        <f ca="1">Table1[[#This Row],[Netto loon]]-Table1[[#This Row],[Netto vorige schijf]]</f>
        <v>4.4499999999970896</v>
      </c>
      <c r="L6767" s="2">
        <f ca="1">(Table1[[#This Row],[Bruto tov vorige schijf]]-Table1[[#This Row],[Netto tov vorige schijf]])/MAX(Table1[[#This Row],[Bruto tov vorige schijf]],1)</f>
        <v>0.55500000000029104</v>
      </c>
    </row>
    <row r="6768" spans="1:12" x14ac:dyDescent="0.25">
      <c r="A6768" s="14">
        <v>75501</v>
      </c>
      <c r="B6768" s="6">
        <f>LoonHeffing2020(Table1[[#This Row],[Belastbaar loon]])</f>
        <v>29049.273000000001</v>
      </c>
      <c r="C6768" s="6">
        <f>AlgemeneHeffingsKorting2020(Table1[[#This Row],[Belastbaar loon]])</f>
        <v>0</v>
      </c>
      <c r="D6768" s="14">
        <f>ArbeidsKorting2020(Table1[[#This Row],[Belastbaar loon]])</f>
        <v>1386.18</v>
      </c>
      <c r="E6768" s="14">
        <f>MAX(Table1[[#This Row],[Loonheffing]]-Table1[[#This Row],[Algemene Heffingskorting]]-Table1[[#This Row],[Arbeidskorting]],0)</f>
        <v>27663.093000000001</v>
      </c>
      <c r="F6768" s="6">
        <f>Table1[[#This Row],[Belastbaar loon]]-Table1[[#This Row],[Belasting]]</f>
        <v>47837.906999999999</v>
      </c>
      <c r="G6768" s="2">
        <f>(Table1[[#This Row],[Belastbaar loon]]-Table1[[#This Row],[Netto loon]])/Table1[[#This Row],[Belastbaar loon]]</f>
        <v>0.36639372988437241</v>
      </c>
      <c r="H6768" s="14">
        <f t="shared" ca="1" si="100"/>
        <v>27657.543000000001</v>
      </c>
      <c r="I6768" s="14">
        <f ca="1">IF(ROW()=2, Table1[[#This Row],[Netto loon]], INDIRECT(ADDRESS(ROW()-1,COLUMN(F:F))))</f>
        <v>47833.456999999995</v>
      </c>
      <c r="J6768" s="6">
        <f ca="1">IF(ROW()=2, 0, Table1[[#This Row],[Belastbaar loon]]-INDIRECT(ADDRESS(ROW()-1,COLUMN(A:A))))</f>
        <v>10</v>
      </c>
      <c r="K6768" s="6">
        <f ca="1">Table1[[#This Row],[Netto loon]]-Table1[[#This Row],[Netto vorige schijf]]</f>
        <v>4.4500000000043656</v>
      </c>
      <c r="L6768" s="2">
        <f ca="1">(Table1[[#This Row],[Bruto tov vorige schijf]]-Table1[[#This Row],[Netto tov vorige schijf]])/MAX(Table1[[#This Row],[Bruto tov vorige schijf]],1)</f>
        <v>0.5549999999995634</v>
      </c>
    </row>
    <row r="6769" spans="1:12" x14ac:dyDescent="0.25">
      <c r="A6769" s="14">
        <v>75511</v>
      </c>
      <c r="B6769" s="6">
        <f>LoonHeffing2020(Table1[[#This Row],[Belastbaar loon]])</f>
        <v>29054.222999999998</v>
      </c>
      <c r="C6769" s="6">
        <f>AlgemeneHeffingsKorting2020(Table1[[#This Row],[Belastbaar loon]])</f>
        <v>0</v>
      </c>
      <c r="D6769" s="14">
        <f>ArbeidsKorting2020(Table1[[#This Row],[Belastbaar loon]])</f>
        <v>1385.5800000000002</v>
      </c>
      <c r="E6769" s="14">
        <f>MAX(Table1[[#This Row],[Loonheffing]]-Table1[[#This Row],[Algemene Heffingskorting]]-Table1[[#This Row],[Arbeidskorting]],0)</f>
        <v>27668.642999999996</v>
      </c>
      <c r="F6769" s="6">
        <f>Table1[[#This Row],[Belastbaar loon]]-Table1[[#This Row],[Belasting]]</f>
        <v>47842.357000000004</v>
      </c>
      <c r="G6769" s="2">
        <f>(Table1[[#This Row],[Belastbaar loon]]-Table1[[#This Row],[Netto loon]])/Table1[[#This Row],[Belastbaar loon]]</f>
        <v>0.36641870720822128</v>
      </c>
      <c r="H6769" s="14">
        <f t="shared" ca="1" si="100"/>
        <v>27663.093000000001</v>
      </c>
      <c r="I6769" s="14">
        <f ca="1">IF(ROW()=2, Table1[[#This Row],[Netto loon]], INDIRECT(ADDRESS(ROW()-1,COLUMN(F:F))))</f>
        <v>47837.906999999999</v>
      </c>
      <c r="J6769" s="6">
        <f ca="1">IF(ROW()=2, 0, Table1[[#This Row],[Belastbaar loon]]-INDIRECT(ADDRESS(ROW()-1,COLUMN(A:A))))</f>
        <v>10</v>
      </c>
      <c r="K6769" s="6">
        <f ca="1">Table1[[#This Row],[Netto loon]]-Table1[[#This Row],[Netto vorige schijf]]</f>
        <v>4.4500000000043656</v>
      </c>
      <c r="L6769" s="2">
        <f ca="1">(Table1[[#This Row],[Bruto tov vorige schijf]]-Table1[[#This Row],[Netto tov vorige schijf]])/MAX(Table1[[#This Row],[Bruto tov vorige schijf]],1)</f>
        <v>0.5549999999995634</v>
      </c>
    </row>
    <row r="6770" spans="1:12" x14ac:dyDescent="0.25">
      <c r="A6770" s="14">
        <v>75521</v>
      </c>
      <c r="B6770" s="6">
        <f>LoonHeffing2020(Table1[[#This Row],[Belastbaar loon]])</f>
        <v>29059.172999999999</v>
      </c>
      <c r="C6770" s="6">
        <f>AlgemeneHeffingsKorting2020(Table1[[#This Row],[Belastbaar loon]])</f>
        <v>0</v>
      </c>
      <c r="D6770" s="14">
        <f>ArbeidsKorting2020(Table1[[#This Row],[Belastbaar loon]])</f>
        <v>1384.98</v>
      </c>
      <c r="E6770" s="14">
        <f>MAX(Table1[[#This Row],[Loonheffing]]-Table1[[#This Row],[Algemene Heffingskorting]]-Table1[[#This Row],[Arbeidskorting]],0)</f>
        <v>27674.192999999999</v>
      </c>
      <c r="F6770" s="6">
        <f>Table1[[#This Row],[Belastbaar loon]]-Table1[[#This Row],[Belasting]]</f>
        <v>47846.807000000001</v>
      </c>
      <c r="G6770" s="2">
        <f>(Table1[[#This Row],[Belastbaar loon]]-Table1[[#This Row],[Netto loon]])/Table1[[#This Row],[Belastbaar loon]]</f>
        <v>0.36644367791740046</v>
      </c>
      <c r="H6770" s="14">
        <f t="shared" ca="1" si="100"/>
        <v>27668.642999999996</v>
      </c>
      <c r="I6770" s="14">
        <f ca="1">IF(ROW()=2, Table1[[#This Row],[Netto loon]], INDIRECT(ADDRESS(ROW()-1,COLUMN(F:F))))</f>
        <v>47842.357000000004</v>
      </c>
      <c r="J6770" s="6">
        <f ca="1">IF(ROW()=2, 0, Table1[[#This Row],[Belastbaar loon]]-INDIRECT(ADDRESS(ROW()-1,COLUMN(A:A))))</f>
        <v>10</v>
      </c>
      <c r="K6770" s="6">
        <f ca="1">Table1[[#This Row],[Netto loon]]-Table1[[#This Row],[Netto vorige schijf]]</f>
        <v>4.4499999999970896</v>
      </c>
      <c r="L6770" s="2">
        <f ca="1">(Table1[[#This Row],[Bruto tov vorige schijf]]-Table1[[#This Row],[Netto tov vorige schijf]])/MAX(Table1[[#This Row],[Bruto tov vorige schijf]],1)</f>
        <v>0.55500000000029104</v>
      </c>
    </row>
    <row r="6771" spans="1:12" x14ac:dyDescent="0.25">
      <c r="A6771" s="14">
        <v>75531</v>
      </c>
      <c r="B6771" s="6">
        <f>LoonHeffing2020(Table1[[#This Row],[Belastbaar loon]])</f>
        <v>29064.123</v>
      </c>
      <c r="C6771" s="6">
        <f>AlgemeneHeffingsKorting2020(Table1[[#This Row],[Belastbaar loon]])</f>
        <v>0</v>
      </c>
      <c r="D6771" s="14">
        <f>ArbeidsKorting2020(Table1[[#This Row],[Belastbaar loon]])</f>
        <v>1384.38</v>
      </c>
      <c r="E6771" s="14">
        <f>MAX(Table1[[#This Row],[Loonheffing]]-Table1[[#This Row],[Algemene Heffingskorting]]-Table1[[#This Row],[Arbeidskorting]],0)</f>
        <v>27679.742999999999</v>
      </c>
      <c r="F6771" s="6">
        <f>Table1[[#This Row],[Belastbaar loon]]-Table1[[#This Row],[Belasting]]</f>
        <v>47851.256999999998</v>
      </c>
      <c r="G6771" s="2">
        <f>(Table1[[#This Row],[Belastbaar loon]]-Table1[[#This Row],[Netto loon]])/Table1[[#This Row],[Belastbaar loon]]</f>
        <v>0.3664686420145371</v>
      </c>
      <c r="H6771" s="14">
        <f t="shared" ca="1" si="100"/>
        <v>27674.192999999999</v>
      </c>
      <c r="I6771" s="14">
        <f ca="1">IF(ROW()=2, Table1[[#This Row],[Netto loon]], INDIRECT(ADDRESS(ROW()-1,COLUMN(F:F))))</f>
        <v>47846.807000000001</v>
      </c>
      <c r="J6771" s="6">
        <f ca="1">IF(ROW()=2, 0, Table1[[#This Row],[Belastbaar loon]]-INDIRECT(ADDRESS(ROW()-1,COLUMN(A:A))))</f>
        <v>10</v>
      </c>
      <c r="K6771" s="6">
        <f ca="1">Table1[[#This Row],[Netto loon]]-Table1[[#This Row],[Netto vorige schijf]]</f>
        <v>4.4499999999970896</v>
      </c>
      <c r="L6771" s="2">
        <f ca="1">(Table1[[#This Row],[Bruto tov vorige schijf]]-Table1[[#This Row],[Netto tov vorige schijf]])/MAX(Table1[[#This Row],[Bruto tov vorige schijf]],1)</f>
        <v>0.55500000000029104</v>
      </c>
    </row>
    <row r="6772" spans="1:12" x14ac:dyDescent="0.25">
      <c r="A6772" s="14">
        <v>75541</v>
      </c>
      <c r="B6772" s="6">
        <f>LoonHeffing2020(Table1[[#This Row],[Belastbaar loon]])</f>
        <v>29069.073</v>
      </c>
      <c r="C6772" s="6">
        <f>AlgemeneHeffingsKorting2020(Table1[[#This Row],[Belastbaar loon]])</f>
        <v>0</v>
      </c>
      <c r="D6772" s="14">
        <f>ArbeidsKorting2020(Table1[[#This Row],[Belastbaar loon]])</f>
        <v>1383.7800000000002</v>
      </c>
      <c r="E6772" s="14">
        <f>MAX(Table1[[#This Row],[Loonheffing]]-Table1[[#This Row],[Algemene Heffingskorting]]-Table1[[#This Row],[Arbeidskorting]],0)</f>
        <v>27685.293000000001</v>
      </c>
      <c r="F6772" s="6">
        <f>Table1[[#This Row],[Belastbaar loon]]-Table1[[#This Row],[Belasting]]</f>
        <v>47855.706999999995</v>
      </c>
      <c r="G6772" s="2">
        <f>(Table1[[#This Row],[Belastbaar loon]]-Table1[[#This Row],[Netto loon]])/Table1[[#This Row],[Belastbaar loon]]</f>
        <v>0.36649359950225713</v>
      </c>
      <c r="H6772" s="14">
        <f t="shared" ca="1" si="100"/>
        <v>27679.742999999999</v>
      </c>
      <c r="I6772" s="14">
        <f ca="1">IF(ROW()=2, Table1[[#This Row],[Netto loon]], INDIRECT(ADDRESS(ROW()-1,COLUMN(F:F))))</f>
        <v>47851.256999999998</v>
      </c>
      <c r="J6772" s="6">
        <f ca="1">IF(ROW()=2, 0, Table1[[#This Row],[Belastbaar loon]]-INDIRECT(ADDRESS(ROW()-1,COLUMN(A:A))))</f>
        <v>10</v>
      </c>
      <c r="K6772" s="6">
        <f ca="1">Table1[[#This Row],[Netto loon]]-Table1[[#This Row],[Netto vorige schijf]]</f>
        <v>4.4499999999970896</v>
      </c>
      <c r="L6772" s="2">
        <f ca="1">(Table1[[#This Row],[Bruto tov vorige schijf]]-Table1[[#This Row],[Netto tov vorige schijf]])/MAX(Table1[[#This Row],[Bruto tov vorige schijf]],1)</f>
        <v>0.55500000000029104</v>
      </c>
    </row>
    <row r="6773" spans="1:12" x14ac:dyDescent="0.25">
      <c r="A6773" s="14">
        <v>75551</v>
      </c>
      <c r="B6773" s="6">
        <f>LoonHeffing2020(Table1[[#This Row],[Belastbaar loon]])</f>
        <v>29074.023000000001</v>
      </c>
      <c r="C6773" s="6">
        <f>AlgemeneHeffingsKorting2020(Table1[[#This Row],[Belastbaar loon]])</f>
        <v>0</v>
      </c>
      <c r="D6773" s="14">
        <f>ArbeidsKorting2020(Table1[[#This Row],[Belastbaar loon]])</f>
        <v>1383.18</v>
      </c>
      <c r="E6773" s="14">
        <f>MAX(Table1[[#This Row],[Loonheffing]]-Table1[[#This Row],[Algemene Heffingskorting]]-Table1[[#This Row],[Arbeidskorting]],0)</f>
        <v>27690.843000000001</v>
      </c>
      <c r="F6773" s="6">
        <f>Table1[[#This Row],[Belastbaar loon]]-Table1[[#This Row],[Belasting]]</f>
        <v>47860.156999999999</v>
      </c>
      <c r="G6773" s="2">
        <f>(Table1[[#This Row],[Belastbaar loon]]-Table1[[#This Row],[Netto loon]])/Table1[[#This Row],[Belastbaar loon]]</f>
        <v>0.36651855038318487</v>
      </c>
      <c r="H6773" s="14">
        <f t="shared" ca="1" si="100"/>
        <v>27685.293000000001</v>
      </c>
      <c r="I6773" s="14">
        <f ca="1">IF(ROW()=2, Table1[[#This Row],[Netto loon]], INDIRECT(ADDRESS(ROW()-1,COLUMN(F:F))))</f>
        <v>47855.706999999995</v>
      </c>
      <c r="J6773" s="6">
        <f ca="1">IF(ROW()=2, 0, Table1[[#This Row],[Belastbaar loon]]-INDIRECT(ADDRESS(ROW()-1,COLUMN(A:A))))</f>
        <v>10</v>
      </c>
      <c r="K6773" s="6">
        <f ca="1">Table1[[#This Row],[Netto loon]]-Table1[[#This Row],[Netto vorige schijf]]</f>
        <v>4.4500000000043656</v>
      </c>
      <c r="L6773" s="2">
        <f ca="1">(Table1[[#This Row],[Bruto tov vorige schijf]]-Table1[[#This Row],[Netto tov vorige schijf]])/MAX(Table1[[#This Row],[Bruto tov vorige schijf]],1)</f>
        <v>0.5549999999995634</v>
      </c>
    </row>
    <row r="6774" spans="1:12" x14ac:dyDescent="0.25">
      <c r="A6774" s="14">
        <v>75561</v>
      </c>
      <c r="B6774" s="6">
        <f>LoonHeffing2020(Table1[[#This Row],[Belastbaar loon]])</f>
        <v>29078.972999999998</v>
      </c>
      <c r="C6774" s="6">
        <f>AlgemeneHeffingsKorting2020(Table1[[#This Row],[Belastbaar loon]])</f>
        <v>0</v>
      </c>
      <c r="D6774" s="14">
        <f>ArbeidsKorting2020(Table1[[#This Row],[Belastbaar loon]])</f>
        <v>1382.5800000000002</v>
      </c>
      <c r="E6774" s="14">
        <f>MAX(Table1[[#This Row],[Loonheffing]]-Table1[[#This Row],[Algemene Heffingskorting]]-Table1[[#This Row],[Arbeidskorting]],0)</f>
        <v>27696.392999999996</v>
      </c>
      <c r="F6774" s="6">
        <f>Table1[[#This Row],[Belastbaar loon]]-Table1[[#This Row],[Belasting]]</f>
        <v>47864.607000000004</v>
      </c>
      <c r="G6774" s="2">
        <f>(Table1[[#This Row],[Belastbaar loon]]-Table1[[#This Row],[Netto loon]])/Table1[[#This Row],[Belastbaar loon]]</f>
        <v>0.36654349465994357</v>
      </c>
      <c r="H6774" s="14">
        <f t="shared" ca="1" si="100"/>
        <v>27690.843000000001</v>
      </c>
      <c r="I6774" s="14">
        <f ca="1">IF(ROW()=2, Table1[[#This Row],[Netto loon]], INDIRECT(ADDRESS(ROW()-1,COLUMN(F:F))))</f>
        <v>47860.156999999999</v>
      </c>
      <c r="J6774" s="6">
        <f ca="1">IF(ROW()=2, 0, Table1[[#This Row],[Belastbaar loon]]-INDIRECT(ADDRESS(ROW()-1,COLUMN(A:A))))</f>
        <v>10</v>
      </c>
      <c r="K6774" s="6">
        <f ca="1">Table1[[#This Row],[Netto loon]]-Table1[[#This Row],[Netto vorige schijf]]</f>
        <v>4.4500000000043656</v>
      </c>
      <c r="L6774" s="2">
        <f ca="1">(Table1[[#This Row],[Bruto tov vorige schijf]]-Table1[[#This Row],[Netto tov vorige schijf]])/MAX(Table1[[#This Row],[Bruto tov vorige schijf]],1)</f>
        <v>0.5549999999995634</v>
      </c>
    </row>
    <row r="6775" spans="1:12" x14ac:dyDescent="0.25">
      <c r="A6775" s="14">
        <v>75571</v>
      </c>
      <c r="B6775" s="6">
        <f>LoonHeffing2020(Table1[[#This Row],[Belastbaar loon]])</f>
        <v>29083.922999999999</v>
      </c>
      <c r="C6775" s="6">
        <f>AlgemeneHeffingsKorting2020(Table1[[#This Row],[Belastbaar loon]])</f>
        <v>0</v>
      </c>
      <c r="D6775" s="14">
        <f>ArbeidsKorting2020(Table1[[#This Row],[Belastbaar loon]])</f>
        <v>1381.98</v>
      </c>
      <c r="E6775" s="14">
        <f>MAX(Table1[[#This Row],[Loonheffing]]-Table1[[#This Row],[Algemene Heffingskorting]]-Table1[[#This Row],[Arbeidskorting]],0)</f>
        <v>27701.942999999999</v>
      </c>
      <c r="F6775" s="6">
        <f>Table1[[#This Row],[Belastbaar loon]]-Table1[[#This Row],[Belasting]]</f>
        <v>47869.057000000001</v>
      </c>
      <c r="G6775" s="2">
        <f>(Table1[[#This Row],[Belastbaar loon]]-Table1[[#This Row],[Netto loon]])/Table1[[#This Row],[Belastbaar loon]]</f>
        <v>0.36656843233515501</v>
      </c>
      <c r="H6775" s="14">
        <f t="shared" ca="1" si="100"/>
        <v>27696.392999999996</v>
      </c>
      <c r="I6775" s="14">
        <f ca="1">IF(ROW()=2, Table1[[#This Row],[Netto loon]], INDIRECT(ADDRESS(ROW()-1,COLUMN(F:F))))</f>
        <v>47864.607000000004</v>
      </c>
      <c r="J6775" s="6">
        <f ca="1">IF(ROW()=2, 0, Table1[[#This Row],[Belastbaar loon]]-INDIRECT(ADDRESS(ROW()-1,COLUMN(A:A))))</f>
        <v>10</v>
      </c>
      <c r="K6775" s="6">
        <f ca="1">Table1[[#This Row],[Netto loon]]-Table1[[#This Row],[Netto vorige schijf]]</f>
        <v>4.4499999999970896</v>
      </c>
      <c r="L6775" s="2">
        <f ca="1">(Table1[[#This Row],[Bruto tov vorige schijf]]-Table1[[#This Row],[Netto tov vorige schijf]])/MAX(Table1[[#This Row],[Bruto tov vorige schijf]],1)</f>
        <v>0.55500000000029104</v>
      </c>
    </row>
    <row r="6776" spans="1:12" x14ac:dyDescent="0.25">
      <c r="A6776" s="14">
        <v>75581</v>
      </c>
      <c r="B6776" s="6">
        <f>LoonHeffing2020(Table1[[#This Row],[Belastbaar loon]])</f>
        <v>29088.873</v>
      </c>
      <c r="C6776" s="6">
        <f>AlgemeneHeffingsKorting2020(Table1[[#This Row],[Belastbaar loon]])</f>
        <v>0</v>
      </c>
      <c r="D6776" s="14">
        <f>ArbeidsKorting2020(Table1[[#This Row],[Belastbaar loon]])</f>
        <v>1381.38</v>
      </c>
      <c r="E6776" s="14">
        <f>MAX(Table1[[#This Row],[Loonheffing]]-Table1[[#This Row],[Algemene Heffingskorting]]-Table1[[#This Row],[Arbeidskorting]],0)</f>
        <v>27707.492999999999</v>
      </c>
      <c r="F6776" s="6">
        <f>Table1[[#This Row],[Belastbaar loon]]-Table1[[#This Row],[Belasting]]</f>
        <v>47873.506999999998</v>
      </c>
      <c r="G6776" s="2">
        <f>(Table1[[#This Row],[Belastbaar loon]]-Table1[[#This Row],[Netto loon]])/Table1[[#This Row],[Belastbaar loon]]</f>
        <v>0.36659336341143939</v>
      </c>
      <c r="H6776" s="14">
        <f t="shared" ca="1" si="100"/>
        <v>27701.942999999999</v>
      </c>
      <c r="I6776" s="14">
        <f ca="1">IF(ROW()=2, Table1[[#This Row],[Netto loon]], INDIRECT(ADDRESS(ROW()-1,COLUMN(F:F))))</f>
        <v>47869.057000000001</v>
      </c>
      <c r="J6776" s="6">
        <f ca="1">IF(ROW()=2, 0, Table1[[#This Row],[Belastbaar loon]]-INDIRECT(ADDRESS(ROW()-1,COLUMN(A:A))))</f>
        <v>10</v>
      </c>
      <c r="K6776" s="6">
        <f ca="1">Table1[[#This Row],[Netto loon]]-Table1[[#This Row],[Netto vorige schijf]]</f>
        <v>4.4499999999970896</v>
      </c>
      <c r="L6776" s="2">
        <f ca="1">(Table1[[#This Row],[Bruto tov vorige schijf]]-Table1[[#This Row],[Netto tov vorige schijf]])/MAX(Table1[[#This Row],[Bruto tov vorige schijf]],1)</f>
        <v>0.55500000000029104</v>
      </c>
    </row>
    <row r="6777" spans="1:12" x14ac:dyDescent="0.25">
      <c r="A6777" s="14">
        <v>75591</v>
      </c>
      <c r="B6777" s="6">
        <f>LoonHeffing2020(Table1[[#This Row],[Belastbaar loon]])</f>
        <v>29093.823</v>
      </c>
      <c r="C6777" s="6">
        <f>AlgemeneHeffingsKorting2020(Table1[[#This Row],[Belastbaar loon]])</f>
        <v>0</v>
      </c>
      <c r="D6777" s="14">
        <f>ArbeidsKorting2020(Table1[[#This Row],[Belastbaar loon]])</f>
        <v>1380.7800000000002</v>
      </c>
      <c r="E6777" s="14">
        <f>MAX(Table1[[#This Row],[Loonheffing]]-Table1[[#This Row],[Algemene Heffingskorting]]-Table1[[#This Row],[Arbeidskorting]],0)</f>
        <v>27713.043000000001</v>
      </c>
      <c r="F6777" s="6">
        <f>Table1[[#This Row],[Belastbaar loon]]-Table1[[#This Row],[Belasting]]</f>
        <v>47877.956999999995</v>
      </c>
      <c r="G6777" s="2">
        <f>(Table1[[#This Row],[Belastbaar loon]]-Table1[[#This Row],[Netto loon]])/Table1[[#This Row],[Belastbaar loon]]</f>
        <v>0.36661828789141571</v>
      </c>
      <c r="H6777" s="14">
        <f t="shared" ca="1" si="100"/>
        <v>27707.492999999999</v>
      </c>
      <c r="I6777" s="14">
        <f ca="1">IF(ROW()=2, Table1[[#This Row],[Netto loon]], INDIRECT(ADDRESS(ROW()-1,COLUMN(F:F))))</f>
        <v>47873.506999999998</v>
      </c>
      <c r="J6777" s="6">
        <f ca="1">IF(ROW()=2, 0, Table1[[#This Row],[Belastbaar loon]]-INDIRECT(ADDRESS(ROW()-1,COLUMN(A:A))))</f>
        <v>10</v>
      </c>
      <c r="K6777" s="6">
        <f ca="1">Table1[[#This Row],[Netto loon]]-Table1[[#This Row],[Netto vorige schijf]]</f>
        <v>4.4499999999970896</v>
      </c>
      <c r="L6777" s="2">
        <f ca="1">(Table1[[#This Row],[Bruto tov vorige schijf]]-Table1[[#This Row],[Netto tov vorige schijf]])/MAX(Table1[[#This Row],[Bruto tov vorige schijf]],1)</f>
        <v>0.55500000000029104</v>
      </c>
    </row>
    <row r="6778" spans="1:12" x14ac:dyDescent="0.25">
      <c r="A6778" s="14">
        <v>75601</v>
      </c>
      <c r="B6778" s="6">
        <f>LoonHeffing2020(Table1[[#This Row],[Belastbaar loon]])</f>
        <v>29098.773000000001</v>
      </c>
      <c r="C6778" s="6">
        <f>AlgemeneHeffingsKorting2020(Table1[[#This Row],[Belastbaar loon]])</f>
        <v>0</v>
      </c>
      <c r="D6778" s="14">
        <f>ArbeidsKorting2020(Table1[[#This Row],[Belastbaar loon]])</f>
        <v>1380.18</v>
      </c>
      <c r="E6778" s="14">
        <f>MAX(Table1[[#This Row],[Loonheffing]]-Table1[[#This Row],[Algemene Heffingskorting]]-Table1[[#This Row],[Arbeidskorting]],0)</f>
        <v>27718.593000000001</v>
      </c>
      <c r="F6778" s="6">
        <f>Table1[[#This Row],[Belastbaar loon]]-Table1[[#This Row],[Belasting]]</f>
        <v>47882.406999999999</v>
      </c>
      <c r="G6778" s="2">
        <f>(Table1[[#This Row],[Belastbaar loon]]-Table1[[#This Row],[Netto loon]])/Table1[[#This Row],[Belastbaar loon]]</f>
        <v>0.36664320577770138</v>
      </c>
      <c r="H6778" s="14">
        <f t="shared" ca="1" si="100"/>
        <v>27713.043000000001</v>
      </c>
      <c r="I6778" s="14">
        <f ca="1">IF(ROW()=2, Table1[[#This Row],[Netto loon]], INDIRECT(ADDRESS(ROW()-1,COLUMN(F:F))))</f>
        <v>47877.956999999995</v>
      </c>
      <c r="J6778" s="6">
        <f ca="1">IF(ROW()=2, 0, Table1[[#This Row],[Belastbaar loon]]-INDIRECT(ADDRESS(ROW()-1,COLUMN(A:A))))</f>
        <v>10</v>
      </c>
      <c r="K6778" s="6">
        <f ca="1">Table1[[#This Row],[Netto loon]]-Table1[[#This Row],[Netto vorige schijf]]</f>
        <v>4.4500000000043656</v>
      </c>
      <c r="L6778" s="2">
        <f ca="1">(Table1[[#This Row],[Bruto tov vorige schijf]]-Table1[[#This Row],[Netto tov vorige schijf]])/MAX(Table1[[#This Row],[Bruto tov vorige schijf]],1)</f>
        <v>0.5549999999995634</v>
      </c>
    </row>
    <row r="6779" spans="1:12" x14ac:dyDescent="0.25">
      <c r="A6779" s="14">
        <v>75611</v>
      </c>
      <c r="B6779" s="6">
        <f>LoonHeffing2020(Table1[[#This Row],[Belastbaar loon]])</f>
        <v>29103.722999999998</v>
      </c>
      <c r="C6779" s="6">
        <f>AlgemeneHeffingsKorting2020(Table1[[#This Row],[Belastbaar loon]])</f>
        <v>0</v>
      </c>
      <c r="D6779" s="14">
        <f>ArbeidsKorting2020(Table1[[#This Row],[Belastbaar loon]])</f>
        <v>1379.5800000000002</v>
      </c>
      <c r="E6779" s="14">
        <f>MAX(Table1[[#This Row],[Loonheffing]]-Table1[[#This Row],[Algemene Heffingskorting]]-Table1[[#This Row],[Arbeidskorting]],0)</f>
        <v>27724.142999999996</v>
      </c>
      <c r="F6779" s="6">
        <f>Table1[[#This Row],[Belastbaar loon]]-Table1[[#This Row],[Belasting]]</f>
        <v>47886.857000000004</v>
      </c>
      <c r="G6779" s="2">
        <f>(Table1[[#This Row],[Belastbaar loon]]-Table1[[#This Row],[Netto loon]])/Table1[[#This Row],[Belastbaar loon]]</f>
        <v>0.36666811707291264</v>
      </c>
      <c r="H6779" s="14">
        <f t="shared" ca="1" si="100"/>
        <v>27718.593000000001</v>
      </c>
      <c r="I6779" s="14">
        <f ca="1">IF(ROW()=2, Table1[[#This Row],[Netto loon]], INDIRECT(ADDRESS(ROW()-1,COLUMN(F:F))))</f>
        <v>47882.406999999999</v>
      </c>
      <c r="J6779" s="6">
        <f ca="1">IF(ROW()=2, 0, Table1[[#This Row],[Belastbaar loon]]-INDIRECT(ADDRESS(ROW()-1,COLUMN(A:A))))</f>
        <v>10</v>
      </c>
      <c r="K6779" s="6">
        <f ca="1">Table1[[#This Row],[Netto loon]]-Table1[[#This Row],[Netto vorige schijf]]</f>
        <v>4.4500000000043656</v>
      </c>
      <c r="L6779" s="2">
        <f ca="1">(Table1[[#This Row],[Bruto tov vorige schijf]]-Table1[[#This Row],[Netto tov vorige schijf]])/MAX(Table1[[#This Row],[Bruto tov vorige schijf]],1)</f>
        <v>0.5549999999995634</v>
      </c>
    </row>
    <row r="6780" spans="1:12" x14ac:dyDescent="0.25">
      <c r="A6780" s="14">
        <v>75621</v>
      </c>
      <c r="B6780" s="6">
        <f>LoonHeffing2020(Table1[[#This Row],[Belastbaar loon]])</f>
        <v>29108.672999999999</v>
      </c>
      <c r="C6780" s="6">
        <f>AlgemeneHeffingsKorting2020(Table1[[#This Row],[Belastbaar loon]])</f>
        <v>0</v>
      </c>
      <c r="D6780" s="14">
        <f>ArbeidsKorting2020(Table1[[#This Row],[Belastbaar loon]])</f>
        <v>1378.98</v>
      </c>
      <c r="E6780" s="14">
        <f>MAX(Table1[[#This Row],[Loonheffing]]-Table1[[#This Row],[Algemene Heffingskorting]]-Table1[[#This Row],[Arbeidskorting]],0)</f>
        <v>27729.692999999999</v>
      </c>
      <c r="F6780" s="6">
        <f>Table1[[#This Row],[Belastbaar loon]]-Table1[[#This Row],[Belasting]]</f>
        <v>47891.307000000001</v>
      </c>
      <c r="G6780" s="2">
        <f>(Table1[[#This Row],[Belastbaar loon]]-Table1[[#This Row],[Netto loon]])/Table1[[#This Row],[Belastbaar loon]]</f>
        <v>0.3666930217796644</v>
      </c>
      <c r="H6780" s="14">
        <f t="shared" ca="1" si="100"/>
        <v>27724.142999999996</v>
      </c>
      <c r="I6780" s="14">
        <f ca="1">IF(ROW()=2, Table1[[#This Row],[Netto loon]], INDIRECT(ADDRESS(ROW()-1,COLUMN(F:F))))</f>
        <v>47886.857000000004</v>
      </c>
      <c r="J6780" s="6">
        <f ca="1">IF(ROW()=2, 0, Table1[[#This Row],[Belastbaar loon]]-INDIRECT(ADDRESS(ROW()-1,COLUMN(A:A))))</f>
        <v>10</v>
      </c>
      <c r="K6780" s="6">
        <f ca="1">Table1[[#This Row],[Netto loon]]-Table1[[#This Row],[Netto vorige schijf]]</f>
        <v>4.4499999999970896</v>
      </c>
      <c r="L6780" s="2">
        <f ca="1">(Table1[[#This Row],[Bruto tov vorige schijf]]-Table1[[#This Row],[Netto tov vorige schijf]])/MAX(Table1[[#This Row],[Bruto tov vorige schijf]],1)</f>
        <v>0.55500000000029104</v>
      </c>
    </row>
    <row r="6781" spans="1:12" x14ac:dyDescent="0.25">
      <c r="A6781" s="14">
        <v>75631</v>
      </c>
      <c r="B6781" s="6">
        <f>LoonHeffing2020(Table1[[#This Row],[Belastbaar loon]])</f>
        <v>29113.623</v>
      </c>
      <c r="C6781" s="6">
        <f>AlgemeneHeffingsKorting2020(Table1[[#This Row],[Belastbaar loon]])</f>
        <v>0</v>
      </c>
      <c r="D6781" s="14">
        <f>ArbeidsKorting2020(Table1[[#This Row],[Belastbaar loon]])</f>
        <v>1378.38</v>
      </c>
      <c r="E6781" s="14">
        <f>MAX(Table1[[#This Row],[Loonheffing]]-Table1[[#This Row],[Algemene Heffingskorting]]-Table1[[#This Row],[Arbeidskorting]],0)</f>
        <v>27735.242999999999</v>
      </c>
      <c r="F6781" s="6">
        <f>Table1[[#This Row],[Belastbaar loon]]-Table1[[#This Row],[Belasting]]</f>
        <v>47895.756999999998</v>
      </c>
      <c r="G6781" s="2">
        <f>(Table1[[#This Row],[Belastbaar loon]]-Table1[[#This Row],[Netto loon]])/Table1[[#This Row],[Belastbaar loon]]</f>
        <v>0.3667179199005699</v>
      </c>
      <c r="H6781" s="14">
        <f t="shared" ca="1" si="100"/>
        <v>27729.692999999999</v>
      </c>
      <c r="I6781" s="14">
        <f ca="1">IF(ROW()=2, Table1[[#This Row],[Netto loon]], INDIRECT(ADDRESS(ROW()-1,COLUMN(F:F))))</f>
        <v>47891.307000000001</v>
      </c>
      <c r="J6781" s="6">
        <f ca="1">IF(ROW()=2, 0, Table1[[#This Row],[Belastbaar loon]]-INDIRECT(ADDRESS(ROW()-1,COLUMN(A:A))))</f>
        <v>10</v>
      </c>
      <c r="K6781" s="6">
        <f ca="1">Table1[[#This Row],[Netto loon]]-Table1[[#This Row],[Netto vorige schijf]]</f>
        <v>4.4499999999970896</v>
      </c>
      <c r="L6781" s="2">
        <f ca="1">(Table1[[#This Row],[Bruto tov vorige schijf]]-Table1[[#This Row],[Netto tov vorige schijf]])/MAX(Table1[[#This Row],[Bruto tov vorige schijf]],1)</f>
        <v>0.55500000000029104</v>
      </c>
    </row>
    <row r="6782" spans="1:12" x14ac:dyDescent="0.25">
      <c r="A6782" s="14">
        <v>75641</v>
      </c>
      <c r="B6782" s="6">
        <f>LoonHeffing2020(Table1[[#This Row],[Belastbaar loon]])</f>
        <v>29118.573</v>
      </c>
      <c r="C6782" s="6">
        <f>AlgemeneHeffingsKorting2020(Table1[[#This Row],[Belastbaar loon]])</f>
        <v>0</v>
      </c>
      <c r="D6782" s="14">
        <f>ArbeidsKorting2020(Table1[[#This Row],[Belastbaar loon]])</f>
        <v>1377.7800000000002</v>
      </c>
      <c r="E6782" s="14">
        <f>MAX(Table1[[#This Row],[Loonheffing]]-Table1[[#This Row],[Algemene Heffingskorting]]-Table1[[#This Row],[Arbeidskorting]],0)</f>
        <v>27740.793000000001</v>
      </c>
      <c r="F6782" s="6">
        <f>Table1[[#This Row],[Belastbaar loon]]-Table1[[#This Row],[Belasting]]</f>
        <v>47900.206999999995</v>
      </c>
      <c r="G6782" s="2">
        <f>(Table1[[#This Row],[Belastbaar loon]]-Table1[[#This Row],[Netto loon]])/Table1[[#This Row],[Belastbaar loon]]</f>
        <v>0.36674281143824122</v>
      </c>
      <c r="H6782" s="14">
        <f t="shared" ca="1" si="100"/>
        <v>27735.242999999999</v>
      </c>
      <c r="I6782" s="14">
        <f ca="1">IF(ROW()=2, Table1[[#This Row],[Netto loon]], INDIRECT(ADDRESS(ROW()-1,COLUMN(F:F))))</f>
        <v>47895.756999999998</v>
      </c>
      <c r="J6782" s="6">
        <f ca="1">IF(ROW()=2, 0, Table1[[#This Row],[Belastbaar loon]]-INDIRECT(ADDRESS(ROW()-1,COLUMN(A:A))))</f>
        <v>10</v>
      </c>
      <c r="K6782" s="6">
        <f ca="1">Table1[[#This Row],[Netto loon]]-Table1[[#This Row],[Netto vorige schijf]]</f>
        <v>4.4499999999970896</v>
      </c>
      <c r="L6782" s="2">
        <f ca="1">(Table1[[#This Row],[Bruto tov vorige schijf]]-Table1[[#This Row],[Netto tov vorige schijf]])/MAX(Table1[[#This Row],[Bruto tov vorige schijf]],1)</f>
        <v>0.55500000000029104</v>
      </c>
    </row>
    <row r="6783" spans="1:12" x14ac:dyDescent="0.25">
      <c r="A6783" s="14">
        <v>75651</v>
      </c>
      <c r="B6783" s="6">
        <f>LoonHeffing2020(Table1[[#This Row],[Belastbaar loon]])</f>
        <v>29123.523000000001</v>
      </c>
      <c r="C6783" s="6">
        <f>AlgemeneHeffingsKorting2020(Table1[[#This Row],[Belastbaar loon]])</f>
        <v>0</v>
      </c>
      <c r="D6783" s="14">
        <f>ArbeidsKorting2020(Table1[[#This Row],[Belastbaar loon]])</f>
        <v>1377.18</v>
      </c>
      <c r="E6783" s="14">
        <f>MAX(Table1[[#This Row],[Loonheffing]]-Table1[[#This Row],[Algemene Heffingskorting]]-Table1[[#This Row],[Arbeidskorting]],0)</f>
        <v>27746.343000000001</v>
      </c>
      <c r="F6783" s="6">
        <f>Table1[[#This Row],[Belastbaar loon]]-Table1[[#This Row],[Belasting]]</f>
        <v>47904.656999999999</v>
      </c>
      <c r="G6783" s="2">
        <f>(Table1[[#This Row],[Belastbaar loon]]-Table1[[#This Row],[Netto loon]])/Table1[[#This Row],[Belastbaar loon]]</f>
        <v>0.36676769639528889</v>
      </c>
      <c r="H6783" s="14">
        <f t="shared" ca="1" si="100"/>
        <v>27740.793000000001</v>
      </c>
      <c r="I6783" s="14">
        <f ca="1">IF(ROW()=2, Table1[[#This Row],[Netto loon]], INDIRECT(ADDRESS(ROW()-1,COLUMN(F:F))))</f>
        <v>47900.206999999995</v>
      </c>
      <c r="J6783" s="6">
        <f ca="1">IF(ROW()=2, 0, Table1[[#This Row],[Belastbaar loon]]-INDIRECT(ADDRESS(ROW()-1,COLUMN(A:A))))</f>
        <v>10</v>
      </c>
      <c r="K6783" s="6">
        <f ca="1">Table1[[#This Row],[Netto loon]]-Table1[[#This Row],[Netto vorige schijf]]</f>
        <v>4.4500000000043656</v>
      </c>
      <c r="L6783" s="2">
        <f ca="1">(Table1[[#This Row],[Bruto tov vorige schijf]]-Table1[[#This Row],[Netto tov vorige schijf]])/MAX(Table1[[#This Row],[Bruto tov vorige schijf]],1)</f>
        <v>0.5549999999995634</v>
      </c>
    </row>
    <row r="6784" spans="1:12" x14ac:dyDescent="0.25">
      <c r="A6784" s="14">
        <v>75661</v>
      </c>
      <c r="B6784" s="6">
        <f>LoonHeffing2020(Table1[[#This Row],[Belastbaar loon]])</f>
        <v>29128.472999999998</v>
      </c>
      <c r="C6784" s="6">
        <f>AlgemeneHeffingsKorting2020(Table1[[#This Row],[Belastbaar loon]])</f>
        <v>0</v>
      </c>
      <c r="D6784" s="14">
        <f>ArbeidsKorting2020(Table1[[#This Row],[Belastbaar loon]])</f>
        <v>1376.5800000000002</v>
      </c>
      <c r="E6784" s="14">
        <f>MAX(Table1[[#This Row],[Loonheffing]]-Table1[[#This Row],[Algemene Heffingskorting]]-Table1[[#This Row],[Arbeidskorting]],0)</f>
        <v>27751.892999999996</v>
      </c>
      <c r="F6784" s="6">
        <f>Table1[[#This Row],[Belastbaar loon]]-Table1[[#This Row],[Belasting]]</f>
        <v>47909.107000000004</v>
      </c>
      <c r="G6784" s="2">
        <f>(Table1[[#This Row],[Belastbaar loon]]-Table1[[#This Row],[Netto loon]])/Table1[[#This Row],[Belastbaar loon]]</f>
        <v>0.36679257477432226</v>
      </c>
      <c r="H6784" s="14">
        <f t="shared" ca="1" si="100"/>
        <v>27746.343000000001</v>
      </c>
      <c r="I6784" s="14">
        <f ca="1">IF(ROW()=2, Table1[[#This Row],[Netto loon]], INDIRECT(ADDRESS(ROW()-1,COLUMN(F:F))))</f>
        <v>47904.656999999999</v>
      </c>
      <c r="J6784" s="6">
        <f ca="1">IF(ROW()=2, 0, Table1[[#This Row],[Belastbaar loon]]-INDIRECT(ADDRESS(ROW()-1,COLUMN(A:A))))</f>
        <v>10</v>
      </c>
      <c r="K6784" s="6">
        <f ca="1">Table1[[#This Row],[Netto loon]]-Table1[[#This Row],[Netto vorige schijf]]</f>
        <v>4.4500000000043656</v>
      </c>
      <c r="L6784" s="2">
        <f ca="1">(Table1[[#This Row],[Bruto tov vorige schijf]]-Table1[[#This Row],[Netto tov vorige schijf]])/MAX(Table1[[#This Row],[Bruto tov vorige schijf]],1)</f>
        <v>0.5549999999995634</v>
      </c>
    </row>
    <row r="6785" spans="1:12" x14ac:dyDescent="0.25">
      <c r="A6785" s="14">
        <v>75671</v>
      </c>
      <c r="B6785" s="6">
        <f>LoonHeffing2020(Table1[[#This Row],[Belastbaar loon]])</f>
        <v>29133.422999999999</v>
      </c>
      <c r="C6785" s="6">
        <f>AlgemeneHeffingsKorting2020(Table1[[#This Row],[Belastbaar loon]])</f>
        <v>0</v>
      </c>
      <c r="D6785" s="14">
        <f>ArbeidsKorting2020(Table1[[#This Row],[Belastbaar loon]])</f>
        <v>1375.98</v>
      </c>
      <c r="E6785" s="14">
        <f>MAX(Table1[[#This Row],[Loonheffing]]-Table1[[#This Row],[Algemene Heffingskorting]]-Table1[[#This Row],[Arbeidskorting]],0)</f>
        <v>27757.442999999999</v>
      </c>
      <c r="F6785" s="6">
        <f>Table1[[#This Row],[Belastbaar loon]]-Table1[[#This Row],[Belasting]]</f>
        <v>47913.557000000001</v>
      </c>
      <c r="G6785" s="2">
        <f>(Table1[[#This Row],[Belastbaar loon]]-Table1[[#This Row],[Netto loon]])/Table1[[#This Row],[Belastbaar loon]]</f>
        <v>0.36681744657794929</v>
      </c>
      <c r="H6785" s="14">
        <f t="shared" ca="1" si="100"/>
        <v>27751.892999999996</v>
      </c>
      <c r="I6785" s="14">
        <f ca="1">IF(ROW()=2, Table1[[#This Row],[Netto loon]], INDIRECT(ADDRESS(ROW()-1,COLUMN(F:F))))</f>
        <v>47909.107000000004</v>
      </c>
      <c r="J6785" s="6">
        <f ca="1">IF(ROW()=2, 0, Table1[[#This Row],[Belastbaar loon]]-INDIRECT(ADDRESS(ROW()-1,COLUMN(A:A))))</f>
        <v>10</v>
      </c>
      <c r="K6785" s="6">
        <f ca="1">Table1[[#This Row],[Netto loon]]-Table1[[#This Row],[Netto vorige schijf]]</f>
        <v>4.4499999999970896</v>
      </c>
      <c r="L6785" s="2">
        <f ca="1">(Table1[[#This Row],[Bruto tov vorige schijf]]-Table1[[#This Row],[Netto tov vorige schijf]])/MAX(Table1[[#This Row],[Bruto tov vorige schijf]],1)</f>
        <v>0.55500000000029104</v>
      </c>
    </row>
    <row r="6786" spans="1:12" x14ac:dyDescent="0.25">
      <c r="A6786" s="14">
        <v>75681</v>
      </c>
      <c r="B6786" s="6">
        <f>LoonHeffing2020(Table1[[#This Row],[Belastbaar loon]])</f>
        <v>29138.373</v>
      </c>
      <c r="C6786" s="6">
        <f>AlgemeneHeffingsKorting2020(Table1[[#This Row],[Belastbaar loon]])</f>
        <v>0</v>
      </c>
      <c r="D6786" s="14">
        <f>ArbeidsKorting2020(Table1[[#This Row],[Belastbaar loon]])</f>
        <v>1375.38</v>
      </c>
      <c r="E6786" s="14">
        <f>MAX(Table1[[#This Row],[Loonheffing]]-Table1[[#This Row],[Algemene Heffingskorting]]-Table1[[#This Row],[Arbeidskorting]],0)</f>
        <v>27762.992999999999</v>
      </c>
      <c r="F6786" s="6">
        <f>Table1[[#This Row],[Belastbaar loon]]-Table1[[#This Row],[Belasting]]</f>
        <v>47918.006999999998</v>
      </c>
      <c r="G6786" s="2">
        <f>(Table1[[#This Row],[Belastbaar loon]]-Table1[[#This Row],[Netto loon]])/Table1[[#This Row],[Belastbaar loon]]</f>
        <v>0.36684231180877636</v>
      </c>
      <c r="H6786" s="14">
        <f t="shared" ca="1" si="100"/>
        <v>27757.442999999999</v>
      </c>
      <c r="I6786" s="14">
        <f ca="1">IF(ROW()=2, Table1[[#This Row],[Netto loon]], INDIRECT(ADDRESS(ROW()-1,COLUMN(F:F))))</f>
        <v>47913.557000000001</v>
      </c>
      <c r="J6786" s="6">
        <f ca="1">IF(ROW()=2, 0, Table1[[#This Row],[Belastbaar loon]]-INDIRECT(ADDRESS(ROW()-1,COLUMN(A:A))))</f>
        <v>10</v>
      </c>
      <c r="K6786" s="6">
        <f ca="1">Table1[[#This Row],[Netto loon]]-Table1[[#This Row],[Netto vorige schijf]]</f>
        <v>4.4499999999970896</v>
      </c>
      <c r="L6786" s="2">
        <f ca="1">(Table1[[#This Row],[Bruto tov vorige schijf]]-Table1[[#This Row],[Netto tov vorige schijf]])/MAX(Table1[[#This Row],[Bruto tov vorige schijf]],1)</f>
        <v>0.55500000000029104</v>
      </c>
    </row>
    <row r="6787" spans="1:12" x14ac:dyDescent="0.25">
      <c r="A6787" s="14">
        <v>75691</v>
      </c>
      <c r="B6787" s="6">
        <f>LoonHeffing2020(Table1[[#This Row],[Belastbaar loon]])</f>
        <v>29143.323</v>
      </c>
      <c r="C6787" s="6">
        <f>AlgemeneHeffingsKorting2020(Table1[[#This Row],[Belastbaar loon]])</f>
        <v>0</v>
      </c>
      <c r="D6787" s="14">
        <f>ArbeidsKorting2020(Table1[[#This Row],[Belastbaar loon]])</f>
        <v>1374.7800000000002</v>
      </c>
      <c r="E6787" s="14">
        <f>MAX(Table1[[#This Row],[Loonheffing]]-Table1[[#This Row],[Algemene Heffingskorting]]-Table1[[#This Row],[Arbeidskorting]],0)</f>
        <v>27768.543000000001</v>
      </c>
      <c r="F6787" s="6">
        <f>Table1[[#This Row],[Belastbaar loon]]-Table1[[#This Row],[Belasting]]</f>
        <v>47922.456999999995</v>
      </c>
      <c r="G6787" s="2">
        <f>(Table1[[#This Row],[Belastbaar loon]]-Table1[[#This Row],[Netto loon]])/Table1[[#This Row],[Belastbaar loon]]</f>
        <v>0.36686717046940859</v>
      </c>
      <c r="H6787" s="14">
        <f t="shared" ca="1" si="100"/>
        <v>27762.992999999999</v>
      </c>
      <c r="I6787" s="14">
        <f ca="1">IF(ROW()=2, Table1[[#This Row],[Netto loon]], INDIRECT(ADDRESS(ROW()-1,COLUMN(F:F))))</f>
        <v>47918.006999999998</v>
      </c>
      <c r="J6787" s="6">
        <f ca="1">IF(ROW()=2, 0, Table1[[#This Row],[Belastbaar loon]]-INDIRECT(ADDRESS(ROW()-1,COLUMN(A:A))))</f>
        <v>10</v>
      </c>
      <c r="K6787" s="6">
        <f ca="1">Table1[[#This Row],[Netto loon]]-Table1[[#This Row],[Netto vorige schijf]]</f>
        <v>4.4499999999970896</v>
      </c>
      <c r="L6787" s="2">
        <f ca="1">(Table1[[#This Row],[Bruto tov vorige schijf]]-Table1[[#This Row],[Netto tov vorige schijf]])/MAX(Table1[[#This Row],[Bruto tov vorige schijf]],1)</f>
        <v>0.55500000000029104</v>
      </c>
    </row>
    <row r="6788" spans="1:12" x14ac:dyDescent="0.25">
      <c r="A6788" s="14">
        <v>75701</v>
      </c>
      <c r="B6788" s="6">
        <f>LoonHeffing2020(Table1[[#This Row],[Belastbaar loon]])</f>
        <v>29148.273000000001</v>
      </c>
      <c r="C6788" s="6">
        <f>AlgemeneHeffingsKorting2020(Table1[[#This Row],[Belastbaar loon]])</f>
        <v>0</v>
      </c>
      <c r="D6788" s="14">
        <f>ArbeidsKorting2020(Table1[[#This Row],[Belastbaar loon]])</f>
        <v>1374.18</v>
      </c>
      <c r="E6788" s="14">
        <f>MAX(Table1[[#This Row],[Loonheffing]]-Table1[[#This Row],[Algemene Heffingskorting]]-Table1[[#This Row],[Arbeidskorting]],0)</f>
        <v>27774.093000000001</v>
      </c>
      <c r="F6788" s="6">
        <f>Table1[[#This Row],[Belastbaar loon]]-Table1[[#This Row],[Belasting]]</f>
        <v>47926.906999999999</v>
      </c>
      <c r="G6788" s="2">
        <f>(Table1[[#This Row],[Belastbaar loon]]-Table1[[#This Row],[Netto loon]])/Table1[[#This Row],[Belastbaar loon]]</f>
        <v>0.36689202256244963</v>
      </c>
      <c r="H6788" s="14">
        <f t="shared" ca="1" si="100"/>
        <v>27768.543000000001</v>
      </c>
      <c r="I6788" s="14">
        <f ca="1">IF(ROW()=2, Table1[[#This Row],[Netto loon]], INDIRECT(ADDRESS(ROW()-1,COLUMN(F:F))))</f>
        <v>47922.456999999995</v>
      </c>
      <c r="J6788" s="6">
        <f ca="1">IF(ROW()=2, 0, Table1[[#This Row],[Belastbaar loon]]-INDIRECT(ADDRESS(ROW()-1,COLUMN(A:A))))</f>
        <v>10</v>
      </c>
      <c r="K6788" s="6">
        <f ca="1">Table1[[#This Row],[Netto loon]]-Table1[[#This Row],[Netto vorige schijf]]</f>
        <v>4.4500000000043656</v>
      </c>
      <c r="L6788" s="2">
        <f ca="1">(Table1[[#This Row],[Bruto tov vorige schijf]]-Table1[[#This Row],[Netto tov vorige schijf]])/MAX(Table1[[#This Row],[Bruto tov vorige schijf]],1)</f>
        <v>0.5549999999995634</v>
      </c>
    </row>
    <row r="6789" spans="1:12" x14ac:dyDescent="0.25">
      <c r="A6789" s="14">
        <v>75711</v>
      </c>
      <c r="B6789" s="6">
        <f>LoonHeffing2020(Table1[[#This Row],[Belastbaar loon]])</f>
        <v>29153.222999999998</v>
      </c>
      <c r="C6789" s="6">
        <f>AlgemeneHeffingsKorting2020(Table1[[#This Row],[Belastbaar loon]])</f>
        <v>0</v>
      </c>
      <c r="D6789" s="14">
        <f>ArbeidsKorting2020(Table1[[#This Row],[Belastbaar loon]])</f>
        <v>1373.5800000000002</v>
      </c>
      <c r="E6789" s="14">
        <f>MAX(Table1[[#This Row],[Loonheffing]]-Table1[[#This Row],[Algemene Heffingskorting]]-Table1[[#This Row],[Arbeidskorting]],0)</f>
        <v>27779.642999999996</v>
      </c>
      <c r="F6789" s="6">
        <f>Table1[[#This Row],[Belastbaar loon]]-Table1[[#This Row],[Belasting]]</f>
        <v>47931.357000000004</v>
      </c>
      <c r="G6789" s="2">
        <f>(Table1[[#This Row],[Belastbaar loon]]-Table1[[#This Row],[Netto loon]])/Table1[[#This Row],[Belastbaar loon]]</f>
        <v>0.366916868090502</v>
      </c>
      <c r="H6789" s="14">
        <f t="shared" ca="1" si="100"/>
        <v>27774.093000000001</v>
      </c>
      <c r="I6789" s="14">
        <f ca="1">IF(ROW()=2, Table1[[#This Row],[Netto loon]], INDIRECT(ADDRESS(ROW()-1,COLUMN(F:F))))</f>
        <v>47926.906999999999</v>
      </c>
      <c r="J6789" s="6">
        <f ca="1">IF(ROW()=2, 0, Table1[[#This Row],[Belastbaar loon]]-INDIRECT(ADDRESS(ROW()-1,COLUMN(A:A))))</f>
        <v>10</v>
      </c>
      <c r="K6789" s="6">
        <f ca="1">Table1[[#This Row],[Netto loon]]-Table1[[#This Row],[Netto vorige schijf]]</f>
        <v>4.4500000000043656</v>
      </c>
      <c r="L6789" s="2">
        <f ca="1">(Table1[[#This Row],[Bruto tov vorige schijf]]-Table1[[#This Row],[Netto tov vorige schijf]])/MAX(Table1[[#This Row],[Bruto tov vorige schijf]],1)</f>
        <v>0.5549999999995634</v>
      </c>
    </row>
    <row r="6790" spans="1:12" x14ac:dyDescent="0.25">
      <c r="A6790" s="14">
        <v>75721</v>
      </c>
      <c r="B6790" s="6">
        <f>LoonHeffing2020(Table1[[#This Row],[Belastbaar loon]])</f>
        <v>29158.172999999999</v>
      </c>
      <c r="C6790" s="6">
        <f>AlgemeneHeffingsKorting2020(Table1[[#This Row],[Belastbaar loon]])</f>
        <v>0</v>
      </c>
      <c r="D6790" s="14">
        <f>ArbeidsKorting2020(Table1[[#This Row],[Belastbaar loon]])</f>
        <v>1372.98</v>
      </c>
      <c r="E6790" s="14">
        <f>MAX(Table1[[#This Row],[Loonheffing]]-Table1[[#This Row],[Algemene Heffingskorting]]-Table1[[#This Row],[Arbeidskorting]],0)</f>
        <v>27785.192999999999</v>
      </c>
      <c r="F6790" s="6">
        <f>Table1[[#This Row],[Belastbaar loon]]-Table1[[#This Row],[Belasting]]</f>
        <v>47935.807000000001</v>
      </c>
      <c r="G6790" s="2">
        <f>(Table1[[#This Row],[Belastbaar loon]]-Table1[[#This Row],[Netto loon]])/Table1[[#This Row],[Belastbaar loon]]</f>
        <v>0.36694170705616669</v>
      </c>
      <c r="H6790" s="14">
        <f t="shared" ca="1" si="100"/>
        <v>27779.642999999996</v>
      </c>
      <c r="I6790" s="14">
        <f ca="1">IF(ROW()=2, Table1[[#This Row],[Netto loon]], INDIRECT(ADDRESS(ROW()-1,COLUMN(F:F))))</f>
        <v>47931.357000000004</v>
      </c>
      <c r="J6790" s="6">
        <f ca="1">IF(ROW()=2, 0, Table1[[#This Row],[Belastbaar loon]]-INDIRECT(ADDRESS(ROW()-1,COLUMN(A:A))))</f>
        <v>10</v>
      </c>
      <c r="K6790" s="6">
        <f ca="1">Table1[[#This Row],[Netto loon]]-Table1[[#This Row],[Netto vorige schijf]]</f>
        <v>4.4499999999970896</v>
      </c>
      <c r="L6790" s="2">
        <f ca="1">(Table1[[#This Row],[Bruto tov vorige schijf]]-Table1[[#This Row],[Netto tov vorige schijf]])/MAX(Table1[[#This Row],[Bruto tov vorige schijf]],1)</f>
        <v>0.55500000000029104</v>
      </c>
    </row>
    <row r="6791" spans="1:12" x14ac:dyDescent="0.25">
      <c r="A6791" s="14">
        <v>75731</v>
      </c>
      <c r="B6791" s="6">
        <f>LoonHeffing2020(Table1[[#This Row],[Belastbaar loon]])</f>
        <v>29163.123</v>
      </c>
      <c r="C6791" s="6">
        <f>AlgemeneHeffingsKorting2020(Table1[[#This Row],[Belastbaar loon]])</f>
        <v>0</v>
      </c>
      <c r="D6791" s="14">
        <f>ArbeidsKorting2020(Table1[[#This Row],[Belastbaar loon]])</f>
        <v>1372.38</v>
      </c>
      <c r="E6791" s="14">
        <f>MAX(Table1[[#This Row],[Loonheffing]]-Table1[[#This Row],[Algemene Heffingskorting]]-Table1[[#This Row],[Arbeidskorting]],0)</f>
        <v>27790.742999999999</v>
      </c>
      <c r="F6791" s="6">
        <f>Table1[[#This Row],[Belastbaar loon]]-Table1[[#This Row],[Belasting]]</f>
        <v>47940.256999999998</v>
      </c>
      <c r="G6791" s="2">
        <f>(Table1[[#This Row],[Belastbaar loon]]-Table1[[#This Row],[Netto loon]])/Table1[[#This Row],[Belastbaar loon]]</f>
        <v>0.36696653946204333</v>
      </c>
      <c r="H6791" s="14">
        <f t="shared" ca="1" si="100"/>
        <v>27785.192999999999</v>
      </c>
      <c r="I6791" s="14">
        <f ca="1">IF(ROW()=2, Table1[[#This Row],[Netto loon]], INDIRECT(ADDRESS(ROW()-1,COLUMN(F:F))))</f>
        <v>47935.807000000001</v>
      </c>
      <c r="J6791" s="6">
        <f ca="1">IF(ROW()=2, 0, Table1[[#This Row],[Belastbaar loon]]-INDIRECT(ADDRESS(ROW()-1,COLUMN(A:A))))</f>
        <v>10</v>
      </c>
      <c r="K6791" s="6">
        <f ca="1">Table1[[#This Row],[Netto loon]]-Table1[[#This Row],[Netto vorige schijf]]</f>
        <v>4.4499999999970896</v>
      </c>
      <c r="L6791" s="2">
        <f ca="1">(Table1[[#This Row],[Bruto tov vorige schijf]]-Table1[[#This Row],[Netto tov vorige schijf]])/MAX(Table1[[#This Row],[Bruto tov vorige schijf]],1)</f>
        <v>0.55500000000029104</v>
      </c>
    </row>
    <row r="6792" spans="1:12" x14ac:dyDescent="0.25">
      <c r="A6792" s="14">
        <v>75741</v>
      </c>
      <c r="B6792" s="6">
        <f>LoonHeffing2020(Table1[[#This Row],[Belastbaar loon]])</f>
        <v>29168.073</v>
      </c>
      <c r="C6792" s="6">
        <f>AlgemeneHeffingsKorting2020(Table1[[#This Row],[Belastbaar loon]])</f>
        <v>0</v>
      </c>
      <c r="D6792" s="14">
        <f>ArbeidsKorting2020(Table1[[#This Row],[Belastbaar loon]])</f>
        <v>1371.7800000000002</v>
      </c>
      <c r="E6792" s="14">
        <f>MAX(Table1[[#This Row],[Loonheffing]]-Table1[[#This Row],[Algemene Heffingskorting]]-Table1[[#This Row],[Arbeidskorting]],0)</f>
        <v>27796.293000000001</v>
      </c>
      <c r="F6792" s="6">
        <f>Table1[[#This Row],[Belastbaar loon]]-Table1[[#This Row],[Belasting]]</f>
        <v>47944.706999999995</v>
      </c>
      <c r="G6792" s="2">
        <f>(Table1[[#This Row],[Belastbaar loon]]-Table1[[#This Row],[Netto loon]])/Table1[[#This Row],[Belastbaar loon]]</f>
        <v>0.36699136531073007</v>
      </c>
      <c r="H6792" s="14">
        <f t="shared" ca="1" si="100"/>
        <v>27790.742999999999</v>
      </c>
      <c r="I6792" s="14">
        <f ca="1">IF(ROW()=2, Table1[[#This Row],[Netto loon]], INDIRECT(ADDRESS(ROW()-1,COLUMN(F:F))))</f>
        <v>47940.256999999998</v>
      </c>
      <c r="J6792" s="6">
        <f ca="1">IF(ROW()=2, 0, Table1[[#This Row],[Belastbaar loon]]-INDIRECT(ADDRESS(ROW()-1,COLUMN(A:A))))</f>
        <v>10</v>
      </c>
      <c r="K6792" s="6">
        <f ca="1">Table1[[#This Row],[Netto loon]]-Table1[[#This Row],[Netto vorige schijf]]</f>
        <v>4.4499999999970896</v>
      </c>
      <c r="L6792" s="2">
        <f ca="1">(Table1[[#This Row],[Bruto tov vorige schijf]]-Table1[[#This Row],[Netto tov vorige schijf]])/MAX(Table1[[#This Row],[Bruto tov vorige schijf]],1)</f>
        <v>0.55500000000029104</v>
      </c>
    </row>
    <row r="6793" spans="1:12" x14ac:dyDescent="0.25">
      <c r="A6793" s="14">
        <v>75751</v>
      </c>
      <c r="B6793" s="6">
        <f>LoonHeffing2020(Table1[[#This Row],[Belastbaar loon]])</f>
        <v>29173.023000000001</v>
      </c>
      <c r="C6793" s="6">
        <f>AlgemeneHeffingsKorting2020(Table1[[#This Row],[Belastbaar loon]])</f>
        <v>0</v>
      </c>
      <c r="D6793" s="14">
        <f>ArbeidsKorting2020(Table1[[#This Row],[Belastbaar loon]])</f>
        <v>1371.18</v>
      </c>
      <c r="E6793" s="14">
        <f>MAX(Table1[[#This Row],[Loonheffing]]-Table1[[#This Row],[Algemene Heffingskorting]]-Table1[[#This Row],[Arbeidskorting]],0)</f>
        <v>27801.843000000001</v>
      </c>
      <c r="F6793" s="6">
        <f>Table1[[#This Row],[Belastbaar loon]]-Table1[[#This Row],[Belasting]]</f>
        <v>47949.156999999999</v>
      </c>
      <c r="G6793" s="2">
        <f>(Table1[[#This Row],[Belastbaar loon]]-Table1[[#This Row],[Netto loon]])/Table1[[#This Row],[Belastbaar loon]]</f>
        <v>0.36701618460482371</v>
      </c>
      <c r="H6793" s="14">
        <f t="shared" ca="1" si="100"/>
        <v>27796.293000000001</v>
      </c>
      <c r="I6793" s="14">
        <f ca="1">IF(ROW()=2, Table1[[#This Row],[Netto loon]], INDIRECT(ADDRESS(ROW()-1,COLUMN(F:F))))</f>
        <v>47944.706999999995</v>
      </c>
      <c r="J6793" s="6">
        <f ca="1">IF(ROW()=2, 0, Table1[[#This Row],[Belastbaar loon]]-INDIRECT(ADDRESS(ROW()-1,COLUMN(A:A))))</f>
        <v>10</v>
      </c>
      <c r="K6793" s="6">
        <f ca="1">Table1[[#This Row],[Netto loon]]-Table1[[#This Row],[Netto vorige schijf]]</f>
        <v>4.4500000000043656</v>
      </c>
      <c r="L6793" s="2">
        <f ca="1">(Table1[[#This Row],[Bruto tov vorige schijf]]-Table1[[#This Row],[Netto tov vorige schijf]])/MAX(Table1[[#This Row],[Bruto tov vorige schijf]],1)</f>
        <v>0.5549999999995634</v>
      </c>
    </row>
    <row r="6794" spans="1:12" x14ac:dyDescent="0.25">
      <c r="A6794" s="14">
        <v>75761</v>
      </c>
      <c r="B6794" s="6">
        <f>LoonHeffing2020(Table1[[#This Row],[Belastbaar loon]])</f>
        <v>29177.972999999998</v>
      </c>
      <c r="C6794" s="6">
        <f>AlgemeneHeffingsKorting2020(Table1[[#This Row],[Belastbaar loon]])</f>
        <v>0</v>
      </c>
      <c r="D6794" s="14">
        <f>ArbeidsKorting2020(Table1[[#This Row],[Belastbaar loon]])</f>
        <v>1370.5800000000002</v>
      </c>
      <c r="E6794" s="14">
        <f>MAX(Table1[[#This Row],[Loonheffing]]-Table1[[#This Row],[Algemene Heffingskorting]]-Table1[[#This Row],[Arbeidskorting]],0)</f>
        <v>27807.392999999996</v>
      </c>
      <c r="F6794" s="6">
        <f>Table1[[#This Row],[Belastbaar loon]]-Table1[[#This Row],[Belasting]]</f>
        <v>47953.607000000004</v>
      </c>
      <c r="G6794" s="2">
        <f>(Table1[[#This Row],[Belastbaar loon]]-Table1[[#This Row],[Netto loon]])/Table1[[#This Row],[Belastbaar loon]]</f>
        <v>0.36704099734691986</v>
      </c>
      <c r="H6794" s="14">
        <f t="shared" ca="1" si="100"/>
        <v>27801.843000000001</v>
      </c>
      <c r="I6794" s="14">
        <f ca="1">IF(ROW()=2, Table1[[#This Row],[Netto loon]], INDIRECT(ADDRESS(ROW()-1,COLUMN(F:F))))</f>
        <v>47949.156999999999</v>
      </c>
      <c r="J6794" s="6">
        <f ca="1">IF(ROW()=2, 0, Table1[[#This Row],[Belastbaar loon]]-INDIRECT(ADDRESS(ROW()-1,COLUMN(A:A))))</f>
        <v>10</v>
      </c>
      <c r="K6794" s="6">
        <f ca="1">Table1[[#This Row],[Netto loon]]-Table1[[#This Row],[Netto vorige schijf]]</f>
        <v>4.4500000000043656</v>
      </c>
      <c r="L6794" s="2">
        <f ca="1">(Table1[[#This Row],[Bruto tov vorige schijf]]-Table1[[#This Row],[Netto tov vorige schijf]])/MAX(Table1[[#This Row],[Bruto tov vorige schijf]],1)</f>
        <v>0.5549999999995634</v>
      </c>
    </row>
    <row r="6795" spans="1:12" x14ac:dyDescent="0.25">
      <c r="A6795" s="14">
        <v>75771</v>
      </c>
      <c r="B6795" s="6">
        <f>LoonHeffing2020(Table1[[#This Row],[Belastbaar loon]])</f>
        <v>29182.922999999999</v>
      </c>
      <c r="C6795" s="6">
        <f>AlgemeneHeffingsKorting2020(Table1[[#This Row],[Belastbaar loon]])</f>
        <v>0</v>
      </c>
      <c r="D6795" s="14">
        <f>ArbeidsKorting2020(Table1[[#This Row],[Belastbaar loon]])</f>
        <v>1369.98</v>
      </c>
      <c r="E6795" s="14">
        <f>MAX(Table1[[#This Row],[Loonheffing]]-Table1[[#This Row],[Algemene Heffingskorting]]-Table1[[#This Row],[Arbeidskorting]],0)</f>
        <v>27812.942999999999</v>
      </c>
      <c r="F6795" s="6">
        <f>Table1[[#This Row],[Belastbaar loon]]-Table1[[#This Row],[Belasting]]</f>
        <v>47958.057000000001</v>
      </c>
      <c r="G6795" s="2">
        <f>(Table1[[#This Row],[Belastbaar loon]]-Table1[[#This Row],[Netto loon]])/Table1[[#This Row],[Belastbaar loon]]</f>
        <v>0.36706580353961277</v>
      </c>
      <c r="H6795" s="14">
        <f t="shared" ca="1" si="100"/>
        <v>27807.392999999996</v>
      </c>
      <c r="I6795" s="14">
        <f ca="1">IF(ROW()=2, Table1[[#This Row],[Netto loon]], INDIRECT(ADDRESS(ROW()-1,COLUMN(F:F))))</f>
        <v>47953.607000000004</v>
      </c>
      <c r="J6795" s="6">
        <f ca="1">IF(ROW()=2, 0, Table1[[#This Row],[Belastbaar loon]]-INDIRECT(ADDRESS(ROW()-1,COLUMN(A:A))))</f>
        <v>10</v>
      </c>
      <c r="K6795" s="6">
        <f ca="1">Table1[[#This Row],[Netto loon]]-Table1[[#This Row],[Netto vorige schijf]]</f>
        <v>4.4499999999970896</v>
      </c>
      <c r="L6795" s="2">
        <f ca="1">(Table1[[#This Row],[Bruto tov vorige schijf]]-Table1[[#This Row],[Netto tov vorige schijf]])/MAX(Table1[[#This Row],[Bruto tov vorige schijf]],1)</f>
        <v>0.55500000000029104</v>
      </c>
    </row>
    <row r="6796" spans="1:12" x14ac:dyDescent="0.25">
      <c r="A6796" s="14">
        <v>75781</v>
      </c>
      <c r="B6796" s="6">
        <f>LoonHeffing2020(Table1[[#This Row],[Belastbaar loon]])</f>
        <v>29187.873</v>
      </c>
      <c r="C6796" s="6">
        <f>AlgemeneHeffingsKorting2020(Table1[[#This Row],[Belastbaar loon]])</f>
        <v>0</v>
      </c>
      <c r="D6796" s="14">
        <f>ArbeidsKorting2020(Table1[[#This Row],[Belastbaar loon]])</f>
        <v>1369.38</v>
      </c>
      <c r="E6796" s="14">
        <f>MAX(Table1[[#This Row],[Loonheffing]]-Table1[[#This Row],[Algemene Heffingskorting]]-Table1[[#This Row],[Arbeidskorting]],0)</f>
        <v>27818.492999999999</v>
      </c>
      <c r="F6796" s="6">
        <f>Table1[[#This Row],[Belastbaar loon]]-Table1[[#This Row],[Belasting]]</f>
        <v>47962.506999999998</v>
      </c>
      <c r="G6796" s="2">
        <f>(Table1[[#This Row],[Belastbaar loon]]-Table1[[#This Row],[Netto loon]])/Table1[[#This Row],[Belastbaar loon]]</f>
        <v>0.36709060318549508</v>
      </c>
      <c r="H6796" s="14">
        <f t="shared" ca="1" si="100"/>
        <v>27812.942999999999</v>
      </c>
      <c r="I6796" s="14">
        <f ca="1">IF(ROW()=2, Table1[[#This Row],[Netto loon]], INDIRECT(ADDRESS(ROW()-1,COLUMN(F:F))))</f>
        <v>47958.057000000001</v>
      </c>
      <c r="J6796" s="6">
        <f ca="1">IF(ROW()=2, 0, Table1[[#This Row],[Belastbaar loon]]-INDIRECT(ADDRESS(ROW()-1,COLUMN(A:A))))</f>
        <v>10</v>
      </c>
      <c r="K6796" s="6">
        <f ca="1">Table1[[#This Row],[Netto loon]]-Table1[[#This Row],[Netto vorige schijf]]</f>
        <v>4.4499999999970896</v>
      </c>
      <c r="L6796" s="2">
        <f ca="1">(Table1[[#This Row],[Bruto tov vorige schijf]]-Table1[[#This Row],[Netto tov vorige schijf]])/MAX(Table1[[#This Row],[Bruto tov vorige schijf]],1)</f>
        <v>0.55500000000029104</v>
      </c>
    </row>
    <row r="6797" spans="1:12" x14ac:dyDescent="0.25">
      <c r="A6797" s="14">
        <v>75791</v>
      </c>
      <c r="B6797" s="6">
        <f>LoonHeffing2020(Table1[[#This Row],[Belastbaar loon]])</f>
        <v>29192.823</v>
      </c>
      <c r="C6797" s="6">
        <f>AlgemeneHeffingsKorting2020(Table1[[#This Row],[Belastbaar loon]])</f>
        <v>0</v>
      </c>
      <c r="D6797" s="14">
        <f>ArbeidsKorting2020(Table1[[#This Row],[Belastbaar loon]])</f>
        <v>1368.7800000000002</v>
      </c>
      <c r="E6797" s="14">
        <f>MAX(Table1[[#This Row],[Loonheffing]]-Table1[[#This Row],[Algemene Heffingskorting]]-Table1[[#This Row],[Arbeidskorting]],0)</f>
        <v>27824.043000000001</v>
      </c>
      <c r="F6797" s="6">
        <f>Table1[[#This Row],[Belastbaar loon]]-Table1[[#This Row],[Belasting]]</f>
        <v>47966.956999999995</v>
      </c>
      <c r="G6797" s="2">
        <f>(Table1[[#This Row],[Belastbaar loon]]-Table1[[#This Row],[Netto loon]])/Table1[[#This Row],[Belastbaar loon]]</f>
        <v>0.36711539628715817</v>
      </c>
      <c r="H6797" s="14">
        <f t="shared" ca="1" si="100"/>
        <v>27818.492999999999</v>
      </c>
      <c r="I6797" s="14">
        <f ca="1">IF(ROW()=2, Table1[[#This Row],[Netto loon]], INDIRECT(ADDRESS(ROW()-1,COLUMN(F:F))))</f>
        <v>47962.506999999998</v>
      </c>
      <c r="J6797" s="6">
        <f ca="1">IF(ROW()=2, 0, Table1[[#This Row],[Belastbaar loon]]-INDIRECT(ADDRESS(ROW()-1,COLUMN(A:A))))</f>
        <v>10</v>
      </c>
      <c r="K6797" s="6">
        <f ca="1">Table1[[#This Row],[Netto loon]]-Table1[[#This Row],[Netto vorige schijf]]</f>
        <v>4.4499999999970896</v>
      </c>
      <c r="L6797" s="2">
        <f ca="1">(Table1[[#This Row],[Bruto tov vorige schijf]]-Table1[[#This Row],[Netto tov vorige schijf]])/MAX(Table1[[#This Row],[Bruto tov vorige schijf]],1)</f>
        <v>0.55500000000029104</v>
      </c>
    </row>
    <row r="6798" spans="1:12" x14ac:dyDescent="0.25">
      <c r="A6798" s="14">
        <v>75801</v>
      </c>
      <c r="B6798" s="6">
        <f>LoonHeffing2020(Table1[[#This Row],[Belastbaar loon]])</f>
        <v>29197.773000000001</v>
      </c>
      <c r="C6798" s="6">
        <f>AlgemeneHeffingsKorting2020(Table1[[#This Row],[Belastbaar loon]])</f>
        <v>0</v>
      </c>
      <c r="D6798" s="14">
        <f>ArbeidsKorting2020(Table1[[#This Row],[Belastbaar loon]])</f>
        <v>1368.18</v>
      </c>
      <c r="E6798" s="14">
        <f>MAX(Table1[[#This Row],[Loonheffing]]-Table1[[#This Row],[Algemene Heffingskorting]]-Table1[[#This Row],[Arbeidskorting]],0)</f>
        <v>27829.593000000001</v>
      </c>
      <c r="F6798" s="6">
        <f>Table1[[#This Row],[Belastbaar loon]]-Table1[[#This Row],[Belasting]]</f>
        <v>47971.406999999999</v>
      </c>
      <c r="G6798" s="2">
        <f>(Table1[[#This Row],[Belastbaar loon]]-Table1[[#This Row],[Netto loon]])/Table1[[#This Row],[Belastbaar loon]]</f>
        <v>0.36714018284719202</v>
      </c>
      <c r="H6798" s="14">
        <f t="shared" ca="1" si="100"/>
        <v>27824.043000000001</v>
      </c>
      <c r="I6798" s="14">
        <f ca="1">IF(ROW()=2, Table1[[#This Row],[Netto loon]], INDIRECT(ADDRESS(ROW()-1,COLUMN(F:F))))</f>
        <v>47966.956999999995</v>
      </c>
      <c r="J6798" s="6">
        <f ca="1">IF(ROW()=2, 0, Table1[[#This Row],[Belastbaar loon]]-INDIRECT(ADDRESS(ROW()-1,COLUMN(A:A))))</f>
        <v>10</v>
      </c>
      <c r="K6798" s="6">
        <f ca="1">Table1[[#This Row],[Netto loon]]-Table1[[#This Row],[Netto vorige schijf]]</f>
        <v>4.4500000000043656</v>
      </c>
      <c r="L6798" s="2">
        <f ca="1">(Table1[[#This Row],[Bruto tov vorige schijf]]-Table1[[#This Row],[Netto tov vorige schijf]])/MAX(Table1[[#This Row],[Bruto tov vorige schijf]],1)</f>
        <v>0.5549999999995634</v>
      </c>
    </row>
    <row r="6799" spans="1:12" x14ac:dyDescent="0.25">
      <c r="A6799" s="14">
        <v>75811</v>
      </c>
      <c r="B6799" s="6">
        <f>LoonHeffing2020(Table1[[#This Row],[Belastbaar loon]])</f>
        <v>29202.722999999998</v>
      </c>
      <c r="C6799" s="6">
        <f>AlgemeneHeffingsKorting2020(Table1[[#This Row],[Belastbaar loon]])</f>
        <v>0</v>
      </c>
      <c r="D6799" s="14">
        <f>ArbeidsKorting2020(Table1[[#This Row],[Belastbaar loon]])</f>
        <v>1367.5800000000002</v>
      </c>
      <c r="E6799" s="14">
        <f>MAX(Table1[[#This Row],[Loonheffing]]-Table1[[#This Row],[Algemene Heffingskorting]]-Table1[[#This Row],[Arbeidskorting]],0)</f>
        <v>27835.142999999996</v>
      </c>
      <c r="F6799" s="6">
        <f>Table1[[#This Row],[Belastbaar loon]]-Table1[[#This Row],[Belasting]]</f>
        <v>47975.857000000004</v>
      </c>
      <c r="G6799" s="2">
        <f>(Table1[[#This Row],[Belastbaar loon]]-Table1[[#This Row],[Netto loon]])/Table1[[#This Row],[Belastbaar loon]]</f>
        <v>0.36716496286818529</v>
      </c>
      <c r="H6799" s="14">
        <f t="shared" ca="1" si="100"/>
        <v>27829.593000000001</v>
      </c>
      <c r="I6799" s="14">
        <f ca="1">IF(ROW()=2, Table1[[#This Row],[Netto loon]], INDIRECT(ADDRESS(ROW()-1,COLUMN(F:F))))</f>
        <v>47971.406999999999</v>
      </c>
      <c r="J6799" s="6">
        <f ca="1">IF(ROW()=2, 0, Table1[[#This Row],[Belastbaar loon]]-INDIRECT(ADDRESS(ROW()-1,COLUMN(A:A))))</f>
        <v>10</v>
      </c>
      <c r="K6799" s="6">
        <f ca="1">Table1[[#This Row],[Netto loon]]-Table1[[#This Row],[Netto vorige schijf]]</f>
        <v>4.4500000000043656</v>
      </c>
      <c r="L6799" s="2">
        <f ca="1">(Table1[[#This Row],[Bruto tov vorige schijf]]-Table1[[#This Row],[Netto tov vorige schijf]])/MAX(Table1[[#This Row],[Bruto tov vorige schijf]],1)</f>
        <v>0.5549999999995634</v>
      </c>
    </row>
    <row r="6800" spans="1:12" x14ac:dyDescent="0.25">
      <c r="A6800" s="14">
        <v>75821</v>
      </c>
      <c r="B6800" s="6">
        <f>LoonHeffing2020(Table1[[#This Row],[Belastbaar loon]])</f>
        <v>29207.672999999999</v>
      </c>
      <c r="C6800" s="6">
        <f>AlgemeneHeffingsKorting2020(Table1[[#This Row],[Belastbaar loon]])</f>
        <v>0</v>
      </c>
      <c r="D6800" s="14">
        <f>ArbeidsKorting2020(Table1[[#This Row],[Belastbaar loon]])</f>
        <v>1366.98</v>
      </c>
      <c r="E6800" s="14">
        <f>MAX(Table1[[#This Row],[Loonheffing]]-Table1[[#This Row],[Algemene Heffingskorting]]-Table1[[#This Row],[Arbeidskorting]],0)</f>
        <v>27840.692999999999</v>
      </c>
      <c r="F6800" s="6">
        <f>Table1[[#This Row],[Belastbaar loon]]-Table1[[#This Row],[Belasting]]</f>
        <v>47980.307000000001</v>
      </c>
      <c r="G6800" s="2">
        <f>(Table1[[#This Row],[Belastbaar loon]]-Table1[[#This Row],[Netto loon]])/Table1[[#This Row],[Belastbaar loon]]</f>
        <v>0.3671897363527255</v>
      </c>
      <c r="H6800" s="14">
        <f t="shared" ca="1" si="100"/>
        <v>27835.142999999996</v>
      </c>
      <c r="I6800" s="14">
        <f ca="1">IF(ROW()=2, Table1[[#This Row],[Netto loon]], INDIRECT(ADDRESS(ROW()-1,COLUMN(F:F))))</f>
        <v>47975.857000000004</v>
      </c>
      <c r="J6800" s="6">
        <f ca="1">IF(ROW()=2, 0, Table1[[#This Row],[Belastbaar loon]]-INDIRECT(ADDRESS(ROW()-1,COLUMN(A:A))))</f>
        <v>10</v>
      </c>
      <c r="K6800" s="6">
        <f ca="1">Table1[[#This Row],[Netto loon]]-Table1[[#This Row],[Netto vorige schijf]]</f>
        <v>4.4499999999970896</v>
      </c>
      <c r="L6800" s="2">
        <f ca="1">(Table1[[#This Row],[Bruto tov vorige schijf]]-Table1[[#This Row],[Netto tov vorige schijf]])/MAX(Table1[[#This Row],[Bruto tov vorige schijf]],1)</f>
        <v>0.55500000000029104</v>
      </c>
    </row>
    <row r="6801" spans="1:12" x14ac:dyDescent="0.25">
      <c r="A6801" s="14">
        <v>75831</v>
      </c>
      <c r="B6801" s="6">
        <f>LoonHeffing2020(Table1[[#This Row],[Belastbaar loon]])</f>
        <v>29212.623</v>
      </c>
      <c r="C6801" s="6">
        <f>AlgemeneHeffingsKorting2020(Table1[[#This Row],[Belastbaar loon]])</f>
        <v>0</v>
      </c>
      <c r="D6801" s="14">
        <f>ArbeidsKorting2020(Table1[[#This Row],[Belastbaar loon]])</f>
        <v>1366.38</v>
      </c>
      <c r="E6801" s="14">
        <f>MAX(Table1[[#This Row],[Loonheffing]]-Table1[[#This Row],[Algemene Heffingskorting]]-Table1[[#This Row],[Arbeidskorting]],0)</f>
        <v>27846.242999999999</v>
      </c>
      <c r="F6801" s="6">
        <f>Table1[[#This Row],[Belastbaar loon]]-Table1[[#This Row],[Belasting]]</f>
        <v>47984.756999999998</v>
      </c>
      <c r="G6801" s="2">
        <f>(Table1[[#This Row],[Belastbaar loon]]-Table1[[#This Row],[Netto loon]])/Table1[[#This Row],[Belastbaar loon]]</f>
        <v>0.36721450330339839</v>
      </c>
      <c r="H6801" s="14">
        <f t="shared" ca="1" si="100"/>
        <v>27840.692999999999</v>
      </c>
      <c r="I6801" s="14">
        <f ca="1">IF(ROW()=2, Table1[[#This Row],[Netto loon]], INDIRECT(ADDRESS(ROW()-1,COLUMN(F:F))))</f>
        <v>47980.307000000001</v>
      </c>
      <c r="J6801" s="6">
        <f ca="1">IF(ROW()=2, 0, Table1[[#This Row],[Belastbaar loon]]-INDIRECT(ADDRESS(ROW()-1,COLUMN(A:A))))</f>
        <v>10</v>
      </c>
      <c r="K6801" s="6">
        <f ca="1">Table1[[#This Row],[Netto loon]]-Table1[[#This Row],[Netto vorige schijf]]</f>
        <v>4.4499999999970896</v>
      </c>
      <c r="L6801" s="2">
        <f ca="1">(Table1[[#This Row],[Bruto tov vorige schijf]]-Table1[[#This Row],[Netto tov vorige schijf]])/MAX(Table1[[#This Row],[Bruto tov vorige schijf]],1)</f>
        <v>0.55500000000029104</v>
      </c>
    </row>
    <row r="6802" spans="1:12" x14ac:dyDescent="0.25">
      <c r="A6802" s="14">
        <v>75841</v>
      </c>
      <c r="B6802" s="6">
        <f>LoonHeffing2020(Table1[[#This Row],[Belastbaar loon]])</f>
        <v>29217.573</v>
      </c>
      <c r="C6802" s="6">
        <f>AlgemeneHeffingsKorting2020(Table1[[#This Row],[Belastbaar loon]])</f>
        <v>0</v>
      </c>
      <c r="D6802" s="14">
        <f>ArbeidsKorting2020(Table1[[#This Row],[Belastbaar loon]])</f>
        <v>1365.7800000000002</v>
      </c>
      <c r="E6802" s="14">
        <f>MAX(Table1[[#This Row],[Loonheffing]]-Table1[[#This Row],[Algemene Heffingskorting]]-Table1[[#This Row],[Arbeidskorting]],0)</f>
        <v>27851.793000000001</v>
      </c>
      <c r="F6802" s="6">
        <f>Table1[[#This Row],[Belastbaar loon]]-Table1[[#This Row],[Belasting]]</f>
        <v>47989.206999999995</v>
      </c>
      <c r="G6802" s="2">
        <f>(Table1[[#This Row],[Belastbaar loon]]-Table1[[#This Row],[Netto loon]])/Table1[[#This Row],[Belastbaar loon]]</f>
        <v>0.36723926372278853</v>
      </c>
      <c r="H6802" s="14">
        <f t="shared" ca="1" si="100"/>
        <v>27846.242999999999</v>
      </c>
      <c r="I6802" s="14">
        <f ca="1">IF(ROW()=2, Table1[[#This Row],[Netto loon]], INDIRECT(ADDRESS(ROW()-1,COLUMN(F:F))))</f>
        <v>47984.756999999998</v>
      </c>
      <c r="J6802" s="6">
        <f ca="1">IF(ROW()=2, 0, Table1[[#This Row],[Belastbaar loon]]-INDIRECT(ADDRESS(ROW()-1,COLUMN(A:A))))</f>
        <v>10</v>
      </c>
      <c r="K6802" s="6">
        <f ca="1">Table1[[#This Row],[Netto loon]]-Table1[[#This Row],[Netto vorige schijf]]</f>
        <v>4.4499999999970896</v>
      </c>
      <c r="L6802" s="2">
        <f ca="1">(Table1[[#This Row],[Bruto tov vorige schijf]]-Table1[[#This Row],[Netto tov vorige schijf]])/MAX(Table1[[#This Row],[Bruto tov vorige schijf]],1)</f>
        <v>0.55500000000029104</v>
      </c>
    </row>
    <row r="6803" spans="1:12" x14ac:dyDescent="0.25">
      <c r="A6803" s="14">
        <v>75851</v>
      </c>
      <c r="B6803" s="6">
        <f>LoonHeffing2020(Table1[[#This Row],[Belastbaar loon]])</f>
        <v>29222.523000000001</v>
      </c>
      <c r="C6803" s="6">
        <f>AlgemeneHeffingsKorting2020(Table1[[#This Row],[Belastbaar loon]])</f>
        <v>0</v>
      </c>
      <c r="D6803" s="14">
        <f>ArbeidsKorting2020(Table1[[#This Row],[Belastbaar loon]])</f>
        <v>1365.18</v>
      </c>
      <c r="E6803" s="14">
        <f>MAX(Table1[[#This Row],[Loonheffing]]-Table1[[#This Row],[Algemene Heffingskorting]]-Table1[[#This Row],[Arbeidskorting]],0)</f>
        <v>27857.343000000001</v>
      </c>
      <c r="F6803" s="6">
        <f>Table1[[#This Row],[Belastbaar loon]]-Table1[[#This Row],[Belasting]]</f>
        <v>47993.656999999999</v>
      </c>
      <c r="G6803" s="2">
        <f>(Table1[[#This Row],[Belastbaar loon]]-Table1[[#This Row],[Netto loon]])/Table1[[#This Row],[Belastbaar loon]]</f>
        <v>0.36726401761347904</v>
      </c>
      <c r="H6803" s="14">
        <f t="shared" ca="1" si="100"/>
        <v>27851.793000000001</v>
      </c>
      <c r="I6803" s="14">
        <f ca="1">IF(ROW()=2, Table1[[#This Row],[Netto loon]], INDIRECT(ADDRESS(ROW()-1,COLUMN(F:F))))</f>
        <v>47989.206999999995</v>
      </c>
      <c r="J6803" s="6">
        <f ca="1">IF(ROW()=2, 0, Table1[[#This Row],[Belastbaar loon]]-INDIRECT(ADDRESS(ROW()-1,COLUMN(A:A))))</f>
        <v>10</v>
      </c>
      <c r="K6803" s="6">
        <f ca="1">Table1[[#This Row],[Netto loon]]-Table1[[#This Row],[Netto vorige schijf]]</f>
        <v>4.4500000000043656</v>
      </c>
      <c r="L6803" s="2">
        <f ca="1">(Table1[[#This Row],[Bruto tov vorige schijf]]-Table1[[#This Row],[Netto tov vorige schijf]])/MAX(Table1[[#This Row],[Bruto tov vorige schijf]],1)</f>
        <v>0.5549999999995634</v>
      </c>
    </row>
    <row r="6804" spans="1:12" x14ac:dyDescent="0.25">
      <c r="A6804" s="14">
        <v>75861</v>
      </c>
      <c r="B6804" s="6">
        <f>LoonHeffing2020(Table1[[#This Row],[Belastbaar loon]])</f>
        <v>29227.472999999998</v>
      </c>
      <c r="C6804" s="6">
        <f>AlgemeneHeffingsKorting2020(Table1[[#This Row],[Belastbaar loon]])</f>
        <v>0</v>
      </c>
      <c r="D6804" s="14">
        <f>ArbeidsKorting2020(Table1[[#This Row],[Belastbaar loon]])</f>
        <v>1364.5800000000002</v>
      </c>
      <c r="E6804" s="14">
        <f>MAX(Table1[[#This Row],[Loonheffing]]-Table1[[#This Row],[Algemene Heffingskorting]]-Table1[[#This Row],[Arbeidskorting]],0)</f>
        <v>27862.892999999996</v>
      </c>
      <c r="F6804" s="6">
        <f>Table1[[#This Row],[Belastbaar loon]]-Table1[[#This Row],[Belasting]]</f>
        <v>47998.107000000004</v>
      </c>
      <c r="G6804" s="2">
        <f>(Table1[[#This Row],[Belastbaar loon]]-Table1[[#This Row],[Netto loon]])/Table1[[#This Row],[Belastbaar loon]]</f>
        <v>0.36728876497805191</v>
      </c>
      <c r="H6804" s="14">
        <f t="shared" ca="1" si="100"/>
        <v>27857.343000000001</v>
      </c>
      <c r="I6804" s="14">
        <f ca="1">IF(ROW()=2, Table1[[#This Row],[Netto loon]], INDIRECT(ADDRESS(ROW()-1,COLUMN(F:F))))</f>
        <v>47993.656999999999</v>
      </c>
      <c r="J6804" s="6">
        <f ca="1">IF(ROW()=2, 0, Table1[[#This Row],[Belastbaar loon]]-INDIRECT(ADDRESS(ROW()-1,COLUMN(A:A))))</f>
        <v>10</v>
      </c>
      <c r="K6804" s="6">
        <f ca="1">Table1[[#This Row],[Netto loon]]-Table1[[#This Row],[Netto vorige schijf]]</f>
        <v>4.4500000000043656</v>
      </c>
      <c r="L6804" s="2">
        <f ca="1">(Table1[[#This Row],[Bruto tov vorige schijf]]-Table1[[#This Row],[Netto tov vorige schijf]])/MAX(Table1[[#This Row],[Bruto tov vorige schijf]],1)</f>
        <v>0.5549999999995634</v>
      </c>
    </row>
    <row r="6805" spans="1:12" x14ac:dyDescent="0.25">
      <c r="A6805" s="14">
        <v>75871</v>
      </c>
      <c r="B6805" s="6">
        <f>LoonHeffing2020(Table1[[#This Row],[Belastbaar loon]])</f>
        <v>29232.422999999999</v>
      </c>
      <c r="C6805" s="6">
        <f>AlgemeneHeffingsKorting2020(Table1[[#This Row],[Belastbaar loon]])</f>
        <v>0</v>
      </c>
      <c r="D6805" s="14">
        <f>ArbeidsKorting2020(Table1[[#This Row],[Belastbaar loon]])</f>
        <v>1363.98</v>
      </c>
      <c r="E6805" s="14">
        <f>MAX(Table1[[#This Row],[Loonheffing]]-Table1[[#This Row],[Algemene Heffingskorting]]-Table1[[#This Row],[Arbeidskorting]],0)</f>
        <v>27868.442999999999</v>
      </c>
      <c r="F6805" s="6">
        <f>Table1[[#This Row],[Belastbaar loon]]-Table1[[#This Row],[Belasting]]</f>
        <v>48002.557000000001</v>
      </c>
      <c r="G6805" s="2">
        <f>(Table1[[#This Row],[Belastbaar loon]]-Table1[[#This Row],[Netto loon]])/Table1[[#This Row],[Belastbaar loon]]</f>
        <v>0.36731350581908767</v>
      </c>
      <c r="H6805" s="14">
        <f t="shared" ca="1" si="100"/>
        <v>27862.892999999996</v>
      </c>
      <c r="I6805" s="14">
        <f ca="1">IF(ROW()=2, Table1[[#This Row],[Netto loon]], INDIRECT(ADDRESS(ROW()-1,COLUMN(F:F))))</f>
        <v>47998.107000000004</v>
      </c>
      <c r="J6805" s="6">
        <f ca="1">IF(ROW()=2, 0, Table1[[#This Row],[Belastbaar loon]]-INDIRECT(ADDRESS(ROW()-1,COLUMN(A:A))))</f>
        <v>10</v>
      </c>
      <c r="K6805" s="6">
        <f ca="1">Table1[[#This Row],[Netto loon]]-Table1[[#This Row],[Netto vorige schijf]]</f>
        <v>4.4499999999970896</v>
      </c>
      <c r="L6805" s="2">
        <f ca="1">(Table1[[#This Row],[Bruto tov vorige schijf]]-Table1[[#This Row],[Netto tov vorige schijf]])/MAX(Table1[[#This Row],[Bruto tov vorige schijf]],1)</f>
        <v>0.55500000000029104</v>
      </c>
    </row>
    <row r="6806" spans="1:12" x14ac:dyDescent="0.25">
      <c r="A6806" s="14">
        <v>75881</v>
      </c>
      <c r="B6806" s="6">
        <f>LoonHeffing2020(Table1[[#This Row],[Belastbaar loon]])</f>
        <v>29237.373</v>
      </c>
      <c r="C6806" s="6">
        <f>AlgemeneHeffingsKorting2020(Table1[[#This Row],[Belastbaar loon]])</f>
        <v>0</v>
      </c>
      <c r="D6806" s="14">
        <f>ArbeidsKorting2020(Table1[[#This Row],[Belastbaar loon]])</f>
        <v>1363.38</v>
      </c>
      <c r="E6806" s="14">
        <f>MAX(Table1[[#This Row],[Loonheffing]]-Table1[[#This Row],[Algemene Heffingskorting]]-Table1[[#This Row],[Arbeidskorting]],0)</f>
        <v>27873.992999999999</v>
      </c>
      <c r="F6806" s="6">
        <f>Table1[[#This Row],[Belastbaar loon]]-Table1[[#This Row],[Belasting]]</f>
        <v>48007.006999999998</v>
      </c>
      <c r="G6806" s="2">
        <f>(Table1[[#This Row],[Belastbaar loon]]-Table1[[#This Row],[Netto loon]])/Table1[[#This Row],[Belastbaar loon]]</f>
        <v>0.36733824013916533</v>
      </c>
      <c r="H6806" s="14">
        <f t="shared" ca="1" si="100"/>
        <v>27868.442999999999</v>
      </c>
      <c r="I6806" s="14">
        <f ca="1">IF(ROW()=2, Table1[[#This Row],[Netto loon]], INDIRECT(ADDRESS(ROW()-1,COLUMN(F:F))))</f>
        <v>48002.557000000001</v>
      </c>
      <c r="J6806" s="6">
        <f ca="1">IF(ROW()=2, 0, Table1[[#This Row],[Belastbaar loon]]-INDIRECT(ADDRESS(ROW()-1,COLUMN(A:A))))</f>
        <v>10</v>
      </c>
      <c r="K6806" s="6">
        <f ca="1">Table1[[#This Row],[Netto loon]]-Table1[[#This Row],[Netto vorige schijf]]</f>
        <v>4.4499999999970896</v>
      </c>
      <c r="L6806" s="2">
        <f ca="1">(Table1[[#This Row],[Bruto tov vorige schijf]]-Table1[[#This Row],[Netto tov vorige schijf]])/MAX(Table1[[#This Row],[Bruto tov vorige schijf]],1)</f>
        <v>0.55500000000029104</v>
      </c>
    </row>
    <row r="6807" spans="1:12" x14ac:dyDescent="0.25">
      <c r="A6807" s="14">
        <v>75891</v>
      </c>
      <c r="B6807" s="6">
        <f>LoonHeffing2020(Table1[[#This Row],[Belastbaar loon]])</f>
        <v>29242.323</v>
      </c>
      <c r="C6807" s="6">
        <f>AlgemeneHeffingsKorting2020(Table1[[#This Row],[Belastbaar loon]])</f>
        <v>0</v>
      </c>
      <c r="D6807" s="14">
        <f>ArbeidsKorting2020(Table1[[#This Row],[Belastbaar loon]])</f>
        <v>1362.7800000000002</v>
      </c>
      <c r="E6807" s="14">
        <f>MAX(Table1[[#This Row],[Loonheffing]]-Table1[[#This Row],[Algemene Heffingskorting]]-Table1[[#This Row],[Arbeidskorting]],0)</f>
        <v>27879.543000000001</v>
      </c>
      <c r="F6807" s="6">
        <f>Table1[[#This Row],[Belastbaar loon]]-Table1[[#This Row],[Belasting]]</f>
        <v>48011.456999999995</v>
      </c>
      <c r="G6807" s="2">
        <f>(Table1[[#This Row],[Belastbaar loon]]-Table1[[#This Row],[Netto loon]])/Table1[[#This Row],[Belastbaar loon]]</f>
        <v>0.36736296794086259</v>
      </c>
      <c r="H6807" s="14">
        <f t="shared" ca="1" si="100"/>
        <v>27873.992999999999</v>
      </c>
      <c r="I6807" s="14">
        <f ca="1">IF(ROW()=2, Table1[[#This Row],[Netto loon]], INDIRECT(ADDRESS(ROW()-1,COLUMN(F:F))))</f>
        <v>48007.006999999998</v>
      </c>
      <c r="J6807" s="6">
        <f ca="1">IF(ROW()=2, 0, Table1[[#This Row],[Belastbaar loon]]-INDIRECT(ADDRESS(ROW()-1,COLUMN(A:A))))</f>
        <v>10</v>
      </c>
      <c r="K6807" s="6">
        <f ca="1">Table1[[#This Row],[Netto loon]]-Table1[[#This Row],[Netto vorige schijf]]</f>
        <v>4.4499999999970896</v>
      </c>
      <c r="L6807" s="2">
        <f ca="1">(Table1[[#This Row],[Bruto tov vorige schijf]]-Table1[[#This Row],[Netto tov vorige schijf]])/MAX(Table1[[#This Row],[Bruto tov vorige schijf]],1)</f>
        <v>0.55500000000029104</v>
      </c>
    </row>
    <row r="6808" spans="1:12" x14ac:dyDescent="0.25">
      <c r="A6808" s="14">
        <v>75901</v>
      </c>
      <c r="B6808" s="6">
        <f>LoonHeffing2020(Table1[[#This Row],[Belastbaar loon]])</f>
        <v>29247.273000000001</v>
      </c>
      <c r="C6808" s="6">
        <f>AlgemeneHeffingsKorting2020(Table1[[#This Row],[Belastbaar loon]])</f>
        <v>0</v>
      </c>
      <c r="D6808" s="14">
        <f>ArbeidsKorting2020(Table1[[#This Row],[Belastbaar loon]])</f>
        <v>1362.18</v>
      </c>
      <c r="E6808" s="14">
        <f>MAX(Table1[[#This Row],[Loonheffing]]-Table1[[#This Row],[Algemene Heffingskorting]]-Table1[[#This Row],[Arbeidskorting]],0)</f>
        <v>27885.093000000001</v>
      </c>
      <c r="F6808" s="6">
        <f>Table1[[#This Row],[Belastbaar loon]]-Table1[[#This Row],[Belasting]]</f>
        <v>48015.906999999999</v>
      </c>
      <c r="G6808" s="2">
        <f>(Table1[[#This Row],[Belastbaar loon]]-Table1[[#This Row],[Netto loon]])/Table1[[#This Row],[Belastbaar loon]]</f>
        <v>0.36738768922675591</v>
      </c>
      <c r="H6808" s="14">
        <f t="shared" ca="1" si="100"/>
        <v>27879.543000000001</v>
      </c>
      <c r="I6808" s="14">
        <f ca="1">IF(ROW()=2, Table1[[#This Row],[Netto loon]], INDIRECT(ADDRESS(ROW()-1,COLUMN(F:F))))</f>
        <v>48011.456999999995</v>
      </c>
      <c r="J6808" s="6">
        <f ca="1">IF(ROW()=2, 0, Table1[[#This Row],[Belastbaar loon]]-INDIRECT(ADDRESS(ROW()-1,COLUMN(A:A))))</f>
        <v>10</v>
      </c>
      <c r="K6808" s="6">
        <f ca="1">Table1[[#This Row],[Netto loon]]-Table1[[#This Row],[Netto vorige schijf]]</f>
        <v>4.4500000000043656</v>
      </c>
      <c r="L6808" s="2">
        <f ca="1">(Table1[[#This Row],[Bruto tov vorige schijf]]-Table1[[#This Row],[Netto tov vorige schijf]])/MAX(Table1[[#This Row],[Bruto tov vorige schijf]],1)</f>
        <v>0.5549999999995634</v>
      </c>
    </row>
    <row r="6809" spans="1:12" x14ac:dyDescent="0.25">
      <c r="A6809" s="14">
        <v>75911</v>
      </c>
      <c r="B6809" s="6">
        <f>LoonHeffing2020(Table1[[#This Row],[Belastbaar loon]])</f>
        <v>29252.222999999998</v>
      </c>
      <c r="C6809" s="6">
        <f>AlgemeneHeffingsKorting2020(Table1[[#This Row],[Belastbaar loon]])</f>
        <v>0</v>
      </c>
      <c r="D6809" s="14">
        <f>ArbeidsKorting2020(Table1[[#This Row],[Belastbaar loon]])</f>
        <v>1361.5800000000002</v>
      </c>
      <c r="E6809" s="14">
        <f>MAX(Table1[[#This Row],[Loonheffing]]-Table1[[#This Row],[Algemene Heffingskorting]]-Table1[[#This Row],[Arbeidskorting]],0)</f>
        <v>27890.642999999996</v>
      </c>
      <c r="F6809" s="6">
        <f>Table1[[#This Row],[Belastbaar loon]]-Table1[[#This Row],[Belasting]]</f>
        <v>48020.357000000004</v>
      </c>
      <c r="G6809" s="2">
        <f>(Table1[[#This Row],[Belastbaar loon]]-Table1[[#This Row],[Netto loon]])/Table1[[#This Row],[Belastbaar loon]]</f>
        <v>0.36741240399942032</v>
      </c>
      <c r="H6809" s="14">
        <f t="shared" ca="1" si="100"/>
        <v>27885.093000000001</v>
      </c>
      <c r="I6809" s="14">
        <f ca="1">IF(ROW()=2, Table1[[#This Row],[Netto loon]], INDIRECT(ADDRESS(ROW()-1,COLUMN(F:F))))</f>
        <v>48015.906999999999</v>
      </c>
      <c r="J6809" s="6">
        <f ca="1">IF(ROW()=2, 0, Table1[[#This Row],[Belastbaar loon]]-INDIRECT(ADDRESS(ROW()-1,COLUMN(A:A))))</f>
        <v>10</v>
      </c>
      <c r="K6809" s="6">
        <f ca="1">Table1[[#This Row],[Netto loon]]-Table1[[#This Row],[Netto vorige schijf]]</f>
        <v>4.4500000000043656</v>
      </c>
      <c r="L6809" s="2">
        <f ca="1">(Table1[[#This Row],[Bruto tov vorige schijf]]-Table1[[#This Row],[Netto tov vorige schijf]])/MAX(Table1[[#This Row],[Bruto tov vorige schijf]],1)</f>
        <v>0.5549999999995634</v>
      </c>
    </row>
    <row r="6810" spans="1:12" x14ac:dyDescent="0.25">
      <c r="A6810" s="14">
        <v>75921</v>
      </c>
      <c r="B6810" s="6">
        <f>LoonHeffing2020(Table1[[#This Row],[Belastbaar loon]])</f>
        <v>29257.172999999999</v>
      </c>
      <c r="C6810" s="6">
        <f>AlgemeneHeffingsKorting2020(Table1[[#This Row],[Belastbaar loon]])</f>
        <v>0</v>
      </c>
      <c r="D6810" s="14">
        <f>ArbeidsKorting2020(Table1[[#This Row],[Belastbaar loon]])</f>
        <v>1360.98</v>
      </c>
      <c r="E6810" s="14">
        <f>MAX(Table1[[#This Row],[Loonheffing]]-Table1[[#This Row],[Algemene Heffingskorting]]-Table1[[#This Row],[Arbeidskorting]],0)</f>
        <v>27896.192999999999</v>
      </c>
      <c r="F6810" s="6">
        <f>Table1[[#This Row],[Belastbaar loon]]-Table1[[#This Row],[Belasting]]</f>
        <v>48024.807000000001</v>
      </c>
      <c r="G6810" s="2">
        <f>(Table1[[#This Row],[Belastbaar loon]]-Table1[[#This Row],[Netto loon]])/Table1[[#This Row],[Belastbaar loon]]</f>
        <v>0.36743711226142961</v>
      </c>
      <c r="H6810" s="14">
        <f t="shared" ref="H6810:H6873" ca="1" si="101">IF(ROW()=2, 0, INDIRECT(ADDRESS(ROW()-1,COLUMN(E:E))))</f>
        <v>27890.642999999996</v>
      </c>
      <c r="I6810" s="14">
        <f ca="1">IF(ROW()=2, Table1[[#This Row],[Netto loon]], INDIRECT(ADDRESS(ROW()-1,COLUMN(F:F))))</f>
        <v>48020.357000000004</v>
      </c>
      <c r="J6810" s="6">
        <f ca="1">IF(ROW()=2, 0, Table1[[#This Row],[Belastbaar loon]]-INDIRECT(ADDRESS(ROW()-1,COLUMN(A:A))))</f>
        <v>10</v>
      </c>
      <c r="K6810" s="6">
        <f ca="1">Table1[[#This Row],[Netto loon]]-Table1[[#This Row],[Netto vorige schijf]]</f>
        <v>4.4499999999970896</v>
      </c>
      <c r="L6810" s="2">
        <f ca="1">(Table1[[#This Row],[Bruto tov vorige schijf]]-Table1[[#This Row],[Netto tov vorige schijf]])/MAX(Table1[[#This Row],[Bruto tov vorige schijf]],1)</f>
        <v>0.55500000000029104</v>
      </c>
    </row>
    <row r="6811" spans="1:12" x14ac:dyDescent="0.25">
      <c r="A6811" s="14">
        <v>75931</v>
      </c>
      <c r="B6811" s="6">
        <f>LoonHeffing2020(Table1[[#This Row],[Belastbaar loon]])</f>
        <v>29262.123</v>
      </c>
      <c r="C6811" s="6">
        <f>AlgemeneHeffingsKorting2020(Table1[[#This Row],[Belastbaar loon]])</f>
        <v>0</v>
      </c>
      <c r="D6811" s="14">
        <f>ArbeidsKorting2020(Table1[[#This Row],[Belastbaar loon]])</f>
        <v>1360.38</v>
      </c>
      <c r="E6811" s="14">
        <f>MAX(Table1[[#This Row],[Loonheffing]]-Table1[[#This Row],[Algemene Heffingskorting]]-Table1[[#This Row],[Arbeidskorting]],0)</f>
        <v>27901.742999999999</v>
      </c>
      <c r="F6811" s="6">
        <f>Table1[[#This Row],[Belastbaar loon]]-Table1[[#This Row],[Belasting]]</f>
        <v>48029.256999999998</v>
      </c>
      <c r="G6811" s="2">
        <f>(Table1[[#This Row],[Belastbaar loon]]-Table1[[#This Row],[Netto loon]])/Table1[[#This Row],[Belastbaar loon]]</f>
        <v>0.3674618140153561</v>
      </c>
      <c r="H6811" s="14">
        <f t="shared" ca="1" si="101"/>
        <v>27896.192999999999</v>
      </c>
      <c r="I6811" s="14">
        <f ca="1">IF(ROW()=2, Table1[[#This Row],[Netto loon]], INDIRECT(ADDRESS(ROW()-1,COLUMN(F:F))))</f>
        <v>48024.807000000001</v>
      </c>
      <c r="J6811" s="6">
        <f ca="1">IF(ROW()=2, 0, Table1[[#This Row],[Belastbaar loon]]-INDIRECT(ADDRESS(ROW()-1,COLUMN(A:A))))</f>
        <v>10</v>
      </c>
      <c r="K6811" s="6">
        <f ca="1">Table1[[#This Row],[Netto loon]]-Table1[[#This Row],[Netto vorige schijf]]</f>
        <v>4.4499999999970896</v>
      </c>
      <c r="L6811" s="2">
        <f ca="1">(Table1[[#This Row],[Bruto tov vorige schijf]]-Table1[[#This Row],[Netto tov vorige schijf]])/MAX(Table1[[#This Row],[Bruto tov vorige schijf]],1)</f>
        <v>0.55500000000029104</v>
      </c>
    </row>
    <row r="6812" spans="1:12" x14ac:dyDescent="0.25">
      <c r="A6812" s="14">
        <v>75941</v>
      </c>
      <c r="B6812" s="6">
        <f>LoonHeffing2020(Table1[[#This Row],[Belastbaar loon]])</f>
        <v>29267.073</v>
      </c>
      <c r="C6812" s="6">
        <f>AlgemeneHeffingsKorting2020(Table1[[#This Row],[Belastbaar loon]])</f>
        <v>0</v>
      </c>
      <c r="D6812" s="14">
        <f>ArbeidsKorting2020(Table1[[#This Row],[Belastbaar loon]])</f>
        <v>1359.7800000000002</v>
      </c>
      <c r="E6812" s="14">
        <f>MAX(Table1[[#This Row],[Loonheffing]]-Table1[[#This Row],[Algemene Heffingskorting]]-Table1[[#This Row],[Arbeidskorting]],0)</f>
        <v>27907.293000000001</v>
      </c>
      <c r="F6812" s="6">
        <f>Table1[[#This Row],[Belastbaar loon]]-Table1[[#This Row],[Belasting]]</f>
        <v>48033.706999999995</v>
      </c>
      <c r="G6812" s="2">
        <f>(Table1[[#This Row],[Belastbaar loon]]-Table1[[#This Row],[Netto loon]])/Table1[[#This Row],[Belastbaar loon]]</f>
        <v>0.36748650926377063</v>
      </c>
      <c r="H6812" s="14">
        <f t="shared" ca="1" si="101"/>
        <v>27901.742999999999</v>
      </c>
      <c r="I6812" s="14">
        <f ca="1">IF(ROW()=2, Table1[[#This Row],[Netto loon]], INDIRECT(ADDRESS(ROW()-1,COLUMN(F:F))))</f>
        <v>48029.256999999998</v>
      </c>
      <c r="J6812" s="6">
        <f ca="1">IF(ROW()=2, 0, Table1[[#This Row],[Belastbaar loon]]-INDIRECT(ADDRESS(ROW()-1,COLUMN(A:A))))</f>
        <v>10</v>
      </c>
      <c r="K6812" s="6">
        <f ca="1">Table1[[#This Row],[Netto loon]]-Table1[[#This Row],[Netto vorige schijf]]</f>
        <v>4.4499999999970896</v>
      </c>
      <c r="L6812" s="2">
        <f ca="1">(Table1[[#This Row],[Bruto tov vorige schijf]]-Table1[[#This Row],[Netto tov vorige schijf]])/MAX(Table1[[#This Row],[Bruto tov vorige schijf]],1)</f>
        <v>0.55500000000029104</v>
      </c>
    </row>
    <row r="6813" spans="1:12" x14ac:dyDescent="0.25">
      <c r="A6813" s="14">
        <v>75951</v>
      </c>
      <c r="B6813" s="6">
        <f>LoonHeffing2020(Table1[[#This Row],[Belastbaar loon]])</f>
        <v>29272.023000000001</v>
      </c>
      <c r="C6813" s="6">
        <f>AlgemeneHeffingsKorting2020(Table1[[#This Row],[Belastbaar loon]])</f>
        <v>0</v>
      </c>
      <c r="D6813" s="14">
        <f>ArbeidsKorting2020(Table1[[#This Row],[Belastbaar loon]])</f>
        <v>1359.18</v>
      </c>
      <c r="E6813" s="14">
        <f>MAX(Table1[[#This Row],[Loonheffing]]-Table1[[#This Row],[Algemene Heffingskorting]]-Table1[[#This Row],[Arbeidskorting]],0)</f>
        <v>27912.843000000001</v>
      </c>
      <c r="F6813" s="6">
        <f>Table1[[#This Row],[Belastbaar loon]]-Table1[[#This Row],[Belasting]]</f>
        <v>48038.156999999999</v>
      </c>
      <c r="G6813" s="2">
        <f>(Table1[[#This Row],[Belastbaar loon]]-Table1[[#This Row],[Netto loon]])/Table1[[#This Row],[Belastbaar loon]]</f>
        <v>0.36751119800924281</v>
      </c>
      <c r="H6813" s="14">
        <f t="shared" ca="1" si="101"/>
        <v>27907.293000000001</v>
      </c>
      <c r="I6813" s="14">
        <f ca="1">IF(ROW()=2, Table1[[#This Row],[Netto loon]], INDIRECT(ADDRESS(ROW()-1,COLUMN(F:F))))</f>
        <v>48033.706999999995</v>
      </c>
      <c r="J6813" s="6">
        <f ca="1">IF(ROW()=2, 0, Table1[[#This Row],[Belastbaar loon]]-INDIRECT(ADDRESS(ROW()-1,COLUMN(A:A))))</f>
        <v>10</v>
      </c>
      <c r="K6813" s="6">
        <f ca="1">Table1[[#This Row],[Netto loon]]-Table1[[#This Row],[Netto vorige schijf]]</f>
        <v>4.4500000000043656</v>
      </c>
      <c r="L6813" s="2">
        <f ca="1">(Table1[[#This Row],[Bruto tov vorige schijf]]-Table1[[#This Row],[Netto tov vorige schijf]])/MAX(Table1[[#This Row],[Bruto tov vorige schijf]],1)</f>
        <v>0.5549999999995634</v>
      </c>
    </row>
    <row r="6814" spans="1:12" x14ac:dyDescent="0.25">
      <c r="A6814" s="14">
        <v>75961</v>
      </c>
      <c r="B6814" s="6">
        <f>LoonHeffing2020(Table1[[#This Row],[Belastbaar loon]])</f>
        <v>29276.972999999998</v>
      </c>
      <c r="C6814" s="6">
        <f>AlgemeneHeffingsKorting2020(Table1[[#This Row],[Belastbaar loon]])</f>
        <v>0</v>
      </c>
      <c r="D6814" s="14">
        <f>ArbeidsKorting2020(Table1[[#This Row],[Belastbaar loon]])</f>
        <v>1358.5800000000002</v>
      </c>
      <c r="E6814" s="14">
        <f>MAX(Table1[[#This Row],[Loonheffing]]-Table1[[#This Row],[Algemene Heffingskorting]]-Table1[[#This Row],[Arbeidskorting]],0)</f>
        <v>27918.392999999996</v>
      </c>
      <c r="F6814" s="6">
        <f>Table1[[#This Row],[Belastbaar loon]]-Table1[[#This Row],[Belasting]]</f>
        <v>48042.607000000004</v>
      </c>
      <c r="G6814" s="2">
        <f>(Table1[[#This Row],[Belastbaar loon]]-Table1[[#This Row],[Netto loon]])/Table1[[#This Row],[Belastbaar loon]]</f>
        <v>0.36753588025434097</v>
      </c>
      <c r="H6814" s="14">
        <f t="shared" ca="1" si="101"/>
        <v>27912.843000000001</v>
      </c>
      <c r="I6814" s="14">
        <f ca="1">IF(ROW()=2, Table1[[#This Row],[Netto loon]], INDIRECT(ADDRESS(ROW()-1,COLUMN(F:F))))</f>
        <v>48038.156999999999</v>
      </c>
      <c r="J6814" s="6">
        <f ca="1">IF(ROW()=2, 0, Table1[[#This Row],[Belastbaar loon]]-INDIRECT(ADDRESS(ROW()-1,COLUMN(A:A))))</f>
        <v>10</v>
      </c>
      <c r="K6814" s="6">
        <f ca="1">Table1[[#This Row],[Netto loon]]-Table1[[#This Row],[Netto vorige schijf]]</f>
        <v>4.4500000000043656</v>
      </c>
      <c r="L6814" s="2">
        <f ca="1">(Table1[[#This Row],[Bruto tov vorige schijf]]-Table1[[#This Row],[Netto tov vorige schijf]])/MAX(Table1[[#This Row],[Bruto tov vorige schijf]],1)</f>
        <v>0.5549999999995634</v>
      </c>
    </row>
    <row r="6815" spans="1:12" x14ac:dyDescent="0.25">
      <c r="A6815" s="14">
        <v>75971</v>
      </c>
      <c r="B6815" s="6">
        <f>LoonHeffing2020(Table1[[#This Row],[Belastbaar loon]])</f>
        <v>29281.922999999999</v>
      </c>
      <c r="C6815" s="6">
        <f>AlgemeneHeffingsKorting2020(Table1[[#This Row],[Belastbaar loon]])</f>
        <v>0</v>
      </c>
      <c r="D6815" s="14">
        <f>ArbeidsKorting2020(Table1[[#This Row],[Belastbaar loon]])</f>
        <v>1357.98</v>
      </c>
      <c r="E6815" s="14">
        <f>MAX(Table1[[#This Row],[Loonheffing]]-Table1[[#This Row],[Algemene Heffingskorting]]-Table1[[#This Row],[Arbeidskorting]],0)</f>
        <v>27923.942999999999</v>
      </c>
      <c r="F6815" s="6">
        <f>Table1[[#This Row],[Belastbaar loon]]-Table1[[#This Row],[Belasting]]</f>
        <v>48047.057000000001</v>
      </c>
      <c r="G6815" s="2">
        <f>(Table1[[#This Row],[Belastbaar loon]]-Table1[[#This Row],[Netto loon]])/Table1[[#This Row],[Belastbaar loon]]</f>
        <v>0.36756055600163218</v>
      </c>
      <c r="H6815" s="14">
        <f t="shared" ca="1" si="101"/>
        <v>27918.392999999996</v>
      </c>
      <c r="I6815" s="14">
        <f ca="1">IF(ROW()=2, Table1[[#This Row],[Netto loon]], INDIRECT(ADDRESS(ROW()-1,COLUMN(F:F))))</f>
        <v>48042.607000000004</v>
      </c>
      <c r="J6815" s="6">
        <f ca="1">IF(ROW()=2, 0, Table1[[#This Row],[Belastbaar loon]]-INDIRECT(ADDRESS(ROW()-1,COLUMN(A:A))))</f>
        <v>10</v>
      </c>
      <c r="K6815" s="6">
        <f ca="1">Table1[[#This Row],[Netto loon]]-Table1[[#This Row],[Netto vorige schijf]]</f>
        <v>4.4499999999970896</v>
      </c>
      <c r="L6815" s="2">
        <f ca="1">(Table1[[#This Row],[Bruto tov vorige schijf]]-Table1[[#This Row],[Netto tov vorige schijf]])/MAX(Table1[[#This Row],[Bruto tov vorige schijf]],1)</f>
        <v>0.55500000000029104</v>
      </c>
    </row>
    <row r="6816" spans="1:12" x14ac:dyDescent="0.25">
      <c r="A6816" s="14">
        <v>75981</v>
      </c>
      <c r="B6816" s="6">
        <f>LoonHeffing2020(Table1[[#This Row],[Belastbaar loon]])</f>
        <v>29286.873</v>
      </c>
      <c r="C6816" s="6">
        <f>AlgemeneHeffingsKorting2020(Table1[[#This Row],[Belastbaar loon]])</f>
        <v>0</v>
      </c>
      <c r="D6816" s="14">
        <f>ArbeidsKorting2020(Table1[[#This Row],[Belastbaar loon]])</f>
        <v>1357.38</v>
      </c>
      <c r="E6816" s="14">
        <f>MAX(Table1[[#This Row],[Loonheffing]]-Table1[[#This Row],[Algemene Heffingskorting]]-Table1[[#This Row],[Arbeidskorting]],0)</f>
        <v>27929.492999999999</v>
      </c>
      <c r="F6816" s="6">
        <f>Table1[[#This Row],[Belastbaar loon]]-Table1[[#This Row],[Belasting]]</f>
        <v>48051.506999999998</v>
      </c>
      <c r="G6816" s="2">
        <f>(Table1[[#This Row],[Belastbaar loon]]-Table1[[#This Row],[Netto loon]])/Table1[[#This Row],[Belastbaar loon]]</f>
        <v>0.36758522525368187</v>
      </c>
      <c r="H6816" s="14">
        <f t="shared" ca="1" si="101"/>
        <v>27923.942999999999</v>
      </c>
      <c r="I6816" s="14">
        <f ca="1">IF(ROW()=2, Table1[[#This Row],[Netto loon]], INDIRECT(ADDRESS(ROW()-1,COLUMN(F:F))))</f>
        <v>48047.057000000001</v>
      </c>
      <c r="J6816" s="6">
        <f ca="1">IF(ROW()=2, 0, Table1[[#This Row],[Belastbaar loon]]-INDIRECT(ADDRESS(ROW()-1,COLUMN(A:A))))</f>
        <v>10</v>
      </c>
      <c r="K6816" s="6">
        <f ca="1">Table1[[#This Row],[Netto loon]]-Table1[[#This Row],[Netto vorige schijf]]</f>
        <v>4.4499999999970896</v>
      </c>
      <c r="L6816" s="2">
        <f ca="1">(Table1[[#This Row],[Bruto tov vorige schijf]]-Table1[[#This Row],[Netto tov vorige schijf]])/MAX(Table1[[#This Row],[Bruto tov vorige schijf]],1)</f>
        <v>0.55500000000029104</v>
      </c>
    </row>
    <row r="6817" spans="1:12" x14ac:dyDescent="0.25">
      <c r="A6817" s="14">
        <v>75991</v>
      </c>
      <c r="B6817" s="6">
        <f>LoonHeffing2020(Table1[[#This Row],[Belastbaar loon]])</f>
        <v>29291.823</v>
      </c>
      <c r="C6817" s="6">
        <f>AlgemeneHeffingsKorting2020(Table1[[#This Row],[Belastbaar loon]])</f>
        <v>0</v>
      </c>
      <c r="D6817" s="14">
        <f>ArbeidsKorting2020(Table1[[#This Row],[Belastbaar loon]])</f>
        <v>1356.7800000000002</v>
      </c>
      <c r="E6817" s="14">
        <f>MAX(Table1[[#This Row],[Loonheffing]]-Table1[[#This Row],[Algemene Heffingskorting]]-Table1[[#This Row],[Arbeidskorting]],0)</f>
        <v>27935.043000000001</v>
      </c>
      <c r="F6817" s="6">
        <f>Table1[[#This Row],[Belastbaar loon]]-Table1[[#This Row],[Belasting]]</f>
        <v>48055.956999999995</v>
      </c>
      <c r="G6817" s="2">
        <f>(Table1[[#This Row],[Belastbaar loon]]-Table1[[#This Row],[Netto loon]])/Table1[[#This Row],[Belastbaar loon]]</f>
        <v>0.36760988801305422</v>
      </c>
      <c r="H6817" s="14">
        <f t="shared" ca="1" si="101"/>
        <v>27929.492999999999</v>
      </c>
      <c r="I6817" s="14">
        <f ca="1">IF(ROW()=2, Table1[[#This Row],[Netto loon]], INDIRECT(ADDRESS(ROW()-1,COLUMN(F:F))))</f>
        <v>48051.506999999998</v>
      </c>
      <c r="J6817" s="6">
        <f ca="1">IF(ROW()=2, 0, Table1[[#This Row],[Belastbaar loon]]-INDIRECT(ADDRESS(ROW()-1,COLUMN(A:A))))</f>
        <v>10</v>
      </c>
      <c r="K6817" s="6">
        <f ca="1">Table1[[#This Row],[Netto loon]]-Table1[[#This Row],[Netto vorige schijf]]</f>
        <v>4.4499999999970896</v>
      </c>
      <c r="L6817" s="2">
        <f ca="1">(Table1[[#This Row],[Bruto tov vorige schijf]]-Table1[[#This Row],[Netto tov vorige schijf]])/MAX(Table1[[#This Row],[Bruto tov vorige schijf]],1)</f>
        <v>0.55500000000029104</v>
      </c>
    </row>
    <row r="6818" spans="1:12" x14ac:dyDescent="0.25">
      <c r="A6818" s="14">
        <v>76001</v>
      </c>
      <c r="B6818" s="6">
        <f>LoonHeffing2020(Table1[[#This Row],[Belastbaar loon]])</f>
        <v>29296.773000000001</v>
      </c>
      <c r="C6818" s="6">
        <f>AlgemeneHeffingsKorting2020(Table1[[#This Row],[Belastbaar loon]])</f>
        <v>0</v>
      </c>
      <c r="D6818" s="14">
        <f>ArbeidsKorting2020(Table1[[#This Row],[Belastbaar loon]])</f>
        <v>1356.18</v>
      </c>
      <c r="E6818" s="14">
        <f>MAX(Table1[[#This Row],[Loonheffing]]-Table1[[#This Row],[Algemene Heffingskorting]]-Table1[[#This Row],[Arbeidskorting]],0)</f>
        <v>27940.593000000001</v>
      </c>
      <c r="F6818" s="6">
        <f>Table1[[#This Row],[Belastbaar loon]]-Table1[[#This Row],[Belasting]]</f>
        <v>48060.406999999999</v>
      </c>
      <c r="G6818" s="2">
        <f>(Table1[[#This Row],[Belastbaar loon]]-Table1[[#This Row],[Netto loon]])/Table1[[#This Row],[Belastbaar loon]]</f>
        <v>0.36763454428231207</v>
      </c>
      <c r="H6818" s="14">
        <f t="shared" ca="1" si="101"/>
        <v>27935.043000000001</v>
      </c>
      <c r="I6818" s="14">
        <f ca="1">IF(ROW()=2, Table1[[#This Row],[Netto loon]], INDIRECT(ADDRESS(ROW()-1,COLUMN(F:F))))</f>
        <v>48055.956999999995</v>
      </c>
      <c r="J6818" s="6">
        <f ca="1">IF(ROW()=2, 0, Table1[[#This Row],[Belastbaar loon]]-INDIRECT(ADDRESS(ROW()-1,COLUMN(A:A))))</f>
        <v>10</v>
      </c>
      <c r="K6818" s="6">
        <f ca="1">Table1[[#This Row],[Netto loon]]-Table1[[#This Row],[Netto vorige schijf]]</f>
        <v>4.4500000000043656</v>
      </c>
      <c r="L6818" s="2">
        <f ca="1">(Table1[[#This Row],[Bruto tov vorige schijf]]-Table1[[#This Row],[Netto tov vorige schijf]])/MAX(Table1[[#This Row],[Bruto tov vorige schijf]],1)</f>
        <v>0.5549999999995634</v>
      </c>
    </row>
    <row r="6819" spans="1:12" x14ac:dyDescent="0.25">
      <c r="A6819" s="14">
        <v>76011</v>
      </c>
      <c r="B6819" s="6">
        <f>LoonHeffing2020(Table1[[#This Row],[Belastbaar loon]])</f>
        <v>29301.722999999998</v>
      </c>
      <c r="C6819" s="6">
        <f>AlgemeneHeffingsKorting2020(Table1[[#This Row],[Belastbaar loon]])</f>
        <v>0</v>
      </c>
      <c r="D6819" s="14">
        <f>ArbeidsKorting2020(Table1[[#This Row],[Belastbaar loon]])</f>
        <v>1355.5800000000002</v>
      </c>
      <c r="E6819" s="14">
        <f>MAX(Table1[[#This Row],[Loonheffing]]-Table1[[#This Row],[Algemene Heffingskorting]]-Table1[[#This Row],[Arbeidskorting]],0)</f>
        <v>27946.142999999996</v>
      </c>
      <c r="F6819" s="6">
        <f>Table1[[#This Row],[Belastbaar loon]]-Table1[[#This Row],[Belasting]]</f>
        <v>48064.857000000004</v>
      </c>
      <c r="G6819" s="2">
        <f>(Table1[[#This Row],[Belastbaar loon]]-Table1[[#This Row],[Netto loon]])/Table1[[#This Row],[Belastbaar loon]]</f>
        <v>0.36765919406401698</v>
      </c>
      <c r="H6819" s="14">
        <f t="shared" ca="1" si="101"/>
        <v>27940.593000000001</v>
      </c>
      <c r="I6819" s="14">
        <f ca="1">IF(ROW()=2, Table1[[#This Row],[Netto loon]], INDIRECT(ADDRESS(ROW()-1,COLUMN(F:F))))</f>
        <v>48060.406999999999</v>
      </c>
      <c r="J6819" s="6">
        <f ca="1">IF(ROW()=2, 0, Table1[[#This Row],[Belastbaar loon]]-INDIRECT(ADDRESS(ROW()-1,COLUMN(A:A))))</f>
        <v>10</v>
      </c>
      <c r="K6819" s="6">
        <f ca="1">Table1[[#This Row],[Netto loon]]-Table1[[#This Row],[Netto vorige schijf]]</f>
        <v>4.4500000000043656</v>
      </c>
      <c r="L6819" s="2">
        <f ca="1">(Table1[[#This Row],[Bruto tov vorige schijf]]-Table1[[#This Row],[Netto tov vorige schijf]])/MAX(Table1[[#This Row],[Bruto tov vorige schijf]],1)</f>
        <v>0.5549999999995634</v>
      </c>
    </row>
    <row r="6820" spans="1:12" x14ac:dyDescent="0.25">
      <c r="A6820" s="14">
        <v>76021</v>
      </c>
      <c r="B6820" s="6">
        <f>LoonHeffing2020(Table1[[#This Row],[Belastbaar loon]])</f>
        <v>29306.672999999999</v>
      </c>
      <c r="C6820" s="6">
        <f>AlgemeneHeffingsKorting2020(Table1[[#This Row],[Belastbaar loon]])</f>
        <v>0</v>
      </c>
      <c r="D6820" s="14">
        <f>ArbeidsKorting2020(Table1[[#This Row],[Belastbaar loon]])</f>
        <v>1354.98</v>
      </c>
      <c r="E6820" s="14">
        <f>MAX(Table1[[#This Row],[Loonheffing]]-Table1[[#This Row],[Algemene Heffingskorting]]-Table1[[#This Row],[Arbeidskorting]],0)</f>
        <v>27951.692999999999</v>
      </c>
      <c r="F6820" s="6">
        <f>Table1[[#This Row],[Belastbaar loon]]-Table1[[#This Row],[Belasting]]</f>
        <v>48069.307000000001</v>
      </c>
      <c r="G6820" s="2">
        <f>(Table1[[#This Row],[Belastbaar loon]]-Table1[[#This Row],[Netto loon]])/Table1[[#This Row],[Belastbaar loon]]</f>
        <v>0.36768383736072924</v>
      </c>
      <c r="H6820" s="14">
        <f t="shared" ca="1" si="101"/>
        <v>27946.142999999996</v>
      </c>
      <c r="I6820" s="14">
        <f ca="1">IF(ROW()=2, Table1[[#This Row],[Netto loon]], INDIRECT(ADDRESS(ROW()-1,COLUMN(F:F))))</f>
        <v>48064.857000000004</v>
      </c>
      <c r="J6820" s="6">
        <f ca="1">IF(ROW()=2, 0, Table1[[#This Row],[Belastbaar loon]]-INDIRECT(ADDRESS(ROW()-1,COLUMN(A:A))))</f>
        <v>10</v>
      </c>
      <c r="K6820" s="6">
        <f ca="1">Table1[[#This Row],[Netto loon]]-Table1[[#This Row],[Netto vorige schijf]]</f>
        <v>4.4499999999970896</v>
      </c>
      <c r="L6820" s="2">
        <f ca="1">(Table1[[#This Row],[Bruto tov vorige schijf]]-Table1[[#This Row],[Netto tov vorige schijf]])/MAX(Table1[[#This Row],[Bruto tov vorige schijf]],1)</f>
        <v>0.55500000000029104</v>
      </c>
    </row>
    <row r="6821" spans="1:12" x14ac:dyDescent="0.25">
      <c r="A6821" s="14">
        <v>76031</v>
      </c>
      <c r="B6821" s="6">
        <f>LoonHeffing2020(Table1[[#This Row],[Belastbaar loon]])</f>
        <v>29311.623</v>
      </c>
      <c r="C6821" s="6">
        <f>AlgemeneHeffingsKorting2020(Table1[[#This Row],[Belastbaar loon]])</f>
        <v>0</v>
      </c>
      <c r="D6821" s="14">
        <f>ArbeidsKorting2020(Table1[[#This Row],[Belastbaar loon]])</f>
        <v>1354.38</v>
      </c>
      <c r="E6821" s="14">
        <f>MAX(Table1[[#This Row],[Loonheffing]]-Table1[[#This Row],[Algemene Heffingskorting]]-Table1[[#This Row],[Arbeidskorting]],0)</f>
        <v>27957.242999999999</v>
      </c>
      <c r="F6821" s="6">
        <f>Table1[[#This Row],[Belastbaar loon]]-Table1[[#This Row],[Belasting]]</f>
        <v>48073.756999999998</v>
      </c>
      <c r="G6821" s="2">
        <f>(Table1[[#This Row],[Belastbaar loon]]-Table1[[#This Row],[Netto loon]])/Table1[[#This Row],[Belastbaar loon]]</f>
        <v>0.36770847417500757</v>
      </c>
      <c r="H6821" s="14">
        <f t="shared" ca="1" si="101"/>
        <v>27951.692999999999</v>
      </c>
      <c r="I6821" s="14">
        <f ca="1">IF(ROW()=2, Table1[[#This Row],[Netto loon]], INDIRECT(ADDRESS(ROW()-1,COLUMN(F:F))))</f>
        <v>48069.307000000001</v>
      </c>
      <c r="J6821" s="6">
        <f ca="1">IF(ROW()=2, 0, Table1[[#This Row],[Belastbaar loon]]-INDIRECT(ADDRESS(ROW()-1,COLUMN(A:A))))</f>
        <v>10</v>
      </c>
      <c r="K6821" s="6">
        <f ca="1">Table1[[#This Row],[Netto loon]]-Table1[[#This Row],[Netto vorige schijf]]</f>
        <v>4.4499999999970896</v>
      </c>
      <c r="L6821" s="2">
        <f ca="1">(Table1[[#This Row],[Bruto tov vorige schijf]]-Table1[[#This Row],[Netto tov vorige schijf]])/MAX(Table1[[#This Row],[Bruto tov vorige schijf]],1)</f>
        <v>0.55500000000029104</v>
      </c>
    </row>
    <row r="6822" spans="1:12" x14ac:dyDescent="0.25">
      <c r="A6822" s="14">
        <v>76041</v>
      </c>
      <c r="B6822" s="6">
        <f>LoonHeffing2020(Table1[[#This Row],[Belastbaar loon]])</f>
        <v>29316.573</v>
      </c>
      <c r="C6822" s="6">
        <f>AlgemeneHeffingsKorting2020(Table1[[#This Row],[Belastbaar loon]])</f>
        <v>0</v>
      </c>
      <c r="D6822" s="14">
        <f>ArbeidsKorting2020(Table1[[#This Row],[Belastbaar loon]])</f>
        <v>1353.7800000000002</v>
      </c>
      <c r="E6822" s="14">
        <f>MAX(Table1[[#This Row],[Loonheffing]]-Table1[[#This Row],[Algemene Heffingskorting]]-Table1[[#This Row],[Arbeidskorting]],0)</f>
        <v>27962.793000000001</v>
      </c>
      <c r="F6822" s="6">
        <f>Table1[[#This Row],[Belastbaar loon]]-Table1[[#This Row],[Belasting]]</f>
        <v>48078.206999999995</v>
      </c>
      <c r="G6822" s="2">
        <f>(Table1[[#This Row],[Belastbaar loon]]-Table1[[#This Row],[Netto loon]])/Table1[[#This Row],[Belastbaar loon]]</f>
        <v>0.36773310450940949</v>
      </c>
      <c r="H6822" s="14">
        <f t="shared" ca="1" si="101"/>
        <v>27957.242999999999</v>
      </c>
      <c r="I6822" s="14">
        <f ca="1">IF(ROW()=2, Table1[[#This Row],[Netto loon]], INDIRECT(ADDRESS(ROW()-1,COLUMN(F:F))))</f>
        <v>48073.756999999998</v>
      </c>
      <c r="J6822" s="6">
        <f ca="1">IF(ROW()=2, 0, Table1[[#This Row],[Belastbaar loon]]-INDIRECT(ADDRESS(ROW()-1,COLUMN(A:A))))</f>
        <v>10</v>
      </c>
      <c r="K6822" s="6">
        <f ca="1">Table1[[#This Row],[Netto loon]]-Table1[[#This Row],[Netto vorige schijf]]</f>
        <v>4.4499999999970896</v>
      </c>
      <c r="L6822" s="2">
        <f ca="1">(Table1[[#This Row],[Bruto tov vorige schijf]]-Table1[[#This Row],[Netto tov vorige schijf]])/MAX(Table1[[#This Row],[Bruto tov vorige schijf]],1)</f>
        <v>0.55500000000029104</v>
      </c>
    </row>
    <row r="6823" spans="1:12" x14ac:dyDescent="0.25">
      <c r="A6823" s="14">
        <v>76051</v>
      </c>
      <c r="B6823" s="6">
        <f>LoonHeffing2020(Table1[[#This Row],[Belastbaar loon]])</f>
        <v>29321.523000000001</v>
      </c>
      <c r="C6823" s="6">
        <f>AlgemeneHeffingsKorting2020(Table1[[#This Row],[Belastbaar loon]])</f>
        <v>0</v>
      </c>
      <c r="D6823" s="14">
        <f>ArbeidsKorting2020(Table1[[#This Row],[Belastbaar loon]])</f>
        <v>1353.18</v>
      </c>
      <c r="E6823" s="14">
        <f>MAX(Table1[[#This Row],[Loonheffing]]-Table1[[#This Row],[Algemene Heffingskorting]]-Table1[[#This Row],[Arbeidskorting]],0)</f>
        <v>27968.343000000001</v>
      </c>
      <c r="F6823" s="6">
        <f>Table1[[#This Row],[Belastbaar loon]]-Table1[[#This Row],[Belasting]]</f>
        <v>48082.656999999999</v>
      </c>
      <c r="G6823" s="2">
        <f>(Table1[[#This Row],[Belastbaar loon]]-Table1[[#This Row],[Netto loon]])/Table1[[#This Row],[Belastbaar loon]]</f>
        <v>0.3677577283664909</v>
      </c>
      <c r="H6823" s="14">
        <f t="shared" ca="1" si="101"/>
        <v>27962.793000000001</v>
      </c>
      <c r="I6823" s="14">
        <f ca="1">IF(ROW()=2, Table1[[#This Row],[Netto loon]], INDIRECT(ADDRESS(ROW()-1,COLUMN(F:F))))</f>
        <v>48078.206999999995</v>
      </c>
      <c r="J6823" s="6">
        <f ca="1">IF(ROW()=2, 0, Table1[[#This Row],[Belastbaar loon]]-INDIRECT(ADDRESS(ROW()-1,COLUMN(A:A))))</f>
        <v>10</v>
      </c>
      <c r="K6823" s="6">
        <f ca="1">Table1[[#This Row],[Netto loon]]-Table1[[#This Row],[Netto vorige schijf]]</f>
        <v>4.4500000000043656</v>
      </c>
      <c r="L6823" s="2">
        <f ca="1">(Table1[[#This Row],[Bruto tov vorige schijf]]-Table1[[#This Row],[Netto tov vorige schijf]])/MAX(Table1[[#This Row],[Bruto tov vorige schijf]],1)</f>
        <v>0.5549999999995634</v>
      </c>
    </row>
    <row r="6824" spans="1:12" x14ac:dyDescent="0.25">
      <c r="A6824" s="14">
        <v>76061</v>
      </c>
      <c r="B6824" s="6">
        <f>LoonHeffing2020(Table1[[#This Row],[Belastbaar loon]])</f>
        <v>29326.472999999998</v>
      </c>
      <c r="C6824" s="6">
        <f>AlgemeneHeffingsKorting2020(Table1[[#This Row],[Belastbaar loon]])</f>
        <v>0</v>
      </c>
      <c r="D6824" s="14">
        <f>ArbeidsKorting2020(Table1[[#This Row],[Belastbaar loon]])</f>
        <v>1352.5800000000002</v>
      </c>
      <c r="E6824" s="14">
        <f>MAX(Table1[[#This Row],[Loonheffing]]-Table1[[#This Row],[Algemene Heffingskorting]]-Table1[[#This Row],[Arbeidskorting]],0)</f>
        <v>27973.892999999996</v>
      </c>
      <c r="F6824" s="6">
        <f>Table1[[#This Row],[Belastbaar loon]]-Table1[[#This Row],[Belasting]]</f>
        <v>48087.107000000004</v>
      </c>
      <c r="G6824" s="2">
        <f>(Table1[[#This Row],[Belastbaar loon]]-Table1[[#This Row],[Netto loon]])/Table1[[#This Row],[Belastbaar loon]]</f>
        <v>0.3677823457488068</v>
      </c>
      <c r="H6824" s="14">
        <f t="shared" ca="1" si="101"/>
        <v>27968.343000000001</v>
      </c>
      <c r="I6824" s="14">
        <f ca="1">IF(ROW()=2, Table1[[#This Row],[Netto loon]], INDIRECT(ADDRESS(ROW()-1,COLUMN(F:F))))</f>
        <v>48082.656999999999</v>
      </c>
      <c r="J6824" s="6">
        <f ca="1">IF(ROW()=2, 0, Table1[[#This Row],[Belastbaar loon]]-INDIRECT(ADDRESS(ROW()-1,COLUMN(A:A))))</f>
        <v>10</v>
      </c>
      <c r="K6824" s="6">
        <f ca="1">Table1[[#This Row],[Netto loon]]-Table1[[#This Row],[Netto vorige schijf]]</f>
        <v>4.4500000000043656</v>
      </c>
      <c r="L6824" s="2">
        <f ca="1">(Table1[[#This Row],[Bruto tov vorige schijf]]-Table1[[#This Row],[Netto tov vorige schijf]])/MAX(Table1[[#This Row],[Bruto tov vorige schijf]],1)</f>
        <v>0.5549999999995634</v>
      </c>
    </row>
    <row r="6825" spans="1:12" x14ac:dyDescent="0.25">
      <c r="A6825" s="14">
        <v>76071</v>
      </c>
      <c r="B6825" s="6">
        <f>LoonHeffing2020(Table1[[#This Row],[Belastbaar loon]])</f>
        <v>29331.422999999999</v>
      </c>
      <c r="C6825" s="6">
        <f>AlgemeneHeffingsKorting2020(Table1[[#This Row],[Belastbaar loon]])</f>
        <v>0</v>
      </c>
      <c r="D6825" s="14">
        <f>ArbeidsKorting2020(Table1[[#This Row],[Belastbaar loon]])</f>
        <v>1351.98</v>
      </c>
      <c r="E6825" s="14">
        <f>MAX(Table1[[#This Row],[Loonheffing]]-Table1[[#This Row],[Algemene Heffingskorting]]-Table1[[#This Row],[Arbeidskorting]],0)</f>
        <v>27979.442999999999</v>
      </c>
      <c r="F6825" s="6">
        <f>Table1[[#This Row],[Belastbaar loon]]-Table1[[#This Row],[Belasting]]</f>
        <v>48091.557000000001</v>
      </c>
      <c r="G6825" s="2">
        <f>(Table1[[#This Row],[Belastbaar loon]]-Table1[[#This Row],[Netto loon]])/Table1[[#This Row],[Belastbaar loon]]</f>
        <v>0.36780695665891072</v>
      </c>
      <c r="H6825" s="14">
        <f t="shared" ca="1" si="101"/>
        <v>27973.892999999996</v>
      </c>
      <c r="I6825" s="14">
        <f ca="1">IF(ROW()=2, Table1[[#This Row],[Netto loon]], INDIRECT(ADDRESS(ROW()-1,COLUMN(F:F))))</f>
        <v>48087.107000000004</v>
      </c>
      <c r="J6825" s="6">
        <f ca="1">IF(ROW()=2, 0, Table1[[#This Row],[Belastbaar loon]]-INDIRECT(ADDRESS(ROW()-1,COLUMN(A:A))))</f>
        <v>10</v>
      </c>
      <c r="K6825" s="6">
        <f ca="1">Table1[[#This Row],[Netto loon]]-Table1[[#This Row],[Netto vorige schijf]]</f>
        <v>4.4499999999970896</v>
      </c>
      <c r="L6825" s="2">
        <f ca="1">(Table1[[#This Row],[Bruto tov vorige schijf]]-Table1[[#This Row],[Netto tov vorige schijf]])/MAX(Table1[[#This Row],[Bruto tov vorige schijf]],1)</f>
        <v>0.55500000000029104</v>
      </c>
    </row>
    <row r="6826" spans="1:12" x14ac:dyDescent="0.25">
      <c r="A6826" s="14">
        <v>76081</v>
      </c>
      <c r="B6826" s="6">
        <f>LoonHeffing2020(Table1[[#This Row],[Belastbaar loon]])</f>
        <v>29336.373</v>
      </c>
      <c r="C6826" s="6">
        <f>AlgemeneHeffingsKorting2020(Table1[[#This Row],[Belastbaar loon]])</f>
        <v>0</v>
      </c>
      <c r="D6826" s="14">
        <f>ArbeidsKorting2020(Table1[[#This Row],[Belastbaar loon]])</f>
        <v>1351.38</v>
      </c>
      <c r="E6826" s="14">
        <f>MAX(Table1[[#This Row],[Loonheffing]]-Table1[[#This Row],[Algemene Heffingskorting]]-Table1[[#This Row],[Arbeidskorting]],0)</f>
        <v>27984.992999999999</v>
      </c>
      <c r="F6826" s="6">
        <f>Table1[[#This Row],[Belastbaar loon]]-Table1[[#This Row],[Belasting]]</f>
        <v>48096.006999999998</v>
      </c>
      <c r="G6826" s="2">
        <f>(Table1[[#This Row],[Belastbaar loon]]-Table1[[#This Row],[Netto loon]])/Table1[[#This Row],[Belastbaar loon]]</f>
        <v>0.36783156109935466</v>
      </c>
      <c r="H6826" s="14">
        <f t="shared" ca="1" si="101"/>
        <v>27979.442999999999</v>
      </c>
      <c r="I6826" s="14">
        <f ca="1">IF(ROW()=2, Table1[[#This Row],[Netto loon]], INDIRECT(ADDRESS(ROW()-1,COLUMN(F:F))))</f>
        <v>48091.557000000001</v>
      </c>
      <c r="J6826" s="6">
        <f ca="1">IF(ROW()=2, 0, Table1[[#This Row],[Belastbaar loon]]-INDIRECT(ADDRESS(ROW()-1,COLUMN(A:A))))</f>
        <v>10</v>
      </c>
      <c r="K6826" s="6">
        <f ca="1">Table1[[#This Row],[Netto loon]]-Table1[[#This Row],[Netto vorige schijf]]</f>
        <v>4.4499999999970896</v>
      </c>
      <c r="L6826" s="2">
        <f ca="1">(Table1[[#This Row],[Bruto tov vorige schijf]]-Table1[[#This Row],[Netto tov vorige schijf]])/MAX(Table1[[#This Row],[Bruto tov vorige schijf]],1)</f>
        <v>0.55500000000029104</v>
      </c>
    </row>
    <row r="6827" spans="1:12" x14ac:dyDescent="0.25">
      <c r="A6827" s="14">
        <v>76091</v>
      </c>
      <c r="B6827" s="6">
        <f>LoonHeffing2020(Table1[[#This Row],[Belastbaar loon]])</f>
        <v>29341.323</v>
      </c>
      <c r="C6827" s="6">
        <f>AlgemeneHeffingsKorting2020(Table1[[#This Row],[Belastbaar loon]])</f>
        <v>0</v>
      </c>
      <c r="D6827" s="14">
        <f>ArbeidsKorting2020(Table1[[#This Row],[Belastbaar loon]])</f>
        <v>1350.7800000000002</v>
      </c>
      <c r="E6827" s="14">
        <f>MAX(Table1[[#This Row],[Loonheffing]]-Table1[[#This Row],[Algemene Heffingskorting]]-Table1[[#This Row],[Arbeidskorting]],0)</f>
        <v>27990.543000000001</v>
      </c>
      <c r="F6827" s="6">
        <f>Table1[[#This Row],[Belastbaar loon]]-Table1[[#This Row],[Belasting]]</f>
        <v>48100.456999999995</v>
      </c>
      <c r="G6827" s="2">
        <f>(Table1[[#This Row],[Belastbaar loon]]-Table1[[#This Row],[Netto loon]])/Table1[[#This Row],[Belastbaar loon]]</f>
        <v>0.36785615907268937</v>
      </c>
      <c r="H6827" s="14">
        <f t="shared" ca="1" si="101"/>
        <v>27984.992999999999</v>
      </c>
      <c r="I6827" s="14">
        <f ca="1">IF(ROW()=2, Table1[[#This Row],[Netto loon]], INDIRECT(ADDRESS(ROW()-1,COLUMN(F:F))))</f>
        <v>48096.006999999998</v>
      </c>
      <c r="J6827" s="6">
        <f ca="1">IF(ROW()=2, 0, Table1[[#This Row],[Belastbaar loon]]-INDIRECT(ADDRESS(ROW()-1,COLUMN(A:A))))</f>
        <v>10</v>
      </c>
      <c r="K6827" s="6">
        <f ca="1">Table1[[#This Row],[Netto loon]]-Table1[[#This Row],[Netto vorige schijf]]</f>
        <v>4.4499999999970896</v>
      </c>
      <c r="L6827" s="2">
        <f ca="1">(Table1[[#This Row],[Bruto tov vorige schijf]]-Table1[[#This Row],[Netto tov vorige schijf]])/MAX(Table1[[#This Row],[Bruto tov vorige schijf]],1)</f>
        <v>0.55500000000029104</v>
      </c>
    </row>
    <row r="6828" spans="1:12" x14ac:dyDescent="0.25">
      <c r="A6828" s="14">
        <v>76101</v>
      </c>
      <c r="B6828" s="6">
        <f>LoonHeffing2020(Table1[[#This Row],[Belastbaar loon]])</f>
        <v>29346.273000000001</v>
      </c>
      <c r="C6828" s="6">
        <f>AlgemeneHeffingsKorting2020(Table1[[#This Row],[Belastbaar loon]])</f>
        <v>0</v>
      </c>
      <c r="D6828" s="14">
        <f>ArbeidsKorting2020(Table1[[#This Row],[Belastbaar loon]])</f>
        <v>1350.18</v>
      </c>
      <c r="E6828" s="14">
        <f>MAX(Table1[[#This Row],[Loonheffing]]-Table1[[#This Row],[Algemene Heffingskorting]]-Table1[[#This Row],[Arbeidskorting]],0)</f>
        <v>27996.093000000001</v>
      </c>
      <c r="F6828" s="6">
        <f>Table1[[#This Row],[Belastbaar loon]]-Table1[[#This Row],[Belasting]]</f>
        <v>48104.906999999999</v>
      </c>
      <c r="G6828" s="2">
        <f>(Table1[[#This Row],[Belastbaar loon]]-Table1[[#This Row],[Netto loon]])/Table1[[#This Row],[Belastbaar loon]]</f>
        <v>0.36788075058146413</v>
      </c>
      <c r="H6828" s="14">
        <f t="shared" ca="1" si="101"/>
        <v>27990.543000000001</v>
      </c>
      <c r="I6828" s="14">
        <f ca="1">IF(ROW()=2, Table1[[#This Row],[Netto loon]], INDIRECT(ADDRESS(ROW()-1,COLUMN(F:F))))</f>
        <v>48100.456999999995</v>
      </c>
      <c r="J6828" s="6">
        <f ca="1">IF(ROW()=2, 0, Table1[[#This Row],[Belastbaar loon]]-INDIRECT(ADDRESS(ROW()-1,COLUMN(A:A))))</f>
        <v>10</v>
      </c>
      <c r="K6828" s="6">
        <f ca="1">Table1[[#This Row],[Netto loon]]-Table1[[#This Row],[Netto vorige schijf]]</f>
        <v>4.4500000000043656</v>
      </c>
      <c r="L6828" s="2">
        <f ca="1">(Table1[[#This Row],[Bruto tov vorige schijf]]-Table1[[#This Row],[Netto tov vorige schijf]])/MAX(Table1[[#This Row],[Bruto tov vorige schijf]],1)</f>
        <v>0.5549999999995634</v>
      </c>
    </row>
    <row r="6829" spans="1:12" x14ac:dyDescent="0.25">
      <c r="A6829" s="14">
        <v>76111</v>
      </c>
      <c r="B6829" s="6">
        <f>LoonHeffing2020(Table1[[#This Row],[Belastbaar loon]])</f>
        <v>29351.222999999998</v>
      </c>
      <c r="C6829" s="6">
        <f>AlgemeneHeffingsKorting2020(Table1[[#This Row],[Belastbaar loon]])</f>
        <v>0</v>
      </c>
      <c r="D6829" s="14">
        <f>ArbeidsKorting2020(Table1[[#This Row],[Belastbaar loon]])</f>
        <v>1349.5800000000002</v>
      </c>
      <c r="E6829" s="14">
        <f>MAX(Table1[[#This Row],[Loonheffing]]-Table1[[#This Row],[Algemene Heffingskorting]]-Table1[[#This Row],[Arbeidskorting]],0)</f>
        <v>28001.642999999996</v>
      </c>
      <c r="F6829" s="6">
        <f>Table1[[#This Row],[Belastbaar loon]]-Table1[[#This Row],[Belasting]]</f>
        <v>48109.357000000004</v>
      </c>
      <c r="G6829" s="2">
        <f>(Table1[[#This Row],[Belastbaar loon]]-Table1[[#This Row],[Netto loon]])/Table1[[#This Row],[Belastbaar loon]]</f>
        <v>0.36790533562822714</v>
      </c>
      <c r="H6829" s="14">
        <f t="shared" ca="1" si="101"/>
        <v>27996.093000000001</v>
      </c>
      <c r="I6829" s="14">
        <f ca="1">IF(ROW()=2, Table1[[#This Row],[Netto loon]], INDIRECT(ADDRESS(ROW()-1,COLUMN(F:F))))</f>
        <v>48104.906999999999</v>
      </c>
      <c r="J6829" s="6">
        <f ca="1">IF(ROW()=2, 0, Table1[[#This Row],[Belastbaar loon]]-INDIRECT(ADDRESS(ROW()-1,COLUMN(A:A))))</f>
        <v>10</v>
      </c>
      <c r="K6829" s="6">
        <f ca="1">Table1[[#This Row],[Netto loon]]-Table1[[#This Row],[Netto vorige schijf]]</f>
        <v>4.4500000000043656</v>
      </c>
      <c r="L6829" s="2">
        <f ca="1">(Table1[[#This Row],[Bruto tov vorige schijf]]-Table1[[#This Row],[Netto tov vorige schijf]])/MAX(Table1[[#This Row],[Bruto tov vorige schijf]],1)</f>
        <v>0.5549999999995634</v>
      </c>
    </row>
    <row r="6830" spans="1:12" x14ac:dyDescent="0.25">
      <c r="A6830" s="14">
        <v>76121</v>
      </c>
      <c r="B6830" s="6">
        <f>LoonHeffing2020(Table1[[#This Row],[Belastbaar loon]])</f>
        <v>29356.172999999999</v>
      </c>
      <c r="C6830" s="6">
        <f>AlgemeneHeffingsKorting2020(Table1[[#This Row],[Belastbaar loon]])</f>
        <v>0</v>
      </c>
      <c r="D6830" s="14">
        <f>ArbeidsKorting2020(Table1[[#This Row],[Belastbaar loon]])</f>
        <v>1348.98</v>
      </c>
      <c r="E6830" s="14">
        <f>MAX(Table1[[#This Row],[Loonheffing]]-Table1[[#This Row],[Algemene Heffingskorting]]-Table1[[#This Row],[Arbeidskorting]],0)</f>
        <v>28007.192999999999</v>
      </c>
      <c r="F6830" s="6">
        <f>Table1[[#This Row],[Belastbaar loon]]-Table1[[#This Row],[Belasting]]</f>
        <v>48113.807000000001</v>
      </c>
      <c r="G6830" s="2">
        <f>(Table1[[#This Row],[Belastbaar loon]]-Table1[[#This Row],[Netto loon]])/Table1[[#This Row],[Belastbaar loon]]</f>
        <v>0.36792991421552529</v>
      </c>
      <c r="H6830" s="14">
        <f t="shared" ca="1" si="101"/>
        <v>28001.642999999996</v>
      </c>
      <c r="I6830" s="14">
        <f ca="1">IF(ROW()=2, Table1[[#This Row],[Netto loon]], INDIRECT(ADDRESS(ROW()-1,COLUMN(F:F))))</f>
        <v>48109.357000000004</v>
      </c>
      <c r="J6830" s="6">
        <f ca="1">IF(ROW()=2, 0, Table1[[#This Row],[Belastbaar loon]]-INDIRECT(ADDRESS(ROW()-1,COLUMN(A:A))))</f>
        <v>10</v>
      </c>
      <c r="K6830" s="6">
        <f ca="1">Table1[[#This Row],[Netto loon]]-Table1[[#This Row],[Netto vorige schijf]]</f>
        <v>4.4499999999970896</v>
      </c>
      <c r="L6830" s="2">
        <f ca="1">(Table1[[#This Row],[Bruto tov vorige schijf]]-Table1[[#This Row],[Netto tov vorige schijf]])/MAX(Table1[[#This Row],[Bruto tov vorige schijf]],1)</f>
        <v>0.55500000000029104</v>
      </c>
    </row>
    <row r="6831" spans="1:12" x14ac:dyDescent="0.25">
      <c r="A6831" s="14">
        <v>76131</v>
      </c>
      <c r="B6831" s="6">
        <f>LoonHeffing2020(Table1[[#This Row],[Belastbaar loon]])</f>
        <v>29361.123</v>
      </c>
      <c r="C6831" s="6">
        <f>AlgemeneHeffingsKorting2020(Table1[[#This Row],[Belastbaar loon]])</f>
        <v>0</v>
      </c>
      <c r="D6831" s="14">
        <f>ArbeidsKorting2020(Table1[[#This Row],[Belastbaar loon]])</f>
        <v>1348.38</v>
      </c>
      <c r="E6831" s="14">
        <f>MAX(Table1[[#This Row],[Loonheffing]]-Table1[[#This Row],[Algemene Heffingskorting]]-Table1[[#This Row],[Arbeidskorting]],0)</f>
        <v>28012.742999999999</v>
      </c>
      <c r="F6831" s="6">
        <f>Table1[[#This Row],[Belastbaar loon]]-Table1[[#This Row],[Belasting]]</f>
        <v>48118.256999999998</v>
      </c>
      <c r="G6831" s="2">
        <f>(Table1[[#This Row],[Belastbaar loon]]-Table1[[#This Row],[Netto loon]])/Table1[[#This Row],[Belastbaar loon]]</f>
        <v>0.36795448634590378</v>
      </c>
      <c r="H6831" s="14">
        <f t="shared" ca="1" si="101"/>
        <v>28007.192999999999</v>
      </c>
      <c r="I6831" s="14">
        <f ca="1">IF(ROW()=2, Table1[[#This Row],[Netto loon]], INDIRECT(ADDRESS(ROW()-1,COLUMN(F:F))))</f>
        <v>48113.807000000001</v>
      </c>
      <c r="J6831" s="6">
        <f ca="1">IF(ROW()=2, 0, Table1[[#This Row],[Belastbaar loon]]-INDIRECT(ADDRESS(ROW()-1,COLUMN(A:A))))</f>
        <v>10</v>
      </c>
      <c r="K6831" s="6">
        <f ca="1">Table1[[#This Row],[Netto loon]]-Table1[[#This Row],[Netto vorige schijf]]</f>
        <v>4.4499999999970896</v>
      </c>
      <c r="L6831" s="2">
        <f ca="1">(Table1[[#This Row],[Bruto tov vorige schijf]]-Table1[[#This Row],[Netto tov vorige schijf]])/MAX(Table1[[#This Row],[Bruto tov vorige schijf]],1)</f>
        <v>0.55500000000029104</v>
      </c>
    </row>
    <row r="6832" spans="1:12" x14ac:dyDescent="0.25">
      <c r="A6832" s="14">
        <v>76141</v>
      </c>
      <c r="B6832" s="6">
        <f>LoonHeffing2020(Table1[[#This Row],[Belastbaar loon]])</f>
        <v>29366.073</v>
      </c>
      <c r="C6832" s="6">
        <f>AlgemeneHeffingsKorting2020(Table1[[#This Row],[Belastbaar loon]])</f>
        <v>0</v>
      </c>
      <c r="D6832" s="14">
        <f>ArbeidsKorting2020(Table1[[#This Row],[Belastbaar loon]])</f>
        <v>1347.7800000000002</v>
      </c>
      <c r="E6832" s="14">
        <f>MAX(Table1[[#This Row],[Loonheffing]]-Table1[[#This Row],[Algemene Heffingskorting]]-Table1[[#This Row],[Arbeidskorting]],0)</f>
        <v>28018.293000000001</v>
      </c>
      <c r="F6832" s="6">
        <f>Table1[[#This Row],[Belastbaar loon]]-Table1[[#This Row],[Belasting]]</f>
        <v>48122.706999999995</v>
      </c>
      <c r="G6832" s="2">
        <f>(Table1[[#This Row],[Belastbaar loon]]-Table1[[#This Row],[Netto loon]])/Table1[[#This Row],[Belastbaar loon]]</f>
        <v>0.36797905202190678</v>
      </c>
      <c r="H6832" s="14">
        <f t="shared" ca="1" si="101"/>
        <v>28012.742999999999</v>
      </c>
      <c r="I6832" s="14">
        <f ca="1">IF(ROW()=2, Table1[[#This Row],[Netto loon]], INDIRECT(ADDRESS(ROW()-1,COLUMN(F:F))))</f>
        <v>48118.256999999998</v>
      </c>
      <c r="J6832" s="6">
        <f ca="1">IF(ROW()=2, 0, Table1[[#This Row],[Belastbaar loon]]-INDIRECT(ADDRESS(ROW()-1,COLUMN(A:A))))</f>
        <v>10</v>
      </c>
      <c r="K6832" s="6">
        <f ca="1">Table1[[#This Row],[Netto loon]]-Table1[[#This Row],[Netto vorige schijf]]</f>
        <v>4.4499999999970896</v>
      </c>
      <c r="L6832" s="2">
        <f ca="1">(Table1[[#This Row],[Bruto tov vorige schijf]]-Table1[[#This Row],[Netto tov vorige schijf]])/MAX(Table1[[#This Row],[Bruto tov vorige schijf]],1)</f>
        <v>0.55500000000029104</v>
      </c>
    </row>
    <row r="6833" spans="1:12" x14ac:dyDescent="0.25">
      <c r="A6833" s="14">
        <v>76151</v>
      </c>
      <c r="B6833" s="6">
        <f>LoonHeffing2020(Table1[[#This Row],[Belastbaar loon]])</f>
        <v>29371.023000000001</v>
      </c>
      <c r="C6833" s="6">
        <f>AlgemeneHeffingsKorting2020(Table1[[#This Row],[Belastbaar loon]])</f>
        <v>0</v>
      </c>
      <c r="D6833" s="14">
        <f>ArbeidsKorting2020(Table1[[#This Row],[Belastbaar loon]])</f>
        <v>1347.18</v>
      </c>
      <c r="E6833" s="14">
        <f>MAX(Table1[[#This Row],[Loonheffing]]-Table1[[#This Row],[Algemene Heffingskorting]]-Table1[[#This Row],[Arbeidskorting]],0)</f>
        <v>28023.843000000001</v>
      </c>
      <c r="F6833" s="6">
        <f>Table1[[#This Row],[Belastbaar loon]]-Table1[[#This Row],[Belasting]]</f>
        <v>48127.156999999999</v>
      </c>
      <c r="G6833" s="2">
        <f>(Table1[[#This Row],[Belastbaar loon]]-Table1[[#This Row],[Netto loon]])/Table1[[#This Row],[Belastbaar loon]]</f>
        <v>0.36800361124607689</v>
      </c>
      <c r="H6833" s="14">
        <f t="shared" ca="1" si="101"/>
        <v>28018.293000000001</v>
      </c>
      <c r="I6833" s="14">
        <f ca="1">IF(ROW()=2, Table1[[#This Row],[Netto loon]], INDIRECT(ADDRESS(ROW()-1,COLUMN(F:F))))</f>
        <v>48122.706999999995</v>
      </c>
      <c r="J6833" s="6">
        <f ca="1">IF(ROW()=2, 0, Table1[[#This Row],[Belastbaar loon]]-INDIRECT(ADDRESS(ROW()-1,COLUMN(A:A))))</f>
        <v>10</v>
      </c>
      <c r="K6833" s="6">
        <f ca="1">Table1[[#This Row],[Netto loon]]-Table1[[#This Row],[Netto vorige schijf]]</f>
        <v>4.4500000000043656</v>
      </c>
      <c r="L6833" s="2">
        <f ca="1">(Table1[[#This Row],[Bruto tov vorige schijf]]-Table1[[#This Row],[Netto tov vorige schijf]])/MAX(Table1[[#This Row],[Bruto tov vorige schijf]],1)</f>
        <v>0.5549999999995634</v>
      </c>
    </row>
    <row r="6834" spans="1:12" x14ac:dyDescent="0.25">
      <c r="A6834" s="14">
        <v>76161</v>
      </c>
      <c r="B6834" s="6">
        <f>LoonHeffing2020(Table1[[#This Row],[Belastbaar loon]])</f>
        <v>29375.972999999998</v>
      </c>
      <c r="C6834" s="6">
        <f>AlgemeneHeffingsKorting2020(Table1[[#This Row],[Belastbaar loon]])</f>
        <v>0</v>
      </c>
      <c r="D6834" s="14">
        <f>ArbeidsKorting2020(Table1[[#This Row],[Belastbaar loon]])</f>
        <v>1346.5800000000002</v>
      </c>
      <c r="E6834" s="14">
        <f>MAX(Table1[[#This Row],[Loonheffing]]-Table1[[#This Row],[Algemene Heffingskorting]]-Table1[[#This Row],[Arbeidskorting]],0)</f>
        <v>28029.392999999996</v>
      </c>
      <c r="F6834" s="6">
        <f>Table1[[#This Row],[Belastbaar loon]]-Table1[[#This Row],[Belasting]]</f>
        <v>48131.607000000004</v>
      </c>
      <c r="G6834" s="2">
        <f>(Table1[[#This Row],[Belastbaar loon]]-Table1[[#This Row],[Netto loon]])/Table1[[#This Row],[Belastbaar loon]]</f>
        <v>0.36802816402095556</v>
      </c>
      <c r="H6834" s="14">
        <f t="shared" ca="1" si="101"/>
        <v>28023.843000000001</v>
      </c>
      <c r="I6834" s="14">
        <f ca="1">IF(ROW()=2, Table1[[#This Row],[Netto loon]], INDIRECT(ADDRESS(ROW()-1,COLUMN(F:F))))</f>
        <v>48127.156999999999</v>
      </c>
      <c r="J6834" s="6">
        <f ca="1">IF(ROW()=2, 0, Table1[[#This Row],[Belastbaar loon]]-INDIRECT(ADDRESS(ROW()-1,COLUMN(A:A))))</f>
        <v>10</v>
      </c>
      <c r="K6834" s="6">
        <f ca="1">Table1[[#This Row],[Netto loon]]-Table1[[#This Row],[Netto vorige schijf]]</f>
        <v>4.4500000000043656</v>
      </c>
      <c r="L6834" s="2">
        <f ca="1">(Table1[[#This Row],[Bruto tov vorige schijf]]-Table1[[#This Row],[Netto tov vorige schijf]])/MAX(Table1[[#This Row],[Bruto tov vorige schijf]],1)</f>
        <v>0.5549999999995634</v>
      </c>
    </row>
    <row r="6835" spans="1:12" x14ac:dyDescent="0.25">
      <c r="A6835" s="14">
        <v>76171</v>
      </c>
      <c r="B6835" s="6">
        <f>LoonHeffing2020(Table1[[#This Row],[Belastbaar loon]])</f>
        <v>29380.922999999999</v>
      </c>
      <c r="C6835" s="6">
        <f>AlgemeneHeffingsKorting2020(Table1[[#This Row],[Belastbaar loon]])</f>
        <v>0</v>
      </c>
      <c r="D6835" s="14">
        <f>ArbeidsKorting2020(Table1[[#This Row],[Belastbaar loon]])</f>
        <v>1345.98</v>
      </c>
      <c r="E6835" s="14">
        <f>MAX(Table1[[#This Row],[Loonheffing]]-Table1[[#This Row],[Algemene Heffingskorting]]-Table1[[#This Row],[Arbeidskorting]],0)</f>
        <v>28034.942999999999</v>
      </c>
      <c r="F6835" s="6">
        <f>Table1[[#This Row],[Belastbaar loon]]-Table1[[#This Row],[Belasting]]</f>
        <v>48136.057000000001</v>
      </c>
      <c r="G6835" s="2">
        <f>(Table1[[#This Row],[Belastbaar loon]]-Table1[[#This Row],[Netto loon]])/Table1[[#This Row],[Belastbaar loon]]</f>
        <v>0.36805271034908299</v>
      </c>
      <c r="H6835" s="14">
        <f t="shared" ca="1" si="101"/>
        <v>28029.392999999996</v>
      </c>
      <c r="I6835" s="14">
        <f ca="1">IF(ROW()=2, Table1[[#This Row],[Netto loon]], INDIRECT(ADDRESS(ROW()-1,COLUMN(F:F))))</f>
        <v>48131.607000000004</v>
      </c>
      <c r="J6835" s="6">
        <f ca="1">IF(ROW()=2, 0, Table1[[#This Row],[Belastbaar loon]]-INDIRECT(ADDRESS(ROW()-1,COLUMN(A:A))))</f>
        <v>10</v>
      </c>
      <c r="K6835" s="6">
        <f ca="1">Table1[[#This Row],[Netto loon]]-Table1[[#This Row],[Netto vorige schijf]]</f>
        <v>4.4499999999970896</v>
      </c>
      <c r="L6835" s="2">
        <f ca="1">(Table1[[#This Row],[Bruto tov vorige schijf]]-Table1[[#This Row],[Netto tov vorige schijf]])/MAX(Table1[[#This Row],[Bruto tov vorige schijf]],1)</f>
        <v>0.55500000000029104</v>
      </c>
    </row>
    <row r="6836" spans="1:12" x14ac:dyDescent="0.25">
      <c r="A6836" s="14">
        <v>76181</v>
      </c>
      <c r="B6836" s="6">
        <f>LoonHeffing2020(Table1[[#This Row],[Belastbaar loon]])</f>
        <v>29385.873</v>
      </c>
      <c r="C6836" s="6">
        <f>AlgemeneHeffingsKorting2020(Table1[[#This Row],[Belastbaar loon]])</f>
        <v>0</v>
      </c>
      <c r="D6836" s="14">
        <f>ArbeidsKorting2020(Table1[[#This Row],[Belastbaar loon]])</f>
        <v>1345.38</v>
      </c>
      <c r="E6836" s="14">
        <f>MAX(Table1[[#This Row],[Loonheffing]]-Table1[[#This Row],[Algemene Heffingskorting]]-Table1[[#This Row],[Arbeidskorting]],0)</f>
        <v>28040.492999999999</v>
      </c>
      <c r="F6836" s="6">
        <f>Table1[[#This Row],[Belastbaar loon]]-Table1[[#This Row],[Belasting]]</f>
        <v>48140.506999999998</v>
      </c>
      <c r="G6836" s="2">
        <f>(Table1[[#This Row],[Belastbaar loon]]-Table1[[#This Row],[Netto loon]])/Table1[[#This Row],[Belastbaar loon]]</f>
        <v>0.36807725023299775</v>
      </c>
      <c r="H6836" s="14">
        <f t="shared" ca="1" si="101"/>
        <v>28034.942999999999</v>
      </c>
      <c r="I6836" s="14">
        <f ca="1">IF(ROW()=2, Table1[[#This Row],[Netto loon]], INDIRECT(ADDRESS(ROW()-1,COLUMN(F:F))))</f>
        <v>48136.057000000001</v>
      </c>
      <c r="J6836" s="6">
        <f ca="1">IF(ROW()=2, 0, Table1[[#This Row],[Belastbaar loon]]-INDIRECT(ADDRESS(ROW()-1,COLUMN(A:A))))</f>
        <v>10</v>
      </c>
      <c r="K6836" s="6">
        <f ca="1">Table1[[#This Row],[Netto loon]]-Table1[[#This Row],[Netto vorige schijf]]</f>
        <v>4.4499999999970896</v>
      </c>
      <c r="L6836" s="2">
        <f ca="1">(Table1[[#This Row],[Bruto tov vorige schijf]]-Table1[[#This Row],[Netto tov vorige schijf]])/MAX(Table1[[#This Row],[Bruto tov vorige schijf]],1)</f>
        <v>0.55500000000029104</v>
      </c>
    </row>
    <row r="6837" spans="1:12" x14ac:dyDescent="0.25">
      <c r="A6837" s="14">
        <v>76191</v>
      </c>
      <c r="B6837" s="6">
        <f>LoonHeffing2020(Table1[[#This Row],[Belastbaar loon]])</f>
        <v>29390.823</v>
      </c>
      <c r="C6837" s="6">
        <f>AlgemeneHeffingsKorting2020(Table1[[#This Row],[Belastbaar loon]])</f>
        <v>0</v>
      </c>
      <c r="D6837" s="14">
        <f>ArbeidsKorting2020(Table1[[#This Row],[Belastbaar loon]])</f>
        <v>1344.7800000000002</v>
      </c>
      <c r="E6837" s="14">
        <f>MAX(Table1[[#This Row],[Loonheffing]]-Table1[[#This Row],[Algemene Heffingskorting]]-Table1[[#This Row],[Arbeidskorting]],0)</f>
        <v>28046.043000000001</v>
      </c>
      <c r="F6837" s="6">
        <f>Table1[[#This Row],[Belastbaar loon]]-Table1[[#This Row],[Belasting]]</f>
        <v>48144.956999999995</v>
      </c>
      <c r="G6837" s="2">
        <f>(Table1[[#This Row],[Belastbaar loon]]-Table1[[#This Row],[Netto loon]])/Table1[[#This Row],[Belastbaar loon]]</f>
        <v>0.36810178367523733</v>
      </c>
      <c r="H6837" s="14">
        <f t="shared" ca="1" si="101"/>
        <v>28040.492999999999</v>
      </c>
      <c r="I6837" s="14">
        <f ca="1">IF(ROW()=2, Table1[[#This Row],[Netto loon]], INDIRECT(ADDRESS(ROW()-1,COLUMN(F:F))))</f>
        <v>48140.506999999998</v>
      </c>
      <c r="J6837" s="6">
        <f ca="1">IF(ROW()=2, 0, Table1[[#This Row],[Belastbaar loon]]-INDIRECT(ADDRESS(ROW()-1,COLUMN(A:A))))</f>
        <v>10</v>
      </c>
      <c r="K6837" s="6">
        <f ca="1">Table1[[#This Row],[Netto loon]]-Table1[[#This Row],[Netto vorige schijf]]</f>
        <v>4.4499999999970896</v>
      </c>
      <c r="L6837" s="2">
        <f ca="1">(Table1[[#This Row],[Bruto tov vorige schijf]]-Table1[[#This Row],[Netto tov vorige schijf]])/MAX(Table1[[#This Row],[Bruto tov vorige schijf]],1)</f>
        <v>0.55500000000029104</v>
      </c>
    </row>
    <row r="6838" spans="1:12" x14ac:dyDescent="0.25">
      <c r="A6838" s="14">
        <v>76201</v>
      </c>
      <c r="B6838" s="6">
        <f>LoonHeffing2020(Table1[[#This Row],[Belastbaar loon]])</f>
        <v>29395.773000000001</v>
      </c>
      <c r="C6838" s="6">
        <f>AlgemeneHeffingsKorting2020(Table1[[#This Row],[Belastbaar loon]])</f>
        <v>0</v>
      </c>
      <c r="D6838" s="14">
        <f>ArbeidsKorting2020(Table1[[#This Row],[Belastbaar loon]])</f>
        <v>1344.18</v>
      </c>
      <c r="E6838" s="14">
        <f>MAX(Table1[[#This Row],[Loonheffing]]-Table1[[#This Row],[Algemene Heffingskorting]]-Table1[[#This Row],[Arbeidskorting]],0)</f>
        <v>28051.593000000001</v>
      </c>
      <c r="F6838" s="6">
        <f>Table1[[#This Row],[Belastbaar loon]]-Table1[[#This Row],[Belasting]]</f>
        <v>48149.406999999999</v>
      </c>
      <c r="G6838" s="2">
        <f>(Table1[[#This Row],[Belastbaar loon]]-Table1[[#This Row],[Netto loon]])/Table1[[#This Row],[Belastbaar loon]]</f>
        <v>0.36812631067833756</v>
      </c>
      <c r="H6838" s="14">
        <f t="shared" ca="1" si="101"/>
        <v>28046.043000000001</v>
      </c>
      <c r="I6838" s="14">
        <f ca="1">IF(ROW()=2, Table1[[#This Row],[Netto loon]], INDIRECT(ADDRESS(ROW()-1,COLUMN(F:F))))</f>
        <v>48144.956999999995</v>
      </c>
      <c r="J6838" s="6">
        <f ca="1">IF(ROW()=2, 0, Table1[[#This Row],[Belastbaar loon]]-INDIRECT(ADDRESS(ROW()-1,COLUMN(A:A))))</f>
        <v>10</v>
      </c>
      <c r="K6838" s="6">
        <f ca="1">Table1[[#This Row],[Netto loon]]-Table1[[#This Row],[Netto vorige schijf]]</f>
        <v>4.4500000000043656</v>
      </c>
      <c r="L6838" s="2">
        <f ca="1">(Table1[[#This Row],[Bruto tov vorige schijf]]-Table1[[#This Row],[Netto tov vorige schijf]])/MAX(Table1[[#This Row],[Bruto tov vorige schijf]],1)</f>
        <v>0.5549999999995634</v>
      </c>
    </row>
    <row r="6839" spans="1:12" x14ac:dyDescent="0.25">
      <c r="A6839" s="14">
        <v>76211</v>
      </c>
      <c r="B6839" s="6">
        <f>LoonHeffing2020(Table1[[#This Row],[Belastbaar loon]])</f>
        <v>29400.722999999998</v>
      </c>
      <c r="C6839" s="6">
        <f>AlgemeneHeffingsKorting2020(Table1[[#This Row],[Belastbaar loon]])</f>
        <v>0</v>
      </c>
      <c r="D6839" s="14">
        <f>ArbeidsKorting2020(Table1[[#This Row],[Belastbaar loon]])</f>
        <v>1343.5800000000002</v>
      </c>
      <c r="E6839" s="14">
        <f>MAX(Table1[[#This Row],[Loonheffing]]-Table1[[#This Row],[Algemene Heffingskorting]]-Table1[[#This Row],[Arbeidskorting]],0)</f>
        <v>28057.142999999996</v>
      </c>
      <c r="F6839" s="6">
        <f>Table1[[#This Row],[Belastbaar loon]]-Table1[[#This Row],[Belasting]]</f>
        <v>48153.857000000004</v>
      </c>
      <c r="G6839" s="2">
        <f>(Table1[[#This Row],[Belastbaar loon]]-Table1[[#This Row],[Netto loon]])/Table1[[#This Row],[Belastbaar loon]]</f>
        <v>0.36815083124483339</v>
      </c>
      <c r="H6839" s="14">
        <f t="shared" ca="1" si="101"/>
        <v>28051.593000000001</v>
      </c>
      <c r="I6839" s="14">
        <f ca="1">IF(ROW()=2, Table1[[#This Row],[Netto loon]], INDIRECT(ADDRESS(ROW()-1,COLUMN(F:F))))</f>
        <v>48149.406999999999</v>
      </c>
      <c r="J6839" s="6">
        <f ca="1">IF(ROW()=2, 0, Table1[[#This Row],[Belastbaar loon]]-INDIRECT(ADDRESS(ROW()-1,COLUMN(A:A))))</f>
        <v>10</v>
      </c>
      <c r="K6839" s="6">
        <f ca="1">Table1[[#This Row],[Netto loon]]-Table1[[#This Row],[Netto vorige schijf]]</f>
        <v>4.4500000000043656</v>
      </c>
      <c r="L6839" s="2">
        <f ca="1">(Table1[[#This Row],[Bruto tov vorige schijf]]-Table1[[#This Row],[Netto tov vorige schijf]])/MAX(Table1[[#This Row],[Bruto tov vorige schijf]],1)</f>
        <v>0.5549999999995634</v>
      </c>
    </row>
    <row r="6840" spans="1:12" x14ac:dyDescent="0.25">
      <c r="A6840" s="14">
        <v>76221</v>
      </c>
      <c r="B6840" s="6">
        <f>LoonHeffing2020(Table1[[#This Row],[Belastbaar loon]])</f>
        <v>29405.672999999999</v>
      </c>
      <c r="C6840" s="6">
        <f>AlgemeneHeffingsKorting2020(Table1[[#This Row],[Belastbaar loon]])</f>
        <v>0</v>
      </c>
      <c r="D6840" s="14">
        <f>ArbeidsKorting2020(Table1[[#This Row],[Belastbaar loon]])</f>
        <v>1342.98</v>
      </c>
      <c r="E6840" s="14">
        <f>MAX(Table1[[#This Row],[Loonheffing]]-Table1[[#This Row],[Algemene Heffingskorting]]-Table1[[#This Row],[Arbeidskorting]],0)</f>
        <v>28062.692999999999</v>
      </c>
      <c r="F6840" s="6">
        <f>Table1[[#This Row],[Belastbaar loon]]-Table1[[#This Row],[Belasting]]</f>
        <v>48158.307000000001</v>
      </c>
      <c r="G6840" s="2">
        <f>(Table1[[#This Row],[Belastbaar loon]]-Table1[[#This Row],[Netto loon]])/Table1[[#This Row],[Belastbaar loon]]</f>
        <v>0.36817534537725821</v>
      </c>
      <c r="H6840" s="14">
        <f t="shared" ca="1" si="101"/>
        <v>28057.142999999996</v>
      </c>
      <c r="I6840" s="14">
        <f ca="1">IF(ROW()=2, Table1[[#This Row],[Netto loon]], INDIRECT(ADDRESS(ROW()-1,COLUMN(F:F))))</f>
        <v>48153.857000000004</v>
      </c>
      <c r="J6840" s="6">
        <f ca="1">IF(ROW()=2, 0, Table1[[#This Row],[Belastbaar loon]]-INDIRECT(ADDRESS(ROW()-1,COLUMN(A:A))))</f>
        <v>10</v>
      </c>
      <c r="K6840" s="6">
        <f ca="1">Table1[[#This Row],[Netto loon]]-Table1[[#This Row],[Netto vorige schijf]]</f>
        <v>4.4499999999970896</v>
      </c>
      <c r="L6840" s="2">
        <f ca="1">(Table1[[#This Row],[Bruto tov vorige schijf]]-Table1[[#This Row],[Netto tov vorige schijf]])/MAX(Table1[[#This Row],[Bruto tov vorige schijf]],1)</f>
        <v>0.55500000000029104</v>
      </c>
    </row>
    <row r="6841" spans="1:12" x14ac:dyDescent="0.25">
      <c r="A6841" s="14">
        <v>76231</v>
      </c>
      <c r="B6841" s="6">
        <f>LoonHeffing2020(Table1[[#This Row],[Belastbaar loon]])</f>
        <v>29410.623</v>
      </c>
      <c r="C6841" s="6">
        <f>AlgemeneHeffingsKorting2020(Table1[[#This Row],[Belastbaar loon]])</f>
        <v>0</v>
      </c>
      <c r="D6841" s="14">
        <f>ArbeidsKorting2020(Table1[[#This Row],[Belastbaar loon]])</f>
        <v>1342.38</v>
      </c>
      <c r="E6841" s="14">
        <f>MAX(Table1[[#This Row],[Loonheffing]]-Table1[[#This Row],[Algemene Heffingskorting]]-Table1[[#This Row],[Arbeidskorting]],0)</f>
        <v>28068.242999999999</v>
      </c>
      <c r="F6841" s="6">
        <f>Table1[[#This Row],[Belastbaar loon]]-Table1[[#This Row],[Belasting]]</f>
        <v>48162.756999999998</v>
      </c>
      <c r="G6841" s="2">
        <f>(Table1[[#This Row],[Belastbaar loon]]-Table1[[#This Row],[Netto loon]])/Table1[[#This Row],[Belastbaar loon]]</f>
        <v>0.36819985307814407</v>
      </c>
      <c r="H6841" s="14">
        <f t="shared" ca="1" si="101"/>
        <v>28062.692999999999</v>
      </c>
      <c r="I6841" s="14">
        <f ca="1">IF(ROW()=2, Table1[[#This Row],[Netto loon]], INDIRECT(ADDRESS(ROW()-1,COLUMN(F:F))))</f>
        <v>48158.307000000001</v>
      </c>
      <c r="J6841" s="6">
        <f ca="1">IF(ROW()=2, 0, Table1[[#This Row],[Belastbaar loon]]-INDIRECT(ADDRESS(ROW()-1,COLUMN(A:A))))</f>
        <v>10</v>
      </c>
      <c r="K6841" s="6">
        <f ca="1">Table1[[#This Row],[Netto loon]]-Table1[[#This Row],[Netto vorige schijf]]</f>
        <v>4.4499999999970896</v>
      </c>
      <c r="L6841" s="2">
        <f ca="1">(Table1[[#This Row],[Bruto tov vorige schijf]]-Table1[[#This Row],[Netto tov vorige schijf]])/MAX(Table1[[#This Row],[Bruto tov vorige schijf]],1)</f>
        <v>0.55500000000029104</v>
      </c>
    </row>
    <row r="6842" spans="1:12" x14ac:dyDescent="0.25">
      <c r="A6842" s="14">
        <v>76241</v>
      </c>
      <c r="B6842" s="6">
        <f>LoonHeffing2020(Table1[[#This Row],[Belastbaar loon]])</f>
        <v>29415.573</v>
      </c>
      <c r="C6842" s="6">
        <f>AlgemeneHeffingsKorting2020(Table1[[#This Row],[Belastbaar loon]])</f>
        <v>0</v>
      </c>
      <c r="D6842" s="14">
        <f>ArbeidsKorting2020(Table1[[#This Row],[Belastbaar loon]])</f>
        <v>1341.7800000000002</v>
      </c>
      <c r="E6842" s="14">
        <f>MAX(Table1[[#This Row],[Loonheffing]]-Table1[[#This Row],[Algemene Heffingskorting]]-Table1[[#This Row],[Arbeidskorting]],0)</f>
        <v>28073.793000000001</v>
      </c>
      <c r="F6842" s="6">
        <f>Table1[[#This Row],[Belastbaar loon]]-Table1[[#This Row],[Belasting]]</f>
        <v>48167.206999999995</v>
      </c>
      <c r="G6842" s="2">
        <f>(Table1[[#This Row],[Belastbaar loon]]-Table1[[#This Row],[Netto loon]])/Table1[[#This Row],[Belastbaar loon]]</f>
        <v>0.36822435435002171</v>
      </c>
      <c r="H6842" s="14">
        <f t="shared" ca="1" si="101"/>
        <v>28068.242999999999</v>
      </c>
      <c r="I6842" s="14">
        <f ca="1">IF(ROW()=2, Table1[[#This Row],[Netto loon]], INDIRECT(ADDRESS(ROW()-1,COLUMN(F:F))))</f>
        <v>48162.756999999998</v>
      </c>
      <c r="J6842" s="6">
        <f ca="1">IF(ROW()=2, 0, Table1[[#This Row],[Belastbaar loon]]-INDIRECT(ADDRESS(ROW()-1,COLUMN(A:A))))</f>
        <v>10</v>
      </c>
      <c r="K6842" s="6">
        <f ca="1">Table1[[#This Row],[Netto loon]]-Table1[[#This Row],[Netto vorige schijf]]</f>
        <v>4.4499999999970896</v>
      </c>
      <c r="L6842" s="2">
        <f ca="1">(Table1[[#This Row],[Bruto tov vorige schijf]]-Table1[[#This Row],[Netto tov vorige schijf]])/MAX(Table1[[#This Row],[Bruto tov vorige schijf]],1)</f>
        <v>0.55500000000029104</v>
      </c>
    </row>
    <row r="6843" spans="1:12" x14ac:dyDescent="0.25">
      <c r="A6843" s="14">
        <v>76251</v>
      </c>
      <c r="B6843" s="6">
        <f>LoonHeffing2020(Table1[[#This Row],[Belastbaar loon]])</f>
        <v>29420.523000000001</v>
      </c>
      <c r="C6843" s="6">
        <f>AlgemeneHeffingsKorting2020(Table1[[#This Row],[Belastbaar loon]])</f>
        <v>0</v>
      </c>
      <c r="D6843" s="14">
        <f>ArbeidsKorting2020(Table1[[#This Row],[Belastbaar loon]])</f>
        <v>1341.18</v>
      </c>
      <c r="E6843" s="14">
        <f>MAX(Table1[[#This Row],[Loonheffing]]-Table1[[#This Row],[Algemene Heffingskorting]]-Table1[[#This Row],[Arbeidskorting]],0)</f>
        <v>28079.343000000001</v>
      </c>
      <c r="F6843" s="6">
        <f>Table1[[#This Row],[Belastbaar loon]]-Table1[[#This Row],[Belasting]]</f>
        <v>48171.656999999999</v>
      </c>
      <c r="G6843" s="2">
        <f>(Table1[[#This Row],[Belastbaar loon]]-Table1[[#This Row],[Netto loon]])/Table1[[#This Row],[Belastbaar loon]]</f>
        <v>0.36824884919542039</v>
      </c>
      <c r="H6843" s="14">
        <f t="shared" ca="1" si="101"/>
        <v>28073.793000000001</v>
      </c>
      <c r="I6843" s="14">
        <f ca="1">IF(ROW()=2, Table1[[#This Row],[Netto loon]], INDIRECT(ADDRESS(ROW()-1,COLUMN(F:F))))</f>
        <v>48167.206999999995</v>
      </c>
      <c r="J6843" s="6">
        <f ca="1">IF(ROW()=2, 0, Table1[[#This Row],[Belastbaar loon]]-INDIRECT(ADDRESS(ROW()-1,COLUMN(A:A))))</f>
        <v>10</v>
      </c>
      <c r="K6843" s="6">
        <f ca="1">Table1[[#This Row],[Netto loon]]-Table1[[#This Row],[Netto vorige schijf]]</f>
        <v>4.4500000000043656</v>
      </c>
      <c r="L6843" s="2">
        <f ca="1">(Table1[[#This Row],[Bruto tov vorige schijf]]-Table1[[#This Row],[Netto tov vorige schijf]])/MAX(Table1[[#This Row],[Bruto tov vorige schijf]],1)</f>
        <v>0.5549999999995634</v>
      </c>
    </row>
    <row r="6844" spans="1:12" x14ac:dyDescent="0.25">
      <c r="A6844" s="14">
        <v>76261</v>
      </c>
      <c r="B6844" s="6">
        <f>LoonHeffing2020(Table1[[#This Row],[Belastbaar loon]])</f>
        <v>29425.472999999998</v>
      </c>
      <c r="C6844" s="6">
        <f>AlgemeneHeffingsKorting2020(Table1[[#This Row],[Belastbaar loon]])</f>
        <v>0</v>
      </c>
      <c r="D6844" s="14">
        <f>ArbeidsKorting2020(Table1[[#This Row],[Belastbaar loon]])</f>
        <v>1340.5800000000002</v>
      </c>
      <c r="E6844" s="14">
        <f>MAX(Table1[[#This Row],[Loonheffing]]-Table1[[#This Row],[Algemene Heffingskorting]]-Table1[[#This Row],[Arbeidskorting]],0)</f>
        <v>28084.892999999996</v>
      </c>
      <c r="F6844" s="6">
        <f>Table1[[#This Row],[Belastbaar loon]]-Table1[[#This Row],[Belasting]]</f>
        <v>48176.107000000004</v>
      </c>
      <c r="G6844" s="2">
        <f>(Table1[[#This Row],[Belastbaar loon]]-Table1[[#This Row],[Netto loon]])/Table1[[#This Row],[Belastbaar loon]]</f>
        <v>0.36827333761686831</v>
      </c>
      <c r="H6844" s="14">
        <f t="shared" ca="1" si="101"/>
        <v>28079.343000000001</v>
      </c>
      <c r="I6844" s="14">
        <f ca="1">IF(ROW()=2, Table1[[#This Row],[Netto loon]], INDIRECT(ADDRESS(ROW()-1,COLUMN(F:F))))</f>
        <v>48171.656999999999</v>
      </c>
      <c r="J6844" s="6">
        <f ca="1">IF(ROW()=2, 0, Table1[[#This Row],[Belastbaar loon]]-INDIRECT(ADDRESS(ROW()-1,COLUMN(A:A))))</f>
        <v>10</v>
      </c>
      <c r="K6844" s="6">
        <f ca="1">Table1[[#This Row],[Netto loon]]-Table1[[#This Row],[Netto vorige schijf]]</f>
        <v>4.4500000000043656</v>
      </c>
      <c r="L6844" s="2">
        <f ca="1">(Table1[[#This Row],[Bruto tov vorige schijf]]-Table1[[#This Row],[Netto tov vorige schijf]])/MAX(Table1[[#This Row],[Bruto tov vorige schijf]],1)</f>
        <v>0.5549999999995634</v>
      </c>
    </row>
    <row r="6845" spans="1:12" x14ac:dyDescent="0.25">
      <c r="A6845" s="14">
        <v>76271</v>
      </c>
      <c r="B6845" s="6">
        <f>LoonHeffing2020(Table1[[#This Row],[Belastbaar loon]])</f>
        <v>29430.422999999999</v>
      </c>
      <c r="C6845" s="6">
        <f>AlgemeneHeffingsKorting2020(Table1[[#This Row],[Belastbaar loon]])</f>
        <v>0</v>
      </c>
      <c r="D6845" s="14">
        <f>ArbeidsKorting2020(Table1[[#This Row],[Belastbaar loon]])</f>
        <v>1339.98</v>
      </c>
      <c r="E6845" s="14">
        <f>MAX(Table1[[#This Row],[Loonheffing]]-Table1[[#This Row],[Algemene Heffingskorting]]-Table1[[#This Row],[Arbeidskorting]],0)</f>
        <v>28090.442999999999</v>
      </c>
      <c r="F6845" s="6">
        <f>Table1[[#This Row],[Belastbaar loon]]-Table1[[#This Row],[Belasting]]</f>
        <v>48180.557000000001</v>
      </c>
      <c r="G6845" s="2">
        <f>(Table1[[#This Row],[Belastbaar loon]]-Table1[[#This Row],[Netto loon]])/Table1[[#This Row],[Belastbaar loon]]</f>
        <v>0.3682978196168924</v>
      </c>
      <c r="H6845" s="14">
        <f t="shared" ca="1" si="101"/>
        <v>28084.892999999996</v>
      </c>
      <c r="I6845" s="14">
        <f ca="1">IF(ROW()=2, Table1[[#This Row],[Netto loon]], INDIRECT(ADDRESS(ROW()-1,COLUMN(F:F))))</f>
        <v>48176.107000000004</v>
      </c>
      <c r="J6845" s="6">
        <f ca="1">IF(ROW()=2, 0, Table1[[#This Row],[Belastbaar loon]]-INDIRECT(ADDRESS(ROW()-1,COLUMN(A:A))))</f>
        <v>10</v>
      </c>
      <c r="K6845" s="6">
        <f ca="1">Table1[[#This Row],[Netto loon]]-Table1[[#This Row],[Netto vorige schijf]]</f>
        <v>4.4499999999970896</v>
      </c>
      <c r="L6845" s="2">
        <f ca="1">(Table1[[#This Row],[Bruto tov vorige schijf]]-Table1[[#This Row],[Netto tov vorige schijf]])/MAX(Table1[[#This Row],[Bruto tov vorige schijf]],1)</f>
        <v>0.55500000000029104</v>
      </c>
    </row>
    <row r="6846" spans="1:12" x14ac:dyDescent="0.25">
      <c r="A6846" s="14">
        <v>76281</v>
      </c>
      <c r="B6846" s="6">
        <f>LoonHeffing2020(Table1[[#This Row],[Belastbaar loon]])</f>
        <v>29435.373</v>
      </c>
      <c r="C6846" s="6">
        <f>AlgemeneHeffingsKorting2020(Table1[[#This Row],[Belastbaar loon]])</f>
        <v>0</v>
      </c>
      <c r="D6846" s="14">
        <f>ArbeidsKorting2020(Table1[[#This Row],[Belastbaar loon]])</f>
        <v>1339.38</v>
      </c>
      <c r="E6846" s="14">
        <f>MAX(Table1[[#This Row],[Loonheffing]]-Table1[[#This Row],[Algemene Heffingskorting]]-Table1[[#This Row],[Arbeidskorting]],0)</f>
        <v>28095.992999999999</v>
      </c>
      <c r="F6846" s="6">
        <f>Table1[[#This Row],[Belastbaar loon]]-Table1[[#This Row],[Belasting]]</f>
        <v>48185.006999999998</v>
      </c>
      <c r="G6846" s="2">
        <f>(Table1[[#This Row],[Belastbaar loon]]-Table1[[#This Row],[Netto loon]])/Table1[[#This Row],[Belastbaar loon]]</f>
        <v>0.3683222951980179</v>
      </c>
      <c r="H6846" s="14">
        <f t="shared" ca="1" si="101"/>
        <v>28090.442999999999</v>
      </c>
      <c r="I6846" s="14">
        <f ca="1">IF(ROW()=2, Table1[[#This Row],[Netto loon]], INDIRECT(ADDRESS(ROW()-1,COLUMN(F:F))))</f>
        <v>48180.557000000001</v>
      </c>
      <c r="J6846" s="6">
        <f ca="1">IF(ROW()=2, 0, Table1[[#This Row],[Belastbaar loon]]-INDIRECT(ADDRESS(ROW()-1,COLUMN(A:A))))</f>
        <v>10</v>
      </c>
      <c r="K6846" s="6">
        <f ca="1">Table1[[#This Row],[Netto loon]]-Table1[[#This Row],[Netto vorige schijf]]</f>
        <v>4.4499999999970896</v>
      </c>
      <c r="L6846" s="2">
        <f ca="1">(Table1[[#This Row],[Bruto tov vorige schijf]]-Table1[[#This Row],[Netto tov vorige schijf]])/MAX(Table1[[#This Row],[Bruto tov vorige schijf]],1)</f>
        <v>0.55500000000029104</v>
      </c>
    </row>
    <row r="6847" spans="1:12" x14ac:dyDescent="0.25">
      <c r="A6847" s="14">
        <v>76291</v>
      </c>
      <c r="B6847" s="6">
        <f>LoonHeffing2020(Table1[[#This Row],[Belastbaar loon]])</f>
        <v>29440.323</v>
      </c>
      <c r="C6847" s="6">
        <f>AlgemeneHeffingsKorting2020(Table1[[#This Row],[Belastbaar loon]])</f>
        <v>0</v>
      </c>
      <c r="D6847" s="14">
        <f>ArbeidsKorting2020(Table1[[#This Row],[Belastbaar loon]])</f>
        <v>1338.7800000000002</v>
      </c>
      <c r="E6847" s="14">
        <f>MAX(Table1[[#This Row],[Loonheffing]]-Table1[[#This Row],[Algemene Heffingskorting]]-Table1[[#This Row],[Arbeidskorting]],0)</f>
        <v>28101.543000000001</v>
      </c>
      <c r="F6847" s="6">
        <f>Table1[[#This Row],[Belastbaar loon]]-Table1[[#This Row],[Belasting]]</f>
        <v>48189.456999999995</v>
      </c>
      <c r="G6847" s="2">
        <f>(Table1[[#This Row],[Belastbaar loon]]-Table1[[#This Row],[Netto loon]])/Table1[[#This Row],[Belastbaar loon]]</f>
        <v>0.36834676436276892</v>
      </c>
      <c r="H6847" s="14">
        <f t="shared" ca="1" si="101"/>
        <v>28095.992999999999</v>
      </c>
      <c r="I6847" s="14">
        <f ca="1">IF(ROW()=2, Table1[[#This Row],[Netto loon]], INDIRECT(ADDRESS(ROW()-1,COLUMN(F:F))))</f>
        <v>48185.006999999998</v>
      </c>
      <c r="J6847" s="6">
        <f ca="1">IF(ROW()=2, 0, Table1[[#This Row],[Belastbaar loon]]-INDIRECT(ADDRESS(ROW()-1,COLUMN(A:A))))</f>
        <v>10</v>
      </c>
      <c r="K6847" s="6">
        <f ca="1">Table1[[#This Row],[Netto loon]]-Table1[[#This Row],[Netto vorige schijf]]</f>
        <v>4.4499999999970896</v>
      </c>
      <c r="L6847" s="2">
        <f ca="1">(Table1[[#This Row],[Bruto tov vorige schijf]]-Table1[[#This Row],[Netto tov vorige schijf]])/MAX(Table1[[#This Row],[Bruto tov vorige schijf]],1)</f>
        <v>0.55500000000029104</v>
      </c>
    </row>
    <row r="6848" spans="1:12" x14ac:dyDescent="0.25">
      <c r="A6848" s="14">
        <v>76301</v>
      </c>
      <c r="B6848" s="6">
        <f>LoonHeffing2020(Table1[[#This Row],[Belastbaar loon]])</f>
        <v>29445.273000000001</v>
      </c>
      <c r="C6848" s="6">
        <f>AlgemeneHeffingsKorting2020(Table1[[#This Row],[Belastbaar loon]])</f>
        <v>0</v>
      </c>
      <c r="D6848" s="14">
        <f>ArbeidsKorting2020(Table1[[#This Row],[Belastbaar loon]])</f>
        <v>1338.18</v>
      </c>
      <c r="E6848" s="14">
        <f>MAX(Table1[[#This Row],[Loonheffing]]-Table1[[#This Row],[Algemene Heffingskorting]]-Table1[[#This Row],[Arbeidskorting]],0)</f>
        <v>28107.093000000001</v>
      </c>
      <c r="F6848" s="6">
        <f>Table1[[#This Row],[Belastbaar loon]]-Table1[[#This Row],[Belasting]]</f>
        <v>48193.906999999999</v>
      </c>
      <c r="G6848" s="2">
        <f>(Table1[[#This Row],[Belastbaar loon]]-Table1[[#This Row],[Netto loon]])/Table1[[#This Row],[Belastbaar loon]]</f>
        <v>0.36837122711366826</v>
      </c>
      <c r="H6848" s="14">
        <f t="shared" ca="1" si="101"/>
        <v>28101.543000000001</v>
      </c>
      <c r="I6848" s="14">
        <f ca="1">IF(ROW()=2, Table1[[#This Row],[Netto loon]], INDIRECT(ADDRESS(ROW()-1,COLUMN(F:F))))</f>
        <v>48189.456999999995</v>
      </c>
      <c r="J6848" s="6">
        <f ca="1">IF(ROW()=2, 0, Table1[[#This Row],[Belastbaar loon]]-INDIRECT(ADDRESS(ROW()-1,COLUMN(A:A))))</f>
        <v>10</v>
      </c>
      <c r="K6848" s="6">
        <f ca="1">Table1[[#This Row],[Netto loon]]-Table1[[#This Row],[Netto vorige schijf]]</f>
        <v>4.4500000000043656</v>
      </c>
      <c r="L6848" s="2">
        <f ca="1">(Table1[[#This Row],[Bruto tov vorige schijf]]-Table1[[#This Row],[Netto tov vorige schijf]])/MAX(Table1[[#This Row],[Bruto tov vorige schijf]],1)</f>
        <v>0.5549999999995634</v>
      </c>
    </row>
    <row r="6849" spans="1:12" x14ac:dyDescent="0.25">
      <c r="A6849" s="14">
        <v>76311</v>
      </c>
      <c r="B6849" s="6">
        <f>LoonHeffing2020(Table1[[#This Row],[Belastbaar loon]])</f>
        <v>29450.222999999998</v>
      </c>
      <c r="C6849" s="6">
        <f>AlgemeneHeffingsKorting2020(Table1[[#This Row],[Belastbaar loon]])</f>
        <v>0</v>
      </c>
      <c r="D6849" s="14">
        <f>ArbeidsKorting2020(Table1[[#This Row],[Belastbaar loon]])</f>
        <v>1337.5800000000002</v>
      </c>
      <c r="E6849" s="14">
        <f>MAX(Table1[[#This Row],[Loonheffing]]-Table1[[#This Row],[Algemene Heffingskorting]]-Table1[[#This Row],[Arbeidskorting]],0)</f>
        <v>28112.642999999996</v>
      </c>
      <c r="F6849" s="6">
        <f>Table1[[#This Row],[Belastbaar loon]]-Table1[[#This Row],[Belasting]]</f>
        <v>48198.357000000004</v>
      </c>
      <c r="G6849" s="2">
        <f>(Table1[[#This Row],[Belastbaar loon]]-Table1[[#This Row],[Netto loon]])/Table1[[#This Row],[Belastbaar loon]]</f>
        <v>0.36839568345323737</v>
      </c>
      <c r="H6849" s="14">
        <f t="shared" ca="1" si="101"/>
        <v>28107.093000000001</v>
      </c>
      <c r="I6849" s="14">
        <f ca="1">IF(ROW()=2, Table1[[#This Row],[Netto loon]], INDIRECT(ADDRESS(ROW()-1,COLUMN(F:F))))</f>
        <v>48193.906999999999</v>
      </c>
      <c r="J6849" s="6">
        <f ca="1">IF(ROW()=2, 0, Table1[[#This Row],[Belastbaar loon]]-INDIRECT(ADDRESS(ROW()-1,COLUMN(A:A))))</f>
        <v>10</v>
      </c>
      <c r="K6849" s="6">
        <f ca="1">Table1[[#This Row],[Netto loon]]-Table1[[#This Row],[Netto vorige schijf]]</f>
        <v>4.4500000000043656</v>
      </c>
      <c r="L6849" s="2">
        <f ca="1">(Table1[[#This Row],[Bruto tov vorige schijf]]-Table1[[#This Row],[Netto tov vorige schijf]])/MAX(Table1[[#This Row],[Bruto tov vorige schijf]],1)</f>
        <v>0.5549999999995634</v>
      </c>
    </row>
    <row r="6850" spans="1:12" x14ac:dyDescent="0.25">
      <c r="A6850" s="14">
        <v>76321</v>
      </c>
      <c r="B6850" s="6">
        <f>LoonHeffing2020(Table1[[#This Row],[Belastbaar loon]])</f>
        <v>29455.172999999999</v>
      </c>
      <c r="C6850" s="6">
        <f>AlgemeneHeffingsKorting2020(Table1[[#This Row],[Belastbaar loon]])</f>
        <v>0</v>
      </c>
      <c r="D6850" s="14">
        <f>ArbeidsKorting2020(Table1[[#This Row],[Belastbaar loon]])</f>
        <v>1336.98</v>
      </c>
      <c r="E6850" s="14">
        <f>MAX(Table1[[#This Row],[Loonheffing]]-Table1[[#This Row],[Algemene Heffingskorting]]-Table1[[#This Row],[Arbeidskorting]],0)</f>
        <v>28118.192999999999</v>
      </c>
      <c r="F6850" s="6">
        <f>Table1[[#This Row],[Belastbaar loon]]-Table1[[#This Row],[Belasting]]</f>
        <v>48202.807000000001</v>
      </c>
      <c r="G6850" s="2">
        <f>(Table1[[#This Row],[Belastbaar loon]]-Table1[[#This Row],[Netto loon]])/Table1[[#This Row],[Belastbaar loon]]</f>
        <v>0.36842013338399654</v>
      </c>
      <c r="H6850" s="14">
        <f t="shared" ca="1" si="101"/>
        <v>28112.642999999996</v>
      </c>
      <c r="I6850" s="14">
        <f ca="1">IF(ROW()=2, Table1[[#This Row],[Netto loon]], INDIRECT(ADDRESS(ROW()-1,COLUMN(F:F))))</f>
        <v>48198.357000000004</v>
      </c>
      <c r="J6850" s="6">
        <f ca="1">IF(ROW()=2, 0, Table1[[#This Row],[Belastbaar loon]]-INDIRECT(ADDRESS(ROW()-1,COLUMN(A:A))))</f>
        <v>10</v>
      </c>
      <c r="K6850" s="6">
        <f ca="1">Table1[[#This Row],[Netto loon]]-Table1[[#This Row],[Netto vorige schijf]]</f>
        <v>4.4499999999970896</v>
      </c>
      <c r="L6850" s="2">
        <f ca="1">(Table1[[#This Row],[Bruto tov vorige schijf]]-Table1[[#This Row],[Netto tov vorige schijf]])/MAX(Table1[[#This Row],[Bruto tov vorige schijf]],1)</f>
        <v>0.55500000000029104</v>
      </c>
    </row>
    <row r="6851" spans="1:12" x14ac:dyDescent="0.25">
      <c r="A6851" s="14">
        <v>76331</v>
      </c>
      <c r="B6851" s="6">
        <f>LoonHeffing2020(Table1[[#This Row],[Belastbaar loon]])</f>
        <v>29460.123</v>
      </c>
      <c r="C6851" s="6">
        <f>AlgemeneHeffingsKorting2020(Table1[[#This Row],[Belastbaar loon]])</f>
        <v>0</v>
      </c>
      <c r="D6851" s="14">
        <f>ArbeidsKorting2020(Table1[[#This Row],[Belastbaar loon]])</f>
        <v>1336.38</v>
      </c>
      <c r="E6851" s="14">
        <f>MAX(Table1[[#This Row],[Loonheffing]]-Table1[[#This Row],[Algemene Heffingskorting]]-Table1[[#This Row],[Arbeidskorting]],0)</f>
        <v>28123.742999999999</v>
      </c>
      <c r="F6851" s="6">
        <f>Table1[[#This Row],[Belastbaar loon]]-Table1[[#This Row],[Belasting]]</f>
        <v>48207.256999999998</v>
      </c>
      <c r="G6851" s="2">
        <f>(Table1[[#This Row],[Belastbaar loon]]-Table1[[#This Row],[Netto loon]])/Table1[[#This Row],[Belastbaar loon]]</f>
        <v>0.36844457690846449</v>
      </c>
      <c r="H6851" s="14">
        <f t="shared" ca="1" si="101"/>
        <v>28118.192999999999</v>
      </c>
      <c r="I6851" s="14">
        <f ca="1">IF(ROW()=2, Table1[[#This Row],[Netto loon]], INDIRECT(ADDRESS(ROW()-1,COLUMN(F:F))))</f>
        <v>48202.807000000001</v>
      </c>
      <c r="J6851" s="6">
        <f ca="1">IF(ROW()=2, 0, Table1[[#This Row],[Belastbaar loon]]-INDIRECT(ADDRESS(ROW()-1,COLUMN(A:A))))</f>
        <v>10</v>
      </c>
      <c r="K6851" s="6">
        <f ca="1">Table1[[#This Row],[Netto loon]]-Table1[[#This Row],[Netto vorige schijf]]</f>
        <v>4.4499999999970896</v>
      </c>
      <c r="L6851" s="2">
        <f ca="1">(Table1[[#This Row],[Bruto tov vorige schijf]]-Table1[[#This Row],[Netto tov vorige schijf]])/MAX(Table1[[#This Row],[Bruto tov vorige schijf]],1)</f>
        <v>0.55500000000029104</v>
      </c>
    </row>
    <row r="6852" spans="1:12" x14ac:dyDescent="0.25">
      <c r="A6852" s="14">
        <v>76341</v>
      </c>
      <c r="B6852" s="6">
        <f>LoonHeffing2020(Table1[[#This Row],[Belastbaar loon]])</f>
        <v>29465.073</v>
      </c>
      <c r="C6852" s="6">
        <f>AlgemeneHeffingsKorting2020(Table1[[#This Row],[Belastbaar loon]])</f>
        <v>0</v>
      </c>
      <c r="D6852" s="14">
        <f>ArbeidsKorting2020(Table1[[#This Row],[Belastbaar loon]])</f>
        <v>1335.7800000000002</v>
      </c>
      <c r="E6852" s="14">
        <f>MAX(Table1[[#This Row],[Loonheffing]]-Table1[[#This Row],[Algemene Heffingskorting]]-Table1[[#This Row],[Arbeidskorting]],0)</f>
        <v>28129.293000000001</v>
      </c>
      <c r="F6852" s="6">
        <f>Table1[[#This Row],[Belastbaar loon]]-Table1[[#This Row],[Belasting]]</f>
        <v>48211.706999999995</v>
      </c>
      <c r="G6852" s="2">
        <f>(Table1[[#This Row],[Belastbaar loon]]-Table1[[#This Row],[Netto loon]])/Table1[[#This Row],[Belastbaar loon]]</f>
        <v>0.36846901402915871</v>
      </c>
      <c r="H6852" s="14">
        <f t="shared" ca="1" si="101"/>
        <v>28123.742999999999</v>
      </c>
      <c r="I6852" s="14">
        <f ca="1">IF(ROW()=2, Table1[[#This Row],[Netto loon]], INDIRECT(ADDRESS(ROW()-1,COLUMN(F:F))))</f>
        <v>48207.256999999998</v>
      </c>
      <c r="J6852" s="6">
        <f ca="1">IF(ROW()=2, 0, Table1[[#This Row],[Belastbaar loon]]-INDIRECT(ADDRESS(ROW()-1,COLUMN(A:A))))</f>
        <v>10</v>
      </c>
      <c r="K6852" s="6">
        <f ca="1">Table1[[#This Row],[Netto loon]]-Table1[[#This Row],[Netto vorige schijf]]</f>
        <v>4.4499999999970896</v>
      </c>
      <c r="L6852" s="2">
        <f ca="1">(Table1[[#This Row],[Bruto tov vorige schijf]]-Table1[[#This Row],[Netto tov vorige schijf]])/MAX(Table1[[#This Row],[Bruto tov vorige schijf]],1)</f>
        <v>0.55500000000029104</v>
      </c>
    </row>
    <row r="6853" spans="1:12" x14ac:dyDescent="0.25">
      <c r="A6853" s="14">
        <v>76351</v>
      </c>
      <c r="B6853" s="6">
        <f>LoonHeffing2020(Table1[[#This Row],[Belastbaar loon]])</f>
        <v>29470.023000000001</v>
      </c>
      <c r="C6853" s="6">
        <f>AlgemeneHeffingsKorting2020(Table1[[#This Row],[Belastbaar loon]])</f>
        <v>0</v>
      </c>
      <c r="D6853" s="14">
        <f>ArbeidsKorting2020(Table1[[#This Row],[Belastbaar loon]])</f>
        <v>1335.18</v>
      </c>
      <c r="E6853" s="14">
        <f>MAX(Table1[[#This Row],[Loonheffing]]-Table1[[#This Row],[Algemene Heffingskorting]]-Table1[[#This Row],[Arbeidskorting]],0)</f>
        <v>28134.843000000001</v>
      </c>
      <c r="F6853" s="6">
        <f>Table1[[#This Row],[Belastbaar loon]]-Table1[[#This Row],[Belasting]]</f>
        <v>48216.156999999999</v>
      </c>
      <c r="G6853" s="2">
        <f>(Table1[[#This Row],[Belastbaar loon]]-Table1[[#This Row],[Netto loon]])/Table1[[#This Row],[Belastbaar loon]]</f>
        <v>0.3684934447485953</v>
      </c>
      <c r="H6853" s="14">
        <f t="shared" ca="1" si="101"/>
        <v>28129.293000000001</v>
      </c>
      <c r="I6853" s="14">
        <f ca="1">IF(ROW()=2, Table1[[#This Row],[Netto loon]], INDIRECT(ADDRESS(ROW()-1,COLUMN(F:F))))</f>
        <v>48211.706999999995</v>
      </c>
      <c r="J6853" s="6">
        <f ca="1">IF(ROW()=2, 0, Table1[[#This Row],[Belastbaar loon]]-INDIRECT(ADDRESS(ROW()-1,COLUMN(A:A))))</f>
        <v>10</v>
      </c>
      <c r="K6853" s="6">
        <f ca="1">Table1[[#This Row],[Netto loon]]-Table1[[#This Row],[Netto vorige schijf]]</f>
        <v>4.4500000000043656</v>
      </c>
      <c r="L6853" s="2">
        <f ca="1">(Table1[[#This Row],[Bruto tov vorige schijf]]-Table1[[#This Row],[Netto tov vorige schijf]])/MAX(Table1[[#This Row],[Bruto tov vorige schijf]],1)</f>
        <v>0.5549999999995634</v>
      </c>
    </row>
    <row r="6854" spans="1:12" x14ac:dyDescent="0.25">
      <c r="A6854" s="14">
        <v>76361</v>
      </c>
      <c r="B6854" s="6">
        <f>LoonHeffing2020(Table1[[#This Row],[Belastbaar loon]])</f>
        <v>29474.972999999998</v>
      </c>
      <c r="C6854" s="6">
        <f>AlgemeneHeffingsKorting2020(Table1[[#This Row],[Belastbaar loon]])</f>
        <v>0</v>
      </c>
      <c r="D6854" s="14">
        <f>ArbeidsKorting2020(Table1[[#This Row],[Belastbaar loon]])</f>
        <v>1334.5800000000002</v>
      </c>
      <c r="E6854" s="14">
        <f>MAX(Table1[[#This Row],[Loonheffing]]-Table1[[#This Row],[Algemene Heffingskorting]]-Table1[[#This Row],[Arbeidskorting]],0)</f>
        <v>28140.392999999996</v>
      </c>
      <c r="F6854" s="6">
        <f>Table1[[#This Row],[Belastbaar loon]]-Table1[[#This Row],[Belasting]]</f>
        <v>48220.607000000004</v>
      </c>
      <c r="G6854" s="2">
        <f>(Table1[[#This Row],[Belastbaar loon]]-Table1[[#This Row],[Netto loon]])/Table1[[#This Row],[Belastbaar loon]]</f>
        <v>0.36851786906928924</v>
      </c>
      <c r="H6854" s="14">
        <f t="shared" ca="1" si="101"/>
        <v>28134.843000000001</v>
      </c>
      <c r="I6854" s="14">
        <f ca="1">IF(ROW()=2, Table1[[#This Row],[Netto loon]], INDIRECT(ADDRESS(ROW()-1,COLUMN(F:F))))</f>
        <v>48216.156999999999</v>
      </c>
      <c r="J6854" s="6">
        <f ca="1">IF(ROW()=2, 0, Table1[[#This Row],[Belastbaar loon]]-INDIRECT(ADDRESS(ROW()-1,COLUMN(A:A))))</f>
        <v>10</v>
      </c>
      <c r="K6854" s="6">
        <f ca="1">Table1[[#This Row],[Netto loon]]-Table1[[#This Row],[Netto vorige schijf]]</f>
        <v>4.4500000000043656</v>
      </c>
      <c r="L6854" s="2">
        <f ca="1">(Table1[[#This Row],[Bruto tov vorige schijf]]-Table1[[#This Row],[Netto tov vorige schijf]])/MAX(Table1[[#This Row],[Bruto tov vorige schijf]],1)</f>
        <v>0.5549999999995634</v>
      </c>
    </row>
    <row r="6855" spans="1:12" x14ac:dyDescent="0.25">
      <c r="A6855" s="14">
        <v>76371</v>
      </c>
      <c r="B6855" s="6">
        <f>LoonHeffing2020(Table1[[#This Row],[Belastbaar loon]])</f>
        <v>29479.922999999999</v>
      </c>
      <c r="C6855" s="6">
        <f>AlgemeneHeffingsKorting2020(Table1[[#This Row],[Belastbaar loon]])</f>
        <v>0</v>
      </c>
      <c r="D6855" s="14">
        <f>ArbeidsKorting2020(Table1[[#This Row],[Belastbaar loon]])</f>
        <v>1333.98</v>
      </c>
      <c r="E6855" s="14">
        <f>MAX(Table1[[#This Row],[Loonheffing]]-Table1[[#This Row],[Algemene Heffingskorting]]-Table1[[#This Row],[Arbeidskorting]],0)</f>
        <v>28145.942999999999</v>
      </c>
      <c r="F6855" s="6">
        <f>Table1[[#This Row],[Belastbaar loon]]-Table1[[#This Row],[Belasting]]</f>
        <v>48225.057000000001</v>
      </c>
      <c r="G6855" s="2">
        <f>(Table1[[#This Row],[Belastbaar loon]]-Table1[[#This Row],[Netto loon]])/Table1[[#This Row],[Belastbaar loon]]</f>
        <v>0.36854228699375419</v>
      </c>
      <c r="H6855" s="14">
        <f t="shared" ca="1" si="101"/>
        <v>28140.392999999996</v>
      </c>
      <c r="I6855" s="14">
        <f ca="1">IF(ROW()=2, Table1[[#This Row],[Netto loon]], INDIRECT(ADDRESS(ROW()-1,COLUMN(F:F))))</f>
        <v>48220.607000000004</v>
      </c>
      <c r="J6855" s="6">
        <f ca="1">IF(ROW()=2, 0, Table1[[#This Row],[Belastbaar loon]]-INDIRECT(ADDRESS(ROW()-1,COLUMN(A:A))))</f>
        <v>10</v>
      </c>
      <c r="K6855" s="6">
        <f ca="1">Table1[[#This Row],[Netto loon]]-Table1[[#This Row],[Netto vorige schijf]]</f>
        <v>4.4499999999970896</v>
      </c>
      <c r="L6855" s="2">
        <f ca="1">(Table1[[#This Row],[Bruto tov vorige schijf]]-Table1[[#This Row],[Netto tov vorige schijf]])/MAX(Table1[[#This Row],[Bruto tov vorige schijf]],1)</f>
        <v>0.55500000000029104</v>
      </c>
    </row>
    <row r="6856" spans="1:12" x14ac:dyDescent="0.25">
      <c r="A6856" s="14">
        <v>76381</v>
      </c>
      <c r="B6856" s="6">
        <f>LoonHeffing2020(Table1[[#This Row],[Belastbaar loon]])</f>
        <v>29484.873</v>
      </c>
      <c r="C6856" s="6">
        <f>AlgemeneHeffingsKorting2020(Table1[[#This Row],[Belastbaar loon]])</f>
        <v>0</v>
      </c>
      <c r="D6856" s="14">
        <f>ArbeidsKorting2020(Table1[[#This Row],[Belastbaar loon]])</f>
        <v>1333.38</v>
      </c>
      <c r="E6856" s="14">
        <f>MAX(Table1[[#This Row],[Loonheffing]]-Table1[[#This Row],[Algemene Heffingskorting]]-Table1[[#This Row],[Arbeidskorting]],0)</f>
        <v>28151.492999999999</v>
      </c>
      <c r="F6856" s="6">
        <f>Table1[[#This Row],[Belastbaar loon]]-Table1[[#This Row],[Belasting]]</f>
        <v>48229.506999999998</v>
      </c>
      <c r="G6856" s="2">
        <f>(Table1[[#This Row],[Belastbaar loon]]-Table1[[#This Row],[Netto loon]])/Table1[[#This Row],[Belastbaar loon]]</f>
        <v>0.36856669852450219</v>
      </c>
      <c r="H6856" s="14">
        <f t="shared" ca="1" si="101"/>
        <v>28145.942999999999</v>
      </c>
      <c r="I6856" s="14">
        <f ca="1">IF(ROW()=2, Table1[[#This Row],[Netto loon]], INDIRECT(ADDRESS(ROW()-1,COLUMN(F:F))))</f>
        <v>48225.057000000001</v>
      </c>
      <c r="J6856" s="6">
        <f ca="1">IF(ROW()=2, 0, Table1[[#This Row],[Belastbaar loon]]-INDIRECT(ADDRESS(ROW()-1,COLUMN(A:A))))</f>
        <v>10</v>
      </c>
      <c r="K6856" s="6">
        <f ca="1">Table1[[#This Row],[Netto loon]]-Table1[[#This Row],[Netto vorige schijf]]</f>
        <v>4.4499999999970896</v>
      </c>
      <c r="L6856" s="2">
        <f ca="1">(Table1[[#This Row],[Bruto tov vorige schijf]]-Table1[[#This Row],[Netto tov vorige schijf]])/MAX(Table1[[#This Row],[Bruto tov vorige schijf]],1)</f>
        <v>0.55500000000029104</v>
      </c>
    </row>
    <row r="6857" spans="1:12" x14ac:dyDescent="0.25">
      <c r="A6857" s="14">
        <v>76391</v>
      </c>
      <c r="B6857" s="6">
        <f>LoonHeffing2020(Table1[[#This Row],[Belastbaar loon]])</f>
        <v>29489.823</v>
      </c>
      <c r="C6857" s="6">
        <f>AlgemeneHeffingsKorting2020(Table1[[#This Row],[Belastbaar loon]])</f>
        <v>0</v>
      </c>
      <c r="D6857" s="14">
        <f>ArbeidsKorting2020(Table1[[#This Row],[Belastbaar loon]])</f>
        <v>1332.7800000000002</v>
      </c>
      <c r="E6857" s="14">
        <f>MAX(Table1[[#This Row],[Loonheffing]]-Table1[[#This Row],[Algemene Heffingskorting]]-Table1[[#This Row],[Arbeidskorting]],0)</f>
        <v>28157.043000000001</v>
      </c>
      <c r="F6857" s="6">
        <f>Table1[[#This Row],[Belastbaar loon]]-Table1[[#This Row],[Belasting]]</f>
        <v>48233.956999999995</v>
      </c>
      <c r="G6857" s="2">
        <f>(Table1[[#This Row],[Belastbaar loon]]-Table1[[#This Row],[Netto loon]])/Table1[[#This Row],[Belastbaar loon]]</f>
        <v>0.36859110366404424</v>
      </c>
      <c r="H6857" s="14">
        <f t="shared" ca="1" si="101"/>
        <v>28151.492999999999</v>
      </c>
      <c r="I6857" s="14">
        <f ca="1">IF(ROW()=2, Table1[[#This Row],[Netto loon]], INDIRECT(ADDRESS(ROW()-1,COLUMN(F:F))))</f>
        <v>48229.506999999998</v>
      </c>
      <c r="J6857" s="6">
        <f ca="1">IF(ROW()=2, 0, Table1[[#This Row],[Belastbaar loon]]-INDIRECT(ADDRESS(ROW()-1,COLUMN(A:A))))</f>
        <v>10</v>
      </c>
      <c r="K6857" s="6">
        <f ca="1">Table1[[#This Row],[Netto loon]]-Table1[[#This Row],[Netto vorige schijf]]</f>
        <v>4.4499999999970896</v>
      </c>
      <c r="L6857" s="2">
        <f ca="1">(Table1[[#This Row],[Bruto tov vorige schijf]]-Table1[[#This Row],[Netto tov vorige schijf]])/MAX(Table1[[#This Row],[Bruto tov vorige schijf]],1)</f>
        <v>0.55500000000029104</v>
      </c>
    </row>
    <row r="6858" spans="1:12" x14ac:dyDescent="0.25">
      <c r="A6858" s="14">
        <v>76401</v>
      </c>
      <c r="B6858" s="6">
        <f>LoonHeffing2020(Table1[[#This Row],[Belastbaar loon]])</f>
        <v>29494.773000000001</v>
      </c>
      <c r="C6858" s="6">
        <f>AlgemeneHeffingsKorting2020(Table1[[#This Row],[Belastbaar loon]])</f>
        <v>0</v>
      </c>
      <c r="D6858" s="14">
        <f>ArbeidsKorting2020(Table1[[#This Row],[Belastbaar loon]])</f>
        <v>1332.18</v>
      </c>
      <c r="E6858" s="14">
        <f>MAX(Table1[[#This Row],[Loonheffing]]-Table1[[#This Row],[Algemene Heffingskorting]]-Table1[[#This Row],[Arbeidskorting]],0)</f>
        <v>28162.593000000001</v>
      </c>
      <c r="F6858" s="6">
        <f>Table1[[#This Row],[Belastbaar loon]]-Table1[[#This Row],[Belasting]]</f>
        <v>48238.406999999999</v>
      </c>
      <c r="G6858" s="2">
        <f>(Table1[[#This Row],[Belastbaar loon]]-Table1[[#This Row],[Netto loon]])/Table1[[#This Row],[Belastbaar loon]]</f>
        <v>0.36861550241488988</v>
      </c>
      <c r="H6858" s="14">
        <f t="shared" ca="1" si="101"/>
        <v>28157.043000000001</v>
      </c>
      <c r="I6858" s="14">
        <f ca="1">IF(ROW()=2, Table1[[#This Row],[Netto loon]], INDIRECT(ADDRESS(ROW()-1,COLUMN(F:F))))</f>
        <v>48233.956999999995</v>
      </c>
      <c r="J6858" s="6">
        <f ca="1">IF(ROW()=2, 0, Table1[[#This Row],[Belastbaar loon]]-INDIRECT(ADDRESS(ROW()-1,COLUMN(A:A))))</f>
        <v>10</v>
      </c>
      <c r="K6858" s="6">
        <f ca="1">Table1[[#This Row],[Netto loon]]-Table1[[#This Row],[Netto vorige schijf]]</f>
        <v>4.4500000000043656</v>
      </c>
      <c r="L6858" s="2">
        <f ca="1">(Table1[[#This Row],[Bruto tov vorige schijf]]-Table1[[#This Row],[Netto tov vorige schijf]])/MAX(Table1[[#This Row],[Bruto tov vorige schijf]],1)</f>
        <v>0.5549999999995634</v>
      </c>
    </row>
    <row r="6859" spans="1:12" x14ac:dyDescent="0.25">
      <c r="A6859" s="14">
        <v>76411</v>
      </c>
      <c r="B6859" s="6">
        <f>LoonHeffing2020(Table1[[#This Row],[Belastbaar loon]])</f>
        <v>29499.722999999998</v>
      </c>
      <c r="C6859" s="6">
        <f>AlgemeneHeffingsKorting2020(Table1[[#This Row],[Belastbaar loon]])</f>
        <v>0</v>
      </c>
      <c r="D6859" s="14">
        <f>ArbeidsKorting2020(Table1[[#This Row],[Belastbaar loon]])</f>
        <v>1331.5800000000002</v>
      </c>
      <c r="E6859" s="14">
        <f>MAX(Table1[[#This Row],[Loonheffing]]-Table1[[#This Row],[Algemene Heffingskorting]]-Table1[[#This Row],[Arbeidskorting]],0)</f>
        <v>28168.142999999996</v>
      </c>
      <c r="F6859" s="6">
        <f>Table1[[#This Row],[Belastbaar loon]]-Table1[[#This Row],[Belasting]]</f>
        <v>48242.857000000004</v>
      </c>
      <c r="G6859" s="2">
        <f>(Table1[[#This Row],[Belastbaar loon]]-Table1[[#This Row],[Netto loon]])/Table1[[#This Row],[Belastbaar loon]]</f>
        <v>0.36863989477954739</v>
      </c>
      <c r="H6859" s="14">
        <f t="shared" ca="1" si="101"/>
        <v>28162.593000000001</v>
      </c>
      <c r="I6859" s="14">
        <f ca="1">IF(ROW()=2, Table1[[#This Row],[Netto loon]], INDIRECT(ADDRESS(ROW()-1,COLUMN(F:F))))</f>
        <v>48238.406999999999</v>
      </c>
      <c r="J6859" s="6">
        <f ca="1">IF(ROW()=2, 0, Table1[[#This Row],[Belastbaar loon]]-INDIRECT(ADDRESS(ROW()-1,COLUMN(A:A))))</f>
        <v>10</v>
      </c>
      <c r="K6859" s="6">
        <f ca="1">Table1[[#This Row],[Netto loon]]-Table1[[#This Row],[Netto vorige schijf]]</f>
        <v>4.4500000000043656</v>
      </c>
      <c r="L6859" s="2">
        <f ca="1">(Table1[[#This Row],[Bruto tov vorige schijf]]-Table1[[#This Row],[Netto tov vorige schijf]])/MAX(Table1[[#This Row],[Bruto tov vorige schijf]],1)</f>
        <v>0.5549999999995634</v>
      </c>
    </row>
    <row r="6860" spans="1:12" x14ac:dyDescent="0.25">
      <c r="A6860" s="14">
        <v>76421</v>
      </c>
      <c r="B6860" s="6">
        <f>LoonHeffing2020(Table1[[#This Row],[Belastbaar loon]])</f>
        <v>29504.672999999999</v>
      </c>
      <c r="C6860" s="6">
        <f>AlgemeneHeffingsKorting2020(Table1[[#This Row],[Belastbaar loon]])</f>
        <v>0</v>
      </c>
      <c r="D6860" s="14">
        <f>ArbeidsKorting2020(Table1[[#This Row],[Belastbaar loon]])</f>
        <v>1330.98</v>
      </c>
      <c r="E6860" s="14">
        <f>MAX(Table1[[#This Row],[Loonheffing]]-Table1[[#This Row],[Algemene Heffingskorting]]-Table1[[#This Row],[Arbeidskorting]],0)</f>
        <v>28173.692999999999</v>
      </c>
      <c r="F6860" s="6">
        <f>Table1[[#This Row],[Belastbaar loon]]-Table1[[#This Row],[Belasting]]</f>
        <v>48247.307000000001</v>
      </c>
      <c r="G6860" s="2">
        <f>(Table1[[#This Row],[Belastbaar loon]]-Table1[[#This Row],[Netto loon]])/Table1[[#This Row],[Belastbaar loon]]</f>
        <v>0.36866428076052393</v>
      </c>
      <c r="H6860" s="14">
        <f t="shared" ca="1" si="101"/>
        <v>28168.142999999996</v>
      </c>
      <c r="I6860" s="14">
        <f ca="1">IF(ROW()=2, Table1[[#This Row],[Netto loon]], INDIRECT(ADDRESS(ROW()-1,COLUMN(F:F))))</f>
        <v>48242.857000000004</v>
      </c>
      <c r="J6860" s="6">
        <f ca="1">IF(ROW()=2, 0, Table1[[#This Row],[Belastbaar loon]]-INDIRECT(ADDRESS(ROW()-1,COLUMN(A:A))))</f>
        <v>10</v>
      </c>
      <c r="K6860" s="6">
        <f ca="1">Table1[[#This Row],[Netto loon]]-Table1[[#This Row],[Netto vorige schijf]]</f>
        <v>4.4499999999970896</v>
      </c>
      <c r="L6860" s="2">
        <f ca="1">(Table1[[#This Row],[Bruto tov vorige schijf]]-Table1[[#This Row],[Netto tov vorige schijf]])/MAX(Table1[[#This Row],[Bruto tov vorige schijf]],1)</f>
        <v>0.55500000000029104</v>
      </c>
    </row>
    <row r="6861" spans="1:12" x14ac:dyDescent="0.25">
      <c r="A6861" s="14">
        <v>76431</v>
      </c>
      <c r="B6861" s="6">
        <f>LoonHeffing2020(Table1[[#This Row],[Belastbaar loon]])</f>
        <v>29509.623</v>
      </c>
      <c r="C6861" s="6">
        <f>AlgemeneHeffingsKorting2020(Table1[[#This Row],[Belastbaar loon]])</f>
        <v>0</v>
      </c>
      <c r="D6861" s="14">
        <f>ArbeidsKorting2020(Table1[[#This Row],[Belastbaar loon]])</f>
        <v>1330.38</v>
      </c>
      <c r="E6861" s="14">
        <f>MAX(Table1[[#This Row],[Loonheffing]]-Table1[[#This Row],[Algemene Heffingskorting]]-Table1[[#This Row],[Arbeidskorting]],0)</f>
        <v>28179.242999999999</v>
      </c>
      <c r="F6861" s="6">
        <f>Table1[[#This Row],[Belastbaar loon]]-Table1[[#This Row],[Belasting]]</f>
        <v>48251.756999999998</v>
      </c>
      <c r="G6861" s="2">
        <f>(Table1[[#This Row],[Belastbaar loon]]-Table1[[#This Row],[Netto loon]])/Table1[[#This Row],[Belastbaar loon]]</f>
        <v>0.36868866036032505</v>
      </c>
      <c r="H6861" s="14">
        <f t="shared" ca="1" si="101"/>
        <v>28173.692999999999</v>
      </c>
      <c r="I6861" s="14">
        <f ca="1">IF(ROW()=2, Table1[[#This Row],[Netto loon]], INDIRECT(ADDRESS(ROW()-1,COLUMN(F:F))))</f>
        <v>48247.307000000001</v>
      </c>
      <c r="J6861" s="6">
        <f ca="1">IF(ROW()=2, 0, Table1[[#This Row],[Belastbaar loon]]-INDIRECT(ADDRESS(ROW()-1,COLUMN(A:A))))</f>
        <v>10</v>
      </c>
      <c r="K6861" s="6">
        <f ca="1">Table1[[#This Row],[Netto loon]]-Table1[[#This Row],[Netto vorige schijf]]</f>
        <v>4.4499999999970896</v>
      </c>
      <c r="L6861" s="2">
        <f ca="1">(Table1[[#This Row],[Bruto tov vorige schijf]]-Table1[[#This Row],[Netto tov vorige schijf]])/MAX(Table1[[#This Row],[Bruto tov vorige schijf]],1)</f>
        <v>0.55500000000029104</v>
      </c>
    </row>
    <row r="6862" spans="1:12" x14ac:dyDescent="0.25">
      <c r="A6862" s="14">
        <v>76441</v>
      </c>
      <c r="B6862" s="6">
        <f>LoonHeffing2020(Table1[[#This Row],[Belastbaar loon]])</f>
        <v>29514.573</v>
      </c>
      <c r="C6862" s="6">
        <f>AlgemeneHeffingsKorting2020(Table1[[#This Row],[Belastbaar loon]])</f>
        <v>0</v>
      </c>
      <c r="D6862" s="14">
        <f>ArbeidsKorting2020(Table1[[#This Row],[Belastbaar loon]])</f>
        <v>1329.7800000000002</v>
      </c>
      <c r="E6862" s="14">
        <f>MAX(Table1[[#This Row],[Loonheffing]]-Table1[[#This Row],[Algemene Heffingskorting]]-Table1[[#This Row],[Arbeidskorting]],0)</f>
        <v>28184.793000000001</v>
      </c>
      <c r="F6862" s="6">
        <f>Table1[[#This Row],[Belastbaar loon]]-Table1[[#This Row],[Belasting]]</f>
        <v>48256.206999999995</v>
      </c>
      <c r="G6862" s="2">
        <f>(Table1[[#This Row],[Belastbaar loon]]-Table1[[#This Row],[Netto loon]])/Table1[[#This Row],[Belastbaar loon]]</f>
        <v>0.36871303358145502</v>
      </c>
      <c r="H6862" s="14">
        <f t="shared" ca="1" si="101"/>
        <v>28179.242999999999</v>
      </c>
      <c r="I6862" s="14">
        <f ca="1">IF(ROW()=2, Table1[[#This Row],[Netto loon]], INDIRECT(ADDRESS(ROW()-1,COLUMN(F:F))))</f>
        <v>48251.756999999998</v>
      </c>
      <c r="J6862" s="6">
        <f ca="1">IF(ROW()=2, 0, Table1[[#This Row],[Belastbaar loon]]-INDIRECT(ADDRESS(ROW()-1,COLUMN(A:A))))</f>
        <v>10</v>
      </c>
      <c r="K6862" s="6">
        <f ca="1">Table1[[#This Row],[Netto loon]]-Table1[[#This Row],[Netto vorige schijf]]</f>
        <v>4.4499999999970896</v>
      </c>
      <c r="L6862" s="2">
        <f ca="1">(Table1[[#This Row],[Bruto tov vorige schijf]]-Table1[[#This Row],[Netto tov vorige schijf]])/MAX(Table1[[#This Row],[Bruto tov vorige schijf]],1)</f>
        <v>0.55500000000029104</v>
      </c>
    </row>
    <row r="6863" spans="1:12" x14ac:dyDescent="0.25">
      <c r="A6863" s="14">
        <v>76451</v>
      </c>
      <c r="B6863" s="6">
        <f>LoonHeffing2020(Table1[[#This Row],[Belastbaar loon]])</f>
        <v>29519.523000000001</v>
      </c>
      <c r="C6863" s="6">
        <f>AlgemeneHeffingsKorting2020(Table1[[#This Row],[Belastbaar loon]])</f>
        <v>0</v>
      </c>
      <c r="D6863" s="14">
        <f>ArbeidsKorting2020(Table1[[#This Row],[Belastbaar loon]])</f>
        <v>1329.18</v>
      </c>
      <c r="E6863" s="14">
        <f>MAX(Table1[[#This Row],[Loonheffing]]-Table1[[#This Row],[Algemene Heffingskorting]]-Table1[[#This Row],[Arbeidskorting]],0)</f>
        <v>28190.343000000001</v>
      </c>
      <c r="F6863" s="6">
        <f>Table1[[#This Row],[Belastbaar loon]]-Table1[[#This Row],[Belasting]]</f>
        <v>48260.656999999999</v>
      </c>
      <c r="G6863" s="2">
        <f>(Table1[[#This Row],[Belastbaar loon]]-Table1[[#This Row],[Netto loon]])/Table1[[#This Row],[Belastbaar loon]]</f>
        <v>0.36873740042641695</v>
      </c>
      <c r="H6863" s="14">
        <f t="shared" ca="1" si="101"/>
        <v>28184.793000000001</v>
      </c>
      <c r="I6863" s="14">
        <f ca="1">IF(ROW()=2, Table1[[#This Row],[Netto loon]], INDIRECT(ADDRESS(ROW()-1,COLUMN(F:F))))</f>
        <v>48256.206999999995</v>
      </c>
      <c r="J6863" s="6">
        <f ca="1">IF(ROW()=2, 0, Table1[[#This Row],[Belastbaar loon]]-INDIRECT(ADDRESS(ROW()-1,COLUMN(A:A))))</f>
        <v>10</v>
      </c>
      <c r="K6863" s="6">
        <f ca="1">Table1[[#This Row],[Netto loon]]-Table1[[#This Row],[Netto vorige schijf]]</f>
        <v>4.4500000000043656</v>
      </c>
      <c r="L6863" s="2">
        <f ca="1">(Table1[[#This Row],[Bruto tov vorige schijf]]-Table1[[#This Row],[Netto tov vorige schijf]])/MAX(Table1[[#This Row],[Bruto tov vorige schijf]],1)</f>
        <v>0.5549999999995634</v>
      </c>
    </row>
    <row r="6864" spans="1:12" x14ac:dyDescent="0.25">
      <c r="A6864" s="14">
        <v>76461</v>
      </c>
      <c r="B6864" s="6">
        <f>LoonHeffing2020(Table1[[#This Row],[Belastbaar loon]])</f>
        <v>29524.472999999998</v>
      </c>
      <c r="C6864" s="6">
        <f>AlgemeneHeffingsKorting2020(Table1[[#This Row],[Belastbaar loon]])</f>
        <v>0</v>
      </c>
      <c r="D6864" s="14">
        <f>ArbeidsKorting2020(Table1[[#This Row],[Belastbaar loon]])</f>
        <v>1328.5800000000002</v>
      </c>
      <c r="E6864" s="14">
        <f>MAX(Table1[[#This Row],[Loonheffing]]-Table1[[#This Row],[Algemene Heffingskorting]]-Table1[[#This Row],[Arbeidskorting]],0)</f>
        <v>28195.892999999996</v>
      </c>
      <c r="F6864" s="6">
        <f>Table1[[#This Row],[Belastbaar loon]]-Table1[[#This Row],[Belasting]]</f>
        <v>48265.107000000004</v>
      </c>
      <c r="G6864" s="2">
        <f>(Table1[[#This Row],[Belastbaar loon]]-Table1[[#This Row],[Netto loon]])/Table1[[#This Row],[Belastbaar loon]]</f>
        <v>0.36876176089771251</v>
      </c>
      <c r="H6864" s="14">
        <f t="shared" ca="1" si="101"/>
        <v>28190.343000000001</v>
      </c>
      <c r="I6864" s="14">
        <f ca="1">IF(ROW()=2, Table1[[#This Row],[Netto loon]], INDIRECT(ADDRESS(ROW()-1,COLUMN(F:F))))</f>
        <v>48260.656999999999</v>
      </c>
      <c r="J6864" s="6">
        <f ca="1">IF(ROW()=2, 0, Table1[[#This Row],[Belastbaar loon]]-INDIRECT(ADDRESS(ROW()-1,COLUMN(A:A))))</f>
        <v>10</v>
      </c>
      <c r="K6864" s="6">
        <f ca="1">Table1[[#This Row],[Netto loon]]-Table1[[#This Row],[Netto vorige schijf]]</f>
        <v>4.4500000000043656</v>
      </c>
      <c r="L6864" s="2">
        <f ca="1">(Table1[[#This Row],[Bruto tov vorige schijf]]-Table1[[#This Row],[Netto tov vorige schijf]])/MAX(Table1[[#This Row],[Bruto tov vorige schijf]],1)</f>
        <v>0.5549999999995634</v>
      </c>
    </row>
    <row r="6865" spans="1:12" x14ac:dyDescent="0.25">
      <c r="A6865" s="14">
        <v>76471</v>
      </c>
      <c r="B6865" s="6">
        <f>LoonHeffing2020(Table1[[#This Row],[Belastbaar loon]])</f>
        <v>29529.422999999999</v>
      </c>
      <c r="C6865" s="6">
        <f>AlgemeneHeffingsKorting2020(Table1[[#This Row],[Belastbaar loon]])</f>
        <v>0</v>
      </c>
      <c r="D6865" s="14">
        <f>ArbeidsKorting2020(Table1[[#This Row],[Belastbaar loon]])</f>
        <v>1327.98</v>
      </c>
      <c r="E6865" s="14">
        <f>MAX(Table1[[#This Row],[Loonheffing]]-Table1[[#This Row],[Algemene Heffingskorting]]-Table1[[#This Row],[Arbeidskorting]],0)</f>
        <v>28201.442999999999</v>
      </c>
      <c r="F6865" s="6">
        <f>Table1[[#This Row],[Belastbaar loon]]-Table1[[#This Row],[Belasting]]</f>
        <v>48269.557000000001</v>
      </c>
      <c r="G6865" s="2">
        <f>(Table1[[#This Row],[Belastbaar loon]]-Table1[[#This Row],[Netto loon]])/Table1[[#This Row],[Belastbaar loon]]</f>
        <v>0.36878611499784231</v>
      </c>
      <c r="H6865" s="14">
        <f t="shared" ca="1" si="101"/>
        <v>28195.892999999996</v>
      </c>
      <c r="I6865" s="14">
        <f ca="1">IF(ROW()=2, Table1[[#This Row],[Netto loon]], INDIRECT(ADDRESS(ROW()-1,COLUMN(F:F))))</f>
        <v>48265.107000000004</v>
      </c>
      <c r="J6865" s="6">
        <f ca="1">IF(ROW()=2, 0, Table1[[#This Row],[Belastbaar loon]]-INDIRECT(ADDRESS(ROW()-1,COLUMN(A:A))))</f>
        <v>10</v>
      </c>
      <c r="K6865" s="6">
        <f ca="1">Table1[[#This Row],[Netto loon]]-Table1[[#This Row],[Netto vorige schijf]]</f>
        <v>4.4499999999970896</v>
      </c>
      <c r="L6865" s="2">
        <f ca="1">(Table1[[#This Row],[Bruto tov vorige schijf]]-Table1[[#This Row],[Netto tov vorige schijf]])/MAX(Table1[[#This Row],[Bruto tov vorige schijf]],1)</f>
        <v>0.55500000000029104</v>
      </c>
    </row>
    <row r="6866" spans="1:12" x14ac:dyDescent="0.25">
      <c r="A6866" s="14">
        <v>76481</v>
      </c>
      <c r="B6866" s="6">
        <f>LoonHeffing2020(Table1[[#This Row],[Belastbaar loon]])</f>
        <v>29534.373</v>
      </c>
      <c r="C6866" s="6">
        <f>AlgemeneHeffingsKorting2020(Table1[[#This Row],[Belastbaar loon]])</f>
        <v>0</v>
      </c>
      <c r="D6866" s="14">
        <f>ArbeidsKorting2020(Table1[[#This Row],[Belastbaar loon]])</f>
        <v>1327.38</v>
      </c>
      <c r="E6866" s="14">
        <f>MAX(Table1[[#This Row],[Loonheffing]]-Table1[[#This Row],[Algemene Heffingskorting]]-Table1[[#This Row],[Arbeidskorting]],0)</f>
        <v>28206.992999999999</v>
      </c>
      <c r="F6866" s="6">
        <f>Table1[[#This Row],[Belastbaar loon]]-Table1[[#This Row],[Belasting]]</f>
        <v>48274.006999999998</v>
      </c>
      <c r="G6866" s="2">
        <f>(Table1[[#This Row],[Belastbaar loon]]-Table1[[#This Row],[Netto loon]])/Table1[[#This Row],[Belastbaar loon]]</f>
        <v>0.36881046272930534</v>
      </c>
      <c r="H6866" s="14">
        <f t="shared" ca="1" si="101"/>
        <v>28201.442999999999</v>
      </c>
      <c r="I6866" s="14">
        <f ca="1">IF(ROW()=2, Table1[[#This Row],[Netto loon]], INDIRECT(ADDRESS(ROW()-1,COLUMN(F:F))))</f>
        <v>48269.557000000001</v>
      </c>
      <c r="J6866" s="6">
        <f ca="1">IF(ROW()=2, 0, Table1[[#This Row],[Belastbaar loon]]-INDIRECT(ADDRESS(ROW()-1,COLUMN(A:A))))</f>
        <v>10</v>
      </c>
      <c r="K6866" s="6">
        <f ca="1">Table1[[#This Row],[Netto loon]]-Table1[[#This Row],[Netto vorige schijf]]</f>
        <v>4.4499999999970896</v>
      </c>
      <c r="L6866" s="2">
        <f ca="1">(Table1[[#This Row],[Bruto tov vorige schijf]]-Table1[[#This Row],[Netto tov vorige schijf]])/MAX(Table1[[#This Row],[Bruto tov vorige schijf]],1)</f>
        <v>0.55500000000029104</v>
      </c>
    </row>
    <row r="6867" spans="1:12" x14ac:dyDescent="0.25">
      <c r="A6867" s="14">
        <v>76491</v>
      </c>
      <c r="B6867" s="6">
        <f>LoonHeffing2020(Table1[[#This Row],[Belastbaar loon]])</f>
        <v>29539.323</v>
      </c>
      <c r="C6867" s="6">
        <f>AlgemeneHeffingsKorting2020(Table1[[#This Row],[Belastbaar loon]])</f>
        <v>0</v>
      </c>
      <c r="D6867" s="14">
        <f>ArbeidsKorting2020(Table1[[#This Row],[Belastbaar loon]])</f>
        <v>1326.7800000000002</v>
      </c>
      <c r="E6867" s="14">
        <f>MAX(Table1[[#This Row],[Loonheffing]]-Table1[[#This Row],[Algemene Heffingskorting]]-Table1[[#This Row],[Arbeidskorting]],0)</f>
        <v>28212.543000000001</v>
      </c>
      <c r="F6867" s="6">
        <f>Table1[[#This Row],[Belastbaar loon]]-Table1[[#This Row],[Belasting]]</f>
        <v>48278.456999999995</v>
      </c>
      <c r="G6867" s="2">
        <f>(Table1[[#This Row],[Belastbaar loon]]-Table1[[#This Row],[Netto loon]])/Table1[[#This Row],[Belastbaar loon]]</f>
        <v>0.36883480409459946</v>
      </c>
      <c r="H6867" s="14">
        <f t="shared" ca="1" si="101"/>
        <v>28206.992999999999</v>
      </c>
      <c r="I6867" s="14">
        <f ca="1">IF(ROW()=2, Table1[[#This Row],[Netto loon]], INDIRECT(ADDRESS(ROW()-1,COLUMN(F:F))))</f>
        <v>48274.006999999998</v>
      </c>
      <c r="J6867" s="6">
        <f ca="1">IF(ROW()=2, 0, Table1[[#This Row],[Belastbaar loon]]-INDIRECT(ADDRESS(ROW()-1,COLUMN(A:A))))</f>
        <v>10</v>
      </c>
      <c r="K6867" s="6">
        <f ca="1">Table1[[#This Row],[Netto loon]]-Table1[[#This Row],[Netto vorige schijf]]</f>
        <v>4.4499999999970896</v>
      </c>
      <c r="L6867" s="2">
        <f ca="1">(Table1[[#This Row],[Bruto tov vorige schijf]]-Table1[[#This Row],[Netto tov vorige schijf]])/MAX(Table1[[#This Row],[Bruto tov vorige schijf]],1)</f>
        <v>0.55500000000029104</v>
      </c>
    </row>
    <row r="6868" spans="1:12" x14ac:dyDescent="0.25">
      <c r="A6868" s="14">
        <v>76501</v>
      </c>
      <c r="B6868" s="6">
        <f>LoonHeffing2020(Table1[[#This Row],[Belastbaar loon]])</f>
        <v>29544.273000000001</v>
      </c>
      <c r="C6868" s="6">
        <f>AlgemeneHeffingsKorting2020(Table1[[#This Row],[Belastbaar loon]])</f>
        <v>0</v>
      </c>
      <c r="D6868" s="14">
        <f>ArbeidsKorting2020(Table1[[#This Row],[Belastbaar loon]])</f>
        <v>1326.18</v>
      </c>
      <c r="E6868" s="14">
        <f>MAX(Table1[[#This Row],[Loonheffing]]-Table1[[#This Row],[Algemene Heffingskorting]]-Table1[[#This Row],[Arbeidskorting]],0)</f>
        <v>28218.093000000001</v>
      </c>
      <c r="F6868" s="6">
        <f>Table1[[#This Row],[Belastbaar loon]]-Table1[[#This Row],[Belasting]]</f>
        <v>48282.906999999999</v>
      </c>
      <c r="G6868" s="2">
        <f>(Table1[[#This Row],[Belastbaar loon]]-Table1[[#This Row],[Netto loon]])/Table1[[#This Row],[Belastbaar loon]]</f>
        <v>0.36885913909622098</v>
      </c>
      <c r="H6868" s="14">
        <f t="shared" ca="1" si="101"/>
        <v>28212.543000000001</v>
      </c>
      <c r="I6868" s="14">
        <f ca="1">IF(ROW()=2, Table1[[#This Row],[Netto loon]], INDIRECT(ADDRESS(ROW()-1,COLUMN(F:F))))</f>
        <v>48278.456999999995</v>
      </c>
      <c r="J6868" s="6">
        <f ca="1">IF(ROW()=2, 0, Table1[[#This Row],[Belastbaar loon]]-INDIRECT(ADDRESS(ROW()-1,COLUMN(A:A))))</f>
        <v>10</v>
      </c>
      <c r="K6868" s="6">
        <f ca="1">Table1[[#This Row],[Netto loon]]-Table1[[#This Row],[Netto vorige schijf]]</f>
        <v>4.4500000000043656</v>
      </c>
      <c r="L6868" s="2">
        <f ca="1">(Table1[[#This Row],[Bruto tov vorige schijf]]-Table1[[#This Row],[Netto tov vorige schijf]])/MAX(Table1[[#This Row],[Bruto tov vorige schijf]],1)</f>
        <v>0.5549999999995634</v>
      </c>
    </row>
    <row r="6869" spans="1:12" x14ac:dyDescent="0.25">
      <c r="A6869" s="14">
        <v>76511</v>
      </c>
      <c r="B6869" s="6">
        <f>LoonHeffing2020(Table1[[#This Row],[Belastbaar loon]])</f>
        <v>29549.222999999998</v>
      </c>
      <c r="C6869" s="6">
        <f>AlgemeneHeffingsKorting2020(Table1[[#This Row],[Belastbaar loon]])</f>
        <v>0</v>
      </c>
      <c r="D6869" s="14">
        <f>ArbeidsKorting2020(Table1[[#This Row],[Belastbaar loon]])</f>
        <v>1325.5800000000002</v>
      </c>
      <c r="E6869" s="14">
        <f>MAX(Table1[[#This Row],[Loonheffing]]-Table1[[#This Row],[Algemene Heffingskorting]]-Table1[[#This Row],[Arbeidskorting]],0)</f>
        <v>28223.642999999996</v>
      </c>
      <c r="F6869" s="6">
        <f>Table1[[#This Row],[Belastbaar loon]]-Table1[[#This Row],[Belasting]]</f>
        <v>48287.357000000004</v>
      </c>
      <c r="G6869" s="2">
        <f>(Table1[[#This Row],[Belastbaar loon]]-Table1[[#This Row],[Netto loon]])/Table1[[#This Row],[Belastbaar loon]]</f>
        <v>0.36888346773666525</v>
      </c>
      <c r="H6869" s="14">
        <f t="shared" ca="1" si="101"/>
        <v>28218.093000000001</v>
      </c>
      <c r="I6869" s="14">
        <f ca="1">IF(ROW()=2, Table1[[#This Row],[Netto loon]], INDIRECT(ADDRESS(ROW()-1,COLUMN(F:F))))</f>
        <v>48282.906999999999</v>
      </c>
      <c r="J6869" s="6">
        <f ca="1">IF(ROW()=2, 0, Table1[[#This Row],[Belastbaar loon]]-INDIRECT(ADDRESS(ROW()-1,COLUMN(A:A))))</f>
        <v>10</v>
      </c>
      <c r="K6869" s="6">
        <f ca="1">Table1[[#This Row],[Netto loon]]-Table1[[#This Row],[Netto vorige schijf]]</f>
        <v>4.4500000000043656</v>
      </c>
      <c r="L6869" s="2">
        <f ca="1">(Table1[[#This Row],[Bruto tov vorige schijf]]-Table1[[#This Row],[Netto tov vorige schijf]])/MAX(Table1[[#This Row],[Bruto tov vorige schijf]],1)</f>
        <v>0.5549999999995634</v>
      </c>
    </row>
    <row r="6870" spans="1:12" x14ac:dyDescent="0.25">
      <c r="A6870" s="14">
        <v>76521</v>
      </c>
      <c r="B6870" s="6">
        <f>LoonHeffing2020(Table1[[#This Row],[Belastbaar loon]])</f>
        <v>29554.172999999999</v>
      </c>
      <c r="C6870" s="6">
        <f>AlgemeneHeffingsKorting2020(Table1[[#This Row],[Belastbaar loon]])</f>
        <v>0</v>
      </c>
      <c r="D6870" s="14">
        <f>ArbeidsKorting2020(Table1[[#This Row],[Belastbaar loon]])</f>
        <v>1324.98</v>
      </c>
      <c r="E6870" s="14">
        <f>MAX(Table1[[#This Row],[Loonheffing]]-Table1[[#This Row],[Algemene Heffingskorting]]-Table1[[#This Row],[Arbeidskorting]],0)</f>
        <v>28229.192999999999</v>
      </c>
      <c r="F6870" s="6">
        <f>Table1[[#This Row],[Belastbaar loon]]-Table1[[#This Row],[Belasting]]</f>
        <v>48291.807000000001</v>
      </c>
      <c r="G6870" s="2">
        <f>(Table1[[#This Row],[Belastbaar loon]]-Table1[[#This Row],[Netto loon]])/Table1[[#This Row],[Belastbaar loon]]</f>
        <v>0.36890779001842633</v>
      </c>
      <c r="H6870" s="14">
        <f t="shared" ca="1" si="101"/>
        <v>28223.642999999996</v>
      </c>
      <c r="I6870" s="14">
        <f ca="1">IF(ROW()=2, Table1[[#This Row],[Netto loon]], INDIRECT(ADDRESS(ROW()-1,COLUMN(F:F))))</f>
        <v>48287.357000000004</v>
      </c>
      <c r="J6870" s="6">
        <f ca="1">IF(ROW()=2, 0, Table1[[#This Row],[Belastbaar loon]]-INDIRECT(ADDRESS(ROW()-1,COLUMN(A:A))))</f>
        <v>10</v>
      </c>
      <c r="K6870" s="6">
        <f ca="1">Table1[[#This Row],[Netto loon]]-Table1[[#This Row],[Netto vorige schijf]]</f>
        <v>4.4499999999970896</v>
      </c>
      <c r="L6870" s="2">
        <f ca="1">(Table1[[#This Row],[Bruto tov vorige schijf]]-Table1[[#This Row],[Netto tov vorige schijf]])/MAX(Table1[[#This Row],[Bruto tov vorige schijf]],1)</f>
        <v>0.55500000000029104</v>
      </c>
    </row>
    <row r="6871" spans="1:12" x14ac:dyDescent="0.25">
      <c r="A6871" s="14">
        <v>76531</v>
      </c>
      <c r="B6871" s="6">
        <f>LoonHeffing2020(Table1[[#This Row],[Belastbaar loon]])</f>
        <v>29559.123</v>
      </c>
      <c r="C6871" s="6">
        <f>AlgemeneHeffingsKorting2020(Table1[[#This Row],[Belastbaar loon]])</f>
        <v>0</v>
      </c>
      <c r="D6871" s="14">
        <f>ArbeidsKorting2020(Table1[[#This Row],[Belastbaar loon]])</f>
        <v>1324.38</v>
      </c>
      <c r="E6871" s="14">
        <f>MAX(Table1[[#This Row],[Loonheffing]]-Table1[[#This Row],[Algemene Heffingskorting]]-Table1[[#This Row],[Arbeidskorting]],0)</f>
        <v>28234.742999999999</v>
      </c>
      <c r="F6871" s="6">
        <f>Table1[[#This Row],[Belastbaar loon]]-Table1[[#This Row],[Belasting]]</f>
        <v>48296.256999999998</v>
      </c>
      <c r="G6871" s="2">
        <f>(Table1[[#This Row],[Belastbaar loon]]-Table1[[#This Row],[Netto loon]])/Table1[[#This Row],[Belastbaar loon]]</f>
        <v>0.36893210594399656</v>
      </c>
      <c r="H6871" s="14">
        <f t="shared" ca="1" si="101"/>
        <v>28229.192999999999</v>
      </c>
      <c r="I6871" s="14">
        <f ca="1">IF(ROW()=2, Table1[[#This Row],[Netto loon]], INDIRECT(ADDRESS(ROW()-1,COLUMN(F:F))))</f>
        <v>48291.807000000001</v>
      </c>
      <c r="J6871" s="6">
        <f ca="1">IF(ROW()=2, 0, Table1[[#This Row],[Belastbaar loon]]-INDIRECT(ADDRESS(ROW()-1,COLUMN(A:A))))</f>
        <v>10</v>
      </c>
      <c r="K6871" s="6">
        <f ca="1">Table1[[#This Row],[Netto loon]]-Table1[[#This Row],[Netto vorige schijf]]</f>
        <v>4.4499999999970896</v>
      </c>
      <c r="L6871" s="2">
        <f ca="1">(Table1[[#This Row],[Bruto tov vorige schijf]]-Table1[[#This Row],[Netto tov vorige schijf]])/MAX(Table1[[#This Row],[Bruto tov vorige schijf]],1)</f>
        <v>0.55500000000029104</v>
      </c>
    </row>
    <row r="6872" spans="1:12" x14ac:dyDescent="0.25">
      <c r="A6872" s="14">
        <v>76541</v>
      </c>
      <c r="B6872" s="6">
        <f>LoonHeffing2020(Table1[[#This Row],[Belastbaar loon]])</f>
        <v>29564.073</v>
      </c>
      <c r="C6872" s="6">
        <f>AlgemeneHeffingsKorting2020(Table1[[#This Row],[Belastbaar loon]])</f>
        <v>0</v>
      </c>
      <c r="D6872" s="14">
        <f>ArbeidsKorting2020(Table1[[#This Row],[Belastbaar loon]])</f>
        <v>1323.7800000000002</v>
      </c>
      <c r="E6872" s="14">
        <f>MAX(Table1[[#This Row],[Loonheffing]]-Table1[[#This Row],[Algemene Heffingskorting]]-Table1[[#This Row],[Arbeidskorting]],0)</f>
        <v>28240.293000000001</v>
      </c>
      <c r="F6872" s="6">
        <f>Table1[[#This Row],[Belastbaar loon]]-Table1[[#This Row],[Belasting]]</f>
        <v>48300.706999999995</v>
      </c>
      <c r="G6872" s="2">
        <f>(Table1[[#This Row],[Belastbaar loon]]-Table1[[#This Row],[Netto loon]])/Table1[[#This Row],[Belastbaar loon]]</f>
        <v>0.36895641551586739</v>
      </c>
      <c r="H6872" s="14">
        <f t="shared" ca="1" si="101"/>
        <v>28234.742999999999</v>
      </c>
      <c r="I6872" s="14">
        <f ca="1">IF(ROW()=2, Table1[[#This Row],[Netto loon]], INDIRECT(ADDRESS(ROW()-1,COLUMN(F:F))))</f>
        <v>48296.256999999998</v>
      </c>
      <c r="J6872" s="6">
        <f ca="1">IF(ROW()=2, 0, Table1[[#This Row],[Belastbaar loon]]-INDIRECT(ADDRESS(ROW()-1,COLUMN(A:A))))</f>
        <v>10</v>
      </c>
      <c r="K6872" s="6">
        <f ca="1">Table1[[#This Row],[Netto loon]]-Table1[[#This Row],[Netto vorige schijf]]</f>
        <v>4.4499999999970896</v>
      </c>
      <c r="L6872" s="2">
        <f ca="1">(Table1[[#This Row],[Bruto tov vorige schijf]]-Table1[[#This Row],[Netto tov vorige schijf]])/MAX(Table1[[#This Row],[Bruto tov vorige schijf]],1)</f>
        <v>0.55500000000029104</v>
      </c>
    </row>
    <row r="6873" spans="1:12" x14ac:dyDescent="0.25">
      <c r="A6873" s="14">
        <v>76551</v>
      </c>
      <c r="B6873" s="6">
        <f>LoonHeffing2020(Table1[[#This Row],[Belastbaar loon]])</f>
        <v>29569.023000000001</v>
      </c>
      <c r="C6873" s="6">
        <f>AlgemeneHeffingsKorting2020(Table1[[#This Row],[Belastbaar loon]])</f>
        <v>0</v>
      </c>
      <c r="D6873" s="14">
        <f>ArbeidsKorting2020(Table1[[#This Row],[Belastbaar loon]])</f>
        <v>1323.18</v>
      </c>
      <c r="E6873" s="14">
        <f>MAX(Table1[[#This Row],[Loonheffing]]-Table1[[#This Row],[Algemene Heffingskorting]]-Table1[[#This Row],[Arbeidskorting]],0)</f>
        <v>28245.843000000001</v>
      </c>
      <c r="F6873" s="6">
        <f>Table1[[#This Row],[Belastbaar loon]]-Table1[[#This Row],[Belasting]]</f>
        <v>48305.156999999999</v>
      </c>
      <c r="G6873" s="2">
        <f>(Table1[[#This Row],[Belastbaar loon]]-Table1[[#This Row],[Netto loon]])/Table1[[#This Row],[Belastbaar loon]]</f>
        <v>0.3689807187365286</v>
      </c>
      <c r="H6873" s="14">
        <f t="shared" ca="1" si="101"/>
        <v>28240.293000000001</v>
      </c>
      <c r="I6873" s="14">
        <f ca="1">IF(ROW()=2, Table1[[#This Row],[Netto loon]], INDIRECT(ADDRESS(ROW()-1,COLUMN(F:F))))</f>
        <v>48300.706999999995</v>
      </c>
      <c r="J6873" s="6">
        <f ca="1">IF(ROW()=2, 0, Table1[[#This Row],[Belastbaar loon]]-INDIRECT(ADDRESS(ROW()-1,COLUMN(A:A))))</f>
        <v>10</v>
      </c>
      <c r="K6873" s="6">
        <f ca="1">Table1[[#This Row],[Netto loon]]-Table1[[#This Row],[Netto vorige schijf]]</f>
        <v>4.4500000000043656</v>
      </c>
      <c r="L6873" s="2">
        <f ca="1">(Table1[[#This Row],[Bruto tov vorige schijf]]-Table1[[#This Row],[Netto tov vorige schijf]])/MAX(Table1[[#This Row],[Bruto tov vorige schijf]],1)</f>
        <v>0.5549999999995634</v>
      </c>
    </row>
    <row r="6874" spans="1:12" x14ac:dyDescent="0.25">
      <c r="A6874" s="14">
        <v>76561</v>
      </c>
      <c r="B6874" s="6">
        <f>LoonHeffing2020(Table1[[#This Row],[Belastbaar loon]])</f>
        <v>29573.972999999998</v>
      </c>
      <c r="C6874" s="6">
        <f>AlgemeneHeffingsKorting2020(Table1[[#This Row],[Belastbaar loon]])</f>
        <v>0</v>
      </c>
      <c r="D6874" s="14">
        <f>ArbeidsKorting2020(Table1[[#This Row],[Belastbaar loon]])</f>
        <v>1322.5800000000002</v>
      </c>
      <c r="E6874" s="14">
        <f>MAX(Table1[[#This Row],[Loonheffing]]-Table1[[#This Row],[Algemene Heffingskorting]]-Table1[[#This Row],[Arbeidskorting]],0)</f>
        <v>28251.392999999996</v>
      </c>
      <c r="F6874" s="6">
        <f>Table1[[#This Row],[Belastbaar loon]]-Table1[[#This Row],[Belasting]]</f>
        <v>48309.607000000004</v>
      </c>
      <c r="G6874" s="2">
        <f>(Table1[[#This Row],[Belastbaar loon]]-Table1[[#This Row],[Netto loon]])/Table1[[#This Row],[Belastbaar loon]]</f>
        <v>0.36900501560846899</v>
      </c>
      <c r="H6874" s="14">
        <f t="shared" ref="H6874:H6937" ca="1" si="102">IF(ROW()=2, 0, INDIRECT(ADDRESS(ROW()-1,COLUMN(E:E))))</f>
        <v>28245.843000000001</v>
      </c>
      <c r="I6874" s="14">
        <f ca="1">IF(ROW()=2, Table1[[#This Row],[Netto loon]], INDIRECT(ADDRESS(ROW()-1,COLUMN(F:F))))</f>
        <v>48305.156999999999</v>
      </c>
      <c r="J6874" s="6">
        <f ca="1">IF(ROW()=2, 0, Table1[[#This Row],[Belastbaar loon]]-INDIRECT(ADDRESS(ROW()-1,COLUMN(A:A))))</f>
        <v>10</v>
      </c>
      <c r="K6874" s="6">
        <f ca="1">Table1[[#This Row],[Netto loon]]-Table1[[#This Row],[Netto vorige schijf]]</f>
        <v>4.4500000000043656</v>
      </c>
      <c r="L6874" s="2">
        <f ca="1">(Table1[[#This Row],[Bruto tov vorige schijf]]-Table1[[#This Row],[Netto tov vorige schijf]])/MAX(Table1[[#This Row],[Bruto tov vorige schijf]],1)</f>
        <v>0.5549999999995634</v>
      </c>
    </row>
    <row r="6875" spans="1:12" x14ac:dyDescent="0.25">
      <c r="A6875" s="14">
        <v>76571</v>
      </c>
      <c r="B6875" s="6">
        <f>LoonHeffing2020(Table1[[#This Row],[Belastbaar loon]])</f>
        <v>29578.922999999999</v>
      </c>
      <c r="C6875" s="6">
        <f>AlgemeneHeffingsKorting2020(Table1[[#This Row],[Belastbaar loon]])</f>
        <v>0</v>
      </c>
      <c r="D6875" s="14">
        <f>ArbeidsKorting2020(Table1[[#This Row],[Belastbaar loon]])</f>
        <v>1321.98</v>
      </c>
      <c r="E6875" s="14">
        <f>MAX(Table1[[#This Row],[Loonheffing]]-Table1[[#This Row],[Algemene Heffingskorting]]-Table1[[#This Row],[Arbeidskorting]],0)</f>
        <v>28256.942999999999</v>
      </c>
      <c r="F6875" s="6">
        <f>Table1[[#This Row],[Belastbaar loon]]-Table1[[#This Row],[Belasting]]</f>
        <v>48314.057000000001</v>
      </c>
      <c r="G6875" s="2">
        <f>(Table1[[#This Row],[Belastbaar loon]]-Table1[[#This Row],[Netto loon]])/Table1[[#This Row],[Belastbaar loon]]</f>
        <v>0.36902930613417612</v>
      </c>
      <c r="H6875" s="14">
        <f t="shared" ca="1" si="102"/>
        <v>28251.392999999996</v>
      </c>
      <c r="I6875" s="14">
        <f ca="1">IF(ROW()=2, Table1[[#This Row],[Netto loon]], INDIRECT(ADDRESS(ROW()-1,COLUMN(F:F))))</f>
        <v>48309.607000000004</v>
      </c>
      <c r="J6875" s="6">
        <f ca="1">IF(ROW()=2, 0, Table1[[#This Row],[Belastbaar loon]]-INDIRECT(ADDRESS(ROW()-1,COLUMN(A:A))))</f>
        <v>10</v>
      </c>
      <c r="K6875" s="6">
        <f ca="1">Table1[[#This Row],[Netto loon]]-Table1[[#This Row],[Netto vorige schijf]]</f>
        <v>4.4499999999970896</v>
      </c>
      <c r="L6875" s="2">
        <f ca="1">(Table1[[#This Row],[Bruto tov vorige schijf]]-Table1[[#This Row],[Netto tov vorige schijf]])/MAX(Table1[[#This Row],[Bruto tov vorige schijf]],1)</f>
        <v>0.55500000000029104</v>
      </c>
    </row>
    <row r="6876" spans="1:12" x14ac:dyDescent="0.25">
      <c r="A6876" s="14">
        <v>76581</v>
      </c>
      <c r="B6876" s="6">
        <f>LoonHeffing2020(Table1[[#This Row],[Belastbaar loon]])</f>
        <v>29583.873</v>
      </c>
      <c r="C6876" s="6">
        <f>AlgemeneHeffingsKorting2020(Table1[[#This Row],[Belastbaar loon]])</f>
        <v>0</v>
      </c>
      <c r="D6876" s="14">
        <f>ArbeidsKorting2020(Table1[[#This Row],[Belastbaar loon]])</f>
        <v>1321.38</v>
      </c>
      <c r="E6876" s="14">
        <f>MAX(Table1[[#This Row],[Loonheffing]]-Table1[[#This Row],[Algemene Heffingskorting]]-Table1[[#This Row],[Arbeidskorting]],0)</f>
        <v>28262.492999999999</v>
      </c>
      <c r="F6876" s="6">
        <f>Table1[[#This Row],[Belastbaar loon]]-Table1[[#This Row],[Belasting]]</f>
        <v>48318.506999999998</v>
      </c>
      <c r="G6876" s="2">
        <f>(Table1[[#This Row],[Belastbaar loon]]-Table1[[#This Row],[Netto loon]])/Table1[[#This Row],[Belastbaar loon]]</f>
        <v>0.36905359031613588</v>
      </c>
      <c r="H6876" s="14">
        <f t="shared" ca="1" si="102"/>
        <v>28256.942999999999</v>
      </c>
      <c r="I6876" s="14">
        <f ca="1">IF(ROW()=2, Table1[[#This Row],[Netto loon]], INDIRECT(ADDRESS(ROW()-1,COLUMN(F:F))))</f>
        <v>48314.057000000001</v>
      </c>
      <c r="J6876" s="6">
        <f ca="1">IF(ROW()=2, 0, Table1[[#This Row],[Belastbaar loon]]-INDIRECT(ADDRESS(ROW()-1,COLUMN(A:A))))</f>
        <v>10</v>
      </c>
      <c r="K6876" s="6">
        <f ca="1">Table1[[#This Row],[Netto loon]]-Table1[[#This Row],[Netto vorige schijf]]</f>
        <v>4.4499999999970896</v>
      </c>
      <c r="L6876" s="2">
        <f ca="1">(Table1[[#This Row],[Bruto tov vorige schijf]]-Table1[[#This Row],[Netto tov vorige schijf]])/MAX(Table1[[#This Row],[Bruto tov vorige schijf]],1)</f>
        <v>0.55500000000029104</v>
      </c>
    </row>
    <row r="6877" spans="1:12" x14ac:dyDescent="0.25">
      <c r="A6877" s="14">
        <v>76591</v>
      </c>
      <c r="B6877" s="6">
        <f>LoonHeffing2020(Table1[[#This Row],[Belastbaar loon]])</f>
        <v>29588.823</v>
      </c>
      <c r="C6877" s="6">
        <f>AlgemeneHeffingsKorting2020(Table1[[#This Row],[Belastbaar loon]])</f>
        <v>0</v>
      </c>
      <c r="D6877" s="14">
        <f>ArbeidsKorting2020(Table1[[#This Row],[Belastbaar loon]])</f>
        <v>1320.7800000000002</v>
      </c>
      <c r="E6877" s="14">
        <f>MAX(Table1[[#This Row],[Loonheffing]]-Table1[[#This Row],[Algemene Heffingskorting]]-Table1[[#This Row],[Arbeidskorting]],0)</f>
        <v>28268.043000000001</v>
      </c>
      <c r="F6877" s="6">
        <f>Table1[[#This Row],[Belastbaar loon]]-Table1[[#This Row],[Belasting]]</f>
        <v>48322.956999999995</v>
      </c>
      <c r="G6877" s="2">
        <f>(Table1[[#This Row],[Belastbaar loon]]-Table1[[#This Row],[Netto loon]])/Table1[[#This Row],[Belastbaar loon]]</f>
        <v>0.36907786815683313</v>
      </c>
      <c r="H6877" s="14">
        <f t="shared" ca="1" si="102"/>
        <v>28262.492999999999</v>
      </c>
      <c r="I6877" s="14">
        <f ca="1">IF(ROW()=2, Table1[[#This Row],[Netto loon]], INDIRECT(ADDRESS(ROW()-1,COLUMN(F:F))))</f>
        <v>48318.506999999998</v>
      </c>
      <c r="J6877" s="6">
        <f ca="1">IF(ROW()=2, 0, Table1[[#This Row],[Belastbaar loon]]-INDIRECT(ADDRESS(ROW()-1,COLUMN(A:A))))</f>
        <v>10</v>
      </c>
      <c r="K6877" s="6">
        <f ca="1">Table1[[#This Row],[Netto loon]]-Table1[[#This Row],[Netto vorige schijf]]</f>
        <v>4.4499999999970896</v>
      </c>
      <c r="L6877" s="2">
        <f ca="1">(Table1[[#This Row],[Bruto tov vorige schijf]]-Table1[[#This Row],[Netto tov vorige schijf]])/MAX(Table1[[#This Row],[Bruto tov vorige schijf]],1)</f>
        <v>0.55500000000029104</v>
      </c>
    </row>
    <row r="6878" spans="1:12" x14ac:dyDescent="0.25">
      <c r="A6878" s="14">
        <v>76601</v>
      </c>
      <c r="B6878" s="6">
        <f>LoonHeffing2020(Table1[[#This Row],[Belastbaar loon]])</f>
        <v>29593.773000000001</v>
      </c>
      <c r="C6878" s="6">
        <f>AlgemeneHeffingsKorting2020(Table1[[#This Row],[Belastbaar loon]])</f>
        <v>0</v>
      </c>
      <c r="D6878" s="14">
        <f>ArbeidsKorting2020(Table1[[#This Row],[Belastbaar loon]])</f>
        <v>1320.18</v>
      </c>
      <c r="E6878" s="14">
        <f>MAX(Table1[[#This Row],[Loonheffing]]-Table1[[#This Row],[Algemene Heffingskorting]]-Table1[[#This Row],[Arbeidskorting]],0)</f>
        <v>28273.593000000001</v>
      </c>
      <c r="F6878" s="6">
        <f>Table1[[#This Row],[Belastbaar loon]]-Table1[[#This Row],[Belasting]]</f>
        <v>48327.406999999999</v>
      </c>
      <c r="G6878" s="2">
        <f>(Table1[[#This Row],[Belastbaar loon]]-Table1[[#This Row],[Netto loon]])/Table1[[#This Row],[Belastbaar loon]]</f>
        <v>0.36910213965875122</v>
      </c>
      <c r="H6878" s="14">
        <f t="shared" ca="1" si="102"/>
        <v>28268.043000000001</v>
      </c>
      <c r="I6878" s="14">
        <f ca="1">IF(ROW()=2, Table1[[#This Row],[Netto loon]], INDIRECT(ADDRESS(ROW()-1,COLUMN(F:F))))</f>
        <v>48322.956999999995</v>
      </c>
      <c r="J6878" s="6">
        <f ca="1">IF(ROW()=2, 0, Table1[[#This Row],[Belastbaar loon]]-INDIRECT(ADDRESS(ROW()-1,COLUMN(A:A))))</f>
        <v>10</v>
      </c>
      <c r="K6878" s="6">
        <f ca="1">Table1[[#This Row],[Netto loon]]-Table1[[#This Row],[Netto vorige schijf]]</f>
        <v>4.4500000000043656</v>
      </c>
      <c r="L6878" s="2">
        <f ca="1">(Table1[[#This Row],[Bruto tov vorige schijf]]-Table1[[#This Row],[Netto tov vorige schijf]])/MAX(Table1[[#This Row],[Bruto tov vorige schijf]],1)</f>
        <v>0.5549999999995634</v>
      </c>
    </row>
    <row r="6879" spans="1:12" x14ac:dyDescent="0.25">
      <c r="A6879" s="14">
        <v>76611</v>
      </c>
      <c r="B6879" s="6">
        <f>LoonHeffing2020(Table1[[#This Row],[Belastbaar loon]])</f>
        <v>29598.722999999998</v>
      </c>
      <c r="C6879" s="6">
        <f>AlgemeneHeffingsKorting2020(Table1[[#This Row],[Belastbaar loon]])</f>
        <v>0</v>
      </c>
      <c r="D6879" s="14">
        <f>ArbeidsKorting2020(Table1[[#This Row],[Belastbaar loon]])</f>
        <v>1319.5800000000002</v>
      </c>
      <c r="E6879" s="14">
        <f>MAX(Table1[[#This Row],[Loonheffing]]-Table1[[#This Row],[Algemene Heffingskorting]]-Table1[[#This Row],[Arbeidskorting]],0)</f>
        <v>28279.142999999996</v>
      </c>
      <c r="F6879" s="6">
        <f>Table1[[#This Row],[Belastbaar loon]]-Table1[[#This Row],[Belasting]]</f>
        <v>48331.857000000004</v>
      </c>
      <c r="G6879" s="2">
        <f>(Table1[[#This Row],[Belastbaar loon]]-Table1[[#This Row],[Netto loon]])/Table1[[#This Row],[Belastbaar loon]]</f>
        <v>0.36912640482437242</v>
      </c>
      <c r="H6879" s="14">
        <f t="shared" ca="1" si="102"/>
        <v>28273.593000000001</v>
      </c>
      <c r="I6879" s="14">
        <f ca="1">IF(ROW()=2, Table1[[#This Row],[Netto loon]], INDIRECT(ADDRESS(ROW()-1,COLUMN(F:F))))</f>
        <v>48327.406999999999</v>
      </c>
      <c r="J6879" s="6">
        <f ca="1">IF(ROW()=2, 0, Table1[[#This Row],[Belastbaar loon]]-INDIRECT(ADDRESS(ROW()-1,COLUMN(A:A))))</f>
        <v>10</v>
      </c>
      <c r="K6879" s="6">
        <f ca="1">Table1[[#This Row],[Netto loon]]-Table1[[#This Row],[Netto vorige schijf]]</f>
        <v>4.4500000000043656</v>
      </c>
      <c r="L6879" s="2">
        <f ca="1">(Table1[[#This Row],[Bruto tov vorige schijf]]-Table1[[#This Row],[Netto tov vorige schijf]])/MAX(Table1[[#This Row],[Bruto tov vorige schijf]],1)</f>
        <v>0.5549999999995634</v>
      </c>
    </row>
    <row r="6880" spans="1:12" x14ac:dyDescent="0.25">
      <c r="A6880" s="14">
        <v>76621</v>
      </c>
      <c r="B6880" s="6">
        <f>LoonHeffing2020(Table1[[#This Row],[Belastbaar loon]])</f>
        <v>29603.672999999999</v>
      </c>
      <c r="C6880" s="6">
        <f>AlgemeneHeffingsKorting2020(Table1[[#This Row],[Belastbaar loon]])</f>
        <v>0</v>
      </c>
      <c r="D6880" s="14">
        <f>ArbeidsKorting2020(Table1[[#This Row],[Belastbaar loon]])</f>
        <v>1318.98</v>
      </c>
      <c r="E6880" s="14">
        <f>MAX(Table1[[#This Row],[Loonheffing]]-Table1[[#This Row],[Algemene Heffingskorting]]-Table1[[#This Row],[Arbeidskorting]],0)</f>
        <v>28284.692999999999</v>
      </c>
      <c r="F6880" s="6">
        <f>Table1[[#This Row],[Belastbaar loon]]-Table1[[#This Row],[Belasting]]</f>
        <v>48336.307000000001</v>
      </c>
      <c r="G6880" s="2">
        <f>(Table1[[#This Row],[Belastbaar loon]]-Table1[[#This Row],[Netto loon]])/Table1[[#This Row],[Belastbaar loon]]</f>
        <v>0.36915066365617782</v>
      </c>
      <c r="H6880" s="14">
        <f t="shared" ca="1" si="102"/>
        <v>28279.142999999996</v>
      </c>
      <c r="I6880" s="14">
        <f ca="1">IF(ROW()=2, Table1[[#This Row],[Netto loon]], INDIRECT(ADDRESS(ROW()-1,COLUMN(F:F))))</f>
        <v>48331.857000000004</v>
      </c>
      <c r="J6880" s="6">
        <f ca="1">IF(ROW()=2, 0, Table1[[#This Row],[Belastbaar loon]]-INDIRECT(ADDRESS(ROW()-1,COLUMN(A:A))))</f>
        <v>10</v>
      </c>
      <c r="K6880" s="6">
        <f ca="1">Table1[[#This Row],[Netto loon]]-Table1[[#This Row],[Netto vorige schijf]]</f>
        <v>4.4499999999970896</v>
      </c>
      <c r="L6880" s="2">
        <f ca="1">(Table1[[#This Row],[Bruto tov vorige schijf]]-Table1[[#This Row],[Netto tov vorige schijf]])/MAX(Table1[[#This Row],[Bruto tov vorige schijf]],1)</f>
        <v>0.55500000000029104</v>
      </c>
    </row>
    <row r="6881" spans="1:12" x14ac:dyDescent="0.25">
      <c r="A6881" s="14">
        <v>76631</v>
      </c>
      <c r="B6881" s="6">
        <f>LoonHeffing2020(Table1[[#This Row],[Belastbaar loon]])</f>
        <v>29608.623</v>
      </c>
      <c r="C6881" s="6">
        <f>AlgemeneHeffingsKorting2020(Table1[[#This Row],[Belastbaar loon]])</f>
        <v>0</v>
      </c>
      <c r="D6881" s="14">
        <f>ArbeidsKorting2020(Table1[[#This Row],[Belastbaar loon]])</f>
        <v>1318.38</v>
      </c>
      <c r="E6881" s="14">
        <f>MAX(Table1[[#This Row],[Loonheffing]]-Table1[[#This Row],[Algemene Heffingskorting]]-Table1[[#This Row],[Arbeidskorting]],0)</f>
        <v>28290.242999999999</v>
      </c>
      <c r="F6881" s="6">
        <f>Table1[[#This Row],[Belastbaar loon]]-Table1[[#This Row],[Belasting]]</f>
        <v>48340.756999999998</v>
      </c>
      <c r="G6881" s="2">
        <f>(Table1[[#This Row],[Belastbaar loon]]-Table1[[#This Row],[Netto loon]])/Table1[[#This Row],[Belastbaar loon]]</f>
        <v>0.36917491615664683</v>
      </c>
      <c r="H6881" s="14">
        <f t="shared" ca="1" si="102"/>
        <v>28284.692999999999</v>
      </c>
      <c r="I6881" s="14">
        <f ca="1">IF(ROW()=2, Table1[[#This Row],[Netto loon]], INDIRECT(ADDRESS(ROW()-1,COLUMN(F:F))))</f>
        <v>48336.307000000001</v>
      </c>
      <c r="J6881" s="6">
        <f ca="1">IF(ROW()=2, 0, Table1[[#This Row],[Belastbaar loon]]-INDIRECT(ADDRESS(ROW()-1,COLUMN(A:A))))</f>
        <v>10</v>
      </c>
      <c r="K6881" s="6">
        <f ca="1">Table1[[#This Row],[Netto loon]]-Table1[[#This Row],[Netto vorige schijf]]</f>
        <v>4.4499999999970896</v>
      </c>
      <c r="L6881" s="2">
        <f ca="1">(Table1[[#This Row],[Bruto tov vorige schijf]]-Table1[[#This Row],[Netto tov vorige schijf]])/MAX(Table1[[#This Row],[Bruto tov vorige schijf]],1)</f>
        <v>0.55500000000029104</v>
      </c>
    </row>
    <row r="6882" spans="1:12" x14ac:dyDescent="0.25">
      <c r="A6882" s="14">
        <v>76641</v>
      </c>
      <c r="B6882" s="6">
        <f>LoonHeffing2020(Table1[[#This Row],[Belastbaar loon]])</f>
        <v>29613.573</v>
      </c>
      <c r="C6882" s="6">
        <f>AlgemeneHeffingsKorting2020(Table1[[#This Row],[Belastbaar loon]])</f>
        <v>0</v>
      </c>
      <c r="D6882" s="14">
        <f>ArbeidsKorting2020(Table1[[#This Row],[Belastbaar loon]])</f>
        <v>1317.7800000000002</v>
      </c>
      <c r="E6882" s="14">
        <f>MAX(Table1[[#This Row],[Loonheffing]]-Table1[[#This Row],[Algemene Heffingskorting]]-Table1[[#This Row],[Arbeidskorting]],0)</f>
        <v>28295.793000000001</v>
      </c>
      <c r="F6882" s="6">
        <f>Table1[[#This Row],[Belastbaar loon]]-Table1[[#This Row],[Belasting]]</f>
        <v>48345.206999999995</v>
      </c>
      <c r="G6882" s="2">
        <f>(Table1[[#This Row],[Belastbaar loon]]-Table1[[#This Row],[Netto loon]])/Table1[[#This Row],[Belastbaar loon]]</f>
        <v>0.36919916232825778</v>
      </c>
      <c r="H6882" s="14">
        <f t="shared" ca="1" si="102"/>
        <v>28290.242999999999</v>
      </c>
      <c r="I6882" s="14">
        <f ca="1">IF(ROW()=2, Table1[[#This Row],[Netto loon]], INDIRECT(ADDRESS(ROW()-1,COLUMN(F:F))))</f>
        <v>48340.756999999998</v>
      </c>
      <c r="J6882" s="6">
        <f ca="1">IF(ROW()=2, 0, Table1[[#This Row],[Belastbaar loon]]-INDIRECT(ADDRESS(ROW()-1,COLUMN(A:A))))</f>
        <v>10</v>
      </c>
      <c r="K6882" s="6">
        <f ca="1">Table1[[#This Row],[Netto loon]]-Table1[[#This Row],[Netto vorige schijf]]</f>
        <v>4.4499999999970896</v>
      </c>
      <c r="L6882" s="2">
        <f ca="1">(Table1[[#This Row],[Bruto tov vorige schijf]]-Table1[[#This Row],[Netto tov vorige schijf]])/MAX(Table1[[#This Row],[Bruto tov vorige schijf]],1)</f>
        <v>0.55500000000029104</v>
      </c>
    </row>
    <row r="6883" spans="1:12" x14ac:dyDescent="0.25">
      <c r="A6883" s="14">
        <v>76651</v>
      </c>
      <c r="B6883" s="6">
        <f>LoonHeffing2020(Table1[[#This Row],[Belastbaar loon]])</f>
        <v>29618.523000000001</v>
      </c>
      <c r="C6883" s="6">
        <f>AlgemeneHeffingsKorting2020(Table1[[#This Row],[Belastbaar loon]])</f>
        <v>0</v>
      </c>
      <c r="D6883" s="14">
        <f>ArbeidsKorting2020(Table1[[#This Row],[Belastbaar loon]])</f>
        <v>1317.18</v>
      </c>
      <c r="E6883" s="14">
        <f>MAX(Table1[[#This Row],[Loonheffing]]-Table1[[#This Row],[Algemene Heffingskorting]]-Table1[[#This Row],[Arbeidskorting]],0)</f>
        <v>28301.343000000001</v>
      </c>
      <c r="F6883" s="6">
        <f>Table1[[#This Row],[Belastbaar loon]]-Table1[[#This Row],[Belasting]]</f>
        <v>48349.656999999999</v>
      </c>
      <c r="G6883" s="2">
        <f>(Table1[[#This Row],[Belastbaar loon]]-Table1[[#This Row],[Netto loon]])/Table1[[#This Row],[Belastbaar loon]]</f>
        <v>0.36922340217348765</v>
      </c>
      <c r="H6883" s="14">
        <f t="shared" ca="1" si="102"/>
        <v>28295.793000000001</v>
      </c>
      <c r="I6883" s="14">
        <f ca="1">IF(ROW()=2, Table1[[#This Row],[Netto loon]], INDIRECT(ADDRESS(ROW()-1,COLUMN(F:F))))</f>
        <v>48345.206999999995</v>
      </c>
      <c r="J6883" s="6">
        <f ca="1">IF(ROW()=2, 0, Table1[[#This Row],[Belastbaar loon]]-INDIRECT(ADDRESS(ROW()-1,COLUMN(A:A))))</f>
        <v>10</v>
      </c>
      <c r="K6883" s="6">
        <f ca="1">Table1[[#This Row],[Netto loon]]-Table1[[#This Row],[Netto vorige schijf]]</f>
        <v>4.4500000000043656</v>
      </c>
      <c r="L6883" s="2">
        <f ca="1">(Table1[[#This Row],[Bruto tov vorige schijf]]-Table1[[#This Row],[Netto tov vorige schijf]])/MAX(Table1[[#This Row],[Bruto tov vorige schijf]],1)</f>
        <v>0.5549999999995634</v>
      </c>
    </row>
    <row r="6884" spans="1:12" x14ac:dyDescent="0.25">
      <c r="A6884" s="14">
        <v>76661</v>
      </c>
      <c r="B6884" s="6">
        <f>LoonHeffing2020(Table1[[#This Row],[Belastbaar loon]])</f>
        <v>29623.472999999998</v>
      </c>
      <c r="C6884" s="6">
        <f>AlgemeneHeffingsKorting2020(Table1[[#This Row],[Belastbaar loon]])</f>
        <v>0</v>
      </c>
      <c r="D6884" s="14">
        <f>ArbeidsKorting2020(Table1[[#This Row],[Belastbaar loon]])</f>
        <v>1316.5800000000002</v>
      </c>
      <c r="E6884" s="14">
        <f>MAX(Table1[[#This Row],[Loonheffing]]-Table1[[#This Row],[Algemene Heffingskorting]]-Table1[[#This Row],[Arbeidskorting]],0)</f>
        <v>28306.892999999996</v>
      </c>
      <c r="F6884" s="6">
        <f>Table1[[#This Row],[Belastbaar loon]]-Table1[[#This Row],[Belasting]]</f>
        <v>48354.107000000004</v>
      </c>
      <c r="G6884" s="2">
        <f>(Table1[[#This Row],[Belastbaar loon]]-Table1[[#This Row],[Netto loon]])/Table1[[#This Row],[Belastbaar loon]]</f>
        <v>0.36924763569481217</v>
      </c>
      <c r="H6884" s="14">
        <f t="shared" ca="1" si="102"/>
        <v>28301.343000000001</v>
      </c>
      <c r="I6884" s="14">
        <f ca="1">IF(ROW()=2, Table1[[#This Row],[Netto loon]], INDIRECT(ADDRESS(ROW()-1,COLUMN(F:F))))</f>
        <v>48349.656999999999</v>
      </c>
      <c r="J6884" s="6">
        <f ca="1">IF(ROW()=2, 0, Table1[[#This Row],[Belastbaar loon]]-INDIRECT(ADDRESS(ROW()-1,COLUMN(A:A))))</f>
        <v>10</v>
      </c>
      <c r="K6884" s="6">
        <f ca="1">Table1[[#This Row],[Netto loon]]-Table1[[#This Row],[Netto vorige schijf]]</f>
        <v>4.4500000000043656</v>
      </c>
      <c r="L6884" s="2">
        <f ca="1">(Table1[[#This Row],[Bruto tov vorige schijf]]-Table1[[#This Row],[Netto tov vorige schijf]])/MAX(Table1[[#This Row],[Bruto tov vorige schijf]],1)</f>
        <v>0.5549999999995634</v>
      </c>
    </row>
    <row r="6885" spans="1:12" x14ac:dyDescent="0.25">
      <c r="A6885" s="14">
        <v>76671</v>
      </c>
      <c r="B6885" s="6">
        <f>LoonHeffing2020(Table1[[#This Row],[Belastbaar loon]])</f>
        <v>29628.422999999999</v>
      </c>
      <c r="C6885" s="6">
        <f>AlgemeneHeffingsKorting2020(Table1[[#This Row],[Belastbaar loon]])</f>
        <v>0</v>
      </c>
      <c r="D6885" s="14">
        <f>ArbeidsKorting2020(Table1[[#This Row],[Belastbaar loon]])</f>
        <v>1315.98</v>
      </c>
      <c r="E6885" s="14">
        <f>MAX(Table1[[#This Row],[Loonheffing]]-Table1[[#This Row],[Algemene Heffingskorting]]-Table1[[#This Row],[Arbeidskorting]],0)</f>
        <v>28312.442999999999</v>
      </c>
      <c r="F6885" s="6">
        <f>Table1[[#This Row],[Belastbaar loon]]-Table1[[#This Row],[Belasting]]</f>
        <v>48358.557000000001</v>
      </c>
      <c r="G6885" s="2">
        <f>(Table1[[#This Row],[Belastbaar loon]]-Table1[[#This Row],[Netto loon]])/Table1[[#This Row],[Belastbaar loon]]</f>
        <v>0.36927186289470593</v>
      </c>
      <c r="H6885" s="14">
        <f t="shared" ca="1" si="102"/>
        <v>28306.892999999996</v>
      </c>
      <c r="I6885" s="14">
        <f ca="1">IF(ROW()=2, Table1[[#This Row],[Netto loon]], INDIRECT(ADDRESS(ROW()-1,COLUMN(F:F))))</f>
        <v>48354.107000000004</v>
      </c>
      <c r="J6885" s="6">
        <f ca="1">IF(ROW()=2, 0, Table1[[#This Row],[Belastbaar loon]]-INDIRECT(ADDRESS(ROW()-1,COLUMN(A:A))))</f>
        <v>10</v>
      </c>
      <c r="K6885" s="6">
        <f ca="1">Table1[[#This Row],[Netto loon]]-Table1[[#This Row],[Netto vorige schijf]]</f>
        <v>4.4499999999970896</v>
      </c>
      <c r="L6885" s="2">
        <f ca="1">(Table1[[#This Row],[Bruto tov vorige schijf]]-Table1[[#This Row],[Netto tov vorige schijf]])/MAX(Table1[[#This Row],[Bruto tov vorige schijf]],1)</f>
        <v>0.55500000000029104</v>
      </c>
    </row>
    <row r="6886" spans="1:12" x14ac:dyDescent="0.25">
      <c r="A6886" s="14">
        <v>76681</v>
      </c>
      <c r="B6886" s="6">
        <f>LoonHeffing2020(Table1[[#This Row],[Belastbaar loon]])</f>
        <v>29633.373</v>
      </c>
      <c r="C6886" s="6">
        <f>AlgemeneHeffingsKorting2020(Table1[[#This Row],[Belastbaar loon]])</f>
        <v>0</v>
      </c>
      <c r="D6886" s="14">
        <f>ArbeidsKorting2020(Table1[[#This Row],[Belastbaar loon]])</f>
        <v>1315.38</v>
      </c>
      <c r="E6886" s="14">
        <f>MAX(Table1[[#This Row],[Loonheffing]]-Table1[[#This Row],[Algemene Heffingskorting]]-Table1[[#This Row],[Arbeidskorting]],0)</f>
        <v>28317.992999999999</v>
      </c>
      <c r="F6886" s="6">
        <f>Table1[[#This Row],[Belastbaar loon]]-Table1[[#This Row],[Belasting]]</f>
        <v>48363.006999999998</v>
      </c>
      <c r="G6886" s="2">
        <f>(Table1[[#This Row],[Belastbaar loon]]-Table1[[#This Row],[Netto loon]])/Table1[[#This Row],[Belastbaar loon]]</f>
        <v>0.36929608377564199</v>
      </c>
      <c r="H6886" s="14">
        <f t="shared" ca="1" si="102"/>
        <v>28312.442999999999</v>
      </c>
      <c r="I6886" s="14">
        <f ca="1">IF(ROW()=2, Table1[[#This Row],[Netto loon]], INDIRECT(ADDRESS(ROW()-1,COLUMN(F:F))))</f>
        <v>48358.557000000001</v>
      </c>
      <c r="J6886" s="6">
        <f ca="1">IF(ROW()=2, 0, Table1[[#This Row],[Belastbaar loon]]-INDIRECT(ADDRESS(ROW()-1,COLUMN(A:A))))</f>
        <v>10</v>
      </c>
      <c r="K6886" s="6">
        <f ca="1">Table1[[#This Row],[Netto loon]]-Table1[[#This Row],[Netto vorige schijf]]</f>
        <v>4.4499999999970896</v>
      </c>
      <c r="L6886" s="2">
        <f ca="1">(Table1[[#This Row],[Bruto tov vorige schijf]]-Table1[[#This Row],[Netto tov vorige schijf]])/MAX(Table1[[#This Row],[Bruto tov vorige schijf]],1)</f>
        <v>0.55500000000029104</v>
      </c>
    </row>
    <row r="6887" spans="1:12" x14ac:dyDescent="0.25">
      <c r="A6887" s="14">
        <v>76691</v>
      </c>
      <c r="B6887" s="6">
        <f>LoonHeffing2020(Table1[[#This Row],[Belastbaar loon]])</f>
        <v>29638.323</v>
      </c>
      <c r="C6887" s="6">
        <f>AlgemeneHeffingsKorting2020(Table1[[#This Row],[Belastbaar loon]])</f>
        <v>0</v>
      </c>
      <c r="D6887" s="14">
        <f>ArbeidsKorting2020(Table1[[#This Row],[Belastbaar loon]])</f>
        <v>1314.7800000000002</v>
      </c>
      <c r="E6887" s="14">
        <f>MAX(Table1[[#This Row],[Loonheffing]]-Table1[[#This Row],[Algemene Heffingskorting]]-Table1[[#This Row],[Arbeidskorting]],0)</f>
        <v>28323.543000000001</v>
      </c>
      <c r="F6887" s="6">
        <f>Table1[[#This Row],[Belastbaar loon]]-Table1[[#This Row],[Belasting]]</f>
        <v>48367.456999999995</v>
      </c>
      <c r="G6887" s="2">
        <f>(Table1[[#This Row],[Belastbaar loon]]-Table1[[#This Row],[Netto loon]])/Table1[[#This Row],[Belastbaar loon]]</f>
        <v>0.36932029834009211</v>
      </c>
      <c r="H6887" s="14">
        <f t="shared" ca="1" si="102"/>
        <v>28317.992999999999</v>
      </c>
      <c r="I6887" s="14">
        <f ca="1">IF(ROW()=2, Table1[[#This Row],[Netto loon]], INDIRECT(ADDRESS(ROW()-1,COLUMN(F:F))))</f>
        <v>48363.006999999998</v>
      </c>
      <c r="J6887" s="6">
        <f ca="1">IF(ROW()=2, 0, Table1[[#This Row],[Belastbaar loon]]-INDIRECT(ADDRESS(ROW()-1,COLUMN(A:A))))</f>
        <v>10</v>
      </c>
      <c r="K6887" s="6">
        <f ca="1">Table1[[#This Row],[Netto loon]]-Table1[[#This Row],[Netto vorige schijf]]</f>
        <v>4.4499999999970896</v>
      </c>
      <c r="L6887" s="2">
        <f ca="1">(Table1[[#This Row],[Bruto tov vorige schijf]]-Table1[[#This Row],[Netto tov vorige schijf]])/MAX(Table1[[#This Row],[Bruto tov vorige schijf]],1)</f>
        <v>0.55500000000029104</v>
      </c>
    </row>
    <row r="6888" spans="1:12" x14ac:dyDescent="0.25">
      <c r="A6888" s="14">
        <v>76701</v>
      </c>
      <c r="B6888" s="6">
        <f>LoonHeffing2020(Table1[[#This Row],[Belastbaar loon]])</f>
        <v>29643.273000000001</v>
      </c>
      <c r="C6888" s="6">
        <f>AlgemeneHeffingsKorting2020(Table1[[#This Row],[Belastbaar loon]])</f>
        <v>0</v>
      </c>
      <c r="D6888" s="14">
        <f>ArbeidsKorting2020(Table1[[#This Row],[Belastbaar loon]])</f>
        <v>1314.18</v>
      </c>
      <c r="E6888" s="14">
        <f>MAX(Table1[[#This Row],[Loonheffing]]-Table1[[#This Row],[Algemene Heffingskorting]]-Table1[[#This Row],[Arbeidskorting]],0)</f>
        <v>28329.093000000001</v>
      </c>
      <c r="F6888" s="6">
        <f>Table1[[#This Row],[Belastbaar loon]]-Table1[[#This Row],[Belasting]]</f>
        <v>48371.906999999999</v>
      </c>
      <c r="G6888" s="2">
        <f>(Table1[[#This Row],[Belastbaar loon]]-Table1[[#This Row],[Netto loon]])/Table1[[#This Row],[Belastbaar loon]]</f>
        <v>0.36934450659052687</v>
      </c>
      <c r="H6888" s="14">
        <f t="shared" ca="1" si="102"/>
        <v>28323.543000000001</v>
      </c>
      <c r="I6888" s="14">
        <f ca="1">IF(ROW()=2, Table1[[#This Row],[Netto loon]], INDIRECT(ADDRESS(ROW()-1,COLUMN(F:F))))</f>
        <v>48367.456999999995</v>
      </c>
      <c r="J6888" s="6">
        <f ca="1">IF(ROW()=2, 0, Table1[[#This Row],[Belastbaar loon]]-INDIRECT(ADDRESS(ROW()-1,COLUMN(A:A))))</f>
        <v>10</v>
      </c>
      <c r="K6888" s="6">
        <f ca="1">Table1[[#This Row],[Netto loon]]-Table1[[#This Row],[Netto vorige schijf]]</f>
        <v>4.4500000000043656</v>
      </c>
      <c r="L6888" s="2">
        <f ca="1">(Table1[[#This Row],[Bruto tov vorige schijf]]-Table1[[#This Row],[Netto tov vorige schijf]])/MAX(Table1[[#This Row],[Bruto tov vorige schijf]],1)</f>
        <v>0.5549999999995634</v>
      </c>
    </row>
    <row r="6889" spans="1:12" x14ac:dyDescent="0.25">
      <c r="A6889" s="14">
        <v>76711</v>
      </c>
      <c r="B6889" s="6">
        <f>LoonHeffing2020(Table1[[#This Row],[Belastbaar loon]])</f>
        <v>29648.222999999998</v>
      </c>
      <c r="C6889" s="6">
        <f>AlgemeneHeffingsKorting2020(Table1[[#This Row],[Belastbaar loon]])</f>
        <v>0</v>
      </c>
      <c r="D6889" s="14">
        <f>ArbeidsKorting2020(Table1[[#This Row],[Belastbaar loon]])</f>
        <v>1313.5800000000002</v>
      </c>
      <c r="E6889" s="14">
        <f>MAX(Table1[[#This Row],[Loonheffing]]-Table1[[#This Row],[Algemene Heffingskorting]]-Table1[[#This Row],[Arbeidskorting]],0)</f>
        <v>28334.642999999996</v>
      </c>
      <c r="F6889" s="6">
        <f>Table1[[#This Row],[Belastbaar loon]]-Table1[[#This Row],[Belasting]]</f>
        <v>48376.357000000004</v>
      </c>
      <c r="G6889" s="2">
        <f>(Table1[[#This Row],[Belastbaar loon]]-Table1[[#This Row],[Netto loon]])/Table1[[#This Row],[Belastbaar loon]]</f>
        <v>0.36936870852941556</v>
      </c>
      <c r="H6889" s="14">
        <f t="shared" ca="1" si="102"/>
        <v>28329.093000000001</v>
      </c>
      <c r="I6889" s="14">
        <f ca="1">IF(ROW()=2, Table1[[#This Row],[Netto loon]], INDIRECT(ADDRESS(ROW()-1,COLUMN(F:F))))</f>
        <v>48371.906999999999</v>
      </c>
      <c r="J6889" s="6">
        <f ca="1">IF(ROW()=2, 0, Table1[[#This Row],[Belastbaar loon]]-INDIRECT(ADDRESS(ROW()-1,COLUMN(A:A))))</f>
        <v>10</v>
      </c>
      <c r="K6889" s="6">
        <f ca="1">Table1[[#This Row],[Netto loon]]-Table1[[#This Row],[Netto vorige schijf]]</f>
        <v>4.4500000000043656</v>
      </c>
      <c r="L6889" s="2">
        <f ca="1">(Table1[[#This Row],[Bruto tov vorige schijf]]-Table1[[#This Row],[Netto tov vorige schijf]])/MAX(Table1[[#This Row],[Bruto tov vorige schijf]],1)</f>
        <v>0.5549999999995634</v>
      </c>
    </row>
    <row r="6890" spans="1:12" x14ac:dyDescent="0.25">
      <c r="A6890" s="14">
        <v>76721</v>
      </c>
      <c r="B6890" s="6">
        <f>LoonHeffing2020(Table1[[#This Row],[Belastbaar loon]])</f>
        <v>29653.172999999999</v>
      </c>
      <c r="C6890" s="6">
        <f>AlgemeneHeffingsKorting2020(Table1[[#This Row],[Belastbaar loon]])</f>
        <v>0</v>
      </c>
      <c r="D6890" s="14">
        <f>ArbeidsKorting2020(Table1[[#This Row],[Belastbaar loon]])</f>
        <v>1312.98</v>
      </c>
      <c r="E6890" s="14">
        <f>MAX(Table1[[#This Row],[Loonheffing]]-Table1[[#This Row],[Algemene Heffingskorting]]-Table1[[#This Row],[Arbeidskorting]],0)</f>
        <v>28340.192999999999</v>
      </c>
      <c r="F6890" s="6">
        <f>Table1[[#This Row],[Belastbaar loon]]-Table1[[#This Row],[Belasting]]</f>
        <v>48380.807000000001</v>
      </c>
      <c r="G6890" s="2">
        <f>(Table1[[#This Row],[Belastbaar loon]]-Table1[[#This Row],[Netto loon]])/Table1[[#This Row],[Belastbaar loon]]</f>
        <v>0.36939290415922627</v>
      </c>
      <c r="H6890" s="14">
        <f t="shared" ca="1" si="102"/>
        <v>28334.642999999996</v>
      </c>
      <c r="I6890" s="14">
        <f ca="1">IF(ROW()=2, Table1[[#This Row],[Netto loon]], INDIRECT(ADDRESS(ROW()-1,COLUMN(F:F))))</f>
        <v>48376.357000000004</v>
      </c>
      <c r="J6890" s="6">
        <f ca="1">IF(ROW()=2, 0, Table1[[#This Row],[Belastbaar loon]]-INDIRECT(ADDRESS(ROW()-1,COLUMN(A:A))))</f>
        <v>10</v>
      </c>
      <c r="K6890" s="6">
        <f ca="1">Table1[[#This Row],[Netto loon]]-Table1[[#This Row],[Netto vorige schijf]]</f>
        <v>4.4499999999970896</v>
      </c>
      <c r="L6890" s="2">
        <f ca="1">(Table1[[#This Row],[Bruto tov vorige schijf]]-Table1[[#This Row],[Netto tov vorige schijf]])/MAX(Table1[[#This Row],[Bruto tov vorige schijf]],1)</f>
        <v>0.55500000000029104</v>
      </c>
    </row>
    <row r="6891" spans="1:12" x14ac:dyDescent="0.25">
      <c r="A6891" s="14">
        <v>76731</v>
      </c>
      <c r="B6891" s="6">
        <f>LoonHeffing2020(Table1[[#This Row],[Belastbaar loon]])</f>
        <v>29658.123</v>
      </c>
      <c r="C6891" s="6">
        <f>AlgemeneHeffingsKorting2020(Table1[[#This Row],[Belastbaar loon]])</f>
        <v>0</v>
      </c>
      <c r="D6891" s="14">
        <f>ArbeidsKorting2020(Table1[[#This Row],[Belastbaar loon]])</f>
        <v>1312.38</v>
      </c>
      <c r="E6891" s="14">
        <f>MAX(Table1[[#This Row],[Loonheffing]]-Table1[[#This Row],[Algemene Heffingskorting]]-Table1[[#This Row],[Arbeidskorting]],0)</f>
        <v>28345.742999999999</v>
      </c>
      <c r="F6891" s="6">
        <f>Table1[[#This Row],[Belastbaar loon]]-Table1[[#This Row],[Belasting]]</f>
        <v>48385.256999999998</v>
      </c>
      <c r="G6891" s="2">
        <f>(Table1[[#This Row],[Belastbaar loon]]-Table1[[#This Row],[Netto loon]])/Table1[[#This Row],[Belastbaar loon]]</f>
        <v>0.36941709348242563</v>
      </c>
      <c r="H6891" s="14">
        <f t="shared" ca="1" si="102"/>
        <v>28340.192999999999</v>
      </c>
      <c r="I6891" s="14">
        <f ca="1">IF(ROW()=2, Table1[[#This Row],[Netto loon]], INDIRECT(ADDRESS(ROW()-1,COLUMN(F:F))))</f>
        <v>48380.807000000001</v>
      </c>
      <c r="J6891" s="6">
        <f ca="1">IF(ROW()=2, 0, Table1[[#This Row],[Belastbaar loon]]-INDIRECT(ADDRESS(ROW()-1,COLUMN(A:A))))</f>
        <v>10</v>
      </c>
      <c r="K6891" s="6">
        <f ca="1">Table1[[#This Row],[Netto loon]]-Table1[[#This Row],[Netto vorige schijf]]</f>
        <v>4.4499999999970896</v>
      </c>
      <c r="L6891" s="2">
        <f ca="1">(Table1[[#This Row],[Bruto tov vorige schijf]]-Table1[[#This Row],[Netto tov vorige schijf]])/MAX(Table1[[#This Row],[Bruto tov vorige schijf]],1)</f>
        <v>0.55500000000029104</v>
      </c>
    </row>
    <row r="6892" spans="1:12" x14ac:dyDescent="0.25">
      <c r="A6892" s="14">
        <v>76741</v>
      </c>
      <c r="B6892" s="6">
        <f>LoonHeffing2020(Table1[[#This Row],[Belastbaar loon]])</f>
        <v>29663.073</v>
      </c>
      <c r="C6892" s="6">
        <f>AlgemeneHeffingsKorting2020(Table1[[#This Row],[Belastbaar loon]])</f>
        <v>0</v>
      </c>
      <c r="D6892" s="14">
        <f>ArbeidsKorting2020(Table1[[#This Row],[Belastbaar loon]])</f>
        <v>1311.7800000000002</v>
      </c>
      <c r="E6892" s="14">
        <f>MAX(Table1[[#This Row],[Loonheffing]]-Table1[[#This Row],[Algemene Heffingskorting]]-Table1[[#This Row],[Arbeidskorting]],0)</f>
        <v>28351.293000000001</v>
      </c>
      <c r="F6892" s="6">
        <f>Table1[[#This Row],[Belastbaar loon]]-Table1[[#This Row],[Belasting]]</f>
        <v>48389.706999999995</v>
      </c>
      <c r="G6892" s="2">
        <f>(Table1[[#This Row],[Belastbaar loon]]-Table1[[#This Row],[Netto loon]])/Table1[[#This Row],[Belastbaar loon]]</f>
        <v>0.36944127650147907</v>
      </c>
      <c r="H6892" s="14">
        <f t="shared" ca="1" si="102"/>
        <v>28345.742999999999</v>
      </c>
      <c r="I6892" s="14">
        <f ca="1">IF(ROW()=2, Table1[[#This Row],[Netto loon]], INDIRECT(ADDRESS(ROW()-1,COLUMN(F:F))))</f>
        <v>48385.256999999998</v>
      </c>
      <c r="J6892" s="6">
        <f ca="1">IF(ROW()=2, 0, Table1[[#This Row],[Belastbaar loon]]-INDIRECT(ADDRESS(ROW()-1,COLUMN(A:A))))</f>
        <v>10</v>
      </c>
      <c r="K6892" s="6">
        <f ca="1">Table1[[#This Row],[Netto loon]]-Table1[[#This Row],[Netto vorige schijf]]</f>
        <v>4.4499999999970896</v>
      </c>
      <c r="L6892" s="2">
        <f ca="1">(Table1[[#This Row],[Bruto tov vorige schijf]]-Table1[[#This Row],[Netto tov vorige schijf]])/MAX(Table1[[#This Row],[Bruto tov vorige schijf]],1)</f>
        <v>0.55500000000029104</v>
      </c>
    </row>
    <row r="6893" spans="1:12" x14ac:dyDescent="0.25">
      <c r="A6893" s="14">
        <v>76751</v>
      </c>
      <c r="B6893" s="6">
        <f>LoonHeffing2020(Table1[[#This Row],[Belastbaar loon]])</f>
        <v>29668.023000000001</v>
      </c>
      <c r="C6893" s="6">
        <f>AlgemeneHeffingsKorting2020(Table1[[#This Row],[Belastbaar loon]])</f>
        <v>0</v>
      </c>
      <c r="D6893" s="14">
        <f>ArbeidsKorting2020(Table1[[#This Row],[Belastbaar loon]])</f>
        <v>1311.18</v>
      </c>
      <c r="E6893" s="14">
        <f>MAX(Table1[[#This Row],[Loonheffing]]-Table1[[#This Row],[Algemene Heffingskorting]]-Table1[[#This Row],[Arbeidskorting]],0)</f>
        <v>28356.843000000001</v>
      </c>
      <c r="F6893" s="6">
        <f>Table1[[#This Row],[Belastbaar loon]]-Table1[[#This Row],[Belasting]]</f>
        <v>48394.156999999999</v>
      </c>
      <c r="G6893" s="2">
        <f>(Table1[[#This Row],[Belastbaar loon]]-Table1[[#This Row],[Netto loon]])/Table1[[#This Row],[Belastbaar loon]]</f>
        <v>0.3694654532188506</v>
      </c>
      <c r="H6893" s="14">
        <f t="shared" ca="1" si="102"/>
        <v>28351.293000000001</v>
      </c>
      <c r="I6893" s="14">
        <f ca="1">IF(ROW()=2, Table1[[#This Row],[Netto loon]], INDIRECT(ADDRESS(ROW()-1,COLUMN(F:F))))</f>
        <v>48389.706999999995</v>
      </c>
      <c r="J6893" s="6">
        <f ca="1">IF(ROW()=2, 0, Table1[[#This Row],[Belastbaar loon]]-INDIRECT(ADDRESS(ROW()-1,COLUMN(A:A))))</f>
        <v>10</v>
      </c>
      <c r="K6893" s="6">
        <f ca="1">Table1[[#This Row],[Netto loon]]-Table1[[#This Row],[Netto vorige schijf]]</f>
        <v>4.4500000000043656</v>
      </c>
      <c r="L6893" s="2">
        <f ca="1">(Table1[[#This Row],[Bruto tov vorige schijf]]-Table1[[#This Row],[Netto tov vorige schijf]])/MAX(Table1[[#This Row],[Bruto tov vorige schijf]],1)</f>
        <v>0.5549999999995634</v>
      </c>
    </row>
    <row r="6894" spans="1:12" x14ac:dyDescent="0.25">
      <c r="A6894" s="14">
        <v>76761</v>
      </c>
      <c r="B6894" s="6">
        <f>LoonHeffing2020(Table1[[#This Row],[Belastbaar loon]])</f>
        <v>29672.972999999998</v>
      </c>
      <c r="C6894" s="6">
        <f>AlgemeneHeffingsKorting2020(Table1[[#This Row],[Belastbaar loon]])</f>
        <v>0</v>
      </c>
      <c r="D6894" s="14">
        <f>ArbeidsKorting2020(Table1[[#This Row],[Belastbaar loon]])</f>
        <v>1310.5800000000002</v>
      </c>
      <c r="E6894" s="14">
        <f>MAX(Table1[[#This Row],[Loonheffing]]-Table1[[#This Row],[Algemene Heffingskorting]]-Table1[[#This Row],[Arbeidskorting]],0)</f>
        <v>28362.392999999996</v>
      </c>
      <c r="F6894" s="6">
        <f>Table1[[#This Row],[Belastbaar loon]]-Table1[[#This Row],[Belasting]]</f>
        <v>48398.607000000004</v>
      </c>
      <c r="G6894" s="2">
        <f>(Table1[[#This Row],[Belastbaar loon]]-Table1[[#This Row],[Netto loon]])/Table1[[#This Row],[Belastbaar loon]]</f>
        <v>0.36948962363700311</v>
      </c>
      <c r="H6894" s="14">
        <f t="shared" ca="1" si="102"/>
        <v>28356.843000000001</v>
      </c>
      <c r="I6894" s="14">
        <f ca="1">IF(ROW()=2, Table1[[#This Row],[Netto loon]], INDIRECT(ADDRESS(ROW()-1,COLUMN(F:F))))</f>
        <v>48394.156999999999</v>
      </c>
      <c r="J6894" s="6">
        <f ca="1">IF(ROW()=2, 0, Table1[[#This Row],[Belastbaar loon]]-INDIRECT(ADDRESS(ROW()-1,COLUMN(A:A))))</f>
        <v>10</v>
      </c>
      <c r="K6894" s="6">
        <f ca="1">Table1[[#This Row],[Netto loon]]-Table1[[#This Row],[Netto vorige schijf]]</f>
        <v>4.4500000000043656</v>
      </c>
      <c r="L6894" s="2">
        <f ca="1">(Table1[[#This Row],[Bruto tov vorige schijf]]-Table1[[#This Row],[Netto tov vorige schijf]])/MAX(Table1[[#This Row],[Bruto tov vorige schijf]],1)</f>
        <v>0.5549999999995634</v>
      </c>
    </row>
    <row r="6895" spans="1:12" x14ac:dyDescent="0.25">
      <c r="A6895" s="14">
        <v>76771</v>
      </c>
      <c r="B6895" s="6">
        <f>LoonHeffing2020(Table1[[#This Row],[Belastbaar loon]])</f>
        <v>29677.922999999999</v>
      </c>
      <c r="C6895" s="6">
        <f>AlgemeneHeffingsKorting2020(Table1[[#This Row],[Belastbaar loon]])</f>
        <v>0</v>
      </c>
      <c r="D6895" s="14">
        <f>ArbeidsKorting2020(Table1[[#This Row],[Belastbaar loon]])</f>
        <v>1309.98</v>
      </c>
      <c r="E6895" s="14">
        <f>MAX(Table1[[#This Row],[Loonheffing]]-Table1[[#This Row],[Algemene Heffingskorting]]-Table1[[#This Row],[Arbeidskorting]],0)</f>
        <v>28367.942999999999</v>
      </c>
      <c r="F6895" s="6">
        <f>Table1[[#This Row],[Belastbaar loon]]-Table1[[#This Row],[Belasting]]</f>
        <v>48403.057000000001</v>
      </c>
      <c r="G6895" s="2">
        <f>(Table1[[#This Row],[Belastbaar loon]]-Table1[[#This Row],[Netto loon]])/Table1[[#This Row],[Belastbaar loon]]</f>
        <v>0.36951378775839833</v>
      </c>
      <c r="H6895" s="14">
        <f t="shared" ca="1" si="102"/>
        <v>28362.392999999996</v>
      </c>
      <c r="I6895" s="14">
        <f ca="1">IF(ROW()=2, Table1[[#This Row],[Netto loon]], INDIRECT(ADDRESS(ROW()-1,COLUMN(F:F))))</f>
        <v>48398.607000000004</v>
      </c>
      <c r="J6895" s="6">
        <f ca="1">IF(ROW()=2, 0, Table1[[#This Row],[Belastbaar loon]]-INDIRECT(ADDRESS(ROW()-1,COLUMN(A:A))))</f>
        <v>10</v>
      </c>
      <c r="K6895" s="6">
        <f ca="1">Table1[[#This Row],[Netto loon]]-Table1[[#This Row],[Netto vorige schijf]]</f>
        <v>4.4499999999970896</v>
      </c>
      <c r="L6895" s="2">
        <f ca="1">(Table1[[#This Row],[Bruto tov vorige schijf]]-Table1[[#This Row],[Netto tov vorige schijf]])/MAX(Table1[[#This Row],[Bruto tov vorige schijf]],1)</f>
        <v>0.55500000000029104</v>
      </c>
    </row>
    <row r="6896" spans="1:12" x14ac:dyDescent="0.25">
      <c r="A6896" s="14">
        <v>76781</v>
      </c>
      <c r="B6896" s="6">
        <f>LoonHeffing2020(Table1[[#This Row],[Belastbaar loon]])</f>
        <v>29682.873</v>
      </c>
      <c r="C6896" s="6">
        <f>AlgemeneHeffingsKorting2020(Table1[[#This Row],[Belastbaar loon]])</f>
        <v>0</v>
      </c>
      <c r="D6896" s="14">
        <f>ArbeidsKorting2020(Table1[[#This Row],[Belastbaar loon]])</f>
        <v>1309.3800000000001</v>
      </c>
      <c r="E6896" s="14">
        <f>MAX(Table1[[#This Row],[Loonheffing]]-Table1[[#This Row],[Algemene Heffingskorting]]-Table1[[#This Row],[Arbeidskorting]],0)</f>
        <v>28373.492999999999</v>
      </c>
      <c r="F6896" s="6">
        <f>Table1[[#This Row],[Belastbaar loon]]-Table1[[#This Row],[Belasting]]</f>
        <v>48407.506999999998</v>
      </c>
      <c r="G6896" s="2">
        <f>(Table1[[#This Row],[Belastbaar loon]]-Table1[[#This Row],[Netto loon]])/Table1[[#This Row],[Belastbaar loon]]</f>
        <v>0.36953794558549646</v>
      </c>
      <c r="H6896" s="14">
        <f t="shared" ca="1" si="102"/>
        <v>28367.942999999999</v>
      </c>
      <c r="I6896" s="14">
        <f ca="1">IF(ROW()=2, Table1[[#This Row],[Netto loon]], INDIRECT(ADDRESS(ROW()-1,COLUMN(F:F))))</f>
        <v>48403.057000000001</v>
      </c>
      <c r="J6896" s="6">
        <f ca="1">IF(ROW()=2, 0, Table1[[#This Row],[Belastbaar loon]]-INDIRECT(ADDRESS(ROW()-1,COLUMN(A:A))))</f>
        <v>10</v>
      </c>
      <c r="K6896" s="6">
        <f ca="1">Table1[[#This Row],[Netto loon]]-Table1[[#This Row],[Netto vorige schijf]]</f>
        <v>4.4499999999970896</v>
      </c>
      <c r="L6896" s="2">
        <f ca="1">(Table1[[#This Row],[Bruto tov vorige schijf]]-Table1[[#This Row],[Netto tov vorige schijf]])/MAX(Table1[[#This Row],[Bruto tov vorige schijf]],1)</f>
        <v>0.55500000000029104</v>
      </c>
    </row>
    <row r="6897" spans="1:12" x14ac:dyDescent="0.25">
      <c r="A6897" s="14">
        <v>76791</v>
      </c>
      <c r="B6897" s="6">
        <f>LoonHeffing2020(Table1[[#This Row],[Belastbaar loon]])</f>
        <v>29687.823</v>
      </c>
      <c r="C6897" s="6">
        <f>AlgemeneHeffingsKorting2020(Table1[[#This Row],[Belastbaar loon]])</f>
        <v>0</v>
      </c>
      <c r="D6897" s="14">
        <f>ArbeidsKorting2020(Table1[[#This Row],[Belastbaar loon]])</f>
        <v>1308.7800000000002</v>
      </c>
      <c r="E6897" s="14">
        <f>MAX(Table1[[#This Row],[Loonheffing]]-Table1[[#This Row],[Algemene Heffingskorting]]-Table1[[#This Row],[Arbeidskorting]],0)</f>
        <v>28379.043000000001</v>
      </c>
      <c r="F6897" s="6">
        <f>Table1[[#This Row],[Belastbaar loon]]-Table1[[#This Row],[Belasting]]</f>
        <v>48411.956999999995</v>
      </c>
      <c r="G6897" s="2">
        <f>(Table1[[#This Row],[Belastbaar loon]]-Table1[[#This Row],[Netto loon]])/Table1[[#This Row],[Belastbaar loon]]</f>
        <v>0.36956209712075638</v>
      </c>
      <c r="H6897" s="14">
        <f t="shared" ca="1" si="102"/>
        <v>28373.492999999999</v>
      </c>
      <c r="I6897" s="14">
        <f ca="1">IF(ROW()=2, Table1[[#This Row],[Netto loon]], INDIRECT(ADDRESS(ROW()-1,COLUMN(F:F))))</f>
        <v>48407.506999999998</v>
      </c>
      <c r="J6897" s="6">
        <f ca="1">IF(ROW()=2, 0, Table1[[#This Row],[Belastbaar loon]]-INDIRECT(ADDRESS(ROW()-1,COLUMN(A:A))))</f>
        <v>10</v>
      </c>
      <c r="K6897" s="6">
        <f ca="1">Table1[[#This Row],[Netto loon]]-Table1[[#This Row],[Netto vorige schijf]]</f>
        <v>4.4499999999970896</v>
      </c>
      <c r="L6897" s="2">
        <f ca="1">(Table1[[#This Row],[Bruto tov vorige schijf]]-Table1[[#This Row],[Netto tov vorige schijf]])/MAX(Table1[[#This Row],[Bruto tov vorige schijf]],1)</f>
        <v>0.55500000000029104</v>
      </c>
    </row>
    <row r="6898" spans="1:12" x14ac:dyDescent="0.25">
      <c r="A6898" s="14">
        <v>76801</v>
      </c>
      <c r="B6898" s="6">
        <f>LoonHeffing2020(Table1[[#This Row],[Belastbaar loon]])</f>
        <v>29692.773000000001</v>
      </c>
      <c r="C6898" s="6">
        <f>AlgemeneHeffingsKorting2020(Table1[[#This Row],[Belastbaar loon]])</f>
        <v>0</v>
      </c>
      <c r="D6898" s="14">
        <f>ArbeidsKorting2020(Table1[[#This Row],[Belastbaar loon]])</f>
        <v>1308.18</v>
      </c>
      <c r="E6898" s="14">
        <f>MAX(Table1[[#This Row],[Loonheffing]]-Table1[[#This Row],[Algemene Heffingskorting]]-Table1[[#This Row],[Arbeidskorting]],0)</f>
        <v>28384.593000000001</v>
      </c>
      <c r="F6898" s="6">
        <f>Table1[[#This Row],[Belastbaar loon]]-Table1[[#This Row],[Belasting]]</f>
        <v>48416.406999999999</v>
      </c>
      <c r="G6898" s="2">
        <f>(Table1[[#This Row],[Belastbaar loon]]-Table1[[#This Row],[Netto loon]])/Table1[[#This Row],[Belastbaar loon]]</f>
        <v>0.36958624236663584</v>
      </c>
      <c r="H6898" s="14">
        <f t="shared" ca="1" si="102"/>
        <v>28379.043000000001</v>
      </c>
      <c r="I6898" s="14">
        <f ca="1">IF(ROW()=2, Table1[[#This Row],[Netto loon]], INDIRECT(ADDRESS(ROW()-1,COLUMN(F:F))))</f>
        <v>48411.956999999995</v>
      </c>
      <c r="J6898" s="6">
        <f ca="1">IF(ROW()=2, 0, Table1[[#This Row],[Belastbaar loon]]-INDIRECT(ADDRESS(ROW()-1,COLUMN(A:A))))</f>
        <v>10</v>
      </c>
      <c r="K6898" s="6">
        <f ca="1">Table1[[#This Row],[Netto loon]]-Table1[[#This Row],[Netto vorige schijf]]</f>
        <v>4.4500000000043656</v>
      </c>
      <c r="L6898" s="2">
        <f ca="1">(Table1[[#This Row],[Bruto tov vorige schijf]]-Table1[[#This Row],[Netto tov vorige schijf]])/MAX(Table1[[#This Row],[Bruto tov vorige schijf]],1)</f>
        <v>0.5549999999995634</v>
      </c>
    </row>
    <row r="6899" spans="1:12" x14ac:dyDescent="0.25">
      <c r="A6899" s="14">
        <v>76811</v>
      </c>
      <c r="B6899" s="6">
        <f>LoonHeffing2020(Table1[[#This Row],[Belastbaar loon]])</f>
        <v>29697.722999999998</v>
      </c>
      <c r="C6899" s="6">
        <f>AlgemeneHeffingsKorting2020(Table1[[#This Row],[Belastbaar loon]])</f>
        <v>0</v>
      </c>
      <c r="D6899" s="14">
        <f>ArbeidsKorting2020(Table1[[#This Row],[Belastbaar loon]])</f>
        <v>1307.5800000000002</v>
      </c>
      <c r="E6899" s="14">
        <f>MAX(Table1[[#This Row],[Loonheffing]]-Table1[[#This Row],[Algemene Heffingskorting]]-Table1[[#This Row],[Arbeidskorting]],0)</f>
        <v>28390.142999999996</v>
      </c>
      <c r="F6899" s="6">
        <f>Table1[[#This Row],[Belastbaar loon]]-Table1[[#This Row],[Belasting]]</f>
        <v>48420.857000000004</v>
      </c>
      <c r="G6899" s="2">
        <f>(Table1[[#This Row],[Belastbaar loon]]-Table1[[#This Row],[Netto loon]])/Table1[[#This Row],[Belastbaar loon]]</f>
        <v>0.36961038132559132</v>
      </c>
      <c r="H6899" s="14">
        <f t="shared" ca="1" si="102"/>
        <v>28384.593000000001</v>
      </c>
      <c r="I6899" s="14">
        <f ca="1">IF(ROW()=2, Table1[[#This Row],[Netto loon]], INDIRECT(ADDRESS(ROW()-1,COLUMN(F:F))))</f>
        <v>48416.406999999999</v>
      </c>
      <c r="J6899" s="6">
        <f ca="1">IF(ROW()=2, 0, Table1[[#This Row],[Belastbaar loon]]-INDIRECT(ADDRESS(ROW()-1,COLUMN(A:A))))</f>
        <v>10</v>
      </c>
      <c r="K6899" s="6">
        <f ca="1">Table1[[#This Row],[Netto loon]]-Table1[[#This Row],[Netto vorige schijf]]</f>
        <v>4.4500000000043656</v>
      </c>
      <c r="L6899" s="2">
        <f ca="1">(Table1[[#This Row],[Bruto tov vorige schijf]]-Table1[[#This Row],[Netto tov vorige schijf]])/MAX(Table1[[#This Row],[Bruto tov vorige schijf]],1)</f>
        <v>0.5549999999995634</v>
      </c>
    </row>
    <row r="6900" spans="1:12" x14ac:dyDescent="0.25">
      <c r="A6900" s="14">
        <v>76821</v>
      </c>
      <c r="B6900" s="6">
        <f>LoonHeffing2020(Table1[[#This Row],[Belastbaar loon]])</f>
        <v>29702.672999999999</v>
      </c>
      <c r="C6900" s="6">
        <f>AlgemeneHeffingsKorting2020(Table1[[#This Row],[Belastbaar loon]])</f>
        <v>0</v>
      </c>
      <c r="D6900" s="14">
        <f>ArbeidsKorting2020(Table1[[#This Row],[Belastbaar loon]])</f>
        <v>1306.98</v>
      </c>
      <c r="E6900" s="14">
        <f>MAX(Table1[[#This Row],[Loonheffing]]-Table1[[#This Row],[Algemene Heffingskorting]]-Table1[[#This Row],[Arbeidskorting]],0)</f>
        <v>28395.692999999999</v>
      </c>
      <c r="F6900" s="6">
        <f>Table1[[#This Row],[Belastbaar loon]]-Table1[[#This Row],[Belasting]]</f>
        <v>48425.307000000001</v>
      </c>
      <c r="G6900" s="2">
        <f>(Table1[[#This Row],[Belastbaar loon]]-Table1[[#This Row],[Netto loon]])/Table1[[#This Row],[Belastbaar loon]]</f>
        <v>0.36963451400007807</v>
      </c>
      <c r="H6900" s="14">
        <f t="shared" ca="1" si="102"/>
        <v>28390.142999999996</v>
      </c>
      <c r="I6900" s="14">
        <f ca="1">IF(ROW()=2, Table1[[#This Row],[Netto loon]], INDIRECT(ADDRESS(ROW()-1,COLUMN(F:F))))</f>
        <v>48420.857000000004</v>
      </c>
      <c r="J6900" s="6">
        <f ca="1">IF(ROW()=2, 0, Table1[[#This Row],[Belastbaar loon]]-INDIRECT(ADDRESS(ROW()-1,COLUMN(A:A))))</f>
        <v>10</v>
      </c>
      <c r="K6900" s="6">
        <f ca="1">Table1[[#This Row],[Netto loon]]-Table1[[#This Row],[Netto vorige schijf]]</f>
        <v>4.4499999999970896</v>
      </c>
      <c r="L6900" s="2">
        <f ca="1">(Table1[[#This Row],[Bruto tov vorige schijf]]-Table1[[#This Row],[Netto tov vorige schijf]])/MAX(Table1[[#This Row],[Bruto tov vorige schijf]],1)</f>
        <v>0.55500000000029104</v>
      </c>
    </row>
    <row r="6901" spans="1:12" x14ac:dyDescent="0.25">
      <c r="A6901" s="14">
        <v>76831</v>
      </c>
      <c r="B6901" s="6">
        <f>LoonHeffing2020(Table1[[#This Row],[Belastbaar loon]])</f>
        <v>29707.623</v>
      </c>
      <c r="C6901" s="6">
        <f>AlgemeneHeffingsKorting2020(Table1[[#This Row],[Belastbaar loon]])</f>
        <v>0</v>
      </c>
      <c r="D6901" s="14">
        <f>ArbeidsKorting2020(Table1[[#This Row],[Belastbaar loon]])</f>
        <v>1306.3800000000001</v>
      </c>
      <c r="E6901" s="14">
        <f>MAX(Table1[[#This Row],[Loonheffing]]-Table1[[#This Row],[Algemene Heffingskorting]]-Table1[[#This Row],[Arbeidskorting]],0)</f>
        <v>28401.242999999999</v>
      </c>
      <c r="F6901" s="6">
        <f>Table1[[#This Row],[Belastbaar loon]]-Table1[[#This Row],[Belasting]]</f>
        <v>48429.756999999998</v>
      </c>
      <c r="G6901" s="2">
        <f>(Table1[[#This Row],[Belastbaar loon]]-Table1[[#This Row],[Netto loon]])/Table1[[#This Row],[Belastbaar loon]]</f>
        <v>0.36965864039254992</v>
      </c>
      <c r="H6901" s="14">
        <f t="shared" ca="1" si="102"/>
        <v>28395.692999999999</v>
      </c>
      <c r="I6901" s="14">
        <f ca="1">IF(ROW()=2, Table1[[#This Row],[Netto loon]], INDIRECT(ADDRESS(ROW()-1,COLUMN(F:F))))</f>
        <v>48425.307000000001</v>
      </c>
      <c r="J6901" s="6">
        <f ca="1">IF(ROW()=2, 0, Table1[[#This Row],[Belastbaar loon]]-INDIRECT(ADDRESS(ROW()-1,COLUMN(A:A))))</f>
        <v>10</v>
      </c>
      <c r="K6901" s="6">
        <f ca="1">Table1[[#This Row],[Netto loon]]-Table1[[#This Row],[Netto vorige schijf]]</f>
        <v>4.4499999999970896</v>
      </c>
      <c r="L6901" s="2">
        <f ca="1">(Table1[[#This Row],[Bruto tov vorige schijf]]-Table1[[#This Row],[Netto tov vorige schijf]])/MAX(Table1[[#This Row],[Bruto tov vorige schijf]],1)</f>
        <v>0.55500000000029104</v>
      </c>
    </row>
    <row r="6902" spans="1:12" x14ac:dyDescent="0.25">
      <c r="A6902" s="14">
        <v>76841</v>
      </c>
      <c r="B6902" s="6">
        <f>LoonHeffing2020(Table1[[#This Row],[Belastbaar loon]])</f>
        <v>29712.573</v>
      </c>
      <c r="C6902" s="6">
        <f>AlgemeneHeffingsKorting2020(Table1[[#This Row],[Belastbaar loon]])</f>
        <v>0</v>
      </c>
      <c r="D6902" s="14">
        <f>ArbeidsKorting2020(Table1[[#This Row],[Belastbaar loon]])</f>
        <v>1305.7800000000002</v>
      </c>
      <c r="E6902" s="14">
        <f>MAX(Table1[[#This Row],[Loonheffing]]-Table1[[#This Row],[Algemene Heffingskorting]]-Table1[[#This Row],[Arbeidskorting]],0)</f>
        <v>28406.793000000001</v>
      </c>
      <c r="F6902" s="6">
        <f>Table1[[#This Row],[Belastbaar loon]]-Table1[[#This Row],[Belasting]]</f>
        <v>48434.206999999995</v>
      </c>
      <c r="G6902" s="2">
        <f>(Table1[[#This Row],[Belastbaar loon]]-Table1[[#This Row],[Netto loon]])/Table1[[#This Row],[Belastbaar loon]]</f>
        <v>0.3696827605054594</v>
      </c>
      <c r="H6902" s="14">
        <f t="shared" ca="1" si="102"/>
        <v>28401.242999999999</v>
      </c>
      <c r="I6902" s="14">
        <f ca="1">IF(ROW()=2, Table1[[#This Row],[Netto loon]], INDIRECT(ADDRESS(ROW()-1,COLUMN(F:F))))</f>
        <v>48429.756999999998</v>
      </c>
      <c r="J6902" s="6">
        <f ca="1">IF(ROW()=2, 0, Table1[[#This Row],[Belastbaar loon]]-INDIRECT(ADDRESS(ROW()-1,COLUMN(A:A))))</f>
        <v>10</v>
      </c>
      <c r="K6902" s="6">
        <f ca="1">Table1[[#This Row],[Netto loon]]-Table1[[#This Row],[Netto vorige schijf]]</f>
        <v>4.4499999999970896</v>
      </c>
      <c r="L6902" s="2">
        <f ca="1">(Table1[[#This Row],[Bruto tov vorige schijf]]-Table1[[#This Row],[Netto tov vorige schijf]])/MAX(Table1[[#This Row],[Bruto tov vorige schijf]],1)</f>
        <v>0.55500000000029104</v>
      </c>
    </row>
    <row r="6903" spans="1:12" x14ac:dyDescent="0.25">
      <c r="A6903" s="14">
        <v>76851</v>
      </c>
      <c r="B6903" s="6">
        <f>LoonHeffing2020(Table1[[#This Row],[Belastbaar loon]])</f>
        <v>29717.523000000001</v>
      </c>
      <c r="C6903" s="6">
        <f>AlgemeneHeffingsKorting2020(Table1[[#This Row],[Belastbaar loon]])</f>
        <v>0</v>
      </c>
      <c r="D6903" s="14">
        <f>ArbeidsKorting2020(Table1[[#This Row],[Belastbaar loon]])</f>
        <v>1305.18</v>
      </c>
      <c r="E6903" s="14">
        <f>MAX(Table1[[#This Row],[Loonheffing]]-Table1[[#This Row],[Algemene Heffingskorting]]-Table1[[#This Row],[Arbeidskorting]],0)</f>
        <v>28412.343000000001</v>
      </c>
      <c r="F6903" s="6">
        <f>Table1[[#This Row],[Belastbaar loon]]-Table1[[#This Row],[Belasting]]</f>
        <v>48438.656999999999</v>
      </c>
      <c r="G6903" s="2">
        <f>(Table1[[#This Row],[Belastbaar loon]]-Table1[[#This Row],[Netto loon]])/Table1[[#This Row],[Belastbaar loon]]</f>
        <v>0.36970687434125776</v>
      </c>
      <c r="H6903" s="14">
        <f t="shared" ca="1" si="102"/>
        <v>28406.793000000001</v>
      </c>
      <c r="I6903" s="14">
        <f ca="1">IF(ROW()=2, Table1[[#This Row],[Netto loon]], INDIRECT(ADDRESS(ROW()-1,COLUMN(F:F))))</f>
        <v>48434.206999999995</v>
      </c>
      <c r="J6903" s="6">
        <f ca="1">IF(ROW()=2, 0, Table1[[#This Row],[Belastbaar loon]]-INDIRECT(ADDRESS(ROW()-1,COLUMN(A:A))))</f>
        <v>10</v>
      </c>
      <c r="K6903" s="6">
        <f ca="1">Table1[[#This Row],[Netto loon]]-Table1[[#This Row],[Netto vorige schijf]]</f>
        <v>4.4500000000043656</v>
      </c>
      <c r="L6903" s="2">
        <f ca="1">(Table1[[#This Row],[Bruto tov vorige schijf]]-Table1[[#This Row],[Netto tov vorige schijf]])/MAX(Table1[[#This Row],[Bruto tov vorige schijf]],1)</f>
        <v>0.5549999999995634</v>
      </c>
    </row>
    <row r="6904" spans="1:12" x14ac:dyDescent="0.25">
      <c r="A6904" s="14">
        <v>76861</v>
      </c>
      <c r="B6904" s="6">
        <f>LoonHeffing2020(Table1[[#This Row],[Belastbaar loon]])</f>
        <v>29722.472999999998</v>
      </c>
      <c r="C6904" s="6">
        <f>AlgemeneHeffingsKorting2020(Table1[[#This Row],[Belastbaar loon]])</f>
        <v>0</v>
      </c>
      <c r="D6904" s="14">
        <f>ArbeidsKorting2020(Table1[[#This Row],[Belastbaar loon]])</f>
        <v>1304.5800000000002</v>
      </c>
      <c r="E6904" s="14">
        <f>MAX(Table1[[#This Row],[Loonheffing]]-Table1[[#This Row],[Algemene Heffingskorting]]-Table1[[#This Row],[Arbeidskorting]],0)</f>
        <v>28417.892999999996</v>
      </c>
      <c r="F6904" s="6">
        <f>Table1[[#This Row],[Belastbaar loon]]-Table1[[#This Row],[Belasting]]</f>
        <v>48443.107000000004</v>
      </c>
      <c r="G6904" s="2">
        <f>(Table1[[#This Row],[Belastbaar loon]]-Table1[[#This Row],[Netto loon]])/Table1[[#This Row],[Belastbaar loon]]</f>
        <v>0.36973098190239517</v>
      </c>
      <c r="H6904" s="14">
        <f t="shared" ca="1" si="102"/>
        <v>28412.343000000001</v>
      </c>
      <c r="I6904" s="14">
        <f ca="1">IF(ROW()=2, Table1[[#This Row],[Netto loon]], INDIRECT(ADDRESS(ROW()-1,COLUMN(F:F))))</f>
        <v>48438.656999999999</v>
      </c>
      <c r="J6904" s="6">
        <f ca="1">IF(ROW()=2, 0, Table1[[#This Row],[Belastbaar loon]]-INDIRECT(ADDRESS(ROW()-1,COLUMN(A:A))))</f>
        <v>10</v>
      </c>
      <c r="K6904" s="6">
        <f ca="1">Table1[[#This Row],[Netto loon]]-Table1[[#This Row],[Netto vorige schijf]]</f>
        <v>4.4500000000043656</v>
      </c>
      <c r="L6904" s="2">
        <f ca="1">(Table1[[#This Row],[Bruto tov vorige schijf]]-Table1[[#This Row],[Netto tov vorige schijf]])/MAX(Table1[[#This Row],[Bruto tov vorige schijf]],1)</f>
        <v>0.5549999999995634</v>
      </c>
    </row>
    <row r="6905" spans="1:12" x14ac:dyDescent="0.25">
      <c r="A6905" s="14">
        <v>76871</v>
      </c>
      <c r="B6905" s="6">
        <f>LoonHeffing2020(Table1[[#This Row],[Belastbaar loon]])</f>
        <v>29727.422999999999</v>
      </c>
      <c r="C6905" s="6">
        <f>AlgemeneHeffingsKorting2020(Table1[[#This Row],[Belastbaar loon]])</f>
        <v>0</v>
      </c>
      <c r="D6905" s="14">
        <f>ArbeidsKorting2020(Table1[[#This Row],[Belastbaar loon]])</f>
        <v>1303.98</v>
      </c>
      <c r="E6905" s="14">
        <f>MAX(Table1[[#This Row],[Loonheffing]]-Table1[[#This Row],[Algemene Heffingskorting]]-Table1[[#This Row],[Arbeidskorting]],0)</f>
        <v>28423.442999999999</v>
      </c>
      <c r="F6905" s="6">
        <f>Table1[[#This Row],[Belastbaar loon]]-Table1[[#This Row],[Belasting]]</f>
        <v>48447.557000000001</v>
      </c>
      <c r="G6905" s="2">
        <f>(Table1[[#This Row],[Belastbaar loon]]-Table1[[#This Row],[Netto loon]])/Table1[[#This Row],[Belastbaar loon]]</f>
        <v>0.3697550831913205</v>
      </c>
      <c r="H6905" s="14">
        <f t="shared" ca="1" si="102"/>
        <v>28417.892999999996</v>
      </c>
      <c r="I6905" s="14">
        <f ca="1">IF(ROW()=2, Table1[[#This Row],[Netto loon]], INDIRECT(ADDRESS(ROW()-1,COLUMN(F:F))))</f>
        <v>48443.107000000004</v>
      </c>
      <c r="J6905" s="6">
        <f ca="1">IF(ROW()=2, 0, Table1[[#This Row],[Belastbaar loon]]-INDIRECT(ADDRESS(ROW()-1,COLUMN(A:A))))</f>
        <v>10</v>
      </c>
      <c r="K6905" s="6">
        <f ca="1">Table1[[#This Row],[Netto loon]]-Table1[[#This Row],[Netto vorige schijf]]</f>
        <v>4.4499999999970896</v>
      </c>
      <c r="L6905" s="2">
        <f ca="1">(Table1[[#This Row],[Bruto tov vorige schijf]]-Table1[[#This Row],[Netto tov vorige schijf]])/MAX(Table1[[#This Row],[Bruto tov vorige schijf]],1)</f>
        <v>0.55500000000029104</v>
      </c>
    </row>
    <row r="6906" spans="1:12" x14ac:dyDescent="0.25">
      <c r="A6906" s="14">
        <v>76881</v>
      </c>
      <c r="B6906" s="6">
        <f>LoonHeffing2020(Table1[[#This Row],[Belastbaar loon]])</f>
        <v>29732.373</v>
      </c>
      <c r="C6906" s="6">
        <f>AlgemeneHeffingsKorting2020(Table1[[#This Row],[Belastbaar loon]])</f>
        <v>0</v>
      </c>
      <c r="D6906" s="14">
        <f>ArbeidsKorting2020(Table1[[#This Row],[Belastbaar loon]])</f>
        <v>1303.3800000000001</v>
      </c>
      <c r="E6906" s="14">
        <f>MAX(Table1[[#This Row],[Loonheffing]]-Table1[[#This Row],[Algemene Heffingskorting]]-Table1[[#This Row],[Arbeidskorting]],0)</f>
        <v>28428.992999999999</v>
      </c>
      <c r="F6906" s="6">
        <f>Table1[[#This Row],[Belastbaar loon]]-Table1[[#This Row],[Belasting]]</f>
        <v>48452.006999999998</v>
      </c>
      <c r="G6906" s="2">
        <f>(Table1[[#This Row],[Belastbaar loon]]-Table1[[#This Row],[Netto loon]])/Table1[[#This Row],[Belastbaar loon]]</f>
        <v>0.36977917821048117</v>
      </c>
      <c r="H6906" s="14">
        <f t="shared" ca="1" si="102"/>
        <v>28423.442999999999</v>
      </c>
      <c r="I6906" s="14">
        <f ca="1">IF(ROW()=2, Table1[[#This Row],[Netto loon]], INDIRECT(ADDRESS(ROW()-1,COLUMN(F:F))))</f>
        <v>48447.557000000001</v>
      </c>
      <c r="J6906" s="6">
        <f ca="1">IF(ROW()=2, 0, Table1[[#This Row],[Belastbaar loon]]-INDIRECT(ADDRESS(ROW()-1,COLUMN(A:A))))</f>
        <v>10</v>
      </c>
      <c r="K6906" s="6">
        <f ca="1">Table1[[#This Row],[Netto loon]]-Table1[[#This Row],[Netto vorige schijf]]</f>
        <v>4.4499999999970896</v>
      </c>
      <c r="L6906" s="2">
        <f ca="1">(Table1[[#This Row],[Bruto tov vorige schijf]]-Table1[[#This Row],[Netto tov vorige schijf]])/MAX(Table1[[#This Row],[Bruto tov vorige schijf]],1)</f>
        <v>0.55500000000029104</v>
      </c>
    </row>
    <row r="6907" spans="1:12" x14ac:dyDescent="0.25">
      <c r="A6907" s="14">
        <v>76891</v>
      </c>
      <c r="B6907" s="6">
        <f>LoonHeffing2020(Table1[[#This Row],[Belastbaar loon]])</f>
        <v>29737.323</v>
      </c>
      <c r="C6907" s="6">
        <f>AlgemeneHeffingsKorting2020(Table1[[#This Row],[Belastbaar loon]])</f>
        <v>0</v>
      </c>
      <c r="D6907" s="14">
        <f>ArbeidsKorting2020(Table1[[#This Row],[Belastbaar loon]])</f>
        <v>1302.7800000000002</v>
      </c>
      <c r="E6907" s="14">
        <f>MAX(Table1[[#This Row],[Loonheffing]]-Table1[[#This Row],[Algemene Heffingskorting]]-Table1[[#This Row],[Arbeidskorting]],0)</f>
        <v>28434.543000000001</v>
      </c>
      <c r="F6907" s="6">
        <f>Table1[[#This Row],[Belastbaar loon]]-Table1[[#This Row],[Belasting]]</f>
        <v>48456.456999999995</v>
      </c>
      <c r="G6907" s="2">
        <f>(Table1[[#This Row],[Belastbaar loon]]-Table1[[#This Row],[Netto loon]])/Table1[[#This Row],[Belastbaar loon]]</f>
        <v>0.36980326696232335</v>
      </c>
      <c r="H6907" s="14">
        <f t="shared" ca="1" si="102"/>
        <v>28428.992999999999</v>
      </c>
      <c r="I6907" s="14">
        <f ca="1">IF(ROW()=2, Table1[[#This Row],[Netto loon]], INDIRECT(ADDRESS(ROW()-1,COLUMN(F:F))))</f>
        <v>48452.006999999998</v>
      </c>
      <c r="J6907" s="6">
        <f ca="1">IF(ROW()=2, 0, Table1[[#This Row],[Belastbaar loon]]-INDIRECT(ADDRESS(ROW()-1,COLUMN(A:A))))</f>
        <v>10</v>
      </c>
      <c r="K6907" s="6">
        <f ca="1">Table1[[#This Row],[Netto loon]]-Table1[[#This Row],[Netto vorige schijf]]</f>
        <v>4.4499999999970896</v>
      </c>
      <c r="L6907" s="2">
        <f ca="1">(Table1[[#This Row],[Bruto tov vorige schijf]]-Table1[[#This Row],[Netto tov vorige schijf]])/MAX(Table1[[#This Row],[Bruto tov vorige schijf]],1)</f>
        <v>0.55500000000029104</v>
      </c>
    </row>
    <row r="6908" spans="1:12" x14ac:dyDescent="0.25">
      <c r="A6908" s="14">
        <v>76901</v>
      </c>
      <c r="B6908" s="6">
        <f>LoonHeffing2020(Table1[[#This Row],[Belastbaar loon]])</f>
        <v>29742.273000000001</v>
      </c>
      <c r="C6908" s="6">
        <f>AlgemeneHeffingsKorting2020(Table1[[#This Row],[Belastbaar loon]])</f>
        <v>0</v>
      </c>
      <c r="D6908" s="14">
        <f>ArbeidsKorting2020(Table1[[#This Row],[Belastbaar loon]])</f>
        <v>1302.18</v>
      </c>
      <c r="E6908" s="14">
        <f>MAX(Table1[[#This Row],[Loonheffing]]-Table1[[#This Row],[Algemene Heffingskorting]]-Table1[[#This Row],[Arbeidskorting]],0)</f>
        <v>28440.093000000001</v>
      </c>
      <c r="F6908" s="6">
        <f>Table1[[#This Row],[Belastbaar loon]]-Table1[[#This Row],[Belasting]]</f>
        <v>48460.906999999999</v>
      </c>
      <c r="G6908" s="2">
        <f>(Table1[[#This Row],[Belastbaar loon]]-Table1[[#This Row],[Netto loon]])/Table1[[#This Row],[Belastbaar loon]]</f>
        <v>0.36982734944929196</v>
      </c>
      <c r="H6908" s="14">
        <f t="shared" ca="1" si="102"/>
        <v>28434.543000000001</v>
      </c>
      <c r="I6908" s="14">
        <f ca="1">IF(ROW()=2, Table1[[#This Row],[Netto loon]], INDIRECT(ADDRESS(ROW()-1,COLUMN(F:F))))</f>
        <v>48456.456999999995</v>
      </c>
      <c r="J6908" s="6">
        <f ca="1">IF(ROW()=2, 0, Table1[[#This Row],[Belastbaar loon]]-INDIRECT(ADDRESS(ROW()-1,COLUMN(A:A))))</f>
        <v>10</v>
      </c>
      <c r="K6908" s="6">
        <f ca="1">Table1[[#This Row],[Netto loon]]-Table1[[#This Row],[Netto vorige schijf]]</f>
        <v>4.4500000000043656</v>
      </c>
      <c r="L6908" s="2">
        <f ca="1">(Table1[[#This Row],[Bruto tov vorige schijf]]-Table1[[#This Row],[Netto tov vorige schijf]])/MAX(Table1[[#This Row],[Bruto tov vorige schijf]],1)</f>
        <v>0.5549999999995634</v>
      </c>
    </row>
    <row r="6909" spans="1:12" x14ac:dyDescent="0.25">
      <c r="A6909" s="14">
        <v>76911</v>
      </c>
      <c r="B6909" s="6">
        <f>LoonHeffing2020(Table1[[#This Row],[Belastbaar loon]])</f>
        <v>29747.222999999998</v>
      </c>
      <c r="C6909" s="6">
        <f>AlgemeneHeffingsKorting2020(Table1[[#This Row],[Belastbaar loon]])</f>
        <v>0</v>
      </c>
      <c r="D6909" s="14">
        <f>ArbeidsKorting2020(Table1[[#This Row],[Belastbaar loon]])</f>
        <v>1301.5800000000002</v>
      </c>
      <c r="E6909" s="14">
        <f>MAX(Table1[[#This Row],[Loonheffing]]-Table1[[#This Row],[Algemene Heffingskorting]]-Table1[[#This Row],[Arbeidskorting]],0)</f>
        <v>28445.642999999996</v>
      </c>
      <c r="F6909" s="6">
        <f>Table1[[#This Row],[Belastbaar loon]]-Table1[[#This Row],[Belasting]]</f>
        <v>48465.357000000004</v>
      </c>
      <c r="G6909" s="2">
        <f>(Table1[[#This Row],[Belastbaar loon]]-Table1[[#This Row],[Netto loon]])/Table1[[#This Row],[Belastbaar loon]]</f>
        <v>0.36985142567383072</v>
      </c>
      <c r="H6909" s="14">
        <f t="shared" ca="1" si="102"/>
        <v>28440.093000000001</v>
      </c>
      <c r="I6909" s="14">
        <f ca="1">IF(ROW()=2, Table1[[#This Row],[Netto loon]], INDIRECT(ADDRESS(ROW()-1,COLUMN(F:F))))</f>
        <v>48460.906999999999</v>
      </c>
      <c r="J6909" s="6">
        <f ca="1">IF(ROW()=2, 0, Table1[[#This Row],[Belastbaar loon]]-INDIRECT(ADDRESS(ROW()-1,COLUMN(A:A))))</f>
        <v>10</v>
      </c>
      <c r="K6909" s="6">
        <f ca="1">Table1[[#This Row],[Netto loon]]-Table1[[#This Row],[Netto vorige schijf]]</f>
        <v>4.4500000000043656</v>
      </c>
      <c r="L6909" s="2">
        <f ca="1">(Table1[[#This Row],[Bruto tov vorige schijf]]-Table1[[#This Row],[Netto tov vorige schijf]])/MAX(Table1[[#This Row],[Bruto tov vorige schijf]],1)</f>
        <v>0.5549999999995634</v>
      </c>
    </row>
    <row r="6910" spans="1:12" x14ac:dyDescent="0.25">
      <c r="A6910" s="14">
        <v>76921</v>
      </c>
      <c r="B6910" s="6">
        <f>LoonHeffing2020(Table1[[#This Row],[Belastbaar loon]])</f>
        <v>29752.172999999999</v>
      </c>
      <c r="C6910" s="6">
        <f>AlgemeneHeffingsKorting2020(Table1[[#This Row],[Belastbaar loon]])</f>
        <v>0</v>
      </c>
      <c r="D6910" s="14">
        <f>ArbeidsKorting2020(Table1[[#This Row],[Belastbaar loon]])</f>
        <v>1300.98</v>
      </c>
      <c r="E6910" s="14">
        <f>MAX(Table1[[#This Row],[Loonheffing]]-Table1[[#This Row],[Algemene Heffingskorting]]-Table1[[#This Row],[Arbeidskorting]],0)</f>
        <v>28451.192999999999</v>
      </c>
      <c r="F6910" s="6">
        <f>Table1[[#This Row],[Belastbaar loon]]-Table1[[#This Row],[Belasting]]</f>
        <v>48469.807000000001</v>
      </c>
      <c r="G6910" s="2">
        <f>(Table1[[#This Row],[Belastbaar loon]]-Table1[[#This Row],[Netto loon]])/Table1[[#This Row],[Belastbaar loon]]</f>
        <v>0.36987549563838223</v>
      </c>
      <c r="H6910" s="14">
        <f t="shared" ca="1" si="102"/>
        <v>28445.642999999996</v>
      </c>
      <c r="I6910" s="14">
        <f ca="1">IF(ROW()=2, Table1[[#This Row],[Netto loon]], INDIRECT(ADDRESS(ROW()-1,COLUMN(F:F))))</f>
        <v>48465.357000000004</v>
      </c>
      <c r="J6910" s="6">
        <f ca="1">IF(ROW()=2, 0, Table1[[#This Row],[Belastbaar loon]]-INDIRECT(ADDRESS(ROW()-1,COLUMN(A:A))))</f>
        <v>10</v>
      </c>
      <c r="K6910" s="6">
        <f ca="1">Table1[[#This Row],[Netto loon]]-Table1[[#This Row],[Netto vorige schijf]]</f>
        <v>4.4499999999970896</v>
      </c>
      <c r="L6910" s="2">
        <f ca="1">(Table1[[#This Row],[Bruto tov vorige schijf]]-Table1[[#This Row],[Netto tov vorige schijf]])/MAX(Table1[[#This Row],[Bruto tov vorige schijf]],1)</f>
        <v>0.55500000000029104</v>
      </c>
    </row>
    <row r="6911" spans="1:12" x14ac:dyDescent="0.25">
      <c r="A6911" s="14">
        <v>76931</v>
      </c>
      <c r="B6911" s="6">
        <f>LoonHeffing2020(Table1[[#This Row],[Belastbaar loon]])</f>
        <v>29757.123</v>
      </c>
      <c r="C6911" s="6">
        <f>AlgemeneHeffingsKorting2020(Table1[[#This Row],[Belastbaar loon]])</f>
        <v>0</v>
      </c>
      <c r="D6911" s="14">
        <f>ArbeidsKorting2020(Table1[[#This Row],[Belastbaar loon]])</f>
        <v>1300.3800000000001</v>
      </c>
      <c r="E6911" s="14">
        <f>MAX(Table1[[#This Row],[Loonheffing]]-Table1[[#This Row],[Algemene Heffingskorting]]-Table1[[#This Row],[Arbeidskorting]],0)</f>
        <v>28456.742999999999</v>
      </c>
      <c r="F6911" s="6">
        <f>Table1[[#This Row],[Belastbaar loon]]-Table1[[#This Row],[Belasting]]</f>
        <v>48474.256999999998</v>
      </c>
      <c r="G6911" s="2">
        <f>(Table1[[#This Row],[Belastbaar loon]]-Table1[[#This Row],[Netto loon]])/Table1[[#This Row],[Belastbaar loon]]</f>
        <v>0.36989955934538743</v>
      </c>
      <c r="H6911" s="14">
        <f t="shared" ca="1" si="102"/>
        <v>28451.192999999999</v>
      </c>
      <c r="I6911" s="14">
        <f ca="1">IF(ROW()=2, Table1[[#This Row],[Netto loon]], INDIRECT(ADDRESS(ROW()-1,COLUMN(F:F))))</f>
        <v>48469.807000000001</v>
      </c>
      <c r="J6911" s="6">
        <f ca="1">IF(ROW()=2, 0, Table1[[#This Row],[Belastbaar loon]]-INDIRECT(ADDRESS(ROW()-1,COLUMN(A:A))))</f>
        <v>10</v>
      </c>
      <c r="K6911" s="6">
        <f ca="1">Table1[[#This Row],[Netto loon]]-Table1[[#This Row],[Netto vorige schijf]]</f>
        <v>4.4499999999970896</v>
      </c>
      <c r="L6911" s="2">
        <f ca="1">(Table1[[#This Row],[Bruto tov vorige schijf]]-Table1[[#This Row],[Netto tov vorige schijf]])/MAX(Table1[[#This Row],[Bruto tov vorige schijf]],1)</f>
        <v>0.55500000000029104</v>
      </c>
    </row>
    <row r="6912" spans="1:12" x14ac:dyDescent="0.25">
      <c r="A6912" s="14">
        <v>76941</v>
      </c>
      <c r="B6912" s="6">
        <f>LoonHeffing2020(Table1[[#This Row],[Belastbaar loon]])</f>
        <v>29762.073</v>
      </c>
      <c r="C6912" s="6">
        <f>AlgemeneHeffingsKorting2020(Table1[[#This Row],[Belastbaar loon]])</f>
        <v>0</v>
      </c>
      <c r="D6912" s="14">
        <f>ArbeidsKorting2020(Table1[[#This Row],[Belastbaar loon]])</f>
        <v>1299.7800000000002</v>
      </c>
      <c r="E6912" s="14">
        <f>MAX(Table1[[#This Row],[Loonheffing]]-Table1[[#This Row],[Algemene Heffingskorting]]-Table1[[#This Row],[Arbeidskorting]],0)</f>
        <v>28462.293000000001</v>
      </c>
      <c r="F6912" s="6">
        <f>Table1[[#This Row],[Belastbaar loon]]-Table1[[#This Row],[Belasting]]</f>
        <v>48478.706999999995</v>
      </c>
      <c r="G6912" s="2">
        <f>(Table1[[#This Row],[Belastbaar loon]]-Table1[[#This Row],[Netto loon]])/Table1[[#This Row],[Belastbaar loon]]</f>
        <v>0.3699236167972863</v>
      </c>
      <c r="H6912" s="14">
        <f t="shared" ca="1" si="102"/>
        <v>28456.742999999999</v>
      </c>
      <c r="I6912" s="14">
        <f ca="1">IF(ROW()=2, Table1[[#This Row],[Netto loon]], INDIRECT(ADDRESS(ROW()-1,COLUMN(F:F))))</f>
        <v>48474.256999999998</v>
      </c>
      <c r="J6912" s="6">
        <f ca="1">IF(ROW()=2, 0, Table1[[#This Row],[Belastbaar loon]]-INDIRECT(ADDRESS(ROW()-1,COLUMN(A:A))))</f>
        <v>10</v>
      </c>
      <c r="K6912" s="6">
        <f ca="1">Table1[[#This Row],[Netto loon]]-Table1[[#This Row],[Netto vorige schijf]]</f>
        <v>4.4499999999970896</v>
      </c>
      <c r="L6912" s="2">
        <f ca="1">(Table1[[#This Row],[Bruto tov vorige schijf]]-Table1[[#This Row],[Netto tov vorige schijf]])/MAX(Table1[[#This Row],[Bruto tov vorige schijf]],1)</f>
        <v>0.55500000000029104</v>
      </c>
    </row>
    <row r="6913" spans="1:12" x14ac:dyDescent="0.25">
      <c r="A6913" s="14">
        <v>76951</v>
      </c>
      <c r="B6913" s="6">
        <f>LoonHeffing2020(Table1[[#This Row],[Belastbaar loon]])</f>
        <v>29767.023000000001</v>
      </c>
      <c r="C6913" s="6">
        <f>AlgemeneHeffingsKorting2020(Table1[[#This Row],[Belastbaar loon]])</f>
        <v>0</v>
      </c>
      <c r="D6913" s="14">
        <f>ArbeidsKorting2020(Table1[[#This Row],[Belastbaar loon]])</f>
        <v>1299.18</v>
      </c>
      <c r="E6913" s="14">
        <f>MAX(Table1[[#This Row],[Loonheffing]]-Table1[[#This Row],[Algemene Heffingskorting]]-Table1[[#This Row],[Arbeidskorting]],0)</f>
        <v>28467.843000000001</v>
      </c>
      <c r="F6913" s="6">
        <f>Table1[[#This Row],[Belastbaar loon]]-Table1[[#This Row],[Belasting]]</f>
        <v>48483.156999999999</v>
      </c>
      <c r="G6913" s="2">
        <f>(Table1[[#This Row],[Belastbaar loon]]-Table1[[#This Row],[Netto loon]])/Table1[[#This Row],[Belastbaar loon]]</f>
        <v>0.36994766799651729</v>
      </c>
      <c r="H6913" s="14">
        <f t="shared" ca="1" si="102"/>
        <v>28462.293000000001</v>
      </c>
      <c r="I6913" s="14">
        <f ca="1">IF(ROW()=2, Table1[[#This Row],[Netto loon]], INDIRECT(ADDRESS(ROW()-1,COLUMN(F:F))))</f>
        <v>48478.706999999995</v>
      </c>
      <c r="J6913" s="6">
        <f ca="1">IF(ROW()=2, 0, Table1[[#This Row],[Belastbaar loon]]-INDIRECT(ADDRESS(ROW()-1,COLUMN(A:A))))</f>
        <v>10</v>
      </c>
      <c r="K6913" s="6">
        <f ca="1">Table1[[#This Row],[Netto loon]]-Table1[[#This Row],[Netto vorige schijf]]</f>
        <v>4.4500000000043656</v>
      </c>
      <c r="L6913" s="2">
        <f ca="1">(Table1[[#This Row],[Bruto tov vorige schijf]]-Table1[[#This Row],[Netto tov vorige schijf]])/MAX(Table1[[#This Row],[Bruto tov vorige schijf]],1)</f>
        <v>0.5549999999995634</v>
      </c>
    </row>
    <row r="6914" spans="1:12" x14ac:dyDescent="0.25">
      <c r="A6914" s="14">
        <v>76961</v>
      </c>
      <c r="B6914" s="6">
        <f>LoonHeffing2020(Table1[[#This Row],[Belastbaar loon]])</f>
        <v>29771.972999999998</v>
      </c>
      <c r="C6914" s="6">
        <f>AlgemeneHeffingsKorting2020(Table1[[#This Row],[Belastbaar loon]])</f>
        <v>0</v>
      </c>
      <c r="D6914" s="14">
        <f>ArbeidsKorting2020(Table1[[#This Row],[Belastbaar loon]])</f>
        <v>1298.5800000000002</v>
      </c>
      <c r="E6914" s="14">
        <f>MAX(Table1[[#This Row],[Loonheffing]]-Table1[[#This Row],[Algemene Heffingskorting]]-Table1[[#This Row],[Arbeidskorting]],0)</f>
        <v>28473.392999999996</v>
      </c>
      <c r="F6914" s="6">
        <f>Table1[[#This Row],[Belastbaar loon]]-Table1[[#This Row],[Belasting]]</f>
        <v>48487.607000000004</v>
      </c>
      <c r="G6914" s="2">
        <f>(Table1[[#This Row],[Belastbaar loon]]-Table1[[#This Row],[Netto loon]])/Table1[[#This Row],[Belastbaar loon]]</f>
        <v>0.36997171294551784</v>
      </c>
      <c r="H6914" s="14">
        <f t="shared" ca="1" si="102"/>
        <v>28467.843000000001</v>
      </c>
      <c r="I6914" s="14">
        <f ca="1">IF(ROW()=2, Table1[[#This Row],[Netto loon]], INDIRECT(ADDRESS(ROW()-1,COLUMN(F:F))))</f>
        <v>48483.156999999999</v>
      </c>
      <c r="J6914" s="6">
        <f ca="1">IF(ROW()=2, 0, Table1[[#This Row],[Belastbaar loon]]-INDIRECT(ADDRESS(ROW()-1,COLUMN(A:A))))</f>
        <v>10</v>
      </c>
      <c r="K6914" s="6">
        <f ca="1">Table1[[#This Row],[Netto loon]]-Table1[[#This Row],[Netto vorige schijf]]</f>
        <v>4.4500000000043656</v>
      </c>
      <c r="L6914" s="2">
        <f ca="1">(Table1[[#This Row],[Bruto tov vorige schijf]]-Table1[[#This Row],[Netto tov vorige schijf]])/MAX(Table1[[#This Row],[Bruto tov vorige schijf]],1)</f>
        <v>0.5549999999995634</v>
      </c>
    </row>
    <row r="6915" spans="1:12" x14ac:dyDescent="0.25">
      <c r="A6915" s="14">
        <v>76971</v>
      </c>
      <c r="B6915" s="6">
        <f>LoonHeffing2020(Table1[[#This Row],[Belastbaar loon]])</f>
        <v>29776.922999999999</v>
      </c>
      <c r="C6915" s="6">
        <f>AlgemeneHeffingsKorting2020(Table1[[#This Row],[Belastbaar loon]])</f>
        <v>0</v>
      </c>
      <c r="D6915" s="14">
        <f>ArbeidsKorting2020(Table1[[#This Row],[Belastbaar loon]])</f>
        <v>1297.98</v>
      </c>
      <c r="E6915" s="14">
        <f>MAX(Table1[[#This Row],[Loonheffing]]-Table1[[#This Row],[Algemene Heffingskorting]]-Table1[[#This Row],[Arbeidskorting]],0)</f>
        <v>28478.942999999999</v>
      </c>
      <c r="F6915" s="6">
        <f>Table1[[#This Row],[Belastbaar loon]]-Table1[[#This Row],[Belasting]]</f>
        <v>48492.057000000001</v>
      </c>
      <c r="G6915" s="2">
        <f>(Table1[[#This Row],[Belastbaar loon]]-Table1[[#This Row],[Netto loon]])/Table1[[#This Row],[Belastbaar loon]]</f>
        <v>0.3699957516467241</v>
      </c>
      <c r="H6915" s="14">
        <f t="shared" ca="1" si="102"/>
        <v>28473.392999999996</v>
      </c>
      <c r="I6915" s="14">
        <f ca="1">IF(ROW()=2, Table1[[#This Row],[Netto loon]], INDIRECT(ADDRESS(ROW()-1,COLUMN(F:F))))</f>
        <v>48487.607000000004</v>
      </c>
      <c r="J6915" s="6">
        <f ca="1">IF(ROW()=2, 0, Table1[[#This Row],[Belastbaar loon]]-INDIRECT(ADDRESS(ROW()-1,COLUMN(A:A))))</f>
        <v>10</v>
      </c>
      <c r="K6915" s="6">
        <f ca="1">Table1[[#This Row],[Netto loon]]-Table1[[#This Row],[Netto vorige schijf]]</f>
        <v>4.4499999999970896</v>
      </c>
      <c r="L6915" s="2">
        <f ca="1">(Table1[[#This Row],[Bruto tov vorige schijf]]-Table1[[#This Row],[Netto tov vorige schijf]])/MAX(Table1[[#This Row],[Bruto tov vorige schijf]],1)</f>
        <v>0.55500000000029104</v>
      </c>
    </row>
    <row r="6916" spans="1:12" x14ac:dyDescent="0.25">
      <c r="A6916" s="14">
        <v>76981</v>
      </c>
      <c r="B6916" s="6">
        <f>LoonHeffing2020(Table1[[#This Row],[Belastbaar loon]])</f>
        <v>29781.873</v>
      </c>
      <c r="C6916" s="6">
        <f>AlgemeneHeffingsKorting2020(Table1[[#This Row],[Belastbaar loon]])</f>
        <v>0</v>
      </c>
      <c r="D6916" s="14">
        <f>ArbeidsKorting2020(Table1[[#This Row],[Belastbaar loon]])</f>
        <v>1297.3800000000001</v>
      </c>
      <c r="E6916" s="14">
        <f>MAX(Table1[[#This Row],[Loonheffing]]-Table1[[#This Row],[Algemene Heffingskorting]]-Table1[[#This Row],[Arbeidskorting]],0)</f>
        <v>28484.492999999999</v>
      </c>
      <c r="F6916" s="6">
        <f>Table1[[#This Row],[Belastbaar loon]]-Table1[[#This Row],[Belasting]]</f>
        <v>48496.506999999998</v>
      </c>
      <c r="G6916" s="2">
        <f>(Table1[[#This Row],[Belastbaar loon]]-Table1[[#This Row],[Netto loon]])/Table1[[#This Row],[Belastbaar loon]]</f>
        <v>0.3700197841025708</v>
      </c>
      <c r="H6916" s="14">
        <f t="shared" ca="1" si="102"/>
        <v>28478.942999999999</v>
      </c>
      <c r="I6916" s="14">
        <f ca="1">IF(ROW()=2, Table1[[#This Row],[Netto loon]], INDIRECT(ADDRESS(ROW()-1,COLUMN(F:F))))</f>
        <v>48492.057000000001</v>
      </c>
      <c r="J6916" s="6">
        <f ca="1">IF(ROW()=2, 0, Table1[[#This Row],[Belastbaar loon]]-INDIRECT(ADDRESS(ROW()-1,COLUMN(A:A))))</f>
        <v>10</v>
      </c>
      <c r="K6916" s="6">
        <f ca="1">Table1[[#This Row],[Netto loon]]-Table1[[#This Row],[Netto vorige schijf]]</f>
        <v>4.4499999999970896</v>
      </c>
      <c r="L6916" s="2">
        <f ca="1">(Table1[[#This Row],[Bruto tov vorige schijf]]-Table1[[#This Row],[Netto tov vorige schijf]])/MAX(Table1[[#This Row],[Bruto tov vorige schijf]],1)</f>
        <v>0.55500000000029104</v>
      </c>
    </row>
    <row r="6917" spans="1:12" x14ac:dyDescent="0.25">
      <c r="A6917" s="14">
        <v>76991</v>
      </c>
      <c r="B6917" s="6">
        <f>LoonHeffing2020(Table1[[#This Row],[Belastbaar loon]])</f>
        <v>29786.823</v>
      </c>
      <c r="C6917" s="6">
        <f>AlgemeneHeffingsKorting2020(Table1[[#This Row],[Belastbaar loon]])</f>
        <v>0</v>
      </c>
      <c r="D6917" s="14">
        <f>ArbeidsKorting2020(Table1[[#This Row],[Belastbaar loon]])</f>
        <v>1296.7800000000002</v>
      </c>
      <c r="E6917" s="14">
        <f>MAX(Table1[[#This Row],[Loonheffing]]-Table1[[#This Row],[Algemene Heffingskorting]]-Table1[[#This Row],[Arbeidskorting]],0)</f>
        <v>28490.043000000001</v>
      </c>
      <c r="F6917" s="6">
        <f>Table1[[#This Row],[Belastbaar loon]]-Table1[[#This Row],[Belasting]]</f>
        <v>48500.956999999995</v>
      </c>
      <c r="G6917" s="2">
        <f>(Table1[[#This Row],[Belastbaar loon]]-Table1[[#This Row],[Netto loon]])/Table1[[#This Row],[Belastbaar loon]]</f>
        <v>0.37004381031549149</v>
      </c>
      <c r="H6917" s="14">
        <f t="shared" ca="1" si="102"/>
        <v>28484.492999999999</v>
      </c>
      <c r="I6917" s="14">
        <f ca="1">IF(ROW()=2, Table1[[#This Row],[Netto loon]], INDIRECT(ADDRESS(ROW()-1,COLUMN(F:F))))</f>
        <v>48496.506999999998</v>
      </c>
      <c r="J6917" s="6">
        <f ca="1">IF(ROW()=2, 0, Table1[[#This Row],[Belastbaar loon]]-INDIRECT(ADDRESS(ROW()-1,COLUMN(A:A))))</f>
        <v>10</v>
      </c>
      <c r="K6917" s="6">
        <f ca="1">Table1[[#This Row],[Netto loon]]-Table1[[#This Row],[Netto vorige schijf]]</f>
        <v>4.4499999999970896</v>
      </c>
      <c r="L6917" s="2">
        <f ca="1">(Table1[[#This Row],[Bruto tov vorige schijf]]-Table1[[#This Row],[Netto tov vorige schijf]])/MAX(Table1[[#This Row],[Bruto tov vorige schijf]],1)</f>
        <v>0.55500000000029104</v>
      </c>
    </row>
    <row r="6918" spans="1:12" x14ac:dyDescent="0.25">
      <c r="A6918" s="14">
        <v>77001</v>
      </c>
      <c r="B6918" s="6">
        <f>LoonHeffing2020(Table1[[#This Row],[Belastbaar loon]])</f>
        <v>29791.773000000001</v>
      </c>
      <c r="C6918" s="6">
        <f>AlgemeneHeffingsKorting2020(Table1[[#This Row],[Belastbaar loon]])</f>
        <v>0</v>
      </c>
      <c r="D6918" s="14">
        <f>ArbeidsKorting2020(Table1[[#This Row],[Belastbaar loon]])</f>
        <v>1296.18</v>
      </c>
      <c r="E6918" s="14">
        <f>MAX(Table1[[#This Row],[Loonheffing]]-Table1[[#This Row],[Algemene Heffingskorting]]-Table1[[#This Row],[Arbeidskorting]],0)</f>
        <v>28495.593000000001</v>
      </c>
      <c r="F6918" s="6">
        <f>Table1[[#This Row],[Belastbaar loon]]-Table1[[#This Row],[Belasting]]</f>
        <v>48505.406999999999</v>
      </c>
      <c r="G6918" s="2">
        <f>(Table1[[#This Row],[Belastbaar loon]]-Table1[[#This Row],[Netto loon]])/Table1[[#This Row],[Belastbaar loon]]</f>
        <v>0.37006783028791834</v>
      </c>
      <c r="H6918" s="14">
        <f t="shared" ca="1" si="102"/>
        <v>28490.043000000001</v>
      </c>
      <c r="I6918" s="14">
        <f ca="1">IF(ROW()=2, Table1[[#This Row],[Netto loon]], INDIRECT(ADDRESS(ROW()-1,COLUMN(F:F))))</f>
        <v>48500.956999999995</v>
      </c>
      <c r="J6918" s="6">
        <f ca="1">IF(ROW()=2, 0, Table1[[#This Row],[Belastbaar loon]]-INDIRECT(ADDRESS(ROW()-1,COLUMN(A:A))))</f>
        <v>10</v>
      </c>
      <c r="K6918" s="6">
        <f ca="1">Table1[[#This Row],[Netto loon]]-Table1[[#This Row],[Netto vorige schijf]]</f>
        <v>4.4500000000043656</v>
      </c>
      <c r="L6918" s="2">
        <f ca="1">(Table1[[#This Row],[Bruto tov vorige schijf]]-Table1[[#This Row],[Netto tov vorige schijf]])/MAX(Table1[[#This Row],[Bruto tov vorige schijf]],1)</f>
        <v>0.5549999999995634</v>
      </c>
    </row>
    <row r="6919" spans="1:12" x14ac:dyDescent="0.25">
      <c r="A6919" s="14">
        <v>77011</v>
      </c>
      <c r="B6919" s="6">
        <f>LoonHeffing2020(Table1[[#This Row],[Belastbaar loon]])</f>
        <v>29796.722999999998</v>
      </c>
      <c r="C6919" s="6">
        <f>AlgemeneHeffingsKorting2020(Table1[[#This Row],[Belastbaar loon]])</f>
        <v>0</v>
      </c>
      <c r="D6919" s="14">
        <f>ArbeidsKorting2020(Table1[[#This Row],[Belastbaar loon]])</f>
        <v>1295.5800000000002</v>
      </c>
      <c r="E6919" s="14">
        <f>MAX(Table1[[#This Row],[Loonheffing]]-Table1[[#This Row],[Algemene Heffingskorting]]-Table1[[#This Row],[Arbeidskorting]],0)</f>
        <v>28501.142999999996</v>
      </c>
      <c r="F6919" s="6">
        <f>Table1[[#This Row],[Belastbaar loon]]-Table1[[#This Row],[Belasting]]</f>
        <v>48509.857000000004</v>
      </c>
      <c r="G6919" s="2">
        <f>(Table1[[#This Row],[Belastbaar loon]]-Table1[[#This Row],[Netto loon]])/Table1[[#This Row],[Belastbaar loon]]</f>
        <v>0.37009184402228246</v>
      </c>
      <c r="H6919" s="14">
        <f t="shared" ca="1" si="102"/>
        <v>28495.593000000001</v>
      </c>
      <c r="I6919" s="14">
        <f ca="1">IF(ROW()=2, Table1[[#This Row],[Netto loon]], INDIRECT(ADDRESS(ROW()-1,COLUMN(F:F))))</f>
        <v>48505.406999999999</v>
      </c>
      <c r="J6919" s="6">
        <f ca="1">IF(ROW()=2, 0, Table1[[#This Row],[Belastbaar loon]]-INDIRECT(ADDRESS(ROW()-1,COLUMN(A:A))))</f>
        <v>10</v>
      </c>
      <c r="K6919" s="6">
        <f ca="1">Table1[[#This Row],[Netto loon]]-Table1[[#This Row],[Netto vorige schijf]]</f>
        <v>4.4500000000043656</v>
      </c>
      <c r="L6919" s="2">
        <f ca="1">(Table1[[#This Row],[Bruto tov vorige schijf]]-Table1[[#This Row],[Netto tov vorige schijf]])/MAX(Table1[[#This Row],[Bruto tov vorige schijf]],1)</f>
        <v>0.5549999999995634</v>
      </c>
    </row>
    <row r="6920" spans="1:12" x14ac:dyDescent="0.25">
      <c r="A6920" s="14">
        <v>77021</v>
      </c>
      <c r="B6920" s="6">
        <f>LoonHeffing2020(Table1[[#This Row],[Belastbaar loon]])</f>
        <v>29801.672999999999</v>
      </c>
      <c r="C6920" s="6">
        <f>AlgemeneHeffingsKorting2020(Table1[[#This Row],[Belastbaar loon]])</f>
        <v>0</v>
      </c>
      <c r="D6920" s="14">
        <f>ArbeidsKorting2020(Table1[[#This Row],[Belastbaar loon]])</f>
        <v>1294.98</v>
      </c>
      <c r="E6920" s="14">
        <f>MAX(Table1[[#This Row],[Loonheffing]]-Table1[[#This Row],[Algemene Heffingskorting]]-Table1[[#This Row],[Arbeidskorting]],0)</f>
        <v>28506.692999999999</v>
      </c>
      <c r="F6920" s="6">
        <f>Table1[[#This Row],[Belastbaar loon]]-Table1[[#This Row],[Belasting]]</f>
        <v>48514.307000000001</v>
      </c>
      <c r="G6920" s="2">
        <f>(Table1[[#This Row],[Belastbaar loon]]-Table1[[#This Row],[Netto loon]])/Table1[[#This Row],[Belastbaar loon]]</f>
        <v>0.37011585152101373</v>
      </c>
      <c r="H6920" s="14">
        <f t="shared" ca="1" si="102"/>
        <v>28501.142999999996</v>
      </c>
      <c r="I6920" s="14">
        <f ca="1">IF(ROW()=2, Table1[[#This Row],[Netto loon]], INDIRECT(ADDRESS(ROW()-1,COLUMN(F:F))))</f>
        <v>48509.857000000004</v>
      </c>
      <c r="J6920" s="6">
        <f ca="1">IF(ROW()=2, 0, Table1[[#This Row],[Belastbaar loon]]-INDIRECT(ADDRESS(ROW()-1,COLUMN(A:A))))</f>
        <v>10</v>
      </c>
      <c r="K6920" s="6">
        <f ca="1">Table1[[#This Row],[Netto loon]]-Table1[[#This Row],[Netto vorige schijf]]</f>
        <v>4.4499999999970896</v>
      </c>
      <c r="L6920" s="2">
        <f ca="1">(Table1[[#This Row],[Bruto tov vorige schijf]]-Table1[[#This Row],[Netto tov vorige schijf]])/MAX(Table1[[#This Row],[Bruto tov vorige schijf]],1)</f>
        <v>0.55500000000029104</v>
      </c>
    </row>
    <row r="6921" spans="1:12" x14ac:dyDescent="0.25">
      <c r="A6921" s="14">
        <v>77031</v>
      </c>
      <c r="B6921" s="6">
        <f>LoonHeffing2020(Table1[[#This Row],[Belastbaar loon]])</f>
        <v>29806.623</v>
      </c>
      <c r="C6921" s="6">
        <f>AlgemeneHeffingsKorting2020(Table1[[#This Row],[Belastbaar loon]])</f>
        <v>0</v>
      </c>
      <c r="D6921" s="14">
        <f>ArbeidsKorting2020(Table1[[#This Row],[Belastbaar loon]])</f>
        <v>1294.3800000000001</v>
      </c>
      <c r="E6921" s="14">
        <f>MAX(Table1[[#This Row],[Loonheffing]]-Table1[[#This Row],[Algemene Heffingskorting]]-Table1[[#This Row],[Arbeidskorting]],0)</f>
        <v>28512.242999999999</v>
      </c>
      <c r="F6921" s="6">
        <f>Table1[[#This Row],[Belastbaar loon]]-Table1[[#This Row],[Belasting]]</f>
        <v>48518.756999999998</v>
      </c>
      <c r="G6921" s="2">
        <f>(Table1[[#This Row],[Belastbaar loon]]-Table1[[#This Row],[Netto loon]])/Table1[[#This Row],[Belastbaar loon]]</f>
        <v>0.37013985278654049</v>
      </c>
      <c r="H6921" s="14">
        <f t="shared" ca="1" si="102"/>
        <v>28506.692999999999</v>
      </c>
      <c r="I6921" s="14">
        <f ca="1">IF(ROW()=2, Table1[[#This Row],[Netto loon]], INDIRECT(ADDRESS(ROW()-1,COLUMN(F:F))))</f>
        <v>48514.307000000001</v>
      </c>
      <c r="J6921" s="6">
        <f ca="1">IF(ROW()=2, 0, Table1[[#This Row],[Belastbaar loon]]-INDIRECT(ADDRESS(ROW()-1,COLUMN(A:A))))</f>
        <v>10</v>
      </c>
      <c r="K6921" s="6">
        <f ca="1">Table1[[#This Row],[Netto loon]]-Table1[[#This Row],[Netto vorige schijf]]</f>
        <v>4.4499999999970896</v>
      </c>
      <c r="L6921" s="2">
        <f ca="1">(Table1[[#This Row],[Bruto tov vorige schijf]]-Table1[[#This Row],[Netto tov vorige schijf]])/MAX(Table1[[#This Row],[Bruto tov vorige schijf]],1)</f>
        <v>0.55500000000029104</v>
      </c>
    </row>
    <row r="6922" spans="1:12" x14ac:dyDescent="0.25">
      <c r="A6922" s="14">
        <v>77041</v>
      </c>
      <c r="B6922" s="6">
        <f>LoonHeffing2020(Table1[[#This Row],[Belastbaar loon]])</f>
        <v>29811.573</v>
      </c>
      <c r="C6922" s="6">
        <f>AlgemeneHeffingsKorting2020(Table1[[#This Row],[Belastbaar loon]])</f>
        <v>0</v>
      </c>
      <c r="D6922" s="14">
        <f>ArbeidsKorting2020(Table1[[#This Row],[Belastbaar loon]])</f>
        <v>1293.7800000000002</v>
      </c>
      <c r="E6922" s="14">
        <f>MAX(Table1[[#This Row],[Loonheffing]]-Table1[[#This Row],[Algemene Heffingskorting]]-Table1[[#This Row],[Arbeidskorting]],0)</f>
        <v>28517.793000000001</v>
      </c>
      <c r="F6922" s="6">
        <f>Table1[[#This Row],[Belastbaar loon]]-Table1[[#This Row],[Belasting]]</f>
        <v>48523.206999999995</v>
      </c>
      <c r="G6922" s="2">
        <f>(Table1[[#This Row],[Belastbaar loon]]-Table1[[#This Row],[Netto loon]])/Table1[[#This Row],[Belastbaar loon]]</f>
        <v>0.37016384782129003</v>
      </c>
      <c r="H6922" s="14">
        <f t="shared" ca="1" si="102"/>
        <v>28512.242999999999</v>
      </c>
      <c r="I6922" s="14">
        <f ca="1">IF(ROW()=2, Table1[[#This Row],[Netto loon]], INDIRECT(ADDRESS(ROW()-1,COLUMN(F:F))))</f>
        <v>48518.756999999998</v>
      </c>
      <c r="J6922" s="6">
        <f ca="1">IF(ROW()=2, 0, Table1[[#This Row],[Belastbaar loon]]-INDIRECT(ADDRESS(ROW()-1,COLUMN(A:A))))</f>
        <v>10</v>
      </c>
      <c r="K6922" s="6">
        <f ca="1">Table1[[#This Row],[Netto loon]]-Table1[[#This Row],[Netto vorige schijf]]</f>
        <v>4.4499999999970896</v>
      </c>
      <c r="L6922" s="2">
        <f ca="1">(Table1[[#This Row],[Bruto tov vorige schijf]]-Table1[[#This Row],[Netto tov vorige schijf]])/MAX(Table1[[#This Row],[Bruto tov vorige schijf]],1)</f>
        <v>0.55500000000029104</v>
      </c>
    </row>
    <row r="6923" spans="1:12" x14ac:dyDescent="0.25">
      <c r="A6923" s="14">
        <v>77051</v>
      </c>
      <c r="B6923" s="6">
        <f>LoonHeffing2020(Table1[[#This Row],[Belastbaar loon]])</f>
        <v>29816.523000000001</v>
      </c>
      <c r="C6923" s="6">
        <f>AlgemeneHeffingsKorting2020(Table1[[#This Row],[Belastbaar loon]])</f>
        <v>0</v>
      </c>
      <c r="D6923" s="14">
        <f>ArbeidsKorting2020(Table1[[#This Row],[Belastbaar loon]])</f>
        <v>1293.18</v>
      </c>
      <c r="E6923" s="14">
        <f>MAX(Table1[[#This Row],[Loonheffing]]-Table1[[#This Row],[Algemene Heffingskorting]]-Table1[[#This Row],[Arbeidskorting]],0)</f>
        <v>28523.343000000001</v>
      </c>
      <c r="F6923" s="6">
        <f>Table1[[#This Row],[Belastbaar loon]]-Table1[[#This Row],[Belasting]]</f>
        <v>48527.656999999999</v>
      </c>
      <c r="G6923" s="2">
        <f>(Table1[[#This Row],[Belastbaar loon]]-Table1[[#This Row],[Netto loon]])/Table1[[#This Row],[Belastbaar loon]]</f>
        <v>0.37018783662768817</v>
      </c>
      <c r="H6923" s="14">
        <f t="shared" ca="1" si="102"/>
        <v>28517.793000000001</v>
      </c>
      <c r="I6923" s="14">
        <f ca="1">IF(ROW()=2, Table1[[#This Row],[Netto loon]], INDIRECT(ADDRESS(ROW()-1,COLUMN(F:F))))</f>
        <v>48523.206999999995</v>
      </c>
      <c r="J6923" s="6">
        <f ca="1">IF(ROW()=2, 0, Table1[[#This Row],[Belastbaar loon]]-INDIRECT(ADDRESS(ROW()-1,COLUMN(A:A))))</f>
        <v>10</v>
      </c>
      <c r="K6923" s="6">
        <f ca="1">Table1[[#This Row],[Netto loon]]-Table1[[#This Row],[Netto vorige schijf]]</f>
        <v>4.4500000000043656</v>
      </c>
      <c r="L6923" s="2">
        <f ca="1">(Table1[[#This Row],[Bruto tov vorige schijf]]-Table1[[#This Row],[Netto tov vorige schijf]])/MAX(Table1[[#This Row],[Bruto tov vorige schijf]],1)</f>
        <v>0.5549999999995634</v>
      </c>
    </row>
    <row r="6924" spans="1:12" x14ac:dyDescent="0.25">
      <c r="A6924" s="14">
        <v>77061</v>
      </c>
      <c r="B6924" s="6">
        <f>LoonHeffing2020(Table1[[#This Row],[Belastbaar loon]])</f>
        <v>29821.472999999998</v>
      </c>
      <c r="C6924" s="6">
        <f>AlgemeneHeffingsKorting2020(Table1[[#This Row],[Belastbaar loon]])</f>
        <v>0</v>
      </c>
      <c r="D6924" s="14">
        <f>ArbeidsKorting2020(Table1[[#This Row],[Belastbaar loon]])</f>
        <v>1292.5800000000002</v>
      </c>
      <c r="E6924" s="14">
        <f>MAX(Table1[[#This Row],[Loonheffing]]-Table1[[#This Row],[Algemene Heffingskorting]]-Table1[[#This Row],[Arbeidskorting]],0)</f>
        <v>28528.892999999996</v>
      </c>
      <c r="F6924" s="6">
        <f>Table1[[#This Row],[Belastbaar loon]]-Table1[[#This Row],[Belasting]]</f>
        <v>48532.107000000004</v>
      </c>
      <c r="G6924" s="2">
        <f>(Table1[[#This Row],[Belastbaar loon]]-Table1[[#This Row],[Netto loon]])/Table1[[#This Row],[Belastbaar loon]]</f>
        <v>0.37021181920815971</v>
      </c>
      <c r="H6924" s="14">
        <f t="shared" ca="1" si="102"/>
        <v>28523.343000000001</v>
      </c>
      <c r="I6924" s="14">
        <f ca="1">IF(ROW()=2, Table1[[#This Row],[Netto loon]], INDIRECT(ADDRESS(ROW()-1,COLUMN(F:F))))</f>
        <v>48527.656999999999</v>
      </c>
      <c r="J6924" s="6">
        <f ca="1">IF(ROW()=2, 0, Table1[[#This Row],[Belastbaar loon]]-INDIRECT(ADDRESS(ROW()-1,COLUMN(A:A))))</f>
        <v>10</v>
      </c>
      <c r="K6924" s="6">
        <f ca="1">Table1[[#This Row],[Netto loon]]-Table1[[#This Row],[Netto vorige schijf]]</f>
        <v>4.4500000000043656</v>
      </c>
      <c r="L6924" s="2">
        <f ca="1">(Table1[[#This Row],[Bruto tov vorige schijf]]-Table1[[#This Row],[Netto tov vorige schijf]])/MAX(Table1[[#This Row],[Bruto tov vorige schijf]],1)</f>
        <v>0.5549999999995634</v>
      </c>
    </row>
    <row r="6925" spans="1:12" x14ac:dyDescent="0.25">
      <c r="A6925" s="14">
        <v>77071</v>
      </c>
      <c r="B6925" s="6">
        <f>LoonHeffing2020(Table1[[#This Row],[Belastbaar loon]])</f>
        <v>29826.422999999999</v>
      </c>
      <c r="C6925" s="6">
        <f>AlgemeneHeffingsKorting2020(Table1[[#This Row],[Belastbaar loon]])</f>
        <v>0</v>
      </c>
      <c r="D6925" s="14">
        <f>ArbeidsKorting2020(Table1[[#This Row],[Belastbaar loon]])</f>
        <v>1291.98</v>
      </c>
      <c r="E6925" s="14">
        <f>MAX(Table1[[#This Row],[Loonheffing]]-Table1[[#This Row],[Algemene Heffingskorting]]-Table1[[#This Row],[Arbeidskorting]],0)</f>
        <v>28534.442999999999</v>
      </c>
      <c r="F6925" s="6">
        <f>Table1[[#This Row],[Belastbaar loon]]-Table1[[#This Row],[Belasting]]</f>
        <v>48536.557000000001</v>
      </c>
      <c r="G6925" s="2">
        <f>(Table1[[#This Row],[Belastbaar loon]]-Table1[[#This Row],[Netto loon]])/Table1[[#This Row],[Belastbaar loon]]</f>
        <v>0.37023579556512826</v>
      </c>
      <c r="H6925" s="14">
        <f t="shared" ca="1" si="102"/>
        <v>28528.892999999996</v>
      </c>
      <c r="I6925" s="14">
        <f ca="1">IF(ROW()=2, Table1[[#This Row],[Netto loon]], INDIRECT(ADDRESS(ROW()-1,COLUMN(F:F))))</f>
        <v>48532.107000000004</v>
      </c>
      <c r="J6925" s="6">
        <f ca="1">IF(ROW()=2, 0, Table1[[#This Row],[Belastbaar loon]]-INDIRECT(ADDRESS(ROW()-1,COLUMN(A:A))))</f>
        <v>10</v>
      </c>
      <c r="K6925" s="6">
        <f ca="1">Table1[[#This Row],[Netto loon]]-Table1[[#This Row],[Netto vorige schijf]]</f>
        <v>4.4499999999970896</v>
      </c>
      <c r="L6925" s="2">
        <f ca="1">(Table1[[#This Row],[Bruto tov vorige schijf]]-Table1[[#This Row],[Netto tov vorige schijf]])/MAX(Table1[[#This Row],[Bruto tov vorige schijf]],1)</f>
        <v>0.55500000000029104</v>
      </c>
    </row>
    <row r="6926" spans="1:12" x14ac:dyDescent="0.25">
      <c r="A6926" s="14">
        <v>77081</v>
      </c>
      <c r="B6926" s="6">
        <f>LoonHeffing2020(Table1[[#This Row],[Belastbaar loon]])</f>
        <v>29831.373</v>
      </c>
      <c r="C6926" s="6">
        <f>AlgemeneHeffingsKorting2020(Table1[[#This Row],[Belastbaar loon]])</f>
        <v>0</v>
      </c>
      <c r="D6926" s="14">
        <f>ArbeidsKorting2020(Table1[[#This Row],[Belastbaar loon]])</f>
        <v>1291.3800000000001</v>
      </c>
      <c r="E6926" s="14">
        <f>MAX(Table1[[#This Row],[Loonheffing]]-Table1[[#This Row],[Algemene Heffingskorting]]-Table1[[#This Row],[Arbeidskorting]],0)</f>
        <v>28539.992999999999</v>
      </c>
      <c r="F6926" s="6">
        <f>Table1[[#This Row],[Belastbaar loon]]-Table1[[#This Row],[Belasting]]</f>
        <v>48541.006999999998</v>
      </c>
      <c r="G6926" s="2">
        <f>(Table1[[#This Row],[Belastbaar loon]]-Table1[[#This Row],[Netto loon]])/Table1[[#This Row],[Belastbaar loon]]</f>
        <v>0.37025976570101582</v>
      </c>
      <c r="H6926" s="14">
        <f t="shared" ca="1" si="102"/>
        <v>28534.442999999999</v>
      </c>
      <c r="I6926" s="14">
        <f ca="1">IF(ROW()=2, Table1[[#This Row],[Netto loon]], INDIRECT(ADDRESS(ROW()-1,COLUMN(F:F))))</f>
        <v>48536.557000000001</v>
      </c>
      <c r="J6926" s="6">
        <f ca="1">IF(ROW()=2, 0, Table1[[#This Row],[Belastbaar loon]]-INDIRECT(ADDRESS(ROW()-1,COLUMN(A:A))))</f>
        <v>10</v>
      </c>
      <c r="K6926" s="6">
        <f ca="1">Table1[[#This Row],[Netto loon]]-Table1[[#This Row],[Netto vorige schijf]]</f>
        <v>4.4499999999970896</v>
      </c>
      <c r="L6926" s="2">
        <f ca="1">(Table1[[#This Row],[Bruto tov vorige schijf]]-Table1[[#This Row],[Netto tov vorige schijf]])/MAX(Table1[[#This Row],[Bruto tov vorige schijf]],1)</f>
        <v>0.55500000000029104</v>
      </c>
    </row>
    <row r="6927" spans="1:12" x14ac:dyDescent="0.25">
      <c r="A6927" s="14">
        <v>77091</v>
      </c>
      <c r="B6927" s="6">
        <f>LoonHeffing2020(Table1[[#This Row],[Belastbaar loon]])</f>
        <v>29836.323</v>
      </c>
      <c r="C6927" s="6">
        <f>AlgemeneHeffingsKorting2020(Table1[[#This Row],[Belastbaar loon]])</f>
        <v>0</v>
      </c>
      <c r="D6927" s="14">
        <f>ArbeidsKorting2020(Table1[[#This Row],[Belastbaar loon]])</f>
        <v>1290.7800000000002</v>
      </c>
      <c r="E6927" s="14">
        <f>MAX(Table1[[#This Row],[Loonheffing]]-Table1[[#This Row],[Algemene Heffingskorting]]-Table1[[#This Row],[Arbeidskorting]],0)</f>
        <v>28545.543000000001</v>
      </c>
      <c r="F6927" s="6">
        <f>Table1[[#This Row],[Belastbaar loon]]-Table1[[#This Row],[Belasting]]</f>
        <v>48545.456999999995</v>
      </c>
      <c r="G6927" s="2">
        <f>(Table1[[#This Row],[Belastbaar loon]]-Table1[[#This Row],[Netto loon]])/Table1[[#This Row],[Belastbaar loon]]</f>
        <v>0.37028372961824346</v>
      </c>
      <c r="H6927" s="14">
        <f t="shared" ca="1" si="102"/>
        <v>28539.992999999999</v>
      </c>
      <c r="I6927" s="14">
        <f ca="1">IF(ROW()=2, Table1[[#This Row],[Netto loon]], INDIRECT(ADDRESS(ROW()-1,COLUMN(F:F))))</f>
        <v>48541.006999999998</v>
      </c>
      <c r="J6927" s="6">
        <f ca="1">IF(ROW()=2, 0, Table1[[#This Row],[Belastbaar loon]]-INDIRECT(ADDRESS(ROW()-1,COLUMN(A:A))))</f>
        <v>10</v>
      </c>
      <c r="K6927" s="6">
        <f ca="1">Table1[[#This Row],[Netto loon]]-Table1[[#This Row],[Netto vorige schijf]]</f>
        <v>4.4499999999970896</v>
      </c>
      <c r="L6927" s="2">
        <f ca="1">(Table1[[#This Row],[Bruto tov vorige schijf]]-Table1[[#This Row],[Netto tov vorige schijf]])/MAX(Table1[[#This Row],[Bruto tov vorige schijf]],1)</f>
        <v>0.55500000000029104</v>
      </c>
    </row>
    <row r="6928" spans="1:12" x14ac:dyDescent="0.25">
      <c r="A6928" s="14">
        <v>77101</v>
      </c>
      <c r="B6928" s="6">
        <f>LoonHeffing2020(Table1[[#This Row],[Belastbaar loon]])</f>
        <v>29841.273000000001</v>
      </c>
      <c r="C6928" s="6">
        <f>AlgemeneHeffingsKorting2020(Table1[[#This Row],[Belastbaar loon]])</f>
        <v>0</v>
      </c>
      <c r="D6928" s="14">
        <f>ArbeidsKorting2020(Table1[[#This Row],[Belastbaar loon]])</f>
        <v>1290.18</v>
      </c>
      <c r="E6928" s="14">
        <f>MAX(Table1[[#This Row],[Loonheffing]]-Table1[[#This Row],[Algemene Heffingskorting]]-Table1[[#This Row],[Arbeidskorting]],0)</f>
        <v>28551.093000000001</v>
      </c>
      <c r="F6928" s="6">
        <f>Table1[[#This Row],[Belastbaar loon]]-Table1[[#This Row],[Belasting]]</f>
        <v>48549.906999999999</v>
      </c>
      <c r="G6928" s="2">
        <f>(Table1[[#This Row],[Belastbaar loon]]-Table1[[#This Row],[Netto loon]])/Table1[[#This Row],[Belastbaar loon]]</f>
        <v>0.37030768731923064</v>
      </c>
      <c r="H6928" s="14">
        <f t="shared" ca="1" si="102"/>
        <v>28545.543000000001</v>
      </c>
      <c r="I6928" s="14">
        <f ca="1">IF(ROW()=2, Table1[[#This Row],[Netto loon]], INDIRECT(ADDRESS(ROW()-1,COLUMN(F:F))))</f>
        <v>48545.456999999995</v>
      </c>
      <c r="J6928" s="6">
        <f ca="1">IF(ROW()=2, 0, Table1[[#This Row],[Belastbaar loon]]-INDIRECT(ADDRESS(ROW()-1,COLUMN(A:A))))</f>
        <v>10</v>
      </c>
      <c r="K6928" s="6">
        <f ca="1">Table1[[#This Row],[Netto loon]]-Table1[[#This Row],[Netto vorige schijf]]</f>
        <v>4.4500000000043656</v>
      </c>
      <c r="L6928" s="2">
        <f ca="1">(Table1[[#This Row],[Bruto tov vorige schijf]]-Table1[[#This Row],[Netto tov vorige schijf]])/MAX(Table1[[#This Row],[Bruto tov vorige schijf]],1)</f>
        <v>0.5549999999995634</v>
      </c>
    </row>
    <row r="6929" spans="1:12" x14ac:dyDescent="0.25">
      <c r="A6929" s="14">
        <v>77111</v>
      </c>
      <c r="B6929" s="6">
        <f>LoonHeffing2020(Table1[[#This Row],[Belastbaar loon]])</f>
        <v>29846.222999999998</v>
      </c>
      <c r="C6929" s="6">
        <f>AlgemeneHeffingsKorting2020(Table1[[#This Row],[Belastbaar loon]])</f>
        <v>0</v>
      </c>
      <c r="D6929" s="14">
        <f>ArbeidsKorting2020(Table1[[#This Row],[Belastbaar loon]])</f>
        <v>1289.5800000000002</v>
      </c>
      <c r="E6929" s="14">
        <f>MAX(Table1[[#This Row],[Loonheffing]]-Table1[[#This Row],[Algemene Heffingskorting]]-Table1[[#This Row],[Arbeidskorting]],0)</f>
        <v>28556.642999999996</v>
      </c>
      <c r="F6929" s="6">
        <f>Table1[[#This Row],[Belastbaar loon]]-Table1[[#This Row],[Belasting]]</f>
        <v>48554.357000000004</v>
      </c>
      <c r="G6929" s="2">
        <f>(Table1[[#This Row],[Belastbaar loon]]-Table1[[#This Row],[Netto loon]])/Table1[[#This Row],[Belastbaar loon]]</f>
        <v>0.37033163880639591</v>
      </c>
      <c r="H6929" s="14">
        <f t="shared" ca="1" si="102"/>
        <v>28551.093000000001</v>
      </c>
      <c r="I6929" s="14">
        <f ca="1">IF(ROW()=2, Table1[[#This Row],[Netto loon]], INDIRECT(ADDRESS(ROW()-1,COLUMN(F:F))))</f>
        <v>48549.906999999999</v>
      </c>
      <c r="J6929" s="6">
        <f ca="1">IF(ROW()=2, 0, Table1[[#This Row],[Belastbaar loon]]-INDIRECT(ADDRESS(ROW()-1,COLUMN(A:A))))</f>
        <v>10</v>
      </c>
      <c r="K6929" s="6">
        <f ca="1">Table1[[#This Row],[Netto loon]]-Table1[[#This Row],[Netto vorige schijf]]</f>
        <v>4.4500000000043656</v>
      </c>
      <c r="L6929" s="2">
        <f ca="1">(Table1[[#This Row],[Bruto tov vorige schijf]]-Table1[[#This Row],[Netto tov vorige schijf]])/MAX(Table1[[#This Row],[Bruto tov vorige schijf]],1)</f>
        <v>0.5549999999995634</v>
      </c>
    </row>
    <row r="6930" spans="1:12" x14ac:dyDescent="0.25">
      <c r="A6930" s="14">
        <v>77121</v>
      </c>
      <c r="B6930" s="6">
        <f>LoonHeffing2020(Table1[[#This Row],[Belastbaar loon]])</f>
        <v>29851.172999999999</v>
      </c>
      <c r="C6930" s="6">
        <f>AlgemeneHeffingsKorting2020(Table1[[#This Row],[Belastbaar loon]])</f>
        <v>0</v>
      </c>
      <c r="D6930" s="14">
        <f>ArbeidsKorting2020(Table1[[#This Row],[Belastbaar loon]])</f>
        <v>1288.98</v>
      </c>
      <c r="E6930" s="14">
        <f>MAX(Table1[[#This Row],[Loonheffing]]-Table1[[#This Row],[Algemene Heffingskorting]]-Table1[[#This Row],[Arbeidskorting]],0)</f>
        <v>28562.192999999999</v>
      </c>
      <c r="F6930" s="6">
        <f>Table1[[#This Row],[Belastbaar loon]]-Table1[[#This Row],[Belasting]]</f>
        <v>48558.807000000001</v>
      </c>
      <c r="G6930" s="2">
        <f>(Table1[[#This Row],[Belastbaar loon]]-Table1[[#This Row],[Netto loon]])/Table1[[#This Row],[Belastbaar loon]]</f>
        <v>0.37035558408215657</v>
      </c>
      <c r="H6930" s="14">
        <f t="shared" ca="1" si="102"/>
        <v>28556.642999999996</v>
      </c>
      <c r="I6930" s="14">
        <f ca="1">IF(ROW()=2, Table1[[#This Row],[Netto loon]], INDIRECT(ADDRESS(ROW()-1,COLUMN(F:F))))</f>
        <v>48554.357000000004</v>
      </c>
      <c r="J6930" s="6">
        <f ca="1">IF(ROW()=2, 0, Table1[[#This Row],[Belastbaar loon]]-INDIRECT(ADDRESS(ROW()-1,COLUMN(A:A))))</f>
        <v>10</v>
      </c>
      <c r="K6930" s="6">
        <f ca="1">Table1[[#This Row],[Netto loon]]-Table1[[#This Row],[Netto vorige schijf]]</f>
        <v>4.4499999999970896</v>
      </c>
      <c r="L6930" s="2">
        <f ca="1">(Table1[[#This Row],[Bruto tov vorige schijf]]-Table1[[#This Row],[Netto tov vorige schijf]])/MAX(Table1[[#This Row],[Bruto tov vorige schijf]],1)</f>
        <v>0.55500000000029104</v>
      </c>
    </row>
    <row r="6931" spans="1:12" x14ac:dyDescent="0.25">
      <c r="A6931" s="14">
        <v>77131</v>
      </c>
      <c r="B6931" s="6">
        <f>LoonHeffing2020(Table1[[#This Row],[Belastbaar loon]])</f>
        <v>29856.123</v>
      </c>
      <c r="C6931" s="6">
        <f>AlgemeneHeffingsKorting2020(Table1[[#This Row],[Belastbaar loon]])</f>
        <v>0</v>
      </c>
      <c r="D6931" s="14">
        <f>ArbeidsKorting2020(Table1[[#This Row],[Belastbaar loon]])</f>
        <v>1288.3800000000001</v>
      </c>
      <c r="E6931" s="14">
        <f>MAX(Table1[[#This Row],[Loonheffing]]-Table1[[#This Row],[Algemene Heffingskorting]]-Table1[[#This Row],[Arbeidskorting]],0)</f>
        <v>28567.742999999999</v>
      </c>
      <c r="F6931" s="6">
        <f>Table1[[#This Row],[Belastbaar loon]]-Table1[[#This Row],[Belasting]]</f>
        <v>48563.256999999998</v>
      </c>
      <c r="G6931" s="2">
        <f>(Table1[[#This Row],[Belastbaar loon]]-Table1[[#This Row],[Netto loon]])/Table1[[#This Row],[Belastbaar loon]]</f>
        <v>0.37037952314892847</v>
      </c>
      <c r="H6931" s="14">
        <f t="shared" ca="1" si="102"/>
        <v>28562.192999999999</v>
      </c>
      <c r="I6931" s="14">
        <f ca="1">IF(ROW()=2, Table1[[#This Row],[Netto loon]], INDIRECT(ADDRESS(ROW()-1,COLUMN(F:F))))</f>
        <v>48558.807000000001</v>
      </c>
      <c r="J6931" s="6">
        <f ca="1">IF(ROW()=2, 0, Table1[[#This Row],[Belastbaar loon]]-INDIRECT(ADDRESS(ROW()-1,COLUMN(A:A))))</f>
        <v>10</v>
      </c>
      <c r="K6931" s="6">
        <f ca="1">Table1[[#This Row],[Netto loon]]-Table1[[#This Row],[Netto vorige schijf]]</f>
        <v>4.4499999999970896</v>
      </c>
      <c r="L6931" s="2">
        <f ca="1">(Table1[[#This Row],[Bruto tov vorige schijf]]-Table1[[#This Row],[Netto tov vorige schijf]])/MAX(Table1[[#This Row],[Bruto tov vorige schijf]],1)</f>
        <v>0.55500000000029104</v>
      </c>
    </row>
    <row r="6932" spans="1:12" x14ac:dyDescent="0.25">
      <c r="A6932" s="14">
        <v>77141</v>
      </c>
      <c r="B6932" s="6">
        <f>LoonHeffing2020(Table1[[#This Row],[Belastbaar loon]])</f>
        <v>29861.073</v>
      </c>
      <c r="C6932" s="6">
        <f>AlgemeneHeffingsKorting2020(Table1[[#This Row],[Belastbaar loon]])</f>
        <v>0</v>
      </c>
      <c r="D6932" s="14">
        <f>ArbeidsKorting2020(Table1[[#This Row],[Belastbaar loon]])</f>
        <v>1287.7800000000002</v>
      </c>
      <c r="E6932" s="14">
        <f>MAX(Table1[[#This Row],[Loonheffing]]-Table1[[#This Row],[Algemene Heffingskorting]]-Table1[[#This Row],[Arbeidskorting]],0)</f>
        <v>28573.293000000001</v>
      </c>
      <c r="F6932" s="6">
        <f>Table1[[#This Row],[Belastbaar loon]]-Table1[[#This Row],[Belasting]]</f>
        <v>48567.706999999995</v>
      </c>
      <c r="G6932" s="2">
        <f>(Table1[[#This Row],[Belastbaar loon]]-Table1[[#This Row],[Netto loon]])/Table1[[#This Row],[Belastbaar loon]]</f>
        <v>0.37040345600912622</v>
      </c>
      <c r="H6932" s="14">
        <f t="shared" ca="1" si="102"/>
        <v>28567.742999999999</v>
      </c>
      <c r="I6932" s="14">
        <f ca="1">IF(ROW()=2, Table1[[#This Row],[Netto loon]], INDIRECT(ADDRESS(ROW()-1,COLUMN(F:F))))</f>
        <v>48563.256999999998</v>
      </c>
      <c r="J6932" s="6">
        <f ca="1">IF(ROW()=2, 0, Table1[[#This Row],[Belastbaar loon]]-INDIRECT(ADDRESS(ROW()-1,COLUMN(A:A))))</f>
        <v>10</v>
      </c>
      <c r="K6932" s="6">
        <f ca="1">Table1[[#This Row],[Netto loon]]-Table1[[#This Row],[Netto vorige schijf]]</f>
        <v>4.4499999999970896</v>
      </c>
      <c r="L6932" s="2">
        <f ca="1">(Table1[[#This Row],[Bruto tov vorige schijf]]-Table1[[#This Row],[Netto tov vorige schijf]])/MAX(Table1[[#This Row],[Bruto tov vorige schijf]],1)</f>
        <v>0.55500000000029104</v>
      </c>
    </row>
    <row r="6933" spans="1:12" x14ac:dyDescent="0.25">
      <c r="A6933" s="14">
        <v>77151</v>
      </c>
      <c r="B6933" s="6">
        <f>LoonHeffing2020(Table1[[#This Row],[Belastbaar loon]])</f>
        <v>29866.023000000001</v>
      </c>
      <c r="C6933" s="6">
        <f>AlgemeneHeffingsKorting2020(Table1[[#This Row],[Belastbaar loon]])</f>
        <v>0</v>
      </c>
      <c r="D6933" s="14">
        <f>ArbeidsKorting2020(Table1[[#This Row],[Belastbaar loon]])</f>
        <v>1287.18</v>
      </c>
      <c r="E6933" s="14">
        <f>MAX(Table1[[#This Row],[Loonheffing]]-Table1[[#This Row],[Algemene Heffingskorting]]-Table1[[#This Row],[Arbeidskorting]],0)</f>
        <v>28578.843000000001</v>
      </c>
      <c r="F6933" s="6">
        <f>Table1[[#This Row],[Belastbaar loon]]-Table1[[#This Row],[Belasting]]</f>
        <v>48572.156999999999</v>
      </c>
      <c r="G6933" s="2">
        <f>(Table1[[#This Row],[Belastbaar loon]]-Table1[[#This Row],[Netto loon]])/Table1[[#This Row],[Belastbaar loon]]</f>
        <v>0.37042738266516312</v>
      </c>
      <c r="H6933" s="14">
        <f t="shared" ca="1" si="102"/>
        <v>28573.293000000001</v>
      </c>
      <c r="I6933" s="14">
        <f ca="1">IF(ROW()=2, Table1[[#This Row],[Netto loon]], INDIRECT(ADDRESS(ROW()-1,COLUMN(F:F))))</f>
        <v>48567.706999999995</v>
      </c>
      <c r="J6933" s="6">
        <f ca="1">IF(ROW()=2, 0, Table1[[#This Row],[Belastbaar loon]]-INDIRECT(ADDRESS(ROW()-1,COLUMN(A:A))))</f>
        <v>10</v>
      </c>
      <c r="K6933" s="6">
        <f ca="1">Table1[[#This Row],[Netto loon]]-Table1[[#This Row],[Netto vorige schijf]]</f>
        <v>4.4500000000043656</v>
      </c>
      <c r="L6933" s="2">
        <f ca="1">(Table1[[#This Row],[Bruto tov vorige schijf]]-Table1[[#This Row],[Netto tov vorige schijf]])/MAX(Table1[[#This Row],[Bruto tov vorige schijf]],1)</f>
        <v>0.5549999999995634</v>
      </c>
    </row>
    <row r="6934" spans="1:12" x14ac:dyDescent="0.25">
      <c r="A6934" s="14">
        <v>77161</v>
      </c>
      <c r="B6934" s="6">
        <f>LoonHeffing2020(Table1[[#This Row],[Belastbaar loon]])</f>
        <v>29870.972999999998</v>
      </c>
      <c r="C6934" s="6">
        <f>AlgemeneHeffingsKorting2020(Table1[[#This Row],[Belastbaar loon]])</f>
        <v>0</v>
      </c>
      <c r="D6934" s="14">
        <f>ArbeidsKorting2020(Table1[[#This Row],[Belastbaar loon]])</f>
        <v>1286.5800000000002</v>
      </c>
      <c r="E6934" s="14">
        <f>MAX(Table1[[#This Row],[Loonheffing]]-Table1[[#This Row],[Algemene Heffingskorting]]-Table1[[#This Row],[Arbeidskorting]],0)</f>
        <v>28584.392999999996</v>
      </c>
      <c r="F6934" s="6">
        <f>Table1[[#This Row],[Belastbaar loon]]-Table1[[#This Row],[Belasting]]</f>
        <v>48576.607000000004</v>
      </c>
      <c r="G6934" s="2">
        <f>(Table1[[#This Row],[Belastbaar loon]]-Table1[[#This Row],[Netto loon]])/Table1[[#This Row],[Belastbaar loon]]</f>
        <v>0.37045130311945151</v>
      </c>
      <c r="H6934" s="14">
        <f t="shared" ca="1" si="102"/>
        <v>28578.843000000001</v>
      </c>
      <c r="I6934" s="14">
        <f ca="1">IF(ROW()=2, Table1[[#This Row],[Netto loon]], INDIRECT(ADDRESS(ROW()-1,COLUMN(F:F))))</f>
        <v>48572.156999999999</v>
      </c>
      <c r="J6934" s="6">
        <f ca="1">IF(ROW()=2, 0, Table1[[#This Row],[Belastbaar loon]]-INDIRECT(ADDRESS(ROW()-1,COLUMN(A:A))))</f>
        <v>10</v>
      </c>
      <c r="K6934" s="6">
        <f ca="1">Table1[[#This Row],[Netto loon]]-Table1[[#This Row],[Netto vorige schijf]]</f>
        <v>4.4500000000043656</v>
      </c>
      <c r="L6934" s="2">
        <f ca="1">(Table1[[#This Row],[Bruto tov vorige schijf]]-Table1[[#This Row],[Netto tov vorige schijf]])/MAX(Table1[[#This Row],[Bruto tov vorige schijf]],1)</f>
        <v>0.5549999999995634</v>
      </c>
    </row>
    <row r="6935" spans="1:12" x14ac:dyDescent="0.25">
      <c r="A6935" s="14">
        <v>77171</v>
      </c>
      <c r="B6935" s="6">
        <f>LoonHeffing2020(Table1[[#This Row],[Belastbaar loon]])</f>
        <v>29875.922999999999</v>
      </c>
      <c r="C6935" s="6">
        <f>AlgemeneHeffingsKorting2020(Table1[[#This Row],[Belastbaar loon]])</f>
        <v>0</v>
      </c>
      <c r="D6935" s="14">
        <f>ArbeidsKorting2020(Table1[[#This Row],[Belastbaar loon]])</f>
        <v>1285.98</v>
      </c>
      <c r="E6935" s="14">
        <f>MAX(Table1[[#This Row],[Loonheffing]]-Table1[[#This Row],[Algemene Heffingskorting]]-Table1[[#This Row],[Arbeidskorting]],0)</f>
        <v>28589.942999999999</v>
      </c>
      <c r="F6935" s="6">
        <f>Table1[[#This Row],[Belastbaar loon]]-Table1[[#This Row],[Belasting]]</f>
        <v>48581.057000000001</v>
      </c>
      <c r="G6935" s="2">
        <f>(Table1[[#This Row],[Belastbaar loon]]-Table1[[#This Row],[Netto loon]])/Table1[[#This Row],[Belastbaar loon]]</f>
        <v>0.37047521737440231</v>
      </c>
      <c r="H6935" s="14">
        <f t="shared" ca="1" si="102"/>
        <v>28584.392999999996</v>
      </c>
      <c r="I6935" s="14">
        <f ca="1">IF(ROW()=2, Table1[[#This Row],[Netto loon]], INDIRECT(ADDRESS(ROW()-1,COLUMN(F:F))))</f>
        <v>48576.607000000004</v>
      </c>
      <c r="J6935" s="6">
        <f ca="1">IF(ROW()=2, 0, Table1[[#This Row],[Belastbaar loon]]-INDIRECT(ADDRESS(ROW()-1,COLUMN(A:A))))</f>
        <v>10</v>
      </c>
      <c r="K6935" s="6">
        <f ca="1">Table1[[#This Row],[Netto loon]]-Table1[[#This Row],[Netto vorige schijf]]</f>
        <v>4.4499999999970896</v>
      </c>
      <c r="L6935" s="2">
        <f ca="1">(Table1[[#This Row],[Bruto tov vorige schijf]]-Table1[[#This Row],[Netto tov vorige schijf]])/MAX(Table1[[#This Row],[Bruto tov vorige schijf]],1)</f>
        <v>0.55500000000029104</v>
      </c>
    </row>
    <row r="6936" spans="1:12" x14ac:dyDescent="0.25">
      <c r="A6936" s="14">
        <v>77181</v>
      </c>
      <c r="B6936" s="6">
        <f>LoonHeffing2020(Table1[[#This Row],[Belastbaar loon]])</f>
        <v>29880.873</v>
      </c>
      <c r="C6936" s="6">
        <f>AlgemeneHeffingsKorting2020(Table1[[#This Row],[Belastbaar loon]])</f>
        <v>0</v>
      </c>
      <c r="D6936" s="14">
        <f>ArbeidsKorting2020(Table1[[#This Row],[Belastbaar loon]])</f>
        <v>1285.3800000000001</v>
      </c>
      <c r="E6936" s="14">
        <f>MAX(Table1[[#This Row],[Loonheffing]]-Table1[[#This Row],[Algemene Heffingskorting]]-Table1[[#This Row],[Arbeidskorting]],0)</f>
        <v>28595.492999999999</v>
      </c>
      <c r="F6936" s="6">
        <f>Table1[[#This Row],[Belastbaar loon]]-Table1[[#This Row],[Belasting]]</f>
        <v>48585.506999999998</v>
      </c>
      <c r="G6936" s="2">
        <f>(Table1[[#This Row],[Belastbaar loon]]-Table1[[#This Row],[Netto loon]])/Table1[[#This Row],[Belastbaar loon]]</f>
        <v>0.37049912543242508</v>
      </c>
      <c r="H6936" s="14">
        <f t="shared" ca="1" si="102"/>
        <v>28589.942999999999</v>
      </c>
      <c r="I6936" s="14">
        <f ca="1">IF(ROW()=2, Table1[[#This Row],[Netto loon]], INDIRECT(ADDRESS(ROW()-1,COLUMN(F:F))))</f>
        <v>48581.057000000001</v>
      </c>
      <c r="J6936" s="6">
        <f ca="1">IF(ROW()=2, 0, Table1[[#This Row],[Belastbaar loon]]-INDIRECT(ADDRESS(ROW()-1,COLUMN(A:A))))</f>
        <v>10</v>
      </c>
      <c r="K6936" s="6">
        <f ca="1">Table1[[#This Row],[Netto loon]]-Table1[[#This Row],[Netto vorige schijf]]</f>
        <v>4.4499999999970896</v>
      </c>
      <c r="L6936" s="2">
        <f ca="1">(Table1[[#This Row],[Bruto tov vorige schijf]]-Table1[[#This Row],[Netto tov vorige schijf]])/MAX(Table1[[#This Row],[Bruto tov vorige schijf]],1)</f>
        <v>0.55500000000029104</v>
      </c>
    </row>
    <row r="6937" spans="1:12" x14ac:dyDescent="0.25">
      <c r="A6937" s="14">
        <v>77191</v>
      </c>
      <c r="B6937" s="6">
        <f>LoonHeffing2020(Table1[[#This Row],[Belastbaar loon]])</f>
        <v>29885.823</v>
      </c>
      <c r="C6937" s="6">
        <f>AlgemeneHeffingsKorting2020(Table1[[#This Row],[Belastbaar loon]])</f>
        <v>0</v>
      </c>
      <c r="D6937" s="14">
        <f>ArbeidsKorting2020(Table1[[#This Row],[Belastbaar loon]])</f>
        <v>1284.7800000000002</v>
      </c>
      <c r="E6937" s="14">
        <f>MAX(Table1[[#This Row],[Loonheffing]]-Table1[[#This Row],[Algemene Heffingskorting]]-Table1[[#This Row],[Arbeidskorting]],0)</f>
        <v>28601.043000000001</v>
      </c>
      <c r="F6937" s="6">
        <f>Table1[[#This Row],[Belastbaar loon]]-Table1[[#This Row],[Belasting]]</f>
        <v>48589.956999999995</v>
      </c>
      <c r="G6937" s="2">
        <f>(Table1[[#This Row],[Belastbaar loon]]-Table1[[#This Row],[Netto loon]])/Table1[[#This Row],[Belastbaar loon]]</f>
        <v>0.37052302729592834</v>
      </c>
      <c r="H6937" s="14">
        <f t="shared" ca="1" si="102"/>
        <v>28595.492999999999</v>
      </c>
      <c r="I6937" s="14">
        <f ca="1">IF(ROW()=2, Table1[[#This Row],[Netto loon]], INDIRECT(ADDRESS(ROW()-1,COLUMN(F:F))))</f>
        <v>48585.506999999998</v>
      </c>
      <c r="J6937" s="6">
        <f ca="1">IF(ROW()=2, 0, Table1[[#This Row],[Belastbaar loon]]-INDIRECT(ADDRESS(ROW()-1,COLUMN(A:A))))</f>
        <v>10</v>
      </c>
      <c r="K6937" s="6">
        <f ca="1">Table1[[#This Row],[Netto loon]]-Table1[[#This Row],[Netto vorige schijf]]</f>
        <v>4.4499999999970896</v>
      </c>
      <c r="L6937" s="2">
        <f ca="1">(Table1[[#This Row],[Bruto tov vorige schijf]]-Table1[[#This Row],[Netto tov vorige schijf]])/MAX(Table1[[#This Row],[Bruto tov vorige schijf]],1)</f>
        <v>0.55500000000029104</v>
      </c>
    </row>
    <row r="6938" spans="1:12" x14ac:dyDescent="0.25">
      <c r="A6938" s="14">
        <v>77201</v>
      </c>
      <c r="B6938" s="6">
        <f>LoonHeffing2020(Table1[[#This Row],[Belastbaar loon]])</f>
        <v>29890.773000000001</v>
      </c>
      <c r="C6938" s="6">
        <f>AlgemeneHeffingsKorting2020(Table1[[#This Row],[Belastbaar loon]])</f>
        <v>0</v>
      </c>
      <c r="D6938" s="14">
        <f>ArbeidsKorting2020(Table1[[#This Row],[Belastbaar loon]])</f>
        <v>1284.18</v>
      </c>
      <c r="E6938" s="14">
        <f>MAX(Table1[[#This Row],[Loonheffing]]-Table1[[#This Row],[Algemene Heffingskorting]]-Table1[[#This Row],[Arbeidskorting]],0)</f>
        <v>28606.593000000001</v>
      </c>
      <c r="F6938" s="6">
        <f>Table1[[#This Row],[Belastbaar loon]]-Table1[[#This Row],[Belasting]]</f>
        <v>48594.406999999999</v>
      </c>
      <c r="G6938" s="2">
        <f>(Table1[[#This Row],[Belastbaar loon]]-Table1[[#This Row],[Netto loon]])/Table1[[#This Row],[Belastbaar loon]]</f>
        <v>0.37054692296731906</v>
      </c>
      <c r="H6938" s="14">
        <f t="shared" ref="H6938:H7001" ca="1" si="103">IF(ROW()=2, 0, INDIRECT(ADDRESS(ROW()-1,COLUMN(E:E))))</f>
        <v>28601.043000000001</v>
      </c>
      <c r="I6938" s="14">
        <f ca="1">IF(ROW()=2, Table1[[#This Row],[Netto loon]], INDIRECT(ADDRESS(ROW()-1,COLUMN(F:F))))</f>
        <v>48589.956999999995</v>
      </c>
      <c r="J6938" s="6">
        <f ca="1">IF(ROW()=2, 0, Table1[[#This Row],[Belastbaar loon]]-INDIRECT(ADDRESS(ROW()-1,COLUMN(A:A))))</f>
        <v>10</v>
      </c>
      <c r="K6938" s="6">
        <f ca="1">Table1[[#This Row],[Netto loon]]-Table1[[#This Row],[Netto vorige schijf]]</f>
        <v>4.4500000000043656</v>
      </c>
      <c r="L6938" s="2">
        <f ca="1">(Table1[[#This Row],[Bruto tov vorige schijf]]-Table1[[#This Row],[Netto tov vorige schijf]])/MAX(Table1[[#This Row],[Bruto tov vorige schijf]],1)</f>
        <v>0.5549999999995634</v>
      </c>
    </row>
    <row r="6939" spans="1:12" x14ac:dyDescent="0.25">
      <c r="A6939" s="14">
        <v>77211</v>
      </c>
      <c r="B6939" s="6">
        <f>LoonHeffing2020(Table1[[#This Row],[Belastbaar loon]])</f>
        <v>29895.722999999998</v>
      </c>
      <c r="C6939" s="6">
        <f>AlgemeneHeffingsKorting2020(Table1[[#This Row],[Belastbaar loon]])</f>
        <v>0</v>
      </c>
      <c r="D6939" s="14">
        <f>ArbeidsKorting2020(Table1[[#This Row],[Belastbaar loon]])</f>
        <v>1283.5800000000002</v>
      </c>
      <c r="E6939" s="14">
        <f>MAX(Table1[[#This Row],[Loonheffing]]-Table1[[#This Row],[Algemene Heffingskorting]]-Table1[[#This Row],[Arbeidskorting]],0)</f>
        <v>28612.142999999996</v>
      </c>
      <c r="F6939" s="6">
        <f>Table1[[#This Row],[Belastbaar loon]]-Table1[[#This Row],[Belasting]]</f>
        <v>48598.857000000004</v>
      </c>
      <c r="G6939" s="2">
        <f>(Table1[[#This Row],[Belastbaar loon]]-Table1[[#This Row],[Netto loon]])/Table1[[#This Row],[Belastbaar loon]]</f>
        <v>0.37057081244900331</v>
      </c>
      <c r="H6939" s="14">
        <f t="shared" ca="1" si="103"/>
        <v>28606.593000000001</v>
      </c>
      <c r="I6939" s="14">
        <f ca="1">IF(ROW()=2, Table1[[#This Row],[Netto loon]], INDIRECT(ADDRESS(ROW()-1,COLUMN(F:F))))</f>
        <v>48594.406999999999</v>
      </c>
      <c r="J6939" s="6">
        <f ca="1">IF(ROW()=2, 0, Table1[[#This Row],[Belastbaar loon]]-INDIRECT(ADDRESS(ROW()-1,COLUMN(A:A))))</f>
        <v>10</v>
      </c>
      <c r="K6939" s="6">
        <f ca="1">Table1[[#This Row],[Netto loon]]-Table1[[#This Row],[Netto vorige schijf]]</f>
        <v>4.4500000000043656</v>
      </c>
      <c r="L6939" s="2">
        <f ca="1">(Table1[[#This Row],[Bruto tov vorige schijf]]-Table1[[#This Row],[Netto tov vorige schijf]])/MAX(Table1[[#This Row],[Bruto tov vorige schijf]],1)</f>
        <v>0.5549999999995634</v>
      </c>
    </row>
    <row r="6940" spans="1:12" x14ac:dyDescent="0.25">
      <c r="A6940" s="14">
        <v>77221</v>
      </c>
      <c r="B6940" s="6">
        <f>LoonHeffing2020(Table1[[#This Row],[Belastbaar loon]])</f>
        <v>29900.672999999999</v>
      </c>
      <c r="C6940" s="6">
        <f>AlgemeneHeffingsKorting2020(Table1[[#This Row],[Belastbaar loon]])</f>
        <v>0</v>
      </c>
      <c r="D6940" s="14">
        <f>ArbeidsKorting2020(Table1[[#This Row],[Belastbaar loon]])</f>
        <v>1282.98</v>
      </c>
      <c r="E6940" s="14">
        <f>MAX(Table1[[#This Row],[Loonheffing]]-Table1[[#This Row],[Algemene Heffingskorting]]-Table1[[#This Row],[Arbeidskorting]],0)</f>
        <v>28617.692999999999</v>
      </c>
      <c r="F6940" s="6">
        <f>Table1[[#This Row],[Belastbaar loon]]-Table1[[#This Row],[Belasting]]</f>
        <v>48603.307000000001</v>
      </c>
      <c r="G6940" s="2">
        <f>(Table1[[#This Row],[Belastbaar loon]]-Table1[[#This Row],[Netto loon]])/Table1[[#This Row],[Belastbaar loon]]</f>
        <v>0.37059469574338588</v>
      </c>
      <c r="H6940" s="14">
        <f t="shared" ca="1" si="103"/>
        <v>28612.142999999996</v>
      </c>
      <c r="I6940" s="14">
        <f ca="1">IF(ROW()=2, Table1[[#This Row],[Netto loon]], INDIRECT(ADDRESS(ROW()-1,COLUMN(F:F))))</f>
        <v>48598.857000000004</v>
      </c>
      <c r="J6940" s="6">
        <f ca="1">IF(ROW()=2, 0, Table1[[#This Row],[Belastbaar loon]]-INDIRECT(ADDRESS(ROW()-1,COLUMN(A:A))))</f>
        <v>10</v>
      </c>
      <c r="K6940" s="6">
        <f ca="1">Table1[[#This Row],[Netto loon]]-Table1[[#This Row],[Netto vorige schijf]]</f>
        <v>4.4499999999970896</v>
      </c>
      <c r="L6940" s="2">
        <f ca="1">(Table1[[#This Row],[Bruto tov vorige schijf]]-Table1[[#This Row],[Netto tov vorige schijf]])/MAX(Table1[[#This Row],[Bruto tov vorige schijf]],1)</f>
        <v>0.55500000000029104</v>
      </c>
    </row>
    <row r="6941" spans="1:12" x14ac:dyDescent="0.25">
      <c r="A6941" s="14">
        <v>77231</v>
      </c>
      <c r="B6941" s="6">
        <f>LoonHeffing2020(Table1[[#This Row],[Belastbaar loon]])</f>
        <v>29905.623</v>
      </c>
      <c r="C6941" s="6">
        <f>AlgemeneHeffingsKorting2020(Table1[[#This Row],[Belastbaar loon]])</f>
        <v>0</v>
      </c>
      <c r="D6941" s="14">
        <f>ArbeidsKorting2020(Table1[[#This Row],[Belastbaar loon]])</f>
        <v>1282.3800000000001</v>
      </c>
      <c r="E6941" s="14">
        <f>MAX(Table1[[#This Row],[Loonheffing]]-Table1[[#This Row],[Algemene Heffingskorting]]-Table1[[#This Row],[Arbeidskorting]],0)</f>
        <v>28623.242999999999</v>
      </c>
      <c r="F6941" s="6">
        <f>Table1[[#This Row],[Belastbaar loon]]-Table1[[#This Row],[Belasting]]</f>
        <v>48607.756999999998</v>
      </c>
      <c r="G6941" s="2">
        <f>(Table1[[#This Row],[Belastbaar loon]]-Table1[[#This Row],[Netto loon]])/Table1[[#This Row],[Belastbaar loon]]</f>
        <v>0.37061857285286998</v>
      </c>
      <c r="H6941" s="14">
        <f t="shared" ca="1" si="103"/>
        <v>28617.692999999999</v>
      </c>
      <c r="I6941" s="14">
        <f ca="1">IF(ROW()=2, Table1[[#This Row],[Netto loon]], INDIRECT(ADDRESS(ROW()-1,COLUMN(F:F))))</f>
        <v>48603.307000000001</v>
      </c>
      <c r="J6941" s="6">
        <f ca="1">IF(ROW()=2, 0, Table1[[#This Row],[Belastbaar loon]]-INDIRECT(ADDRESS(ROW()-1,COLUMN(A:A))))</f>
        <v>10</v>
      </c>
      <c r="K6941" s="6">
        <f ca="1">Table1[[#This Row],[Netto loon]]-Table1[[#This Row],[Netto vorige schijf]]</f>
        <v>4.4499999999970896</v>
      </c>
      <c r="L6941" s="2">
        <f ca="1">(Table1[[#This Row],[Bruto tov vorige schijf]]-Table1[[#This Row],[Netto tov vorige schijf]])/MAX(Table1[[#This Row],[Bruto tov vorige schijf]],1)</f>
        <v>0.55500000000029104</v>
      </c>
    </row>
    <row r="6942" spans="1:12" x14ac:dyDescent="0.25">
      <c r="A6942" s="14">
        <v>77241</v>
      </c>
      <c r="B6942" s="6">
        <f>LoonHeffing2020(Table1[[#This Row],[Belastbaar loon]])</f>
        <v>29910.573</v>
      </c>
      <c r="C6942" s="6">
        <f>AlgemeneHeffingsKorting2020(Table1[[#This Row],[Belastbaar loon]])</f>
        <v>0</v>
      </c>
      <c r="D6942" s="14">
        <f>ArbeidsKorting2020(Table1[[#This Row],[Belastbaar loon]])</f>
        <v>1281.7800000000002</v>
      </c>
      <c r="E6942" s="14">
        <f>MAX(Table1[[#This Row],[Loonheffing]]-Table1[[#This Row],[Algemene Heffingskorting]]-Table1[[#This Row],[Arbeidskorting]],0)</f>
        <v>28628.793000000001</v>
      </c>
      <c r="F6942" s="6">
        <f>Table1[[#This Row],[Belastbaar loon]]-Table1[[#This Row],[Belasting]]</f>
        <v>48612.206999999995</v>
      </c>
      <c r="G6942" s="2">
        <f>(Table1[[#This Row],[Belastbaar loon]]-Table1[[#This Row],[Netto loon]])/Table1[[#This Row],[Belastbaar loon]]</f>
        <v>0.37064244377985789</v>
      </c>
      <c r="H6942" s="14">
        <f t="shared" ca="1" si="103"/>
        <v>28623.242999999999</v>
      </c>
      <c r="I6942" s="14">
        <f ca="1">IF(ROW()=2, Table1[[#This Row],[Netto loon]], INDIRECT(ADDRESS(ROW()-1,COLUMN(F:F))))</f>
        <v>48607.756999999998</v>
      </c>
      <c r="J6942" s="6">
        <f ca="1">IF(ROW()=2, 0, Table1[[#This Row],[Belastbaar loon]]-INDIRECT(ADDRESS(ROW()-1,COLUMN(A:A))))</f>
        <v>10</v>
      </c>
      <c r="K6942" s="6">
        <f ca="1">Table1[[#This Row],[Netto loon]]-Table1[[#This Row],[Netto vorige schijf]]</f>
        <v>4.4499999999970896</v>
      </c>
      <c r="L6942" s="2">
        <f ca="1">(Table1[[#This Row],[Bruto tov vorige schijf]]-Table1[[#This Row],[Netto tov vorige schijf]])/MAX(Table1[[#This Row],[Bruto tov vorige schijf]],1)</f>
        <v>0.55500000000029104</v>
      </c>
    </row>
    <row r="6943" spans="1:12" x14ac:dyDescent="0.25">
      <c r="A6943" s="14">
        <v>77251</v>
      </c>
      <c r="B6943" s="6">
        <f>LoonHeffing2020(Table1[[#This Row],[Belastbaar loon]])</f>
        <v>29915.523000000001</v>
      </c>
      <c r="C6943" s="6">
        <f>AlgemeneHeffingsKorting2020(Table1[[#This Row],[Belastbaar loon]])</f>
        <v>0</v>
      </c>
      <c r="D6943" s="14">
        <f>ArbeidsKorting2020(Table1[[#This Row],[Belastbaar loon]])</f>
        <v>1281.18</v>
      </c>
      <c r="E6943" s="14">
        <f>MAX(Table1[[#This Row],[Loonheffing]]-Table1[[#This Row],[Algemene Heffingskorting]]-Table1[[#This Row],[Arbeidskorting]],0)</f>
        <v>28634.343000000001</v>
      </c>
      <c r="F6943" s="6">
        <f>Table1[[#This Row],[Belastbaar loon]]-Table1[[#This Row],[Belasting]]</f>
        <v>48616.656999999999</v>
      </c>
      <c r="G6943" s="2">
        <f>(Table1[[#This Row],[Belastbaar loon]]-Table1[[#This Row],[Netto loon]])/Table1[[#This Row],[Belastbaar loon]]</f>
        <v>0.37066630852675048</v>
      </c>
      <c r="H6943" s="14">
        <f t="shared" ca="1" si="103"/>
        <v>28628.793000000001</v>
      </c>
      <c r="I6943" s="14">
        <f ca="1">IF(ROW()=2, Table1[[#This Row],[Netto loon]], INDIRECT(ADDRESS(ROW()-1,COLUMN(F:F))))</f>
        <v>48612.206999999995</v>
      </c>
      <c r="J6943" s="6">
        <f ca="1">IF(ROW()=2, 0, Table1[[#This Row],[Belastbaar loon]]-INDIRECT(ADDRESS(ROW()-1,COLUMN(A:A))))</f>
        <v>10</v>
      </c>
      <c r="K6943" s="6">
        <f ca="1">Table1[[#This Row],[Netto loon]]-Table1[[#This Row],[Netto vorige schijf]]</f>
        <v>4.4500000000043656</v>
      </c>
      <c r="L6943" s="2">
        <f ca="1">(Table1[[#This Row],[Bruto tov vorige schijf]]-Table1[[#This Row],[Netto tov vorige schijf]])/MAX(Table1[[#This Row],[Bruto tov vorige schijf]],1)</f>
        <v>0.5549999999995634</v>
      </c>
    </row>
    <row r="6944" spans="1:12" x14ac:dyDescent="0.25">
      <c r="A6944" s="14">
        <v>77261</v>
      </c>
      <c r="B6944" s="6">
        <f>LoonHeffing2020(Table1[[#This Row],[Belastbaar loon]])</f>
        <v>29920.472999999998</v>
      </c>
      <c r="C6944" s="6">
        <f>AlgemeneHeffingsKorting2020(Table1[[#This Row],[Belastbaar loon]])</f>
        <v>0</v>
      </c>
      <c r="D6944" s="14">
        <f>ArbeidsKorting2020(Table1[[#This Row],[Belastbaar loon]])</f>
        <v>1280.5800000000002</v>
      </c>
      <c r="E6944" s="14">
        <f>MAX(Table1[[#This Row],[Loonheffing]]-Table1[[#This Row],[Algemene Heffingskorting]]-Table1[[#This Row],[Arbeidskorting]],0)</f>
        <v>28639.892999999996</v>
      </c>
      <c r="F6944" s="6">
        <f>Table1[[#This Row],[Belastbaar loon]]-Table1[[#This Row],[Belasting]]</f>
        <v>48621.107000000004</v>
      </c>
      <c r="G6944" s="2">
        <f>(Table1[[#This Row],[Belastbaar loon]]-Table1[[#This Row],[Netto loon]])/Table1[[#This Row],[Belastbaar loon]]</f>
        <v>0.37069016709594743</v>
      </c>
      <c r="H6944" s="14">
        <f t="shared" ca="1" si="103"/>
        <v>28634.343000000001</v>
      </c>
      <c r="I6944" s="14">
        <f ca="1">IF(ROW()=2, Table1[[#This Row],[Netto loon]], INDIRECT(ADDRESS(ROW()-1,COLUMN(F:F))))</f>
        <v>48616.656999999999</v>
      </c>
      <c r="J6944" s="6">
        <f ca="1">IF(ROW()=2, 0, Table1[[#This Row],[Belastbaar loon]]-INDIRECT(ADDRESS(ROW()-1,COLUMN(A:A))))</f>
        <v>10</v>
      </c>
      <c r="K6944" s="6">
        <f ca="1">Table1[[#This Row],[Netto loon]]-Table1[[#This Row],[Netto vorige schijf]]</f>
        <v>4.4500000000043656</v>
      </c>
      <c r="L6944" s="2">
        <f ca="1">(Table1[[#This Row],[Bruto tov vorige schijf]]-Table1[[#This Row],[Netto tov vorige schijf]])/MAX(Table1[[#This Row],[Bruto tov vorige schijf]],1)</f>
        <v>0.5549999999995634</v>
      </c>
    </row>
    <row r="6945" spans="1:12" x14ac:dyDescent="0.25">
      <c r="A6945" s="14">
        <v>77271</v>
      </c>
      <c r="B6945" s="6">
        <f>LoonHeffing2020(Table1[[#This Row],[Belastbaar loon]])</f>
        <v>29925.422999999999</v>
      </c>
      <c r="C6945" s="6">
        <f>AlgemeneHeffingsKorting2020(Table1[[#This Row],[Belastbaar loon]])</f>
        <v>0</v>
      </c>
      <c r="D6945" s="14">
        <f>ArbeidsKorting2020(Table1[[#This Row],[Belastbaar loon]])</f>
        <v>1279.98</v>
      </c>
      <c r="E6945" s="14">
        <f>MAX(Table1[[#This Row],[Loonheffing]]-Table1[[#This Row],[Algemene Heffingskorting]]-Table1[[#This Row],[Arbeidskorting]],0)</f>
        <v>28645.442999999999</v>
      </c>
      <c r="F6945" s="6">
        <f>Table1[[#This Row],[Belastbaar loon]]-Table1[[#This Row],[Belasting]]</f>
        <v>48625.557000000001</v>
      </c>
      <c r="G6945" s="2">
        <f>(Table1[[#This Row],[Belastbaar loon]]-Table1[[#This Row],[Netto loon]])/Table1[[#This Row],[Belastbaar loon]]</f>
        <v>0.37071401948984739</v>
      </c>
      <c r="H6945" s="14">
        <f t="shared" ca="1" si="103"/>
        <v>28639.892999999996</v>
      </c>
      <c r="I6945" s="14">
        <f ca="1">IF(ROW()=2, Table1[[#This Row],[Netto loon]], INDIRECT(ADDRESS(ROW()-1,COLUMN(F:F))))</f>
        <v>48621.107000000004</v>
      </c>
      <c r="J6945" s="6">
        <f ca="1">IF(ROW()=2, 0, Table1[[#This Row],[Belastbaar loon]]-INDIRECT(ADDRESS(ROW()-1,COLUMN(A:A))))</f>
        <v>10</v>
      </c>
      <c r="K6945" s="6">
        <f ca="1">Table1[[#This Row],[Netto loon]]-Table1[[#This Row],[Netto vorige schijf]]</f>
        <v>4.4499999999970896</v>
      </c>
      <c r="L6945" s="2">
        <f ca="1">(Table1[[#This Row],[Bruto tov vorige schijf]]-Table1[[#This Row],[Netto tov vorige schijf]])/MAX(Table1[[#This Row],[Bruto tov vorige schijf]],1)</f>
        <v>0.55500000000029104</v>
      </c>
    </row>
    <row r="6946" spans="1:12" x14ac:dyDescent="0.25">
      <c r="A6946" s="14">
        <v>77281</v>
      </c>
      <c r="B6946" s="6">
        <f>LoonHeffing2020(Table1[[#This Row],[Belastbaar loon]])</f>
        <v>29930.373</v>
      </c>
      <c r="C6946" s="6">
        <f>AlgemeneHeffingsKorting2020(Table1[[#This Row],[Belastbaar loon]])</f>
        <v>0</v>
      </c>
      <c r="D6946" s="14">
        <f>ArbeidsKorting2020(Table1[[#This Row],[Belastbaar loon]])</f>
        <v>1279.3800000000001</v>
      </c>
      <c r="E6946" s="14">
        <f>MAX(Table1[[#This Row],[Loonheffing]]-Table1[[#This Row],[Algemene Heffingskorting]]-Table1[[#This Row],[Arbeidskorting]],0)</f>
        <v>28650.992999999999</v>
      </c>
      <c r="F6946" s="6">
        <f>Table1[[#This Row],[Belastbaar loon]]-Table1[[#This Row],[Belasting]]</f>
        <v>48630.006999999998</v>
      </c>
      <c r="G6946" s="2">
        <f>(Table1[[#This Row],[Belastbaar loon]]-Table1[[#This Row],[Netto loon]])/Table1[[#This Row],[Belastbaar loon]]</f>
        <v>0.37073786571084744</v>
      </c>
      <c r="H6946" s="14">
        <f t="shared" ca="1" si="103"/>
        <v>28645.442999999999</v>
      </c>
      <c r="I6946" s="14">
        <f ca="1">IF(ROW()=2, Table1[[#This Row],[Netto loon]], INDIRECT(ADDRESS(ROW()-1,COLUMN(F:F))))</f>
        <v>48625.557000000001</v>
      </c>
      <c r="J6946" s="6">
        <f ca="1">IF(ROW()=2, 0, Table1[[#This Row],[Belastbaar loon]]-INDIRECT(ADDRESS(ROW()-1,COLUMN(A:A))))</f>
        <v>10</v>
      </c>
      <c r="K6946" s="6">
        <f ca="1">Table1[[#This Row],[Netto loon]]-Table1[[#This Row],[Netto vorige schijf]]</f>
        <v>4.4499999999970896</v>
      </c>
      <c r="L6946" s="2">
        <f ca="1">(Table1[[#This Row],[Bruto tov vorige schijf]]-Table1[[#This Row],[Netto tov vorige schijf]])/MAX(Table1[[#This Row],[Bruto tov vorige schijf]],1)</f>
        <v>0.55500000000029104</v>
      </c>
    </row>
    <row r="6947" spans="1:12" x14ac:dyDescent="0.25">
      <c r="A6947" s="14">
        <v>77291</v>
      </c>
      <c r="B6947" s="6">
        <f>LoonHeffing2020(Table1[[#This Row],[Belastbaar loon]])</f>
        <v>29935.323</v>
      </c>
      <c r="C6947" s="6">
        <f>AlgemeneHeffingsKorting2020(Table1[[#This Row],[Belastbaar loon]])</f>
        <v>0</v>
      </c>
      <c r="D6947" s="14">
        <f>ArbeidsKorting2020(Table1[[#This Row],[Belastbaar loon]])</f>
        <v>1278.7800000000002</v>
      </c>
      <c r="E6947" s="14">
        <f>MAX(Table1[[#This Row],[Loonheffing]]-Table1[[#This Row],[Algemene Heffingskorting]]-Table1[[#This Row],[Arbeidskorting]],0)</f>
        <v>28656.543000000001</v>
      </c>
      <c r="F6947" s="6">
        <f>Table1[[#This Row],[Belastbaar loon]]-Table1[[#This Row],[Belasting]]</f>
        <v>48634.456999999995</v>
      </c>
      <c r="G6947" s="2">
        <f>(Table1[[#This Row],[Belastbaar loon]]-Table1[[#This Row],[Netto loon]])/Table1[[#This Row],[Belastbaar loon]]</f>
        <v>0.37076170576134354</v>
      </c>
      <c r="H6947" s="14">
        <f t="shared" ca="1" si="103"/>
        <v>28650.992999999999</v>
      </c>
      <c r="I6947" s="14">
        <f ca="1">IF(ROW()=2, Table1[[#This Row],[Netto loon]], INDIRECT(ADDRESS(ROW()-1,COLUMN(F:F))))</f>
        <v>48630.006999999998</v>
      </c>
      <c r="J6947" s="6">
        <f ca="1">IF(ROW()=2, 0, Table1[[#This Row],[Belastbaar loon]]-INDIRECT(ADDRESS(ROW()-1,COLUMN(A:A))))</f>
        <v>10</v>
      </c>
      <c r="K6947" s="6">
        <f ca="1">Table1[[#This Row],[Netto loon]]-Table1[[#This Row],[Netto vorige schijf]]</f>
        <v>4.4499999999970896</v>
      </c>
      <c r="L6947" s="2">
        <f ca="1">(Table1[[#This Row],[Bruto tov vorige schijf]]-Table1[[#This Row],[Netto tov vorige schijf]])/MAX(Table1[[#This Row],[Bruto tov vorige schijf]],1)</f>
        <v>0.55500000000029104</v>
      </c>
    </row>
    <row r="6948" spans="1:12" x14ac:dyDescent="0.25">
      <c r="A6948" s="14">
        <v>77301</v>
      </c>
      <c r="B6948" s="6">
        <f>LoonHeffing2020(Table1[[#This Row],[Belastbaar loon]])</f>
        <v>29940.273000000001</v>
      </c>
      <c r="C6948" s="6">
        <f>AlgemeneHeffingsKorting2020(Table1[[#This Row],[Belastbaar loon]])</f>
        <v>0</v>
      </c>
      <c r="D6948" s="14">
        <f>ArbeidsKorting2020(Table1[[#This Row],[Belastbaar loon]])</f>
        <v>1278.18</v>
      </c>
      <c r="E6948" s="14">
        <f>MAX(Table1[[#This Row],[Loonheffing]]-Table1[[#This Row],[Algemene Heffingskorting]]-Table1[[#This Row],[Arbeidskorting]],0)</f>
        <v>28662.093000000001</v>
      </c>
      <c r="F6948" s="6">
        <f>Table1[[#This Row],[Belastbaar loon]]-Table1[[#This Row],[Belasting]]</f>
        <v>48638.906999999999</v>
      </c>
      <c r="G6948" s="2">
        <f>(Table1[[#This Row],[Belastbaar loon]]-Table1[[#This Row],[Netto loon]])/Table1[[#This Row],[Belastbaar loon]]</f>
        <v>0.37078553964373034</v>
      </c>
      <c r="H6948" s="14">
        <f t="shared" ca="1" si="103"/>
        <v>28656.543000000001</v>
      </c>
      <c r="I6948" s="14">
        <f ca="1">IF(ROW()=2, Table1[[#This Row],[Netto loon]], INDIRECT(ADDRESS(ROW()-1,COLUMN(F:F))))</f>
        <v>48634.456999999995</v>
      </c>
      <c r="J6948" s="6">
        <f ca="1">IF(ROW()=2, 0, Table1[[#This Row],[Belastbaar loon]]-INDIRECT(ADDRESS(ROW()-1,COLUMN(A:A))))</f>
        <v>10</v>
      </c>
      <c r="K6948" s="6">
        <f ca="1">Table1[[#This Row],[Netto loon]]-Table1[[#This Row],[Netto vorige schijf]]</f>
        <v>4.4500000000043656</v>
      </c>
      <c r="L6948" s="2">
        <f ca="1">(Table1[[#This Row],[Bruto tov vorige schijf]]-Table1[[#This Row],[Netto tov vorige schijf]])/MAX(Table1[[#This Row],[Bruto tov vorige schijf]],1)</f>
        <v>0.5549999999995634</v>
      </c>
    </row>
    <row r="6949" spans="1:12" x14ac:dyDescent="0.25">
      <c r="A6949" s="14">
        <v>77311</v>
      </c>
      <c r="B6949" s="6">
        <f>LoonHeffing2020(Table1[[#This Row],[Belastbaar loon]])</f>
        <v>29945.222999999998</v>
      </c>
      <c r="C6949" s="6">
        <f>AlgemeneHeffingsKorting2020(Table1[[#This Row],[Belastbaar loon]])</f>
        <v>0</v>
      </c>
      <c r="D6949" s="14">
        <f>ArbeidsKorting2020(Table1[[#This Row],[Belastbaar loon]])</f>
        <v>1277.5800000000002</v>
      </c>
      <c r="E6949" s="14">
        <f>MAX(Table1[[#This Row],[Loonheffing]]-Table1[[#This Row],[Algemene Heffingskorting]]-Table1[[#This Row],[Arbeidskorting]],0)</f>
        <v>28667.642999999996</v>
      </c>
      <c r="F6949" s="6">
        <f>Table1[[#This Row],[Belastbaar loon]]-Table1[[#This Row],[Belasting]]</f>
        <v>48643.357000000004</v>
      </c>
      <c r="G6949" s="2">
        <f>(Table1[[#This Row],[Belastbaar loon]]-Table1[[#This Row],[Netto loon]])/Table1[[#This Row],[Belastbaar loon]]</f>
        <v>0.37080936736040143</v>
      </c>
      <c r="H6949" s="14">
        <f t="shared" ca="1" si="103"/>
        <v>28662.093000000001</v>
      </c>
      <c r="I6949" s="14">
        <f ca="1">IF(ROW()=2, Table1[[#This Row],[Netto loon]], INDIRECT(ADDRESS(ROW()-1,COLUMN(F:F))))</f>
        <v>48638.906999999999</v>
      </c>
      <c r="J6949" s="6">
        <f ca="1">IF(ROW()=2, 0, Table1[[#This Row],[Belastbaar loon]]-INDIRECT(ADDRESS(ROW()-1,COLUMN(A:A))))</f>
        <v>10</v>
      </c>
      <c r="K6949" s="6">
        <f ca="1">Table1[[#This Row],[Netto loon]]-Table1[[#This Row],[Netto vorige schijf]]</f>
        <v>4.4500000000043656</v>
      </c>
      <c r="L6949" s="2">
        <f ca="1">(Table1[[#This Row],[Bruto tov vorige schijf]]-Table1[[#This Row],[Netto tov vorige schijf]])/MAX(Table1[[#This Row],[Bruto tov vorige schijf]],1)</f>
        <v>0.5549999999995634</v>
      </c>
    </row>
    <row r="6950" spans="1:12" x14ac:dyDescent="0.25">
      <c r="A6950" s="14">
        <v>77321</v>
      </c>
      <c r="B6950" s="6">
        <f>LoonHeffing2020(Table1[[#This Row],[Belastbaar loon]])</f>
        <v>29950.172999999999</v>
      </c>
      <c r="C6950" s="6">
        <f>AlgemeneHeffingsKorting2020(Table1[[#This Row],[Belastbaar loon]])</f>
        <v>0</v>
      </c>
      <c r="D6950" s="14">
        <f>ArbeidsKorting2020(Table1[[#This Row],[Belastbaar loon]])</f>
        <v>1276.98</v>
      </c>
      <c r="E6950" s="14">
        <f>MAX(Table1[[#This Row],[Loonheffing]]-Table1[[#This Row],[Algemene Heffingskorting]]-Table1[[#This Row],[Arbeidskorting]],0)</f>
        <v>28673.192999999999</v>
      </c>
      <c r="F6950" s="6">
        <f>Table1[[#This Row],[Belastbaar loon]]-Table1[[#This Row],[Belasting]]</f>
        <v>48647.807000000001</v>
      </c>
      <c r="G6950" s="2">
        <f>(Table1[[#This Row],[Belastbaar loon]]-Table1[[#This Row],[Netto loon]])/Table1[[#This Row],[Belastbaar loon]]</f>
        <v>0.37083318891374917</v>
      </c>
      <c r="H6950" s="14">
        <f t="shared" ca="1" si="103"/>
        <v>28667.642999999996</v>
      </c>
      <c r="I6950" s="14">
        <f ca="1">IF(ROW()=2, Table1[[#This Row],[Netto loon]], INDIRECT(ADDRESS(ROW()-1,COLUMN(F:F))))</f>
        <v>48643.357000000004</v>
      </c>
      <c r="J6950" s="6">
        <f ca="1">IF(ROW()=2, 0, Table1[[#This Row],[Belastbaar loon]]-INDIRECT(ADDRESS(ROW()-1,COLUMN(A:A))))</f>
        <v>10</v>
      </c>
      <c r="K6950" s="6">
        <f ca="1">Table1[[#This Row],[Netto loon]]-Table1[[#This Row],[Netto vorige schijf]]</f>
        <v>4.4499999999970896</v>
      </c>
      <c r="L6950" s="2">
        <f ca="1">(Table1[[#This Row],[Bruto tov vorige schijf]]-Table1[[#This Row],[Netto tov vorige schijf]])/MAX(Table1[[#This Row],[Bruto tov vorige schijf]],1)</f>
        <v>0.55500000000029104</v>
      </c>
    </row>
    <row r="6951" spans="1:12" x14ac:dyDescent="0.25">
      <c r="A6951" s="14">
        <v>77331</v>
      </c>
      <c r="B6951" s="6">
        <f>LoonHeffing2020(Table1[[#This Row],[Belastbaar loon]])</f>
        <v>29955.123</v>
      </c>
      <c r="C6951" s="6">
        <f>AlgemeneHeffingsKorting2020(Table1[[#This Row],[Belastbaar loon]])</f>
        <v>0</v>
      </c>
      <c r="D6951" s="14">
        <f>ArbeidsKorting2020(Table1[[#This Row],[Belastbaar loon]])</f>
        <v>1276.3800000000001</v>
      </c>
      <c r="E6951" s="14">
        <f>MAX(Table1[[#This Row],[Loonheffing]]-Table1[[#This Row],[Algemene Heffingskorting]]-Table1[[#This Row],[Arbeidskorting]],0)</f>
        <v>28678.742999999999</v>
      </c>
      <c r="F6951" s="6">
        <f>Table1[[#This Row],[Belastbaar loon]]-Table1[[#This Row],[Belasting]]</f>
        <v>48652.256999999998</v>
      </c>
      <c r="G6951" s="2">
        <f>(Table1[[#This Row],[Belastbaar loon]]-Table1[[#This Row],[Netto loon]])/Table1[[#This Row],[Belastbaar loon]]</f>
        <v>0.37085700430616442</v>
      </c>
      <c r="H6951" s="14">
        <f t="shared" ca="1" si="103"/>
        <v>28673.192999999999</v>
      </c>
      <c r="I6951" s="14">
        <f ca="1">IF(ROW()=2, Table1[[#This Row],[Netto loon]], INDIRECT(ADDRESS(ROW()-1,COLUMN(F:F))))</f>
        <v>48647.807000000001</v>
      </c>
      <c r="J6951" s="6">
        <f ca="1">IF(ROW()=2, 0, Table1[[#This Row],[Belastbaar loon]]-INDIRECT(ADDRESS(ROW()-1,COLUMN(A:A))))</f>
        <v>10</v>
      </c>
      <c r="K6951" s="6">
        <f ca="1">Table1[[#This Row],[Netto loon]]-Table1[[#This Row],[Netto vorige schijf]]</f>
        <v>4.4499999999970896</v>
      </c>
      <c r="L6951" s="2">
        <f ca="1">(Table1[[#This Row],[Bruto tov vorige schijf]]-Table1[[#This Row],[Netto tov vorige schijf]])/MAX(Table1[[#This Row],[Bruto tov vorige schijf]],1)</f>
        <v>0.55500000000029104</v>
      </c>
    </row>
    <row r="6952" spans="1:12" x14ac:dyDescent="0.25">
      <c r="A6952" s="14">
        <v>77341</v>
      </c>
      <c r="B6952" s="6">
        <f>LoonHeffing2020(Table1[[#This Row],[Belastbaar loon]])</f>
        <v>29960.073</v>
      </c>
      <c r="C6952" s="6">
        <f>AlgemeneHeffingsKorting2020(Table1[[#This Row],[Belastbaar loon]])</f>
        <v>0</v>
      </c>
      <c r="D6952" s="14">
        <f>ArbeidsKorting2020(Table1[[#This Row],[Belastbaar loon]])</f>
        <v>1275.7800000000002</v>
      </c>
      <c r="E6952" s="14">
        <f>MAX(Table1[[#This Row],[Loonheffing]]-Table1[[#This Row],[Algemene Heffingskorting]]-Table1[[#This Row],[Arbeidskorting]],0)</f>
        <v>28684.293000000001</v>
      </c>
      <c r="F6952" s="6">
        <f>Table1[[#This Row],[Belastbaar loon]]-Table1[[#This Row],[Belasting]]</f>
        <v>48656.706999999995</v>
      </c>
      <c r="G6952" s="2">
        <f>(Table1[[#This Row],[Belastbaar loon]]-Table1[[#This Row],[Netto loon]])/Table1[[#This Row],[Belastbaar loon]]</f>
        <v>0.37088081354003705</v>
      </c>
      <c r="H6952" s="14">
        <f t="shared" ca="1" si="103"/>
        <v>28678.742999999999</v>
      </c>
      <c r="I6952" s="14">
        <f ca="1">IF(ROW()=2, Table1[[#This Row],[Netto loon]], INDIRECT(ADDRESS(ROW()-1,COLUMN(F:F))))</f>
        <v>48652.256999999998</v>
      </c>
      <c r="J6952" s="6">
        <f ca="1">IF(ROW()=2, 0, Table1[[#This Row],[Belastbaar loon]]-INDIRECT(ADDRESS(ROW()-1,COLUMN(A:A))))</f>
        <v>10</v>
      </c>
      <c r="K6952" s="6">
        <f ca="1">Table1[[#This Row],[Netto loon]]-Table1[[#This Row],[Netto vorige schijf]]</f>
        <v>4.4499999999970896</v>
      </c>
      <c r="L6952" s="2">
        <f ca="1">(Table1[[#This Row],[Bruto tov vorige schijf]]-Table1[[#This Row],[Netto tov vorige schijf]])/MAX(Table1[[#This Row],[Bruto tov vorige schijf]],1)</f>
        <v>0.55500000000029104</v>
      </c>
    </row>
    <row r="6953" spans="1:12" x14ac:dyDescent="0.25">
      <c r="A6953" s="14">
        <v>77351</v>
      </c>
      <c r="B6953" s="6">
        <f>LoonHeffing2020(Table1[[#This Row],[Belastbaar loon]])</f>
        <v>29965.023000000001</v>
      </c>
      <c r="C6953" s="6">
        <f>AlgemeneHeffingsKorting2020(Table1[[#This Row],[Belastbaar loon]])</f>
        <v>0</v>
      </c>
      <c r="D6953" s="14">
        <f>ArbeidsKorting2020(Table1[[#This Row],[Belastbaar loon]])</f>
        <v>1275.18</v>
      </c>
      <c r="E6953" s="14">
        <f>MAX(Table1[[#This Row],[Loonheffing]]-Table1[[#This Row],[Algemene Heffingskorting]]-Table1[[#This Row],[Arbeidskorting]],0)</f>
        <v>28689.843000000001</v>
      </c>
      <c r="F6953" s="6">
        <f>Table1[[#This Row],[Belastbaar loon]]-Table1[[#This Row],[Belasting]]</f>
        <v>48661.156999999999</v>
      </c>
      <c r="G6953" s="2">
        <f>(Table1[[#This Row],[Belastbaar loon]]-Table1[[#This Row],[Netto loon]])/Table1[[#This Row],[Belastbaar loon]]</f>
        <v>0.37090461661775542</v>
      </c>
      <c r="H6953" s="14">
        <f t="shared" ca="1" si="103"/>
        <v>28684.293000000001</v>
      </c>
      <c r="I6953" s="14">
        <f ca="1">IF(ROW()=2, Table1[[#This Row],[Netto loon]], INDIRECT(ADDRESS(ROW()-1,COLUMN(F:F))))</f>
        <v>48656.706999999995</v>
      </c>
      <c r="J6953" s="6">
        <f ca="1">IF(ROW()=2, 0, Table1[[#This Row],[Belastbaar loon]]-INDIRECT(ADDRESS(ROW()-1,COLUMN(A:A))))</f>
        <v>10</v>
      </c>
      <c r="K6953" s="6">
        <f ca="1">Table1[[#This Row],[Netto loon]]-Table1[[#This Row],[Netto vorige schijf]]</f>
        <v>4.4500000000043656</v>
      </c>
      <c r="L6953" s="2">
        <f ca="1">(Table1[[#This Row],[Bruto tov vorige schijf]]-Table1[[#This Row],[Netto tov vorige schijf]])/MAX(Table1[[#This Row],[Bruto tov vorige schijf]],1)</f>
        <v>0.5549999999995634</v>
      </c>
    </row>
    <row r="6954" spans="1:12" x14ac:dyDescent="0.25">
      <c r="A6954" s="14">
        <v>77361</v>
      </c>
      <c r="B6954" s="6">
        <f>LoonHeffing2020(Table1[[#This Row],[Belastbaar loon]])</f>
        <v>29969.972999999998</v>
      </c>
      <c r="C6954" s="6">
        <f>AlgemeneHeffingsKorting2020(Table1[[#This Row],[Belastbaar loon]])</f>
        <v>0</v>
      </c>
      <c r="D6954" s="14">
        <f>ArbeidsKorting2020(Table1[[#This Row],[Belastbaar loon]])</f>
        <v>1274.5800000000002</v>
      </c>
      <c r="E6954" s="14">
        <f>MAX(Table1[[#This Row],[Loonheffing]]-Table1[[#This Row],[Algemene Heffingskorting]]-Table1[[#This Row],[Arbeidskorting]],0)</f>
        <v>28695.392999999996</v>
      </c>
      <c r="F6954" s="6">
        <f>Table1[[#This Row],[Belastbaar loon]]-Table1[[#This Row],[Belasting]]</f>
        <v>48665.607000000004</v>
      </c>
      <c r="G6954" s="2">
        <f>(Table1[[#This Row],[Belastbaar loon]]-Table1[[#This Row],[Netto loon]])/Table1[[#This Row],[Belastbaar loon]]</f>
        <v>0.37092841354170702</v>
      </c>
      <c r="H6954" s="14">
        <f t="shared" ca="1" si="103"/>
        <v>28689.843000000001</v>
      </c>
      <c r="I6954" s="14">
        <f ca="1">IF(ROW()=2, Table1[[#This Row],[Netto loon]], INDIRECT(ADDRESS(ROW()-1,COLUMN(F:F))))</f>
        <v>48661.156999999999</v>
      </c>
      <c r="J6954" s="6">
        <f ca="1">IF(ROW()=2, 0, Table1[[#This Row],[Belastbaar loon]]-INDIRECT(ADDRESS(ROW()-1,COLUMN(A:A))))</f>
        <v>10</v>
      </c>
      <c r="K6954" s="6">
        <f ca="1">Table1[[#This Row],[Netto loon]]-Table1[[#This Row],[Netto vorige schijf]]</f>
        <v>4.4500000000043656</v>
      </c>
      <c r="L6954" s="2">
        <f ca="1">(Table1[[#This Row],[Bruto tov vorige schijf]]-Table1[[#This Row],[Netto tov vorige schijf]])/MAX(Table1[[#This Row],[Bruto tov vorige schijf]],1)</f>
        <v>0.5549999999995634</v>
      </c>
    </row>
    <row r="6955" spans="1:12" x14ac:dyDescent="0.25">
      <c r="A6955" s="14">
        <v>77371</v>
      </c>
      <c r="B6955" s="6">
        <f>LoonHeffing2020(Table1[[#This Row],[Belastbaar loon]])</f>
        <v>29974.922999999999</v>
      </c>
      <c r="C6955" s="6">
        <f>AlgemeneHeffingsKorting2020(Table1[[#This Row],[Belastbaar loon]])</f>
        <v>0</v>
      </c>
      <c r="D6955" s="14">
        <f>ArbeidsKorting2020(Table1[[#This Row],[Belastbaar loon]])</f>
        <v>1273.98</v>
      </c>
      <c r="E6955" s="14">
        <f>MAX(Table1[[#This Row],[Loonheffing]]-Table1[[#This Row],[Algemene Heffingskorting]]-Table1[[#This Row],[Arbeidskorting]],0)</f>
        <v>28700.942999999999</v>
      </c>
      <c r="F6955" s="6">
        <f>Table1[[#This Row],[Belastbaar loon]]-Table1[[#This Row],[Belasting]]</f>
        <v>48670.057000000001</v>
      </c>
      <c r="G6955" s="2">
        <f>(Table1[[#This Row],[Belastbaar loon]]-Table1[[#This Row],[Netto loon]])/Table1[[#This Row],[Belastbaar loon]]</f>
        <v>0.37095220431427794</v>
      </c>
      <c r="H6955" s="14">
        <f t="shared" ca="1" si="103"/>
        <v>28695.392999999996</v>
      </c>
      <c r="I6955" s="14">
        <f ca="1">IF(ROW()=2, Table1[[#This Row],[Netto loon]], INDIRECT(ADDRESS(ROW()-1,COLUMN(F:F))))</f>
        <v>48665.607000000004</v>
      </c>
      <c r="J6955" s="6">
        <f ca="1">IF(ROW()=2, 0, Table1[[#This Row],[Belastbaar loon]]-INDIRECT(ADDRESS(ROW()-1,COLUMN(A:A))))</f>
        <v>10</v>
      </c>
      <c r="K6955" s="6">
        <f ca="1">Table1[[#This Row],[Netto loon]]-Table1[[#This Row],[Netto vorige schijf]]</f>
        <v>4.4499999999970896</v>
      </c>
      <c r="L6955" s="2">
        <f ca="1">(Table1[[#This Row],[Bruto tov vorige schijf]]-Table1[[#This Row],[Netto tov vorige schijf]])/MAX(Table1[[#This Row],[Bruto tov vorige schijf]],1)</f>
        <v>0.55500000000029104</v>
      </c>
    </row>
    <row r="6956" spans="1:12" x14ac:dyDescent="0.25">
      <c r="A6956" s="14">
        <v>77381</v>
      </c>
      <c r="B6956" s="6">
        <f>LoonHeffing2020(Table1[[#This Row],[Belastbaar loon]])</f>
        <v>29979.873</v>
      </c>
      <c r="C6956" s="6">
        <f>AlgemeneHeffingsKorting2020(Table1[[#This Row],[Belastbaar loon]])</f>
        <v>0</v>
      </c>
      <c r="D6956" s="14">
        <f>ArbeidsKorting2020(Table1[[#This Row],[Belastbaar loon]])</f>
        <v>1273.3800000000001</v>
      </c>
      <c r="E6956" s="14">
        <f>MAX(Table1[[#This Row],[Loonheffing]]-Table1[[#This Row],[Algemene Heffingskorting]]-Table1[[#This Row],[Arbeidskorting]],0)</f>
        <v>28706.492999999999</v>
      </c>
      <c r="F6956" s="6">
        <f>Table1[[#This Row],[Belastbaar loon]]-Table1[[#This Row],[Belasting]]</f>
        <v>48674.506999999998</v>
      </c>
      <c r="G6956" s="2">
        <f>(Table1[[#This Row],[Belastbaar loon]]-Table1[[#This Row],[Netto loon]])/Table1[[#This Row],[Belastbaar loon]]</f>
        <v>0.370975988937853</v>
      </c>
      <c r="H6956" s="14">
        <f t="shared" ca="1" si="103"/>
        <v>28700.942999999999</v>
      </c>
      <c r="I6956" s="14">
        <f ca="1">IF(ROW()=2, Table1[[#This Row],[Netto loon]], INDIRECT(ADDRESS(ROW()-1,COLUMN(F:F))))</f>
        <v>48670.057000000001</v>
      </c>
      <c r="J6956" s="6">
        <f ca="1">IF(ROW()=2, 0, Table1[[#This Row],[Belastbaar loon]]-INDIRECT(ADDRESS(ROW()-1,COLUMN(A:A))))</f>
        <v>10</v>
      </c>
      <c r="K6956" s="6">
        <f ca="1">Table1[[#This Row],[Netto loon]]-Table1[[#This Row],[Netto vorige schijf]]</f>
        <v>4.4499999999970896</v>
      </c>
      <c r="L6956" s="2">
        <f ca="1">(Table1[[#This Row],[Bruto tov vorige schijf]]-Table1[[#This Row],[Netto tov vorige schijf]])/MAX(Table1[[#This Row],[Bruto tov vorige schijf]],1)</f>
        <v>0.55500000000029104</v>
      </c>
    </row>
    <row r="6957" spans="1:12" x14ac:dyDescent="0.25">
      <c r="A6957" s="14">
        <v>77391</v>
      </c>
      <c r="B6957" s="6">
        <f>LoonHeffing2020(Table1[[#This Row],[Belastbaar loon]])</f>
        <v>29984.823</v>
      </c>
      <c r="C6957" s="6">
        <f>AlgemeneHeffingsKorting2020(Table1[[#This Row],[Belastbaar loon]])</f>
        <v>0</v>
      </c>
      <c r="D6957" s="14">
        <f>ArbeidsKorting2020(Table1[[#This Row],[Belastbaar loon]])</f>
        <v>1272.7800000000002</v>
      </c>
      <c r="E6957" s="14">
        <f>MAX(Table1[[#This Row],[Loonheffing]]-Table1[[#This Row],[Algemene Heffingskorting]]-Table1[[#This Row],[Arbeidskorting]],0)</f>
        <v>28712.043000000001</v>
      </c>
      <c r="F6957" s="6">
        <f>Table1[[#This Row],[Belastbaar loon]]-Table1[[#This Row],[Belasting]]</f>
        <v>48678.956999999995</v>
      </c>
      <c r="G6957" s="2">
        <f>(Table1[[#This Row],[Belastbaar loon]]-Table1[[#This Row],[Netto loon]])/Table1[[#This Row],[Belastbaar loon]]</f>
        <v>0.37099976741481572</v>
      </c>
      <c r="H6957" s="14">
        <f t="shared" ca="1" si="103"/>
        <v>28706.492999999999</v>
      </c>
      <c r="I6957" s="14">
        <f ca="1">IF(ROW()=2, Table1[[#This Row],[Netto loon]], INDIRECT(ADDRESS(ROW()-1,COLUMN(F:F))))</f>
        <v>48674.506999999998</v>
      </c>
      <c r="J6957" s="6">
        <f ca="1">IF(ROW()=2, 0, Table1[[#This Row],[Belastbaar loon]]-INDIRECT(ADDRESS(ROW()-1,COLUMN(A:A))))</f>
        <v>10</v>
      </c>
      <c r="K6957" s="6">
        <f ca="1">Table1[[#This Row],[Netto loon]]-Table1[[#This Row],[Netto vorige schijf]]</f>
        <v>4.4499999999970896</v>
      </c>
      <c r="L6957" s="2">
        <f ca="1">(Table1[[#This Row],[Bruto tov vorige schijf]]-Table1[[#This Row],[Netto tov vorige schijf]])/MAX(Table1[[#This Row],[Bruto tov vorige schijf]],1)</f>
        <v>0.55500000000029104</v>
      </c>
    </row>
    <row r="6958" spans="1:12" x14ac:dyDescent="0.25">
      <c r="A6958" s="14">
        <v>77401</v>
      </c>
      <c r="B6958" s="6">
        <f>LoonHeffing2020(Table1[[#This Row],[Belastbaar loon]])</f>
        <v>29989.773000000001</v>
      </c>
      <c r="C6958" s="6">
        <f>AlgemeneHeffingsKorting2020(Table1[[#This Row],[Belastbaar loon]])</f>
        <v>0</v>
      </c>
      <c r="D6958" s="14">
        <f>ArbeidsKorting2020(Table1[[#This Row],[Belastbaar loon]])</f>
        <v>1272.18</v>
      </c>
      <c r="E6958" s="14">
        <f>MAX(Table1[[#This Row],[Loonheffing]]-Table1[[#This Row],[Algemene Heffingskorting]]-Table1[[#This Row],[Arbeidskorting]],0)</f>
        <v>28717.593000000001</v>
      </c>
      <c r="F6958" s="6">
        <f>Table1[[#This Row],[Belastbaar loon]]-Table1[[#This Row],[Belasting]]</f>
        <v>48683.406999999999</v>
      </c>
      <c r="G6958" s="2">
        <f>(Table1[[#This Row],[Belastbaar loon]]-Table1[[#This Row],[Netto loon]])/Table1[[#This Row],[Belastbaar loon]]</f>
        <v>0.37102353974754848</v>
      </c>
      <c r="H6958" s="14">
        <f t="shared" ca="1" si="103"/>
        <v>28712.043000000001</v>
      </c>
      <c r="I6958" s="14">
        <f ca="1">IF(ROW()=2, Table1[[#This Row],[Netto loon]], INDIRECT(ADDRESS(ROW()-1,COLUMN(F:F))))</f>
        <v>48678.956999999995</v>
      </c>
      <c r="J6958" s="6">
        <f ca="1">IF(ROW()=2, 0, Table1[[#This Row],[Belastbaar loon]]-INDIRECT(ADDRESS(ROW()-1,COLUMN(A:A))))</f>
        <v>10</v>
      </c>
      <c r="K6958" s="6">
        <f ca="1">Table1[[#This Row],[Netto loon]]-Table1[[#This Row],[Netto vorige schijf]]</f>
        <v>4.4500000000043656</v>
      </c>
      <c r="L6958" s="2">
        <f ca="1">(Table1[[#This Row],[Bruto tov vorige schijf]]-Table1[[#This Row],[Netto tov vorige schijf]])/MAX(Table1[[#This Row],[Bruto tov vorige schijf]],1)</f>
        <v>0.5549999999995634</v>
      </c>
    </row>
    <row r="6959" spans="1:12" x14ac:dyDescent="0.25">
      <c r="A6959" s="14">
        <v>77411</v>
      </c>
      <c r="B6959" s="6">
        <f>LoonHeffing2020(Table1[[#This Row],[Belastbaar loon]])</f>
        <v>29994.722999999998</v>
      </c>
      <c r="C6959" s="6">
        <f>AlgemeneHeffingsKorting2020(Table1[[#This Row],[Belastbaar loon]])</f>
        <v>0</v>
      </c>
      <c r="D6959" s="14">
        <f>ArbeidsKorting2020(Table1[[#This Row],[Belastbaar loon]])</f>
        <v>1271.5800000000002</v>
      </c>
      <c r="E6959" s="14">
        <f>MAX(Table1[[#This Row],[Loonheffing]]-Table1[[#This Row],[Algemene Heffingskorting]]-Table1[[#This Row],[Arbeidskorting]],0)</f>
        <v>28723.142999999996</v>
      </c>
      <c r="F6959" s="6">
        <f>Table1[[#This Row],[Belastbaar loon]]-Table1[[#This Row],[Belasting]]</f>
        <v>48687.857000000004</v>
      </c>
      <c r="G6959" s="2">
        <f>(Table1[[#This Row],[Belastbaar loon]]-Table1[[#This Row],[Netto loon]])/Table1[[#This Row],[Belastbaar loon]]</f>
        <v>0.37104730593843249</v>
      </c>
      <c r="H6959" s="14">
        <f t="shared" ca="1" si="103"/>
        <v>28717.593000000001</v>
      </c>
      <c r="I6959" s="14">
        <f ca="1">IF(ROW()=2, Table1[[#This Row],[Netto loon]], INDIRECT(ADDRESS(ROW()-1,COLUMN(F:F))))</f>
        <v>48683.406999999999</v>
      </c>
      <c r="J6959" s="6">
        <f ca="1">IF(ROW()=2, 0, Table1[[#This Row],[Belastbaar loon]]-INDIRECT(ADDRESS(ROW()-1,COLUMN(A:A))))</f>
        <v>10</v>
      </c>
      <c r="K6959" s="6">
        <f ca="1">Table1[[#This Row],[Netto loon]]-Table1[[#This Row],[Netto vorige schijf]]</f>
        <v>4.4500000000043656</v>
      </c>
      <c r="L6959" s="2">
        <f ca="1">(Table1[[#This Row],[Bruto tov vorige schijf]]-Table1[[#This Row],[Netto tov vorige schijf]])/MAX(Table1[[#This Row],[Bruto tov vorige schijf]],1)</f>
        <v>0.5549999999995634</v>
      </c>
    </row>
    <row r="6960" spans="1:12" x14ac:dyDescent="0.25">
      <c r="A6960" s="14">
        <v>77421</v>
      </c>
      <c r="B6960" s="6">
        <f>LoonHeffing2020(Table1[[#This Row],[Belastbaar loon]])</f>
        <v>29999.672999999999</v>
      </c>
      <c r="C6960" s="6">
        <f>AlgemeneHeffingsKorting2020(Table1[[#This Row],[Belastbaar loon]])</f>
        <v>0</v>
      </c>
      <c r="D6960" s="14">
        <f>ArbeidsKorting2020(Table1[[#This Row],[Belastbaar loon]])</f>
        <v>1270.98</v>
      </c>
      <c r="E6960" s="14">
        <f>MAX(Table1[[#This Row],[Loonheffing]]-Table1[[#This Row],[Algemene Heffingskorting]]-Table1[[#This Row],[Arbeidskorting]],0)</f>
        <v>28728.692999999999</v>
      </c>
      <c r="F6960" s="6">
        <f>Table1[[#This Row],[Belastbaar loon]]-Table1[[#This Row],[Belasting]]</f>
        <v>48692.307000000001</v>
      </c>
      <c r="G6960" s="2">
        <f>(Table1[[#This Row],[Belastbaar loon]]-Table1[[#This Row],[Netto loon]])/Table1[[#This Row],[Belastbaar loon]]</f>
        <v>0.37107106598984768</v>
      </c>
      <c r="H6960" s="14">
        <f t="shared" ca="1" si="103"/>
        <v>28723.142999999996</v>
      </c>
      <c r="I6960" s="14">
        <f ca="1">IF(ROW()=2, Table1[[#This Row],[Netto loon]], INDIRECT(ADDRESS(ROW()-1,COLUMN(F:F))))</f>
        <v>48687.857000000004</v>
      </c>
      <c r="J6960" s="6">
        <f ca="1">IF(ROW()=2, 0, Table1[[#This Row],[Belastbaar loon]]-INDIRECT(ADDRESS(ROW()-1,COLUMN(A:A))))</f>
        <v>10</v>
      </c>
      <c r="K6960" s="6">
        <f ca="1">Table1[[#This Row],[Netto loon]]-Table1[[#This Row],[Netto vorige schijf]]</f>
        <v>4.4499999999970896</v>
      </c>
      <c r="L6960" s="2">
        <f ca="1">(Table1[[#This Row],[Bruto tov vorige schijf]]-Table1[[#This Row],[Netto tov vorige schijf]])/MAX(Table1[[#This Row],[Bruto tov vorige schijf]],1)</f>
        <v>0.55500000000029104</v>
      </c>
    </row>
    <row r="6961" spans="1:12" x14ac:dyDescent="0.25">
      <c r="A6961" s="14">
        <v>77431</v>
      </c>
      <c r="B6961" s="6">
        <f>LoonHeffing2020(Table1[[#This Row],[Belastbaar loon]])</f>
        <v>30004.623</v>
      </c>
      <c r="C6961" s="6">
        <f>AlgemeneHeffingsKorting2020(Table1[[#This Row],[Belastbaar loon]])</f>
        <v>0</v>
      </c>
      <c r="D6961" s="14">
        <f>ArbeidsKorting2020(Table1[[#This Row],[Belastbaar loon]])</f>
        <v>1270.3800000000001</v>
      </c>
      <c r="E6961" s="14">
        <f>MAX(Table1[[#This Row],[Loonheffing]]-Table1[[#This Row],[Algemene Heffingskorting]]-Table1[[#This Row],[Arbeidskorting]],0)</f>
        <v>28734.242999999999</v>
      </c>
      <c r="F6961" s="6">
        <f>Table1[[#This Row],[Belastbaar loon]]-Table1[[#This Row],[Belasting]]</f>
        <v>48696.756999999998</v>
      </c>
      <c r="G6961" s="2">
        <f>(Table1[[#This Row],[Belastbaar loon]]-Table1[[#This Row],[Netto loon]])/Table1[[#This Row],[Belastbaar loon]]</f>
        <v>0.37109481990417276</v>
      </c>
      <c r="H6961" s="14">
        <f t="shared" ca="1" si="103"/>
        <v>28728.692999999999</v>
      </c>
      <c r="I6961" s="14">
        <f ca="1">IF(ROW()=2, Table1[[#This Row],[Netto loon]], INDIRECT(ADDRESS(ROW()-1,COLUMN(F:F))))</f>
        <v>48692.307000000001</v>
      </c>
      <c r="J6961" s="6">
        <f ca="1">IF(ROW()=2, 0, Table1[[#This Row],[Belastbaar loon]]-INDIRECT(ADDRESS(ROW()-1,COLUMN(A:A))))</f>
        <v>10</v>
      </c>
      <c r="K6961" s="6">
        <f ca="1">Table1[[#This Row],[Netto loon]]-Table1[[#This Row],[Netto vorige schijf]]</f>
        <v>4.4499999999970896</v>
      </c>
      <c r="L6961" s="2">
        <f ca="1">(Table1[[#This Row],[Bruto tov vorige schijf]]-Table1[[#This Row],[Netto tov vorige schijf]])/MAX(Table1[[#This Row],[Bruto tov vorige schijf]],1)</f>
        <v>0.55500000000029104</v>
      </c>
    </row>
    <row r="6962" spans="1:12" x14ac:dyDescent="0.25">
      <c r="A6962" s="14">
        <v>77441</v>
      </c>
      <c r="B6962" s="6">
        <f>LoonHeffing2020(Table1[[#This Row],[Belastbaar loon]])</f>
        <v>30009.573</v>
      </c>
      <c r="C6962" s="6">
        <f>AlgemeneHeffingsKorting2020(Table1[[#This Row],[Belastbaar loon]])</f>
        <v>0</v>
      </c>
      <c r="D6962" s="14">
        <f>ArbeidsKorting2020(Table1[[#This Row],[Belastbaar loon]])</f>
        <v>1269.7800000000002</v>
      </c>
      <c r="E6962" s="14">
        <f>MAX(Table1[[#This Row],[Loonheffing]]-Table1[[#This Row],[Algemene Heffingskorting]]-Table1[[#This Row],[Arbeidskorting]],0)</f>
        <v>28739.793000000001</v>
      </c>
      <c r="F6962" s="6">
        <f>Table1[[#This Row],[Belastbaar loon]]-Table1[[#This Row],[Belasting]]</f>
        <v>48701.206999999995</v>
      </c>
      <c r="G6962" s="2">
        <f>(Table1[[#This Row],[Belastbaar loon]]-Table1[[#This Row],[Netto loon]])/Table1[[#This Row],[Belastbaar loon]]</f>
        <v>0.37111856768378515</v>
      </c>
      <c r="H6962" s="14">
        <f t="shared" ca="1" si="103"/>
        <v>28734.242999999999</v>
      </c>
      <c r="I6962" s="14">
        <f ca="1">IF(ROW()=2, Table1[[#This Row],[Netto loon]], INDIRECT(ADDRESS(ROW()-1,COLUMN(F:F))))</f>
        <v>48696.756999999998</v>
      </c>
      <c r="J6962" s="6">
        <f ca="1">IF(ROW()=2, 0, Table1[[#This Row],[Belastbaar loon]]-INDIRECT(ADDRESS(ROW()-1,COLUMN(A:A))))</f>
        <v>10</v>
      </c>
      <c r="K6962" s="6">
        <f ca="1">Table1[[#This Row],[Netto loon]]-Table1[[#This Row],[Netto vorige schijf]]</f>
        <v>4.4499999999970896</v>
      </c>
      <c r="L6962" s="2">
        <f ca="1">(Table1[[#This Row],[Bruto tov vorige schijf]]-Table1[[#This Row],[Netto tov vorige schijf]])/MAX(Table1[[#This Row],[Bruto tov vorige schijf]],1)</f>
        <v>0.55500000000029104</v>
      </c>
    </row>
    <row r="6963" spans="1:12" x14ac:dyDescent="0.25">
      <c r="A6963" s="14">
        <v>77451</v>
      </c>
      <c r="B6963" s="6">
        <f>LoonHeffing2020(Table1[[#This Row],[Belastbaar loon]])</f>
        <v>30014.523000000001</v>
      </c>
      <c r="C6963" s="6">
        <f>AlgemeneHeffingsKorting2020(Table1[[#This Row],[Belastbaar loon]])</f>
        <v>0</v>
      </c>
      <c r="D6963" s="14">
        <f>ArbeidsKorting2020(Table1[[#This Row],[Belastbaar loon]])</f>
        <v>1269.18</v>
      </c>
      <c r="E6963" s="14">
        <f>MAX(Table1[[#This Row],[Loonheffing]]-Table1[[#This Row],[Algemene Heffingskorting]]-Table1[[#This Row],[Arbeidskorting]],0)</f>
        <v>28745.343000000001</v>
      </c>
      <c r="F6963" s="6">
        <f>Table1[[#This Row],[Belastbaar loon]]-Table1[[#This Row],[Belasting]]</f>
        <v>48705.656999999999</v>
      </c>
      <c r="G6963" s="2">
        <f>(Table1[[#This Row],[Belastbaar loon]]-Table1[[#This Row],[Netto loon]])/Table1[[#This Row],[Belastbaar loon]]</f>
        <v>0.37114230933106096</v>
      </c>
      <c r="H6963" s="14">
        <f t="shared" ca="1" si="103"/>
        <v>28739.793000000001</v>
      </c>
      <c r="I6963" s="14">
        <f ca="1">IF(ROW()=2, Table1[[#This Row],[Netto loon]], INDIRECT(ADDRESS(ROW()-1,COLUMN(F:F))))</f>
        <v>48701.206999999995</v>
      </c>
      <c r="J6963" s="6">
        <f ca="1">IF(ROW()=2, 0, Table1[[#This Row],[Belastbaar loon]]-INDIRECT(ADDRESS(ROW()-1,COLUMN(A:A))))</f>
        <v>10</v>
      </c>
      <c r="K6963" s="6">
        <f ca="1">Table1[[#This Row],[Netto loon]]-Table1[[#This Row],[Netto vorige schijf]]</f>
        <v>4.4500000000043656</v>
      </c>
      <c r="L6963" s="2">
        <f ca="1">(Table1[[#This Row],[Bruto tov vorige schijf]]-Table1[[#This Row],[Netto tov vorige schijf]])/MAX(Table1[[#This Row],[Bruto tov vorige schijf]],1)</f>
        <v>0.5549999999995634</v>
      </c>
    </row>
    <row r="6964" spans="1:12" x14ac:dyDescent="0.25">
      <c r="A6964" s="14">
        <v>77461</v>
      </c>
      <c r="B6964" s="6">
        <f>LoonHeffing2020(Table1[[#This Row],[Belastbaar loon]])</f>
        <v>30019.472999999998</v>
      </c>
      <c r="C6964" s="6">
        <f>AlgemeneHeffingsKorting2020(Table1[[#This Row],[Belastbaar loon]])</f>
        <v>0</v>
      </c>
      <c r="D6964" s="14">
        <f>ArbeidsKorting2020(Table1[[#This Row],[Belastbaar loon]])</f>
        <v>1268.5800000000002</v>
      </c>
      <c r="E6964" s="14">
        <f>MAX(Table1[[#This Row],[Loonheffing]]-Table1[[#This Row],[Algemene Heffingskorting]]-Table1[[#This Row],[Arbeidskorting]],0)</f>
        <v>28750.892999999996</v>
      </c>
      <c r="F6964" s="6">
        <f>Table1[[#This Row],[Belastbaar loon]]-Table1[[#This Row],[Belasting]]</f>
        <v>48710.107000000004</v>
      </c>
      <c r="G6964" s="2">
        <f>(Table1[[#This Row],[Belastbaar loon]]-Table1[[#This Row],[Netto loon]])/Table1[[#This Row],[Belastbaar loon]]</f>
        <v>0.37116604484837529</v>
      </c>
      <c r="H6964" s="14">
        <f t="shared" ca="1" si="103"/>
        <v>28745.343000000001</v>
      </c>
      <c r="I6964" s="14">
        <f ca="1">IF(ROW()=2, Table1[[#This Row],[Netto loon]], INDIRECT(ADDRESS(ROW()-1,COLUMN(F:F))))</f>
        <v>48705.656999999999</v>
      </c>
      <c r="J6964" s="6">
        <f ca="1">IF(ROW()=2, 0, Table1[[#This Row],[Belastbaar loon]]-INDIRECT(ADDRESS(ROW()-1,COLUMN(A:A))))</f>
        <v>10</v>
      </c>
      <c r="K6964" s="6">
        <f ca="1">Table1[[#This Row],[Netto loon]]-Table1[[#This Row],[Netto vorige schijf]]</f>
        <v>4.4500000000043656</v>
      </c>
      <c r="L6964" s="2">
        <f ca="1">(Table1[[#This Row],[Bruto tov vorige schijf]]-Table1[[#This Row],[Netto tov vorige schijf]])/MAX(Table1[[#This Row],[Bruto tov vorige schijf]],1)</f>
        <v>0.5549999999995634</v>
      </c>
    </row>
    <row r="6965" spans="1:12" x14ac:dyDescent="0.25">
      <c r="A6965" s="14">
        <v>77471</v>
      </c>
      <c r="B6965" s="6">
        <f>LoonHeffing2020(Table1[[#This Row],[Belastbaar loon]])</f>
        <v>30024.422999999999</v>
      </c>
      <c r="C6965" s="6">
        <f>AlgemeneHeffingsKorting2020(Table1[[#This Row],[Belastbaar loon]])</f>
        <v>0</v>
      </c>
      <c r="D6965" s="14">
        <f>ArbeidsKorting2020(Table1[[#This Row],[Belastbaar loon]])</f>
        <v>1267.98</v>
      </c>
      <c r="E6965" s="14">
        <f>MAX(Table1[[#This Row],[Loonheffing]]-Table1[[#This Row],[Algemene Heffingskorting]]-Table1[[#This Row],[Arbeidskorting]],0)</f>
        <v>28756.442999999999</v>
      </c>
      <c r="F6965" s="6">
        <f>Table1[[#This Row],[Belastbaar loon]]-Table1[[#This Row],[Belasting]]</f>
        <v>48714.557000000001</v>
      </c>
      <c r="G6965" s="2">
        <f>(Table1[[#This Row],[Belastbaar loon]]-Table1[[#This Row],[Netto loon]])/Table1[[#This Row],[Belastbaar loon]]</f>
        <v>0.37118977423810201</v>
      </c>
      <c r="H6965" s="14">
        <f t="shared" ca="1" si="103"/>
        <v>28750.892999999996</v>
      </c>
      <c r="I6965" s="14">
        <f ca="1">IF(ROW()=2, Table1[[#This Row],[Netto loon]], INDIRECT(ADDRESS(ROW()-1,COLUMN(F:F))))</f>
        <v>48710.107000000004</v>
      </c>
      <c r="J6965" s="6">
        <f ca="1">IF(ROW()=2, 0, Table1[[#This Row],[Belastbaar loon]]-INDIRECT(ADDRESS(ROW()-1,COLUMN(A:A))))</f>
        <v>10</v>
      </c>
      <c r="K6965" s="6">
        <f ca="1">Table1[[#This Row],[Netto loon]]-Table1[[#This Row],[Netto vorige schijf]]</f>
        <v>4.4499999999970896</v>
      </c>
      <c r="L6965" s="2">
        <f ca="1">(Table1[[#This Row],[Bruto tov vorige schijf]]-Table1[[#This Row],[Netto tov vorige schijf]])/MAX(Table1[[#This Row],[Bruto tov vorige schijf]],1)</f>
        <v>0.55500000000029104</v>
      </c>
    </row>
    <row r="6966" spans="1:12" x14ac:dyDescent="0.25">
      <c r="A6966" s="14">
        <v>77481</v>
      </c>
      <c r="B6966" s="6">
        <f>LoonHeffing2020(Table1[[#This Row],[Belastbaar loon]])</f>
        <v>30029.373</v>
      </c>
      <c r="C6966" s="6">
        <f>AlgemeneHeffingsKorting2020(Table1[[#This Row],[Belastbaar loon]])</f>
        <v>0</v>
      </c>
      <c r="D6966" s="14">
        <f>ArbeidsKorting2020(Table1[[#This Row],[Belastbaar loon]])</f>
        <v>1267.3800000000001</v>
      </c>
      <c r="E6966" s="14">
        <f>MAX(Table1[[#This Row],[Loonheffing]]-Table1[[#This Row],[Algemene Heffingskorting]]-Table1[[#This Row],[Arbeidskorting]],0)</f>
        <v>28761.992999999999</v>
      </c>
      <c r="F6966" s="6">
        <f>Table1[[#This Row],[Belastbaar loon]]-Table1[[#This Row],[Belasting]]</f>
        <v>48719.006999999998</v>
      </c>
      <c r="G6966" s="2">
        <f>(Table1[[#This Row],[Belastbaar loon]]-Table1[[#This Row],[Netto loon]])/Table1[[#This Row],[Belastbaar loon]]</f>
        <v>0.37121349750261357</v>
      </c>
      <c r="H6966" s="14">
        <f t="shared" ca="1" si="103"/>
        <v>28756.442999999999</v>
      </c>
      <c r="I6966" s="14">
        <f ca="1">IF(ROW()=2, Table1[[#This Row],[Netto loon]], INDIRECT(ADDRESS(ROW()-1,COLUMN(F:F))))</f>
        <v>48714.557000000001</v>
      </c>
      <c r="J6966" s="6">
        <f ca="1">IF(ROW()=2, 0, Table1[[#This Row],[Belastbaar loon]]-INDIRECT(ADDRESS(ROW()-1,COLUMN(A:A))))</f>
        <v>10</v>
      </c>
      <c r="K6966" s="6">
        <f ca="1">Table1[[#This Row],[Netto loon]]-Table1[[#This Row],[Netto vorige schijf]]</f>
        <v>4.4499999999970896</v>
      </c>
      <c r="L6966" s="2">
        <f ca="1">(Table1[[#This Row],[Bruto tov vorige schijf]]-Table1[[#This Row],[Netto tov vorige schijf]])/MAX(Table1[[#This Row],[Bruto tov vorige schijf]],1)</f>
        <v>0.55500000000029104</v>
      </c>
    </row>
    <row r="6967" spans="1:12" x14ac:dyDescent="0.25">
      <c r="A6967" s="14">
        <v>77491</v>
      </c>
      <c r="B6967" s="6">
        <f>LoonHeffing2020(Table1[[#This Row],[Belastbaar loon]])</f>
        <v>30034.323</v>
      </c>
      <c r="C6967" s="6">
        <f>AlgemeneHeffingsKorting2020(Table1[[#This Row],[Belastbaar loon]])</f>
        <v>0</v>
      </c>
      <c r="D6967" s="14">
        <f>ArbeidsKorting2020(Table1[[#This Row],[Belastbaar loon]])</f>
        <v>1266.7800000000002</v>
      </c>
      <c r="E6967" s="14">
        <f>MAX(Table1[[#This Row],[Loonheffing]]-Table1[[#This Row],[Algemene Heffingskorting]]-Table1[[#This Row],[Arbeidskorting]],0)</f>
        <v>28767.543000000001</v>
      </c>
      <c r="F6967" s="6">
        <f>Table1[[#This Row],[Belastbaar loon]]-Table1[[#This Row],[Belasting]]</f>
        <v>48723.456999999995</v>
      </c>
      <c r="G6967" s="2">
        <f>(Table1[[#This Row],[Belastbaar loon]]-Table1[[#This Row],[Netto loon]])/Table1[[#This Row],[Belastbaar loon]]</f>
        <v>0.37123721464428133</v>
      </c>
      <c r="H6967" s="14">
        <f t="shared" ca="1" si="103"/>
        <v>28761.992999999999</v>
      </c>
      <c r="I6967" s="14">
        <f ca="1">IF(ROW()=2, Table1[[#This Row],[Netto loon]], INDIRECT(ADDRESS(ROW()-1,COLUMN(F:F))))</f>
        <v>48719.006999999998</v>
      </c>
      <c r="J6967" s="6">
        <f ca="1">IF(ROW()=2, 0, Table1[[#This Row],[Belastbaar loon]]-INDIRECT(ADDRESS(ROW()-1,COLUMN(A:A))))</f>
        <v>10</v>
      </c>
      <c r="K6967" s="6">
        <f ca="1">Table1[[#This Row],[Netto loon]]-Table1[[#This Row],[Netto vorige schijf]]</f>
        <v>4.4499999999970896</v>
      </c>
      <c r="L6967" s="2">
        <f ca="1">(Table1[[#This Row],[Bruto tov vorige schijf]]-Table1[[#This Row],[Netto tov vorige schijf]])/MAX(Table1[[#This Row],[Bruto tov vorige schijf]],1)</f>
        <v>0.55500000000029104</v>
      </c>
    </row>
    <row r="6968" spans="1:12" x14ac:dyDescent="0.25">
      <c r="A6968" s="14">
        <v>77501</v>
      </c>
      <c r="B6968" s="6">
        <f>LoonHeffing2020(Table1[[#This Row],[Belastbaar loon]])</f>
        <v>30039.273000000001</v>
      </c>
      <c r="C6968" s="6">
        <f>AlgemeneHeffingsKorting2020(Table1[[#This Row],[Belastbaar loon]])</f>
        <v>0</v>
      </c>
      <c r="D6968" s="14">
        <f>ArbeidsKorting2020(Table1[[#This Row],[Belastbaar loon]])</f>
        <v>1266.18</v>
      </c>
      <c r="E6968" s="14">
        <f>MAX(Table1[[#This Row],[Loonheffing]]-Table1[[#This Row],[Algemene Heffingskorting]]-Table1[[#This Row],[Arbeidskorting]],0)</f>
        <v>28773.093000000001</v>
      </c>
      <c r="F6968" s="6">
        <f>Table1[[#This Row],[Belastbaar loon]]-Table1[[#This Row],[Belasting]]</f>
        <v>48727.906999999999</v>
      </c>
      <c r="G6968" s="2">
        <f>(Table1[[#This Row],[Belastbaar loon]]-Table1[[#This Row],[Netto loon]])/Table1[[#This Row],[Belastbaar loon]]</f>
        <v>0.37126092566547531</v>
      </c>
      <c r="H6968" s="14">
        <f t="shared" ca="1" si="103"/>
        <v>28767.543000000001</v>
      </c>
      <c r="I6968" s="14">
        <f ca="1">IF(ROW()=2, Table1[[#This Row],[Netto loon]], INDIRECT(ADDRESS(ROW()-1,COLUMN(F:F))))</f>
        <v>48723.456999999995</v>
      </c>
      <c r="J6968" s="6">
        <f ca="1">IF(ROW()=2, 0, Table1[[#This Row],[Belastbaar loon]]-INDIRECT(ADDRESS(ROW()-1,COLUMN(A:A))))</f>
        <v>10</v>
      </c>
      <c r="K6968" s="6">
        <f ca="1">Table1[[#This Row],[Netto loon]]-Table1[[#This Row],[Netto vorige schijf]]</f>
        <v>4.4500000000043656</v>
      </c>
      <c r="L6968" s="2">
        <f ca="1">(Table1[[#This Row],[Bruto tov vorige schijf]]-Table1[[#This Row],[Netto tov vorige schijf]])/MAX(Table1[[#This Row],[Bruto tov vorige schijf]],1)</f>
        <v>0.5549999999995634</v>
      </c>
    </row>
    <row r="6969" spans="1:12" x14ac:dyDescent="0.25">
      <c r="A6969" s="14">
        <v>77511</v>
      </c>
      <c r="B6969" s="6">
        <f>LoonHeffing2020(Table1[[#This Row],[Belastbaar loon]])</f>
        <v>30044.222999999998</v>
      </c>
      <c r="C6969" s="6">
        <f>AlgemeneHeffingsKorting2020(Table1[[#This Row],[Belastbaar loon]])</f>
        <v>0</v>
      </c>
      <c r="D6969" s="14">
        <f>ArbeidsKorting2020(Table1[[#This Row],[Belastbaar loon]])</f>
        <v>1265.5800000000002</v>
      </c>
      <c r="E6969" s="14">
        <f>MAX(Table1[[#This Row],[Loonheffing]]-Table1[[#This Row],[Algemene Heffingskorting]]-Table1[[#This Row],[Arbeidskorting]],0)</f>
        <v>28778.642999999996</v>
      </c>
      <c r="F6969" s="6">
        <f>Table1[[#This Row],[Belastbaar loon]]-Table1[[#This Row],[Belasting]]</f>
        <v>48732.357000000004</v>
      </c>
      <c r="G6969" s="2">
        <f>(Table1[[#This Row],[Belastbaar loon]]-Table1[[#This Row],[Netto loon]])/Table1[[#This Row],[Belastbaar loon]]</f>
        <v>0.37128463056856442</v>
      </c>
      <c r="H6969" s="14">
        <f t="shared" ca="1" si="103"/>
        <v>28773.093000000001</v>
      </c>
      <c r="I6969" s="14">
        <f ca="1">IF(ROW()=2, Table1[[#This Row],[Netto loon]], INDIRECT(ADDRESS(ROW()-1,COLUMN(F:F))))</f>
        <v>48727.906999999999</v>
      </c>
      <c r="J6969" s="6">
        <f ca="1">IF(ROW()=2, 0, Table1[[#This Row],[Belastbaar loon]]-INDIRECT(ADDRESS(ROW()-1,COLUMN(A:A))))</f>
        <v>10</v>
      </c>
      <c r="K6969" s="6">
        <f ca="1">Table1[[#This Row],[Netto loon]]-Table1[[#This Row],[Netto vorige schijf]]</f>
        <v>4.4500000000043656</v>
      </c>
      <c r="L6969" s="2">
        <f ca="1">(Table1[[#This Row],[Bruto tov vorige schijf]]-Table1[[#This Row],[Netto tov vorige schijf]])/MAX(Table1[[#This Row],[Bruto tov vorige schijf]],1)</f>
        <v>0.5549999999995634</v>
      </c>
    </row>
    <row r="6970" spans="1:12" x14ac:dyDescent="0.25">
      <c r="A6970" s="14">
        <v>77521</v>
      </c>
      <c r="B6970" s="6">
        <f>LoonHeffing2020(Table1[[#This Row],[Belastbaar loon]])</f>
        <v>30049.172999999999</v>
      </c>
      <c r="C6970" s="6">
        <f>AlgemeneHeffingsKorting2020(Table1[[#This Row],[Belastbaar loon]])</f>
        <v>0</v>
      </c>
      <c r="D6970" s="14">
        <f>ArbeidsKorting2020(Table1[[#This Row],[Belastbaar loon]])</f>
        <v>1264.98</v>
      </c>
      <c r="E6970" s="14">
        <f>MAX(Table1[[#This Row],[Loonheffing]]-Table1[[#This Row],[Algemene Heffingskorting]]-Table1[[#This Row],[Arbeidskorting]],0)</f>
        <v>28784.192999999999</v>
      </c>
      <c r="F6970" s="6">
        <f>Table1[[#This Row],[Belastbaar loon]]-Table1[[#This Row],[Belasting]]</f>
        <v>48736.807000000001</v>
      </c>
      <c r="G6970" s="2">
        <f>(Table1[[#This Row],[Belastbaar loon]]-Table1[[#This Row],[Netto loon]])/Table1[[#This Row],[Belastbaar loon]]</f>
        <v>0.37130832935591646</v>
      </c>
      <c r="H6970" s="14">
        <f t="shared" ca="1" si="103"/>
        <v>28778.642999999996</v>
      </c>
      <c r="I6970" s="14">
        <f ca="1">IF(ROW()=2, Table1[[#This Row],[Netto loon]], INDIRECT(ADDRESS(ROW()-1,COLUMN(F:F))))</f>
        <v>48732.357000000004</v>
      </c>
      <c r="J6970" s="6">
        <f ca="1">IF(ROW()=2, 0, Table1[[#This Row],[Belastbaar loon]]-INDIRECT(ADDRESS(ROW()-1,COLUMN(A:A))))</f>
        <v>10</v>
      </c>
      <c r="K6970" s="6">
        <f ca="1">Table1[[#This Row],[Netto loon]]-Table1[[#This Row],[Netto vorige schijf]]</f>
        <v>4.4499999999970896</v>
      </c>
      <c r="L6970" s="2">
        <f ca="1">(Table1[[#This Row],[Bruto tov vorige schijf]]-Table1[[#This Row],[Netto tov vorige schijf]])/MAX(Table1[[#This Row],[Bruto tov vorige schijf]],1)</f>
        <v>0.55500000000029104</v>
      </c>
    </row>
    <row r="6971" spans="1:12" x14ac:dyDescent="0.25">
      <c r="A6971" s="14">
        <v>77531</v>
      </c>
      <c r="B6971" s="6">
        <f>LoonHeffing2020(Table1[[#This Row],[Belastbaar loon]])</f>
        <v>30054.123</v>
      </c>
      <c r="C6971" s="6">
        <f>AlgemeneHeffingsKorting2020(Table1[[#This Row],[Belastbaar loon]])</f>
        <v>0</v>
      </c>
      <c r="D6971" s="14">
        <f>ArbeidsKorting2020(Table1[[#This Row],[Belastbaar loon]])</f>
        <v>1264.3800000000001</v>
      </c>
      <c r="E6971" s="14">
        <f>MAX(Table1[[#This Row],[Loonheffing]]-Table1[[#This Row],[Algemene Heffingskorting]]-Table1[[#This Row],[Arbeidskorting]],0)</f>
        <v>28789.742999999999</v>
      </c>
      <c r="F6971" s="6">
        <f>Table1[[#This Row],[Belastbaar loon]]-Table1[[#This Row],[Belasting]]</f>
        <v>48741.256999999998</v>
      </c>
      <c r="G6971" s="2">
        <f>(Table1[[#This Row],[Belastbaar loon]]-Table1[[#This Row],[Netto loon]])/Table1[[#This Row],[Belastbaar loon]]</f>
        <v>0.37133202202989773</v>
      </c>
      <c r="H6971" s="14">
        <f t="shared" ca="1" si="103"/>
        <v>28784.192999999999</v>
      </c>
      <c r="I6971" s="14">
        <f ca="1">IF(ROW()=2, Table1[[#This Row],[Netto loon]], INDIRECT(ADDRESS(ROW()-1,COLUMN(F:F))))</f>
        <v>48736.807000000001</v>
      </c>
      <c r="J6971" s="6">
        <f ca="1">IF(ROW()=2, 0, Table1[[#This Row],[Belastbaar loon]]-INDIRECT(ADDRESS(ROW()-1,COLUMN(A:A))))</f>
        <v>10</v>
      </c>
      <c r="K6971" s="6">
        <f ca="1">Table1[[#This Row],[Netto loon]]-Table1[[#This Row],[Netto vorige schijf]]</f>
        <v>4.4499999999970896</v>
      </c>
      <c r="L6971" s="2">
        <f ca="1">(Table1[[#This Row],[Bruto tov vorige schijf]]-Table1[[#This Row],[Netto tov vorige schijf]])/MAX(Table1[[#This Row],[Bruto tov vorige schijf]],1)</f>
        <v>0.55500000000029104</v>
      </c>
    </row>
    <row r="6972" spans="1:12" x14ac:dyDescent="0.25">
      <c r="A6972" s="14">
        <v>77541</v>
      </c>
      <c r="B6972" s="6">
        <f>LoonHeffing2020(Table1[[#This Row],[Belastbaar loon]])</f>
        <v>30059.073</v>
      </c>
      <c r="C6972" s="6">
        <f>AlgemeneHeffingsKorting2020(Table1[[#This Row],[Belastbaar loon]])</f>
        <v>0</v>
      </c>
      <c r="D6972" s="14">
        <f>ArbeidsKorting2020(Table1[[#This Row],[Belastbaar loon]])</f>
        <v>1263.7800000000002</v>
      </c>
      <c r="E6972" s="14">
        <f>MAX(Table1[[#This Row],[Loonheffing]]-Table1[[#This Row],[Algemene Heffingskorting]]-Table1[[#This Row],[Arbeidskorting]],0)</f>
        <v>28795.293000000001</v>
      </c>
      <c r="F6972" s="6">
        <f>Table1[[#This Row],[Belastbaar loon]]-Table1[[#This Row],[Belasting]]</f>
        <v>48745.706999999995</v>
      </c>
      <c r="G6972" s="2">
        <f>(Table1[[#This Row],[Belastbaar loon]]-Table1[[#This Row],[Netto loon]])/Table1[[#This Row],[Belastbaar loon]]</f>
        <v>0.37135570859287353</v>
      </c>
      <c r="H6972" s="14">
        <f t="shared" ca="1" si="103"/>
        <v>28789.742999999999</v>
      </c>
      <c r="I6972" s="14">
        <f ca="1">IF(ROW()=2, Table1[[#This Row],[Netto loon]], INDIRECT(ADDRESS(ROW()-1,COLUMN(F:F))))</f>
        <v>48741.256999999998</v>
      </c>
      <c r="J6972" s="6">
        <f ca="1">IF(ROW()=2, 0, Table1[[#This Row],[Belastbaar loon]]-INDIRECT(ADDRESS(ROW()-1,COLUMN(A:A))))</f>
        <v>10</v>
      </c>
      <c r="K6972" s="6">
        <f ca="1">Table1[[#This Row],[Netto loon]]-Table1[[#This Row],[Netto vorige schijf]]</f>
        <v>4.4499999999970896</v>
      </c>
      <c r="L6972" s="2">
        <f ca="1">(Table1[[#This Row],[Bruto tov vorige schijf]]-Table1[[#This Row],[Netto tov vorige schijf]])/MAX(Table1[[#This Row],[Bruto tov vorige schijf]],1)</f>
        <v>0.55500000000029104</v>
      </c>
    </row>
    <row r="6973" spans="1:12" x14ac:dyDescent="0.25">
      <c r="A6973" s="14">
        <v>77551</v>
      </c>
      <c r="B6973" s="6">
        <f>LoonHeffing2020(Table1[[#This Row],[Belastbaar loon]])</f>
        <v>30064.023000000001</v>
      </c>
      <c r="C6973" s="6">
        <f>AlgemeneHeffingsKorting2020(Table1[[#This Row],[Belastbaar loon]])</f>
        <v>0</v>
      </c>
      <c r="D6973" s="14">
        <f>ArbeidsKorting2020(Table1[[#This Row],[Belastbaar loon]])</f>
        <v>1263.18</v>
      </c>
      <c r="E6973" s="14">
        <f>MAX(Table1[[#This Row],[Loonheffing]]-Table1[[#This Row],[Algemene Heffingskorting]]-Table1[[#This Row],[Arbeidskorting]],0)</f>
        <v>28800.843000000001</v>
      </c>
      <c r="F6973" s="6">
        <f>Table1[[#This Row],[Belastbaar loon]]-Table1[[#This Row],[Belasting]]</f>
        <v>48750.156999999999</v>
      </c>
      <c r="G6973" s="2">
        <f>(Table1[[#This Row],[Belastbaar loon]]-Table1[[#This Row],[Netto loon]])/Table1[[#This Row],[Belastbaar loon]]</f>
        <v>0.37137938904720763</v>
      </c>
      <c r="H6973" s="14">
        <f t="shared" ca="1" si="103"/>
        <v>28795.293000000001</v>
      </c>
      <c r="I6973" s="14">
        <f ca="1">IF(ROW()=2, Table1[[#This Row],[Netto loon]], INDIRECT(ADDRESS(ROW()-1,COLUMN(F:F))))</f>
        <v>48745.706999999995</v>
      </c>
      <c r="J6973" s="6">
        <f ca="1">IF(ROW()=2, 0, Table1[[#This Row],[Belastbaar loon]]-INDIRECT(ADDRESS(ROW()-1,COLUMN(A:A))))</f>
        <v>10</v>
      </c>
      <c r="K6973" s="6">
        <f ca="1">Table1[[#This Row],[Netto loon]]-Table1[[#This Row],[Netto vorige schijf]]</f>
        <v>4.4500000000043656</v>
      </c>
      <c r="L6973" s="2">
        <f ca="1">(Table1[[#This Row],[Bruto tov vorige schijf]]-Table1[[#This Row],[Netto tov vorige schijf]])/MAX(Table1[[#This Row],[Bruto tov vorige schijf]],1)</f>
        <v>0.5549999999995634</v>
      </c>
    </row>
    <row r="6974" spans="1:12" x14ac:dyDescent="0.25">
      <c r="A6974" s="14">
        <v>77561</v>
      </c>
      <c r="B6974" s="6">
        <f>LoonHeffing2020(Table1[[#This Row],[Belastbaar loon]])</f>
        <v>30068.972999999998</v>
      </c>
      <c r="C6974" s="6">
        <f>AlgemeneHeffingsKorting2020(Table1[[#This Row],[Belastbaar loon]])</f>
        <v>0</v>
      </c>
      <c r="D6974" s="14">
        <f>ArbeidsKorting2020(Table1[[#This Row],[Belastbaar loon]])</f>
        <v>1262.5800000000002</v>
      </c>
      <c r="E6974" s="14">
        <f>MAX(Table1[[#This Row],[Loonheffing]]-Table1[[#This Row],[Algemene Heffingskorting]]-Table1[[#This Row],[Arbeidskorting]],0)</f>
        <v>28806.392999999996</v>
      </c>
      <c r="F6974" s="6">
        <f>Table1[[#This Row],[Belastbaar loon]]-Table1[[#This Row],[Belasting]]</f>
        <v>48754.607000000004</v>
      </c>
      <c r="G6974" s="2">
        <f>(Table1[[#This Row],[Belastbaar loon]]-Table1[[#This Row],[Netto loon]])/Table1[[#This Row],[Belastbaar loon]]</f>
        <v>0.37140306339526302</v>
      </c>
      <c r="H6974" s="14">
        <f t="shared" ca="1" si="103"/>
        <v>28800.843000000001</v>
      </c>
      <c r="I6974" s="14">
        <f ca="1">IF(ROW()=2, Table1[[#This Row],[Netto loon]], INDIRECT(ADDRESS(ROW()-1,COLUMN(F:F))))</f>
        <v>48750.156999999999</v>
      </c>
      <c r="J6974" s="6">
        <f ca="1">IF(ROW()=2, 0, Table1[[#This Row],[Belastbaar loon]]-INDIRECT(ADDRESS(ROW()-1,COLUMN(A:A))))</f>
        <v>10</v>
      </c>
      <c r="K6974" s="6">
        <f ca="1">Table1[[#This Row],[Netto loon]]-Table1[[#This Row],[Netto vorige schijf]]</f>
        <v>4.4500000000043656</v>
      </c>
      <c r="L6974" s="2">
        <f ca="1">(Table1[[#This Row],[Bruto tov vorige schijf]]-Table1[[#This Row],[Netto tov vorige schijf]])/MAX(Table1[[#This Row],[Bruto tov vorige schijf]],1)</f>
        <v>0.5549999999995634</v>
      </c>
    </row>
    <row r="6975" spans="1:12" x14ac:dyDescent="0.25">
      <c r="A6975" s="14">
        <v>77571</v>
      </c>
      <c r="B6975" s="6">
        <f>LoonHeffing2020(Table1[[#This Row],[Belastbaar loon]])</f>
        <v>30073.922999999999</v>
      </c>
      <c r="C6975" s="6">
        <f>AlgemeneHeffingsKorting2020(Table1[[#This Row],[Belastbaar loon]])</f>
        <v>0</v>
      </c>
      <c r="D6975" s="14">
        <f>ArbeidsKorting2020(Table1[[#This Row],[Belastbaar loon]])</f>
        <v>1261.98</v>
      </c>
      <c r="E6975" s="14">
        <f>MAX(Table1[[#This Row],[Loonheffing]]-Table1[[#This Row],[Algemene Heffingskorting]]-Table1[[#This Row],[Arbeidskorting]],0)</f>
        <v>28811.942999999999</v>
      </c>
      <c r="F6975" s="6">
        <f>Table1[[#This Row],[Belastbaar loon]]-Table1[[#This Row],[Belasting]]</f>
        <v>48759.057000000001</v>
      </c>
      <c r="G6975" s="2">
        <f>(Table1[[#This Row],[Belastbaar loon]]-Table1[[#This Row],[Netto loon]])/Table1[[#This Row],[Belastbaar loon]]</f>
        <v>0.37142673163940132</v>
      </c>
      <c r="H6975" s="14">
        <f t="shared" ca="1" si="103"/>
        <v>28806.392999999996</v>
      </c>
      <c r="I6975" s="14">
        <f ca="1">IF(ROW()=2, Table1[[#This Row],[Netto loon]], INDIRECT(ADDRESS(ROW()-1,COLUMN(F:F))))</f>
        <v>48754.607000000004</v>
      </c>
      <c r="J6975" s="6">
        <f ca="1">IF(ROW()=2, 0, Table1[[#This Row],[Belastbaar loon]]-INDIRECT(ADDRESS(ROW()-1,COLUMN(A:A))))</f>
        <v>10</v>
      </c>
      <c r="K6975" s="6">
        <f ca="1">Table1[[#This Row],[Netto loon]]-Table1[[#This Row],[Netto vorige schijf]]</f>
        <v>4.4499999999970896</v>
      </c>
      <c r="L6975" s="2">
        <f ca="1">(Table1[[#This Row],[Bruto tov vorige schijf]]-Table1[[#This Row],[Netto tov vorige schijf]])/MAX(Table1[[#This Row],[Bruto tov vorige schijf]],1)</f>
        <v>0.55500000000029104</v>
      </c>
    </row>
    <row r="6976" spans="1:12" x14ac:dyDescent="0.25">
      <c r="A6976" s="14">
        <v>77581</v>
      </c>
      <c r="B6976" s="6">
        <f>LoonHeffing2020(Table1[[#This Row],[Belastbaar loon]])</f>
        <v>30078.873</v>
      </c>
      <c r="C6976" s="6">
        <f>AlgemeneHeffingsKorting2020(Table1[[#This Row],[Belastbaar loon]])</f>
        <v>0</v>
      </c>
      <c r="D6976" s="14">
        <f>ArbeidsKorting2020(Table1[[#This Row],[Belastbaar loon]])</f>
        <v>1261.3800000000001</v>
      </c>
      <c r="E6976" s="14">
        <f>MAX(Table1[[#This Row],[Loonheffing]]-Table1[[#This Row],[Algemene Heffingskorting]]-Table1[[#This Row],[Arbeidskorting]],0)</f>
        <v>28817.492999999999</v>
      </c>
      <c r="F6976" s="6">
        <f>Table1[[#This Row],[Belastbaar loon]]-Table1[[#This Row],[Belasting]]</f>
        <v>48763.506999999998</v>
      </c>
      <c r="G6976" s="2">
        <f>(Table1[[#This Row],[Belastbaar loon]]-Table1[[#This Row],[Netto loon]])/Table1[[#This Row],[Belastbaar loon]]</f>
        <v>0.37145039378198275</v>
      </c>
      <c r="H6976" s="14">
        <f t="shared" ca="1" si="103"/>
        <v>28811.942999999999</v>
      </c>
      <c r="I6976" s="14">
        <f ca="1">IF(ROW()=2, Table1[[#This Row],[Netto loon]], INDIRECT(ADDRESS(ROW()-1,COLUMN(F:F))))</f>
        <v>48759.057000000001</v>
      </c>
      <c r="J6976" s="6">
        <f ca="1">IF(ROW()=2, 0, Table1[[#This Row],[Belastbaar loon]]-INDIRECT(ADDRESS(ROW()-1,COLUMN(A:A))))</f>
        <v>10</v>
      </c>
      <c r="K6976" s="6">
        <f ca="1">Table1[[#This Row],[Netto loon]]-Table1[[#This Row],[Netto vorige schijf]]</f>
        <v>4.4499999999970896</v>
      </c>
      <c r="L6976" s="2">
        <f ca="1">(Table1[[#This Row],[Bruto tov vorige schijf]]-Table1[[#This Row],[Netto tov vorige schijf]])/MAX(Table1[[#This Row],[Bruto tov vorige schijf]],1)</f>
        <v>0.55500000000029104</v>
      </c>
    </row>
    <row r="6977" spans="1:12" x14ac:dyDescent="0.25">
      <c r="A6977" s="14">
        <v>77591</v>
      </c>
      <c r="B6977" s="6">
        <f>LoonHeffing2020(Table1[[#This Row],[Belastbaar loon]])</f>
        <v>30083.823</v>
      </c>
      <c r="C6977" s="6">
        <f>AlgemeneHeffingsKorting2020(Table1[[#This Row],[Belastbaar loon]])</f>
        <v>0</v>
      </c>
      <c r="D6977" s="14">
        <f>ArbeidsKorting2020(Table1[[#This Row],[Belastbaar loon]])</f>
        <v>1260.7800000000002</v>
      </c>
      <c r="E6977" s="14">
        <f>MAX(Table1[[#This Row],[Loonheffing]]-Table1[[#This Row],[Algemene Heffingskorting]]-Table1[[#This Row],[Arbeidskorting]],0)</f>
        <v>28823.043000000001</v>
      </c>
      <c r="F6977" s="6">
        <f>Table1[[#This Row],[Belastbaar loon]]-Table1[[#This Row],[Belasting]]</f>
        <v>48767.956999999995</v>
      </c>
      <c r="G6977" s="2">
        <f>(Table1[[#This Row],[Belastbaar loon]]-Table1[[#This Row],[Netto loon]])/Table1[[#This Row],[Belastbaar loon]]</f>
        <v>0.37147404982536641</v>
      </c>
      <c r="H6977" s="14">
        <f t="shared" ca="1" si="103"/>
        <v>28817.492999999999</v>
      </c>
      <c r="I6977" s="14">
        <f ca="1">IF(ROW()=2, Table1[[#This Row],[Netto loon]], INDIRECT(ADDRESS(ROW()-1,COLUMN(F:F))))</f>
        <v>48763.506999999998</v>
      </c>
      <c r="J6977" s="6">
        <f ca="1">IF(ROW()=2, 0, Table1[[#This Row],[Belastbaar loon]]-INDIRECT(ADDRESS(ROW()-1,COLUMN(A:A))))</f>
        <v>10</v>
      </c>
      <c r="K6977" s="6">
        <f ca="1">Table1[[#This Row],[Netto loon]]-Table1[[#This Row],[Netto vorige schijf]]</f>
        <v>4.4499999999970896</v>
      </c>
      <c r="L6977" s="2">
        <f ca="1">(Table1[[#This Row],[Bruto tov vorige schijf]]-Table1[[#This Row],[Netto tov vorige schijf]])/MAX(Table1[[#This Row],[Bruto tov vorige schijf]],1)</f>
        <v>0.55500000000029104</v>
      </c>
    </row>
    <row r="6978" spans="1:12" x14ac:dyDescent="0.25">
      <c r="A6978" s="14">
        <v>77601</v>
      </c>
      <c r="B6978" s="6">
        <f>LoonHeffing2020(Table1[[#This Row],[Belastbaar loon]])</f>
        <v>30088.773000000001</v>
      </c>
      <c r="C6978" s="6">
        <f>AlgemeneHeffingsKorting2020(Table1[[#This Row],[Belastbaar loon]])</f>
        <v>0</v>
      </c>
      <c r="D6978" s="14">
        <f>ArbeidsKorting2020(Table1[[#This Row],[Belastbaar loon]])</f>
        <v>1260.18</v>
      </c>
      <c r="E6978" s="14">
        <f>MAX(Table1[[#This Row],[Loonheffing]]-Table1[[#This Row],[Algemene Heffingskorting]]-Table1[[#This Row],[Arbeidskorting]],0)</f>
        <v>28828.593000000001</v>
      </c>
      <c r="F6978" s="6">
        <f>Table1[[#This Row],[Belastbaar loon]]-Table1[[#This Row],[Belasting]]</f>
        <v>48772.406999999999</v>
      </c>
      <c r="G6978" s="2">
        <f>(Table1[[#This Row],[Belastbaar loon]]-Table1[[#This Row],[Netto loon]])/Table1[[#This Row],[Belastbaar loon]]</f>
        <v>0.37149769977191016</v>
      </c>
      <c r="H6978" s="14">
        <f t="shared" ca="1" si="103"/>
        <v>28823.043000000001</v>
      </c>
      <c r="I6978" s="14">
        <f ca="1">IF(ROW()=2, Table1[[#This Row],[Netto loon]], INDIRECT(ADDRESS(ROW()-1,COLUMN(F:F))))</f>
        <v>48767.956999999995</v>
      </c>
      <c r="J6978" s="6">
        <f ca="1">IF(ROW()=2, 0, Table1[[#This Row],[Belastbaar loon]]-INDIRECT(ADDRESS(ROW()-1,COLUMN(A:A))))</f>
        <v>10</v>
      </c>
      <c r="K6978" s="6">
        <f ca="1">Table1[[#This Row],[Netto loon]]-Table1[[#This Row],[Netto vorige schijf]]</f>
        <v>4.4500000000043656</v>
      </c>
      <c r="L6978" s="2">
        <f ca="1">(Table1[[#This Row],[Bruto tov vorige schijf]]-Table1[[#This Row],[Netto tov vorige schijf]])/MAX(Table1[[#This Row],[Bruto tov vorige schijf]],1)</f>
        <v>0.5549999999995634</v>
      </c>
    </row>
    <row r="6979" spans="1:12" x14ac:dyDescent="0.25">
      <c r="A6979" s="14">
        <v>77611</v>
      </c>
      <c r="B6979" s="6">
        <f>LoonHeffing2020(Table1[[#This Row],[Belastbaar loon]])</f>
        <v>30093.722999999998</v>
      </c>
      <c r="C6979" s="6">
        <f>AlgemeneHeffingsKorting2020(Table1[[#This Row],[Belastbaar loon]])</f>
        <v>0</v>
      </c>
      <c r="D6979" s="14">
        <f>ArbeidsKorting2020(Table1[[#This Row],[Belastbaar loon]])</f>
        <v>1259.5800000000002</v>
      </c>
      <c r="E6979" s="14">
        <f>MAX(Table1[[#This Row],[Loonheffing]]-Table1[[#This Row],[Algemene Heffingskorting]]-Table1[[#This Row],[Arbeidskorting]],0)</f>
        <v>28834.142999999996</v>
      </c>
      <c r="F6979" s="6">
        <f>Table1[[#This Row],[Belastbaar loon]]-Table1[[#This Row],[Belasting]]</f>
        <v>48776.857000000004</v>
      </c>
      <c r="G6979" s="2">
        <f>(Table1[[#This Row],[Belastbaar loon]]-Table1[[#This Row],[Netto loon]])/Table1[[#This Row],[Belastbaar loon]]</f>
        <v>0.37152134362397077</v>
      </c>
      <c r="H6979" s="14">
        <f t="shared" ca="1" si="103"/>
        <v>28828.593000000001</v>
      </c>
      <c r="I6979" s="14">
        <f ca="1">IF(ROW()=2, Table1[[#This Row],[Netto loon]], INDIRECT(ADDRESS(ROW()-1,COLUMN(F:F))))</f>
        <v>48772.406999999999</v>
      </c>
      <c r="J6979" s="6">
        <f ca="1">IF(ROW()=2, 0, Table1[[#This Row],[Belastbaar loon]]-INDIRECT(ADDRESS(ROW()-1,COLUMN(A:A))))</f>
        <v>10</v>
      </c>
      <c r="K6979" s="6">
        <f ca="1">Table1[[#This Row],[Netto loon]]-Table1[[#This Row],[Netto vorige schijf]]</f>
        <v>4.4500000000043656</v>
      </c>
      <c r="L6979" s="2">
        <f ca="1">(Table1[[#This Row],[Bruto tov vorige schijf]]-Table1[[#This Row],[Netto tov vorige schijf]])/MAX(Table1[[#This Row],[Bruto tov vorige schijf]],1)</f>
        <v>0.5549999999995634</v>
      </c>
    </row>
    <row r="6980" spans="1:12" x14ac:dyDescent="0.25">
      <c r="A6980" s="14">
        <v>77621</v>
      </c>
      <c r="B6980" s="6">
        <f>LoonHeffing2020(Table1[[#This Row],[Belastbaar loon]])</f>
        <v>30098.672999999999</v>
      </c>
      <c r="C6980" s="6">
        <f>AlgemeneHeffingsKorting2020(Table1[[#This Row],[Belastbaar loon]])</f>
        <v>0</v>
      </c>
      <c r="D6980" s="14">
        <f>ArbeidsKorting2020(Table1[[#This Row],[Belastbaar loon]])</f>
        <v>1258.98</v>
      </c>
      <c r="E6980" s="14">
        <f>MAX(Table1[[#This Row],[Loonheffing]]-Table1[[#This Row],[Algemene Heffingskorting]]-Table1[[#This Row],[Arbeidskorting]],0)</f>
        <v>28839.692999999999</v>
      </c>
      <c r="F6980" s="6">
        <f>Table1[[#This Row],[Belastbaar loon]]-Table1[[#This Row],[Belasting]]</f>
        <v>48781.307000000001</v>
      </c>
      <c r="G6980" s="2">
        <f>(Table1[[#This Row],[Belastbaar loon]]-Table1[[#This Row],[Netto loon]])/Table1[[#This Row],[Belastbaar loon]]</f>
        <v>0.37154498138390385</v>
      </c>
      <c r="H6980" s="14">
        <f t="shared" ca="1" si="103"/>
        <v>28834.142999999996</v>
      </c>
      <c r="I6980" s="14">
        <f ca="1">IF(ROW()=2, Table1[[#This Row],[Netto loon]], INDIRECT(ADDRESS(ROW()-1,COLUMN(F:F))))</f>
        <v>48776.857000000004</v>
      </c>
      <c r="J6980" s="6">
        <f ca="1">IF(ROW()=2, 0, Table1[[#This Row],[Belastbaar loon]]-INDIRECT(ADDRESS(ROW()-1,COLUMN(A:A))))</f>
        <v>10</v>
      </c>
      <c r="K6980" s="6">
        <f ca="1">Table1[[#This Row],[Netto loon]]-Table1[[#This Row],[Netto vorige schijf]]</f>
        <v>4.4499999999970896</v>
      </c>
      <c r="L6980" s="2">
        <f ca="1">(Table1[[#This Row],[Bruto tov vorige schijf]]-Table1[[#This Row],[Netto tov vorige schijf]])/MAX(Table1[[#This Row],[Bruto tov vorige schijf]],1)</f>
        <v>0.55500000000029104</v>
      </c>
    </row>
    <row r="6981" spans="1:12" x14ac:dyDescent="0.25">
      <c r="A6981" s="14">
        <v>77631</v>
      </c>
      <c r="B6981" s="6">
        <f>LoonHeffing2020(Table1[[#This Row],[Belastbaar loon]])</f>
        <v>30103.623</v>
      </c>
      <c r="C6981" s="6">
        <f>AlgemeneHeffingsKorting2020(Table1[[#This Row],[Belastbaar loon]])</f>
        <v>0</v>
      </c>
      <c r="D6981" s="14">
        <f>ArbeidsKorting2020(Table1[[#This Row],[Belastbaar loon]])</f>
        <v>1258.3800000000001</v>
      </c>
      <c r="E6981" s="14">
        <f>MAX(Table1[[#This Row],[Loonheffing]]-Table1[[#This Row],[Algemene Heffingskorting]]-Table1[[#This Row],[Arbeidskorting]],0)</f>
        <v>28845.242999999999</v>
      </c>
      <c r="F6981" s="6">
        <f>Table1[[#This Row],[Belastbaar loon]]-Table1[[#This Row],[Belasting]]</f>
        <v>48785.756999999998</v>
      </c>
      <c r="G6981" s="2">
        <f>(Table1[[#This Row],[Belastbaar loon]]-Table1[[#This Row],[Netto loon]])/Table1[[#This Row],[Belastbaar loon]]</f>
        <v>0.37156861305406347</v>
      </c>
      <c r="H6981" s="14">
        <f t="shared" ca="1" si="103"/>
        <v>28839.692999999999</v>
      </c>
      <c r="I6981" s="14">
        <f ca="1">IF(ROW()=2, Table1[[#This Row],[Netto loon]], INDIRECT(ADDRESS(ROW()-1,COLUMN(F:F))))</f>
        <v>48781.307000000001</v>
      </c>
      <c r="J6981" s="6">
        <f ca="1">IF(ROW()=2, 0, Table1[[#This Row],[Belastbaar loon]]-INDIRECT(ADDRESS(ROW()-1,COLUMN(A:A))))</f>
        <v>10</v>
      </c>
      <c r="K6981" s="6">
        <f ca="1">Table1[[#This Row],[Netto loon]]-Table1[[#This Row],[Netto vorige schijf]]</f>
        <v>4.4499999999970896</v>
      </c>
      <c r="L6981" s="2">
        <f ca="1">(Table1[[#This Row],[Bruto tov vorige schijf]]-Table1[[#This Row],[Netto tov vorige schijf]])/MAX(Table1[[#This Row],[Bruto tov vorige schijf]],1)</f>
        <v>0.55500000000029104</v>
      </c>
    </row>
    <row r="6982" spans="1:12" x14ac:dyDescent="0.25">
      <c r="A6982" s="14">
        <v>77641</v>
      </c>
      <c r="B6982" s="6">
        <f>LoonHeffing2020(Table1[[#This Row],[Belastbaar loon]])</f>
        <v>30108.573</v>
      </c>
      <c r="C6982" s="6">
        <f>AlgemeneHeffingsKorting2020(Table1[[#This Row],[Belastbaar loon]])</f>
        <v>0</v>
      </c>
      <c r="D6982" s="14">
        <f>ArbeidsKorting2020(Table1[[#This Row],[Belastbaar loon]])</f>
        <v>1257.7800000000002</v>
      </c>
      <c r="E6982" s="14">
        <f>MAX(Table1[[#This Row],[Loonheffing]]-Table1[[#This Row],[Algemene Heffingskorting]]-Table1[[#This Row],[Arbeidskorting]],0)</f>
        <v>28850.793000000001</v>
      </c>
      <c r="F6982" s="6">
        <f>Table1[[#This Row],[Belastbaar loon]]-Table1[[#This Row],[Belasting]]</f>
        <v>48790.206999999995</v>
      </c>
      <c r="G6982" s="2">
        <f>(Table1[[#This Row],[Belastbaar loon]]-Table1[[#This Row],[Netto loon]])/Table1[[#This Row],[Belastbaar loon]]</f>
        <v>0.3715922386368028</v>
      </c>
      <c r="H6982" s="14">
        <f t="shared" ca="1" si="103"/>
        <v>28845.242999999999</v>
      </c>
      <c r="I6982" s="14">
        <f ca="1">IF(ROW()=2, Table1[[#This Row],[Netto loon]], INDIRECT(ADDRESS(ROW()-1,COLUMN(F:F))))</f>
        <v>48785.756999999998</v>
      </c>
      <c r="J6982" s="6">
        <f ca="1">IF(ROW()=2, 0, Table1[[#This Row],[Belastbaar loon]]-INDIRECT(ADDRESS(ROW()-1,COLUMN(A:A))))</f>
        <v>10</v>
      </c>
      <c r="K6982" s="6">
        <f ca="1">Table1[[#This Row],[Netto loon]]-Table1[[#This Row],[Netto vorige schijf]]</f>
        <v>4.4499999999970896</v>
      </c>
      <c r="L6982" s="2">
        <f ca="1">(Table1[[#This Row],[Bruto tov vorige schijf]]-Table1[[#This Row],[Netto tov vorige schijf]])/MAX(Table1[[#This Row],[Bruto tov vorige schijf]],1)</f>
        <v>0.55500000000029104</v>
      </c>
    </row>
    <row r="6983" spans="1:12" x14ac:dyDescent="0.25">
      <c r="A6983" s="14">
        <v>77651</v>
      </c>
      <c r="B6983" s="6">
        <f>LoonHeffing2020(Table1[[#This Row],[Belastbaar loon]])</f>
        <v>30113.523000000001</v>
      </c>
      <c r="C6983" s="6">
        <f>AlgemeneHeffingsKorting2020(Table1[[#This Row],[Belastbaar loon]])</f>
        <v>0</v>
      </c>
      <c r="D6983" s="14">
        <f>ArbeidsKorting2020(Table1[[#This Row],[Belastbaar loon]])</f>
        <v>1257.18</v>
      </c>
      <c r="E6983" s="14">
        <f>MAX(Table1[[#This Row],[Loonheffing]]-Table1[[#This Row],[Algemene Heffingskorting]]-Table1[[#This Row],[Arbeidskorting]],0)</f>
        <v>28856.343000000001</v>
      </c>
      <c r="F6983" s="6">
        <f>Table1[[#This Row],[Belastbaar loon]]-Table1[[#This Row],[Belasting]]</f>
        <v>48794.656999999999</v>
      </c>
      <c r="G6983" s="2">
        <f>(Table1[[#This Row],[Belastbaar loon]]-Table1[[#This Row],[Netto loon]])/Table1[[#This Row],[Belastbaar loon]]</f>
        <v>0.37161585813447351</v>
      </c>
      <c r="H6983" s="14">
        <f t="shared" ca="1" si="103"/>
        <v>28850.793000000001</v>
      </c>
      <c r="I6983" s="14">
        <f ca="1">IF(ROW()=2, Table1[[#This Row],[Netto loon]], INDIRECT(ADDRESS(ROW()-1,COLUMN(F:F))))</f>
        <v>48790.206999999995</v>
      </c>
      <c r="J6983" s="6">
        <f ca="1">IF(ROW()=2, 0, Table1[[#This Row],[Belastbaar loon]]-INDIRECT(ADDRESS(ROW()-1,COLUMN(A:A))))</f>
        <v>10</v>
      </c>
      <c r="K6983" s="6">
        <f ca="1">Table1[[#This Row],[Netto loon]]-Table1[[#This Row],[Netto vorige schijf]]</f>
        <v>4.4500000000043656</v>
      </c>
      <c r="L6983" s="2">
        <f ca="1">(Table1[[#This Row],[Bruto tov vorige schijf]]-Table1[[#This Row],[Netto tov vorige schijf]])/MAX(Table1[[#This Row],[Bruto tov vorige schijf]],1)</f>
        <v>0.5549999999995634</v>
      </c>
    </row>
    <row r="6984" spans="1:12" x14ac:dyDescent="0.25">
      <c r="A6984" s="14">
        <v>77661</v>
      </c>
      <c r="B6984" s="6">
        <f>LoonHeffing2020(Table1[[#This Row],[Belastbaar loon]])</f>
        <v>30118.472999999998</v>
      </c>
      <c r="C6984" s="6">
        <f>AlgemeneHeffingsKorting2020(Table1[[#This Row],[Belastbaar loon]])</f>
        <v>0</v>
      </c>
      <c r="D6984" s="14">
        <f>ArbeidsKorting2020(Table1[[#This Row],[Belastbaar loon]])</f>
        <v>1256.5800000000002</v>
      </c>
      <c r="E6984" s="14">
        <f>MAX(Table1[[#This Row],[Loonheffing]]-Table1[[#This Row],[Algemene Heffingskorting]]-Table1[[#This Row],[Arbeidskorting]],0)</f>
        <v>28861.892999999996</v>
      </c>
      <c r="F6984" s="6">
        <f>Table1[[#This Row],[Belastbaar loon]]-Table1[[#This Row],[Belasting]]</f>
        <v>48799.107000000004</v>
      </c>
      <c r="G6984" s="2">
        <f>(Table1[[#This Row],[Belastbaar loon]]-Table1[[#This Row],[Netto loon]])/Table1[[#This Row],[Belastbaar loon]]</f>
        <v>0.37163947154942628</v>
      </c>
      <c r="H6984" s="14">
        <f t="shared" ca="1" si="103"/>
        <v>28856.343000000001</v>
      </c>
      <c r="I6984" s="14">
        <f ca="1">IF(ROW()=2, Table1[[#This Row],[Netto loon]], INDIRECT(ADDRESS(ROW()-1,COLUMN(F:F))))</f>
        <v>48794.656999999999</v>
      </c>
      <c r="J6984" s="6">
        <f ca="1">IF(ROW()=2, 0, Table1[[#This Row],[Belastbaar loon]]-INDIRECT(ADDRESS(ROW()-1,COLUMN(A:A))))</f>
        <v>10</v>
      </c>
      <c r="K6984" s="6">
        <f ca="1">Table1[[#This Row],[Netto loon]]-Table1[[#This Row],[Netto vorige schijf]]</f>
        <v>4.4500000000043656</v>
      </c>
      <c r="L6984" s="2">
        <f ca="1">(Table1[[#This Row],[Bruto tov vorige schijf]]-Table1[[#This Row],[Netto tov vorige schijf]])/MAX(Table1[[#This Row],[Bruto tov vorige schijf]],1)</f>
        <v>0.5549999999995634</v>
      </c>
    </row>
    <row r="6985" spans="1:12" x14ac:dyDescent="0.25">
      <c r="A6985" s="14">
        <v>77671</v>
      </c>
      <c r="B6985" s="6">
        <f>LoonHeffing2020(Table1[[#This Row],[Belastbaar loon]])</f>
        <v>30123.422999999999</v>
      </c>
      <c r="C6985" s="6">
        <f>AlgemeneHeffingsKorting2020(Table1[[#This Row],[Belastbaar loon]])</f>
        <v>0</v>
      </c>
      <c r="D6985" s="14">
        <f>ArbeidsKorting2020(Table1[[#This Row],[Belastbaar loon]])</f>
        <v>1255.98</v>
      </c>
      <c r="E6985" s="14">
        <f>MAX(Table1[[#This Row],[Loonheffing]]-Table1[[#This Row],[Algemene Heffingskorting]]-Table1[[#This Row],[Arbeidskorting]],0)</f>
        <v>28867.442999999999</v>
      </c>
      <c r="F6985" s="6">
        <f>Table1[[#This Row],[Belastbaar loon]]-Table1[[#This Row],[Belasting]]</f>
        <v>48803.557000000001</v>
      </c>
      <c r="G6985" s="2">
        <f>(Table1[[#This Row],[Belastbaar loon]]-Table1[[#This Row],[Netto loon]])/Table1[[#This Row],[Belastbaar loon]]</f>
        <v>0.37166307888401073</v>
      </c>
      <c r="H6985" s="14">
        <f t="shared" ca="1" si="103"/>
        <v>28861.892999999996</v>
      </c>
      <c r="I6985" s="14">
        <f ca="1">IF(ROW()=2, Table1[[#This Row],[Netto loon]], INDIRECT(ADDRESS(ROW()-1,COLUMN(F:F))))</f>
        <v>48799.107000000004</v>
      </c>
      <c r="J6985" s="6">
        <f ca="1">IF(ROW()=2, 0, Table1[[#This Row],[Belastbaar loon]]-INDIRECT(ADDRESS(ROW()-1,COLUMN(A:A))))</f>
        <v>10</v>
      </c>
      <c r="K6985" s="6">
        <f ca="1">Table1[[#This Row],[Netto loon]]-Table1[[#This Row],[Netto vorige schijf]]</f>
        <v>4.4499999999970896</v>
      </c>
      <c r="L6985" s="2">
        <f ca="1">(Table1[[#This Row],[Bruto tov vorige schijf]]-Table1[[#This Row],[Netto tov vorige schijf]])/MAX(Table1[[#This Row],[Bruto tov vorige schijf]],1)</f>
        <v>0.55500000000029104</v>
      </c>
    </row>
    <row r="6986" spans="1:12" x14ac:dyDescent="0.25">
      <c r="A6986" s="14">
        <v>77681</v>
      </c>
      <c r="B6986" s="6">
        <f>LoonHeffing2020(Table1[[#This Row],[Belastbaar loon]])</f>
        <v>30128.373</v>
      </c>
      <c r="C6986" s="6">
        <f>AlgemeneHeffingsKorting2020(Table1[[#This Row],[Belastbaar loon]])</f>
        <v>0</v>
      </c>
      <c r="D6986" s="14">
        <f>ArbeidsKorting2020(Table1[[#This Row],[Belastbaar loon]])</f>
        <v>1255.3800000000001</v>
      </c>
      <c r="E6986" s="14">
        <f>MAX(Table1[[#This Row],[Loonheffing]]-Table1[[#This Row],[Algemene Heffingskorting]]-Table1[[#This Row],[Arbeidskorting]],0)</f>
        <v>28872.992999999999</v>
      </c>
      <c r="F6986" s="6">
        <f>Table1[[#This Row],[Belastbaar loon]]-Table1[[#This Row],[Belasting]]</f>
        <v>48808.006999999998</v>
      </c>
      <c r="G6986" s="2">
        <f>(Table1[[#This Row],[Belastbaar loon]]-Table1[[#This Row],[Netto loon]])/Table1[[#This Row],[Belastbaar loon]]</f>
        <v>0.37168668014057493</v>
      </c>
      <c r="H6986" s="14">
        <f t="shared" ca="1" si="103"/>
        <v>28867.442999999999</v>
      </c>
      <c r="I6986" s="14">
        <f ca="1">IF(ROW()=2, Table1[[#This Row],[Netto loon]], INDIRECT(ADDRESS(ROW()-1,COLUMN(F:F))))</f>
        <v>48803.557000000001</v>
      </c>
      <c r="J6986" s="6">
        <f ca="1">IF(ROW()=2, 0, Table1[[#This Row],[Belastbaar loon]]-INDIRECT(ADDRESS(ROW()-1,COLUMN(A:A))))</f>
        <v>10</v>
      </c>
      <c r="K6986" s="6">
        <f ca="1">Table1[[#This Row],[Netto loon]]-Table1[[#This Row],[Netto vorige schijf]]</f>
        <v>4.4499999999970896</v>
      </c>
      <c r="L6986" s="2">
        <f ca="1">(Table1[[#This Row],[Bruto tov vorige schijf]]-Table1[[#This Row],[Netto tov vorige schijf]])/MAX(Table1[[#This Row],[Bruto tov vorige schijf]],1)</f>
        <v>0.55500000000029104</v>
      </c>
    </row>
    <row r="6987" spans="1:12" x14ac:dyDescent="0.25">
      <c r="A6987" s="14">
        <v>77691</v>
      </c>
      <c r="B6987" s="6">
        <f>LoonHeffing2020(Table1[[#This Row],[Belastbaar loon]])</f>
        <v>30133.323</v>
      </c>
      <c r="C6987" s="6">
        <f>AlgemeneHeffingsKorting2020(Table1[[#This Row],[Belastbaar loon]])</f>
        <v>0</v>
      </c>
      <c r="D6987" s="14">
        <f>ArbeidsKorting2020(Table1[[#This Row],[Belastbaar loon]])</f>
        <v>1254.7800000000002</v>
      </c>
      <c r="E6987" s="14">
        <f>MAX(Table1[[#This Row],[Loonheffing]]-Table1[[#This Row],[Algemene Heffingskorting]]-Table1[[#This Row],[Arbeidskorting]],0)</f>
        <v>28878.543000000001</v>
      </c>
      <c r="F6987" s="6">
        <f>Table1[[#This Row],[Belastbaar loon]]-Table1[[#This Row],[Belasting]]</f>
        <v>48812.456999999995</v>
      </c>
      <c r="G6987" s="2">
        <f>(Table1[[#This Row],[Belastbaar loon]]-Table1[[#This Row],[Netto loon]])/Table1[[#This Row],[Belastbaar loon]]</f>
        <v>0.37171027532146589</v>
      </c>
      <c r="H6987" s="14">
        <f t="shared" ca="1" si="103"/>
        <v>28872.992999999999</v>
      </c>
      <c r="I6987" s="14">
        <f ca="1">IF(ROW()=2, Table1[[#This Row],[Netto loon]], INDIRECT(ADDRESS(ROW()-1,COLUMN(F:F))))</f>
        <v>48808.006999999998</v>
      </c>
      <c r="J6987" s="6">
        <f ca="1">IF(ROW()=2, 0, Table1[[#This Row],[Belastbaar loon]]-INDIRECT(ADDRESS(ROW()-1,COLUMN(A:A))))</f>
        <v>10</v>
      </c>
      <c r="K6987" s="6">
        <f ca="1">Table1[[#This Row],[Netto loon]]-Table1[[#This Row],[Netto vorige schijf]]</f>
        <v>4.4499999999970896</v>
      </c>
      <c r="L6987" s="2">
        <f ca="1">(Table1[[#This Row],[Bruto tov vorige schijf]]-Table1[[#This Row],[Netto tov vorige schijf]])/MAX(Table1[[#This Row],[Bruto tov vorige schijf]],1)</f>
        <v>0.55500000000029104</v>
      </c>
    </row>
    <row r="6988" spans="1:12" x14ac:dyDescent="0.25">
      <c r="A6988" s="14">
        <v>77701</v>
      </c>
      <c r="B6988" s="6">
        <f>LoonHeffing2020(Table1[[#This Row],[Belastbaar loon]])</f>
        <v>30138.273000000001</v>
      </c>
      <c r="C6988" s="6">
        <f>AlgemeneHeffingsKorting2020(Table1[[#This Row],[Belastbaar loon]])</f>
        <v>0</v>
      </c>
      <c r="D6988" s="14">
        <f>ArbeidsKorting2020(Table1[[#This Row],[Belastbaar loon]])</f>
        <v>1254.18</v>
      </c>
      <c r="E6988" s="14">
        <f>MAX(Table1[[#This Row],[Loonheffing]]-Table1[[#This Row],[Algemene Heffingskorting]]-Table1[[#This Row],[Arbeidskorting]],0)</f>
        <v>28884.093000000001</v>
      </c>
      <c r="F6988" s="6">
        <f>Table1[[#This Row],[Belastbaar loon]]-Table1[[#This Row],[Belasting]]</f>
        <v>48816.906999999999</v>
      </c>
      <c r="G6988" s="2">
        <f>(Table1[[#This Row],[Belastbaar loon]]-Table1[[#This Row],[Netto loon]])/Table1[[#This Row],[Belastbaar loon]]</f>
        <v>0.37173386442902923</v>
      </c>
      <c r="H6988" s="14">
        <f t="shared" ca="1" si="103"/>
        <v>28878.543000000001</v>
      </c>
      <c r="I6988" s="14">
        <f ca="1">IF(ROW()=2, Table1[[#This Row],[Netto loon]], INDIRECT(ADDRESS(ROW()-1,COLUMN(F:F))))</f>
        <v>48812.456999999995</v>
      </c>
      <c r="J6988" s="6">
        <f ca="1">IF(ROW()=2, 0, Table1[[#This Row],[Belastbaar loon]]-INDIRECT(ADDRESS(ROW()-1,COLUMN(A:A))))</f>
        <v>10</v>
      </c>
      <c r="K6988" s="6">
        <f ca="1">Table1[[#This Row],[Netto loon]]-Table1[[#This Row],[Netto vorige schijf]]</f>
        <v>4.4500000000043656</v>
      </c>
      <c r="L6988" s="2">
        <f ca="1">(Table1[[#This Row],[Bruto tov vorige schijf]]-Table1[[#This Row],[Netto tov vorige schijf]])/MAX(Table1[[#This Row],[Bruto tov vorige schijf]],1)</f>
        <v>0.5549999999995634</v>
      </c>
    </row>
    <row r="6989" spans="1:12" x14ac:dyDescent="0.25">
      <c r="A6989" s="14">
        <v>77711</v>
      </c>
      <c r="B6989" s="6">
        <f>LoonHeffing2020(Table1[[#This Row],[Belastbaar loon]])</f>
        <v>30143.222999999998</v>
      </c>
      <c r="C6989" s="6">
        <f>AlgemeneHeffingsKorting2020(Table1[[#This Row],[Belastbaar loon]])</f>
        <v>0</v>
      </c>
      <c r="D6989" s="14">
        <f>ArbeidsKorting2020(Table1[[#This Row],[Belastbaar loon]])</f>
        <v>1253.5800000000002</v>
      </c>
      <c r="E6989" s="14">
        <f>MAX(Table1[[#This Row],[Loonheffing]]-Table1[[#This Row],[Algemene Heffingskorting]]-Table1[[#This Row],[Arbeidskorting]],0)</f>
        <v>28889.642999999996</v>
      </c>
      <c r="F6989" s="6">
        <f>Table1[[#This Row],[Belastbaar loon]]-Table1[[#This Row],[Belasting]]</f>
        <v>48821.357000000004</v>
      </c>
      <c r="G6989" s="2">
        <f>(Table1[[#This Row],[Belastbaar loon]]-Table1[[#This Row],[Netto loon]])/Table1[[#This Row],[Belastbaar loon]]</f>
        <v>0.37175744746560974</v>
      </c>
      <c r="H6989" s="14">
        <f t="shared" ca="1" si="103"/>
        <v>28884.093000000001</v>
      </c>
      <c r="I6989" s="14">
        <f ca="1">IF(ROW()=2, Table1[[#This Row],[Netto loon]], INDIRECT(ADDRESS(ROW()-1,COLUMN(F:F))))</f>
        <v>48816.906999999999</v>
      </c>
      <c r="J6989" s="6">
        <f ca="1">IF(ROW()=2, 0, Table1[[#This Row],[Belastbaar loon]]-INDIRECT(ADDRESS(ROW()-1,COLUMN(A:A))))</f>
        <v>10</v>
      </c>
      <c r="K6989" s="6">
        <f ca="1">Table1[[#This Row],[Netto loon]]-Table1[[#This Row],[Netto vorige schijf]]</f>
        <v>4.4500000000043656</v>
      </c>
      <c r="L6989" s="2">
        <f ca="1">(Table1[[#This Row],[Bruto tov vorige schijf]]-Table1[[#This Row],[Netto tov vorige schijf]])/MAX(Table1[[#This Row],[Bruto tov vorige schijf]],1)</f>
        <v>0.5549999999995634</v>
      </c>
    </row>
    <row r="6990" spans="1:12" x14ac:dyDescent="0.25">
      <c r="A6990" s="14">
        <v>77721</v>
      </c>
      <c r="B6990" s="6">
        <f>LoonHeffing2020(Table1[[#This Row],[Belastbaar loon]])</f>
        <v>30148.172999999999</v>
      </c>
      <c r="C6990" s="6">
        <f>AlgemeneHeffingsKorting2020(Table1[[#This Row],[Belastbaar loon]])</f>
        <v>0</v>
      </c>
      <c r="D6990" s="14">
        <f>ArbeidsKorting2020(Table1[[#This Row],[Belastbaar loon]])</f>
        <v>1252.98</v>
      </c>
      <c r="E6990" s="14">
        <f>MAX(Table1[[#This Row],[Loonheffing]]-Table1[[#This Row],[Algemene Heffingskorting]]-Table1[[#This Row],[Arbeidskorting]],0)</f>
        <v>28895.192999999999</v>
      </c>
      <c r="F6990" s="6">
        <f>Table1[[#This Row],[Belastbaar loon]]-Table1[[#This Row],[Belasting]]</f>
        <v>48825.807000000001</v>
      </c>
      <c r="G6990" s="2">
        <f>(Table1[[#This Row],[Belastbaar loon]]-Table1[[#This Row],[Netto loon]])/Table1[[#This Row],[Belastbaar loon]]</f>
        <v>0.37178102443355077</v>
      </c>
      <c r="H6990" s="14">
        <f t="shared" ca="1" si="103"/>
        <v>28889.642999999996</v>
      </c>
      <c r="I6990" s="14">
        <f ca="1">IF(ROW()=2, Table1[[#This Row],[Netto loon]], INDIRECT(ADDRESS(ROW()-1,COLUMN(F:F))))</f>
        <v>48821.357000000004</v>
      </c>
      <c r="J6990" s="6">
        <f ca="1">IF(ROW()=2, 0, Table1[[#This Row],[Belastbaar loon]]-INDIRECT(ADDRESS(ROW()-1,COLUMN(A:A))))</f>
        <v>10</v>
      </c>
      <c r="K6990" s="6">
        <f ca="1">Table1[[#This Row],[Netto loon]]-Table1[[#This Row],[Netto vorige schijf]]</f>
        <v>4.4499999999970896</v>
      </c>
      <c r="L6990" s="2">
        <f ca="1">(Table1[[#This Row],[Bruto tov vorige schijf]]-Table1[[#This Row],[Netto tov vorige schijf]])/MAX(Table1[[#This Row],[Bruto tov vorige schijf]],1)</f>
        <v>0.55500000000029104</v>
      </c>
    </row>
    <row r="6991" spans="1:12" x14ac:dyDescent="0.25">
      <c r="A6991" s="14">
        <v>77731</v>
      </c>
      <c r="B6991" s="6">
        <f>LoonHeffing2020(Table1[[#This Row],[Belastbaar loon]])</f>
        <v>30153.123</v>
      </c>
      <c r="C6991" s="6">
        <f>AlgemeneHeffingsKorting2020(Table1[[#This Row],[Belastbaar loon]])</f>
        <v>0</v>
      </c>
      <c r="D6991" s="14">
        <f>ArbeidsKorting2020(Table1[[#This Row],[Belastbaar loon]])</f>
        <v>1252.3800000000001</v>
      </c>
      <c r="E6991" s="14">
        <f>MAX(Table1[[#This Row],[Loonheffing]]-Table1[[#This Row],[Algemene Heffingskorting]]-Table1[[#This Row],[Arbeidskorting]],0)</f>
        <v>28900.742999999999</v>
      </c>
      <c r="F6991" s="6">
        <f>Table1[[#This Row],[Belastbaar loon]]-Table1[[#This Row],[Belasting]]</f>
        <v>48830.256999999998</v>
      </c>
      <c r="G6991" s="2">
        <f>(Table1[[#This Row],[Belastbaar loon]]-Table1[[#This Row],[Netto loon]])/Table1[[#This Row],[Belastbaar loon]]</f>
        <v>0.3718045953351945</v>
      </c>
      <c r="H6991" s="14">
        <f t="shared" ca="1" si="103"/>
        <v>28895.192999999999</v>
      </c>
      <c r="I6991" s="14">
        <f ca="1">IF(ROW()=2, Table1[[#This Row],[Netto loon]], INDIRECT(ADDRESS(ROW()-1,COLUMN(F:F))))</f>
        <v>48825.807000000001</v>
      </c>
      <c r="J6991" s="6">
        <f ca="1">IF(ROW()=2, 0, Table1[[#This Row],[Belastbaar loon]]-INDIRECT(ADDRESS(ROW()-1,COLUMN(A:A))))</f>
        <v>10</v>
      </c>
      <c r="K6991" s="6">
        <f ca="1">Table1[[#This Row],[Netto loon]]-Table1[[#This Row],[Netto vorige schijf]]</f>
        <v>4.4499999999970896</v>
      </c>
      <c r="L6991" s="2">
        <f ca="1">(Table1[[#This Row],[Bruto tov vorige schijf]]-Table1[[#This Row],[Netto tov vorige schijf]])/MAX(Table1[[#This Row],[Bruto tov vorige schijf]],1)</f>
        <v>0.55500000000029104</v>
      </c>
    </row>
    <row r="6992" spans="1:12" x14ac:dyDescent="0.25">
      <c r="A6992" s="14">
        <v>77741</v>
      </c>
      <c r="B6992" s="6">
        <f>LoonHeffing2020(Table1[[#This Row],[Belastbaar loon]])</f>
        <v>30158.073</v>
      </c>
      <c r="C6992" s="6">
        <f>AlgemeneHeffingsKorting2020(Table1[[#This Row],[Belastbaar loon]])</f>
        <v>0</v>
      </c>
      <c r="D6992" s="14">
        <f>ArbeidsKorting2020(Table1[[#This Row],[Belastbaar loon]])</f>
        <v>1251.7800000000002</v>
      </c>
      <c r="E6992" s="14">
        <f>MAX(Table1[[#This Row],[Loonheffing]]-Table1[[#This Row],[Algemene Heffingskorting]]-Table1[[#This Row],[Arbeidskorting]],0)</f>
        <v>28906.293000000001</v>
      </c>
      <c r="F6992" s="6">
        <f>Table1[[#This Row],[Belastbaar loon]]-Table1[[#This Row],[Belasting]]</f>
        <v>48834.706999999995</v>
      </c>
      <c r="G6992" s="2">
        <f>(Table1[[#This Row],[Belastbaar loon]]-Table1[[#This Row],[Netto loon]])/Table1[[#This Row],[Belastbaar loon]]</f>
        <v>0.37182816017288184</v>
      </c>
      <c r="H6992" s="14">
        <f t="shared" ca="1" si="103"/>
        <v>28900.742999999999</v>
      </c>
      <c r="I6992" s="14">
        <f ca="1">IF(ROW()=2, Table1[[#This Row],[Netto loon]], INDIRECT(ADDRESS(ROW()-1,COLUMN(F:F))))</f>
        <v>48830.256999999998</v>
      </c>
      <c r="J6992" s="6">
        <f ca="1">IF(ROW()=2, 0, Table1[[#This Row],[Belastbaar loon]]-INDIRECT(ADDRESS(ROW()-1,COLUMN(A:A))))</f>
        <v>10</v>
      </c>
      <c r="K6992" s="6">
        <f ca="1">Table1[[#This Row],[Netto loon]]-Table1[[#This Row],[Netto vorige schijf]]</f>
        <v>4.4499999999970896</v>
      </c>
      <c r="L6992" s="2">
        <f ca="1">(Table1[[#This Row],[Bruto tov vorige schijf]]-Table1[[#This Row],[Netto tov vorige schijf]])/MAX(Table1[[#This Row],[Bruto tov vorige schijf]],1)</f>
        <v>0.55500000000029104</v>
      </c>
    </row>
    <row r="6993" spans="1:12" x14ac:dyDescent="0.25">
      <c r="A6993" s="14">
        <v>77751</v>
      </c>
      <c r="B6993" s="6">
        <f>LoonHeffing2020(Table1[[#This Row],[Belastbaar loon]])</f>
        <v>30163.023000000001</v>
      </c>
      <c r="C6993" s="6">
        <f>AlgemeneHeffingsKorting2020(Table1[[#This Row],[Belastbaar loon]])</f>
        <v>0</v>
      </c>
      <c r="D6993" s="14">
        <f>ArbeidsKorting2020(Table1[[#This Row],[Belastbaar loon]])</f>
        <v>1251.18</v>
      </c>
      <c r="E6993" s="14">
        <f>MAX(Table1[[#This Row],[Loonheffing]]-Table1[[#This Row],[Algemene Heffingskorting]]-Table1[[#This Row],[Arbeidskorting]],0)</f>
        <v>28911.843000000001</v>
      </c>
      <c r="F6993" s="6">
        <f>Table1[[#This Row],[Belastbaar loon]]-Table1[[#This Row],[Belasting]]</f>
        <v>48839.156999999999</v>
      </c>
      <c r="G6993" s="2">
        <f>(Table1[[#This Row],[Belastbaar loon]]-Table1[[#This Row],[Netto loon]])/Table1[[#This Row],[Belastbaar loon]]</f>
        <v>0.37185171894895241</v>
      </c>
      <c r="H6993" s="14">
        <f t="shared" ca="1" si="103"/>
        <v>28906.293000000001</v>
      </c>
      <c r="I6993" s="14">
        <f ca="1">IF(ROW()=2, Table1[[#This Row],[Netto loon]], INDIRECT(ADDRESS(ROW()-1,COLUMN(F:F))))</f>
        <v>48834.706999999995</v>
      </c>
      <c r="J6993" s="6">
        <f ca="1">IF(ROW()=2, 0, Table1[[#This Row],[Belastbaar loon]]-INDIRECT(ADDRESS(ROW()-1,COLUMN(A:A))))</f>
        <v>10</v>
      </c>
      <c r="K6993" s="6">
        <f ca="1">Table1[[#This Row],[Netto loon]]-Table1[[#This Row],[Netto vorige schijf]]</f>
        <v>4.4500000000043656</v>
      </c>
      <c r="L6993" s="2">
        <f ca="1">(Table1[[#This Row],[Bruto tov vorige schijf]]-Table1[[#This Row],[Netto tov vorige schijf]])/MAX(Table1[[#This Row],[Bruto tov vorige schijf]],1)</f>
        <v>0.5549999999995634</v>
      </c>
    </row>
    <row r="6994" spans="1:12" x14ac:dyDescent="0.25">
      <c r="A6994" s="14">
        <v>77761</v>
      </c>
      <c r="B6994" s="6">
        <f>LoonHeffing2020(Table1[[#This Row],[Belastbaar loon]])</f>
        <v>30167.972999999998</v>
      </c>
      <c r="C6994" s="6">
        <f>AlgemeneHeffingsKorting2020(Table1[[#This Row],[Belastbaar loon]])</f>
        <v>0</v>
      </c>
      <c r="D6994" s="14">
        <f>ArbeidsKorting2020(Table1[[#This Row],[Belastbaar loon]])</f>
        <v>1250.5800000000002</v>
      </c>
      <c r="E6994" s="14">
        <f>MAX(Table1[[#This Row],[Loonheffing]]-Table1[[#This Row],[Algemene Heffingskorting]]-Table1[[#This Row],[Arbeidskorting]],0)</f>
        <v>28917.392999999996</v>
      </c>
      <c r="F6994" s="6">
        <f>Table1[[#This Row],[Belastbaar loon]]-Table1[[#This Row],[Belasting]]</f>
        <v>48843.607000000004</v>
      </c>
      <c r="G6994" s="2">
        <f>(Table1[[#This Row],[Belastbaar loon]]-Table1[[#This Row],[Netto loon]])/Table1[[#This Row],[Belastbaar loon]]</f>
        <v>0.37187527166574497</v>
      </c>
      <c r="H6994" s="14">
        <f t="shared" ca="1" si="103"/>
        <v>28911.843000000001</v>
      </c>
      <c r="I6994" s="14">
        <f ca="1">IF(ROW()=2, Table1[[#This Row],[Netto loon]], INDIRECT(ADDRESS(ROW()-1,COLUMN(F:F))))</f>
        <v>48839.156999999999</v>
      </c>
      <c r="J6994" s="6">
        <f ca="1">IF(ROW()=2, 0, Table1[[#This Row],[Belastbaar loon]]-INDIRECT(ADDRESS(ROW()-1,COLUMN(A:A))))</f>
        <v>10</v>
      </c>
      <c r="K6994" s="6">
        <f ca="1">Table1[[#This Row],[Netto loon]]-Table1[[#This Row],[Netto vorige schijf]]</f>
        <v>4.4500000000043656</v>
      </c>
      <c r="L6994" s="2">
        <f ca="1">(Table1[[#This Row],[Bruto tov vorige schijf]]-Table1[[#This Row],[Netto tov vorige schijf]])/MAX(Table1[[#This Row],[Bruto tov vorige schijf]],1)</f>
        <v>0.5549999999995634</v>
      </c>
    </row>
    <row r="6995" spans="1:12" x14ac:dyDescent="0.25">
      <c r="A6995" s="14">
        <v>77771</v>
      </c>
      <c r="B6995" s="6">
        <f>LoonHeffing2020(Table1[[#This Row],[Belastbaar loon]])</f>
        <v>30172.922999999999</v>
      </c>
      <c r="C6995" s="6">
        <f>AlgemeneHeffingsKorting2020(Table1[[#This Row],[Belastbaar loon]])</f>
        <v>0</v>
      </c>
      <c r="D6995" s="14">
        <f>ArbeidsKorting2020(Table1[[#This Row],[Belastbaar loon]])</f>
        <v>1249.98</v>
      </c>
      <c r="E6995" s="14">
        <f>MAX(Table1[[#This Row],[Loonheffing]]-Table1[[#This Row],[Algemene Heffingskorting]]-Table1[[#This Row],[Arbeidskorting]],0)</f>
        <v>28922.942999999999</v>
      </c>
      <c r="F6995" s="6">
        <f>Table1[[#This Row],[Belastbaar loon]]-Table1[[#This Row],[Belasting]]</f>
        <v>48848.057000000001</v>
      </c>
      <c r="G6995" s="2">
        <f>(Table1[[#This Row],[Belastbaar loon]]-Table1[[#This Row],[Netto loon]])/Table1[[#This Row],[Belastbaar loon]]</f>
        <v>0.37189881832559696</v>
      </c>
      <c r="H6995" s="14">
        <f t="shared" ca="1" si="103"/>
        <v>28917.392999999996</v>
      </c>
      <c r="I6995" s="14">
        <f ca="1">IF(ROW()=2, Table1[[#This Row],[Netto loon]], INDIRECT(ADDRESS(ROW()-1,COLUMN(F:F))))</f>
        <v>48843.607000000004</v>
      </c>
      <c r="J6995" s="6">
        <f ca="1">IF(ROW()=2, 0, Table1[[#This Row],[Belastbaar loon]]-INDIRECT(ADDRESS(ROW()-1,COLUMN(A:A))))</f>
        <v>10</v>
      </c>
      <c r="K6995" s="6">
        <f ca="1">Table1[[#This Row],[Netto loon]]-Table1[[#This Row],[Netto vorige schijf]]</f>
        <v>4.4499999999970896</v>
      </c>
      <c r="L6995" s="2">
        <f ca="1">(Table1[[#This Row],[Bruto tov vorige schijf]]-Table1[[#This Row],[Netto tov vorige schijf]])/MAX(Table1[[#This Row],[Bruto tov vorige schijf]],1)</f>
        <v>0.55500000000029104</v>
      </c>
    </row>
    <row r="6996" spans="1:12" x14ac:dyDescent="0.25">
      <c r="A6996" s="14">
        <v>77781</v>
      </c>
      <c r="B6996" s="6">
        <f>LoonHeffing2020(Table1[[#This Row],[Belastbaar loon]])</f>
        <v>30177.873</v>
      </c>
      <c r="C6996" s="6">
        <f>AlgemeneHeffingsKorting2020(Table1[[#This Row],[Belastbaar loon]])</f>
        <v>0</v>
      </c>
      <c r="D6996" s="14">
        <f>ArbeidsKorting2020(Table1[[#This Row],[Belastbaar loon]])</f>
        <v>1249.3800000000001</v>
      </c>
      <c r="E6996" s="14">
        <f>MAX(Table1[[#This Row],[Loonheffing]]-Table1[[#This Row],[Algemene Heffingskorting]]-Table1[[#This Row],[Arbeidskorting]],0)</f>
        <v>28928.492999999999</v>
      </c>
      <c r="F6996" s="6">
        <f>Table1[[#This Row],[Belastbaar loon]]-Table1[[#This Row],[Belasting]]</f>
        <v>48852.506999999998</v>
      </c>
      <c r="G6996" s="2">
        <f>(Table1[[#This Row],[Belastbaar loon]]-Table1[[#This Row],[Netto loon]])/Table1[[#This Row],[Belastbaar loon]]</f>
        <v>0.3719223589308443</v>
      </c>
      <c r="H6996" s="14">
        <f t="shared" ca="1" si="103"/>
        <v>28922.942999999999</v>
      </c>
      <c r="I6996" s="14">
        <f ca="1">IF(ROW()=2, Table1[[#This Row],[Netto loon]], INDIRECT(ADDRESS(ROW()-1,COLUMN(F:F))))</f>
        <v>48848.057000000001</v>
      </c>
      <c r="J6996" s="6">
        <f ca="1">IF(ROW()=2, 0, Table1[[#This Row],[Belastbaar loon]]-INDIRECT(ADDRESS(ROW()-1,COLUMN(A:A))))</f>
        <v>10</v>
      </c>
      <c r="K6996" s="6">
        <f ca="1">Table1[[#This Row],[Netto loon]]-Table1[[#This Row],[Netto vorige schijf]]</f>
        <v>4.4499999999970896</v>
      </c>
      <c r="L6996" s="2">
        <f ca="1">(Table1[[#This Row],[Bruto tov vorige schijf]]-Table1[[#This Row],[Netto tov vorige schijf]])/MAX(Table1[[#This Row],[Bruto tov vorige schijf]],1)</f>
        <v>0.55500000000029104</v>
      </c>
    </row>
    <row r="6997" spans="1:12" x14ac:dyDescent="0.25">
      <c r="A6997" s="14">
        <v>77791</v>
      </c>
      <c r="B6997" s="6">
        <f>LoonHeffing2020(Table1[[#This Row],[Belastbaar loon]])</f>
        <v>30182.823</v>
      </c>
      <c r="C6997" s="6">
        <f>AlgemeneHeffingsKorting2020(Table1[[#This Row],[Belastbaar loon]])</f>
        <v>0</v>
      </c>
      <c r="D6997" s="14">
        <f>ArbeidsKorting2020(Table1[[#This Row],[Belastbaar loon]])</f>
        <v>1248.7800000000002</v>
      </c>
      <c r="E6997" s="14">
        <f>MAX(Table1[[#This Row],[Loonheffing]]-Table1[[#This Row],[Algemene Heffingskorting]]-Table1[[#This Row],[Arbeidskorting]],0)</f>
        <v>28934.043000000001</v>
      </c>
      <c r="F6997" s="6">
        <f>Table1[[#This Row],[Belastbaar loon]]-Table1[[#This Row],[Belasting]]</f>
        <v>48856.956999999995</v>
      </c>
      <c r="G6997" s="2">
        <f>(Table1[[#This Row],[Belastbaar loon]]-Table1[[#This Row],[Netto loon]])/Table1[[#This Row],[Belastbaar loon]]</f>
        <v>0.37194589348382212</v>
      </c>
      <c r="H6997" s="14">
        <f t="shared" ca="1" si="103"/>
        <v>28928.492999999999</v>
      </c>
      <c r="I6997" s="14">
        <f ca="1">IF(ROW()=2, Table1[[#This Row],[Netto loon]], INDIRECT(ADDRESS(ROW()-1,COLUMN(F:F))))</f>
        <v>48852.506999999998</v>
      </c>
      <c r="J6997" s="6">
        <f ca="1">IF(ROW()=2, 0, Table1[[#This Row],[Belastbaar loon]]-INDIRECT(ADDRESS(ROW()-1,COLUMN(A:A))))</f>
        <v>10</v>
      </c>
      <c r="K6997" s="6">
        <f ca="1">Table1[[#This Row],[Netto loon]]-Table1[[#This Row],[Netto vorige schijf]]</f>
        <v>4.4499999999970896</v>
      </c>
      <c r="L6997" s="2">
        <f ca="1">(Table1[[#This Row],[Bruto tov vorige schijf]]-Table1[[#This Row],[Netto tov vorige schijf]])/MAX(Table1[[#This Row],[Bruto tov vorige schijf]],1)</f>
        <v>0.55500000000029104</v>
      </c>
    </row>
    <row r="6998" spans="1:12" x14ac:dyDescent="0.25">
      <c r="A6998" s="14">
        <v>77801</v>
      </c>
      <c r="B6998" s="6">
        <f>LoonHeffing2020(Table1[[#This Row],[Belastbaar loon]])</f>
        <v>30187.773000000001</v>
      </c>
      <c r="C6998" s="6">
        <f>AlgemeneHeffingsKorting2020(Table1[[#This Row],[Belastbaar loon]])</f>
        <v>0</v>
      </c>
      <c r="D6998" s="14">
        <f>ArbeidsKorting2020(Table1[[#This Row],[Belastbaar loon]])</f>
        <v>1248.18</v>
      </c>
      <c r="E6998" s="14">
        <f>MAX(Table1[[#This Row],[Loonheffing]]-Table1[[#This Row],[Algemene Heffingskorting]]-Table1[[#This Row],[Arbeidskorting]],0)</f>
        <v>28939.593000000001</v>
      </c>
      <c r="F6998" s="6">
        <f>Table1[[#This Row],[Belastbaar loon]]-Table1[[#This Row],[Belasting]]</f>
        <v>48861.406999999999</v>
      </c>
      <c r="G6998" s="2">
        <f>(Table1[[#This Row],[Belastbaar loon]]-Table1[[#This Row],[Netto loon]])/Table1[[#This Row],[Belastbaar loon]]</f>
        <v>0.37196942198686395</v>
      </c>
      <c r="H6998" s="14">
        <f t="shared" ca="1" si="103"/>
        <v>28934.043000000001</v>
      </c>
      <c r="I6998" s="14">
        <f ca="1">IF(ROW()=2, Table1[[#This Row],[Netto loon]], INDIRECT(ADDRESS(ROW()-1,COLUMN(F:F))))</f>
        <v>48856.956999999995</v>
      </c>
      <c r="J6998" s="6">
        <f ca="1">IF(ROW()=2, 0, Table1[[#This Row],[Belastbaar loon]]-INDIRECT(ADDRESS(ROW()-1,COLUMN(A:A))))</f>
        <v>10</v>
      </c>
      <c r="K6998" s="6">
        <f ca="1">Table1[[#This Row],[Netto loon]]-Table1[[#This Row],[Netto vorige schijf]]</f>
        <v>4.4500000000043656</v>
      </c>
      <c r="L6998" s="2">
        <f ca="1">(Table1[[#This Row],[Bruto tov vorige schijf]]-Table1[[#This Row],[Netto tov vorige schijf]])/MAX(Table1[[#This Row],[Bruto tov vorige schijf]],1)</f>
        <v>0.5549999999995634</v>
      </c>
    </row>
    <row r="6999" spans="1:12" x14ac:dyDescent="0.25">
      <c r="A6999" s="14">
        <v>77811</v>
      </c>
      <c r="B6999" s="6">
        <f>LoonHeffing2020(Table1[[#This Row],[Belastbaar loon]])</f>
        <v>30192.722999999998</v>
      </c>
      <c r="C6999" s="6">
        <f>AlgemeneHeffingsKorting2020(Table1[[#This Row],[Belastbaar loon]])</f>
        <v>0</v>
      </c>
      <c r="D6999" s="14">
        <f>ArbeidsKorting2020(Table1[[#This Row],[Belastbaar loon]])</f>
        <v>1247.5800000000002</v>
      </c>
      <c r="E6999" s="14">
        <f>MAX(Table1[[#This Row],[Loonheffing]]-Table1[[#This Row],[Algemene Heffingskorting]]-Table1[[#This Row],[Arbeidskorting]],0)</f>
        <v>28945.142999999996</v>
      </c>
      <c r="F6999" s="6">
        <f>Table1[[#This Row],[Belastbaar loon]]-Table1[[#This Row],[Belasting]]</f>
        <v>48865.857000000004</v>
      </c>
      <c r="G6999" s="2">
        <f>(Table1[[#This Row],[Belastbaar loon]]-Table1[[#This Row],[Netto loon]])/Table1[[#This Row],[Belastbaar loon]]</f>
        <v>0.37199294444230246</v>
      </c>
      <c r="H6999" s="14">
        <f t="shared" ca="1" si="103"/>
        <v>28939.593000000001</v>
      </c>
      <c r="I6999" s="14">
        <f ca="1">IF(ROW()=2, Table1[[#This Row],[Netto loon]], INDIRECT(ADDRESS(ROW()-1,COLUMN(F:F))))</f>
        <v>48861.406999999999</v>
      </c>
      <c r="J6999" s="6">
        <f ca="1">IF(ROW()=2, 0, Table1[[#This Row],[Belastbaar loon]]-INDIRECT(ADDRESS(ROW()-1,COLUMN(A:A))))</f>
        <v>10</v>
      </c>
      <c r="K6999" s="6">
        <f ca="1">Table1[[#This Row],[Netto loon]]-Table1[[#This Row],[Netto vorige schijf]]</f>
        <v>4.4500000000043656</v>
      </c>
      <c r="L6999" s="2">
        <f ca="1">(Table1[[#This Row],[Bruto tov vorige schijf]]-Table1[[#This Row],[Netto tov vorige schijf]])/MAX(Table1[[#This Row],[Bruto tov vorige schijf]],1)</f>
        <v>0.5549999999995634</v>
      </c>
    </row>
    <row r="7000" spans="1:12" x14ac:dyDescent="0.25">
      <c r="A7000" s="14">
        <v>77821</v>
      </c>
      <c r="B7000" s="6">
        <f>LoonHeffing2020(Table1[[#This Row],[Belastbaar loon]])</f>
        <v>30197.672999999999</v>
      </c>
      <c r="C7000" s="6">
        <f>AlgemeneHeffingsKorting2020(Table1[[#This Row],[Belastbaar loon]])</f>
        <v>0</v>
      </c>
      <c r="D7000" s="14">
        <f>ArbeidsKorting2020(Table1[[#This Row],[Belastbaar loon]])</f>
        <v>1246.98</v>
      </c>
      <c r="E7000" s="14">
        <f>MAX(Table1[[#This Row],[Loonheffing]]-Table1[[#This Row],[Algemene Heffingskorting]]-Table1[[#This Row],[Arbeidskorting]],0)</f>
        <v>28950.692999999999</v>
      </c>
      <c r="F7000" s="6">
        <f>Table1[[#This Row],[Belastbaar loon]]-Table1[[#This Row],[Belasting]]</f>
        <v>48870.307000000001</v>
      </c>
      <c r="G7000" s="2">
        <f>(Table1[[#This Row],[Belastbaar loon]]-Table1[[#This Row],[Netto loon]])/Table1[[#This Row],[Belastbaar loon]]</f>
        <v>0.37201646085246914</v>
      </c>
      <c r="H7000" s="14">
        <f t="shared" ca="1" si="103"/>
        <v>28945.142999999996</v>
      </c>
      <c r="I7000" s="14">
        <f ca="1">IF(ROW()=2, Table1[[#This Row],[Netto loon]], INDIRECT(ADDRESS(ROW()-1,COLUMN(F:F))))</f>
        <v>48865.857000000004</v>
      </c>
      <c r="J7000" s="6">
        <f ca="1">IF(ROW()=2, 0, Table1[[#This Row],[Belastbaar loon]]-INDIRECT(ADDRESS(ROW()-1,COLUMN(A:A))))</f>
        <v>10</v>
      </c>
      <c r="K7000" s="6">
        <f ca="1">Table1[[#This Row],[Netto loon]]-Table1[[#This Row],[Netto vorige schijf]]</f>
        <v>4.4499999999970896</v>
      </c>
      <c r="L7000" s="2">
        <f ca="1">(Table1[[#This Row],[Bruto tov vorige schijf]]-Table1[[#This Row],[Netto tov vorige schijf]])/MAX(Table1[[#This Row],[Bruto tov vorige schijf]],1)</f>
        <v>0.55500000000029104</v>
      </c>
    </row>
    <row r="7001" spans="1:12" x14ac:dyDescent="0.25">
      <c r="A7001" s="14">
        <v>77831</v>
      </c>
      <c r="B7001" s="6">
        <f>LoonHeffing2020(Table1[[#This Row],[Belastbaar loon]])</f>
        <v>30202.623</v>
      </c>
      <c r="C7001" s="6">
        <f>AlgemeneHeffingsKorting2020(Table1[[#This Row],[Belastbaar loon]])</f>
        <v>0</v>
      </c>
      <c r="D7001" s="14">
        <f>ArbeidsKorting2020(Table1[[#This Row],[Belastbaar loon]])</f>
        <v>1246.3800000000001</v>
      </c>
      <c r="E7001" s="14">
        <f>MAX(Table1[[#This Row],[Loonheffing]]-Table1[[#This Row],[Algemene Heffingskorting]]-Table1[[#This Row],[Arbeidskorting]],0)</f>
        <v>28956.242999999999</v>
      </c>
      <c r="F7001" s="6">
        <f>Table1[[#This Row],[Belastbaar loon]]-Table1[[#This Row],[Belasting]]</f>
        <v>48874.756999999998</v>
      </c>
      <c r="G7001" s="2">
        <f>(Table1[[#This Row],[Belastbaar loon]]-Table1[[#This Row],[Netto loon]])/Table1[[#This Row],[Belastbaar loon]]</f>
        <v>0.37203997121969395</v>
      </c>
      <c r="H7001" s="14">
        <f t="shared" ca="1" si="103"/>
        <v>28950.692999999999</v>
      </c>
      <c r="I7001" s="14">
        <f ca="1">IF(ROW()=2, Table1[[#This Row],[Netto loon]], INDIRECT(ADDRESS(ROW()-1,COLUMN(F:F))))</f>
        <v>48870.307000000001</v>
      </c>
      <c r="J7001" s="6">
        <f ca="1">IF(ROW()=2, 0, Table1[[#This Row],[Belastbaar loon]]-INDIRECT(ADDRESS(ROW()-1,COLUMN(A:A))))</f>
        <v>10</v>
      </c>
      <c r="K7001" s="6">
        <f ca="1">Table1[[#This Row],[Netto loon]]-Table1[[#This Row],[Netto vorige schijf]]</f>
        <v>4.4499999999970896</v>
      </c>
      <c r="L7001" s="2">
        <f ca="1">(Table1[[#This Row],[Bruto tov vorige schijf]]-Table1[[#This Row],[Netto tov vorige schijf]])/MAX(Table1[[#This Row],[Bruto tov vorige schijf]],1)</f>
        <v>0.55500000000029104</v>
      </c>
    </row>
    <row r="7002" spans="1:12" x14ac:dyDescent="0.25">
      <c r="A7002" s="14">
        <v>77841</v>
      </c>
      <c r="B7002" s="6">
        <f>LoonHeffing2020(Table1[[#This Row],[Belastbaar loon]])</f>
        <v>30207.573</v>
      </c>
      <c r="C7002" s="6">
        <f>AlgemeneHeffingsKorting2020(Table1[[#This Row],[Belastbaar loon]])</f>
        <v>0</v>
      </c>
      <c r="D7002" s="14">
        <f>ArbeidsKorting2020(Table1[[#This Row],[Belastbaar loon]])</f>
        <v>1245.7800000000002</v>
      </c>
      <c r="E7002" s="14">
        <f>MAX(Table1[[#This Row],[Loonheffing]]-Table1[[#This Row],[Algemene Heffingskorting]]-Table1[[#This Row],[Arbeidskorting]],0)</f>
        <v>28961.793000000001</v>
      </c>
      <c r="F7002" s="6">
        <f>Table1[[#This Row],[Belastbaar loon]]-Table1[[#This Row],[Belasting]]</f>
        <v>48879.206999999995</v>
      </c>
      <c r="G7002" s="2">
        <f>(Table1[[#This Row],[Belastbaar loon]]-Table1[[#This Row],[Netto loon]])/Table1[[#This Row],[Belastbaar loon]]</f>
        <v>0.37206347554630598</v>
      </c>
      <c r="H7002" s="14">
        <f t="shared" ref="H7002:H7065" ca="1" si="104">IF(ROW()=2, 0, INDIRECT(ADDRESS(ROW()-1,COLUMN(E:E))))</f>
        <v>28956.242999999999</v>
      </c>
      <c r="I7002" s="14">
        <f ca="1">IF(ROW()=2, Table1[[#This Row],[Netto loon]], INDIRECT(ADDRESS(ROW()-1,COLUMN(F:F))))</f>
        <v>48874.756999999998</v>
      </c>
      <c r="J7002" s="6">
        <f ca="1">IF(ROW()=2, 0, Table1[[#This Row],[Belastbaar loon]]-INDIRECT(ADDRESS(ROW()-1,COLUMN(A:A))))</f>
        <v>10</v>
      </c>
      <c r="K7002" s="6">
        <f ca="1">Table1[[#This Row],[Netto loon]]-Table1[[#This Row],[Netto vorige schijf]]</f>
        <v>4.4499999999970896</v>
      </c>
      <c r="L7002" s="2">
        <f ca="1">(Table1[[#This Row],[Bruto tov vorige schijf]]-Table1[[#This Row],[Netto tov vorige schijf]])/MAX(Table1[[#This Row],[Bruto tov vorige schijf]],1)</f>
        <v>0.55500000000029104</v>
      </c>
    </row>
    <row r="7003" spans="1:12" x14ac:dyDescent="0.25">
      <c r="A7003" s="14">
        <v>77851</v>
      </c>
      <c r="B7003" s="6">
        <f>LoonHeffing2020(Table1[[#This Row],[Belastbaar loon]])</f>
        <v>30212.523000000001</v>
      </c>
      <c r="C7003" s="6">
        <f>AlgemeneHeffingsKorting2020(Table1[[#This Row],[Belastbaar loon]])</f>
        <v>0</v>
      </c>
      <c r="D7003" s="14">
        <f>ArbeidsKorting2020(Table1[[#This Row],[Belastbaar loon]])</f>
        <v>1245.18</v>
      </c>
      <c r="E7003" s="14">
        <f>MAX(Table1[[#This Row],[Loonheffing]]-Table1[[#This Row],[Algemene Heffingskorting]]-Table1[[#This Row],[Arbeidskorting]],0)</f>
        <v>28967.343000000001</v>
      </c>
      <c r="F7003" s="6">
        <f>Table1[[#This Row],[Belastbaar loon]]-Table1[[#This Row],[Belasting]]</f>
        <v>48883.656999999999</v>
      </c>
      <c r="G7003" s="2">
        <f>(Table1[[#This Row],[Belastbaar loon]]-Table1[[#This Row],[Netto loon]])/Table1[[#This Row],[Belastbaar loon]]</f>
        <v>0.37208697383463285</v>
      </c>
      <c r="H7003" s="14">
        <f t="shared" ca="1" si="104"/>
        <v>28961.793000000001</v>
      </c>
      <c r="I7003" s="14">
        <f ca="1">IF(ROW()=2, Table1[[#This Row],[Netto loon]], INDIRECT(ADDRESS(ROW()-1,COLUMN(F:F))))</f>
        <v>48879.206999999995</v>
      </c>
      <c r="J7003" s="6">
        <f ca="1">IF(ROW()=2, 0, Table1[[#This Row],[Belastbaar loon]]-INDIRECT(ADDRESS(ROW()-1,COLUMN(A:A))))</f>
        <v>10</v>
      </c>
      <c r="K7003" s="6">
        <f ca="1">Table1[[#This Row],[Netto loon]]-Table1[[#This Row],[Netto vorige schijf]]</f>
        <v>4.4500000000043656</v>
      </c>
      <c r="L7003" s="2">
        <f ca="1">(Table1[[#This Row],[Bruto tov vorige schijf]]-Table1[[#This Row],[Netto tov vorige schijf]])/MAX(Table1[[#This Row],[Bruto tov vorige schijf]],1)</f>
        <v>0.5549999999995634</v>
      </c>
    </row>
    <row r="7004" spans="1:12" x14ac:dyDescent="0.25">
      <c r="A7004" s="14">
        <v>77861</v>
      </c>
      <c r="B7004" s="6">
        <f>LoonHeffing2020(Table1[[#This Row],[Belastbaar loon]])</f>
        <v>30217.472999999998</v>
      </c>
      <c r="C7004" s="6">
        <f>AlgemeneHeffingsKorting2020(Table1[[#This Row],[Belastbaar loon]])</f>
        <v>0</v>
      </c>
      <c r="D7004" s="14">
        <f>ArbeidsKorting2020(Table1[[#This Row],[Belastbaar loon]])</f>
        <v>1244.5800000000002</v>
      </c>
      <c r="E7004" s="14">
        <f>MAX(Table1[[#This Row],[Loonheffing]]-Table1[[#This Row],[Algemene Heffingskorting]]-Table1[[#This Row],[Arbeidskorting]],0)</f>
        <v>28972.892999999996</v>
      </c>
      <c r="F7004" s="6">
        <f>Table1[[#This Row],[Belastbaar loon]]-Table1[[#This Row],[Belasting]]</f>
        <v>48888.107000000004</v>
      </c>
      <c r="G7004" s="2">
        <f>(Table1[[#This Row],[Belastbaar loon]]-Table1[[#This Row],[Netto loon]])/Table1[[#This Row],[Belastbaar loon]]</f>
        <v>0.37211046608700116</v>
      </c>
      <c r="H7004" s="14">
        <f t="shared" ca="1" si="104"/>
        <v>28967.343000000001</v>
      </c>
      <c r="I7004" s="14">
        <f ca="1">IF(ROW()=2, Table1[[#This Row],[Netto loon]], INDIRECT(ADDRESS(ROW()-1,COLUMN(F:F))))</f>
        <v>48883.656999999999</v>
      </c>
      <c r="J7004" s="6">
        <f ca="1">IF(ROW()=2, 0, Table1[[#This Row],[Belastbaar loon]]-INDIRECT(ADDRESS(ROW()-1,COLUMN(A:A))))</f>
        <v>10</v>
      </c>
      <c r="K7004" s="6">
        <f ca="1">Table1[[#This Row],[Netto loon]]-Table1[[#This Row],[Netto vorige schijf]]</f>
        <v>4.4500000000043656</v>
      </c>
      <c r="L7004" s="2">
        <f ca="1">(Table1[[#This Row],[Bruto tov vorige schijf]]-Table1[[#This Row],[Netto tov vorige schijf]])/MAX(Table1[[#This Row],[Bruto tov vorige schijf]],1)</f>
        <v>0.5549999999995634</v>
      </c>
    </row>
    <row r="7005" spans="1:12" x14ac:dyDescent="0.25">
      <c r="A7005" s="14">
        <v>77871</v>
      </c>
      <c r="B7005" s="6">
        <f>LoonHeffing2020(Table1[[#This Row],[Belastbaar loon]])</f>
        <v>30222.422999999999</v>
      </c>
      <c r="C7005" s="6">
        <f>AlgemeneHeffingsKorting2020(Table1[[#This Row],[Belastbaar loon]])</f>
        <v>0</v>
      </c>
      <c r="D7005" s="14">
        <f>ArbeidsKorting2020(Table1[[#This Row],[Belastbaar loon]])</f>
        <v>1243.98</v>
      </c>
      <c r="E7005" s="14">
        <f>MAX(Table1[[#This Row],[Loonheffing]]-Table1[[#This Row],[Algemene Heffingskorting]]-Table1[[#This Row],[Arbeidskorting]],0)</f>
        <v>28978.442999999999</v>
      </c>
      <c r="F7005" s="6">
        <f>Table1[[#This Row],[Belastbaar loon]]-Table1[[#This Row],[Belasting]]</f>
        <v>48892.557000000001</v>
      </c>
      <c r="G7005" s="2">
        <f>(Table1[[#This Row],[Belastbaar loon]]-Table1[[#This Row],[Netto loon]])/Table1[[#This Row],[Belastbaar loon]]</f>
        <v>0.37213395230573643</v>
      </c>
      <c r="H7005" s="14">
        <f t="shared" ca="1" si="104"/>
        <v>28972.892999999996</v>
      </c>
      <c r="I7005" s="14">
        <f ca="1">IF(ROW()=2, Table1[[#This Row],[Netto loon]], INDIRECT(ADDRESS(ROW()-1,COLUMN(F:F))))</f>
        <v>48888.107000000004</v>
      </c>
      <c r="J7005" s="6">
        <f ca="1">IF(ROW()=2, 0, Table1[[#This Row],[Belastbaar loon]]-INDIRECT(ADDRESS(ROW()-1,COLUMN(A:A))))</f>
        <v>10</v>
      </c>
      <c r="K7005" s="6">
        <f ca="1">Table1[[#This Row],[Netto loon]]-Table1[[#This Row],[Netto vorige schijf]]</f>
        <v>4.4499999999970896</v>
      </c>
      <c r="L7005" s="2">
        <f ca="1">(Table1[[#This Row],[Bruto tov vorige schijf]]-Table1[[#This Row],[Netto tov vorige schijf]])/MAX(Table1[[#This Row],[Bruto tov vorige schijf]],1)</f>
        <v>0.55500000000029104</v>
      </c>
    </row>
    <row r="7006" spans="1:12" x14ac:dyDescent="0.25">
      <c r="A7006" s="14">
        <v>77881</v>
      </c>
      <c r="B7006" s="6">
        <f>LoonHeffing2020(Table1[[#This Row],[Belastbaar loon]])</f>
        <v>30227.373</v>
      </c>
      <c r="C7006" s="6">
        <f>AlgemeneHeffingsKorting2020(Table1[[#This Row],[Belastbaar loon]])</f>
        <v>0</v>
      </c>
      <c r="D7006" s="14">
        <f>ArbeidsKorting2020(Table1[[#This Row],[Belastbaar loon]])</f>
        <v>1243.3800000000001</v>
      </c>
      <c r="E7006" s="14">
        <f>MAX(Table1[[#This Row],[Loonheffing]]-Table1[[#This Row],[Algemene Heffingskorting]]-Table1[[#This Row],[Arbeidskorting]],0)</f>
        <v>28983.992999999999</v>
      </c>
      <c r="F7006" s="6">
        <f>Table1[[#This Row],[Belastbaar loon]]-Table1[[#This Row],[Belasting]]</f>
        <v>48897.006999999998</v>
      </c>
      <c r="G7006" s="2">
        <f>(Table1[[#This Row],[Belastbaar loon]]-Table1[[#This Row],[Netto loon]])/Table1[[#This Row],[Belastbaar loon]]</f>
        <v>0.37215743249316269</v>
      </c>
      <c r="H7006" s="14">
        <f t="shared" ca="1" si="104"/>
        <v>28978.442999999999</v>
      </c>
      <c r="I7006" s="14">
        <f ca="1">IF(ROW()=2, Table1[[#This Row],[Netto loon]], INDIRECT(ADDRESS(ROW()-1,COLUMN(F:F))))</f>
        <v>48892.557000000001</v>
      </c>
      <c r="J7006" s="6">
        <f ca="1">IF(ROW()=2, 0, Table1[[#This Row],[Belastbaar loon]]-INDIRECT(ADDRESS(ROW()-1,COLUMN(A:A))))</f>
        <v>10</v>
      </c>
      <c r="K7006" s="6">
        <f ca="1">Table1[[#This Row],[Netto loon]]-Table1[[#This Row],[Netto vorige schijf]]</f>
        <v>4.4499999999970896</v>
      </c>
      <c r="L7006" s="2">
        <f ca="1">(Table1[[#This Row],[Bruto tov vorige schijf]]-Table1[[#This Row],[Netto tov vorige schijf]])/MAX(Table1[[#This Row],[Bruto tov vorige schijf]],1)</f>
        <v>0.55500000000029104</v>
      </c>
    </row>
    <row r="7007" spans="1:12" x14ac:dyDescent="0.25">
      <c r="A7007" s="14">
        <v>77891</v>
      </c>
      <c r="B7007" s="6">
        <f>LoonHeffing2020(Table1[[#This Row],[Belastbaar loon]])</f>
        <v>30232.323</v>
      </c>
      <c r="C7007" s="6">
        <f>AlgemeneHeffingsKorting2020(Table1[[#This Row],[Belastbaar loon]])</f>
        <v>0</v>
      </c>
      <c r="D7007" s="14">
        <f>ArbeidsKorting2020(Table1[[#This Row],[Belastbaar loon]])</f>
        <v>1242.7800000000002</v>
      </c>
      <c r="E7007" s="14">
        <f>MAX(Table1[[#This Row],[Loonheffing]]-Table1[[#This Row],[Algemene Heffingskorting]]-Table1[[#This Row],[Arbeidskorting]],0)</f>
        <v>28989.543000000001</v>
      </c>
      <c r="F7007" s="6">
        <f>Table1[[#This Row],[Belastbaar loon]]-Table1[[#This Row],[Belasting]]</f>
        <v>48901.456999999995</v>
      </c>
      <c r="G7007" s="2">
        <f>(Table1[[#This Row],[Belastbaar loon]]-Table1[[#This Row],[Netto loon]])/Table1[[#This Row],[Belastbaar loon]]</f>
        <v>0.37218090665160297</v>
      </c>
      <c r="H7007" s="14">
        <f t="shared" ca="1" si="104"/>
        <v>28983.992999999999</v>
      </c>
      <c r="I7007" s="14">
        <f ca="1">IF(ROW()=2, Table1[[#This Row],[Netto loon]], INDIRECT(ADDRESS(ROW()-1,COLUMN(F:F))))</f>
        <v>48897.006999999998</v>
      </c>
      <c r="J7007" s="6">
        <f ca="1">IF(ROW()=2, 0, Table1[[#This Row],[Belastbaar loon]]-INDIRECT(ADDRESS(ROW()-1,COLUMN(A:A))))</f>
        <v>10</v>
      </c>
      <c r="K7007" s="6">
        <f ca="1">Table1[[#This Row],[Netto loon]]-Table1[[#This Row],[Netto vorige schijf]]</f>
        <v>4.4499999999970896</v>
      </c>
      <c r="L7007" s="2">
        <f ca="1">(Table1[[#This Row],[Bruto tov vorige schijf]]-Table1[[#This Row],[Netto tov vorige schijf]])/MAX(Table1[[#This Row],[Bruto tov vorige schijf]],1)</f>
        <v>0.55500000000029104</v>
      </c>
    </row>
    <row r="7008" spans="1:12" x14ac:dyDescent="0.25">
      <c r="A7008" s="14">
        <v>77901</v>
      </c>
      <c r="B7008" s="6">
        <f>LoonHeffing2020(Table1[[#This Row],[Belastbaar loon]])</f>
        <v>30237.273000000001</v>
      </c>
      <c r="C7008" s="6">
        <f>AlgemeneHeffingsKorting2020(Table1[[#This Row],[Belastbaar loon]])</f>
        <v>0</v>
      </c>
      <c r="D7008" s="14">
        <f>ArbeidsKorting2020(Table1[[#This Row],[Belastbaar loon]])</f>
        <v>1242.18</v>
      </c>
      <c r="E7008" s="14">
        <f>MAX(Table1[[#This Row],[Loonheffing]]-Table1[[#This Row],[Algemene Heffingskorting]]-Table1[[#This Row],[Arbeidskorting]],0)</f>
        <v>28995.093000000001</v>
      </c>
      <c r="F7008" s="6">
        <f>Table1[[#This Row],[Belastbaar loon]]-Table1[[#This Row],[Belasting]]</f>
        <v>48905.906999999999</v>
      </c>
      <c r="G7008" s="2">
        <f>(Table1[[#This Row],[Belastbaar loon]]-Table1[[#This Row],[Netto loon]])/Table1[[#This Row],[Belastbaar loon]]</f>
        <v>0.37220437478337892</v>
      </c>
      <c r="H7008" s="14">
        <f t="shared" ca="1" si="104"/>
        <v>28989.543000000001</v>
      </c>
      <c r="I7008" s="14">
        <f ca="1">IF(ROW()=2, Table1[[#This Row],[Netto loon]], INDIRECT(ADDRESS(ROW()-1,COLUMN(F:F))))</f>
        <v>48901.456999999995</v>
      </c>
      <c r="J7008" s="6">
        <f ca="1">IF(ROW()=2, 0, Table1[[#This Row],[Belastbaar loon]]-INDIRECT(ADDRESS(ROW()-1,COLUMN(A:A))))</f>
        <v>10</v>
      </c>
      <c r="K7008" s="6">
        <f ca="1">Table1[[#This Row],[Netto loon]]-Table1[[#This Row],[Netto vorige schijf]]</f>
        <v>4.4500000000043656</v>
      </c>
      <c r="L7008" s="2">
        <f ca="1">(Table1[[#This Row],[Bruto tov vorige schijf]]-Table1[[#This Row],[Netto tov vorige schijf]])/MAX(Table1[[#This Row],[Bruto tov vorige schijf]],1)</f>
        <v>0.5549999999995634</v>
      </c>
    </row>
    <row r="7009" spans="1:12" x14ac:dyDescent="0.25">
      <c r="A7009" s="14">
        <v>77911</v>
      </c>
      <c r="B7009" s="6">
        <f>LoonHeffing2020(Table1[[#This Row],[Belastbaar loon]])</f>
        <v>30242.222999999998</v>
      </c>
      <c r="C7009" s="6">
        <f>AlgemeneHeffingsKorting2020(Table1[[#This Row],[Belastbaar loon]])</f>
        <v>0</v>
      </c>
      <c r="D7009" s="14">
        <f>ArbeidsKorting2020(Table1[[#This Row],[Belastbaar loon]])</f>
        <v>1241.5800000000002</v>
      </c>
      <c r="E7009" s="14">
        <f>MAX(Table1[[#This Row],[Loonheffing]]-Table1[[#This Row],[Algemene Heffingskorting]]-Table1[[#This Row],[Arbeidskorting]],0)</f>
        <v>29000.642999999996</v>
      </c>
      <c r="F7009" s="6">
        <f>Table1[[#This Row],[Belastbaar loon]]-Table1[[#This Row],[Belasting]]</f>
        <v>48910.357000000004</v>
      </c>
      <c r="G7009" s="2">
        <f>(Table1[[#This Row],[Belastbaar loon]]-Table1[[#This Row],[Netto loon]])/Table1[[#This Row],[Belastbaar loon]]</f>
        <v>0.37222783689081124</v>
      </c>
      <c r="H7009" s="14">
        <f t="shared" ca="1" si="104"/>
        <v>28995.093000000001</v>
      </c>
      <c r="I7009" s="14">
        <f ca="1">IF(ROW()=2, Table1[[#This Row],[Netto loon]], INDIRECT(ADDRESS(ROW()-1,COLUMN(F:F))))</f>
        <v>48905.906999999999</v>
      </c>
      <c r="J7009" s="6">
        <f ca="1">IF(ROW()=2, 0, Table1[[#This Row],[Belastbaar loon]]-INDIRECT(ADDRESS(ROW()-1,COLUMN(A:A))))</f>
        <v>10</v>
      </c>
      <c r="K7009" s="6">
        <f ca="1">Table1[[#This Row],[Netto loon]]-Table1[[#This Row],[Netto vorige schijf]]</f>
        <v>4.4500000000043656</v>
      </c>
      <c r="L7009" s="2">
        <f ca="1">(Table1[[#This Row],[Bruto tov vorige schijf]]-Table1[[#This Row],[Netto tov vorige schijf]])/MAX(Table1[[#This Row],[Bruto tov vorige schijf]],1)</f>
        <v>0.5549999999995634</v>
      </c>
    </row>
    <row r="7010" spans="1:12" x14ac:dyDescent="0.25">
      <c r="A7010" s="14">
        <v>77921</v>
      </c>
      <c r="B7010" s="6">
        <f>LoonHeffing2020(Table1[[#This Row],[Belastbaar loon]])</f>
        <v>30247.172999999999</v>
      </c>
      <c r="C7010" s="6">
        <f>AlgemeneHeffingsKorting2020(Table1[[#This Row],[Belastbaar loon]])</f>
        <v>0</v>
      </c>
      <c r="D7010" s="14">
        <f>ArbeidsKorting2020(Table1[[#This Row],[Belastbaar loon]])</f>
        <v>1240.98</v>
      </c>
      <c r="E7010" s="14">
        <f>MAX(Table1[[#This Row],[Loonheffing]]-Table1[[#This Row],[Algemene Heffingskorting]]-Table1[[#This Row],[Arbeidskorting]],0)</f>
        <v>29006.192999999999</v>
      </c>
      <c r="F7010" s="6">
        <f>Table1[[#This Row],[Belastbaar loon]]-Table1[[#This Row],[Belasting]]</f>
        <v>48914.807000000001</v>
      </c>
      <c r="G7010" s="2">
        <f>(Table1[[#This Row],[Belastbaar loon]]-Table1[[#This Row],[Netto loon]])/Table1[[#This Row],[Belastbaar loon]]</f>
        <v>0.37225129297621951</v>
      </c>
      <c r="H7010" s="14">
        <f t="shared" ca="1" si="104"/>
        <v>29000.642999999996</v>
      </c>
      <c r="I7010" s="14">
        <f ca="1">IF(ROW()=2, Table1[[#This Row],[Netto loon]], INDIRECT(ADDRESS(ROW()-1,COLUMN(F:F))))</f>
        <v>48910.357000000004</v>
      </c>
      <c r="J7010" s="6">
        <f ca="1">IF(ROW()=2, 0, Table1[[#This Row],[Belastbaar loon]]-INDIRECT(ADDRESS(ROW()-1,COLUMN(A:A))))</f>
        <v>10</v>
      </c>
      <c r="K7010" s="6">
        <f ca="1">Table1[[#This Row],[Netto loon]]-Table1[[#This Row],[Netto vorige schijf]]</f>
        <v>4.4499999999970896</v>
      </c>
      <c r="L7010" s="2">
        <f ca="1">(Table1[[#This Row],[Bruto tov vorige schijf]]-Table1[[#This Row],[Netto tov vorige schijf]])/MAX(Table1[[#This Row],[Bruto tov vorige schijf]],1)</f>
        <v>0.55500000000029104</v>
      </c>
    </row>
    <row r="7011" spans="1:12" x14ac:dyDescent="0.25">
      <c r="A7011" s="14">
        <v>77931</v>
      </c>
      <c r="B7011" s="6">
        <f>LoonHeffing2020(Table1[[#This Row],[Belastbaar loon]])</f>
        <v>30252.123</v>
      </c>
      <c r="C7011" s="6">
        <f>AlgemeneHeffingsKorting2020(Table1[[#This Row],[Belastbaar loon]])</f>
        <v>0</v>
      </c>
      <c r="D7011" s="14">
        <f>ArbeidsKorting2020(Table1[[#This Row],[Belastbaar loon]])</f>
        <v>1240.3800000000001</v>
      </c>
      <c r="E7011" s="14">
        <f>MAX(Table1[[#This Row],[Loonheffing]]-Table1[[#This Row],[Algemene Heffingskorting]]-Table1[[#This Row],[Arbeidskorting]],0)</f>
        <v>29011.742999999999</v>
      </c>
      <c r="F7011" s="6">
        <f>Table1[[#This Row],[Belastbaar loon]]-Table1[[#This Row],[Belasting]]</f>
        <v>48919.256999999998</v>
      </c>
      <c r="G7011" s="2">
        <f>(Table1[[#This Row],[Belastbaar loon]]-Table1[[#This Row],[Netto loon]])/Table1[[#This Row],[Belastbaar loon]]</f>
        <v>0.37227474304192171</v>
      </c>
      <c r="H7011" s="14">
        <f t="shared" ca="1" si="104"/>
        <v>29006.192999999999</v>
      </c>
      <c r="I7011" s="14">
        <f ca="1">IF(ROW()=2, Table1[[#This Row],[Netto loon]], INDIRECT(ADDRESS(ROW()-1,COLUMN(F:F))))</f>
        <v>48914.807000000001</v>
      </c>
      <c r="J7011" s="6">
        <f ca="1">IF(ROW()=2, 0, Table1[[#This Row],[Belastbaar loon]]-INDIRECT(ADDRESS(ROW()-1,COLUMN(A:A))))</f>
        <v>10</v>
      </c>
      <c r="K7011" s="6">
        <f ca="1">Table1[[#This Row],[Netto loon]]-Table1[[#This Row],[Netto vorige schijf]]</f>
        <v>4.4499999999970896</v>
      </c>
      <c r="L7011" s="2">
        <f ca="1">(Table1[[#This Row],[Bruto tov vorige schijf]]-Table1[[#This Row],[Netto tov vorige schijf]])/MAX(Table1[[#This Row],[Bruto tov vorige schijf]],1)</f>
        <v>0.55500000000029104</v>
      </c>
    </row>
    <row r="7012" spans="1:12" x14ac:dyDescent="0.25">
      <c r="A7012" s="14">
        <v>77941</v>
      </c>
      <c r="B7012" s="6">
        <f>LoonHeffing2020(Table1[[#This Row],[Belastbaar loon]])</f>
        <v>30257.073</v>
      </c>
      <c r="C7012" s="6">
        <f>AlgemeneHeffingsKorting2020(Table1[[#This Row],[Belastbaar loon]])</f>
        <v>0</v>
      </c>
      <c r="D7012" s="14">
        <f>ArbeidsKorting2020(Table1[[#This Row],[Belastbaar loon]])</f>
        <v>1239.7800000000002</v>
      </c>
      <c r="E7012" s="14">
        <f>MAX(Table1[[#This Row],[Loonheffing]]-Table1[[#This Row],[Algemene Heffingskorting]]-Table1[[#This Row],[Arbeidskorting]],0)</f>
        <v>29017.293000000001</v>
      </c>
      <c r="F7012" s="6">
        <f>Table1[[#This Row],[Belastbaar loon]]-Table1[[#This Row],[Belasting]]</f>
        <v>48923.706999999995</v>
      </c>
      <c r="G7012" s="2">
        <f>(Table1[[#This Row],[Belastbaar loon]]-Table1[[#This Row],[Netto loon]])/Table1[[#This Row],[Belastbaar loon]]</f>
        <v>0.37229818709023499</v>
      </c>
      <c r="H7012" s="14">
        <f t="shared" ca="1" si="104"/>
        <v>29011.742999999999</v>
      </c>
      <c r="I7012" s="14">
        <f ca="1">IF(ROW()=2, Table1[[#This Row],[Netto loon]], INDIRECT(ADDRESS(ROW()-1,COLUMN(F:F))))</f>
        <v>48919.256999999998</v>
      </c>
      <c r="J7012" s="6">
        <f ca="1">IF(ROW()=2, 0, Table1[[#This Row],[Belastbaar loon]]-INDIRECT(ADDRESS(ROW()-1,COLUMN(A:A))))</f>
        <v>10</v>
      </c>
      <c r="K7012" s="6">
        <f ca="1">Table1[[#This Row],[Netto loon]]-Table1[[#This Row],[Netto vorige schijf]]</f>
        <v>4.4499999999970896</v>
      </c>
      <c r="L7012" s="2">
        <f ca="1">(Table1[[#This Row],[Bruto tov vorige schijf]]-Table1[[#This Row],[Netto tov vorige schijf]])/MAX(Table1[[#This Row],[Bruto tov vorige schijf]],1)</f>
        <v>0.55500000000029104</v>
      </c>
    </row>
    <row r="7013" spans="1:12" x14ac:dyDescent="0.25">
      <c r="A7013" s="14">
        <v>77951</v>
      </c>
      <c r="B7013" s="6">
        <f>LoonHeffing2020(Table1[[#This Row],[Belastbaar loon]])</f>
        <v>30262.023000000001</v>
      </c>
      <c r="C7013" s="6">
        <f>AlgemeneHeffingsKorting2020(Table1[[#This Row],[Belastbaar loon]])</f>
        <v>0</v>
      </c>
      <c r="D7013" s="14">
        <f>ArbeidsKorting2020(Table1[[#This Row],[Belastbaar loon]])</f>
        <v>1239.18</v>
      </c>
      <c r="E7013" s="14">
        <f>MAX(Table1[[#This Row],[Loonheffing]]-Table1[[#This Row],[Algemene Heffingskorting]]-Table1[[#This Row],[Arbeidskorting]],0)</f>
        <v>29022.843000000001</v>
      </c>
      <c r="F7013" s="6">
        <f>Table1[[#This Row],[Belastbaar loon]]-Table1[[#This Row],[Belasting]]</f>
        <v>48928.156999999999</v>
      </c>
      <c r="G7013" s="2">
        <f>(Table1[[#This Row],[Belastbaar loon]]-Table1[[#This Row],[Netto loon]])/Table1[[#This Row],[Belastbaar loon]]</f>
        <v>0.372321625123475</v>
      </c>
      <c r="H7013" s="14">
        <f t="shared" ca="1" si="104"/>
        <v>29017.293000000001</v>
      </c>
      <c r="I7013" s="14">
        <f ca="1">IF(ROW()=2, Table1[[#This Row],[Netto loon]], INDIRECT(ADDRESS(ROW()-1,COLUMN(F:F))))</f>
        <v>48923.706999999995</v>
      </c>
      <c r="J7013" s="6">
        <f ca="1">IF(ROW()=2, 0, Table1[[#This Row],[Belastbaar loon]]-INDIRECT(ADDRESS(ROW()-1,COLUMN(A:A))))</f>
        <v>10</v>
      </c>
      <c r="K7013" s="6">
        <f ca="1">Table1[[#This Row],[Netto loon]]-Table1[[#This Row],[Netto vorige schijf]]</f>
        <v>4.4500000000043656</v>
      </c>
      <c r="L7013" s="2">
        <f ca="1">(Table1[[#This Row],[Bruto tov vorige schijf]]-Table1[[#This Row],[Netto tov vorige schijf]])/MAX(Table1[[#This Row],[Bruto tov vorige schijf]],1)</f>
        <v>0.5549999999995634</v>
      </c>
    </row>
    <row r="7014" spans="1:12" x14ac:dyDescent="0.25">
      <c r="A7014" s="14">
        <v>77961</v>
      </c>
      <c r="B7014" s="6">
        <f>LoonHeffing2020(Table1[[#This Row],[Belastbaar loon]])</f>
        <v>30266.972999999998</v>
      </c>
      <c r="C7014" s="6">
        <f>AlgemeneHeffingsKorting2020(Table1[[#This Row],[Belastbaar loon]])</f>
        <v>0</v>
      </c>
      <c r="D7014" s="14">
        <f>ArbeidsKorting2020(Table1[[#This Row],[Belastbaar loon]])</f>
        <v>1238.5800000000002</v>
      </c>
      <c r="E7014" s="14">
        <f>MAX(Table1[[#This Row],[Loonheffing]]-Table1[[#This Row],[Algemene Heffingskorting]]-Table1[[#This Row],[Arbeidskorting]],0)</f>
        <v>29028.392999999996</v>
      </c>
      <c r="F7014" s="6">
        <f>Table1[[#This Row],[Belastbaar loon]]-Table1[[#This Row],[Belasting]]</f>
        <v>48932.607000000004</v>
      </c>
      <c r="G7014" s="2">
        <f>(Table1[[#This Row],[Belastbaar loon]]-Table1[[#This Row],[Netto loon]])/Table1[[#This Row],[Belastbaar loon]]</f>
        <v>0.37234505714395655</v>
      </c>
      <c r="H7014" s="14">
        <f t="shared" ca="1" si="104"/>
        <v>29022.843000000001</v>
      </c>
      <c r="I7014" s="14">
        <f ca="1">IF(ROW()=2, Table1[[#This Row],[Netto loon]], INDIRECT(ADDRESS(ROW()-1,COLUMN(F:F))))</f>
        <v>48928.156999999999</v>
      </c>
      <c r="J7014" s="6">
        <f ca="1">IF(ROW()=2, 0, Table1[[#This Row],[Belastbaar loon]]-INDIRECT(ADDRESS(ROW()-1,COLUMN(A:A))))</f>
        <v>10</v>
      </c>
      <c r="K7014" s="6">
        <f ca="1">Table1[[#This Row],[Netto loon]]-Table1[[#This Row],[Netto vorige schijf]]</f>
        <v>4.4500000000043656</v>
      </c>
      <c r="L7014" s="2">
        <f ca="1">(Table1[[#This Row],[Bruto tov vorige schijf]]-Table1[[#This Row],[Netto tov vorige schijf]])/MAX(Table1[[#This Row],[Bruto tov vorige schijf]],1)</f>
        <v>0.5549999999995634</v>
      </c>
    </row>
    <row r="7015" spans="1:12" x14ac:dyDescent="0.25">
      <c r="A7015" s="14">
        <v>77971</v>
      </c>
      <c r="B7015" s="6">
        <f>LoonHeffing2020(Table1[[#This Row],[Belastbaar loon]])</f>
        <v>30271.922999999999</v>
      </c>
      <c r="C7015" s="6">
        <f>AlgemeneHeffingsKorting2020(Table1[[#This Row],[Belastbaar loon]])</f>
        <v>0</v>
      </c>
      <c r="D7015" s="14">
        <f>ArbeidsKorting2020(Table1[[#This Row],[Belastbaar loon]])</f>
        <v>1237.98</v>
      </c>
      <c r="E7015" s="14">
        <f>MAX(Table1[[#This Row],[Loonheffing]]-Table1[[#This Row],[Algemene Heffingskorting]]-Table1[[#This Row],[Arbeidskorting]],0)</f>
        <v>29033.942999999999</v>
      </c>
      <c r="F7015" s="6">
        <f>Table1[[#This Row],[Belastbaar loon]]-Table1[[#This Row],[Belasting]]</f>
        <v>48937.057000000001</v>
      </c>
      <c r="G7015" s="2">
        <f>(Table1[[#This Row],[Belastbaar loon]]-Table1[[#This Row],[Netto loon]])/Table1[[#This Row],[Belastbaar loon]]</f>
        <v>0.37236848315399312</v>
      </c>
      <c r="H7015" s="14">
        <f t="shared" ca="1" si="104"/>
        <v>29028.392999999996</v>
      </c>
      <c r="I7015" s="14">
        <f ca="1">IF(ROW()=2, Table1[[#This Row],[Netto loon]], INDIRECT(ADDRESS(ROW()-1,COLUMN(F:F))))</f>
        <v>48932.607000000004</v>
      </c>
      <c r="J7015" s="6">
        <f ca="1">IF(ROW()=2, 0, Table1[[#This Row],[Belastbaar loon]]-INDIRECT(ADDRESS(ROW()-1,COLUMN(A:A))))</f>
        <v>10</v>
      </c>
      <c r="K7015" s="6">
        <f ca="1">Table1[[#This Row],[Netto loon]]-Table1[[#This Row],[Netto vorige schijf]]</f>
        <v>4.4499999999970896</v>
      </c>
      <c r="L7015" s="2">
        <f ca="1">(Table1[[#This Row],[Bruto tov vorige schijf]]-Table1[[#This Row],[Netto tov vorige schijf]])/MAX(Table1[[#This Row],[Bruto tov vorige schijf]],1)</f>
        <v>0.55500000000029104</v>
      </c>
    </row>
    <row r="7016" spans="1:12" x14ac:dyDescent="0.25">
      <c r="A7016" s="14">
        <v>77981</v>
      </c>
      <c r="B7016" s="6">
        <f>LoonHeffing2020(Table1[[#This Row],[Belastbaar loon]])</f>
        <v>30276.873</v>
      </c>
      <c r="C7016" s="6">
        <f>AlgemeneHeffingsKorting2020(Table1[[#This Row],[Belastbaar loon]])</f>
        <v>0</v>
      </c>
      <c r="D7016" s="14">
        <f>ArbeidsKorting2020(Table1[[#This Row],[Belastbaar loon]])</f>
        <v>1237.3800000000001</v>
      </c>
      <c r="E7016" s="14">
        <f>MAX(Table1[[#This Row],[Loonheffing]]-Table1[[#This Row],[Algemene Heffingskorting]]-Table1[[#This Row],[Arbeidskorting]],0)</f>
        <v>29039.492999999999</v>
      </c>
      <c r="F7016" s="6">
        <f>Table1[[#This Row],[Belastbaar loon]]-Table1[[#This Row],[Belasting]]</f>
        <v>48941.506999999998</v>
      </c>
      <c r="G7016" s="2">
        <f>(Table1[[#This Row],[Belastbaar loon]]-Table1[[#This Row],[Netto loon]])/Table1[[#This Row],[Belastbaar loon]]</f>
        <v>0.37239190315589699</v>
      </c>
      <c r="H7016" s="14">
        <f t="shared" ca="1" si="104"/>
        <v>29033.942999999999</v>
      </c>
      <c r="I7016" s="14">
        <f ca="1">IF(ROW()=2, Table1[[#This Row],[Netto loon]], INDIRECT(ADDRESS(ROW()-1,COLUMN(F:F))))</f>
        <v>48937.057000000001</v>
      </c>
      <c r="J7016" s="6">
        <f ca="1">IF(ROW()=2, 0, Table1[[#This Row],[Belastbaar loon]]-INDIRECT(ADDRESS(ROW()-1,COLUMN(A:A))))</f>
        <v>10</v>
      </c>
      <c r="K7016" s="6">
        <f ca="1">Table1[[#This Row],[Netto loon]]-Table1[[#This Row],[Netto vorige schijf]]</f>
        <v>4.4499999999970896</v>
      </c>
      <c r="L7016" s="2">
        <f ca="1">(Table1[[#This Row],[Bruto tov vorige schijf]]-Table1[[#This Row],[Netto tov vorige schijf]])/MAX(Table1[[#This Row],[Bruto tov vorige schijf]],1)</f>
        <v>0.55500000000029104</v>
      </c>
    </row>
    <row r="7017" spans="1:12" x14ac:dyDescent="0.25">
      <c r="A7017" s="14">
        <v>77991</v>
      </c>
      <c r="B7017" s="6">
        <f>LoonHeffing2020(Table1[[#This Row],[Belastbaar loon]])</f>
        <v>30281.823</v>
      </c>
      <c r="C7017" s="6">
        <f>AlgemeneHeffingsKorting2020(Table1[[#This Row],[Belastbaar loon]])</f>
        <v>0</v>
      </c>
      <c r="D7017" s="14">
        <f>ArbeidsKorting2020(Table1[[#This Row],[Belastbaar loon]])</f>
        <v>1236.7800000000002</v>
      </c>
      <c r="E7017" s="14">
        <f>MAX(Table1[[#This Row],[Loonheffing]]-Table1[[#This Row],[Algemene Heffingskorting]]-Table1[[#This Row],[Arbeidskorting]],0)</f>
        <v>29045.043000000001</v>
      </c>
      <c r="F7017" s="6">
        <f>Table1[[#This Row],[Belastbaar loon]]-Table1[[#This Row],[Belasting]]</f>
        <v>48945.956999999995</v>
      </c>
      <c r="G7017" s="2">
        <f>(Table1[[#This Row],[Belastbaar loon]]-Table1[[#This Row],[Netto loon]])/Table1[[#This Row],[Belastbaar loon]]</f>
        <v>0.37241531715197912</v>
      </c>
      <c r="H7017" s="14">
        <f t="shared" ca="1" si="104"/>
        <v>29039.492999999999</v>
      </c>
      <c r="I7017" s="14">
        <f ca="1">IF(ROW()=2, Table1[[#This Row],[Netto loon]], INDIRECT(ADDRESS(ROW()-1,COLUMN(F:F))))</f>
        <v>48941.506999999998</v>
      </c>
      <c r="J7017" s="6">
        <f ca="1">IF(ROW()=2, 0, Table1[[#This Row],[Belastbaar loon]]-INDIRECT(ADDRESS(ROW()-1,COLUMN(A:A))))</f>
        <v>10</v>
      </c>
      <c r="K7017" s="6">
        <f ca="1">Table1[[#This Row],[Netto loon]]-Table1[[#This Row],[Netto vorige schijf]]</f>
        <v>4.4499999999970896</v>
      </c>
      <c r="L7017" s="2">
        <f ca="1">(Table1[[#This Row],[Bruto tov vorige schijf]]-Table1[[#This Row],[Netto tov vorige schijf]])/MAX(Table1[[#This Row],[Bruto tov vorige schijf]],1)</f>
        <v>0.55500000000029104</v>
      </c>
    </row>
    <row r="7018" spans="1:12" x14ac:dyDescent="0.25">
      <c r="A7018" s="14">
        <v>78001</v>
      </c>
      <c r="B7018" s="6">
        <f>LoonHeffing2020(Table1[[#This Row],[Belastbaar loon]])</f>
        <v>30286.773000000001</v>
      </c>
      <c r="C7018" s="6">
        <f>AlgemeneHeffingsKorting2020(Table1[[#This Row],[Belastbaar loon]])</f>
        <v>0</v>
      </c>
      <c r="D7018" s="14">
        <f>ArbeidsKorting2020(Table1[[#This Row],[Belastbaar loon]])</f>
        <v>1236.18</v>
      </c>
      <c r="E7018" s="14">
        <f>MAX(Table1[[#This Row],[Loonheffing]]-Table1[[#This Row],[Algemene Heffingskorting]]-Table1[[#This Row],[Arbeidskorting]],0)</f>
        <v>29050.593000000001</v>
      </c>
      <c r="F7018" s="6">
        <f>Table1[[#This Row],[Belastbaar loon]]-Table1[[#This Row],[Belasting]]</f>
        <v>48950.406999999999</v>
      </c>
      <c r="G7018" s="2">
        <f>(Table1[[#This Row],[Belastbaar loon]]-Table1[[#This Row],[Netto loon]])/Table1[[#This Row],[Belastbaar loon]]</f>
        <v>0.37243872514454945</v>
      </c>
      <c r="H7018" s="14">
        <f t="shared" ca="1" si="104"/>
        <v>29045.043000000001</v>
      </c>
      <c r="I7018" s="14">
        <f ca="1">IF(ROW()=2, Table1[[#This Row],[Netto loon]], INDIRECT(ADDRESS(ROW()-1,COLUMN(F:F))))</f>
        <v>48945.956999999995</v>
      </c>
      <c r="J7018" s="6">
        <f ca="1">IF(ROW()=2, 0, Table1[[#This Row],[Belastbaar loon]]-INDIRECT(ADDRESS(ROW()-1,COLUMN(A:A))))</f>
        <v>10</v>
      </c>
      <c r="K7018" s="6">
        <f ca="1">Table1[[#This Row],[Netto loon]]-Table1[[#This Row],[Netto vorige schijf]]</f>
        <v>4.4500000000043656</v>
      </c>
      <c r="L7018" s="2">
        <f ca="1">(Table1[[#This Row],[Bruto tov vorige schijf]]-Table1[[#This Row],[Netto tov vorige schijf]])/MAX(Table1[[#This Row],[Bruto tov vorige schijf]],1)</f>
        <v>0.5549999999995634</v>
      </c>
    </row>
    <row r="7019" spans="1:12" x14ac:dyDescent="0.25">
      <c r="A7019" s="14">
        <v>78011</v>
      </c>
      <c r="B7019" s="6">
        <f>LoonHeffing2020(Table1[[#This Row],[Belastbaar loon]])</f>
        <v>30291.722999999998</v>
      </c>
      <c r="C7019" s="6">
        <f>AlgemeneHeffingsKorting2020(Table1[[#This Row],[Belastbaar loon]])</f>
        <v>0</v>
      </c>
      <c r="D7019" s="14">
        <f>ArbeidsKorting2020(Table1[[#This Row],[Belastbaar loon]])</f>
        <v>1235.5800000000002</v>
      </c>
      <c r="E7019" s="14">
        <f>MAX(Table1[[#This Row],[Loonheffing]]-Table1[[#This Row],[Algemene Heffingskorting]]-Table1[[#This Row],[Arbeidskorting]],0)</f>
        <v>29056.142999999996</v>
      </c>
      <c r="F7019" s="6">
        <f>Table1[[#This Row],[Belastbaar loon]]-Table1[[#This Row],[Belasting]]</f>
        <v>48954.857000000004</v>
      </c>
      <c r="G7019" s="2">
        <f>(Table1[[#This Row],[Belastbaar loon]]-Table1[[#This Row],[Netto loon]])/Table1[[#This Row],[Belastbaar loon]]</f>
        <v>0.3724621271359167</v>
      </c>
      <c r="H7019" s="14">
        <f t="shared" ca="1" si="104"/>
        <v>29050.593000000001</v>
      </c>
      <c r="I7019" s="14">
        <f ca="1">IF(ROW()=2, Table1[[#This Row],[Netto loon]], INDIRECT(ADDRESS(ROW()-1,COLUMN(F:F))))</f>
        <v>48950.406999999999</v>
      </c>
      <c r="J7019" s="6">
        <f ca="1">IF(ROW()=2, 0, Table1[[#This Row],[Belastbaar loon]]-INDIRECT(ADDRESS(ROW()-1,COLUMN(A:A))))</f>
        <v>10</v>
      </c>
      <c r="K7019" s="6">
        <f ca="1">Table1[[#This Row],[Netto loon]]-Table1[[#This Row],[Netto vorige schijf]]</f>
        <v>4.4500000000043656</v>
      </c>
      <c r="L7019" s="2">
        <f ca="1">(Table1[[#This Row],[Bruto tov vorige schijf]]-Table1[[#This Row],[Netto tov vorige schijf]])/MAX(Table1[[#This Row],[Bruto tov vorige schijf]],1)</f>
        <v>0.5549999999995634</v>
      </c>
    </row>
    <row r="7020" spans="1:12" x14ac:dyDescent="0.25">
      <c r="A7020" s="14">
        <v>78021</v>
      </c>
      <c r="B7020" s="6">
        <f>LoonHeffing2020(Table1[[#This Row],[Belastbaar loon]])</f>
        <v>30296.672999999999</v>
      </c>
      <c r="C7020" s="6">
        <f>AlgemeneHeffingsKorting2020(Table1[[#This Row],[Belastbaar loon]])</f>
        <v>0</v>
      </c>
      <c r="D7020" s="14">
        <f>ArbeidsKorting2020(Table1[[#This Row],[Belastbaar loon]])</f>
        <v>1234.98</v>
      </c>
      <c r="E7020" s="14">
        <f>MAX(Table1[[#This Row],[Loonheffing]]-Table1[[#This Row],[Algemene Heffingskorting]]-Table1[[#This Row],[Arbeidskorting]],0)</f>
        <v>29061.692999999999</v>
      </c>
      <c r="F7020" s="6">
        <f>Table1[[#This Row],[Belastbaar loon]]-Table1[[#This Row],[Belasting]]</f>
        <v>48959.307000000001</v>
      </c>
      <c r="G7020" s="2">
        <f>(Table1[[#This Row],[Belastbaar loon]]-Table1[[#This Row],[Netto loon]])/Table1[[#This Row],[Belastbaar loon]]</f>
        <v>0.37248552312838851</v>
      </c>
      <c r="H7020" s="14">
        <f t="shared" ca="1" si="104"/>
        <v>29056.142999999996</v>
      </c>
      <c r="I7020" s="14">
        <f ca="1">IF(ROW()=2, Table1[[#This Row],[Netto loon]], INDIRECT(ADDRESS(ROW()-1,COLUMN(F:F))))</f>
        <v>48954.857000000004</v>
      </c>
      <c r="J7020" s="6">
        <f ca="1">IF(ROW()=2, 0, Table1[[#This Row],[Belastbaar loon]]-INDIRECT(ADDRESS(ROW()-1,COLUMN(A:A))))</f>
        <v>10</v>
      </c>
      <c r="K7020" s="6">
        <f ca="1">Table1[[#This Row],[Netto loon]]-Table1[[#This Row],[Netto vorige schijf]]</f>
        <v>4.4499999999970896</v>
      </c>
      <c r="L7020" s="2">
        <f ca="1">(Table1[[#This Row],[Bruto tov vorige schijf]]-Table1[[#This Row],[Netto tov vorige schijf]])/MAX(Table1[[#This Row],[Bruto tov vorige schijf]],1)</f>
        <v>0.55500000000029104</v>
      </c>
    </row>
    <row r="7021" spans="1:12" x14ac:dyDescent="0.25">
      <c r="A7021" s="14">
        <v>78031</v>
      </c>
      <c r="B7021" s="6">
        <f>LoonHeffing2020(Table1[[#This Row],[Belastbaar loon]])</f>
        <v>30301.623</v>
      </c>
      <c r="C7021" s="6">
        <f>AlgemeneHeffingsKorting2020(Table1[[#This Row],[Belastbaar loon]])</f>
        <v>0</v>
      </c>
      <c r="D7021" s="14">
        <f>ArbeidsKorting2020(Table1[[#This Row],[Belastbaar loon]])</f>
        <v>1234.3800000000001</v>
      </c>
      <c r="E7021" s="14">
        <f>MAX(Table1[[#This Row],[Loonheffing]]-Table1[[#This Row],[Algemene Heffingskorting]]-Table1[[#This Row],[Arbeidskorting]],0)</f>
        <v>29067.242999999999</v>
      </c>
      <c r="F7021" s="6">
        <f>Table1[[#This Row],[Belastbaar loon]]-Table1[[#This Row],[Belasting]]</f>
        <v>48963.756999999998</v>
      </c>
      <c r="G7021" s="2">
        <f>(Table1[[#This Row],[Belastbaar loon]]-Table1[[#This Row],[Netto loon]])/Table1[[#This Row],[Belastbaar loon]]</f>
        <v>0.37250891312427115</v>
      </c>
      <c r="H7021" s="14">
        <f t="shared" ca="1" si="104"/>
        <v>29061.692999999999</v>
      </c>
      <c r="I7021" s="14">
        <f ca="1">IF(ROW()=2, Table1[[#This Row],[Netto loon]], INDIRECT(ADDRESS(ROW()-1,COLUMN(F:F))))</f>
        <v>48959.307000000001</v>
      </c>
      <c r="J7021" s="6">
        <f ca="1">IF(ROW()=2, 0, Table1[[#This Row],[Belastbaar loon]]-INDIRECT(ADDRESS(ROW()-1,COLUMN(A:A))))</f>
        <v>10</v>
      </c>
      <c r="K7021" s="6">
        <f ca="1">Table1[[#This Row],[Netto loon]]-Table1[[#This Row],[Netto vorige schijf]]</f>
        <v>4.4499999999970896</v>
      </c>
      <c r="L7021" s="2">
        <f ca="1">(Table1[[#This Row],[Bruto tov vorige schijf]]-Table1[[#This Row],[Netto tov vorige schijf]])/MAX(Table1[[#This Row],[Bruto tov vorige schijf]],1)</f>
        <v>0.55500000000029104</v>
      </c>
    </row>
    <row r="7022" spans="1:12" x14ac:dyDescent="0.25">
      <c r="A7022" s="14">
        <v>78041</v>
      </c>
      <c r="B7022" s="6">
        <f>LoonHeffing2020(Table1[[#This Row],[Belastbaar loon]])</f>
        <v>30306.573</v>
      </c>
      <c r="C7022" s="6">
        <f>AlgemeneHeffingsKorting2020(Table1[[#This Row],[Belastbaar loon]])</f>
        <v>0</v>
      </c>
      <c r="D7022" s="14">
        <f>ArbeidsKorting2020(Table1[[#This Row],[Belastbaar loon]])</f>
        <v>1233.7800000000002</v>
      </c>
      <c r="E7022" s="14">
        <f>MAX(Table1[[#This Row],[Loonheffing]]-Table1[[#This Row],[Algemene Heffingskorting]]-Table1[[#This Row],[Arbeidskorting]],0)</f>
        <v>29072.793000000001</v>
      </c>
      <c r="F7022" s="6">
        <f>Table1[[#This Row],[Belastbaar loon]]-Table1[[#This Row],[Belasting]]</f>
        <v>48968.206999999995</v>
      </c>
      <c r="G7022" s="2">
        <f>(Table1[[#This Row],[Belastbaar loon]]-Table1[[#This Row],[Netto loon]])/Table1[[#This Row],[Belastbaar loon]]</f>
        <v>0.37253229712586983</v>
      </c>
      <c r="H7022" s="14">
        <f t="shared" ca="1" si="104"/>
        <v>29067.242999999999</v>
      </c>
      <c r="I7022" s="14">
        <f ca="1">IF(ROW()=2, Table1[[#This Row],[Netto loon]], INDIRECT(ADDRESS(ROW()-1,COLUMN(F:F))))</f>
        <v>48963.756999999998</v>
      </c>
      <c r="J7022" s="6">
        <f ca="1">IF(ROW()=2, 0, Table1[[#This Row],[Belastbaar loon]]-INDIRECT(ADDRESS(ROW()-1,COLUMN(A:A))))</f>
        <v>10</v>
      </c>
      <c r="K7022" s="6">
        <f ca="1">Table1[[#This Row],[Netto loon]]-Table1[[#This Row],[Netto vorige schijf]]</f>
        <v>4.4499999999970896</v>
      </c>
      <c r="L7022" s="2">
        <f ca="1">(Table1[[#This Row],[Bruto tov vorige schijf]]-Table1[[#This Row],[Netto tov vorige schijf]])/MAX(Table1[[#This Row],[Bruto tov vorige schijf]],1)</f>
        <v>0.55500000000029104</v>
      </c>
    </row>
    <row r="7023" spans="1:12" x14ac:dyDescent="0.25">
      <c r="A7023" s="14">
        <v>78051</v>
      </c>
      <c r="B7023" s="6">
        <f>LoonHeffing2020(Table1[[#This Row],[Belastbaar loon]])</f>
        <v>30311.523000000001</v>
      </c>
      <c r="C7023" s="6">
        <f>AlgemeneHeffingsKorting2020(Table1[[#This Row],[Belastbaar loon]])</f>
        <v>0</v>
      </c>
      <c r="D7023" s="14">
        <f>ArbeidsKorting2020(Table1[[#This Row],[Belastbaar loon]])</f>
        <v>1233.18</v>
      </c>
      <c r="E7023" s="14">
        <f>MAX(Table1[[#This Row],[Loonheffing]]-Table1[[#This Row],[Algemene Heffingskorting]]-Table1[[#This Row],[Arbeidskorting]],0)</f>
        <v>29078.343000000001</v>
      </c>
      <c r="F7023" s="6">
        <f>Table1[[#This Row],[Belastbaar loon]]-Table1[[#This Row],[Belasting]]</f>
        <v>48972.656999999999</v>
      </c>
      <c r="G7023" s="2">
        <f>(Table1[[#This Row],[Belastbaar loon]]-Table1[[#This Row],[Netto loon]])/Table1[[#This Row],[Belastbaar loon]]</f>
        <v>0.37255567513548832</v>
      </c>
      <c r="H7023" s="14">
        <f t="shared" ca="1" si="104"/>
        <v>29072.793000000001</v>
      </c>
      <c r="I7023" s="14">
        <f ca="1">IF(ROW()=2, Table1[[#This Row],[Netto loon]], INDIRECT(ADDRESS(ROW()-1,COLUMN(F:F))))</f>
        <v>48968.206999999995</v>
      </c>
      <c r="J7023" s="6">
        <f ca="1">IF(ROW()=2, 0, Table1[[#This Row],[Belastbaar loon]]-INDIRECT(ADDRESS(ROW()-1,COLUMN(A:A))))</f>
        <v>10</v>
      </c>
      <c r="K7023" s="6">
        <f ca="1">Table1[[#This Row],[Netto loon]]-Table1[[#This Row],[Netto vorige schijf]]</f>
        <v>4.4500000000043656</v>
      </c>
      <c r="L7023" s="2">
        <f ca="1">(Table1[[#This Row],[Bruto tov vorige schijf]]-Table1[[#This Row],[Netto tov vorige schijf]])/MAX(Table1[[#This Row],[Bruto tov vorige schijf]],1)</f>
        <v>0.5549999999995634</v>
      </c>
    </row>
    <row r="7024" spans="1:12" x14ac:dyDescent="0.25">
      <c r="A7024" s="14">
        <v>78061</v>
      </c>
      <c r="B7024" s="6">
        <f>LoonHeffing2020(Table1[[#This Row],[Belastbaar loon]])</f>
        <v>30316.472999999998</v>
      </c>
      <c r="C7024" s="6">
        <f>AlgemeneHeffingsKorting2020(Table1[[#This Row],[Belastbaar loon]])</f>
        <v>0</v>
      </c>
      <c r="D7024" s="14">
        <f>ArbeidsKorting2020(Table1[[#This Row],[Belastbaar loon]])</f>
        <v>1232.5800000000002</v>
      </c>
      <c r="E7024" s="14">
        <f>MAX(Table1[[#This Row],[Loonheffing]]-Table1[[#This Row],[Algemene Heffingskorting]]-Table1[[#This Row],[Arbeidskorting]],0)</f>
        <v>29083.892999999996</v>
      </c>
      <c r="F7024" s="6">
        <f>Table1[[#This Row],[Belastbaar loon]]-Table1[[#This Row],[Belasting]]</f>
        <v>48977.107000000004</v>
      </c>
      <c r="G7024" s="2">
        <f>(Table1[[#This Row],[Belastbaar loon]]-Table1[[#This Row],[Netto loon]])/Table1[[#This Row],[Belastbaar loon]]</f>
        <v>0.37257904715542967</v>
      </c>
      <c r="H7024" s="14">
        <f t="shared" ca="1" si="104"/>
        <v>29078.343000000001</v>
      </c>
      <c r="I7024" s="14">
        <f ca="1">IF(ROW()=2, Table1[[#This Row],[Netto loon]], INDIRECT(ADDRESS(ROW()-1,COLUMN(F:F))))</f>
        <v>48972.656999999999</v>
      </c>
      <c r="J7024" s="6">
        <f ca="1">IF(ROW()=2, 0, Table1[[#This Row],[Belastbaar loon]]-INDIRECT(ADDRESS(ROW()-1,COLUMN(A:A))))</f>
        <v>10</v>
      </c>
      <c r="K7024" s="6">
        <f ca="1">Table1[[#This Row],[Netto loon]]-Table1[[#This Row],[Netto vorige schijf]]</f>
        <v>4.4500000000043656</v>
      </c>
      <c r="L7024" s="2">
        <f ca="1">(Table1[[#This Row],[Bruto tov vorige schijf]]-Table1[[#This Row],[Netto tov vorige schijf]])/MAX(Table1[[#This Row],[Bruto tov vorige schijf]],1)</f>
        <v>0.5549999999995634</v>
      </c>
    </row>
    <row r="7025" spans="1:12" x14ac:dyDescent="0.25">
      <c r="A7025" s="14">
        <v>78071</v>
      </c>
      <c r="B7025" s="6">
        <f>LoonHeffing2020(Table1[[#This Row],[Belastbaar loon]])</f>
        <v>30321.422999999999</v>
      </c>
      <c r="C7025" s="6">
        <f>AlgemeneHeffingsKorting2020(Table1[[#This Row],[Belastbaar loon]])</f>
        <v>0</v>
      </c>
      <c r="D7025" s="14">
        <f>ArbeidsKorting2020(Table1[[#This Row],[Belastbaar loon]])</f>
        <v>1231.98</v>
      </c>
      <c r="E7025" s="14">
        <f>MAX(Table1[[#This Row],[Loonheffing]]-Table1[[#This Row],[Algemene Heffingskorting]]-Table1[[#This Row],[Arbeidskorting]],0)</f>
        <v>29089.442999999999</v>
      </c>
      <c r="F7025" s="6">
        <f>Table1[[#This Row],[Belastbaar loon]]-Table1[[#This Row],[Belasting]]</f>
        <v>48981.557000000001</v>
      </c>
      <c r="G7025" s="2">
        <f>(Table1[[#This Row],[Belastbaar loon]]-Table1[[#This Row],[Netto loon]])/Table1[[#This Row],[Belastbaar loon]]</f>
        <v>0.37260241318799553</v>
      </c>
      <c r="H7025" s="14">
        <f t="shared" ca="1" si="104"/>
        <v>29083.892999999996</v>
      </c>
      <c r="I7025" s="14">
        <f ca="1">IF(ROW()=2, Table1[[#This Row],[Netto loon]], INDIRECT(ADDRESS(ROW()-1,COLUMN(F:F))))</f>
        <v>48977.107000000004</v>
      </c>
      <c r="J7025" s="6">
        <f ca="1">IF(ROW()=2, 0, Table1[[#This Row],[Belastbaar loon]]-INDIRECT(ADDRESS(ROW()-1,COLUMN(A:A))))</f>
        <v>10</v>
      </c>
      <c r="K7025" s="6">
        <f ca="1">Table1[[#This Row],[Netto loon]]-Table1[[#This Row],[Netto vorige schijf]]</f>
        <v>4.4499999999970896</v>
      </c>
      <c r="L7025" s="2">
        <f ca="1">(Table1[[#This Row],[Bruto tov vorige schijf]]-Table1[[#This Row],[Netto tov vorige schijf]])/MAX(Table1[[#This Row],[Bruto tov vorige schijf]],1)</f>
        <v>0.55500000000029104</v>
      </c>
    </row>
    <row r="7026" spans="1:12" x14ac:dyDescent="0.25">
      <c r="A7026" s="14">
        <v>78081</v>
      </c>
      <c r="B7026" s="6">
        <f>LoonHeffing2020(Table1[[#This Row],[Belastbaar loon]])</f>
        <v>30326.373</v>
      </c>
      <c r="C7026" s="6">
        <f>AlgemeneHeffingsKorting2020(Table1[[#This Row],[Belastbaar loon]])</f>
        <v>0</v>
      </c>
      <c r="D7026" s="14">
        <f>ArbeidsKorting2020(Table1[[#This Row],[Belastbaar loon]])</f>
        <v>1231.3800000000001</v>
      </c>
      <c r="E7026" s="14">
        <f>MAX(Table1[[#This Row],[Loonheffing]]-Table1[[#This Row],[Algemene Heffingskorting]]-Table1[[#This Row],[Arbeidskorting]],0)</f>
        <v>29094.992999999999</v>
      </c>
      <c r="F7026" s="6">
        <f>Table1[[#This Row],[Belastbaar loon]]-Table1[[#This Row],[Belasting]]</f>
        <v>48986.006999999998</v>
      </c>
      <c r="G7026" s="2">
        <f>(Table1[[#This Row],[Belastbaar loon]]-Table1[[#This Row],[Netto loon]])/Table1[[#This Row],[Belastbaar loon]]</f>
        <v>0.37262577323548624</v>
      </c>
      <c r="H7026" s="14">
        <f t="shared" ca="1" si="104"/>
        <v>29089.442999999999</v>
      </c>
      <c r="I7026" s="14">
        <f ca="1">IF(ROW()=2, Table1[[#This Row],[Netto loon]], INDIRECT(ADDRESS(ROW()-1,COLUMN(F:F))))</f>
        <v>48981.557000000001</v>
      </c>
      <c r="J7026" s="6">
        <f ca="1">IF(ROW()=2, 0, Table1[[#This Row],[Belastbaar loon]]-INDIRECT(ADDRESS(ROW()-1,COLUMN(A:A))))</f>
        <v>10</v>
      </c>
      <c r="K7026" s="6">
        <f ca="1">Table1[[#This Row],[Netto loon]]-Table1[[#This Row],[Netto vorige schijf]]</f>
        <v>4.4499999999970896</v>
      </c>
      <c r="L7026" s="2">
        <f ca="1">(Table1[[#This Row],[Bruto tov vorige schijf]]-Table1[[#This Row],[Netto tov vorige schijf]])/MAX(Table1[[#This Row],[Bruto tov vorige schijf]],1)</f>
        <v>0.55500000000029104</v>
      </c>
    </row>
    <row r="7027" spans="1:12" x14ac:dyDescent="0.25">
      <c r="A7027" s="14">
        <v>78091</v>
      </c>
      <c r="B7027" s="6">
        <f>LoonHeffing2020(Table1[[#This Row],[Belastbaar loon]])</f>
        <v>30331.323</v>
      </c>
      <c r="C7027" s="6">
        <f>AlgemeneHeffingsKorting2020(Table1[[#This Row],[Belastbaar loon]])</f>
        <v>0</v>
      </c>
      <c r="D7027" s="14">
        <f>ArbeidsKorting2020(Table1[[#This Row],[Belastbaar loon]])</f>
        <v>1230.7800000000002</v>
      </c>
      <c r="E7027" s="14">
        <f>MAX(Table1[[#This Row],[Loonheffing]]-Table1[[#This Row],[Algemene Heffingskorting]]-Table1[[#This Row],[Arbeidskorting]],0)</f>
        <v>29100.543000000001</v>
      </c>
      <c r="F7027" s="6">
        <f>Table1[[#This Row],[Belastbaar loon]]-Table1[[#This Row],[Belasting]]</f>
        <v>48990.456999999995</v>
      </c>
      <c r="G7027" s="2">
        <f>(Table1[[#This Row],[Belastbaar loon]]-Table1[[#This Row],[Netto loon]])/Table1[[#This Row],[Belastbaar loon]]</f>
        <v>0.37264912730020111</v>
      </c>
      <c r="H7027" s="14">
        <f t="shared" ca="1" si="104"/>
        <v>29094.992999999999</v>
      </c>
      <c r="I7027" s="14">
        <f ca="1">IF(ROW()=2, Table1[[#This Row],[Netto loon]], INDIRECT(ADDRESS(ROW()-1,COLUMN(F:F))))</f>
        <v>48986.006999999998</v>
      </c>
      <c r="J7027" s="6">
        <f ca="1">IF(ROW()=2, 0, Table1[[#This Row],[Belastbaar loon]]-INDIRECT(ADDRESS(ROW()-1,COLUMN(A:A))))</f>
        <v>10</v>
      </c>
      <c r="K7027" s="6">
        <f ca="1">Table1[[#This Row],[Netto loon]]-Table1[[#This Row],[Netto vorige schijf]]</f>
        <v>4.4499999999970896</v>
      </c>
      <c r="L7027" s="2">
        <f ca="1">(Table1[[#This Row],[Bruto tov vorige schijf]]-Table1[[#This Row],[Netto tov vorige schijf]])/MAX(Table1[[#This Row],[Bruto tov vorige schijf]],1)</f>
        <v>0.55500000000029104</v>
      </c>
    </row>
    <row r="7028" spans="1:12" x14ac:dyDescent="0.25">
      <c r="A7028" s="14">
        <v>78101</v>
      </c>
      <c r="B7028" s="6">
        <f>LoonHeffing2020(Table1[[#This Row],[Belastbaar loon]])</f>
        <v>30336.273000000001</v>
      </c>
      <c r="C7028" s="6">
        <f>AlgemeneHeffingsKorting2020(Table1[[#This Row],[Belastbaar loon]])</f>
        <v>0</v>
      </c>
      <c r="D7028" s="14">
        <f>ArbeidsKorting2020(Table1[[#This Row],[Belastbaar loon]])</f>
        <v>1230.18</v>
      </c>
      <c r="E7028" s="14">
        <f>MAX(Table1[[#This Row],[Loonheffing]]-Table1[[#This Row],[Algemene Heffingskorting]]-Table1[[#This Row],[Arbeidskorting]],0)</f>
        <v>29106.093000000001</v>
      </c>
      <c r="F7028" s="6">
        <f>Table1[[#This Row],[Belastbaar loon]]-Table1[[#This Row],[Belasting]]</f>
        <v>48994.906999999999</v>
      </c>
      <c r="G7028" s="2">
        <f>(Table1[[#This Row],[Belastbaar loon]]-Table1[[#This Row],[Netto loon]])/Table1[[#This Row],[Belastbaar loon]]</f>
        <v>0.3726724753844381</v>
      </c>
      <c r="H7028" s="14">
        <f t="shared" ca="1" si="104"/>
        <v>29100.543000000001</v>
      </c>
      <c r="I7028" s="14">
        <f ca="1">IF(ROW()=2, Table1[[#This Row],[Netto loon]], INDIRECT(ADDRESS(ROW()-1,COLUMN(F:F))))</f>
        <v>48990.456999999995</v>
      </c>
      <c r="J7028" s="6">
        <f ca="1">IF(ROW()=2, 0, Table1[[#This Row],[Belastbaar loon]]-INDIRECT(ADDRESS(ROW()-1,COLUMN(A:A))))</f>
        <v>10</v>
      </c>
      <c r="K7028" s="6">
        <f ca="1">Table1[[#This Row],[Netto loon]]-Table1[[#This Row],[Netto vorige schijf]]</f>
        <v>4.4500000000043656</v>
      </c>
      <c r="L7028" s="2">
        <f ca="1">(Table1[[#This Row],[Bruto tov vorige schijf]]-Table1[[#This Row],[Netto tov vorige schijf]])/MAX(Table1[[#This Row],[Bruto tov vorige schijf]],1)</f>
        <v>0.5549999999995634</v>
      </c>
    </row>
    <row r="7029" spans="1:12" x14ac:dyDescent="0.25">
      <c r="A7029" s="14">
        <v>78111</v>
      </c>
      <c r="B7029" s="6">
        <f>LoonHeffing2020(Table1[[#This Row],[Belastbaar loon]])</f>
        <v>30341.222999999998</v>
      </c>
      <c r="C7029" s="6">
        <f>AlgemeneHeffingsKorting2020(Table1[[#This Row],[Belastbaar loon]])</f>
        <v>0</v>
      </c>
      <c r="D7029" s="14">
        <f>ArbeidsKorting2020(Table1[[#This Row],[Belastbaar loon]])</f>
        <v>1229.5800000000002</v>
      </c>
      <c r="E7029" s="14">
        <f>MAX(Table1[[#This Row],[Loonheffing]]-Table1[[#This Row],[Algemene Heffingskorting]]-Table1[[#This Row],[Arbeidskorting]],0)</f>
        <v>29111.642999999996</v>
      </c>
      <c r="F7029" s="6">
        <f>Table1[[#This Row],[Belastbaar loon]]-Table1[[#This Row],[Belasting]]</f>
        <v>48999.357000000004</v>
      </c>
      <c r="G7029" s="2">
        <f>(Table1[[#This Row],[Belastbaar loon]]-Table1[[#This Row],[Netto loon]])/Table1[[#This Row],[Belastbaar loon]]</f>
        <v>0.37269581749049424</v>
      </c>
      <c r="H7029" s="14">
        <f t="shared" ca="1" si="104"/>
        <v>29106.093000000001</v>
      </c>
      <c r="I7029" s="14">
        <f ca="1">IF(ROW()=2, Table1[[#This Row],[Netto loon]], INDIRECT(ADDRESS(ROW()-1,COLUMN(F:F))))</f>
        <v>48994.906999999999</v>
      </c>
      <c r="J7029" s="6">
        <f ca="1">IF(ROW()=2, 0, Table1[[#This Row],[Belastbaar loon]]-INDIRECT(ADDRESS(ROW()-1,COLUMN(A:A))))</f>
        <v>10</v>
      </c>
      <c r="K7029" s="6">
        <f ca="1">Table1[[#This Row],[Netto loon]]-Table1[[#This Row],[Netto vorige schijf]]</f>
        <v>4.4500000000043656</v>
      </c>
      <c r="L7029" s="2">
        <f ca="1">(Table1[[#This Row],[Bruto tov vorige schijf]]-Table1[[#This Row],[Netto tov vorige schijf]])/MAX(Table1[[#This Row],[Bruto tov vorige schijf]],1)</f>
        <v>0.5549999999995634</v>
      </c>
    </row>
    <row r="7030" spans="1:12" x14ac:dyDescent="0.25">
      <c r="A7030" s="14">
        <v>78121</v>
      </c>
      <c r="B7030" s="6">
        <f>LoonHeffing2020(Table1[[#This Row],[Belastbaar loon]])</f>
        <v>30346.172999999999</v>
      </c>
      <c r="C7030" s="6">
        <f>AlgemeneHeffingsKorting2020(Table1[[#This Row],[Belastbaar loon]])</f>
        <v>0</v>
      </c>
      <c r="D7030" s="14">
        <f>ArbeidsKorting2020(Table1[[#This Row],[Belastbaar loon]])</f>
        <v>1228.98</v>
      </c>
      <c r="E7030" s="14">
        <f>MAX(Table1[[#This Row],[Loonheffing]]-Table1[[#This Row],[Algemene Heffingskorting]]-Table1[[#This Row],[Arbeidskorting]],0)</f>
        <v>29117.192999999999</v>
      </c>
      <c r="F7030" s="6">
        <f>Table1[[#This Row],[Belastbaar loon]]-Table1[[#This Row],[Belasting]]</f>
        <v>49003.807000000001</v>
      </c>
      <c r="G7030" s="2">
        <f>(Table1[[#This Row],[Belastbaar loon]]-Table1[[#This Row],[Netto loon]])/Table1[[#This Row],[Belastbaar loon]]</f>
        <v>0.37271915362066538</v>
      </c>
      <c r="H7030" s="14">
        <f t="shared" ca="1" si="104"/>
        <v>29111.642999999996</v>
      </c>
      <c r="I7030" s="14">
        <f ca="1">IF(ROW()=2, Table1[[#This Row],[Netto loon]], INDIRECT(ADDRESS(ROW()-1,COLUMN(F:F))))</f>
        <v>48999.357000000004</v>
      </c>
      <c r="J7030" s="6">
        <f ca="1">IF(ROW()=2, 0, Table1[[#This Row],[Belastbaar loon]]-INDIRECT(ADDRESS(ROW()-1,COLUMN(A:A))))</f>
        <v>10</v>
      </c>
      <c r="K7030" s="6">
        <f ca="1">Table1[[#This Row],[Netto loon]]-Table1[[#This Row],[Netto vorige schijf]]</f>
        <v>4.4499999999970896</v>
      </c>
      <c r="L7030" s="2">
        <f ca="1">(Table1[[#This Row],[Bruto tov vorige schijf]]-Table1[[#This Row],[Netto tov vorige schijf]])/MAX(Table1[[#This Row],[Bruto tov vorige schijf]],1)</f>
        <v>0.55500000000029104</v>
      </c>
    </row>
    <row r="7031" spans="1:12" x14ac:dyDescent="0.25">
      <c r="A7031" s="14">
        <v>78131</v>
      </c>
      <c r="B7031" s="6">
        <f>LoonHeffing2020(Table1[[#This Row],[Belastbaar loon]])</f>
        <v>30351.123</v>
      </c>
      <c r="C7031" s="6">
        <f>AlgemeneHeffingsKorting2020(Table1[[#This Row],[Belastbaar loon]])</f>
        <v>0</v>
      </c>
      <c r="D7031" s="14">
        <f>ArbeidsKorting2020(Table1[[#This Row],[Belastbaar loon]])</f>
        <v>1228.3800000000001</v>
      </c>
      <c r="E7031" s="14">
        <f>MAX(Table1[[#This Row],[Loonheffing]]-Table1[[#This Row],[Algemene Heffingskorting]]-Table1[[#This Row],[Arbeidskorting]],0)</f>
        <v>29122.742999999999</v>
      </c>
      <c r="F7031" s="6">
        <f>Table1[[#This Row],[Belastbaar loon]]-Table1[[#This Row],[Belasting]]</f>
        <v>49008.256999999998</v>
      </c>
      <c r="G7031" s="2">
        <f>(Table1[[#This Row],[Belastbaar loon]]-Table1[[#This Row],[Netto loon]])/Table1[[#This Row],[Belastbaar loon]]</f>
        <v>0.37274248377724595</v>
      </c>
      <c r="H7031" s="14">
        <f t="shared" ca="1" si="104"/>
        <v>29117.192999999999</v>
      </c>
      <c r="I7031" s="14">
        <f ca="1">IF(ROW()=2, Table1[[#This Row],[Netto loon]], INDIRECT(ADDRESS(ROW()-1,COLUMN(F:F))))</f>
        <v>49003.807000000001</v>
      </c>
      <c r="J7031" s="6">
        <f ca="1">IF(ROW()=2, 0, Table1[[#This Row],[Belastbaar loon]]-INDIRECT(ADDRESS(ROW()-1,COLUMN(A:A))))</f>
        <v>10</v>
      </c>
      <c r="K7031" s="6">
        <f ca="1">Table1[[#This Row],[Netto loon]]-Table1[[#This Row],[Netto vorige schijf]]</f>
        <v>4.4499999999970896</v>
      </c>
      <c r="L7031" s="2">
        <f ca="1">(Table1[[#This Row],[Bruto tov vorige schijf]]-Table1[[#This Row],[Netto tov vorige schijf]])/MAX(Table1[[#This Row],[Bruto tov vorige schijf]],1)</f>
        <v>0.55500000000029104</v>
      </c>
    </row>
    <row r="7032" spans="1:12" x14ac:dyDescent="0.25">
      <c r="A7032" s="14">
        <v>78141</v>
      </c>
      <c r="B7032" s="6">
        <f>LoonHeffing2020(Table1[[#This Row],[Belastbaar loon]])</f>
        <v>30356.073</v>
      </c>
      <c r="C7032" s="6">
        <f>AlgemeneHeffingsKorting2020(Table1[[#This Row],[Belastbaar loon]])</f>
        <v>0</v>
      </c>
      <c r="D7032" s="14">
        <f>ArbeidsKorting2020(Table1[[#This Row],[Belastbaar loon]])</f>
        <v>1227.7800000000002</v>
      </c>
      <c r="E7032" s="14">
        <f>MAX(Table1[[#This Row],[Loonheffing]]-Table1[[#This Row],[Algemene Heffingskorting]]-Table1[[#This Row],[Arbeidskorting]],0)</f>
        <v>29128.293000000001</v>
      </c>
      <c r="F7032" s="6">
        <f>Table1[[#This Row],[Belastbaar loon]]-Table1[[#This Row],[Belasting]]</f>
        <v>49012.706999999995</v>
      </c>
      <c r="G7032" s="2">
        <f>(Table1[[#This Row],[Belastbaar loon]]-Table1[[#This Row],[Netto loon]])/Table1[[#This Row],[Belastbaar loon]]</f>
        <v>0.37276580796252934</v>
      </c>
      <c r="H7032" s="14">
        <f t="shared" ca="1" si="104"/>
        <v>29122.742999999999</v>
      </c>
      <c r="I7032" s="14">
        <f ca="1">IF(ROW()=2, Table1[[#This Row],[Netto loon]], INDIRECT(ADDRESS(ROW()-1,COLUMN(F:F))))</f>
        <v>49008.256999999998</v>
      </c>
      <c r="J7032" s="6">
        <f ca="1">IF(ROW()=2, 0, Table1[[#This Row],[Belastbaar loon]]-INDIRECT(ADDRESS(ROW()-1,COLUMN(A:A))))</f>
        <v>10</v>
      </c>
      <c r="K7032" s="6">
        <f ca="1">Table1[[#This Row],[Netto loon]]-Table1[[#This Row],[Netto vorige schijf]]</f>
        <v>4.4499999999970896</v>
      </c>
      <c r="L7032" s="2">
        <f ca="1">(Table1[[#This Row],[Bruto tov vorige schijf]]-Table1[[#This Row],[Netto tov vorige schijf]])/MAX(Table1[[#This Row],[Bruto tov vorige schijf]],1)</f>
        <v>0.55500000000029104</v>
      </c>
    </row>
    <row r="7033" spans="1:12" x14ac:dyDescent="0.25">
      <c r="A7033" s="14">
        <v>78151</v>
      </c>
      <c r="B7033" s="6">
        <f>LoonHeffing2020(Table1[[#This Row],[Belastbaar loon]])</f>
        <v>30361.023000000001</v>
      </c>
      <c r="C7033" s="6">
        <f>AlgemeneHeffingsKorting2020(Table1[[#This Row],[Belastbaar loon]])</f>
        <v>0</v>
      </c>
      <c r="D7033" s="14">
        <f>ArbeidsKorting2020(Table1[[#This Row],[Belastbaar loon]])</f>
        <v>1227.18</v>
      </c>
      <c r="E7033" s="14">
        <f>MAX(Table1[[#This Row],[Loonheffing]]-Table1[[#This Row],[Algemene Heffingskorting]]-Table1[[#This Row],[Arbeidskorting]],0)</f>
        <v>29133.843000000001</v>
      </c>
      <c r="F7033" s="6">
        <f>Table1[[#This Row],[Belastbaar loon]]-Table1[[#This Row],[Belasting]]</f>
        <v>49017.156999999999</v>
      </c>
      <c r="G7033" s="2">
        <f>(Table1[[#This Row],[Belastbaar loon]]-Table1[[#This Row],[Netto loon]])/Table1[[#This Row],[Belastbaar loon]]</f>
        <v>0.37278912617880772</v>
      </c>
      <c r="H7033" s="14">
        <f t="shared" ca="1" si="104"/>
        <v>29128.293000000001</v>
      </c>
      <c r="I7033" s="14">
        <f ca="1">IF(ROW()=2, Table1[[#This Row],[Netto loon]], INDIRECT(ADDRESS(ROW()-1,COLUMN(F:F))))</f>
        <v>49012.706999999995</v>
      </c>
      <c r="J7033" s="6">
        <f ca="1">IF(ROW()=2, 0, Table1[[#This Row],[Belastbaar loon]]-INDIRECT(ADDRESS(ROW()-1,COLUMN(A:A))))</f>
        <v>10</v>
      </c>
      <c r="K7033" s="6">
        <f ca="1">Table1[[#This Row],[Netto loon]]-Table1[[#This Row],[Netto vorige schijf]]</f>
        <v>4.4500000000043656</v>
      </c>
      <c r="L7033" s="2">
        <f ca="1">(Table1[[#This Row],[Bruto tov vorige schijf]]-Table1[[#This Row],[Netto tov vorige schijf]])/MAX(Table1[[#This Row],[Bruto tov vorige schijf]],1)</f>
        <v>0.5549999999995634</v>
      </c>
    </row>
    <row r="7034" spans="1:12" x14ac:dyDescent="0.25">
      <c r="A7034" s="14">
        <v>78161</v>
      </c>
      <c r="B7034" s="6">
        <f>LoonHeffing2020(Table1[[#This Row],[Belastbaar loon]])</f>
        <v>30365.972999999998</v>
      </c>
      <c r="C7034" s="6">
        <f>AlgemeneHeffingsKorting2020(Table1[[#This Row],[Belastbaar loon]])</f>
        <v>0</v>
      </c>
      <c r="D7034" s="14">
        <f>ArbeidsKorting2020(Table1[[#This Row],[Belastbaar loon]])</f>
        <v>1226.5800000000002</v>
      </c>
      <c r="E7034" s="14">
        <f>MAX(Table1[[#This Row],[Loonheffing]]-Table1[[#This Row],[Algemene Heffingskorting]]-Table1[[#This Row],[Arbeidskorting]],0)</f>
        <v>29139.392999999996</v>
      </c>
      <c r="F7034" s="6">
        <f>Table1[[#This Row],[Belastbaar loon]]-Table1[[#This Row],[Belasting]]</f>
        <v>49021.607000000004</v>
      </c>
      <c r="G7034" s="2">
        <f>(Table1[[#This Row],[Belastbaar loon]]-Table1[[#This Row],[Netto loon]])/Table1[[#This Row],[Belastbaar loon]]</f>
        <v>0.37281243842837214</v>
      </c>
      <c r="H7034" s="14">
        <f t="shared" ca="1" si="104"/>
        <v>29133.843000000001</v>
      </c>
      <c r="I7034" s="14">
        <f ca="1">IF(ROW()=2, Table1[[#This Row],[Netto loon]], INDIRECT(ADDRESS(ROW()-1,COLUMN(F:F))))</f>
        <v>49017.156999999999</v>
      </c>
      <c r="J7034" s="6">
        <f ca="1">IF(ROW()=2, 0, Table1[[#This Row],[Belastbaar loon]]-INDIRECT(ADDRESS(ROW()-1,COLUMN(A:A))))</f>
        <v>10</v>
      </c>
      <c r="K7034" s="6">
        <f ca="1">Table1[[#This Row],[Netto loon]]-Table1[[#This Row],[Netto vorige schijf]]</f>
        <v>4.4500000000043656</v>
      </c>
      <c r="L7034" s="2">
        <f ca="1">(Table1[[#This Row],[Bruto tov vorige schijf]]-Table1[[#This Row],[Netto tov vorige schijf]])/MAX(Table1[[#This Row],[Bruto tov vorige schijf]],1)</f>
        <v>0.5549999999995634</v>
      </c>
    </row>
    <row r="7035" spans="1:12" x14ac:dyDescent="0.25">
      <c r="A7035" s="14">
        <v>78171</v>
      </c>
      <c r="B7035" s="6">
        <f>LoonHeffing2020(Table1[[#This Row],[Belastbaar loon]])</f>
        <v>30370.922999999999</v>
      </c>
      <c r="C7035" s="6">
        <f>AlgemeneHeffingsKorting2020(Table1[[#This Row],[Belastbaar loon]])</f>
        <v>0</v>
      </c>
      <c r="D7035" s="14">
        <f>ArbeidsKorting2020(Table1[[#This Row],[Belastbaar loon]])</f>
        <v>1225.98</v>
      </c>
      <c r="E7035" s="14">
        <f>MAX(Table1[[#This Row],[Loonheffing]]-Table1[[#This Row],[Algemene Heffingskorting]]-Table1[[#This Row],[Arbeidskorting]],0)</f>
        <v>29144.942999999999</v>
      </c>
      <c r="F7035" s="6">
        <f>Table1[[#This Row],[Belastbaar loon]]-Table1[[#This Row],[Belasting]]</f>
        <v>49026.057000000001</v>
      </c>
      <c r="G7035" s="2">
        <f>(Table1[[#This Row],[Belastbaar loon]]-Table1[[#This Row],[Netto loon]])/Table1[[#This Row],[Belastbaar loon]]</f>
        <v>0.37283574471351266</v>
      </c>
      <c r="H7035" s="14">
        <f t="shared" ca="1" si="104"/>
        <v>29139.392999999996</v>
      </c>
      <c r="I7035" s="14">
        <f ca="1">IF(ROW()=2, Table1[[#This Row],[Netto loon]], INDIRECT(ADDRESS(ROW()-1,COLUMN(F:F))))</f>
        <v>49021.607000000004</v>
      </c>
      <c r="J7035" s="6">
        <f ca="1">IF(ROW()=2, 0, Table1[[#This Row],[Belastbaar loon]]-INDIRECT(ADDRESS(ROW()-1,COLUMN(A:A))))</f>
        <v>10</v>
      </c>
      <c r="K7035" s="6">
        <f ca="1">Table1[[#This Row],[Netto loon]]-Table1[[#This Row],[Netto vorige schijf]]</f>
        <v>4.4499999999970896</v>
      </c>
      <c r="L7035" s="2">
        <f ca="1">(Table1[[#This Row],[Bruto tov vorige schijf]]-Table1[[#This Row],[Netto tov vorige schijf]])/MAX(Table1[[#This Row],[Bruto tov vorige schijf]],1)</f>
        <v>0.55500000000029104</v>
      </c>
    </row>
    <row r="7036" spans="1:12" x14ac:dyDescent="0.25">
      <c r="A7036" s="14">
        <v>78181</v>
      </c>
      <c r="B7036" s="6">
        <f>LoonHeffing2020(Table1[[#This Row],[Belastbaar loon]])</f>
        <v>30375.873</v>
      </c>
      <c r="C7036" s="6">
        <f>AlgemeneHeffingsKorting2020(Table1[[#This Row],[Belastbaar loon]])</f>
        <v>0</v>
      </c>
      <c r="D7036" s="14">
        <f>ArbeidsKorting2020(Table1[[#This Row],[Belastbaar loon]])</f>
        <v>1225.3800000000001</v>
      </c>
      <c r="E7036" s="14">
        <f>MAX(Table1[[#This Row],[Loonheffing]]-Table1[[#This Row],[Algemene Heffingskorting]]-Table1[[#This Row],[Arbeidskorting]],0)</f>
        <v>29150.492999999999</v>
      </c>
      <c r="F7036" s="6">
        <f>Table1[[#This Row],[Belastbaar loon]]-Table1[[#This Row],[Belasting]]</f>
        <v>49030.506999999998</v>
      </c>
      <c r="G7036" s="2">
        <f>(Table1[[#This Row],[Belastbaar loon]]-Table1[[#This Row],[Netto loon]])/Table1[[#This Row],[Belastbaar loon]]</f>
        <v>0.37285904503651784</v>
      </c>
      <c r="H7036" s="14">
        <f t="shared" ca="1" si="104"/>
        <v>29144.942999999999</v>
      </c>
      <c r="I7036" s="14">
        <f ca="1">IF(ROW()=2, Table1[[#This Row],[Netto loon]], INDIRECT(ADDRESS(ROW()-1,COLUMN(F:F))))</f>
        <v>49026.057000000001</v>
      </c>
      <c r="J7036" s="6">
        <f ca="1">IF(ROW()=2, 0, Table1[[#This Row],[Belastbaar loon]]-INDIRECT(ADDRESS(ROW()-1,COLUMN(A:A))))</f>
        <v>10</v>
      </c>
      <c r="K7036" s="6">
        <f ca="1">Table1[[#This Row],[Netto loon]]-Table1[[#This Row],[Netto vorige schijf]]</f>
        <v>4.4499999999970896</v>
      </c>
      <c r="L7036" s="2">
        <f ca="1">(Table1[[#This Row],[Bruto tov vorige schijf]]-Table1[[#This Row],[Netto tov vorige schijf]])/MAX(Table1[[#This Row],[Bruto tov vorige schijf]],1)</f>
        <v>0.55500000000029104</v>
      </c>
    </row>
    <row r="7037" spans="1:12" x14ac:dyDescent="0.25">
      <c r="A7037" s="14">
        <v>78191</v>
      </c>
      <c r="B7037" s="6">
        <f>LoonHeffing2020(Table1[[#This Row],[Belastbaar loon]])</f>
        <v>30380.823</v>
      </c>
      <c r="C7037" s="6">
        <f>AlgemeneHeffingsKorting2020(Table1[[#This Row],[Belastbaar loon]])</f>
        <v>0</v>
      </c>
      <c r="D7037" s="14">
        <f>ArbeidsKorting2020(Table1[[#This Row],[Belastbaar loon]])</f>
        <v>1224.7800000000002</v>
      </c>
      <c r="E7037" s="14">
        <f>MAX(Table1[[#This Row],[Loonheffing]]-Table1[[#This Row],[Algemene Heffingskorting]]-Table1[[#This Row],[Arbeidskorting]],0)</f>
        <v>29156.043000000001</v>
      </c>
      <c r="F7037" s="6">
        <f>Table1[[#This Row],[Belastbaar loon]]-Table1[[#This Row],[Belasting]]</f>
        <v>49034.956999999995</v>
      </c>
      <c r="G7037" s="2">
        <f>(Table1[[#This Row],[Belastbaar loon]]-Table1[[#This Row],[Netto loon]])/Table1[[#This Row],[Belastbaar loon]]</f>
        <v>0.37288233939967524</v>
      </c>
      <c r="H7037" s="14">
        <f t="shared" ca="1" si="104"/>
        <v>29150.492999999999</v>
      </c>
      <c r="I7037" s="14">
        <f ca="1">IF(ROW()=2, Table1[[#This Row],[Netto loon]], INDIRECT(ADDRESS(ROW()-1,COLUMN(F:F))))</f>
        <v>49030.506999999998</v>
      </c>
      <c r="J7037" s="6">
        <f ca="1">IF(ROW()=2, 0, Table1[[#This Row],[Belastbaar loon]]-INDIRECT(ADDRESS(ROW()-1,COLUMN(A:A))))</f>
        <v>10</v>
      </c>
      <c r="K7037" s="6">
        <f ca="1">Table1[[#This Row],[Netto loon]]-Table1[[#This Row],[Netto vorige schijf]]</f>
        <v>4.4499999999970896</v>
      </c>
      <c r="L7037" s="2">
        <f ca="1">(Table1[[#This Row],[Bruto tov vorige schijf]]-Table1[[#This Row],[Netto tov vorige schijf]])/MAX(Table1[[#This Row],[Bruto tov vorige schijf]],1)</f>
        <v>0.55500000000029104</v>
      </c>
    </row>
    <row r="7038" spans="1:12" x14ac:dyDescent="0.25">
      <c r="A7038" s="14">
        <v>78201</v>
      </c>
      <c r="B7038" s="6">
        <f>LoonHeffing2020(Table1[[#This Row],[Belastbaar loon]])</f>
        <v>30385.773000000001</v>
      </c>
      <c r="C7038" s="6">
        <f>AlgemeneHeffingsKorting2020(Table1[[#This Row],[Belastbaar loon]])</f>
        <v>0</v>
      </c>
      <c r="D7038" s="14">
        <f>ArbeidsKorting2020(Table1[[#This Row],[Belastbaar loon]])</f>
        <v>1224.18</v>
      </c>
      <c r="E7038" s="14">
        <f>MAX(Table1[[#This Row],[Loonheffing]]-Table1[[#This Row],[Algemene Heffingskorting]]-Table1[[#This Row],[Arbeidskorting]],0)</f>
        <v>29161.593000000001</v>
      </c>
      <c r="F7038" s="6">
        <f>Table1[[#This Row],[Belastbaar loon]]-Table1[[#This Row],[Belasting]]</f>
        <v>49039.406999999999</v>
      </c>
      <c r="G7038" s="2">
        <f>(Table1[[#This Row],[Belastbaar loon]]-Table1[[#This Row],[Netto loon]])/Table1[[#This Row],[Belastbaar loon]]</f>
        <v>0.37290562780527103</v>
      </c>
      <c r="H7038" s="14">
        <f t="shared" ca="1" si="104"/>
        <v>29156.043000000001</v>
      </c>
      <c r="I7038" s="14">
        <f ca="1">IF(ROW()=2, Table1[[#This Row],[Netto loon]], INDIRECT(ADDRESS(ROW()-1,COLUMN(F:F))))</f>
        <v>49034.956999999995</v>
      </c>
      <c r="J7038" s="6">
        <f ca="1">IF(ROW()=2, 0, Table1[[#This Row],[Belastbaar loon]]-INDIRECT(ADDRESS(ROW()-1,COLUMN(A:A))))</f>
        <v>10</v>
      </c>
      <c r="K7038" s="6">
        <f ca="1">Table1[[#This Row],[Netto loon]]-Table1[[#This Row],[Netto vorige schijf]]</f>
        <v>4.4500000000043656</v>
      </c>
      <c r="L7038" s="2">
        <f ca="1">(Table1[[#This Row],[Bruto tov vorige schijf]]-Table1[[#This Row],[Netto tov vorige schijf]])/MAX(Table1[[#This Row],[Bruto tov vorige schijf]],1)</f>
        <v>0.5549999999995634</v>
      </c>
    </row>
    <row r="7039" spans="1:12" x14ac:dyDescent="0.25">
      <c r="A7039" s="14">
        <v>78211</v>
      </c>
      <c r="B7039" s="6">
        <f>LoonHeffing2020(Table1[[#This Row],[Belastbaar loon]])</f>
        <v>30390.722999999998</v>
      </c>
      <c r="C7039" s="6">
        <f>AlgemeneHeffingsKorting2020(Table1[[#This Row],[Belastbaar loon]])</f>
        <v>0</v>
      </c>
      <c r="D7039" s="14">
        <f>ArbeidsKorting2020(Table1[[#This Row],[Belastbaar loon]])</f>
        <v>1223.5800000000002</v>
      </c>
      <c r="E7039" s="14">
        <f>MAX(Table1[[#This Row],[Loonheffing]]-Table1[[#This Row],[Algemene Heffingskorting]]-Table1[[#This Row],[Arbeidskorting]],0)</f>
        <v>29167.142999999996</v>
      </c>
      <c r="F7039" s="6">
        <f>Table1[[#This Row],[Belastbaar loon]]-Table1[[#This Row],[Belasting]]</f>
        <v>49043.857000000004</v>
      </c>
      <c r="G7039" s="2">
        <f>(Table1[[#This Row],[Belastbaar loon]]-Table1[[#This Row],[Netto loon]])/Table1[[#This Row],[Belastbaar loon]]</f>
        <v>0.37292891025559061</v>
      </c>
      <c r="H7039" s="14">
        <f t="shared" ca="1" si="104"/>
        <v>29161.593000000001</v>
      </c>
      <c r="I7039" s="14">
        <f ca="1">IF(ROW()=2, Table1[[#This Row],[Netto loon]], INDIRECT(ADDRESS(ROW()-1,COLUMN(F:F))))</f>
        <v>49039.406999999999</v>
      </c>
      <c r="J7039" s="6">
        <f ca="1">IF(ROW()=2, 0, Table1[[#This Row],[Belastbaar loon]]-INDIRECT(ADDRESS(ROW()-1,COLUMN(A:A))))</f>
        <v>10</v>
      </c>
      <c r="K7039" s="6">
        <f ca="1">Table1[[#This Row],[Netto loon]]-Table1[[#This Row],[Netto vorige schijf]]</f>
        <v>4.4500000000043656</v>
      </c>
      <c r="L7039" s="2">
        <f ca="1">(Table1[[#This Row],[Bruto tov vorige schijf]]-Table1[[#This Row],[Netto tov vorige schijf]])/MAX(Table1[[#This Row],[Bruto tov vorige schijf]],1)</f>
        <v>0.5549999999995634</v>
      </c>
    </row>
    <row r="7040" spans="1:12" x14ac:dyDescent="0.25">
      <c r="A7040" s="14">
        <v>78221</v>
      </c>
      <c r="B7040" s="6">
        <f>LoonHeffing2020(Table1[[#This Row],[Belastbaar loon]])</f>
        <v>30395.672999999999</v>
      </c>
      <c r="C7040" s="6">
        <f>AlgemeneHeffingsKorting2020(Table1[[#This Row],[Belastbaar loon]])</f>
        <v>0</v>
      </c>
      <c r="D7040" s="14">
        <f>ArbeidsKorting2020(Table1[[#This Row],[Belastbaar loon]])</f>
        <v>1222.98</v>
      </c>
      <c r="E7040" s="14">
        <f>MAX(Table1[[#This Row],[Loonheffing]]-Table1[[#This Row],[Algemene Heffingskorting]]-Table1[[#This Row],[Arbeidskorting]],0)</f>
        <v>29172.692999999999</v>
      </c>
      <c r="F7040" s="6">
        <f>Table1[[#This Row],[Belastbaar loon]]-Table1[[#This Row],[Belasting]]</f>
        <v>49048.307000000001</v>
      </c>
      <c r="G7040" s="2">
        <f>(Table1[[#This Row],[Belastbaar loon]]-Table1[[#This Row],[Netto loon]])/Table1[[#This Row],[Belastbaar loon]]</f>
        <v>0.37295218675291802</v>
      </c>
      <c r="H7040" s="14">
        <f t="shared" ca="1" si="104"/>
        <v>29167.142999999996</v>
      </c>
      <c r="I7040" s="14">
        <f ca="1">IF(ROW()=2, Table1[[#This Row],[Netto loon]], INDIRECT(ADDRESS(ROW()-1,COLUMN(F:F))))</f>
        <v>49043.857000000004</v>
      </c>
      <c r="J7040" s="6">
        <f ca="1">IF(ROW()=2, 0, Table1[[#This Row],[Belastbaar loon]]-INDIRECT(ADDRESS(ROW()-1,COLUMN(A:A))))</f>
        <v>10</v>
      </c>
      <c r="K7040" s="6">
        <f ca="1">Table1[[#This Row],[Netto loon]]-Table1[[#This Row],[Netto vorige schijf]]</f>
        <v>4.4499999999970896</v>
      </c>
      <c r="L7040" s="2">
        <f ca="1">(Table1[[#This Row],[Bruto tov vorige schijf]]-Table1[[#This Row],[Netto tov vorige schijf]])/MAX(Table1[[#This Row],[Bruto tov vorige schijf]],1)</f>
        <v>0.55500000000029104</v>
      </c>
    </row>
    <row r="7041" spans="1:12" x14ac:dyDescent="0.25">
      <c r="A7041" s="14">
        <v>78231</v>
      </c>
      <c r="B7041" s="6">
        <f>LoonHeffing2020(Table1[[#This Row],[Belastbaar loon]])</f>
        <v>30400.623</v>
      </c>
      <c r="C7041" s="6">
        <f>AlgemeneHeffingsKorting2020(Table1[[#This Row],[Belastbaar loon]])</f>
        <v>0</v>
      </c>
      <c r="D7041" s="14">
        <f>ArbeidsKorting2020(Table1[[#This Row],[Belastbaar loon]])</f>
        <v>1222.3800000000001</v>
      </c>
      <c r="E7041" s="14">
        <f>MAX(Table1[[#This Row],[Loonheffing]]-Table1[[#This Row],[Algemene Heffingskorting]]-Table1[[#This Row],[Arbeidskorting]],0)</f>
        <v>29178.242999999999</v>
      </c>
      <c r="F7041" s="6">
        <f>Table1[[#This Row],[Belastbaar loon]]-Table1[[#This Row],[Belasting]]</f>
        <v>49052.756999999998</v>
      </c>
      <c r="G7041" s="2">
        <f>(Table1[[#This Row],[Belastbaar loon]]-Table1[[#This Row],[Netto loon]])/Table1[[#This Row],[Belastbaar loon]]</f>
        <v>0.37297545729953602</v>
      </c>
      <c r="H7041" s="14">
        <f t="shared" ca="1" si="104"/>
        <v>29172.692999999999</v>
      </c>
      <c r="I7041" s="14">
        <f ca="1">IF(ROW()=2, Table1[[#This Row],[Netto loon]], INDIRECT(ADDRESS(ROW()-1,COLUMN(F:F))))</f>
        <v>49048.307000000001</v>
      </c>
      <c r="J7041" s="6">
        <f ca="1">IF(ROW()=2, 0, Table1[[#This Row],[Belastbaar loon]]-INDIRECT(ADDRESS(ROW()-1,COLUMN(A:A))))</f>
        <v>10</v>
      </c>
      <c r="K7041" s="6">
        <f ca="1">Table1[[#This Row],[Netto loon]]-Table1[[#This Row],[Netto vorige schijf]]</f>
        <v>4.4499999999970896</v>
      </c>
      <c r="L7041" s="2">
        <f ca="1">(Table1[[#This Row],[Bruto tov vorige schijf]]-Table1[[#This Row],[Netto tov vorige schijf]])/MAX(Table1[[#This Row],[Bruto tov vorige schijf]],1)</f>
        <v>0.55500000000029104</v>
      </c>
    </row>
    <row r="7042" spans="1:12" x14ac:dyDescent="0.25">
      <c r="A7042" s="14">
        <v>78241</v>
      </c>
      <c r="B7042" s="6">
        <f>LoonHeffing2020(Table1[[#This Row],[Belastbaar loon]])</f>
        <v>30405.573</v>
      </c>
      <c r="C7042" s="6">
        <f>AlgemeneHeffingsKorting2020(Table1[[#This Row],[Belastbaar loon]])</f>
        <v>0</v>
      </c>
      <c r="D7042" s="14">
        <f>ArbeidsKorting2020(Table1[[#This Row],[Belastbaar loon]])</f>
        <v>1221.7800000000002</v>
      </c>
      <c r="E7042" s="14">
        <f>MAX(Table1[[#This Row],[Loonheffing]]-Table1[[#This Row],[Algemene Heffingskorting]]-Table1[[#This Row],[Arbeidskorting]],0)</f>
        <v>29183.793000000001</v>
      </c>
      <c r="F7042" s="6">
        <f>Table1[[#This Row],[Belastbaar loon]]-Table1[[#This Row],[Belasting]]</f>
        <v>49057.206999999995</v>
      </c>
      <c r="G7042" s="2">
        <f>(Table1[[#This Row],[Belastbaar loon]]-Table1[[#This Row],[Netto loon]])/Table1[[#This Row],[Belastbaar loon]]</f>
        <v>0.37299872189772632</v>
      </c>
      <c r="H7042" s="14">
        <f t="shared" ca="1" si="104"/>
        <v>29178.242999999999</v>
      </c>
      <c r="I7042" s="14">
        <f ca="1">IF(ROW()=2, Table1[[#This Row],[Netto loon]], INDIRECT(ADDRESS(ROW()-1,COLUMN(F:F))))</f>
        <v>49052.756999999998</v>
      </c>
      <c r="J7042" s="6">
        <f ca="1">IF(ROW()=2, 0, Table1[[#This Row],[Belastbaar loon]]-INDIRECT(ADDRESS(ROW()-1,COLUMN(A:A))))</f>
        <v>10</v>
      </c>
      <c r="K7042" s="6">
        <f ca="1">Table1[[#This Row],[Netto loon]]-Table1[[#This Row],[Netto vorige schijf]]</f>
        <v>4.4499999999970896</v>
      </c>
      <c r="L7042" s="2">
        <f ca="1">(Table1[[#This Row],[Bruto tov vorige schijf]]-Table1[[#This Row],[Netto tov vorige schijf]])/MAX(Table1[[#This Row],[Bruto tov vorige schijf]],1)</f>
        <v>0.55500000000029104</v>
      </c>
    </row>
    <row r="7043" spans="1:12" x14ac:dyDescent="0.25">
      <c r="A7043" s="14">
        <v>78251</v>
      </c>
      <c r="B7043" s="6">
        <f>LoonHeffing2020(Table1[[#This Row],[Belastbaar loon]])</f>
        <v>30410.523000000001</v>
      </c>
      <c r="C7043" s="6">
        <f>AlgemeneHeffingsKorting2020(Table1[[#This Row],[Belastbaar loon]])</f>
        <v>0</v>
      </c>
      <c r="D7043" s="14">
        <f>ArbeidsKorting2020(Table1[[#This Row],[Belastbaar loon]])</f>
        <v>1221.18</v>
      </c>
      <c r="E7043" s="14">
        <f>MAX(Table1[[#This Row],[Loonheffing]]-Table1[[#This Row],[Algemene Heffingskorting]]-Table1[[#This Row],[Arbeidskorting]],0)</f>
        <v>29189.343000000001</v>
      </c>
      <c r="F7043" s="6">
        <f>Table1[[#This Row],[Belastbaar loon]]-Table1[[#This Row],[Belasting]]</f>
        <v>49061.656999999999</v>
      </c>
      <c r="G7043" s="2">
        <f>(Table1[[#This Row],[Belastbaar loon]]-Table1[[#This Row],[Netto loon]])/Table1[[#This Row],[Belastbaar loon]]</f>
        <v>0.37302198054976932</v>
      </c>
      <c r="H7043" s="14">
        <f t="shared" ca="1" si="104"/>
        <v>29183.793000000001</v>
      </c>
      <c r="I7043" s="14">
        <f ca="1">IF(ROW()=2, Table1[[#This Row],[Netto loon]], INDIRECT(ADDRESS(ROW()-1,COLUMN(F:F))))</f>
        <v>49057.206999999995</v>
      </c>
      <c r="J7043" s="6">
        <f ca="1">IF(ROW()=2, 0, Table1[[#This Row],[Belastbaar loon]]-INDIRECT(ADDRESS(ROW()-1,COLUMN(A:A))))</f>
        <v>10</v>
      </c>
      <c r="K7043" s="6">
        <f ca="1">Table1[[#This Row],[Netto loon]]-Table1[[#This Row],[Netto vorige schijf]]</f>
        <v>4.4500000000043656</v>
      </c>
      <c r="L7043" s="2">
        <f ca="1">(Table1[[#This Row],[Bruto tov vorige schijf]]-Table1[[#This Row],[Netto tov vorige schijf]])/MAX(Table1[[#This Row],[Bruto tov vorige schijf]],1)</f>
        <v>0.5549999999995634</v>
      </c>
    </row>
    <row r="7044" spans="1:12" x14ac:dyDescent="0.25">
      <c r="A7044" s="14">
        <v>78261</v>
      </c>
      <c r="B7044" s="6">
        <f>LoonHeffing2020(Table1[[#This Row],[Belastbaar loon]])</f>
        <v>30415.472999999998</v>
      </c>
      <c r="C7044" s="6">
        <f>AlgemeneHeffingsKorting2020(Table1[[#This Row],[Belastbaar loon]])</f>
        <v>0</v>
      </c>
      <c r="D7044" s="14">
        <f>ArbeidsKorting2020(Table1[[#This Row],[Belastbaar loon]])</f>
        <v>1220.5800000000002</v>
      </c>
      <c r="E7044" s="14">
        <f>MAX(Table1[[#This Row],[Loonheffing]]-Table1[[#This Row],[Algemene Heffingskorting]]-Table1[[#This Row],[Arbeidskorting]],0)</f>
        <v>29194.892999999996</v>
      </c>
      <c r="F7044" s="6">
        <f>Table1[[#This Row],[Belastbaar loon]]-Table1[[#This Row],[Belasting]]</f>
        <v>49066.107000000004</v>
      </c>
      <c r="G7044" s="2">
        <f>(Table1[[#This Row],[Belastbaar loon]]-Table1[[#This Row],[Netto loon]])/Table1[[#This Row],[Belastbaar loon]]</f>
        <v>0.37304523325794453</v>
      </c>
      <c r="H7044" s="14">
        <f t="shared" ca="1" si="104"/>
        <v>29189.343000000001</v>
      </c>
      <c r="I7044" s="14">
        <f ca="1">IF(ROW()=2, Table1[[#This Row],[Netto loon]], INDIRECT(ADDRESS(ROW()-1,COLUMN(F:F))))</f>
        <v>49061.656999999999</v>
      </c>
      <c r="J7044" s="6">
        <f ca="1">IF(ROW()=2, 0, Table1[[#This Row],[Belastbaar loon]]-INDIRECT(ADDRESS(ROW()-1,COLUMN(A:A))))</f>
        <v>10</v>
      </c>
      <c r="K7044" s="6">
        <f ca="1">Table1[[#This Row],[Netto loon]]-Table1[[#This Row],[Netto vorige schijf]]</f>
        <v>4.4500000000043656</v>
      </c>
      <c r="L7044" s="2">
        <f ca="1">(Table1[[#This Row],[Bruto tov vorige schijf]]-Table1[[#This Row],[Netto tov vorige schijf]])/MAX(Table1[[#This Row],[Bruto tov vorige schijf]],1)</f>
        <v>0.5549999999995634</v>
      </c>
    </row>
    <row r="7045" spans="1:12" x14ac:dyDescent="0.25">
      <c r="A7045" s="14">
        <v>78271</v>
      </c>
      <c r="B7045" s="6">
        <f>LoonHeffing2020(Table1[[#This Row],[Belastbaar loon]])</f>
        <v>30420.422999999999</v>
      </c>
      <c r="C7045" s="6">
        <f>AlgemeneHeffingsKorting2020(Table1[[#This Row],[Belastbaar loon]])</f>
        <v>0</v>
      </c>
      <c r="D7045" s="14">
        <f>ArbeidsKorting2020(Table1[[#This Row],[Belastbaar loon]])</f>
        <v>1219.98</v>
      </c>
      <c r="E7045" s="14">
        <f>MAX(Table1[[#This Row],[Loonheffing]]-Table1[[#This Row],[Algemene Heffingskorting]]-Table1[[#This Row],[Arbeidskorting]],0)</f>
        <v>29200.442999999999</v>
      </c>
      <c r="F7045" s="6">
        <f>Table1[[#This Row],[Belastbaar loon]]-Table1[[#This Row],[Belasting]]</f>
        <v>49070.557000000001</v>
      </c>
      <c r="G7045" s="2">
        <f>(Table1[[#This Row],[Belastbaar loon]]-Table1[[#This Row],[Netto loon]])/Table1[[#This Row],[Belastbaar loon]]</f>
        <v>0.37306848002453014</v>
      </c>
      <c r="H7045" s="14">
        <f t="shared" ca="1" si="104"/>
        <v>29194.892999999996</v>
      </c>
      <c r="I7045" s="14">
        <f ca="1">IF(ROW()=2, Table1[[#This Row],[Netto loon]], INDIRECT(ADDRESS(ROW()-1,COLUMN(F:F))))</f>
        <v>49066.107000000004</v>
      </c>
      <c r="J7045" s="6">
        <f ca="1">IF(ROW()=2, 0, Table1[[#This Row],[Belastbaar loon]]-INDIRECT(ADDRESS(ROW()-1,COLUMN(A:A))))</f>
        <v>10</v>
      </c>
      <c r="K7045" s="6">
        <f ca="1">Table1[[#This Row],[Netto loon]]-Table1[[#This Row],[Netto vorige schijf]]</f>
        <v>4.4499999999970896</v>
      </c>
      <c r="L7045" s="2">
        <f ca="1">(Table1[[#This Row],[Bruto tov vorige schijf]]-Table1[[#This Row],[Netto tov vorige schijf]])/MAX(Table1[[#This Row],[Bruto tov vorige schijf]],1)</f>
        <v>0.55500000000029104</v>
      </c>
    </row>
    <row r="7046" spans="1:12" x14ac:dyDescent="0.25">
      <c r="A7046" s="14">
        <v>78281</v>
      </c>
      <c r="B7046" s="6">
        <f>LoonHeffing2020(Table1[[#This Row],[Belastbaar loon]])</f>
        <v>30425.373</v>
      </c>
      <c r="C7046" s="6">
        <f>AlgemeneHeffingsKorting2020(Table1[[#This Row],[Belastbaar loon]])</f>
        <v>0</v>
      </c>
      <c r="D7046" s="14">
        <f>ArbeidsKorting2020(Table1[[#This Row],[Belastbaar loon]])</f>
        <v>1219.3800000000001</v>
      </c>
      <c r="E7046" s="14">
        <f>MAX(Table1[[#This Row],[Loonheffing]]-Table1[[#This Row],[Algemene Heffingskorting]]-Table1[[#This Row],[Arbeidskorting]],0)</f>
        <v>29205.992999999999</v>
      </c>
      <c r="F7046" s="6">
        <f>Table1[[#This Row],[Belastbaar loon]]-Table1[[#This Row],[Belasting]]</f>
        <v>49075.006999999998</v>
      </c>
      <c r="G7046" s="2">
        <f>(Table1[[#This Row],[Belastbaar loon]]-Table1[[#This Row],[Netto loon]])/Table1[[#This Row],[Belastbaar loon]]</f>
        <v>0.37309172085180314</v>
      </c>
      <c r="H7046" s="14">
        <f t="shared" ca="1" si="104"/>
        <v>29200.442999999999</v>
      </c>
      <c r="I7046" s="14">
        <f ca="1">IF(ROW()=2, Table1[[#This Row],[Netto loon]], INDIRECT(ADDRESS(ROW()-1,COLUMN(F:F))))</f>
        <v>49070.557000000001</v>
      </c>
      <c r="J7046" s="6">
        <f ca="1">IF(ROW()=2, 0, Table1[[#This Row],[Belastbaar loon]]-INDIRECT(ADDRESS(ROW()-1,COLUMN(A:A))))</f>
        <v>10</v>
      </c>
      <c r="K7046" s="6">
        <f ca="1">Table1[[#This Row],[Netto loon]]-Table1[[#This Row],[Netto vorige schijf]]</f>
        <v>4.4499999999970896</v>
      </c>
      <c r="L7046" s="2">
        <f ca="1">(Table1[[#This Row],[Bruto tov vorige schijf]]-Table1[[#This Row],[Netto tov vorige schijf]])/MAX(Table1[[#This Row],[Bruto tov vorige schijf]],1)</f>
        <v>0.55500000000029104</v>
      </c>
    </row>
    <row r="7047" spans="1:12" x14ac:dyDescent="0.25">
      <c r="A7047" s="14">
        <v>78291</v>
      </c>
      <c r="B7047" s="6">
        <f>LoonHeffing2020(Table1[[#This Row],[Belastbaar loon]])</f>
        <v>30430.323</v>
      </c>
      <c r="C7047" s="6">
        <f>AlgemeneHeffingsKorting2020(Table1[[#This Row],[Belastbaar loon]])</f>
        <v>0</v>
      </c>
      <c r="D7047" s="14">
        <f>ArbeidsKorting2020(Table1[[#This Row],[Belastbaar loon]])</f>
        <v>1218.7800000000002</v>
      </c>
      <c r="E7047" s="14">
        <f>MAX(Table1[[#This Row],[Loonheffing]]-Table1[[#This Row],[Algemene Heffingskorting]]-Table1[[#This Row],[Arbeidskorting]],0)</f>
        <v>29211.543000000001</v>
      </c>
      <c r="F7047" s="6">
        <f>Table1[[#This Row],[Belastbaar loon]]-Table1[[#This Row],[Belasting]]</f>
        <v>49079.456999999995</v>
      </c>
      <c r="G7047" s="2">
        <f>(Table1[[#This Row],[Belastbaar loon]]-Table1[[#This Row],[Netto loon]])/Table1[[#This Row],[Belastbaar loon]]</f>
        <v>0.3731149557420394</v>
      </c>
      <c r="H7047" s="14">
        <f t="shared" ca="1" si="104"/>
        <v>29205.992999999999</v>
      </c>
      <c r="I7047" s="14">
        <f ca="1">IF(ROW()=2, Table1[[#This Row],[Netto loon]], INDIRECT(ADDRESS(ROW()-1,COLUMN(F:F))))</f>
        <v>49075.006999999998</v>
      </c>
      <c r="J7047" s="6">
        <f ca="1">IF(ROW()=2, 0, Table1[[#This Row],[Belastbaar loon]]-INDIRECT(ADDRESS(ROW()-1,COLUMN(A:A))))</f>
        <v>10</v>
      </c>
      <c r="K7047" s="6">
        <f ca="1">Table1[[#This Row],[Netto loon]]-Table1[[#This Row],[Netto vorige schijf]]</f>
        <v>4.4499999999970896</v>
      </c>
      <c r="L7047" s="2">
        <f ca="1">(Table1[[#This Row],[Bruto tov vorige schijf]]-Table1[[#This Row],[Netto tov vorige schijf]])/MAX(Table1[[#This Row],[Bruto tov vorige schijf]],1)</f>
        <v>0.55500000000029104</v>
      </c>
    </row>
    <row r="7048" spans="1:12" x14ac:dyDescent="0.25">
      <c r="A7048" s="14">
        <v>78301</v>
      </c>
      <c r="B7048" s="6">
        <f>LoonHeffing2020(Table1[[#This Row],[Belastbaar loon]])</f>
        <v>30435.273000000001</v>
      </c>
      <c r="C7048" s="6">
        <f>AlgemeneHeffingsKorting2020(Table1[[#This Row],[Belastbaar loon]])</f>
        <v>0</v>
      </c>
      <c r="D7048" s="14">
        <f>ArbeidsKorting2020(Table1[[#This Row],[Belastbaar loon]])</f>
        <v>1218.18</v>
      </c>
      <c r="E7048" s="14">
        <f>MAX(Table1[[#This Row],[Loonheffing]]-Table1[[#This Row],[Algemene Heffingskorting]]-Table1[[#This Row],[Arbeidskorting]],0)</f>
        <v>29217.093000000001</v>
      </c>
      <c r="F7048" s="6">
        <f>Table1[[#This Row],[Belastbaar loon]]-Table1[[#This Row],[Belasting]]</f>
        <v>49083.906999999999</v>
      </c>
      <c r="G7048" s="2">
        <f>(Table1[[#This Row],[Belastbaar loon]]-Table1[[#This Row],[Netto loon]])/Table1[[#This Row],[Belastbaar loon]]</f>
        <v>0.37313818469751348</v>
      </c>
      <c r="H7048" s="14">
        <f t="shared" ca="1" si="104"/>
        <v>29211.543000000001</v>
      </c>
      <c r="I7048" s="14">
        <f ca="1">IF(ROW()=2, Table1[[#This Row],[Netto loon]], INDIRECT(ADDRESS(ROW()-1,COLUMN(F:F))))</f>
        <v>49079.456999999995</v>
      </c>
      <c r="J7048" s="6">
        <f ca="1">IF(ROW()=2, 0, Table1[[#This Row],[Belastbaar loon]]-INDIRECT(ADDRESS(ROW()-1,COLUMN(A:A))))</f>
        <v>10</v>
      </c>
      <c r="K7048" s="6">
        <f ca="1">Table1[[#This Row],[Netto loon]]-Table1[[#This Row],[Netto vorige schijf]]</f>
        <v>4.4500000000043656</v>
      </c>
      <c r="L7048" s="2">
        <f ca="1">(Table1[[#This Row],[Bruto tov vorige schijf]]-Table1[[#This Row],[Netto tov vorige schijf]])/MAX(Table1[[#This Row],[Bruto tov vorige schijf]],1)</f>
        <v>0.5549999999995634</v>
      </c>
    </row>
    <row r="7049" spans="1:12" x14ac:dyDescent="0.25">
      <c r="A7049" s="14">
        <v>78311</v>
      </c>
      <c r="B7049" s="6">
        <f>LoonHeffing2020(Table1[[#This Row],[Belastbaar loon]])</f>
        <v>30440.222999999998</v>
      </c>
      <c r="C7049" s="6">
        <f>AlgemeneHeffingsKorting2020(Table1[[#This Row],[Belastbaar loon]])</f>
        <v>0</v>
      </c>
      <c r="D7049" s="14">
        <f>ArbeidsKorting2020(Table1[[#This Row],[Belastbaar loon]])</f>
        <v>1217.5800000000002</v>
      </c>
      <c r="E7049" s="14">
        <f>MAX(Table1[[#This Row],[Loonheffing]]-Table1[[#This Row],[Algemene Heffingskorting]]-Table1[[#This Row],[Arbeidskorting]],0)</f>
        <v>29222.642999999996</v>
      </c>
      <c r="F7049" s="6">
        <f>Table1[[#This Row],[Belastbaar loon]]-Table1[[#This Row],[Belasting]]</f>
        <v>49088.357000000004</v>
      </c>
      <c r="G7049" s="2">
        <f>(Table1[[#This Row],[Belastbaar loon]]-Table1[[#This Row],[Netto loon]])/Table1[[#This Row],[Belastbaar loon]]</f>
        <v>0.37316140772049899</v>
      </c>
      <c r="H7049" s="14">
        <f t="shared" ca="1" si="104"/>
        <v>29217.093000000001</v>
      </c>
      <c r="I7049" s="14">
        <f ca="1">IF(ROW()=2, Table1[[#This Row],[Netto loon]], INDIRECT(ADDRESS(ROW()-1,COLUMN(F:F))))</f>
        <v>49083.906999999999</v>
      </c>
      <c r="J7049" s="6">
        <f ca="1">IF(ROW()=2, 0, Table1[[#This Row],[Belastbaar loon]]-INDIRECT(ADDRESS(ROW()-1,COLUMN(A:A))))</f>
        <v>10</v>
      </c>
      <c r="K7049" s="6">
        <f ca="1">Table1[[#This Row],[Netto loon]]-Table1[[#This Row],[Netto vorige schijf]]</f>
        <v>4.4500000000043656</v>
      </c>
      <c r="L7049" s="2">
        <f ca="1">(Table1[[#This Row],[Bruto tov vorige schijf]]-Table1[[#This Row],[Netto tov vorige schijf]])/MAX(Table1[[#This Row],[Bruto tov vorige schijf]],1)</f>
        <v>0.5549999999995634</v>
      </c>
    </row>
    <row r="7050" spans="1:12" x14ac:dyDescent="0.25">
      <c r="A7050" s="14">
        <v>78321</v>
      </c>
      <c r="B7050" s="6">
        <f>LoonHeffing2020(Table1[[#This Row],[Belastbaar loon]])</f>
        <v>30445.172999999999</v>
      </c>
      <c r="C7050" s="6">
        <f>AlgemeneHeffingsKorting2020(Table1[[#This Row],[Belastbaar loon]])</f>
        <v>0</v>
      </c>
      <c r="D7050" s="14">
        <f>ArbeidsKorting2020(Table1[[#This Row],[Belastbaar loon]])</f>
        <v>1216.98</v>
      </c>
      <c r="E7050" s="14">
        <f>MAX(Table1[[#This Row],[Loonheffing]]-Table1[[#This Row],[Algemene Heffingskorting]]-Table1[[#This Row],[Arbeidskorting]],0)</f>
        <v>29228.192999999999</v>
      </c>
      <c r="F7050" s="6">
        <f>Table1[[#This Row],[Belastbaar loon]]-Table1[[#This Row],[Belasting]]</f>
        <v>49092.807000000001</v>
      </c>
      <c r="G7050" s="2">
        <f>(Table1[[#This Row],[Belastbaar loon]]-Table1[[#This Row],[Netto loon]])/Table1[[#This Row],[Belastbaar loon]]</f>
        <v>0.37318462481326847</v>
      </c>
      <c r="H7050" s="14">
        <f t="shared" ca="1" si="104"/>
        <v>29222.642999999996</v>
      </c>
      <c r="I7050" s="14">
        <f ca="1">IF(ROW()=2, Table1[[#This Row],[Netto loon]], INDIRECT(ADDRESS(ROW()-1,COLUMN(F:F))))</f>
        <v>49088.357000000004</v>
      </c>
      <c r="J7050" s="6">
        <f ca="1">IF(ROW()=2, 0, Table1[[#This Row],[Belastbaar loon]]-INDIRECT(ADDRESS(ROW()-1,COLUMN(A:A))))</f>
        <v>10</v>
      </c>
      <c r="K7050" s="6">
        <f ca="1">Table1[[#This Row],[Netto loon]]-Table1[[#This Row],[Netto vorige schijf]]</f>
        <v>4.4499999999970896</v>
      </c>
      <c r="L7050" s="2">
        <f ca="1">(Table1[[#This Row],[Bruto tov vorige schijf]]-Table1[[#This Row],[Netto tov vorige schijf]])/MAX(Table1[[#This Row],[Bruto tov vorige schijf]],1)</f>
        <v>0.55500000000029104</v>
      </c>
    </row>
    <row r="7051" spans="1:12" x14ac:dyDescent="0.25">
      <c r="A7051" s="14">
        <v>78331</v>
      </c>
      <c r="B7051" s="6">
        <f>LoonHeffing2020(Table1[[#This Row],[Belastbaar loon]])</f>
        <v>30450.123</v>
      </c>
      <c r="C7051" s="6">
        <f>AlgemeneHeffingsKorting2020(Table1[[#This Row],[Belastbaar loon]])</f>
        <v>0</v>
      </c>
      <c r="D7051" s="14">
        <f>ArbeidsKorting2020(Table1[[#This Row],[Belastbaar loon]])</f>
        <v>1216.3800000000001</v>
      </c>
      <c r="E7051" s="14">
        <f>MAX(Table1[[#This Row],[Loonheffing]]-Table1[[#This Row],[Algemene Heffingskorting]]-Table1[[#This Row],[Arbeidskorting]],0)</f>
        <v>29233.742999999999</v>
      </c>
      <c r="F7051" s="6">
        <f>Table1[[#This Row],[Belastbaar loon]]-Table1[[#This Row],[Belasting]]</f>
        <v>49097.256999999998</v>
      </c>
      <c r="G7051" s="2">
        <f>(Table1[[#This Row],[Belastbaar loon]]-Table1[[#This Row],[Netto loon]])/Table1[[#This Row],[Belastbaar loon]]</f>
        <v>0.37320783597809298</v>
      </c>
      <c r="H7051" s="14">
        <f t="shared" ca="1" si="104"/>
        <v>29228.192999999999</v>
      </c>
      <c r="I7051" s="14">
        <f ca="1">IF(ROW()=2, Table1[[#This Row],[Netto loon]], INDIRECT(ADDRESS(ROW()-1,COLUMN(F:F))))</f>
        <v>49092.807000000001</v>
      </c>
      <c r="J7051" s="6">
        <f ca="1">IF(ROW()=2, 0, Table1[[#This Row],[Belastbaar loon]]-INDIRECT(ADDRESS(ROW()-1,COLUMN(A:A))))</f>
        <v>10</v>
      </c>
      <c r="K7051" s="6">
        <f ca="1">Table1[[#This Row],[Netto loon]]-Table1[[#This Row],[Netto vorige schijf]]</f>
        <v>4.4499999999970896</v>
      </c>
      <c r="L7051" s="2">
        <f ca="1">(Table1[[#This Row],[Bruto tov vorige schijf]]-Table1[[#This Row],[Netto tov vorige schijf]])/MAX(Table1[[#This Row],[Bruto tov vorige schijf]],1)</f>
        <v>0.55500000000029104</v>
      </c>
    </row>
    <row r="7052" spans="1:12" x14ac:dyDescent="0.25">
      <c r="A7052" s="14">
        <v>78341</v>
      </c>
      <c r="B7052" s="6">
        <f>LoonHeffing2020(Table1[[#This Row],[Belastbaar loon]])</f>
        <v>30455.073</v>
      </c>
      <c r="C7052" s="6">
        <f>AlgemeneHeffingsKorting2020(Table1[[#This Row],[Belastbaar loon]])</f>
        <v>0</v>
      </c>
      <c r="D7052" s="14">
        <f>ArbeidsKorting2020(Table1[[#This Row],[Belastbaar loon]])</f>
        <v>1215.7800000000002</v>
      </c>
      <c r="E7052" s="14">
        <f>MAX(Table1[[#This Row],[Loonheffing]]-Table1[[#This Row],[Algemene Heffingskorting]]-Table1[[#This Row],[Arbeidskorting]],0)</f>
        <v>29239.293000000001</v>
      </c>
      <c r="F7052" s="6">
        <f>Table1[[#This Row],[Belastbaar loon]]-Table1[[#This Row],[Belasting]]</f>
        <v>49101.706999999995</v>
      </c>
      <c r="G7052" s="2">
        <f>(Table1[[#This Row],[Belastbaar loon]]-Table1[[#This Row],[Netto loon]])/Table1[[#This Row],[Belastbaar loon]]</f>
        <v>0.37323104121724265</v>
      </c>
      <c r="H7052" s="14">
        <f t="shared" ca="1" si="104"/>
        <v>29233.742999999999</v>
      </c>
      <c r="I7052" s="14">
        <f ca="1">IF(ROW()=2, Table1[[#This Row],[Netto loon]], INDIRECT(ADDRESS(ROW()-1,COLUMN(F:F))))</f>
        <v>49097.256999999998</v>
      </c>
      <c r="J7052" s="6">
        <f ca="1">IF(ROW()=2, 0, Table1[[#This Row],[Belastbaar loon]]-INDIRECT(ADDRESS(ROW()-1,COLUMN(A:A))))</f>
        <v>10</v>
      </c>
      <c r="K7052" s="6">
        <f ca="1">Table1[[#This Row],[Netto loon]]-Table1[[#This Row],[Netto vorige schijf]]</f>
        <v>4.4499999999970896</v>
      </c>
      <c r="L7052" s="2">
        <f ca="1">(Table1[[#This Row],[Bruto tov vorige schijf]]-Table1[[#This Row],[Netto tov vorige schijf]])/MAX(Table1[[#This Row],[Bruto tov vorige schijf]],1)</f>
        <v>0.55500000000029104</v>
      </c>
    </row>
    <row r="7053" spans="1:12" x14ac:dyDescent="0.25">
      <c r="A7053" s="14">
        <v>78351</v>
      </c>
      <c r="B7053" s="6">
        <f>LoonHeffing2020(Table1[[#This Row],[Belastbaar loon]])</f>
        <v>30460.023000000001</v>
      </c>
      <c r="C7053" s="6">
        <f>AlgemeneHeffingsKorting2020(Table1[[#This Row],[Belastbaar loon]])</f>
        <v>0</v>
      </c>
      <c r="D7053" s="14">
        <f>ArbeidsKorting2020(Table1[[#This Row],[Belastbaar loon]])</f>
        <v>1215.18</v>
      </c>
      <c r="E7053" s="14">
        <f>MAX(Table1[[#This Row],[Loonheffing]]-Table1[[#This Row],[Algemene Heffingskorting]]-Table1[[#This Row],[Arbeidskorting]],0)</f>
        <v>29244.843000000001</v>
      </c>
      <c r="F7053" s="6">
        <f>Table1[[#This Row],[Belastbaar loon]]-Table1[[#This Row],[Belasting]]</f>
        <v>49106.156999999999</v>
      </c>
      <c r="G7053" s="2">
        <f>(Table1[[#This Row],[Belastbaar loon]]-Table1[[#This Row],[Netto loon]])/Table1[[#This Row],[Belastbaar loon]]</f>
        <v>0.37325424053298617</v>
      </c>
      <c r="H7053" s="14">
        <f t="shared" ca="1" si="104"/>
        <v>29239.293000000001</v>
      </c>
      <c r="I7053" s="14">
        <f ca="1">IF(ROW()=2, Table1[[#This Row],[Netto loon]], INDIRECT(ADDRESS(ROW()-1,COLUMN(F:F))))</f>
        <v>49101.706999999995</v>
      </c>
      <c r="J7053" s="6">
        <f ca="1">IF(ROW()=2, 0, Table1[[#This Row],[Belastbaar loon]]-INDIRECT(ADDRESS(ROW()-1,COLUMN(A:A))))</f>
        <v>10</v>
      </c>
      <c r="K7053" s="6">
        <f ca="1">Table1[[#This Row],[Netto loon]]-Table1[[#This Row],[Netto vorige schijf]]</f>
        <v>4.4500000000043656</v>
      </c>
      <c r="L7053" s="2">
        <f ca="1">(Table1[[#This Row],[Bruto tov vorige schijf]]-Table1[[#This Row],[Netto tov vorige schijf]])/MAX(Table1[[#This Row],[Bruto tov vorige schijf]],1)</f>
        <v>0.5549999999995634</v>
      </c>
    </row>
    <row r="7054" spans="1:12" x14ac:dyDescent="0.25">
      <c r="A7054" s="14">
        <v>78361</v>
      </c>
      <c r="B7054" s="6">
        <f>LoonHeffing2020(Table1[[#This Row],[Belastbaar loon]])</f>
        <v>30464.972999999998</v>
      </c>
      <c r="C7054" s="6">
        <f>AlgemeneHeffingsKorting2020(Table1[[#This Row],[Belastbaar loon]])</f>
        <v>0</v>
      </c>
      <c r="D7054" s="14">
        <f>ArbeidsKorting2020(Table1[[#This Row],[Belastbaar loon]])</f>
        <v>1214.5800000000002</v>
      </c>
      <c r="E7054" s="14">
        <f>MAX(Table1[[#This Row],[Loonheffing]]-Table1[[#This Row],[Algemene Heffingskorting]]-Table1[[#This Row],[Arbeidskorting]],0)</f>
        <v>29250.392999999996</v>
      </c>
      <c r="F7054" s="6">
        <f>Table1[[#This Row],[Belastbaar loon]]-Table1[[#This Row],[Belasting]]</f>
        <v>49110.607000000004</v>
      </c>
      <c r="G7054" s="2">
        <f>(Table1[[#This Row],[Belastbaar loon]]-Table1[[#This Row],[Netto loon]])/Table1[[#This Row],[Belastbaar loon]]</f>
        <v>0.3732774339275915</v>
      </c>
      <c r="H7054" s="14">
        <f t="shared" ca="1" si="104"/>
        <v>29244.843000000001</v>
      </c>
      <c r="I7054" s="14">
        <f ca="1">IF(ROW()=2, Table1[[#This Row],[Netto loon]], INDIRECT(ADDRESS(ROW()-1,COLUMN(F:F))))</f>
        <v>49106.156999999999</v>
      </c>
      <c r="J7054" s="6">
        <f ca="1">IF(ROW()=2, 0, Table1[[#This Row],[Belastbaar loon]]-INDIRECT(ADDRESS(ROW()-1,COLUMN(A:A))))</f>
        <v>10</v>
      </c>
      <c r="K7054" s="6">
        <f ca="1">Table1[[#This Row],[Netto loon]]-Table1[[#This Row],[Netto vorige schijf]]</f>
        <v>4.4500000000043656</v>
      </c>
      <c r="L7054" s="2">
        <f ca="1">(Table1[[#This Row],[Bruto tov vorige schijf]]-Table1[[#This Row],[Netto tov vorige schijf]])/MAX(Table1[[#This Row],[Bruto tov vorige schijf]],1)</f>
        <v>0.5549999999995634</v>
      </c>
    </row>
    <row r="7055" spans="1:12" x14ac:dyDescent="0.25">
      <c r="A7055" s="14">
        <v>78371</v>
      </c>
      <c r="B7055" s="6">
        <f>LoonHeffing2020(Table1[[#This Row],[Belastbaar loon]])</f>
        <v>30469.922999999999</v>
      </c>
      <c r="C7055" s="6">
        <f>AlgemeneHeffingsKorting2020(Table1[[#This Row],[Belastbaar loon]])</f>
        <v>0</v>
      </c>
      <c r="D7055" s="14">
        <f>ArbeidsKorting2020(Table1[[#This Row],[Belastbaar loon]])</f>
        <v>1213.98</v>
      </c>
      <c r="E7055" s="14">
        <f>MAX(Table1[[#This Row],[Loonheffing]]-Table1[[#This Row],[Algemene Heffingskorting]]-Table1[[#This Row],[Arbeidskorting]],0)</f>
        <v>29255.942999999999</v>
      </c>
      <c r="F7055" s="6">
        <f>Table1[[#This Row],[Belastbaar loon]]-Table1[[#This Row],[Belasting]]</f>
        <v>49115.057000000001</v>
      </c>
      <c r="G7055" s="2">
        <f>(Table1[[#This Row],[Belastbaar loon]]-Table1[[#This Row],[Netto loon]])/Table1[[#This Row],[Belastbaar loon]]</f>
        <v>0.37330062140332521</v>
      </c>
      <c r="H7055" s="14">
        <f t="shared" ca="1" si="104"/>
        <v>29250.392999999996</v>
      </c>
      <c r="I7055" s="14">
        <f ca="1">IF(ROW()=2, Table1[[#This Row],[Netto loon]], INDIRECT(ADDRESS(ROW()-1,COLUMN(F:F))))</f>
        <v>49110.607000000004</v>
      </c>
      <c r="J7055" s="6">
        <f ca="1">IF(ROW()=2, 0, Table1[[#This Row],[Belastbaar loon]]-INDIRECT(ADDRESS(ROW()-1,COLUMN(A:A))))</f>
        <v>10</v>
      </c>
      <c r="K7055" s="6">
        <f ca="1">Table1[[#This Row],[Netto loon]]-Table1[[#This Row],[Netto vorige schijf]]</f>
        <v>4.4499999999970896</v>
      </c>
      <c r="L7055" s="2">
        <f ca="1">(Table1[[#This Row],[Bruto tov vorige schijf]]-Table1[[#This Row],[Netto tov vorige schijf]])/MAX(Table1[[#This Row],[Bruto tov vorige schijf]],1)</f>
        <v>0.55500000000029104</v>
      </c>
    </row>
    <row r="7056" spans="1:12" x14ac:dyDescent="0.25">
      <c r="A7056" s="14">
        <v>78381</v>
      </c>
      <c r="B7056" s="6">
        <f>LoonHeffing2020(Table1[[#This Row],[Belastbaar loon]])</f>
        <v>30474.873</v>
      </c>
      <c r="C7056" s="6">
        <f>AlgemeneHeffingsKorting2020(Table1[[#This Row],[Belastbaar loon]])</f>
        <v>0</v>
      </c>
      <c r="D7056" s="14">
        <f>ArbeidsKorting2020(Table1[[#This Row],[Belastbaar loon]])</f>
        <v>1213.3800000000001</v>
      </c>
      <c r="E7056" s="14">
        <f>MAX(Table1[[#This Row],[Loonheffing]]-Table1[[#This Row],[Algemene Heffingskorting]]-Table1[[#This Row],[Arbeidskorting]],0)</f>
        <v>29261.492999999999</v>
      </c>
      <c r="F7056" s="6">
        <f>Table1[[#This Row],[Belastbaar loon]]-Table1[[#This Row],[Belasting]]</f>
        <v>49119.506999999998</v>
      </c>
      <c r="G7056" s="2">
        <f>(Table1[[#This Row],[Belastbaar loon]]-Table1[[#This Row],[Netto loon]])/Table1[[#This Row],[Belastbaar loon]]</f>
        <v>0.37332380296245266</v>
      </c>
      <c r="H7056" s="14">
        <f t="shared" ca="1" si="104"/>
        <v>29255.942999999999</v>
      </c>
      <c r="I7056" s="14">
        <f ca="1">IF(ROW()=2, Table1[[#This Row],[Netto loon]], INDIRECT(ADDRESS(ROW()-1,COLUMN(F:F))))</f>
        <v>49115.057000000001</v>
      </c>
      <c r="J7056" s="6">
        <f ca="1">IF(ROW()=2, 0, Table1[[#This Row],[Belastbaar loon]]-INDIRECT(ADDRESS(ROW()-1,COLUMN(A:A))))</f>
        <v>10</v>
      </c>
      <c r="K7056" s="6">
        <f ca="1">Table1[[#This Row],[Netto loon]]-Table1[[#This Row],[Netto vorige schijf]]</f>
        <v>4.4499999999970896</v>
      </c>
      <c r="L7056" s="2">
        <f ca="1">(Table1[[#This Row],[Bruto tov vorige schijf]]-Table1[[#This Row],[Netto tov vorige schijf]])/MAX(Table1[[#This Row],[Bruto tov vorige schijf]],1)</f>
        <v>0.55500000000029104</v>
      </c>
    </row>
    <row r="7057" spans="1:12" x14ac:dyDescent="0.25">
      <c r="A7057" s="14">
        <v>78391</v>
      </c>
      <c r="B7057" s="6">
        <f>LoonHeffing2020(Table1[[#This Row],[Belastbaar loon]])</f>
        <v>30479.823</v>
      </c>
      <c r="C7057" s="6">
        <f>AlgemeneHeffingsKorting2020(Table1[[#This Row],[Belastbaar loon]])</f>
        <v>0</v>
      </c>
      <c r="D7057" s="14">
        <f>ArbeidsKorting2020(Table1[[#This Row],[Belastbaar loon]])</f>
        <v>1212.7800000000002</v>
      </c>
      <c r="E7057" s="14">
        <f>MAX(Table1[[#This Row],[Loonheffing]]-Table1[[#This Row],[Algemene Heffingskorting]]-Table1[[#This Row],[Arbeidskorting]],0)</f>
        <v>29267.043000000001</v>
      </c>
      <c r="F7057" s="6">
        <f>Table1[[#This Row],[Belastbaar loon]]-Table1[[#This Row],[Belasting]]</f>
        <v>49123.956999999995</v>
      </c>
      <c r="G7057" s="2">
        <f>(Table1[[#This Row],[Belastbaar loon]]-Table1[[#This Row],[Netto loon]])/Table1[[#This Row],[Belastbaar loon]]</f>
        <v>0.37334697860723814</v>
      </c>
      <c r="H7057" s="14">
        <f t="shared" ca="1" si="104"/>
        <v>29261.492999999999</v>
      </c>
      <c r="I7057" s="14">
        <f ca="1">IF(ROW()=2, Table1[[#This Row],[Netto loon]], INDIRECT(ADDRESS(ROW()-1,COLUMN(F:F))))</f>
        <v>49119.506999999998</v>
      </c>
      <c r="J7057" s="6">
        <f ca="1">IF(ROW()=2, 0, Table1[[#This Row],[Belastbaar loon]]-INDIRECT(ADDRESS(ROW()-1,COLUMN(A:A))))</f>
        <v>10</v>
      </c>
      <c r="K7057" s="6">
        <f ca="1">Table1[[#This Row],[Netto loon]]-Table1[[#This Row],[Netto vorige schijf]]</f>
        <v>4.4499999999970896</v>
      </c>
      <c r="L7057" s="2">
        <f ca="1">(Table1[[#This Row],[Bruto tov vorige schijf]]-Table1[[#This Row],[Netto tov vorige schijf]])/MAX(Table1[[#This Row],[Bruto tov vorige schijf]],1)</f>
        <v>0.55500000000029104</v>
      </c>
    </row>
    <row r="7058" spans="1:12" x14ac:dyDescent="0.25">
      <c r="A7058" s="14">
        <v>78401</v>
      </c>
      <c r="B7058" s="6">
        <f>LoonHeffing2020(Table1[[#This Row],[Belastbaar loon]])</f>
        <v>30484.773000000001</v>
      </c>
      <c r="C7058" s="6">
        <f>AlgemeneHeffingsKorting2020(Table1[[#This Row],[Belastbaar loon]])</f>
        <v>0</v>
      </c>
      <c r="D7058" s="14">
        <f>ArbeidsKorting2020(Table1[[#This Row],[Belastbaar loon]])</f>
        <v>1212.18</v>
      </c>
      <c r="E7058" s="14">
        <f>MAX(Table1[[#This Row],[Loonheffing]]-Table1[[#This Row],[Algemene Heffingskorting]]-Table1[[#This Row],[Arbeidskorting]],0)</f>
        <v>29272.593000000001</v>
      </c>
      <c r="F7058" s="6">
        <f>Table1[[#This Row],[Belastbaar loon]]-Table1[[#This Row],[Belasting]]</f>
        <v>49128.406999999999</v>
      </c>
      <c r="G7058" s="2">
        <f>(Table1[[#This Row],[Belastbaar loon]]-Table1[[#This Row],[Netto loon]])/Table1[[#This Row],[Belastbaar loon]]</f>
        <v>0.37337014833994464</v>
      </c>
      <c r="H7058" s="14">
        <f t="shared" ca="1" si="104"/>
        <v>29267.043000000001</v>
      </c>
      <c r="I7058" s="14">
        <f ca="1">IF(ROW()=2, Table1[[#This Row],[Netto loon]], INDIRECT(ADDRESS(ROW()-1,COLUMN(F:F))))</f>
        <v>49123.956999999995</v>
      </c>
      <c r="J7058" s="6">
        <f ca="1">IF(ROW()=2, 0, Table1[[#This Row],[Belastbaar loon]]-INDIRECT(ADDRESS(ROW()-1,COLUMN(A:A))))</f>
        <v>10</v>
      </c>
      <c r="K7058" s="6">
        <f ca="1">Table1[[#This Row],[Netto loon]]-Table1[[#This Row],[Netto vorige schijf]]</f>
        <v>4.4500000000043656</v>
      </c>
      <c r="L7058" s="2">
        <f ca="1">(Table1[[#This Row],[Bruto tov vorige schijf]]-Table1[[#This Row],[Netto tov vorige schijf]])/MAX(Table1[[#This Row],[Bruto tov vorige schijf]],1)</f>
        <v>0.5549999999995634</v>
      </c>
    </row>
    <row r="7059" spans="1:12" x14ac:dyDescent="0.25">
      <c r="A7059" s="14">
        <v>78411</v>
      </c>
      <c r="B7059" s="6">
        <f>LoonHeffing2020(Table1[[#This Row],[Belastbaar loon]])</f>
        <v>30489.722999999998</v>
      </c>
      <c r="C7059" s="6">
        <f>AlgemeneHeffingsKorting2020(Table1[[#This Row],[Belastbaar loon]])</f>
        <v>0</v>
      </c>
      <c r="D7059" s="14">
        <f>ArbeidsKorting2020(Table1[[#This Row],[Belastbaar loon]])</f>
        <v>1211.5800000000002</v>
      </c>
      <c r="E7059" s="14">
        <f>MAX(Table1[[#This Row],[Loonheffing]]-Table1[[#This Row],[Algemene Heffingskorting]]-Table1[[#This Row],[Arbeidskorting]],0)</f>
        <v>29278.142999999996</v>
      </c>
      <c r="F7059" s="6">
        <f>Table1[[#This Row],[Belastbaar loon]]-Table1[[#This Row],[Belasting]]</f>
        <v>49132.857000000004</v>
      </c>
      <c r="G7059" s="2">
        <f>(Table1[[#This Row],[Belastbaar loon]]-Table1[[#This Row],[Netto loon]])/Table1[[#This Row],[Belastbaar loon]]</f>
        <v>0.37339331216283422</v>
      </c>
      <c r="H7059" s="14">
        <f t="shared" ca="1" si="104"/>
        <v>29272.593000000001</v>
      </c>
      <c r="I7059" s="14">
        <f ca="1">IF(ROW()=2, Table1[[#This Row],[Netto loon]], INDIRECT(ADDRESS(ROW()-1,COLUMN(F:F))))</f>
        <v>49128.406999999999</v>
      </c>
      <c r="J7059" s="6">
        <f ca="1">IF(ROW()=2, 0, Table1[[#This Row],[Belastbaar loon]]-INDIRECT(ADDRESS(ROW()-1,COLUMN(A:A))))</f>
        <v>10</v>
      </c>
      <c r="K7059" s="6">
        <f ca="1">Table1[[#This Row],[Netto loon]]-Table1[[#This Row],[Netto vorige schijf]]</f>
        <v>4.4500000000043656</v>
      </c>
      <c r="L7059" s="2">
        <f ca="1">(Table1[[#This Row],[Bruto tov vorige schijf]]-Table1[[#This Row],[Netto tov vorige schijf]])/MAX(Table1[[#This Row],[Bruto tov vorige schijf]],1)</f>
        <v>0.5549999999995634</v>
      </c>
    </row>
    <row r="7060" spans="1:12" x14ac:dyDescent="0.25">
      <c r="A7060" s="14">
        <v>78421</v>
      </c>
      <c r="B7060" s="6">
        <f>LoonHeffing2020(Table1[[#This Row],[Belastbaar loon]])</f>
        <v>30494.672999999999</v>
      </c>
      <c r="C7060" s="6">
        <f>AlgemeneHeffingsKorting2020(Table1[[#This Row],[Belastbaar loon]])</f>
        <v>0</v>
      </c>
      <c r="D7060" s="14">
        <f>ArbeidsKorting2020(Table1[[#This Row],[Belastbaar loon]])</f>
        <v>1210.98</v>
      </c>
      <c r="E7060" s="14">
        <f>MAX(Table1[[#This Row],[Loonheffing]]-Table1[[#This Row],[Algemene Heffingskorting]]-Table1[[#This Row],[Arbeidskorting]],0)</f>
        <v>29283.692999999999</v>
      </c>
      <c r="F7060" s="6">
        <f>Table1[[#This Row],[Belastbaar loon]]-Table1[[#This Row],[Belasting]]</f>
        <v>49137.307000000001</v>
      </c>
      <c r="G7060" s="2">
        <f>(Table1[[#This Row],[Belastbaar loon]]-Table1[[#This Row],[Netto loon]])/Table1[[#This Row],[Belastbaar loon]]</f>
        <v>0.37341647007816781</v>
      </c>
      <c r="H7060" s="14">
        <f t="shared" ca="1" si="104"/>
        <v>29278.142999999996</v>
      </c>
      <c r="I7060" s="14">
        <f ca="1">IF(ROW()=2, Table1[[#This Row],[Netto loon]], INDIRECT(ADDRESS(ROW()-1,COLUMN(F:F))))</f>
        <v>49132.857000000004</v>
      </c>
      <c r="J7060" s="6">
        <f ca="1">IF(ROW()=2, 0, Table1[[#This Row],[Belastbaar loon]]-INDIRECT(ADDRESS(ROW()-1,COLUMN(A:A))))</f>
        <v>10</v>
      </c>
      <c r="K7060" s="6">
        <f ca="1">Table1[[#This Row],[Netto loon]]-Table1[[#This Row],[Netto vorige schijf]]</f>
        <v>4.4499999999970896</v>
      </c>
      <c r="L7060" s="2">
        <f ca="1">(Table1[[#This Row],[Bruto tov vorige schijf]]-Table1[[#This Row],[Netto tov vorige schijf]])/MAX(Table1[[#This Row],[Bruto tov vorige schijf]],1)</f>
        <v>0.55500000000029104</v>
      </c>
    </row>
    <row r="7061" spans="1:12" x14ac:dyDescent="0.25">
      <c r="A7061" s="14">
        <v>78431</v>
      </c>
      <c r="B7061" s="6">
        <f>LoonHeffing2020(Table1[[#This Row],[Belastbaar loon]])</f>
        <v>30499.623</v>
      </c>
      <c r="C7061" s="6">
        <f>AlgemeneHeffingsKorting2020(Table1[[#This Row],[Belastbaar loon]])</f>
        <v>0</v>
      </c>
      <c r="D7061" s="14">
        <f>ArbeidsKorting2020(Table1[[#This Row],[Belastbaar loon]])</f>
        <v>1210.3800000000001</v>
      </c>
      <c r="E7061" s="14">
        <f>MAX(Table1[[#This Row],[Loonheffing]]-Table1[[#This Row],[Algemene Heffingskorting]]-Table1[[#This Row],[Arbeidskorting]],0)</f>
        <v>29289.242999999999</v>
      </c>
      <c r="F7061" s="6">
        <f>Table1[[#This Row],[Belastbaar loon]]-Table1[[#This Row],[Belasting]]</f>
        <v>49141.756999999998</v>
      </c>
      <c r="G7061" s="2">
        <f>(Table1[[#This Row],[Belastbaar loon]]-Table1[[#This Row],[Netto loon]])/Table1[[#This Row],[Belastbaar loon]]</f>
        <v>0.37343962208820497</v>
      </c>
      <c r="H7061" s="14">
        <f t="shared" ca="1" si="104"/>
        <v>29283.692999999999</v>
      </c>
      <c r="I7061" s="14">
        <f ca="1">IF(ROW()=2, Table1[[#This Row],[Netto loon]], INDIRECT(ADDRESS(ROW()-1,COLUMN(F:F))))</f>
        <v>49137.307000000001</v>
      </c>
      <c r="J7061" s="6">
        <f ca="1">IF(ROW()=2, 0, Table1[[#This Row],[Belastbaar loon]]-INDIRECT(ADDRESS(ROW()-1,COLUMN(A:A))))</f>
        <v>10</v>
      </c>
      <c r="K7061" s="6">
        <f ca="1">Table1[[#This Row],[Netto loon]]-Table1[[#This Row],[Netto vorige schijf]]</f>
        <v>4.4499999999970896</v>
      </c>
      <c r="L7061" s="2">
        <f ca="1">(Table1[[#This Row],[Bruto tov vorige schijf]]-Table1[[#This Row],[Netto tov vorige schijf]])/MAX(Table1[[#This Row],[Bruto tov vorige schijf]],1)</f>
        <v>0.55500000000029104</v>
      </c>
    </row>
    <row r="7062" spans="1:12" x14ac:dyDescent="0.25">
      <c r="A7062" s="14">
        <v>78441</v>
      </c>
      <c r="B7062" s="6">
        <f>LoonHeffing2020(Table1[[#This Row],[Belastbaar loon]])</f>
        <v>30504.573</v>
      </c>
      <c r="C7062" s="6">
        <f>AlgemeneHeffingsKorting2020(Table1[[#This Row],[Belastbaar loon]])</f>
        <v>0</v>
      </c>
      <c r="D7062" s="14">
        <f>ArbeidsKorting2020(Table1[[#This Row],[Belastbaar loon]])</f>
        <v>1209.7800000000002</v>
      </c>
      <c r="E7062" s="14">
        <f>MAX(Table1[[#This Row],[Loonheffing]]-Table1[[#This Row],[Algemene Heffingskorting]]-Table1[[#This Row],[Arbeidskorting]],0)</f>
        <v>29294.793000000001</v>
      </c>
      <c r="F7062" s="6">
        <f>Table1[[#This Row],[Belastbaar loon]]-Table1[[#This Row],[Belasting]]</f>
        <v>49146.206999999995</v>
      </c>
      <c r="G7062" s="2">
        <f>(Table1[[#This Row],[Belastbaar loon]]-Table1[[#This Row],[Netto loon]])/Table1[[#This Row],[Belastbaar loon]]</f>
        <v>0.37346276819520413</v>
      </c>
      <c r="H7062" s="14">
        <f t="shared" ca="1" si="104"/>
        <v>29289.242999999999</v>
      </c>
      <c r="I7062" s="14">
        <f ca="1">IF(ROW()=2, Table1[[#This Row],[Netto loon]], INDIRECT(ADDRESS(ROW()-1,COLUMN(F:F))))</f>
        <v>49141.756999999998</v>
      </c>
      <c r="J7062" s="6">
        <f ca="1">IF(ROW()=2, 0, Table1[[#This Row],[Belastbaar loon]]-INDIRECT(ADDRESS(ROW()-1,COLUMN(A:A))))</f>
        <v>10</v>
      </c>
      <c r="K7062" s="6">
        <f ca="1">Table1[[#This Row],[Netto loon]]-Table1[[#This Row],[Netto vorige schijf]]</f>
        <v>4.4499999999970896</v>
      </c>
      <c r="L7062" s="2">
        <f ca="1">(Table1[[#This Row],[Bruto tov vorige schijf]]-Table1[[#This Row],[Netto tov vorige schijf]])/MAX(Table1[[#This Row],[Bruto tov vorige schijf]],1)</f>
        <v>0.55500000000029104</v>
      </c>
    </row>
    <row r="7063" spans="1:12" x14ac:dyDescent="0.25">
      <c r="A7063" s="14">
        <v>78451</v>
      </c>
      <c r="B7063" s="6">
        <f>LoonHeffing2020(Table1[[#This Row],[Belastbaar loon]])</f>
        <v>30509.523000000001</v>
      </c>
      <c r="C7063" s="6">
        <f>AlgemeneHeffingsKorting2020(Table1[[#This Row],[Belastbaar loon]])</f>
        <v>0</v>
      </c>
      <c r="D7063" s="14">
        <f>ArbeidsKorting2020(Table1[[#This Row],[Belastbaar loon]])</f>
        <v>1209.18</v>
      </c>
      <c r="E7063" s="14">
        <f>MAX(Table1[[#This Row],[Loonheffing]]-Table1[[#This Row],[Algemene Heffingskorting]]-Table1[[#This Row],[Arbeidskorting]],0)</f>
        <v>29300.343000000001</v>
      </c>
      <c r="F7063" s="6">
        <f>Table1[[#This Row],[Belastbaar loon]]-Table1[[#This Row],[Belasting]]</f>
        <v>49150.656999999999</v>
      </c>
      <c r="G7063" s="2">
        <f>(Table1[[#This Row],[Belastbaar loon]]-Table1[[#This Row],[Netto loon]])/Table1[[#This Row],[Belastbaar loon]]</f>
        <v>0.37348590840142254</v>
      </c>
      <c r="H7063" s="14">
        <f t="shared" ca="1" si="104"/>
        <v>29294.793000000001</v>
      </c>
      <c r="I7063" s="14">
        <f ca="1">IF(ROW()=2, Table1[[#This Row],[Netto loon]], INDIRECT(ADDRESS(ROW()-1,COLUMN(F:F))))</f>
        <v>49146.206999999995</v>
      </c>
      <c r="J7063" s="6">
        <f ca="1">IF(ROW()=2, 0, Table1[[#This Row],[Belastbaar loon]]-INDIRECT(ADDRESS(ROW()-1,COLUMN(A:A))))</f>
        <v>10</v>
      </c>
      <c r="K7063" s="6">
        <f ca="1">Table1[[#This Row],[Netto loon]]-Table1[[#This Row],[Netto vorige schijf]]</f>
        <v>4.4500000000043656</v>
      </c>
      <c r="L7063" s="2">
        <f ca="1">(Table1[[#This Row],[Bruto tov vorige schijf]]-Table1[[#This Row],[Netto tov vorige schijf]])/MAX(Table1[[#This Row],[Bruto tov vorige schijf]],1)</f>
        <v>0.5549999999995634</v>
      </c>
    </row>
    <row r="7064" spans="1:12" x14ac:dyDescent="0.25">
      <c r="A7064" s="14">
        <v>78461</v>
      </c>
      <c r="B7064" s="6">
        <f>LoonHeffing2020(Table1[[#This Row],[Belastbaar loon]])</f>
        <v>30514.472999999998</v>
      </c>
      <c r="C7064" s="6">
        <f>AlgemeneHeffingsKorting2020(Table1[[#This Row],[Belastbaar loon]])</f>
        <v>0</v>
      </c>
      <c r="D7064" s="14">
        <f>ArbeidsKorting2020(Table1[[#This Row],[Belastbaar loon]])</f>
        <v>1208.5800000000002</v>
      </c>
      <c r="E7064" s="14">
        <f>MAX(Table1[[#This Row],[Loonheffing]]-Table1[[#This Row],[Algemene Heffingskorting]]-Table1[[#This Row],[Arbeidskorting]],0)</f>
        <v>29305.892999999996</v>
      </c>
      <c r="F7064" s="6">
        <f>Table1[[#This Row],[Belastbaar loon]]-Table1[[#This Row],[Belasting]]</f>
        <v>49155.107000000004</v>
      </c>
      <c r="G7064" s="2">
        <f>(Table1[[#This Row],[Belastbaar loon]]-Table1[[#This Row],[Netto loon]])/Table1[[#This Row],[Belastbaar loon]]</f>
        <v>0.37350904270911661</v>
      </c>
      <c r="H7064" s="14">
        <f t="shared" ca="1" si="104"/>
        <v>29300.343000000001</v>
      </c>
      <c r="I7064" s="14">
        <f ca="1">IF(ROW()=2, Table1[[#This Row],[Netto loon]], INDIRECT(ADDRESS(ROW()-1,COLUMN(F:F))))</f>
        <v>49150.656999999999</v>
      </c>
      <c r="J7064" s="6">
        <f ca="1">IF(ROW()=2, 0, Table1[[#This Row],[Belastbaar loon]]-INDIRECT(ADDRESS(ROW()-1,COLUMN(A:A))))</f>
        <v>10</v>
      </c>
      <c r="K7064" s="6">
        <f ca="1">Table1[[#This Row],[Netto loon]]-Table1[[#This Row],[Netto vorige schijf]]</f>
        <v>4.4500000000043656</v>
      </c>
      <c r="L7064" s="2">
        <f ca="1">(Table1[[#This Row],[Bruto tov vorige schijf]]-Table1[[#This Row],[Netto tov vorige schijf]])/MAX(Table1[[#This Row],[Bruto tov vorige schijf]],1)</f>
        <v>0.5549999999995634</v>
      </c>
    </row>
    <row r="7065" spans="1:12" x14ac:dyDescent="0.25">
      <c r="A7065" s="14">
        <v>78471</v>
      </c>
      <c r="B7065" s="6">
        <f>LoonHeffing2020(Table1[[#This Row],[Belastbaar loon]])</f>
        <v>30519.422999999999</v>
      </c>
      <c r="C7065" s="6">
        <f>AlgemeneHeffingsKorting2020(Table1[[#This Row],[Belastbaar loon]])</f>
        <v>0</v>
      </c>
      <c r="D7065" s="14">
        <f>ArbeidsKorting2020(Table1[[#This Row],[Belastbaar loon]])</f>
        <v>1207.98</v>
      </c>
      <c r="E7065" s="14">
        <f>MAX(Table1[[#This Row],[Loonheffing]]-Table1[[#This Row],[Algemene Heffingskorting]]-Table1[[#This Row],[Arbeidskorting]],0)</f>
        <v>29311.442999999999</v>
      </c>
      <c r="F7065" s="6">
        <f>Table1[[#This Row],[Belastbaar loon]]-Table1[[#This Row],[Belasting]]</f>
        <v>49159.557000000001</v>
      </c>
      <c r="G7065" s="2">
        <f>(Table1[[#This Row],[Belastbaar loon]]-Table1[[#This Row],[Netto loon]])/Table1[[#This Row],[Belastbaar loon]]</f>
        <v>0.37353217112054132</v>
      </c>
      <c r="H7065" s="14">
        <f t="shared" ca="1" si="104"/>
        <v>29305.892999999996</v>
      </c>
      <c r="I7065" s="14">
        <f ca="1">IF(ROW()=2, Table1[[#This Row],[Netto loon]], INDIRECT(ADDRESS(ROW()-1,COLUMN(F:F))))</f>
        <v>49155.107000000004</v>
      </c>
      <c r="J7065" s="6">
        <f ca="1">IF(ROW()=2, 0, Table1[[#This Row],[Belastbaar loon]]-INDIRECT(ADDRESS(ROW()-1,COLUMN(A:A))))</f>
        <v>10</v>
      </c>
      <c r="K7065" s="6">
        <f ca="1">Table1[[#This Row],[Netto loon]]-Table1[[#This Row],[Netto vorige schijf]]</f>
        <v>4.4499999999970896</v>
      </c>
      <c r="L7065" s="2">
        <f ca="1">(Table1[[#This Row],[Bruto tov vorige schijf]]-Table1[[#This Row],[Netto tov vorige schijf]])/MAX(Table1[[#This Row],[Bruto tov vorige schijf]],1)</f>
        <v>0.55500000000029104</v>
      </c>
    </row>
    <row r="7066" spans="1:12" x14ac:dyDescent="0.25">
      <c r="A7066" s="14">
        <v>78481</v>
      </c>
      <c r="B7066" s="6">
        <f>LoonHeffing2020(Table1[[#This Row],[Belastbaar loon]])</f>
        <v>30524.373</v>
      </c>
      <c r="C7066" s="6">
        <f>AlgemeneHeffingsKorting2020(Table1[[#This Row],[Belastbaar loon]])</f>
        <v>0</v>
      </c>
      <c r="D7066" s="14">
        <f>ArbeidsKorting2020(Table1[[#This Row],[Belastbaar loon]])</f>
        <v>1207.3800000000001</v>
      </c>
      <c r="E7066" s="14">
        <f>MAX(Table1[[#This Row],[Loonheffing]]-Table1[[#This Row],[Algemene Heffingskorting]]-Table1[[#This Row],[Arbeidskorting]],0)</f>
        <v>29316.992999999999</v>
      </c>
      <c r="F7066" s="6">
        <f>Table1[[#This Row],[Belastbaar loon]]-Table1[[#This Row],[Belasting]]</f>
        <v>49164.006999999998</v>
      </c>
      <c r="G7066" s="2">
        <f>(Table1[[#This Row],[Belastbaar loon]]-Table1[[#This Row],[Netto loon]])/Table1[[#This Row],[Belastbaar loon]]</f>
        <v>0.37355529363795059</v>
      </c>
      <c r="H7066" s="14">
        <f t="shared" ref="H7066:H7129" ca="1" si="105">IF(ROW()=2, 0, INDIRECT(ADDRESS(ROW()-1,COLUMN(E:E))))</f>
        <v>29311.442999999999</v>
      </c>
      <c r="I7066" s="14">
        <f ca="1">IF(ROW()=2, Table1[[#This Row],[Netto loon]], INDIRECT(ADDRESS(ROW()-1,COLUMN(F:F))))</f>
        <v>49159.557000000001</v>
      </c>
      <c r="J7066" s="6">
        <f ca="1">IF(ROW()=2, 0, Table1[[#This Row],[Belastbaar loon]]-INDIRECT(ADDRESS(ROW()-1,COLUMN(A:A))))</f>
        <v>10</v>
      </c>
      <c r="K7066" s="6">
        <f ca="1">Table1[[#This Row],[Netto loon]]-Table1[[#This Row],[Netto vorige schijf]]</f>
        <v>4.4499999999970896</v>
      </c>
      <c r="L7066" s="2">
        <f ca="1">(Table1[[#This Row],[Bruto tov vorige schijf]]-Table1[[#This Row],[Netto tov vorige schijf]])/MAX(Table1[[#This Row],[Bruto tov vorige schijf]],1)</f>
        <v>0.55500000000029104</v>
      </c>
    </row>
    <row r="7067" spans="1:12" x14ac:dyDescent="0.25">
      <c r="A7067" s="14">
        <v>78491</v>
      </c>
      <c r="B7067" s="6">
        <f>LoonHeffing2020(Table1[[#This Row],[Belastbaar loon]])</f>
        <v>30529.323</v>
      </c>
      <c r="C7067" s="6">
        <f>AlgemeneHeffingsKorting2020(Table1[[#This Row],[Belastbaar loon]])</f>
        <v>0</v>
      </c>
      <c r="D7067" s="14">
        <f>ArbeidsKorting2020(Table1[[#This Row],[Belastbaar loon]])</f>
        <v>1206.7800000000002</v>
      </c>
      <c r="E7067" s="14">
        <f>MAX(Table1[[#This Row],[Loonheffing]]-Table1[[#This Row],[Algemene Heffingskorting]]-Table1[[#This Row],[Arbeidskorting]],0)</f>
        <v>29322.543000000001</v>
      </c>
      <c r="F7067" s="6">
        <f>Table1[[#This Row],[Belastbaar loon]]-Table1[[#This Row],[Belasting]]</f>
        <v>49168.456999999995</v>
      </c>
      <c r="G7067" s="2">
        <f>(Table1[[#This Row],[Belastbaar loon]]-Table1[[#This Row],[Netto loon]])/Table1[[#This Row],[Belastbaar loon]]</f>
        <v>0.37357841026359717</v>
      </c>
      <c r="H7067" s="14">
        <f t="shared" ca="1" si="105"/>
        <v>29316.992999999999</v>
      </c>
      <c r="I7067" s="14">
        <f ca="1">IF(ROW()=2, Table1[[#This Row],[Netto loon]], INDIRECT(ADDRESS(ROW()-1,COLUMN(F:F))))</f>
        <v>49164.006999999998</v>
      </c>
      <c r="J7067" s="6">
        <f ca="1">IF(ROW()=2, 0, Table1[[#This Row],[Belastbaar loon]]-INDIRECT(ADDRESS(ROW()-1,COLUMN(A:A))))</f>
        <v>10</v>
      </c>
      <c r="K7067" s="6">
        <f ca="1">Table1[[#This Row],[Netto loon]]-Table1[[#This Row],[Netto vorige schijf]]</f>
        <v>4.4499999999970896</v>
      </c>
      <c r="L7067" s="2">
        <f ca="1">(Table1[[#This Row],[Bruto tov vorige schijf]]-Table1[[#This Row],[Netto tov vorige schijf]])/MAX(Table1[[#This Row],[Bruto tov vorige schijf]],1)</f>
        <v>0.55500000000029104</v>
      </c>
    </row>
    <row r="7068" spans="1:12" x14ac:dyDescent="0.25">
      <c r="A7068" s="14">
        <v>78501</v>
      </c>
      <c r="B7068" s="6">
        <f>LoonHeffing2020(Table1[[#This Row],[Belastbaar loon]])</f>
        <v>30534.273000000001</v>
      </c>
      <c r="C7068" s="6">
        <f>AlgemeneHeffingsKorting2020(Table1[[#This Row],[Belastbaar loon]])</f>
        <v>0</v>
      </c>
      <c r="D7068" s="14">
        <f>ArbeidsKorting2020(Table1[[#This Row],[Belastbaar loon]])</f>
        <v>1206.18</v>
      </c>
      <c r="E7068" s="14">
        <f>MAX(Table1[[#This Row],[Loonheffing]]-Table1[[#This Row],[Algemene Heffingskorting]]-Table1[[#This Row],[Arbeidskorting]],0)</f>
        <v>29328.093000000001</v>
      </c>
      <c r="F7068" s="6">
        <f>Table1[[#This Row],[Belastbaar loon]]-Table1[[#This Row],[Belasting]]</f>
        <v>49172.906999999999</v>
      </c>
      <c r="G7068" s="2">
        <f>(Table1[[#This Row],[Belastbaar loon]]-Table1[[#This Row],[Netto loon]])/Table1[[#This Row],[Belastbaar loon]]</f>
        <v>0.37360152099973248</v>
      </c>
      <c r="H7068" s="14">
        <f t="shared" ca="1" si="105"/>
        <v>29322.543000000001</v>
      </c>
      <c r="I7068" s="14">
        <f ca="1">IF(ROW()=2, Table1[[#This Row],[Netto loon]], INDIRECT(ADDRESS(ROW()-1,COLUMN(F:F))))</f>
        <v>49168.456999999995</v>
      </c>
      <c r="J7068" s="6">
        <f ca="1">IF(ROW()=2, 0, Table1[[#This Row],[Belastbaar loon]]-INDIRECT(ADDRESS(ROW()-1,COLUMN(A:A))))</f>
        <v>10</v>
      </c>
      <c r="K7068" s="6">
        <f ca="1">Table1[[#This Row],[Netto loon]]-Table1[[#This Row],[Netto vorige schijf]]</f>
        <v>4.4500000000043656</v>
      </c>
      <c r="L7068" s="2">
        <f ca="1">(Table1[[#This Row],[Bruto tov vorige schijf]]-Table1[[#This Row],[Netto tov vorige schijf]])/MAX(Table1[[#This Row],[Bruto tov vorige schijf]],1)</f>
        <v>0.5549999999995634</v>
      </c>
    </row>
    <row r="7069" spans="1:12" x14ac:dyDescent="0.25">
      <c r="A7069" s="14">
        <v>78511</v>
      </c>
      <c r="B7069" s="6">
        <f>LoonHeffing2020(Table1[[#This Row],[Belastbaar loon]])</f>
        <v>30539.222999999998</v>
      </c>
      <c r="C7069" s="6">
        <f>AlgemeneHeffingsKorting2020(Table1[[#This Row],[Belastbaar loon]])</f>
        <v>0</v>
      </c>
      <c r="D7069" s="14">
        <f>ArbeidsKorting2020(Table1[[#This Row],[Belastbaar loon]])</f>
        <v>1205.5800000000002</v>
      </c>
      <c r="E7069" s="14">
        <f>MAX(Table1[[#This Row],[Loonheffing]]-Table1[[#This Row],[Algemene Heffingskorting]]-Table1[[#This Row],[Arbeidskorting]],0)</f>
        <v>29333.642999999996</v>
      </c>
      <c r="F7069" s="6">
        <f>Table1[[#This Row],[Belastbaar loon]]-Table1[[#This Row],[Belasting]]</f>
        <v>49177.357000000004</v>
      </c>
      <c r="G7069" s="2">
        <f>(Table1[[#This Row],[Belastbaar loon]]-Table1[[#This Row],[Netto loon]])/Table1[[#This Row],[Belastbaar loon]]</f>
        <v>0.37362462584860717</v>
      </c>
      <c r="H7069" s="14">
        <f t="shared" ca="1" si="105"/>
        <v>29328.093000000001</v>
      </c>
      <c r="I7069" s="14">
        <f ca="1">IF(ROW()=2, Table1[[#This Row],[Netto loon]], INDIRECT(ADDRESS(ROW()-1,COLUMN(F:F))))</f>
        <v>49172.906999999999</v>
      </c>
      <c r="J7069" s="6">
        <f ca="1">IF(ROW()=2, 0, Table1[[#This Row],[Belastbaar loon]]-INDIRECT(ADDRESS(ROW()-1,COLUMN(A:A))))</f>
        <v>10</v>
      </c>
      <c r="K7069" s="6">
        <f ca="1">Table1[[#This Row],[Netto loon]]-Table1[[#This Row],[Netto vorige schijf]]</f>
        <v>4.4500000000043656</v>
      </c>
      <c r="L7069" s="2">
        <f ca="1">(Table1[[#This Row],[Bruto tov vorige schijf]]-Table1[[#This Row],[Netto tov vorige schijf]])/MAX(Table1[[#This Row],[Bruto tov vorige schijf]],1)</f>
        <v>0.5549999999995634</v>
      </c>
    </row>
    <row r="7070" spans="1:12" x14ac:dyDescent="0.25">
      <c r="A7070" s="14">
        <v>78521</v>
      </c>
      <c r="B7070" s="6">
        <f>LoonHeffing2020(Table1[[#This Row],[Belastbaar loon]])</f>
        <v>30544.172999999999</v>
      </c>
      <c r="C7070" s="6">
        <f>AlgemeneHeffingsKorting2020(Table1[[#This Row],[Belastbaar loon]])</f>
        <v>0</v>
      </c>
      <c r="D7070" s="14">
        <f>ArbeidsKorting2020(Table1[[#This Row],[Belastbaar loon]])</f>
        <v>1204.98</v>
      </c>
      <c r="E7070" s="14">
        <f>MAX(Table1[[#This Row],[Loonheffing]]-Table1[[#This Row],[Algemene Heffingskorting]]-Table1[[#This Row],[Arbeidskorting]],0)</f>
        <v>29339.192999999999</v>
      </c>
      <c r="F7070" s="6">
        <f>Table1[[#This Row],[Belastbaar loon]]-Table1[[#This Row],[Belasting]]</f>
        <v>49181.807000000001</v>
      </c>
      <c r="G7070" s="2">
        <f>(Table1[[#This Row],[Belastbaar loon]]-Table1[[#This Row],[Netto loon]])/Table1[[#This Row],[Belastbaar loon]]</f>
        <v>0.37364772481247055</v>
      </c>
      <c r="H7070" s="14">
        <f t="shared" ca="1" si="105"/>
        <v>29333.642999999996</v>
      </c>
      <c r="I7070" s="14">
        <f ca="1">IF(ROW()=2, Table1[[#This Row],[Netto loon]], INDIRECT(ADDRESS(ROW()-1,COLUMN(F:F))))</f>
        <v>49177.357000000004</v>
      </c>
      <c r="J7070" s="6">
        <f ca="1">IF(ROW()=2, 0, Table1[[#This Row],[Belastbaar loon]]-INDIRECT(ADDRESS(ROW()-1,COLUMN(A:A))))</f>
        <v>10</v>
      </c>
      <c r="K7070" s="6">
        <f ca="1">Table1[[#This Row],[Netto loon]]-Table1[[#This Row],[Netto vorige schijf]]</f>
        <v>4.4499999999970896</v>
      </c>
      <c r="L7070" s="2">
        <f ca="1">(Table1[[#This Row],[Bruto tov vorige schijf]]-Table1[[#This Row],[Netto tov vorige schijf]])/MAX(Table1[[#This Row],[Bruto tov vorige schijf]],1)</f>
        <v>0.55500000000029104</v>
      </c>
    </row>
    <row r="7071" spans="1:12" x14ac:dyDescent="0.25">
      <c r="A7071" s="14">
        <v>78531</v>
      </c>
      <c r="B7071" s="6">
        <f>LoonHeffing2020(Table1[[#This Row],[Belastbaar loon]])</f>
        <v>30549.123</v>
      </c>
      <c r="C7071" s="6">
        <f>AlgemeneHeffingsKorting2020(Table1[[#This Row],[Belastbaar loon]])</f>
        <v>0</v>
      </c>
      <c r="D7071" s="14">
        <f>ArbeidsKorting2020(Table1[[#This Row],[Belastbaar loon]])</f>
        <v>1204.3800000000001</v>
      </c>
      <c r="E7071" s="14">
        <f>MAX(Table1[[#This Row],[Loonheffing]]-Table1[[#This Row],[Algemene Heffingskorting]]-Table1[[#This Row],[Arbeidskorting]],0)</f>
        <v>29344.742999999999</v>
      </c>
      <c r="F7071" s="6">
        <f>Table1[[#This Row],[Belastbaar loon]]-Table1[[#This Row],[Belasting]]</f>
        <v>49186.256999999998</v>
      </c>
      <c r="G7071" s="2">
        <f>(Table1[[#This Row],[Belastbaar loon]]-Table1[[#This Row],[Netto loon]])/Table1[[#This Row],[Belastbaar loon]]</f>
        <v>0.37367081789357071</v>
      </c>
      <c r="H7071" s="14">
        <f t="shared" ca="1" si="105"/>
        <v>29339.192999999999</v>
      </c>
      <c r="I7071" s="14">
        <f ca="1">IF(ROW()=2, Table1[[#This Row],[Netto loon]], INDIRECT(ADDRESS(ROW()-1,COLUMN(F:F))))</f>
        <v>49181.807000000001</v>
      </c>
      <c r="J7071" s="6">
        <f ca="1">IF(ROW()=2, 0, Table1[[#This Row],[Belastbaar loon]]-INDIRECT(ADDRESS(ROW()-1,COLUMN(A:A))))</f>
        <v>10</v>
      </c>
      <c r="K7071" s="6">
        <f ca="1">Table1[[#This Row],[Netto loon]]-Table1[[#This Row],[Netto vorige schijf]]</f>
        <v>4.4499999999970896</v>
      </c>
      <c r="L7071" s="2">
        <f ca="1">(Table1[[#This Row],[Bruto tov vorige schijf]]-Table1[[#This Row],[Netto tov vorige schijf]])/MAX(Table1[[#This Row],[Bruto tov vorige schijf]],1)</f>
        <v>0.55500000000029104</v>
      </c>
    </row>
    <row r="7072" spans="1:12" x14ac:dyDescent="0.25">
      <c r="A7072" s="14">
        <v>78541</v>
      </c>
      <c r="B7072" s="6">
        <f>LoonHeffing2020(Table1[[#This Row],[Belastbaar loon]])</f>
        <v>30554.073</v>
      </c>
      <c r="C7072" s="6">
        <f>AlgemeneHeffingsKorting2020(Table1[[#This Row],[Belastbaar loon]])</f>
        <v>0</v>
      </c>
      <c r="D7072" s="14">
        <f>ArbeidsKorting2020(Table1[[#This Row],[Belastbaar loon]])</f>
        <v>1203.7800000000002</v>
      </c>
      <c r="E7072" s="14">
        <f>MAX(Table1[[#This Row],[Loonheffing]]-Table1[[#This Row],[Algemene Heffingskorting]]-Table1[[#This Row],[Arbeidskorting]],0)</f>
        <v>29350.293000000001</v>
      </c>
      <c r="F7072" s="6">
        <f>Table1[[#This Row],[Belastbaar loon]]-Table1[[#This Row],[Belasting]]</f>
        <v>49190.706999999995</v>
      </c>
      <c r="G7072" s="2">
        <f>(Table1[[#This Row],[Belastbaar loon]]-Table1[[#This Row],[Netto loon]])/Table1[[#This Row],[Belastbaar loon]]</f>
        <v>0.37369390509415473</v>
      </c>
      <c r="H7072" s="14">
        <f t="shared" ca="1" si="105"/>
        <v>29344.742999999999</v>
      </c>
      <c r="I7072" s="14">
        <f ca="1">IF(ROW()=2, Table1[[#This Row],[Netto loon]], INDIRECT(ADDRESS(ROW()-1,COLUMN(F:F))))</f>
        <v>49186.256999999998</v>
      </c>
      <c r="J7072" s="6">
        <f ca="1">IF(ROW()=2, 0, Table1[[#This Row],[Belastbaar loon]]-INDIRECT(ADDRESS(ROW()-1,COLUMN(A:A))))</f>
        <v>10</v>
      </c>
      <c r="K7072" s="6">
        <f ca="1">Table1[[#This Row],[Netto loon]]-Table1[[#This Row],[Netto vorige schijf]]</f>
        <v>4.4499999999970896</v>
      </c>
      <c r="L7072" s="2">
        <f ca="1">(Table1[[#This Row],[Bruto tov vorige schijf]]-Table1[[#This Row],[Netto tov vorige schijf]])/MAX(Table1[[#This Row],[Bruto tov vorige schijf]],1)</f>
        <v>0.55500000000029104</v>
      </c>
    </row>
    <row r="7073" spans="1:12" x14ac:dyDescent="0.25">
      <c r="A7073" s="14">
        <v>78551</v>
      </c>
      <c r="B7073" s="6">
        <f>LoonHeffing2020(Table1[[#This Row],[Belastbaar loon]])</f>
        <v>30559.023000000001</v>
      </c>
      <c r="C7073" s="6">
        <f>AlgemeneHeffingsKorting2020(Table1[[#This Row],[Belastbaar loon]])</f>
        <v>0</v>
      </c>
      <c r="D7073" s="14">
        <f>ArbeidsKorting2020(Table1[[#This Row],[Belastbaar loon]])</f>
        <v>1203.18</v>
      </c>
      <c r="E7073" s="14">
        <f>MAX(Table1[[#This Row],[Loonheffing]]-Table1[[#This Row],[Algemene Heffingskorting]]-Table1[[#This Row],[Arbeidskorting]],0)</f>
        <v>29355.843000000001</v>
      </c>
      <c r="F7073" s="6">
        <f>Table1[[#This Row],[Belastbaar loon]]-Table1[[#This Row],[Belasting]]</f>
        <v>49195.156999999999</v>
      </c>
      <c r="G7073" s="2">
        <f>(Table1[[#This Row],[Belastbaar loon]]-Table1[[#This Row],[Netto loon]])/Table1[[#This Row],[Belastbaar loon]]</f>
        <v>0.37371698641646828</v>
      </c>
      <c r="H7073" s="14">
        <f t="shared" ca="1" si="105"/>
        <v>29350.293000000001</v>
      </c>
      <c r="I7073" s="14">
        <f ca="1">IF(ROW()=2, Table1[[#This Row],[Netto loon]], INDIRECT(ADDRESS(ROW()-1,COLUMN(F:F))))</f>
        <v>49190.706999999995</v>
      </c>
      <c r="J7073" s="6">
        <f ca="1">IF(ROW()=2, 0, Table1[[#This Row],[Belastbaar loon]]-INDIRECT(ADDRESS(ROW()-1,COLUMN(A:A))))</f>
        <v>10</v>
      </c>
      <c r="K7073" s="6">
        <f ca="1">Table1[[#This Row],[Netto loon]]-Table1[[#This Row],[Netto vorige schijf]]</f>
        <v>4.4500000000043656</v>
      </c>
      <c r="L7073" s="2">
        <f ca="1">(Table1[[#This Row],[Bruto tov vorige schijf]]-Table1[[#This Row],[Netto tov vorige schijf]])/MAX(Table1[[#This Row],[Bruto tov vorige schijf]],1)</f>
        <v>0.5549999999995634</v>
      </c>
    </row>
    <row r="7074" spans="1:12" x14ac:dyDescent="0.25">
      <c r="A7074" s="14">
        <v>78561</v>
      </c>
      <c r="B7074" s="6">
        <f>LoonHeffing2020(Table1[[#This Row],[Belastbaar loon]])</f>
        <v>30563.972999999998</v>
      </c>
      <c r="C7074" s="6">
        <f>AlgemeneHeffingsKorting2020(Table1[[#This Row],[Belastbaar loon]])</f>
        <v>0</v>
      </c>
      <c r="D7074" s="14">
        <f>ArbeidsKorting2020(Table1[[#This Row],[Belastbaar loon]])</f>
        <v>1202.5800000000002</v>
      </c>
      <c r="E7074" s="14">
        <f>MAX(Table1[[#This Row],[Loonheffing]]-Table1[[#This Row],[Algemene Heffingskorting]]-Table1[[#This Row],[Arbeidskorting]],0)</f>
        <v>29361.392999999996</v>
      </c>
      <c r="F7074" s="6">
        <f>Table1[[#This Row],[Belastbaar loon]]-Table1[[#This Row],[Belasting]]</f>
        <v>49199.607000000004</v>
      </c>
      <c r="G7074" s="2">
        <f>(Table1[[#This Row],[Belastbaar loon]]-Table1[[#This Row],[Netto loon]])/Table1[[#This Row],[Belastbaar loon]]</f>
        <v>0.37374006186275627</v>
      </c>
      <c r="H7074" s="14">
        <f t="shared" ca="1" si="105"/>
        <v>29355.843000000001</v>
      </c>
      <c r="I7074" s="14">
        <f ca="1">IF(ROW()=2, Table1[[#This Row],[Netto loon]], INDIRECT(ADDRESS(ROW()-1,COLUMN(F:F))))</f>
        <v>49195.156999999999</v>
      </c>
      <c r="J7074" s="6">
        <f ca="1">IF(ROW()=2, 0, Table1[[#This Row],[Belastbaar loon]]-INDIRECT(ADDRESS(ROW()-1,COLUMN(A:A))))</f>
        <v>10</v>
      </c>
      <c r="K7074" s="6">
        <f ca="1">Table1[[#This Row],[Netto loon]]-Table1[[#This Row],[Netto vorige schijf]]</f>
        <v>4.4500000000043656</v>
      </c>
      <c r="L7074" s="2">
        <f ca="1">(Table1[[#This Row],[Bruto tov vorige schijf]]-Table1[[#This Row],[Netto tov vorige schijf]])/MAX(Table1[[#This Row],[Bruto tov vorige schijf]],1)</f>
        <v>0.5549999999995634</v>
      </c>
    </row>
    <row r="7075" spans="1:12" x14ac:dyDescent="0.25">
      <c r="A7075" s="14">
        <v>78571</v>
      </c>
      <c r="B7075" s="6">
        <f>LoonHeffing2020(Table1[[#This Row],[Belastbaar loon]])</f>
        <v>30568.922999999999</v>
      </c>
      <c r="C7075" s="6">
        <f>AlgemeneHeffingsKorting2020(Table1[[#This Row],[Belastbaar loon]])</f>
        <v>0</v>
      </c>
      <c r="D7075" s="14">
        <f>ArbeidsKorting2020(Table1[[#This Row],[Belastbaar loon]])</f>
        <v>1201.98</v>
      </c>
      <c r="E7075" s="14">
        <f>MAX(Table1[[#This Row],[Loonheffing]]-Table1[[#This Row],[Algemene Heffingskorting]]-Table1[[#This Row],[Arbeidskorting]],0)</f>
        <v>29366.942999999999</v>
      </c>
      <c r="F7075" s="6">
        <f>Table1[[#This Row],[Belastbaar loon]]-Table1[[#This Row],[Belasting]]</f>
        <v>49204.057000000001</v>
      </c>
      <c r="G7075" s="2">
        <f>(Table1[[#This Row],[Belastbaar loon]]-Table1[[#This Row],[Netto loon]])/Table1[[#This Row],[Belastbaar loon]]</f>
        <v>0.37376313143526235</v>
      </c>
      <c r="H7075" s="14">
        <f t="shared" ca="1" si="105"/>
        <v>29361.392999999996</v>
      </c>
      <c r="I7075" s="14">
        <f ca="1">IF(ROW()=2, Table1[[#This Row],[Netto loon]], INDIRECT(ADDRESS(ROW()-1,COLUMN(F:F))))</f>
        <v>49199.607000000004</v>
      </c>
      <c r="J7075" s="6">
        <f ca="1">IF(ROW()=2, 0, Table1[[#This Row],[Belastbaar loon]]-INDIRECT(ADDRESS(ROW()-1,COLUMN(A:A))))</f>
        <v>10</v>
      </c>
      <c r="K7075" s="6">
        <f ca="1">Table1[[#This Row],[Netto loon]]-Table1[[#This Row],[Netto vorige schijf]]</f>
        <v>4.4499999999970896</v>
      </c>
      <c r="L7075" s="2">
        <f ca="1">(Table1[[#This Row],[Bruto tov vorige schijf]]-Table1[[#This Row],[Netto tov vorige schijf]])/MAX(Table1[[#This Row],[Bruto tov vorige schijf]],1)</f>
        <v>0.55500000000029104</v>
      </c>
    </row>
    <row r="7076" spans="1:12" x14ac:dyDescent="0.25">
      <c r="A7076" s="14">
        <v>78581</v>
      </c>
      <c r="B7076" s="6">
        <f>LoonHeffing2020(Table1[[#This Row],[Belastbaar loon]])</f>
        <v>30573.873</v>
      </c>
      <c r="C7076" s="6">
        <f>AlgemeneHeffingsKorting2020(Table1[[#This Row],[Belastbaar loon]])</f>
        <v>0</v>
      </c>
      <c r="D7076" s="14">
        <f>ArbeidsKorting2020(Table1[[#This Row],[Belastbaar loon]])</f>
        <v>1201.3800000000001</v>
      </c>
      <c r="E7076" s="14">
        <f>MAX(Table1[[#This Row],[Loonheffing]]-Table1[[#This Row],[Algemene Heffingskorting]]-Table1[[#This Row],[Arbeidskorting]],0)</f>
        <v>29372.492999999999</v>
      </c>
      <c r="F7076" s="6">
        <f>Table1[[#This Row],[Belastbaar loon]]-Table1[[#This Row],[Belasting]]</f>
        <v>49208.506999999998</v>
      </c>
      <c r="G7076" s="2">
        <f>(Table1[[#This Row],[Belastbaar loon]]-Table1[[#This Row],[Netto loon]])/Table1[[#This Row],[Belastbaar loon]]</f>
        <v>0.3737861951362289</v>
      </c>
      <c r="H7076" s="14">
        <f t="shared" ca="1" si="105"/>
        <v>29366.942999999999</v>
      </c>
      <c r="I7076" s="14">
        <f ca="1">IF(ROW()=2, Table1[[#This Row],[Netto loon]], INDIRECT(ADDRESS(ROW()-1,COLUMN(F:F))))</f>
        <v>49204.057000000001</v>
      </c>
      <c r="J7076" s="6">
        <f ca="1">IF(ROW()=2, 0, Table1[[#This Row],[Belastbaar loon]]-INDIRECT(ADDRESS(ROW()-1,COLUMN(A:A))))</f>
        <v>10</v>
      </c>
      <c r="K7076" s="6">
        <f ca="1">Table1[[#This Row],[Netto loon]]-Table1[[#This Row],[Netto vorige schijf]]</f>
        <v>4.4499999999970896</v>
      </c>
      <c r="L7076" s="2">
        <f ca="1">(Table1[[#This Row],[Bruto tov vorige schijf]]-Table1[[#This Row],[Netto tov vorige schijf]])/MAX(Table1[[#This Row],[Bruto tov vorige schijf]],1)</f>
        <v>0.55500000000029104</v>
      </c>
    </row>
    <row r="7077" spans="1:12" x14ac:dyDescent="0.25">
      <c r="A7077" s="14">
        <v>78591</v>
      </c>
      <c r="B7077" s="6">
        <f>LoonHeffing2020(Table1[[#This Row],[Belastbaar loon]])</f>
        <v>30578.823</v>
      </c>
      <c r="C7077" s="6">
        <f>AlgemeneHeffingsKorting2020(Table1[[#This Row],[Belastbaar loon]])</f>
        <v>0</v>
      </c>
      <c r="D7077" s="14">
        <f>ArbeidsKorting2020(Table1[[#This Row],[Belastbaar loon]])</f>
        <v>1200.7800000000002</v>
      </c>
      <c r="E7077" s="14">
        <f>MAX(Table1[[#This Row],[Loonheffing]]-Table1[[#This Row],[Algemene Heffingskorting]]-Table1[[#This Row],[Arbeidskorting]],0)</f>
        <v>29378.043000000001</v>
      </c>
      <c r="F7077" s="6">
        <f>Table1[[#This Row],[Belastbaar loon]]-Table1[[#This Row],[Belasting]]</f>
        <v>49212.956999999995</v>
      </c>
      <c r="G7077" s="2">
        <f>(Table1[[#This Row],[Belastbaar loon]]-Table1[[#This Row],[Netto loon]])/Table1[[#This Row],[Belastbaar loon]]</f>
        <v>0.37380925296789713</v>
      </c>
      <c r="H7077" s="14">
        <f t="shared" ca="1" si="105"/>
        <v>29372.492999999999</v>
      </c>
      <c r="I7077" s="14">
        <f ca="1">IF(ROW()=2, Table1[[#This Row],[Netto loon]], INDIRECT(ADDRESS(ROW()-1,COLUMN(F:F))))</f>
        <v>49208.506999999998</v>
      </c>
      <c r="J7077" s="6">
        <f ca="1">IF(ROW()=2, 0, Table1[[#This Row],[Belastbaar loon]]-INDIRECT(ADDRESS(ROW()-1,COLUMN(A:A))))</f>
        <v>10</v>
      </c>
      <c r="K7077" s="6">
        <f ca="1">Table1[[#This Row],[Netto loon]]-Table1[[#This Row],[Netto vorige schijf]]</f>
        <v>4.4499999999970896</v>
      </c>
      <c r="L7077" s="2">
        <f ca="1">(Table1[[#This Row],[Bruto tov vorige schijf]]-Table1[[#This Row],[Netto tov vorige schijf]])/MAX(Table1[[#This Row],[Bruto tov vorige schijf]],1)</f>
        <v>0.55500000000029104</v>
      </c>
    </row>
    <row r="7078" spans="1:12" x14ac:dyDescent="0.25">
      <c r="A7078" s="14">
        <v>78601</v>
      </c>
      <c r="B7078" s="6">
        <f>LoonHeffing2020(Table1[[#This Row],[Belastbaar loon]])</f>
        <v>30583.773000000001</v>
      </c>
      <c r="C7078" s="6">
        <f>AlgemeneHeffingsKorting2020(Table1[[#This Row],[Belastbaar loon]])</f>
        <v>0</v>
      </c>
      <c r="D7078" s="14">
        <f>ArbeidsKorting2020(Table1[[#This Row],[Belastbaar loon]])</f>
        <v>1200.18</v>
      </c>
      <c r="E7078" s="14">
        <f>MAX(Table1[[#This Row],[Loonheffing]]-Table1[[#This Row],[Algemene Heffingskorting]]-Table1[[#This Row],[Arbeidskorting]],0)</f>
        <v>29383.593000000001</v>
      </c>
      <c r="F7078" s="6">
        <f>Table1[[#This Row],[Belastbaar loon]]-Table1[[#This Row],[Belasting]]</f>
        <v>49217.406999999999</v>
      </c>
      <c r="G7078" s="2">
        <f>(Table1[[#This Row],[Belastbaar loon]]-Table1[[#This Row],[Netto loon]])/Table1[[#This Row],[Belastbaar loon]]</f>
        <v>0.37383230493250724</v>
      </c>
      <c r="H7078" s="14">
        <f t="shared" ca="1" si="105"/>
        <v>29378.043000000001</v>
      </c>
      <c r="I7078" s="14">
        <f ca="1">IF(ROW()=2, Table1[[#This Row],[Netto loon]], INDIRECT(ADDRESS(ROW()-1,COLUMN(F:F))))</f>
        <v>49212.956999999995</v>
      </c>
      <c r="J7078" s="6">
        <f ca="1">IF(ROW()=2, 0, Table1[[#This Row],[Belastbaar loon]]-INDIRECT(ADDRESS(ROW()-1,COLUMN(A:A))))</f>
        <v>10</v>
      </c>
      <c r="K7078" s="6">
        <f ca="1">Table1[[#This Row],[Netto loon]]-Table1[[#This Row],[Netto vorige schijf]]</f>
        <v>4.4500000000043656</v>
      </c>
      <c r="L7078" s="2">
        <f ca="1">(Table1[[#This Row],[Bruto tov vorige schijf]]-Table1[[#This Row],[Netto tov vorige schijf]])/MAX(Table1[[#This Row],[Bruto tov vorige schijf]],1)</f>
        <v>0.5549999999995634</v>
      </c>
    </row>
    <row r="7079" spans="1:12" x14ac:dyDescent="0.25">
      <c r="A7079" s="14">
        <v>78611</v>
      </c>
      <c r="B7079" s="6">
        <f>LoonHeffing2020(Table1[[#This Row],[Belastbaar loon]])</f>
        <v>30588.722999999998</v>
      </c>
      <c r="C7079" s="6">
        <f>AlgemeneHeffingsKorting2020(Table1[[#This Row],[Belastbaar loon]])</f>
        <v>0</v>
      </c>
      <c r="D7079" s="14">
        <f>ArbeidsKorting2020(Table1[[#This Row],[Belastbaar loon]])</f>
        <v>1199.5800000000002</v>
      </c>
      <c r="E7079" s="14">
        <f>MAX(Table1[[#This Row],[Loonheffing]]-Table1[[#This Row],[Algemene Heffingskorting]]-Table1[[#This Row],[Arbeidskorting]],0)</f>
        <v>29389.142999999996</v>
      </c>
      <c r="F7079" s="6">
        <f>Table1[[#This Row],[Belastbaar loon]]-Table1[[#This Row],[Belasting]]</f>
        <v>49221.857000000004</v>
      </c>
      <c r="G7079" s="2">
        <f>(Table1[[#This Row],[Belastbaar loon]]-Table1[[#This Row],[Netto loon]])/Table1[[#This Row],[Belastbaar loon]]</f>
        <v>0.37385535103229822</v>
      </c>
      <c r="H7079" s="14">
        <f t="shared" ca="1" si="105"/>
        <v>29383.593000000001</v>
      </c>
      <c r="I7079" s="14">
        <f ca="1">IF(ROW()=2, Table1[[#This Row],[Netto loon]], INDIRECT(ADDRESS(ROW()-1,COLUMN(F:F))))</f>
        <v>49217.406999999999</v>
      </c>
      <c r="J7079" s="6">
        <f ca="1">IF(ROW()=2, 0, Table1[[#This Row],[Belastbaar loon]]-INDIRECT(ADDRESS(ROW()-1,COLUMN(A:A))))</f>
        <v>10</v>
      </c>
      <c r="K7079" s="6">
        <f ca="1">Table1[[#This Row],[Netto loon]]-Table1[[#This Row],[Netto vorige schijf]]</f>
        <v>4.4500000000043656</v>
      </c>
      <c r="L7079" s="2">
        <f ca="1">(Table1[[#This Row],[Bruto tov vorige schijf]]-Table1[[#This Row],[Netto tov vorige schijf]])/MAX(Table1[[#This Row],[Bruto tov vorige schijf]],1)</f>
        <v>0.5549999999995634</v>
      </c>
    </row>
    <row r="7080" spans="1:12" x14ac:dyDescent="0.25">
      <c r="A7080" s="14">
        <v>78621</v>
      </c>
      <c r="B7080" s="6">
        <f>LoonHeffing2020(Table1[[#This Row],[Belastbaar loon]])</f>
        <v>30593.672999999999</v>
      </c>
      <c r="C7080" s="6">
        <f>AlgemeneHeffingsKorting2020(Table1[[#This Row],[Belastbaar loon]])</f>
        <v>0</v>
      </c>
      <c r="D7080" s="14">
        <f>ArbeidsKorting2020(Table1[[#This Row],[Belastbaar loon]])</f>
        <v>1198.98</v>
      </c>
      <c r="E7080" s="14">
        <f>MAX(Table1[[#This Row],[Loonheffing]]-Table1[[#This Row],[Algemene Heffingskorting]]-Table1[[#This Row],[Arbeidskorting]],0)</f>
        <v>29394.692999999999</v>
      </c>
      <c r="F7080" s="6">
        <f>Table1[[#This Row],[Belastbaar loon]]-Table1[[#This Row],[Belasting]]</f>
        <v>49226.307000000001</v>
      </c>
      <c r="G7080" s="2">
        <f>(Table1[[#This Row],[Belastbaar loon]]-Table1[[#This Row],[Netto loon]])/Table1[[#This Row],[Belastbaar loon]]</f>
        <v>0.37387839126950811</v>
      </c>
      <c r="H7080" s="14">
        <f t="shared" ca="1" si="105"/>
        <v>29389.142999999996</v>
      </c>
      <c r="I7080" s="14">
        <f ca="1">IF(ROW()=2, Table1[[#This Row],[Netto loon]], INDIRECT(ADDRESS(ROW()-1,COLUMN(F:F))))</f>
        <v>49221.857000000004</v>
      </c>
      <c r="J7080" s="6">
        <f ca="1">IF(ROW()=2, 0, Table1[[#This Row],[Belastbaar loon]]-INDIRECT(ADDRESS(ROW()-1,COLUMN(A:A))))</f>
        <v>10</v>
      </c>
      <c r="K7080" s="6">
        <f ca="1">Table1[[#This Row],[Netto loon]]-Table1[[#This Row],[Netto vorige schijf]]</f>
        <v>4.4499999999970896</v>
      </c>
      <c r="L7080" s="2">
        <f ca="1">(Table1[[#This Row],[Bruto tov vorige schijf]]-Table1[[#This Row],[Netto tov vorige schijf]])/MAX(Table1[[#This Row],[Bruto tov vorige schijf]],1)</f>
        <v>0.55500000000029104</v>
      </c>
    </row>
    <row r="7081" spans="1:12" x14ac:dyDescent="0.25">
      <c r="A7081" s="14">
        <v>78631</v>
      </c>
      <c r="B7081" s="6">
        <f>LoonHeffing2020(Table1[[#This Row],[Belastbaar loon]])</f>
        <v>30598.623</v>
      </c>
      <c r="C7081" s="6">
        <f>AlgemeneHeffingsKorting2020(Table1[[#This Row],[Belastbaar loon]])</f>
        <v>0</v>
      </c>
      <c r="D7081" s="14">
        <f>ArbeidsKorting2020(Table1[[#This Row],[Belastbaar loon]])</f>
        <v>1198.3800000000001</v>
      </c>
      <c r="E7081" s="14">
        <f>MAX(Table1[[#This Row],[Loonheffing]]-Table1[[#This Row],[Algemene Heffingskorting]]-Table1[[#This Row],[Arbeidskorting]],0)</f>
        <v>29400.242999999999</v>
      </c>
      <c r="F7081" s="6">
        <f>Table1[[#This Row],[Belastbaar loon]]-Table1[[#This Row],[Belasting]]</f>
        <v>49230.756999999998</v>
      </c>
      <c r="G7081" s="2">
        <f>(Table1[[#This Row],[Belastbaar loon]]-Table1[[#This Row],[Netto loon]])/Table1[[#This Row],[Belastbaar loon]]</f>
        <v>0.37390142564637358</v>
      </c>
      <c r="H7081" s="14">
        <f t="shared" ca="1" si="105"/>
        <v>29394.692999999999</v>
      </c>
      <c r="I7081" s="14">
        <f ca="1">IF(ROW()=2, Table1[[#This Row],[Netto loon]], INDIRECT(ADDRESS(ROW()-1,COLUMN(F:F))))</f>
        <v>49226.307000000001</v>
      </c>
      <c r="J7081" s="6">
        <f ca="1">IF(ROW()=2, 0, Table1[[#This Row],[Belastbaar loon]]-INDIRECT(ADDRESS(ROW()-1,COLUMN(A:A))))</f>
        <v>10</v>
      </c>
      <c r="K7081" s="6">
        <f ca="1">Table1[[#This Row],[Netto loon]]-Table1[[#This Row],[Netto vorige schijf]]</f>
        <v>4.4499999999970896</v>
      </c>
      <c r="L7081" s="2">
        <f ca="1">(Table1[[#This Row],[Bruto tov vorige schijf]]-Table1[[#This Row],[Netto tov vorige schijf]])/MAX(Table1[[#This Row],[Bruto tov vorige schijf]],1)</f>
        <v>0.55500000000029104</v>
      </c>
    </row>
    <row r="7082" spans="1:12" x14ac:dyDescent="0.25">
      <c r="A7082" s="14">
        <v>78641</v>
      </c>
      <c r="B7082" s="6">
        <f>LoonHeffing2020(Table1[[#This Row],[Belastbaar loon]])</f>
        <v>30603.573</v>
      </c>
      <c r="C7082" s="6">
        <f>AlgemeneHeffingsKorting2020(Table1[[#This Row],[Belastbaar loon]])</f>
        <v>0</v>
      </c>
      <c r="D7082" s="14">
        <f>ArbeidsKorting2020(Table1[[#This Row],[Belastbaar loon]])</f>
        <v>1197.7800000000002</v>
      </c>
      <c r="E7082" s="14">
        <f>MAX(Table1[[#This Row],[Loonheffing]]-Table1[[#This Row],[Algemene Heffingskorting]]-Table1[[#This Row],[Arbeidskorting]],0)</f>
        <v>29405.793000000001</v>
      </c>
      <c r="F7082" s="6">
        <f>Table1[[#This Row],[Belastbaar loon]]-Table1[[#This Row],[Belasting]]</f>
        <v>49235.206999999995</v>
      </c>
      <c r="G7082" s="2">
        <f>(Table1[[#This Row],[Belastbaar loon]]-Table1[[#This Row],[Netto loon]])/Table1[[#This Row],[Belastbaar loon]]</f>
        <v>0.3739244541651302</v>
      </c>
      <c r="H7082" s="14">
        <f t="shared" ca="1" si="105"/>
        <v>29400.242999999999</v>
      </c>
      <c r="I7082" s="14">
        <f ca="1">IF(ROW()=2, Table1[[#This Row],[Netto loon]], INDIRECT(ADDRESS(ROW()-1,COLUMN(F:F))))</f>
        <v>49230.756999999998</v>
      </c>
      <c r="J7082" s="6">
        <f ca="1">IF(ROW()=2, 0, Table1[[#This Row],[Belastbaar loon]]-INDIRECT(ADDRESS(ROW()-1,COLUMN(A:A))))</f>
        <v>10</v>
      </c>
      <c r="K7082" s="6">
        <f ca="1">Table1[[#This Row],[Netto loon]]-Table1[[#This Row],[Netto vorige schijf]]</f>
        <v>4.4499999999970896</v>
      </c>
      <c r="L7082" s="2">
        <f ca="1">(Table1[[#This Row],[Bruto tov vorige schijf]]-Table1[[#This Row],[Netto tov vorige schijf]])/MAX(Table1[[#This Row],[Bruto tov vorige schijf]],1)</f>
        <v>0.55500000000029104</v>
      </c>
    </row>
    <row r="7083" spans="1:12" x14ac:dyDescent="0.25">
      <c r="A7083" s="14">
        <v>78651</v>
      </c>
      <c r="B7083" s="6">
        <f>LoonHeffing2020(Table1[[#This Row],[Belastbaar loon]])</f>
        <v>30608.523000000001</v>
      </c>
      <c r="C7083" s="6">
        <f>AlgemeneHeffingsKorting2020(Table1[[#This Row],[Belastbaar loon]])</f>
        <v>0</v>
      </c>
      <c r="D7083" s="14">
        <f>ArbeidsKorting2020(Table1[[#This Row],[Belastbaar loon]])</f>
        <v>1197.18</v>
      </c>
      <c r="E7083" s="14">
        <f>MAX(Table1[[#This Row],[Loonheffing]]-Table1[[#This Row],[Algemene Heffingskorting]]-Table1[[#This Row],[Arbeidskorting]],0)</f>
        <v>29411.343000000001</v>
      </c>
      <c r="F7083" s="6">
        <f>Table1[[#This Row],[Belastbaar loon]]-Table1[[#This Row],[Belasting]]</f>
        <v>49239.656999999999</v>
      </c>
      <c r="G7083" s="2">
        <f>(Table1[[#This Row],[Belastbaar loon]]-Table1[[#This Row],[Netto loon]])/Table1[[#This Row],[Belastbaar loon]]</f>
        <v>0.37394747682801238</v>
      </c>
      <c r="H7083" s="14">
        <f t="shared" ca="1" si="105"/>
        <v>29405.793000000001</v>
      </c>
      <c r="I7083" s="14">
        <f ca="1">IF(ROW()=2, Table1[[#This Row],[Netto loon]], INDIRECT(ADDRESS(ROW()-1,COLUMN(F:F))))</f>
        <v>49235.206999999995</v>
      </c>
      <c r="J7083" s="6">
        <f ca="1">IF(ROW()=2, 0, Table1[[#This Row],[Belastbaar loon]]-INDIRECT(ADDRESS(ROW()-1,COLUMN(A:A))))</f>
        <v>10</v>
      </c>
      <c r="K7083" s="6">
        <f ca="1">Table1[[#This Row],[Netto loon]]-Table1[[#This Row],[Netto vorige schijf]]</f>
        <v>4.4500000000043656</v>
      </c>
      <c r="L7083" s="2">
        <f ca="1">(Table1[[#This Row],[Bruto tov vorige schijf]]-Table1[[#This Row],[Netto tov vorige schijf]])/MAX(Table1[[#This Row],[Bruto tov vorige schijf]],1)</f>
        <v>0.5549999999995634</v>
      </c>
    </row>
    <row r="7084" spans="1:12" x14ac:dyDescent="0.25">
      <c r="A7084" s="14">
        <v>78661</v>
      </c>
      <c r="B7084" s="6">
        <f>LoonHeffing2020(Table1[[#This Row],[Belastbaar loon]])</f>
        <v>30613.472999999998</v>
      </c>
      <c r="C7084" s="6">
        <f>AlgemeneHeffingsKorting2020(Table1[[#This Row],[Belastbaar loon]])</f>
        <v>0</v>
      </c>
      <c r="D7084" s="14">
        <f>ArbeidsKorting2020(Table1[[#This Row],[Belastbaar loon]])</f>
        <v>1196.5800000000002</v>
      </c>
      <c r="E7084" s="14">
        <f>MAX(Table1[[#This Row],[Loonheffing]]-Table1[[#This Row],[Algemene Heffingskorting]]-Table1[[#This Row],[Arbeidskorting]],0)</f>
        <v>29416.892999999996</v>
      </c>
      <c r="F7084" s="6">
        <f>Table1[[#This Row],[Belastbaar loon]]-Table1[[#This Row],[Belasting]]</f>
        <v>49244.107000000004</v>
      </c>
      <c r="G7084" s="2">
        <f>(Table1[[#This Row],[Belastbaar loon]]-Table1[[#This Row],[Netto loon]])/Table1[[#This Row],[Belastbaar loon]]</f>
        <v>0.37397049363725349</v>
      </c>
      <c r="H7084" s="14">
        <f t="shared" ca="1" si="105"/>
        <v>29411.343000000001</v>
      </c>
      <c r="I7084" s="14">
        <f ca="1">IF(ROW()=2, Table1[[#This Row],[Netto loon]], INDIRECT(ADDRESS(ROW()-1,COLUMN(F:F))))</f>
        <v>49239.656999999999</v>
      </c>
      <c r="J7084" s="6">
        <f ca="1">IF(ROW()=2, 0, Table1[[#This Row],[Belastbaar loon]]-INDIRECT(ADDRESS(ROW()-1,COLUMN(A:A))))</f>
        <v>10</v>
      </c>
      <c r="K7084" s="6">
        <f ca="1">Table1[[#This Row],[Netto loon]]-Table1[[#This Row],[Netto vorige schijf]]</f>
        <v>4.4500000000043656</v>
      </c>
      <c r="L7084" s="2">
        <f ca="1">(Table1[[#This Row],[Bruto tov vorige schijf]]-Table1[[#This Row],[Netto tov vorige schijf]])/MAX(Table1[[#This Row],[Bruto tov vorige schijf]],1)</f>
        <v>0.5549999999995634</v>
      </c>
    </row>
    <row r="7085" spans="1:12" x14ac:dyDescent="0.25">
      <c r="A7085" s="14">
        <v>78671</v>
      </c>
      <c r="B7085" s="6">
        <f>LoonHeffing2020(Table1[[#This Row],[Belastbaar loon]])</f>
        <v>30618.422999999999</v>
      </c>
      <c r="C7085" s="6">
        <f>AlgemeneHeffingsKorting2020(Table1[[#This Row],[Belastbaar loon]])</f>
        <v>0</v>
      </c>
      <c r="D7085" s="14">
        <f>ArbeidsKorting2020(Table1[[#This Row],[Belastbaar loon]])</f>
        <v>1195.98</v>
      </c>
      <c r="E7085" s="14">
        <f>MAX(Table1[[#This Row],[Loonheffing]]-Table1[[#This Row],[Algemene Heffingskorting]]-Table1[[#This Row],[Arbeidskorting]],0)</f>
        <v>29422.442999999999</v>
      </c>
      <c r="F7085" s="6">
        <f>Table1[[#This Row],[Belastbaar loon]]-Table1[[#This Row],[Belasting]]</f>
        <v>49248.557000000001</v>
      </c>
      <c r="G7085" s="2">
        <f>(Table1[[#This Row],[Belastbaar loon]]-Table1[[#This Row],[Netto loon]])/Table1[[#This Row],[Belastbaar loon]]</f>
        <v>0.37399350459508585</v>
      </c>
      <c r="H7085" s="14">
        <f t="shared" ca="1" si="105"/>
        <v>29416.892999999996</v>
      </c>
      <c r="I7085" s="14">
        <f ca="1">IF(ROW()=2, Table1[[#This Row],[Netto loon]], INDIRECT(ADDRESS(ROW()-1,COLUMN(F:F))))</f>
        <v>49244.107000000004</v>
      </c>
      <c r="J7085" s="6">
        <f ca="1">IF(ROW()=2, 0, Table1[[#This Row],[Belastbaar loon]]-INDIRECT(ADDRESS(ROW()-1,COLUMN(A:A))))</f>
        <v>10</v>
      </c>
      <c r="K7085" s="6">
        <f ca="1">Table1[[#This Row],[Netto loon]]-Table1[[#This Row],[Netto vorige schijf]]</f>
        <v>4.4499999999970896</v>
      </c>
      <c r="L7085" s="2">
        <f ca="1">(Table1[[#This Row],[Bruto tov vorige schijf]]-Table1[[#This Row],[Netto tov vorige schijf]])/MAX(Table1[[#This Row],[Bruto tov vorige schijf]],1)</f>
        <v>0.55500000000029104</v>
      </c>
    </row>
    <row r="7086" spans="1:12" x14ac:dyDescent="0.25">
      <c r="A7086" s="14">
        <v>78681</v>
      </c>
      <c r="B7086" s="6">
        <f>LoonHeffing2020(Table1[[#This Row],[Belastbaar loon]])</f>
        <v>30623.373</v>
      </c>
      <c r="C7086" s="6">
        <f>AlgemeneHeffingsKorting2020(Table1[[#This Row],[Belastbaar loon]])</f>
        <v>0</v>
      </c>
      <c r="D7086" s="14">
        <f>ArbeidsKorting2020(Table1[[#This Row],[Belastbaar loon]])</f>
        <v>1195.3800000000001</v>
      </c>
      <c r="E7086" s="14">
        <f>MAX(Table1[[#This Row],[Loonheffing]]-Table1[[#This Row],[Algemene Heffingskorting]]-Table1[[#This Row],[Arbeidskorting]],0)</f>
        <v>29427.992999999999</v>
      </c>
      <c r="F7086" s="6">
        <f>Table1[[#This Row],[Belastbaar loon]]-Table1[[#This Row],[Belasting]]</f>
        <v>49253.006999999998</v>
      </c>
      <c r="G7086" s="2">
        <f>(Table1[[#This Row],[Belastbaar loon]]-Table1[[#This Row],[Netto loon]])/Table1[[#This Row],[Belastbaar loon]]</f>
        <v>0.37401650970374045</v>
      </c>
      <c r="H7086" s="14">
        <f t="shared" ca="1" si="105"/>
        <v>29422.442999999999</v>
      </c>
      <c r="I7086" s="14">
        <f ca="1">IF(ROW()=2, Table1[[#This Row],[Netto loon]], INDIRECT(ADDRESS(ROW()-1,COLUMN(F:F))))</f>
        <v>49248.557000000001</v>
      </c>
      <c r="J7086" s="6">
        <f ca="1">IF(ROW()=2, 0, Table1[[#This Row],[Belastbaar loon]]-INDIRECT(ADDRESS(ROW()-1,COLUMN(A:A))))</f>
        <v>10</v>
      </c>
      <c r="K7086" s="6">
        <f ca="1">Table1[[#This Row],[Netto loon]]-Table1[[#This Row],[Netto vorige schijf]]</f>
        <v>4.4499999999970896</v>
      </c>
      <c r="L7086" s="2">
        <f ca="1">(Table1[[#This Row],[Bruto tov vorige schijf]]-Table1[[#This Row],[Netto tov vorige schijf]])/MAX(Table1[[#This Row],[Bruto tov vorige schijf]],1)</f>
        <v>0.55500000000029104</v>
      </c>
    </row>
    <row r="7087" spans="1:12" x14ac:dyDescent="0.25">
      <c r="A7087" s="14">
        <v>78691</v>
      </c>
      <c r="B7087" s="6">
        <f>LoonHeffing2020(Table1[[#This Row],[Belastbaar loon]])</f>
        <v>30628.323</v>
      </c>
      <c r="C7087" s="6">
        <f>AlgemeneHeffingsKorting2020(Table1[[#This Row],[Belastbaar loon]])</f>
        <v>0</v>
      </c>
      <c r="D7087" s="14">
        <f>ArbeidsKorting2020(Table1[[#This Row],[Belastbaar loon]])</f>
        <v>1194.7800000000002</v>
      </c>
      <c r="E7087" s="14">
        <f>MAX(Table1[[#This Row],[Loonheffing]]-Table1[[#This Row],[Algemene Heffingskorting]]-Table1[[#This Row],[Arbeidskorting]],0)</f>
        <v>29433.543000000001</v>
      </c>
      <c r="F7087" s="6">
        <f>Table1[[#This Row],[Belastbaar loon]]-Table1[[#This Row],[Belasting]]</f>
        <v>49257.456999999995</v>
      </c>
      <c r="G7087" s="2">
        <f>(Table1[[#This Row],[Belastbaar loon]]-Table1[[#This Row],[Netto loon]])/Table1[[#This Row],[Belastbaar loon]]</f>
        <v>0.37403950896544719</v>
      </c>
      <c r="H7087" s="14">
        <f t="shared" ca="1" si="105"/>
        <v>29427.992999999999</v>
      </c>
      <c r="I7087" s="14">
        <f ca="1">IF(ROW()=2, Table1[[#This Row],[Netto loon]], INDIRECT(ADDRESS(ROW()-1,COLUMN(F:F))))</f>
        <v>49253.006999999998</v>
      </c>
      <c r="J7087" s="6">
        <f ca="1">IF(ROW()=2, 0, Table1[[#This Row],[Belastbaar loon]]-INDIRECT(ADDRESS(ROW()-1,COLUMN(A:A))))</f>
        <v>10</v>
      </c>
      <c r="K7087" s="6">
        <f ca="1">Table1[[#This Row],[Netto loon]]-Table1[[#This Row],[Netto vorige schijf]]</f>
        <v>4.4499999999970896</v>
      </c>
      <c r="L7087" s="2">
        <f ca="1">(Table1[[#This Row],[Bruto tov vorige schijf]]-Table1[[#This Row],[Netto tov vorige schijf]])/MAX(Table1[[#This Row],[Bruto tov vorige schijf]],1)</f>
        <v>0.55500000000029104</v>
      </c>
    </row>
    <row r="7088" spans="1:12" x14ac:dyDescent="0.25">
      <c r="A7088" s="14">
        <v>78701</v>
      </c>
      <c r="B7088" s="6">
        <f>LoonHeffing2020(Table1[[#This Row],[Belastbaar loon]])</f>
        <v>30633.273000000001</v>
      </c>
      <c r="C7088" s="6">
        <f>AlgemeneHeffingsKorting2020(Table1[[#This Row],[Belastbaar loon]])</f>
        <v>0</v>
      </c>
      <c r="D7088" s="14">
        <f>ArbeidsKorting2020(Table1[[#This Row],[Belastbaar loon]])</f>
        <v>1194.18</v>
      </c>
      <c r="E7088" s="14">
        <f>MAX(Table1[[#This Row],[Loonheffing]]-Table1[[#This Row],[Algemene Heffingskorting]]-Table1[[#This Row],[Arbeidskorting]],0)</f>
        <v>29439.093000000001</v>
      </c>
      <c r="F7088" s="6">
        <f>Table1[[#This Row],[Belastbaar loon]]-Table1[[#This Row],[Belasting]]</f>
        <v>49261.906999999999</v>
      </c>
      <c r="G7088" s="2">
        <f>(Table1[[#This Row],[Belastbaar loon]]-Table1[[#This Row],[Netto loon]])/Table1[[#This Row],[Belastbaar loon]]</f>
        <v>0.37406250238243477</v>
      </c>
      <c r="H7088" s="14">
        <f t="shared" ca="1" si="105"/>
        <v>29433.543000000001</v>
      </c>
      <c r="I7088" s="14">
        <f ca="1">IF(ROW()=2, Table1[[#This Row],[Netto loon]], INDIRECT(ADDRESS(ROW()-1,COLUMN(F:F))))</f>
        <v>49257.456999999995</v>
      </c>
      <c r="J7088" s="6">
        <f ca="1">IF(ROW()=2, 0, Table1[[#This Row],[Belastbaar loon]]-INDIRECT(ADDRESS(ROW()-1,COLUMN(A:A))))</f>
        <v>10</v>
      </c>
      <c r="K7088" s="6">
        <f ca="1">Table1[[#This Row],[Netto loon]]-Table1[[#This Row],[Netto vorige schijf]]</f>
        <v>4.4500000000043656</v>
      </c>
      <c r="L7088" s="2">
        <f ca="1">(Table1[[#This Row],[Bruto tov vorige schijf]]-Table1[[#This Row],[Netto tov vorige schijf]])/MAX(Table1[[#This Row],[Bruto tov vorige schijf]],1)</f>
        <v>0.5549999999995634</v>
      </c>
    </row>
    <row r="7089" spans="1:12" x14ac:dyDescent="0.25">
      <c r="A7089" s="14">
        <v>78711</v>
      </c>
      <c r="B7089" s="6">
        <f>LoonHeffing2020(Table1[[#This Row],[Belastbaar loon]])</f>
        <v>30638.222999999998</v>
      </c>
      <c r="C7089" s="6">
        <f>AlgemeneHeffingsKorting2020(Table1[[#This Row],[Belastbaar loon]])</f>
        <v>0</v>
      </c>
      <c r="D7089" s="14">
        <f>ArbeidsKorting2020(Table1[[#This Row],[Belastbaar loon]])</f>
        <v>1193.5800000000002</v>
      </c>
      <c r="E7089" s="14">
        <f>MAX(Table1[[#This Row],[Loonheffing]]-Table1[[#This Row],[Algemene Heffingskorting]]-Table1[[#This Row],[Arbeidskorting]],0)</f>
        <v>29444.642999999996</v>
      </c>
      <c r="F7089" s="6">
        <f>Table1[[#This Row],[Belastbaar loon]]-Table1[[#This Row],[Belasting]]</f>
        <v>49266.357000000004</v>
      </c>
      <c r="G7089" s="2">
        <f>(Table1[[#This Row],[Belastbaar loon]]-Table1[[#This Row],[Netto loon]])/Table1[[#This Row],[Belastbaar loon]]</f>
        <v>0.37408548995693103</v>
      </c>
      <c r="H7089" s="14">
        <f t="shared" ca="1" si="105"/>
        <v>29439.093000000001</v>
      </c>
      <c r="I7089" s="14">
        <f ca="1">IF(ROW()=2, Table1[[#This Row],[Netto loon]], INDIRECT(ADDRESS(ROW()-1,COLUMN(F:F))))</f>
        <v>49261.906999999999</v>
      </c>
      <c r="J7089" s="6">
        <f ca="1">IF(ROW()=2, 0, Table1[[#This Row],[Belastbaar loon]]-INDIRECT(ADDRESS(ROW()-1,COLUMN(A:A))))</f>
        <v>10</v>
      </c>
      <c r="K7089" s="6">
        <f ca="1">Table1[[#This Row],[Netto loon]]-Table1[[#This Row],[Netto vorige schijf]]</f>
        <v>4.4500000000043656</v>
      </c>
      <c r="L7089" s="2">
        <f ca="1">(Table1[[#This Row],[Bruto tov vorige schijf]]-Table1[[#This Row],[Netto tov vorige schijf]])/MAX(Table1[[#This Row],[Bruto tov vorige schijf]],1)</f>
        <v>0.5549999999995634</v>
      </c>
    </row>
    <row r="7090" spans="1:12" x14ac:dyDescent="0.25">
      <c r="A7090" s="14">
        <v>78721</v>
      </c>
      <c r="B7090" s="6">
        <f>LoonHeffing2020(Table1[[#This Row],[Belastbaar loon]])</f>
        <v>30643.172999999999</v>
      </c>
      <c r="C7090" s="6">
        <f>AlgemeneHeffingsKorting2020(Table1[[#This Row],[Belastbaar loon]])</f>
        <v>0</v>
      </c>
      <c r="D7090" s="14">
        <f>ArbeidsKorting2020(Table1[[#This Row],[Belastbaar loon]])</f>
        <v>1192.98</v>
      </c>
      <c r="E7090" s="14">
        <f>MAX(Table1[[#This Row],[Loonheffing]]-Table1[[#This Row],[Algemene Heffingskorting]]-Table1[[#This Row],[Arbeidskorting]],0)</f>
        <v>29450.192999999999</v>
      </c>
      <c r="F7090" s="6">
        <f>Table1[[#This Row],[Belastbaar loon]]-Table1[[#This Row],[Belasting]]</f>
        <v>49270.807000000001</v>
      </c>
      <c r="G7090" s="2">
        <f>(Table1[[#This Row],[Belastbaar loon]]-Table1[[#This Row],[Netto loon]])/Table1[[#This Row],[Belastbaar loon]]</f>
        <v>0.37410847169116246</v>
      </c>
      <c r="H7090" s="14">
        <f t="shared" ca="1" si="105"/>
        <v>29444.642999999996</v>
      </c>
      <c r="I7090" s="14">
        <f ca="1">IF(ROW()=2, Table1[[#This Row],[Netto loon]], INDIRECT(ADDRESS(ROW()-1,COLUMN(F:F))))</f>
        <v>49266.357000000004</v>
      </c>
      <c r="J7090" s="6">
        <f ca="1">IF(ROW()=2, 0, Table1[[#This Row],[Belastbaar loon]]-INDIRECT(ADDRESS(ROW()-1,COLUMN(A:A))))</f>
        <v>10</v>
      </c>
      <c r="K7090" s="6">
        <f ca="1">Table1[[#This Row],[Netto loon]]-Table1[[#This Row],[Netto vorige schijf]]</f>
        <v>4.4499999999970896</v>
      </c>
      <c r="L7090" s="2">
        <f ca="1">(Table1[[#This Row],[Bruto tov vorige schijf]]-Table1[[#This Row],[Netto tov vorige schijf]])/MAX(Table1[[#This Row],[Bruto tov vorige schijf]],1)</f>
        <v>0.55500000000029104</v>
      </c>
    </row>
    <row r="7091" spans="1:12" x14ac:dyDescent="0.25">
      <c r="A7091" s="14">
        <v>78731</v>
      </c>
      <c r="B7091" s="6">
        <f>LoonHeffing2020(Table1[[#This Row],[Belastbaar loon]])</f>
        <v>30648.123</v>
      </c>
      <c r="C7091" s="6">
        <f>AlgemeneHeffingsKorting2020(Table1[[#This Row],[Belastbaar loon]])</f>
        <v>0</v>
      </c>
      <c r="D7091" s="14">
        <f>ArbeidsKorting2020(Table1[[#This Row],[Belastbaar loon]])</f>
        <v>1192.3800000000001</v>
      </c>
      <c r="E7091" s="14">
        <f>MAX(Table1[[#This Row],[Loonheffing]]-Table1[[#This Row],[Algemene Heffingskorting]]-Table1[[#This Row],[Arbeidskorting]],0)</f>
        <v>29455.742999999999</v>
      </c>
      <c r="F7091" s="6">
        <f>Table1[[#This Row],[Belastbaar loon]]-Table1[[#This Row],[Belasting]]</f>
        <v>49275.256999999998</v>
      </c>
      <c r="G7091" s="2">
        <f>(Table1[[#This Row],[Belastbaar loon]]-Table1[[#This Row],[Netto loon]])/Table1[[#This Row],[Belastbaar loon]]</f>
        <v>0.37413144758735445</v>
      </c>
      <c r="H7091" s="14">
        <f t="shared" ca="1" si="105"/>
        <v>29450.192999999999</v>
      </c>
      <c r="I7091" s="14">
        <f ca="1">IF(ROW()=2, Table1[[#This Row],[Netto loon]], INDIRECT(ADDRESS(ROW()-1,COLUMN(F:F))))</f>
        <v>49270.807000000001</v>
      </c>
      <c r="J7091" s="6">
        <f ca="1">IF(ROW()=2, 0, Table1[[#This Row],[Belastbaar loon]]-INDIRECT(ADDRESS(ROW()-1,COLUMN(A:A))))</f>
        <v>10</v>
      </c>
      <c r="K7091" s="6">
        <f ca="1">Table1[[#This Row],[Netto loon]]-Table1[[#This Row],[Netto vorige schijf]]</f>
        <v>4.4499999999970896</v>
      </c>
      <c r="L7091" s="2">
        <f ca="1">(Table1[[#This Row],[Bruto tov vorige schijf]]-Table1[[#This Row],[Netto tov vorige schijf]])/MAX(Table1[[#This Row],[Bruto tov vorige schijf]],1)</f>
        <v>0.55500000000029104</v>
      </c>
    </row>
    <row r="7092" spans="1:12" x14ac:dyDescent="0.25">
      <c r="A7092" s="14">
        <v>78741</v>
      </c>
      <c r="B7092" s="6">
        <f>LoonHeffing2020(Table1[[#This Row],[Belastbaar loon]])</f>
        <v>30653.073</v>
      </c>
      <c r="C7092" s="6">
        <f>AlgemeneHeffingsKorting2020(Table1[[#This Row],[Belastbaar loon]])</f>
        <v>0</v>
      </c>
      <c r="D7092" s="14">
        <f>ArbeidsKorting2020(Table1[[#This Row],[Belastbaar loon]])</f>
        <v>1191.7800000000002</v>
      </c>
      <c r="E7092" s="14">
        <f>MAX(Table1[[#This Row],[Loonheffing]]-Table1[[#This Row],[Algemene Heffingskorting]]-Table1[[#This Row],[Arbeidskorting]],0)</f>
        <v>29461.293000000001</v>
      </c>
      <c r="F7092" s="6">
        <f>Table1[[#This Row],[Belastbaar loon]]-Table1[[#This Row],[Belasting]]</f>
        <v>49279.706999999995</v>
      </c>
      <c r="G7092" s="2">
        <f>(Table1[[#This Row],[Belastbaar loon]]-Table1[[#This Row],[Netto loon]])/Table1[[#This Row],[Belastbaar loon]]</f>
        <v>0.37415441764773122</v>
      </c>
      <c r="H7092" s="14">
        <f t="shared" ca="1" si="105"/>
        <v>29455.742999999999</v>
      </c>
      <c r="I7092" s="14">
        <f ca="1">IF(ROW()=2, Table1[[#This Row],[Netto loon]], INDIRECT(ADDRESS(ROW()-1,COLUMN(F:F))))</f>
        <v>49275.256999999998</v>
      </c>
      <c r="J7092" s="6">
        <f ca="1">IF(ROW()=2, 0, Table1[[#This Row],[Belastbaar loon]]-INDIRECT(ADDRESS(ROW()-1,COLUMN(A:A))))</f>
        <v>10</v>
      </c>
      <c r="K7092" s="6">
        <f ca="1">Table1[[#This Row],[Netto loon]]-Table1[[#This Row],[Netto vorige schijf]]</f>
        <v>4.4499999999970896</v>
      </c>
      <c r="L7092" s="2">
        <f ca="1">(Table1[[#This Row],[Bruto tov vorige schijf]]-Table1[[#This Row],[Netto tov vorige schijf]])/MAX(Table1[[#This Row],[Bruto tov vorige schijf]],1)</f>
        <v>0.55500000000029104</v>
      </c>
    </row>
    <row r="7093" spans="1:12" x14ac:dyDescent="0.25">
      <c r="A7093" s="14">
        <v>78751</v>
      </c>
      <c r="B7093" s="6">
        <f>LoonHeffing2020(Table1[[#This Row],[Belastbaar loon]])</f>
        <v>30658.023000000001</v>
      </c>
      <c r="C7093" s="6">
        <f>AlgemeneHeffingsKorting2020(Table1[[#This Row],[Belastbaar loon]])</f>
        <v>0</v>
      </c>
      <c r="D7093" s="14">
        <f>ArbeidsKorting2020(Table1[[#This Row],[Belastbaar loon]])</f>
        <v>1191.18</v>
      </c>
      <c r="E7093" s="14">
        <f>MAX(Table1[[#This Row],[Loonheffing]]-Table1[[#This Row],[Algemene Heffingskorting]]-Table1[[#This Row],[Arbeidskorting]],0)</f>
        <v>29466.843000000001</v>
      </c>
      <c r="F7093" s="6">
        <f>Table1[[#This Row],[Belastbaar loon]]-Table1[[#This Row],[Belasting]]</f>
        <v>49284.156999999999</v>
      </c>
      <c r="G7093" s="2">
        <f>(Table1[[#This Row],[Belastbaar loon]]-Table1[[#This Row],[Netto loon]])/Table1[[#This Row],[Belastbaar loon]]</f>
        <v>0.37417738187451588</v>
      </c>
      <c r="H7093" s="14">
        <f t="shared" ca="1" si="105"/>
        <v>29461.293000000001</v>
      </c>
      <c r="I7093" s="14">
        <f ca="1">IF(ROW()=2, Table1[[#This Row],[Netto loon]], INDIRECT(ADDRESS(ROW()-1,COLUMN(F:F))))</f>
        <v>49279.706999999995</v>
      </c>
      <c r="J7093" s="6">
        <f ca="1">IF(ROW()=2, 0, Table1[[#This Row],[Belastbaar loon]]-INDIRECT(ADDRESS(ROW()-1,COLUMN(A:A))))</f>
        <v>10</v>
      </c>
      <c r="K7093" s="6">
        <f ca="1">Table1[[#This Row],[Netto loon]]-Table1[[#This Row],[Netto vorige schijf]]</f>
        <v>4.4500000000043656</v>
      </c>
      <c r="L7093" s="2">
        <f ca="1">(Table1[[#This Row],[Bruto tov vorige schijf]]-Table1[[#This Row],[Netto tov vorige schijf]])/MAX(Table1[[#This Row],[Bruto tov vorige schijf]],1)</f>
        <v>0.5549999999995634</v>
      </c>
    </row>
    <row r="7094" spans="1:12" x14ac:dyDescent="0.25">
      <c r="A7094" s="14">
        <v>78761</v>
      </c>
      <c r="B7094" s="6">
        <f>LoonHeffing2020(Table1[[#This Row],[Belastbaar loon]])</f>
        <v>30662.972999999998</v>
      </c>
      <c r="C7094" s="6">
        <f>AlgemeneHeffingsKorting2020(Table1[[#This Row],[Belastbaar loon]])</f>
        <v>0</v>
      </c>
      <c r="D7094" s="14">
        <f>ArbeidsKorting2020(Table1[[#This Row],[Belastbaar loon]])</f>
        <v>1190.5800000000002</v>
      </c>
      <c r="E7094" s="14">
        <f>MAX(Table1[[#This Row],[Loonheffing]]-Table1[[#This Row],[Algemene Heffingskorting]]-Table1[[#This Row],[Arbeidskorting]],0)</f>
        <v>29472.392999999996</v>
      </c>
      <c r="F7094" s="6">
        <f>Table1[[#This Row],[Belastbaar loon]]-Table1[[#This Row],[Belasting]]</f>
        <v>49288.607000000004</v>
      </c>
      <c r="G7094" s="2">
        <f>(Table1[[#This Row],[Belastbaar loon]]-Table1[[#This Row],[Netto loon]])/Table1[[#This Row],[Belastbaar loon]]</f>
        <v>0.37420034026993049</v>
      </c>
      <c r="H7094" s="14">
        <f t="shared" ca="1" si="105"/>
        <v>29466.843000000001</v>
      </c>
      <c r="I7094" s="14">
        <f ca="1">IF(ROW()=2, Table1[[#This Row],[Netto loon]], INDIRECT(ADDRESS(ROW()-1,COLUMN(F:F))))</f>
        <v>49284.156999999999</v>
      </c>
      <c r="J7094" s="6">
        <f ca="1">IF(ROW()=2, 0, Table1[[#This Row],[Belastbaar loon]]-INDIRECT(ADDRESS(ROW()-1,COLUMN(A:A))))</f>
        <v>10</v>
      </c>
      <c r="K7094" s="6">
        <f ca="1">Table1[[#This Row],[Netto loon]]-Table1[[#This Row],[Netto vorige schijf]]</f>
        <v>4.4500000000043656</v>
      </c>
      <c r="L7094" s="2">
        <f ca="1">(Table1[[#This Row],[Bruto tov vorige schijf]]-Table1[[#This Row],[Netto tov vorige schijf]])/MAX(Table1[[#This Row],[Bruto tov vorige schijf]],1)</f>
        <v>0.5549999999995634</v>
      </c>
    </row>
    <row r="7095" spans="1:12" x14ac:dyDescent="0.25">
      <c r="A7095" s="14">
        <v>78771</v>
      </c>
      <c r="B7095" s="6">
        <f>LoonHeffing2020(Table1[[#This Row],[Belastbaar loon]])</f>
        <v>30667.922999999999</v>
      </c>
      <c r="C7095" s="6">
        <f>AlgemeneHeffingsKorting2020(Table1[[#This Row],[Belastbaar loon]])</f>
        <v>0</v>
      </c>
      <c r="D7095" s="14">
        <f>ArbeidsKorting2020(Table1[[#This Row],[Belastbaar loon]])</f>
        <v>1189.98</v>
      </c>
      <c r="E7095" s="14">
        <f>MAX(Table1[[#This Row],[Loonheffing]]-Table1[[#This Row],[Algemene Heffingskorting]]-Table1[[#This Row],[Arbeidskorting]],0)</f>
        <v>29477.942999999999</v>
      </c>
      <c r="F7095" s="6">
        <f>Table1[[#This Row],[Belastbaar loon]]-Table1[[#This Row],[Belasting]]</f>
        <v>49293.057000000001</v>
      </c>
      <c r="G7095" s="2">
        <f>(Table1[[#This Row],[Belastbaar loon]]-Table1[[#This Row],[Netto loon]])/Table1[[#This Row],[Belastbaar loon]]</f>
        <v>0.37422329283619604</v>
      </c>
      <c r="H7095" s="14">
        <f t="shared" ca="1" si="105"/>
        <v>29472.392999999996</v>
      </c>
      <c r="I7095" s="14">
        <f ca="1">IF(ROW()=2, Table1[[#This Row],[Netto loon]], INDIRECT(ADDRESS(ROW()-1,COLUMN(F:F))))</f>
        <v>49288.607000000004</v>
      </c>
      <c r="J7095" s="6">
        <f ca="1">IF(ROW()=2, 0, Table1[[#This Row],[Belastbaar loon]]-INDIRECT(ADDRESS(ROW()-1,COLUMN(A:A))))</f>
        <v>10</v>
      </c>
      <c r="K7095" s="6">
        <f ca="1">Table1[[#This Row],[Netto loon]]-Table1[[#This Row],[Netto vorige schijf]]</f>
        <v>4.4499999999970896</v>
      </c>
      <c r="L7095" s="2">
        <f ca="1">(Table1[[#This Row],[Bruto tov vorige schijf]]-Table1[[#This Row],[Netto tov vorige schijf]])/MAX(Table1[[#This Row],[Bruto tov vorige schijf]],1)</f>
        <v>0.55500000000029104</v>
      </c>
    </row>
    <row r="7096" spans="1:12" x14ac:dyDescent="0.25">
      <c r="A7096" s="14">
        <v>78781</v>
      </c>
      <c r="B7096" s="6">
        <f>LoonHeffing2020(Table1[[#This Row],[Belastbaar loon]])</f>
        <v>30672.873</v>
      </c>
      <c r="C7096" s="6">
        <f>AlgemeneHeffingsKorting2020(Table1[[#This Row],[Belastbaar loon]])</f>
        <v>0</v>
      </c>
      <c r="D7096" s="14">
        <f>ArbeidsKorting2020(Table1[[#This Row],[Belastbaar loon]])</f>
        <v>1189.3800000000001</v>
      </c>
      <c r="E7096" s="14">
        <f>MAX(Table1[[#This Row],[Loonheffing]]-Table1[[#This Row],[Algemene Heffingskorting]]-Table1[[#This Row],[Arbeidskorting]],0)</f>
        <v>29483.492999999999</v>
      </c>
      <c r="F7096" s="6">
        <f>Table1[[#This Row],[Belastbaar loon]]-Table1[[#This Row],[Belasting]]</f>
        <v>49297.506999999998</v>
      </c>
      <c r="G7096" s="2">
        <f>(Table1[[#This Row],[Belastbaar loon]]-Table1[[#This Row],[Netto loon]])/Table1[[#This Row],[Belastbaar loon]]</f>
        <v>0.37424623957553221</v>
      </c>
      <c r="H7096" s="14">
        <f t="shared" ca="1" si="105"/>
        <v>29477.942999999999</v>
      </c>
      <c r="I7096" s="14">
        <f ca="1">IF(ROW()=2, Table1[[#This Row],[Netto loon]], INDIRECT(ADDRESS(ROW()-1,COLUMN(F:F))))</f>
        <v>49293.057000000001</v>
      </c>
      <c r="J7096" s="6">
        <f ca="1">IF(ROW()=2, 0, Table1[[#This Row],[Belastbaar loon]]-INDIRECT(ADDRESS(ROW()-1,COLUMN(A:A))))</f>
        <v>10</v>
      </c>
      <c r="K7096" s="6">
        <f ca="1">Table1[[#This Row],[Netto loon]]-Table1[[#This Row],[Netto vorige schijf]]</f>
        <v>4.4499999999970896</v>
      </c>
      <c r="L7096" s="2">
        <f ca="1">(Table1[[#This Row],[Bruto tov vorige schijf]]-Table1[[#This Row],[Netto tov vorige schijf]])/MAX(Table1[[#This Row],[Bruto tov vorige schijf]],1)</f>
        <v>0.55500000000029104</v>
      </c>
    </row>
    <row r="7097" spans="1:12" x14ac:dyDescent="0.25">
      <c r="A7097" s="14">
        <v>78791</v>
      </c>
      <c r="B7097" s="6">
        <f>LoonHeffing2020(Table1[[#This Row],[Belastbaar loon]])</f>
        <v>30677.823</v>
      </c>
      <c r="C7097" s="6">
        <f>AlgemeneHeffingsKorting2020(Table1[[#This Row],[Belastbaar loon]])</f>
        <v>0</v>
      </c>
      <c r="D7097" s="14">
        <f>ArbeidsKorting2020(Table1[[#This Row],[Belastbaar loon]])</f>
        <v>1188.7800000000002</v>
      </c>
      <c r="E7097" s="14">
        <f>MAX(Table1[[#This Row],[Loonheffing]]-Table1[[#This Row],[Algemene Heffingskorting]]-Table1[[#This Row],[Arbeidskorting]],0)</f>
        <v>29489.043000000001</v>
      </c>
      <c r="F7097" s="6">
        <f>Table1[[#This Row],[Belastbaar loon]]-Table1[[#This Row],[Belasting]]</f>
        <v>49301.956999999995</v>
      </c>
      <c r="G7097" s="2">
        <f>(Table1[[#This Row],[Belastbaar loon]]-Table1[[#This Row],[Netto loon]])/Table1[[#This Row],[Belastbaar loon]]</f>
        <v>0.37426918049015756</v>
      </c>
      <c r="H7097" s="14">
        <f t="shared" ca="1" si="105"/>
        <v>29483.492999999999</v>
      </c>
      <c r="I7097" s="14">
        <f ca="1">IF(ROW()=2, Table1[[#This Row],[Netto loon]], INDIRECT(ADDRESS(ROW()-1,COLUMN(F:F))))</f>
        <v>49297.506999999998</v>
      </c>
      <c r="J7097" s="6">
        <f ca="1">IF(ROW()=2, 0, Table1[[#This Row],[Belastbaar loon]]-INDIRECT(ADDRESS(ROW()-1,COLUMN(A:A))))</f>
        <v>10</v>
      </c>
      <c r="K7097" s="6">
        <f ca="1">Table1[[#This Row],[Netto loon]]-Table1[[#This Row],[Netto vorige schijf]]</f>
        <v>4.4499999999970896</v>
      </c>
      <c r="L7097" s="2">
        <f ca="1">(Table1[[#This Row],[Bruto tov vorige schijf]]-Table1[[#This Row],[Netto tov vorige schijf]])/MAX(Table1[[#This Row],[Bruto tov vorige schijf]],1)</f>
        <v>0.55500000000029104</v>
      </c>
    </row>
    <row r="7098" spans="1:12" x14ac:dyDescent="0.25">
      <c r="A7098" s="14">
        <v>78801</v>
      </c>
      <c r="B7098" s="6">
        <f>LoonHeffing2020(Table1[[#This Row],[Belastbaar loon]])</f>
        <v>30682.773000000001</v>
      </c>
      <c r="C7098" s="6">
        <f>AlgemeneHeffingsKorting2020(Table1[[#This Row],[Belastbaar loon]])</f>
        <v>0</v>
      </c>
      <c r="D7098" s="14">
        <f>ArbeidsKorting2020(Table1[[#This Row],[Belastbaar loon]])</f>
        <v>1188.18</v>
      </c>
      <c r="E7098" s="14">
        <f>MAX(Table1[[#This Row],[Loonheffing]]-Table1[[#This Row],[Algemene Heffingskorting]]-Table1[[#This Row],[Arbeidskorting]],0)</f>
        <v>29494.593000000001</v>
      </c>
      <c r="F7098" s="6">
        <f>Table1[[#This Row],[Belastbaar loon]]-Table1[[#This Row],[Belasting]]</f>
        <v>49306.406999999999</v>
      </c>
      <c r="G7098" s="2">
        <f>(Table1[[#This Row],[Belastbaar loon]]-Table1[[#This Row],[Netto loon]])/Table1[[#This Row],[Belastbaar loon]]</f>
        <v>0.37429211558228959</v>
      </c>
      <c r="H7098" s="14">
        <f t="shared" ca="1" si="105"/>
        <v>29489.043000000001</v>
      </c>
      <c r="I7098" s="14">
        <f ca="1">IF(ROW()=2, Table1[[#This Row],[Netto loon]], INDIRECT(ADDRESS(ROW()-1,COLUMN(F:F))))</f>
        <v>49301.956999999995</v>
      </c>
      <c r="J7098" s="6">
        <f ca="1">IF(ROW()=2, 0, Table1[[#This Row],[Belastbaar loon]]-INDIRECT(ADDRESS(ROW()-1,COLUMN(A:A))))</f>
        <v>10</v>
      </c>
      <c r="K7098" s="6">
        <f ca="1">Table1[[#This Row],[Netto loon]]-Table1[[#This Row],[Netto vorige schijf]]</f>
        <v>4.4500000000043656</v>
      </c>
      <c r="L7098" s="2">
        <f ca="1">(Table1[[#This Row],[Bruto tov vorige schijf]]-Table1[[#This Row],[Netto tov vorige schijf]])/MAX(Table1[[#This Row],[Bruto tov vorige schijf]],1)</f>
        <v>0.5549999999995634</v>
      </c>
    </row>
    <row r="7099" spans="1:12" x14ac:dyDescent="0.25">
      <c r="A7099" s="14">
        <v>78811</v>
      </c>
      <c r="B7099" s="6">
        <f>LoonHeffing2020(Table1[[#This Row],[Belastbaar loon]])</f>
        <v>30687.722999999998</v>
      </c>
      <c r="C7099" s="6">
        <f>AlgemeneHeffingsKorting2020(Table1[[#This Row],[Belastbaar loon]])</f>
        <v>0</v>
      </c>
      <c r="D7099" s="14">
        <f>ArbeidsKorting2020(Table1[[#This Row],[Belastbaar loon]])</f>
        <v>1187.5800000000002</v>
      </c>
      <c r="E7099" s="14">
        <f>MAX(Table1[[#This Row],[Loonheffing]]-Table1[[#This Row],[Algemene Heffingskorting]]-Table1[[#This Row],[Arbeidskorting]],0)</f>
        <v>29500.142999999996</v>
      </c>
      <c r="F7099" s="6">
        <f>Table1[[#This Row],[Belastbaar loon]]-Table1[[#This Row],[Belasting]]</f>
        <v>49310.857000000004</v>
      </c>
      <c r="G7099" s="2">
        <f>(Table1[[#This Row],[Belastbaar loon]]-Table1[[#This Row],[Netto loon]])/Table1[[#This Row],[Belastbaar loon]]</f>
        <v>0.37431504485414469</v>
      </c>
      <c r="H7099" s="14">
        <f t="shared" ca="1" si="105"/>
        <v>29494.593000000001</v>
      </c>
      <c r="I7099" s="14">
        <f ca="1">IF(ROW()=2, Table1[[#This Row],[Netto loon]], INDIRECT(ADDRESS(ROW()-1,COLUMN(F:F))))</f>
        <v>49306.406999999999</v>
      </c>
      <c r="J7099" s="6">
        <f ca="1">IF(ROW()=2, 0, Table1[[#This Row],[Belastbaar loon]]-INDIRECT(ADDRESS(ROW()-1,COLUMN(A:A))))</f>
        <v>10</v>
      </c>
      <c r="K7099" s="6">
        <f ca="1">Table1[[#This Row],[Netto loon]]-Table1[[#This Row],[Netto vorige schijf]]</f>
        <v>4.4500000000043656</v>
      </c>
      <c r="L7099" s="2">
        <f ca="1">(Table1[[#This Row],[Bruto tov vorige schijf]]-Table1[[#This Row],[Netto tov vorige schijf]])/MAX(Table1[[#This Row],[Bruto tov vorige schijf]],1)</f>
        <v>0.5549999999995634</v>
      </c>
    </row>
    <row r="7100" spans="1:12" x14ac:dyDescent="0.25">
      <c r="A7100" s="14">
        <v>78821</v>
      </c>
      <c r="B7100" s="6">
        <f>LoonHeffing2020(Table1[[#This Row],[Belastbaar loon]])</f>
        <v>30692.672999999999</v>
      </c>
      <c r="C7100" s="6">
        <f>AlgemeneHeffingsKorting2020(Table1[[#This Row],[Belastbaar loon]])</f>
        <v>0</v>
      </c>
      <c r="D7100" s="14">
        <f>ArbeidsKorting2020(Table1[[#This Row],[Belastbaar loon]])</f>
        <v>1186.98</v>
      </c>
      <c r="E7100" s="14">
        <f>MAX(Table1[[#This Row],[Loonheffing]]-Table1[[#This Row],[Algemene Heffingskorting]]-Table1[[#This Row],[Arbeidskorting]],0)</f>
        <v>29505.692999999999</v>
      </c>
      <c r="F7100" s="6">
        <f>Table1[[#This Row],[Belastbaar loon]]-Table1[[#This Row],[Belasting]]</f>
        <v>49315.307000000001</v>
      </c>
      <c r="G7100" s="2">
        <f>(Table1[[#This Row],[Belastbaar loon]]-Table1[[#This Row],[Netto loon]])/Table1[[#This Row],[Belastbaar loon]]</f>
        <v>0.37433796830793825</v>
      </c>
      <c r="H7100" s="14">
        <f t="shared" ca="1" si="105"/>
        <v>29500.142999999996</v>
      </c>
      <c r="I7100" s="14">
        <f ca="1">IF(ROW()=2, Table1[[#This Row],[Netto loon]], INDIRECT(ADDRESS(ROW()-1,COLUMN(F:F))))</f>
        <v>49310.857000000004</v>
      </c>
      <c r="J7100" s="6">
        <f ca="1">IF(ROW()=2, 0, Table1[[#This Row],[Belastbaar loon]]-INDIRECT(ADDRESS(ROW()-1,COLUMN(A:A))))</f>
        <v>10</v>
      </c>
      <c r="K7100" s="6">
        <f ca="1">Table1[[#This Row],[Netto loon]]-Table1[[#This Row],[Netto vorige schijf]]</f>
        <v>4.4499999999970896</v>
      </c>
      <c r="L7100" s="2">
        <f ca="1">(Table1[[#This Row],[Bruto tov vorige schijf]]-Table1[[#This Row],[Netto tov vorige schijf]])/MAX(Table1[[#This Row],[Bruto tov vorige schijf]],1)</f>
        <v>0.55500000000029104</v>
      </c>
    </row>
    <row r="7101" spans="1:12" x14ac:dyDescent="0.25">
      <c r="A7101" s="14">
        <v>78831</v>
      </c>
      <c r="B7101" s="6">
        <f>LoonHeffing2020(Table1[[#This Row],[Belastbaar loon]])</f>
        <v>30697.623</v>
      </c>
      <c r="C7101" s="6">
        <f>AlgemeneHeffingsKorting2020(Table1[[#This Row],[Belastbaar loon]])</f>
        <v>0</v>
      </c>
      <c r="D7101" s="14">
        <f>ArbeidsKorting2020(Table1[[#This Row],[Belastbaar loon]])</f>
        <v>1186.3800000000001</v>
      </c>
      <c r="E7101" s="14">
        <f>MAX(Table1[[#This Row],[Loonheffing]]-Table1[[#This Row],[Algemene Heffingskorting]]-Table1[[#This Row],[Arbeidskorting]],0)</f>
        <v>29511.242999999999</v>
      </c>
      <c r="F7101" s="6">
        <f>Table1[[#This Row],[Belastbaar loon]]-Table1[[#This Row],[Belasting]]</f>
        <v>49319.756999999998</v>
      </c>
      <c r="G7101" s="2">
        <f>(Table1[[#This Row],[Belastbaar loon]]-Table1[[#This Row],[Netto loon]])/Table1[[#This Row],[Belastbaar loon]]</f>
        <v>0.37436088594588424</v>
      </c>
      <c r="H7101" s="14">
        <f t="shared" ca="1" si="105"/>
        <v>29505.692999999999</v>
      </c>
      <c r="I7101" s="14">
        <f ca="1">IF(ROW()=2, Table1[[#This Row],[Netto loon]], INDIRECT(ADDRESS(ROW()-1,COLUMN(F:F))))</f>
        <v>49315.307000000001</v>
      </c>
      <c r="J7101" s="6">
        <f ca="1">IF(ROW()=2, 0, Table1[[#This Row],[Belastbaar loon]]-INDIRECT(ADDRESS(ROW()-1,COLUMN(A:A))))</f>
        <v>10</v>
      </c>
      <c r="K7101" s="6">
        <f ca="1">Table1[[#This Row],[Netto loon]]-Table1[[#This Row],[Netto vorige schijf]]</f>
        <v>4.4499999999970896</v>
      </c>
      <c r="L7101" s="2">
        <f ca="1">(Table1[[#This Row],[Bruto tov vorige schijf]]-Table1[[#This Row],[Netto tov vorige schijf]])/MAX(Table1[[#This Row],[Bruto tov vorige schijf]],1)</f>
        <v>0.55500000000029104</v>
      </c>
    </row>
    <row r="7102" spans="1:12" x14ac:dyDescent="0.25">
      <c r="A7102" s="14">
        <v>78841</v>
      </c>
      <c r="B7102" s="6">
        <f>LoonHeffing2020(Table1[[#This Row],[Belastbaar loon]])</f>
        <v>30702.573</v>
      </c>
      <c r="C7102" s="6">
        <f>AlgemeneHeffingsKorting2020(Table1[[#This Row],[Belastbaar loon]])</f>
        <v>0</v>
      </c>
      <c r="D7102" s="14">
        <f>ArbeidsKorting2020(Table1[[#This Row],[Belastbaar loon]])</f>
        <v>1185.7800000000002</v>
      </c>
      <c r="E7102" s="14">
        <f>MAX(Table1[[#This Row],[Loonheffing]]-Table1[[#This Row],[Algemene Heffingskorting]]-Table1[[#This Row],[Arbeidskorting]],0)</f>
        <v>29516.793000000001</v>
      </c>
      <c r="F7102" s="6">
        <f>Table1[[#This Row],[Belastbaar loon]]-Table1[[#This Row],[Belasting]]</f>
        <v>49324.206999999995</v>
      </c>
      <c r="G7102" s="2">
        <f>(Table1[[#This Row],[Belastbaar loon]]-Table1[[#This Row],[Netto loon]])/Table1[[#This Row],[Belastbaar loon]]</f>
        <v>0.37438379777019576</v>
      </c>
      <c r="H7102" s="14">
        <f t="shared" ca="1" si="105"/>
        <v>29511.242999999999</v>
      </c>
      <c r="I7102" s="14">
        <f ca="1">IF(ROW()=2, Table1[[#This Row],[Netto loon]], INDIRECT(ADDRESS(ROW()-1,COLUMN(F:F))))</f>
        <v>49319.756999999998</v>
      </c>
      <c r="J7102" s="6">
        <f ca="1">IF(ROW()=2, 0, Table1[[#This Row],[Belastbaar loon]]-INDIRECT(ADDRESS(ROW()-1,COLUMN(A:A))))</f>
        <v>10</v>
      </c>
      <c r="K7102" s="6">
        <f ca="1">Table1[[#This Row],[Netto loon]]-Table1[[#This Row],[Netto vorige schijf]]</f>
        <v>4.4499999999970896</v>
      </c>
      <c r="L7102" s="2">
        <f ca="1">(Table1[[#This Row],[Bruto tov vorige schijf]]-Table1[[#This Row],[Netto tov vorige schijf]])/MAX(Table1[[#This Row],[Bruto tov vorige schijf]],1)</f>
        <v>0.55500000000029104</v>
      </c>
    </row>
    <row r="7103" spans="1:12" x14ac:dyDescent="0.25">
      <c r="A7103" s="14">
        <v>78851</v>
      </c>
      <c r="B7103" s="6">
        <f>LoonHeffing2020(Table1[[#This Row],[Belastbaar loon]])</f>
        <v>30707.523000000001</v>
      </c>
      <c r="C7103" s="6">
        <f>AlgemeneHeffingsKorting2020(Table1[[#This Row],[Belastbaar loon]])</f>
        <v>0</v>
      </c>
      <c r="D7103" s="14">
        <f>ArbeidsKorting2020(Table1[[#This Row],[Belastbaar loon]])</f>
        <v>1185.18</v>
      </c>
      <c r="E7103" s="14">
        <f>MAX(Table1[[#This Row],[Loonheffing]]-Table1[[#This Row],[Algemene Heffingskorting]]-Table1[[#This Row],[Arbeidskorting]],0)</f>
        <v>29522.343000000001</v>
      </c>
      <c r="F7103" s="6">
        <f>Table1[[#This Row],[Belastbaar loon]]-Table1[[#This Row],[Belasting]]</f>
        <v>49328.656999999999</v>
      </c>
      <c r="G7103" s="2">
        <f>(Table1[[#This Row],[Belastbaar loon]]-Table1[[#This Row],[Netto loon]])/Table1[[#This Row],[Belastbaar loon]]</f>
        <v>0.37440670378308455</v>
      </c>
      <c r="H7103" s="14">
        <f t="shared" ca="1" si="105"/>
        <v>29516.793000000001</v>
      </c>
      <c r="I7103" s="14">
        <f ca="1">IF(ROW()=2, Table1[[#This Row],[Netto loon]], INDIRECT(ADDRESS(ROW()-1,COLUMN(F:F))))</f>
        <v>49324.206999999995</v>
      </c>
      <c r="J7103" s="6">
        <f ca="1">IF(ROW()=2, 0, Table1[[#This Row],[Belastbaar loon]]-INDIRECT(ADDRESS(ROW()-1,COLUMN(A:A))))</f>
        <v>10</v>
      </c>
      <c r="K7103" s="6">
        <f ca="1">Table1[[#This Row],[Netto loon]]-Table1[[#This Row],[Netto vorige schijf]]</f>
        <v>4.4500000000043656</v>
      </c>
      <c r="L7103" s="2">
        <f ca="1">(Table1[[#This Row],[Bruto tov vorige schijf]]-Table1[[#This Row],[Netto tov vorige schijf]])/MAX(Table1[[#This Row],[Bruto tov vorige schijf]],1)</f>
        <v>0.5549999999995634</v>
      </c>
    </row>
    <row r="7104" spans="1:12" x14ac:dyDescent="0.25">
      <c r="A7104" s="14">
        <v>78861</v>
      </c>
      <c r="B7104" s="6">
        <f>LoonHeffing2020(Table1[[#This Row],[Belastbaar loon]])</f>
        <v>30712.472999999998</v>
      </c>
      <c r="C7104" s="6">
        <f>AlgemeneHeffingsKorting2020(Table1[[#This Row],[Belastbaar loon]])</f>
        <v>0</v>
      </c>
      <c r="D7104" s="14">
        <f>ArbeidsKorting2020(Table1[[#This Row],[Belastbaar loon]])</f>
        <v>1184.5800000000002</v>
      </c>
      <c r="E7104" s="14">
        <f>MAX(Table1[[#This Row],[Loonheffing]]-Table1[[#This Row],[Algemene Heffingskorting]]-Table1[[#This Row],[Arbeidskorting]],0)</f>
        <v>29527.892999999996</v>
      </c>
      <c r="F7104" s="6">
        <f>Table1[[#This Row],[Belastbaar loon]]-Table1[[#This Row],[Belasting]]</f>
        <v>49333.107000000004</v>
      </c>
      <c r="G7104" s="2">
        <f>(Table1[[#This Row],[Belastbaar loon]]-Table1[[#This Row],[Netto loon]])/Table1[[#This Row],[Belastbaar loon]]</f>
        <v>0.37442960398676145</v>
      </c>
      <c r="H7104" s="14">
        <f t="shared" ca="1" si="105"/>
        <v>29522.343000000001</v>
      </c>
      <c r="I7104" s="14">
        <f ca="1">IF(ROW()=2, Table1[[#This Row],[Netto loon]], INDIRECT(ADDRESS(ROW()-1,COLUMN(F:F))))</f>
        <v>49328.656999999999</v>
      </c>
      <c r="J7104" s="6">
        <f ca="1">IF(ROW()=2, 0, Table1[[#This Row],[Belastbaar loon]]-INDIRECT(ADDRESS(ROW()-1,COLUMN(A:A))))</f>
        <v>10</v>
      </c>
      <c r="K7104" s="6">
        <f ca="1">Table1[[#This Row],[Netto loon]]-Table1[[#This Row],[Netto vorige schijf]]</f>
        <v>4.4500000000043656</v>
      </c>
      <c r="L7104" s="2">
        <f ca="1">(Table1[[#This Row],[Bruto tov vorige schijf]]-Table1[[#This Row],[Netto tov vorige schijf]])/MAX(Table1[[#This Row],[Bruto tov vorige schijf]],1)</f>
        <v>0.5549999999995634</v>
      </c>
    </row>
    <row r="7105" spans="1:12" x14ac:dyDescent="0.25">
      <c r="A7105" s="14">
        <v>78871</v>
      </c>
      <c r="B7105" s="6">
        <f>LoonHeffing2020(Table1[[#This Row],[Belastbaar loon]])</f>
        <v>30717.422999999999</v>
      </c>
      <c r="C7105" s="6">
        <f>AlgemeneHeffingsKorting2020(Table1[[#This Row],[Belastbaar loon]])</f>
        <v>0</v>
      </c>
      <c r="D7105" s="14">
        <f>ArbeidsKorting2020(Table1[[#This Row],[Belastbaar loon]])</f>
        <v>1183.98</v>
      </c>
      <c r="E7105" s="14">
        <f>MAX(Table1[[#This Row],[Loonheffing]]-Table1[[#This Row],[Algemene Heffingskorting]]-Table1[[#This Row],[Arbeidskorting]],0)</f>
        <v>29533.442999999999</v>
      </c>
      <c r="F7105" s="6">
        <f>Table1[[#This Row],[Belastbaar loon]]-Table1[[#This Row],[Belasting]]</f>
        <v>49337.557000000001</v>
      </c>
      <c r="G7105" s="2">
        <f>(Table1[[#This Row],[Belastbaar loon]]-Table1[[#This Row],[Netto loon]])/Table1[[#This Row],[Belastbaar loon]]</f>
        <v>0.37445249838343625</v>
      </c>
      <c r="H7105" s="14">
        <f t="shared" ca="1" si="105"/>
        <v>29527.892999999996</v>
      </c>
      <c r="I7105" s="14">
        <f ca="1">IF(ROW()=2, Table1[[#This Row],[Netto loon]], INDIRECT(ADDRESS(ROW()-1,COLUMN(F:F))))</f>
        <v>49333.107000000004</v>
      </c>
      <c r="J7105" s="6">
        <f ca="1">IF(ROW()=2, 0, Table1[[#This Row],[Belastbaar loon]]-INDIRECT(ADDRESS(ROW()-1,COLUMN(A:A))))</f>
        <v>10</v>
      </c>
      <c r="K7105" s="6">
        <f ca="1">Table1[[#This Row],[Netto loon]]-Table1[[#This Row],[Netto vorige schijf]]</f>
        <v>4.4499999999970896</v>
      </c>
      <c r="L7105" s="2">
        <f ca="1">(Table1[[#This Row],[Bruto tov vorige schijf]]-Table1[[#This Row],[Netto tov vorige schijf]])/MAX(Table1[[#This Row],[Bruto tov vorige schijf]],1)</f>
        <v>0.55500000000029104</v>
      </c>
    </row>
    <row r="7106" spans="1:12" x14ac:dyDescent="0.25">
      <c r="A7106" s="14">
        <v>78881</v>
      </c>
      <c r="B7106" s="6">
        <f>LoonHeffing2020(Table1[[#This Row],[Belastbaar loon]])</f>
        <v>30722.373</v>
      </c>
      <c r="C7106" s="6">
        <f>AlgemeneHeffingsKorting2020(Table1[[#This Row],[Belastbaar loon]])</f>
        <v>0</v>
      </c>
      <c r="D7106" s="14">
        <f>ArbeidsKorting2020(Table1[[#This Row],[Belastbaar loon]])</f>
        <v>1183.3800000000001</v>
      </c>
      <c r="E7106" s="14">
        <f>MAX(Table1[[#This Row],[Loonheffing]]-Table1[[#This Row],[Algemene Heffingskorting]]-Table1[[#This Row],[Arbeidskorting]],0)</f>
        <v>29538.992999999999</v>
      </c>
      <c r="F7106" s="6">
        <f>Table1[[#This Row],[Belastbaar loon]]-Table1[[#This Row],[Belasting]]</f>
        <v>49342.006999999998</v>
      </c>
      <c r="G7106" s="2">
        <f>(Table1[[#This Row],[Belastbaar loon]]-Table1[[#This Row],[Netto loon]])/Table1[[#This Row],[Belastbaar loon]]</f>
        <v>0.37447538697531729</v>
      </c>
      <c r="H7106" s="14">
        <f t="shared" ca="1" si="105"/>
        <v>29533.442999999999</v>
      </c>
      <c r="I7106" s="14">
        <f ca="1">IF(ROW()=2, Table1[[#This Row],[Netto loon]], INDIRECT(ADDRESS(ROW()-1,COLUMN(F:F))))</f>
        <v>49337.557000000001</v>
      </c>
      <c r="J7106" s="6">
        <f ca="1">IF(ROW()=2, 0, Table1[[#This Row],[Belastbaar loon]]-INDIRECT(ADDRESS(ROW()-1,COLUMN(A:A))))</f>
        <v>10</v>
      </c>
      <c r="K7106" s="6">
        <f ca="1">Table1[[#This Row],[Netto loon]]-Table1[[#This Row],[Netto vorige schijf]]</f>
        <v>4.4499999999970896</v>
      </c>
      <c r="L7106" s="2">
        <f ca="1">(Table1[[#This Row],[Bruto tov vorige schijf]]-Table1[[#This Row],[Netto tov vorige schijf]])/MAX(Table1[[#This Row],[Bruto tov vorige schijf]],1)</f>
        <v>0.55500000000029104</v>
      </c>
    </row>
    <row r="7107" spans="1:12" x14ac:dyDescent="0.25">
      <c r="A7107" s="14">
        <v>78891</v>
      </c>
      <c r="B7107" s="6">
        <f>LoonHeffing2020(Table1[[#This Row],[Belastbaar loon]])</f>
        <v>30727.323</v>
      </c>
      <c r="C7107" s="6">
        <f>AlgemeneHeffingsKorting2020(Table1[[#This Row],[Belastbaar loon]])</f>
        <v>0</v>
      </c>
      <c r="D7107" s="14">
        <f>ArbeidsKorting2020(Table1[[#This Row],[Belastbaar loon]])</f>
        <v>1182.7800000000002</v>
      </c>
      <c r="E7107" s="14">
        <f>MAX(Table1[[#This Row],[Loonheffing]]-Table1[[#This Row],[Algemene Heffingskorting]]-Table1[[#This Row],[Arbeidskorting]],0)</f>
        <v>29544.543000000001</v>
      </c>
      <c r="F7107" s="6">
        <f>Table1[[#This Row],[Belastbaar loon]]-Table1[[#This Row],[Belasting]]</f>
        <v>49346.456999999995</v>
      </c>
      <c r="G7107" s="2">
        <f>(Table1[[#This Row],[Belastbaar loon]]-Table1[[#This Row],[Netto loon]])/Table1[[#This Row],[Belastbaar loon]]</f>
        <v>0.37449826976461198</v>
      </c>
      <c r="H7107" s="14">
        <f t="shared" ca="1" si="105"/>
        <v>29538.992999999999</v>
      </c>
      <c r="I7107" s="14">
        <f ca="1">IF(ROW()=2, Table1[[#This Row],[Netto loon]], INDIRECT(ADDRESS(ROW()-1,COLUMN(F:F))))</f>
        <v>49342.006999999998</v>
      </c>
      <c r="J7107" s="6">
        <f ca="1">IF(ROW()=2, 0, Table1[[#This Row],[Belastbaar loon]]-INDIRECT(ADDRESS(ROW()-1,COLUMN(A:A))))</f>
        <v>10</v>
      </c>
      <c r="K7107" s="6">
        <f ca="1">Table1[[#This Row],[Netto loon]]-Table1[[#This Row],[Netto vorige schijf]]</f>
        <v>4.4499999999970896</v>
      </c>
      <c r="L7107" s="2">
        <f ca="1">(Table1[[#This Row],[Bruto tov vorige schijf]]-Table1[[#This Row],[Netto tov vorige schijf]])/MAX(Table1[[#This Row],[Bruto tov vorige schijf]],1)</f>
        <v>0.55500000000029104</v>
      </c>
    </row>
    <row r="7108" spans="1:12" x14ac:dyDescent="0.25">
      <c r="A7108" s="14">
        <v>78901</v>
      </c>
      <c r="B7108" s="6">
        <f>LoonHeffing2020(Table1[[#This Row],[Belastbaar loon]])</f>
        <v>30732.273000000001</v>
      </c>
      <c r="C7108" s="6">
        <f>AlgemeneHeffingsKorting2020(Table1[[#This Row],[Belastbaar loon]])</f>
        <v>0</v>
      </c>
      <c r="D7108" s="14">
        <f>ArbeidsKorting2020(Table1[[#This Row],[Belastbaar loon]])</f>
        <v>1182.18</v>
      </c>
      <c r="E7108" s="14">
        <f>MAX(Table1[[#This Row],[Loonheffing]]-Table1[[#This Row],[Algemene Heffingskorting]]-Table1[[#This Row],[Arbeidskorting]],0)</f>
        <v>29550.093000000001</v>
      </c>
      <c r="F7108" s="6">
        <f>Table1[[#This Row],[Belastbaar loon]]-Table1[[#This Row],[Belasting]]</f>
        <v>49350.906999999999</v>
      </c>
      <c r="G7108" s="2">
        <f>(Table1[[#This Row],[Belastbaar loon]]-Table1[[#This Row],[Netto loon]])/Table1[[#This Row],[Belastbaar loon]]</f>
        <v>0.3745211467535266</v>
      </c>
      <c r="H7108" s="14">
        <f t="shared" ca="1" si="105"/>
        <v>29544.543000000001</v>
      </c>
      <c r="I7108" s="14">
        <f ca="1">IF(ROW()=2, Table1[[#This Row],[Netto loon]], INDIRECT(ADDRESS(ROW()-1,COLUMN(F:F))))</f>
        <v>49346.456999999995</v>
      </c>
      <c r="J7108" s="6">
        <f ca="1">IF(ROW()=2, 0, Table1[[#This Row],[Belastbaar loon]]-INDIRECT(ADDRESS(ROW()-1,COLUMN(A:A))))</f>
        <v>10</v>
      </c>
      <c r="K7108" s="6">
        <f ca="1">Table1[[#This Row],[Netto loon]]-Table1[[#This Row],[Netto vorige schijf]]</f>
        <v>4.4500000000043656</v>
      </c>
      <c r="L7108" s="2">
        <f ca="1">(Table1[[#This Row],[Bruto tov vorige schijf]]-Table1[[#This Row],[Netto tov vorige schijf]])/MAX(Table1[[#This Row],[Bruto tov vorige schijf]],1)</f>
        <v>0.5549999999995634</v>
      </c>
    </row>
    <row r="7109" spans="1:12" x14ac:dyDescent="0.25">
      <c r="A7109" s="14">
        <v>78911</v>
      </c>
      <c r="B7109" s="6">
        <f>LoonHeffing2020(Table1[[#This Row],[Belastbaar loon]])</f>
        <v>30737.222999999998</v>
      </c>
      <c r="C7109" s="6">
        <f>AlgemeneHeffingsKorting2020(Table1[[#This Row],[Belastbaar loon]])</f>
        <v>0</v>
      </c>
      <c r="D7109" s="14">
        <f>ArbeidsKorting2020(Table1[[#This Row],[Belastbaar loon]])</f>
        <v>1181.5800000000002</v>
      </c>
      <c r="E7109" s="14">
        <f>MAX(Table1[[#This Row],[Loonheffing]]-Table1[[#This Row],[Algemene Heffingskorting]]-Table1[[#This Row],[Arbeidskorting]],0)</f>
        <v>29555.642999999996</v>
      </c>
      <c r="F7109" s="6">
        <f>Table1[[#This Row],[Belastbaar loon]]-Table1[[#This Row],[Belasting]]</f>
        <v>49355.357000000004</v>
      </c>
      <c r="G7109" s="2">
        <f>(Table1[[#This Row],[Belastbaar loon]]-Table1[[#This Row],[Netto loon]])/Table1[[#This Row],[Belastbaar loon]]</f>
        <v>0.37454401794426628</v>
      </c>
      <c r="H7109" s="14">
        <f t="shared" ca="1" si="105"/>
        <v>29550.093000000001</v>
      </c>
      <c r="I7109" s="14">
        <f ca="1">IF(ROW()=2, Table1[[#This Row],[Netto loon]], INDIRECT(ADDRESS(ROW()-1,COLUMN(F:F))))</f>
        <v>49350.906999999999</v>
      </c>
      <c r="J7109" s="6">
        <f ca="1">IF(ROW()=2, 0, Table1[[#This Row],[Belastbaar loon]]-INDIRECT(ADDRESS(ROW()-1,COLUMN(A:A))))</f>
        <v>10</v>
      </c>
      <c r="K7109" s="6">
        <f ca="1">Table1[[#This Row],[Netto loon]]-Table1[[#This Row],[Netto vorige schijf]]</f>
        <v>4.4500000000043656</v>
      </c>
      <c r="L7109" s="2">
        <f ca="1">(Table1[[#This Row],[Bruto tov vorige schijf]]-Table1[[#This Row],[Netto tov vorige schijf]])/MAX(Table1[[#This Row],[Bruto tov vorige schijf]],1)</f>
        <v>0.5549999999995634</v>
      </c>
    </row>
    <row r="7110" spans="1:12" x14ac:dyDescent="0.25">
      <c r="A7110" s="14">
        <v>78921</v>
      </c>
      <c r="B7110" s="6">
        <f>LoonHeffing2020(Table1[[#This Row],[Belastbaar loon]])</f>
        <v>30742.172999999999</v>
      </c>
      <c r="C7110" s="6">
        <f>AlgemeneHeffingsKorting2020(Table1[[#This Row],[Belastbaar loon]])</f>
        <v>0</v>
      </c>
      <c r="D7110" s="14">
        <f>ArbeidsKorting2020(Table1[[#This Row],[Belastbaar loon]])</f>
        <v>1180.98</v>
      </c>
      <c r="E7110" s="14">
        <f>MAX(Table1[[#This Row],[Loonheffing]]-Table1[[#This Row],[Algemene Heffingskorting]]-Table1[[#This Row],[Arbeidskorting]],0)</f>
        <v>29561.192999999999</v>
      </c>
      <c r="F7110" s="6">
        <f>Table1[[#This Row],[Belastbaar loon]]-Table1[[#This Row],[Belasting]]</f>
        <v>49359.807000000001</v>
      </c>
      <c r="G7110" s="2">
        <f>(Table1[[#This Row],[Belastbaar loon]]-Table1[[#This Row],[Netto loon]])/Table1[[#This Row],[Belastbaar loon]]</f>
        <v>0.37456688333903521</v>
      </c>
      <c r="H7110" s="14">
        <f t="shared" ca="1" si="105"/>
        <v>29555.642999999996</v>
      </c>
      <c r="I7110" s="14">
        <f ca="1">IF(ROW()=2, Table1[[#This Row],[Netto loon]], INDIRECT(ADDRESS(ROW()-1,COLUMN(F:F))))</f>
        <v>49355.357000000004</v>
      </c>
      <c r="J7110" s="6">
        <f ca="1">IF(ROW()=2, 0, Table1[[#This Row],[Belastbaar loon]]-INDIRECT(ADDRESS(ROW()-1,COLUMN(A:A))))</f>
        <v>10</v>
      </c>
      <c r="K7110" s="6">
        <f ca="1">Table1[[#This Row],[Netto loon]]-Table1[[#This Row],[Netto vorige schijf]]</f>
        <v>4.4499999999970896</v>
      </c>
      <c r="L7110" s="2">
        <f ca="1">(Table1[[#This Row],[Bruto tov vorige schijf]]-Table1[[#This Row],[Netto tov vorige schijf]])/MAX(Table1[[#This Row],[Bruto tov vorige schijf]],1)</f>
        <v>0.55500000000029104</v>
      </c>
    </row>
    <row r="7111" spans="1:12" x14ac:dyDescent="0.25">
      <c r="A7111" s="14">
        <v>78931</v>
      </c>
      <c r="B7111" s="6">
        <f>LoonHeffing2020(Table1[[#This Row],[Belastbaar loon]])</f>
        <v>30747.123</v>
      </c>
      <c r="C7111" s="6">
        <f>AlgemeneHeffingsKorting2020(Table1[[#This Row],[Belastbaar loon]])</f>
        <v>0</v>
      </c>
      <c r="D7111" s="14">
        <f>ArbeidsKorting2020(Table1[[#This Row],[Belastbaar loon]])</f>
        <v>1180.3800000000001</v>
      </c>
      <c r="E7111" s="14">
        <f>MAX(Table1[[#This Row],[Loonheffing]]-Table1[[#This Row],[Algemene Heffingskorting]]-Table1[[#This Row],[Arbeidskorting]],0)</f>
        <v>29566.742999999999</v>
      </c>
      <c r="F7111" s="6">
        <f>Table1[[#This Row],[Belastbaar loon]]-Table1[[#This Row],[Belasting]]</f>
        <v>49364.256999999998</v>
      </c>
      <c r="G7111" s="2">
        <f>(Table1[[#This Row],[Belastbaar loon]]-Table1[[#This Row],[Netto loon]])/Table1[[#This Row],[Belastbaar loon]]</f>
        <v>0.37458974294003627</v>
      </c>
      <c r="H7111" s="14">
        <f t="shared" ca="1" si="105"/>
        <v>29561.192999999999</v>
      </c>
      <c r="I7111" s="14">
        <f ca="1">IF(ROW()=2, Table1[[#This Row],[Netto loon]], INDIRECT(ADDRESS(ROW()-1,COLUMN(F:F))))</f>
        <v>49359.807000000001</v>
      </c>
      <c r="J7111" s="6">
        <f ca="1">IF(ROW()=2, 0, Table1[[#This Row],[Belastbaar loon]]-INDIRECT(ADDRESS(ROW()-1,COLUMN(A:A))))</f>
        <v>10</v>
      </c>
      <c r="K7111" s="6">
        <f ca="1">Table1[[#This Row],[Netto loon]]-Table1[[#This Row],[Netto vorige schijf]]</f>
        <v>4.4499999999970896</v>
      </c>
      <c r="L7111" s="2">
        <f ca="1">(Table1[[#This Row],[Bruto tov vorige schijf]]-Table1[[#This Row],[Netto tov vorige schijf]])/MAX(Table1[[#This Row],[Bruto tov vorige schijf]],1)</f>
        <v>0.55500000000029104</v>
      </c>
    </row>
    <row r="7112" spans="1:12" x14ac:dyDescent="0.25">
      <c r="A7112" s="14">
        <v>78941</v>
      </c>
      <c r="B7112" s="6">
        <f>LoonHeffing2020(Table1[[#This Row],[Belastbaar loon]])</f>
        <v>30752.073</v>
      </c>
      <c r="C7112" s="6">
        <f>AlgemeneHeffingsKorting2020(Table1[[#This Row],[Belastbaar loon]])</f>
        <v>0</v>
      </c>
      <c r="D7112" s="14">
        <f>ArbeidsKorting2020(Table1[[#This Row],[Belastbaar loon]])</f>
        <v>1179.7800000000002</v>
      </c>
      <c r="E7112" s="14">
        <f>MAX(Table1[[#This Row],[Loonheffing]]-Table1[[#This Row],[Algemene Heffingskorting]]-Table1[[#This Row],[Arbeidskorting]],0)</f>
        <v>29572.293000000001</v>
      </c>
      <c r="F7112" s="6">
        <f>Table1[[#This Row],[Belastbaar loon]]-Table1[[#This Row],[Belasting]]</f>
        <v>49368.706999999995</v>
      </c>
      <c r="G7112" s="2">
        <f>(Table1[[#This Row],[Belastbaar loon]]-Table1[[#This Row],[Netto loon]])/Table1[[#This Row],[Belastbaar loon]]</f>
        <v>0.37461259674947117</v>
      </c>
      <c r="H7112" s="14">
        <f t="shared" ca="1" si="105"/>
        <v>29566.742999999999</v>
      </c>
      <c r="I7112" s="14">
        <f ca="1">IF(ROW()=2, Table1[[#This Row],[Netto loon]], INDIRECT(ADDRESS(ROW()-1,COLUMN(F:F))))</f>
        <v>49364.256999999998</v>
      </c>
      <c r="J7112" s="6">
        <f ca="1">IF(ROW()=2, 0, Table1[[#This Row],[Belastbaar loon]]-INDIRECT(ADDRESS(ROW()-1,COLUMN(A:A))))</f>
        <v>10</v>
      </c>
      <c r="K7112" s="6">
        <f ca="1">Table1[[#This Row],[Netto loon]]-Table1[[#This Row],[Netto vorige schijf]]</f>
        <v>4.4499999999970896</v>
      </c>
      <c r="L7112" s="2">
        <f ca="1">(Table1[[#This Row],[Bruto tov vorige schijf]]-Table1[[#This Row],[Netto tov vorige schijf]])/MAX(Table1[[#This Row],[Bruto tov vorige schijf]],1)</f>
        <v>0.55500000000029104</v>
      </c>
    </row>
    <row r="7113" spans="1:12" x14ac:dyDescent="0.25">
      <c r="A7113" s="14">
        <v>78951</v>
      </c>
      <c r="B7113" s="6">
        <f>LoonHeffing2020(Table1[[#This Row],[Belastbaar loon]])</f>
        <v>30757.023000000001</v>
      </c>
      <c r="C7113" s="6">
        <f>AlgemeneHeffingsKorting2020(Table1[[#This Row],[Belastbaar loon]])</f>
        <v>0</v>
      </c>
      <c r="D7113" s="14">
        <f>ArbeidsKorting2020(Table1[[#This Row],[Belastbaar loon]])</f>
        <v>1179.18</v>
      </c>
      <c r="E7113" s="14">
        <f>MAX(Table1[[#This Row],[Loonheffing]]-Table1[[#This Row],[Algemene Heffingskorting]]-Table1[[#This Row],[Arbeidskorting]],0)</f>
        <v>29577.843000000001</v>
      </c>
      <c r="F7113" s="6">
        <f>Table1[[#This Row],[Belastbaar loon]]-Table1[[#This Row],[Belasting]]</f>
        <v>49373.156999999999</v>
      </c>
      <c r="G7113" s="2">
        <f>(Table1[[#This Row],[Belastbaar loon]]-Table1[[#This Row],[Netto loon]])/Table1[[#This Row],[Belastbaar loon]]</f>
        <v>0.37463544476954064</v>
      </c>
      <c r="H7113" s="14">
        <f t="shared" ca="1" si="105"/>
        <v>29572.293000000001</v>
      </c>
      <c r="I7113" s="14">
        <f ca="1">IF(ROW()=2, Table1[[#This Row],[Netto loon]], INDIRECT(ADDRESS(ROW()-1,COLUMN(F:F))))</f>
        <v>49368.706999999995</v>
      </c>
      <c r="J7113" s="6">
        <f ca="1">IF(ROW()=2, 0, Table1[[#This Row],[Belastbaar loon]]-INDIRECT(ADDRESS(ROW()-1,COLUMN(A:A))))</f>
        <v>10</v>
      </c>
      <c r="K7113" s="6">
        <f ca="1">Table1[[#This Row],[Netto loon]]-Table1[[#This Row],[Netto vorige schijf]]</f>
        <v>4.4500000000043656</v>
      </c>
      <c r="L7113" s="2">
        <f ca="1">(Table1[[#This Row],[Bruto tov vorige schijf]]-Table1[[#This Row],[Netto tov vorige schijf]])/MAX(Table1[[#This Row],[Bruto tov vorige schijf]],1)</f>
        <v>0.5549999999995634</v>
      </c>
    </row>
    <row r="7114" spans="1:12" x14ac:dyDescent="0.25">
      <c r="A7114" s="14">
        <v>78961</v>
      </c>
      <c r="B7114" s="6">
        <f>LoonHeffing2020(Table1[[#This Row],[Belastbaar loon]])</f>
        <v>30761.972999999998</v>
      </c>
      <c r="C7114" s="6">
        <f>AlgemeneHeffingsKorting2020(Table1[[#This Row],[Belastbaar loon]])</f>
        <v>0</v>
      </c>
      <c r="D7114" s="14">
        <f>ArbeidsKorting2020(Table1[[#This Row],[Belastbaar loon]])</f>
        <v>1178.5800000000002</v>
      </c>
      <c r="E7114" s="14">
        <f>MAX(Table1[[#This Row],[Loonheffing]]-Table1[[#This Row],[Algemene Heffingskorting]]-Table1[[#This Row],[Arbeidskorting]],0)</f>
        <v>29583.392999999996</v>
      </c>
      <c r="F7114" s="6">
        <f>Table1[[#This Row],[Belastbaar loon]]-Table1[[#This Row],[Belasting]]</f>
        <v>49377.607000000004</v>
      </c>
      <c r="G7114" s="2">
        <f>(Table1[[#This Row],[Belastbaar loon]]-Table1[[#This Row],[Netto loon]])/Table1[[#This Row],[Belastbaar loon]]</f>
        <v>0.37465828700244419</v>
      </c>
      <c r="H7114" s="14">
        <f t="shared" ca="1" si="105"/>
        <v>29577.843000000001</v>
      </c>
      <c r="I7114" s="14">
        <f ca="1">IF(ROW()=2, Table1[[#This Row],[Netto loon]], INDIRECT(ADDRESS(ROW()-1,COLUMN(F:F))))</f>
        <v>49373.156999999999</v>
      </c>
      <c r="J7114" s="6">
        <f ca="1">IF(ROW()=2, 0, Table1[[#This Row],[Belastbaar loon]]-INDIRECT(ADDRESS(ROW()-1,COLUMN(A:A))))</f>
        <v>10</v>
      </c>
      <c r="K7114" s="6">
        <f ca="1">Table1[[#This Row],[Netto loon]]-Table1[[#This Row],[Netto vorige schijf]]</f>
        <v>4.4500000000043656</v>
      </c>
      <c r="L7114" s="2">
        <f ca="1">(Table1[[#This Row],[Bruto tov vorige schijf]]-Table1[[#This Row],[Netto tov vorige schijf]])/MAX(Table1[[#This Row],[Bruto tov vorige schijf]],1)</f>
        <v>0.5549999999995634</v>
      </c>
    </row>
    <row r="7115" spans="1:12" x14ac:dyDescent="0.25">
      <c r="A7115" s="14">
        <v>78971</v>
      </c>
      <c r="B7115" s="6">
        <f>LoonHeffing2020(Table1[[#This Row],[Belastbaar loon]])</f>
        <v>30766.922999999999</v>
      </c>
      <c r="C7115" s="6">
        <f>AlgemeneHeffingsKorting2020(Table1[[#This Row],[Belastbaar loon]])</f>
        <v>0</v>
      </c>
      <c r="D7115" s="14">
        <f>ArbeidsKorting2020(Table1[[#This Row],[Belastbaar loon]])</f>
        <v>1177.98</v>
      </c>
      <c r="E7115" s="14">
        <f>MAX(Table1[[#This Row],[Loonheffing]]-Table1[[#This Row],[Algemene Heffingskorting]]-Table1[[#This Row],[Arbeidskorting]],0)</f>
        <v>29588.942999999999</v>
      </c>
      <c r="F7115" s="6">
        <f>Table1[[#This Row],[Belastbaar loon]]-Table1[[#This Row],[Belasting]]</f>
        <v>49382.057000000001</v>
      </c>
      <c r="G7115" s="2">
        <f>(Table1[[#This Row],[Belastbaar loon]]-Table1[[#This Row],[Netto loon]])/Table1[[#This Row],[Belastbaar loon]]</f>
        <v>0.37468112345038052</v>
      </c>
      <c r="H7115" s="14">
        <f t="shared" ca="1" si="105"/>
        <v>29583.392999999996</v>
      </c>
      <c r="I7115" s="14">
        <f ca="1">IF(ROW()=2, Table1[[#This Row],[Netto loon]], INDIRECT(ADDRESS(ROW()-1,COLUMN(F:F))))</f>
        <v>49377.607000000004</v>
      </c>
      <c r="J7115" s="6">
        <f ca="1">IF(ROW()=2, 0, Table1[[#This Row],[Belastbaar loon]]-INDIRECT(ADDRESS(ROW()-1,COLUMN(A:A))))</f>
        <v>10</v>
      </c>
      <c r="K7115" s="6">
        <f ca="1">Table1[[#This Row],[Netto loon]]-Table1[[#This Row],[Netto vorige schijf]]</f>
        <v>4.4499999999970896</v>
      </c>
      <c r="L7115" s="2">
        <f ca="1">(Table1[[#This Row],[Bruto tov vorige schijf]]-Table1[[#This Row],[Netto tov vorige schijf]])/MAX(Table1[[#This Row],[Bruto tov vorige schijf]],1)</f>
        <v>0.55500000000029104</v>
      </c>
    </row>
    <row r="7116" spans="1:12" x14ac:dyDescent="0.25">
      <c r="A7116" s="14">
        <v>78981</v>
      </c>
      <c r="B7116" s="6">
        <f>LoonHeffing2020(Table1[[#This Row],[Belastbaar loon]])</f>
        <v>30771.873</v>
      </c>
      <c r="C7116" s="6">
        <f>AlgemeneHeffingsKorting2020(Table1[[#This Row],[Belastbaar loon]])</f>
        <v>0</v>
      </c>
      <c r="D7116" s="14">
        <f>ArbeidsKorting2020(Table1[[#This Row],[Belastbaar loon]])</f>
        <v>1177.3800000000001</v>
      </c>
      <c r="E7116" s="14">
        <f>MAX(Table1[[#This Row],[Loonheffing]]-Table1[[#This Row],[Algemene Heffingskorting]]-Table1[[#This Row],[Arbeidskorting]],0)</f>
        <v>29594.492999999999</v>
      </c>
      <c r="F7116" s="6">
        <f>Table1[[#This Row],[Belastbaar loon]]-Table1[[#This Row],[Belasting]]</f>
        <v>49386.506999999998</v>
      </c>
      <c r="G7116" s="2">
        <f>(Table1[[#This Row],[Belastbaar loon]]-Table1[[#This Row],[Netto loon]])/Table1[[#This Row],[Belastbaar loon]]</f>
        <v>0.3747039541155468</v>
      </c>
      <c r="H7116" s="14">
        <f t="shared" ca="1" si="105"/>
        <v>29588.942999999999</v>
      </c>
      <c r="I7116" s="14">
        <f ca="1">IF(ROW()=2, Table1[[#This Row],[Netto loon]], INDIRECT(ADDRESS(ROW()-1,COLUMN(F:F))))</f>
        <v>49382.057000000001</v>
      </c>
      <c r="J7116" s="6">
        <f ca="1">IF(ROW()=2, 0, Table1[[#This Row],[Belastbaar loon]]-INDIRECT(ADDRESS(ROW()-1,COLUMN(A:A))))</f>
        <v>10</v>
      </c>
      <c r="K7116" s="6">
        <f ca="1">Table1[[#This Row],[Netto loon]]-Table1[[#This Row],[Netto vorige schijf]]</f>
        <v>4.4499999999970896</v>
      </c>
      <c r="L7116" s="2">
        <f ca="1">(Table1[[#This Row],[Bruto tov vorige schijf]]-Table1[[#This Row],[Netto tov vorige schijf]])/MAX(Table1[[#This Row],[Bruto tov vorige schijf]],1)</f>
        <v>0.55500000000029104</v>
      </c>
    </row>
    <row r="7117" spans="1:12" x14ac:dyDescent="0.25">
      <c r="A7117" s="14">
        <v>78991</v>
      </c>
      <c r="B7117" s="6">
        <f>LoonHeffing2020(Table1[[#This Row],[Belastbaar loon]])</f>
        <v>30776.823</v>
      </c>
      <c r="C7117" s="6">
        <f>AlgemeneHeffingsKorting2020(Table1[[#This Row],[Belastbaar loon]])</f>
        <v>0</v>
      </c>
      <c r="D7117" s="14">
        <f>ArbeidsKorting2020(Table1[[#This Row],[Belastbaar loon]])</f>
        <v>1176.7800000000002</v>
      </c>
      <c r="E7117" s="14">
        <f>MAX(Table1[[#This Row],[Loonheffing]]-Table1[[#This Row],[Algemene Heffingskorting]]-Table1[[#This Row],[Arbeidskorting]],0)</f>
        <v>29600.043000000001</v>
      </c>
      <c r="F7117" s="6">
        <f>Table1[[#This Row],[Belastbaar loon]]-Table1[[#This Row],[Belasting]]</f>
        <v>49390.956999999995</v>
      </c>
      <c r="G7117" s="2">
        <f>(Table1[[#This Row],[Belastbaar loon]]-Table1[[#This Row],[Netto loon]])/Table1[[#This Row],[Belastbaar loon]]</f>
        <v>0.37472677900013934</v>
      </c>
      <c r="H7117" s="14">
        <f t="shared" ca="1" si="105"/>
        <v>29594.492999999999</v>
      </c>
      <c r="I7117" s="14">
        <f ca="1">IF(ROW()=2, Table1[[#This Row],[Netto loon]], INDIRECT(ADDRESS(ROW()-1,COLUMN(F:F))))</f>
        <v>49386.506999999998</v>
      </c>
      <c r="J7117" s="6">
        <f ca="1">IF(ROW()=2, 0, Table1[[#This Row],[Belastbaar loon]]-INDIRECT(ADDRESS(ROW()-1,COLUMN(A:A))))</f>
        <v>10</v>
      </c>
      <c r="K7117" s="6">
        <f ca="1">Table1[[#This Row],[Netto loon]]-Table1[[#This Row],[Netto vorige schijf]]</f>
        <v>4.4499999999970896</v>
      </c>
      <c r="L7117" s="2">
        <f ca="1">(Table1[[#This Row],[Bruto tov vorige schijf]]-Table1[[#This Row],[Netto tov vorige schijf]])/MAX(Table1[[#This Row],[Bruto tov vorige schijf]],1)</f>
        <v>0.55500000000029104</v>
      </c>
    </row>
    <row r="7118" spans="1:12" x14ac:dyDescent="0.25">
      <c r="A7118" s="14">
        <v>79001</v>
      </c>
      <c r="B7118" s="6">
        <f>LoonHeffing2020(Table1[[#This Row],[Belastbaar loon]])</f>
        <v>30781.773000000001</v>
      </c>
      <c r="C7118" s="6">
        <f>AlgemeneHeffingsKorting2020(Table1[[#This Row],[Belastbaar loon]])</f>
        <v>0</v>
      </c>
      <c r="D7118" s="14">
        <f>ArbeidsKorting2020(Table1[[#This Row],[Belastbaar loon]])</f>
        <v>1176.18</v>
      </c>
      <c r="E7118" s="14">
        <f>MAX(Table1[[#This Row],[Loonheffing]]-Table1[[#This Row],[Algemene Heffingskorting]]-Table1[[#This Row],[Arbeidskorting]],0)</f>
        <v>29605.593000000001</v>
      </c>
      <c r="F7118" s="6">
        <f>Table1[[#This Row],[Belastbaar loon]]-Table1[[#This Row],[Belasting]]</f>
        <v>49395.406999999999</v>
      </c>
      <c r="G7118" s="2">
        <f>(Table1[[#This Row],[Belastbaar loon]]-Table1[[#This Row],[Netto loon]])/Table1[[#This Row],[Belastbaar loon]]</f>
        <v>0.37474959810635311</v>
      </c>
      <c r="H7118" s="14">
        <f t="shared" ca="1" si="105"/>
        <v>29600.043000000001</v>
      </c>
      <c r="I7118" s="14">
        <f ca="1">IF(ROW()=2, Table1[[#This Row],[Netto loon]], INDIRECT(ADDRESS(ROW()-1,COLUMN(F:F))))</f>
        <v>49390.956999999995</v>
      </c>
      <c r="J7118" s="6">
        <f ca="1">IF(ROW()=2, 0, Table1[[#This Row],[Belastbaar loon]]-INDIRECT(ADDRESS(ROW()-1,COLUMN(A:A))))</f>
        <v>10</v>
      </c>
      <c r="K7118" s="6">
        <f ca="1">Table1[[#This Row],[Netto loon]]-Table1[[#This Row],[Netto vorige schijf]]</f>
        <v>4.4500000000043656</v>
      </c>
      <c r="L7118" s="2">
        <f ca="1">(Table1[[#This Row],[Bruto tov vorige schijf]]-Table1[[#This Row],[Netto tov vorige schijf]])/MAX(Table1[[#This Row],[Bruto tov vorige schijf]],1)</f>
        <v>0.5549999999995634</v>
      </c>
    </row>
    <row r="7119" spans="1:12" x14ac:dyDescent="0.25">
      <c r="A7119" s="14">
        <v>79011</v>
      </c>
      <c r="B7119" s="6">
        <f>LoonHeffing2020(Table1[[#This Row],[Belastbaar loon]])</f>
        <v>30786.722999999998</v>
      </c>
      <c r="C7119" s="6">
        <f>AlgemeneHeffingsKorting2020(Table1[[#This Row],[Belastbaar loon]])</f>
        <v>0</v>
      </c>
      <c r="D7119" s="14">
        <f>ArbeidsKorting2020(Table1[[#This Row],[Belastbaar loon]])</f>
        <v>1175.5800000000002</v>
      </c>
      <c r="E7119" s="14">
        <f>MAX(Table1[[#This Row],[Loonheffing]]-Table1[[#This Row],[Algemene Heffingskorting]]-Table1[[#This Row],[Arbeidskorting]],0)</f>
        <v>29611.142999999996</v>
      </c>
      <c r="F7119" s="6">
        <f>Table1[[#This Row],[Belastbaar loon]]-Table1[[#This Row],[Belasting]]</f>
        <v>49399.857000000004</v>
      </c>
      <c r="G7119" s="2">
        <f>(Table1[[#This Row],[Belastbaar loon]]-Table1[[#This Row],[Netto loon]])/Table1[[#This Row],[Belastbaar loon]]</f>
        <v>0.37477241143638224</v>
      </c>
      <c r="H7119" s="14">
        <f t="shared" ca="1" si="105"/>
        <v>29605.593000000001</v>
      </c>
      <c r="I7119" s="14">
        <f ca="1">IF(ROW()=2, Table1[[#This Row],[Netto loon]], INDIRECT(ADDRESS(ROW()-1,COLUMN(F:F))))</f>
        <v>49395.406999999999</v>
      </c>
      <c r="J7119" s="6">
        <f ca="1">IF(ROW()=2, 0, Table1[[#This Row],[Belastbaar loon]]-INDIRECT(ADDRESS(ROW()-1,COLUMN(A:A))))</f>
        <v>10</v>
      </c>
      <c r="K7119" s="6">
        <f ca="1">Table1[[#This Row],[Netto loon]]-Table1[[#This Row],[Netto vorige schijf]]</f>
        <v>4.4500000000043656</v>
      </c>
      <c r="L7119" s="2">
        <f ca="1">(Table1[[#This Row],[Bruto tov vorige schijf]]-Table1[[#This Row],[Netto tov vorige schijf]])/MAX(Table1[[#This Row],[Bruto tov vorige schijf]],1)</f>
        <v>0.5549999999995634</v>
      </c>
    </row>
    <row r="7120" spans="1:12" x14ac:dyDescent="0.25">
      <c r="A7120" s="14">
        <v>79021</v>
      </c>
      <c r="B7120" s="6">
        <f>LoonHeffing2020(Table1[[#This Row],[Belastbaar loon]])</f>
        <v>30791.672999999999</v>
      </c>
      <c r="C7120" s="6">
        <f>AlgemeneHeffingsKorting2020(Table1[[#This Row],[Belastbaar loon]])</f>
        <v>0</v>
      </c>
      <c r="D7120" s="14">
        <f>ArbeidsKorting2020(Table1[[#This Row],[Belastbaar loon]])</f>
        <v>1174.98</v>
      </c>
      <c r="E7120" s="14">
        <f>MAX(Table1[[#This Row],[Loonheffing]]-Table1[[#This Row],[Algemene Heffingskorting]]-Table1[[#This Row],[Arbeidskorting]],0)</f>
        <v>29616.692999999999</v>
      </c>
      <c r="F7120" s="6">
        <f>Table1[[#This Row],[Belastbaar loon]]-Table1[[#This Row],[Belasting]]</f>
        <v>49404.307000000001</v>
      </c>
      <c r="G7120" s="2">
        <f>(Table1[[#This Row],[Belastbaar loon]]-Table1[[#This Row],[Netto loon]])/Table1[[#This Row],[Belastbaar loon]]</f>
        <v>0.37479521899241974</v>
      </c>
      <c r="H7120" s="14">
        <f t="shared" ca="1" si="105"/>
        <v>29611.142999999996</v>
      </c>
      <c r="I7120" s="14">
        <f ca="1">IF(ROW()=2, Table1[[#This Row],[Netto loon]], INDIRECT(ADDRESS(ROW()-1,COLUMN(F:F))))</f>
        <v>49399.857000000004</v>
      </c>
      <c r="J7120" s="6">
        <f ca="1">IF(ROW()=2, 0, Table1[[#This Row],[Belastbaar loon]]-INDIRECT(ADDRESS(ROW()-1,COLUMN(A:A))))</f>
        <v>10</v>
      </c>
      <c r="K7120" s="6">
        <f ca="1">Table1[[#This Row],[Netto loon]]-Table1[[#This Row],[Netto vorige schijf]]</f>
        <v>4.4499999999970896</v>
      </c>
      <c r="L7120" s="2">
        <f ca="1">(Table1[[#This Row],[Bruto tov vorige schijf]]-Table1[[#This Row],[Netto tov vorige schijf]])/MAX(Table1[[#This Row],[Bruto tov vorige schijf]],1)</f>
        <v>0.55500000000029104</v>
      </c>
    </row>
    <row r="7121" spans="1:12" x14ac:dyDescent="0.25">
      <c r="A7121" s="14">
        <v>79031</v>
      </c>
      <c r="B7121" s="6">
        <f>LoonHeffing2020(Table1[[#This Row],[Belastbaar loon]])</f>
        <v>30796.623</v>
      </c>
      <c r="C7121" s="6">
        <f>AlgemeneHeffingsKorting2020(Table1[[#This Row],[Belastbaar loon]])</f>
        <v>0</v>
      </c>
      <c r="D7121" s="14">
        <f>ArbeidsKorting2020(Table1[[#This Row],[Belastbaar loon]])</f>
        <v>1174.3800000000001</v>
      </c>
      <c r="E7121" s="14">
        <f>MAX(Table1[[#This Row],[Loonheffing]]-Table1[[#This Row],[Algemene Heffingskorting]]-Table1[[#This Row],[Arbeidskorting]],0)</f>
        <v>29622.242999999999</v>
      </c>
      <c r="F7121" s="6">
        <f>Table1[[#This Row],[Belastbaar loon]]-Table1[[#This Row],[Belasting]]</f>
        <v>49408.756999999998</v>
      </c>
      <c r="G7121" s="2">
        <f>(Table1[[#This Row],[Belastbaar loon]]-Table1[[#This Row],[Netto loon]])/Table1[[#This Row],[Belastbaar loon]]</f>
        <v>0.37481802077665727</v>
      </c>
      <c r="H7121" s="14">
        <f t="shared" ca="1" si="105"/>
        <v>29616.692999999999</v>
      </c>
      <c r="I7121" s="14">
        <f ca="1">IF(ROW()=2, Table1[[#This Row],[Netto loon]], INDIRECT(ADDRESS(ROW()-1,COLUMN(F:F))))</f>
        <v>49404.307000000001</v>
      </c>
      <c r="J7121" s="6">
        <f ca="1">IF(ROW()=2, 0, Table1[[#This Row],[Belastbaar loon]]-INDIRECT(ADDRESS(ROW()-1,COLUMN(A:A))))</f>
        <v>10</v>
      </c>
      <c r="K7121" s="6">
        <f ca="1">Table1[[#This Row],[Netto loon]]-Table1[[#This Row],[Netto vorige schijf]]</f>
        <v>4.4499999999970896</v>
      </c>
      <c r="L7121" s="2">
        <f ca="1">(Table1[[#This Row],[Bruto tov vorige schijf]]-Table1[[#This Row],[Netto tov vorige schijf]])/MAX(Table1[[#This Row],[Bruto tov vorige schijf]],1)</f>
        <v>0.55500000000029104</v>
      </c>
    </row>
    <row r="7122" spans="1:12" x14ac:dyDescent="0.25">
      <c r="A7122" s="14">
        <v>79041</v>
      </c>
      <c r="B7122" s="6">
        <f>LoonHeffing2020(Table1[[#This Row],[Belastbaar loon]])</f>
        <v>30801.573</v>
      </c>
      <c r="C7122" s="6">
        <f>AlgemeneHeffingsKorting2020(Table1[[#This Row],[Belastbaar loon]])</f>
        <v>0</v>
      </c>
      <c r="D7122" s="14">
        <f>ArbeidsKorting2020(Table1[[#This Row],[Belastbaar loon]])</f>
        <v>1173.7800000000002</v>
      </c>
      <c r="E7122" s="14">
        <f>MAX(Table1[[#This Row],[Loonheffing]]-Table1[[#This Row],[Algemene Heffingskorting]]-Table1[[#This Row],[Arbeidskorting]],0)</f>
        <v>29627.793000000001</v>
      </c>
      <c r="F7122" s="6">
        <f>Table1[[#This Row],[Belastbaar loon]]-Table1[[#This Row],[Belasting]]</f>
        <v>49413.206999999995</v>
      </c>
      <c r="G7122" s="2">
        <f>(Table1[[#This Row],[Belastbaar loon]]-Table1[[#This Row],[Netto loon]])/Table1[[#This Row],[Belastbaar loon]]</f>
        <v>0.37484081679128561</v>
      </c>
      <c r="H7122" s="14">
        <f t="shared" ca="1" si="105"/>
        <v>29622.242999999999</v>
      </c>
      <c r="I7122" s="14">
        <f ca="1">IF(ROW()=2, Table1[[#This Row],[Netto loon]], INDIRECT(ADDRESS(ROW()-1,COLUMN(F:F))))</f>
        <v>49408.756999999998</v>
      </c>
      <c r="J7122" s="6">
        <f ca="1">IF(ROW()=2, 0, Table1[[#This Row],[Belastbaar loon]]-INDIRECT(ADDRESS(ROW()-1,COLUMN(A:A))))</f>
        <v>10</v>
      </c>
      <c r="K7122" s="6">
        <f ca="1">Table1[[#This Row],[Netto loon]]-Table1[[#This Row],[Netto vorige schijf]]</f>
        <v>4.4499999999970896</v>
      </c>
      <c r="L7122" s="2">
        <f ca="1">(Table1[[#This Row],[Bruto tov vorige schijf]]-Table1[[#This Row],[Netto tov vorige schijf]])/MAX(Table1[[#This Row],[Bruto tov vorige schijf]],1)</f>
        <v>0.55500000000029104</v>
      </c>
    </row>
    <row r="7123" spans="1:12" x14ac:dyDescent="0.25">
      <c r="A7123" s="14">
        <v>79051</v>
      </c>
      <c r="B7123" s="6">
        <f>LoonHeffing2020(Table1[[#This Row],[Belastbaar loon]])</f>
        <v>30806.523000000001</v>
      </c>
      <c r="C7123" s="6">
        <f>AlgemeneHeffingsKorting2020(Table1[[#This Row],[Belastbaar loon]])</f>
        <v>0</v>
      </c>
      <c r="D7123" s="14">
        <f>ArbeidsKorting2020(Table1[[#This Row],[Belastbaar loon]])</f>
        <v>1173.18</v>
      </c>
      <c r="E7123" s="14">
        <f>MAX(Table1[[#This Row],[Loonheffing]]-Table1[[#This Row],[Algemene Heffingskorting]]-Table1[[#This Row],[Arbeidskorting]],0)</f>
        <v>29633.343000000001</v>
      </c>
      <c r="F7123" s="6">
        <f>Table1[[#This Row],[Belastbaar loon]]-Table1[[#This Row],[Belasting]]</f>
        <v>49417.656999999999</v>
      </c>
      <c r="G7123" s="2">
        <f>(Table1[[#This Row],[Belastbaar loon]]-Table1[[#This Row],[Netto loon]])/Table1[[#This Row],[Belastbaar loon]]</f>
        <v>0.37486360703849414</v>
      </c>
      <c r="H7123" s="14">
        <f t="shared" ca="1" si="105"/>
        <v>29627.793000000001</v>
      </c>
      <c r="I7123" s="14">
        <f ca="1">IF(ROW()=2, Table1[[#This Row],[Netto loon]], INDIRECT(ADDRESS(ROW()-1,COLUMN(F:F))))</f>
        <v>49413.206999999995</v>
      </c>
      <c r="J7123" s="6">
        <f ca="1">IF(ROW()=2, 0, Table1[[#This Row],[Belastbaar loon]]-INDIRECT(ADDRESS(ROW()-1,COLUMN(A:A))))</f>
        <v>10</v>
      </c>
      <c r="K7123" s="6">
        <f ca="1">Table1[[#This Row],[Netto loon]]-Table1[[#This Row],[Netto vorige schijf]]</f>
        <v>4.4500000000043656</v>
      </c>
      <c r="L7123" s="2">
        <f ca="1">(Table1[[#This Row],[Bruto tov vorige schijf]]-Table1[[#This Row],[Netto tov vorige schijf]])/MAX(Table1[[#This Row],[Bruto tov vorige schijf]],1)</f>
        <v>0.5549999999995634</v>
      </c>
    </row>
    <row r="7124" spans="1:12" x14ac:dyDescent="0.25">
      <c r="A7124" s="14">
        <v>79061</v>
      </c>
      <c r="B7124" s="6">
        <f>LoonHeffing2020(Table1[[#This Row],[Belastbaar loon]])</f>
        <v>30811.472999999998</v>
      </c>
      <c r="C7124" s="6">
        <f>AlgemeneHeffingsKorting2020(Table1[[#This Row],[Belastbaar loon]])</f>
        <v>0</v>
      </c>
      <c r="D7124" s="14">
        <f>ArbeidsKorting2020(Table1[[#This Row],[Belastbaar loon]])</f>
        <v>1172.5800000000002</v>
      </c>
      <c r="E7124" s="14">
        <f>MAX(Table1[[#This Row],[Loonheffing]]-Table1[[#This Row],[Algemene Heffingskorting]]-Table1[[#This Row],[Arbeidskorting]],0)</f>
        <v>29638.892999999996</v>
      </c>
      <c r="F7124" s="6">
        <f>Table1[[#This Row],[Belastbaar loon]]-Table1[[#This Row],[Belasting]]</f>
        <v>49422.107000000004</v>
      </c>
      <c r="G7124" s="2">
        <f>(Table1[[#This Row],[Belastbaar loon]]-Table1[[#This Row],[Netto loon]])/Table1[[#This Row],[Belastbaar loon]]</f>
        <v>0.37488639152047148</v>
      </c>
      <c r="H7124" s="14">
        <f t="shared" ca="1" si="105"/>
        <v>29633.343000000001</v>
      </c>
      <c r="I7124" s="14">
        <f ca="1">IF(ROW()=2, Table1[[#This Row],[Netto loon]], INDIRECT(ADDRESS(ROW()-1,COLUMN(F:F))))</f>
        <v>49417.656999999999</v>
      </c>
      <c r="J7124" s="6">
        <f ca="1">IF(ROW()=2, 0, Table1[[#This Row],[Belastbaar loon]]-INDIRECT(ADDRESS(ROW()-1,COLUMN(A:A))))</f>
        <v>10</v>
      </c>
      <c r="K7124" s="6">
        <f ca="1">Table1[[#This Row],[Netto loon]]-Table1[[#This Row],[Netto vorige schijf]]</f>
        <v>4.4500000000043656</v>
      </c>
      <c r="L7124" s="2">
        <f ca="1">(Table1[[#This Row],[Bruto tov vorige schijf]]-Table1[[#This Row],[Netto tov vorige schijf]])/MAX(Table1[[#This Row],[Bruto tov vorige schijf]],1)</f>
        <v>0.5549999999995634</v>
      </c>
    </row>
    <row r="7125" spans="1:12" x14ac:dyDescent="0.25">
      <c r="A7125" s="14">
        <v>79071</v>
      </c>
      <c r="B7125" s="6">
        <f>LoonHeffing2020(Table1[[#This Row],[Belastbaar loon]])</f>
        <v>30816.422999999999</v>
      </c>
      <c r="C7125" s="6">
        <f>AlgemeneHeffingsKorting2020(Table1[[#This Row],[Belastbaar loon]])</f>
        <v>0</v>
      </c>
      <c r="D7125" s="14">
        <f>ArbeidsKorting2020(Table1[[#This Row],[Belastbaar loon]])</f>
        <v>1171.98</v>
      </c>
      <c r="E7125" s="14">
        <f>MAX(Table1[[#This Row],[Loonheffing]]-Table1[[#This Row],[Algemene Heffingskorting]]-Table1[[#This Row],[Arbeidskorting]],0)</f>
        <v>29644.442999999999</v>
      </c>
      <c r="F7125" s="6">
        <f>Table1[[#This Row],[Belastbaar loon]]-Table1[[#This Row],[Belasting]]</f>
        <v>49426.557000000001</v>
      </c>
      <c r="G7125" s="2">
        <f>(Table1[[#This Row],[Belastbaar loon]]-Table1[[#This Row],[Netto loon]])/Table1[[#This Row],[Belastbaar loon]]</f>
        <v>0.37490917023940507</v>
      </c>
      <c r="H7125" s="14">
        <f t="shared" ca="1" si="105"/>
        <v>29638.892999999996</v>
      </c>
      <c r="I7125" s="14">
        <f ca="1">IF(ROW()=2, Table1[[#This Row],[Netto loon]], INDIRECT(ADDRESS(ROW()-1,COLUMN(F:F))))</f>
        <v>49422.107000000004</v>
      </c>
      <c r="J7125" s="6">
        <f ca="1">IF(ROW()=2, 0, Table1[[#This Row],[Belastbaar loon]]-INDIRECT(ADDRESS(ROW()-1,COLUMN(A:A))))</f>
        <v>10</v>
      </c>
      <c r="K7125" s="6">
        <f ca="1">Table1[[#This Row],[Netto loon]]-Table1[[#This Row],[Netto vorige schijf]]</f>
        <v>4.4499999999970896</v>
      </c>
      <c r="L7125" s="2">
        <f ca="1">(Table1[[#This Row],[Bruto tov vorige schijf]]-Table1[[#This Row],[Netto tov vorige schijf]])/MAX(Table1[[#This Row],[Bruto tov vorige schijf]],1)</f>
        <v>0.55500000000029104</v>
      </c>
    </row>
    <row r="7126" spans="1:12" x14ac:dyDescent="0.25">
      <c r="A7126" s="14">
        <v>79081</v>
      </c>
      <c r="B7126" s="6">
        <f>LoonHeffing2020(Table1[[#This Row],[Belastbaar loon]])</f>
        <v>30821.373</v>
      </c>
      <c r="C7126" s="6">
        <f>AlgemeneHeffingsKorting2020(Table1[[#This Row],[Belastbaar loon]])</f>
        <v>0</v>
      </c>
      <c r="D7126" s="14">
        <f>ArbeidsKorting2020(Table1[[#This Row],[Belastbaar loon]])</f>
        <v>1171.3800000000001</v>
      </c>
      <c r="E7126" s="14">
        <f>MAX(Table1[[#This Row],[Loonheffing]]-Table1[[#This Row],[Algemene Heffingskorting]]-Table1[[#This Row],[Arbeidskorting]],0)</f>
        <v>29649.992999999999</v>
      </c>
      <c r="F7126" s="6">
        <f>Table1[[#This Row],[Belastbaar loon]]-Table1[[#This Row],[Belasting]]</f>
        <v>49431.006999999998</v>
      </c>
      <c r="G7126" s="2">
        <f>(Table1[[#This Row],[Belastbaar loon]]-Table1[[#This Row],[Netto loon]])/Table1[[#This Row],[Belastbaar loon]]</f>
        <v>0.37493194319748108</v>
      </c>
      <c r="H7126" s="14">
        <f t="shared" ca="1" si="105"/>
        <v>29644.442999999999</v>
      </c>
      <c r="I7126" s="14">
        <f ca="1">IF(ROW()=2, Table1[[#This Row],[Netto loon]], INDIRECT(ADDRESS(ROW()-1,COLUMN(F:F))))</f>
        <v>49426.557000000001</v>
      </c>
      <c r="J7126" s="6">
        <f ca="1">IF(ROW()=2, 0, Table1[[#This Row],[Belastbaar loon]]-INDIRECT(ADDRESS(ROW()-1,COLUMN(A:A))))</f>
        <v>10</v>
      </c>
      <c r="K7126" s="6">
        <f ca="1">Table1[[#This Row],[Netto loon]]-Table1[[#This Row],[Netto vorige schijf]]</f>
        <v>4.4499999999970896</v>
      </c>
      <c r="L7126" s="2">
        <f ca="1">(Table1[[#This Row],[Bruto tov vorige schijf]]-Table1[[#This Row],[Netto tov vorige schijf]])/MAX(Table1[[#This Row],[Bruto tov vorige schijf]],1)</f>
        <v>0.55500000000029104</v>
      </c>
    </row>
    <row r="7127" spans="1:12" x14ac:dyDescent="0.25">
      <c r="A7127" s="14">
        <v>79091</v>
      </c>
      <c r="B7127" s="6">
        <f>LoonHeffing2020(Table1[[#This Row],[Belastbaar loon]])</f>
        <v>30826.323</v>
      </c>
      <c r="C7127" s="6">
        <f>AlgemeneHeffingsKorting2020(Table1[[#This Row],[Belastbaar loon]])</f>
        <v>0</v>
      </c>
      <c r="D7127" s="14">
        <f>ArbeidsKorting2020(Table1[[#This Row],[Belastbaar loon]])</f>
        <v>1170.7800000000002</v>
      </c>
      <c r="E7127" s="14">
        <f>MAX(Table1[[#This Row],[Loonheffing]]-Table1[[#This Row],[Algemene Heffingskorting]]-Table1[[#This Row],[Arbeidskorting]],0)</f>
        <v>29655.543000000001</v>
      </c>
      <c r="F7127" s="6">
        <f>Table1[[#This Row],[Belastbaar loon]]-Table1[[#This Row],[Belasting]]</f>
        <v>49435.456999999995</v>
      </c>
      <c r="G7127" s="2">
        <f>(Table1[[#This Row],[Belastbaar loon]]-Table1[[#This Row],[Netto loon]])/Table1[[#This Row],[Belastbaar loon]]</f>
        <v>0.37495471039688466</v>
      </c>
      <c r="H7127" s="14">
        <f t="shared" ca="1" si="105"/>
        <v>29649.992999999999</v>
      </c>
      <c r="I7127" s="14">
        <f ca="1">IF(ROW()=2, Table1[[#This Row],[Netto loon]], INDIRECT(ADDRESS(ROW()-1,COLUMN(F:F))))</f>
        <v>49431.006999999998</v>
      </c>
      <c r="J7127" s="6">
        <f ca="1">IF(ROW()=2, 0, Table1[[#This Row],[Belastbaar loon]]-INDIRECT(ADDRESS(ROW()-1,COLUMN(A:A))))</f>
        <v>10</v>
      </c>
      <c r="K7127" s="6">
        <f ca="1">Table1[[#This Row],[Netto loon]]-Table1[[#This Row],[Netto vorige schijf]]</f>
        <v>4.4499999999970896</v>
      </c>
      <c r="L7127" s="2">
        <f ca="1">(Table1[[#This Row],[Bruto tov vorige schijf]]-Table1[[#This Row],[Netto tov vorige schijf]])/MAX(Table1[[#This Row],[Bruto tov vorige schijf]],1)</f>
        <v>0.55500000000029104</v>
      </c>
    </row>
    <row r="7128" spans="1:12" x14ac:dyDescent="0.25">
      <c r="A7128" s="14">
        <v>79101</v>
      </c>
      <c r="B7128" s="6">
        <f>LoonHeffing2020(Table1[[#This Row],[Belastbaar loon]])</f>
        <v>30831.273000000001</v>
      </c>
      <c r="C7128" s="6">
        <f>AlgemeneHeffingsKorting2020(Table1[[#This Row],[Belastbaar loon]])</f>
        <v>0</v>
      </c>
      <c r="D7128" s="14">
        <f>ArbeidsKorting2020(Table1[[#This Row],[Belastbaar loon]])</f>
        <v>1170.18</v>
      </c>
      <c r="E7128" s="14">
        <f>MAX(Table1[[#This Row],[Loonheffing]]-Table1[[#This Row],[Algemene Heffingskorting]]-Table1[[#This Row],[Arbeidskorting]],0)</f>
        <v>29661.093000000001</v>
      </c>
      <c r="F7128" s="6">
        <f>Table1[[#This Row],[Belastbaar loon]]-Table1[[#This Row],[Belasting]]</f>
        <v>49439.906999999999</v>
      </c>
      <c r="G7128" s="2">
        <f>(Table1[[#This Row],[Belastbaar loon]]-Table1[[#This Row],[Netto loon]])/Table1[[#This Row],[Belastbaar loon]]</f>
        <v>0.37497747183979974</v>
      </c>
      <c r="H7128" s="14">
        <f t="shared" ca="1" si="105"/>
        <v>29655.543000000001</v>
      </c>
      <c r="I7128" s="14">
        <f ca="1">IF(ROW()=2, Table1[[#This Row],[Netto loon]], INDIRECT(ADDRESS(ROW()-1,COLUMN(F:F))))</f>
        <v>49435.456999999995</v>
      </c>
      <c r="J7128" s="6">
        <f ca="1">IF(ROW()=2, 0, Table1[[#This Row],[Belastbaar loon]]-INDIRECT(ADDRESS(ROW()-1,COLUMN(A:A))))</f>
        <v>10</v>
      </c>
      <c r="K7128" s="6">
        <f ca="1">Table1[[#This Row],[Netto loon]]-Table1[[#This Row],[Netto vorige schijf]]</f>
        <v>4.4500000000043656</v>
      </c>
      <c r="L7128" s="2">
        <f ca="1">(Table1[[#This Row],[Bruto tov vorige schijf]]-Table1[[#This Row],[Netto tov vorige schijf]])/MAX(Table1[[#This Row],[Bruto tov vorige schijf]],1)</f>
        <v>0.5549999999995634</v>
      </c>
    </row>
    <row r="7129" spans="1:12" x14ac:dyDescent="0.25">
      <c r="A7129" s="14">
        <v>79111</v>
      </c>
      <c r="B7129" s="6">
        <f>LoonHeffing2020(Table1[[#This Row],[Belastbaar loon]])</f>
        <v>30836.222999999998</v>
      </c>
      <c r="C7129" s="6">
        <f>AlgemeneHeffingsKorting2020(Table1[[#This Row],[Belastbaar loon]])</f>
        <v>0</v>
      </c>
      <c r="D7129" s="14">
        <f>ArbeidsKorting2020(Table1[[#This Row],[Belastbaar loon]])</f>
        <v>1169.5800000000002</v>
      </c>
      <c r="E7129" s="14">
        <f>MAX(Table1[[#This Row],[Loonheffing]]-Table1[[#This Row],[Algemene Heffingskorting]]-Table1[[#This Row],[Arbeidskorting]],0)</f>
        <v>29666.642999999996</v>
      </c>
      <c r="F7129" s="6">
        <f>Table1[[#This Row],[Belastbaar loon]]-Table1[[#This Row],[Belasting]]</f>
        <v>49444.357000000004</v>
      </c>
      <c r="G7129" s="2">
        <f>(Table1[[#This Row],[Belastbaar loon]]-Table1[[#This Row],[Netto loon]])/Table1[[#This Row],[Belastbaar loon]]</f>
        <v>0.37500022752840939</v>
      </c>
      <c r="H7129" s="14">
        <f t="shared" ca="1" si="105"/>
        <v>29661.093000000001</v>
      </c>
      <c r="I7129" s="14">
        <f ca="1">IF(ROW()=2, Table1[[#This Row],[Netto loon]], INDIRECT(ADDRESS(ROW()-1,COLUMN(F:F))))</f>
        <v>49439.906999999999</v>
      </c>
      <c r="J7129" s="6">
        <f ca="1">IF(ROW()=2, 0, Table1[[#This Row],[Belastbaar loon]]-INDIRECT(ADDRESS(ROW()-1,COLUMN(A:A))))</f>
        <v>10</v>
      </c>
      <c r="K7129" s="6">
        <f ca="1">Table1[[#This Row],[Netto loon]]-Table1[[#This Row],[Netto vorige schijf]]</f>
        <v>4.4500000000043656</v>
      </c>
      <c r="L7129" s="2">
        <f ca="1">(Table1[[#This Row],[Bruto tov vorige schijf]]-Table1[[#This Row],[Netto tov vorige schijf]])/MAX(Table1[[#This Row],[Bruto tov vorige schijf]],1)</f>
        <v>0.5549999999995634</v>
      </c>
    </row>
    <row r="7130" spans="1:12" x14ac:dyDescent="0.25">
      <c r="A7130" s="14">
        <v>79121</v>
      </c>
      <c r="B7130" s="6">
        <f>LoonHeffing2020(Table1[[#This Row],[Belastbaar loon]])</f>
        <v>30841.172999999999</v>
      </c>
      <c r="C7130" s="6">
        <f>AlgemeneHeffingsKorting2020(Table1[[#This Row],[Belastbaar loon]])</f>
        <v>0</v>
      </c>
      <c r="D7130" s="14">
        <f>ArbeidsKorting2020(Table1[[#This Row],[Belastbaar loon]])</f>
        <v>1168.98</v>
      </c>
      <c r="E7130" s="14">
        <f>MAX(Table1[[#This Row],[Loonheffing]]-Table1[[#This Row],[Algemene Heffingskorting]]-Table1[[#This Row],[Arbeidskorting]],0)</f>
        <v>29672.192999999999</v>
      </c>
      <c r="F7130" s="6">
        <f>Table1[[#This Row],[Belastbaar loon]]-Table1[[#This Row],[Belasting]]</f>
        <v>49448.807000000001</v>
      </c>
      <c r="G7130" s="2">
        <f>(Table1[[#This Row],[Belastbaar loon]]-Table1[[#This Row],[Netto loon]])/Table1[[#This Row],[Belastbaar loon]]</f>
        <v>0.37502297746489555</v>
      </c>
      <c r="H7130" s="14">
        <f t="shared" ref="H7130:H7193" ca="1" si="106">IF(ROW()=2, 0, INDIRECT(ADDRESS(ROW()-1,COLUMN(E:E))))</f>
        <v>29666.642999999996</v>
      </c>
      <c r="I7130" s="14">
        <f ca="1">IF(ROW()=2, Table1[[#This Row],[Netto loon]], INDIRECT(ADDRESS(ROW()-1,COLUMN(F:F))))</f>
        <v>49444.357000000004</v>
      </c>
      <c r="J7130" s="6">
        <f ca="1">IF(ROW()=2, 0, Table1[[#This Row],[Belastbaar loon]]-INDIRECT(ADDRESS(ROW()-1,COLUMN(A:A))))</f>
        <v>10</v>
      </c>
      <c r="K7130" s="6">
        <f ca="1">Table1[[#This Row],[Netto loon]]-Table1[[#This Row],[Netto vorige schijf]]</f>
        <v>4.4499999999970896</v>
      </c>
      <c r="L7130" s="2">
        <f ca="1">(Table1[[#This Row],[Bruto tov vorige schijf]]-Table1[[#This Row],[Netto tov vorige schijf]])/MAX(Table1[[#This Row],[Bruto tov vorige schijf]],1)</f>
        <v>0.55500000000029104</v>
      </c>
    </row>
    <row r="7131" spans="1:12" x14ac:dyDescent="0.25">
      <c r="A7131" s="14">
        <v>79131</v>
      </c>
      <c r="B7131" s="6">
        <f>LoonHeffing2020(Table1[[#This Row],[Belastbaar loon]])</f>
        <v>30846.123</v>
      </c>
      <c r="C7131" s="6">
        <f>AlgemeneHeffingsKorting2020(Table1[[#This Row],[Belastbaar loon]])</f>
        <v>0</v>
      </c>
      <c r="D7131" s="14">
        <f>ArbeidsKorting2020(Table1[[#This Row],[Belastbaar loon]])</f>
        <v>1168.3800000000001</v>
      </c>
      <c r="E7131" s="14">
        <f>MAX(Table1[[#This Row],[Loonheffing]]-Table1[[#This Row],[Algemene Heffingskorting]]-Table1[[#This Row],[Arbeidskorting]],0)</f>
        <v>29677.742999999999</v>
      </c>
      <c r="F7131" s="6">
        <f>Table1[[#This Row],[Belastbaar loon]]-Table1[[#This Row],[Belasting]]</f>
        <v>49453.256999999998</v>
      </c>
      <c r="G7131" s="2">
        <f>(Table1[[#This Row],[Belastbaar loon]]-Table1[[#This Row],[Netto loon]])/Table1[[#This Row],[Belastbaar loon]]</f>
        <v>0.37504572165143879</v>
      </c>
      <c r="H7131" s="14">
        <f t="shared" ca="1" si="106"/>
        <v>29672.192999999999</v>
      </c>
      <c r="I7131" s="14">
        <f ca="1">IF(ROW()=2, Table1[[#This Row],[Netto loon]], INDIRECT(ADDRESS(ROW()-1,COLUMN(F:F))))</f>
        <v>49448.807000000001</v>
      </c>
      <c r="J7131" s="6">
        <f ca="1">IF(ROW()=2, 0, Table1[[#This Row],[Belastbaar loon]]-INDIRECT(ADDRESS(ROW()-1,COLUMN(A:A))))</f>
        <v>10</v>
      </c>
      <c r="K7131" s="6">
        <f ca="1">Table1[[#This Row],[Netto loon]]-Table1[[#This Row],[Netto vorige schijf]]</f>
        <v>4.4499999999970896</v>
      </c>
      <c r="L7131" s="2">
        <f ca="1">(Table1[[#This Row],[Bruto tov vorige schijf]]-Table1[[#This Row],[Netto tov vorige schijf]])/MAX(Table1[[#This Row],[Bruto tov vorige schijf]],1)</f>
        <v>0.55500000000029104</v>
      </c>
    </row>
    <row r="7132" spans="1:12" x14ac:dyDescent="0.25">
      <c r="A7132" s="14">
        <v>79141</v>
      </c>
      <c r="B7132" s="6">
        <f>LoonHeffing2020(Table1[[#This Row],[Belastbaar loon]])</f>
        <v>30851.073</v>
      </c>
      <c r="C7132" s="6">
        <f>AlgemeneHeffingsKorting2020(Table1[[#This Row],[Belastbaar loon]])</f>
        <v>0</v>
      </c>
      <c r="D7132" s="14">
        <f>ArbeidsKorting2020(Table1[[#This Row],[Belastbaar loon]])</f>
        <v>1167.7800000000002</v>
      </c>
      <c r="E7132" s="14">
        <f>MAX(Table1[[#This Row],[Loonheffing]]-Table1[[#This Row],[Algemene Heffingskorting]]-Table1[[#This Row],[Arbeidskorting]],0)</f>
        <v>29683.293000000001</v>
      </c>
      <c r="F7132" s="6">
        <f>Table1[[#This Row],[Belastbaar loon]]-Table1[[#This Row],[Belasting]]</f>
        <v>49457.706999999995</v>
      </c>
      <c r="G7132" s="2">
        <f>(Table1[[#This Row],[Belastbaar loon]]-Table1[[#This Row],[Netto loon]])/Table1[[#This Row],[Belastbaar loon]]</f>
        <v>0.37506846009021877</v>
      </c>
      <c r="H7132" s="14">
        <f t="shared" ca="1" si="106"/>
        <v>29677.742999999999</v>
      </c>
      <c r="I7132" s="14">
        <f ca="1">IF(ROW()=2, Table1[[#This Row],[Netto loon]], INDIRECT(ADDRESS(ROW()-1,COLUMN(F:F))))</f>
        <v>49453.256999999998</v>
      </c>
      <c r="J7132" s="6">
        <f ca="1">IF(ROW()=2, 0, Table1[[#This Row],[Belastbaar loon]]-INDIRECT(ADDRESS(ROW()-1,COLUMN(A:A))))</f>
        <v>10</v>
      </c>
      <c r="K7132" s="6">
        <f ca="1">Table1[[#This Row],[Netto loon]]-Table1[[#This Row],[Netto vorige schijf]]</f>
        <v>4.4499999999970896</v>
      </c>
      <c r="L7132" s="2">
        <f ca="1">(Table1[[#This Row],[Bruto tov vorige schijf]]-Table1[[#This Row],[Netto tov vorige schijf]])/MAX(Table1[[#This Row],[Bruto tov vorige schijf]],1)</f>
        <v>0.55500000000029104</v>
      </c>
    </row>
    <row r="7133" spans="1:12" x14ac:dyDescent="0.25">
      <c r="A7133" s="14">
        <v>79151</v>
      </c>
      <c r="B7133" s="6">
        <f>LoonHeffing2020(Table1[[#This Row],[Belastbaar loon]])</f>
        <v>30856.023000000001</v>
      </c>
      <c r="C7133" s="6">
        <f>AlgemeneHeffingsKorting2020(Table1[[#This Row],[Belastbaar loon]])</f>
        <v>0</v>
      </c>
      <c r="D7133" s="14">
        <f>ArbeidsKorting2020(Table1[[#This Row],[Belastbaar loon]])</f>
        <v>1167.18</v>
      </c>
      <c r="E7133" s="14">
        <f>MAX(Table1[[#This Row],[Loonheffing]]-Table1[[#This Row],[Algemene Heffingskorting]]-Table1[[#This Row],[Arbeidskorting]],0)</f>
        <v>29688.843000000001</v>
      </c>
      <c r="F7133" s="6">
        <f>Table1[[#This Row],[Belastbaar loon]]-Table1[[#This Row],[Belasting]]</f>
        <v>49462.156999999999</v>
      </c>
      <c r="G7133" s="2">
        <f>(Table1[[#This Row],[Belastbaar loon]]-Table1[[#This Row],[Netto loon]])/Table1[[#This Row],[Belastbaar loon]]</f>
        <v>0.37509119278341402</v>
      </c>
      <c r="H7133" s="14">
        <f t="shared" ca="1" si="106"/>
        <v>29683.293000000001</v>
      </c>
      <c r="I7133" s="14">
        <f ca="1">IF(ROW()=2, Table1[[#This Row],[Netto loon]], INDIRECT(ADDRESS(ROW()-1,COLUMN(F:F))))</f>
        <v>49457.706999999995</v>
      </c>
      <c r="J7133" s="6">
        <f ca="1">IF(ROW()=2, 0, Table1[[#This Row],[Belastbaar loon]]-INDIRECT(ADDRESS(ROW()-1,COLUMN(A:A))))</f>
        <v>10</v>
      </c>
      <c r="K7133" s="6">
        <f ca="1">Table1[[#This Row],[Netto loon]]-Table1[[#This Row],[Netto vorige schijf]]</f>
        <v>4.4500000000043656</v>
      </c>
      <c r="L7133" s="2">
        <f ca="1">(Table1[[#This Row],[Bruto tov vorige schijf]]-Table1[[#This Row],[Netto tov vorige schijf]])/MAX(Table1[[#This Row],[Bruto tov vorige schijf]],1)</f>
        <v>0.5549999999995634</v>
      </c>
    </row>
    <row r="7134" spans="1:12" x14ac:dyDescent="0.25">
      <c r="A7134" s="14">
        <v>79161</v>
      </c>
      <c r="B7134" s="6">
        <f>LoonHeffing2020(Table1[[#This Row],[Belastbaar loon]])</f>
        <v>30860.972999999998</v>
      </c>
      <c r="C7134" s="6">
        <f>AlgemeneHeffingsKorting2020(Table1[[#This Row],[Belastbaar loon]])</f>
        <v>0</v>
      </c>
      <c r="D7134" s="14">
        <f>ArbeidsKorting2020(Table1[[#This Row],[Belastbaar loon]])</f>
        <v>1166.5800000000002</v>
      </c>
      <c r="E7134" s="14">
        <f>MAX(Table1[[#This Row],[Loonheffing]]-Table1[[#This Row],[Algemene Heffingskorting]]-Table1[[#This Row],[Arbeidskorting]],0)</f>
        <v>29694.392999999996</v>
      </c>
      <c r="F7134" s="6">
        <f>Table1[[#This Row],[Belastbaar loon]]-Table1[[#This Row],[Belasting]]</f>
        <v>49466.607000000004</v>
      </c>
      <c r="G7134" s="2">
        <f>(Table1[[#This Row],[Belastbaar loon]]-Table1[[#This Row],[Netto loon]])/Table1[[#This Row],[Belastbaar loon]]</f>
        <v>0.37511391973320191</v>
      </c>
      <c r="H7134" s="14">
        <f t="shared" ca="1" si="106"/>
        <v>29688.843000000001</v>
      </c>
      <c r="I7134" s="14">
        <f ca="1">IF(ROW()=2, Table1[[#This Row],[Netto loon]], INDIRECT(ADDRESS(ROW()-1,COLUMN(F:F))))</f>
        <v>49462.156999999999</v>
      </c>
      <c r="J7134" s="6">
        <f ca="1">IF(ROW()=2, 0, Table1[[#This Row],[Belastbaar loon]]-INDIRECT(ADDRESS(ROW()-1,COLUMN(A:A))))</f>
        <v>10</v>
      </c>
      <c r="K7134" s="6">
        <f ca="1">Table1[[#This Row],[Netto loon]]-Table1[[#This Row],[Netto vorige schijf]]</f>
        <v>4.4500000000043656</v>
      </c>
      <c r="L7134" s="2">
        <f ca="1">(Table1[[#This Row],[Bruto tov vorige schijf]]-Table1[[#This Row],[Netto tov vorige schijf]])/MAX(Table1[[#This Row],[Bruto tov vorige schijf]],1)</f>
        <v>0.5549999999995634</v>
      </c>
    </row>
    <row r="7135" spans="1:12" x14ac:dyDescent="0.25">
      <c r="A7135" s="14">
        <v>79171</v>
      </c>
      <c r="B7135" s="6">
        <f>LoonHeffing2020(Table1[[#This Row],[Belastbaar loon]])</f>
        <v>30865.922999999999</v>
      </c>
      <c r="C7135" s="6">
        <f>AlgemeneHeffingsKorting2020(Table1[[#This Row],[Belastbaar loon]])</f>
        <v>0</v>
      </c>
      <c r="D7135" s="14">
        <f>ArbeidsKorting2020(Table1[[#This Row],[Belastbaar loon]])</f>
        <v>1165.98</v>
      </c>
      <c r="E7135" s="14">
        <f>MAX(Table1[[#This Row],[Loonheffing]]-Table1[[#This Row],[Algemene Heffingskorting]]-Table1[[#This Row],[Arbeidskorting]],0)</f>
        <v>29699.942999999999</v>
      </c>
      <c r="F7135" s="6">
        <f>Table1[[#This Row],[Belastbaar loon]]-Table1[[#This Row],[Belasting]]</f>
        <v>49471.057000000001</v>
      </c>
      <c r="G7135" s="2">
        <f>(Table1[[#This Row],[Belastbaar loon]]-Table1[[#This Row],[Netto loon]])/Table1[[#This Row],[Belastbaar loon]]</f>
        <v>0.37513664094175897</v>
      </c>
      <c r="H7135" s="14">
        <f t="shared" ca="1" si="106"/>
        <v>29694.392999999996</v>
      </c>
      <c r="I7135" s="14">
        <f ca="1">IF(ROW()=2, Table1[[#This Row],[Netto loon]], INDIRECT(ADDRESS(ROW()-1,COLUMN(F:F))))</f>
        <v>49466.607000000004</v>
      </c>
      <c r="J7135" s="6">
        <f ca="1">IF(ROW()=2, 0, Table1[[#This Row],[Belastbaar loon]]-INDIRECT(ADDRESS(ROW()-1,COLUMN(A:A))))</f>
        <v>10</v>
      </c>
      <c r="K7135" s="6">
        <f ca="1">Table1[[#This Row],[Netto loon]]-Table1[[#This Row],[Netto vorige schijf]]</f>
        <v>4.4499999999970896</v>
      </c>
      <c r="L7135" s="2">
        <f ca="1">(Table1[[#This Row],[Bruto tov vorige schijf]]-Table1[[#This Row],[Netto tov vorige schijf]])/MAX(Table1[[#This Row],[Bruto tov vorige schijf]],1)</f>
        <v>0.55500000000029104</v>
      </c>
    </row>
    <row r="7136" spans="1:12" x14ac:dyDescent="0.25">
      <c r="A7136" s="14">
        <v>79181</v>
      </c>
      <c r="B7136" s="6">
        <f>LoonHeffing2020(Table1[[#This Row],[Belastbaar loon]])</f>
        <v>30870.873</v>
      </c>
      <c r="C7136" s="6">
        <f>AlgemeneHeffingsKorting2020(Table1[[#This Row],[Belastbaar loon]])</f>
        <v>0</v>
      </c>
      <c r="D7136" s="14">
        <f>ArbeidsKorting2020(Table1[[#This Row],[Belastbaar loon]])</f>
        <v>1165.3800000000001</v>
      </c>
      <c r="E7136" s="14">
        <f>MAX(Table1[[#This Row],[Loonheffing]]-Table1[[#This Row],[Algemene Heffingskorting]]-Table1[[#This Row],[Arbeidskorting]],0)</f>
        <v>29705.492999999999</v>
      </c>
      <c r="F7136" s="6">
        <f>Table1[[#This Row],[Belastbaar loon]]-Table1[[#This Row],[Belasting]]</f>
        <v>49475.506999999998</v>
      </c>
      <c r="G7136" s="2">
        <f>(Table1[[#This Row],[Belastbaar loon]]-Table1[[#This Row],[Netto loon]])/Table1[[#This Row],[Belastbaar loon]]</f>
        <v>0.3751593564112603</v>
      </c>
      <c r="H7136" s="14">
        <f t="shared" ca="1" si="106"/>
        <v>29699.942999999999</v>
      </c>
      <c r="I7136" s="14">
        <f ca="1">IF(ROW()=2, Table1[[#This Row],[Netto loon]], INDIRECT(ADDRESS(ROW()-1,COLUMN(F:F))))</f>
        <v>49471.057000000001</v>
      </c>
      <c r="J7136" s="6">
        <f ca="1">IF(ROW()=2, 0, Table1[[#This Row],[Belastbaar loon]]-INDIRECT(ADDRESS(ROW()-1,COLUMN(A:A))))</f>
        <v>10</v>
      </c>
      <c r="K7136" s="6">
        <f ca="1">Table1[[#This Row],[Netto loon]]-Table1[[#This Row],[Netto vorige schijf]]</f>
        <v>4.4499999999970896</v>
      </c>
      <c r="L7136" s="2">
        <f ca="1">(Table1[[#This Row],[Bruto tov vorige schijf]]-Table1[[#This Row],[Netto tov vorige schijf]])/MAX(Table1[[#This Row],[Bruto tov vorige schijf]],1)</f>
        <v>0.55500000000029104</v>
      </c>
    </row>
    <row r="7137" spans="1:12" x14ac:dyDescent="0.25">
      <c r="A7137" s="14">
        <v>79191</v>
      </c>
      <c r="B7137" s="6">
        <f>LoonHeffing2020(Table1[[#This Row],[Belastbaar loon]])</f>
        <v>30875.823</v>
      </c>
      <c r="C7137" s="6">
        <f>AlgemeneHeffingsKorting2020(Table1[[#This Row],[Belastbaar loon]])</f>
        <v>0</v>
      </c>
      <c r="D7137" s="14">
        <f>ArbeidsKorting2020(Table1[[#This Row],[Belastbaar loon]])</f>
        <v>1164.7800000000002</v>
      </c>
      <c r="E7137" s="14">
        <f>MAX(Table1[[#This Row],[Loonheffing]]-Table1[[#This Row],[Algemene Heffingskorting]]-Table1[[#This Row],[Arbeidskorting]],0)</f>
        <v>29711.043000000001</v>
      </c>
      <c r="F7137" s="6">
        <f>Table1[[#This Row],[Belastbaar loon]]-Table1[[#This Row],[Belasting]]</f>
        <v>49479.956999999995</v>
      </c>
      <c r="G7137" s="2">
        <f>(Table1[[#This Row],[Belastbaar loon]]-Table1[[#This Row],[Netto loon]])/Table1[[#This Row],[Belastbaar loon]]</f>
        <v>0.37518206614388006</v>
      </c>
      <c r="H7137" s="14">
        <f t="shared" ca="1" si="106"/>
        <v>29705.492999999999</v>
      </c>
      <c r="I7137" s="14">
        <f ca="1">IF(ROW()=2, Table1[[#This Row],[Netto loon]], INDIRECT(ADDRESS(ROW()-1,COLUMN(F:F))))</f>
        <v>49475.506999999998</v>
      </c>
      <c r="J7137" s="6">
        <f ca="1">IF(ROW()=2, 0, Table1[[#This Row],[Belastbaar loon]]-INDIRECT(ADDRESS(ROW()-1,COLUMN(A:A))))</f>
        <v>10</v>
      </c>
      <c r="K7137" s="6">
        <f ca="1">Table1[[#This Row],[Netto loon]]-Table1[[#This Row],[Netto vorige schijf]]</f>
        <v>4.4499999999970896</v>
      </c>
      <c r="L7137" s="2">
        <f ca="1">(Table1[[#This Row],[Bruto tov vorige schijf]]-Table1[[#This Row],[Netto tov vorige schijf]])/MAX(Table1[[#This Row],[Bruto tov vorige schijf]],1)</f>
        <v>0.55500000000029104</v>
      </c>
    </row>
    <row r="7138" spans="1:12" x14ac:dyDescent="0.25">
      <c r="A7138" s="14">
        <v>79201</v>
      </c>
      <c r="B7138" s="6">
        <f>LoonHeffing2020(Table1[[#This Row],[Belastbaar loon]])</f>
        <v>30880.773000000001</v>
      </c>
      <c r="C7138" s="6">
        <f>AlgemeneHeffingsKorting2020(Table1[[#This Row],[Belastbaar loon]])</f>
        <v>0</v>
      </c>
      <c r="D7138" s="14">
        <f>ArbeidsKorting2020(Table1[[#This Row],[Belastbaar loon]])</f>
        <v>1164.18</v>
      </c>
      <c r="E7138" s="14">
        <f>MAX(Table1[[#This Row],[Loonheffing]]-Table1[[#This Row],[Algemene Heffingskorting]]-Table1[[#This Row],[Arbeidskorting]],0)</f>
        <v>29716.593000000001</v>
      </c>
      <c r="F7138" s="6">
        <f>Table1[[#This Row],[Belastbaar loon]]-Table1[[#This Row],[Belasting]]</f>
        <v>49484.406999999999</v>
      </c>
      <c r="G7138" s="2">
        <f>(Table1[[#This Row],[Belastbaar loon]]-Table1[[#This Row],[Netto loon]])/Table1[[#This Row],[Belastbaar loon]]</f>
        <v>0.37520477014179116</v>
      </c>
      <c r="H7138" s="14">
        <f t="shared" ca="1" si="106"/>
        <v>29711.043000000001</v>
      </c>
      <c r="I7138" s="14">
        <f ca="1">IF(ROW()=2, Table1[[#This Row],[Netto loon]], INDIRECT(ADDRESS(ROW()-1,COLUMN(F:F))))</f>
        <v>49479.956999999995</v>
      </c>
      <c r="J7138" s="6">
        <f ca="1">IF(ROW()=2, 0, Table1[[#This Row],[Belastbaar loon]]-INDIRECT(ADDRESS(ROW()-1,COLUMN(A:A))))</f>
        <v>10</v>
      </c>
      <c r="K7138" s="6">
        <f ca="1">Table1[[#This Row],[Netto loon]]-Table1[[#This Row],[Netto vorige schijf]]</f>
        <v>4.4500000000043656</v>
      </c>
      <c r="L7138" s="2">
        <f ca="1">(Table1[[#This Row],[Bruto tov vorige schijf]]-Table1[[#This Row],[Netto tov vorige schijf]])/MAX(Table1[[#This Row],[Bruto tov vorige schijf]],1)</f>
        <v>0.5549999999995634</v>
      </c>
    </row>
    <row r="7139" spans="1:12" x14ac:dyDescent="0.25">
      <c r="A7139" s="14">
        <v>79211</v>
      </c>
      <c r="B7139" s="6">
        <f>LoonHeffing2020(Table1[[#This Row],[Belastbaar loon]])</f>
        <v>30885.722999999998</v>
      </c>
      <c r="C7139" s="6">
        <f>AlgemeneHeffingsKorting2020(Table1[[#This Row],[Belastbaar loon]])</f>
        <v>0</v>
      </c>
      <c r="D7139" s="14">
        <f>ArbeidsKorting2020(Table1[[#This Row],[Belastbaar loon]])</f>
        <v>1163.5800000000002</v>
      </c>
      <c r="E7139" s="14">
        <f>MAX(Table1[[#This Row],[Loonheffing]]-Table1[[#This Row],[Algemene Heffingskorting]]-Table1[[#This Row],[Arbeidskorting]],0)</f>
        <v>29722.142999999996</v>
      </c>
      <c r="F7139" s="6">
        <f>Table1[[#This Row],[Belastbaar loon]]-Table1[[#This Row],[Belasting]]</f>
        <v>49488.857000000004</v>
      </c>
      <c r="G7139" s="2">
        <f>(Table1[[#This Row],[Belastbaar loon]]-Table1[[#This Row],[Netto loon]])/Table1[[#This Row],[Belastbaar loon]]</f>
        <v>0.37522746840716564</v>
      </c>
      <c r="H7139" s="14">
        <f t="shared" ca="1" si="106"/>
        <v>29716.593000000001</v>
      </c>
      <c r="I7139" s="14">
        <f ca="1">IF(ROW()=2, Table1[[#This Row],[Netto loon]], INDIRECT(ADDRESS(ROW()-1,COLUMN(F:F))))</f>
        <v>49484.406999999999</v>
      </c>
      <c r="J7139" s="6">
        <f ca="1">IF(ROW()=2, 0, Table1[[#This Row],[Belastbaar loon]]-INDIRECT(ADDRESS(ROW()-1,COLUMN(A:A))))</f>
        <v>10</v>
      </c>
      <c r="K7139" s="6">
        <f ca="1">Table1[[#This Row],[Netto loon]]-Table1[[#This Row],[Netto vorige schijf]]</f>
        <v>4.4500000000043656</v>
      </c>
      <c r="L7139" s="2">
        <f ca="1">(Table1[[#This Row],[Bruto tov vorige schijf]]-Table1[[#This Row],[Netto tov vorige schijf]])/MAX(Table1[[#This Row],[Bruto tov vorige schijf]],1)</f>
        <v>0.5549999999995634</v>
      </c>
    </row>
    <row r="7140" spans="1:12" x14ac:dyDescent="0.25">
      <c r="A7140" s="14">
        <v>79221</v>
      </c>
      <c r="B7140" s="6">
        <f>LoonHeffing2020(Table1[[#This Row],[Belastbaar loon]])</f>
        <v>30890.672999999999</v>
      </c>
      <c r="C7140" s="6">
        <f>AlgemeneHeffingsKorting2020(Table1[[#This Row],[Belastbaar loon]])</f>
        <v>0</v>
      </c>
      <c r="D7140" s="14">
        <f>ArbeidsKorting2020(Table1[[#This Row],[Belastbaar loon]])</f>
        <v>1162.98</v>
      </c>
      <c r="E7140" s="14">
        <f>MAX(Table1[[#This Row],[Loonheffing]]-Table1[[#This Row],[Algemene Heffingskorting]]-Table1[[#This Row],[Arbeidskorting]],0)</f>
        <v>29727.692999999999</v>
      </c>
      <c r="F7140" s="6">
        <f>Table1[[#This Row],[Belastbaar loon]]-Table1[[#This Row],[Belasting]]</f>
        <v>49493.307000000001</v>
      </c>
      <c r="G7140" s="2">
        <f>(Table1[[#This Row],[Belastbaar loon]]-Table1[[#This Row],[Netto loon]])/Table1[[#This Row],[Belastbaar loon]]</f>
        <v>0.37525016094217439</v>
      </c>
      <c r="H7140" s="14">
        <f t="shared" ca="1" si="106"/>
        <v>29722.142999999996</v>
      </c>
      <c r="I7140" s="14">
        <f ca="1">IF(ROW()=2, Table1[[#This Row],[Netto loon]], INDIRECT(ADDRESS(ROW()-1,COLUMN(F:F))))</f>
        <v>49488.857000000004</v>
      </c>
      <c r="J7140" s="6">
        <f ca="1">IF(ROW()=2, 0, Table1[[#This Row],[Belastbaar loon]]-INDIRECT(ADDRESS(ROW()-1,COLUMN(A:A))))</f>
        <v>10</v>
      </c>
      <c r="K7140" s="6">
        <f ca="1">Table1[[#This Row],[Netto loon]]-Table1[[#This Row],[Netto vorige schijf]]</f>
        <v>4.4499999999970896</v>
      </c>
      <c r="L7140" s="2">
        <f ca="1">(Table1[[#This Row],[Bruto tov vorige schijf]]-Table1[[#This Row],[Netto tov vorige schijf]])/MAX(Table1[[#This Row],[Bruto tov vorige schijf]],1)</f>
        <v>0.55500000000029104</v>
      </c>
    </row>
    <row r="7141" spans="1:12" x14ac:dyDescent="0.25">
      <c r="A7141" s="14">
        <v>79231</v>
      </c>
      <c r="B7141" s="6">
        <f>LoonHeffing2020(Table1[[#This Row],[Belastbaar loon]])</f>
        <v>30895.623</v>
      </c>
      <c r="C7141" s="6">
        <f>AlgemeneHeffingsKorting2020(Table1[[#This Row],[Belastbaar loon]])</f>
        <v>0</v>
      </c>
      <c r="D7141" s="14">
        <f>ArbeidsKorting2020(Table1[[#This Row],[Belastbaar loon]])</f>
        <v>1162.3800000000001</v>
      </c>
      <c r="E7141" s="14">
        <f>MAX(Table1[[#This Row],[Loonheffing]]-Table1[[#This Row],[Algemene Heffingskorting]]-Table1[[#This Row],[Arbeidskorting]],0)</f>
        <v>29733.242999999999</v>
      </c>
      <c r="F7141" s="6">
        <f>Table1[[#This Row],[Belastbaar loon]]-Table1[[#This Row],[Belasting]]</f>
        <v>49497.756999999998</v>
      </c>
      <c r="G7141" s="2">
        <f>(Table1[[#This Row],[Belastbaar loon]]-Table1[[#This Row],[Netto loon]])/Table1[[#This Row],[Belastbaar loon]]</f>
        <v>0.37527284774898717</v>
      </c>
      <c r="H7141" s="14">
        <f t="shared" ca="1" si="106"/>
        <v>29727.692999999999</v>
      </c>
      <c r="I7141" s="14">
        <f ca="1">IF(ROW()=2, Table1[[#This Row],[Netto loon]], INDIRECT(ADDRESS(ROW()-1,COLUMN(F:F))))</f>
        <v>49493.307000000001</v>
      </c>
      <c r="J7141" s="6">
        <f ca="1">IF(ROW()=2, 0, Table1[[#This Row],[Belastbaar loon]]-INDIRECT(ADDRESS(ROW()-1,COLUMN(A:A))))</f>
        <v>10</v>
      </c>
      <c r="K7141" s="6">
        <f ca="1">Table1[[#This Row],[Netto loon]]-Table1[[#This Row],[Netto vorige schijf]]</f>
        <v>4.4499999999970896</v>
      </c>
      <c r="L7141" s="2">
        <f ca="1">(Table1[[#This Row],[Bruto tov vorige schijf]]-Table1[[#This Row],[Netto tov vorige schijf]])/MAX(Table1[[#This Row],[Bruto tov vorige schijf]],1)</f>
        <v>0.55500000000029104</v>
      </c>
    </row>
    <row r="7142" spans="1:12" x14ac:dyDescent="0.25">
      <c r="A7142" s="14">
        <v>79241</v>
      </c>
      <c r="B7142" s="6">
        <f>LoonHeffing2020(Table1[[#This Row],[Belastbaar loon]])</f>
        <v>30900.573</v>
      </c>
      <c r="C7142" s="6">
        <f>AlgemeneHeffingsKorting2020(Table1[[#This Row],[Belastbaar loon]])</f>
        <v>0</v>
      </c>
      <c r="D7142" s="14">
        <f>ArbeidsKorting2020(Table1[[#This Row],[Belastbaar loon]])</f>
        <v>1161.7800000000002</v>
      </c>
      <c r="E7142" s="14">
        <f>MAX(Table1[[#This Row],[Loonheffing]]-Table1[[#This Row],[Algemene Heffingskorting]]-Table1[[#This Row],[Arbeidskorting]],0)</f>
        <v>29738.793000000001</v>
      </c>
      <c r="F7142" s="6">
        <f>Table1[[#This Row],[Belastbaar loon]]-Table1[[#This Row],[Belasting]]</f>
        <v>49502.206999999995</v>
      </c>
      <c r="G7142" s="2">
        <f>(Table1[[#This Row],[Belastbaar loon]]-Table1[[#This Row],[Netto loon]])/Table1[[#This Row],[Belastbaar loon]]</f>
        <v>0.37529552882977252</v>
      </c>
      <c r="H7142" s="14">
        <f t="shared" ca="1" si="106"/>
        <v>29733.242999999999</v>
      </c>
      <c r="I7142" s="14">
        <f ca="1">IF(ROW()=2, Table1[[#This Row],[Netto loon]], INDIRECT(ADDRESS(ROW()-1,COLUMN(F:F))))</f>
        <v>49497.756999999998</v>
      </c>
      <c r="J7142" s="6">
        <f ca="1">IF(ROW()=2, 0, Table1[[#This Row],[Belastbaar loon]]-INDIRECT(ADDRESS(ROW()-1,COLUMN(A:A))))</f>
        <v>10</v>
      </c>
      <c r="K7142" s="6">
        <f ca="1">Table1[[#This Row],[Netto loon]]-Table1[[#This Row],[Netto vorige schijf]]</f>
        <v>4.4499999999970896</v>
      </c>
      <c r="L7142" s="2">
        <f ca="1">(Table1[[#This Row],[Bruto tov vorige schijf]]-Table1[[#This Row],[Netto tov vorige schijf]])/MAX(Table1[[#This Row],[Bruto tov vorige schijf]],1)</f>
        <v>0.55500000000029104</v>
      </c>
    </row>
    <row r="7143" spans="1:12" x14ac:dyDescent="0.25">
      <c r="A7143" s="14">
        <v>79251</v>
      </c>
      <c r="B7143" s="6">
        <f>LoonHeffing2020(Table1[[#This Row],[Belastbaar loon]])</f>
        <v>30905.523000000001</v>
      </c>
      <c r="C7143" s="6">
        <f>AlgemeneHeffingsKorting2020(Table1[[#This Row],[Belastbaar loon]])</f>
        <v>0</v>
      </c>
      <c r="D7143" s="14">
        <f>ArbeidsKorting2020(Table1[[#This Row],[Belastbaar loon]])</f>
        <v>1161.18</v>
      </c>
      <c r="E7143" s="14">
        <f>MAX(Table1[[#This Row],[Loonheffing]]-Table1[[#This Row],[Algemene Heffingskorting]]-Table1[[#This Row],[Arbeidskorting]],0)</f>
        <v>29744.343000000001</v>
      </c>
      <c r="F7143" s="6">
        <f>Table1[[#This Row],[Belastbaar loon]]-Table1[[#This Row],[Belasting]]</f>
        <v>49506.656999999999</v>
      </c>
      <c r="G7143" s="2">
        <f>(Table1[[#This Row],[Belastbaar loon]]-Table1[[#This Row],[Netto loon]])/Table1[[#This Row],[Belastbaar loon]]</f>
        <v>0.37531820418669798</v>
      </c>
      <c r="H7143" s="14">
        <f t="shared" ca="1" si="106"/>
        <v>29738.793000000001</v>
      </c>
      <c r="I7143" s="14">
        <f ca="1">IF(ROW()=2, Table1[[#This Row],[Netto loon]], INDIRECT(ADDRESS(ROW()-1,COLUMN(F:F))))</f>
        <v>49502.206999999995</v>
      </c>
      <c r="J7143" s="6">
        <f ca="1">IF(ROW()=2, 0, Table1[[#This Row],[Belastbaar loon]]-INDIRECT(ADDRESS(ROW()-1,COLUMN(A:A))))</f>
        <v>10</v>
      </c>
      <c r="K7143" s="6">
        <f ca="1">Table1[[#This Row],[Netto loon]]-Table1[[#This Row],[Netto vorige schijf]]</f>
        <v>4.4500000000043656</v>
      </c>
      <c r="L7143" s="2">
        <f ca="1">(Table1[[#This Row],[Bruto tov vorige schijf]]-Table1[[#This Row],[Netto tov vorige schijf]])/MAX(Table1[[#This Row],[Bruto tov vorige schijf]],1)</f>
        <v>0.5549999999995634</v>
      </c>
    </row>
    <row r="7144" spans="1:12" x14ac:dyDescent="0.25">
      <c r="A7144" s="14">
        <v>79261</v>
      </c>
      <c r="B7144" s="6">
        <f>LoonHeffing2020(Table1[[#This Row],[Belastbaar loon]])</f>
        <v>30910.472999999998</v>
      </c>
      <c r="C7144" s="6">
        <f>AlgemeneHeffingsKorting2020(Table1[[#This Row],[Belastbaar loon]])</f>
        <v>0</v>
      </c>
      <c r="D7144" s="14">
        <f>ArbeidsKorting2020(Table1[[#This Row],[Belastbaar loon]])</f>
        <v>1160.5800000000002</v>
      </c>
      <c r="E7144" s="14">
        <f>MAX(Table1[[#This Row],[Loonheffing]]-Table1[[#This Row],[Algemene Heffingskorting]]-Table1[[#This Row],[Arbeidskorting]],0)</f>
        <v>29749.892999999996</v>
      </c>
      <c r="F7144" s="6">
        <f>Table1[[#This Row],[Belastbaar loon]]-Table1[[#This Row],[Belasting]]</f>
        <v>49511.107000000004</v>
      </c>
      <c r="G7144" s="2">
        <f>(Table1[[#This Row],[Belastbaar loon]]-Table1[[#This Row],[Netto loon]])/Table1[[#This Row],[Belastbaar loon]]</f>
        <v>0.37534087382193004</v>
      </c>
      <c r="H7144" s="14">
        <f t="shared" ca="1" si="106"/>
        <v>29744.343000000001</v>
      </c>
      <c r="I7144" s="14">
        <f ca="1">IF(ROW()=2, Table1[[#This Row],[Netto loon]], INDIRECT(ADDRESS(ROW()-1,COLUMN(F:F))))</f>
        <v>49506.656999999999</v>
      </c>
      <c r="J7144" s="6">
        <f ca="1">IF(ROW()=2, 0, Table1[[#This Row],[Belastbaar loon]]-INDIRECT(ADDRESS(ROW()-1,COLUMN(A:A))))</f>
        <v>10</v>
      </c>
      <c r="K7144" s="6">
        <f ca="1">Table1[[#This Row],[Netto loon]]-Table1[[#This Row],[Netto vorige schijf]]</f>
        <v>4.4500000000043656</v>
      </c>
      <c r="L7144" s="2">
        <f ca="1">(Table1[[#This Row],[Bruto tov vorige schijf]]-Table1[[#This Row],[Netto tov vorige schijf]])/MAX(Table1[[#This Row],[Bruto tov vorige schijf]],1)</f>
        <v>0.5549999999995634</v>
      </c>
    </row>
    <row r="7145" spans="1:12" x14ac:dyDescent="0.25">
      <c r="A7145" s="14">
        <v>79271</v>
      </c>
      <c r="B7145" s="6">
        <f>LoonHeffing2020(Table1[[#This Row],[Belastbaar loon]])</f>
        <v>30915.422999999999</v>
      </c>
      <c r="C7145" s="6">
        <f>AlgemeneHeffingsKorting2020(Table1[[#This Row],[Belastbaar loon]])</f>
        <v>0</v>
      </c>
      <c r="D7145" s="14">
        <f>ArbeidsKorting2020(Table1[[#This Row],[Belastbaar loon]])</f>
        <v>1159.98</v>
      </c>
      <c r="E7145" s="14">
        <f>MAX(Table1[[#This Row],[Loonheffing]]-Table1[[#This Row],[Algemene Heffingskorting]]-Table1[[#This Row],[Arbeidskorting]],0)</f>
        <v>29755.442999999999</v>
      </c>
      <c r="F7145" s="6">
        <f>Table1[[#This Row],[Belastbaar loon]]-Table1[[#This Row],[Belasting]]</f>
        <v>49515.557000000001</v>
      </c>
      <c r="G7145" s="2">
        <f>(Table1[[#This Row],[Belastbaar loon]]-Table1[[#This Row],[Netto loon]])/Table1[[#This Row],[Belastbaar loon]]</f>
        <v>0.3753635377376342</v>
      </c>
      <c r="H7145" s="14">
        <f t="shared" ca="1" si="106"/>
        <v>29749.892999999996</v>
      </c>
      <c r="I7145" s="14">
        <f ca="1">IF(ROW()=2, Table1[[#This Row],[Netto loon]], INDIRECT(ADDRESS(ROW()-1,COLUMN(F:F))))</f>
        <v>49511.107000000004</v>
      </c>
      <c r="J7145" s="6">
        <f ca="1">IF(ROW()=2, 0, Table1[[#This Row],[Belastbaar loon]]-INDIRECT(ADDRESS(ROW()-1,COLUMN(A:A))))</f>
        <v>10</v>
      </c>
      <c r="K7145" s="6">
        <f ca="1">Table1[[#This Row],[Netto loon]]-Table1[[#This Row],[Netto vorige schijf]]</f>
        <v>4.4499999999970896</v>
      </c>
      <c r="L7145" s="2">
        <f ca="1">(Table1[[#This Row],[Bruto tov vorige schijf]]-Table1[[#This Row],[Netto tov vorige schijf]])/MAX(Table1[[#This Row],[Bruto tov vorige schijf]],1)</f>
        <v>0.55500000000029104</v>
      </c>
    </row>
    <row r="7146" spans="1:12" x14ac:dyDescent="0.25">
      <c r="A7146" s="14">
        <v>79281</v>
      </c>
      <c r="B7146" s="6">
        <f>LoonHeffing2020(Table1[[#This Row],[Belastbaar loon]])</f>
        <v>30920.373</v>
      </c>
      <c r="C7146" s="6">
        <f>AlgemeneHeffingsKorting2020(Table1[[#This Row],[Belastbaar loon]])</f>
        <v>0</v>
      </c>
      <c r="D7146" s="14">
        <f>ArbeidsKorting2020(Table1[[#This Row],[Belastbaar loon]])</f>
        <v>1159.3800000000001</v>
      </c>
      <c r="E7146" s="14">
        <f>MAX(Table1[[#This Row],[Loonheffing]]-Table1[[#This Row],[Algemene Heffingskorting]]-Table1[[#This Row],[Arbeidskorting]],0)</f>
        <v>29760.992999999999</v>
      </c>
      <c r="F7146" s="6">
        <f>Table1[[#This Row],[Belastbaar loon]]-Table1[[#This Row],[Belasting]]</f>
        <v>49520.006999999998</v>
      </c>
      <c r="G7146" s="2">
        <f>(Table1[[#This Row],[Belastbaar loon]]-Table1[[#This Row],[Netto loon]])/Table1[[#This Row],[Belastbaar loon]]</f>
        <v>0.37538619593597461</v>
      </c>
      <c r="H7146" s="14">
        <f t="shared" ca="1" si="106"/>
        <v>29755.442999999999</v>
      </c>
      <c r="I7146" s="14">
        <f ca="1">IF(ROW()=2, Table1[[#This Row],[Netto loon]], INDIRECT(ADDRESS(ROW()-1,COLUMN(F:F))))</f>
        <v>49515.557000000001</v>
      </c>
      <c r="J7146" s="6">
        <f ca="1">IF(ROW()=2, 0, Table1[[#This Row],[Belastbaar loon]]-INDIRECT(ADDRESS(ROW()-1,COLUMN(A:A))))</f>
        <v>10</v>
      </c>
      <c r="K7146" s="6">
        <f ca="1">Table1[[#This Row],[Netto loon]]-Table1[[#This Row],[Netto vorige schijf]]</f>
        <v>4.4499999999970896</v>
      </c>
      <c r="L7146" s="2">
        <f ca="1">(Table1[[#This Row],[Bruto tov vorige schijf]]-Table1[[#This Row],[Netto tov vorige schijf]])/MAX(Table1[[#This Row],[Bruto tov vorige schijf]],1)</f>
        <v>0.55500000000029104</v>
      </c>
    </row>
    <row r="7147" spans="1:12" x14ac:dyDescent="0.25">
      <c r="A7147" s="14">
        <v>79291</v>
      </c>
      <c r="B7147" s="6">
        <f>LoonHeffing2020(Table1[[#This Row],[Belastbaar loon]])</f>
        <v>30925.323</v>
      </c>
      <c r="C7147" s="6">
        <f>AlgemeneHeffingsKorting2020(Table1[[#This Row],[Belastbaar loon]])</f>
        <v>0</v>
      </c>
      <c r="D7147" s="14">
        <f>ArbeidsKorting2020(Table1[[#This Row],[Belastbaar loon]])</f>
        <v>1158.7800000000002</v>
      </c>
      <c r="E7147" s="14">
        <f>MAX(Table1[[#This Row],[Loonheffing]]-Table1[[#This Row],[Algemene Heffingskorting]]-Table1[[#This Row],[Arbeidskorting]],0)</f>
        <v>29766.543000000001</v>
      </c>
      <c r="F7147" s="6">
        <f>Table1[[#This Row],[Belastbaar loon]]-Table1[[#This Row],[Belasting]]</f>
        <v>49524.456999999995</v>
      </c>
      <c r="G7147" s="2">
        <f>(Table1[[#This Row],[Belastbaar loon]]-Table1[[#This Row],[Netto loon]])/Table1[[#This Row],[Belastbaar loon]]</f>
        <v>0.37540884841911448</v>
      </c>
      <c r="H7147" s="14">
        <f t="shared" ca="1" si="106"/>
        <v>29760.992999999999</v>
      </c>
      <c r="I7147" s="14">
        <f ca="1">IF(ROW()=2, Table1[[#This Row],[Netto loon]], INDIRECT(ADDRESS(ROW()-1,COLUMN(F:F))))</f>
        <v>49520.006999999998</v>
      </c>
      <c r="J7147" s="6">
        <f ca="1">IF(ROW()=2, 0, Table1[[#This Row],[Belastbaar loon]]-INDIRECT(ADDRESS(ROW()-1,COLUMN(A:A))))</f>
        <v>10</v>
      </c>
      <c r="K7147" s="6">
        <f ca="1">Table1[[#This Row],[Netto loon]]-Table1[[#This Row],[Netto vorige schijf]]</f>
        <v>4.4499999999970896</v>
      </c>
      <c r="L7147" s="2">
        <f ca="1">(Table1[[#This Row],[Bruto tov vorige schijf]]-Table1[[#This Row],[Netto tov vorige schijf]])/MAX(Table1[[#This Row],[Bruto tov vorige schijf]],1)</f>
        <v>0.55500000000029104</v>
      </c>
    </row>
    <row r="7148" spans="1:12" x14ac:dyDescent="0.25">
      <c r="A7148" s="14">
        <v>79301</v>
      </c>
      <c r="B7148" s="6">
        <f>LoonHeffing2020(Table1[[#This Row],[Belastbaar loon]])</f>
        <v>30930.273000000001</v>
      </c>
      <c r="C7148" s="6">
        <f>AlgemeneHeffingsKorting2020(Table1[[#This Row],[Belastbaar loon]])</f>
        <v>0</v>
      </c>
      <c r="D7148" s="14">
        <f>ArbeidsKorting2020(Table1[[#This Row],[Belastbaar loon]])</f>
        <v>1158.18</v>
      </c>
      <c r="E7148" s="14">
        <f>MAX(Table1[[#This Row],[Loonheffing]]-Table1[[#This Row],[Algemene Heffingskorting]]-Table1[[#This Row],[Arbeidskorting]],0)</f>
        <v>29772.093000000001</v>
      </c>
      <c r="F7148" s="6">
        <f>Table1[[#This Row],[Belastbaar loon]]-Table1[[#This Row],[Belasting]]</f>
        <v>49528.906999999999</v>
      </c>
      <c r="G7148" s="2">
        <f>(Table1[[#This Row],[Belastbaar loon]]-Table1[[#This Row],[Netto loon]])/Table1[[#This Row],[Belastbaar loon]]</f>
        <v>0.37543149518921576</v>
      </c>
      <c r="H7148" s="14">
        <f t="shared" ca="1" si="106"/>
        <v>29766.543000000001</v>
      </c>
      <c r="I7148" s="14">
        <f ca="1">IF(ROW()=2, Table1[[#This Row],[Netto loon]], INDIRECT(ADDRESS(ROW()-1,COLUMN(F:F))))</f>
        <v>49524.456999999995</v>
      </c>
      <c r="J7148" s="6">
        <f ca="1">IF(ROW()=2, 0, Table1[[#This Row],[Belastbaar loon]]-INDIRECT(ADDRESS(ROW()-1,COLUMN(A:A))))</f>
        <v>10</v>
      </c>
      <c r="K7148" s="6">
        <f ca="1">Table1[[#This Row],[Netto loon]]-Table1[[#This Row],[Netto vorige schijf]]</f>
        <v>4.4500000000043656</v>
      </c>
      <c r="L7148" s="2">
        <f ca="1">(Table1[[#This Row],[Bruto tov vorige schijf]]-Table1[[#This Row],[Netto tov vorige schijf]])/MAX(Table1[[#This Row],[Bruto tov vorige schijf]],1)</f>
        <v>0.5549999999995634</v>
      </c>
    </row>
    <row r="7149" spans="1:12" x14ac:dyDescent="0.25">
      <c r="A7149" s="14">
        <v>79311</v>
      </c>
      <c r="B7149" s="6">
        <f>LoonHeffing2020(Table1[[#This Row],[Belastbaar loon]])</f>
        <v>30935.222999999998</v>
      </c>
      <c r="C7149" s="6">
        <f>AlgemeneHeffingsKorting2020(Table1[[#This Row],[Belastbaar loon]])</f>
        <v>0</v>
      </c>
      <c r="D7149" s="14">
        <f>ArbeidsKorting2020(Table1[[#This Row],[Belastbaar loon]])</f>
        <v>1157.5800000000002</v>
      </c>
      <c r="E7149" s="14">
        <f>MAX(Table1[[#This Row],[Loonheffing]]-Table1[[#This Row],[Algemene Heffingskorting]]-Table1[[#This Row],[Arbeidskorting]],0)</f>
        <v>29777.642999999996</v>
      </c>
      <c r="F7149" s="6">
        <f>Table1[[#This Row],[Belastbaar loon]]-Table1[[#This Row],[Belasting]]</f>
        <v>49533.357000000004</v>
      </c>
      <c r="G7149" s="2">
        <f>(Table1[[#This Row],[Belastbaar loon]]-Table1[[#This Row],[Netto loon]])/Table1[[#This Row],[Belastbaar loon]]</f>
        <v>0.37545413624843965</v>
      </c>
      <c r="H7149" s="14">
        <f t="shared" ca="1" si="106"/>
        <v>29772.093000000001</v>
      </c>
      <c r="I7149" s="14">
        <f ca="1">IF(ROW()=2, Table1[[#This Row],[Netto loon]], INDIRECT(ADDRESS(ROW()-1,COLUMN(F:F))))</f>
        <v>49528.906999999999</v>
      </c>
      <c r="J7149" s="6">
        <f ca="1">IF(ROW()=2, 0, Table1[[#This Row],[Belastbaar loon]]-INDIRECT(ADDRESS(ROW()-1,COLUMN(A:A))))</f>
        <v>10</v>
      </c>
      <c r="K7149" s="6">
        <f ca="1">Table1[[#This Row],[Netto loon]]-Table1[[#This Row],[Netto vorige schijf]]</f>
        <v>4.4500000000043656</v>
      </c>
      <c r="L7149" s="2">
        <f ca="1">(Table1[[#This Row],[Bruto tov vorige schijf]]-Table1[[#This Row],[Netto tov vorige schijf]])/MAX(Table1[[#This Row],[Bruto tov vorige schijf]],1)</f>
        <v>0.5549999999995634</v>
      </c>
    </row>
    <row r="7150" spans="1:12" x14ac:dyDescent="0.25">
      <c r="A7150" s="14">
        <v>79321</v>
      </c>
      <c r="B7150" s="6">
        <f>LoonHeffing2020(Table1[[#This Row],[Belastbaar loon]])</f>
        <v>30940.172999999999</v>
      </c>
      <c r="C7150" s="6">
        <f>AlgemeneHeffingsKorting2020(Table1[[#This Row],[Belastbaar loon]])</f>
        <v>0</v>
      </c>
      <c r="D7150" s="14">
        <f>ArbeidsKorting2020(Table1[[#This Row],[Belastbaar loon]])</f>
        <v>1156.98</v>
      </c>
      <c r="E7150" s="14">
        <f>MAX(Table1[[#This Row],[Loonheffing]]-Table1[[#This Row],[Algemene Heffingskorting]]-Table1[[#This Row],[Arbeidskorting]],0)</f>
        <v>29783.192999999999</v>
      </c>
      <c r="F7150" s="6">
        <f>Table1[[#This Row],[Belastbaar loon]]-Table1[[#This Row],[Belasting]]</f>
        <v>49537.807000000001</v>
      </c>
      <c r="G7150" s="2">
        <f>(Table1[[#This Row],[Belastbaar loon]]-Table1[[#This Row],[Netto loon]])/Table1[[#This Row],[Belastbaar loon]]</f>
        <v>0.37547677159894605</v>
      </c>
      <c r="H7150" s="14">
        <f t="shared" ca="1" si="106"/>
        <v>29777.642999999996</v>
      </c>
      <c r="I7150" s="14">
        <f ca="1">IF(ROW()=2, Table1[[#This Row],[Netto loon]], INDIRECT(ADDRESS(ROW()-1,COLUMN(F:F))))</f>
        <v>49533.357000000004</v>
      </c>
      <c r="J7150" s="6">
        <f ca="1">IF(ROW()=2, 0, Table1[[#This Row],[Belastbaar loon]]-INDIRECT(ADDRESS(ROW()-1,COLUMN(A:A))))</f>
        <v>10</v>
      </c>
      <c r="K7150" s="6">
        <f ca="1">Table1[[#This Row],[Netto loon]]-Table1[[#This Row],[Netto vorige schijf]]</f>
        <v>4.4499999999970896</v>
      </c>
      <c r="L7150" s="2">
        <f ca="1">(Table1[[#This Row],[Bruto tov vorige schijf]]-Table1[[#This Row],[Netto tov vorige schijf]])/MAX(Table1[[#This Row],[Bruto tov vorige schijf]],1)</f>
        <v>0.55500000000029104</v>
      </c>
    </row>
    <row r="7151" spans="1:12" x14ac:dyDescent="0.25">
      <c r="A7151" s="14">
        <v>79331</v>
      </c>
      <c r="B7151" s="6">
        <f>LoonHeffing2020(Table1[[#This Row],[Belastbaar loon]])</f>
        <v>30945.123</v>
      </c>
      <c r="C7151" s="6">
        <f>AlgemeneHeffingsKorting2020(Table1[[#This Row],[Belastbaar loon]])</f>
        <v>0</v>
      </c>
      <c r="D7151" s="14">
        <f>ArbeidsKorting2020(Table1[[#This Row],[Belastbaar loon]])</f>
        <v>1156.3800000000001</v>
      </c>
      <c r="E7151" s="14">
        <f>MAX(Table1[[#This Row],[Loonheffing]]-Table1[[#This Row],[Algemene Heffingskorting]]-Table1[[#This Row],[Arbeidskorting]],0)</f>
        <v>29788.742999999999</v>
      </c>
      <c r="F7151" s="6">
        <f>Table1[[#This Row],[Belastbaar loon]]-Table1[[#This Row],[Belasting]]</f>
        <v>49542.256999999998</v>
      </c>
      <c r="G7151" s="2">
        <f>(Table1[[#This Row],[Belastbaar loon]]-Table1[[#This Row],[Netto loon]])/Table1[[#This Row],[Belastbaar loon]]</f>
        <v>0.37549940124289372</v>
      </c>
      <c r="H7151" s="14">
        <f t="shared" ca="1" si="106"/>
        <v>29783.192999999999</v>
      </c>
      <c r="I7151" s="14">
        <f ca="1">IF(ROW()=2, Table1[[#This Row],[Netto loon]], INDIRECT(ADDRESS(ROW()-1,COLUMN(F:F))))</f>
        <v>49537.807000000001</v>
      </c>
      <c r="J7151" s="6">
        <f ca="1">IF(ROW()=2, 0, Table1[[#This Row],[Belastbaar loon]]-INDIRECT(ADDRESS(ROW()-1,COLUMN(A:A))))</f>
        <v>10</v>
      </c>
      <c r="K7151" s="6">
        <f ca="1">Table1[[#This Row],[Netto loon]]-Table1[[#This Row],[Netto vorige schijf]]</f>
        <v>4.4499999999970896</v>
      </c>
      <c r="L7151" s="2">
        <f ca="1">(Table1[[#This Row],[Bruto tov vorige schijf]]-Table1[[#This Row],[Netto tov vorige schijf]])/MAX(Table1[[#This Row],[Bruto tov vorige schijf]],1)</f>
        <v>0.55500000000029104</v>
      </c>
    </row>
    <row r="7152" spans="1:12" x14ac:dyDescent="0.25">
      <c r="A7152" s="14">
        <v>79341</v>
      </c>
      <c r="B7152" s="6">
        <f>LoonHeffing2020(Table1[[#This Row],[Belastbaar loon]])</f>
        <v>30950.073</v>
      </c>
      <c r="C7152" s="6">
        <f>AlgemeneHeffingsKorting2020(Table1[[#This Row],[Belastbaar loon]])</f>
        <v>0</v>
      </c>
      <c r="D7152" s="14">
        <f>ArbeidsKorting2020(Table1[[#This Row],[Belastbaar loon]])</f>
        <v>1155.7800000000002</v>
      </c>
      <c r="E7152" s="14">
        <f>MAX(Table1[[#This Row],[Loonheffing]]-Table1[[#This Row],[Algemene Heffingskorting]]-Table1[[#This Row],[Arbeidskorting]],0)</f>
        <v>29794.293000000001</v>
      </c>
      <c r="F7152" s="6">
        <f>Table1[[#This Row],[Belastbaar loon]]-Table1[[#This Row],[Belasting]]</f>
        <v>49546.706999999995</v>
      </c>
      <c r="G7152" s="2">
        <f>(Table1[[#This Row],[Belastbaar loon]]-Table1[[#This Row],[Netto loon]])/Table1[[#This Row],[Belastbaar loon]]</f>
        <v>0.37552202518244043</v>
      </c>
      <c r="H7152" s="14">
        <f t="shared" ca="1" si="106"/>
        <v>29788.742999999999</v>
      </c>
      <c r="I7152" s="14">
        <f ca="1">IF(ROW()=2, Table1[[#This Row],[Netto loon]], INDIRECT(ADDRESS(ROW()-1,COLUMN(F:F))))</f>
        <v>49542.256999999998</v>
      </c>
      <c r="J7152" s="6">
        <f ca="1">IF(ROW()=2, 0, Table1[[#This Row],[Belastbaar loon]]-INDIRECT(ADDRESS(ROW()-1,COLUMN(A:A))))</f>
        <v>10</v>
      </c>
      <c r="K7152" s="6">
        <f ca="1">Table1[[#This Row],[Netto loon]]-Table1[[#This Row],[Netto vorige schijf]]</f>
        <v>4.4499999999970896</v>
      </c>
      <c r="L7152" s="2">
        <f ca="1">(Table1[[#This Row],[Bruto tov vorige schijf]]-Table1[[#This Row],[Netto tov vorige schijf]])/MAX(Table1[[#This Row],[Bruto tov vorige schijf]],1)</f>
        <v>0.55500000000029104</v>
      </c>
    </row>
    <row r="7153" spans="1:12" x14ac:dyDescent="0.25">
      <c r="A7153" s="14">
        <v>79351</v>
      </c>
      <c r="B7153" s="6">
        <f>LoonHeffing2020(Table1[[#This Row],[Belastbaar loon]])</f>
        <v>30955.023000000001</v>
      </c>
      <c r="C7153" s="6">
        <f>AlgemeneHeffingsKorting2020(Table1[[#This Row],[Belastbaar loon]])</f>
        <v>0</v>
      </c>
      <c r="D7153" s="14">
        <f>ArbeidsKorting2020(Table1[[#This Row],[Belastbaar loon]])</f>
        <v>1155.18</v>
      </c>
      <c r="E7153" s="14">
        <f>MAX(Table1[[#This Row],[Loonheffing]]-Table1[[#This Row],[Algemene Heffingskorting]]-Table1[[#This Row],[Arbeidskorting]],0)</f>
        <v>29799.843000000001</v>
      </c>
      <c r="F7153" s="6">
        <f>Table1[[#This Row],[Belastbaar loon]]-Table1[[#This Row],[Belasting]]</f>
        <v>49551.156999999999</v>
      </c>
      <c r="G7153" s="2">
        <f>(Table1[[#This Row],[Belastbaar loon]]-Table1[[#This Row],[Netto loon]])/Table1[[#This Row],[Belastbaar loon]]</f>
        <v>0.3755446434197427</v>
      </c>
      <c r="H7153" s="14">
        <f t="shared" ca="1" si="106"/>
        <v>29794.293000000001</v>
      </c>
      <c r="I7153" s="14">
        <f ca="1">IF(ROW()=2, Table1[[#This Row],[Netto loon]], INDIRECT(ADDRESS(ROW()-1,COLUMN(F:F))))</f>
        <v>49546.706999999995</v>
      </c>
      <c r="J7153" s="6">
        <f ca="1">IF(ROW()=2, 0, Table1[[#This Row],[Belastbaar loon]]-INDIRECT(ADDRESS(ROW()-1,COLUMN(A:A))))</f>
        <v>10</v>
      </c>
      <c r="K7153" s="6">
        <f ca="1">Table1[[#This Row],[Netto loon]]-Table1[[#This Row],[Netto vorige schijf]]</f>
        <v>4.4500000000043656</v>
      </c>
      <c r="L7153" s="2">
        <f ca="1">(Table1[[#This Row],[Bruto tov vorige schijf]]-Table1[[#This Row],[Netto tov vorige schijf]])/MAX(Table1[[#This Row],[Bruto tov vorige schijf]],1)</f>
        <v>0.5549999999995634</v>
      </c>
    </row>
    <row r="7154" spans="1:12" x14ac:dyDescent="0.25">
      <c r="A7154" s="14">
        <v>79361</v>
      </c>
      <c r="B7154" s="6">
        <f>LoonHeffing2020(Table1[[#This Row],[Belastbaar loon]])</f>
        <v>30959.972999999998</v>
      </c>
      <c r="C7154" s="6">
        <f>AlgemeneHeffingsKorting2020(Table1[[#This Row],[Belastbaar loon]])</f>
        <v>0</v>
      </c>
      <c r="D7154" s="14">
        <f>ArbeidsKorting2020(Table1[[#This Row],[Belastbaar loon]])</f>
        <v>1154.5800000000002</v>
      </c>
      <c r="E7154" s="14">
        <f>MAX(Table1[[#This Row],[Loonheffing]]-Table1[[#This Row],[Algemene Heffingskorting]]-Table1[[#This Row],[Arbeidskorting]],0)</f>
        <v>29805.392999999996</v>
      </c>
      <c r="F7154" s="6">
        <f>Table1[[#This Row],[Belastbaar loon]]-Table1[[#This Row],[Belasting]]</f>
        <v>49555.607000000004</v>
      </c>
      <c r="G7154" s="2">
        <f>(Table1[[#This Row],[Belastbaar loon]]-Table1[[#This Row],[Netto loon]])/Table1[[#This Row],[Belastbaar loon]]</f>
        <v>0.37556725595695617</v>
      </c>
      <c r="H7154" s="14">
        <f t="shared" ca="1" si="106"/>
        <v>29799.843000000001</v>
      </c>
      <c r="I7154" s="14">
        <f ca="1">IF(ROW()=2, Table1[[#This Row],[Netto loon]], INDIRECT(ADDRESS(ROW()-1,COLUMN(F:F))))</f>
        <v>49551.156999999999</v>
      </c>
      <c r="J7154" s="6">
        <f ca="1">IF(ROW()=2, 0, Table1[[#This Row],[Belastbaar loon]]-INDIRECT(ADDRESS(ROW()-1,COLUMN(A:A))))</f>
        <v>10</v>
      </c>
      <c r="K7154" s="6">
        <f ca="1">Table1[[#This Row],[Netto loon]]-Table1[[#This Row],[Netto vorige schijf]]</f>
        <v>4.4500000000043656</v>
      </c>
      <c r="L7154" s="2">
        <f ca="1">(Table1[[#This Row],[Bruto tov vorige schijf]]-Table1[[#This Row],[Netto tov vorige schijf]])/MAX(Table1[[#This Row],[Bruto tov vorige schijf]],1)</f>
        <v>0.5549999999995634</v>
      </c>
    </row>
    <row r="7155" spans="1:12" x14ac:dyDescent="0.25">
      <c r="A7155" s="14">
        <v>79371</v>
      </c>
      <c r="B7155" s="6">
        <f>LoonHeffing2020(Table1[[#This Row],[Belastbaar loon]])</f>
        <v>30964.922999999999</v>
      </c>
      <c r="C7155" s="6">
        <f>AlgemeneHeffingsKorting2020(Table1[[#This Row],[Belastbaar loon]])</f>
        <v>0</v>
      </c>
      <c r="D7155" s="14">
        <f>ArbeidsKorting2020(Table1[[#This Row],[Belastbaar loon]])</f>
        <v>1153.98</v>
      </c>
      <c r="E7155" s="14">
        <f>MAX(Table1[[#This Row],[Loonheffing]]-Table1[[#This Row],[Algemene Heffingskorting]]-Table1[[#This Row],[Arbeidskorting]],0)</f>
        <v>29810.942999999999</v>
      </c>
      <c r="F7155" s="6">
        <f>Table1[[#This Row],[Belastbaar loon]]-Table1[[#This Row],[Belasting]]</f>
        <v>49560.057000000001</v>
      </c>
      <c r="G7155" s="2">
        <f>(Table1[[#This Row],[Belastbaar loon]]-Table1[[#This Row],[Netto loon]])/Table1[[#This Row],[Belastbaar loon]]</f>
        <v>0.37558986279623541</v>
      </c>
      <c r="H7155" s="14">
        <f t="shared" ca="1" si="106"/>
        <v>29805.392999999996</v>
      </c>
      <c r="I7155" s="14">
        <f ca="1">IF(ROW()=2, Table1[[#This Row],[Netto loon]], INDIRECT(ADDRESS(ROW()-1,COLUMN(F:F))))</f>
        <v>49555.607000000004</v>
      </c>
      <c r="J7155" s="6">
        <f ca="1">IF(ROW()=2, 0, Table1[[#This Row],[Belastbaar loon]]-INDIRECT(ADDRESS(ROW()-1,COLUMN(A:A))))</f>
        <v>10</v>
      </c>
      <c r="K7155" s="6">
        <f ca="1">Table1[[#This Row],[Netto loon]]-Table1[[#This Row],[Netto vorige schijf]]</f>
        <v>4.4499999999970896</v>
      </c>
      <c r="L7155" s="2">
        <f ca="1">(Table1[[#This Row],[Bruto tov vorige schijf]]-Table1[[#This Row],[Netto tov vorige schijf]])/MAX(Table1[[#This Row],[Bruto tov vorige schijf]],1)</f>
        <v>0.55500000000029104</v>
      </c>
    </row>
    <row r="7156" spans="1:12" x14ac:dyDescent="0.25">
      <c r="A7156" s="14">
        <v>79381</v>
      </c>
      <c r="B7156" s="6">
        <f>LoonHeffing2020(Table1[[#This Row],[Belastbaar loon]])</f>
        <v>30969.873</v>
      </c>
      <c r="C7156" s="6">
        <f>AlgemeneHeffingsKorting2020(Table1[[#This Row],[Belastbaar loon]])</f>
        <v>0</v>
      </c>
      <c r="D7156" s="14">
        <f>ArbeidsKorting2020(Table1[[#This Row],[Belastbaar loon]])</f>
        <v>1153.3800000000001</v>
      </c>
      <c r="E7156" s="14">
        <f>MAX(Table1[[#This Row],[Loonheffing]]-Table1[[#This Row],[Algemene Heffingskorting]]-Table1[[#This Row],[Arbeidskorting]],0)</f>
        <v>29816.492999999999</v>
      </c>
      <c r="F7156" s="6">
        <f>Table1[[#This Row],[Belastbaar loon]]-Table1[[#This Row],[Belasting]]</f>
        <v>49564.506999999998</v>
      </c>
      <c r="G7156" s="2">
        <f>(Table1[[#This Row],[Belastbaar loon]]-Table1[[#This Row],[Netto loon]])/Table1[[#This Row],[Belastbaar loon]]</f>
        <v>0.37561246393973374</v>
      </c>
      <c r="H7156" s="14">
        <f t="shared" ca="1" si="106"/>
        <v>29810.942999999999</v>
      </c>
      <c r="I7156" s="14">
        <f ca="1">IF(ROW()=2, Table1[[#This Row],[Netto loon]], INDIRECT(ADDRESS(ROW()-1,COLUMN(F:F))))</f>
        <v>49560.057000000001</v>
      </c>
      <c r="J7156" s="6">
        <f ca="1">IF(ROW()=2, 0, Table1[[#This Row],[Belastbaar loon]]-INDIRECT(ADDRESS(ROW()-1,COLUMN(A:A))))</f>
        <v>10</v>
      </c>
      <c r="K7156" s="6">
        <f ca="1">Table1[[#This Row],[Netto loon]]-Table1[[#This Row],[Netto vorige schijf]]</f>
        <v>4.4499999999970896</v>
      </c>
      <c r="L7156" s="2">
        <f ca="1">(Table1[[#This Row],[Bruto tov vorige schijf]]-Table1[[#This Row],[Netto tov vorige schijf]])/MAX(Table1[[#This Row],[Bruto tov vorige schijf]],1)</f>
        <v>0.55500000000029104</v>
      </c>
    </row>
    <row r="7157" spans="1:12" x14ac:dyDescent="0.25">
      <c r="A7157" s="14">
        <v>79391</v>
      </c>
      <c r="B7157" s="6">
        <f>LoonHeffing2020(Table1[[#This Row],[Belastbaar loon]])</f>
        <v>30974.823</v>
      </c>
      <c r="C7157" s="6">
        <f>AlgemeneHeffingsKorting2020(Table1[[#This Row],[Belastbaar loon]])</f>
        <v>0</v>
      </c>
      <c r="D7157" s="14">
        <f>ArbeidsKorting2020(Table1[[#This Row],[Belastbaar loon]])</f>
        <v>1152.7800000000002</v>
      </c>
      <c r="E7157" s="14">
        <f>MAX(Table1[[#This Row],[Loonheffing]]-Table1[[#This Row],[Algemene Heffingskorting]]-Table1[[#This Row],[Arbeidskorting]],0)</f>
        <v>29822.043000000001</v>
      </c>
      <c r="F7157" s="6">
        <f>Table1[[#This Row],[Belastbaar loon]]-Table1[[#This Row],[Belasting]]</f>
        <v>49568.956999999995</v>
      </c>
      <c r="G7157" s="2">
        <f>(Table1[[#This Row],[Belastbaar loon]]-Table1[[#This Row],[Netto loon]])/Table1[[#This Row],[Belastbaar loon]]</f>
        <v>0.3756350593896034</v>
      </c>
      <c r="H7157" s="14">
        <f t="shared" ca="1" si="106"/>
        <v>29816.492999999999</v>
      </c>
      <c r="I7157" s="14">
        <f ca="1">IF(ROW()=2, Table1[[#This Row],[Netto loon]], INDIRECT(ADDRESS(ROW()-1,COLUMN(F:F))))</f>
        <v>49564.506999999998</v>
      </c>
      <c r="J7157" s="6">
        <f ca="1">IF(ROW()=2, 0, Table1[[#This Row],[Belastbaar loon]]-INDIRECT(ADDRESS(ROW()-1,COLUMN(A:A))))</f>
        <v>10</v>
      </c>
      <c r="K7157" s="6">
        <f ca="1">Table1[[#This Row],[Netto loon]]-Table1[[#This Row],[Netto vorige schijf]]</f>
        <v>4.4499999999970896</v>
      </c>
      <c r="L7157" s="2">
        <f ca="1">(Table1[[#This Row],[Bruto tov vorige schijf]]-Table1[[#This Row],[Netto tov vorige schijf]])/MAX(Table1[[#This Row],[Bruto tov vorige schijf]],1)</f>
        <v>0.55500000000029104</v>
      </c>
    </row>
    <row r="7158" spans="1:12" x14ac:dyDescent="0.25">
      <c r="A7158" s="14">
        <v>79401</v>
      </c>
      <c r="B7158" s="6">
        <f>LoonHeffing2020(Table1[[#This Row],[Belastbaar loon]])</f>
        <v>30979.773000000001</v>
      </c>
      <c r="C7158" s="6">
        <f>AlgemeneHeffingsKorting2020(Table1[[#This Row],[Belastbaar loon]])</f>
        <v>0</v>
      </c>
      <c r="D7158" s="14">
        <f>ArbeidsKorting2020(Table1[[#This Row],[Belastbaar loon]])</f>
        <v>1152.18</v>
      </c>
      <c r="E7158" s="14">
        <f>MAX(Table1[[#This Row],[Loonheffing]]-Table1[[#This Row],[Algemene Heffingskorting]]-Table1[[#This Row],[Arbeidskorting]],0)</f>
        <v>29827.593000000001</v>
      </c>
      <c r="F7158" s="6">
        <f>Table1[[#This Row],[Belastbaar loon]]-Table1[[#This Row],[Belasting]]</f>
        <v>49573.406999999999</v>
      </c>
      <c r="G7158" s="2">
        <f>(Table1[[#This Row],[Belastbaar loon]]-Table1[[#This Row],[Netto loon]])/Table1[[#This Row],[Belastbaar loon]]</f>
        <v>0.37565764914799565</v>
      </c>
      <c r="H7158" s="14">
        <f t="shared" ca="1" si="106"/>
        <v>29822.043000000001</v>
      </c>
      <c r="I7158" s="14">
        <f ca="1">IF(ROW()=2, Table1[[#This Row],[Netto loon]], INDIRECT(ADDRESS(ROW()-1,COLUMN(F:F))))</f>
        <v>49568.956999999995</v>
      </c>
      <c r="J7158" s="6">
        <f ca="1">IF(ROW()=2, 0, Table1[[#This Row],[Belastbaar loon]]-INDIRECT(ADDRESS(ROW()-1,COLUMN(A:A))))</f>
        <v>10</v>
      </c>
      <c r="K7158" s="6">
        <f ca="1">Table1[[#This Row],[Netto loon]]-Table1[[#This Row],[Netto vorige schijf]]</f>
        <v>4.4500000000043656</v>
      </c>
      <c r="L7158" s="2">
        <f ca="1">(Table1[[#This Row],[Bruto tov vorige schijf]]-Table1[[#This Row],[Netto tov vorige schijf]])/MAX(Table1[[#This Row],[Bruto tov vorige schijf]],1)</f>
        <v>0.5549999999995634</v>
      </c>
    </row>
    <row r="7159" spans="1:12" x14ac:dyDescent="0.25">
      <c r="A7159" s="14">
        <v>79411</v>
      </c>
      <c r="B7159" s="6">
        <f>LoonHeffing2020(Table1[[#This Row],[Belastbaar loon]])</f>
        <v>30984.722999999998</v>
      </c>
      <c r="C7159" s="6">
        <f>AlgemeneHeffingsKorting2020(Table1[[#This Row],[Belastbaar loon]])</f>
        <v>0</v>
      </c>
      <c r="D7159" s="14">
        <f>ArbeidsKorting2020(Table1[[#This Row],[Belastbaar loon]])</f>
        <v>1151.5800000000002</v>
      </c>
      <c r="E7159" s="14">
        <f>MAX(Table1[[#This Row],[Loonheffing]]-Table1[[#This Row],[Algemene Heffingskorting]]-Table1[[#This Row],[Arbeidskorting]],0)</f>
        <v>29833.142999999996</v>
      </c>
      <c r="F7159" s="6">
        <f>Table1[[#This Row],[Belastbaar loon]]-Table1[[#This Row],[Belasting]]</f>
        <v>49577.857000000004</v>
      </c>
      <c r="G7159" s="2">
        <f>(Table1[[#This Row],[Belastbaar loon]]-Table1[[#This Row],[Netto loon]])/Table1[[#This Row],[Belastbaar loon]]</f>
        <v>0.37568023321706057</v>
      </c>
      <c r="H7159" s="14">
        <f t="shared" ca="1" si="106"/>
        <v>29827.593000000001</v>
      </c>
      <c r="I7159" s="14">
        <f ca="1">IF(ROW()=2, Table1[[#This Row],[Netto loon]], INDIRECT(ADDRESS(ROW()-1,COLUMN(F:F))))</f>
        <v>49573.406999999999</v>
      </c>
      <c r="J7159" s="6">
        <f ca="1">IF(ROW()=2, 0, Table1[[#This Row],[Belastbaar loon]]-INDIRECT(ADDRESS(ROW()-1,COLUMN(A:A))))</f>
        <v>10</v>
      </c>
      <c r="K7159" s="6">
        <f ca="1">Table1[[#This Row],[Netto loon]]-Table1[[#This Row],[Netto vorige schijf]]</f>
        <v>4.4500000000043656</v>
      </c>
      <c r="L7159" s="2">
        <f ca="1">(Table1[[#This Row],[Bruto tov vorige schijf]]-Table1[[#This Row],[Netto tov vorige schijf]])/MAX(Table1[[#This Row],[Bruto tov vorige schijf]],1)</f>
        <v>0.5549999999995634</v>
      </c>
    </row>
    <row r="7160" spans="1:12" x14ac:dyDescent="0.25">
      <c r="A7160" s="14">
        <v>79421</v>
      </c>
      <c r="B7160" s="6">
        <f>LoonHeffing2020(Table1[[#This Row],[Belastbaar loon]])</f>
        <v>30989.672999999999</v>
      </c>
      <c r="C7160" s="6">
        <f>AlgemeneHeffingsKorting2020(Table1[[#This Row],[Belastbaar loon]])</f>
        <v>0</v>
      </c>
      <c r="D7160" s="14">
        <f>ArbeidsKorting2020(Table1[[#This Row],[Belastbaar loon]])</f>
        <v>1150.98</v>
      </c>
      <c r="E7160" s="14">
        <f>MAX(Table1[[#This Row],[Loonheffing]]-Table1[[#This Row],[Algemene Heffingskorting]]-Table1[[#This Row],[Arbeidskorting]],0)</f>
        <v>29838.692999999999</v>
      </c>
      <c r="F7160" s="6">
        <f>Table1[[#This Row],[Belastbaar loon]]-Table1[[#This Row],[Belasting]]</f>
        <v>49582.307000000001</v>
      </c>
      <c r="G7160" s="2">
        <f>(Table1[[#This Row],[Belastbaar loon]]-Table1[[#This Row],[Netto loon]])/Table1[[#This Row],[Belastbaar loon]]</f>
        <v>0.37570281159894736</v>
      </c>
      <c r="H7160" s="14">
        <f t="shared" ca="1" si="106"/>
        <v>29833.142999999996</v>
      </c>
      <c r="I7160" s="14">
        <f ca="1">IF(ROW()=2, Table1[[#This Row],[Netto loon]], INDIRECT(ADDRESS(ROW()-1,COLUMN(F:F))))</f>
        <v>49577.857000000004</v>
      </c>
      <c r="J7160" s="6">
        <f ca="1">IF(ROW()=2, 0, Table1[[#This Row],[Belastbaar loon]]-INDIRECT(ADDRESS(ROW()-1,COLUMN(A:A))))</f>
        <v>10</v>
      </c>
      <c r="K7160" s="6">
        <f ca="1">Table1[[#This Row],[Netto loon]]-Table1[[#This Row],[Netto vorige schijf]]</f>
        <v>4.4499999999970896</v>
      </c>
      <c r="L7160" s="2">
        <f ca="1">(Table1[[#This Row],[Bruto tov vorige schijf]]-Table1[[#This Row],[Netto tov vorige schijf]])/MAX(Table1[[#This Row],[Bruto tov vorige schijf]],1)</f>
        <v>0.55500000000029104</v>
      </c>
    </row>
    <row r="7161" spans="1:12" x14ac:dyDescent="0.25">
      <c r="A7161" s="14">
        <v>79431</v>
      </c>
      <c r="B7161" s="6">
        <f>LoonHeffing2020(Table1[[#This Row],[Belastbaar loon]])</f>
        <v>30994.623</v>
      </c>
      <c r="C7161" s="6">
        <f>AlgemeneHeffingsKorting2020(Table1[[#This Row],[Belastbaar loon]])</f>
        <v>0</v>
      </c>
      <c r="D7161" s="14">
        <f>ArbeidsKorting2020(Table1[[#This Row],[Belastbaar loon]])</f>
        <v>1150.3800000000001</v>
      </c>
      <c r="E7161" s="14">
        <f>MAX(Table1[[#This Row],[Loonheffing]]-Table1[[#This Row],[Algemene Heffingskorting]]-Table1[[#This Row],[Arbeidskorting]],0)</f>
        <v>29844.242999999999</v>
      </c>
      <c r="F7161" s="6">
        <f>Table1[[#This Row],[Belastbaar loon]]-Table1[[#This Row],[Belasting]]</f>
        <v>49586.756999999998</v>
      </c>
      <c r="G7161" s="2">
        <f>(Table1[[#This Row],[Belastbaar loon]]-Table1[[#This Row],[Netto loon]])/Table1[[#This Row],[Belastbaar loon]]</f>
        <v>0.37572538429580393</v>
      </c>
      <c r="H7161" s="14">
        <f t="shared" ca="1" si="106"/>
        <v>29838.692999999999</v>
      </c>
      <c r="I7161" s="14">
        <f ca="1">IF(ROW()=2, Table1[[#This Row],[Netto loon]], INDIRECT(ADDRESS(ROW()-1,COLUMN(F:F))))</f>
        <v>49582.307000000001</v>
      </c>
      <c r="J7161" s="6">
        <f ca="1">IF(ROW()=2, 0, Table1[[#This Row],[Belastbaar loon]]-INDIRECT(ADDRESS(ROW()-1,COLUMN(A:A))))</f>
        <v>10</v>
      </c>
      <c r="K7161" s="6">
        <f ca="1">Table1[[#This Row],[Netto loon]]-Table1[[#This Row],[Netto vorige schijf]]</f>
        <v>4.4499999999970896</v>
      </c>
      <c r="L7161" s="2">
        <f ca="1">(Table1[[#This Row],[Bruto tov vorige schijf]]-Table1[[#This Row],[Netto tov vorige schijf]])/MAX(Table1[[#This Row],[Bruto tov vorige schijf]],1)</f>
        <v>0.55500000000029104</v>
      </c>
    </row>
    <row r="7162" spans="1:12" x14ac:dyDescent="0.25">
      <c r="A7162" s="14">
        <v>79441</v>
      </c>
      <c r="B7162" s="6">
        <f>LoonHeffing2020(Table1[[#This Row],[Belastbaar loon]])</f>
        <v>30999.573</v>
      </c>
      <c r="C7162" s="6">
        <f>AlgemeneHeffingsKorting2020(Table1[[#This Row],[Belastbaar loon]])</f>
        <v>0</v>
      </c>
      <c r="D7162" s="14">
        <f>ArbeidsKorting2020(Table1[[#This Row],[Belastbaar loon]])</f>
        <v>1149.7800000000002</v>
      </c>
      <c r="E7162" s="14">
        <f>MAX(Table1[[#This Row],[Loonheffing]]-Table1[[#This Row],[Algemene Heffingskorting]]-Table1[[#This Row],[Arbeidskorting]],0)</f>
        <v>29849.793000000001</v>
      </c>
      <c r="F7162" s="6">
        <f>Table1[[#This Row],[Belastbaar loon]]-Table1[[#This Row],[Belasting]]</f>
        <v>49591.206999999995</v>
      </c>
      <c r="G7162" s="2">
        <f>(Table1[[#This Row],[Belastbaar loon]]-Table1[[#This Row],[Netto loon]])/Table1[[#This Row],[Belastbaar loon]]</f>
        <v>0.37574795130977712</v>
      </c>
      <c r="H7162" s="14">
        <f t="shared" ca="1" si="106"/>
        <v>29844.242999999999</v>
      </c>
      <c r="I7162" s="14">
        <f ca="1">IF(ROW()=2, Table1[[#This Row],[Netto loon]], INDIRECT(ADDRESS(ROW()-1,COLUMN(F:F))))</f>
        <v>49586.756999999998</v>
      </c>
      <c r="J7162" s="6">
        <f ca="1">IF(ROW()=2, 0, Table1[[#This Row],[Belastbaar loon]]-INDIRECT(ADDRESS(ROW()-1,COLUMN(A:A))))</f>
        <v>10</v>
      </c>
      <c r="K7162" s="6">
        <f ca="1">Table1[[#This Row],[Netto loon]]-Table1[[#This Row],[Netto vorige schijf]]</f>
        <v>4.4499999999970896</v>
      </c>
      <c r="L7162" s="2">
        <f ca="1">(Table1[[#This Row],[Bruto tov vorige schijf]]-Table1[[#This Row],[Netto tov vorige schijf]])/MAX(Table1[[#This Row],[Bruto tov vorige schijf]],1)</f>
        <v>0.55500000000029104</v>
      </c>
    </row>
    <row r="7163" spans="1:12" x14ac:dyDescent="0.25">
      <c r="A7163" s="14">
        <v>79451</v>
      </c>
      <c r="B7163" s="6">
        <f>LoonHeffing2020(Table1[[#This Row],[Belastbaar loon]])</f>
        <v>31004.523000000001</v>
      </c>
      <c r="C7163" s="6">
        <f>AlgemeneHeffingsKorting2020(Table1[[#This Row],[Belastbaar loon]])</f>
        <v>0</v>
      </c>
      <c r="D7163" s="14">
        <f>ArbeidsKorting2020(Table1[[#This Row],[Belastbaar loon]])</f>
        <v>1149.18</v>
      </c>
      <c r="E7163" s="14">
        <f>MAX(Table1[[#This Row],[Loonheffing]]-Table1[[#This Row],[Algemene Heffingskorting]]-Table1[[#This Row],[Arbeidskorting]],0)</f>
        <v>29855.343000000001</v>
      </c>
      <c r="F7163" s="6">
        <f>Table1[[#This Row],[Belastbaar loon]]-Table1[[#This Row],[Belasting]]</f>
        <v>49595.656999999999</v>
      </c>
      <c r="G7163" s="2">
        <f>(Table1[[#This Row],[Belastbaar loon]]-Table1[[#This Row],[Netto loon]])/Table1[[#This Row],[Belastbaar loon]]</f>
        <v>0.3757705126430127</v>
      </c>
      <c r="H7163" s="14">
        <f t="shared" ca="1" si="106"/>
        <v>29849.793000000001</v>
      </c>
      <c r="I7163" s="14">
        <f ca="1">IF(ROW()=2, Table1[[#This Row],[Netto loon]], INDIRECT(ADDRESS(ROW()-1,COLUMN(F:F))))</f>
        <v>49591.206999999995</v>
      </c>
      <c r="J7163" s="6">
        <f ca="1">IF(ROW()=2, 0, Table1[[#This Row],[Belastbaar loon]]-INDIRECT(ADDRESS(ROW()-1,COLUMN(A:A))))</f>
        <v>10</v>
      </c>
      <c r="K7163" s="6">
        <f ca="1">Table1[[#This Row],[Netto loon]]-Table1[[#This Row],[Netto vorige schijf]]</f>
        <v>4.4500000000043656</v>
      </c>
      <c r="L7163" s="2">
        <f ca="1">(Table1[[#This Row],[Bruto tov vorige schijf]]-Table1[[#This Row],[Netto tov vorige schijf]])/MAX(Table1[[#This Row],[Bruto tov vorige schijf]],1)</f>
        <v>0.5549999999995634</v>
      </c>
    </row>
    <row r="7164" spans="1:12" x14ac:dyDescent="0.25">
      <c r="A7164" s="14">
        <v>79461</v>
      </c>
      <c r="B7164" s="6">
        <f>LoonHeffing2020(Table1[[#This Row],[Belastbaar loon]])</f>
        <v>31009.472999999998</v>
      </c>
      <c r="C7164" s="6">
        <f>AlgemeneHeffingsKorting2020(Table1[[#This Row],[Belastbaar loon]])</f>
        <v>0</v>
      </c>
      <c r="D7164" s="14">
        <f>ArbeidsKorting2020(Table1[[#This Row],[Belastbaar loon]])</f>
        <v>1148.5800000000002</v>
      </c>
      <c r="E7164" s="14">
        <f>MAX(Table1[[#This Row],[Loonheffing]]-Table1[[#This Row],[Algemene Heffingskorting]]-Table1[[#This Row],[Arbeidskorting]],0)</f>
        <v>29860.892999999996</v>
      </c>
      <c r="F7164" s="6">
        <f>Table1[[#This Row],[Belastbaar loon]]-Table1[[#This Row],[Belasting]]</f>
        <v>49600.107000000004</v>
      </c>
      <c r="G7164" s="2">
        <f>(Table1[[#This Row],[Belastbaar loon]]-Table1[[#This Row],[Netto loon]])/Table1[[#This Row],[Belastbaar loon]]</f>
        <v>0.37579306829765541</v>
      </c>
      <c r="H7164" s="14">
        <f t="shared" ca="1" si="106"/>
        <v>29855.343000000001</v>
      </c>
      <c r="I7164" s="14">
        <f ca="1">IF(ROW()=2, Table1[[#This Row],[Netto loon]], INDIRECT(ADDRESS(ROW()-1,COLUMN(F:F))))</f>
        <v>49595.656999999999</v>
      </c>
      <c r="J7164" s="6">
        <f ca="1">IF(ROW()=2, 0, Table1[[#This Row],[Belastbaar loon]]-INDIRECT(ADDRESS(ROW()-1,COLUMN(A:A))))</f>
        <v>10</v>
      </c>
      <c r="K7164" s="6">
        <f ca="1">Table1[[#This Row],[Netto loon]]-Table1[[#This Row],[Netto vorige schijf]]</f>
        <v>4.4500000000043656</v>
      </c>
      <c r="L7164" s="2">
        <f ca="1">(Table1[[#This Row],[Bruto tov vorige schijf]]-Table1[[#This Row],[Netto tov vorige schijf]])/MAX(Table1[[#This Row],[Bruto tov vorige schijf]],1)</f>
        <v>0.5549999999995634</v>
      </c>
    </row>
    <row r="7165" spans="1:12" x14ac:dyDescent="0.25">
      <c r="A7165" s="14">
        <v>79471</v>
      </c>
      <c r="B7165" s="6">
        <f>LoonHeffing2020(Table1[[#This Row],[Belastbaar loon]])</f>
        <v>31014.422999999999</v>
      </c>
      <c r="C7165" s="6">
        <f>AlgemeneHeffingsKorting2020(Table1[[#This Row],[Belastbaar loon]])</f>
        <v>0</v>
      </c>
      <c r="D7165" s="14">
        <f>ArbeidsKorting2020(Table1[[#This Row],[Belastbaar loon]])</f>
        <v>1147.98</v>
      </c>
      <c r="E7165" s="14">
        <f>MAX(Table1[[#This Row],[Loonheffing]]-Table1[[#This Row],[Algemene Heffingskorting]]-Table1[[#This Row],[Arbeidskorting]],0)</f>
        <v>29866.442999999999</v>
      </c>
      <c r="F7165" s="6">
        <f>Table1[[#This Row],[Belastbaar loon]]-Table1[[#This Row],[Belasting]]</f>
        <v>49604.557000000001</v>
      </c>
      <c r="G7165" s="2">
        <f>(Table1[[#This Row],[Belastbaar loon]]-Table1[[#This Row],[Netto loon]])/Table1[[#This Row],[Belastbaar loon]]</f>
        <v>0.37581561827584903</v>
      </c>
      <c r="H7165" s="14">
        <f t="shared" ca="1" si="106"/>
        <v>29860.892999999996</v>
      </c>
      <c r="I7165" s="14">
        <f ca="1">IF(ROW()=2, Table1[[#This Row],[Netto loon]], INDIRECT(ADDRESS(ROW()-1,COLUMN(F:F))))</f>
        <v>49600.107000000004</v>
      </c>
      <c r="J7165" s="6">
        <f ca="1">IF(ROW()=2, 0, Table1[[#This Row],[Belastbaar loon]]-INDIRECT(ADDRESS(ROW()-1,COLUMN(A:A))))</f>
        <v>10</v>
      </c>
      <c r="K7165" s="6">
        <f ca="1">Table1[[#This Row],[Netto loon]]-Table1[[#This Row],[Netto vorige schijf]]</f>
        <v>4.4499999999970896</v>
      </c>
      <c r="L7165" s="2">
        <f ca="1">(Table1[[#This Row],[Bruto tov vorige schijf]]-Table1[[#This Row],[Netto tov vorige schijf]])/MAX(Table1[[#This Row],[Bruto tov vorige schijf]],1)</f>
        <v>0.55500000000029104</v>
      </c>
    </row>
    <row r="7166" spans="1:12" x14ac:dyDescent="0.25">
      <c r="A7166" s="14">
        <v>79481</v>
      </c>
      <c r="B7166" s="6">
        <f>LoonHeffing2020(Table1[[#This Row],[Belastbaar loon]])</f>
        <v>31019.373</v>
      </c>
      <c r="C7166" s="6">
        <f>AlgemeneHeffingsKorting2020(Table1[[#This Row],[Belastbaar loon]])</f>
        <v>0</v>
      </c>
      <c r="D7166" s="14">
        <f>ArbeidsKorting2020(Table1[[#This Row],[Belastbaar loon]])</f>
        <v>1147.3800000000001</v>
      </c>
      <c r="E7166" s="14">
        <f>MAX(Table1[[#This Row],[Loonheffing]]-Table1[[#This Row],[Algemene Heffingskorting]]-Table1[[#This Row],[Arbeidskorting]],0)</f>
        <v>29871.992999999999</v>
      </c>
      <c r="F7166" s="6">
        <f>Table1[[#This Row],[Belastbaar loon]]-Table1[[#This Row],[Belasting]]</f>
        <v>49609.006999999998</v>
      </c>
      <c r="G7166" s="2">
        <f>(Table1[[#This Row],[Belastbaar loon]]-Table1[[#This Row],[Netto loon]])/Table1[[#This Row],[Belastbaar loon]]</f>
        <v>0.37583816257973607</v>
      </c>
      <c r="H7166" s="14">
        <f t="shared" ca="1" si="106"/>
        <v>29866.442999999999</v>
      </c>
      <c r="I7166" s="14">
        <f ca="1">IF(ROW()=2, Table1[[#This Row],[Netto loon]], INDIRECT(ADDRESS(ROW()-1,COLUMN(F:F))))</f>
        <v>49604.557000000001</v>
      </c>
      <c r="J7166" s="6">
        <f ca="1">IF(ROW()=2, 0, Table1[[#This Row],[Belastbaar loon]]-INDIRECT(ADDRESS(ROW()-1,COLUMN(A:A))))</f>
        <v>10</v>
      </c>
      <c r="K7166" s="6">
        <f ca="1">Table1[[#This Row],[Netto loon]]-Table1[[#This Row],[Netto vorige schijf]]</f>
        <v>4.4499999999970896</v>
      </c>
      <c r="L7166" s="2">
        <f ca="1">(Table1[[#This Row],[Bruto tov vorige schijf]]-Table1[[#This Row],[Netto tov vorige schijf]])/MAX(Table1[[#This Row],[Bruto tov vorige schijf]],1)</f>
        <v>0.55500000000029104</v>
      </c>
    </row>
    <row r="7167" spans="1:12" x14ac:dyDescent="0.25">
      <c r="A7167" s="14">
        <v>79491</v>
      </c>
      <c r="B7167" s="6">
        <f>LoonHeffing2020(Table1[[#This Row],[Belastbaar loon]])</f>
        <v>31024.323</v>
      </c>
      <c r="C7167" s="6">
        <f>AlgemeneHeffingsKorting2020(Table1[[#This Row],[Belastbaar loon]])</f>
        <v>0</v>
      </c>
      <c r="D7167" s="14">
        <f>ArbeidsKorting2020(Table1[[#This Row],[Belastbaar loon]])</f>
        <v>1146.7800000000002</v>
      </c>
      <c r="E7167" s="14">
        <f>MAX(Table1[[#This Row],[Loonheffing]]-Table1[[#This Row],[Algemene Heffingskorting]]-Table1[[#This Row],[Arbeidskorting]],0)</f>
        <v>29877.543000000001</v>
      </c>
      <c r="F7167" s="6">
        <f>Table1[[#This Row],[Belastbaar loon]]-Table1[[#This Row],[Belasting]]</f>
        <v>49613.456999999995</v>
      </c>
      <c r="G7167" s="2">
        <f>(Table1[[#This Row],[Belastbaar loon]]-Table1[[#This Row],[Netto loon]])/Table1[[#This Row],[Belastbaar loon]]</f>
        <v>0.37586070121145798</v>
      </c>
      <c r="H7167" s="14">
        <f t="shared" ca="1" si="106"/>
        <v>29871.992999999999</v>
      </c>
      <c r="I7167" s="14">
        <f ca="1">IF(ROW()=2, Table1[[#This Row],[Netto loon]], INDIRECT(ADDRESS(ROW()-1,COLUMN(F:F))))</f>
        <v>49609.006999999998</v>
      </c>
      <c r="J7167" s="6">
        <f ca="1">IF(ROW()=2, 0, Table1[[#This Row],[Belastbaar loon]]-INDIRECT(ADDRESS(ROW()-1,COLUMN(A:A))))</f>
        <v>10</v>
      </c>
      <c r="K7167" s="6">
        <f ca="1">Table1[[#This Row],[Netto loon]]-Table1[[#This Row],[Netto vorige schijf]]</f>
        <v>4.4499999999970896</v>
      </c>
      <c r="L7167" s="2">
        <f ca="1">(Table1[[#This Row],[Bruto tov vorige schijf]]-Table1[[#This Row],[Netto tov vorige schijf]])/MAX(Table1[[#This Row],[Bruto tov vorige schijf]],1)</f>
        <v>0.55500000000029104</v>
      </c>
    </row>
    <row r="7168" spans="1:12" x14ac:dyDescent="0.25">
      <c r="A7168" s="14">
        <v>79501</v>
      </c>
      <c r="B7168" s="6">
        <f>LoonHeffing2020(Table1[[#This Row],[Belastbaar loon]])</f>
        <v>31029.273000000001</v>
      </c>
      <c r="C7168" s="6">
        <f>AlgemeneHeffingsKorting2020(Table1[[#This Row],[Belastbaar loon]])</f>
        <v>0</v>
      </c>
      <c r="D7168" s="14">
        <f>ArbeidsKorting2020(Table1[[#This Row],[Belastbaar loon]])</f>
        <v>1146.18</v>
      </c>
      <c r="E7168" s="14">
        <f>MAX(Table1[[#This Row],[Loonheffing]]-Table1[[#This Row],[Algemene Heffingskorting]]-Table1[[#This Row],[Arbeidskorting]],0)</f>
        <v>29883.093000000001</v>
      </c>
      <c r="F7168" s="6">
        <f>Table1[[#This Row],[Belastbaar loon]]-Table1[[#This Row],[Belasting]]</f>
        <v>49617.906999999999</v>
      </c>
      <c r="G7168" s="2">
        <f>(Table1[[#This Row],[Belastbaar loon]]-Table1[[#This Row],[Netto loon]])/Table1[[#This Row],[Belastbaar loon]]</f>
        <v>0.37588323417315506</v>
      </c>
      <c r="H7168" s="14">
        <f t="shared" ca="1" si="106"/>
        <v>29877.543000000001</v>
      </c>
      <c r="I7168" s="14">
        <f ca="1">IF(ROW()=2, Table1[[#This Row],[Netto loon]], INDIRECT(ADDRESS(ROW()-1,COLUMN(F:F))))</f>
        <v>49613.456999999995</v>
      </c>
      <c r="J7168" s="6">
        <f ca="1">IF(ROW()=2, 0, Table1[[#This Row],[Belastbaar loon]]-INDIRECT(ADDRESS(ROW()-1,COLUMN(A:A))))</f>
        <v>10</v>
      </c>
      <c r="K7168" s="6">
        <f ca="1">Table1[[#This Row],[Netto loon]]-Table1[[#This Row],[Netto vorige schijf]]</f>
        <v>4.4500000000043656</v>
      </c>
      <c r="L7168" s="2">
        <f ca="1">(Table1[[#This Row],[Bruto tov vorige schijf]]-Table1[[#This Row],[Netto tov vorige schijf]])/MAX(Table1[[#This Row],[Bruto tov vorige schijf]],1)</f>
        <v>0.5549999999995634</v>
      </c>
    </row>
    <row r="7169" spans="1:12" x14ac:dyDescent="0.25">
      <c r="A7169" s="14">
        <v>79511</v>
      </c>
      <c r="B7169" s="6">
        <f>LoonHeffing2020(Table1[[#This Row],[Belastbaar loon]])</f>
        <v>31034.222999999998</v>
      </c>
      <c r="C7169" s="6">
        <f>AlgemeneHeffingsKorting2020(Table1[[#This Row],[Belastbaar loon]])</f>
        <v>0</v>
      </c>
      <c r="D7169" s="14">
        <f>ArbeidsKorting2020(Table1[[#This Row],[Belastbaar loon]])</f>
        <v>1145.5800000000002</v>
      </c>
      <c r="E7169" s="14">
        <f>MAX(Table1[[#This Row],[Loonheffing]]-Table1[[#This Row],[Algemene Heffingskorting]]-Table1[[#This Row],[Arbeidskorting]],0)</f>
        <v>29888.642999999996</v>
      </c>
      <c r="F7169" s="6">
        <f>Table1[[#This Row],[Belastbaar loon]]-Table1[[#This Row],[Belasting]]</f>
        <v>49622.357000000004</v>
      </c>
      <c r="G7169" s="2">
        <f>(Table1[[#This Row],[Belastbaar loon]]-Table1[[#This Row],[Netto loon]])/Table1[[#This Row],[Belastbaar loon]]</f>
        <v>0.3759057614669668</v>
      </c>
      <c r="H7169" s="14">
        <f t="shared" ca="1" si="106"/>
        <v>29883.093000000001</v>
      </c>
      <c r="I7169" s="14">
        <f ca="1">IF(ROW()=2, Table1[[#This Row],[Netto loon]], INDIRECT(ADDRESS(ROW()-1,COLUMN(F:F))))</f>
        <v>49617.906999999999</v>
      </c>
      <c r="J7169" s="6">
        <f ca="1">IF(ROW()=2, 0, Table1[[#This Row],[Belastbaar loon]]-INDIRECT(ADDRESS(ROW()-1,COLUMN(A:A))))</f>
        <v>10</v>
      </c>
      <c r="K7169" s="6">
        <f ca="1">Table1[[#This Row],[Netto loon]]-Table1[[#This Row],[Netto vorige schijf]]</f>
        <v>4.4500000000043656</v>
      </c>
      <c r="L7169" s="2">
        <f ca="1">(Table1[[#This Row],[Bruto tov vorige schijf]]-Table1[[#This Row],[Netto tov vorige schijf]])/MAX(Table1[[#This Row],[Bruto tov vorige schijf]],1)</f>
        <v>0.5549999999995634</v>
      </c>
    </row>
    <row r="7170" spans="1:12" x14ac:dyDescent="0.25">
      <c r="A7170" s="14">
        <v>79521</v>
      </c>
      <c r="B7170" s="6">
        <f>LoonHeffing2020(Table1[[#This Row],[Belastbaar loon]])</f>
        <v>31039.172999999999</v>
      </c>
      <c r="C7170" s="6">
        <f>AlgemeneHeffingsKorting2020(Table1[[#This Row],[Belastbaar loon]])</f>
        <v>0</v>
      </c>
      <c r="D7170" s="14">
        <f>ArbeidsKorting2020(Table1[[#This Row],[Belastbaar loon]])</f>
        <v>1144.98</v>
      </c>
      <c r="E7170" s="14">
        <f>MAX(Table1[[#This Row],[Loonheffing]]-Table1[[#This Row],[Algemene Heffingskorting]]-Table1[[#This Row],[Arbeidskorting]],0)</f>
        <v>29894.192999999999</v>
      </c>
      <c r="F7170" s="6">
        <f>Table1[[#This Row],[Belastbaar loon]]-Table1[[#This Row],[Belasting]]</f>
        <v>49626.807000000001</v>
      </c>
      <c r="G7170" s="2">
        <f>(Table1[[#This Row],[Belastbaar loon]]-Table1[[#This Row],[Netto loon]])/Table1[[#This Row],[Belastbaar loon]]</f>
        <v>0.37592828309503151</v>
      </c>
      <c r="H7170" s="14">
        <f t="shared" ca="1" si="106"/>
        <v>29888.642999999996</v>
      </c>
      <c r="I7170" s="14">
        <f ca="1">IF(ROW()=2, Table1[[#This Row],[Netto loon]], INDIRECT(ADDRESS(ROW()-1,COLUMN(F:F))))</f>
        <v>49622.357000000004</v>
      </c>
      <c r="J7170" s="6">
        <f ca="1">IF(ROW()=2, 0, Table1[[#This Row],[Belastbaar loon]]-INDIRECT(ADDRESS(ROW()-1,COLUMN(A:A))))</f>
        <v>10</v>
      </c>
      <c r="K7170" s="6">
        <f ca="1">Table1[[#This Row],[Netto loon]]-Table1[[#This Row],[Netto vorige schijf]]</f>
        <v>4.4499999999970896</v>
      </c>
      <c r="L7170" s="2">
        <f ca="1">(Table1[[#This Row],[Bruto tov vorige schijf]]-Table1[[#This Row],[Netto tov vorige schijf]])/MAX(Table1[[#This Row],[Bruto tov vorige schijf]],1)</f>
        <v>0.55500000000029104</v>
      </c>
    </row>
    <row r="7171" spans="1:12" x14ac:dyDescent="0.25">
      <c r="A7171" s="14">
        <v>79531</v>
      </c>
      <c r="B7171" s="6">
        <f>LoonHeffing2020(Table1[[#This Row],[Belastbaar loon]])</f>
        <v>31044.123</v>
      </c>
      <c r="C7171" s="6">
        <f>AlgemeneHeffingsKorting2020(Table1[[#This Row],[Belastbaar loon]])</f>
        <v>0</v>
      </c>
      <c r="D7171" s="14">
        <f>ArbeidsKorting2020(Table1[[#This Row],[Belastbaar loon]])</f>
        <v>1144.3800000000001</v>
      </c>
      <c r="E7171" s="14">
        <f>MAX(Table1[[#This Row],[Loonheffing]]-Table1[[#This Row],[Algemene Heffingskorting]]-Table1[[#This Row],[Arbeidskorting]],0)</f>
        <v>29899.742999999999</v>
      </c>
      <c r="F7171" s="6">
        <f>Table1[[#This Row],[Belastbaar loon]]-Table1[[#This Row],[Belasting]]</f>
        <v>49631.256999999998</v>
      </c>
      <c r="G7171" s="2">
        <f>(Table1[[#This Row],[Belastbaar loon]]-Table1[[#This Row],[Netto loon]])/Table1[[#This Row],[Belastbaar loon]]</f>
        <v>0.37595079905948625</v>
      </c>
      <c r="H7171" s="14">
        <f t="shared" ca="1" si="106"/>
        <v>29894.192999999999</v>
      </c>
      <c r="I7171" s="14">
        <f ca="1">IF(ROW()=2, Table1[[#This Row],[Netto loon]], INDIRECT(ADDRESS(ROW()-1,COLUMN(F:F))))</f>
        <v>49626.807000000001</v>
      </c>
      <c r="J7171" s="6">
        <f ca="1">IF(ROW()=2, 0, Table1[[#This Row],[Belastbaar loon]]-INDIRECT(ADDRESS(ROW()-1,COLUMN(A:A))))</f>
        <v>10</v>
      </c>
      <c r="K7171" s="6">
        <f ca="1">Table1[[#This Row],[Netto loon]]-Table1[[#This Row],[Netto vorige schijf]]</f>
        <v>4.4499999999970896</v>
      </c>
      <c r="L7171" s="2">
        <f ca="1">(Table1[[#This Row],[Bruto tov vorige schijf]]-Table1[[#This Row],[Netto tov vorige schijf]])/MAX(Table1[[#This Row],[Bruto tov vorige schijf]],1)</f>
        <v>0.55500000000029104</v>
      </c>
    </row>
    <row r="7172" spans="1:12" x14ac:dyDescent="0.25">
      <c r="A7172" s="14">
        <v>79541</v>
      </c>
      <c r="B7172" s="6">
        <f>LoonHeffing2020(Table1[[#This Row],[Belastbaar loon]])</f>
        <v>31049.073</v>
      </c>
      <c r="C7172" s="6">
        <f>AlgemeneHeffingsKorting2020(Table1[[#This Row],[Belastbaar loon]])</f>
        <v>0</v>
      </c>
      <c r="D7172" s="14">
        <f>ArbeidsKorting2020(Table1[[#This Row],[Belastbaar loon]])</f>
        <v>1143.7800000000002</v>
      </c>
      <c r="E7172" s="14">
        <f>MAX(Table1[[#This Row],[Loonheffing]]-Table1[[#This Row],[Algemene Heffingskorting]]-Table1[[#This Row],[Arbeidskorting]],0)</f>
        <v>29905.293000000001</v>
      </c>
      <c r="F7172" s="6">
        <f>Table1[[#This Row],[Belastbaar loon]]-Table1[[#This Row],[Belasting]]</f>
        <v>49635.706999999995</v>
      </c>
      <c r="G7172" s="2">
        <f>(Table1[[#This Row],[Belastbaar loon]]-Table1[[#This Row],[Netto loon]])/Table1[[#This Row],[Belastbaar loon]]</f>
        <v>0.3759733093624672</v>
      </c>
      <c r="H7172" s="14">
        <f t="shared" ca="1" si="106"/>
        <v>29899.742999999999</v>
      </c>
      <c r="I7172" s="14">
        <f ca="1">IF(ROW()=2, Table1[[#This Row],[Netto loon]], INDIRECT(ADDRESS(ROW()-1,COLUMN(F:F))))</f>
        <v>49631.256999999998</v>
      </c>
      <c r="J7172" s="6">
        <f ca="1">IF(ROW()=2, 0, Table1[[#This Row],[Belastbaar loon]]-INDIRECT(ADDRESS(ROW()-1,COLUMN(A:A))))</f>
        <v>10</v>
      </c>
      <c r="K7172" s="6">
        <f ca="1">Table1[[#This Row],[Netto loon]]-Table1[[#This Row],[Netto vorige schijf]]</f>
        <v>4.4499999999970896</v>
      </c>
      <c r="L7172" s="2">
        <f ca="1">(Table1[[#This Row],[Bruto tov vorige schijf]]-Table1[[#This Row],[Netto tov vorige schijf]])/MAX(Table1[[#This Row],[Bruto tov vorige schijf]],1)</f>
        <v>0.55500000000029104</v>
      </c>
    </row>
    <row r="7173" spans="1:12" x14ac:dyDescent="0.25">
      <c r="A7173" s="14">
        <v>79551</v>
      </c>
      <c r="B7173" s="6">
        <f>LoonHeffing2020(Table1[[#This Row],[Belastbaar loon]])</f>
        <v>31054.023000000001</v>
      </c>
      <c r="C7173" s="6">
        <f>AlgemeneHeffingsKorting2020(Table1[[#This Row],[Belastbaar loon]])</f>
        <v>0</v>
      </c>
      <c r="D7173" s="14">
        <f>ArbeidsKorting2020(Table1[[#This Row],[Belastbaar loon]])</f>
        <v>1143.18</v>
      </c>
      <c r="E7173" s="14">
        <f>MAX(Table1[[#This Row],[Loonheffing]]-Table1[[#This Row],[Algemene Heffingskorting]]-Table1[[#This Row],[Arbeidskorting]],0)</f>
        <v>29910.843000000001</v>
      </c>
      <c r="F7173" s="6">
        <f>Table1[[#This Row],[Belastbaar loon]]-Table1[[#This Row],[Belasting]]</f>
        <v>49640.156999999999</v>
      </c>
      <c r="G7173" s="2">
        <f>(Table1[[#This Row],[Belastbaar loon]]-Table1[[#This Row],[Netto loon]])/Table1[[#This Row],[Belastbaar loon]]</f>
        <v>0.37599581400610932</v>
      </c>
      <c r="H7173" s="14">
        <f t="shared" ca="1" si="106"/>
        <v>29905.293000000001</v>
      </c>
      <c r="I7173" s="14">
        <f ca="1">IF(ROW()=2, Table1[[#This Row],[Netto loon]], INDIRECT(ADDRESS(ROW()-1,COLUMN(F:F))))</f>
        <v>49635.706999999995</v>
      </c>
      <c r="J7173" s="6">
        <f ca="1">IF(ROW()=2, 0, Table1[[#This Row],[Belastbaar loon]]-INDIRECT(ADDRESS(ROW()-1,COLUMN(A:A))))</f>
        <v>10</v>
      </c>
      <c r="K7173" s="6">
        <f ca="1">Table1[[#This Row],[Netto loon]]-Table1[[#This Row],[Netto vorige schijf]]</f>
        <v>4.4500000000043656</v>
      </c>
      <c r="L7173" s="2">
        <f ca="1">(Table1[[#This Row],[Bruto tov vorige schijf]]-Table1[[#This Row],[Netto tov vorige schijf]])/MAX(Table1[[#This Row],[Bruto tov vorige schijf]],1)</f>
        <v>0.5549999999995634</v>
      </c>
    </row>
    <row r="7174" spans="1:12" x14ac:dyDescent="0.25">
      <c r="A7174" s="14">
        <v>79561</v>
      </c>
      <c r="B7174" s="6">
        <f>LoonHeffing2020(Table1[[#This Row],[Belastbaar loon]])</f>
        <v>31058.972999999998</v>
      </c>
      <c r="C7174" s="6">
        <f>AlgemeneHeffingsKorting2020(Table1[[#This Row],[Belastbaar loon]])</f>
        <v>0</v>
      </c>
      <c r="D7174" s="14">
        <f>ArbeidsKorting2020(Table1[[#This Row],[Belastbaar loon]])</f>
        <v>1142.5800000000002</v>
      </c>
      <c r="E7174" s="14">
        <f>MAX(Table1[[#This Row],[Loonheffing]]-Table1[[#This Row],[Algemene Heffingskorting]]-Table1[[#This Row],[Arbeidskorting]],0)</f>
        <v>29916.392999999996</v>
      </c>
      <c r="F7174" s="6">
        <f>Table1[[#This Row],[Belastbaar loon]]-Table1[[#This Row],[Belasting]]</f>
        <v>49644.607000000004</v>
      </c>
      <c r="G7174" s="2">
        <f>(Table1[[#This Row],[Belastbaar loon]]-Table1[[#This Row],[Netto loon]])/Table1[[#This Row],[Belastbaar loon]]</f>
        <v>0.37601831299254657</v>
      </c>
      <c r="H7174" s="14">
        <f t="shared" ca="1" si="106"/>
        <v>29910.843000000001</v>
      </c>
      <c r="I7174" s="14">
        <f ca="1">IF(ROW()=2, Table1[[#This Row],[Netto loon]], INDIRECT(ADDRESS(ROW()-1,COLUMN(F:F))))</f>
        <v>49640.156999999999</v>
      </c>
      <c r="J7174" s="6">
        <f ca="1">IF(ROW()=2, 0, Table1[[#This Row],[Belastbaar loon]]-INDIRECT(ADDRESS(ROW()-1,COLUMN(A:A))))</f>
        <v>10</v>
      </c>
      <c r="K7174" s="6">
        <f ca="1">Table1[[#This Row],[Netto loon]]-Table1[[#This Row],[Netto vorige schijf]]</f>
        <v>4.4500000000043656</v>
      </c>
      <c r="L7174" s="2">
        <f ca="1">(Table1[[#This Row],[Bruto tov vorige schijf]]-Table1[[#This Row],[Netto tov vorige schijf]])/MAX(Table1[[#This Row],[Bruto tov vorige schijf]],1)</f>
        <v>0.5549999999995634</v>
      </c>
    </row>
    <row r="7175" spans="1:12" x14ac:dyDescent="0.25">
      <c r="A7175" s="14">
        <v>79571</v>
      </c>
      <c r="B7175" s="6">
        <f>LoonHeffing2020(Table1[[#This Row],[Belastbaar loon]])</f>
        <v>31063.922999999999</v>
      </c>
      <c r="C7175" s="6">
        <f>AlgemeneHeffingsKorting2020(Table1[[#This Row],[Belastbaar loon]])</f>
        <v>0</v>
      </c>
      <c r="D7175" s="14">
        <f>ArbeidsKorting2020(Table1[[#This Row],[Belastbaar loon]])</f>
        <v>1141.98</v>
      </c>
      <c r="E7175" s="14">
        <f>MAX(Table1[[#This Row],[Loonheffing]]-Table1[[#This Row],[Algemene Heffingskorting]]-Table1[[#This Row],[Arbeidskorting]],0)</f>
        <v>29921.942999999999</v>
      </c>
      <c r="F7175" s="6">
        <f>Table1[[#This Row],[Belastbaar loon]]-Table1[[#This Row],[Belasting]]</f>
        <v>49649.057000000001</v>
      </c>
      <c r="G7175" s="2">
        <f>(Table1[[#This Row],[Belastbaar loon]]-Table1[[#This Row],[Netto loon]])/Table1[[#This Row],[Belastbaar loon]]</f>
        <v>0.37604080632391196</v>
      </c>
      <c r="H7175" s="14">
        <f t="shared" ca="1" si="106"/>
        <v>29916.392999999996</v>
      </c>
      <c r="I7175" s="14">
        <f ca="1">IF(ROW()=2, Table1[[#This Row],[Netto loon]], INDIRECT(ADDRESS(ROW()-1,COLUMN(F:F))))</f>
        <v>49644.607000000004</v>
      </c>
      <c r="J7175" s="6">
        <f ca="1">IF(ROW()=2, 0, Table1[[#This Row],[Belastbaar loon]]-INDIRECT(ADDRESS(ROW()-1,COLUMN(A:A))))</f>
        <v>10</v>
      </c>
      <c r="K7175" s="6">
        <f ca="1">Table1[[#This Row],[Netto loon]]-Table1[[#This Row],[Netto vorige schijf]]</f>
        <v>4.4499999999970896</v>
      </c>
      <c r="L7175" s="2">
        <f ca="1">(Table1[[#This Row],[Bruto tov vorige schijf]]-Table1[[#This Row],[Netto tov vorige schijf]])/MAX(Table1[[#This Row],[Bruto tov vorige schijf]],1)</f>
        <v>0.55500000000029104</v>
      </c>
    </row>
    <row r="7176" spans="1:12" x14ac:dyDescent="0.25">
      <c r="A7176" s="14">
        <v>79581</v>
      </c>
      <c r="B7176" s="6">
        <f>LoonHeffing2020(Table1[[#This Row],[Belastbaar loon]])</f>
        <v>31068.873</v>
      </c>
      <c r="C7176" s="6">
        <f>AlgemeneHeffingsKorting2020(Table1[[#This Row],[Belastbaar loon]])</f>
        <v>0</v>
      </c>
      <c r="D7176" s="14">
        <f>ArbeidsKorting2020(Table1[[#This Row],[Belastbaar loon]])</f>
        <v>1141.3800000000001</v>
      </c>
      <c r="E7176" s="14">
        <f>MAX(Table1[[#This Row],[Loonheffing]]-Table1[[#This Row],[Algemene Heffingskorting]]-Table1[[#This Row],[Arbeidskorting]],0)</f>
        <v>29927.492999999999</v>
      </c>
      <c r="F7176" s="6">
        <f>Table1[[#This Row],[Belastbaar loon]]-Table1[[#This Row],[Belasting]]</f>
        <v>49653.506999999998</v>
      </c>
      <c r="G7176" s="2">
        <f>(Table1[[#This Row],[Belastbaar loon]]-Table1[[#This Row],[Netto loon]])/Table1[[#This Row],[Belastbaar loon]]</f>
        <v>0.37606329400233729</v>
      </c>
      <c r="H7176" s="14">
        <f t="shared" ca="1" si="106"/>
        <v>29921.942999999999</v>
      </c>
      <c r="I7176" s="14">
        <f ca="1">IF(ROW()=2, Table1[[#This Row],[Netto loon]], INDIRECT(ADDRESS(ROW()-1,COLUMN(F:F))))</f>
        <v>49649.057000000001</v>
      </c>
      <c r="J7176" s="6">
        <f ca="1">IF(ROW()=2, 0, Table1[[#This Row],[Belastbaar loon]]-INDIRECT(ADDRESS(ROW()-1,COLUMN(A:A))))</f>
        <v>10</v>
      </c>
      <c r="K7176" s="6">
        <f ca="1">Table1[[#This Row],[Netto loon]]-Table1[[#This Row],[Netto vorige schijf]]</f>
        <v>4.4499999999970896</v>
      </c>
      <c r="L7176" s="2">
        <f ca="1">(Table1[[#This Row],[Bruto tov vorige schijf]]-Table1[[#This Row],[Netto tov vorige schijf]])/MAX(Table1[[#This Row],[Bruto tov vorige schijf]],1)</f>
        <v>0.55500000000029104</v>
      </c>
    </row>
    <row r="7177" spans="1:12" x14ac:dyDescent="0.25">
      <c r="A7177" s="14">
        <v>79591</v>
      </c>
      <c r="B7177" s="6">
        <f>LoonHeffing2020(Table1[[#This Row],[Belastbaar loon]])</f>
        <v>31073.823</v>
      </c>
      <c r="C7177" s="6">
        <f>AlgemeneHeffingsKorting2020(Table1[[#This Row],[Belastbaar loon]])</f>
        <v>0</v>
      </c>
      <c r="D7177" s="14">
        <f>ArbeidsKorting2020(Table1[[#This Row],[Belastbaar loon]])</f>
        <v>1140.7800000000002</v>
      </c>
      <c r="E7177" s="14">
        <f>MAX(Table1[[#This Row],[Loonheffing]]-Table1[[#This Row],[Algemene Heffingskorting]]-Table1[[#This Row],[Arbeidskorting]],0)</f>
        <v>29933.043000000001</v>
      </c>
      <c r="F7177" s="6">
        <f>Table1[[#This Row],[Belastbaar loon]]-Table1[[#This Row],[Belasting]]</f>
        <v>49657.956999999995</v>
      </c>
      <c r="G7177" s="2">
        <f>(Table1[[#This Row],[Belastbaar loon]]-Table1[[#This Row],[Netto loon]])/Table1[[#This Row],[Belastbaar loon]]</f>
        <v>0.37608577602995319</v>
      </c>
      <c r="H7177" s="14">
        <f t="shared" ca="1" si="106"/>
        <v>29927.492999999999</v>
      </c>
      <c r="I7177" s="14">
        <f ca="1">IF(ROW()=2, Table1[[#This Row],[Netto loon]], INDIRECT(ADDRESS(ROW()-1,COLUMN(F:F))))</f>
        <v>49653.506999999998</v>
      </c>
      <c r="J7177" s="6">
        <f ca="1">IF(ROW()=2, 0, Table1[[#This Row],[Belastbaar loon]]-INDIRECT(ADDRESS(ROW()-1,COLUMN(A:A))))</f>
        <v>10</v>
      </c>
      <c r="K7177" s="6">
        <f ca="1">Table1[[#This Row],[Netto loon]]-Table1[[#This Row],[Netto vorige schijf]]</f>
        <v>4.4499999999970896</v>
      </c>
      <c r="L7177" s="2">
        <f ca="1">(Table1[[#This Row],[Bruto tov vorige schijf]]-Table1[[#This Row],[Netto tov vorige schijf]])/MAX(Table1[[#This Row],[Bruto tov vorige schijf]],1)</f>
        <v>0.55500000000029104</v>
      </c>
    </row>
    <row r="7178" spans="1:12" x14ac:dyDescent="0.25">
      <c r="A7178" s="14">
        <v>79601</v>
      </c>
      <c r="B7178" s="6">
        <f>LoonHeffing2020(Table1[[#This Row],[Belastbaar loon]])</f>
        <v>31078.773000000001</v>
      </c>
      <c r="C7178" s="6">
        <f>AlgemeneHeffingsKorting2020(Table1[[#This Row],[Belastbaar loon]])</f>
        <v>0</v>
      </c>
      <c r="D7178" s="14">
        <f>ArbeidsKorting2020(Table1[[#This Row],[Belastbaar loon]])</f>
        <v>1140.18</v>
      </c>
      <c r="E7178" s="14">
        <f>MAX(Table1[[#This Row],[Loonheffing]]-Table1[[#This Row],[Algemene Heffingskorting]]-Table1[[#This Row],[Arbeidskorting]],0)</f>
        <v>29938.593000000001</v>
      </c>
      <c r="F7178" s="6">
        <f>Table1[[#This Row],[Belastbaar loon]]-Table1[[#This Row],[Belasting]]</f>
        <v>49662.406999999999</v>
      </c>
      <c r="G7178" s="2">
        <f>(Table1[[#This Row],[Belastbaar loon]]-Table1[[#This Row],[Netto loon]])/Table1[[#This Row],[Belastbaar loon]]</f>
        <v>0.37610825240888934</v>
      </c>
      <c r="H7178" s="14">
        <f t="shared" ca="1" si="106"/>
        <v>29933.043000000001</v>
      </c>
      <c r="I7178" s="14">
        <f ca="1">IF(ROW()=2, Table1[[#This Row],[Netto loon]], INDIRECT(ADDRESS(ROW()-1,COLUMN(F:F))))</f>
        <v>49657.956999999995</v>
      </c>
      <c r="J7178" s="6">
        <f ca="1">IF(ROW()=2, 0, Table1[[#This Row],[Belastbaar loon]]-INDIRECT(ADDRESS(ROW()-1,COLUMN(A:A))))</f>
        <v>10</v>
      </c>
      <c r="K7178" s="6">
        <f ca="1">Table1[[#This Row],[Netto loon]]-Table1[[#This Row],[Netto vorige schijf]]</f>
        <v>4.4500000000043656</v>
      </c>
      <c r="L7178" s="2">
        <f ca="1">(Table1[[#This Row],[Bruto tov vorige schijf]]-Table1[[#This Row],[Netto tov vorige schijf]])/MAX(Table1[[#This Row],[Bruto tov vorige schijf]],1)</f>
        <v>0.5549999999995634</v>
      </c>
    </row>
    <row r="7179" spans="1:12" x14ac:dyDescent="0.25">
      <c r="A7179" s="14">
        <v>79611</v>
      </c>
      <c r="B7179" s="6">
        <f>LoonHeffing2020(Table1[[#This Row],[Belastbaar loon]])</f>
        <v>31083.722999999998</v>
      </c>
      <c r="C7179" s="6">
        <f>AlgemeneHeffingsKorting2020(Table1[[#This Row],[Belastbaar loon]])</f>
        <v>0</v>
      </c>
      <c r="D7179" s="14">
        <f>ArbeidsKorting2020(Table1[[#This Row],[Belastbaar loon]])</f>
        <v>1139.5800000000002</v>
      </c>
      <c r="E7179" s="14">
        <f>MAX(Table1[[#This Row],[Loonheffing]]-Table1[[#This Row],[Algemene Heffingskorting]]-Table1[[#This Row],[Arbeidskorting]],0)</f>
        <v>29944.142999999996</v>
      </c>
      <c r="F7179" s="6">
        <f>Table1[[#This Row],[Belastbaar loon]]-Table1[[#This Row],[Belasting]]</f>
        <v>49666.857000000004</v>
      </c>
      <c r="G7179" s="2">
        <f>(Table1[[#This Row],[Belastbaar loon]]-Table1[[#This Row],[Netto loon]])/Table1[[#This Row],[Belastbaar loon]]</f>
        <v>0.37613072314127438</v>
      </c>
      <c r="H7179" s="14">
        <f t="shared" ca="1" si="106"/>
        <v>29938.593000000001</v>
      </c>
      <c r="I7179" s="14">
        <f ca="1">IF(ROW()=2, Table1[[#This Row],[Netto loon]], INDIRECT(ADDRESS(ROW()-1,COLUMN(F:F))))</f>
        <v>49662.406999999999</v>
      </c>
      <c r="J7179" s="6">
        <f ca="1">IF(ROW()=2, 0, Table1[[#This Row],[Belastbaar loon]]-INDIRECT(ADDRESS(ROW()-1,COLUMN(A:A))))</f>
        <v>10</v>
      </c>
      <c r="K7179" s="6">
        <f ca="1">Table1[[#This Row],[Netto loon]]-Table1[[#This Row],[Netto vorige schijf]]</f>
        <v>4.4500000000043656</v>
      </c>
      <c r="L7179" s="2">
        <f ca="1">(Table1[[#This Row],[Bruto tov vorige schijf]]-Table1[[#This Row],[Netto tov vorige schijf]])/MAX(Table1[[#This Row],[Bruto tov vorige schijf]],1)</f>
        <v>0.5549999999995634</v>
      </c>
    </row>
    <row r="7180" spans="1:12" x14ac:dyDescent="0.25">
      <c r="A7180" s="14">
        <v>79621</v>
      </c>
      <c r="B7180" s="6">
        <f>LoonHeffing2020(Table1[[#This Row],[Belastbaar loon]])</f>
        <v>31088.672999999999</v>
      </c>
      <c r="C7180" s="6">
        <f>AlgemeneHeffingsKorting2020(Table1[[#This Row],[Belastbaar loon]])</f>
        <v>0</v>
      </c>
      <c r="D7180" s="14">
        <f>ArbeidsKorting2020(Table1[[#This Row],[Belastbaar loon]])</f>
        <v>1138.98</v>
      </c>
      <c r="E7180" s="14">
        <f>MAX(Table1[[#This Row],[Loonheffing]]-Table1[[#This Row],[Algemene Heffingskorting]]-Table1[[#This Row],[Arbeidskorting]],0)</f>
        <v>29949.692999999999</v>
      </c>
      <c r="F7180" s="6">
        <f>Table1[[#This Row],[Belastbaar loon]]-Table1[[#This Row],[Belasting]]</f>
        <v>49671.307000000001</v>
      </c>
      <c r="G7180" s="2">
        <f>(Table1[[#This Row],[Belastbaar loon]]-Table1[[#This Row],[Netto loon]])/Table1[[#This Row],[Belastbaar loon]]</f>
        <v>0.37615318822923599</v>
      </c>
      <c r="H7180" s="14">
        <f t="shared" ca="1" si="106"/>
        <v>29944.142999999996</v>
      </c>
      <c r="I7180" s="14">
        <f ca="1">IF(ROW()=2, Table1[[#This Row],[Netto loon]], INDIRECT(ADDRESS(ROW()-1,COLUMN(F:F))))</f>
        <v>49666.857000000004</v>
      </c>
      <c r="J7180" s="6">
        <f ca="1">IF(ROW()=2, 0, Table1[[#This Row],[Belastbaar loon]]-INDIRECT(ADDRESS(ROW()-1,COLUMN(A:A))))</f>
        <v>10</v>
      </c>
      <c r="K7180" s="6">
        <f ca="1">Table1[[#This Row],[Netto loon]]-Table1[[#This Row],[Netto vorige schijf]]</f>
        <v>4.4499999999970896</v>
      </c>
      <c r="L7180" s="2">
        <f ca="1">(Table1[[#This Row],[Bruto tov vorige schijf]]-Table1[[#This Row],[Netto tov vorige schijf]])/MAX(Table1[[#This Row],[Bruto tov vorige schijf]],1)</f>
        <v>0.55500000000029104</v>
      </c>
    </row>
    <row r="7181" spans="1:12" x14ac:dyDescent="0.25">
      <c r="A7181" s="14">
        <v>79631</v>
      </c>
      <c r="B7181" s="6">
        <f>LoonHeffing2020(Table1[[#This Row],[Belastbaar loon]])</f>
        <v>31093.623</v>
      </c>
      <c r="C7181" s="6">
        <f>AlgemeneHeffingsKorting2020(Table1[[#This Row],[Belastbaar loon]])</f>
        <v>0</v>
      </c>
      <c r="D7181" s="14">
        <f>ArbeidsKorting2020(Table1[[#This Row],[Belastbaar loon]])</f>
        <v>1138.3800000000001</v>
      </c>
      <c r="E7181" s="14">
        <f>MAX(Table1[[#This Row],[Loonheffing]]-Table1[[#This Row],[Algemene Heffingskorting]]-Table1[[#This Row],[Arbeidskorting]],0)</f>
        <v>29955.242999999999</v>
      </c>
      <c r="F7181" s="6">
        <f>Table1[[#This Row],[Belastbaar loon]]-Table1[[#This Row],[Belasting]]</f>
        <v>49675.756999999998</v>
      </c>
      <c r="G7181" s="2">
        <f>(Table1[[#This Row],[Belastbaar loon]]-Table1[[#This Row],[Netto loon]])/Table1[[#This Row],[Belastbaar loon]]</f>
        <v>0.37617564767490053</v>
      </c>
      <c r="H7181" s="14">
        <f t="shared" ca="1" si="106"/>
        <v>29949.692999999999</v>
      </c>
      <c r="I7181" s="14">
        <f ca="1">IF(ROW()=2, Table1[[#This Row],[Netto loon]], INDIRECT(ADDRESS(ROW()-1,COLUMN(F:F))))</f>
        <v>49671.307000000001</v>
      </c>
      <c r="J7181" s="6">
        <f ca="1">IF(ROW()=2, 0, Table1[[#This Row],[Belastbaar loon]]-INDIRECT(ADDRESS(ROW()-1,COLUMN(A:A))))</f>
        <v>10</v>
      </c>
      <c r="K7181" s="6">
        <f ca="1">Table1[[#This Row],[Netto loon]]-Table1[[#This Row],[Netto vorige schijf]]</f>
        <v>4.4499999999970896</v>
      </c>
      <c r="L7181" s="2">
        <f ca="1">(Table1[[#This Row],[Bruto tov vorige schijf]]-Table1[[#This Row],[Netto tov vorige schijf]])/MAX(Table1[[#This Row],[Bruto tov vorige schijf]],1)</f>
        <v>0.55500000000029104</v>
      </c>
    </row>
    <row r="7182" spans="1:12" x14ac:dyDescent="0.25">
      <c r="A7182" s="14">
        <v>79641</v>
      </c>
      <c r="B7182" s="6">
        <f>LoonHeffing2020(Table1[[#This Row],[Belastbaar loon]])</f>
        <v>31098.573</v>
      </c>
      <c r="C7182" s="6">
        <f>AlgemeneHeffingsKorting2020(Table1[[#This Row],[Belastbaar loon]])</f>
        <v>0</v>
      </c>
      <c r="D7182" s="14">
        <f>ArbeidsKorting2020(Table1[[#This Row],[Belastbaar loon]])</f>
        <v>1137.7800000000002</v>
      </c>
      <c r="E7182" s="14">
        <f>MAX(Table1[[#This Row],[Loonheffing]]-Table1[[#This Row],[Algemene Heffingskorting]]-Table1[[#This Row],[Arbeidskorting]],0)</f>
        <v>29960.793000000001</v>
      </c>
      <c r="F7182" s="6">
        <f>Table1[[#This Row],[Belastbaar loon]]-Table1[[#This Row],[Belasting]]</f>
        <v>49680.206999999995</v>
      </c>
      <c r="G7182" s="2">
        <f>(Table1[[#This Row],[Belastbaar loon]]-Table1[[#This Row],[Netto loon]])/Table1[[#This Row],[Belastbaar loon]]</f>
        <v>0.37619810148039334</v>
      </c>
      <c r="H7182" s="14">
        <f t="shared" ca="1" si="106"/>
        <v>29955.242999999999</v>
      </c>
      <c r="I7182" s="14">
        <f ca="1">IF(ROW()=2, Table1[[#This Row],[Netto loon]], INDIRECT(ADDRESS(ROW()-1,COLUMN(F:F))))</f>
        <v>49675.756999999998</v>
      </c>
      <c r="J7182" s="6">
        <f ca="1">IF(ROW()=2, 0, Table1[[#This Row],[Belastbaar loon]]-INDIRECT(ADDRESS(ROW()-1,COLUMN(A:A))))</f>
        <v>10</v>
      </c>
      <c r="K7182" s="6">
        <f ca="1">Table1[[#This Row],[Netto loon]]-Table1[[#This Row],[Netto vorige schijf]]</f>
        <v>4.4499999999970896</v>
      </c>
      <c r="L7182" s="2">
        <f ca="1">(Table1[[#This Row],[Bruto tov vorige schijf]]-Table1[[#This Row],[Netto tov vorige schijf]])/MAX(Table1[[#This Row],[Bruto tov vorige schijf]],1)</f>
        <v>0.55500000000029104</v>
      </c>
    </row>
    <row r="7183" spans="1:12" x14ac:dyDescent="0.25">
      <c r="A7183" s="14">
        <v>79651</v>
      </c>
      <c r="B7183" s="6">
        <f>LoonHeffing2020(Table1[[#This Row],[Belastbaar loon]])</f>
        <v>31103.523000000001</v>
      </c>
      <c r="C7183" s="6">
        <f>AlgemeneHeffingsKorting2020(Table1[[#This Row],[Belastbaar loon]])</f>
        <v>0</v>
      </c>
      <c r="D7183" s="14">
        <f>ArbeidsKorting2020(Table1[[#This Row],[Belastbaar loon]])</f>
        <v>1137.18</v>
      </c>
      <c r="E7183" s="14">
        <f>MAX(Table1[[#This Row],[Loonheffing]]-Table1[[#This Row],[Algemene Heffingskorting]]-Table1[[#This Row],[Arbeidskorting]],0)</f>
        <v>29966.343000000001</v>
      </c>
      <c r="F7183" s="6">
        <f>Table1[[#This Row],[Belastbaar loon]]-Table1[[#This Row],[Belasting]]</f>
        <v>49684.656999999999</v>
      </c>
      <c r="G7183" s="2">
        <f>(Table1[[#This Row],[Belastbaar loon]]-Table1[[#This Row],[Netto loon]])/Table1[[#This Row],[Belastbaar loon]]</f>
        <v>0.37622054964783869</v>
      </c>
      <c r="H7183" s="14">
        <f t="shared" ca="1" si="106"/>
        <v>29960.793000000001</v>
      </c>
      <c r="I7183" s="14">
        <f ca="1">IF(ROW()=2, Table1[[#This Row],[Netto loon]], INDIRECT(ADDRESS(ROW()-1,COLUMN(F:F))))</f>
        <v>49680.206999999995</v>
      </c>
      <c r="J7183" s="6">
        <f ca="1">IF(ROW()=2, 0, Table1[[#This Row],[Belastbaar loon]]-INDIRECT(ADDRESS(ROW()-1,COLUMN(A:A))))</f>
        <v>10</v>
      </c>
      <c r="K7183" s="6">
        <f ca="1">Table1[[#This Row],[Netto loon]]-Table1[[#This Row],[Netto vorige schijf]]</f>
        <v>4.4500000000043656</v>
      </c>
      <c r="L7183" s="2">
        <f ca="1">(Table1[[#This Row],[Bruto tov vorige schijf]]-Table1[[#This Row],[Netto tov vorige schijf]])/MAX(Table1[[#This Row],[Bruto tov vorige schijf]],1)</f>
        <v>0.5549999999995634</v>
      </c>
    </row>
    <row r="7184" spans="1:12" x14ac:dyDescent="0.25">
      <c r="A7184" s="14">
        <v>79661</v>
      </c>
      <c r="B7184" s="6">
        <f>LoonHeffing2020(Table1[[#This Row],[Belastbaar loon]])</f>
        <v>31108.472999999998</v>
      </c>
      <c r="C7184" s="6">
        <f>AlgemeneHeffingsKorting2020(Table1[[#This Row],[Belastbaar loon]])</f>
        <v>0</v>
      </c>
      <c r="D7184" s="14">
        <f>ArbeidsKorting2020(Table1[[#This Row],[Belastbaar loon]])</f>
        <v>1136.5800000000002</v>
      </c>
      <c r="E7184" s="14">
        <f>MAX(Table1[[#This Row],[Loonheffing]]-Table1[[#This Row],[Algemene Heffingskorting]]-Table1[[#This Row],[Arbeidskorting]],0)</f>
        <v>29971.892999999996</v>
      </c>
      <c r="F7184" s="6">
        <f>Table1[[#This Row],[Belastbaar loon]]-Table1[[#This Row],[Belasting]]</f>
        <v>49689.107000000004</v>
      </c>
      <c r="G7184" s="2">
        <f>(Table1[[#This Row],[Belastbaar loon]]-Table1[[#This Row],[Netto loon]])/Table1[[#This Row],[Belastbaar loon]]</f>
        <v>0.37624299217935997</v>
      </c>
      <c r="H7184" s="14">
        <f t="shared" ca="1" si="106"/>
        <v>29966.343000000001</v>
      </c>
      <c r="I7184" s="14">
        <f ca="1">IF(ROW()=2, Table1[[#This Row],[Netto loon]], INDIRECT(ADDRESS(ROW()-1,COLUMN(F:F))))</f>
        <v>49684.656999999999</v>
      </c>
      <c r="J7184" s="6">
        <f ca="1">IF(ROW()=2, 0, Table1[[#This Row],[Belastbaar loon]]-INDIRECT(ADDRESS(ROW()-1,COLUMN(A:A))))</f>
        <v>10</v>
      </c>
      <c r="K7184" s="6">
        <f ca="1">Table1[[#This Row],[Netto loon]]-Table1[[#This Row],[Netto vorige schijf]]</f>
        <v>4.4500000000043656</v>
      </c>
      <c r="L7184" s="2">
        <f ca="1">(Table1[[#This Row],[Bruto tov vorige schijf]]-Table1[[#This Row],[Netto tov vorige schijf]])/MAX(Table1[[#This Row],[Bruto tov vorige schijf]],1)</f>
        <v>0.5549999999995634</v>
      </c>
    </row>
    <row r="7185" spans="1:12" x14ac:dyDescent="0.25">
      <c r="A7185" s="14">
        <v>79671</v>
      </c>
      <c r="B7185" s="6">
        <f>LoonHeffing2020(Table1[[#This Row],[Belastbaar loon]])</f>
        <v>31113.422999999999</v>
      </c>
      <c r="C7185" s="6">
        <f>AlgemeneHeffingsKorting2020(Table1[[#This Row],[Belastbaar loon]])</f>
        <v>0</v>
      </c>
      <c r="D7185" s="14">
        <f>ArbeidsKorting2020(Table1[[#This Row],[Belastbaar loon]])</f>
        <v>1135.98</v>
      </c>
      <c r="E7185" s="14">
        <f>MAX(Table1[[#This Row],[Loonheffing]]-Table1[[#This Row],[Algemene Heffingskorting]]-Table1[[#This Row],[Arbeidskorting]],0)</f>
        <v>29977.442999999999</v>
      </c>
      <c r="F7185" s="6">
        <f>Table1[[#This Row],[Belastbaar loon]]-Table1[[#This Row],[Belasting]]</f>
        <v>49693.557000000001</v>
      </c>
      <c r="G7185" s="2">
        <f>(Table1[[#This Row],[Belastbaar loon]]-Table1[[#This Row],[Netto loon]])/Table1[[#This Row],[Belastbaar loon]]</f>
        <v>0.37626542907707949</v>
      </c>
      <c r="H7185" s="14">
        <f t="shared" ca="1" si="106"/>
        <v>29971.892999999996</v>
      </c>
      <c r="I7185" s="14">
        <f ca="1">IF(ROW()=2, Table1[[#This Row],[Netto loon]], INDIRECT(ADDRESS(ROW()-1,COLUMN(F:F))))</f>
        <v>49689.107000000004</v>
      </c>
      <c r="J7185" s="6">
        <f ca="1">IF(ROW()=2, 0, Table1[[#This Row],[Belastbaar loon]]-INDIRECT(ADDRESS(ROW()-1,COLUMN(A:A))))</f>
        <v>10</v>
      </c>
      <c r="K7185" s="6">
        <f ca="1">Table1[[#This Row],[Netto loon]]-Table1[[#This Row],[Netto vorige schijf]]</f>
        <v>4.4499999999970896</v>
      </c>
      <c r="L7185" s="2">
        <f ca="1">(Table1[[#This Row],[Bruto tov vorige schijf]]-Table1[[#This Row],[Netto tov vorige schijf]])/MAX(Table1[[#This Row],[Bruto tov vorige schijf]],1)</f>
        <v>0.55500000000029104</v>
      </c>
    </row>
    <row r="7186" spans="1:12" x14ac:dyDescent="0.25">
      <c r="A7186" s="14">
        <v>79681</v>
      </c>
      <c r="B7186" s="6">
        <f>LoonHeffing2020(Table1[[#This Row],[Belastbaar loon]])</f>
        <v>31118.373</v>
      </c>
      <c r="C7186" s="6">
        <f>AlgemeneHeffingsKorting2020(Table1[[#This Row],[Belastbaar loon]])</f>
        <v>0</v>
      </c>
      <c r="D7186" s="14">
        <f>ArbeidsKorting2020(Table1[[#This Row],[Belastbaar loon]])</f>
        <v>1135.3800000000001</v>
      </c>
      <c r="E7186" s="14">
        <f>MAX(Table1[[#This Row],[Loonheffing]]-Table1[[#This Row],[Algemene Heffingskorting]]-Table1[[#This Row],[Arbeidskorting]],0)</f>
        <v>29982.992999999999</v>
      </c>
      <c r="F7186" s="6">
        <f>Table1[[#This Row],[Belastbaar loon]]-Table1[[#This Row],[Belasting]]</f>
        <v>49698.006999999998</v>
      </c>
      <c r="G7186" s="2">
        <f>(Table1[[#This Row],[Belastbaar loon]]-Table1[[#This Row],[Netto loon]])/Table1[[#This Row],[Belastbaar loon]]</f>
        <v>0.37628786034311823</v>
      </c>
      <c r="H7186" s="14">
        <f t="shared" ca="1" si="106"/>
        <v>29977.442999999999</v>
      </c>
      <c r="I7186" s="14">
        <f ca="1">IF(ROW()=2, Table1[[#This Row],[Netto loon]], INDIRECT(ADDRESS(ROW()-1,COLUMN(F:F))))</f>
        <v>49693.557000000001</v>
      </c>
      <c r="J7186" s="6">
        <f ca="1">IF(ROW()=2, 0, Table1[[#This Row],[Belastbaar loon]]-INDIRECT(ADDRESS(ROW()-1,COLUMN(A:A))))</f>
        <v>10</v>
      </c>
      <c r="K7186" s="6">
        <f ca="1">Table1[[#This Row],[Netto loon]]-Table1[[#This Row],[Netto vorige schijf]]</f>
        <v>4.4499999999970896</v>
      </c>
      <c r="L7186" s="2">
        <f ca="1">(Table1[[#This Row],[Bruto tov vorige schijf]]-Table1[[#This Row],[Netto tov vorige schijf]])/MAX(Table1[[#This Row],[Bruto tov vorige schijf]],1)</f>
        <v>0.55500000000029104</v>
      </c>
    </row>
    <row r="7187" spans="1:12" x14ac:dyDescent="0.25">
      <c r="A7187" s="14">
        <v>79691</v>
      </c>
      <c r="B7187" s="6">
        <f>LoonHeffing2020(Table1[[#This Row],[Belastbaar loon]])</f>
        <v>31123.323</v>
      </c>
      <c r="C7187" s="6">
        <f>AlgemeneHeffingsKorting2020(Table1[[#This Row],[Belastbaar loon]])</f>
        <v>0</v>
      </c>
      <c r="D7187" s="14">
        <f>ArbeidsKorting2020(Table1[[#This Row],[Belastbaar loon]])</f>
        <v>1134.7800000000002</v>
      </c>
      <c r="E7187" s="14">
        <f>MAX(Table1[[#This Row],[Loonheffing]]-Table1[[#This Row],[Algemene Heffingskorting]]-Table1[[#This Row],[Arbeidskorting]],0)</f>
        <v>29988.543000000001</v>
      </c>
      <c r="F7187" s="6">
        <f>Table1[[#This Row],[Belastbaar loon]]-Table1[[#This Row],[Belasting]]</f>
        <v>49702.456999999995</v>
      </c>
      <c r="G7187" s="2">
        <f>(Table1[[#This Row],[Belastbaar loon]]-Table1[[#This Row],[Netto loon]])/Table1[[#This Row],[Belastbaar loon]]</f>
        <v>0.37631028597959626</v>
      </c>
      <c r="H7187" s="14">
        <f t="shared" ca="1" si="106"/>
        <v>29982.992999999999</v>
      </c>
      <c r="I7187" s="14">
        <f ca="1">IF(ROW()=2, Table1[[#This Row],[Netto loon]], INDIRECT(ADDRESS(ROW()-1,COLUMN(F:F))))</f>
        <v>49698.006999999998</v>
      </c>
      <c r="J7187" s="6">
        <f ca="1">IF(ROW()=2, 0, Table1[[#This Row],[Belastbaar loon]]-INDIRECT(ADDRESS(ROW()-1,COLUMN(A:A))))</f>
        <v>10</v>
      </c>
      <c r="K7187" s="6">
        <f ca="1">Table1[[#This Row],[Netto loon]]-Table1[[#This Row],[Netto vorige schijf]]</f>
        <v>4.4499999999970896</v>
      </c>
      <c r="L7187" s="2">
        <f ca="1">(Table1[[#This Row],[Bruto tov vorige schijf]]-Table1[[#This Row],[Netto tov vorige schijf]])/MAX(Table1[[#This Row],[Bruto tov vorige schijf]],1)</f>
        <v>0.55500000000029104</v>
      </c>
    </row>
    <row r="7188" spans="1:12" x14ac:dyDescent="0.25">
      <c r="A7188" s="14">
        <v>79701</v>
      </c>
      <c r="B7188" s="6">
        <f>LoonHeffing2020(Table1[[#This Row],[Belastbaar loon]])</f>
        <v>31128.273000000001</v>
      </c>
      <c r="C7188" s="6">
        <f>AlgemeneHeffingsKorting2020(Table1[[#This Row],[Belastbaar loon]])</f>
        <v>0</v>
      </c>
      <c r="D7188" s="14">
        <f>ArbeidsKorting2020(Table1[[#This Row],[Belastbaar loon]])</f>
        <v>1134.18</v>
      </c>
      <c r="E7188" s="14">
        <f>MAX(Table1[[#This Row],[Loonheffing]]-Table1[[#This Row],[Algemene Heffingskorting]]-Table1[[#This Row],[Arbeidskorting]],0)</f>
        <v>29994.093000000001</v>
      </c>
      <c r="F7188" s="6">
        <f>Table1[[#This Row],[Belastbaar loon]]-Table1[[#This Row],[Belasting]]</f>
        <v>49706.906999999999</v>
      </c>
      <c r="G7188" s="2">
        <f>(Table1[[#This Row],[Belastbaar loon]]-Table1[[#This Row],[Netto loon]])/Table1[[#This Row],[Belastbaar loon]]</f>
        <v>0.3763327059886325</v>
      </c>
      <c r="H7188" s="14">
        <f t="shared" ca="1" si="106"/>
        <v>29988.543000000001</v>
      </c>
      <c r="I7188" s="14">
        <f ca="1">IF(ROW()=2, Table1[[#This Row],[Netto loon]], INDIRECT(ADDRESS(ROW()-1,COLUMN(F:F))))</f>
        <v>49702.456999999995</v>
      </c>
      <c r="J7188" s="6">
        <f ca="1">IF(ROW()=2, 0, Table1[[#This Row],[Belastbaar loon]]-INDIRECT(ADDRESS(ROW()-1,COLUMN(A:A))))</f>
        <v>10</v>
      </c>
      <c r="K7188" s="6">
        <f ca="1">Table1[[#This Row],[Netto loon]]-Table1[[#This Row],[Netto vorige schijf]]</f>
        <v>4.4500000000043656</v>
      </c>
      <c r="L7188" s="2">
        <f ca="1">(Table1[[#This Row],[Bruto tov vorige schijf]]-Table1[[#This Row],[Netto tov vorige schijf]])/MAX(Table1[[#This Row],[Bruto tov vorige schijf]],1)</f>
        <v>0.5549999999995634</v>
      </c>
    </row>
    <row r="7189" spans="1:12" x14ac:dyDescent="0.25">
      <c r="A7189" s="14">
        <v>79711</v>
      </c>
      <c r="B7189" s="6">
        <f>LoonHeffing2020(Table1[[#This Row],[Belastbaar loon]])</f>
        <v>31133.222999999998</v>
      </c>
      <c r="C7189" s="6">
        <f>AlgemeneHeffingsKorting2020(Table1[[#This Row],[Belastbaar loon]])</f>
        <v>0</v>
      </c>
      <c r="D7189" s="14">
        <f>ArbeidsKorting2020(Table1[[#This Row],[Belastbaar loon]])</f>
        <v>1133.5800000000002</v>
      </c>
      <c r="E7189" s="14">
        <f>MAX(Table1[[#This Row],[Loonheffing]]-Table1[[#This Row],[Algemene Heffingskorting]]-Table1[[#This Row],[Arbeidskorting]],0)</f>
        <v>29999.642999999996</v>
      </c>
      <c r="F7189" s="6">
        <f>Table1[[#This Row],[Belastbaar loon]]-Table1[[#This Row],[Belasting]]</f>
        <v>49711.357000000004</v>
      </c>
      <c r="G7189" s="2">
        <f>(Table1[[#This Row],[Belastbaar loon]]-Table1[[#This Row],[Netto loon]])/Table1[[#This Row],[Belastbaar loon]]</f>
        <v>0.37635512037234503</v>
      </c>
      <c r="H7189" s="14">
        <f t="shared" ca="1" si="106"/>
        <v>29994.093000000001</v>
      </c>
      <c r="I7189" s="14">
        <f ca="1">IF(ROW()=2, Table1[[#This Row],[Netto loon]], INDIRECT(ADDRESS(ROW()-1,COLUMN(F:F))))</f>
        <v>49706.906999999999</v>
      </c>
      <c r="J7189" s="6">
        <f ca="1">IF(ROW()=2, 0, Table1[[#This Row],[Belastbaar loon]]-INDIRECT(ADDRESS(ROW()-1,COLUMN(A:A))))</f>
        <v>10</v>
      </c>
      <c r="K7189" s="6">
        <f ca="1">Table1[[#This Row],[Netto loon]]-Table1[[#This Row],[Netto vorige schijf]]</f>
        <v>4.4500000000043656</v>
      </c>
      <c r="L7189" s="2">
        <f ca="1">(Table1[[#This Row],[Bruto tov vorige schijf]]-Table1[[#This Row],[Netto tov vorige schijf]])/MAX(Table1[[#This Row],[Bruto tov vorige schijf]],1)</f>
        <v>0.5549999999995634</v>
      </c>
    </row>
    <row r="7190" spans="1:12" x14ac:dyDescent="0.25">
      <c r="A7190" s="14">
        <v>79721</v>
      </c>
      <c r="B7190" s="6">
        <f>LoonHeffing2020(Table1[[#This Row],[Belastbaar loon]])</f>
        <v>31138.172999999999</v>
      </c>
      <c r="C7190" s="6">
        <f>AlgemeneHeffingsKorting2020(Table1[[#This Row],[Belastbaar loon]])</f>
        <v>0</v>
      </c>
      <c r="D7190" s="14">
        <f>ArbeidsKorting2020(Table1[[#This Row],[Belastbaar loon]])</f>
        <v>1132.98</v>
      </c>
      <c r="E7190" s="14">
        <f>MAX(Table1[[#This Row],[Loonheffing]]-Table1[[#This Row],[Algemene Heffingskorting]]-Table1[[#This Row],[Arbeidskorting]],0)</f>
        <v>30005.192999999999</v>
      </c>
      <c r="F7190" s="6">
        <f>Table1[[#This Row],[Belastbaar loon]]-Table1[[#This Row],[Belasting]]</f>
        <v>49715.807000000001</v>
      </c>
      <c r="G7190" s="2">
        <f>(Table1[[#This Row],[Belastbaar loon]]-Table1[[#This Row],[Netto loon]])/Table1[[#This Row],[Belastbaar loon]]</f>
        <v>0.37637752913285083</v>
      </c>
      <c r="H7190" s="14">
        <f t="shared" ca="1" si="106"/>
        <v>29999.642999999996</v>
      </c>
      <c r="I7190" s="14">
        <f ca="1">IF(ROW()=2, Table1[[#This Row],[Netto loon]], INDIRECT(ADDRESS(ROW()-1,COLUMN(F:F))))</f>
        <v>49711.357000000004</v>
      </c>
      <c r="J7190" s="6">
        <f ca="1">IF(ROW()=2, 0, Table1[[#This Row],[Belastbaar loon]]-INDIRECT(ADDRESS(ROW()-1,COLUMN(A:A))))</f>
        <v>10</v>
      </c>
      <c r="K7190" s="6">
        <f ca="1">Table1[[#This Row],[Netto loon]]-Table1[[#This Row],[Netto vorige schijf]]</f>
        <v>4.4499999999970896</v>
      </c>
      <c r="L7190" s="2">
        <f ca="1">(Table1[[#This Row],[Bruto tov vorige schijf]]-Table1[[#This Row],[Netto tov vorige schijf]])/MAX(Table1[[#This Row],[Bruto tov vorige schijf]],1)</f>
        <v>0.55500000000029104</v>
      </c>
    </row>
    <row r="7191" spans="1:12" x14ac:dyDescent="0.25">
      <c r="A7191" s="14">
        <v>79731</v>
      </c>
      <c r="B7191" s="6">
        <f>LoonHeffing2020(Table1[[#This Row],[Belastbaar loon]])</f>
        <v>31143.123</v>
      </c>
      <c r="C7191" s="6">
        <f>AlgemeneHeffingsKorting2020(Table1[[#This Row],[Belastbaar loon]])</f>
        <v>0</v>
      </c>
      <c r="D7191" s="14">
        <f>ArbeidsKorting2020(Table1[[#This Row],[Belastbaar loon]])</f>
        <v>1132.3800000000001</v>
      </c>
      <c r="E7191" s="14">
        <f>MAX(Table1[[#This Row],[Loonheffing]]-Table1[[#This Row],[Algemene Heffingskorting]]-Table1[[#This Row],[Arbeidskorting]],0)</f>
        <v>30010.742999999999</v>
      </c>
      <c r="F7191" s="6">
        <f>Table1[[#This Row],[Belastbaar loon]]-Table1[[#This Row],[Belasting]]</f>
        <v>49720.256999999998</v>
      </c>
      <c r="G7191" s="2">
        <f>(Table1[[#This Row],[Belastbaar loon]]-Table1[[#This Row],[Netto loon]])/Table1[[#This Row],[Belastbaar loon]]</f>
        <v>0.37639993227226554</v>
      </c>
      <c r="H7191" s="14">
        <f t="shared" ca="1" si="106"/>
        <v>30005.192999999999</v>
      </c>
      <c r="I7191" s="14">
        <f ca="1">IF(ROW()=2, Table1[[#This Row],[Netto loon]], INDIRECT(ADDRESS(ROW()-1,COLUMN(F:F))))</f>
        <v>49715.807000000001</v>
      </c>
      <c r="J7191" s="6">
        <f ca="1">IF(ROW()=2, 0, Table1[[#This Row],[Belastbaar loon]]-INDIRECT(ADDRESS(ROW()-1,COLUMN(A:A))))</f>
        <v>10</v>
      </c>
      <c r="K7191" s="6">
        <f ca="1">Table1[[#This Row],[Netto loon]]-Table1[[#This Row],[Netto vorige schijf]]</f>
        <v>4.4499999999970896</v>
      </c>
      <c r="L7191" s="2">
        <f ca="1">(Table1[[#This Row],[Bruto tov vorige schijf]]-Table1[[#This Row],[Netto tov vorige schijf]])/MAX(Table1[[#This Row],[Bruto tov vorige schijf]],1)</f>
        <v>0.55500000000029104</v>
      </c>
    </row>
    <row r="7192" spans="1:12" x14ac:dyDescent="0.25">
      <c r="A7192" s="14">
        <v>79741</v>
      </c>
      <c r="B7192" s="6">
        <f>LoonHeffing2020(Table1[[#This Row],[Belastbaar loon]])</f>
        <v>31148.073</v>
      </c>
      <c r="C7192" s="6">
        <f>AlgemeneHeffingsKorting2020(Table1[[#This Row],[Belastbaar loon]])</f>
        <v>0</v>
      </c>
      <c r="D7192" s="14">
        <f>ArbeidsKorting2020(Table1[[#This Row],[Belastbaar loon]])</f>
        <v>1131.7800000000002</v>
      </c>
      <c r="E7192" s="14">
        <f>MAX(Table1[[#This Row],[Loonheffing]]-Table1[[#This Row],[Algemene Heffingskorting]]-Table1[[#This Row],[Arbeidskorting]],0)</f>
        <v>30016.293000000001</v>
      </c>
      <c r="F7192" s="6">
        <f>Table1[[#This Row],[Belastbaar loon]]-Table1[[#This Row],[Belasting]]</f>
        <v>49724.706999999995</v>
      </c>
      <c r="G7192" s="2">
        <f>(Table1[[#This Row],[Belastbaar loon]]-Table1[[#This Row],[Netto loon]])/Table1[[#This Row],[Belastbaar loon]]</f>
        <v>0.37642232979270396</v>
      </c>
      <c r="H7192" s="14">
        <f t="shared" ca="1" si="106"/>
        <v>30010.742999999999</v>
      </c>
      <c r="I7192" s="14">
        <f ca="1">IF(ROW()=2, Table1[[#This Row],[Netto loon]], INDIRECT(ADDRESS(ROW()-1,COLUMN(F:F))))</f>
        <v>49720.256999999998</v>
      </c>
      <c r="J7192" s="6">
        <f ca="1">IF(ROW()=2, 0, Table1[[#This Row],[Belastbaar loon]]-INDIRECT(ADDRESS(ROW()-1,COLUMN(A:A))))</f>
        <v>10</v>
      </c>
      <c r="K7192" s="6">
        <f ca="1">Table1[[#This Row],[Netto loon]]-Table1[[#This Row],[Netto vorige schijf]]</f>
        <v>4.4499999999970896</v>
      </c>
      <c r="L7192" s="2">
        <f ca="1">(Table1[[#This Row],[Bruto tov vorige schijf]]-Table1[[#This Row],[Netto tov vorige schijf]])/MAX(Table1[[#This Row],[Bruto tov vorige schijf]],1)</f>
        <v>0.55500000000029104</v>
      </c>
    </row>
    <row r="7193" spans="1:12" x14ac:dyDescent="0.25">
      <c r="A7193" s="14">
        <v>79751</v>
      </c>
      <c r="B7193" s="6">
        <f>LoonHeffing2020(Table1[[#This Row],[Belastbaar loon]])</f>
        <v>31153.023000000001</v>
      </c>
      <c r="C7193" s="6">
        <f>AlgemeneHeffingsKorting2020(Table1[[#This Row],[Belastbaar loon]])</f>
        <v>0</v>
      </c>
      <c r="D7193" s="14">
        <f>ArbeidsKorting2020(Table1[[#This Row],[Belastbaar loon]])</f>
        <v>1131.18</v>
      </c>
      <c r="E7193" s="14">
        <f>MAX(Table1[[#This Row],[Loonheffing]]-Table1[[#This Row],[Algemene Heffingskorting]]-Table1[[#This Row],[Arbeidskorting]],0)</f>
        <v>30021.843000000001</v>
      </c>
      <c r="F7193" s="6">
        <f>Table1[[#This Row],[Belastbaar loon]]-Table1[[#This Row],[Belasting]]</f>
        <v>49729.156999999999</v>
      </c>
      <c r="G7193" s="2">
        <f>(Table1[[#This Row],[Belastbaar loon]]-Table1[[#This Row],[Netto loon]])/Table1[[#This Row],[Belastbaar loon]]</f>
        <v>0.37644472169627968</v>
      </c>
      <c r="H7193" s="14">
        <f t="shared" ca="1" si="106"/>
        <v>30016.293000000001</v>
      </c>
      <c r="I7193" s="14">
        <f ca="1">IF(ROW()=2, Table1[[#This Row],[Netto loon]], INDIRECT(ADDRESS(ROW()-1,COLUMN(F:F))))</f>
        <v>49724.706999999995</v>
      </c>
      <c r="J7193" s="6">
        <f ca="1">IF(ROW()=2, 0, Table1[[#This Row],[Belastbaar loon]]-INDIRECT(ADDRESS(ROW()-1,COLUMN(A:A))))</f>
        <v>10</v>
      </c>
      <c r="K7193" s="6">
        <f ca="1">Table1[[#This Row],[Netto loon]]-Table1[[#This Row],[Netto vorige schijf]]</f>
        <v>4.4500000000043656</v>
      </c>
      <c r="L7193" s="2">
        <f ca="1">(Table1[[#This Row],[Bruto tov vorige schijf]]-Table1[[#This Row],[Netto tov vorige schijf]])/MAX(Table1[[#This Row],[Bruto tov vorige schijf]],1)</f>
        <v>0.5549999999995634</v>
      </c>
    </row>
    <row r="7194" spans="1:12" x14ac:dyDescent="0.25">
      <c r="A7194" s="14">
        <v>79761</v>
      </c>
      <c r="B7194" s="6">
        <f>LoonHeffing2020(Table1[[#This Row],[Belastbaar loon]])</f>
        <v>31157.972999999998</v>
      </c>
      <c r="C7194" s="6">
        <f>AlgemeneHeffingsKorting2020(Table1[[#This Row],[Belastbaar loon]])</f>
        <v>0</v>
      </c>
      <c r="D7194" s="14">
        <f>ArbeidsKorting2020(Table1[[#This Row],[Belastbaar loon]])</f>
        <v>1130.5800000000002</v>
      </c>
      <c r="E7194" s="14">
        <f>MAX(Table1[[#This Row],[Loonheffing]]-Table1[[#This Row],[Algemene Heffingskorting]]-Table1[[#This Row],[Arbeidskorting]],0)</f>
        <v>30027.392999999996</v>
      </c>
      <c r="F7194" s="6">
        <f>Table1[[#This Row],[Belastbaar loon]]-Table1[[#This Row],[Belasting]]</f>
        <v>49733.607000000004</v>
      </c>
      <c r="G7194" s="2">
        <f>(Table1[[#This Row],[Belastbaar loon]]-Table1[[#This Row],[Netto loon]])/Table1[[#This Row],[Belastbaar loon]]</f>
        <v>0.37646710798510546</v>
      </c>
      <c r="H7194" s="14">
        <f t="shared" ref="H7194:H7257" ca="1" si="107">IF(ROW()=2, 0, INDIRECT(ADDRESS(ROW()-1,COLUMN(E:E))))</f>
        <v>30021.843000000001</v>
      </c>
      <c r="I7194" s="14">
        <f ca="1">IF(ROW()=2, Table1[[#This Row],[Netto loon]], INDIRECT(ADDRESS(ROW()-1,COLUMN(F:F))))</f>
        <v>49729.156999999999</v>
      </c>
      <c r="J7194" s="6">
        <f ca="1">IF(ROW()=2, 0, Table1[[#This Row],[Belastbaar loon]]-INDIRECT(ADDRESS(ROW()-1,COLUMN(A:A))))</f>
        <v>10</v>
      </c>
      <c r="K7194" s="6">
        <f ca="1">Table1[[#This Row],[Netto loon]]-Table1[[#This Row],[Netto vorige schijf]]</f>
        <v>4.4500000000043656</v>
      </c>
      <c r="L7194" s="2">
        <f ca="1">(Table1[[#This Row],[Bruto tov vorige schijf]]-Table1[[#This Row],[Netto tov vorige schijf]])/MAX(Table1[[#This Row],[Bruto tov vorige schijf]],1)</f>
        <v>0.5549999999995634</v>
      </c>
    </row>
    <row r="7195" spans="1:12" x14ac:dyDescent="0.25">
      <c r="A7195" s="14">
        <v>79771</v>
      </c>
      <c r="B7195" s="6">
        <f>LoonHeffing2020(Table1[[#This Row],[Belastbaar loon]])</f>
        <v>31162.922999999999</v>
      </c>
      <c r="C7195" s="6">
        <f>AlgemeneHeffingsKorting2020(Table1[[#This Row],[Belastbaar loon]])</f>
        <v>0</v>
      </c>
      <c r="D7195" s="14">
        <f>ArbeidsKorting2020(Table1[[#This Row],[Belastbaar loon]])</f>
        <v>1129.98</v>
      </c>
      <c r="E7195" s="14">
        <f>MAX(Table1[[#This Row],[Loonheffing]]-Table1[[#This Row],[Algemene Heffingskorting]]-Table1[[#This Row],[Arbeidskorting]],0)</f>
        <v>30032.942999999999</v>
      </c>
      <c r="F7195" s="6">
        <f>Table1[[#This Row],[Belastbaar loon]]-Table1[[#This Row],[Belasting]]</f>
        <v>49738.057000000001</v>
      </c>
      <c r="G7195" s="2">
        <f>(Table1[[#This Row],[Belastbaar loon]]-Table1[[#This Row],[Netto loon]])/Table1[[#This Row],[Belastbaar loon]]</f>
        <v>0.37648948866129295</v>
      </c>
      <c r="H7195" s="14">
        <f t="shared" ca="1" si="107"/>
        <v>30027.392999999996</v>
      </c>
      <c r="I7195" s="14">
        <f ca="1">IF(ROW()=2, Table1[[#This Row],[Netto loon]], INDIRECT(ADDRESS(ROW()-1,COLUMN(F:F))))</f>
        <v>49733.607000000004</v>
      </c>
      <c r="J7195" s="6">
        <f ca="1">IF(ROW()=2, 0, Table1[[#This Row],[Belastbaar loon]]-INDIRECT(ADDRESS(ROW()-1,COLUMN(A:A))))</f>
        <v>10</v>
      </c>
      <c r="K7195" s="6">
        <f ca="1">Table1[[#This Row],[Netto loon]]-Table1[[#This Row],[Netto vorige schijf]]</f>
        <v>4.4499999999970896</v>
      </c>
      <c r="L7195" s="2">
        <f ca="1">(Table1[[#This Row],[Bruto tov vorige schijf]]-Table1[[#This Row],[Netto tov vorige schijf]])/MAX(Table1[[#This Row],[Bruto tov vorige schijf]],1)</f>
        <v>0.55500000000029104</v>
      </c>
    </row>
    <row r="7196" spans="1:12" x14ac:dyDescent="0.25">
      <c r="A7196" s="14">
        <v>79781</v>
      </c>
      <c r="B7196" s="6">
        <f>LoonHeffing2020(Table1[[#This Row],[Belastbaar loon]])</f>
        <v>31167.873</v>
      </c>
      <c r="C7196" s="6">
        <f>AlgemeneHeffingsKorting2020(Table1[[#This Row],[Belastbaar loon]])</f>
        <v>0</v>
      </c>
      <c r="D7196" s="14">
        <f>ArbeidsKorting2020(Table1[[#This Row],[Belastbaar loon]])</f>
        <v>1129.3800000000001</v>
      </c>
      <c r="E7196" s="14">
        <f>MAX(Table1[[#This Row],[Loonheffing]]-Table1[[#This Row],[Algemene Heffingskorting]]-Table1[[#This Row],[Arbeidskorting]],0)</f>
        <v>30038.492999999999</v>
      </c>
      <c r="F7196" s="6">
        <f>Table1[[#This Row],[Belastbaar loon]]-Table1[[#This Row],[Belasting]]</f>
        <v>49742.506999999998</v>
      </c>
      <c r="G7196" s="2">
        <f>(Table1[[#This Row],[Belastbaar loon]]-Table1[[#This Row],[Netto loon]])/Table1[[#This Row],[Belastbaar loon]]</f>
        <v>0.37651186372695256</v>
      </c>
      <c r="H7196" s="14">
        <f t="shared" ca="1" si="107"/>
        <v>30032.942999999999</v>
      </c>
      <c r="I7196" s="14">
        <f ca="1">IF(ROW()=2, Table1[[#This Row],[Netto loon]], INDIRECT(ADDRESS(ROW()-1,COLUMN(F:F))))</f>
        <v>49738.057000000001</v>
      </c>
      <c r="J7196" s="6">
        <f ca="1">IF(ROW()=2, 0, Table1[[#This Row],[Belastbaar loon]]-INDIRECT(ADDRESS(ROW()-1,COLUMN(A:A))))</f>
        <v>10</v>
      </c>
      <c r="K7196" s="6">
        <f ca="1">Table1[[#This Row],[Netto loon]]-Table1[[#This Row],[Netto vorige schijf]]</f>
        <v>4.4499999999970896</v>
      </c>
      <c r="L7196" s="2">
        <f ca="1">(Table1[[#This Row],[Bruto tov vorige schijf]]-Table1[[#This Row],[Netto tov vorige schijf]])/MAX(Table1[[#This Row],[Bruto tov vorige schijf]],1)</f>
        <v>0.55500000000029104</v>
      </c>
    </row>
    <row r="7197" spans="1:12" x14ac:dyDescent="0.25">
      <c r="A7197" s="14">
        <v>79791</v>
      </c>
      <c r="B7197" s="6">
        <f>LoonHeffing2020(Table1[[#This Row],[Belastbaar loon]])</f>
        <v>31172.823</v>
      </c>
      <c r="C7197" s="6">
        <f>AlgemeneHeffingsKorting2020(Table1[[#This Row],[Belastbaar loon]])</f>
        <v>0</v>
      </c>
      <c r="D7197" s="14">
        <f>ArbeidsKorting2020(Table1[[#This Row],[Belastbaar loon]])</f>
        <v>1128.7800000000002</v>
      </c>
      <c r="E7197" s="14">
        <f>MAX(Table1[[#This Row],[Loonheffing]]-Table1[[#This Row],[Algemene Heffingskorting]]-Table1[[#This Row],[Arbeidskorting]],0)</f>
        <v>30044.043000000001</v>
      </c>
      <c r="F7197" s="6">
        <f>Table1[[#This Row],[Belastbaar loon]]-Table1[[#This Row],[Belasting]]</f>
        <v>49746.956999999995</v>
      </c>
      <c r="G7197" s="2">
        <f>(Table1[[#This Row],[Belastbaar loon]]-Table1[[#This Row],[Netto loon]])/Table1[[#This Row],[Belastbaar loon]]</f>
        <v>0.37653423318419377</v>
      </c>
      <c r="H7197" s="14">
        <f t="shared" ca="1" si="107"/>
        <v>30038.492999999999</v>
      </c>
      <c r="I7197" s="14">
        <f ca="1">IF(ROW()=2, Table1[[#This Row],[Netto loon]], INDIRECT(ADDRESS(ROW()-1,COLUMN(F:F))))</f>
        <v>49742.506999999998</v>
      </c>
      <c r="J7197" s="6">
        <f ca="1">IF(ROW()=2, 0, Table1[[#This Row],[Belastbaar loon]]-INDIRECT(ADDRESS(ROW()-1,COLUMN(A:A))))</f>
        <v>10</v>
      </c>
      <c r="K7197" s="6">
        <f ca="1">Table1[[#This Row],[Netto loon]]-Table1[[#This Row],[Netto vorige schijf]]</f>
        <v>4.4499999999970896</v>
      </c>
      <c r="L7197" s="2">
        <f ca="1">(Table1[[#This Row],[Bruto tov vorige schijf]]-Table1[[#This Row],[Netto tov vorige schijf]])/MAX(Table1[[#This Row],[Bruto tov vorige schijf]],1)</f>
        <v>0.55500000000029104</v>
      </c>
    </row>
    <row r="7198" spans="1:12" x14ac:dyDescent="0.25">
      <c r="A7198" s="14">
        <v>79801</v>
      </c>
      <c r="B7198" s="6">
        <f>LoonHeffing2020(Table1[[#This Row],[Belastbaar loon]])</f>
        <v>31177.773000000001</v>
      </c>
      <c r="C7198" s="6">
        <f>AlgemeneHeffingsKorting2020(Table1[[#This Row],[Belastbaar loon]])</f>
        <v>0</v>
      </c>
      <c r="D7198" s="14">
        <f>ArbeidsKorting2020(Table1[[#This Row],[Belastbaar loon]])</f>
        <v>1128.18</v>
      </c>
      <c r="E7198" s="14">
        <f>MAX(Table1[[#This Row],[Loonheffing]]-Table1[[#This Row],[Algemene Heffingskorting]]-Table1[[#This Row],[Arbeidskorting]],0)</f>
        <v>30049.593000000001</v>
      </c>
      <c r="F7198" s="6">
        <f>Table1[[#This Row],[Belastbaar loon]]-Table1[[#This Row],[Belasting]]</f>
        <v>49751.406999999999</v>
      </c>
      <c r="G7198" s="2">
        <f>(Table1[[#This Row],[Belastbaar loon]]-Table1[[#This Row],[Netto loon]])/Table1[[#This Row],[Belastbaar loon]]</f>
        <v>0.3765565970351249</v>
      </c>
      <c r="H7198" s="14">
        <f t="shared" ca="1" si="107"/>
        <v>30044.043000000001</v>
      </c>
      <c r="I7198" s="14">
        <f ca="1">IF(ROW()=2, Table1[[#This Row],[Netto loon]], INDIRECT(ADDRESS(ROW()-1,COLUMN(F:F))))</f>
        <v>49746.956999999995</v>
      </c>
      <c r="J7198" s="6">
        <f ca="1">IF(ROW()=2, 0, Table1[[#This Row],[Belastbaar loon]]-INDIRECT(ADDRESS(ROW()-1,COLUMN(A:A))))</f>
        <v>10</v>
      </c>
      <c r="K7198" s="6">
        <f ca="1">Table1[[#This Row],[Netto loon]]-Table1[[#This Row],[Netto vorige schijf]]</f>
        <v>4.4500000000043656</v>
      </c>
      <c r="L7198" s="2">
        <f ca="1">(Table1[[#This Row],[Bruto tov vorige schijf]]-Table1[[#This Row],[Netto tov vorige schijf]])/MAX(Table1[[#This Row],[Bruto tov vorige schijf]],1)</f>
        <v>0.5549999999995634</v>
      </c>
    </row>
    <row r="7199" spans="1:12" x14ac:dyDescent="0.25">
      <c r="A7199" s="14">
        <v>79811</v>
      </c>
      <c r="B7199" s="6">
        <f>LoonHeffing2020(Table1[[#This Row],[Belastbaar loon]])</f>
        <v>31182.722999999998</v>
      </c>
      <c r="C7199" s="6">
        <f>AlgemeneHeffingsKorting2020(Table1[[#This Row],[Belastbaar loon]])</f>
        <v>0</v>
      </c>
      <c r="D7199" s="14">
        <f>ArbeidsKorting2020(Table1[[#This Row],[Belastbaar loon]])</f>
        <v>1127.5800000000002</v>
      </c>
      <c r="E7199" s="14">
        <f>MAX(Table1[[#This Row],[Loonheffing]]-Table1[[#This Row],[Algemene Heffingskorting]]-Table1[[#This Row],[Arbeidskorting]],0)</f>
        <v>30055.142999999996</v>
      </c>
      <c r="F7199" s="6">
        <f>Table1[[#This Row],[Belastbaar loon]]-Table1[[#This Row],[Belasting]]</f>
        <v>49755.857000000004</v>
      </c>
      <c r="G7199" s="2">
        <f>(Table1[[#This Row],[Belastbaar loon]]-Table1[[#This Row],[Netto loon]])/Table1[[#This Row],[Belastbaar loon]]</f>
        <v>0.37657895528185331</v>
      </c>
      <c r="H7199" s="14">
        <f t="shared" ca="1" si="107"/>
        <v>30049.593000000001</v>
      </c>
      <c r="I7199" s="14">
        <f ca="1">IF(ROW()=2, Table1[[#This Row],[Netto loon]], INDIRECT(ADDRESS(ROW()-1,COLUMN(F:F))))</f>
        <v>49751.406999999999</v>
      </c>
      <c r="J7199" s="6">
        <f ca="1">IF(ROW()=2, 0, Table1[[#This Row],[Belastbaar loon]]-INDIRECT(ADDRESS(ROW()-1,COLUMN(A:A))))</f>
        <v>10</v>
      </c>
      <c r="K7199" s="6">
        <f ca="1">Table1[[#This Row],[Netto loon]]-Table1[[#This Row],[Netto vorige schijf]]</f>
        <v>4.4500000000043656</v>
      </c>
      <c r="L7199" s="2">
        <f ca="1">(Table1[[#This Row],[Bruto tov vorige schijf]]-Table1[[#This Row],[Netto tov vorige schijf]])/MAX(Table1[[#This Row],[Bruto tov vorige schijf]],1)</f>
        <v>0.5549999999995634</v>
      </c>
    </row>
    <row r="7200" spans="1:12" x14ac:dyDescent="0.25">
      <c r="A7200" s="14">
        <v>79821</v>
      </c>
      <c r="B7200" s="6">
        <f>LoonHeffing2020(Table1[[#This Row],[Belastbaar loon]])</f>
        <v>31187.672999999999</v>
      </c>
      <c r="C7200" s="6">
        <f>AlgemeneHeffingsKorting2020(Table1[[#This Row],[Belastbaar loon]])</f>
        <v>0</v>
      </c>
      <c r="D7200" s="14">
        <f>ArbeidsKorting2020(Table1[[#This Row],[Belastbaar loon]])</f>
        <v>1126.98</v>
      </c>
      <c r="E7200" s="14">
        <f>MAX(Table1[[#This Row],[Loonheffing]]-Table1[[#This Row],[Algemene Heffingskorting]]-Table1[[#This Row],[Arbeidskorting]],0)</f>
        <v>30060.692999999999</v>
      </c>
      <c r="F7200" s="6">
        <f>Table1[[#This Row],[Belastbaar loon]]-Table1[[#This Row],[Belasting]]</f>
        <v>49760.307000000001</v>
      </c>
      <c r="G7200" s="2">
        <f>(Table1[[#This Row],[Belastbaar loon]]-Table1[[#This Row],[Netto loon]])/Table1[[#This Row],[Belastbaar loon]]</f>
        <v>0.3766013079264855</v>
      </c>
      <c r="H7200" s="14">
        <f t="shared" ca="1" si="107"/>
        <v>30055.142999999996</v>
      </c>
      <c r="I7200" s="14">
        <f ca="1">IF(ROW()=2, Table1[[#This Row],[Netto loon]], INDIRECT(ADDRESS(ROW()-1,COLUMN(F:F))))</f>
        <v>49755.857000000004</v>
      </c>
      <c r="J7200" s="6">
        <f ca="1">IF(ROW()=2, 0, Table1[[#This Row],[Belastbaar loon]]-INDIRECT(ADDRESS(ROW()-1,COLUMN(A:A))))</f>
        <v>10</v>
      </c>
      <c r="K7200" s="6">
        <f ca="1">Table1[[#This Row],[Netto loon]]-Table1[[#This Row],[Netto vorige schijf]]</f>
        <v>4.4499999999970896</v>
      </c>
      <c r="L7200" s="2">
        <f ca="1">(Table1[[#This Row],[Bruto tov vorige schijf]]-Table1[[#This Row],[Netto tov vorige schijf]])/MAX(Table1[[#This Row],[Bruto tov vorige schijf]],1)</f>
        <v>0.55500000000029104</v>
      </c>
    </row>
    <row r="7201" spans="1:12" x14ac:dyDescent="0.25">
      <c r="A7201" s="14">
        <v>79831</v>
      </c>
      <c r="B7201" s="6">
        <f>LoonHeffing2020(Table1[[#This Row],[Belastbaar loon]])</f>
        <v>31192.623</v>
      </c>
      <c r="C7201" s="6">
        <f>AlgemeneHeffingsKorting2020(Table1[[#This Row],[Belastbaar loon]])</f>
        <v>0</v>
      </c>
      <c r="D7201" s="14">
        <f>ArbeidsKorting2020(Table1[[#This Row],[Belastbaar loon]])</f>
        <v>1126.3800000000001</v>
      </c>
      <c r="E7201" s="14">
        <f>MAX(Table1[[#This Row],[Loonheffing]]-Table1[[#This Row],[Algemene Heffingskorting]]-Table1[[#This Row],[Arbeidskorting]],0)</f>
        <v>30066.242999999999</v>
      </c>
      <c r="F7201" s="6">
        <f>Table1[[#This Row],[Belastbaar loon]]-Table1[[#This Row],[Belasting]]</f>
        <v>49764.756999999998</v>
      </c>
      <c r="G7201" s="2">
        <f>(Table1[[#This Row],[Belastbaar loon]]-Table1[[#This Row],[Netto loon]])/Table1[[#This Row],[Belastbaar loon]]</f>
        <v>0.37662365497112654</v>
      </c>
      <c r="H7201" s="14">
        <f t="shared" ca="1" si="107"/>
        <v>30060.692999999999</v>
      </c>
      <c r="I7201" s="14">
        <f ca="1">IF(ROW()=2, Table1[[#This Row],[Netto loon]], INDIRECT(ADDRESS(ROW()-1,COLUMN(F:F))))</f>
        <v>49760.307000000001</v>
      </c>
      <c r="J7201" s="6">
        <f ca="1">IF(ROW()=2, 0, Table1[[#This Row],[Belastbaar loon]]-INDIRECT(ADDRESS(ROW()-1,COLUMN(A:A))))</f>
        <v>10</v>
      </c>
      <c r="K7201" s="6">
        <f ca="1">Table1[[#This Row],[Netto loon]]-Table1[[#This Row],[Netto vorige schijf]]</f>
        <v>4.4499999999970896</v>
      </c>
      <c r="L7201" s="2">
        <f ca="1">(Table1[[#This Row],[Bruto tov vorige schijf]]-Table1[[#This Row],[Netto tov vorige schijf]])/MAX(Table1[[#This Row],[Bruto tov vorige schijf]],1)</f>
        <v>0.55500000000029104</v>
      </c>
    </row>
    <row r="7202" spans="1:12" x14ac:dyDescent="0.25">
      <c r="A7202" s="14">
        <v>79841</v>
      </c>
      <c r="B7202" s="6">
        <f>LoonHeffing2020(Table1[[#This Row],[Belastbaar loon]])</f>
        <v>31197.573</v>
      </c>
      <c r="C7202" s="6">
        <f>AlgemeneHeffingsKorting2020(Table1[[#This Row],[Belastbaar loon]])</f>
        <v>0</v>
      </c>
      <c r="D7202" s="14">
        <f>ArbeidsKorting2020(Table1[[#This Row],[Belastbaar loon]])</f>
        <v>1125.7800000000002</v>
      </c>
      <c r="E7202" s="14">
        <f>MAX(Table1[[#This Row],[Loonheffing]]-Table1[[#This Row],[Algemene Heffingskorting]]-Table1[[#This Row],[Arbeidskorting]],0)</f>
        <v>30071.793000000001</v>
      </c>
      <c r="F7202" s="6">
        <f>Table1[[#This Row],[Belastbaar loon]]-Table1[[#This Row],[Belasting]]</f>
        <v>49769.206999999995</v>
      </c>
      <c r="G7202" s="2">
        <f>(Table1[[#This Row],[Belastbaar loon]]-Table1[[#This Row],[Netto loon]])/Table1[[#This Row],[Belastbaar loon]]</f>
        <v>0.3766459964178806</v>
      </c>
      <c r="H7202" s="14">
        <f t="shared" ca="1" si="107"/>
        <v>30066.242999999999</v>
      </c>
      <c r="I7202" s="14">
        <f ca="1">IF(ROW()=2, Table1[[#This Row],[Netto loon]], INDIRECT(ADDRESS(ROW()-1,COLUMN(F:F))))</f>
        <v>49764.756999999998</v>
      </c>
      <c r="J7202" s="6">
        <f ca="1">IF(ROW()=2, 0, Table1[[#This Row],[Belastbaar loon]]-INDIRECT(ADDRESS(ROW()-1,COLUMN(A:A))))</f>
        <v>10</v>
      </c>
      <c r="K7202" s="6">
        <f ca="1">Table1[[#This Row],[Netto loon]]-Table1[[#This Row],[Netto vorige schijf]]</f>
        <v>4.4499999999970896</v>
      </c>
      <c r="L7202" s="2">
        <f ca="1">(Table1[[#This Row],[Bruto tov vorige schijf]]-Table1[[#This Row],[Netto tov vorige schijf]])/MAX(Table1[[#This Row],[Bruto tov vorige schijf]],1)</f>
        <v>0.55500000000029104</v>
      </c>
    </row>
    <row r="7203" spans="1:12" x14ac:dyDescent="0.25">
      <c r="A7203" s="14">
        <v>79851</v>
      </c>
      <c r="B7203" s="6">
        <f>LoonHeffing2020(Table1[[#This Row],[Belastbaar loon]])</f>
        <v>31202.523000000001</v>
      </c>
      <c r="C7203" s="6">
        <f>AlgemeneHeffingsKorting2020(Table1[[#This Row],[Belastbaar loon]])</f>
        <v>0</v>
      </c>
      <c r="D7203" s="14">
        <f>ArbeidsKorting2020(Table1[[#This Row],[Belastbaar loon]])</f>
        <v>1125.18</v>
      </c>
      <c r="E7203" s="14">
        <f>MAX(Table1[[#This Row],[Loonheffing]]-Table1[[#This Row],[Algemene Heffingskorting]]-Table1[[#This Row],[Arbeidskorting]],0)</f>
        <v>30077.343000000001</v>
      </c>
      <c r="F7203" s="6">
        <f>Table1[[#This Row],[Belastbaar loon]]-Table1[[#This Row],[Belasting]]</f>
        <v>49773.656999999999</v>
      </c>
      <c r="G7203" s="2">
        <f>(Table1[[#This Row],[Belastbaar loon]]-Table1[[#This Row],[Netto loon]])/Table1[[#This Row],[Belastbaar loon]]</f>
        <v>0.37666833226885077</v>
      </c>
      <c r="H7203" s="14">
        <f t="shared" ca="1" si="107"/>
        <v>30071.793000000001</v>
      </c>
      <c r="I7203" s="14">
        <f ca="1">IF(ROW()=2, Table1[[#This Row],[Netto loon]], INDIRECT(ADDRESS(ROW()-1,COLUMN(F:F))))</f>
        <v>49769.206999999995</v>
      </c>
      <c r="J7203" s="6">
        <f ca="1">IF(ROW()=2, 0, Table1[[#This Row],[Belastbaar loon]]-INDIRECT(ADDRESS(ROW()-1,COLUMN(A:A))))</f>
        <v>10</v>
      </c>
      <c r="K7203" s="6">
        <f ca="1">Table1[[#This Row],[Netto loon]]-Table1[[#This Row],[Netto vorige schijf]]</f>
        <v>4.4500000000043656</v>
      </c>
      <c r="L7203" s="2">
        <f ca="1">(Table1[[#This Row],[Bruto tov vorige schijf]]-Table1[[#This Row],[Netto tov vorige schijf]])/MAX(Table1[[#This Row],[Bruto tov vorige schijf]],1)</f>
        <v>0.5549999999995634</v>
      </c>
    </row>
    <row r="7204" spans="1:12" x14ac:dyDescent="0.25">
      <c r="A7204" s="14">
        <v>79861</v>
      </c>
      <c r="B7204" s="6">
        <f>LoonHeffing2020(Table1[[#This Row],[Belastbaar loon]])</f>
        <v>31207.472999999998</v>
      </c>
      <c r="C7204" s="6">
        <f>AlgemeneHeffingsKorting2020(Table1[[#This Row],[Belastbaar loon]])</f>
        <v>0</v>
      </c>
      <c r="D7204" s="14">
        <f>ArbeidsKorting2020(Table1[[#This Row],[Belastbaar loon]])</f>
        <v>1124.5800000000002</v>
      </c>
      <c r="E7204" s="14">
        <f>MAX(Table1[[#This Row],[Loonheffing]]-Table1[[#This Row],[Algemene Heffingskorting]]-Table1[[#This Row],[Arbeidskorting]],0)</f>
        <v>30082.892999999996</v>
      </c>
      <c r="F7204" s="6">
        <f>Table1[[#This Row],[Belastbaar loon]]-Table1[[#This Row],[Belasting]]</f>
        <v>49778.107000000004</v>
      </c>
      <c r="G7204" s="2">
        <f>(Table1[[#This Row],[Belastbaar loon]]-Table1[[#This Row],[Netto loon]])/Table1[[#This Row],[Belastbaar loon]]</f>
        <v>0.37669066252613914</v>
      </c>
      <c r="H7204" s="14">
        <f t="shared" ca="1" si="107"/>
        <v>30077.343000000001</v>
      </c>
      <c r="I7204" s="14">
        <f ca="1">IF(ROW()=2, Table1[[#This Row],[Netto loon]], INDIRECT(ADDRESS(ROW()-1,COLUMN(F:F))))</f>
        <v>49773.656999999999</v>
      </c>
      <c r="J7204" s="6">
        <f ca="1">IF(ROW()=2, 0, Table1[[#This Row],[Belastbaar loon]]-INDIRECT(ADDRESS(ROW()-1,COLUMN(A:A))))</f>
        <v>10</v>
      </c>
      <c r="K7204" s="6">
        <f ca="1">Table1[[#This Row],[Netto loon]]-Table1[[#This Row],[Netto vorige schijf]]</f>
        <v>4.4500000000043656</v>
      </c>
      <c r="L7204" s="2">
        <f ca="1">(Table1[[#This Row],[Bruto tov vorige schijf]]-Table1[[#This Row],[Netto tov vorige schijf]])/MAX(Table1[[#This Row],[Bruto tov vorige schijf]],1)</f>
        <v>0.5549999999995634</v>
      </c>
    </row>
    <row r="7205" spans="1:12" x14ac:dyDescent="0.25">
      <c r="A7205" s="14">
        <v>79871</v>
      </c>
      <c r="B7205" s="6">
        <f>LoonHeffing2020(Table1[[#This Row],[Belastbaar loon]])</f>
        <v>31212.422999999999</v>
      </c>
      <c r="C7205" s="6">
        <f>AlgemeneHeffingsKorting2020(Table1[[#This Row],[Belastbaar loon]])</f>
        <v>0</v>
      </c>
      <c r="D7205" s="14">
        <f>ArbeidsKorting2020(Table1[[#This Row],[Belastbaar loon]])</f>
        <v>1123.98</v>
      </c>
      <c r="E7205" s="14">
        <f>MAX(Table1[[#This Row],[Loonheffing]]-Table1[[#This Row],[Algemene Heffingskorting]]-Table1[[#This Row],[Arbeidskorting]],0)</f>
        <v>30088.442999999999</v>
      </c>
      <c r="F7205" s="6">
        <f>Table1[[#This Row],[Belastbaar loon]]-Table1[[#This Row],[Belasting]]</f>
        <v>49782.557000000001</v>
      </c>
      <c r="G7205" s="2">
        <f>(Table1[[#This Row],[Belastbaar loon]]-Table1[[#This Row],[Netto loon]])/Table1[[#This Row],[Belastbaar loon]]</f>
        <v>0.37671298719184687</v>
      </c>
      <c r="H7205" s="14">
        <f t="shared" ca="1" si="107"/>
        <v>30082.892999999996</v>
      </c>
      <c r="I7205" s="14">
        <f ca="1">IF(ROW()=2, Table1[[#This Row],[Netto loon]], INDIRECT(ADDRESS(ROW()-1,COLUMN(F:F))))</f>
        <v>49778.107000000004</v>
      </c>
      <c r="J7205" s="6">
        <f ca="1">IF(ROW()=2, 0, Table1[[#This Row],[Belastbaar loon]]-INDIRECT(ADDRESS(ROW()-1,COLUMN(A:A))))</f>
        <v>10</v>
      </c>
      <c r="K7205" s="6">
        <f ca="1">Table1[[#This Row],[Netto loon]]-Table1[[#This Row],[Netto vorige schijf]]</f>
        <v>4.4499999999970896</v>
      </c>
      <c r="L7205" s="2">
        <f ca="1">(Table1[[#This Row],[Bruto tov vorige schijf]]-Table1[[#This Row],[Netto tov vorige schijf]])/MAX(Table1[[#This Row],[Bruto tov vorige schijf]],1)</f>
        <v>0.55500000000029104</v>
      </c>
    </row>
    <row r="7206" spans="1:12" x14ac:dyDescent="0.25">
      <c r="A7206" s="14">
        <v>79881</v>
      </c>
      <c r="B7206" s="6">
        <f>LoonHeffing2020(Table1[[#This Row],[Belastbaar loon]])</f>
        <v>31217.373</v>
      </c>
      <c r="C7206" s="6">
        <f>AlgemeneHeffingsKorting2020(Table1[[#This Row],[Belastbaar loon]])</f>
        <v>0</v>
      </c>
      <c r="D7206" s="14">
        <f>ArbeidsKorting2020(Table1[[#This Row],[Belastbaar loon]])</f>
        <v>1123.3800000000001</v>
      </c>
      <c r="E7206" s="14">
        <f>MAX(Table1[[#This Row],[Loonheffing]]-Table1[[#This Row],[Algemene Heffingskorting]]-Table1[[#This Row],[Arbeidskorting]],0)</f>
        <v>30093.992999999999</v>
      </c>
      <c r="F7206" s="6">
        <f>Table1[[#This Row],[Belastbaar loon]]-Table1[[#This Row],[Belasting]]</f>
        <v>49787.006999999998</v>
      </c>
      <c r="G7206" s="2">
        <f>(Table1[[#This Row],[Belastbaar loon]]-Table1[[#This Row],[Netto loon]])/Table1[[#This Row],[Belastbaar loon]]</f>
        <v>0.37673530626807378</v>
      </c>
      <c r="H7206" s="14">
        <f t="shared" ca="1" si="107"/>
        <v>30088.442999999999</v>
      </c>
      <c r="I7206" s="14">
        <f ca="1">IF(ROW()=2, Table1[[#This Row],[Netto loon]], INDIRECT(ADDRESS(ROW()-1,COLUMN(F:F))))</f>
        <v>49782.557000000001</v>
      </c>
      <c r="J7206" s="6">
        <f ca="1">IF(ROW()=2, 0, Table1[[#This Row],[Belastbaar loon]]-INDIRECT(ADDRESS(ROW()-1,COLUMN(A:A))))</f>
        <v>10</v>
      </c>
      <c r="K7206" s="6">
        <f ca="1">Table1[[#This Row],[Netto loon]]-Table1[[#This Row],[Netto vorige schijf]]</f>
        <v>4.4499999999970896</v>
      </c>
      <c r="L7206" s="2">
        <f ca="1">(Table1[[#This Row],[Bruto tov vorige schijf]]-Table1[[#This Row],[Netto tov vorige schijf]])/MAX(Table1[[#This Row],[Bruto tov vorige schijf]],1)</f>
        <v>0.55500000000029104</v>
      </c>
    </row>
    <row r="7207" spans="1:12" x14ac:dyDescent="0.25">
      <c r="A7207" s="14">
        <v>79891</v>
      </c>
      <c r="B7207" s="6">
        <f>LoonHeffing2020(Table1[[#This Row],[Belastbaar loon]])</f>
        <v>31222.323</v>
      </c>
      <c r="C7207" s="6">
        <f>AlgemeneHeffingsKorting2020(Table1[[#This Row],[Belastbaar loon]])</f>
        <v>0</v>
      </c>
      <c r="D7207" s="14">
        <f>ArbeidsKorting2020(Table1[[#This Row],[Belastbaar loon]])</f>
        <v>1122.7800000000002</v>
      </c>
      <c r="E7207" s="14">
        <f>MAX(Table1[[#This Row],[Loonheffing]]-Table1[[#This Row],[Algemene Heffingskorting]]-Table1[[#This Row],[Arbeidskorting]],0)</f>
        <v>30099.543000000001</v>
      </c>
      <c r="F7207" s="6">
        <f>Table1[[#This Row],[Belastbaar loon]]-Table1[[#This Row],[Belasting]]</f>
        <v>49791.456999999995</v>
      </c>
      <c r="G7207" s="2">
        <f>(Table1[[#This Row],[Belastbaar loon]]-Table1[[#This Row],[Netto loon]])/Table1[[#This Row],[Belastbaar loon]]</f>
        <v>0.37675761975691885</v>
      </c>
      <c r="H7207" s="14">
        <f t="shared" ca="1" si="107"/>
        <v>30093.992999999999</v>
      </c>
      <c r="I7207" s="14">
        <f ca="1">IF(ROW()=2, Table1[[#This Row],[Netto loon]], INDIRECT(ADDRESS(ROW()-1,COLUMN(F:F))))</f>
        <v>49787.006999999998</v>
      </c>
      <c r="J7207" s="6">
        <f ca="1">IF(ROW()=2, 0, Table1[[#This Row],[Belastbaar loon]]-INDIRECT(ADDRESS(ROW()-1,COLUMN(A:A))))</f>
        <v>10</v>
      </c>
      <c r="K7207" s="6">
        <f ca="1">Table1[[#This Row],[Netto loon]]-Table1[[#This Row],[Netto vorige schijf]]</f>
        <v>4.4499999999970896</v>
      </c>
      <c r="L7207" s="2">
        <f ca="1">(Table1[[#This Row],[Bruto tov vorige schijf]]-Table1[[#This Row],[Netto tov vorige schijf]])/MAX(Table1[[#This Row],[Bruto tov vorige schijf]],1)</f>
        <v>0.55500000000029104</v>
      </c>
    </row>
    <row r="7208" spans="1:12" x14ac:dyDescent="0.25">
      <c r="A7208" s="14">
        <v>79901</v>
      </c>
      <c r="B7208" s="6">
        <f>LoonHeffing2020(Table1[[#This Row],[Belastbaar loon]])</f>
        <v>31227.273000000001</v>
      </c>
      <c r="C7208" s="6">
        <f>AlgemeneHeffingsKorting2020(Table1[[#This Row],[Belastbaar loon]])</f>
        <v>0</v>
      </c>
      <c r="D7208" s="14">
        <f>ArbeidsKorting2020(Table1[[#This Row],[Belastbaar loon]])</f>
        <v>1122.18</v>
      </c>
      <c r="E7208" s="14">
        <f>MAX(Table1[[#This Row],[Loonheffing]]-Table1[[#This Row],[Algemene Heffingskorting]]-Table1[[#This Row],[Arbeidskorting]],0)</f>
        <v>30105.093000000001</v>
      </c>
      <c r="F7208" s="6">
        <f>Table1[[#This Row],[Belastbaar loon]]-Table1[[#This Row],[Belasting]]</f>
        <v>49795.906999999999</v>
      </c>
      <c r="G7208" s="2">
        <f>(Table1[[#This Row],[Belastbaar loon]]-Table1[[#This Row],[Netto loon]])/Table1[[#This Row],[Belastbaar loon]]</f>
        <v>0.37677992766047985</v>
      </c>
      <c r="H7208" s="14">
        <f t="shared" ca="1" si="107"/>
        <v>30099.543000000001</v>
      </c>
      <c r="I7208" s="14">
        <f ca="1">IF(ROW()=2, Table1[[#This Row],[Netto loon]], INDIRECT(ADDRESS(ROW()-1,COLUMN(F:F))))</f>
        <v>49791.456999999995</v>
      </c>
      <c r="J7208" s="6">
        <f ca="1">IF(ROW()=2, 0, Table1[[#This Row],[Belastbaar loon]]-INDIRECT(ADDRESS(ROW()-1,COLUMN(A:A))))</f>
        <v>10</v>
      </c>
      <c r="K7208" s="6">
        <f ca="1">Table1[[#This Row],[Netto loon]]-Table1[[#This Row],[Netto vorige schijf]]</f>
        <v>4.4500000000043656</v>
      </c>
      <c r="L7208" s="2">
        <f ca="1">(Table1[[#This Row],[Bruto tov vorige schijf]]-Table1[[#This Row],[Netto tov vorige schijf]])/MAX(Table1[[#This Row],[Bruto tov vorige schijf]],1)</f>
        <v>0.5549999999995634</v>
      </c>
    </row>
    <row r="7209" spans="1:12" x14ac:dyDescent="0.25">
      <c r="A7209" s="14">
        <v>79911</v>
      </c>
      <c r="B7209" s="6">
        <f>LoonHeffing2020(Table1[[#This Row],[Belastbaar loon]])</f>
        <v>31232.222999999998</v>
      </c>
      <c r="C7209" s="6">
        <f>AlgemeneHeffingsKorting2020(Table1[[#This Row],[Belastbaar loon]])</f>
        <v>0</v>
      </c>
      <c r="D7209" s="14">
        <f>ArbeidsKorting2020(Table1[[#This Row],[Belastbaar loon]])</f>
        <v>1121.5800000000002</v>
      </c>
      <c r="E7209" s="14">
        <f>MAX(Table1[[#This Row],[Loonheffing]]-Table1[[#This Row],[Algemene Heffingskorting]]-Table1[[#This Row],[Arbeidskorting]],0)</f>
        <v>30110.642999999996</v>
      </c>
      <c r="F7209" s="6">
        <f>Table1[[#This Row],[Belastbaar loon]]-Table1[[#This Row],[Belasting]]</f>
        <v>49800.357000000004</v>
      </c>
      <c r="G7209" s="2">
        <f>(Table1[[#This Row],[Belastbaar loon]]-Table1[[#This Row],[Netto loon]])/Table1[[#This Row],[Belastbaar loon]]</f>
        <v>0.37680222998085366</v>
      </c>
      <c r="H7209" s="14">
        <f t="shared" ca="1" si="107"/>
        <v>30105.093000000001</v>
      </c>
      <c r="I7209" s="14">
        <f ca="1">IF(ROW()=2, Table1[[#This Row],[Netto loon]], INDIRECT(ADDRESS(ROW()-1,COLUMN(F:F))))</f>
        <v>49795.906999999999</v>
      </c>
      <c r="J7209" s="6">
        <f ca="1">IF(ROW()=2, 0, Table1[[#This Row],[Belastbaar loon]]-INDIRECT(ADDRESS(ROW()-1,COLUMN(A:A))))</f>
        <v>10</v>
      </c>
      <c r="K7209" s="6">
        <f ca="1">Table1[[#This Row],[Netto loon]]-Table1[[#This Row],[Netto vorige schijf]]</f>
        <v>4.4500000000043656</v>
      </c>
      <c r="L7209" s="2">
        <f ca="1">(Table1[[#This Row],[Bruto tov vorige schijf]]-Table1[[#This Row],[Netto tov vorige schijf]])/MAX(Table1[[#This Row],[Bruto tov vorige schijf]],1)</f>
        <v>0.5549999999995634</v>
      </c>
    </row>
    <row r="7210" spans="1:12" x14ac:dyDescent="0.25">
      <c r="A7210" s="14">
        <v>79921</v>
      </c>
      <c r="B7210" s="6">
        <f>LoonHeffing2020(Table1[[#This Row],[Belastbaar loon]])</f>
        <v>31237.172999999999</v>
      </c>
      <c r="C7210" s="6">
        <f>AlgemeneHeffingsKorting2020(Table1[[#This Row],[Belastbaar loon]])</f>
        <v>0</v>
      </c>
      <c r="D7210" s="14">
        <f>ArbeidsKorting2020(Table1[[#This Row],[Belastbaar loon]])</f>
        <v>1120.98</v>
      </c>
      <c r="E7210" s="14">
        <f>MAX(Table1[[#This Row],[Loonheffing]]-Table1[[#This Row],[Algemene Heffingskorting]]-Table1[[#This Row],[Arbeidskorting]],0)</f>
        <v>30116.192999999999</v>
      </c>
      <c r="F7210" s="6">
        <f>Table1[[#This Row],[Belastbaar loon]]-Table1[[#This Row],[Belasting]]</f>
        <v>49804.807000000001</v>
      </c>
      <c r="G7210" s="2">
        <f>(Table1[[#This Row],[Belastbaar loon]]-Table1[[#This Row],[Netto loon]])/Table1[[#This Row],[Belastbaar loon]]</f>
        <v>0.37682452672013611</v>
      </c>
      <c r="H7210" s="14">
        <f t="shared" ca="1" si="107"/>
        <v>30110.642999999996</v>
      </c>
      <c r="I7210" s="14">
        <f ca="1">IF(ROW()=2, Table1[[#This Row],[Netto loon]], INDIRECT(ADDRESS(ROW()-1,COLUMN(F:F))))</f>
        <v>49800.357000000004</v>
      </c>
      <c r="J7210" s="6">
        <f ca="1">IF(ROW()=2, 0, Table1[[#This Row],[Belastbaar loon]]-INDIRECT(ADDRESS(ROW()-1,COLUMN(A:A))))</f>
        <v>10</v>
      </c>
      <c r="K7210" s="6">
        <f ca="1">Table1[[#This Row],[Netto loon]]-Table1[[#This Row],[Netto vorige schijf]]</f>
        <v>4.4499999999970896</v>
      </c>
      <c r="L7210" s="2">
        <f ca="1">(Table1[[#This Row],[Bruto tov vorige schijf]]-Table1[[#This Row],[Netto tov vorige schijf]])/MAX(Table1[[#This Row],[Bruto tov vorige schijf]],1)</f>
        <v>0.55500000000029104</v>
      </c>
    </row>
    <row r="7211" spans="1:12" x14ac:dyDescent="0.25">
      <c r="A7211" s="14">
        <v>79931</v>
      </c>
      <c r="B7211" s="6">
        <f>LoonHeffing2020(Table1[[#This Row],[Belastbaar loon]])</f>
        <v>31242.123</v>
      </c>
      <c r="C7211" s="6">
        <f>AlgemeneHeffingsKorting2020(Table1[[#This Row],[Belastbaar loon]])</f>
        <v>0</v>
      </c>
      <c r="D7211" s="14">
        <f>ArbeidsKorting2020(Table1[[#This Row],[Belastbaar loon]])</f>
        <v>1120.3800000000001</v>
      </c>
      <c r="E7211" s="14">
        <f>MAX(Table1[[#This Row],[Loonheffing]]-Table1[[#This Row],[Algemene Heffingskorting]]-Table1[[#This Row],[Arbeidskorting]],0)</f>
        <v>30121.742999999999</v>
      </c>
      <c r="F7211" s="6">
        <f>Table1[[#This Row],[Belastbaar loon]]-Table1[[#This Row],[Belasting]]</f>
        <v>49809.256999999998</v>
      </c>
      <c r="G7211" s="2">
        <f>(Table1[[#This Row],[Belastbaar loon]]-Table1[[#This Row],[Netto loon]])/Table1[[#This Row],[Belastbaar loon]]</f>
        <v>0.3768468178804219</v>
      </c>
      <c r="H7211" s="14">
        <f t="shared" ca="1" si="107"/>
        <v>30116.192999999999</v>
      </c>
      <c r="I7211" s="14">
        <f ca="1">IF(ROW()=2, Table1[[#This Row],[Netto loon]], INDIRECT(ADDRESS(ROW()-1,COLUMN(F:F))))</f>
        <v>49804.807000000001</v>
      </c>
      <c r="J7211" s="6">
        <f ca="1">IF(ROW()=2, 0, Table1[[#This Row],[Belastbaar loon]]-INDIRECT(ADDRESS(ROW()-1,COLUMN(A:A))))</f>
        <v>10</v>
      </c>
      <c r="K7211" s="6">
        <f ca="1">Table1[[#This Row],[Netto loon]]-Table1[[#This Row],[Netto vorige schijf]]</f>
        <v>4.4499999999970896</v>
      </c>
      <c r="L7211" s="2">
        <f ca="1">(Table1[[#This Row],[Bruto tov vorige schijf]]-Table1[[#This Row],[Netto tov vorige schijf]])/MAX(Table1[[#This Row],[Bruto tov vorige schijf]],1)</f>
        <v>0.55500000000029104</v>
      </c>
    </row>
    <row r="7212" spans="1:12" x14ac:dyDescent="0.25">
      <c r="A7212" s="14">
        <v>79941</v>
      </c>
      <c r="B7212" s="6">
        <f>LoonHeffing2020(Table1[[#This Row],[Belastbaar loon]])</f>
        <v>31247.073</v>
      </c>
      <c r="C7212" s="6">
        <f>AlgemeneHeffingsKorting2020(Table1[[#This Row],[Belastbaar loon]])</f>
        <v>0</v>
      </c>
      <c r="D7212" s="14">
        <f>ArbeidsKorting2020(Table1[[#This Row],[Belastbaar loon]])</f>
        <v>1119.7800000000002</v>
      </c>
      <c r="E7212" s="14">
        <f>MAX(Table1[[#This Row],[Loonheffing]]-Table1[[#This Row],[Algemene Heffingskorting]]-Table1[[#This Row],[Arbeidskorting]],0)</f>
        <v>30127.293000000001</v>
      </c>
      <c r="F7212" s="6">
        <f>Table1[[#This Row],[Belastbaar loon]]-Table1[[#This Row],[Belasting]]</f>
        <v>49813.706999999995</v>
      </c>
      <c r="G7212" s="2">
        <f>(Table1[[#This Row],[Belastbaar loon]]-Table1[[#This Row],[Netto loon]])/Table1[[#This Row],[Belastbaar loon]]</f>
        <v>0.37686910346380464</v>
      </c>
      <c r="H7212" s="14">
        <f t="shared" ca="1" si="107"/>
        <v>30121.742999999999</v>
      </c>
      <c r="I7212" s="14">
        <f ca="1">IF(ROW()=2, Table1[[#This Row],[Netto loon]], INDIRECT(ADDRESS(ROW()-1,COLUMN(F:F))))</f>
        <v>49809.256999999998</v>
      </c>
      <c r="J7212" s="6">
        <f ca="1">IF(ROW()=2, 0, Table1[[#This Row],[Belastbaar loon]]-INDIRECT(ADDRESS(ROW()-1,COLUMN(A:A))))</f>
        <v>10</v>
      </c>
      <c r="K7212" s="6">
        <f ca="1">Table1[[#This Row],[Netto loon]]-Table1[[#This Row],[Netto vorige schijf]]</f>
        <v>4.4499999999970896</v>
      </c>
      <c r="L7212" s="2">
        <f ca="1">(Table1[[#This Row],[Bruto tov vorige schijf]]-Table1[[#This Row],[Netto tov vorige schijf]])/MAX(Table1[[#This Row],[Bruto tov vorige schijf]],1)</f>
        <v>0.55500000000029104</v>
      </c>
    </row>
    <row r="7213" spans="1:12" x14ac:dyDescent="0.25">
      <c r="A7213" s="14">
        <v>79951</v>
      </c>
      <c r="B7213" s="6">
        <f>LoonHeffing2020(Table1[[#This Row],[Belastbaar loon]])</f>
        <v>31252.023000000001</v>
      </c>
      <c r="C7213" s="6">
        <f>AlgemeneHeffingsKorting2020(Table1[[#This Row],[Belastbaar loon]])</f>
        <v>0</v>
      </c>
      <c r="D7213" s="14">
        <f>ArbeidsKorting2020(Table1[[#This Row],[Belastbaar loon]])</f>
        <v>1119.18</v>
      </c>
      <c r="E7213" s="14">
        <f>MAX(Table1[[#This Row],[Loonheffing]]-Table1[[#This Row],[Algemene Heffingskorting]]-Table1[[#This Row],[Arbeidskorting]],0)</f>
        <v>30132.843000000001</v>
      </c>
      <c r="F7213" s="6">
        <f>Table1[[#This Row],[Belastbaar loon]]-Table1[[#This Row],[Belasting]]</f>
        <v>49818.156999999999</v>
      </c>
      <c r="G7213" s="2">
        <f>(Table1[[#This Row],[Belastbaar loon]]-Table1[[#This Row],[Netto loon]])/Table1[[#This Row],[Belastbaar loon]]</f>
        <v>0.37689138347237683</v>
      </c>
      <c r="H7213" s="14">
        <f t="shared" ca="1" si="107"/>
        <v>30127.293000000001</v>
      </c>
      <c r="I7213" s="14">
        <f ca="1">IF(ROW()=2, Table1[[#This Row],[Netto loon]], INDIRECT(ADDRESS(ROW()-1,COLUMN(F:F))))</f>
        <v>49813.706999999995</v>
      </c>
      <c r="J7213" s="6">
        <f ca="1">IF(ROW()=2, 0, Table1[[#This Row],[Belastbaar loon]]-INDIRECT(ADDRESS(ROW()-1,COLUMN(A:A))))</f>
        <v>10</v>
      </c>
      <c r="K7213" s="6">
        <f ca="1">Table1[[#This Row],[Netto loon]]-Table1[[#This Row],[Netto vorige schijf]]</f>
        <v>4.4500000000043656</v>
      </c>
      <c r="L7213" s="2">
        <f ca="1">(Table1[[#This Row],[Bruto tov vorige schijf]]-Table1[[#This Row],[Netto tov vorige schijf]])/MAX(Table1[[#This Row],[Bruto tov vorige schijf]],1)</f>
        <v>0.5549999999995634</v>
      </c>
    </row>
    <row r="7214" spans="1:12" x14ac:dyDescent="0.25">
      <c r="A7214" s="14">
        <v>79961</v>
      </c>
      <c r="B7214" s="6">
        <f>LoonHeffing2020(Table1[[#This Row],[Belastbaar loon]])</f>
        <v>31256.972999999998</v>
      </c>
      <c r="C7214" s="6">
        <f>AlgemeneHeffingsKorting2020(Table1[[#This Row],[Belastbaar loon]])</f>
        <v>0</v>
      </c>
      <c r="D7214" s="14">
        <f>ArbeidsKorting2020(Table1[[#This Row],[Belastbaar loon]])</f>
        <v>1118.5800000000002</v>
      </c>
      <c r="E7214" s="14">
        <f>MAX(Table1[[#This Row],[Loonheffing]]-Table1[[#This Row],[Algemene Heffingskorting]]-Table1[[#This Row],[Arbeidskorting]],0)</f>
        <v>30138.392999999996</v>
      </c>
      <c r="F7214" s="6">
        <f>Table1[[#This Row],[Belastbaar loon]]-Table1[[#This Row],[Belasting]]</f>
        <v>49822.607000000004</v>
      </c>
      <c r="G7214" s="2">
        <f>(Table1[[#This Row],[Belastbaar loon]]-Table1[[#This Row],[Netto loon]])/Table1[[#This Row],[Belastbaar loon]]</f>
        <v>0.37691365790823023</v>
      </c>
      <c r="H7214" s="14">
        <f t="shared" ca="1" si="107"/>
        <v>30132.843000000001</v>
      </c>
      <c r="I7214" s="14">
        <f ca="1">IF(ROW()=2, Table1[[#This Row],[Netto loon]], INDIRECT(ADDRESS(ROW()-1,COLUMN(F:F))))</f>
        <v>49818.156999999999</v>
      </c>
      <c r="J7214" s="6">
        <f ca="1">IF(ROW()=2, 0, Table1[[#This Row],[Belastbaar loon]]-INDIRECT(ADDRESS(ROW()-1,COLUMN(A:A))))</f>
        <v>10</v>
      </c>
      <c r="K7214" s="6">
        <f ca="1">Table1[[#This Row],[Netto loon]]-Table1[[#This Row],[Netto vorige schijf]]</f>
        <v>4.4500000000043656</v>
      </c>
      <c r="L7214" s="2">
        <f ca="1">(Table1[[#This Row],[Bruto tov vorige schijf]]-Table1[[#This Row],[Netto tov vorige schijf]])/MAX(Table1[[#This Row],[Bruto tov vorige schijf]],1)</f>
        <v>0.5549999999995634</v>
      </c>
    </row>
    <row r="7215" spans="1:12" x14ac:dyDescent="0.25">
      <c r="A7215" s="14">
        <v>79971</v>
      </c>
      <c r="B7215" s="6">
        <f>LoonHeffing2020(Table1[[#This Row],[Belastbaar loon]])</f>
        <v>31261.922999999999</v>
      </c>
      <c r="C7215" s="6">
        <f>AlgemeneHeffingsKorting2020(Table1[[#This Row],[Belastbaar loon]])</f>
        <v>0</v>
      </c>
      <c r="D7215" s="14">
        <f>ArbeidsKorting2020(Table1[[#This Row],[Belastbaar loon]])</f>
        <v>1117.98</v>
      </c>
      <c r="E7215" s="14">
        <f>MAX(Table1[[#This Row],[Loonheffing]]-Table1[[#This Row],[Algemene Heffingskorting]]-Table1[[#This Row],[Arbeidskorting]],0)</f>
        <v>30143.942999999999</v>
      </c>
      <c r="F7215" s="6">
        <f>Table1[[#This Row],[Belastbaar loon]]-Table1[[#This Row],[Belasting]]</f>
        <v>49827.057000000001</v>
      </c>
      <c r="G7215" s="2">
        <f>(Table1[[#This Row],[Belastbaar loon]]-Table1[[#This Row],[Netto loon]])/Table1[[#This Row],[Belastbaar loon]]</f>
        <v>0.37693592677345539</v>
      </c>
      <c r="H7215" s="14">
        <f t="shared" ca="1" si="107"/>
        <v>30138.392999999996</v>
      </c>
      <c r="I7215" s="14">
        <f ca="1">IF(ROW()=2, Table1[[#This Row],[Netto loon]], INDIRECT(ADDRESS(ROW()-1,COLUMN(F:F))))</f>
        <v>49822.607000000004</v>
      </c>
      <c r="J7215" s="6">
        <f ca="1">IF(ROW()=2, 0, Table1[[#This Row],[Belastbaar loon]]-INDIRECT(ADDRESS(ROW()-1,COLUMN(A:A))))</f>
        <v>10</v>
      </c>
      <c r="K7215" s="6">
        <f ca="1">Table1[[#This Row],[Netto loon]]-Table1[[#This Row],[Netto vorige schijf]]</f>
        <v>4.4499999999970896</v>
      </c>
      <c r="L7215" s="2">
        <f ca="1">(Table1[[#This Row],[Bruto tov vorige schijf]]-Table1[[#This Row],[Netto tov vorige schijf]])/MAX(Table1[[#This Row],[Bruto tov vorige schijf]],1)</f>
        <v>0.55500000000029104</v>
      </c>
    </row>
    <row r="7216" spans="1:12" x14ac:dyDescent="0.25">
      <c r="A7216" s="14">
        <v>79981</v>
      </c>
      <c r="B7216" s="6">
        <f>LoonHeffing2020(Table1[[#This Row],[Belastbaar loon]])</f>
        <v>31266.873</v>
      </c>
      <c r="C7216" s="6">
        <f>AlgemeneHeffingsKorting2020(Table1[[#This Row],[Belastbaar loon]])</f>
        <v>0</v>
      </c>
      <c r="D7216" s="14">
        <f>ArbeidsKorting2020(Table1[[#This Row],[Belastbaar loon]])</f>
        <v>1117.3800000000001</v>
      </c>
      <c r="E7216" s="14">
        <f>MAX(Table1[[#This Row],[Loonheffing]]-Table1[[#This Row],[Algemene Heffingskorting]]-Table1[[#This Row],[Arbeidskorting]],0)</f>
        <v>30149.492999999999</v>
      </c>
      <c r="F7216" s="6">
        <f>Table1[[#This Row],[Belastbaar loon]]-Table1[[#This Row],[Belasting]]</f>
        <v>49831.506999999998</v>
      </c>
      <c r="G7216" s="2">
        <f>(Table1[[#This Row],[Belastbaar loon]]-Table1[[#This Row],[Netto loon]])/Table1[[#This Row],[Belastbaar loon]]</f>
        <v>0.3769581900701417</v>
      </c>
      <c r="H7216" s="14">
        <f t="shared" ca="1" si="107"/>
        <v>30143.942999999999</v>
      </c>
      <c r="I7216" s="14">
        <f ca="1">IF(ROW()=2, Table1[[#This Row],[Netto loon]], INDIRECT(ADDRESS(ROW()-1,COLUMN(F:F))))</f>
        <v>49827.057000000001</v>
      </c>
      <c r="J7216" s="6">
        <f ca="1">IF(ROW()=2, 0, Table1[[#This Row],[Belastbaar loon]]-INDIRECT(ADDRESS(ROW()-1,COLUMN(A:A))))</f>
        <v>10</v>
      </c>
      <c r="K7216" s="6">
        <f ca="1">Table1[[#This Row],[Netto loon]]-Table1[[#This Row],[Netto vorige schijf]]</f>
        <v>4.4499999999970896</v>
      </c>
      <c r="L7216" s="2">
        <f ca="1">(Table1[[#This Row],[Bruto tov vorige schijf]]-Table1[[#This Row],[Netto tov vorige schijf]])/MAX(Table1[[#This Row],[Bruto tov vorige schijf]],1)</f>
        <v>0.55500000000029104</v>
      </c>
    </row>
    <row r="7217" spans="1:12" x14ac:dyDescent="0.25">
      <c r="A7217" s="14">
        <v>79991</v>
      </c>
      <c r="B7217" s="6">
        <f>LoonHeffing2020(Table1[[#This Row],[Belastbaar loon]])</f>
        <v>31271.823</v>
      </c>
      <c r="C7217" s="6">
        <f>AlgemeneHeffingsKorting2020(Table1[[#This Row],[Belastbaar loon]])</f>
        <v>0</v>
      </c>
      <c r="D7217" s="14">
        <f>ArbeidsKorting2020(Table1[[#This Row],[Belastbaar loon]])</f>
        <v>1116.7800000000002</v>
      </c>
      <c r="E7217" s="14">
        <f>MAX(Table1[[#This Row],[Loonheffing]]-Table1[[#This Row],[Algemene Heffingskorting]]-Table1[[#This Row],[Arbeidskorting]],0)</f>
        <v>30155.043000000001</v>
      </c>
      <c r="F7217" s="6">
        <f>Table1[[#This Row],[Belastbaar loon]]-Table1[[#This Row],[Belasting]]</f>
        <v>49835.956999999995</v>
      </c>
      <c r="G7217" s="2">
        <f>(Table1[[#This Row],[Belastbaar loon]]-Table1[[#This Row],[Netto loon]])/Table1[[#This Row],[Belastbaar loon]]</f>
        <v>0.37698044780037759</v>
      </c>
      <c r="H7217" s="14">
        <f t="shared" ca="1" si="107"/>
        <v>30149.492999999999</v>
      </c>
      <c r="I7217" s="14">
        <f ca="1">IF(ROW()=2, Table1[[#This Row],[Netto loon]], INDIRECT(ADDRESS(ROW()-1,COLUMN(F:F))))</f>
        <v>49831.506999999998</v>
      </c>
      <c r="J7217" s="6">
        <f ca="1">IF(ROW()=2, 0, Table1[[#This Row],[Belastbaar loon]]-INDIRECT(ADDRESS(ROW()-1,COLUMN(A:A))))</f>
        <v>10</v>
      </c>
      <c r="K7217" s="6">
        <f ca="1">Table1[[#This Row],[Netto loon]]-Table1[[#This Row],[Netto vorige schijf]]</f>
        <v>4.4499999999970896</v>
      </c>
      <c r="L7217" s="2">
        <f ca="1">(Table1[[#This Row],[Bruto tov vorige schijf]]-Table1[[#This Row],[Netto tov vorige schijf]])/MAX(Table1[[#This Row],[Bruto tov vorige schijf]],1)</f>
        <v>0.55500000000029104</v>
      </c>
    </row>
    <row r="7218" spans="1:12" x14ac:dyDescent="0.25">
      <c r="A7218" s="14">
        <v>80001</v>
      </c>
      <c r="B7218" s="6">
        <f>LoonHeffing2020(Table1[[#This Row],[Belastbaar loon]])</f>
        <v>31276.773000000001</v>
      </c>
      <c r="C7218" s="6">
        <f>AlgemeneHeffingsKorting2020(Table1[[#This Row],[Belastbaar loon]])</f>
        <v>0</v>
      </c>
      <c r="D7218" s="14">
        <f>ArbeidsKorting2020(Table1[[#This Row],[Belastbaar loon]])</f>
        <v>1116.18</v>
      </c>
      <c r="E7218" s="14">
        <f>MAX(Table1[[#This Row],[Loonheffing]]-Table1[[#This Row],[Algemene Heffingskorting]]-Table1[[#This Row],[Arbeidskorting]],0)</f>
        <v>30160.593000000001</v>
      </c>
      <c r="F7218" s="6">
        <f>Table1[[#This Row],[Belastbaar loon]]-Table1[[#This Row],[Belasting]]</f>
        <v>49840.406999999999</v>
      </c>
      <c r="G7218" s="2">
        <f>(Table1[[#This Row],[Belastbaar loon]]-Table1[[#This Row],[Netto loon]])/Table1[[#This Row],[Belastbaar loon]]</f>
        <v>0.37700269996625041</v>
      </c>
      <c r="H7218" s="14">
        <f t="shared" ca="1" si="107"/>
        <v>30155.043000000001</v>
      </c>
      <c r="I7218" s="14">
        <f ca="1">IF(ROW()=2, Table1[[#This Row],[Netto loon]], INDIRECT(ADDRESS(ROW()-1,COLUMN(F:F))))</f>
        <v>49835.956999999995</v>
      </c>
      <c r="J7218" s="6">
        <f ca="1">IF(ROW()=2, 0, Table1[[#This Row],[Belastbaar loon]]-INDIRECT(ADDRESS(ROW()-1,COLUMN(A:A))))</f>
        <v>10</v>
      </c>
      <c r="K7218" s="6">
        <f ca="1">Table1[[#This Row],[Netto loon]]-Table1[[#This Row],[Netto vorige schijf]]</f>
        <v>4.4500000000043656</v>
      </c>
      <c r="L7218" s="2">
        <f ca="1">(Table1[[#This Row],[Bruto tov vorige schijf]]-Table1[[#This Row],[Netto tov vorige schijf]])/MAX(Table1[[#This Row],[Bruto tov vorige schijf]],1)</f>
        <v>0.5549999999995634</v>
      </c>
    </row>
    <row r="7219" spans="1:12" x14ac:dyDescent="0.25">
      <c r="A7219" s="14">
        <v>80011</v>
      </c>
      <c r="B7219" s="6">
        <f>LoonHeffing2020(Table1[[#This Row],[Belastbaar loon]])</f>
        <v>31281.722999999998</v>
      </c>
      <c r="C7219" s="6">
        <f>AlgemeneHeffingsKorting2020(Table1[[#This Row],[Belastbaar loon]])</f>
        <v>0</v>
      </c>
      <c r="D7219" s="14">
        <f>ArbeidsKorting2020(Table1[[#This Row],[Belastbaar loon]])</f>
        <v>1115.5800000000002</v>
      </c>
      <c r="E7219" s="14">
        <f>MAX(Table1[[#This Row],[Loonheffing]]-Table1[[#This Row],[Algemene Heffingskorting]]-Table1[[#This Row],[Arbeidskorting]],0)</f>
        <v>30166.142999999996</v>
      </c>
      <c r="F7219" s="6">
        <f>Table1[[#This Row],[Belastbaar loon]]-Table1[[#This Row],[Belasting]]</f>
        <v>49844.857000000004</v>
      </c>
      <c r="G7219" s="2">
        <f>(Table1[[#This Row],[Belastbaar loon]]-Table1[[#This Row],[Netto loon]])/Table1[[#This Row],[Belastbaar loon]]</f>
        <v>0.37702494656984659</v>
      </c>
      <c r="H7219" s="14">
        <f t="shared" ca="1" si="107"/>
        <v>30160.593000000001</v>
      </c>
      <c r="I7219" s="14">
        <f ca="1">IF(ROW()=2, Table1[[#This Row],[Netto loon]], INDIRECT(ADDRESS(ROW()-1,COLUMN(F:F))))</f>
        <v>49840.406999999999</v>
      </c>
      <c r="J7219" s="6">
        <f ca="1">IF(ROW()=2, 0, Table1[[#This Row],[Belastbaar loon]]-INDIRECT(ADDRESS(ROW()-1,COLUMN(A:A))))</f>
        <v>10</v>
      </c>
      <c r="K7219" s="6">
        <f ca="1">Table1[[#This Row],[Netto loon]]-Table1[[#This Row],[Netto vorige schijf]]</f>
        <v>4.4500000000043656</v>
      </c>
      <c r="L7219" s="2">
        <f ca="1">(Table1[[#This Row],[Bruto tov vorige schijf]]-Table1[[#This Row],[Netto tov vorige schijf]])/MAX(Table1[[#This Row],[Bruto tov vorige schijf]],1)</f>
        <v>0.5549999999995634</v>
      </c>
    </row>
    <row r="7220" spans="1:12" x14ac:dyDescent="0.25">
      <c r="A7220" s="14">
        <v>80021</v>
      </c>
      <c r="B7220" s="6">
        <f>LoonHeffing2020(Table1[[#This Row],[Belastbaar loon]])</f>
        <v>31286.672999999999</v>
      </c>
      <c r="C7220" s="6">
        <f>AlgemeneHeffingsKorting2020(Table1[[#This Row],[Belastbaar loon]])</f>
        <v>0</v>
      </c>
      <c r="D7220" s="14">
        <f>ArbeidsKorting2020(Table1[[#This Row],[Belastbaar loon]])</f>
        <v>1114.98</v>
      </c>
      <c r="E7220" s="14">
        <f>MAX(Table1[[#This Row],[Loonheffing]]-Table1[[#This Row],[Algemene Heffingskorting]]-Table1[[#This Row],[Arbeidskorting]],0)</f>
        <v>30171.692999999999</v>
      </c>
      <c r="F7220" s="6">
        <f>Table1[[#This Row],[Belastbaar loon]]-Table1[[#This Row],[Belasting]]</f>
        <v>49849.307000000001</v>
      </c>
      <c r="G7220" s="2">
        <f>(Table1[[#This Row],[Belastbaar loon]]-Table1[[#This Row],[Netto loon]])/Table1[[#This Row],[Belastbaar loon]]</f>
        <v>0.37704718761325151</v>
      </c>
      <c r="H7220" s="14">
        <f t="shared" ca="1" si="107"/>
        <v>30166.142999999996</v>
      </c>
      <c r="I7220" s="14">
        <f ca="1">IF(ROW()=2, Table1[[#This Row],[Netto loon]], INDIRECT(ADDRESS(ROW()-1,COLUMN(F:F))))</f>
        <v>49844.857000000004</v>
      </c>
      <c r="J7220" s="6">
        <f ca="1">IF(ROW()=2, 0, Table1[[#This Row],[Belastbaar loon]]-INDIRECT(ADDRESS(ROW()-1,COLUMN(A:A))))</f>
        <v>10</v>
      </c>
      <c r="K7220" s="6">
        <f ca="1">Table1[[#This Row],[Netto loon]]-Table1[[#This Row],[Netto vorige schijf]]</f>
        <v>4.4499999999970896</v>
      </c>
      <c r="L7220" s="2">
        <f ca="1">(Table1[[#This Row],[Bruto tov vorige schijf]]-Table1[[#This Row],[Netto tov vorige schijf]])/MAX(Table1[[#This Row],[Bruto tov vorige schijf]],1)</f>
        <v>0.55500000000029104</v>
      </c>
    </row>
    <row r="7221" spans="1:12" x14ac:dyDescent="0.25">
      <c r="A7221" s="14">
        <v>80031</v>
      </c>
      <c r="B7221" s="6">
        <f>LoonHeffing2020(Table1[[#This Row],[Belastbaar loon]])</f>
        <v>31291.623</v>
      </c>
      <c r="C7221" s="6">
        <f>AlgemeneHeffingsKorting2020(Table1[[#This Row],[Belastbaar loon]])</f>
        <v>0</v>
      </c>
      <c r="D7221" s="14">
        <f>ArbeidsKorting2020(Table1[[#This Row],[Belastbaar loon]])</f>
        <v>1114.3800000000001</v>
      </c>
      <c r="E7221" s="14">
        <f>MAX(Table1[[#This Row],[Loonheffing]]-Table1[[#This Row],[Algemene Heffingskorting]]-Table1[[#This Row],[Arbeidskorting]],0)</f>
        <v>30177.242999999999</v>
      </c>
      <c r="F7221" s="6">
        <f>Table1[[#This Row],[Belastbaar loon]]-Table1[[#This Row],[Belasting]]</f>
        <v>49853.756999999998</v>
      </c>
      <c r="G7221" s="2">
        <f>(Table1[[#This Row],[Belastbaar loon]]-Table1[[#This Row],[Netto loon]])/Table1[[#This Row],[Belastbaar loon]]</f>
        <v>0.37706942309854935</v>
      </c>
      <c r="H7221" s="14">
        <f t="shared" ca="1" si="107"/>
        <v>30171.692999999999</v>
      </c>
      <c r="I7221" s="14">
        <f ca="1">IF(ROW()=2, Table1[[#This Row],[Netto loon]], INDIRECT(ADDRESS(ROW()-1,COLUMN(F:F))))</f>
        <v>49849.307000000001</v>
      </c>
      <c r="J7221" s="6">
        <f ca="1">IF(ROW()=2, 0, Table1[[#This Row],[Belastbaar loon]]-INDIRECT(ADDRESS(ROW()-1,COLUMN(A:A))))</f>
        <v>10</v>
      </c>
      <c r="K7221" s="6">
        <f ca="1">Table1[[#This Row],[Netto loon]]-Table1[[#This Row],[Netto vorige schijf]]</f>
        <v>4.4499999999970896</v>
      </c>
      <c r="L7221" s="2">
        <f ca="1">(Table1[[#This Row],[Bruto tov vorige schijf]]-Table1[[#This Row],[Netto tov vorige schijf]])/MAX(Table1[[#This Row],[Bruto tov vorige schijf]],1)</f>
        <v>0.55500000000029104</v>
      </c>
    </row>
    <row r="7222" spans="1:12" x14ac:dyDescent="0.25">
      <c r="A7222" s="14">
        <v>80041</v>
      </c>
      <c r="B7222" s="6">
        <f>LoonHeffing2020(Table1[[#This Row],[Belastbaar loon]])</f>
        <v>31296.573</v>
      </c>
      <c r="C7222" s="6">
        <f>AlgemeneHeffingsKorting2020(Table1[[#This Row],[Belastbaar loon]])</f>
        <v>0</v>
      </c>
      <c r="D7222" s="14">
        <f>ArbeidsKorting2020(Table1[[#This Row],[Belastbaar loon]])</f>
        <v>1113.7800000000002</v>
      </c>
      <c r="E7222" s="14">
        <f>MAX(Table1[[#This Row],[Loonheffing]]-Table1[[#This Row],[Algemene Heffingskorting]]-Table1[[#This Row],[Arbeidskorting]],0)</f>
        <v>30182.793000000001</v>
      </c>
      <c r="F7222" s="6">
        <f>Table1[[#This Row],[Belastbaar loon]]-Table1[[#This Row],[Belasting]]</f>
        <v>49858.206999999995</v>
      </c>
      <c r="G7222" s="2">
        <f>(Table1[[#This Row],[Belastbaar loon]]-Table1[[#This Row],[Netto loon]])/Table1[[#This Row],[Belastbaar loon]]</f>
        <v>0.37709165302782333</v>
      </c>
      <c r="H7222" s="14">
        <f t="shared" ca="1" si="107"/>
        <v>30177.242999999999</v>
      </c>
      <c r="I7222" s="14">
        <f ca="1">IF(ROW()=2, Table1[[#This Row],[Netto loon]], INDIRECT(ADDRESS(ROW()-1,COLUMN(F:F))))</f>
        <v>49853.756999999998</v>
      </c>
      <c r="J7222" s="6">
        <f ca="1">IF(ROW()=2, 0, Table1[[#This Row],[Belastbaar loon]]-INDIRECT(ADDRESS(ROW()-1,COLUMN(A:A))))</f>
        <v>10</v>
      </c>
      <c r="K7222" s="6">
        <f ca="1">Table1[[#This Row],[Netto loon]]-Table1[[#This Row],[Netto vorige schijf]]</f>
        <v>4.4499999999970896</v>
      </c>
      <c r="L7222" s="2">
        <f ca="1">(Table1[[#This Row],[Bruto tov vorige schijf]]-Table1[[#This Row],[Netto tov vorige schijf]])/MAX(Table1[[#This Row],[Bruto tov vorige schijf]],1)</f>
        <v>0.55500000000029104</v>
      </c>
    </row>
    <row r="7223" spans="1:12" x14ac:dyDescent="0.25">
      <c r="A7223" s="14">
        <v>80051</v>
      </c>
      <c r="B7223" s="6">
        <f>LoonHeffing2020(Table1[[#This Row],[Belastbaar loon]])</f>
        <v>31301.523000000001</v>
      </c>
      <c r="C7223" s="6">
        <f>AlgemeneHeffingsKorting2020(Table1[[#This Row],[Belastbaar loon]])</f>
        <v>0</v>
      </c>
      <c r="D7223" s="14">
        <f>ArbeidsKorting2020(Table1[[#This Row],[Belastbaar loon]])</f>
        <v>1113.18</v>
      </c>
      <c r="E7223" s="14">
        <f>MAX(Table1[[#This Row],[Loonheffing]]-Table1[[#This Row],[Algemene Heffingskorting]]-Table1[[#This Row],[Arbeidskorting]],0)</f>
        <v>30188.343000000001</v>
      </c>
      <c r="F7223" s="6">
        <f>Table1[[#This Row],[Belastbaar loon]]-Table1[[#This Row],[Belasting]]</f>
        <v>49862.656999999999</v>
      </c>
      <c r="G7223" s="2">
        <f>(Table1[[#This Row],[Belastbaar loon]]-Table1[[#This Row],[Netto loon]])/Table1[[#This Row],[Belastbaar loon]]</f>
        <v>0.3771138774031555</v>
      </c>
      <c r="H7223" s="14">
        <f t="shared" ca="1" si="107"/>
        <v>30182.793000000001</v>
      </c>
      <c r="I7223" s="14">
        <f ca="1">IF(ROW()=2, Table1[[#This Row],[Netto loon]], INDIRECT(ADDRESS(ROW()-1,COLUMN(F:F))))</f>
        <v>49858.206999999995</v>
      </c>
      <c r="J7223" s="6">
        <f ca="1">IF(ROW()=2, 0, Table1[[#This Row],[Belastbaar loon]]-INDIRECT(ADDRESS(ROW()-1,COLUMN(A:A))))</f>
        <v>10</v>
      </c>
      <c r="K7223" s="6">
        <f ca="1">Table1[[#This Row],[Netto loon]]-Table1[[#This Row],[Netto vorige schijf]]</f>
        <v>4.4500000000043656</v>
      </c>
      <c r="L7223" s="2">
        <f ca="1">(Table1[[#This Row],[Bruto tov vorige schijf]]-Table1[[#This Row],[Netto tov vorige schijf]])/MAX(Table1[[#This Row],[Bruto tov vorige schijf]],1)</f>
        <v>0.5549999999995634</v>
      </c>
    </row>
    <row r="7224" spans="1:12" x14ac:dyDescent="0.25">
      <c r="A7224" s="14">
        <v>80061</v>
      </c>
      <c r="B7224" s="6">
        <f>LoonHeffing2020(Table1[[#This Row],[Belastbaar loon]])</f>
        <v>31306.472999999998</v>
      </c>
      <c r="C7224" s="6">
        <f>AlgemeneHeffingsKorting2020(Table1[[#This Row],[Belastbaar loon]])</f>
        <v>0</v>
      </c>
      <c r="D7224" s="14">
        <f>ArbeidsKorting2020(Table1[[#This Row],[Belastbaar loon]])</f>
        <v>1112.5800000000002</v>
      </c>
      <c r="E7224" s="14">
        <f>MAX(Table1[[#This Row],[Loonheffing]]-Table1[[#This Row],[Algemene Heffingskorting]]-Table1[[#This Row],[Arbeidskorting]],0)</f>
        <v>30193.892999999996</v>
      </c>
      <c r="F7224" s="6">
        <f>Table1[[#This Row],[Belastbaar loon]]-Table1[[#This Row],[Belasting]]</f>
        <v>49867.107000000004</v>
      </c>
      <c r="G7224" s="2">
        <f>(Table1[[#This Row],[Belastbaar loon]]-Table1[[#This Row],[Netto loon]])/Table1[[#This Row],[Belastbaar loon]]</f>
        <v>0.37713609622662714</v>
      </c>
      <c r="H7224" s="14">
        <f t="shared" ca="1" si="107"/>
        <v>30188.343000000001</v>
      </c>
      <c r="I7224" s="14">
        <f ca="1">IF(ROW()=2, Table1[[#This Row],[Netto loon]], INDIRECT(ADDRESS(ROW()-1,COLUMN(F:F))))</f>
        <v>49862.656999999999</v>
      </c>
      <c r="J7224" s="6">
        <f ca="1">IF(ROW()=2, 0, Table1[[#This Row],[Belastbaar loon]]-INDIRECT(ADDRESS(ROW()-1,COLUMN(A:A))))</f>
        <v>10</v>
      </c>
      <c r="K7224" s="6">
        <f ca="1">Table1[[#This Row],[Netto loon]]-Table1[[#This Row],[Netto vorige schijf]]</f>
        <v>4.4500000000043656</v>
      </c>
      <c r="L7224" s="2">
        <f ca="1">(Table1[[#This Row],[Bruto tov vorige schijf]]-Table1[[#This Row],[Netto tov vorige schijf]])/MAX(Table1[[#This Row],[Bruto tov vorige schijf]],1)</f>
        <v>0.5549999999995634</v>
      </c>
    </row>
    <row r="7225" spans="1:12" x14ac:dyDescent="0.25">
      <c r="A7225" s="14">
        <v>80071</v>
      </c>
      <c r="B7225" s="6">
        <f>LoonHeffing2020(Table1[[#This Row],[Belastbaar loon]])</f>
        <v>31311.422999999999</v>
      </c>
      <c r="C7225" s="6">
        <f>AlgemeneHeffingsKorting2020(Table1[[#This Row],[Belastbaar loon]])</f>
        <v>0</v>
      </c>
      <c r="D7225" s="14">
        <f>ArbeidsKorting2020(Table1[[#This Row],[Belastbaar loon]])</f>
        <v>1111.98</v>
      </c>
      <c r="E7225" s="14">
        <f>MAX(Table1[[#This Row],[Loonheffing]]-Table1[[#This Row],[Algemene Heffingskorting]]-Table1[[#This Row],[Arbeidskorting]],0)</f>
        <v>30199.442999999999</v>
      </c>
      <c r="F7225" s="6">
        <f>Table1[[#This Row],[Belastbaar loon]]-Table1[[#This Row],[Belasting]]</f>
        <v>49871.557000000001</v>
      </c>
      <c r="G7225" s="2">
        <f>(Table1[[#This Row],[Belastbaar loon]]-Table1[[#This Row],[Netto loon]])/Table1[[#This Row],[Belastbaar loon]]</f>
        <v>0.37715830950031848</v>
      </c>
      <c r="H7225" s="14">
        <f t="shared" ca="1" si="107"/>
        <v>30193.892999999996</v>
      </c>
      <c r="I7225" s="14">
        <f ca="1">IF(ROW()=2, Table1[[#This Row],[Netto loon]], INDIRECT(ADDRESS(ROW()-1,COLUMN(F:F))))</f>
        <v>49867.107000000004</v>
      </c>
      <c r="J7225" s="6">
        <f ca="1">IF(ROW()=2, 0, Table1[[#This Row],[Belastbaar loon]]-INDIRECT(ADDRESS(ROW()-1,COLUMN(A:A))))</f>
        <v>10</v>
      </c>
      <c r="K7225" s="6">
        <f ca="1">Table1[[#This Row],[Netto loon]]-Table1[[#This Row],[Netto vorige schijf]]</f>
        <v>4.4499999999970896</v>
      </c>
      <c r="L7225" s="2">
        <f ca="1">(Table1[[#This Row],[Bruto tov vorige schijf]]-Table1[[#This Row],[Netto tov vorige schijf]])/MAX(Table1[[#This Row],[Bruto tov vorige schijf]],1)</f>
        <v>0.55500000000029104</v>
      </c>
    </row>
    <row r="7226" spans="1:12" x14ac:dyDescent="0.25">
      <c r="A7226" s="14">
        <v>80081</v>
      </c>
      <c r="B7226" s="6">
        <f>LoonHeffing2020(Table1[[#This Row],[Belastbaar loon]])</f>
        <v>31316.373</v>
      </c>
      <c r="C7226" s="6">
        <f>AlgemeneHeffingsKorting2020(Table1[[#This Row],[Belastbaar loon]])</f>
        <v>0</v>
      </c>
      <c r="D7226" s="14">
        <f>ArbeidsKorting2020(Table1[[#This Row],[Belastbaar loon]])</f>
        <v>1111.3800000000001</v>
      </c>
      <c r="E7226" s="14">
        <f>MAX(Table1[[#This Row],[Loonheffing]]-Table1[[#This Row],[Algemene Heffingskorting]]-Table1[[#This Row],[Arbeidskorting]],0)</f>
        <v>30204.992999999999</v>
      </c>
      <c r="F7226" s="6">
        <f>Table1[[#This Row],[Belastbaar loon]]-Table1[[#This Row],[Belasting]]</f>
        <v>49876.006999999998</v>
      </c>
      <c r="G7226" s="2">
        <f>(Table1[[#This Row],[Belastbaar loon]]-Table1[[#This Row],[Netto loon]])/Table1[[#This Row],[Belastbaar loon]]</f>
        <v>0.37718051722630841</v>
      </c>
      <c r="H7226" s="14">
        <f t="shared" ca="1" si="107"/>
        <v>30199.442999999999</v>
      </c>
      <c r="I7226" s="14">
        <f ca="1">IF(ROW()=2, Table1[[#This Row],[Netto loon]], INDIRECT(ADDRESS(ROW()-1,COLUMN(F:F))))</f>
        <v>49871.557000000001</v>
      </c>
      <c r="J7226" s="6">
        <f ca="1">IF(ROW()=2, 0, Table1[[#This Row],[Belastbaar loon]]-INDIRECT(ADDRESS(ROW()-1,COLUMN(A:A))))</f>
        <v>10</v>
      </c>
      <c r="K7226" s="6">
        <f ca="1">Table1[[#This Row],[Netto loon]]-Table1[[#This Row],[Netto vorige schijf]]</f>
        <v>4.4499999999970896</v>
      </c>
      <c r="L7226" s="2">
        <f ca="1">(Table1[[#This Row],[Bruto tov vorige schijf]]-Table1[[#This Row],[Netto tov vorige schijf]])/MAX(Table1[[#This Row],[Bruto tov vorige schijf]],1)</f>
        <v>0.55500000000029104</v>
      </c>
    </row>
    <row r="7227" spans="1:12" x14ac:dyDescent="0.25">
      <c r="A7227" s="14">
        <v>80091</v>
      </c>
      <c r="B7227" s="6">
        <f>LoonHeffing2020(Table1[[#This Row],[Belastbaar loon]])</f>
        <v>31321.323</v>
      </c>
      <c r="C7227" s="6">
        <f>AlgemeneHeffingsKorting2020(Table1[[#This Row],[Belastbaar loon]])</f>
        <v>0</v>
      </c>
      <c r="D7227" s="14">
        <f>ArbeidsKorting2020(Table1[[#This Row],[Belastbaar loon]])</f>
        <v>1110.7800000000002</v>
      </c>
      <c r="E7227" s="14">
        <f>MAX(Table1[[#This Row],[Loonheffing]]-Table1[[#This Row],[Algemene Heffingskorting]]-Table1[[#This Row],[Arbeidskorting]],0)</f>
        <v>30210.543000000001</v>
      </c>
      <c r="F7227" s="6">
        <f>Table1[[#This Row],[Belastbaar loon]]-Table1[[#This Row],[Belasting]]</f>
        <v>49880.456999999995</v>
      </c>
      <c r="G7227" s="2">
        <f>(Table1[[#This Row],[Belastbaar loon]]-Table1[[#This Row],[Netto loon]])/Table1[[#This Row],[Belastbaar loon]]</f>
        <v>0.37720271940667499</v>
      </c>
      <c r="H7227" s="14">
        <f t="shared" ca="1" si="107"/>
        <v>30204.992999999999</v>
      </c>
      <c r="I7227" s="14">
        <f ca="1">IF(ROW()=2, Table1[[#This Row],[Netto loon]], INDIRECT(ADDRESS(ROW()-1,COLUMN(F:F))))</f>
        <v>49876.006999999998</v>
      </c>
      <c r="J7227" s="6">
        <f ca="1">IF(ROW()=2, 0, Table1[[#This Row],[Belastbaar loon]]-INDIRECT(ADDRESS(ROW()-1,COLUMN(A:A))))</f>
        <v>10</v>
      </c>
      <c r="K7227" s="6">
        <f ca="1">Table1[[#This Row],[Netto loon]]-Table1[[#This Row],[Netto vorige schijf]]</f>
        <v>4.4499999999970896</v>
      </c>
      <c r="L7227" s="2">
        <f ca="1">(Table1[[#This Row],[Bruto tov vorige schijf]]-Table1[[#This Row],[Netto tov vorige schijf]])/MAX(Table1[[#This Row],[Bruto tov vorige schijf]],1)</f>
        <v>0.55500000000029104</v>
      </c>
    </row>
    <row r="7228" spans="1:12" x14ac:dyDescent="0.25">
      <c r="A7228" s="14">
        <v>80101</v>
      </c>
      <c r="B7228" s="6">
        <f>LoonHeffing2020(Table1[[#This Row],[Belastbaar loon]])</f>
        <v>31326.273000000001</v>
      </c>
      <c r="C7228" s="6">
        <f>AlgemeneHeffingsKorting2020(Table1[[#This Row],[Belastbaar loon]])</f>
        <v>0</v>
      </c>
      <c r="D7228" s="14">
        <f>ArbeidsKorting2020(Table1[[#This Row],[Belastbaar loon]])</f>
        <v>1110.18</v>
      </c>
      <c r="E7228" s="14">
        <f>MAX(Table1[[#This Row],[Loonheffing]]-Table1[[#This Row],[Algemene Heffingskorting]]-Table1[[#This Row],[Arbeidskorting]],0)</f>
        <v>30216.093000000001</v>
      </c>
      <c r="F7228" s="6">
        <f>Table1[[#This Row],[Belastbaar loon]]-Table1[[#This Row],[Belasting]]</f>
        <v>49884.906999999999</v>
      </c>
      <c r="G7228" s="2">
        <f>(Table1[[#This Row],[Belastbaar loon]]-Table1[[#This Row],[Netto loon]])/Table1[[#This Row],[Belastbaar loon]]</f>
        <v>0.37722491604349512</v>
      </c>
      <c r="H7228" s="14">
        <f t="shared" ca="1" si="107"/>
        <v>30210.543000000001</v>
      </c>
      <c r="I7228" s="14">
        <f ca="1">IF(ROW()=2, Table1[[#This Row],[Netto loon]], INDIRECT(ADDRESS(ROW()-1,COLUMN(F:F))))</f>
        <v>49880.456999999995</v>
      </c>
      <c r="J7228" s="6">
        <f ca="1">IF(ROW()=2, 0, Table1[[#This Row],[Belastbaar loon]]-INDIRECT(ADDRESS(ROW()-1,COLUMN(A:A))))</f>
        <v>10</v>
      </c>
      <c r="K7228" s="6">
        <f ca="1">Table1[[#This Row],[Netto loon]]-Table1[[#This Row],[Netto vorige schijf]]</f>
        <v>4.4500000000043656</v>
      </c>
      <c r="L7228" s="2">
        <f ca="1">(Table1[[#This Row],[Bruto tov vorige schijf]]-Table1[[#This Row],[Netto tov vorige schijf]])/MAX(Table1[[#This Row],[Bruto tov vorige schijf]],1)</f>
        <v>0.5549999999995634</v>
      </c>
    </row>
    <row r="7229" spans="1:12" x14ac:dyDescent="0.25">
      <c r="A7229" s="14">
        <v>80111</v>
      </c>
      <c r="B7229" s="6">
        <f>LoonHeffing2020(Table1[[#This Row],[Belastbaar loon]])</f>
        <v>31331.222999999998</v>
      </c>
      <c r="C7229" s="6">
        <f>AlgemeneHeffingsKorting2020(Table1[[#This Row],[Belastbaar loon]])</f>
        <v>0</v>
      </c>
      <c r="D7229" s="14">
        <f>ArbeidsKorting2020(Table1[[#This Row],[Belastbaar loon]])</f>
        <v>1109.5800000000002</v>
      </c>
      <c r="E7229" s="14">
        <f>MAX(Table1[[#This Row],[Loonheffing]]-Table1[[#This Row],[Algemene Heffingskorting]]-Table1[[#This Row],[Arbeidskorting]],0)</f>
        <v>30221.642999999996</v>
      </c>
      <c r="F7229" s="6">
        <f>Table1[[#This Row],[Belastbaar loon]]-Table1[[#This Row],[Belasting]]</f>
        <v>49889.357000000004</v>
      </c>
      <c r="G7229" s="2">
        <f>(Table1[[#This Row],[Belastbaar loon]]-Table1[[#This Row],[Netto loon]])/Table1[[#This Row],[Belastbaar loon]]</f>
        <v>0.37724710713884479</v>
      </c>
      <c r="H7229" s="14">
        <f t="shared" ca="1" si="107"/>
        <v>30216.093000000001</v>
      </c>
      <c r="I7229" s="14">
        <f ca="1">IF(ROW()=2, Table1[[#This Row],[Netto loon]], INDIRECT(ADDRESS(ROW()-1,COLUMN(F:F))))</f>
        <v>49884.906999999999</v>
      </c>
      <c r="J7229" s="6">
        <f ca="1">IF(ROW()=2, 0, Table1[[#This Row],[Belastbaar loon]]-INDIRECT(ADDRESS(ROW()-1,COLUMN(A:A))))</f>
        <v>10</v>
      </c>
      <c r="K7229" s="6">
        <f ca="1">Table1[[#This Row],[Netto loon]]-Table1[[#This Row],[Netto vorige schijf]]</f>
        <v>4.4500000000043656</v>
      </c>
      <c r="L7229" s="2">
        <f ca="1">(Table1[[#This Row],[Bruto tov vorige schijf]]-Table1[[#This Row],[Netto tov vorige schijf]])/MAX(Table1[[#This Row],[Bruto tov vorige schijf]],1)</f>
        <v>0.5549999999995634</v>
      </c>
    </row>
    <row r="7230" spans="1:12" x14ac:dyDescent="0.25">
      <c r="A7230" s="14">
        <v>80121</v>
      </c>
      <c r="B7230" s="6">
        <f>LoonHeffing2020(Table1[[#This Row],[Belastbaar loon]])</f>
        <v>31336.172999999999</v>
      </c>
      <c r="C7230" s="6">
        <f>AlgemeneHeffingsKorting2020(Table1[[#This Row],[Belastbaar loon]])</f>
        <v>0</v>
      </c>
      <c r="D7230" s="14">
        <f>ArbeidsKorting2020(Table1[[#This Row],[Belastbaar loon]])</f>
        <v>1108.98</v>
      </c>
      <c r="E7230" s="14">
        <f>MAX(Table1[[#This Row],[Loonheffing]]-Table1[[#This Row],[Algemene Heffingskorting]]-Table1[[#This Row],[Arbeidskorting]],0)</f>
        <v>30227.192999999999</v>
      </c>
      <c r="F7230" s="6">
        <f>Table1[[#This Row],[Belastbaar loon]]-Table1[[#This Row],[Belasting]]</f>
        <v>49893.807000000001</v>
      </c>
      <c r="G7230" s="2">
        <f>(Table1[[#This Row],[Belastbaar loon]]-Table1[[#This Row],[Netto loon]])/Table1[[#This Row],[Belastbaar loon]]</f>
        <v>0.37726929269479909</v>
      </c>
      <c r="H7230" s="14">
        <f t="shared" ca="1" si="107"/>
        <v>30221.642999999996</v>
      </c>
      <c r="I7230" s="14">
        <f ca="1">IF(ROW()=2, Table1[[#This Row],[Netto loon]], INDIRECT(ADDRESS(ROW()-1,COLUMN(F:F))))</f>
        <v>49889.357000000004</v>
      </c>
      <c r="J7230" s="6">
        <f ca="1">IF(ROW()=2, 0, Table1[[#This Row],[Belastbaar loon]]-INDIRECT(ADDRESS(ROW()-1,COLUMN(A:A))))</f>
        <v>10</v>
      </c>
      <c r="K7230" s="6">
        <f ca="1">Table1[[#This Row],[Netto loon]]-Table1[[#This Row],[Netto vorige schijf]]</f>
        <v>4.4499999999970896</v>
      </c>
      <c r="L7230" s="2">
        <f ca="1">(Table1[[#This Row],[Bruto tov vorige schijf]]-Table1[[#This Row],[Netto tov vorige schijf]])/MAX(Table1[[#This Row],[Bruto tov vorige schijf]],1)</f>
        <v>0.55500000000029104</v>
      </c>
    </row>
    <row r="7231" spans="1:12" x14ac:dyDescent="0.25">
      <c r="A7231" s="14">
        <v>80131</v>
      </c>
      <c r="B7231" s="6">
        <f>LoonHeffing2020(Table1[[#This Row],[Belastbaar loon]])</f>
        <v>31341.123</v>
      </c>
      <c r="C7231" s="6">
        <f>AlgemeneHeffingsKorting2020(Table1[[#This Row],[Belastbaar loon]])</f>
        <v>0</v>
      </c>
      <c r="D7231" s="14">
        <f>ArbeidsKorting2020(Table1[[#This Row],[Belastbaar loon]])</f>
        <v>1108.3800000000001</v>
      </c>
      <c r="E7231" s="14">
        <f>MAX(Table1[[#This Row],[Loonheffing]]-Table1[[#This Row],[Algemene Heffingskorting]]-Table1[[#This Row],[Arbeidskorting]],0)</f>
        <v>30232.742999999999</v>
      </c>
      <c r="F7231" s="6">
        <f>Table1[[#This Row],[Belastbaar loon]]-Table1[[#This Row],[Belasting]]</f>
        <v>49898.256999999998</v>
      </c>
      <c r="G7231" s="2">
        <f>(Table1[[#This Row],[Belastbaar loon]]-Table1[[#This Row],[Netto loon]])/Table1[[#This Row],[Belastbaar loon]]</f>
        <v>0.37729147271343177</v>
      </c>
      <c r="H7231" s="14">
        <f t="shared" ca="1" si="107"/>
        <v>30227.192999999999</v>
      </c>
      <c r="I7231" s="14">
        <f ca="1">IF(ROW()=2, Table1[[#This Row],[Netto loon]], INDIRECT(ADDRESS(ROW()-1,COLUMN(F:F))))</f>
        <v>49893.807000000001</v>
      </c>
      <c r="J7231" s="6">
        <f ca="1">IF(ROW()=2, 0, Table1[[#This Row],[Belastbaar loon]]-INDIRECT(ADDRESS(ROW()-1,COLUMN(A:A))))</f>
        <v>10</v>
      </c>
      <c r="K7231" s="6">
        <f ca="1">Table1[[#This Row],[Netto loon]]-Table1[[#This Row],[Netto vorige schijf]]</f>
        <v>4.4499999999970896</v>
      </c>
      <c r="L7231" s="2">
        <f ca="1">(Table1[[#This Row],[Bruto tov vorige schijf]]-Table1[[#This Row],[Netto tov vorige schijf]])/MAX(Table1[[#This Row],[Bruto tov vorige schijf]],1)</f>
        <v>0.55500000000029104</v>
      </c>
    </row>
    <row r="7232" spans="1:12" x14ac:dyDescent="0.25">
      <c r="A7232" s="14">
        <v>80141</v>
      </c>
      <c r="B7232" s="6">
        <f>LoonHeffing2020(Table1[[#This Row],[Belastbaar loon]])</f>
        <v>31346.073</v>
      </c>
      <c r="C7232" s="6">
        <f>AlgemeneHeffingsKorting2020(Table1[[#This Row],[Belastbaar loon]])</f>
        <v>0</v>
      </c>
      <c r="D7232" s="14">
        <f>ArbeidsKorting2020(Table1[[#This Row],[Belastbaar loon]])</f>
        <v>1107.7800000000002</v>
      </c>
      <c r="E7232" s="14">
        <f>MAX(Table1[[#This Row],[Loonheffing]]-Table1[[#This Row],[Algemene Heffingskorting]]-Table1[[#This Row],[Arbeidskorting]],0)</f>
        <v>30238.293000000001</v>
      </c>
      <c r="F7232" s="6">
        <f>Table1[[#This Row],[Belastbaar loon]]-Table1[[#This Row],[Belasting]]</f>
        <v>49902.706999999995</v>
      </c>
      <c r="G7232" s="2">
        <f>(Table1[[#This Row],[Belastbaar loon]]-Table1[[#This Row],[Netto loon]])/Table1[[#This Row],[Belastbaar loon]]</f>
        <v>0.37731364719681565</v>
      </c>
      <c r="H7232" s="14">
        <f t="shared" ca="1" si="107"/>
        <v>30232.742999999999</v>
      </c>
      <c r="I7232" s="14">
        <f ca="1">IF(ROW()=2, Table1[[#This Row],[Netto loon]], INDIRECT(ADDRESS(ROW()-1,COLUMN(F:F))))</f>
        <v>49898.256999999998</v>
      </c>
      <c r="J7232" s="6">
        <f ca="1">IF(ROW()=2, 0, Table1[[#This Row],[Belastbaar loon]]-INDIRECT(ADDRESS(ROW()-1,COLUMN(A:A))))</f>
        <v>10</v>
      </c>
      <c r="K7232" s="6">
        <f ca="1">Table1[[#This Row],[Netto loon]]-Table1[[#This Row],[Netto vorige schijf]]</f>
        <v>4.4499999999970896</v>
      </c>
      <c r="L7232" s="2">
        <f ca="1">(Table1[[#This Row],[Bruto tov vorige schijf]]-Table1[[#This Row],[Netto tov vorige schijf]])/MAX(Table1[[#This Row],[Bruto tov vorige schijf]],1)</f>
        <v>0.55500000000029104</v>
      </c>
    </row>
    <row r="7233" spans="1:12" x14ac:dyDescent="0.25">
      <c r="A7233" s="14">
        <v>80151</v>
      </c>
      <c r="B7233" s="6">
        <f>LoonHeffing2020(Table1[[#This Row],[Belastbaar loon]])</f>
        <v>31351.023000000001</v>
      </c>
      <c r="C7233" s="6">
        <f>AlgemeneHeffingsKorting2020(Table1[[#This Row],[Belastbaar loon]])</f>
        <v>0</v>
      </c>
      <c r="D7233" s="14">
        <f>ArbeidsKorting2020(Table1[[#This Row],[Belastbaar loon]])</f>
        <v>1107.18</v>
      </c>
      <c r="E7233" s="14">
        <f>MAX(Table1[[#This Row],[Loonheffing]]-Table1[[#This Row],[Algemene Heffingskorting]]-Table1[[#This Row],[Arbeidskorting]],0)</f>
        <v>30243.843000000001</v>
      </c>
      <c r="F7233" s="6">
        <f>Table1[[#This Row],[Belastbaar loon]]-Table1[[#This Row],[Belasting]]</f>
        <v>49907.156999999999</v>
      </c>
      <c r="G7233" s="2">
        <f>(Table1[[#This Row],[Belastbaar loon]]-Table1[[#This Row],[Netto loon]])/Table1[[#This Row],[Belastbaar loon]]</f>
        <v>0.3773358161470225</v>
      </c>
      <c r="H7233" s="14">
        <f t="shared" ca="1" si="107"/>
        <v>30238.293000000001</v>
      </c>
      <c r="I7233" s="14">
        <f ca="1">IF(ROW()=2, Table1[[#This Row],[Netto loon]], INDIRECT(ADDRESS(ROW()-1,COLUMN(F:F))))</f>
        <v>49902.706999999995</v>
      </c>
      <c r="J7233" s="6">
        <f ca="1">IF(ROW()=2, 0, Table1[[#This Row],[Belastbaar loon]]-INDIRECT(ADDRESS(ROW()-1,COLUMN(A:A))))</f>
        <v>10</v>
      </c>
      <c r="K7233" s="6">
        <f ca="1">Table1[[#This Row],[Netto loon]]-Table1[[#This Row],[Netto vorige schijf]]</f>
        <v>4.4500000000043656</v>
      </c>
      <c r="L7233" s="2">
        <f ca="1">(Table1[[#This Row],[Bruto tov vorige schijf]]-Table1[[#This Row],[Netto tov vorige schijf]])/MAX(Table1[[#This Row],[Bruto tov vorige schijf]],1)</f>
        <v>0.5549999999995634</v>
      </c>
    </row>
    <row r="7234" spans="1:12" x14ac:dyDescent="0.25">
      <c r="A7234" s="14">
        <v>80161</v>
      </c>
      <c r="B7234" s="6">
        <f>LoonHeffing2020(Table1[[#This Row],[Belastbaar loon]])</f>
        <v>31355.972999999998</v>
      </c>
      <c r="C7234" s="6">
        <f>AlgemeneHeffingsKorting2020(Table1[[#This Row],[Belastbaar loon]])</f>
        <v>0</v>
      </c>
      <c r="D7234" s="14">
        <f>ArbeidsKorting2020(Table1[[#This Row],[Belastbaar loon]])</f>
        <v>1106.5800000000002</v>
      </c>
      <c r="E7234" s="14">
        <f>MAX(Table1[[#This Row],[Loonheffing]]-Table1[[#This Row],[Algemene Heffingskorting]]-Table1[[#This Row],[Arbeidskorting]],0)</f>
        <v>30249.392999999996</v>
      </c>
      <c r="F7234" s="6">
        <f>Table1[[#This Row],[Belastbaar loon]]-Table1[[#This Row],[Belasting]]</f>
        <v>49911.607000000004</v>
      </c>
      <c r="G7234" s="2">
        <f>(Table1[[#This Row],[Belastbaar loon]]-Table1[[#This Row],[Netto loon]])/Table1[[#This Row],[Belastbaar loon]]</f>
        <v>0.37735797956612316</v>
      </c>
      <c r="H7234" s="14">
        <f t="shared" ca="1" si="107"/>
        <v>30243.843000000001</v>
      </c>
      <c r="I7234" s="14">
        <f ca="1">IF(ROW()=2, Table1[[#This Row],[Netto loon]], INDIRECT(ADDRESS(ROW()-1,COLUMN(F:F))))</f>
        <v>49907.156999999999</v>
      </c>
      <c r="J7234" s="6">
        <f ca="1">IF(ROW()=2, 0, Table1[[#This Row],[Belastbaar loon]]-INDIRECT(ADDRESS(ROW()-1,COLUMN(A:A))))</f>
        <v>10</v>
      </c>
      <c r="K7234" s="6">
        <f ca="1">Table1[[#This Row],[Netto loon]]-Table1[[#This Row],[Netto vorige schijf]]</f>
        <v>4.4500000000043656</v>
      </c>
      <c r="L7234" s="2">
        <f ca="1">(Table1[[#This Row],[Bruto tov vorige schijf]]-Table1[[#This Row],[Netto tov vorige schijf]])/MAX(Table1[[#This Row],[Bruto tov vorige schijf]],1)</f>
        <v>0.5549999999995634</v>
      </c>
    </row>
    <row r="7235" spans="1:12" x14ac:dyDescent="0.25">
      <c r="A7235" s="14">
        <v>80171</v>
      </c>
      <c r="B7235" s="6">
        <f>LoonHeffing2020(Table1[[#This Row],[Belastbaar loon]])</f>
        <v>31360.922999999999</v>
      </c>
      <c r="C7235" s="6">
        <f>AlgemeneHeffingsKorting2020(Table1[[#This Row],[Belastbaar loon]])</f>
        <v>0</v>
      </c>
      <c r="D7235" s="14">
        <f>ArbeidsKorting2020(Table1[[#This Row],[Belastbaar loon]])</f>
        <v>1105.98</v>
      </c>
      <c r="E7235" s="14">
        <f>MAX(Table1[[#This Row],[Loonheffing]]-Table1[[#This Row],[Algemene Heffingskorting]]-Table1[[#This Row],[Arbeidskorting]],0)</f>
        <v>30254.942999999999</v>
      </c>
      <c r="F7235" s="6">
        <f>Table1[[#This Row],[Belastbaar loon]]-Table1[[#This Row],[Belasting]]</f>
        <v>49916.057000000001</v>
      </c>
      <c r="G7235" s="2">
        <f>(Table1[[#This Row],[Belastbaar loon]]-Table1[[#This Row],[Netto loon]])/Table1[[#This Row],[Belastbaar loon]]</f>
        <v>0.37738013745618737</v>
      </c>
      <c r="H7235" s="14">
        <f t="shared" ca="1" si="107"/>
        <v>30249.392999999996</v>
      </c>
      <c r="I7235" s="14">
        <f ca="1">IF(ROW()=2, Table1[[#This Row],[Netto loon]], INDIRECT(ADDRESS(ROW()-1,COLUMN(F:F))))</f>
        <v>49911.607000000004</v>
      </c>
      <c r="J7235" s="6">
        <f ca="1">IF(ROW()=2, 0, Table1[[#This Row],[Belastbaar loon]]-INDIRECT(ADDRESS(ROW()-1,COLUMN(A:A))))</f>
        <v>10</v>
      </c>
      <c r="K7235" s="6">
        <f ca="1">Table1[[#This Row],[Netto loon]]-Table1[[#This Row],[Netto vorige schijf]]</f>
        <v>4.4499999999970896</v>
      </c>
      <c r="L7235" s="2">
        <f ca="1">(Table1[[#This Row],[Bruto tov vorige schijf]]-Table1[[#This Row],[Netto tov vorige schijf]])/MAX(Table1[[#This Row],[Bruto tov vorige schijf]],1)</f>
        <v>0.55500000000029104</v>
      </c>
    </row>
    <row r="7236" spans="1:12" x14ac:dyDescent="0.25">
      <c r="A7236" s="14">
        <v>80181</v>
      </c>
      <c r="B7236" s="6">
        <f>LoonHeffing2020(Table1[[#This Row],[Belastbaar loon]])</f>
        <v>31365.873</v>
      </c>
      <c r="C7236" s="6">
        <f>AlgemeneHeffingsKorting2020(Table1[[#This Row],[Belastbaar loon]])</f>
        <v>0</v>
      </c>
      <c r="D7236" s="14">
        <f>ArbeidsKorting2020(Table1[[#This Row],[Belastbaar loon]])</f>
        <v>1105.3800000000001</v>
      </c>
      <c r="E7236" s="14">
        <f>MAX(Table1[[#This Row],[Loonheffing]]-Table1[[#This Row],[Algemene Heffingskorting]]-Table1[[#This Row],[Arbeidskorting]],0)</f>
        <v>30260.492999999999</v>
      </c>
      <c r="F7236" s="6">
        <f>Table1[[#This Row],[Belastbaar loon]]-Table1[[#This Row],[Belasting]]</f>
        <v>49920.506999999998</v>
      </c>
      <c r="G7236" s="2">
        <f>(Table1[[#This Row],[Belastbaar loon]]-Table1[[#This Row],[Netto loon]])/Table1[[#This Row],[Belastbaar loon]]</f>
        <v>0.37740228981928392</v>
      </c>
      <c r="H7236" s="14">
        <f t="shared" ca="1" si="107"/>
        <v>30254.942999999999</v>
      </c>
      <c r="I7236" s="14">
        <f ca="1">IF(ROW()=2, Table1[[#This Row],[Netto loon]], INDIRECT(ADDRESS(ROW()-1,COLUMN(F:F))))</f>
        <v>49916.057000000001</v>
      </c>
      <c r="J7236" s="6">
        <f ca="1">IF(ROW()=2, 0, Table1[[#This Row],[Belastbaar loon]]-INDIRECT(ADDRESS(ROW()-1,COLUMN(A:A))))</f>
        <v>10</v>
      </c>
      <c r="K7236" s="6">
        <f ca="1">Table1[[#This Row],[Netto loon]]-Table1[[#This Row],[Netto vorige schijf]]</f>
        <v>4.4499999999970896</v>
      </c>
      <c r="L7236" s="2">
        <f ca="1">(Table1[[#This Row],[Bruto tov vorige schijf]]-Table1[[#This Row],[Netto tov vorige schijf]])/MAX(Table1[[#This Row],[Bruto tov vorige schijf]],1)</f>
        <v>0.55500000000029104</v>
      </c>
    </row>
    <row r="7237" spans="1:12" x14ac:dyDescent="0.25">
      <c r="A7237" s="14">
        <v>80191</v>
      </c>
      <c r="B7237" s="6">
        <f>LoonHeffing2020(Table1[[#This Row],[Belastbaar loon]])</f>
        <v>31370.823</v>
      </c>
      <c r="C7237" s="6">
        <f>AlgemeneHeffingsKorting2020(Table1[[#This Row],[Belastbaar loon]])</f>
        <v>0</v>
      </c>
      <c r="D7237" s="14">
        <f>ArbeidsKorting2020(Table1[[#This Row],[Belastbaar loon]])</f>
        <v>1104.7800000000002</v>
      </c>
      <c r="E7237" s="14">
        <f>MAX(Table1[[#This Row],[Loonheffing]]-Table1[[#This Row],[Algemene Heffingskorting]]-Table1[[#This Row],[Arbeidskorting]],0)</f>
        <v>30266.043000000001</v>
      </c>
      <c r="F7237" s="6">
        <f>Table1[[#This Row],[Belastbaar loon]]-Table1[[#This Row],[Belasting]]</f>
        <v>49924.956999999995</v>
      </c>
      <c r="G7237" s="2">
        <f>(Table1[[#This Row],[Belastbaar loon]]-Table1[[#This Row],[Netto loon]])/Table1[[#This Row],[Belastbaar loon]]</f>
        <v>0.37742443665748032</v>
      </c>
      <c r="H7237" s="14">
        <f t="shared" ca="1" si="107"/>
        <v>30260.492999999999</v>
      </c>
      <c r="I7237" s="14">
        <f ca="1">IF(ROW()=2, Table1[[#This Row],[Netto loon]], INDIRECT(ADDRESS(ROW()-1,COLUMN(F:F))))</f>
        <v>49920.506999999998</v>
      </c>
      <c r="J7237" s="6">
        <f ca="1">IF(ROW()=2, 0, Table1[[#This Row],[Belastbaar loon]]-INDIRECT(ADDRESS(ROW()-1,COLUMN(A:A))))</f>
        <v>10</v>
      </c>
      <c r="K7237" s="6">
        <f ca="1">Table1[[#This Row],[Netto loon]]-Table1[[#This Row],[Netto vorige schijf]]</f>
        <v>4.4499999999970896</v>
      </c>
      <c r="L7237" s="2">
        <f ca="1">(Table1[[#This Row],[Bruto tov vorige schijf]]-Table1[[#This Row],[Netto tov vorige schijf]])/MAX(Table1[[#This Row],[Bruto tov vorige schijf]],1)</f>
        <v>0.55500000000029104</v>
      </c>
    </row>
    <row r="7238" spans="1:12" x14ac:dyDescent="0.25">
      <c r="A7238" s="14">
        <v>80201</v>
      </c>
      <c r="B7238" s="6">
        <f>LoonHeffing2020(Table1[[#This Row],[Belastbaar loon]])</f>
        <v>31375.773000000001</v>
      </c>
      <c r="C7238" s="6">
        <f>AlgemeneHeffingsKorting2020(Table1[[#This Row],[Belastbaar loon]])</f>
        <v>0</v>
      </c>
      <c r="D7238" s="14">
        <f>ArbeidsKorting2020(Table1[[#This Row],[Belastbaar loon]])</f>
        <v>1104.18</v>
      </c>
      <c r="E7238" s="14">
        <f>MAX(Table1[[#This Row],[Loonheffing]]-Table1[[#This Row],[Algemene Heffingskorting]]-Table1[[#This Row],[Arbeidskorting]],0)</f>
        <v>30271.593000000001</v>
      </c>
      <c r="F7238" s="6">
        <f>Table1[[#This Row],[Belastbaar loon]]-Table1[[#This Row],[Belasting]]</f>
        <v>49929.406999999999</v>
      </c>
      <c r="G7238" s="2">
        <f>(Table1[[#This Row],[Belastbaar loon]]-Table1[[#This Row],[Netto loon]])/Table1[[#This Row],[Belastbaar loon]]</f>
        <v>0.37744657797284326</v>
      </c>
      <c r="H7238" s="14">
        <f t="shared" ca="1" si="107"/>
        <v>30266.043000000001</v>
      </c>
      <c r="I7238" s="14">
        <f ca="1">IF(ROW()=2, Table1[[#This Row],[Netto loon]], INDIRECT(ADDRESS(ROW()-1,COLUMN(F:F))))</f>
        <v>49924.956999999995</v>
      </c>
      <c r="J7238" s="6">
        <f ca="1">IF(ROW()=2, 0, Table1[[#This Row],[Belastbaar loon]]-INDIRECT(ADDRESS(ROW()-1,COLUMN(A:A))))</f>
        <v>10</v>
      </c>
      <c r="K7238" s="6">
        <f ca="1">Table1[[#This Row],[Netto loon]]-Table1[[#This Row],[Netto vorige schijf]]</f>
        <v>4.4500000000043656</v>
      </c>
      <c r="L7238" s="2">
        <f ca="1">(Table1[[#This Row],[Bruto tov vorige schijf]]-Table1[[#This Row],[Netto tov vorige schijf]])/MAX(Table1[[#This Row],[Bruto tov vorige schijf]],1)</f>
        <v>0.5549999999995634</v>
      </c>
    </row>
    <row r="7239" spans="1:12" x14ac:dyDescent="0.25">
      <c r="A7239" s="14">
        <v>80211</v>
      </c>
      <c r="B7239" s="6">
        <f>LoonHeffing2020(Table1[[#This Row],[Belastbaar loon]])</f>
        <v>31380.722999999998</v>
      </c>
      <c r="C7239" s="6">
        <f>AlgemeneHeffingsKorting2020(Table1[[#This Row],[Belastbaar loon]])</f>
        <v>0</v>
      </c>
      <c r="D7239" s="14">
        <f>ArbeidsKorting2020(Table1[[#This Row],[Belastbaar loon]])</f>
        <v>1103.5800000000002</v>
      </c>
      <c r="E7239" s="14">
        <f>MAX(Table1[[#This Row],[Loonheffing]]-Table1[[#This Row],[Algemene Heffingskorting]]-Table1[[#This Row],[Arbeidskorting]],0)</f>
        <v>30277.142999999996</v>
      </c>
      <c r="F7239" s="6">
        <f>Table1[[#This Row],[Belastbaar loon]]-Table1[[#This Row],[Belasting]]</f>
        <v>49933.857000000004</v>
      </c>
      <c r="G7239" s="2">
        <f>(Table1[[#This Row],[Belastbaar loon]]-Table1[[#This Row],[Netto loon]])/Table1[[#This Row],[Belastbaar loon]]</f>
        <v>0.37746871376743835</v>
      </c>
      <c r="H7239" s="14">
        <f t="shared" ca="1" si="107"/>
        <v>30271.593000000001</v>
      </c>
      <c r="I7239" s="14">
        <f ca="1">IF(ROW()=2, Table1[[#This Row],[Netto loon]], INDIRECT(ADDRESS(ROW()-1,COLUMN(F:F))))</f>
        <v>49929.406999999999</v>
      </c>
      <c r="J7239" s="6">
        <f ca="1">IF(ROW()=2, 0, Table1[[#This Row],[Belastbaar loon]]-INDIRECT(ADDRESS(ROW()-1,COLUMN(A:A))))</f>
        <v>10</v>
      </c>
      <c r="K7239" s="6">
        <f ca="1">Table1[[#This Row],[Netto loon]]-Table1[[#This Row],[Netto vorige schijf]]</f>
        <v>4.4500000000043656</v>
      </c>
      <c r="L7239" s="2">
        <f ca="1">(Table1[[#This Row],[Bruto tov vorige schijf]]-Table1[[#This Row],[Netto tov vorige schijf]])/MAX(Table1[[#This Row],[Bruto tov vorige schijf]],1)</f>
        <v>0.5549999999995634</v>
      </c>
    </row>
    <row r="7240" spans="1:12" x14ac:dyDescent="0.25">
      <c r="A7240" s="14">
        <v>80221</v>
      </c>
      <c r="B7240" s="6">
        <f>LoonHeffing2020(Table1[[#This Row],[Belastbaar loon]])</f>
        <v>31385.672999999999</v>
      </c>
      <c r="C7240" s="6">
        <f>AlgemeneHeffingsKorting2020(Table1[[#This Row],[Belastbaar loon]])</f>
        <v>0</v>
      </c>
      <c r="D7240" s="14">
        <f>ArbeidsKorting2020(Table1[[#This Row],[Belastbaar loon]])</f>
        <v>1102.98</v>
      </c>
      <c r="E7240" s="14">
        <f>MAX(Table1[[#This Row],[Loonheffing]]-Table1[[#This Row],[Algemene Heffingskorting]]-Table1[[#This Row],[Arbeidskorting]],0)</f>
        <v>30282.692999999999</v>
      </c>
      <c r="F7240" s="6">
        <f>Table1[[#This Row],[Belastbaar loon]]-Table1[[#This Row],[Belasting]]</f>
        <v>49938.307000000001</v>
      </c>
      <c r="G7240" s="2">
        <f>(Table1[[#This Row],[Belastbaar loon]]-Table1[[#This Row],[Netto loon]])/Table1[[#This Row],[Belastbaar loon]]</f>
        <v>0.37749084404333028</v>
      </c>
      <c r="H7240" s="14">
        <f t="shared" ca="1" si="107"/>
        <v>30277.142999999996</v>
      </c>
      <c r="I7240" s="14">
        <f ca="1">IF(ROW()=2, Table1[[#This Row],[Netto loon]], INDIRECT(ADDRESS(ROW()-1,COLUMN(F:F))))</f>
        <v>49933.857000000004</v>
      </c>
      <c r="J7240" s="6">
        <f ca="1">IF(ROW()=2, 0, Table1[[#This Row],[Belastbaar loon]]-INDIRECT(ADDRESS(ROW()-1,COLUMN(A:A))))</f>
        <v>10</v>
      </c>
      <c r="K7240" s="6">
        <f ca="1">Table1[[#This Row],[Netto loon]]-Table1[[#This Row],[Netto vorige schijf]]</f>
        <v>4.4499999999970896</v>
      </c>
      <c r="L7240" s="2">
        <f ca="1">(Table1[[#This Row],[Bruto tov vorige schijf]]-Table1[[#This Row],[Netto tov vorige schijf]])/MAX(Table1[[#This Row],[Bruto tov vorige schijf]],1)</f>
        <v>0.55500000000029104</v>
      </c>
    </row>
    <row r="7241" spans="1:12" x14ac:dyDescent="0.25">
      <c r="A7241" s="14">
        <v>80231</v>
      </c>
      <c r="B7241" s="6">
        <f>LoonHeffing2020(Table1[[#This Row],[Belastbaar loon]])</f>
        <v>31390.623</v>
      </c>
      <c r="C7241" s="6">
        <f>AlgemeneHeffingsKorting2020(Table1[[#This Row],[Belastbaar loon]])</f>
        <v>0</v>
      </c>
      <c r="D7241" s="14">
        <f>ArbeidsKorting2020(Table1[[#This Row],[Belastbaar loon]])</f>
        <v>1102.3800000000001</v>
      </c>
      <c r="E7241" s="14">
        <f>MAX(Table1[[#This Row],[Loonheffing]]-Table1[[#This Row],[Algemene Heffingskorting]]-Table1[[#This Row],[Arbeidskorting]],0)</f>
        <v>30288.242999999999</v>
      </c>
      <c r="F7241" s="6">
        <f>Table1[[#This Row],[Belastbaar loon]]-Table1[[#This Row],[Belasting]]</f>
        <v>49942.756999999998</v>
      </c>
      <c r="G7241" s="2">
        <f>(Table1[[#This Row],[Belastbaar loon]]-Table1[[#This Row],[Netto loon]])/Table1[[#This Row],[Belastbaar loon]]</f>
        <v>0.37751296880258256</v>
      </c>
      <c r="H7241" s="14">
        <f t="shared" ca="1" si="107"/>
        <v>30282.692999999999</v>
      </c>
      <c r="I7241" s="14">
        <f ca="1">IF(ROW()=2, Table1[[#This Row],[Netto loon]], INDIRECT(ADDRESS(ROW()-1,COLUMN(F:F))))</f>
        <v>49938.307000000001</v>
      </c>
      <c r="J7241" s="6">
        <f ca="1">IF(ROW()=2, 0, Table1[[#This Row],[Belastbaar loon]]-INDIRECT(ADDRESS(ROW()-1,COLUMN(A:A))))</f>
        <v>10</v>
      </c>
      <c r="K7241" s="6">
        <f ca="1">Table1[[#This Row],[Netto loon]]-Table1[[#This Row],[Netto vorige schijf]]</f>
        <v>4.4499999999970896</v>
      </c>
      <c r="L7241" s="2">
        <f ca="1">(Table1[[#This Row],[Bruto tov vorige schijf]]-Table1[[#This Row],[Netto tov vorige schijf]])/MAX(Table1[[#This Row],[Bruto tov vorige schijf]],1)</f>
        <v>0.55500000000029104</v>
      </c>
    </row>
    <row r="7242" spans="1:12" x14ac:dyDescent="0.25">
      <c r="A7242" s="14">
        <v>80241</v>
      </c>
      <c r="B7242" s="6">
        <f>LoonHeffing2020(Table1[[#This Row],[Belastbaar loon]])</f>
        <v>31395.573</v>
      </c>
      <c r="C7242" s="6">
        <f>AlgemeneHeffingsKorting2020(Table1[[#This Row],[Belastbaar loon]])</f>
        <v>0</v>
      </c>
      <c r="D7242" s="14">
        <f>ArbeidsKorting2020(Table1[[#This Row],[Belastbaar loon]])</f>
        <v>1101.7800000000002</v>
      </c>
      <c r="E7242" s="14">
        <f>MAX(Table1[[#This Row],[Loonheffing]]-Table1[[#This Row],[Algemene Heffingskorting]]-Table1[[#This Row],[Arbeidskorting]],0)</f>
        <v>30293.793000000001</v>
      </c>
      <c r="F7242" s="6">
        <f>Table1[[#This Row],[Belastbaar loon]]-Table1[[#This Row],[Belasting]]</f>
        <v>49947.206999999995</v>
      </c>
      <c r="G7242" s="2">
        <f>(Table1[[#This Row],[Belastbaar loon]]-Table1[[#This Row],[Netto loon]])/Table1[[#This Row],[Belastbaar loon]]</f>
        <v>0.37753508804725772</v>
      </c>
      <c r="H7242" s="14">
        <f t="shared" ca="1" si="107"/>
        <v>30288.242999999999</v>
      </c>
      <c r="I7242" s="14">
        <f ca="1">IF(ROW()=2, Table1[[#This Row],[Netto loon]], INDIRECT(ADDRESS(ROW()-1,COLUMN(F:F))))</f>
        <v>49942.756999999998</v>
      </c>
      <c r="J7242" s="6">
        <f ca="1">IF(ROW()=2, 0, Table1[[#This Row],[Belastbaar loon]]-INDIRECT(ADDRESS(ROW()-1,COLUMN(A:A))))</f>
        <v>10</v>
      </c>
      <c r="K7242" s="6">
        <f ca="1">Table1[[#This Row],[Netto loon]]-Table1[[#This Row],[Netto vorige schijf]]</f>
        <v>4.4499999999970896</v>
      </c>
      <c r="L7242" s="2">
        <f ca="1">(Table1[[#This Row],[Bruto tov vorige schijf]]-Table1[[#This Row],[Netto tov vorige schijf]])/MAX(Table1[[#This Row],[Bruto tov vorige schijf]],1)</f>
        <v>0.55500000000029104</v>
      </c>
    </row>
    <row r="7243" spans="1:12" x14ac:dyDescent="0.25">
      <c r="A7243" s="14">
        <v>80251</v>
      </c>
      <c r="B7243" s="6">
        <f>LoonHeffing2020(Table1[[#This Row],[Belastbaar loon]])</f>
        <v>31400.523000000001</v>
      </c>
      <c r="C7243" s="6">
        <f>AlgemeneHeffingsKorting2020(Table1[[#This Row],[Belastbaar loon]])</f>
        <v>0</v>
      </c>
      <c r="D7243" s="14">
        <f>ArbeidsKorting2020(Table1[[#This Row],[Belastbaar loon]])</f>
        <v>1101.18</v>
      </c>
      <c r="E7243" s="14">
        <f>MAX(Table1[[#This Row],[Loonheffing]]-Table1[[#This Row],[Algemene Heffingskorting]]-Table1[[#This Row],[Arbeidskorting]],0)</f>
        <v>30299.343000000001</v>
      </c>
      <c r="F7243" s="6">
        <f>Table1[[#This Row],[Belastbaar loon]]-Table1[[#This Row],[Belasting]]</f>
        <v>49951.656999999999</v>
      </c>
      <c r="G7243" s="2">
        <f>(Table1[[#This Row],[Belastbaar loon]]-Table1[[#This Row],[Netto loon]])/Table1[[#This Row],[Belastbaar loon]]</f>
        <v>0.3775572017794171</v>
      </c>
      <c r="H7243" s="14">
        <f t="shared" ca="1" si="107"/>
        <v>30293.793000000001</v>
      </c>
      <c r="I7243" s="14">
        <f ca="1">IF(ROW()=2, Table1[[#This Row],[Netto loon]], INDIRECT(ADDRESS(ROW()-1,COLUMN(F:F))))</f>
        <v>49947.206999999995</v>
      </c>
      <c r="J7243" s="6">
        <f ca="1">IF(ROW()=2, 0, Table1[[#This Row],[Belastbaar loon]]-INDIRECT(ADDRESS(ROW()-1,COLUMN(A:A))))</f>
        <v>10</v>
      </c>
      <c r="K7243" s="6">
        <f ca="1">Table1[[#This Row],[Netto loon]]-Table1[[#This Row],[Netto vorige schijf]]</f>
        <v>4.4500000000043656</v>
      </c>
      <c r="L7243" s="2">
        <f ca="1">(Table1[[#This Row],[Bruto tov vorige schijf]]-Table1[[#This Row],[Netto tov vorige schijf]])/MAX(Table1[[#This Row],[Bruto tov vorige schijf]],1)</f>
        <v>0.5549999999995634</v>
      </c>
    </row>
    <row r="7244" spans="1:12" x14ac:dyDescent="0.25">
      <c r="A7244" s="14">
        <v>80261</v>
      </c>
      <c r="B7244" s="6">
        <f>LoonHeffing2020(Table1[[#This Row],[Belastbaar loon]])</f>
        <v>31405.472999999998</v>
      </c>
      <c r="C7244" s="6">
        <f>AlgemeneHeffingsKorting2020(Table1[[#This Row],[Belastbaar loon]])</f>
        <v>0</v>
      </c>
      <c r="D7244" s="14">
        <f>ArbeidsKorting2020(Table1[[#This Row],[Belastbaar loon]])</f>
        <v>1100.5800000000002</v>
      </c>
      <c r="E7244" s="14">
        <f>MAX(Table1[[#This Row],[Loonheffing]]-Table1[[#This Row],[Algemene Heffingskorting]]-Table1[[#This Row],[Arbeidskorting]],0)</f>
        <v>30304.892999999996</v>
      </c>
      <c r="F7244" s="6">
        <f>Table1[[#This Row],[Belastbaar loon]]-Table1[[#This Row],[Belasting]]</f>
        <v>49956.107000000004</v>
      </c>
      <c r="G7244" s="2">
        <f>(Table1[[#This Row],[Belastbaar loon]]-Table1[[#This Row],[Netto loon]])/Table1[[#This Row],[Belastbaar loon]]</f>
        <v>0.37757931000112127</v>
      </c>
      <c r="H7244" s="14">
        <f t="shared" ca="1" si="107"/>
        <v>30299.343000000001</v>
      </c>
      <c r="I7244" s="14">
        <f ca="1">IF(ROW()=2, Table1[[#This Row],[Netto loon]], INDIRECT(ADDRESS(ROW()-1,COLUMN(F:F))))</f>
        <v>49951.656999999999</v>
      </c>
      <c r="J7244" s="6">
        <f ca="1">IF(ROW()=2, 0, Table1[[#This Row],[Belastbaar loon]]-INDIRECT(ADDRESS(ROW()-1,COLUMN(A:A))))</f>
        <v>10</v>
      </c>
      <c r="K7244" s="6">
        <f ca="1">Table1[[#This Row],[Netto loon]]-Table1[[#This Row],[Netto vorige schijf]]</f>
        <v>4.4500000000043656</v>
      </c>
      <c r="L7244" s="2">
        <f ca="1">(Table1[[#This Row],[Bruto tov vorige schijf]]-Table1[[#This Row],[Netto tov vorige schijf]])/MAX(Table1[[#This Row],[Bruto tov vorige schijf]],1)</f>
        <v>0.5549999999995634</v>
      </c>
    </row>
    <row r="7245" spans="1:12" x14ac:dyDescent="0.25">
      <c r="A7245" s="14">
        <v>80271</v>
      </c>
      <c r="B7245" s="6">
        <f>LoonHeffing2020(Table1[[#This Row],[Belastbaar loon]])</f>
        <v>31410.422999999999</v>
      </c>
      <c r="C7245" s="6">
        <f>AlgemeneHeffingsKorting2020(Table1[[#This Row],[Belastbaar loon]])</f>
        <v>0</v>
      </c>
      <c r="D7245" s="14">
        <f>ArbeidsKorting2020(Table1[[#This Row],[Belastbaar loon]])</f>
        <v>1099.98</v>
      </c>
      <c r="E7245" s="14">
        <f>MAX(Table1[[#This Row],[Loonheffing]]-Table1[[#This Row],[Algemene Heffingskorting]]-Table1[[#This Row],[Arbeidskorting]],0)</f>
        <v>30310.442999999999</v>
      </c>
      <c r="F7245" s="6">
        <f>Table1[[#This Row],[Belastbaar loon]]-Table1[[#This Row],[Belasting]]</f>
        <v>49960.557000000001</v>
      </c>
      <c r="G7245" s="2">
        <f>(Table1[[#This Row],[Belastbaar loon]]-Table1[[#This Row],[Netto loon]])/Table1[[#This Row],[Belastbaar loon]]</f>
        <v>0.37760141271442987</v>
      </c>
      <c r="H7245" s="14">
        <f t="shared" ca="1" si="107"/>
        <v>30304.892999999996</v>
      </c>
      <c r="I7245" s="14">
        <f ca="1">IF(ROW()=2, Table1[[#This Row],[Netto loon]], INDIRECT(ADDRESS(ROW()-1,COLUMN(F:F))))</f>
        <v>49956.107000000004</v>
      </c>
      <c r="J7245" s="6">
        <f ca="1">IF(ROW()=2, 0, Table1[[#This Row],[Belastbaar loon]]-INDIRECT(ADDRESS(ROW()-1,COLUMN(A:A))))</f>
        <v>10</v>
      </c>
      <c r="K7245" s="6">
        <f ca="1">Table1[[#This Row],[Netto loon]]-Table1[[#This Row],[Netto vorige schijf]]</f>
        <v>4.4499999999970896</v>
      </c>
      <c r="L7245" s="2">
        <f ca="1">(Table1[[#This Row],[Bruto tov vorige schijf]]-Table1[[#This Row],[Netto tov vorige schijf]])/MAX(Table1[[#This Row],[Bruto tov vorige schijf]],1)</f>
        <v>0.55500000000029104</v>
      </c>
    </row>
    <row r="7246" spans="1:12" x14ac:dyDescent="0.25">
      <c r="A7246" s="14">
        <v>80281</v>
      </c>
      <c r="B7246" s="6">
        <f>LoonHeffing2020(Table1[[#This Row],[Belastbaar loon]])</f>
        <v>31415.373</v>
      </c>
      <c r="C7246" s="6">
        <f>AlgemeneHeffingsKorting2020(Table1[[#This Row],[Belastbaar loon]])</f>
        <v>0</v>
      </c>
      <c r="D7246" s="14">
        <f>ArbeidsKorting2020(Table1[[#This Row],[Belastbaar loon]])</f>
        <v>1099.3800000000001</v>
      </c>
      <c r="E7246" s="14">
        <f>MAX(Table1[[#This Row],[Loonheffing]]-Table1[[#This Row],[Algemene Heffingskorting]]-Table1[[#This Row],[Arbeidskorting]],0)</f>
        <v>30315.992999999999</v>
      </c>
      <c r="F7246" s="6">
        <f>Table1[[#This Row],[Belastbaar loon]]-Table1[[#This Row],[Belasting]]</f>
        <v>49965.006999999998</v>
      </c>
      <c r="G7246" s="2">
        <f>(Table1[[#This Row],[Belastbaar loon]]-Table1[[#This Row],[Netto loon]])/Table1[[#This Row],[Belastbaar loon]]</f>
        <v>0.37762350992140109</v>
      </c>
      <c r="H7246" s="14">
        <f t="shared" ca="1" si="107"/>
        <v>30310.442999999999</v>
      </c>
      <c r="I7246" s="14">
        <f ca="1">IF(ROW()=2, Table1[[#This Row],[Netto loon]], INDIRECT(ADDRESS(ROW()-1,COLUMN(F:F))))</f>
        <v>49960.557000000001</v>
      </c>
      <c r="J7246" s="6">
        <f ca="1">IF(ROW()=2, 0, Table1[[#This Row],[Belastbaar loon]]-INDIRECT(ADDRESS(ROW()-1,COLUMN(A:A))))</f>
        <v>10</v>
      </c>
      <c r="K7246" s="6">
        <f ca="1">Table1[[#This Row],[Netto loon]]-Table1[[#This Row],[Netto vorige schijf]]</f>
        <v>4.4499999999970896</v>
      </c>
      <c r="L7246" s="2">
        <f ca="1">(Table1[[#This Row],[Bruto tov vorige schijf]]-Table1[[#This Row],[Netto tov vorige schijf]])/MAX(Table1[[#This Row],[Bruto tov vorige schijf]],1)</f>
        <v>0.55500000000029104</v>
      </c>
    </row>
    <row r="7247" spans="1:12" x14ac:dyDescent="0.25">
      <c r="A7247" s="14">
        <v>80291</v>
      </c>
      <c r="B7247" s="6">
        <f>LoonHeffing2020(Table1[[#This Row],[Belastbaar loon]])</f>
        <v>31420.323</v>
      </c>
      <c r="C7247" s="6">
        <f>AlgemeneHeffingsKorting2020(Table1[[#This Row],[Belastbaar loon]])</f>
        <v>0</v>
      </c>
      <c r="D7247" s="14">
        <f>ArbeidsKorting2020(Table1[[#This Row],[Belastbaar loon]])</f>
        <v>1098.7800000000002</v>
      </c>
      <c r="E7247" s="14">
        <f>MAX(Table1[[#This Row],[Loonheffing]]-Table1[[#This Row],[Algemene Heffingskorting]]-Table1[[#This Row],[Arbeidskorting]],0)</f>
        <v>30321.543000000001</v>
      </c>
      <c r="F7247" s="6">
        <f>Table1[[#This Row],[Belastbaar loon]]-Table1[[#This Row],[Belasting]]</f>
        <v>49969.456999999995</v>
      </c>
      <c r="G7247" s="2">
        <f>(Table1[[#This Row],[Belastbaar loon]]-Table1[[#This Row],[Netto loon]])/Table1[[#This Row],[Belastbaar loon]]</f>
        <v>0.37764560162409244</v>
      </c>
      <c r="H7247" s="14">
        <f t="shared" ca="1" si="107"/>
        <v>30315.992999999999</v>
      </c>
      <c r="I7247" s="14">
        <f ca="1">IF(ROW()=2, Table1[[#This Row],[Netto loon]], INDIRECT(ADDRESS(ROW()-1,COLUMN(F:F))))</f>
        <v>49965.006999999998</v>
      </c>
      <c r="J7247" s="6">
        <f ca="1">IF(ROW()=2, 0, Table1[[#This Row],[Belastbaar loon]]-INDIRECT(ADDRESS(ROW()-1,COLUMN(A:A))))</f>
        <v>10</v>
      </c>
      <c r="K7247" s="6">
        <f ca="1">Table1[[#This Row],[Netto loon]]-Table1[[#This Row],[Netto vorige schijf]]</f>
        <v>4.4499999999970896</v>
      </c>
      <c r="L7247" s="2">
        <f ca="1">(Table1[[#This Row],[Bruto tov vorige schijf]]-Table1[[#This Row],[Netto tov vorige schijf]])/MAX(Table1[[#This Row],[Bruto tov vorige schijf]],1)</f>
        <v>0.55500000000029104</v>
      </c>
    </row>
    <row r="7248" spans="1:12" x14ac:dyDescent="0.25">
      <c r="A7248" s="14">
        <v>80301</v>
      </c>
      <c r="B7248" s="6">
        <f>LoonHeffing2020(Table1[[#This Row],[Belastbaar loon]])</f>
        <v>31425.273000000001</v>
      </c>
      <c r="C7248" s="6">
        <f>AlgemeneHeffingsKorting2020(Table1[[#This Row],[Belastbaar loon]])</f>
        <v>0</v>
      </c>
      <c r="D7248" s="14">
        <f>ArbeidsKorting2020(Table1[[#This Row],[Belastbaar loon]])</f>
        <v>1098.18</v>
      </c>
      <c r="E7248" s="14">
        <f>MAX(Table1[[#This Row],[Loonheffing]]-Table1[[#This Row],[Algemene Heffingskorting]]-Table1[[#This Row],[Arbeidskorting]],0)</f>
        <v>30327.093000000001</v>
      </c>
      <c r="F7248" s="6">
        <f>Table1[[#This Row],[Belastbaar loon]]-Table1[[#This Row],[Belasting]]</f>
        <v>49973.906999999999</v>
      </c>
      <c r="G7248" s="2">
        <f>(Table1[[#This Row],[Belastbaar loon]]-Table1[[#This Row],[Netto loon]])/Table1[[#This Row],[Belastbaar loon]]</f>
        <v>0.37766768782456012</v>
      </c>
      <c r="H7248" s="14">
        <f t="shared" ca="1" si="107"/>
        <v>30321.543000000001</v>
      </c>
      <c r="I7248" s="14">
        <f ca="1">IF(ROW()=2, Table1[[#This Row],[Netto loon]], INDIRECT(ADDRESS(ROW()-1,COLUMN(F:F))))</f>
        <v>49969.456999999995</v>
      </c>
      <c r="J7248" s="6">
        <f ca="1">IF(ROW()=2, 0, Table1[[#This Row],[Belastbaar loon]]-INDIRECT(ADDRESS(ROW()-1,COLUMN(A:A))))</f>
        <v>10</v>
      </c>
      <c r="K7248" s="6">
        <f ca="1">Table1[[#This Row],[Netto loon]]-Table1[[#This Row],[Netto vorige schijf]]</f>
        <v>4.4500000000043656</v>
      </c>
      <c r="L7248" s="2">
        <f ca="1">(Table1[[#This Row],[Bruto tov vorige schijf]]-Table1[[#This Row],[Netto tov vorige schijf]])/MAX(Table1[[#This Row],[Bruto tov vorige schijf]],1)</f>
        <v>0.5549999999995634</v>
      </c>
    </row>
    <row r="7249" spans="1:12" x14ac:dyDescent="0.25">
      <c r="A7249" s="14">
        <v>80311</v>
      </c>
      <c r="B7249" s="6">
        <f>LoonHeffing2020(Table1[[#This Row],[Belastbaar loon]])</f>
        <v>31430.222999999998</v>
      </c>
      <c r="C7249" s="6">
        <f>AlgemeneHeffingsKorting2020(Table1[[#This Row],[Belastbaar loon]])</f>
        <v>0</v>
      </c>
      <c r="D7249" s="14">
        <f>ArbeidsKorting2020(Table1[[#This Row],[Belastbaar loon]])</f>
        <v>1097.5800000000002</v>
      </c>
      <c r="E7249" s="14">
        <f>MAX(Table1[[#This Row],[Loonheffing]]-Table1[[#This Row],[Algemene Heffingskorting]]-Table1[[#This Row],[Arbeidskorting]],0)</f>
        <v>30332.642999999996</v>
      </c>
      <c r="F7249" s="6">
        <f>Table1[[#This Row],[Belastbaar loon]]-Table1[[#This Row],[Belasting]]</f>
        <v>49978.357000000004</v>
      </c>
      <c r="G7249" s="2">
        <f>(Table1[[#This Row],[Belastbaar loon]]-Table1[[#This Row],[Netto loon]])/Table1[[#This Row],[Belastbaar loon]]</f>
        <v>0.37768976852485958</v>
      </c>
      <c r="H7249" s="14">
        <f t="shared" ca="1" si="107"/>
        <v>30327.093000000001</v>
      </c>
      <c r="I7249" s="14">
        <f ca="1">IF(ROW()=2, Table1[[#This Row],[Netto loon]], INDIRECT(ADDRESS(ROW()-1,COLUMN(F:F))))</f>
        <v>49973.906999999999</v>
      </c>
      <c r="J7249" s="6">
        <f ca="1">IF(ROW()=2, 0, Table1[[#This Row],[Belastbaar loon]]-INDIRECT(ADDRESS(ROW()-1,COLUMN(A:A))))</f>
        <v>10</v>
      </c>
      <c r="K7249" s="6">
        <f ca="1">Table1[[#This Row],[Netto loon]]-Table1[[#This Row],[Netto vorige schijf]]</f>
        <v>4.4500000000043656</v>
      </c>
      <c r="L7249" s="2">
        <f ca="1">(Table1[[#This Row],[Bruto tov vorige schijf]]-Table1[[#This Row],[Netto tov vorige schijf]])/MAX(Table1[[#This Row],[Bruto tov vorige schijf]],1)</f>
        <v>0.5549999999995634</v>
      </c>
    </row>
    <row r="7250" spans="1:12" x14ac:dyDescent="0.25">
      <c r="A7250" s="14">
        <v>80321</v>
      </c>
      <c r="B7250" s="6">
        <f>LoonHeffing2020(Table1[[#This Row],[Belastbaar loon]])</f>
        <v>31435.172999999999</v>
      </c>
      <c r="C7250" s="6">
        <f>AlgemeneHeffingsKorting2020(Table1[[#This Row],[Belastbaar loon]])</f>
        <v>0</v>
      </c>
      <c r="D7250" s="14">
        <f>ArbeidsKorting2020(Table1[[#This Row],[Belastbaar loon]])</f>
        <v>1096.98</v>
      </c>
      <c r="E7250" s="14">
        <f>MAX(Table1[[#This Row],[Loonheffing]]-Table1[[#This Row],[Algemene Heffingskorting]]-Table1[[#This Row],[Arbeidskorting]],0)</f>
        <v>30338.192999999999</v>
      </c>
      <c r="F7250" s="6">
        <f>Table1[[#This Row],[Belastbaar loon]]-Table1[[#This Row],[Belasting]]</f>
        <v>49982.807000000001</v>
      </c>
      <c r="G7250" s="2">
        <f>(Table1[[#This Row],[Belastbaar loon]]-Table1[[#This Row],[Netto loon]])/Table1[[#This Row],[Belastbaar loon]]</f>
        <v>0.37771184372704525</v>
      </c>
      <c r="H7250" s="14">
        <f t="shared" ca="1" si="107"/>
        <v>30332.642999999996</v>
      </c>
      <c r="I7250" s="14">
        <f ca="1">IF(ROW()=2, Table1[[#This Row],[Netto loon]], INDIRECT(ADDRESS(ROW()-1,COLUMN(F:F))))</f>
        <v>49978.357000000004</v>
      </c>
      <c r="J7250" s="6">
        <f ca="1">IF(ROW()=2, 0, Table1[[#This Row],[Belastbaar loon]]-INDIRECT(ADDRESS(ROW()-1,COLUMN(A:A))))</f>
        <v>10</v>
      </c>
      <c r="K7250" s="6">
        <f ca="1">Table1[[#This Row],[Netto loon]]-Table1[[#This Row],[Netto vorige schijf]]</f>
        <v>4.4499999999970896</v>
      </c>
      <c r="L7250" s="2">
        <f ca="1">(Table1[[#This Row],[Bruto tov vorige schijf]]-Table1[[#This Row],[Netto tov vorige schijf]])/MAX(Table1[[#This Row],[Bruto tov vorige schijf]],1)</f>
        <v>0.55500000000029104</v>
      </c>
    </row>
    <row r="7251" spans="1:12" x14ac:dyDescent="0.25">
      <c r="A7251" s="14">
        <v>80331</v>
      </c>
      <c r="B7251" s="6">
        <f>LoonHeffing2020(Table1[[#This Row],[Belastbaar loon]])</f>
        <v>31440.123</v>
      </c>
      <c r="C7251" s="6">
        <f>AlgemeneHeffingsKorting2020(Table1[[#This Row],[Belastbaar loon]])</f>
        <v>0</v>
      </c>
      <c r="D7251" s="14">
        <f>ArbeidsKorting2020(Table1[[#This Row],[Belastbaar loon]])</f>
        <v>1096.3800000000001</v>
      </c>
      <c r="E7251" s="14">
        <f>MAX(Table1[[#This Row],[Loonheffing]]-Table1[[#This Row],[Algemene Heffingskorting]]-Table1[[#This Row],[Arbeidskorting]],0)</f>
        <v>30343.742999999999</v>
      </c>
      <c r="F7251" s="6">
        <f>Table1[[#This Row],[Belastbaar loon]]-Table1[[#This Row],[Belasting]]</f>
        <v>49987.256999999998</v>
      </c>
      <c r="G7251" s="2">
        <f>(Table1[[#This Row],[Belastbaar loon]]-Table1[[#This Row],[Netto loon]])/Table1[[#This Row],[Belastbaar loon]]</f>
        <v>0.37773391343317031</v>
      </c>
      <c r="H7251" s="14">
        <f t="shared" ca="1" si="107"/>
        <v>30338.192999999999</v>
      </c>
      <c r="I7251" s="14">
        <f ca="1">IF(ROW()=2, Table1[[#This Row],[Netto loon]], INDIRECT(ADDRESS(ROW()-1,COLUMN(F:F))))</f>
        <v>49982.807000000001</v>
      </c>
      <c r="J7251" s="6">
        <f ca="1">IF(ROW()=2, 0, Table1[[#This Row],[Belastbaar loon]]-INDIRECT(ADDRESS(ROW()-1,COLUMN(A:A))))</f>
        <v>10</v>
      </c>
      <c r="K7251" s="6">
        <f ca="1">Table1[[#This Row],[Netto loon]]-Table1[[#This Row],[Netto vorige schijf]]</f>
        <v>4.4499999999970896</v>
      </c>
      <c r="L7251" s="2">
        <f ca="1">(Table1[[#This Row],[Bruto tov vorige schijf]]-Table1[[#This Row],[Netto tov vorige schijf]])/MAX(Table1[[#This Row],[Bruto tov vorige schijf]],1)</f>
        <v>0.55500000000029104</v>
      </c>
    </row>
    <row r="7252" spans="1:12" x14ac:dyDescent="0.25">
      <c r="A7252" s="14">
        <v>80341</v>
      </c>
      <c r="B7252" s="6">
        <f>LoonHeffing2020(Table1[[#This Row],[Belastbaar loon]])</f>
        <v>31445.073</v>
      </c>
      <c r="C7252" s="6">
        <f>AlgemeneHeffingsKorting2020(Table1[[#This Row],[Belastbaar loon]])</f>
        <v>0</v>
      </c>
      <c r="D7252" s="14">
        <f>ArbeidsKorting2020(Table1[[#This Row],[Belastbaar loon]])</f>
        <v>1095.7800000000002</v>
      </c>
      <c r="E7252" s="14">
        <f>MAX(Table1[[#This Row],[Loonheffing]]-Table1[[#This Row],[Algemene Heffingskorting]]-Table1[[#This Row],[Arbeidskorting]],0)</f>
        <v>30349.293000000001</v>
      </c>
      <c r="F7252" s="6">
        <f>Table1[[#This Row],[Belastbaar loon]]-Table1[[#This Row],[Belasting]]</f>
        <v>49991.706999999995</v>
      </c>
      <c r="G7252" s="2">
        <f>(Table1[[#This Row],[Belastbaar loon]]-Table1[[#This Row],[Netto loon]])/Table1[[#This Row],[Belastbaar loon]]</f>
        <v>0.37775597764528701</v>
      </c>
      <c r="H7252" s="14">
        <f t="shared" ca="1" si="107"/>
        <v>30343.742999999999</v>
      </c>
      <c r="I7252" s="14">
        <f ca="1">IF(ROW()=2, Table1[[#This Row],[Netto loon]], INDIRECT(ADDRESS(ROW()-1,COLUMN(F:F))))</f>
        <v>49987.256999999998</v>
      </c>
      <c r="J7252" s="6">
        <f ca="1">IF(ROW()=2, 0, Table1[[#This Row],[Belastbaar loon]]-INDIRECT(ADDRESS(ROW()-1,COLUMN(A:A))))</f>
        <v>10</v>
      </c>
      <c r="K7252" s="6">
        <f ca="1">Table1[[#This Row],[Netto loon]]-Table1[[#This Row],[Netto vorige schijf]]</f>
        <v>4.4499999999970896</v>
      </c>
      <c r="L7252" s="2">
        <f ca="1">(Table1[[#This Row],[Bruto tov vorige schijf]]-Table1[[#This Row],[Netto tov vorige schijf]])/MAX(Table1[[#This Row],[Bruto tov vorige schijf]],1)</f>
        <v>0.55500000000029104</v>
      </c>
    </row>
    <row r="7253" spans="1:12" x14ac:dyDescent="0.25">
      <c r="A7253" s="14">
        <v>80351</v>
      </c>
      <c r="B7253" s="6">
        <f>LoonHeffing2020(Table1[[#This Row],[Belastbaar loon]])</f>
        <v>31450.023000000001</v>
      </c>
      <c r="C7253" s="6">
        <f>AlgemeneHeffingsKorting2020(Table1[[#This Row],[Belastbaar loon]])</f>
        <v>0</v>
      </c>
      <c r="D7253" s="14">
        <f>ArbeidsKorting2020(Table1[[#This Row],[Belastbaar loon]])</f>
        <v>1095.18</v>
      </c>
      <c r="E7253" s="14">
        <f>MAX(Table1[[#This Row],[Loonheffing]]-Table1[[#This Row],[Algemene Heffingskorting]]-Table1[[#This Row],[Arbeidskorting]],0)</f>
        <v>30354.843000000001</v>
      </c>
      <c r="F7253" s="6">
        <f>Table1[[#This Row],[Belastbaar loon]]-Table1[[#This Row],[Belasting]]</f>
        <v>49996.156999999999</v>
      </c>
      <c r="G7253" s="2">
        <f>(Table1[[#This Row],[Belastbaar loon]]-Table1[[#This Row],[Netto loon]])/Table1[[#This Row],[Belastbaar loon]]</f>
        <v>0.3777780363654466</v>
      </c>
      <c r="H7253" s="14">
        <f t="shared" ca="1" si="107"/>
        <v>30349.293000000001</v>
      </c>
      <c r="I7253" s="14">
        <f ca="1">IF(ROW()=2, Table1[[#This Row],[Netto loon]], INDIRECT(ADDRESS(ROW()-1,COLUMN(F:F))))</f>
        <v>49991.706999999995</v>
      </c>
      <c r="J7253" s="6">
        <f ca="1">IF(ROW()=2, 0, Table1[[#This Row],[Belastbaar loon]]-INDIRECT(ADDRESS(ROW()-1,COLUMN(A:A))))</f>
        <v>10</v>
      </c>
      <c r="K7253" s="6">
        <f ca="1">Table1[[#This Row],[Netto loon]]-Table1[[#This Row],[Netto vorige schijf]]</f>
        <v>4.4500000000043656</v>
      </c>
      <c r="L7253" s="2">
        <f ca="1">(Table1[[#This Row],[Bruto tov vorige schijf]]-Table1[[#This Row],[Netto tov vorige schijf]])/MAX(Table1[[#This Row],[Bruto tov vorige schijf]],1)</f>
        <v>0.5549999999995634</v>
      </c>
    </row>
    <row r="7254" spans="1:12" x14ac:dyDescent="0.25">
      <c r="A7254" s="14">
        <v>80361</v>
      </c>
      <c r="B7254" s="6">
        <f>LoonHeffing2020(Table1[[#This Row],[Belastbaar loon]])</f>
        <v>31454.972999999998</v>
      </c>
      <c r="C7254" s="6">
        <f>AlgemeneHeffingsKorting2020(Table1[[#This Row],[Belastbaar loon]])</f>
        <v>0</v>
      </c>
      <c r="D7254" s="14">
        <f>ArbeidsKorting2020(Table1[[#This Row],[Belastbaar loon]])</f>
        <v>1094.5800000000002</v>
      </c>
      <c r="E7254" s="14">
        <f>MAX(Table1[[#This Row],[Loonheffing]]-Table1[[#This Row],[Algemene Heffingskorting]]-Table1[[#This Row],[Arbeidskorting]],0)</f>
        <v>30360.392999999996</v>
      </c>
      <c r="F7254" s="6">
        <f>Table1[[#This Row],[Belastbaar loon]]-Table1[[#This Row],[Belasting]]</f>
        <v>50000.607000000004</v>
      </c>
      <c r="G7254" s="2">
        <f>(Table1[[#This Row],[Belastbaar loon]]-Table1[[#This Row],[Netto loon]])/Table1[[#This Row],[Belastbaar loon]]</f>
        <v>0.37780008959569938</v>
      </c>
      <c r="H7254" s="14">
        <f t="shared" ca="1" si="107"/>
        <v>30354.843000000001</v>
      </c>
      <c r="I7254" s="14">
        <f ca="1">IF(ROW()=2, Table1[[#This Row],[Netto loon]], INDIRECT(ADDRESS(ROW()-1,COLUMN(F:F))))</f>
        <v>49996.156999999999</v>
      </c>
      <c r="J7254" s="6">
        <f ca="1">IF(ROW()=2, 0, Table1[[#This Row],[Belastbaar loon]]-INDIRECT(ADDRESS(ROW()-1,COLUMN(A:A))))</f>
        <v>10</v>
      </c>
      <c r="K7254" s="6">
        <f ca="1">Table1[[#This Row],[Netto loon]]-Table1[[#This Row],[Netto vorige schijf]]</f>
        <v>4.4500000000043656</v>
      </c>
      <c r="L7254" s="2">
        <f ca="1">(Table1[[#This Row],[Bruto tov vorige schijf]]-Table1[[#This Row],[Netto tov vorige schijf]])/MAX(Table1[[#This Row],[Bruto tov vorige schijf]],1)</f>
        <v>0.5549999999995634</v>
      </c>
    </row>
    <row r="7255" spans="1:12" x14ac:dyDescent="0.25">
      <c r="A7255" s="14">
        <v>80371</v>
      </c>
      <c r="B7255" s="6">
        <f>LoonHeffing2020(Table1[[#This Row],[Belastbaar loon]])</f>
        <v>31459.922999999999</v>
      </c>
      <c r="C7255" s="6">
        <f>AlgemeneHeffingsKorting2020(Table1[[#This Row],[Belastbaar loon]])</f>
        <v>0</v>
      </c>
      <c r="D7255" s="14">
        <f>ArbeidsKorting2020(Table1[[#This Row],[Belastbaar loon]])</f>
        <v>1093.98</v>
      </c>
      <c r="E7255" s="14">
        <f>MAX(Table1[[#This Row],[Loonheffing]]-Table1[[#This Row],[Algemene Heffingskorting]]-Table1[[#This Row],[Arbeidskorting]],0)</f>
        <v>30365.942999999999</v>
      </c>
      <c r="F7255" s="6">
        <f>Table1[[#This Row],[Belastbaar loon]]-Table1[[#This Row],[Belasting]]</f>
        <v>50005.057000000001</v>
      </c>
      <c r="G7255" s="2">
        <f>(Table1[[#This Row],[Belastbaar loon]]-Table1[[#This Row],[Netto loon]])/Table1[[#This Row],[Belastbaar loon]]</f>
        <v>0.37782213733809455</v>
      </c>
      <c r="H7255" s="14">
        <f t="shared" ca="1" si="107"/>
        <v>30360.392999999996</v>
      </c>
      <c r="I7255" s="14">
        <f ca="1">IF(ROW()=2, Table1[[#This Row],[Netto loon]], INDIRECT(ADDRESS(ROW()-1,COLUMN(F:F))))</f>
        <v>50000.607000000004</v>
      </c>
      <c r="J7255" s="6">
        <f ca="1">IF(ROW()=2, 0, Table1[[#This Row],[Belastbaar loon]]-INDIRECT(ADDRESS(ROW()-1,COLUMN(A:A))))</f>
        <v>10</v>
      </c>
      <c r="K7255" s="6">
        <f ca="1">Table1[[#This Row],[Netto loon]]-Table1[[#This Row],[Netto vorige schijf]]</f>
        <v>4.4499999999970896</v>
      </c>
      <c r="L7255" s="2">
        <f ca="1">(Table1[[#This Row],[Bruto tov vorige schijf]]-Table1[[#This Row],[Netto tov vorige schijf]])/MAX(Table1[[#This Row],[Bruto tov vorige schijf]],1)</f>
        <v>0.55500000000029104</v>
      </c>
    </row>
    <row r="7256" spans="1:12" x14ac:dyDescent="0.25">
      <c r="A7256" s="14">
        <v>80381</v>
      </c>
      <c r="B7256" s="6">
        <f>LoonHeffing2020(Table1[[#This Row],[Belastbaar loon]])</f>
        <v>31464.873</v>
      </c>
      <c r="C7256" s="6">
        <f>AlgemeneHeffingsKorting2020(Table1[[#This Row],[Belastbaar loon]])</f>
        <v>0</v>
      </c>
      <c r="D7256" s="14">
        <f>ArbeidsKorting2020(Table1[[#This Row],[Belastbaar loon]])</f>
        <v>1093.3800000000001</v>
      </c>
      <c r="E7256" s="14">
        <f>MAX(Table1[[#This Row],[Loonheffing]]-Table1[[#This Row],[Algemene Heffingskorting]]-Table1[[#This Row],[Arbeidskorting]],0)</f>
        <v>30371.492999999999</v>
      </c>
      <c r="F7256" s="6">
        <f>Table1[[#This Row],[Belastbaar loon]]-Table1[[#This Row],[Belasting]]</f>
        <v>50009.506999999998</v>
      </c>
      <c r="G7256" s="2">
        <f>(Table1[[#This Row],[Belastbaar loon]]-Table1[[#This Row],[Netto loon]])/Table1[[#This Row],[Belastbaar loon]]</f>
        <v>0.37784417959468036</v>
      </c>
      <c r="H7256" s="14">
        <f t="shared" ca="1" si="107"/>
        <v>30365.942999999999</v>
      </c>
      <c r="I7256" s="14">
        <f ca="1">IF(ROW()=2, Table1[[#This Row],[Netto loon]], INDIRECT(ADDRESS(ROW()-1,COLUMN(F:F))))</f>
        <v>50005.057000000001</v>
      </c>
      <c r="J7256" s="6">
        <f ca="1">IF(ROW()=2, 0, Table1[[#This Row],[Belastbaar loon]]-INDIRECT(ADDRESS(ROW()-1,COLUMN(A:A))))</f>
        <v>10</v>
      </c>
      <c r="K7256" s="6">
        <f ca="1">Table1[[#This Row],[Netto loon]]-Table1[[#This Row],[Netto vorige schijf]]</f>
        <v>4.4499999999970896</v>
      </c>
      <c r="L7256" s="2">
        <f ca="1">(Table1[[#This Row],[Bruto tov vorige schijf]]-Table1[[#This Row],[Netto tov vorige schijf]])/MAX(Table1[[#This Row],[Bruto tov vorige schijf]],1)</f>
        <v>0.55500000000029104</v>
      </c>
    </row>
    <row r="7257" spans="1:12" x14ac:dyDescent="0.25">
      <c r="A7257" s="14">
        <v>80391</v>
      </c>
      <c r="B7257" s="6">
        <f>LoonHeffing2020(Table1[[#This Row],[Belastbaar loon]])</f>
        <v>31469.823</v>
      </c>
      <c r="C7257" s="6">
        <f>AlgemeneHeffingsKorting2020(Table1[[#This Row],[Belastbaar loon]])</f>
        <v>0</v>
      </c>
      <c r="D7257" s="14">
        <f>ArbeidsKorting2020(Table1[[#This Row],[Belastbaar loon]])</f>
        <v>1092.7800000000002</v>
      </c>
      <c r="E7257" s="14">
        <f>MAX(Table1[[#This Row],[Loonheffing]]-Table1[[#This Row],[Algemene Heffingskorting]]-Table1[[#This Row],[Arbeidskorting]],0)</f>
        <v>30377.043000000001</v>
      </c>
      <c r="F7257" s="6">
        <f>Table1[[#This Row],[Belastbaar loon]]-Table1[[#This Row],[Belasting]]</f>
        <v>50013.956999999995</v>
      </c>
      <c r="G7257" s="2">
        <f>(Table1[[#This Row],[Belastbaar loon]]-Table1[[#This Row],[Netto loon]])/Table1[[#This Row],[Belastbaar loon]]</f>
        <v>0.37786621636750389</v>
      </c>
      <c r="H7257" s="14">
        <f t="shared" ca="1" si="107"/>
        <v>30371.492999999999</v>
      </c>
      <c r="I7257" s="14">
        <f ca="1">IF(ROW()=2, Table1[[#This Row],[Netto loon]], INDIRECT(ADDRESS(ROW()-1,COLUMN(F:F))))</f>
        <v>50009.506999999998</v>
      </c>
      <c r="J7257" s="6">
        <f ca="1">IF(ROW()=2, 0, Table1[[#This Row],[Belastbaar loon]]-INDIRECT(ADDRESS(ROW()-1,COLUMN(A:A))))</f>
        <v>10</v>
      </c>
      <c r="K7257" s="6">
        <f ca="1">Table1[[#This Row],[Netto loon]]-Table1[[#This Row],[Netto vorige schijf]]</f>
        <v>4.4499999999970896</v>
      </c>
      <c r="L7257" s="2">
        <f ca="1">(Table1[[#This Row],[Bruto tov vorige schijf]]-Table1[[#This Row],[Netto tov vorige schijf]])/MAX(Table1[[#This Row],[Bruto tov vorige schijf]],1)</f>
        <v>0.55500000000029104</v>
      </c>
    </row>
    <row r="7258" spans="1:12" x14ac:dyDescent="0.25">
      <c r="A7258" s="14">
        <v>80401</v>
      </c>
      <c r="B7258" s="6">
        <f>LoonHeffing2020(Table1[[#This Row],[Belastbaar loon]])</f>
        <v>31474.773000000001</v>
      </c>
      <c r="C7258" s="6">
        <f>AlgemeneHeffingsKorting2020(Table1[[#This Row],[Belastbaar loon]])</f>
        <v>0</v>
      </c>
      <c r="D7258" s="14">
        <f>ArbeidsKorting2020(Table1[[#This Row],[Belastbaar loon]])</f>
        <v>1092.18</v>
      </c>
      <c r="E7258" s="14">
        <f>MAX(Table1[[#This Row],[Loonheffing]]-Table1[[#This Row],[Algemene Heffingskorting]]-Table1[[#This Row],[Arbeidskorting]],0)</f>
        <v>30382.593000000001</v>
      </c>
      <c r="F7258" s="6">
        <f>Table1[[#This Row],[Belastbaar loon]]-Table1[[#This Row],[Belasting]]</f>
        <v>50018.406999999999</v>
      </c>
      <c r="G7258" s="2">
        <f>(Table1[[#This Row],[Belastbaar loon]]-Table1[[#This Row],[Netto loon]])/Table1[[#This Row],[Belastbaar loon]]</f>
        <v>0.37788824765861123</v>
      </c>
      <c r="H7258" s="14">
        <f t="shared" ref="H7258:H7321" ca="1" si="108">IF(ROW()=2, 0, INDIRECT(ADDRESS(ROW()-1,COLUMN(E:E))))</f>
        <v>30377.043000000001</v>
      </c>
      <c r="I7258" s="14">
        <f ca="1">IF(ROW()=2, Table1[[#This Row],[Netto loon]], INDIRECT(ADDRESS(ROW()-1,COLUMN(F:F))))</f>
        <v>50013.956999999995</v>
      </c>
      <c r="J7258" s="6">
        <f ca="1">IF(ROW()=2, 0, Table1[[#This Row],[Belastbaar loon]]-INDIRECT(ADDRESS(ROW()-1,COLUMN(A:A))))</f>
        <v>10</v>
      </c>
      <c r="K7258" s="6">
        <f ca="1">Table1[[#This Row],[Netto loon]]-Table1[[#This Row],[Netto vorige schijf]]</f>
        <v>4.4500000000043656</v>
      </c>
      <c r="L7258" s="2">
        <f ca="1">(Table1[[#This Row],[Bruto tov vorige schijf]]-Table1[[#This Row],[Netto tov vorige schijf]])/MAX(Table1[[#This Row],[Bruto tov vorige schijf]],1)</f>
        <v>0.5549999999995634</v>
      </c>
    </row>
    <row r="7259" spans="1:12" x14ac:dyDescent="0.25">
      <c r="A7259" s="14">
        <v>80411</v>
      </c>
      <c r="B7259" s="6">
        <f>LoonHeffing2020(Table1[[#This Row],[Belastbaar loon]])</f>
        <v>31479.722999999998</v>
      </c>
      <c r="C7259" s="6">
        <f>AlgemeneHeffingsKorting2020(Table1[[#This Row],[Belastbaar loon]])</f>
        <v>0</v>
      </c>
      <c r="D7259" s="14">
        <f>ArbeidsKorting2020(Table1[[#This Row],[Belastbaar loon]])</f>
        <v>1091.5800000000002</v>
      </c>
      <c r="E7259" s="14">
        <f>MAX(Table1[[#This Row],[Loonheffing]]-Table1[[#This Row],[Algemene Heffingskorting]]-Table1[[#This Row],[Arbeidskorting]],0)</f>
        <v>30388.142999999996</v>
      </c>
      <c r="F7259" s="6">
        <f>Table1[[#This Row],[Belastbaar loon]]-Table1[[#This Row],[Belasting]]</f>
        <v>50022.857000000004</v>
      </c>
      <c r="G7259" s="2">
        <f>(Table1[[#This Row],[Belastbaar loon]]-Table1[[#This Row],[Netto loon]])/Table1[[#This Row],[Belastbaar loon]]</f>
        <v>0.37791027347004758</v>
      </c>
      <c r="H7259" s="14">
        <f t="shared" ca="1" si="108"/>
        <v>30382.593000000001</v>
      </c>
      <c r="I7259" s="14">
        <f ca="1">IF(ROW()=2, Table1[[#This Row],[Netto loon]], INDIRECT(ADDRESS(ROW()-1,COLUMN(F:F))))</f>
        <v>50018.406999999999</v>
      </c>
      <c r="J7259" s="6">
        <f ca="1">IF(ROW()=2, 0, Table1[[#This Row],[Belastbaar loon]]-INDIRECT(ADDRESS(ROW()-1,COLUMN(A:A))))</f>
        <v>10</v>
      </c>
      <c r="K7259" s="6">
        <f ca="1">Table1[[#This Row],[Netto loon]]-Table1[[#This Row],[Netto vorige schijf]]</f>
        <v>4.4500000000043656</v>
      </c>
      <c r="L7259" s="2">
        <f ca="1">(Table1[[#This Row],[Bruto tov vorige schijf]]-Table1[[#This Row],[Netto tov vorige schijf]])/MAX(Table1[[#This Row],[Bruto tov vorige schijf]],1)</f>
        <v>0.5549999999995634</v>
      </c>
    </row>
    <row r="7260" spans="1:12" x14ac:dyDescent="0.25">
      <c r="A7260" s="14">
        <v>80421</v>
      </c>
      <c r="B7260" s="6">
        <f>LoonHeffing2020(Table1[[#This Row],[Belastbaar loon]])</f>
        <v>31484.672999999999</v>
      </c>
      <c r="C7260" s="6">
        <f>AlgemeneHeffingsKorting2020(Table1[[#This Row],[Belastbaar loon]])</f>
        <v>0</v>
      </c>
      <c r="D7260" s="14">
        <f>ArbeidsKorting2020(Table1[[#This Row],[Belastbaar loon]])</f>
        <v>1090.98</v>
      </c>
      <c r="E7260" s="14">
        <f>MAX(Table1[[#This Row],[Loonheffing]]-Table1[[#This Row],[Algemene Heffingskorting]]-Table1[[#This Row],[Arbeidskorting]],0)</f>
        <v>30393.692999999999</v>
      </c>
      <c r="F7260" s="6">
        <f>Table1[[#This Row],[Belastbaar loon]]-Table1[[#This Row],[Belasting]]</f>
        <v>50027.307000000001</v>
      </c>
      <c r="G7260" s="2">
        <f>(Table1[[#This Row],[Belastbaar loon]]-Table1[[#This Row],[Netto loon]])/Table1[[#This Row],[Belastbaar loon]]</f>
        <v>0.37793229380385718</v>
      </c>
      <c r="H7260" s="14">
        <f t="shared" ca="1" si="108"/>
        <v>30388.142999999996</v>
      </c>
      <c r="I7260" s="14">
        <f ca="1">IF(ROW()=2, Table1[[#This Row],[Netto loon]], INDIRECT(ADDRESS(ROW()-1,COLUMN(F:F))))</f>
        <v>50022.857000000004</v>
      </c>
      <c r="J7260" s="6">
        <f ca="1">IF(ROW()=2, 0, Table1[[#This Row],[Belastbaar loon]]-INDIRECT(ADDRESS(ROW()-1,COLUMN(A:A))))</f>
        <v>10</v>
      </c>
      <c r="K7260" s="6">
        <f ca="1">Table1[[#This Row],[Netto loon]]-Table1[[#This Row],[Netto vorige schijf]]</f>
        <v>4.4499999999970896</v>
      </c>
      <c r="L7260" s="2">
        <f ca="1">(Table1[[#This Row],[Bruto tov vorige schijf]]-Table1[[#This Row],[Netto tov vorige schijf]])/MAX(Table1[[#This Row],[Bruto tov vorige schijf]],1)</f>
        <v>0.55500000000029104</v>
      </c>
    </row>
    <row r="7261" spans="1:12" x14ac:dyDescent="0.25">
      <c r="A7261" s="14">
        <v>80431</v>
      </c>
      <c r="B7261" s="6">
        <f>LoonHeffing2020(Table1[[#This Row],[Belastbaar loon]])</f>
        <v>31489.623</v>
      </c>
      <c r="C7261" s="6">
        <f>AlgemeneHeffingsKorting2020(Table1[[#This Row],[Belastbaar loon]])</f>
        <v>0</v>
      </c>
      <c r="D7261" s="14">
        <f>ArbeidsKorting2020(Table1[[#This Row],[Belastbaar loon]])</f>
        <v>1090.3800000000001</v>
      </c>
      <c r="E7261" s="14">
        <f>MAX(Table1[[#This Row],[Loonheffing]]-Table1[[#This Row],[Algemene Heffingskorting]]-Table1[[#This Row],[Arbeidskorting]],0)</f>
        <v>30399.242999999999</v>
      </c>
      <c r="F7261" s="6">
        <f>Table1[[#This Row],[Belastbaar loon]]-Table1[[#This Row],[Belasting]]</f>
        <v>50031.756999999998</v>
      </c>
      <c r="G7261" s="2">
        <f>(Table1[[#This Row],[Belastbaar loon]]-Table1[[#This Row],[Netto loon]])/Table1[[#This Row],[Belastbaar loon]]</f>
        <v>0.37795430866208307</v>
      </c>
      <c r="H7261" s="14">
        <f t="shared" ca="1" si="108"/>
        <v>30393.692999999999</v>
      </c>
      <c r="I7261" s="14">
        <f ca="1">IF(ROW()=2, Table1[[#This Row],[Netto loon]], INDIRECT(ADDRESS(ROW()-1,COLUMN(F:F))))</f>
        <v>50027.307000000001</v>
      </c>
      <c r="J7261" s="6">
        <f ca="1">IF(ROW()=2, 0, Table1[[#This Row],[Belastbaar loon]]-INDIRECT(ADDRESS(ROW()-1,COLUMN(A:A))))</f>
        <v>10</v>
      </c>
      <c r="K7261" s="6">
        <f ca="1">Table1[[#This Row],[Netto loon]]-Table1[[#This Row],[Netto vorige schijf]]</f>
        <v>4.4499999999970896</v>
      </c>
      <c r="L7261" s="2">
        <f ca="1">(Table1[[#This Row],[Bruto tov vorige schijf]]-Table1[[#This Row],[Netto tov vorige schijf]])/MAX(Table1[[#This Row],[Bruto tov vorige schijf]],1)</f>
        <v>0.55500000000029104</v>
      </c>
    </row>
    <row r="7262" spans="1:12" x14ac:dyDescent="0.25">
      <c r="A7262" s="14">
        <v>80441</v>
      </c>
      <c r="B7262" s="6">
        <f>LoonHeffing2020(Table1[[#This Row],[Belastbaar loon]])</f>
        <v>31494.573</v>
      </c>
      <c r="C7262" s="6">
        <f>AlgemeneHeffingsKorting2020(Table1[[#This Row],[Belastbaar loon]])</f>
        <v>0</v>
      </c>
      <c r="D7262" s="14">
        <f>ArbeidsKorting2020(Table1[[#This Row],[Belastbaar loon]])</f>
        <v>1089.7800000000002</v>
      </c>
      <c r="E7262" s="14">
        <f>MAX(Table1[[#This Row],[Loonheffing]]-Table1[[#This Row],[Algemene Heffingskorting]]-Table1[[#This Row],[Arbeidskorting]],0)</f>
        <v>30404.793000000001</v>
      </c>
      <c r="F7262" s="6">
        <f>Table1[[#This Row],[Belastbaar loon]]-Table1[[#This Row],[Belasting]]</f>
        <v>50036.206999999995</v>
      </c>
      <c r="G7262" s="2">
        <f>(Table1[[#This Row],[Belastbaar loon]]-Table1[[#This Row],[Netto loon]])/Table1[[#This Row],[Belastbaar loon]]</f>
        <v>0.37797631804676723</v>
      </c>
      <c r="H7262" s="14">
        <f t="shared" ca="1" si="108"/>
        <v>30399.242999999999</v>
      </c>
      <c r="I7262" s="14">
        <f ca="1">IF(ROW()=2, Table1[[#This Row],[Netto loon]], INDIRECT(ADDRESS(ROW()-1,COLUMN(F:F))))</f>
        <v>50031.756999999998</v>
      </c>
      <c r="J7262" s="6">
        <f ca="1">IF(ROW()=2, 0, Table1[[#This Row],[Belastbaar loon]]-INDIRECT(ADDRESS(ROW()-1,COLUMN(A:A))))</f>
        <v>10</v>
      </c>
      <c r="K7262" s="6">
        <f ca="1">Table1[[#This Row],[Netto loon]]-Table1[[#This Row],[Netto vorige schijf]]</f>
        <v>4.4499999999970896</v>
      </c>
      <c r="L7262" s="2">
        <f ca="1">(Table1[[#This Row],[Bruto tov vorige schijf]]-Table1[[#This Row],[Netto tov vorige schijf]])/MAX(Table1[[#This Row],[Bruto tov vorige schijf]],1)</f>
        <v>0.55500000000029104</v>
      </c>
    </row>
    <row r="7263" spans="1:12" x14ac:dyDescent="0.25">
      <c r="A7263" s="14">
        <v>80451</v>
      </c>
      <c r="B7263" s="6">
        <f>LoonHeffing2020(Table1[[#This Row],[Belastbaar loon]])</f>
        <v>31499.523000000001</v>
      </c>
      <c r="C7263" s="6">
        <f>AlgemeneHeffingsKorting2020(Table1[[#This Row],[Belastbaar loon]])</f>
        <v>0</v>
      </c>
      <c r="D7263" s="14">
        <f>ArbeidsKorting2020(Table1[[#This Row],[Belastbaar loon]])</f>
        <v>1089.18</v>
      </c>
      <c r="E7263" s="14">
        <f>MAX(Table1[[#This Row],[Loonheffing]]-Table1[[#This Row],[Algemene Heffingskorting]]-Table1[[#This Row],[Arbeidskorting]],0)</f>
        <v>30410.343000000001</v>
      </c>
      <c r="F7263" s="6">
        <f>Table1[[#This Row],[Belastbaar loon]]-Table1[[#This Row],[Belasting]]</f>
        <v>50040.656999999999</v>
      </c>
      <c r="G7263" s="2">
        <f>(Table1[[#This Row],[Belastbaar loon]]-Table1[[#This Row],[Netto loon]])/Table1[[#This Row],[Belastbaar loon]]</f>
        <v>0.37799832195995081</v>
      </c>
      <c r="H7263" s="14">
        <f t="shared" ca="1" si="108"/>
        <v>30404.793000000001</v>
      </c>
      <c r="I7263" s="14">
        <f ca="1">IF(ROW()=2, Table1[[#This Row],[Netto loon]], INDIRECT(ADDRESS(ROW()-1,COLUMN(F:F))))</f>
        <v>50036.206999999995</v>
      </c>
      <c r="J7263" s="6">
        <f ca="1">IF(ROW()=2, 0, Table1[[#This Row],[Belastbaar loon]]-INDIRECT(ADDRESS(ROW()-1,COLUMN(A:A))))</f>
        <v>10</v>
      </c>
      <c r="K7263" s="6">
        <f ca="1">Table1[[#This Row],[Netto loon]]-Table1[[#This Row],[Netto vorige schijf]]</f>
        <v>4.4500000000043656</v>
      </c>
      <c r="L7263" s="2">
        <f ca="1">(Table1[[#This Row],[Bruto tov vorige schijf]]-Table1[[#This Row],[Netto tov vorige schijf]])/MAX(Table1[[#This Row],[Bruto tov vorige schijf]],1)</f>
        <v>0.5549999999995634</v>
      </c>
    </row>
    <row r="7264" spans="1:12" x14ac:dyDescent="0.25">
      <c r="A7264" s="14">
        <v>80461</v>
      </c>
      <c r="B7264" s="6">
        <f>LoonHeffing2020(Table1[[#This Row],[Belastbaar loon]])</f>
        <v>31504.472999999998</v>
      </c>
      <c r="C7264" s="6">
        <f>AlgemeneHeffingsKorting2020(Table1[[#This Row],[Belastbaar loon]])</f>
        <v>0</v>
      </c>
      <c r="D7264" s="14">
        <f>ArbeidsKorting2020(Table1[[#This Row],[Belastbaar loon]])</f>
        <v>1088.5800000000002</v>
      </c>
      <c r="E7264" s="14">
        <f>MAX(Table1[[#This Row],[Loonheffing]]-Table1[[#This Row],[Algemene Heffingskorting]]-Table1[[#This Row],[Arbeidskorting]],0)</f>
        <v>30415.892999999996</v>
      </c>
      <c r="F7264" s="6">
        <f>Table1[[#This Row],[Belastbaar loon]]-Table1[[#This Row],[Belasting]]</f>
        <v>50045.107000000004</v>
      </c>
      <c r="G7264" s="2">
        <f>(Table1[[#This Row],[Belastbaar loon]]-Table1[[#This Row],[Netto loon]])/Table1[[#This Row],[Belastbaar loon]]</f>
        <v>0.37802032040367378</v>
      </c>
      <c r="H7264" s="14">
        <f t="shared" ca="1" si="108"/>
        <v>30410.343000000001</v>
      </c>
      <c r="I7264" s="14">
        <f ca="1">IF(ROW()=2, Table1[[#This Row],[Netto loon]], INDIRECT(ADDRESS(ROW()-1,COLUMN(F:F))))</f>
        <v>50040.656999999999</v>
      </c>
      <c r="J7264" s="6">
        <f ca="1">IF(ROW()=2, 0, Table1[[#This Row],[Belastbaar loon]]-INDIRECT(ADDRESS(ROW()-1,COLUMN(A:A))))</f>
        <v>10</v>
      </c>
      <c r="K7264" s="6">
        <f ca="1">Table1[[#This Row],[Netto loon]]-Table1[[#This Row],[Netto vorige schijf]]</f>
        <v>4.4500000000043656</v>
      </c>
      <c r="L7264" s="2">
        <f ca="1">(Table1[[#This Row],[Bruto tov vorige schijf]]-Table1[[#This Row],[Netto tov vorige schijf]])/MAX(Table1[[#This Row],[Bruto tov vorige schijf]],1)</f>
        <v>0.5549999999995634</v>
      </c>
    </row>
    <row r="7265" spans="1:12" x14ac:dyDescent="0.25">
      <c r="A7265" s="14">
        <v>80471</v>
      </c>
      <c r="B7265" s="6">
        <f>LoonHeffing2020(Table1[[#This Row],[Belastbaar loon]])</f>
        <v>31509.422999999999</v>
      </c>
      <c r="C7265" s="6">
        <f>AlgemeneHeffingsKorting2020(Table1[[#This Row],[Belastbaar loon]])</f>
        <v>0</v>
      </c>
      <c r="D7265" s="14">
        <f>ArbeidsKorting2020(Table1[[#This Row],[Belastbaar loon]])</f>
        <v>1087.98</v>
      </c>
      <c r="E7265" s="14">
        <f>MAX(Table1[[#This Row],[Loonheffing]]-Table1[[#This Row],[Algemene Heffingskorting]]-Table1[[#This Row],[Arbeidskorting]],0)</f>
        <v>30421.442999999999</v>
      </c>
      <c r="F7265" s="6">
        <f>Table1[[#This Row],[Belastbaar loon]]-Table1[[#This Row],[Belasting]]</f>
        <v>50049.557000000001</v>
      </c>
      <c r="G7265" s="2">
        <f>(Table1[[#This Row],[Belastbaar loon]]-Table1[[#This Row],[Netto loon]])/Table1[[#This Row],[Belastbaar loon]]</f>
        <v>0.3780423133799754</v>
      </c>
      <c r="H7265" s="14">
        <f t="shared" ca="1" si="108"/>
        <v>30415.892999999996</v>
      </c>
      <c r="I7265" s="14">
        <f ca="1">IF(ROW()=2, Table1[[#This Row],[Netto loon]], INDIRECT(ADDRESS(ROW()-1,COLUMN(F:F))))</f>
        <v>50045.107000000004</v>
      </c>
      <c r="J7265" s="6">
        <f ca="1">IF(ROW()=2, 0, Table1[[#This Row],[Belastbaar loon]]-INDIRECT(ADDRESS(ROW()-1,COLUMN(A:A))))</f>
        <v>10</v>
      </c>
      <c r="K7265" s="6">
        <f ca="1">Table1[[#This Row],[Netto loon]]-Table1[[#This Row],[Netto vorige schijf]]</f>
        <v>4.4499999999970896</v>
      </c>
      <c r="L7265" s="2">
        <f ca="1">(Table1[[#This Row],[Bruto tov vorige schijf]]-Table1[[#This Row],[Netto tov vorige schijf]])/MAX(Table1[[#This Row],[Bruto tov vorige schijf]],1)</f>
        <v>0.55500000000029104</v>
      </c>
    </row>
    <row r="7266" spans="1:12" x14ac:dyDescent="0.25">
      <c r="A7266" s="14">
        <v>80481</v>
      </c>
      <c r="B7266" s="6">
        <f>LoonHeffing2020(Table1[[#This Row],[Belastbaar loon]])</f>
        <v>31514.373</v>
      </c>
      <c r="C7266" s="6">
        <f>AlgemeneHeffingsKorting2020(Table1[[#This Row],[Belastbaar loon]])</f>
        <v>0</v>
      </c>
      <c r="D7266" s="14">
        <f>ArbeidsKorting2020(Table1[[#This Row],[Belastbaar loon]])</f>
        <v>1087.3800000000001</v>
      </c>
      <c r="E7266" s="14">
        <f>MAX(Table1[[#This Row],[Loonheffing]]-Table1[[#This Row],[Algemene Heffingskorting]]-Table1[[#This Row],[Arbeidskorting]],0)</f>
        <v>30426.992999999999</v>
      </c>
      <c r="F7266" s="6">
        <f>Table1[[#This Row],[Belastbaar loon]]-Table1[[#This Row],[Belasting]]</f>
        <v>50054.006999999998</v>
      </c>
      <c r="G7266" s="2">
        <f>(Table1[[#This Row],[Belastbaar loon]]-Table1[[#This Row],[Netto loon]])/Table1[[#This Row],[Belastbaar loon]]</f>
        <v>0.37806430089089355</v>
      </c>
      <c r="H7266" s="14">
        <f t="shared" ca="1" si="108"/>
        <v>30421.442999999999</v>
      </c>
      <c r="I7266" s="14">
        <f ca="1">IF(ROW()=2, Table1[[#This Row],[Netto loon]], INDIRECT(ADDRESS(ROW()-1,COLUMN(F:F))))</f>
        <v>50049.557000000001</v>
      </c>
      <c r="J7266" s="6">
        <f ca="1">IF(ROW()=2, 0, Table1[[#This Row],[Belastbaar loon]]-INDIRECT(ADDRESS(ROW()-1,COLUMN(A:A))))</f>
        <v>10</v>
      </c>
      <c r="K7266" s="6">
        <f ca="1">Table1[[#This Row],[Netto loon]]-Table1[[#This Row],[Netto vorige schijf]]</f>
        <v>4.4499999999970896</v>
      </c>
      <c r="L7266" s="2">
        <f ca="1">(Table1[[#This Row],[Bruto tov vorige schijf]]-Table1[[#This Row],[Netto tov vorige schijf]])/MAX(Table1[[#This Row],[Bruto tov vorige schijf]],1)</f>
        <v>0.55500000000029104</v>
      </c>
    </row>
    <row r="7267" spans="1:12" x14ac:dyDescent="0.25">
      <c r="A7267" s="14">
        <v>80491</v>
      </c>
      <c r="B7267" s="6">
        <f>LoonHeffing2020(Table1[[#This Row],[Belastbaar loon]])</f>
        <v>31519.323</v>
      </c>
      <c r="C7267" s="6">
        <f>AlgemeneHeffingsKorting2020(Table1[[#This Row],[Belastbaar loon]])</f>
        <v>0</v>
      </c>
      <c r="D7267" s="14">
        <f>ArbeidsKorting2020(Table1[[#This Row],[Belastbaar loon]])</f>
        <v>1086.7800000000002</v>
      </c>
      <c r="E7267" s="14">
        <f>MAX(Table1[[#This Row],[Loonheffing]]-Table1[[#This Row],[Algemene Heffingskorting]]-Table1[[#This Row],[Arbeidskorting]],0)</f>
        <v>30432.543000000001</v>
      </c>
      <c r="F7267" s="6">
        <f>Table1[[#This Row],[Belastbaar loon]]-Table1[[#This Row],[Belasting]]</f>
        <v>50058.456999999995</v>
      </c>
      <c r="G7267" s="2">
        <f>(Table1[[#This Row],[Belastbaar loon]]-Table1[[#This Row],[Netto loon]])/Table1[[#This Row],[Belastbaar loon]]</f>
        <v>0.37808628293846525</v>
      </c>
      <c r="H7267" s="14">
        <f t="shared" ca="1" si="108"/>
        <v>30426.992999999999</v>
      </c>
      <c r="I7267" s="14">
        <f ca="1">IF(ROW()=2, Table1[[#This Row],[Netto loon]], INDIRECT(ADDRESS(ROW()-1,COLUMN(F:F))))</f>
        <v>50054.006999999998</v>
      </c>
      <c r="J7267" s="6">
        <f ca="1">IF(ROW()=2, 0, Table1[[#This Row],[Belastbaar loon]]-INDIRECT(ADDRESS(ROW()-1,COLUMN(A:A))))</f>
        <v>10</v>
      </c>
      <c r="K7267" s="6">
        <f ca="1">Table1[[#This Row],[Netto loon]]-Table1[[#This Row],[Netto vorige schijf]]</f>
        <v>4.4499999999970896</v>
      </c>
      <c r="L7267" s="2">
        <f ca="1">(Table1[[#This Row],[Bruto tov vorige schijf]]-Table1[[#This Row],[Netto tov vorige schijf]])/MAX(Table1[[#This Row],[Bruto tov vorige schijf]],1)</f>
        <v>0.55500000000029104</v>
      </c>
    </row>
    <row r="7268" spans="1:12" x14ac:dyDescent="0.25">
      <c r="A7268" s="14">
        <v>80501</v>
      </c>
      <c r="B7268" s="6">
        <f>LoonHeffing2020(Table1[[#This Row],[Belastbaar loon]])</f>
        <v>31524.273000000001</v>
      </c>
      <c r="C7268" s="6">
        <f>AlgemeneHeffingsKorting2020(Table1[[#This Row],[Belastbaar loon]])</f>
        <v>0</v>
      </c>
      <c r="D7268" s="14">
        <f>ArbeidsKorting2020(Table1[[#This Row],[Belastbaar loon]])</f>
        <v>1086.18</v>
      </c>
      <c r="E7268" s="14">
        <f>MAX(Table1[[#This Row],[Loonheffing]]-Table1[[#This Row],[Algemene Heffingskorting]]-Table1[[#This Row],[Arbeidskorting]],0)</f>
        <v>30438.093000000001</v>
      </c>
      <c r="F7268" s="6">
        <f>Table1[[#This Row],[Belastbaar loon]]-Table1[[#This Row],[Belasting]]</f>
        <v>50062.906999999999</v>
      </c>
      <c r="G7268" s="2">
        <f>(Table1[[#This Row],[Belastbaar loon]]-Table1[[#This Row],[Netto loon]])/Table1[[#This Row],[Belastbaar loon]]</f>
        <v>0.37810825952472643</v>
      </c>
      <c r="H7268" s="14">
        <f t="shared" ca="1" si="108"/>
        <v>30432.543000000001</v>
      </c>
      <c r="I7268" s="14">
        <f ca="1">IF(ROW()=2, Table1[[#This Row],[Netto loon]], INDIRECT(ADDRESS(ROW()-1,COLUMN(F:F))))</f>
        <v>50058.456999999995</v>
      </c>
      <c r="J7268" s="6">
        <f ca="1">IF(ROW()=2, 0, Table1[[#This Row],[Belastbaar loon]]-INDIRECT(ADDRESS(ROW()-1,COLUMN(A:A))))</f>
        <v>10</v>
      </c>
      <c r="K7268" s="6">
        <f ca="1">Table1[[#This Row],[Netto loon]]-Table1[[#This Row],[Netto vorige schijf]]</f>
        <v>4.4500000000043656</v>
      </c>
      <c r="L7268" s="2">
        <f ca="1">(Table1[[#This Row],[Bruto tov vorige schijf]]-Table1[[#This Row],[Netto tov vorige schijf]])/MAX(Table1[[#This Row],[Bruto tov vorige schijf]],1)</f>
        <v>0.5549999999995634</v>
      </c>
    </row>
    <row r="7269" spans="1:12" x14ac:dyDescent="0.25">
      <c r="A7269" s="14">
        <v>80511</v>
      </c>
      <c r="B7269" s="6">
        <f>LoonHeffing2020(Table1[[#This Row],[Belastbaar loon]])</f>
        <v>31529.222999999998</v>
      </c>
      <c r="C7269" s="6">
        <f>AlgemeneHeffingsKorting2020(Table1[[#This Row],[Belastbaar loon]])</f>
        <v>0</v>
      </c>
      <c r="D7269" s="14">
        <f>ArbeidsKorting2020(Table1[[#This Row],[Belastbaar loon]])</f>
        <v>1085.5800000000002</v>
      </c>
      <c r="E7269" s="14">
        <f>MAX(Table1[[#This Row],[Loonheffing]]-Table1[[#This Row],[Algemene Heffingskorting]]-Table1[[#This Row],[Arbeidskorting]],0)</f>
        <v>30443.642999999996</v>
      </c>
      <c r="F7269" s="6">
        <f>Table1[[#This Row],[Belastbaar loon]]-Table1[[#This Row],[Belasting]]</f>
        <v>50067.357000000004</v>
      </c>
      <c r="G7269" s="2">
        <f>(Table1[[#This Row],[Belastbaar loon]]-Table1[[#This Row],[Netto loon]])/Table1[[#This Row],[Belastbaar loon]]</f>
        <v>0.37813023065171214</v>
      </c>
      <c r="H7269" s="14">
        <f t="shared" ca="1" si="108"/>
        <v>30438.093000000001</v>
      </c>
      <c r="I7269" s="14">
        <f ca="1">IF(ROW()=2, Table1[[#This Row],[Netto loon]], INDIRECT(ADDRESS(ROW()-1,COLUMN(F:F))))</f>
        <v>50062.906999999999</v>
      </c>
      <c r="J7269" s="6">
        <f ca="1">IF(ROW()=2, 0, Table1[[#This Row],[Belastbaar loon]]-INDIRECT(ADDRESS(ROW()-1,COLUMN(A:A))))</f>
        <v>10</v>
      </c>
      <c r="K7269" s="6">
        <f ca="1">Table1[[#This Row],[Netto loon]]-Table1[[#This Row],[Netto vorige schijf]]</f>
        <v>4.4500000000043656</v>
      </c>
      <c r="L7269" s="2">
        <f ca="1">(Table1[[#This Row],[Bruto tov vorige schijf]]-Table1[[#This Row],[Netto tov vorige schijf]])/MAX(Table1[[#This Row],[Bruto tov vorige schijf]],1)</f>
        <v>0.5549999999995634</v>
      </c>
    </row>
    <row r="7270" spans="1:12" x14ac:dyDescent="0.25">
      <c r="A7270" s="14">
        <v>80521</v>
      </c>
      <c r="B7270" s="6">
        <f>LoonHeffing2020(Table1[[#This Row],[Belastbaar loon]])</f>
        <v>31534.172999999999</v>
      </c>
      <c r="C7270" s="6">
        <f>AlgemeneHeffingsKorting2020(Table1[[#This Row],[Belastbaar loon]])</f>
        <v>0</v>
      </c>
      <c r="D7270" s="14">
        <f>ArbeidsKorting2020(Table1[[#This Row],[Belastbaar loon]])</f>
        <v>1084.98</v>
      </c>
      <c r="E7270" s="14">
        <f>MAX(Table1[[#This Row],[Loonheffing]]-Table1[[#This Row],[Algemene Heffingskorting]]-Table1[[#This Row],[Arbeidskorting]],0)</f>
        <v>30449.192999999999</v>
      </c>
      <c r="F7270" s="6">
        <f>Table1[[#This Row],[Belastbaar loon]]-Table1[[#This Row],[Belasting]]</f>
        <v>50071.807000000001</v>
      </c>
      <c r="G7270" s="2">
        <f>(Table1[[#This Row],[Belastbaar loon]]-Table1[[#This Row],[Netto loon]])/Table1[[#This Row],[Belastbaar loon]]</f>
        <v>0.37815219632145652</v>
      </c>
      <c r="H7270" s="14">
        <f t="shared" ca="1" si="108"/>
        <v>30443.642999999996</v>
      </c>
      <c r="I7270" s="14">
        <f ca="1">IF(ROW()=2, Table1[[#This Row],[Netto loon]], INDIRECT(ADDRESS(ROW()-1,COLUMN(F:F))))</f>
        <v>50067.357000000004</v>
      </c>
      <c r="J7270" s="6">
        <f ca="1">IF(ROW()=2, 0, Table1[[#This Row],[Belastbaar loon]]-INDIRECT(ADDRESS(ROW()-1,COLUMN(A:A))))</f>
        <v>10</v>
      </c>
      <c r="K7270" s="6">
        <f ca="1">Table1[[#This Row],[Netto loon]]-Table1[[#This Row],[Netto vorige schijf]]</f>
        <v>4.4499999999970896</v>
      </c>
      <c r="L7270" s="2">
        <f ca="1">(Table1[[#This Row],[Bruto tov vorige schijf]]-Table1[[#This Row],[Netto tov vorige schijf]])/MAX(Table1[[#This Row],[Bruto tov vorige schijf]],1)</f>
        <v>0.55500000000029104</v>
      </c>
    </row>
    <row r="7271" spans="1:12" x14ac:dyDescent="0.25">
      <c r="A7271" s="14">
        <v>80531</v>
      </c>
      <c r="B7271" s="6">
        <f>LoonHeffing2020(Table1[[#This Row],[Belastbaar loon]])</f>
        <v>31539.123</v>
      </c>
      <c r="C7271" s="6">
        <f>AlgemeneHeffingsKorting2020(Table1[[#This Row],[Belastbaar loon]])</f>
        <v>0</v>
      </c>
      <c r="D7271" s="14">
        <f>ArbeidsKorting2020(Table1[[#This Row],[Belastbaar loon]])</f>
        <v>1084.3800000000001</v>
      </c>
      <c r="E7271" s="14">
        <f>MAX(Table1[[#This Row],[Loonheffing]]-Table1[[#This Row],[Algemene Heffingskorting]]-Table1[[#This Row],[Arbeidskorting]],0)</f>
        <v>30454.742999999999</v>
      </c>
      <c r="F7271" s="6">
        <f>Table1[[#This Row],[Belastbaar loon]]-Table1[[#This Row],[Belasting]]</f>
        <v>50076.256999999998</v>
      </c>
      <c r="G7271" s="2">
        <f>(Table1[[#This Row],[Belastbaar loon]]-Table1[[#This Row],[Netto loon]])/Table1[[#This Row],[Belastbaar loon]]</f>
        <v>0.3781741565359924</v>
      </c>
      <c r="H7271" s="14">
        <f t="shared" ca="1" si="108"/>
        <v>30449.192999999999</v>
      </c>
      <c r="I7271" s="14">
        <f ca="1">IF(ROW()=2, Table1[[#This Row],[Netto loon]], INDIRECT(ADDRESS(ROW()-1,COLUMN(F:F))))</f>
        <v>50071.807000000001</v>
      </c>
      <c r="J7271" s="6">
        <f ca="1">IF(ROW()=2, 0, Table1[[#This Row],[Belastbaar loon]]-INDIRECT(ADDRESS(ROW()-1,COLUMN(A:A))))</f>
        <v>10</v>
      </c>
      <c r="K7271" s="6">
        <f ca="1">Table1[[#This Row],[Netto loon]]-Table1[[#This Row],[Netto vorige schijf]]</f>
        <v>4.4499999999970896</v>
      </c>
      <c r="L7271" s="2">
        <f ca="1">(Table1[[#This Row],[Bruto tov vorige schijf]]-Table1[[#This Row],[Netto tov vorige schijf]])/MAX(Table1[[#This Row],[Bruto tov vorige schijf]],1)</f>
        <v>0.55500000000029104</v>
      </c>
    </row>
    <row r="7272" spans="1:12" x14ac:dyDescent="0.25">
      <c r="A7272" s="14">
        <v>80541</v>
      </c>
      <c r="B7272" s="6">
        <f>LoonHeffing2020(Table1[[#This Row],[Belastbaar loon]])</f>
        <v>31544.073</v>
      </c>
      <c r="C7272" s="6">
        <f>AlgemeneHeffingsKorting2020(Table1[[#This Row],[Belastbaar loon]])</f>
        <v>0</v>
      </c>
      <c r="D7272" s="14">
        <f>ArbeidsKorting2020(Table1[[#This Row],[Belastbaar loon]])</f>
        <v>1083.7800000000002</v>
      </c>
      <c r="E7272" s="14">
        <f>MAX(Table1[[#This Row],[Loonheffing]]-Table1[[#This Row],[Algemene Heffingskorting]]-Table1[[#This Row],[Arbeidskorting]],0)</f>
        <v>30460.293000000001</v>
      </c>
      <c r="F7272" s="6">
        <f>Table1[[#This Row],[Belastbaar loon]]-Table1[[#This Row],[Belasting]]</f>
        <v>50080.706999999995</v>
      </c>
      <c r="G7272" s="2">
        <f>(Table1[[#This Row],[Belastbaar loon]]-Table1[[#This Row],[Netto loon]])/Table1[[#This Row],[Belastbaar loon]]</f>
        <v>0.3781961112973517</v>
      </c>
      <c r="H7272" s="14">
        <f t="shared" ca="1" si="108"/>
        <v>30454.742999999999</v>
      </c>
      <c r="I7272" s="14">
        <f ca="1">IF(ROW()=2, Table1[[#This Row],[Netto loon]], INDIRECT(ADDRESS(ROW()-1,COLUMN(F:F))))</f>
        <v>50076.256999999998</v>
      </c>
      <c r="J7272" s="6">
        <f ca="1">IF(ROW()=2, 0, Table1[[#This Row],[Belastbaar loon]]-INDIRECT(ADDRESS(ROW()-1,COLUMN(A:A))))</f>
        <v>10</v>
      </c>
      <c r="K7272" s="6">
        <f ca="1">Table1[[#This Row],[Netto loon]]-Table1[[#This Row],[Netto vorige schijf]]</f>
        <v>4.4499999999970896</v>
      </c>
      <c r="L7272" s="2">
        <f ca="1">(Table1[[#This Row],[Bruto tov vorige schijf]]-Table1[[#This Row],[Netto tov vorige schijf]])/MAX(Table1[[#This Row],[Bruto tov vorige schijf]],1)</f>
        <v>0.55500000000029104</v>
      </c>
    </row>
    <row r="7273" spans="1:12" x14ac:dyDescent="0.25">
      <c r="A7273" s="14">
        <v>80551</v>
      </c>
      <c r="B7273" s="6">
        <f>LoonHeffing2020(Table1[[#This Row],[Belastbaar loon]])</f>
        <v>31549.023000000001</v>
      </c>
      <c r="C7273" s="6">
        <f>AlgemeneHeffingsKorting2020(Table1[[#This Row],[Belastbaar loon]])</f>
        <v>0</v>
      </c>
      <c r="D7273" s="14">
        <f>ArbeidsKorting2020(Table1[[#This Row],[Belastbaar loon]])</f>
        <v>1083.18</v>
      </c>
      <c r="E7273" s="14">
        <f>MAX(Table1[[#This Row],[Loonheffing]]-Table1[[#This Row],[Algemene Heffingskorting]]-Table1[[#This Row],[Arbeidskorting]],0)</f>
        <v>30465.843000000001</v>
      </c>
      <c r="F7273" s="6">
        <f>Table1[[#This Row],[Belastbaar loon]]-Table1[[#This Row],[Belasting]]</f>
        <v>50085.156999999999</v>
      </c>
      <c r="G7273" s="2">
        <f>(Table1[[#This Row],[Belastbaar loon]]-Table1[[#This Row],[Netto loon]])/Table1[[#This Row],[Belastbaar loon]]</f>
        <v>0.37821806060756541</v>
      </c>
      <c r="H7273" s="14">
        <f t="shared" ca="1" si="108"/>
        <v>30460.293000000001</v>
      </c>
      <c r="I7273" s="14">
        <f ca="1">IF(ROW()=2, Table1[[#This Row],[Netto loon]], INDIRECT(ADDRESS(ROW()-1,COLUMN(F:F))))</f>
        <v>50080.706999999995</v>
      </c>
      <c r="J7273" s="6">
        <f ca="1">IF(ROW()=2, 0, Table1[[#This Row],[Belastbaar loon]]-INDIRECT(ADDRESS(ROW()-1,COLUMN(A:A))))</f>
        <v>10</v>
      </c>
      <c r="K7273" s="6">
        <f ca="1">Table1[[#This Row],[Netto loon]]-Table1[[#This Row],[Netto vorige schijf]]</f>
        <v>4.4500000000043656</v>
      </c>
      <c r="L7273" s="2">
        <f ca="1">(Table1[[#This Row],[Bruto tov vorige schijf]]-Table1[[#This Row],[Netto tov vorige schijf]])/MAX(Table1[[#This Row],[Bruto tov vorige schijf]],1)</f>
        <v>0.5549999999995634</v>
      </c>
    </row>
    <row r="7274" spans="1:12" x14ac:dyDescent="0.25">
      <c r="A7274" s="14">
        <v>80561</v>
      </c>
      <c r="B7274" s="6">
        <f>LoonHeffing2020(Table1[[#This Row],[Belastbaar loon]])</f>
        <v>31553.972999999998</v>
      </c>
      <c r="C7274" s="6">
        <f>AlgemeneHeffingsKorting2020(Table1[[#This Row],[Belastbaar loon]])</f>
        <v>0</v>
      </c>
      <c r="D7274" s="14">
        <f>ArbeidsKorting2020(Table1[[#This Row],[Belastbaar loon]])</f>
        <v>1082.5800000000002</v>
      </c>
      <c r="E7274" s="14">
        <f>MAX(Table1[[#This Row],[Loonheffing]]-Table1[[#This Row],[Algemene Heffingskorting]]-Table1[[#This Row],[Arbeidskorting]],0)</f>
        <v>30471.392999999996</v>
      </c>
      <c r="F7274" s="6">
        <f>Table1[[#This Row],[Belastbaar loon]]-Table1[[#This Row],[Belasting]]</f>
        <v>50089.607000000004</v>
      </c>
      <c r="G7274" s="2">
        <f>(Table1[[#This Row],[Belastbaar loon]]-Table1[[#This Row],[Netto loon]])/Table1[[#This Row],[Belastbaar loon]]</f>
        <v>0.37824000446866346</v>
      </c>
      <c r="H7274" s="14">
        <f t="shared" ca="1" si="108"/>
        <v>30465.843000000001</v>
      </c>
      <c r="I7274" s="14">
        <f ca="1">IF(ROW()=2, Table1[[#This Row],[Netto loon]], INDIRECT(ADDRESS(ROW()-1,COLUMN(F:F))))</f>
        <v>50085.156999999999</v>
      </c>
      <c r="J7274" s="6">
        <f ca="1">IF(ROW()=2, 0, Table1[[#This Row],[Belastbaar loon]]-INDIRECT(ADDRESS(ROW()-1,COLUMN(A:A))))</f>
        <v>10</v>
      </c>
      <c r="K7274" s="6">
        <f ca="1">Table1[[#This Row],[Netto loon]]-Table1[[#This Row],[Netto vorige schijf]]</f>
        <v>4.4500000000043656</v>
      </c>
      <c r="L7274" s="2">
        <f ca="1">(Table1[[#This Row],[Bruto tov vorige schijf]]-Table1[[#This Row],[Netto tov vorige schijf]])/MAX(Table1[[#This Row],[Bruto tov vorige schijf]],1)</f>
        <v>0.5549999999995634</v>
      </c>
    </row>
    <row r="7275" spans="1:12" x14ac:dyDescent="0.25">
      <c r="A7275" s="14">
        <v>80571</v>
      </c>
      <c r="B7275" s="6">
        <f>LoonHeffing2020(Table1[[#This Row],[Belastbaar loon]])</f>
        <v>31558.922999999999</v>
      </c>
      <c r="C7275" s="6">
        <f>AlgemeneHeffingsKorting2020(Table1[[#This Row],[Belastbaar loon]])</f>
        <v>0</v>
      </c>
      <c r="D7275" s="14">
        <f>ArbeidsKorting2020(Table1[[#This Row],[Belastbaar loon]])</f>
        <v>1081.98</v>
      </c>
      <c r="E7275" s="14">
        <f>MAX(Table1[[#This Row],[Loonheffing]]-Table1[[#This Row],[Algemene Heffingskorting]]-Table1[[#This Row],[Arbeidskorting]],0)</f>
        <v>30476.942999999999</v>
      </c>
      <c r="F7275" s="6">
        <f>Table1[[#This Row],[Belastbaar loon]]-Table1[[#This Row],[Belasting]]</f>
        <v>50094.057000000001</v>
      </c>
      <c r="G7275" s="2">
        <f>(Table1[[#This Row],[Belastbaar loon]]-Table1[[#This Row],[Netto loon]])/Table1[[#This Row],[Belastbaar loon]]</f>
        <v>0.3782619428826749</v>
      </c>
      <c r="H7275" s="14">
        <f t="shared" ca="1" si="108"/>
        <v>30471.392999999996</v>
      </c>
      <c r="I7275" s="14">
        <f ca="1">IF(ROW()=2, Table1[[#This Row],[Netto loon]], INDIRECT(ADDRESS(ROW()-1,COLUMN(F:F))))</f>
        <v>50089.607000000004</v>
      </c>
      <c r="J7275" s="6">
        <f ca="1">IF(ROW()=2, 0, Table1[[#This Row],[Belastbaar loon]]-INDIRECT(ADDRESS(ROW()-1,COLUMN(A:A))))</f>
        <v>10</v>
      </c>
      <c r="K7275" s="6">
        <f ca="1">Table1[[#This Row],[Netto loon]]-Table1[[#This Row],[Netto vorige schijf]]</f>
        <v>4.4499999999970896</v>
      </c>
      <c r="L7275" s="2">
        <f ca="1">(Table1[[#This Row],[Bruto tov vorige schijf]]-Table1[[#This Row],[Netto tov vorige schijf]])/MAX(Table1[[#This Row],[Bruto tov vorige schijf]],1)</f>
        <v>0.55500000000029104</v>
      </c>
    </row>
    <row r="7276" spans="1:12" x14ac:dyDescent="0.25">
      <c r="A7276" s="14">
        <v>80581</v>
      </c>
      <c r="B7276" s="6">
        <f>LoonHeffing2020(Table1[[#This Row],[Belastbaar loon]])</f>
        <v>31563.873</v>
      </c>
      <c r="C7276" s="6">
        <f>AlgemeneHeffingsKorting2020(Table1[[#This Row],[Belastbaar loon]])</f>
        <v>0</v>
      </c>
      <c r="D7276" s="14">
        <f>ArbeidsKorting2020(Table1[[#This Row],[Belastbaar loon]])</f>
        <v>1081.3800000000001</v>
      </c>
      <c r="E7276" s="14">
        <f>MAX(Table1[[#This Row],[Loonheffing]]-Table1[[#This Row],[Algemene Heffingskorting]]-Table1[[#This Row],[Arbeidskorting]],0)</f>
        <v>30482.492999999999</v>
      </c>
      <c r="F7276" s="6">
        <f>Table1[[#This Row],[Belastbaar loon]]-Table1[[#This Row],[Belasting]]</f>
        <v>50098.506999999998</v>
      </c>
      <c r="G7276" s="2">
        <f>(Table1[[#This Row],[Belastbaar loon]]-Table1[[#This Row],[Netto loon]])/Table1[[#This Row],[Belastbaar loon]]</f>
        <v>0.37828387585162759</v>
      </c>
      <c r="H7276" s="14">
        <f t="shared" ca="1" si="108"/>
        <v>30476.942999999999</v>
      </c>
      <c r="I7276" s="14">
        <f ca="1">IF(ROW()=2, Table1[[#This Row],[Netto loon]], INDIRECT(ADDRESS(ROW()-1,COLUMN(F:F))))</f>
        <v>50094.057000000001</v>
      </c>
      <c r="J7276" s="6">
        <f ca="1">IF(ROW()=2, 0, Table1[[#This Row],[Belastbaar loon]]-INDIRECT(ADDRESS(ROW()-1,COLUMN(A:A))))</f>
        <v>10</v>
      </c>
      <c r="K7276" s="6">
        <f ca="1">Table1[[#This Row],[Netto loon]]-Table1[[#This Row],[Netto vorige schijf]]</f>
        <v>4.4499999999970896</v>
      </c>
      <c r="L7276" s="2">
        <f ca="1">(Table1[[#This Row],[Bruto tov vorige schijf]]-Table1[[#This Row],[Netto tov vorige schijf]])/MAX(Table1[[#This Row],[Bruto tov vorige schijf]],1)</f>
        <v>0.55500000000029104</v>
      </c>
    </row>
    <row r="7277" spans="1:12" x14ac:dyDescent="0.25">
      <c r="A7277" s="14">
        <v>80591</v>
      </c>
      <c r="B7277" s="6">
        <f>LoonHeffing2020(Table1[[#This Row],[Belastbaar loon]])</f>
        <v>31568.823</v>
      </c>
      <c r="C7277" s="6">
        <f>AlgemeneHeffingsKorting2020(Table1[[#This Row],[Belastbaar loon]])</f>
        <v>0</v>
      </c>
      <c r="D7277" s="14">
        <f>ArbeidsKorting2020(Table1[[#This Row],[Belastbaar loon]])</f>
        <v>1080.7800000000002</v>
      </c>
      <c r="E7277" s="14">
        <f>MAX(Table1[[#This Row],[Loonheffing]]-Table1[[#This Row],[Algemene Heffingskorting]]-Table1[[#This Row],[Arbeidskorting]],0)</f>
        <v>30488.043000000001</v>
      </c>
      <c r="F7277" s="6">
        <f>Table1[[#This Row],[Belastbaar loon]]-Table1[[#This Row],[Belasting]]</f>
        <v>50102.956999999995</v>
      </c>
      <c r="G7277" s="2">
        <f>(Table1[[#This Row],[Belastbaar loon]]-Table1[[#This Row],[Netto loon]])/Table1[[#This Row],[Belastbaar loon]]</f>
        <v>0.37830580337754843</v>
      </c>
      <c r="H7277" s="14">
        <f t="shared" ca="1" si="108"/>
        <v>30482.492999999999</v>
      </c>
      <c r="I7277" s="14">
        <f ca="1">IF(ROW()=2, Table1[[#This Row],[Netto loon]], INDIRECT(ADDRESS(ROW()-1,COLUMN(F:F))))</f>
        <v>50098.506999999998</v>
      </c>
      <c r="J7277" s="6">
        <f ca="1">IF(ROW()=2, 0, Table1[[#This Row],[Belastbaar loon]]-INDIRECT(ADDRESS(ROW()-1,COLUMN(A:A))))</f>
        <v>10</v>
      </c>
      <c r="K7277" s="6">
        <f ca="1">Table1[[#This Row],[Netto loon]]-Table1[[#This Row],[Netto vorige schijf]]</f>
        <v>4.4499999999970896</v>
      </c>
      <c r="L7277" s="2">
        <f ca="1">(Table1[[#This Row],[Bruto tov vorige schijf]]-Table1[[#This Row],[Netto tov vorige schijf]])/MAX(Table1[[#This Row],[Bruto tov vorige schijf]],1)</f>
        <v>0.55500000000029104</v>
      </c>
    </row>
    <row r="7278" spans="1:12" x14ac:dyDescent="0.25">
      <c r="A7278" s="14">
        <v>80601</v>
      </c>
      <c r="B7278" s="6">
        <f>LoonHeffing2020(Table1[[#This Row],[Belastbaar loon]])</f>
        <v>31573.773000000001</v>
      </c>
      <c r="C7278" s="6">
        <f>AlgemeneHeffingsKorting2020(Table1[[#This Row],[Belastbaar loon]])</f>
        <v>0</v>
      </c>
      <c r="D7278" s="14">
        <f>ArbeidsKorting2020(Table1[[#This Row],[Belastbaar loon]])</f>
        <v>1080.18</v>
      </c>
      <c r="E7278" s="14">
        <f>MAX(Table1[[#This Row],[Loonheffing]]-Table1[[#This Row],[Algemene Heffingskorting]]-Table1[[#This Row],[Arbeidskorting]],0)</f>
        <v>30493.593000000001</v>
      </c>
      <c r="F7278" s="6">
        <f>Table1[[#This Row],[Belastbaar loon]]-Table1[[#This Row],[Belasting]]</f>
        <v>50107.406999999999</v>
      </c>
      <c r="G7278" s="2">
        <f>(Table1[[#This Row],[Belastbaar loon]]-Table1[[#This Row],[Netto loon]])/Table1[[#This Row],[Belastbaar loon]]</f>
        <v>0.37832772546246324</v>
      </c>
      <c r="H7278" s="14">
        <f t="shared" ca="1" si="108"/>
        <v>30488.043000000001</v>
      </c>
      <c r="I7278" s="14">
        <f ca="1">IF(ROW()=2, Table1[[#This Row],[Netto loon]], INDIRECT(ADDRESS(ROW()-1,COLUMN(F:F))))</f>
        <v>50102.956999999995</v>
      </c>
      <c r="J7278" s="6">
        <f ca="1">IF(ROW()=2, 0, Table1[[#This Row],[Belastbaar loon]]-INDIRECT(ADDRESS(ROW()-1,COLUMN(A:A))))</f>
        <v>10</v>
      </c>
      <c r="K7278" s="6">
        <f ca="1">Table1[[#This Row],[Netto loon]]-Table1[[#This Row],[Netto vorige schijf]]</f>
        <v>4.4500000000043656</v>
      </c>
      <c r="L7278" s="2">
        <f ca="1">(Table1[[#This Row],[Bruto tov vorige schijf]]-Table1[[#This Row],[Netto tov vorige schijf]])/MAX(Table1[[#This Row],[Bruto tov vorige schijf]],1)</f>
        <v>0.5549999999995634</v>
      </c>
    </row>
    <row r="7279" spans="1:12" x14ac:dyDescent="0.25">
      <c r="A7279" s="14">
        <v>80611</v>
      </c>
      <c r="B7279" s="6">
        <f>LoonHeffing2020(Table1[[#This Row],[Belastbaar loon]])</f>
        <v>31578.722999999998</v>
      </c>
      <c r="C7279" s="6">
        <f>AlgemeneHeffingsKorting2020(Table1[[#This Row],[Belastbaar loon]])</f>
        <v>0</v>
      </c>
      <c r="D7279" s="14">
        <f>ArbeidsKorting2020(Table1[[#This Row],[Belastbaar loon]])</f>
        <v>1079.5800000000002</v>
      </c>
      <c r="E7279" s="14">
        <f>MAX(Table1[[#This Row],[Loonheffing]]-Table1[[#This Row],[Algemene Heffingskorting]]-Table1[[#This Row],[Arbeidskorting]],0)</f>
        <v>30499.142999999996</v>
      </c>
      <c r="F7279" s="6">
        <f>Table1[[#This Row],[Belastbaar loon]]-Table1[[#This Row],[Belasting]]</f>
        <v>50111.857000000004</v>
      </c>
      <c r="G7279" s="2">
        <f>(Table1[[#This Row],[Belastbaar loon]]-Table1[[#This Row],[Netto loon]])/Table1[[#This Row],[Belastbaar loon]]</f>
        <v>0.37834964210839706</v>
      </c>
      <c r="H7279" s="14">
        <f t="shared" ca="1" si="108"/>
        <v>30493.593000000001</v>
      </c>
      <c r="I7279" s="14">
        <f ca="1">IF(ROW()=2, Table1[[#This Row],[Netto loon]], INDIRECT(ADDRESS(ROW()-1,COLUMN(F:F))))</f>
        <v>50107.406999999999</v>
      </c>
      <c r="J7279" s="6">
        <f ca="1">IF(ROW()=2, 0, Table1[[#This Row],[Belastbaar loon]]-INDIRECT(ADDRESS(ROW()-1,COLUMN(A:A))))</f>
        <v>10</v>
      </c>
      <c r="K7279" s="6">
        <f ca="1">Table1[[#This Row],[Netto loon]]-Table1[[#This Row],[Netto vorige schijf]]</f>
        <v>4.4500000000043656</v>
      </c>
      <c r="L7279" s="2">
        <f ca="1">(Table1[[#This Row],[Bruto tov vorige schijf]]-Table1[[#This Row],[Netto tov vorige schijf]])/MAX(Table1[[#This Row],[Bruto tov vorige schijf]],1)</f>
        <v>0.5549999999995634</v>
      </c>
    </row>
    <row r="7280" spans="1:12" x14ac:dyDescent="0.25">
      <c r="A7280" s="14">
        <v>80621</v>
      </c>
      <c r="B7280" s="6">
        <f>LoonHeffing2020(Table1[[#This Row],[Belastbaar loon]])</f>
        <v>31583.672999999999</v>
      </c>
      <c r="C7280" s="6">
        <f>AlgemeneHeffingsKorting2020(Table1[[#This Row],[Belastbaar loon]])</f>
        <v>0</v>
      </c>
      <c r="D7280" s="14">
        <f>ArbeidsKorting2020(Table1[[#This Row],[Belastbaar loon]])</f>
        <v>1078.98</v>
      </c>
      <c r="E7280" s="14">
        <f>MAX(Table1[[#This Row],[Loonheffing]]-Table1[[#This Row],[Algemene Heffingskorting]]-Table1[[#This Row],[Arbeidskorting]],0)</f>
        <v>30504.692999999999</v>
      </c>
      <c r="F7280" s="6">
        <f>Table1[[#This Row],[Belastbaar loon]]-Table1[[#This Row],[Belasting]]</f>
        <v>50116.307000000001</v>
      </c>
      <c r="G7280" s="2">
        <f>(Table1[[#This Row],[Belastbaar loon]]-Table1[[#This Row],[Netto loon]])/Table1[[#This Row],[Belastbaar loon]]</f>
        <v>0.37837155331737388</v>
      </c>
      <c r="H7280" s="14">
        <f t="shared" ca="1" si="108"/>
        <v>30499.142999999996</v>
      </c>
      <c r="I7280" s="14">
        <f ca="1">IF(ROW()=2, Table1[[#This Row],[Netto loon]], INDIRECT(ADDRESS(ROW()-1,COLUMN(F:F))))</f>
        <v>50111.857000000004</v>
      </c>
      <c r="J7280" s="6">
        <f ca="1">IF(ROW()=2, 0, Table1[[#This Row],[Belastbaar loon]]-INDIRECT(ADDRESS(ROW()-1,COLUMN(A:A))))</f>
        <v>10</v>
      </c>
      <c r="K7280" s="6">
        <f ca="1">Table1[[#This Row],[Netto loon]]-Table1[[#This Row],[Netto vorige schijf]]</f>
        <v>4.4499999999970896</v>
      </c>
      <c r="L7280" s="2">
        <f ca="1">(Table1[[#This Row],[Bruto tov vorige schijf]]-Table1[[#This Row],[Netto tov vorige schijf]])/MAX(Table1[[#This Row],[Bruto tov vorige schijf]],1)</f>
        <v>0.55500000000029104</v>
      </c>
    </row>
    <row r="7281" spans="1:12" x14ac:dyDescent="0.25">
      <c r="A7281" s="14">
        <v>80631</v>
      </c>
      <c r="B7281" s="6">
        <f>LoonHeffing2020(Table1[[#This Row],[Belastbaar loon]])</f>
        <v>31588.623</v>
      </c>
      <c r="C7281" s="6">
        <f>AlgemeneHeffingsKorting2020(Table1[[#This Row],[Belastbaar loon]])</f>
        <v>0</v>
      </c>
      <c r="D7281" s="14">
        <f>ArbeidsKorting2020(Table1[[#This Row],[Belastbaar loon]])</f>
        <v>1078.3800000000001</v>
      </c>
      <c r="E7281" s="14">
        <f>MAX(Table1[[#This Row],[Loonheffing]]-Table1[[#This Row],[Algemene Heffingskorting]]-Table1[[#This Row],[Arbeidskorting]],0)</f>
        <v>30510.242999999999</v>
      </c>
      <c r="F7281" s="6">
        <f>Table1[[#This Row],[Belastbaar loon]]-Table1[[#This Row],[Belasting]]</f>
        <v>50120.756999999998</v>
      </c>
      <c r="G7281" s="2">
        <f>(Table1[[#This Row],[Belastbaar loon]]-Table1[[#This Row],[Netto loon]])/Table1[[#This Row],[Belastbaar loon]]</f>
        <v>0.37839345909141647</v>
      </c>
      <c r="H7281" s="14">
        <f t="shared" ca="1" si="108"/>
        <v>30504.692999999999</v>
      </c>
      <c r="I7281" s="14">
        <f ca="1">IF(ROW()=2, Table1[[#This Row],[Netto loon]], INDIRECT(ADDRESS(ROW()-1,COLUMN(F:F))))</f>
        <v>50116.307000000001</v>
      </c>
      <c r="J7281" s="6">
        <f ca="1">IF(ROW()=2, 0, Table1[[#This Row],[Belastbaar loon]]-INDIRECT(ADDRESS(ROW()-1,COLUMN(A:A))))</f>
        <v>10</v>
      </c>
      <c r="K7281" s="6">
        <f ca="1">Table1[[#This Row],[Netto loon]]-Table1[[#This Row],[Netto vorige schijf]]</f>
        <v>4.4499999999970896</v>
      </c>
      <c r="L7281" s="2">
        <f ca="1">(Table1[[#This Row],[Bruto tov vorige schijf]]-Table1[[#This Row],[Netto tov vorige schijf]])/MAX(Table1[[#This Row],[Bruto tov vorige schijf]],1)</f>
        <v>0.55500000000029104</v>
      </c>
    </row>
    <row r="7282" spans="1:12" x14ac:dyDescent="0.25">
      <c r="A7282" s="14">
        <v>80641</v>
      </c>
      <c r="B7282" s="6">
        <f>LoonHeffing2020(Table1[[#This Row],[Belastbaar loon]])</f>
        <v>31593.573</v>
      </c>
      <c r="C7282" s="6">
        <f>AlgemeneHeffingsKorting2020(Table1[[#This Row],[Belastbaar loon]])</f>
        <v>0</v>
      </c>
      <c r="D7282" s="14">
        <f>ArbeidsKorting2020(Table1[[#This Row],[Belastbaar loon]])</f>
        <v>1077.7800000000002</v>
      </c>
      <c r="E7282" s="14">
        <f>MAX(Table1[[#This Row],[Loonheffing]]-Table1[[#This Row],[Algemene Heffingskorting]]-Table1[[#This Row],[Arbeidskorting]],0)</f>
        <v>30515.793000000001</v>
      </c>
      <c r="F7282" s="6">
        <f>Table1[[#This Row],[Belastbaar loon]]-Table1[[#This Row],[Belasting]]</f>
        <v>50125.206999999995</v>
      </c>
      <c r="G7282" s="2">
        <f>(Table1[[#This Row],[Belastbaar loon]]-Table1[[#This Row],[Netto loon]])/Table1[[#This Row],[Belastbaar loon]]</f>
        <v>0.37841535943254678</v>
      </c>
      <c r="H7282" s="14">
        <f t="shared" ca="1" si="108"/>
        <v>30510.242999999999</v>
      </c>
      <c r="I7282" s="14">
        <f ca="1">IF(ROW()=2, Table1[[#This Row],[Netto loon]], INDIRECT(ADDRESS(ROW()-1,COLUMN(F:F))))</f>
        <v>50120.756999999998</v>
      </c>
      <c r="J7282" s="6">
        <f ca="1">IF(ROW()=2, 0, Table1[[#This Row],[Belastbaar loon]]-INDIRECT(ADDRESS(ROW()-1,COLUMN(A:A))))</f>
        <v>10</v>
      </c>
      <c r="K7282" s="6">
        <f ca="1">Table1[[#This Row],[Netto loon]]-Table1[[#This Row],[Netto vorige schijf]]</f>
        <v>4.4499999999970896</v>
      </c>
      <c r="L7282" s="2">
        <f ca="1">(Table1[[#This Row],[Bruto tov vorige schijf]]-Table1[[#This Row],[Netto tov vorige schijf]])/MAX(Table1[[#This Row],[Bruto tov vorige schijf]],1)</f>
        <v>0.55500000000029104</v>
      </c>
    </row>
    <row r="7283" spans="1:12" x14ac:dyDescent="0.25">
      <c r="A7283" s="14">
        <v>80651</v>
      </c>
      <c r="B7283" s="6">
        <f>LoonHeffing2020(Table1[[#This Row],[Belastbaar loon]])</f>
        <v>31598.523000000001</v>
      </c>
      <c r="C7283" s="6">
        <f>AlgemeneHeffingsKorting2020(Table1[[#This Row],[Belastbaar loon]])</f>
        <v>0</v>
      </c>
      <c r="D7283" s="14">
        <f>ArbeidsKorting2020(Table1[[#This Row],[Belastbaar loon]])</f>
        <v>1077.18</v>
      </c>
      <c r="E7283" s="14">
        <f>MAX(Table1[[#This Row],[Loonheffing]]-Table1[[#This Row],[Algemene Heffingskorting]]-Table1[[#This Row],[Arbeidskorting]],0)</f>
        <v>30521.343000000001</v>
      </c>
      <c r="F7283" s="6">
        <f>Table1[[#This Row],[Belastbaar loon]]-Table1[[#This Row],[Belasting]]</f>
        <v>50129.656999999999</v>
      </c>
      <c r="G7283" s="2">
        <f>(Table1[[#This Row],[Belastbaar loon]]-Table1[[#This Row],[Netto loon]])/Table1[[#This Row],[Belastbaar loon]]</f>
        <v>0.37843725434278558</v>
      </c>
      <c r="H7283" s="14">
        <f t="shared" ca="1" si="108"/>
        <v>30515.793000000001</v>
      </c>
      <c r="I7283" s="14">
        <f ca="1">IF(ROW()=2, Table1[[#This Row],[Netto loon]], INDIRECT(ADDRESS(ROW()-1,COLUMN(F:F))))</f>
        <v>50125.206999999995</v>
      </c>
      <c r="J7283" s="6">
        <f ca="1">IF(ROW()=2, 0, Table1[[#This Row],[Belastbaar loon]]-INDIRECT(ADDRESS(ROW()-1,COLUMN(A:A))))</f>
        <v>10</v>
      </c>
      <c r="K7283" s="6">
        <f ca="1">Table1[[#This Row],[Netto loon]]-Table1[[#This Row],[Netto vorige schijf]]</f>
        <v>4.4500000000043656</v>
      </c>
      <c r="L7283" s="2">
        <f ca="1">(Table1[[#This Row],[Bruto tov vorige schijf]]-Table1[[#This Row],[Netto tov vorige schijf]])/MAX(Table1[[#This Row],[Bruto tov vorige schijf]],1)</f>
        <v>0.5549999999995634</v>
      </c>
    </row>
    <row r="7284" spans="1:12" x14ac:dyDescent="0.25">
      <c r="A7284" s="14">
        <v>80661</v>
      </c>
      <c r="B7284" s="6">
        <f>LoonHeffing2020(Table1[[#This Row],[Belastbaar loon]])</f>
        <v>31603.472999999998</v>
      </c>
      <c r="C7284" s="6">
        <f>AlgemeneHeffingsKorting2020(Table1[[#This Row],[Belastbaar loon]])</f>
        <v>0</v>
      </c>
      <c r="D7284" s="14">
        <f>ArbeidsKorting2020(Table1[[#This Row],[Belastbaar loon]])</f>
        <v>1076.5800000000002</v>
      </c>
      <c r="E7284" s="14">
        <f>MAX(Table1[[#This Row],[Loonheffing]]-Table1[[#This Row],[Algemene Heffingskorting]]-Table1[[#This Row],[Arbeidskorting]],0)</f>
        <v>30526.892999999996</v>
      </c>
      <c r="F7284" s="6">
        <f>Table1[[#This Row],[Belastbaar loon]]-Table1[[#This Row],[Belasting]]</f>
        <v>50134.107000000004</v>
      </c>
      <c r="G7284" s="2">
        <f>(Table1[[#This Row],[Belastbaar loon]]-Table1[[#This Row],[Netto loon]])/Table1[[#This Row],[Belastbaar loon]]</f>
        <v>0.37845914382415291</v>
      </c>
      <c r="H7284" s="14">
        <f t="shared" ca="1" si="108"/>
        <v>30521.343000000001</v>
      </c>
      <c r="I7284" s="14">
        <f ca="1">IF(ROW()=2, Table1[[#This Row],[Netto loon]], INDIRECT(ADDRESS(ROW()-1,COLUMN(F:F))))</f>
        <v>50129.656999999999</v>
      </c>
      <c r="J7284" s="6">
        <f ca="1">IF(ROW()=2, 0, Table1[[#This Row],[Belastbaar loon]]-INDIRECT(ADDRESS(ROW()-1,COLUMN(A:A))))</f>
        <v>10</v>
      </c>
      <c r="K7284" s="6">
        <f ca="1">Table1[[#This Row],[Netto loon]]-Table1[[#This Row],[Netto vorige schijf]]</f>
        <v>4.4500000000043656</v>
      </c>
      <c r="L7284" s="2">
        <f ca="1">(Table1[[#This Row],[Bruto tov vorige schijf]]-Table1[[#This Row],[Netto tov vorige schijf]])/MAX(Table1[[#This Row],[Bruto tov vorige schijf]],1)</f>
        <v>0.5549999999995634</v>
      </c>
    </row>
    <row r="7285" spans="1:12" x14ac:dyDescent="0.25">
      <c r="A7285" s="14">
        <v>80671</v>
      </c>
      <c r="B7285" s="6">
        <f>LoonHeffing2020(Table1[[#This Row],[Belastbaar loon]])</f>
        <v>31608.422999999999</v>
      </c>
      <c r="C7285" s="6">
        <f>AlgemeneHeffingsKorting2020(Table1[[#This Row],[Belastbaar loon]])</f>
        <v>0</v>
      </c>
      <c r="D7285" s="14">
        <f>ArbeidsKorting2020(Table1[[#This Row],[Belastbaar loon]])</f>
        <v>1075.98</v>
      </c>
      <c r="E7285" s="14">
        <f>MAX(Table1[[#This Row],[Loonheffing]]-Table1[[#This Row],[Algemene Heffingskorting]]-Table1[[#This Row],[Arbeidskorting]],0)</f>
        <v>30532.442999999999</v>
      </c>
      <c r="F7285" s="6">
        <f>Table1[[#This Row],[Belastbaar loon]]-Table1[[#This Row],[Belasting]]</f>
        <v>50138.557000000001</v>
      </c>
      <c r="G7285" s="2">
        <f>(Table1[[#This Row],[Belastbaar loon]]-Table1[[#This Row],[Netto loon]])/Table1[[#This Row],[Belastbaar loon]]</f>
        <v>0.37848102787866766</v>
      </c>
      <c r="H7285" s="14">
        <f t="shared" ca="1" si="108"/>
        <v>30526.892999999996</v>
      </c>
      <c r="I7285" s="14">
        <f ca="1">IF(ROW()=2, Table1[[#This Row],[Netto loon]], INDIRECT(ADDRESS(ROW()-1,COLUMN(F:F))))</f>
        <v>50134.107000000004</v>
      </c>
      <c r="J7285" s="6">
        <f ca="1">IF(ROW()=2, 0, Table1[[#This Row],[Belastbaar loon]]-INDIRECT(ADDRESS(ROW()-1,COLUMN(A:A))))</f>
        <v>10</v>
      </c>
      <c r="K7285" s="6">
        <f ca="1">Table1[[#This Row],[Netto loon]]-Table1[[#This Row],[Netto vorige schijf]]</f>
        <v>4.4499999999970896</v>
      </c>
      <c r="L7285" s="2">
        <f ca="1">(Table1[[#This Row],[Bruto tov vorige schijf]]-Table1[[#This Row],[Netto tov vorige schijf]])/MAX(Table1[[#This Row],[Bruto tov vorige schijf]],1)</f>
        <v>0.55500000000029104</v>
      </c>
    </row>
    <row r="7286" spans="1:12" x14ac:dyDescent="0.25">
      <c r="A7286" s="14">
        <v>80681</v>
      </c>
      <c r="B7286" s="6">
        <f>LoonHeffing2020(Table1[[#This Row],[Belastbaar loon]])</f>
        <v>31613.373</v>
      </c>
      <c r="C7286" s="6">
        <f>AlgemeneHeffingsKorting2020(Table1[[#This Row],[Belastbaar loon]])</f>
        <v>0</v>
      </c>
      <c r="D7286" s="14">
        <f>ArbeidsKorting2020(Table1[[#This Row],[Belastbaar loon]])</f>
        <v>1075.3800000000001</v>
      </c>
      <c r="E7286" s="14">
        <f>MAX(Table1[[#This Row],[Loonheffing]]-Table1[[#This Row],[Algemene Heffingskorting]]-Table1[[#This Row],[Arbeidskorting]],0)</f>
        <v>30537.992999999999</v>
      </c>
      <c r="F7286" s="6">
        <f>Table1[[#This Row],[Belastbaar loon]]-Table1[[#This Row],[Belasting]]</f>
        <v>50143.006999999998</v>
      </c>
      <c r="G7286" s="2">
        <f>(Table1[[#This Row],[Belastbaar loon]]-Table1[[#This Row],[Netto loon]])/Table1[[#This Row],[Belastbaar loon]]</f>
        <v>0.37850290650834773</v>
      </c>
      <c r="H7286" s="14">
        <f t="shared" ca="1" si="108"/>
        <v>30532.442999999999</v>
      </c>
      <c r="I7286" s="14">
        <f ca="1">IF(ROW()=2, Table1[[#This Row],[Netto loon]], INDIRECT(ADDRESS(ROW()-1,COLUMN(F:F))))</f>
        <v>50138.557000000001</v>
      </c>
      <c r="J7286" s="6">
        <f ca="1">IF(ROW()=2, 0, Table1[[#This Row],[Belastbaar loon]]-INDIRECT(ADDRESS(ROW()-1,COLUMN(A:A))))</f>
        <v>10</v>
      </c>
      <c r="K7286" s="6">
        <f ca="1">Table1[[#This Row],[Netto loon]]-Table1[[#This Row],[Netto vorige schijf]]</f>
        <v>4.4499999999970896</v>
      </c>
      <c r="L7286" s="2">
        <f ca="1">(Table1[[#This Row],[Bruto tov vorige schijf]]-Table1[[#This Row],[Netto tov vorige schijf]])/MAX(Table1[[#This Row],[Bruto tov vorige schijf]],1)</f>
        <v>0.55500000000029104</v>
      </c>
    </row>
    <row r="7287" spans="1:12" x14ac:dyDescent="0.25">
      <c r="A7287" s="14">
        <v>80691</v>
      </c>
      <c r="B7287" s="6">
        <f>LoonHeffing2020(Table1[[#This Row],[Belastbaar loon]])</f>
        <v>31618.323</v>
      </c>
      <c r="C7287" s="6">
        <f>AlgemeneHeffingsKorting2020(Table1[[#This Row],[Belastbaar loon]])</f>
        <v>0</v>
      </c>
      <c r="D7287" s="14">
        <f>ArbeidsKorting2020(Table1[[#This Row],[Belastbaar loon]])</f>
        <v>1074.7800000000002</v>
      </c>
      <c r="E7287" s="14">
        <f>MAX(Table1[[#This Row],[Loonheffing]]-Table1[[#This Row],[Algemene Heffingskorting]]-Table1[[#This Row],[Arbeidskorting]],0)</f>
        <v>30543.543000000001</v>
      </c>
      <c r="F7287" s="6">
        <f>Table1[[#This Row],[Belastbaar loon]]-Table1[[#This Row],[Belasting]]</f>
        <v>50147.456999999995</v>
      </c>
      <c r="G7287" s="2">
        <f>(Table1[[#This Row],[Belastbaar loon]]-Table1[[#This Row],[Netto loon]])/Table1[[#This Row],[Belastbaar loon]]</f>
        <v>0.37852477971520992</v>
      </c>
      <c r="H7287" s="14">
        <f t="shared" ca="1" si="108"/>
        <v>30537.992999999999</v>
      </c>
      <c r="I7287" s="14">
        <f ca="1">IF(ROW()=2, Table1[[#This Row],[Netto loon]], INDIRECT(ADDRESS(ROW()-1,COLUMN(F:F))))</f>
        <v>50143.006999999998</v>
      </c>
      <c r="J7287" s="6">
        <f ca="1">IF(ROW()=2, 0, Table1[[#This Row],[Belastbaar loon]]-INDIRECT(ADDRESS(ROW()-1,COLUMN(A:A))))</f>
        <v>10</v>
      </c>
      <c r="K7287" s="6">
        <f ca="1">Table1[[#This Row],[Netto loon]]-Table1[[#This Row],[Netto vorige schijf]]</f>
        <v>4.4499999999970896</v>
      </c>
      <c r="L7287" s="2">
        <f ca="1">(Table1[[#This Row],[Bruto tov vorige schijf]]-Table1[[#This Row],[Netto tov vorige schijf]])/MAX(Table1[[#This Row],[Bruto tov vorige schijf]],1)</f>
        <v>0.55500000000029104</v>
      </c>
    </row>
    <row r="7288" spans="1:12" x14ac:dyDescent="0.25">
      <c r="A7288" s="14">
        <v>80701</v>
      </c>
      <c r="B7288" s="6">
        <f>LoonHeffing2020(Table1[[#This Row],[Belastbaar loon]])</f>
        <v>31623.273000000001</v>
      </c>
      <c r="C7288" s="6">
        <f>AlgemeneHeffingsKorting2020(Table1[[#This Row],[Belastbaar loon]])</f>
        <v>0</v>
      </c>
      <c r="D7288" s="14">
        <f>ArbeidsKorting2020(Table1[[#This Row],[Belastbaar loon]])</f>
        <v>1074.18</v>
      </c>
      <c r="E7288" s="14">
        <f>MAX(Table1[[#This Row],[Loonheffing]]-Table1[[#This Row],[Algemene Heffingskorting]]-Table1[[#This Row],[Arbeidskorting]],0)</f>
        <v>30549.093000000001</v>
      </c>
      <c r="F7288" s="6">
        <f>Table1[[#This Row],[Belastbaar loon]]-Table1[[#This Row],[Belasting]]</f>
        <v>50151.906999999999</v>
      </c>
      <c r="G7288" s="2">
        <f>(Table1[[#This Row],[Belastbaar loon]]-Table1[[#This Row],[Netto loon]])/Table1[[#This Row],[Belastbaar loon]]</f>
        <v>0.37854664750127015</v>
      </c>
      <c r="H7288" s="14">
        <f t="shared" ca="1" si="108"/>
        <v>30543.543000000001</v>
      </c>
      <c r="I7288" s="14">
        <f ca="1">IF(ROW()=2, Table1[[#This Row],[Netto loon]], INDIRECT(ADDRESS(ROW()-1,COLUMN(F:F))))</f>
        <v>50147.456999999995</v>
      </c>
      <c r="J7288" s="6">
        <f ca="1">IF(ROW()=2, 0, Table1[[#This Row],[Belastbaar loon]]-INDIRECT(ADDRESS(ROW()-1,COLUMN(A:A))))</f>
        <v>10</v>
      </c>
      <c r="K7288" s="6">
        <f ca="1">Table1[[#This Row],[Netto loon]]-Table1[[#This Row],[Netto vorige schijf]]</f>
        <v>4.4500000000043656</v>
      </c>
      <c r="L7288" s="2">
        <f ca="1">(Table1[[#This Row],[Bruto tov vorige schijf]]-Table1[[#This Row],[Netto tov vorige schijf]])/MAX(Table1[[#This Row],[Bruto tov vorige schijf]],1)</f>
        <v>0.5549999999995634</v>
      </c>
    </row>
    <row r="7289" spans="1:12" x14ac:dyDescent="0.25">
      <c r="A7289" s="14">
        <v>80711</v>
      </c>
      <c r="B7289" s="6">
        <f>LoonHeffing2020(Table1[[#This Row],[Belastbaar loon]])</f>
        <v>31628.222999999998</v>
      </c>
      <c r="C7289" s="6">
        <f>AlgemeneHeffingsKorting2020(Table1[[#This Row],[Belastbaar loon]])</f>
        <v>0</v>
      </c>
      <c r="D7289" s="14">
        <f>ArbeidsKorting2020(Table1[[#This Row],[Belastbaar loon]])</f>
        <v>1073.5800000000002</v>
      </c>
      <c r="E7289" s="14">
        <f>MAX(Table1[[#This Row],[Loonheffing]]-Table1[[#This Row],[Algemene Heffingskorting]]-Table1[[#This Row],[Arbeidskorting]],0)</f>
        <v>30554.642999999996</v>
      </c>
      <c r="F7289" s="6">
        <f>Table1[[#This Row],[Belastbaar loon]]-Table1[[#This Row],[Belasting]]</f>
        <v>50156.357000000004</v>
      </c>
      <c r="G7289" s="2">
        <f>(Table1[[#This Row],[Belastbaar loon]]-Table1[[#This Row],[Netto loon]])/Table1[[#This Row],[Belastbaar loon]]</f>
        <v>0.37856850986854329</v>
      </c>
      <c r="H7289" s="14">
        <f t="shared" ca="1" si="108"/>
        <v>30549.093000000001</v>
      </c>
      <c r="I7289" s="14">
        <f ca="1">IF(ROW()=2, Table1[[#This Row],[Netto loon]], INDIRECT(ADDRESS(ROW()-1,COLUMN(F:F))))</f>
        <v>50151.906999999999</v>
      </c>
      <c r="J7289" s="6">
        <f ca="1">IF(ROW()=2, 0, Table1[[#This Row],[Belastbaar loon]]-INDIRECT(ADDRESS(ROW()-1,COLUMN(A:A))))</f>
        <v>10</v>
      </c>
      <c r="K7289" s="6">
        <f ca="1">Table1[[#This Row],[Netto loon]]-Table1[[#This Row],[Netto vorige schijf]]</f>
        <v>4.4500000000043656</v>
      </c>
      <c r="L7289" s="2">
        <f ca="1">(Table1[[#This Row],[Bruto tov vorige schijf]]-Table1[[#This Row],[Netto tov vorige schijf]])/MAX(Table1[[#This Row],[Bruto tov vorige schijf]],1)</f>
        <v>0.5549999999995634</v>
      </c>
    </row>
    <row r="7290" spans="1:12" x14ac:dyDescent="0.25">
      <c r="A7290" s="14">
        <v>80721</v>
      </c>
      <c r="B7290" s="6">
        <f>LoonHeffing2020(Table1[[#This Row],[Belastbaar loon]])</f>
        <v>31633.172999999999</v>
      </c>
      <c r="C7290" s="6">
        <f>AlgemeneHeffingsKorting2020(Table1[[#This Row],[Belastbaar loon]])</f>
        <v>0</v>
      </c>
      <c r="D7290" s="14">
        <f>ArbeidsKorting2020(Table1[[#This Row],[Belastbaar loon]])</f>
        <v>1072.98</v>
      </c>
      <c r="E7290" s="14">
        <f>MAX(Table1[[#This Row],[Loonheffing]]-Table1[[#This Row],[Algemene Heffingskorting]]-Table1[[#This Row],[Arbeidskorting]],0)</f>
        <v>30560.192999999999</v>
      </c>
      <c r="F7290" s="6">
        <f>Table1[[#This Row],[Belastbaar loon]]-Table1[[#This Row],[Belasting]]</f>
        <v>50160.807000000001</v>
      </c>
      <c r="G7290" s="2">
        <f>(Table1[[#This Row],[Belastbaar loon]]-Table1[[#This Row],[Netto loon]])/Table1[[#This Row],[Belastbaar loon]]</f>
        <v>0.37859036681904334</v>
      </c>
      <c r="H7290" s="14">
        <f t="shared" ca="1" si="108"/>
        <v>30554.642999999996</v>
      </c>
      <c r="I7290" s="14">
        <f ca="1">IF(ROW()=2, Table1[[#This Row],[Netto loon]], INDIRECT(ADDRESS(ROW()-1,COLUMN(F:F))))</f>
        <v>50156.357000000004</v>
      </c>
      <c r="J7290" s="6">
        <f ca="1">IF(ROW()=2, 0, Table1[[#This Row],[Belastbaar loon]]-INDIRECT(ADDRESS(ROW()-1,COLUMN(A:A))))</f>
        <v>10</v>
      </c>
      <c r="K7290" s="6">
        <f ca="1">Table1[[#This Row],[Netto loon]]-Table1[[#This Row],[Netto vorige schijf]]</f>
        <v>4.4499999999970896</v>
      </c>
      <c r="L7290" s="2">
        <f ca="1">(Table1[[#This Row],[Bruto tov vorige schijf]]-Table1[[#This Row],[Netto tov vorige schijf]])/MAX(Table1[[#This Row],[Bruto tov vorige schijf]],1)</f>
        <v>0.55500000000029104</v>
      </c>
    </row>
    <row r="7291" spans="1:12" x14ac:dyDescent="0.25">
      <c r="A7291" s="14">
        <v>80731</v>
      </c>
      <c r="B7291" s="6">
        <f>LoonHeffing2020(Table1[[#This Row],[Belastbaar loon]])</f>
        <v>31638.123</v>
      </c>
      <c r="C7291" s="6">
        <f>AlgemeneHeffingsKorting2020(Table1[[#This Row],[Belastbaar loon]])</f>
        <v>0</v>
      </c>
      <c r="D7291" s="14">
        <f>ArbeidsKorting2020(Table1[[#This Row],[Belastbaar loon]])</f>
        <v>1072.3800000000001</v>
      </c>
      <c r="E7291" s="14">
        <f>MAX(Table1[[#This Row],[Loonheffing]]-Table1[[#This Row],[Algemene Heffingskorting]]-Table1[[#This Row],[Arbeidskorting]],0)</f>
        <v>30565.742999999999</v>
      </c>
      <c r="F7291" s="6">
        <f>Table1[[#This Row],[Belastbaar loon]]-Table1[[#This Row],[Belasting]]</f>
        <v>50165.256999999998</v>
      </c>
      <c r="G7291" s="2">
        <f>(Table1[[#This Row],[Belastbaar loon]]-Table1[[#This Row],[Netto loon]])/Table1[[#This Row],[Belastbaar loon]]</f>
        <v>0.3786122183547832</v>
      </c>
      <c r="H7291" s="14">
        <f t="shared" ca="1" si="108"/>
        <v>30560.192999999999</v>
      </c>
      <c r="I7291" s="14">
        <f ca="1">IF(ROW()=2, Table1[[#This Row],[Netto loon]], INDIRECT(ADDRESS(ROW()-1,COLUMN(F:F))))</f>
        <v>50160.807000000001</v>
      </c>
      <c r="J7291" s="6">
        <f ca="1">IF(ROW()=2, 0, Table1[[#This Row],[Belastbaar loon]]-INDIRECT(ADDRESS(ROW()-1,COLUMN(A:A))))</f>
        <v>10</v>
      </c>
      <c r="K7291" s="6">
        <f ca="1">Table1[[#This Row],[Netto loon]]-Table1[[#This Row],[Netto vorige schijf]]</f>
        <v>4.4499999999970896</v>
      </c>
      <c r="L7291" s="2">
        <f ca="1">(Table1[[#This Row],[Bruto tov vorige schijf]]-Table1[[#This Row],[Netto tov vorige schijf]])/MAX(Table1[[#This Row],[Bruto tov vorige schijf]],1)</f>
        <v>0.55500000000029104</v>
      </c>
    </row>
    <row r="7292" spans="1:12" x14ac:dyDescent="0.25">
      <c r="A7292" s="14">
        <v>80741</v>
      </c>
      <c r="B7292" s="6">
        <f>LoonHeffing2020(Table1[[#This Row],[Belastbaar loon]])</f>
        <v>31643.073</v>
      </c>
      <c r="C7292" s="6">
        <f>AlgemeneHeffingsKorting2020(Table1[[#This Row],[Belastbaar loon]])</f>
        <v>0</v>
      </c>
      <c r="D7292" s="14">
        <f>ArbeidsKorting2020(Table1[[#This Row],[Belastbaar loon]])</f>
        <v>1071.7800000000002</v>
      </c>
      <c r="E7292" s="14">
        <f>MAX(Table1[[#This Row],[Loonheffing]]-Table1[[#This Row],[Algemene Heffingskorting]]-Table1[[#This Row],[Arbeidskorting]],0)</f>
        <v>30571.293000000001</v>
      </c>
      <c r="F7292" s="6">
        <f>Table1[[#This Row],[Belastbaar loon]]-Table1[[#This Row],[Belasting]]</f>
        <v>50169.706999999995</v>
      </c>
      <c r="G7292" s="2">
        <f>(Table1[[#This Row],[Belastbaar loon]]-Table1[[#This Row],[Netto loon]])/Table1[[#This Row],[Belastbaar loon]]</f>
        <v>0.3786340644777747</v>
      </c>
      <c r="H7292" s="14">
        <f t="shared" ca="1" si="108"/>
        <v>30565.742999999999</v>
      </c>
      <c r="I7292" s="14">
        <f ca="1">IF(ROW()=2, Table1[[#This Row],[Netto loon]], INDIRECT(ADDRESS(ROW()-1,COLUMN(F:F))))</f>
        <v>50165.256999999998</v>
      </c>
      <c r="J7292" s="6">
        <f ca="1">IF(ROW()=2, 0, Table1[[#This Row],[Belastbaar loon]]-INDIRECT(ADDRESS(ROW()-1,COLUMN(A:A))))</f>
        <v>10</v>
      </c>
      <c r="K7292" s="6">
        <f ca="1">Table1[[#This Row],[Netto loon]]-Table1[[#This Row],[Netto vorige schijf]]</f>
        <v>4.4499999999970896</v>
      </c>
      <c r="L7292" s="2">
        <f ca="1">(Table1[[#This Row],[Bruto tov vorige schijf]]-Table1[[#This Row],[Netto tov vorige schijf]])/MAX(Table1[[#This Row],[Bruto tov vorige schijf]],1)</f>
        <v>0.55500000000029104</v>
      </c>
    </row>
    <row r="7293" spans="1:12" x14ac:dyDescent="0.25">
      <c r="A7293" s="14">
        <v>80751</v>
      </c>
      <c r="B7293" s="6">
        <f>LoonHeffing2020(Table1[[#This Row],[Belastbaar loon]])</f>
        <v>31648.023000000001</v>
      </c>
      <c r="C7293" s="6">
        <f>AlgemeneHeffingsKorting2020(Table1[[#This Row],[Belastbaar loon]])</f>
        <v>0</v>
      </c>
      <c r="D7293" s="14">
        <f>ArbeidsKorting2020(Table1[[#This Row],[Belastbaar loon]])</f>
        <v>1071.18</v>
      </c>
      <c r="E7293" s="14">
        <f>MAX(Table1[[#This Row],[Loonheffing]]-Table1[[#This Row],[Algemene Heffingskorting]]-Table1[[#This Row],[Arbeidskorting]],0)</f>
        <v>30576.843000000001</v>
      </c>
      <c r="F7293" s="6">
        <f>Table1[[#This Row],[Belastbaar loon]]-Table1[[#This Row],[Belasting]]</f>
        <v>50174.156999999999</v>
      </c>
      <c r="G7293" s="2">
        <f>(Table1[[#This Row],[Belastbaar loon]]-Table1[[#This Row],[Netto loon]])/Table1[[#This Row],[Belastbaar loon]]</f>
        <v>0.37865590519002862</v>
      </c>
      <c r="H7293" s="14">
        <f t="shared" ca="1" si="108"/>
        <v>30571.293000000001</v>
      </c>
      <c r="I7293" s="14">
        <f ca="1">IF(ROW()=2, Table1[[#This Row],[Netto loon]], INDIRECT(ADDRESS(ROW()-1,COLUMN(F:F))))</f>
        <v>50169.706999999995</v>
      </c>
      <c r="J7293" s="6">
        <f ca="1">IF(ROW()=2, 0, Table1[[#This Row],[Belastbaar loon]]-INDIRECT(ADDRESS(ROW()-1,COLUMN(A:A))))</f>
        <v>10</v>
      </c>
      <c r="K7293" s="6">
        <f ca="1">Table1[[#This Row],[Netto loon]]-Table1[[#This Row],[Netto vorige schijf]]</f>
        <v>4.4500000000043656</v>
      </c>
      <c r="L7293" s="2">
        <f ca="1">(Table1[[#This Row],[Bruto tov vorige schijf]]-Table1[[#This Row],[Netto tov vorige schijf]])/MAX(Table1[[#This Row],[Bruto tov vorige schijf]],1)</f>
        <v>0.5549999999995634</v>
      </c>
    </row>
    <row r="7294" spans="1:12" x14ac:dyDescent="0.25">
      <c r="A7294" s="14">
        <v>80761</v>
      </c>
      <c r="B7294" s="6">
        <f>LoonHeffing2020(Table1[[#This Row],[Belastbaar loon]])</f>
        <v>31652.972999999998</v>
      </c>
      <c r="C7294" s="6">
        <f>AlgemeneHeffingsKorting2020(Table1[[#This Row],[Belastbaar loon]])</f>
        <v>0</v>
      </c>
      <c r="D7294" s="14">
        <f>ArbeidsKorting2020(Table1[[#This Row],[Belastbaar loon]])</f>
        <v>1070.5800000000002</v>
      </c>
      <c r="E7294" s="14">
        <f>MAX(Table1[[#This Row],[Loonheffing]]-Table1[[#This Row],[Algemene Heffingskorting]]-Table1[[#This Row],[Arbeidskorting]],0)</f>
        <v>30582.392999999996</v>
      </c>
      <c r="F7294" s="6">
        <f>Table1[[#This Row],[Belastbaar loon]]-Table1[[#This Row],[Belasting]]</f>
        <v>50178.607000000004</v>
      </c>
      <c r="G7294" s="2">
        <f>(Table1[[#This Row],[Belastbaar loon]]-Table1[[#This Row],[Netto loon]])/Table1[[#This Row],[Belastbaar loon]]</f>
        <v>0.37867774049355502</v>
      </c>
      <c r="H7294" s="14">
        <f t="shared" ca="1" si="108"/>
        <v>30576.843000000001</v>
      </c>
      <c r="I7294" s="14">
        <f ca="1">IF(ROW()=2, Table1[[#This Row],[Netto loon]], INDIRECT(ADDRESS(ROW()-1,COLUMN(F:F))))</f>
        <v>50174.156999999999</v>
      </c>
      <c r="J7294" s="6">
        <f ca="1">IF(ROW()=2, 0, Table1[[#This Row],[Belastbaar loon]]-INDIRECT(ADDRESS(ROW()-1,COLUMN(A:A))))</f>
        <v>10</v>
      </c>
      <c r="K7294" s="6">
        <f ca="1">Table1[[#This Row],[Netto loon]]-Table1[[#This Row],[Netto vorige schijf]]</f>
        <v>4.4500000000043656</v>
      </c>
      <c r="L7294" s="2">
        <f ca="1">(Table1[[#This Row],[Bruto tov vorige schijf]]-Table1[[#This Row],[Netto tov vorige schijf]])/MAX(Table1[[#This Row],[Bruto tov vorige schijf]],1)</f>
        <v>0.5549999999995634</v>
      </c>
    </row>
    <row r="7295" spans="1:12" x14ac:dyDescent="0.25">
      <c r="A7295" s="14">
        <v>80771</v>
      </c>
      <c r="B7295" s="6">
        <f>LoonHeffing2020(Table1[[#This Row],[Belastbaar loon]])</f>
        <v>31657.922999999999</v>
      </c>
      <c r="C7295" s="6">
        <f>AlgemeneHeffingsKorting2020(Table1[[#This Row],[Belastbaar loon]])</f>
        <v>0</v>
      </c>
      <c r="D7295" s="14">
        <f>ArbeidsKorting2020(Table1[[#This Row],[Belastbaar loon]])</f>
        <v>1069.98</v>
      </c>
      <c r="E7295" s="14">
        <f>MAX(Table1[[#This Row],[Loonheffing]]-Table1[[#This Row],[Algemene Heffingskorting]]-Table1[[#This Row],[Arbeidskorting]],0)</f>
        <v>30587.942999999999</v>
      </c>
      <c r="F7295" s="6">
        <f>Table1[[#This Row],[Belastbaar loon]]-Table1[[#This Row],[Belasting]]</f>
        <v>50183.057000000001</v>
      </c>
      <c r="G7295" s="2">
        <f>(Table1[[#This Row],[Belastbaar loon]]-Table1[[#This Row],[Netto loon]])/Table1[[#This Row],[Belastbaar loon]]</f>
        <v>0.37869957039036289</v>
      </c>
      <c r="H7295" s="14">
        <f t="shared" ca="1" si="108"/>
        <v>30582.392999999996</v>
      </c>
      <c r="I7295" s="14">
        <f ca="1">IF(ROW()=2, Table1[[#This Row],[Netto loon]], INDIRECT(ADDRESS(ROW()-1,COLUMN(F:F))))</f>
        <v>50178.607000000004</v>
      </c>
      <c r="J7295" s="6">
        <f ca="1">IF(ROW()=2, 0, Table1[[#This Row],[Belastbaar loon]]-INDIRECT(ADDRESS(ROW()-1,COLUMN(A:A))))</f>
        <v>10</v>
      </c>
      <c r="K7295" s="6">
        <f ca="1">Table1[[#This Row],[Netto loon]]-Table1[[#This Row],[Netto vorige schijf]]</f>
        <v>4.4499999999970896</v>
      </c>
      <c r="L7295" s="2">
        <f ca="1">(Table1[[#This Row],[Bruto tov vorige schijf]]-Table1[[#This Row],[Netto tov vorige schijf]])/MAX(Table1[[#This Row],[Bruto tov vorige schijf]],1)</f>
        <v>0.55500000000029104</v>
      </c>
    </row>
    <row r="7296" spans="1:12" x14ac:dyDescent="0.25">
      <c r="A7296" s="14">
        <v>80781</v>
      </c>
      <c r="B7296" s="6">
        <f>LoonHeffing2020(Table1[[#This Row],[Belastbaar loon]])</f>
        <v>31662.873</v>
      </c>
      <c r="C7296" s="6">
        <f>AlgemeneHeffingsKorting2020(Table1[[#This Row],[Belastbaar loon]])</f>
        <v>0</v>
      </c>
      <c r="D7296" s="14">
        <f>ArbeidsKorting2020(Table1[[#This Row],[Belastbaar loon]])</f>
        <v>1069.3800000000001</v>
      </c>
      <c r="E7296" s="14">
        <f>MAX(Table1[[#This Row],[Loonheffing]]-Table1[[#This Row],[Algemene Heffingskorting]]-Table1[[#This Row],[Arbeidskorting]],0)</f>
        <v>30593.492999999999</v>
      </c>
      <c r="F7296" s="6">
        <f>Table1[[#This Row],[Belastbaar loon]]-Table1[[#This Row],[Belasting]]</f>
        <v>50187.506999999998</v>
      </c>
      <c r="G7296" s="2">
        <f>(Table1[[#This Row],[Belastbaar loon]]-Table1[[#This Row],[Netto loon]])/Table1[[#This Row],[Belastbaar loon]]</f>
        <v>0.37872139488246004</v>
      </c>
      <c r="H7296" s="14">
        <f t="shared" ca="1" si="108"/>
        <v>30587.942999999999</v>
      </c>
      <c r="I7296" s="14">
        <f ca="1">IF(ROW()=2, Table1[[#This Row],[Netto loon]], INDIRECT(ADDRESS(ROW()-1,COLUMN(F:F))))</f>
        <v>50183.057000000001</v>
      </c>
      <c r="J7296" s="6">
        <f ca="1">IF(ROW()=2, 0, Table1[[#This Row],[Belastbaar loon]]-INDIRECT(ADDRESS(ROW()-1,COLUMN(A:A))))</f>
        <v>10</v>
      </c>
      <c r="K7296" s="6">
        <f ca="1">Table1[[#This Row],[Netto loon]]-Table1[[#This Row],[Netto vorige schijf]]</f>
        <v>4.4499999999970896</v>
      </c>
      <c r="L7296" s="2">
        <f ca="1">(Table1[[#This Row],[Bruto tov vorige schijf]]-Table1[[#This Row],[Netto tov vorige schijf]])/MAX(Table1[[#This Row],[Bruto tov vorige schijf]],1)</f>
        <v>0.55500000000029104</v>
      </c>
    </row>
    <row r="7297" spans="1:12" x14ac:dyDescent="0.25">
      <c r="A7297" s="14">
        <v>80791</v>
      </c>
      <c r="B7297" s="6">
        <f>LoonHeffing2020(Table1[[#This Row],[Belastbaar loon]])</f>
        <v>31667.823</v>
      </c>
      <c r="C7297" s="6">
        <f>AlgemeneHeffingsKorting2020(Table1[[#This Row],[Belastbaar loon]])</f>
        <v>0</v>
      </c>
      <c r="D7297" s="14">
        <f>ArbeidsKorting2020(Table1[[#This Row],[Belastbaar loon]])</f>
        <v>1068.7800000000002</v>
      </c>
      <c r="E7297" s="14">
        <f>MAX(Table1[[#This Row],[Loonheffing]]-Table1[[#This Row],[Algemene Heffingskorting]]-Table1[[#This Row],[Arbeidskorting]],0)</f>
        <v>30599.043000000001</v>
      </c>
      <c r="F7297" s="6">
        <f>Table1[[#This Row],[Belastbaar loon]]-Table1[[#This Row],[Belasting]]</f>
        <v>50191.956999999995</v>
      </c>
      <c r="G7297" s="2">
        <f>(Table1[[#This Row],[Belastbaar loon]]-Table1[[#This Row],[Netto loon]])/Table1[[#This Row],[Belastbaar loon]]</f>
        <v>0.37874321397185334</v>
      </c>
      <c r="H7297" s="14">
        <f t="shared" ca="1" si="108"/>
        <v>30593.492999999999</v>
      </c>
      <c r="I7297" s="14">
        <f ca="1">IF(ROW()=2, Table1[[#This Row],[Netto loon]], INDIRECT(ADDRESS(ROW()-1,COLUMN(F:F))))</f>
        <v>50187.506999999998</v>
      </c>
      <c r="J7297" s="6">
        <f ca="1">IF(ROW()=2, 0, Table1[[#This Row],[Belastbaar loon]]-INDIRECT(ADDRESS(ROW()-1,COLUMN(A:A))))</f>
        <v>10</v>
      </c>
      <c r="K7297" s="6">
        <f ca="1">Table1[[#This Row],[Netto loon]]-Table1[[#This Row],[Netto vorige schijf]]</f>
        <v>4.4499999999970896</v>
      </c>
      <c r="L7297" s="2">
        <f ca="1">(Table1[[#This Row],[Bruto tov vorige schijf]]-Table1[[#This Row],[Netto tov vorige schijf]])/MAX(Table1[[#This Row],[Bruto tov vorige schijf]],1)</f>
        <v>0.55500000000029104</v>
      </c>
    </row>
    <row r="7298" spans="1:12" x14ac:dyDescent="0.25">
      <c r="A7298" s="14">
        <v>80801</v>
      </c>
      <c r="B7298" s="6">
        <f>LoonHeffing2020(Table1[[#This Row],[Belastbaar loon]])</f>
        <v>31672.773000000001</v>
      </c>
      <c r="C7298" s="6">
        <f>AlgemeneHeffingsKorting2020(Table1[[#This Row],[Belastbaar loon]])</f>
        <v>0</v>
      </c>
      <c r="D7298" s="14">
        <f>ArbeidsKorting2020(Table1[[#This Row],[Belastbaar loon]])</f>
        <v>1068.18</v>
      </c>
      <c r="E7298" s="14">
        <f>MAX(Table1[[#This Row],[Loonheffing]]-Table1[[#This Row],[Algemene Heffingskorting]]-Table1[[#This Row],[Arbeidskorting]],0)</f>
        <v>30604.593000000001</v>
      </c>
      <c r="F7298" s="6">
        <f>Table1[[#This Row],[Belastbaar loon]]-Table1[[#This Row],[Belasting]]</f>
        <v>50196.406999999999</v>
      </c>
      <c r="G7298" s="2">
        <f>(Table1[[#This Row],[Belastbaar loon]]-Table1[[#This Row],[Netto loon]])/Table1[[#This Row],[Belastbaar loon]]</f>
        <v>0.37876502766054876</v>
      </c>
      <c r="H7298" s="14">
        <f t="shared" ca="1" si="108"/>
        <v>30599.043000000001</v>
      </c>
      <c r="I7298" s="14">
        <f ca="1">IF(ROW()=2, Table1[[#This Row],[Netto loon]], INDIRECT(ADDRESS(ROW()-1,COLUMN(F:F))))</f>
        <v>50191.956999999995</v>
      </c>
      <c r="J7298" s="6">
        <f ca="1">IF(ROW()=2, 0, Table1[[#This Row],[Belastbaar loon]]-INDIRECT(ADDRESS(ROW()-1,COLUMN(A:A))))</f>
        <v>10</v>
      </c>
      <c r="K7298" s="6">
        <f ca="1">Table1[[#This Row],[Netto loon]]-Table1[[#This Row],[Netto vorige schijf]]</f>
        <v>4.4500000000043656</v>
      </c>
      <c r="L7298" s="2">
        <f ca="1">(Table1[[#This Row],[Bruto tov vorige schijf]]-Table1[[#This Row],[Netto tov vorige schijf]])/MAX(Table1[[#This Row],[Bruto tov vorige schijf]],1)</f>
        <v>0.5549999999995634</v>
      </c>
    </row>
    <row r="7299" spans="1:12" x14ac:dyDescent="0.25">
      <c r="A7299" s="14">
        <v>80811</v>
      </c>
      <c r="B7299" s="6">
        <f>LoonHeffing2020(Table1[[#This Row],[Belastbaar loon]])</f>
        <v>31677.722999999998</v>
      </c>
      <c r="C7299" s="6">
        <f>AlgemeneHeffingsKorting2020(Table1[[#This Row],[Belastbaar loon]])</f>
        <v>0</v>
      </c>
      <c r="D7299" s="14">
        <f>ArbeidsKorting2020(Table1[[#This Row],[Belastbaar loon]])</f>
        <v>1067.5800000000002</v>
      </c>
      <c r="E7299" s="14">
        <f>MAX(Table1[[#This Row],[Loonheffing]]-Table1[[#This Row],[Algemene Heffingskorting]]-Table1[[#This Row],[Arbeidskorting]],0)</f>
        <v>30610.142999999996</v>
      </c>
      <c r="F7299" s="6">
        <f>Table1[[#This Row],[Belastbaar loon]]-Table1[[#This Row],[Belasting]]</f>
        <v>50200.857000000004</v>
      </c>
      <c r="G7299" s="2">
        <f>(Table1[[#This Row],[Belastbaar loon]]-Table1[[#This Row],[Netto loon]])/Table1[[#This Row],[Belastbaar loon]]</f>
        <v>0.37878683595055124</v>
      </c>
      <c r="H7299" s="14">
        <f t="shared" ca="1" si="108"/>
        <v>30604.593000000001</v>
      </c>
      <c r="I7299" s="14">
        <f ca="1">IF(ROW()=2, Table1[[#This Row],[Netto loon]], INDIRECT(ADDRESS(ROW()-1,COLUMN(F:F))))</f>
        <v>50196.406999999999</v>
      </c>
      <c r="J7299" s="6">
        <f ca="1">IF(ROW()=2, 0, Table1[[#This Row],[Belastbaar loon]]-INDIRECT(ADDRESS(ROW()-1,COLUMN(A:A))))</f>
        <v>10</v>
      </c>
      <c r="K7299" s="6">
        <f ca="1">Table1[[#This Row],[Netto loon]]-Table1[[#This Row],[Netto vorige schijf]]</f>
        <v>4.4500000000043656</v>
      </c>
      <c r="L7299" s="2">
        <f ca="1">(Table1[[#This Row],[Bruto tov vorige schijf]]-Table1[[#This Row],[Netto tov vorige schijf]])/MAX(Table1[[#This Row],[Bruto tov vorige schijf]],1)</f>
        <v>0.5549999999995634</v>
      </c>
    </row>
    <row r="7300" spans="1:12" x14ac:dyDescent="0.25">
      <c r="A7300" s="14">
        <v>80821</v>
      </c>
      <c r="B7300" s="6">
        <f>LoonHeffing2020(Table1[[#This Row],[Belastbaar loon]])</f>
        <v>31682.672999999999</v>
      </c>
      <c r="C7300" s="6">
        <f>AlgemeneHeffingsKorting2020(Table1[[#This Row],[Belastbaar loon]])</f>
        <v>0</v>
      </c>
      <c r="D7300" s="14">
        <f>ArbeidsKorting2020(Table1[[#This Row],[Belastbaar loon]])</f>
        <v>1066.98</v>
      </c>
      <c r="E7300" s="14">
        <f>MAX(Table1[[#This Row],[Loonheffing]]-Table1[[#This Row],[Algemene Heffingskorting]]-Table1[[#This Row],[Arbeidskorting]],0)</f>
        <v>30615.692999999999</v>
      </c>
      <c r="F7300" s="6">
        <f>Table1[[#This Row],[Belastbaar loon]]-Table1[[#This Row],[Belasting]]</f>
        <v>50205.307000000001</v>
      </c>
      <c r="G7300" s="2">
        <f>(Table1[[#This Row],[Belastbaar loon]]-Table1[[#This Row],[Netto loon]])/Table1[[#This Row],[Belastbaar loon]]</f>
        <v>0.37880863884386484</v>
      </c>
      <c r="H7300" s="14">
        <f t="shared" ca="1" si="108"/>
        <v>30610.142999999996</v>
      </c>
      <c r="I7300" s="14">
        <f ca="1">IF(ROW()=2, Table1[[#This Row],[Netto loon]], INDIRECT(ADDRESS(ROW()-1,COLUMN(F:F))))</f>
        <v>50200.857000000004</v>
      </c>
      <c r="J7300" s="6">
        <f ca="1">IF(ROW()=2, 0, Table1[[#This Row],[Belastbaar loon]]-INDIRECT(ADDRESS(ROW()-1,COLUMN(A:A))))</f>
        <v>10</v>
      </c>
      <c r="K7300" s="6">
        <f ca="1">Table1[[#This Row],[Netto loon]]-Table1[[#This Row],[Netto vorige schijf]]</f>
        <v>4.4499999999970896</v>
      </c>
      <c r="L7300" s="2">
        <f ca="1">(Table1[[#This Row],[Bruto tov vorige schijf]]-Table1[[#This Row],[Netto tov vorige schijf]])/MAX(Table1[[#This Row],[Bruto tov vorige schijf]],1)</f>
        <v>0.55500000000029104</v>
      </c>
    </row>
    <row r="7301" spans="1:12" x14ac:dyDescent="0.25">
      <c r="A7301" s="14">
        <v>80831</v>
      </c>
      <c r="B7301" s="6">
        <f>LoonHeffing2020(Table1[[#This Row],[Belastbaar loon]])</f>
        <v>31687.623</v>
      </c>
      <c r="C7301" s="6">
        <f>AlgemeneHeffingsKorting2020(Table1[[#This Row],[Belastbaar loon]])</f>
        <v>0</v>
      </c>
      <c r="D7301" s="14">
        <f>ArbeidsKorting2020(Table1[[#This Row],[Belastbaar loon]])</f>
        <v>1066.3800000000001</v>
      </c>
      <c r="E7301" s="14">
        <f>MAX(Table1[[#This Row],[Loonheffing]]-Table1[[#This Row],[Algemene Heffingskorting]]-Table1[[#This Row],[Arbeidskorting]],0)</f>
        <v>30621.242999999999</v>
      </c>
      <c r="F7301" s="6">
        <f>Table1[[#This Row],[Belastbaar loon]]-Table1[[#This Row],[Belasting]]</f>
        <v>50209.756999999998</v>
      </c>
      <c r="G7301" s="2">
        <f>(Table1[[#This Row],[Belastbaar loon]]-Table1[[#This Row],[Netto loon]])/Table1[[#This Row],[Belastbaar loon]]</f>
        <v>0.37883043634249236</v>
      </c>
      <c r="H7301" s="14">
        <f t="shared" ca="1" si="108"/>
        <v>30615.692999999999</v>
      </c>
      <c r="I7301" s="14">
        <f ca="1">IF(ROW()=2, Table1[[#This Row],[Netto loon]], INDIRECT(ADDRESS(ROW()-1,COLUMN(F:F))))</f>
        <v>50205.307000000001</v>
      </c>
      <c r="J7301" s="6">
        <f ca="1">IF(ROW()=2, 0, Table1[[#This Row],[Belastbaar loon]]-INDIRECT(ADDRESS(ROW()-1,COLUMN(A:A))))</f>
        <v>10</v>
      </c>
      <c r="K7301" s="6">
        <f ca="1">Table1[[#This Row],[Netto loon]]-Table1[[#This Row],[Netto vorige schijf]]</f>
        <v>4.4499999999970896</v>
      </c>
      <c r="L7301" s="2">
        <f ca="1">(Table1[[#This Row],[Bruto tov vorige schijf]]-Table1[[#This Row],[Netto tov vorige schijf]])/MAX(Table1[[#This Row],[Bruto tov vorige schijf]],1)</f>
        <v>0.55500000000029104</v>
      </c>
    </row>
    <row r="7302" spans="1:12" x14ac:dyDescent="0.25">
      <c r="A7302" s="14">
        <v>80841</v>
      </c>
      <c r="B7302" s="6">
        <f>LoonHeffing2020(Table1[[#This Row],[Belastbaar loon]])</f>
        <v>31692.573</v>
      </c>
      <c r="C7302" s="6">
        <f>AlgemeneHeffingsKorting2020(Table1[[#This Row],[Belastbaar loon]])</f>
        <v>0</v>
      </c>
      <c r="D7302" s="14">
        <f>ArbeidsKorting2020(Table1[[#This Row],[Belastbaar loon]])</f>
        <v>1065.7800000000002</v>
      </c>
      <c r="E7302" s="14">
        <f>MAX(Table1[[#This Row],[Loonheffing]]-Table1[[#This Row],[Algemene Heffingskorting]]-Table1[[#This Row],[Arbeidskorting]],0)</f>
        <v>30626.793000000001</v>
      </c>
      <c r="F7302" s="6">
        <f>Table1[[#This Row],[Belastbaar loon]]-Table1[[#This Row],[Belasting]]</f>
        <v>50214.206999999995</v>
      </c>
      <c r="G7302" s="2">
        <f>(Table1[[#This Row],[Belastbaar loon]]-Table1[[#This Row],[Netto loon]])/Table1[[#This Row],[Belastbaar loon]]</f>
        <v>0.37885222844843586</v>
      </c>
      <c r="H7302" s="14">
        <f t="shared" ca="1" si="108"/>
        <v>30621.242999999999</v>
      </c>
      <c r="I7302" s="14">
        <f ca="1">IF(ROW()=2, Table1[[#This Row],[Netto loon]], INDIRECT(ADDRESS(ROW()-1,COLUMN(F:F))))</f>
        <v>50209.756999999998</v>
      </c>
      <c r="J7302" s="6">
        <f ca="1">IF(ROW()=2, 0, Table1[[#This Row],[Belastbaar loon]]-INDIRECT(ADDRESS(ROW()-1,COLUMN(A:A))))</f>
        <v>10</v>
      </c>
      <c r="K7302" s="6">
        <f ca="1">Table1[[#This Row],[Netto loon]]-Table1[[#This Row],[Netto vorige schijf]]</f>
        <v>4.4499999999970896</v>
      </c>
      <c r="L7302" s="2">
        <f ca="1">(Table1[[#This Row],[Bruto tov vorige schijf]]-Table1[[#This Row],[Netto tov vorige schijf]])/MAX(Table1[[#This Row],[Bruto tov vorige schijf]],1)</f>
        <v>0.55500000000029104</v>
      </c>
    </row>
    <row r="7303" spans="1:12" x14ac:dyDescent="0.25">
      <c r="A7303" s="14">
        <v>80851</v>
      </c>
      <c r="B7303" s="6">
        <f>LoonHeffing2020(Table1[[#This Row],[Belastbaar loon]])</f>
        <v>31697.523000000001</v>
      </c>
      <c r="C7303" s="6">
        <f>AlgemeneHeffingsKorting2020(Table1[[#This Row],[Belastbaar loon]])</f>
        <v>0</v>
      </c>
      <c r="D7303" s="14">
        <f>ArbeidsKorting2020(Table1[[#This Row],[Belastbaar loon]])</f>
        <v>1065.18</v>
      </c>
      <c r="E7303" s="14">
        <f>MAX(Table1[[#This Row],[Loonheffing]]-Table1[[#This Row],[Algemene Heffingskorting]]-Table1[[#This Row],[Arbeidskorting]],0)</f>
        <v>30632.343000000001</v>
      </c>
      <c r="F7303" s="6">
        <f>Table1[[#This Row],[Belastbaar loon]]-Table1[[#This Row],[Belasting]]</f>
        <v>50218.656999999999</v>
      </c>
      <c r="G7303" s="2">
        <f>(Table1[[#This Row],[Belastbaar loon]]-Table1[[#This Row],[Netto loon]])/Table1[[#This Row],[Belastbaar loon]]</f>
        <v>0.37887401516369618</v>
      </c>
      <c r="H7303" s="14">
        <f t="shared" ca="1" si="108"/>
        <v>30626.793000000001</v>
      </c>
      <c r="I7303" s="14">
        <f ca="1">IF(ROW()=2, Table1[[#This Row],[Netto loon]], INDIRECT(ADDRESS(ROW()-1,COLUMN(F:F))))</f>
        <v>50214.206999999995</v>
      </c>
      <c r="J7303" s="6">
        <f ca="1">IF(ROW()=2, 0, Table1[[#This Row],[Belastbaar loon]]-INDIRECT(ADDRESS(ROW()-1,COLUMN(A:A))))</f>
        <v>10</v>
      </c>
      <c r="K7303" s="6">
        <f ca="1">Table1[[#This Row],[Netto loon]]-Table1[[#This Row],[Netto vorige schijf]]</f>
        <v>4.4500000000043656</v>
      </c>
      <c r="L7303" s="2">
        <f ca="1">(Table1[[#This Row],[Bruto tov vorige schijf]]-Table1[[#This Row],[Netto tov vorige schijf]])/MAX(Table1[[#This Row],[Bruto tov vorige schijf]],1)</f>
        <v>0.5549999999995634</v>
      </c>
    </row>
    <row r="7304" spans="1:12" x14ac:dyDescent="0.25">
      <c r="A7304" s="14">
        <v>80861</v>
      </c>
      <c r="B7304" s="6">
        <f>LoonHeffing2020(Table1[[#This Row],[Belastbaar loon]])</f>
        <v>31702.472999999998</v>
      </c>
      <c r="C7304" s="6">
        <f>AlgemeneHeffingsKorting2020(Table1[[#This Row],[Belastbaar loon]])</f>
        <v>0</v>
      </c>
      <c r="D7304" s="14">
        <f>ArbeidsKorting2020(Table1[[#This Row],[Belastbaar loon]])</f>
        <v>1064.5800000000002</v>
      </c>
      <c r="E7304" s="14">
        <f>MAX(Table1[[#This Row],[Loonheffing]]-Table1[[#This Row],[Algemene Heffingskorting]]-Table1[[#This Row],[Arbeidskorting]],0)</f>
        <v>30637.892999999996</v>
      </c>
      <c r="F7304" s="6">
        <f>Table1[[#This Row],[Belastbaar loon]]-Table1[[#This Row],[Belasting]]</f>
        <v>50223.107000000004</v>
      </c>
      <c r="G7304" s="2">
        <f>(Table1[[#This Row],[Belastbaar loon]]-Table1[[#This Row],[Netto loon]])/Table1[[#This Row],[Belastbaar loon]]</f>
        <v>0.37889579649027338</v>
      </c>
      <c r="H7304" s="14">
        <f t="shared" ca="1" si="108"/>
        <v>30632.343000000001</v>
      </c>
      <c r="I7304" s="14">
        <f ca="1">IF(ROW()=2, Table1[[#This Row],[Netto loon]], INDIRECT(ADDRESS(ROW()-1,COLUMN(F:F))))</f>
        <v>50218.656999999999</v>
      </c>
      <c r="J7304" s="6">
        <f ca="1">IF(ROW()=2, 0, Table1[[#This Row],[Belastbaar loon]]-INDIRECT(ADDRESS(ROW()-1,COLUMN(A:A))))</f>
        <v>10</v>
      </c>
      <c r="K7304" s="6">
        <f ca="1">Table1[[#This Row],[Netto loon]]-Table1[[#This Row],[Netto vorige schijf]]</f>
        <v>4.4500000000043656</v>
      </c>
      <c r="L7304" s="2">
        <f ca="1">(Table1[[#This Row],[Bruto tov vorige schijf]]-Table1[[#This Row],[Netto tov vorige schijf]])/MAX(Table1[[#This Row],[Bruto tov vorige schijf]],1)</f>
        <v>0.5549999999995634</v>
      </c>
    </row>
    <row r="7305" spans="1:12" x14ac:dyDescent="0.25">
      <c r="A7305" s="14">
        <v>80871</v>
      </c>
      <c r="B7305" s="6">
        <f>LoonHeffing2020(Table1[[#This Row],[Belastbaar loon]])</f>
        <v>31707.422999999999</v>
      </c>
      <c r="C7305" s="6">
        <f>AlgemeneHeffingsKorting2020(Table1[[#This Row],[Belastbaar loon]])</f>
        <v>0</v>
      </c>
      <c r="D7305" s="14">
        <f>ArbeidsKorting2020(Table1[[#This Row],[Belastbaar loon]])</f>
        <v>1063.98</v>
      </c>
      <c r="E7305" s="14">
        <f>MAX(Table1[[#This Row],[Loonheffing]]-Table1[[#This Row],[Algemene Heffingskorting]]-Table1[[#This Row],[Arbeidskorting]],0)</f>
        <v>30643.442999999999</v>
      </c>
      <c r="F7305" s="6">
        <f>Table1[[#This Row],[Belastbaar loon]]-Table1[[#This Row],[Belasting]]</f>
        <v>50227.557000000001</v>
      </c>
      <c r="G7305" s="2">
        <f>(Table1[[#This Row],[Belastbaar loon]]-Table1[[#This Row],[Netto loon]])/Table1[[#This Row],[Belastbaar loon]]</f>
        <v>0.37891757243016655</v>
      </c>
      <c r="H7305" s="14">
        <f t="shared" ca="1" si="108"/>
        <v>30637.892999999996</v>
      </c>
      <c r="I7305" s="14">
        <f ca="1">IF(ROW()=2, Table1[[#This Row],[Netto loon]], INDIRECT(ADDRESS(ROW()-1,COLUMN(F:F))))</f>
        <v>50223.107000000004</v>
      </c>
      <c r="J7305" s="6">
        <f ca="1">IF(ROW()=2, 0, Table1[[#This Row],[Belastbaar loon]]-INDIRECT(ADDRESS(ROW()-1,COLUMN(A:A))))</f>
        <v>10</v>
      </c>
      <c r="K7305" s="6">
        <f ca="1">Table1[[#This Row],[Netto loon]]-Table1[[#This Row],[Netto vorige schijf]]</f>
        <v>4.4499999999970896</v>
      </c>
      <c r="L7305" s="2">
        <f ca="1">(Table1[[#This Row],[Bruto tov vorige schijf]]-Table1[[#This Row],[Netto tov vorige schijf]])/MAX(Table1[[#This Row],[Bruto tov vorige schijf]],1)</f>
        <v>0.55500000000029104</v>
      </c>
    </row>
    <row r="7306" spans="1:12" x14ac:dyDescent="0.25">
      <c r="A7306" s="14">
        <v>80881</v>
      </c>
      <c r="B7306" s="6">
        <f>LoonHeffing2020(Table1[[#This Row],[Belastbaar loon]])</f>
        <v>31712.373</v>
      </c>
      <c r="C7306" s="6">
        <f>AlgemeneHeffingsKorting2020(Table1[[#This Row],[Belastbaar loon]])</f>
        <v>0</v>
      </c>
      <c r="D7306" s="14">
        <f>ArbeidsKorting2020(Table1[[#This Row],[Belastbaar loon]])</f>
        <v>1063.3800000000001</v>
      </c>
      <c r="E7306" s="14">
        <f>MAX(Table1[[#This Row],[Loonheffing]]-Table1[[#This Row],[Algemene Heffingskorting]]-Table1[[#This Row],[Arbeidskorting]],0)</f>
        <v>30648.992999999999</v>
      </c>
      <c r="F7306" s="6">
        <f>Table1[[#This Row],[Belastbaar loon]]-Table1[[#This Row],[Belasting]]</f>
        <v>50232.006999999998</v>
      </c>
      <c r="G7306" s="2">
        <f>(Table1[[#This Row],[Belastbaar loon]]-Table1[[#This Row],[Netto loon]])/Table1[[#This Row],[Belastbaar loon]]</f>
        <v>0.37893934298537363</v>
      </c>
      <c r="H7306" s="14">
        <f t="shared" ca="1" si="108"/>
        <v>30643.442999999999</v>
      </c>
      <c r="I7306" s="14">
        <f ca="1">IF(ROW()=2, Table1[[#This Row],[Netto loon]], INDIRECT(ADDRESS(ROW()-1,COLUMN(F:F))))</f>
        <v>50227.557000000001</v>
      </c>
      <c r="J7306" s="6">
        <f ca="1">IF(ROW()=2, 0, Table1[[#This Row],[Belastbaar loon]]-INDIRECT(ADDRESS(ROW()-1,COLUMN(A:A))))</f>
        <v>10</v>
      </c>
      <c r="K7306" s="6">
        <f ca="1">Table1[[#This Row],[Netto loon]]-Table1[[#This Row],[Netto vorige schijf]]</f>
        <v>4.4499999999970896</v>
      </c>
      <c r="L7306" s="2">
        <f ca="1">(Table1[[#This Row],[Bruto tov vorige schijf]]-Table1[[#This Row],[Netto tov vorige schijf]])/MAX(Table1[[#This Row],[Bruto tov vorige schijf]],1)</f>
        <v>0.55500000000029104</v>
      </c>
    </row>
    <row r="7307" spans="1:12" x14ac:dyDescent="0.25">
      <c r="A7307" s="14">
        <v>80891</v>
      </c>
      <c r="B7307" s="6">
        <f>LoonHeffing2020(Table1[[#This Row],[Belastbaar loon]])</f>
        <v>31717.323</v>
      </c>
      <c r="C7307" s="6">
        <f>AlgemeneHeffingsKorting2020(Table1[[#This Row],[Belastbaar loon]])</f>
        <v>0</v>
      </c>
      <c r="D7307" s="14">
        <f>ArbeidsKorting2020(Table1[[#This Row],[Belastbaar loon]])</f>
        <v>1062.7800000000002</v>
      </c>
      <c r="E7307" s="14">
        <f>MAX(Table1[[#This Row],[Loonheffing]]-Table1[[#This Row],[Algemene Heffingskorting]]-Table1[[#This Row],[Arbeidskorting]],0)</f>
        <v>30654.543000000001</v>
      </c>
      <c r="F7307" s="6">
        <f>Table1[[#This Row],[Belastbaar loon]]-Table1[[#This Row],[Belasting]]</f>
        <v>50236.456999999995</v>
      </c>
      <c r="G7307" s="2">
        <f>(Table1[[#This Row],[Belastbaar loon]]-Table1[[#This Row],[Netto loon]])/Table1[[#This Row],[Belastbaar loon]]</f>
        <v>0.37896110815789152</v>
      </c>
      <c r="H7307" s="14">
        <f t="shared" ca="1" si="108"/>
        <v>30648.992999999999</v>
      </c>
      <c r="I7307" s="14">
        <f ca="1">IF(ROW()=2, Table1[[#This Row],[Netto loon]], INDIRECT(ADDRESS(ROW()-1,COLUMN(F:F))))</f>
        <v>50232.006999999998</v>
      </c>
      <c r="J7307" s="6">
        <f ca="1">IF(ROW()=2, 0, Table1[[#This Row],[Belastbaar loon]]-INDIRECT(ADDRESS(ROW()-1,COLUMN(A:A))))</f>
        <v>10</v>
      </c>
      <c r="K7307" s="6">
        <f ca="1">Table1[[#This Row],[Netto loon]]-Table1[[#This Row],[Netto vorige schijf]]</f>
        <v>4.4499999999970896</v>
      </c>
      <c r="L7307" s="2">
        <f ca="1">(Table1[[#This Row],[Bruto tov vorige schijf]]-Table1[[#This Row],[Netto tov vorige schijf]])/MAX(Table1[[#This Row],[Bruto tov vorige schijf]],1)</f>
        <v>0.55500000000029104</v>
      </c>
    </row>
    <row r="7308" spans="1:12" x14ac:dyDescent="0.25">
      <c r="A7308" s="14">
        <v>80901</v>
      </c>
      <c r="B7308" s="6">
        <f>LoonHeffing2020(Table1[[#This Row],[Belastbaar loon]])</f>
        <v>31722.273000000001</v>
      </c>
      <c r="C7308" s="6">
        <f>AlgemeneHeffingsKorting2020(Table1[[#This Row],[Belastbaar loon]])</f>
        <v>0</v>
      </c>
      <c r="D7308" s="14">
        <f>ArbeidsKorting2020(Table1[[#This Row],[Belastbaar loon]])</f>
        <v>1062.18</v>
      </c>
      <c r="E7308" s="14">
        <f>MAX(Table1[[#This Row],[Loonheffing]]-Table1[[#This Row],[Algemene Heffingskorting]]-Table1[[#This Row],[Arbeidskorting]],0)</f>
        <v>30660.093000000001</v>
      </c>
      <c r="F7308" s="6">
        <f>Table1[[#This Row],[Belastbaar loon]]-Table1[[#This Row],[Belasting]]</f>
        <v>50240.906999999999</v>
      </c>
      <c r="G7308" s="2">
        <f>(Table1[[#This Row],[Belastbaar loon]]-Table1[[#This Row],[Netto loon]])/Table1[[#This Row],[Belastbaar loon]]</f>
        <v>0.37898286794971631</v>
      </c>
      <c r="H7308" s="14">
        <f t="shared" ca="1" si="108"/>
        <v>30654.543000000001</v>
      </c>
      <c r="I7308" s="14">
        <f ca="1">IF(ROW()=2, Table1[[#This Row],[Netto loon]], INDIRECT(ADDRESS(ROW()-1,COLUMN(F:F))))</f>
        <v>50236.456999999995</v>
      </c>
      <c r="J7308" s="6">
        <f ca="1">IF(ROW()=2, 0, Table1[[#This Row],[Belastbaar loon]]-INDIRECT(ADDRESS(ROW()-1,COLUMN(A:A))))</f>
        <v>10</v>
      </c>
      <c r="K7308" s="6">
        <f ca="1">Table1[[#This Row],[Netto loon]]-Table1[[#This Row],[Netto vorige schijf]]</f>
        <v>4.4500000000043656</v>
      </c>
      <c r="L7308" s="2">
        <f ca="1">(Table1[[#This Row],[Bruto tov vorige schijf]]-Table1[[#This Row],[Netto tov vorige schijf]])/MAX(Table1[[#This Row],[Bruto tov vorige schijf]],1)</f>
        <v>0.5549999999995634</v>
      </c>
    </row>
    <row r="7309" spans="1:12" x14ac:dyDescent="0.25">
      <c r="A7309" s="14">
        <v>80911</v>
      </c>
      <c r="B7309" s="6">
        <f>LoonHeffing2020(Table1[[#This Row],[Belastbaar loon]])</f>
        <v>31727.222999999998</v>
      </c>
      <c r="C7309" s="6">
        <f>AlgemeneHeffingsKorting2020(Table1[[#This Row],[Belastbaar loon]])</f>
        <v>0</v>
      </c>
      <c r="D7309" s="14">
        <f>ArbeidsKorting2020(Table1[[#This Row],[Belastbaar loon]])</f>
        <v>1061.5800000000002</v>
      </c>
      <c r="E7309" s="14">
        <f>MAX(Table1[[#This Row],[Loonheffing]]-Table1[[#This Row],[Algemene Heffingskorting]]-Table1[[#This Row],[Arbeidskorting]],0)</f>
        <v>30665.642999999996</v>
      </c>
      <c r="F7309" s="6">
        <f>Table1[[#This Row],[Belastbaar loon]]-Table1[[#This Row],[Belasting]]</f>
        <v>50245.357000000004</v>
      </c>
      <c r="G7309" s="2">
        <f>(Table1[[#This Row],[Belastbaar loon]]-Table1[[#This Row],[Netto loon]])/Table1[[#This Row],[Belastbaar loon]]</f>
        <v>0.3790046223628431</v>
      </c>
      <c r="H7309" s="14">
        <f t="shared" ca="1" si="108"/>
        <v>30660.093000000001</v>
      </c>
      <c r="I7309" s="14">
        <f ca="1">IF(ROW()=2, Table1[[#This Row],[Netto loon]], INDIRECT(ADDRESS(ROW()-1,COLUMN(F:F))))</f>
        <v>50240.906999999999</v>
      </c>
      <c r="J7309" s="6">
        <f ca="1">IF(ROW()=2, 0, Table1[[#This Row],[Belastbaar loon]]-INDIRECT(ADDRESS(ROW()-1,COLUMN(A:A))))</f>
        <v>10</v>
      </c>
      <c r="K7309" s="6">
        <f ca="1">Table1[[#This Row],[Netto loon]]-Table1[[#This Row],[Netto vorige schijf]]</f>
        <v>4.4500000000043656</v>
      </c>
      <c r="L7309" s="2">
        <f ca="1">(Table1[[#This Row],[Bruto tov vorige schijf]]-Table1[[#This Row],[Netto tov vorige schijf]])/MAX(Table1[[#This Row],[Bruto tov vorige schijf]],1)</f>
        <v>0.5549999999995634</v>
      </c>
    </row>
    <row r="7310" spans="1:12" x14ac:dyDescent="0.25">
      <c r="A7310" s="14">
        <v>80921</v>
      </c>
      <c r="B7310" s="6">
        <f>LoonHeffing2020(Table1[[#This Row],[Belastbaar loon]])</f>
        <v>31732.172999999999</v>
      </c>
      <c r="C7310" s="6">
        <f>AlgemeneHeffingsKorting2020(Table1[[#This Row],[Belastbaar loon]])</f>
        <v>0</v>
      </c>
      <c r="D7310" s="14">
        <f>ArbeidsKorting2020(Table1[[#This Row],[Belastbaar loon]])</f>
        <v>1060.98</v>
      </c>
      <c r="E7310" s="14">
        <f>MAX(Table1[[#This Row],[Loonheffing]]-Table1[[#This Row],[Algemene Heffingskorting]]-Table1[[#This Row],[Arbeidskorting]],0)</f>
        <v>30671.192999999999</v>
      </c>
      <c r="F7310" s="6">
        <f>Table1[[#This Row],[Belastbaar loon]]-Table1[[#This Row],[Belasting]]</f>
        <v>50249.807000000001</v>
      </c>
      <c r="G7310" s="2">
        <f>(Table1[[#This Row],[Belastbaar loon]]-Table1[[#This Row],[Netto loon]])/Table1[[#This Row],[Belastbaar loon]]</f>
        <v>0.37902637139926593</v>
      </c>
      <c r="H7310" s="14">
        <f t="shared" ca="1" si="108"/>
        <v>30665.642999999996</v>
      </c>
      <c r="I7310" s="14">
        <f ca="1">IF(ROW()=2, Table1[[#This Row],[Netto loon]], INDIRECT(ADDRESS(ROW()-1,COLUMN(F:F))))</f>
        <v>50245.357000000004</v>
      </c>
      <c r="J7310" s="6">
        <f ca="1">IF(ROW()=2, 0, Table1[[#This Row],[Belastbaar loon]]-INDIRECT(ADDRESS(ROW()-1,COLUMN(A:A))))</f>
        <v>10</v>
      </c>
      <c r="K7310" s="6">
        <f ca="1">Table1[[#This Row],[Netto loon]]-Table1[[#This Row],[Netto vorige schijf]]</f>
        <v>4.4499999999970896</v>
      </c>
      <c r="L7310" s="2">
        <f ca="1">(Table1[[#This Row],[Bruto tov vorige schijf]]-Table1[[#This Row],[Netto tov vorige schijf]])/MAX(Table1[[#This Row],[Bruto tov vorige schijf]],1)</f>
        <v>0.55500000000029104</v>
      </c>
    </row>
    <row r="7311" spans="1:12" x14ac:dyDescent="0.25">
      <c r="A7311" s="14">
        <v>80931</v>
      </c>
      <c r="B7311" s="6">
        <f>LoonHeffing2020(Table1[[#This Row],[Belastbaar loon]])</f>
        <v>31737.123</v>
      </c>
      <c r="C7311" s="6">
        <f>AlgemeneHeffingsKorting2020(Table1[[#This Row],[Belastbaar loon]])</f>
        <v>0</v>
      </c>
      <c r="D7311" s="14">
        <f>ArbeidsKorting2020(Table1[[#This Row],[Belastbaar loon]])</f>
        <v>1060.3800000000001</v>
      </c>
      <c r="E7311" s="14">
        <f>MAX(Table1[[#This Row],[Loonheffing]]-Table1[[#This Row],[Algemene Heffingskorting]]-Table1[[#This Row],[Arbeidskorting]],0)</f>
        <v>30676.742999999999</v>
      </c>
      <c r="F7311" s="6">
        <f>Table1[[#This Row],[Belastbaar loon]]-Table1[[#This Row],[Belasting]]</f>
        <v>50254.256999999998</v>
      </c>
      <c r="G7311" s="2">
        <f>(Table1[[#This Row],[Belastbaar loon]]-Table1[[#This Row],[Netto loon]])/Table1[[#This Row],[Belastbaar loon]]</f>
        <v>0.37904811506097791</v>
      </c>
      <c r="H7311" s="14">
        <f t="shared" ca="1" si="108"/>
        <v>30671.192999999999</v>
      </c>
      <c r="I7311" s="14">
        <f ca="1">IF(ROW()=2, Table1[[#This Row],[Netto loon]], INDIRECT(ADDRESS(ROW()-1,COLUMN(F:F))))</f>
        <v>50249.807000000001</v>
      </c>
      <c r="J7311" s="6">
        <f ca="1">IF(ROW()=2, 0, Table1[[#This Row],[Belastbaar loon]]-INDIRECT(ADDRESS(ROW()-1,COLUMN(A:A))))</f>
        <v>10</v>
      </c>
      <c r="K7311" s="6">
        <f ca="1">Table1[[#This Row],[Netto loon]]-Table1[[#This Row],[Netto vorige schijf]]</f>
        <v>4.4499999999970896</v>
      </c>
      <c r="L7311" s="2">
        <f ca="1">(Table1[[#This Row],[Bruto tov vorige schijf]]-Table1[[#This Row],[Netto tov vorige schijf]])/MAX(Table1[[#This Row],[Bruto tov vorige schijf]],1)</f>
        <v>0.55500000000029104</v>
      </c>
    </row>
    <row r="7312" spans="1:12" x14ac:dyDescent="0.25">
      <c r="A7312" s="14">
        <v>80941</v>
      </c>
      <c r="B7312" s="6">
        <f>LoonHeffing2020(Table1[[#This Row],[Belastbaar loon]])</f>
        <v>31742.073</v>
      </c>
      <c r="C7312" s="6">
        <f>AlgemeneHeffingsKorting2020(Table1[[#This Row],[Belastbaar loon]])</f>
        <v>0</v>
      </c>
      <c r="D7312" s="14">
        <f>ArbeidsKorting2020(Table1[[#This Row],[Belastbaar loon]])</f>
        <v>1059.7800000000002</v>
      </c>
      <c r="E7312" s="14">
        <f>MAX(Table1[[#This Row],[Loonheffing]]-Table1[[#This Row],[Algemene Heffingskorting]]-Table1[[#This Row],[Arbeidskorting]],0)</f>
        <v>30682.293000000001</v>
      </c>
      <c r="F7312" s="6">
        <f>Table1[[#This Row],[Belastbaar loon]]-Table1[[#This Row],[Belasting]]</f>
        <v>50258.706999999995</v>
      </c>
      <c r="G7312" s="2">
        <f>(Table1[[#This Row],[Belastbaar loon]]-Table1[[#This Row],[Netto loon]])/Table1[[#This Row],[Belastbaar loon]]</f>
        <v>0.37906985334997101</v>
      </c>
      <c r="H7312" s="14">
        <f t="shared" ca="1" si="108"/>
        <v>30676.742999999999</v>
      </c>
      <c r="I7312" s="14">
        <f ca="1">IF(ROW()=2, Table1[[#This Row],[Netto loon]], INDIRECT(ADDRESS(ROW()-1,COLUMN(F:F))))</f>
        <v>50254.256999999998</v>
      </c>
      <c r="J7312" s="6">
        <f ca="1">IF(ROW()=2, 0, Table1[[#This Row],[Belastbaar loon]]-INDIRECT(ADDRESS(ROW()-1,COLUMN(A:A))))</f>
        <v>10</v>
      </c>
      <c r="K7312" s="6">
        <f ca="1">Table1[[#This Row],[Netto loon]]-Table1[[#This Row],[Netto vorige schijf]]</f>
        <v>4.4499999999970896</v>
      </c>
      <c r="L7312" s="2">
        <f ca="1">(Table1[[#This Row],[Bruto tov vorige schijf]]-Table1[[#This Row],[Netto tov vorige schijf]])/MAX(Table1[[#This Row],[Bruto tov vorige schijf]],1)</f>
        <v>0.55500000000029104</v>
      </c>
    </row>
    <row r="7313" spans="1:12" x14ac:dyDescent="0.25">
      <c r="A7313" s="14">
        <v>80951</v>
      </c>
      <c r="B7313" s="6">
        <f>LoonHeffing2020(Table1[[#This Row],[Belastbaar loon]])</f>
        <v>31747.023000000001</v>
      </c>
      <c r="C7313" s="6">
        <f>AlgemeneHeffingsKorting2020(Table1[[#This Row],[Belastbaar loon]])</f>
        <v>0</v>
      </c>
      <c r="D7313" s="14">
        <f>ArbeidsKorting2020(Table1[[#This Row],[Belastbaar loon]])</f>
        <v>1059.18</v>
      </c>
      <c r="E7313" s="14">
        <f>MAX(Table1[[#This Row],[Loonheffing]]-Table1[[#This Row],[Algemene Heffingskorting]]-Table1[[#This Row],[Arbeidskorting]],0)</f>
        <v>30687.843000000001</v>
      </c>
      <c r="F7313" s="6">
        <f>Table1[[#This Row],[Belastbaar loon]]-Table1[[#This Row],[Belasting]]</f>
        <v>50263.156999999999</v>
      </c>
      <c r="G7313" s="2">
        <f>(Table1[[#This Row],[Belastbaar loon]]-Table1[[#This Row],[Netto loon]])/Table1[[#This Row],[Belastbaar loon]]</f>
        <v>0.37909158626823636</v>
      </c>
      <c r="H7313" s="14">
        <f t="shared" ca="1" si="108"/>
        <v>30682.293000000001</v>
      </c>
      <c r="I7313" s="14">
        <f ca="1">IF(ROW()=2, Table1[[#This Row],[Netto loon]], INDIRECT(ADDRESS(ROW()-1,COLUMN(F:F))))</f>
        <v>50258.706999999995</v>
      </c>
      <c r="J7313" s="6">
        <f ca="1">IF(ROW()=2, 0, Table1[[#This Row],[Belastbaar loon]]-INDIRECT(ADDRESS(ROW()-1,COLUMN(A:A))))</f>
        <v>10</v>
      </c>
      <c r="K7313" s="6">
        <f ca="1">Table1[[#This Row],[Netto loon]]-Table1[[#This Row],[Netto vorige schijf]]</f>
        <v>4.4500000000043656</v>
      </c>
      <c r="L7313" s="2">
        <f ca="1">(Table1[[#This Row],[Bruto tov vorige schijf]]-Table1[[#This Row],[Netto tov vorige schijf]])/MAX(Table1[[#This Row],[Bruto tov vorige schijf]],1)</f>
        <v>0.5549999999995634</v>
      </c>
    </row>
    <row r="7314" spans="1:12" x14ac:dyDescent="0.25">
      <c r="A7314" s="14">
        <v>80961</v>
      </c>
      <c r="B7314" s="6">
        <f>LoonHeffing2020(Table1[[#This Row],[Belastbaar loon]])</f>
        <v>31751.972999999998</v>
      </c>
      <c r="C7314" s="6">
        <f>AlgemeneHeffingsKorting2020(Table1[[#This Row],[Belastbaar loon]])</f>
        <v>0</v>
      </c>
      <c r="D7314" s="14">
        <f>ArbeidsKorting2020(Table1[[#This Row],[Belastbaar loon]])</f>
        <v>1058.5800000000002</v>
      </c>
      <c r="E7314" s="14">
        <f>MAX(Table1[[#This Row],[Loonheffing]]-Table1[[#This Row],[Algemene Heffingskorting]]-Table1[[#This Row],[Arbeidskorting]],0)</f>
        <v>30693.392999999996</v>
      </c>
      <c r="F7314" s="6">
        <f>Table1[[#This Row],[Belastbaar loon]]-Table1[[#This Row],[Belasting]]</f>
        <v>50267.607000000004</v>
      </c>
      <c r="G7314" s="2">
        <f>(Table1[[#This Row],[Belastbaar loon]]-Table1[[#This Row],[Netto loon]])/Table1[[#This Row],[Belastbaar loon]]</f>
        <v>0.37911331381776409</v>
      </c>
      <c r="H7314" s="14">
        <f t="shared" ca="1" si="108"/>
        <v>30687.843000000001</v>
      </c>
      <c r="I7314" s="14">
        <f ca="1">IF(ROW()=2, Table1[[#This Row],[Netto loon]], INDIRECT(ADDRESS(ROW()-1,COLUMN(F:F))))</f>
        <v>50263.156999999999</v>
      </c>
      <c r="J7314" s="6">
        <f ca="1">IF(ROW()=2, 0, Table1[[#This Row],[Belastbaar loon]]-INDIRECT(ADDRESS(ROW()-1,COLUMN(A:A))))</f>
        <v>10</v>
      </c>
      <c r="K7314" s="6">
        <f ca="1">Table1[[#This Row],[Netto loon]]-Table1[[#This Row],[Netto vorige schijf]]</f>
        <v>4.4500000000043656</v>
      </c>
      <c r="L7314" s="2">
        <f ca="1">(Table1[[#This Row],[Bruto tov vorige schijf]]-Table1[[#This Row],[Netto tov vorige schijf]])/MAX(Table1[[#This Row],[Bruto tov vorige schijf]],1)</f>
        <v>0.5549999999995634</v>
      </c>
    </row>
    <row r="7315" spans="1:12" x14ac:dyDescent="0.25">
      <c r="A7315" s="14">
        <v>80971</v>
      </c>
      <c r="B7315" s="6">
        <f>LoonHeffing2020(Table1[[#This Row],[Belastbaar loon]])</f>
        <v>31756.922999999999</v>
      </c>
      <c r="C7315" s="6">
        <f>AlgemeneHeffingsKorting2020(Table1[[#This Row],[Belastbaar loon]])</f>
        <v>0</v>
      </c>
      <c r="D7315" s="14">
        <f>ArbeidsKorting2020(Table1[[#This Row],[Belastbaar loon]])</f>
        <v>1057.98</v>
      </c>
      <c r="E7315" s="14">
        <f>MAX(Table1[[#This Row],[Loonheffing]]-Table1[[#This Row],[Algemene Heffingskorting]]-Table1[[#This Row],[Arbeidskorting]],0)</f>
        <v>30698.942999999999</v>
      </c>
      <c r="F7315" s="6">
        <f>Table1[[#This Row],[Belastbaar loon]]-Table1[[#This Row],[Belasting]]</f>
        <v>50272.057000000001</v>
      </c>
      <c r="G7315" s="2">
        <f>(Table1[[#This Row],[Belastbaar loon]]-Table1[[#This Row],[Netto loon]])/Table1[[#This Row],[Belastbaar loon]]</f>
        <v>0.37913503600054338</v>
      </c>
      <c r="H7315" s="14">
        <f t="shared" ca="1" si="108"/>
        <v>30693.392999999996</v>
      </c>
      <c r="I7315" s="14">
        <f ca="1">IF(ROW()=2, Table1[[#This Row],[Netto loon]], INDIRECT(ADDRESS(ROW()-1,COLUMN(F:F))))</f>
        <v>50267.607000000004</v>
      </c>
      <c r="J7315" s="6">
        <f ca="1">IF(ROW()=2, 0, Table1[[#This Row],[Belastbaar loon]]-INDIRECT(ADDRESS(ROW()-1,COLUMN(A:A))))</f>
        <v>10</v>
      </c>
      <c r="K7315" s="6">
        <f ca="1">Table1[[#This Row],[Netto loon]]-Table1[[#This Row],[Netto vorige schijf]]</f>
        <v>4.4499999999970896</v>
      </c>
      <c r="L7315" s="2">
        <f ca="1">(Table1[[#This Row],[Bruto tov vorige schijf]]-Table1[[#This Row],[Netto tov vorige schijf]])/MAX(Table1[[#This Row],[Bruto tov vorige schijf]],1)</f>
        <v>0.55500000000029104</v>
      </c>
    </row>
    <row r="7316" spans="1:12" x14ac:dyDescent="0.25">
      <c r="A7316" s="14">
        <v>80981</v>
      </c>
      <c r="B7316" s="6">
        <f>LoonHeffing2020(Table1[[#This Row],[Belastbaar loon]])</f>
        <v>31761.873</v>
      </c>
      <c r="C7316" s="6">
        <f>AlgemeneHeffingsKorting2020(Table1[[#This Row],[Belastbaar loon]])</f>
        <v>0</v>
      </c>
      <c r="D7316" s="14">
        <f>ArbeidsKorting2020(Table1[[#This Row],[Belastbaar loon]])</f>
        <v>1057.3800000000001</v>
      </c>
      <c r="E7316" s="14">
        <f>MAX(Table1[[#This Row],[Loonheffing]]-Table1[[#This Row],[Algemene Heffingskorting]]-Table1[[#This Row],[Arbeidskorting]],0)</f>
        <v>30704.492999999999</v>
      </c>
      <c r="F7316" s="6">
        <f>Table1[[#This Row],[Belastbaar loon]]-Table1[[#This Row],[Belasting]]</f>
        <v>50276.506999999998</v>
      </c>
      <c r="G7316" s="2">
        <f>(Table1[[#This Row],[Belastbaar loon]]-Table1[[#This Row],[Netto loon]])/Table1[[#This Row],[Belastbaar loon]]</f>
        <v>0.37915675281856243</v>
      </c>
      <c r="H7316" s="14">
        <f t="shared" ca="1" si="108"/>
        <v>30698.942999999999</v>
      </c>
      <c r="I7316" s="14">
        <f ca="1">IF(ROW()=2, Table1[[#This Row],[Netto loon]], INDIRECT(ADDRESS(ROW()-1,COLUMN(F:F))))</f>
        <v>50272.057000000001</v>
      </c>
      <c r="J7316" s="6">
        <f ca="1">IF(ROW()=2, 0, Table1[[#This Row],[Belastbaar loon]]-INDIRECT(ADDRESS(ROW()-1,COLUMN(A:A))))</f>
        <v>10</v>
      </c>
      <c r="K7316" s="6">
        <f ca="1">Table1[[#This Row],[Netto loon]]-Table1[[#This Row],[Netto vorige schijf]]</f>
        <v>4.4499999999970896</v>
      </c>
      <c r="L7316" s="2">
        <f ca="1">(Table1[[#This Row],[Bruto tov vorige schijf]]-Table1[[#This Row],[Netto tov vorige schijf]])/MAX(Table1[[#This Row],[Bruto tov vorige schijf]],1)</f>
        <v>0.55500000000029104</v>
      </c>
    </row>
    <row r="7317" spans="1:12" x14ac:dyDescent="0.25">
      <c r="A7317" s="14">
        <v>80991</v>
      </c>
      <c r="B7317" s="6">
        <f>LoonHeffing2020(Table1[[#This Row],[Belastbaar loon]])</f>
        <v>31766.823</v>
      </c>
      <c r="C7317" s="6">
        <f>AlgemeneHeffingsKorting2020(Table1[[#This Row],[Belastbaar loon]])</f>
        <v>0</v>
      </c>
      <c r="D7317" s="14">
        <f>ArbeidsKorting2020(Table1[[#This Row],[Belastbaar loon]])</f>
        <v>1056.7800000000002</v>
      </c>
      <c r="E7317" s="14">
        <f>MAX(Table1[[#This Row],[Loonheffing]]-Table1[[#This Row],[Algemene Heffingskorting]]-Table1[[#This Row],[Arbeidskorting]],0)</f>
        <v>30710.043000000001</v>
      </c>
      <c r="F7317" s="6">
        <f>Table1[[#This Row],[Belastbaar loon]]-Table1[[#This Row],[Belasting]]</f>
        <v>50280.956999999995</v>
      </c>
      <c r="G7317" s="2">
        <f>(Table1[[#This Row],[Belastbaar loon]]-Table1[[#This Row],[Netto loon]])/Table1[[#This Row],[Belastbaar loon]]</f>
        <v>0.37917846427380825</v>
      </c>
      <c r="H7317" s="14">
        <f t="shared" ca="1" si="108"/>
        <v>30704.492999999999</v>
      </c>
      <c r="I7317" s="14">
        <f ca="1">IF(ROW()=2, Table1[[#This Row],[Netto loon]], INDIRECT(ADDRESS(ROW()-1,COLUMN(F:F))))</f>
        <v>50276.506999999998</v>
      </c>
      <c r="J7317" s="6">
        <f ca="1">IF(ROW()=2, 0, Table1[[#This Row],[Belastbaar loon]]-INDIRECT(ADDRESS(ROW()-1,COLUMN(A:A))))</f>
        <v>10</v>
      </c>
      <c r="K7317" s="6">
        <f ca="1">Table1[[#This Row],[Netto loon]]-Table1[[#This Row],[Netto vorige schijf]]</f>
        <v>4.4499999999970896</v>
      </c>
      <c r="L7317" s="2">
        <f ca="1">(Table1[[#This Row],[Bruto tov vorige schijf]]-Table1[[#This Row],[Netto tov vorige schijf]])/MAX(Table1[[#This Row],[Bruto tov vorige schijf]],1)</f>
        <v>0.55500000000029104</v>
      </c>
    </row>
    <row r="7318" spans="1:12" x14ac:dyDescent="0.25">
      <c r="A7318" s="14">
        <v>81001</v>
      </c>
      <c r="B7318" s="6">
        <f>LoonHeffing2020(Table1[[#This Row],[Belastbaar loon]])</f>
        <v>31771.773000000001</v>
      </c>
      <c r="C7318" s="6">
        <f>AlgemeneHeffingsKorting2020(Table1[[#This Row],[Belastbaar loon]])</f>
        <v>0</v>
      </c>
      <c r="D7318" s="14">
        <f>ArbeidsKorting2020(Table1[[#This Row],[Belastbaar loon]])</f>
        <v>1056.18</v>
      </c>
      <c r="E7318" s="14">
        <f>MAX(Table1[[#This Row],[Loonheffing]]-Table1[[#This Row],[Algemene Heffingskorting]]-Table1[[#This Row],[Arbeidskorting]],0)</f>
        <v>30715.593000000001</v>
      </c>
      <c r="F7318" s="6">
        <f>Table1[[#This Row],[Belastbaar loon]]-Table1[[#This Row],[Belasting]]</f>
        <v>50285.406999999999</v>
      </c>
      <c r="G7318" s="2">
        <f>(Table1[[#This Row],[Belastbaar loon]]-Table1[[#This Row],[Netto loon]])/Table1[[#This Row],[Belastbaar loon]]</f>
        <v>0.37920017036826709</v>
      </c>
      <c r="H7318" s="14">
        <f t="shared" ca="1" si="108"/>
        <v>30710.043000000001</v>
      </c>
      <c r="I7318" s="14">
        <f ca="1">IF(ROW()=2, Table1[[#This Row],[Netto loon]], INDIRECT(ADDRESS(ROW()-1,COLUMN(F:F))))</f>
        <v>50280.956999999995</v>
      </c>
      <c r="J7318" s="6">
        <f ca="1">IF(ROW()=2, 0, Table1[[#This Row],[Belastbaar loon]]-INDIRECT(ADDRESS(ROW()-1,COLUMN(A:A))))</f>
        <v>10</v>
      </c>
      <c r="K7318" s="6">
        <f ca="1">Table1[[#This Row],[Netto loon]]-Table1[[#This Row],[Netto vorige schijf]]</f>
        <v>4.4500000000043656</v>
      </c>
      <c r="L7318" s="2">
        <f ca="1">(Table1[[#This Row],[Bruto tov vorige schijf]]-Table1[[#This Row],[Netto tov vorige schijf]])/MAX(Table1[[#This Row],[Bruto tov vorige schijf]],1)</f>
        <v>0.5549999999995634</v>
      </c>
    </row>
    <row r="7319" spans="1:12" x14ac:dyDescent="0.25">
      <c r="A7319" s="14">
        <v>81011</v>
      </c>
      <c r="B7319" s="6">
        <f>LoonHeffing2020(Table1[[#This Row],[Belastbaar loon]])</f>
        <v>31776.722999999998</v>
      </c>
      <c r="C7319" s="6">
        <f>AlgemeneHeffingsKorting2020(Table1[[#This Row],[Belastbaar loon]])</f>
        <v>0</v>
      </c>
      <c r="D7319" s="14">
        <f>ArbeidsKorting2020(Table1[[#This Row],[Belastbaar loon]])</f>
        <v>1055.5800000000002</v>
      </c>
      <c r="E7319" s="14">
        <f>MAX(Table1[[#This Row],[Loonheffing]]-Table1[[#This Row],[Algemene Heffingskorting]]-Table1[[#This Row],[Arbeidskorting]],0)</f>
        <v>30721.142999999996</v>
      </c>
      <c r="F7319" s="6">
        <f>Table1[[#This Row],[Belastbaar loon]]-Table1[[#This Row],[Belasting]]</f>
        <v>50289.857000000004</v>
      </c>
      <c r="G7319" s="2">
        <f>(Table1[[#This Row],[Belastbaar loon]]-Table1[[#This Row],[Netto loon]])/Table1[[#This Row],[Belastbaar loon]]</f>
        <v>0.37922187110392414</v>
      </c>
      <c r="H7319" s="14">
        <f t="shared" ca="1" si="108"/>
        <v>30715.593000000001</v>
      </c>
      <c r="I7319" s="14">
        <f ca="1">IF(ROW()=2, Table1[[#This Row],[Netto loon]], INDIRECT(ADDRESS(ROW()-1,COLUMN(F:F))))</f>
        <v>50285.406999999999</v>
      </c>
      <c r="J7319" s="6">
        <f ca="1">IF(ROW()=2, 0, Table1[[#This Row],[Belastbaar loon]]-INDIRECT(ADDRESS(ROW()-1,COLUMN(A:A))))</f>
        <v>10</v>
      </c>
      <c r="K7319" s="6">
        <f ca="1">Table1[[#This Row],[Netto loon]]-Table1[[#This Row],[Netto vorige schijf]]</f>
        <v>4.4500000000043656</v>
      </c>
      <c r="L7319" s="2">
        <f ca="1">(Table1[[#This Row],[Bruto tov vorige schijf]]-Table1[[#This Row],[Netto tov vorige schijf]])/MAX(Table1[[#This Row],[Bruto tov vorige schijf]],1)</f>
        <v>0.5549999999995634</v>
      </c>
    </row>
    <row r="7320" spans="1:12" x14ac:dyDescent="0.25">
      <c r="A7320" s="14">
        <v>81021</v>
      </c>
      <c r="B7320" s="6">
        <f>LoonHeffing2020(Table1[[#This Row],[Belastbaar loon]])</f>
        <v>31781.672999999999</v>
      </c>
      <c r="C7320" s="6">
        <f>AlgemeneHeffingsKorting2020(Table1[[#This Row],[Belastbaar loon]])</f>
        <v>0</v>
      </c>
      <c r="D7320" s="14">
        <f>ArbeidsKorting2020(Table1[[#This Row],[Belastbaar loon]])</f>
        <v>1054.98</v>
      </c>
      <c r="E7320" s="14">
        <f>MAX(Table1[[#This Row],[Loonheffing]]-Table1[[#This Row],[Algemene Heffingskorting]]-Table1[[#This Row],[Arbeidskorting]],0)</f>
        <v>30726.692999999999</v>
      </c>
      <c r="F7320" s="6">
        <f>Table1[[#This Row],[Belastbaar loon]]-Table1[[#This Row],[Belasting]]</f>
        <v>50294.307000000001</v>
      </c>
      <c r="G7320" s="2">
        <f>(Table1[[#This Row],[Belastbaar loon]]-Table1[[#This Row],[Netto loon]])/Table1[[#This Row],[Belastbaar loon]]</f>
        <v>0.37924356648276369</v>
      </c>
      <c r="H7320" s="14">
        <f t="shared" ca="1" si="108"/>
        <v>30721.142999999996</v>
      </c>
      <c r="I7320" s="14">
        <f ca="1">IF(ROW()=2, Table1[[#This Row],[Netto loon]], INDIRECT(ADDRESS(ROW()-1,COLUMN(F:F))))</f>
        <v>50289.857000000004</v>
      </c>
      <c r="J7320" s="6">
        <f ca="1">IF(ROW()=2, 0, Table1[[#This Row],[Belastbaar loon]]-INDIRECT(ADDRESS(ROW()-1,COLUMN(A:A))))</f>
        <v>10</v>
      </c>
      <c r="K7320" s="6">
        <f ca="1">Table1[[#This Row],[Netto loon]]-Table1[[#This Row],[Netto vorige schijf]]</f>
        <v>4.4499999999970896</v>
      </c>
      <c r="L7320" s="2">
        <f ca="1">(Table1[[#This Row],[Bruto tov vorige schijf]]-Table1[[#This Row],[Netto tov vorige schijf]])/MAX(Table1[[#This Row],[Bruto tov vorige schijf]],1)</f>
        <v>0.55500000000029104</v>
      </c>
    </row>
    <row r="7321" spans="1:12" x14ac:dyDescent="0.25">
      <c r="A7321" s="14">
        <v>81031</v>
      </c>
      <c r="B7321" s="6">
        <f>LoonHeffing2020(Table1[[#This Row],[Belastbaar loon]])</f>
        <v>31786.623</v>
      </c>
      <c r="C7321" s="6">
        <f>AlgemeneHeffingsKorting2020(Table1[[#This Row],[Belastbaar loon]])</f>
        <v>0</v>
      </c>
      <c r="D7321" s="14">
        <f>ArbeidsKorting2020(Table1[[#This Row],[Belastbaar loon]])</f>
        <v>1054.3800000000001</v>
      </c>
      <c r="E7321" s="14">
        <f>MAX(Table1[[#This Row],[Loonheffing]]-Table1[[#This Row],[Algemene Heffingskorting]]-Table1[[#This Row],[Arbeidskorting]],0)</f>
        <v>30732.242999999999</v>
      </c>
      <c r="F7321" s="6">
        <f>Table1[[#This Row],[Belastbaar loon]]-Table1[[#This Row],[Belasting]]</f>
        <v>50298.756999999998</v>
      </c>
      <c r="G7321" s="2">
        <f>(Table1[[#This Row],[Belastbaar loon]]-Table1[[#This Row],[Netto loon]])/Table1[[#This Row],[Belastbaar loon]]</f>
        <v>0.37926525650676907</v>
      </c>
      <c r="H7321" s="14">
        <f t="shared" ca="1" si="108"/>
        <v>30726.692999999999</v>
      </c>
      <c r="I7321" s="14">
        <f ca="1">IF(ROW()=2, Table1[[#This Row],[Netto loon]], INDIRECT(ADDRESS(ROW()-1,COLUMN(F:F))))</f>
        <v>50294.307000000001</v>
      </c>
      <c r="J7321" s="6">
        <f ca="1">IF(ROW()=2, 0, Table1[[#This Row],[Belastbaar loon]]-INDIRECT(ADDRESS(ROW()-1,COLUMN(A:A))))</f>
        <v>10</v>
      </c>
      <c r="K7321" s="6">
        <f ca="1">Table1[[#This Row],[Netto loon]]-Table1[[#This Row],[Netto vorige schijf]]</f>
        <v>4.4499999999970896</v>
      </c>
      <c r="L7321" s="2">
        <f ca="1">(Table1[[#This Row],[Bruto tov vorige schijf]]-Table1[[#This Row],[Netto tov vorige schijf]])/MAX(Table1[[#This Row],[Bruto tov vorige schijf]],1)</f>
        <v>0.55500000000029104</v>
      </c>
    </row>
    <row r="7322" spans="1:12" x14ac:dyDescent="0.25">
      <c r="A7322" s="14">
        <v>81041</v>
      </c>
      <c r="B7322" s="6">
        <f>LoonHeffing2020(Table1[[#This Row],[Belastbaar loon]])</f>
        <v>31791.573</v>
      </c>
      <c r="C7322" s="6">
        <f>AlgemeneHeffingsKorting2020(Table1[[#This Row],[Belastbaar loon]])</f>
        <v>0</v>
      </c>
      <c r="D7322" s="14">
        <f>ArbeidsKorting2020(Table1[[#This Row],[Belastbaar loon]])</f>
        <v>1053.7800000000002</v>
      </c>
      <c r="E7322" s="14">
        <f>MAX(Table1[[#This Row],[Loonheffing]]-Table1[[#This Row],[Algemene Heffingskorting]]-Table1[[#This Row],[Arbeidskorting]],0)</f>
        <v>30737.793000000001</v>
      </c>
      <c r="F7322" s="6">
        <f>Table1[[#This Row],[Belastbaar loon]]-Table1[[#This Row],[Belasting]]</f>
        <v>50303.206999999995</v>
      </c>
      <c r="G7322" s="2">
        <f>(Table1[[#This Row],[Belastbaar loon]]-Table1[[#This Row],[Netto loon]])/Table1[[#This Row],[Belastbaar loon]]</f>
        <v>0.37928694117792233</v>
      </c>
      <c r="H7322" s="14">
        <f t="shared" ref="H7322:H7385" ca="1" si="109">IF(ROW()=2, 0, INDIRECT(ADDRESS(ROW()-1,COLUMN(E:E))))</f>
        <v>30732.242999999999</v>
      </c>
      <c r="I7322" s="14">
        <f ca="1">IF(ROW()=2, Table1[[#This Row],[Netto loon]], INDIRECT(ADDRESS(ROW()-1,COLUMN(F:F))))</f>
        <v>50298.756999999998</v>
      </c>
      <c r="J7322" s="6">
        <f ca="1">IF(ROW()=2, 0, Table1[[#This Row],[Belastbaar loon]]-INDIRECT(ADDRESS(ROW()-1,COLUMN(A:A))))</f>
        <v>10</v>
      </c>
      <c r="K7322" s="6">
        <f ca="1">Table1[[#This Row],[Netto loon]]-Table1[[#This Row],[Netto vorige schijf]]</f>
        <v>4.4499999999970896</v>
      </c>
      <c r="L7322" s="2">
        <f ca="1">(Table1[[#This Row],[Bruto tov vorige schijf]]-Table1[[#This Row],[Netto tov vorige schijf]])/MAX(Table1[[#This Row],[Bruto tov vorige schijf]],1)</f>
        <v>0.55500000000029104</v>
      </c>
    </row>
    <row r="7323" spans="1:12" x14ac:dyDescent="0.25">
      <c r="A7323" s="14">
        <v>81051</v>
      </c>
      <c r="B7323" s="6">
        <f>LoonHeffing2020(Table1[[#This Row],[Belastbaar loon]])</f>
        <v>31796.523000000001</v>
      </c>
      <c r="C7323" s="6">
        <f>AlgemeneHeffingsKorting2020(Table1[[#This Row],[Belastbaar loon]])</f>
        <v>0</v>
      </c>
      <c r="D7323" s="14">
        <f>ArbeidsKorting2020(Table1[[#This Row],[Belastbaar loon]])</f>
        <v>1053.18</v>
      </c>
      <c r="E7323" s="14">
        <f>MAX(Table1[[#This Row],[Loonheffing]]-Table1[[#This Row],[Algemene Heffingskorting]]-Table1[[#This Row],[Arbeidskorting]],0)</f>
        <v>30743.343000000001</v>
      </c>
      <c r="F7323" s="6">
        <f>Table1[[#This Row],[Belastbaar loon]]-Table1[[#This Row],[Belasting]]</f>
        <v>50307.656999999999</v>
      </c>
      <c r="G7323" s="2">
        <f>(Table1[[#This Row],[Belastbaar loon]]-Table1[[#This Row],[Netto loon]])/Table1[[#This Row],[Belastbaar loon]]</f>
        <v>0.37930862049820485</v>
      </c>
      <c r="H7323" s="14">
        <f t="shared" ca="1" si="109"/>
        <v>30737.793000000001</v>
      </c>
      <c r="I7323" s="14">
        <f ca="1">IF(ROW()=2, Table1[[#This Row],[Netto loon]], INDIRECT(ADDRESS(ROW()-1,COLUMN(F:F))))</f>
        <v>50303.206999999995</v>
      </c>
      <c r="J7323" s="6">
        <f ca="1">IF(ROW()=2, 0, Table1[[#This Row],[Belastbaar loon]]-INDIRECT(ADDRESS(ROW()-1,COLUMN(A:A))))</f>
        <v>10</v>
      </c>
      <c r="K7323" s="6">
        <f ca="1">Table1[[#This Row],[Netto loon]]-Table1[[#This Row],[Netto vorige schijf]]</f>
        <v>4.4500000000043656</v>
      </c>
      <c r="L7323" s="2">
        <f ca="1">(Table1[[#This Row],[Bruto tov vorige schijf]]-Table1[[#This Row],[Netto tov vorige schijf]])/MAX(Table1[[#This Row],[Bruto tov vorige schijf]],1)</f>
        <v>0.5549999999995634</v>
      </c>
    </row>
    <row r="7324" spans="1:12" x14ac:dyDescent="0.25">
      <c r="A7324" s="14">
        <v>81061</v>
      </c>
      <c r="B7324" s="6">
        <f>LoonHeffing2020(Table1[[#This Row],[Belastbaar loon]])</f>
        <v>31801.472999999998</v>
      </c>
      <c r="C7324" s="6">
        <f>AlgemeneHeffingsKorting2020(Table1[[#This Row],[Belastbaar loon]])</f>
        <v>0</v>
      </c>
      <c r="D7324" s="14">
        <f>ArbeidsKorting2020(Table1[[#This Row],[Belastbaar loon]])</f>
        <v>1052.5800000000002</v>
      </c>
      <c r="E7324" s="14">
        <f>MAX(Table1[[#This Row],[Loonheffing]]-Table1[[#This Row],[Algemene Heffingskorting]]-Table1[[#This Row],[Arbeidskorting]],0)</f>
        <v>30748.892999999996</v>
      </c>
      <c r="F7324" s="6">
        <f>Table1[[#This Row],[Belastbaar loon]]-Table1[[#This Row],[Belasting]]</f>
        <v>50312.107000000004</v>
      </c>
      <c r="G7324" s="2">
        <f>(Table1[[#This Row],[Belastbaar loon]]-Table1[[#This Row],[Netto loon]])/Table1[[#This Row],[Belastbaar loon]]</f>
        <v>0.37933029446959693</v>
      </c>
      <c r="H7324" s="14">
        <f t="shared" ca="1" si="109"/>
        <v>30743.343000000001</v>
      </c>
      <c r="I7324" s="14">
        <f ca="1">IF(ROW()=2, Table1[[#This Row],[Netto loon]], INDIRECT(ADDRESS(ROW()-1,COLUMN(F:F))))</f>
        <v>50307.656999999999</v>
      </c>
      <c r="J7324" s="6">
        <f ca="1">IF(ROW()=2, 0, Table1[[#This Row],[Belastbaar loon]]-INDIRECT(ADDRESS(ROW()-1,COLUMN(A:A))))</f>
        <v>10</v>
      </c>
      <c r="K7324" s="6">
        <f ca="1">Table1[[#This Row],[Netto loon]]-Table1[[#This Row],[Netto vorige schijf]]</f>
        <v>4.4500000000043656</v>
      </c>
      <c r="L7324" s="2">
        <f ca="1">(Table1[[#This Row],[Bruto tov vorige schijf]]-Table1[[#This Row],[Netto tov vorige schijf]])/MAX(Table1[[#This Row],[Bruto tov vorige schijf]],1)</f>
        <v>0.5549999999995634</v>
      </c>
    </row>
    <row r="7325" spans="1:12" x14ac:dyDescent="0.25">
      <c r="A7325" s="14">
        <v>81071</v>
      </c>
      <c r="B7325" s="6">
        <f>LoonHeffing2020(Table1[[#This Row],[Belastbaar loon]])</f>
        <v>31806.422999999999</v>
      </c>
      <c r="C7325" s="6">
        <f>AlgemeneHeffingsKorting2020(Table1[[#This Row],[Belastbaar loon]])</f>
        <v>0</v>
      </c>
      <c r="D7325" s="14">
        <f>ArbeidsKorting2020(Table1[[#This Row],[Belastbaar loon]])</f>
        <v>1051.98</v>
      </c>
      <c r="E7325" s="14">
        <f>MAX(Table1[[#This Row],[Loonheffing]]-Table1[[#This Row],[Algemene Heffingskorting]]-Table1[[#This Row],[Arbeidskorting]],0)</f>
        <v>30754.442999999999</v>
      </c>
      <c r="F7325" s="6">
        <f>Table1[[#This Row],[Belastbaar loon]]-Table1[[#This Row],[Belasting]]</f>
        <v>50316.557000000001</v>
      </c>
      <c r="G7325" s="2">
        <f>(Table1[[#This Row],[Belastbaar loon]]-Table1[[#This Row],[Netto loon]])/Table1[[#This Row],[Belastbaar loon]]</f>
        <v>0.37935196309407804</v>
      </c>
      <c r="H7325" s="14">
        <f t="shared" ca="1" si="109"/>
        <v>30748.892999999996</v>
      </c>
      <c r="I7325" s="14">
        <f ca="1">IF(ROW()=2, Table1[[#This Row],[Netto loon]], INDIRECT(ADDRESS(ROW()-1,COLUMN(F:F))))</f>
        <v>50312.107000000004</v>
      </c>
      <c r="J7325" s="6">
        <f ca="1">IF(ROW()=2, 0, Table1[[#This Row],[Belastbaar loon]]-INDIRECT(ADDRESS(ROW()-1,COLUMN(A:A))))</f>
        <v>10</v>
      </c>
      <c r="K7325" s="6">
        <f ca="1">Table1[[#This Row],[Netto loon]]-Table1[[#This Row],[Netto vorige schijf]]</f>
        <v>4.4499999999970896</v>
      </c>
      <c r="L7325" s="2">
        <f ca="1">(Table1[[#This Row],[Bruto tov vorige schijf]]-Table1[[#This Row],[Netto tov vorige schijf]])/MAX(Table1[[#This Row],[Bruto tov vorige schijf]],1)</f>
        <v>0.55500000000029104</v>
      </c>
    </row>
    <row r="7326" spans="1:12" x14ac:dyDescent="0.25">
      <c r="A7326" s="14">
        <v>81081</v>
      </c>
      <c r="B7326" s="6">
        <f>LoonHeffing2020(Table1[[#This Row],[Belastbaar loon]])</f>
        <v>31811.373</v>
      </c>
      <c r="C7326" s="6">
        <f>AlgemeneHeffingsKorting2020(Table1[[#This Row],[Belastbaar loon]])</f>
        <v>0</v>
      </c>
      <c r="D7326" s="14">
        <f>ArbeidsKorting2020(Table1[[#This Row],[Belastbaar loon]])</f>
        <v>1051.3800000000001</v>
      </c>
      <c r="E7326" s="14">
        <f>MAX(Table1[[#This Row],[Loonheffing]]-Table1[[#This Row],[Algemene Heffingskorting]]-Table1[[#This Row],[Arbeidskorting]],0)</f>
        <v>30759.992999999999</v>
      </c>
      <c r="F7326" s="6">
        <f>Table1[[#This Row],[Belastbaar loon]]-Table1[[#This Row],[Belasting]]</f>
        <v>50321.006999999998</v>
      </c>
      <c r="G7326" s="2">
        <f>(Table1[[#This Row],[Belastbaar loon]]-Table1[[#This Row],[Netto loon]])/Table1[[#This Row],[Belastbaar loon]]</f>
        <v>0.37937362637362643</v>
      </c>
      <c r="H7326" s="14">
        <f t="shared" ca="1" si="109"/>
        <v>30754.442999999999</v>
      </c>
      <c r="I7326" s="14">
        <f ca="1">IF(ROW()=2, Table1[[#This Row],[Netto loon]], INDIRECT(ADDRESS(ROW()-1,COLUMN(F:F))))</f>
        <v>50316.557000000001</v>
      </c>
      <c r="J7326" s="6">
        <f ca="1">IF(ROW()=2, 0, Table1[[#This Row],[Belastbaar loon]]-INDIRECT(ADDRESS(ROW()-1,COLUMN(A:A))))</f>
        <v>10</v>
      </c>
      <c r="K7326" s="6">
        <f ca="1">Table1[[#This Row],[Netto loon]]-Table1[[#This Row],[Netto vorige schijf]]</f>
        <v>4.4499999999970896</v>
      </c>
      <c r="L7326" s="2">
        <f ca="1">(Table1[[#This Row],[Bruto tov vorige schijf]]-Table1[[#This Row],[Netto tov vorige schijf]])/MAX(Table1[[#This Row],[Bruto tov vorige schijf]],1)</f>
        <v>0.55500000000029104</v>
      </c>
    </row>
    <row r="7327" spans="1:12" x14ac:dyDescent="0.25">
      <c r="A7327" s="14">
        <v>81091</v>
      </c>
      <c r="B7327" s="6">
        <f>LoonHeffing2020(Table1[[#This Row],[Belastbaar loon]])</f>
        <v>31816.323</v>
      </c>
      <c r="C7327" s="6">
        <f>AlgemeneHeffingsKorting2020(Table1[[#This Row],[Belastbaar loon]])</f>
        <v>0</v>
      </c>
      <c r="D7327" s="14">
        <f>ArbeidsKorting2020(Table1[[#This Row],[Belastbaar loon]])</f>
        <v>1050.7800000000002</v>
      </c>
      <c r="E7327" s="14">
        <f>MAX(Table1[[#This Row],[Loonheffing]]-Table1[[#This Row],[Algemene Heffingskorting]]-Table1[[#This Row],[Arbeidskorting]],0)</f>
        <v>30765.543000000001</v>
      </c>
      <c r="F7327" s="6">
        <f>Table1[[#This Row],[Belastbaar loon]]-Table1[[#This Row],[Belasting]]</f>
        <v>50325.456999999995</v>
      </c>
      <c r="G7327" s="2">
        <f>(Table1[[#This Row],[Belastbaar loon]]-Table1[[#This Row],[Netto loon]])/Table1[[#This Row],[Belastbaar loon]]</f>
        <v>0.37939528431021946</v>
      </c>
      <c r="H7327" s="14">
        <f t="shared" ca="1" si="109"/>
        <v>30759.992999999999</v>
      </c>
      <c r="I7327" s="14">
        <f ca="1">IF(ROW()=2, Table1[[#This Row],[Netto loon]], INDIRECT(ADDRESS(ROW()-1,COLUMN(F:F))))</f>
        <v>50321.006999999998</v>
      </c>
      <c r="J7327" s="6">
        <f ca="1">IF(ROW()=2, 0, Table1[[#This Row],[Belastbaar loon]]-INDIRECT(ADDRESS(ROW()-1,COLUMN(A:A))))</f>
        <v>10</v>
      </c>
      <c r="K7327" s="6">
        <f ca="1">Table1[[#This Row],[Netto loon]]-Table1[[#This Row],[Netto vorige schijf]]</f>
        <v>4.4499999999970896</v>
      </c>
      <c r="L7327" s="2">
        <f ca="1">(Table1[[#This Row],[Bruto tov vorige schijf]]-Table1[[#This Row],[Netto tov vorige schijf]])/MAX(Table1[[#This Row],[Bruto tov vorige schijf]],1)</f>
        <v>0.55500000000029104</v>
      </c>
    </row>
    <row r="7328" spans="1:12" x14ac:dyDescent="0.25">
      <c r="A7328" s="14">
        <v>81101</v>
      </c>
      <c r="B7328" s="6">
        <f>LoonHeffing2020(Table1[[#This Row],[Belastbaar loon]])</f>
        <v>31821.273000000001</v>
      </c>
      <c r="C7328" s="6">
        <f>AlgemeneHeffingsKorting2020(Table1[[#This Row],[Belastbaar loon]])</f>
        <v>0</v>
      </c>
      <c r="D7328" s="14">
        <f>ArbeidsKorting2020(Table1[[#This Row],[Belastbaar loon]])</f>
        <v>1050.18</v>
      </c>
      <c r="E7328" s="14">
        <f>MAX(Table1[[#This Row],[Loonheffing]]-Table1[[#This Row],[Algemene Heffingskorting]]-Table1[[#This Row],[Arbeidskorting]],0)</f>
        <v>30771.093000000001</v>
      </c>
      <c r="F7328" s="6">
        <f>Table1[[#This Row],[Belastbaar loon]]-Table1[[#This Row],[Belasting]]</f>
        <v>50329.906999999999</v>
      </c>
      <c r="G7328" s="2">
        <f>(Table1[[#This Row],[Belastbaar loon]]-Table1[[#This Row],[Netto loon]])/Table1[[#This Row],[Belastbaar loon]]</f>
        <v>0.3794169369058335</v>
      </c>
      <c r="H7328" s="14">
        <f t="shared" ca="1" si="109"/>
        <v>30765.543000000001</v>
      </c>
      <c r="I7328" s="14">
        <f ca="1">IF(ROW()=2, Table1[[#This Row],[Netto loon]], INDIRECT(ADDRESS(ROW()-1,COLUMN(F:F))))</f>
        <v>50325.456999999995</v>
      </c>
      <c r="J7328" s="6">
        <f ca="1">IF(ROW()=2, 0, Table1[[#This Row],[Belastbaar loon]]-INDIRECT(ADDRESS(ROW()-1,COLUMN(A:A))))</f>
        <v>10</v>
      </c>
      <c r="K7328" s="6">
        <f ca="1">Table1[[#This Row],[Netto loon]]-Table1[[#This Row],[Netto vorige schijf]]</f>
        <v>4.4500000000043656</v>
      </c>
      <c r="L7328" s="2">
        <f ca="1">(Table1[[#This Row],[Bruto tov vorige schijf]]-Table1[[#This Row],[Netto tov vorige schijf]])/MAX(Table1[[#This Row],[Bruto tov vorige schijf]],1)</f>
        <v>0.5549999999995634</v>
      </c>
    </row>
    <row r="7329" spans="1:12" x14ac:dyDescent="0.25">
      <c r="A7329" s="14">
        <v>81111</v>
      </c>
      <c r="B7329" s="6">
        <f>LoonHeffing2020(Table1[[#This Row],[Belastbaar loon]])</f>
        <v>31826.222999999998</v>
      </c>
      <c r="C7329" s="6">
        <f>AlgemeneHeffingsKorting2020(Table1[[#This Row],[Belastbaar loon]])</f>
        <v>0</v>
      </c>
      <c r="D7329" s="14">
        <f>ArbeidsKorting2020(Table1[[#This Row],[Belastbaar loon]])</f>
        <v>1049.5800000000002</v>
      </c>
      <c r="E7329" s="14">
        <f>MAX(Table1[[#This Row],[Loonheffing]]-Table1[[#This Row],[Algemene Heffingskorting]]-Table1[[#This Row],[Arbeidskorting]],0)</f>
        <v>30776.642999999996</v>
      </c>
      <c r="F7329" s="6">
        <f>Table1[[#This Row],[Belastbaar loon]]-Table1[[#This Row],[Belasting]]</f>
        <v>50334.357000000004</v>
      </c>
      <c r="G7329" s="2">
        <f>(Table1[[#This Row],[Belastbaar loon]]-Table1[[#This Row],[Netto loon]])/Table1[[#This Row],[Belastbaar loon]]</f>
        <v>0.37943858416244403</v>
      </c>
      <c r="H7329" s="14">
        <f t="shared" ca="1" si="109"/>
        <v>30771.093000000001</v>
      </c>
      <c r="I7329" s="14">
        <f ca="1">IF(ROW()=2, Table1[[#This Row],[Netto loon]], INDIRECT(ADDRESS(ROW()-1,COLUMN(F:F))))</f>
        <v>50329.906999999999</v>
      </c>
      <c r="J7329" s="6">
        <f ca="1">IF(ROW()=2, 0, Table1[[#This Row],[Belastbaar loon]]-INDIRECT(ADDRESS(ROW()-1,COLUMN(A:A))))</f>
        <v>10</v>
      </c>
      <c r="K7329" s="6">
        <f ca="1">Table1[[#This Row],[Netto loon]]-Table1[[#This Row],[Netto vorige schijf]]</f>
        <v>4.4500000000043656</v>
      </c>
      <c r="L7329" s="2">
        <f ca="1">(Table1[[#This Row],[Bruto tov vorige schijf]]-Table1[[#This Row],[Netto tov vorige schijf]])/MAX(Table1[[#This Row],[Bruto tov vorige schijf]],1)</f>
        <v>0.5549999999995634</v>
      </c>
    </row>
    <row r="7330" spans="1:12" x14ac:dyDescent="0.25">
      <c r="A7330" s="14">
        <v>81121</v>
      </c>
      <c r="B7330" s="6">
        <f>LoonHeffing2020(Table1[[#This Row],[Belastbaar loon]])</f>
        <v>31831.172999999999</v>
      </c>
      <c r="C7330" s="6">
        <f>AlgemeneHeffingsKorting2020(Table1[[#This Row],[Belastbaar loon]])</f>
        <v>0</v>
      </c>
      <c r="D7330" s="14">
        <f>ArbeidsKorting2020(Table1[[#This Row],[Belastbaar loon]])</f>
        <v>1048.98</v>
      </c>
      <c r="E7330" s="14">
        <f>MAX(Table1[[#This Row],[Loonheffing]]-Table1[[#This Row],[Algemene Heffingskorting]]-Table1[[#This Row],[Arbeidskorting]],0)</f>
        <v>30782.192999999999</v>
      </c>
      <c r="F7330" s="6">
        <f>Table1[[#This Row],[Belastbaar loon]]-Table1[[#This Row],[Belasting]]</f>
        <v>50338.807000000001</v>
      </c>
      <c r="G7330" s="2">
        <f>(Table1[[#This Row],[Belastbaar loon]]-Table1[[#This Row],[Netto loon]])/Table1[[#This Row],[Belastbaar loon]]</f>
        <v>0.37946022608202562</v>
      </c>
      <c r="H7330" s="14">
        <f t="shared" ca="1" si="109"/>
        <v>30776.642999999996</v>
      </c>
      <c r="I7330" s="14">
        <f ca="1">IF(ROW()=2, Table1[[#This Row],[Netto loon]], INDIRECT(ADDRESS(ROW()-1,COLUMN(F:F))))</f>
        <v>50334.357000000004</v>
      </c>
      <c r="J7330" s="6">
        <f ca="1">IF(ROW()=2, 0, Table1[[#This Row],[Belastbaar loon]]-INDIRECT(ADDRESS(ROW()-1,COLUMN(A:A))))</f>
        <v>10</v>
      </c>
      <c r="K7330" s="6">
        <f ca="1">Table1[[#This Row],[Netto loon]]-Table1[[#This Row],[Netto vorige schijf]]</f>
        <v>4.4499999999970896</v>
      </c>
      <c r="L7330" s="2">
        <f ca="1">(Table1[[#This Row],[Bruto tov vorige schijf]]-Table1[[#This Row],[Netto tov vorige schijf]])/MAX(Table1[[#This Row],[Bruto tov vorige schijf]],1)</f>
        <v>0.55500000000029104</v>
      </c>
    </row>
    <row r="7331" spans="1:12" x14ac:dyDescent="0.25">
      <c r="A7331" s="14">
        <v>81131</v>
      </c>
      <c r="B7331" s="6">
        <f>LoonHeffing2020(Table1[[#This Row],[Belastbaar loon]])</f>
        <v>31836.123</v>
      </c>
      <c r="C7331" s="6">
        <f>AlgemeneHeffingsKorting2020(Table1[[#This Row],[Belastbaar loon]])</f>
        <v>0</v>
      </c>
      <c r="D7331" s="14">
        <f>ArbeidsKorting2020(Table1[[#This Row],[Belastbaar loon]])</f>
        <v>1048.3800000000001</v>
      </c>
      <c r="E7331" s="14">
        <f>MAX(Table1[[#This Row],[Loonheffing]]-Table1[[#This Row],[Algemene Heffingskorting]]-Table1[[#This Row],[Arbeidskorting]],0)</f>
        <v>30787.742999999999</v>
      </c>
      <c r="F7331" s="6">
        <f>Table1[[#This Row],[Belastbaar loon]]-Table1[[#This Row],[Belasting]]</f>
        <v>50343.256999999998</v>
      </c>
      <c r="G7331" s="2">
        <f>(Table1[[#This Row],[Belastbaar loon]]-Table1[[#This Row],[Netto loon]])/Table1[[#This Row],[Belastbaar loon]]</f>
        <v>0.37948186266655165</v>
      </c>
      <c r="H7331" s="14">
        <f t="shared" ca="1" si="109"/>
        <v>30782.192999999999</v>
      </c>
      <c r="I7331" s="14">
        <f ca="1">IF(ROW()=2, Table1[[#This Row],[Netto loon]], INDIRECT(ADDRESS(ROW()-1,COLUMN(F:F))))</f>
        <v>50338.807000000001</v>
      </c>
      <c r="J7331" s="6">
        <f ca="1">IF(ROW()=2, 0, Table1[[#This Row],[Belastbaar loon]]-INDIRECT(ADDRESS(ROW()-1,COLUMN(A:A))))</f>
        <v>10</v>
      </c>
      <c r="K7331" s="6">
        <f ca="1">Table1[[#This Row],[Netto loon]]-Table1[[#This Row],[Netto vorige schijf]]</f>
        <v>4.4499999999970896</v>
      </c>
      <c r="L7331" s="2">
        <f ca="1">(Table1[[#This Row],[Bruto tov vorige schijf]]-Table1[[#This Row],[Netto tov vorige schijf]])/MAX(Table1[[#This Row],[Bruto tov vorige schijf]],1)</f>
        <v>0.55500000000029104</v>
      </c>
    </row>
    <row r="7332" spans="1:12" x14ac:dyDescent="0.25">
      <c r="A7332" s="14">
        <v>81141</v>
      </c>
      <c r="B7332" s="6">
        <f>LoonHeffing2020(Table1[[#This Row],[Belastbaar loon]])</f>
        <v>31841.073</v>
      </c>
      <c r="C7332" s="6">
        <f>AlgemeneHeffingsKorting2020(Table1[[#This Row],[Belastbaar loon]])</f>
        <v>0</v>
      </c>
      <c r="D7332" s="14">
        <f>ArbeidsKorting2020(Table1[[#This Row],[Belastbaar loon]])</f>
        <v>1047.7800000000002</v>
      </c>
      <c r="E7332" s="14">
        <f>MAX(Table1[[#This Row],[Loonheffing]]-Table1[[#This Row],[Algemene Heffingskorting]]-Table1[[#This Row],[Arbeidskorting]],0)</f>
        <v>30793.293000000001</v>
      </c>
      <c r="F7332" s="6">
        <f>Table1[[#This Row],[Belastbaar loon]]-Table1[[#This Row],[Belasting]]</f>
        <v>50347.706999999995</v>
      </c>
      <c r="G7332" s="2">
        <f>(Table1[[#This Row],[Belastbaar loon]]-Table1[[#This Row],[Netto loon]])/Table1[[#This Row],[Belastbaar loon]]</f>
        <v>0.37950349391799465</v>
      </c>
      <c r="H7332" s="14">
        <f t="shared" ca="1" si="109"/>
        <v>30787.742999999999</v>
      </c>
      <c r="I7332" s="14">
        <f ca="1">IF(ROW()=2, Table1[[#This Row],[Netto loon]], INDIRECT(ADDRESS(ROW()-1,COLUMN(F:F))))</f>
        <v>50343.256999999998</v>
      </c>
      <c r="J7332" s="6">
        <f ca="1">IF(ROW()=2, 0, Table1[[#This Row],[Belastbaar loon]]-INDIRECT(ADDRESS(ROW()-1,COLUMN(A:A))))</f>
        <v>10</v>
      </c>
      <c r="K7332" s="6">
        <f ca="1">Table1[[#This Row],[Netto loon]]-Table1[[#This Row],[Netto vorige schijf]]</f>
        <v>4.4499999999970896</v>
      </c>
      <c r="L7332" s="2">
        <f ca="1">(Table1[[#This Row],[Bruto tov vorige schijf]]-Table1[[#This Row],[Netto tov vorige schijf]])/MAX(Table1[[#This Row],[Bruto tov vorige schijf]],1)</f>
        <v>0.55500000000029104</v>
      </c>
    </row>
    <row r="7333" spans="1:12" x14ac:dyDescent="0.25">
      <c r="A7333" s="14">
        <v>81151</v>
      </c>
      <c r="B7333" s="6">
        <f>LoonHeffing2020(Table1[[#This Row],[Belastbaar loon]])</f>
        <v>31846.023000000001</v>
      </c>
      <c r="C7333" s="6">
        <f>AlgemeneHeffingsKorting2020(Table1[[#This Row],[Belastbaar loon]])</f>
        <v>0</v>
      </c>
      <c r="D7333" s="14">
        <f>ArbeidsKorting2020(Table1[[#This Row],[Belastbaar loon]])</f>
        <v>1047.18</v>
      </c>
      <c r="E7333" s="14">
        <f>MAX(Table1[[#This Row],[Loonheffing]]-Table1[[#This Row],[Algemene Heffingskorting]]-Table1[[#This Row],[Arbeidskorting]],0)</f>
        <v>30798.843000000001</v>
      </c>
      <c r="F7333" s="6">
        <f>Table1[[#This Row],[Belastbaar loon]]-Table1[[#This Row],[Belasting]]</f>
        <v>50352.156999999999</v>
      </c>
      <c r="G7333" s="2">
        <f>(Table1[[#This Row],[Belastbaar loon]]-Table1[[#This Row],[Netto loon]])/Table1[[#This Row],[Belastbaar loon]]</f>
        <v>0.3795251198383261</v>
      </c>
      <c r="H7333" s="14">
        <f t="shared" ca="1" si="109"/>
        <v>30793.293000000001</v>
      </c>
      <c r="I7333" s="14">
        <f ca="1">IF(ROW()=2, Table1[[#This Row],[Netto loon]], INDIRECT(ADDRESS(ROW()-1,COLUMN(F:F))))</f>
        <v>50347.706999999995</v>
      </c>
      <c r="J7333" s="6">
        <f ca="1">IF(ROW()=2, 0, Table1[[#This Row],[Belastbaar loon]]-INDIRECT(ADDRESS(ROW()-1,COLUMN(A:A))))</f>
        <v>10</v>
      </c>
      <c r="K7333" s="6">
        <f ca="1">Table1[[#This Row],[Netto loon]]-Table1[[#This Row],[Netto vorige schijf]]</f>
        <v>4.4500000000043656</v>
      </c>
      <c r="L7333" s="2">
        <f ca="1">(Table1[[#This Row],[Bruto tov vorige schijf]]-Table1[[#This Row],[Netto tov vorige schijf]])/MAX(Table1[[#This Row],[Bruto tov vorige schijf]],1)</f>
        <v>0.5549999999995634</v>
      </c>
    </row>
    <row r="7334" spans="1:12" x14ac:dyDescent="0.25">
      <c r="A7334" s="14">
        <v>81161</v>
      </c>
      <c r="B7334" s="6">
        <f>LoonHeffing2020(Table1[[#This Row],[Belastbaar loon]])</f>
        <v>31850.972999999998</v>
      </c>
      <c r="C7334" s="6">
        <f>AlgemeneHeffingsKorting2020(Table1[[#This Row],[Belastbaar loon]])</f>
        <v>0</v>
      </c>
      <c r="D7334" s="14">
        <f>ArbeidsKorting2020(Table1[[#This Row],[Belastbaar loon]])</f>
        <v>1046.5800000000002</v>
      </c>
      <c r="E7334" s="14">
        <f>MAX(Table1[[#This Row],[Loonheffing]]-Table1[[#This Row],[Algemene Heffingskorting]]-Table1[[#This Row],[Arbeidskorting]],0)</f>
        <v>30804.392999999996</v>
      </c>
      <c r="F7334" s="6">
        <f>Table1[[#This Row],[Belastbaar loon]]-Table1[[#This Row],[Belasting]]</f>
        <v>50356.607000000004</v>
      </c>
      <c r="G7334" s="2">
        <f>(Table1[[#This Row],[Belastbaar loon]]-Table1[[#This Row],[Netto loon]])/Table1[[#This Row],[Belastbaar loon]]</f>
        <v>0.37954674042951658</v>
      </c>
      <c r="H7334" s="14">
        <f t="shared" ca="1" si="109"/>
        <v>30798.843000000001</v>
      </c>
      <c r="I7334" s="14">
        <f ca="1">IF(ROW()=2, Table1[[#This Row],[Netto loon]], INDIRECT(ADDRESS(ROW()-1,COLUMN(F:F))))</f>
        <v>50352.156999999999</v>
      </c>
      <c r="J7334" s="6">
        <f ca="1">IF(ROW()=2, 0, Table1[[#This Row],[Belastbaar loon]]-INDIRECT(ADDRESS(ROW()-1,COLUMN(A:A))))</f>
        <v>10</v>
      </c>
      <c r="K7334" s="6">
        <f ca="1">Table1[[#This Row],[Netto loon]]-Table1[[#This Row],[Netto vorige schijf]]</f>
        <v>4.4500000000043656</v>
      </c>
      <c r="L7334" s="2">
        <f ca="1">(Table1[[#This Row],[Bruto tov vorige schijf]]-Table1[[#This Row],[Netto tov vorige schijf]])/MAX(Table1[[#This Row],[Bruto tov vorige schijf]],1)</f>
        <v>0.5549999999995634</v>
      </c>
    </row>
    <row r="7335" spans="1:12" x14ac:dyDescent="0.25">
      <c r="A7335" s="14">
        <v>81171</v>
      </c>
      <c r="B7335" s="6">
        <f>LoonHeffing2020(Table1[[#This Row],[Belastbaar loon]])</f>
        <v>31855.922999999999</v>
      </c>
      <c r="C7335" s="6">
        <f>AlgemeneHeffingsKorting2020(Table1[[#This Row],[Belastbaar loon]])</f>
        <v>0</v>
      </c>
      <c r="D7335" s="14">
        <f>ArbeidsKorting2020(Table1[[#This Row],[Belastbaar loon]])</f>
        <v>1045.98</v>
      </c>
      <c r="E7335" s="14">
        <f>MAX(Table1[[#This Row],[Loonheffing]]-Table1[[#This Row],[Algemene Heffingskorting]]-Table1[[#This Row],[Arbeidskorting]],0)</f>
        <v>30809.942999999999</v>
      </c>
      <c r="F7335" s="6">
        <f>Table1[[#This Row],[Belastbaar loon]]-Table1[[#This Row],[Belasting]]</f>
        <v>50361.057000000001</v>
      </c>
      <c r="G7335" s="2">
        <f>(Table1[[#This Row],[Belastbaar loon]]-Table1[[#This Row],[Netto loon]])/Table1[[#This Row],[Belastbaar loon]]</f>
        <v>0.37956835569353586</v>
      </c>
      <c r="H7335" s="14">
        <f t="shared" ca="1" si="109"/>
        <v>30804.392999999996</v>
      </c>
      <c r="I7335" s="14">
        <f ca="1">IF(ROW()=2, Table1[[#This Row],[Netto loon]], INDIRECT(ADDRESS(ROW()-1,COLUMN(F:F))))</f>
        <v>50356.607000000004</v>
      </c>
      <c r="J7335" s="6">
        <f ca="1">IF(ROW()=2, 0, Table1[[#This Row],[Belastbaar loon]]-INDIRECT(ADDRESS(ROW()-1,COLUMN(A:A))))</f>
        <v>10</v>
      </c>
      <c r="K7335" s="6">
        <f ca="1">Table1[[#This Row],[Netto loon]]-Table1[[#This Row],[Netto vorige schijf]]</f>
        <v>4.4499999999970896</v>
      </c>
      <c r="L7335" s="2">
        <f ca="1">(Table1[[#This Row],[Bruto tov vorige schijf]]-Table1[[#This Row],[Netto tov vorige schijf]])/MAX(Table1[[#This Row],[Bruto tov vorige schijf]],1)</f>
        <v>0.55500000000029104</v>
      </c>
    </row>
    <row r="7336" spans="1:12" x14ac:dyDescent="0.25">
      <c r="A7336" s="14">
        <v>81181</v>
      </c>
      <c r="B7336" s="6">
        <f>LoonHeffing2020(Table1[[#This Row],[Belastbaar loon]])</f>
        <v>31860.873</v>
      </c>
      <c r="C7336" s="6">
        <f>AlgemeneHeffingsKorting2020(Table1[[#This Row],[Belastbaar loon]])</f>
        <v>0</v>
      </c>
      <c r="D7336" s="14">
        <f>ArbeidsKorting2020(Table1[[#This Row],[Belastbaar loon]])</f>
        <v>1045.3800000000001</v>
      </c>
      <c r="E7336" s="14">
        <f>MAX(Table1[[#This Row],[Loonheffing]]-Table1[[#This Row],[Algemene Heffingskorting]]-Table1[[#This Row],[Arbeidskorting]],0)</f>
        <v>30815.492999999999</v>
      </c>
      <c r="F7336" s="6">
        <f>Table1[[#This Row],[Belastbaar loon]]-Table1[[#This Row],[Belasting]]</f>
        <v>50365.506999999998</v>
      </c>
      <c r="G7336" s="2">
        <f>(Table1[[#This Row],[Belastbaar loon]]-Table1[[#This Row],[Netto loon]])/Table1[[#This Row],[Belastbaar loon]]</f>
        <v>0.37958996563235242</v>
      </c>
      <c r="H7336" s="14">
        <f t="shared" ca="1" si="109"/>
        <v>30809.942999999999</v>
      </c>
      <c r="I7336" s="14">
        <f ca="1">IF(ROW()=2, Table1[[#This Row],[Netto loon]], INDIRECT(ADDRESS(ROW()-1,COLUMN(F:F))))</f>
        <v>50361.057000000001</v>
      </c>
      <c r="J7336" s="6">
        <f ca="1">IF(ROW()=2, 0, Table1[[#This Row],[Belastbaar loon]]-INDIRECT(ADDRESS(ROW()-1,COLUMN(A:A))))</f>
        <v>10</v>
      </c>
      <c r="K7336" s="6">
        <f ca="1">Table1[[#This Row],[Netto loon]]-Table1[[#This Row],[Netto vorige schijf]]</f>
        <v>4.4499999999970896</v>
      </c>
      <c r="L7336" s="2">
        <f ca="1">(Table1[[#This Row],[Bruto tov vorige schijf]]-Table1[[#This Row],[Netto tov vorige schijf]])/MAX(Table1[[#This Row],[Bruto tov vorige schijf]],1)</f>
        <v>0.55500000000029104</v>
      </c>
    </row>
    <row r="7337" spans="1:12" x14ac:dyDescent="0.25">
      <c r="A7337" s="14">
        <v>81191</v>
      </c>
      <c r="B7337" s="6">
        <f>LoonHeffing2020(Table1[[#This Row],[Belastbaar loon]])</f>
        <v>31865.823</v>
      </c>
      <c r="C7337" s="6">
        <f>AlgemeneHeffingsKorting2020(Table1[[#This Row],[Belastbaar loon]])</f>
        <v>0</v>
      </c>
      <c r="D7337" s="14">
        <f>ArbeidsKorting2020(Table1[[#This Row],[Belastbaar loon]])</f>
        <v>1044.7800000000002</v>
      </c>
      <c r="E7337" s="14">
        <f>MAX(Table1[[#This Row],[Loonheffing]]-Table1[[#This Row],[Algemene Heffingskorting]]-Table1[[#This Row],[Arbeidskorting]],0)</f>
        <v>30821.043000000001</v>
      </c>
      <c r="F7337" s="6">
        <f>Table1[[#This Row],[Belastbaar loon]]-Table1[[#This Row],[Belasting]]</f>
        <v>50369.956999999995</v>
      </c>
      <c r="G7337" s="2">
        <f>(Table1[[#This Row],[Belastbaar loon]]-Table1[[#This Row],[Netto loon]])/Table1[[#This Row],[Belastbaar loon]]</f>
        <v>0.37961157024793396</v>
      </c>
      <c r="H7337" s="14">
        <f t="shared" ca="1" si="109"/>
        <v>30815.492999999999</v>
      </c>
      <c r="I7337" s="14">
        <f ca="1">IF(ROW()=2, Table1[[#This Row],[Netto loon]], INDIRECT(ADDRESS(ROW()-1,COLUMN(F:F))))</f>
        <v>50365.506999999998</v>
      </c>
      <c r="J7337" s="6">
        <f ca="1">IF(ROW()=2, 0, Table1[[#This Row],[Belastbaar loon]]-INDIRECT(ADDRESS(ROW()-1,COLUMN(A:A))))</f>
        <v>10</v>
      </c>
      <c r="K7337" s="6">
        <f ca="1">Table1[[#This Row],[Netto loon]]-Table1[[#This Row],[Netto vorige schijf]]</f>
        <v>4.4499999999970896</v>
      </c>
      <c r="L7337" s="2">
        <f ca="1">(Table1[[#This Row],[Bruto tov vorige schijf]]-Table1[[#This Row],[Netto tov vorige schijf]])/MAX(Table1[[#This Row],[Bruto tov vorige schijf]],1)</f>
        <v>0.55500000000029104</v>
      </c>
    </row>
    <row r="7338" spans="1:12" x14ac:dyDescent="0.25">
      <c r="A7338" s="14">
        <v>81201</v>
      </c>
      <c r="B7338" s="6">
        <f>LoonHeffing2020(Table1[[#This Row],[Belastbaar loon]])</f>
        <v>31870.773000000001</v>
      </c>
      <c r="C7338" s="6">
        <f>AlgemeneHeffingsKorting2020(Table1[[#This Row],[Belastbaar loon]])</f>
        <v>0</v>
      </c>
      <c r="D7338" s="14">
        <f>ArbeidsKorting2020(Table1[[#This Row],[Belastbaar loon]])</f>
        <v>1044.18</v>
      </c>
      <c r="E7338" s="14">
        <f>MAX(Table1[[#This Row],[Loonheffing]]-Table1[[#This Row],[Algemene Heffingskorting]]-Table1[[#This Row],[Arbeidskorting]],0)</f>
        <v>30826.593000000001</v>
      </c>
      <c r="F7338" s="6">
        <f>Table1[[#This Row],[Belastbaar loon]]-Table1[[#This Row],[Belasting]]</f>
        <v>50374.406999999999</v>
      </c>
      <c r="G7338" s="2">
        <f>(Table1[[#This Row],[Belastbaar loon]]-Table1[[#This Row],[Netto loon]])/Table1[[#This Row],[Belastbaar loon]]</f>
        <v>0.37963316954224702</v>
      </c>
      <c r="H7338" s="14">
        <f t="shared" ca="1" si="109"/>
        <v>30821.043000000001</v>
      </c>
      <c r="I7338" s="14">
        <f ca="1">IF(ROW()=2, Table1[[#This Row],[Netto loon]], INDIRECT(ADDRESS(ROW()-1,COLUMN(F:F))))</f>
        <v>50369.956999999995</v>
      </c>
      <c r="J7338" s="6">
        <f ca="1">IF(ROW()=2, 0, Table1[[#This Row],[Belastbaar loon]]-INDIRECT(ADDRESS(ROW()-1,COLUMN(A:A))))</f>
        <v>10</v>
      </c>
      <c r="K7338" s="6">
        <f ca="1">Table1[[#This Row],[Netto loon]]-Table1[[#This Row],[Netto vorige schijf]]</f>
        <v>4.4500000000043656</v>
      </c>
      <c r="L7338" s="2">
        <f ca="1">(Table1[[#This Row],[Bruto tov vorige schijf]]-Table1[[#This Row],[Netto tov vorige schijf]])/MAX(Table1[[#This Row],[Bruto tov vorige schijf]],1)</f>
        <v>0.5549999999995634</v>
      </c>
    </row>
    <row r="7339" spans="1:12" x14ac:dyDescent="0.25">
      <c r="A7339" s="14">
        <v>81211</v>
      </c>
      <c r="B7339" s="6">
        <f>LoonHeffing2020(Table1[[#This Row],[Belastbaar loon]])</f>
        <v>31875.722999999998</v>
      </c>
      <c r="C7339" s="6">
        <f>AlgemeneHeffingsKorting2020(Table1[[#This Row],[Belastbaar loon]])</f>
        <v>0</v>
      </c>
      <c r="D7339" s="14">
        <f>ArbeidsKorting2020(Table1[[#This Row],[Belastbaar loon]])</f>
        <v>1043.5800000000002</v>
      </c>
      <c r="E7339" s="14">
        <f>MAX(Table1[[#This Row],[Loonheffing]]-Table1[[#This Row],[Algemene Heffingskorting]]-Table1[[#This Row],[Arbeidskorting]],0)</f>
        <v>30832.142999999996</v>
      </c>
      <c r="F7339" s="6">
        <f>Table1[[#This Row],[Belastbaar loon]]-Table1[[#This Row],[Belasting]]</f>
        <v>50378.857000000004</v>
      </c>
      <c r="G7339" s="2">
        <f>(Table1[[#This Row],[Belastbaar loon]]-Table1[[#This Row],[Netto loon]])/Table1[[#This Row],[Belastbaar loon]]</f>
        <v>0.37965476351725747</v>
      </c>
      <c r="H7339" s="14">
        <f t="shared" ca="1" si="109"/>
        <v>30826.593000000001</v>
      </c>
      <c r="I7339" s="14">
        <f ca="1">IF(ROW()=2, Table1[[#This Row],[Netto loon]], INDIRECT(ADDRESS(ROW()-1,COLUMN(F:F))))</f>
        <v>50374.406999999999</v>
      </c>
      <c r="J7339" s="6">
        <f ca="1">IF(ROW()=2, 0, Table1[[#This Row],[Belastbaar loon]]-INDIRECT(ADDRESS(ROW()-1,COLUMN(A:A))))</f>
        <v>10</v>
      </c>
      <c r="K7339" s="6">
        <f ca="1">Table1[[#This Row],[Netto loon]]-Table1[[#This Row],[Netto vorige schijf]]</f>
        <v>4.4500000000043656</v>
      </c>
      <c r="L7339" s="2">
        <f ca="1">(Table1[[#This Row],[Bruto tov vorige schijf]]-Table1[[#This Row],[Netto tov vorige schijf]])/MAX(Table1[[#This Row],[Bruto tov vorige schijf]],1)</f>
        <v>0.5549999999995634</v>
      </c>
    </row>
    <row r="7340" spans="1:12" x14ac:dyDescent="0.25">
      <c r="A7340" s="14">
        <v>81221</v>
      </c>
      <c r="B7340" s="6">
        <f>LoonHeffing2020(Table1[[#This Row],[Belastbaar loon]])</f>
        <v>31880.672999999999</v>
      </c>
      <c r="C7340" s="6">
        <f>AlgemeneHeffingsKorting2020(Table1[[#This Row],[Belastbaar loon]])</f>
        <v>0</v>
      </c>
      <c r="D7340" s="14">
        <f>ArbeidsKorting2020(Table1[[#This Row],[Belastbaar loon]])</f>
        <v>1042.98</v>
      </c>
      <c r="E7340" s="14">
        <f>MAX(Table1[[#This Row],[Loonheffing]]-Table1[[#This Row],[Algemene Heffingskorting]]-Table1[[#This Row],[Arbeidskorting]],0)</f>
        <v>30837.692999999999</v>
      </c>
      <c r="F7340" s="6">
        <f>Table1[[#This Row],[Belastbaar loon]]-Table1[[#This Row],[Belasting]]</f>
        <v>50383.307000000001</v>
      </c>
      <c r="G7340" s="2">
        <f>(Table1[[#This Row],[Belastbaar loon]]-Table1[[#This Row],[Netto loon]])/Table1[[#This Row],[Belastbaar loon]]</f>
        <v>0.37967635217493012</v>
      </c>
      <c r="H7340" s="14">
        <f t="shared" ca="1" si="109"/>
        <v>30832.142999999996</v>
      </c>
      <c r="I7340" s="14">
        <f ca="1">IF(ROW()=2, Table1[[#This Row],[Netto loon]], INDIRECT(ADDRESS(ROW()-1,COLUMN(F:F))))</f>
        <v>50378.857000000004</v>
      </c>
      <c r="J7340" s="6">
        <f ca="1">IF(ROW()=2, 0, Table1[[#This Row],[Belastbaar loon]]-INDIRECT(ADDRESS(ROW()-1,COLUMN(A:A))))</f>
        <v>10</v>
      </c>
      <c r="K7340" s="6">
        <f ca="1">Table1[[#This Row],[Netto loon]]-Table1[[#This Row],[Netto vorige schijf]]</f>
        <v>4.4499999999970896</v>
      </c>
      <c r="L7340" s="2">
        <f ca="1">(Table1[[#This Row],[Bruto tov vorige schijf]]-Table1[[#This Row],[Netto tov vorige schijf]])/MAX(Table1[[#This Row],[Bruto tov vorige schijf]],1)</f>
        <v>0.55500000000029104</v>
      </c>
    </row>
    <row r="7341" spans="1:12" x14ac:dyDescent="0.25">
      <c r="A7341" s="14">
        <v>81231</v>
      </c>
      <c r="B7341" s="6">
        <f>LoonHeffing2020(Table1[[#This Row],[Belastbaar loon]])</f>
        <v>31885.623</v>
      </c>
      <c r="C7341" s="6">
        <f>AlgemeneHeffingsKorting2020(Table1[[#This Row],[Belastbaar loon]])</f>
        <v>0</v>
      </c>
      <c r="D7341" s="14">
        <f>ArbeidsKorting2020(Table1[[#This Row],[Belastbaar loon]])</f>
        <v>1042.3800000000001</v>
      </c>
      <c r="E7341" s="14">
        <f>MAX(Table1[[#This Row],[Loonheffing]]-Table1[[#This Row],[Algemene Heffingskorting]]-Table1[[#This Row],[Arbeidskorting]],0)</f>
        <v>30843.242999999999</v>
      </c>
      <c r="F7341" s="6">
        <f>Table1[[#This Row],[Belastbaar loon]]-Table1[[#This Row],[Belasting]]</f>
        <v>50387.756999999998</v>
      </c>
      <c r="G7341" s="2">
        <f>(Table1[[#This Row],[Belastbaar loon]]-Table1[[#This Row],[Netto loon]])/Table1[[#This Row],[Belastbaar loon]]</f>
        <v>0.37969793551722869</v>
      </c>
      <c r="H7341" s="14">
        <f t="shared" ca="1" si="109"/>
        <v>30837.692999999999</v>
      </c>
      <c r="I7341" s="14">
        <f ca="1">IF(ROW()=2, Table1[[#This Row],[Netto loon]], INDIRECT(ADDRESS(ROW()-1,COLUMN(F:F))))</f>
        <v>50383.307000000001</v>
      </c>
      <c r="J7341" s="6">
        <f ca="1">IF(ROW()=2, 0, Table1[[#This Row],[Belastbaar loon]]-INDIRECT(ADDRESS(ROW()-1,COLUMN(A:A))))</f>
        <v>10</v>
      </c>
      <c r="K7341" s="6">
        <f ca="1">Table1[[#This Row],[Netto loon]]-Table1[[#This Row],[Netto vorige schijf]]</f>
        <v>4.4499999999970896</v>
      </c>
      <c r="L7341" s="2">
        <f ca="1">(Table1[[#This Row],[Bruto tov vorige schijf]]-Table1[[#This Row],[Netto tov vorige schijf]])/MAX(Table1[[#This Row],[Bruto tov vorige schijf]],1)</f>
        <v>0.55500000000029104</v>
      </c>
    </row>
    <row r="7342" spans="1:12" x14ac:dyDescent="0.25">
      <c r="A7342" s="14">
        <v>81241</v>
      </c>
      <c r="B7342" s="6">
        <f>LoonHeffing2020(Table1[[#This Row],[Belastbaar loon]])</f>
        <v>31890.573</v>
      </c>
      <c r="C7342" s="6">
        <f>AlgemeneHeffingsKorting2020(Table1[[#This Row],[Belastbaar loon]])</f>
        <v>0</v>
      </c>
      <c r="D7342" s="14">
        <f>ArbeidsKorting2020(Table1[[#This Row],[Belastbaar loon]])</f>
        <v>1041.7800000000002</v>
      </c>
      <c r="E7342" s="14">
        <f>MAX(Table1[[#This Row],[Loonheffing]]-Table1[[#This Row],[Algemene Heffingskorting]]-Table1[[#This Row],[Arbeidskorting]],0)</f>
        <v>30848.793000000001</v>
      </c>
      <c r="F7342" s="6">
        <f>Table1[[#This Row],[Belastbaar loon]]-Table1[[#This Row],[Belasting]]</f>
        <v>50392.206999999995</v>
      </c>
      <c r="G7342" s="2">
        <f>(Table1[[#This Row],[Belastbaar loon]]-Table1[[#This Row],[Netto loon]])/Table1[[#This Row],[Belastbaar loon]]</f>
        <v>0.37971951354611594</v>
      </c>
      <c r="H7342" s="14">
        <f t="shared" ca="1" si="109"/>
        <v>30843.242999999999</v>
      </c>
      <c r="I7342" s="14">
        <f ca="1">IF(ROW()=2, Table1[[#This Row],[Netto loon]], INDIRECT(ADDRESS(ROW()-1,COLUMN(F:F))))</f>
        <v>50387.756999999998</v>
      </c>
      <c r="J7342" s="6">
        <f ca="1">IF(ROW()=2, 0, Table1[[#This Row],[Belastbaar loon]]-INDIRECT(ADDRESS(ROW()-1,COLUMN(A:A))))</f>
        <v>10</v>
      </c>
      <c r="K7342" s="6">
        <f ca="1">Table1[[#This Row],[Netto loon]]-Table1[[#This Row],[Netto vorige schijf]]</f>
        <v>4.4499999999970896</v>
      </c>
      <c r="L7342" s="2">
        <f ca="1">(Table1[[#This Row],[Bruto tov vorige schijf]]-Table1[[#This Row],[Netto tov vorige schijf]])/MAX(Table1[[#This Row],[Bruto tov vorige schijf]],1)</f>
        <v>0.55500000000029104</v>
      </c>
    </row>
    <row r="7343" spans="1:12" x14ac:dyDescent="0.25">
      <c r="A7343" s="14">
        <v>81251</v>
      </c>
      <c r="B7343" s="6">
        <f>LoonHeffing2020(Table1[[#This Row],[Belastbaar loon]])</f>
        <v>31895.523000000001</v>
      </c>
      <c r="C7343" s="6">
        <f>AlgemeneHeffingsKorting2020(Table1[[#This Row],[Belastbaar loon]])</f>
        <v>0</v>
      </c>
      <c r="D7343" s="14">
        <f>ArbeidsKorting2020(Table1[[#This Row],[Belastbaar loon]])</f>
        <v>1041.18</v>
      </c>
      <c r="E7343" s="14">
        <f>MAX(Table1[[#This Row],[Loonheffing]]-Table1[[#This Row],[Algemene Heffingskorting]]-Table1[[#This Row],[Arbeidskorting]],0)</f>
        <v>30854.343000000001</v>
      </c>
      <c r="F7343" s="6">
        <f>Table1[[#This Row],[Belastbaar loon]]-Table1[[#This Row],[Belasting]]</f>
        <v>50396.656999999999</v>
      </c>
      <c r="G7343" s="2">
        <f>(Table1[[#This Row],[Belastbaar loon]]-Table1[[#This Row],[Netto loon]])/Table1[[#This Row],[Belastbaar loon]]</f>
        <v>0.37974108626355368</v>
      </c>
      <c r="H7343" s="14">
        <f t="shared" ca="1" si="109"/>
        <v>30848.793000000001</v>
      </c>
      <c r="I7343" s="14">
        <f ca="1">IF(ROW()=2, Table1[[#This Row],[Netto loon]], INDIRECT(ADDRESS(ROW()-1,COLUMN(F:F))))</f>
        <v>50392.206999999995</v>
      </c>
      <c r="J7343" s="6">
        <f ca="1">IF(ROW()=2, 0, Table1[[#This Row],[Belastbaar loon]]-INDIRECT(ADDRESS(ROW()-1,COLUMN(A:A))))</f>
        <v>10</v>
      </c>
      <c r="K7343" s="6">
        <f ca="1">Table1[[#This Row],[Netto loon]]-Table1[[#This Row],[Netto vorige schijf]]</f>
        <v>4.4500000000043656</v>
      </c>
      <c r="L7343" s="2">
        <f ca="1">(Table1[[#This Row],[Bruto tov vorige schijf]]-Table1[[#This Row],[Netto tov vorige schijf]])/MAX(Table1[[#This Row],[Bruto tov vorige schijf]],1)</f>
        <v>0.5549999999995634</v>
      </c>
    </row>
    <row r="7344" spans="1:12" x14ac:dyDescent="0.25">
      <c r="A7344" s="14">
        <v>81261</v>
      </c>
      <c r="B7344" s="6">
        <f>LoonHeffing2020(Table1[[#This Row],[Belastbaar loon]])</f>
        <v>31900.472999999998</v>
      </c>
      <c r="C7344" s="6">
        <f>AlgemeneHeffingsKorting2020(Table1[[#This Row],[Belastbaar loon]])</f>
        <v>0</v>
      </c>
      <c r="D7344" s="14">
        <f>ArbeidsKorting2020(Table1[[#This Row],[Belastbaar loon]])</f>
        <v>1040.5800000000002</v>
      </c>
      <c r="E7344" s="14">
        <f>MAX(Table1[[#This Row],[Loonheffing]]-Table1[[#This Row],[Algemene Heffingskorting]]-Table1[[#This Row],[Arbeidskorting]],0)</f>
        <v>30859.892999999996</v>
      </c>
      <c r="F7344" s="6">
        <f>Table1[[#This Row],[Belastbaar loon]]-Table1[[#This Row],[Belasting]]</f>
        <v>50401.107000000004</v>
      </c>
      <c r="G7344" s="2">
        <f>(Table1[[#This Row],[Belastbaar loon]]-Table1[[#This Row],[Netto loon]])/Table1[[#This Row],[Belastbaar loon]]</f>
        <v>0.37976265367150291</v>
      </c>
      <c r="H7344" s="14">
        <f t="shared" ca="1" si="109"/>
        <v>30854.343000000001</v>
      </c>
      <c r="I7344" s="14">
        <f ca="1">IF(ROW()=2, Table1[[#This Row],[Netto loon]], INDIRECT(ADDRESS(ROW()-1,COLUMN(F:F))))</f>
        <v>50396.656999999999</v>
      </c>
      <c r="J7344" s="6">
        <f ca="1">IF(ROW()=2, 0, Table1[[#This Row],[Belastbaar loon]]-INDIRECT(ADDRESS(ROW()-1,COLUMN(A:A))))</f>
        <v>10</v>
      </c>
      <c r="K7344" s="6">
        <f ca="1">Table1[[#This Row],[Netto loon]]-Table1[[#This Row],[Netto vorige schijf]]</f>
        <v>4.4500000000043656</v>
      </c>
      <c r="L7344" s="2">
        <f ca="1">(Table1[[#This Row],[Bruto tov vorige schijf]]-Table1[[#This Row],[Netto tov vorige schijf]])/MAX(Table1[[#This Row],[Bruto tov vorige schijf]],1)</f>
        <v>0.5549999999995634</v>
      </c>
    </row>
    <row r="7345" spans="1:12" x14ac:dyDescent="0.25">
      <c r="A7345" s="14">
        <v>81271</v>
      </c>
      <c r="B7345" s="6">
        <f>LoonHeffing2020(Table1[[#This Row],[Belastbaar loon]])</f>
        <v>31905.422999999999</v>
      </c>
      <c r="C7345" s="6">
        <f>AlgemeneHeffingsKorting2020(Table1[[#This Row],[Belastbaar loon]])</f>
        <v>0</v>
      </c>
      <c r="D7345" s="14">
        <f>ArbeidsKorting2020(Table1[[#This Row],[Belastbaar loon]])</f>
        <v>1039.98</v>
      </c>
      <c r="E7345" s="14">
        <f>MAX(Table1[[#This Row],[Loonheffing]]-Table1[[#This Row],[Algemene Heffingskorting]]-Table1[[#This Row],[Arbeidskorting]],0)</f>
        <v>30865.442999999999</v>
      </c>
      <c r="F7345" s="6">
        <f>Table1[[#This Row],[Belastbaar loon]]-Table1[[#This Row],[Belasting]]</f>
        <v>50405.557000000001</v>
      </c>
      <c r="G7345" s="2">
        <f>(Table1[[#This Row],[Belastbaar loon]]-Table1[[#This Row],[Netto loon]])/Table1[[#This Row],[Belastbaar loon]]</f>
        <v>0.37978421577192356</v>
      </c>
      <c r="H7345" s="14">
        <f t="shared" ca="1" si="109"/>
        <v>30859.892999999996</v>
      </c>
      <c r="I7345" s="14">
        <f ca="1">IF(ROW()=2, Table1[[#This Row],[Netto loon]], INDIRECT(ADDRESS(ROW()-1,COLUMN(F:F))))</f>
        <v>50401.107000000004</v>
      </c>
      <c r="J7345" s="6">
        <f ca="1">IF(ROW()=2, 0, Table1[[#This Row],[Belastbaar loon]]-INDIRECT(ADDRESS(ROW()-1,COLUMN(A:A))))</f>
        <v>10</v>
      </c>
      <c r="K7345" s="6">
        <f ca="1">Table1[[#This Row],[Netto loon]]-Table1[[#This Row],[Netto vorige schijf]]</f>
        <v>4.4499999999970896</v>
      </c>
      <c r="L7345" s="2">
        <f ca="1">(Table1[[#This Row],[Bruto tov vorige schijf]]-Table1[[#This Row],[Netto tov vorige schijf]])/MAX(Table1[[#This Row],[Bruto tov vorige schijf]],1)</f>
        <v>0.55500000000029104</v>
      </c>
    </row>
    <row r="7346" spans="1:12" x14ac:dyDescent="0.25">
      <c r="A7346" s="14">
        <v>81281</v>
      </c>
      <c r="B7346" s="6">
        <f>LoonHeffing2020(Table1[[#This Row],[Belastbaar loon]])</f>
        <v>31910.373</v>
      </c>
      <c r="C7346" s="6">
        <f>AlgemeneHeffingsKorting2020(Table1[[#This Row],[Belastbaar loon]])</f>
        <v>0</v>
      </c>
      <c r="D7346" s="14">
        <f>ArbeidsKorting2020(Table1[[#This Row],[Belastbaar loon]])</f>
        <v>1039.3800000000001</v>
      </c>
      <c r="E7346" s="14">
        <f>MAX(Table1[[#This Row],[Loonheffing]]-Table1[[#This Row],[Algemene Heffingskorting]]-Table1[[#This Row],[Arbeidskorting]],0)</f>
        <v>30870.992999999999</v>
      </c>
      <c r="F7346" s="6">
        <f>Table1[[#This Row],[Belastbaar loon]]-Table1[[#This Row],[Belasting]]</f>
        <v>50410.006999999998</v>
      </c>
      <c r="G7346" s="2">
        <f>(Table1[[#This Row],[Belastbaar loon]]-Table1[[#This Row],[Netto loon]])/Table1[[#This Row],[Belastbaar loon]]</f>
        <v>0.37980577256677456</v>
      </c>
      <c r="H7346" s="14">
        <f t="shared" ca="1" si="109"/>
        <v>30865.442999999999</v>
      </c>
      <c r="I7346" s="14">
        <f ca="1">IF(ROW()=2, Table1[[#This Row],[Netto loon]], INDIRECT(ADDRESS(ROW()-1,COLUMN(F:F))))</f>
        <v>50405.557000000001</v>
      </c>
      <c r="J7346" s="6">
        <f ca="1">IF(ROW()=2, 0, Table1[[#This Row],[Belastbaar loon]]-INDIRECT(ADDRESS(ROW()-1,COLUMN(A:A))))</f>
        <v>10</v>
      </c>
      <c r="K7346" s="6">
        <f ca="1">Table1[[#This Row],[Netto loon]]-Table1[[#This Row],[Netto vorige schijf]]</f>
        <v>4.4499999999970896</v>
      </c>
      <c r="L7346" s="2">
        <f ca="1">(Table1[[#This Row],[Bruto tov vorige schijf]]-Table1[[#This Row],[Netto tov vorige schijf]])/MAX(Table1[[#This Row],[Bruto tov vorige schijf]],1)</f>
        <v>0.55500000000029104</v>
      </c>
    </row>
    <row r="7347" spans="1:12" x14ac:dyDescent="0.25">
      <c r="A7347" s="14">
        <v>81291</v>
      </c>
      <c r="B7347" s="6">
        <f>LoonHeffing2020(Table1[[#This Row],[Belastbaar loon]])</f>
        <v>31915.323</v>
      </c>
      <c r="C7347" s="6">
        <f>AlgemeneHeffingsKorting2020(Table1[[#This Row],[Belastbaar loon]])</f>
        <v>0</v>
      </c>
      <c r="D7347" s="14">
        <f>ArbeidsKorting2020(Table1[[#This Row],[Belastbaar loon]])</f>
        <v>1038.7800000000002</v>
      </c>
      <c r="E7347" s="14">
        <f>MAX(Table1[[#This Row],[Loonheffing]]-Table1[[#This Row],[Algemene Heffingskorting]]-Table1[[#This Row],[Arbeidskorting]],0)</f>
        <v>30876.543000000001</v>
      </c>
      <c r="F7347" s="6">
        <f>Table1[[#This Row],[Belastbaar loon]]-Table1[[#This Row],[Belasting]]</f>
        <v>50414.456999999995</v>
      </c>
      <c r="G7347" s="2">
        <f>(Table1[[#This Row],[Belastbaar loon]]-Table1[[#This Row],[Netto loon]])/Table1[[#This Row],[Belastbaar loon]]</f>
        <v>0.37982732405801384</v>
      </c>
      <c r="H7347" s="14">
        <f t="shared" ca="1" si="109"/>
        <v>30870.992999999999</v>
      </c>
      <c r="I7347" s="14">
        <f ca="1">IF(ROW()=2, Table1[[#This Row],[Netto loon]], INDIRECT(ADDRESS(ROW()-1,COLUMN(F:F))))</f>
        <v>50410.006999999998</v>
      </c>
      <c r="J7347" s="6">
        <f ca="1">IF(ROW()=2, 0, Table1[[#This Row],[Belastbaar loon]]-INDIRECT(ADDRESS(ROW()-1,COLUMN(A:A))))</f>
        <v>10</v>
      </c>
      <c r="K7347" s="6">
        <f ca="1">Table1[[#This Row],[Netto loon]]-Table1[[#This Row],[Netto vorige schijf]]</f>
        <v>4.4499999999970896</v>
      </c>
      <c r="L7347" s="2">
        <f ca="1">(Table1[[#This Row],[Bruto tov vorige schijf]]-Table1[[#This Row],[Netto tov vorige schijf]])/MAX(Table1[[#This Row],[Bruto tov vorige schijf]],1)</f>
        <v>0.55500000000029104</v>
      </c>
    </row>
    <row r="7348" spans="1:12" x14ac:dyDescent="0.25">
      <c r="A7348" s="14">
        <v>81301</v>
      </c>
      <c r="B7348" s="6">
        <f>LoonHeffing2020(Table1[[#This Row],[Belastbaar loon]])</f>
        <v>31920.273000000001</v>
      </c>
      <c r="C7348" s="6">
        <f>AlgemeneHeffingsKorting2020(Table1[[#This Row],[Belastbaar loon]])</f>
        <v>0</v>
      </c>
      <c r="D7348" s="14">
        <f>ArbeidsKorting2020(Table1[[#This Row],[Belastbaar loon]])</f>
        <v>1038.18</v>
      </c>
      <c r="E7348" s="14">
        <f>MAX(Table1[[#This Row],[Loonheffing]]-Table1[[#This Row],[Algemene Heffingskorting]]-Table1[[#This Row],[Arbeidskorting]],0)</f>
        <v>30882.093000000001</v>
      </c>
      <c r="F7348" s="6">
        <f>Table1[[#This Row],[Belastbaar loon]]-Table1[[#This Row],[Belasting]]</f>
        <v>50418.906999999999</v>
      </c>
      <c r="G7348" s="2">
        <f>(Table1[[#This Row],[Belastbaar loon]]-Table1[[#This Row],[Netto loon]])/Table1[[#This Row],[Belastbaar loon]]</f>
        <v>0.37984887024759845</v>
      </c>
      <c r="H7348" s="14">
        <f t="shared" ca="1" si="109"/>
        <v>30876.543000000001</v>
      </c>
      <c r="I7348" s="14">
        <f ca="1">IF(ROW()=2, Table1[[#This Row],[Netto loon]], INDIRECT(ADDRESS(ROW()-1,COLUMN(F:F))))</f>
        <v>50414.456999999995</v>
      </c>
      <c r="J7348" s="6">
        <f ca="1">IF(ROW()=2, 0, Table1[[#This Row],[Belastbaar loon]]-INDIRECT(ADDRESS(ROW()-1,COLUMN(A:A))))</f>
        <v>10</v>
      </c>
      <c r="K7348" s="6">
        <f ca="1">Table1[[#This Row],[Netto loon]]-Table1[[#This Row],[Netto vorige schijf]]</f>
        <v>4.4500000000043656</v>
      </c>
      <c r="L7348" s="2">
        <f ca="1">(Table1[[#This Row],[Bruto tov vorige schijf]]-Table1[[#This Row],[Netto tov vorige schijf]])/MAX(Table1[[#This Row],[Bruto tov vorige schijf]],1)</f>
        <v>0.5549999999995634</v>
      </c>
    </row>
    <row r="7349" spans="1:12" x14ac:dyDescent="0.25">
      <c r="A7349" s="14">
        <v>81311</v>
      </c>
      <c r="B7349" s="6">
        <f>LoonHeffing2020(Table1[[#This Row],[Belastbaar loon]])</f>
        <v>31925.222999999998</v>
      </c>
      <c r="C7349" s="6">
        <f>AlgemeneHeffingsKorting2020(Table1[[#This Row],[Belastbaar loon]])</f>
        <v>0</v>
      </c>
      <c r="D7349" s="14">
        <f>ArbeidsKorting2020(Table1[[#This Row],[Belastbaar loon]])</f>
        <v>1037.5800000000002</v>
      </c>
      <c r="E7349" s="14">
        <f>MAX(Table1[[#This Row],[Loonheffing]]-Table1[[#This Row],[Algemene Heffingskorting]]-Table1[[#This Row],[Arbeidskorting]],0)</f>
        <v>30887.642999999996</v>
      </c>
      <c r="F7349" s="6">
        <f>Table1[[#This Row],[Belastbaar loon]]-Table1[[#This Row],[Belasting]]</f>
        <v>50423.357000000004</v>
      </c>
      <c r="G7349" s="2">
        <f>(Table1[[#This Row],[Belastbaar loon]]-Table1[[#This Row],[Netto loon]])/Table1[[#This Row],[Belastbaar loon]]</f>
        <v>0.37987041113748443</v>
      </c>
      <c r="H7349" s="14">
        <f t="shared" ca="1" si="109"/>
        <v>30882.093000000001</v>
      </c>
      <c r="I7349" s="14">
        <f ca="1">IF(ROW()=2, Table1[[#This Row],[Netto loon]], INDIRECT(ADDRESS(ROW()-1,COLUMN(F:F))))</f>
        <v>50418.906999999999</v>
      </c>
      <c r="J7349" s="6">
        <f ca="1">IF(ROW()=2, 0, Table1[[#This Row],[Belastbaar loon]]-INDIRECT(ADDRESS(ROW()-1,COLUMN(A:A))))</f>
        <v>10</v>
      </c>
      <c r="K7349" s="6">
        <f ca="1">Table1[[#This Row],[Netto loon]]-Table1[[#This Row],[Netto vorige schijf]]</f>
        <v>4.4500000000043656</v>
      </c>
      <c r="L7349" s="2">
        <f ca="1">(Table1[[#This Row],[Bruto tov vorige schijf]]-Table1[[#This Row],[Netto tov vorige schijf]])/MAX(Table1[[#This Row],[Bruto tov vorige schijf]],1)</f>
        <v>0.5549999999995634</v>
      </c>
    </row>
    <row r="7350" spans="1:12" x14ac:dyDescent="0.25">
      <c r="A7350" s="14">
        <v>81321</v>
      </c>
      <c r="B7350" s="6">
        <f>LoonHeffing2020(Table1[[#This Row],[Belastbaar loon]])</f>
        <v>31930.172999999999</v>
      </c>
      <c r="C7350" s="6">
        <f>AlgemeneHeffingsKorting2020(Table1[[#This Row],[Belastbaar loon]])</f>
        <v>0</v>
      </c>
      <c r="D7350" s="14">
        <f>ArbeidsKorting2020(Table1[[#This Row],[Belastbaar loon]])</f>
        <v>1036.98</v>
      </c>
      <c r="E7350" s="14">
        <f>MAX(Table1[[#This Row],[Loonheffing]]-Table1[[#This Row],[Algemene Heffingskorting]]-Table1[[#This Row],[Arbeidskorting]],0)</f>
        <v>30893.192999999999</v>
      </c>
      <c r="F7350" s="6">
        <f>Table1[[#This Row],[Belastbaar loon]]-Table1[[#This Row],[Belasting]]</f>
        <v>50427.807000000001</v>
      </c>
      <c r="G7350" s="2">
        <f>(Table1[[#This Row],[Belastbaar loon]]-Table1[[#This Row],[Netto loon]])/Table1[[#This Row],[Belastbaar loon]]</f>
        <v>0.37989194672962701</v>
      </c>
      <c r="H7350" s="14">
        <f t="shared" ca="1" si="109"/>
        <v>30887.642999999996</v>
      </c>
      <c r="I7350" s="14">
        <f ca="1">IF(ROW()=2, Table1[[#This Row],[Netto loon]], INDIRECT(ADDRESS(ROW()-1,COLUMN(F:F))))</f>
        <v>50423.357000000004</v>
      </c>
      <c r="J7350" s="6">
        <f ca="1">IF(ROW()=2, 0, Table1[[#This Row],[Belastbaar loon]]-INDIRECT(ADDRESS(ROW()-1,COLUMN(A:A))))</f>
        <v>10</v>
      </c>
      <c r="K7350" s="6">
        <f ca="1">Table1[[#This Row],[Netto loon]]-Table1[[#This Row],[Netto vorige schijf]]</f>
        <v>4.4499999999970896</v>
      </c>
      <c r="L7350" s="2">
        <f ca="1">(Table1[[#This Row],[Bruto tov vorige schijf]]-Table1[[#This Row],[Netto tov vorige schijf]])/MAX(Table1[[#This Row],[Bruto tov vorige schijf]],1)</f>
        <v>0.55500000000029104</v>
      </c>
    </row>
    <row r="7351" spans="1:12" x14ac:dyDescent="0.25">
      <c r="A7351" s="14">
        <v>81331</v>
      </c>
      <c r="B7351" s="6">
        <f>LoonHeffing2020(Table1[[#This Row],[Belastbaar loon]])</f>
        <v>31935.123</v>
      </c>
      <c r="C7351" s="6">
        <f>AlgemeneHeffingsKorting2020(Table1[[#This Row],[Belastbaar loon]])</f>
        <v>0</v>
      </c>
      <c r="D7351" s="14">
        <f>ArbeidsKorting2020(Table1[[#This Row],[Belastbaar loon]])</f>
        <v>1036.3800000000001</v>
      </c>
      <c r="E7351" s="14">
        <f>MAX(Table1[[#This Row],[Loonheffing]]-Table1[[#This Row],[Algemene Heffingskorting]]-Table1[[#This Row],[Arbeidskorting]],0)</f>
        <v>30898.742999999999</v>
      </c>
      <c r="F7351" s="6">
        <f>Table1[[#This Row],[Belastbaar loon]]-Table1[[#This Row],[Belasting]]</f>
        <v>50432.256999999998</v>
      </c>
      <c r="G7351" s="2">
        <f>(Table1[[#This Row],[Belastbaar loon]]-Table1[[#This Row],[Netto loon]])/Table1[[#This Row],[Belastbaar loon]]</f>
        <v>0.37991347702598027</v>
      </c>
      <c r="H7351" s="14">
        <f t="shared" ca="1" si="109"/>
        <v>30893.192999999999</v>
      </c>
      <c r="I7351" s="14">
        <f ca="1">IF(ROW()=2, Table1[[#This Row],[Netto loon]], INDIRECT(ADDRESS(ROW()-1,COLUMN(F:F))))</f>
        <v>50427.807000000001</v>
      </c>
      <c r="J7351" s="6">
        <f ca="1">IF(ROW()=2, 0, Table1[[#This Row],[Belastbaar loon]]-INDIRECT(ADDRESS(ROW()-1,COLUMN(A:A))))</f>
        <v>10</v>
      </c>
      <c r="K7351" s="6">
        <f ca="1">Table1[[#This Row],[Netto loon]]-Table1[[#This Row],[Netto vorige schijf]]</f>
        <v>4.4499999999970896</v>
      </c>
      <c r="L7351" s="2">
        <f ca="1">(Table1[[#This Row],[Bruto tov vorige schijf]]-Table1[[#This Row],[Netto tov vorige schijf]])/MAX(Table1[[#This Row],[Bruto tov vorige schijf]],1)</f>
        <v>0.55500000000029104</v>
      </c>
    </row>
    <row r="7352" spans="1:12" x14ac:dyDescent="0.25">
      <c r="A7352" s="14">
        <v>81341</v>
      </c>
      <c r="B7352" s="6">
        <f>LoonHeffing2020(Table1[[#This Row],[Belastbaar loon]])</f>
        <v>31940.073</v>
      </c>
      <c r="C7352" s="6">
        <f>AlgemeneHeffingsKorting2020(Table1[[#This Row],[Belastbaar loon]])</f>
        <v>0</v>
      </c>
      <c r="D7352" s="14">
        <f>ArbeidsKorting2020(Table1[[#This Row],[Belastbaar loon]])</f>
        <v>1035.7800000000002</v>
      </c>
      <c r="E7352" s="14">
        <f>MAX(Table1[[#This Row],[Loonheffing]]-Table1[[#This Row],[Algemene Heffingskorting]]-Table1[[#This Row],[Arbeidskorting]],0)</f>
        <v>30904.293000000001</v>
      </c>
      <c r="F7352" s="6">
        <f>Table1[[#This Row],[Belastbaar loon]]-Table1[[#This Row],[Belasting]]</f>
        <v>50436.706999999995</v>
      </c>
      <c r="G7352" s="2">
        <f>(Table1[[#This Row],[Belastbaar loon]]-Table1[[#This Row],[Netto loon]])/Table1[[#This Row],[Belastbaar loon]]</f>
        <v>0.37993500202849739</v>
      </c>
      <c r="H7352" s="14">
        <f t="shared" ca="1" si="109"/>
        <v>30898.742999999999</v>
      </c>
      <c r="I7352" s="14">
        <f ca="1">IF(ROW()=2, Table1[[#This Row],[Netto loon]], INDIRECT(ADDRESS(ROW()-1,COLUMN(F:F))))</f>
        <v>50432.256999999998</v>
      </c>
      <c r="J7352" s="6">
        <f ca="1">IF(ROW()=2, 0, Table1[[#This Row],[Belastbaar loon]]-INDIRECT(ADDRESS(ROW()-1,COLUMN(A:A))))</f>
        <v>10</v>
      </c>
      <c r="K7352" s="6">
        <f ca="1">Table1[[#This Row],[Netto loon]]-Table1[[#This Row],[Netto vorige schijf]]</f>
        <v>4.4499999999970896</v>
      </c>
      <c r="L7352" s="2">
        <f ca="1">(Table1[[#This Row],[Bruto tov vorige schijf]]-Table1[[#This Row],[Netto tov vorige schijf]])/MAX(Table1[[#This Row],[Bruto tov vorige schijf]],1)</f>
        <v>0.55500000000029104</v>
      </c>
    </row>
    <row r="7353" spans="1:12" x14ac:dyDescent="0.25">
      <c r="A7353" s="14">
        <v>81351</v>
      </c>
      <c r="B7353" s="6">
        <f>LoonHeffing2020(Table1[[#This Row],[Belastbaar loon]])</f>
        <v>31945.023000000001</v>
      </c>
      <c r="C7353" s="6">
        <f>AlgemeneHeffingsKorting2020(Table1[[#This Row],[Belastbaar loon]])</f>
        <v>0</v>
      </c>
      <c r="D7353" s="14">
        <f>ArbeidsKorting2020(Table1[[#This Row],[Belastbaar loon]])</f>
        <v>1035.18</v>
      </c>
      <c r="E7353" s="14">
        <f>MAX(Table1[[#This Row],[Loonheffing]]-Table1[[#This Row],[Algemene Heffingskorting]]-Table1[[#This Row],[Arbeidskorting]],0)</f>
        <v>30909.843000000001</v>
      </c>
      <c r="F7353" s="6">
        <f>Table1[[#This Row],[Belastbaar loon]]-Table1[[#This Row],[Belasting]]</f>
        <v>50441.156999999999</v>
      </c>
      <c r="G7353" s="2">
        <f>(Table1[[#This Row],[Belastbaar loon]]-Table1[[#This Row],[Netto loon]])/Table1[[#This Row],[Belastbaar loon]]</f>
        <v>0.37995652173913047</v>
      </c>
      <c r="H7353" s="14">
        <f t="shared" ca="1" si="109"/>
        <v>30904.293000000001</v>
      </c>
      <c r="I7353" s="14">
        <f ca="1">IF(ROW()=2, Table1[[#This Row],[Netto loon]], INDIRECT(ADDRESS(ROW()-1,COLUMN(F:F))))</f>
        <v>50436.706999999995</v>
      </c>
      <c r="J7353" s="6">
        <f ca="1">IF(ROW()=2, 0, Table1[[#This Row],[Belastbaar loon]]-INDIRECT(ADDRESS(ROW()-1,COLUMN(A:A))))</f>
        <v>10</v>
      </c>
      <c r="K7353" s="6">
        <f ca="1">Table1[[#This Row],[Netto loon]]-Table1[[#This Row],[Netto vorige schijf]]</f>
        <v>4.4500000000043656</v>
      </c>
      <c r="L7353" s="2">
        <f ca="1">(Table1[[#This Row],[Bruto tov vorige schijf]]-Table1[[#This Row],[Netto tov vorige schijf]])/MAX(Table1[[#This Row],[Bruto tov vorige schijf]],1)</f>
        <v>0.5549999999995634</v>
      </c>
    </row>
    <row r="7354" spans="1:12" x14ac:dyDescent="0.25">
      <c r="A7354" s="14">
        <v>81361</v>
      </c>
      <c r="B7354" s="6">
        <f>LoonHeffing2020(Table1[[#This Row],[Belastbaar loon]])</f>
        <v>31949.972999999998</v>
      </c>
      <c r="C7354" s="6">
        <f>AlgemeneHeffingsKorting2020(Table1[[#This Row],[Belastbaar loon]])</f>
        <v>0</v>
      </c>
      <c r="D7354" s="14">
        <f>ArbeidsKorting2020(Table1[[#This Row],[Belastbaar loon]])</f>
        <v>1034.5800000000002</v>
      </c>
      <c r="E7354" s="14">
        <f>MAX(Table1[[#This Row],[Loonheffing]]-Table1[[#This Row],[Algemene Heffingskorting]]-Table1[[#This Row],[Arbeidskorting]],0)</f>
        <v>30915.392999999996</v>
      </c>
      <c r="F7354" s="6">
        <f>Table1[[#This Row],[Belastbaar loon]]-Table1[[#This Row],[Belasting]]</f>
        <v>50445.607000000004</v>
      </c>
      <c r="G7354" s="2">
        <f>(Table1[[#This Row],[Belastbaar loon]]-Table1[[#This Row],[Netto loon]])/Table1[[#This Row],[Belastbaar loon]]</f>
        <v>0.37997803615983083</v>
      </c>
      <c r="H7354" s="14">
        <f t="shared" ca="1" si="109"/>
        <v>30909.843000000001</v>
      </c>
      <c r="I7354" s="14">
        <f ca="1">IF(ROW()=2, Table1[[#This Row],[Netto loon]], INDIRECT(ADDRESS(ROW()-1,COLUMN(F:F))))</f>
        <v>50441.156999999999</v>
      </c>
      <c r="J7354" s="6">
        <f ca="1">IF(ROW()=2, 0, Table1[[#This Row],[Belastbaar loon]]-INDIRECT(ADDRESS(ROW()-1,COLUMN(A:A))))</f>
        <v>10</v>
      </c>
      <c r="K7354" s="6">
        <f ca="1">Table1[[#This Row],[Netto loon]]-Table1[[#This Row],[Netto vorige schijf]]</f>
        <v>4.4500000000043656</v>
      </c>
      <c r="L7354" s="2">
        <f ca="1">(Table1[[#This Row],[Bruto tov vorige schijf]]-Table1[[#This Row],[Netto tov vorige schijf]])/MAX(Table1[[#This Row],[Bruto tov vorige schijf]],1)</f>
        <v>0.5549999999995634</v>
      </c>
    </row>
    <row r="7355" spans="1:12" x14ac:dyDescent="0.25">
      <c r="A7355" s="14">
        <v>81371</v>
      </c>
      <c r="B7355" s="6">
        <f>LoonHeffing2020(Table1[[#This Row],[Belastbaar loon]])</f>
        <v>31954.922999999999</v>
      </c>
      <c r="C7355" s="6">
        <f>AlgemeneHeffingsKorting2020(Table1[[#This Row],[Belastbaar loon]])</f>
        <v>0</v>
      </c>
      <c r="D7355" s="14">
        <f>ArbeidsKorting2020(Table1[[#This Row],[Belastbaar loon]])</f>
        <v>1033.98</v>
      </c>
      <c r="E7355" s="14">
        <f>MAX(Table1[[#This Row],[Loonheffing]]-Table1[[#This Row],[Algemene Heffingskorting]]-Table1[[#This Row],[Arbeidskorting]],0)</f>
        <v>30920.942999999999</v>
      </c>
      <c r="F7355" s="6">
        <f>Table1[[#This Row],[Belastbaar loon]]-Table1[[#This Row],[Belasting]]</f>
        <v>50450.057000000001</v>
      </c>
      <c r="G7355" s="2">
        <f>(Table1[[#This Row],[Belastbaar loon]]-Table1[[#This Row],[Netto loon]])/Table1[[#This Row],[Belastbaar loon]]</f>
        <v>0.37999954529254892</v>
      </c>
      <c r="H7355" s="14">
        <f t="shared" ca="1" si="109"/>
        <v>30915.392999999996</v>
      </c>
      <c r="I7355" s="14">
        <f ca="1">IF(ROW()=2, Table1[[#This Row],[Netto loon]], INDIRECT(ADDRESS(ROW()-1,COLUMN(F:F))))</f>
        <v>50445.607000000004</v>
      </c>
      <c r="J7355" s="6">
        <f ca="1">IF(ROW()=2, 0, Table1[[#This Row],[Belastbaar loon]]-INDIRECT(ADDRESS(ROW()-1,COLUMN(A:A))))</f>
        <v>10</v>
      </c>
      <c r="K7355" s="6">
        <f ca="1">Table1[[#This Row],[Netto loon]]-Table1[[#This Row],[Netto vorige schijf]]</f>
        <v>4.4499999999970896</v>
      </c>
      <c r="L7355" s="2">
        <f ca="1">(Table1[[#This Row],[Bruto tov vorige schijf]]-Table1[[#This Row],[Netto tov vorige schijf]])/MAX(Table1[[#This Row],[Bruto tov vorige schijf]],1)</f>
        <v>0.55500000000029104</v>
      </c>
    </row>
    <row r="7356" spans="1:12" x14ac:dyDescent="0.25">
      <c r="A7356" s="14">
        <v>81381</v>
      </c>
      <c r="B7356" s="6">
        <f>LoonHeffing2020(Table1[[#This Row],[Belastbaar loon]])</f>
        <v>31959.873</v>
      </c>
      <c r="C7356" s="6">
        <f>AlgemeneHeffingsKorting2020(Table1[[#This Row],[Belastbaar loon]])</f>
        <v>0</v>
      </c>
      <c r="D7356" s="14">
        <f>ArbeidsKorting2020(Table1[[#This Row],[Belastbaar loon]])</f>
        <v>1033.3800000000001</v>
      </c>
      <c r="E7356" s="14">
        <f>MAX(Table1[[#This Row],[Loonheffing]]-Table1[[#This Row],[Algemene Heffingskorting]]-Table1[[#This Row],[Arbeidskorting]],0)</f>
        <v>30926.492999999999</v>
      </c>
      <c r="F7356" s="6">
        <f>Table1[[#This Row],[Belastbaar loon]]-Table1[[#This Row],[Belasting]]</f>
        <v>50454.506999999998</v>
      </c>
      <c r="G7356" s="2">
        <f>(Table1[[#This Row],[Belastbaar loon]]-Table1[[#This Row],[Netto loon]])/Table1[[#This Row],[Belastbaar loon]]</f>
        <v>0.38002104913923401</v>
      </c>
      <c r="H7356" s="14">
        <f t="shared" ca="1" si="109"/>
        <v>30920.942999999999</v>
      </c>
      <c r="I7356" s="14">
        <f ca="1">IF(ROW()=2, Table1[[#This Row],[Netto loon]], INDIRECT(ADDRESS(ROW()-1,COLUMN(F:F))))</f>
        <v>50450.057000000001</v>
      </c>
      <c r="J7356" s="6">
        <f ca="1">IF(ROW()=2, 0, Table1[[#This Row],[Belastbaar loon]]-INDIRECT(ADDRESS(ROW()-1,COLUMN(A:A))))</f>
        <v>10</v>
      </c>
      <c r="K7356" s="6">
        <f ca="1">Table1[[#This Row],[Netto loon]]-Table1[[#This Row],[Netto vorige schijf]]</f>
        <v>4.4499999999970896</v>
      </c>
      <c r="L7356" s="2">
        <f ca="1">(Table1[[#This Row],[Bruto tov vorige schijf]]-Table1[[#This Row],[Netto tov vorige schijf]])/MAX(Table1[[#This Row],[Bruto tov vorige schijf]],1)</f>
        <v>0.55500000000029104</v>
      </c>
    </row>
    <row r="7357" spans="1:12" x14ac:dyDescent="0.25">
      <c r="A7357" s="14">
        <v>81391</v>
      </c>
      <c r="B7357" s="6">
        <f>LoonHeffing2020(Table1[[#This Row],[Belastbaar loon]])</f>
        <v>31964.823</v>
      </c>
      <c r="C7357" s="6">
        <f>AlgemeneHeffingsKorting2020(Table1[[#This Row],[Belastbaar loon]])</f>
        <v>0</v>
      </c>
      <c r="D7357" s="14">
        <f>ArbeidsKorting2020(Table1[[#This Row],[Belastbaar loon]])</f>
        <v>1032.7800000000002</v>
      </c>
      <c r="E7357" s="14">
        <f>MAX(Table1[[#This Row],[Loonheffing]]-Table1[[#This Row],[Algemene Heffingskorting]]-Table1[[#This Row],[Arbeidskorting]],0)</f>
        <v>30932.043000000001</v>
      </c>
      <c r="F7357" s="6">
        <f>Table1[[#This Row],[Belastbaar loon]]-Table1[[#This Row],[Belasting]]</f>
        <v>50458.956999999995</v>
      </c>
      <c r="G7357" s="2">
        <f>(Table1[[#This Row],[Belastbaar loon]]-Table1[[#This Row],[Netto loon]])/Table1[[#This Row],[Belastbaar loon]]</f>
        <v>0.38004254770183443</v>
      </c>
      <c r="H7357" s="14">
        <f t="shared" ca="1" si="109"/>
        <v>30926.492999999999</v>
      </c>
      <c r="I7357" s="14">
        <f ca="1">IF(ROW()=2, Table1[[#This Row],[Netto loon]], INDIRECT(ADDRESS(ROW()-1,COLUMN(F:F))))</f>
        <v>50454.506999999998</v>
      </c>
      <c r="J7357" s="6">
        <f ca="1">IF(ROW()=2, 0, Table1[[#This Row],[Belastbaar loon]]-INDIRECT(ADDRESS(ROW()-1,COLUMN(A:A))))</f>
        <v>10</v>
      </c>
      <c r="K7357" s="6">
        <f ca="1">Table1[[#This Row],[Netto loon]]-Table1[[#This Row],[Netto vorige schijf]]</f>
        <v>4.4499999999970896</v>
      </c>
      <c r="L7357" s="2">
        <f ca="1">(Table1[[#This Row],[Bruto tov vorige schijf]]-Table1[[#This Row],[Netto tov vorige schijf]])/MAX(Table1[[#This Row],[Bruto tov vorige schijf]],1)</f>
        <v>0.55500000000029104</v>
      </c>
    </row>
    <row r="7358" spans="1:12" x14ac:dyDescent="0.25">
      <c r="A7358" s="14">
        <v>81401</v>
      </c>
      <c r="B7358" s="6">
        <f>LoonHeffing2020(Table1[[#This Row],[Belastbaar loon]])</f>
        <v>31969.773000000001</v>
      </c>
      <c r="C7358" s="6">
        <f>AlgemeneHeffingsKorting2020(Table1[[#This Row],[Belastbaar loon]])</f>
        <v>0</v>
      </c>
      <c r="D7358" s="14">
        <f>ArbeidsKorting2020(Table1[[#This Row],[Belastbaar loon]])</f>
        <v>1032.18</v>
      </c>
      <c r="E7358" s="14">
        <f>MAX(Table1[[#This Row],[Loonheffing]]-Table1[[#This Row],[Algemene Heffingskorting]]-Table1[[#This Row],[Arbeidskorting]],0)</f>
        <v>30937.593000000001</v>
      </c>
      <c r="F7358" s="6">
        <f>Table1[[#This Row],[Belastbaar loon]]-Table1[[#This Row],[Belasting]]</f>
        <v>50463.406999999999</v>
      </c>
      <c r="G7358" s="2">
        <f>(Table1[[#This Row],[Belastbaar loon]]-Table1[[#This Row],[Netto loon]])/Table1[[#This Row],[Belastbaar loon]]</f>
        <v>0.38006404098229751</v>
      </c>
      <c r="H7358" s="14">
        <f t="shared" ca="1" si="109"/>
        <v>30932.043000000001</v>
      </c>
      <c r="I7358" s="14">
        <f ca="1">IF(ROW()=2, Table1[[#This Row],[Netto loon]], INDIRECT(ADDRESS(ROW()-1,COLUMN(F:F))))</f>
        <v>50458.956999999995</v>
      </c>
      <c r="J7358" s="6">
        <f ca="1">IF(ROW()=2, 0, Table1[[#This Row],[Belastbaar loon]]-INDIRECT(ADDRESS(ROW()-1,COLUMN(A:A))))</f>
        <v>10</v>
      </c>
      <c r="K7358" s="6">
        <f ca="1">Table1[[#This Row],[Netto loon]]-Table1[[#This Row],[Netto vorige schijf]]</f>
        <v>4.4500000000043656</v>
      </c>
      <c r="L7358" s="2">
        <f ca="1">(Table1[[#This Row],[Bruto tov vorige schijf]]-Table1[[#This Row],[Netto tov vorige schijf]])/MAX(Table1[[#This Row],[Bruto tov vorige schijf]],1)</f>
        <v>0.5549999999995634</v>
      </c>
    </row>
    <row r="7359" spans="1:12" x14ac:dyDescent="0.25">
      <c r="A7359" s="14">
        <v>81411</v>
      </c>
      <c r="B7359" s="6">
        <f>LoonHeffing2020(Table1[[#This Row],[Belastbaar loon]])</f>
        <v>31974.722999999998</v>
      </c>
      <c r="C7359" s="6">
        <f>AlgemeneHeffingsKorting2020(Table1[[#This Row],[Belastbaar loon]])</f>
        <v>0</v>
      </c>
      <c r="D7359" s="14">
        <f>ArbeidsKorting2020(Table1[[#This Row],[Belastbaar loon]])</f>
        <v>1031.5800000000002</v>
      </c>
      <c r="E7359" s="14">
        <f>MAX(Table1[[#This Row],[Loonheffing]]-Table1[[#This Row],[Algemene Heffingskorting]]-Table1[[#This Row],[Arbeidskorting]],0)</f>
        <v>30943.142999999996</v>
      </c>
      <c r="F7359" s="6">
        <f>Table1[[#This Row],[Belastbaar loon]]-Table1[[#This Row],[Belasting]]</f>
        <v>50467.857000000004</v>
      </c>
      <c r="G7359" s="2">
        <f>(Table1[[#This Row],[Belastbaar loon]]-Table1[[#This Row],[Netto loon]])/Table1[[#This Row],[Belastbaar loon]]</f>
        <v>0.38008552898256986</v>
      </c>
      <c r="H7359" s="14">
        <f t="shared" ca="1" si="109"/>
        <v>30937.593000000001</v>
      </c>
      <c r="I7359" s="14">
        <f ca="1">IF(ROW()=2, Table1[[#This Row],[Netto loon]], INDIRECT(ADDRESS(ROW()-1,COLUMN(F:F))))</f>
        <v>50463.406999999999</v>
      </c>
      <c r="J7359" s="6">
        <f ca="1">IF(ROW()=2, 0, Table1[[#This Row],[Belastbaar loon]]-INDIRECT(ADDRESS(ROW()-1,COLUMN(A:A))))</f>
        <v>10</v>
      </c>
      <c r="K7359" s="6">
        <f ca="1">Table1[[#This Row],[Netto loon]]-Table1[[#This Row],[Netto vorige schijf]]</f>
        <v>4.4500000000043656</v>
      </c>
      <c r="L7359" s="2">
        <f ca="1">(Table1[[#This Row],[Bruto tov vorige schijf]]-Table1[[#This Row],[Netto tov vorige schijf]])/MAX(Table1[[#This Row],[Bruto tov vorige schijf]],1)</f>
        <v>0.5549999999995634</v>
      </c>
    </row>
    <row r="7360" spans="1:12" x14ac:dyDescent="0.25">
      <c r="A7360" s="14">
        <v>81421</v>
      </c>
      <c r="B7360" s="6">
        <f>LoonHeffing2020(Table1[[#This Row],[Belastbaar loon]])</f>
        <v>31979.672999999999</v>
      </c>
      <c r="C7360" s="6">
        <f>AlgemeneHeffingsKorting2020(Table1[[#This Row],[Belastbaar loon]])</f>
        <v>0</v>
      </c>
      <c r="D7360" s="14">
        <f>ArbeidsKorting2020(Table1[[#This Row],[Belastbaar loon]])</f>
        <v>1030.98</v>
      </c>
      <c r="E7360" s="14">
        <f>MAX(Table1[[#This Row],[Loonheffing]]-Table1[[#This Row],[Algemene Heffingskorting]]-Table1[[#This Row],[Arbeidskorting]],0)</f>
        <v>30948.692999999999</v>
      </c>
      <c r="F7360" s="6">
        <f>Table1[[#This Row],[Belastbaar loon]]-Table1[[#This Row],[Belasting]]</f>
        <v>50472.307000000001</v>
      </c>
      <c r="G7360" s="2">
        <f>(Table1[[#This Row],[Belastbaar loon]]-Table1[[#This Row],[Netto loon]])/Table1[[#This Row],[Belastbaar loon]]</f>
        <v>0.3801070117045971</v>
      </c>
      <c r="H7360" s="14">
        <f t="shared" ca="1" si="109"/>
        <v>30943.142999999996</v>
      </c>
      <c r="I7360" s="14">
        <f ca="1">IF(ROW()=2, Table1[[#This Row],[Netto loon]], INDIRECT(ADDRESS(ROW()-1,COLUMN(F:F))))</f>
        <v>50467.857000000004</v>
      </c>
      <c r="J7360" s="6">
        <f ca="1">IF(ROW()=2, 0, Table1[[#This Row],[Belastbaar loon]]-INDIRECT(ADDRESS(ROW()-1,COLUMN(A:A))))</f>
        <v>10</v>
      </c>
      <c r="K7360" s="6">
        <f ca="1">Table1[[#This Row],[Netto loon]]-Table1[[#This Row],[Netto vorige schijf]]</f>
        <v>4.4499999999970896</v>
      </c>
      <c r="L7360" s="2">
        <f ca="1">(Table1[[#This Row],[Bruto tov vorige schijf]]-Table1[[#This Row],[Netto tov vorige schijf]])/MAX(Table1[[#This Row],[Bruto tov vorige schijf]],1)</f>
        <v>0.55500000000029104</v>
      </c>
    </row>
    <row r="7361" spans="1:12" x14ac:dyDescent="0.25">
      <c r="A7361" s="14">
        <v>81431</v>
      </c>
      <c r="B7361" s="6">
        <f>LoonHeffing2020(Table1[[#This Row],[Belastbaar loon]])</f>
        <v>31984.623</v>
      </c>
      <c r="C7361" s="6">
        <f>AlgemeneHeffingsKorting2020(Table1[[#This Row],[Belastbaar loon]])</f>
        <v>0</v>
      </c>
      <c r="D7361" s="14">
        <f>ArbeidsKorting2020(Table1[[#This Row],[Belastbaar loon]])</f>
        <v>1030.3800000000001</v>
      </c>
      <c r="E7361" s="14">
        <f>MAX(Table1[[#This Row],[Loonheffing]]-Table1[[#This Row],[Algemene Heffingskorting]]-Table1[[#This Row],[Arbeidskorting]],0)</f>
        <v>30954.242999999999</v>
      </c>
      <c r="F7361" s="6">
        <f>Table1[[#This Row],[Belastbaar loon]]-Table1[[#This Row],[Belasting]]</f>
        <v>50476.756999999998</v>
      </c>
      <c r="G7361" s="2">
        <f>(Table1[[#This Row],[Belastbaar loon]]-Table1[[#This Row],[Netto loon]])/Table1[[#This Row],[Belastbaar loon]]</f>
        <v>0.3801284891503236</v>
      </c>
      <c r="H7361" s="14">
        <f t="shared" ca="1" si="109"/>
        <v>30948.692999999999</v>
      </c>
      <c r="I7361" s="14">
        <f ca="1">IF(ROW()=2, Table1[[#This Row],[Netto loon]], INDIRECT(ADDRESS(ROW()-1,COLUMN(F:F))))</f>
        <v>50472.307000000001</v>
      </c>
      <c r="J7361" s="6">
        <f ca="1">IF(ROW()=2, 0, Table1[[#This Row],[Belastbaar loon]]-INDIRECT(ADDRESS(ROW()-1,COLUMN(A:A))))</f>
        <v>10</v>
      </c>
      <c r="K7361" s="6">
        <f ca="1">Table1[[#This Row],[Netto loon]]-Table1[[#This Row],[Netto vorige schijf]]</f>
        <v>4.4499999999970896</v>
      </c>
      <c r="L7361" s="2">
        <f ca="1">(Table1[[#This Row],[Bruto tov vorige schijf]]-Table1[[#This Row],[Netto tov vorige schijf]])/MAX(Table1[[#This Row],[Bruto tov vorige schijf]],1)</f>
        <v>0.55500000000029104</v>
      </c>
    </row>
    <row r="7362" spans="1:12" x14ac:dyDescent="0.25">
      <c r="A7362" s="14">
        <v>81441</v>
      </c>
      <c r="B7362" s="6">
        <f>LoonHeffing2020(Table1[[#This Row],[Belastbaar loon]])</f>
        <v>31989.573</v>
      </c>
      <c r="C7362" s="6">
        <f>AlgemeneHeffingsKorting2020(Table1[[#This Row],[Belastbaar loon]])</f>
        <v>0</v>
      </c>
      <c r="D7362" s="14">
        <f>ArbeidsKorting2020(Table1[[#This Row],[Belastbaar loon]])</f>
        <v>1029.7800000000002</v>
      </c>
      <c r="E7362" s="14">
        <f>MAX(Table1[[#This Row],[Loonheffing]]-Table1[[#This Row],[Algemene Heffingskorting]]-Table1[[#This Row],[Arbeidskorting]],0)</f>
        <v>30959.793000000001</v>
      </c>
      <c r="F7362" s="6">
        <f>Table1[[#This Row],[Belastbaar loon]]-Table1[[#This Row],[Belasting]]</f>
        <v>50481.206999999995</v>
      </c>
      <c r="G7362" s="2">
        <f>(Table1[[#This Row],[Belastbaar loon]]-Table1[[#This Row],[Netto loon]])/Table1[[#This Row],[Belastbaar loon]]</f>
        <v>0.38014996132169304</v>
      </c>
      <c r="H7362" s="14">
        <f t="shared" ca="1" si="109"/>
        <v>30954.242999999999</v>
      </c>
      <c r="I7362" s="14">
        <f ca="1">IF(ROW()=2, Table1[[#This Row],[Netto loon]], INDIRECT(ADDRESS(ROW()-1,COLUMN(F:F))))</f>
        <v>50476.756999999998</v>
      </c>
      <c r="J7362" s="6">
        <f ca="1">IF(ROW()=2, 0, Table1[[#This Row],[Belastbaar loon]]-INDIRECT(ADDRESS(ROW()-1,COLUMN(A:A))))</f>
        <v>10</v>
      </c>
      <c r="K7362" s="6">
        <f ca="1">Table1[[#This Row],[Netto loon]]-Table1[[#This Row],[Netto vorige schijf]]</f>
        <v>4.4499999999970896</v>
      </c>
      <c r="L7362" s="2">
        <f ca="1">(Table1[[#This Row],[Bruto tov vorige schijf]]-Table1[[#This Row],[Netto tov vorige schijf]])/MAX(Table1[[#This Row],[Bruto tov vorige schijf]],1)</f>
        <v>0.55500000000029104</v>
      </c>
    </row>
    <row r="7363" spans="1:12" x14ac:dyDescent="0.25">
      <c r="A7363" s="14">
        <v>81451</v>
      </c>
      <c r="B7363" s="6">
        <f>LoonHeffing2020(Table1[[#This Row],[Belastbaar loon]])</f>
        <v>31994.523000000001</v>
      </c>
      <c r="C7363" s="6">
        <f>AlgemeneHeffingsKorting2020(Table1[[#This Row],[Belastbaar loon]])</f>
        <v>0</v>
      </c>
      <c r="D7363" s="14">
        <f>ArbeidsKorting2020(Table1[[#This Row],[Belastbaar loon]])</f>
        <v>1029.18</v>
      </c>
      <c r="E7363" s="14">
        <f>MAX(Table1[[#This Row],[Loonheffing]]-Table1[[#This Row],[Algemene Heffingskorting]]-Table1[[#This Row],[Arbeidskorting]],0)</f>
        <v>30965.343000000001</v>
      </c>
      <c r="F7363" s="6">
        <f>Table1[[#This Row],[Belastbaar loon]]-Table1[[#This Row],[Belasting]]</f>
        <v>50485.656999999999</v>
      </c>
      <c r="G7363" s="2">
        <f>(Table1[[#This Row],[Belastbaar loon]]-Table1[[#This Row],[Netto loon]])/Table1[[#This Row],[Belastbaar loon]]</f>
        <v>0.38017142822064803</v>
      </c>
      <c r="H7363" s="14">
        <f t="shared" ca="1" si="109"/>
        <v>30959.793000000001</v>
      </c>
      <c r="I7363" s="14">
        <f ca="1">IF(ROW()=2, Table1[[#This Row],[Netto loon]], INDIRECT(ADDRESS(ROW()-1,COLUMN(F:F))))</f>
        <v>50481.206999999995</v>
      </c>
      <c r="J7363" s="6">
        <f ca="1">IF(ROW()=2, 0, Table1[[#This Row],[Belastbaar loon]]-INDIRECT(ADDRESS(ROW()-1,COLUMN(A:A))))</f>
        <v>10</v>
      </c>
      <c r="K7363" s="6">
        <f ca="1">Table1[[#This Row],[Netto loon]]-Table1[[#This Row],[Netto vorige schijf]]</f>
        <v>4.4500000000043656</v>
      </c>
      <c r="L7363" s="2">
        <f ca="1">(Table1[[#This Row],[Bruto tov vorige schijf]]-Table1[[#This Row],[Netto tov vorige schijf]])/MAX(Table1[[#This Row],[Bruto tov vorige schijf]],1)</f>
        <v>0.5549999999995634</v>
      </c>
    </row>
    <row r="7364" spans="1:12" x14ac:dyDescent="0.25">
      <c r="A7364" s="14">
        <v>81461</v>
      </c>
      <c r="B7364" s="6">
        <f>LoonHeffing2020(Table1[[#This Row],[Belastbaar loon]])</f>
        <v>31999.472999999998</v>
      </c>
      <c r="C7364" s="6">
        <f>AlgemeneHeffingsKorting2020(Table1[[#This Row],[Belastbaar loon]])</f>
        <v>0</v>
      </c>
      <c r="D7364" s="14">
        <f>ArbeidsKorting2020(Table1[[#This Row],[Belastbaar loon]])</f>
        <v>1028.5800000000002</v>
      </c>
      <c r="E7364" s="14">
        <f>MAX(Table1[[#This Row],[Loonheffing]]-Table1[[#This Row],[Algemene Heffingskorting]]-Table1[[#This Row],[Arbeidskorting]],0)</f>
        <v>30970.892999999996</v>
      </c>
      <c r="F7364" s="6">
        <f>Table1[[#This Row],[Belastbaar loon]]-Table1[[#This Row],[Belasting]]</f>
        <v>50490.107000000004</v>
      </c>
      <c r="G7364" s="2">
        <f>(Table1[[#This Row],[Belastbaar loon]]-Table1[[#This Row],[Netto loon]])/Table1[[#This Row],[Belastbaar loon]]</f>
        <v>0.38019288984913019</v>
      </c>
      <c r="H7364" s="14">
        <f t="shared" ca="1" si="109"/>
        <v>30965.343000000001</v>
      </c>
      <c r="I7364" s="14">
        <f ca="1">IF(ROW()=2, Table1[[#This Row],[Netto loon]], INDIRECT(ADDRESS(ROW()-1,COLUMN(F:F))))</f>
        <v>50485.656999999999</v>
      </c>
      <c r="J7364" s="6">
        <f ca="1">IF(ROW()=2, 0, Table1[[#This Row],[Belastbaar loon]]-INDIRECT(ADDRESS(ROW()-1,COLUMN(A:A))))</f>
        <v>10</v>
      </c>
      <c r="K7364" s="6">
        <f ca="1">Table1[[#This Row],[Netto loon]]-Table1[[#This Row],[Netto vorige schijf]]</f>
        <v>4.4500000000043656</v>
      </c>
      <c r="L7364" s="2">
        <f ca="1">(Table1[[#This Row],[Bruto tov vorige schijf]]-Table1[[#This Row],[Netto tov vorige schijf]])/MAX(Table1[[#This Row],[Bruto tov vorige schijf]],1)</f>
        <v>0.5549999999995634</v>
      </c>
    </row>
    <row r="7365" spans="1:12" x14ac:dyDescent="0.25">
      <c r="A7365" s="14">
        <v>81471</v>
      </c>
      <c r="B7365" s="6">
        <f>LoonHeffing2020(Table1[[#This Row],[Belastbaar loon]])</f>
        <v>32004.422999999999</v>
      </c>
      <c r="C7365" s="6">
        <f>AlgemeneHeffingsKorting2020(Table1[[#This Row],[Belastbaar loon]])</f>
        <v>0</v>
      </c>
      <c r="D7365" s="14">
        <f>ArbeidsKorting2020(Table1[[#This Row],[Belastbaar loon]])</f>
        <v>1027.98</v>
      </c>
      <c r="E7365" s="14">
        <f>MAX(Table1[[#This Row],[Loonheffing]]-Table1[[#This Row],[Algemene Heffingskorting]]-Table1[[#This Row],[Arbeidskorting]],0)</f>
        <v>30976.442999999999</v>
      </c>
      <c r="F7365" s="6">
        <f>Table1[[#This Row],[Belastbaar loon]]-Table1[[#This Row],[Belasting]]</f>
        <v>50494.557000000001</v>
      </c>
      <c r="G7365" s="2">
        <f>(Table1[[#This Row],[Belastbaar loon]]-Table1[[#This Row],[Netto loon]])/Table1[[#This Row],[Belastbaar loon]]</f>
        <v>0.38021434620908051</v>
      </c>
      <c r="H7365" s="14">
        <f t="shared" ca="1" si="109"/>
        <v>30970.892999999996</v>
      </c>
      <c r="I7365" s="14">
        <f ca="1">IF(ROW()=2, Table1[[#This Row],[Netto loon]], INDIRECT(ADDRESS(ROW()-1,COLUMN(F:F))))</f>
        <v>50490.107000000004</v>
      </c>
      <c r="J7365" s="6">
        <f ca="1">IF(ROW()=2, 0, Table1[[#This Row],[Belastbaar loon]]-INDIRECT(ADDRESS(ROW()-1,COLUMN(A:A))))</f>
        <v>10</v>
      </c>
      <c r="K7365" s="6">
        <f ca="1">Table1[[#This Row],[Netto loon]]-Table1[[#This Row],[Netto vorige schijf]]</f>
        <v>4.4499999999970896</v>
      </c>
      <c r="L7365" s="2">
        <f ca="1">(Table1[[#This Row],[Bruto tov vorige schijf]]-Table1[[#This Row],[Netto tov vorige schijf]])/MAX(Table1[[#This Row],[Bruto tov vorige schijf]],1)</f>
        <v>0.55500000000029104</v>
      </c>
    </row>
    <row r="7366" spans="1:12" x14ac:dyDescent="0.25">
      <c r="A7366" s="14">
        <v>81481</v>
      </c>
      <c r="B7366" s="6">
        <f>LoonHeffing2020(Table1[[#This Row],[Belastbaar loon]])</f>
        <v>32009.373</v>
      </c>
      <c r="C7366" s="6">
        <f>AlgemeneHeffingsKorting2020(Table1[[#This Row],[Belastbaar loon]])</f>
        <v>0</v>
      </c>
      <c r="D7366" s="14">
        <f>ArbeidsKorting2020(Table1[[#This Row],[Belastbaar loon]])</f>
        <v>1027.3800000000001</v>
      </c>
      <c r="E7366" s="14">
        <f>MAX(Table1[[#This Row],[Loonheffing]]-Table1[[#This Row],[Algemene Heffingskorting]]-Table1[[#This Row],[Arbeidskorting]],0)</f>
        <v>30981.992999999999</v>
      </c>
      <c r="F7366" s="6">
        <f>Table1[[#This Row],[Belastbaar loon]]-Table1[[#This Row],[Belasting]]</f>
        <v>50499.006999999998</v>
      </c>
      <c r="G7366" s="2">
        <f>(Table1[[#This Row],[Belastbaar loon]]-Table1[[#This Row],[Netto loon]])/Table1[[#This Row],[Belastbaar loon]]</f>
        <v>0.38023579730243862</v>
      </c>
      <c r="H7366" s="14">
        <f t="shared" ca="1" si="109"/>
        <v>30976.442999999999</v>
      </c>
      <c r="I7366" s="14">
        <f ca="1">IF(ROW()=2, Table1[[#This Row],[Netto loon]], INDIRECT(ADDRESS(ROW()-1,COLUMN(F:F))))</f>
        <v>50494.557000000001</v>
      </c>
      <c r="J7366" s="6">
        <f ca="1">IF(ROW()=2, 0, Table1[[#This Row],[Belastbaar loon]]-INDIRECT(ADDRESS(ROW()-1,COLUMN(A:A))))</f>
        <v>10</v>
      </c>
      <c r="K7366" s="6">
        <f ca="1">Table1[[#This Row],[Netto loon]]-Table1[[#This Row],[Netto vorige schijf]]</f>
        <v>4.4499999999970896</v>
      </c>
      <c r="L7366" s="2">
        <f ca="1">(Table1[[#This Row],[Bruto tov vorige schijf]]-Table1[[#This Row],[Netto tov vorige schijf]])/MAX(Table1[[#This Row],[Bruto tov vorige schijf]],1)</f>
        <v>0.55500000000029104</v>
      </c>
    </row>
    <row r="7367" spans="1:12" x14ac:dyDescent="0.25">
      <c r="A7367" s="14">
        <v>81491</v>
      </c>
      <c r="B7367" s="6">
        <f>LoonHeffing2020(Table1[[#This Row],[Belastbaar loon]])</f>
        <v>32014.323</v>
      </c>
      <c r="C7367" s="6">
        <f>AlgemeneHeffingsKorting2020(Table1[[#This Row],[Belastbaar loon]])</f>
        <v>0</v>
      </c>
      <c r="D7367" s="14">
        <f>ArbeidsKorting2020(Table1[[#This Row],[Belastbaar loon]])</f>
        <v>1026.7800000000002</v>
      </c>
      <c r="E7367" s="14">
        <f>MAX(Table1[[#This Row],[Loonheffing]]-Table1[[#This Row],[Algemene Heffingskorting]]-Table1[[#This Row],[Arbeidskorting]],0)</f>
        <v>30987.543000000001</v>
      </c>
      <c r="F7367" s="6">
        <f>Table1[[#This Row],[Belastbaar loon]]-Table1[[#This Row],[Belasting]]</f>
        <v>50503.456999999995</v>
      </c>
      <c r="G7367" s="2">
        <f>(Table1[[#This Row],[Belastbaar loon]]-Table1[[#This Row],[Netto loon]])/Table1[[#This Row],[Belastbaar loon]]</f>
        <v>0.3802572431311434</v>
      </c>
      <c r="H7367" s="14">
        <f t="shared" ca="1" si="109"/>
        <v>30981.992999999999</v>
      </c>
      <c r="I7367" s="14">
        <f ca="1">IF(ROW()=2, Table1[[#This Row],[Netto loon]], INDIRECT(ADDRESS(ROW()-1,COLUMN(F:F))))</f>
        <v>50499.006999999998</v>
      </c>
      <c r="J7367" s="6">
        <f ca="1">IF(ROW()=2, 0, Table1[[#This Row],[Belastbaar loon]]-INDIRECT(ADDRESS(ROW()-1,COLUMN(A:A))))</f>
        <v>10</v>
      </c>
      <c r="K7367" s="6">
        <f ca="1">Table1[[#This Row],[Netto loon]]-Table1[[#This Row],[Netto vorige schijf]]</f>
        <v>4.4499999999970896</v>
      </c>
      <c r="L7367" s="2">
        <f ca="1">(Table1[[#This Row],[Bruto tov vorige schijf]]-Table1[[#This Row],[Netto tov vorige schijf]])/MAX(Table1[[#This Row],[Bruto tov vorige schijf]],1)</f>
        <v>0.55500000000029104</v>
      </c>
    </row>
    <row r="7368" spans="1:12" x14ac:dyDescent="0.25">
      <c r="A7368" s="14">
        <v>81501</v>
      </c>
      <c r="B7368" s="6">
        <f>LoonHeffing2020(Table1[[#This Row],[Belastbaar loon]])</f>
        <v>32019.273000000001</v>
      </c>
      <c r="C7368" s="6">
        <f>AlgemeneHeffingsKorting2020(Table1[[#This Row],[Belastbaar loon]])</f>
        <v>0</v>
      </c>
      <c r="D7368" s="14">
        <f>ArbeidsKorting2020(Table1[[#This Row],[Belastbaar loon]])</f>
        <v>1026.18</v>
      </c>
      <c r="E7368" s="14">
        <f>MAX(Table1[[#This Row],[Loonheffing]]-Table1[[#This Row],[Algemene Heffingskorting]]-Table1[[#This Row],[Arbeidskorting]],0)</f>
        <v>30993.093000000001</v>
      </c>
      <c r="F7368" s="6">
        <f>Table1[[#This Row],[Belastbaar loon]]-Table1[[#This Row],[Belasting]]</f>
        <v>50507.906999999999</v>
      </c>
      <c r="G7368" s="2">
        <f>(Table1[[#This Row],[Belastbaar loon]]-Table1[[#This Row],[Netto loon]])/Table1[[#This Row],[Belastbaar loon]]</f>
        <v>0.38027868369713258</v>
      </c>
      <c r="H7368" s="14">
        <f t="shared" ca="1" si="109"/>
        <v>30987.543000000001</v>
      </c>
      <c r="I7368" s="14">
        <f ca="1">IF(ROW()=2, Table1[[#This Row],[Netto loon]], INDIRECT(ADDRESS(ROW()-1,COLUMN(F:F))))</f>
        <v>50503.456999999995</v>
      </c>
      <c r="J7368" s="6">
        <f ca="1">IF(ROW()=2, 0, Table1[[#This Row],[Belastbaar loon]]-INDIRECT(ADDRESS(ROW()-1,COLUMN(A:A))))</f>
        <v>10</v>
      </c>
      <c r="K7368" s="6">
        <f ca="1">Table1[[#This Row],[Netto loon]]-Table1[[#This Row],[Netto vorige schijf]]</f>
        <v>4.4500000000043656</v>
      </c>
      <c r="L7368" s="2">
        <f ca="1">(Table1[[#This Row],[Bruto tov vorige schijf]]-Table1[[#This Row],[Netto tov vorige schijf]])/MAX(Table1[[#This Row],[Bruto tov vorige schijf]],1)</f>
        <v>0.5549999999995634</v>
      </c>
    </row>
    <row r="7369" spans="1:12" x14ac:dyDescent="0.25">
      <c r="A7369" s="14">
        <v>81511</v>
      </c>
      <c r="B7369" s="6">
        <f>LoonHeffing2020(Table1[[#This Row],[Belastbaar loon]])</f>
        <v>32024.222999999998</v>
      </c>
      <c r="C7369" s="6">
        <f>AlgemeneHeffingsKorting2020(Table1[[#This Row],[Belastbaar loon]])</f>
        <v>0</v>
      </c>
      <c r="D7369" s="14">
        <f>ArbeidsKorting2020(Table1[[#This Row],[Belastbaar loon]])</f>
        <v>1025.5800000000002</v>
      </c>
      <c r="E7369" s="14">
        <f>MAX(Table1[[#This Row],[Loonheffing]]-Table1[[#This Row],[Algemene Heffingskorting]]-Table1[[#This Row],[Arbeidskorting]],0)</f>
        <v>30998.642999999996</v>
      </c>
      <c r="F7369" s="6">
        <f>Table1[[#This Row],[Belastbaar loon]]-Table1[[#This Row],[Belasting]]</f>
        <v>50512.357000000004</v>
      </c>
      <c r="G7369" s="2">
        <f>(Table1[[#This Row],[Belastbaar loon]]-Table1[[#This Row],[Netto loon]])/Table1[[#This Row],[Belastbaar loon]]</f>
        <v>0.38030011900234317</v>
      </c>
      <c r="H7369" s="14">
        <f t="shared" ca="1" si="109"/>
        <v>30993.093000000001</v>
      </c>
      <c r="I7369" s="14">
        <f ca="1">IF(ROW()=2, Table1[[#This Row],[Netto loon]], INDIRECT(ADDRESS(ROW()-1,COLUMN(F:F))))</f>
        <v>50507.906999999999</v>
      </c>
      <c r="J7369" s="6">
        <f ca="1">IF(ROW()=2, 0, Table1[[#This Row],[Belastbaar loon]]-INDIRECT(ADDRESS(ROW()-1,COLUMN(A:A))))</f>
        <v>10</v>
      </c>
      <c r="K7369" s="6">
        <f ca="1">Table1[[#This Row],[Netto loon]]-Table1[[#This Row],[Netto vorige schijf]]</f>
        <v>4.4500000000043656</v>
      </c>
      <c r="L7369" s="2">
        <f ca="1">(Table1[[#This Row],[Bruto tov vorige schijf]]-Table1[[#This Row],[Netto tov vorige schijf]])/MAX(Table1[[#This Row],[Bruto tov vorige schijf]],1)</f>
        <v>0.5549999999995634</v>
      </c>
    </row>
    <row r="7370" spans="1:12" x14ac:dyDescent="0.25">
      <c r="A7370" s="14">
        <v>81521</v>
      </c>
      <c r="B7370" s="6">
        <f>LoonHeffing2020(Table1[[#This Row],[Belastbaar loon]])</f>
        <v>32029.172999999999</v>
      </c>
      <c r="C7370" s="6">
        <f>AlgemeneHeffingsKorting2020(Table1[[#This Row],[Belastbaar loon]])</f>
        <v>0</v>
      </c>
      <c r="D7370" s="14">
        <f>ArbeidsKorting2020(Table1[[#This Row],[Belastbaar loon]])</f>
        <v>1024.98</v>
      </c>
      <c r="E7370" s="14">
        <f>MAX(Table1[[#This Row],[Loonheffing]]-Table1[[#This Row],[Algemene Heffingskorting]]-Table1[[#This Row],[Arbeidskorting]],0)</f>
        <v>31004.192999999999</v>
      </c>
      <c r="F7370" s="6">
        <f>Table1[[#This Row],[Belastbaar loon]]-Table1[[#This Row],[Belasting]]</f>
        <v>50516.807000000001</v>
      </c>
      <c r="G7370" s="2">
        <f>(Table1[[#This Row],[Belastbaar loon]]-Table1[[#This Row],[Netto loon]])/Table1[[#This Row],[Belastbaar loon]]</f>
        <v>0.38032154904871135</v>
      </c>
      <c r="H7370" s="14">
        <f t="shared" ca="1" si="109"/>
        <v>30998.642999999996</v>
      </c>
      <c r="I7370" s="14">
        <f ca="1">IF(ROW()=2, Table1[[#This Row],[Netto loon]], INDIRECT(ADDRESS(ROW()-1,COLUMN(F:F))))</f>
        <v>50512.357000000004</v>
      </c>
      <c r="J7370" s="6">
        <f ca="1">IF(ROW()=2, 0, Table1[[#This Row],[Belastbaar loon]]-INDIRECT(ADDRESS(ROW()-1,COLUMN(A:A))))</f>
        <v>10</v>
      </c>
      <c r="K7370" s="6">
        <f ca="1">Table1[[#This Row],[Netto loon]]-Table1[[#This Row],[Netto vorige schijf]]</f>
        <v>4.4499999999970896</v>
      </c>
      <c r="L7370" s="2">
        <f ca="1">(Table1[[#This Row],[Bruto tov vorige schijf]]-Table1[[#This Row],[Netto tov vorige schijf]])/MAX(Table1[[#This Row],[Bruto tov vorige schijf]],1)</f>
        <v>0.55500000000029104</v>
      </c>
    </row>
    <row r="7371" spans="1:12" x14ac:dyDescent="0.25">
      <c r="A7371" s="14">
        <v>81531</v>
      </c>
      <c r="B7371" s="6">
        <f>LoonHeffing2020(Table1[[#This Row],[Belastbaar loon]])</f>
        <v>32034.123</v>
      </c>
      <c r="C7371" s="6">
        <f>AlgemeneHeffingsKorting2020(Table1[[#This Row],[Belastbaar loon]])</f>
        <v>0</v>
      </c>
      <c r="D7371" s="14">
        <f>ArbeidsKorting2020(Table1[[#This Row],[Belastbaar loon]])</f>
        <v>1024.3800000000001</v>
      </c>
      <c r="E7371" s="14">
        <f>MAX(Table1[[#This Row],[Loonheffing]]-Table1[[#This Row],[Algemene Heffingskorting]]-Table1[[#This Row],[Arbeidskorting]],0)</f>
        <v>31009.742999999999</v>
      </c>
      <c r="F7371" s="6">
        <f>Table1[[#This Row],[Belastbaar loon]]-Table1[[#This Row],[Belasting]]</f>
        <v>50521.256999999998</v>
      </c>
      <c r="G7371" s="2">
        <f>(Table1[[#This Row],[Belastbaar loon]]-Table1[[#This Row],[Netto loon]])/Table1[[#This Row],[Belastbaar loon]]</f>
        <v>0.380342973838172</v>
      </c>
      <c r="H7371" s="14">
        <f t="shared" ca="1" si="109"/>
        <v>31004.192999999999</v>
      </c>
      <c r="I7371" s="14">
        <f ca="1">IF(ROW()=2, Table1[[#This Row],[Netto loon]], INDIRECT(ADDRESS(ROW()-1,COLUMN(F:F))))</f>
        <v>50516.807000000001</v>
      </c>
      <c r="J7371" s="6">
        <f ca="1">IF(ROW()=2, 0, Table1[[#This Row],[Belastbaar loon]]-INDIRECT(ADDRESS(ROW()-1,COLUMN(A:A))))</f>
        <v>10</v>
      </c>
      <c r="K7371" s="6">
        <f ca="1">Table1[[#This Row],[Netto loon]]-Table1[[#This Row],[Netto vorige schijf]]</f>
        <v>4.4499999999970896</v>
      </c>
      <c r="L7371" s="2">
        <f ca="1">(Table1[[#This Row],[Bruto tov vorige schijf]]-Table1[[#This Row],[Netto tov vorige schijf]])/MAX(Table1[[#This Row],[Bruto tov vorige schijf]],1)</f>
        <v>0.55500000000029104</v>
      </c>
    </row>
    <row r="7372" spans="1:12" x14ac:dyDescent="0.25">
      <c r="A7372" s="14">
        <v>81541</v>
      </c>
      <c r="B7372" s="6">
        <f>LoonHeffing2020(Table1[[#This Row],[Belastbaar loon]])</f>
        <v>32039.073</v>
      </c>
      <c r="C7372" s="6">
        <f>AlgemeneHeffingsKorting2020(Table1[[#This Row],[Belastbaar loon]])</f>
        <v>0</v>
      </c>
      <c r="D7372" s="14">
        <f>ArbeidsKorting2020(Table1[[#This Row],[Belastbaar loon]])</f>
        <v>1023.7800000000001</v>
      </c>
      <c r="E7372" s="14">
        <f>MAX(Table1[[#This Row],[Loonheffing]]-Table1[[#This Row],[Algemene Heffingskorting]]-Table1[[#This Row],[Arbeidskorting]],0)</f>
        <v>31015.293000000001</v>
      </c>
      <c r="F7372" s="6">
        <f>Table1[[#This Row],[Belastbaar loon]]-Table1[[#This Row],[Belasting]]</f>
        <v>50525.706999999995</v>
      </c>
      <c r="G7372" s="2">
        <f>(Table1[[#This Row],[Belastbaar loon]]-Table1[[#This Row],[Netto loon]])/Table1[[#This Row],[Belastbaar loon]]</f>
        <v>0.3803643933726592</v>
      </c>
      <c r="H7372" s="14">
        <f t="shared" ca="1" si="109"/>
        <v>31009.742999999999</v>
      </c>
      <c r="I7372" s="14">
        <f ca="1">IF(ROW()=2, Table1[[#This Row],[Netto loon]], INDIRECT(ADDRESS(ROW()-1,COLUMN(F:F))))</f>
        <v>50521.256999999998</v>
      </c>
      <c r="J7372" s="6">
        <f ca="1">IF(ROW()=2, 0, Table1[[#This Row],[Belastbaar loon]]-INDIRECT(ADDRESS(ROW()-1,COLUMN(A:A))))</f>
        <v>10</v>
      </c>
      <c r="K7372" s="6">
        <f ca="1">Table1[[#This Row],[Netto loon]]-Table1[[#This Row],[Netto vorige schijf]]</f>
        <v>4.4499999999970896</v>
      </c>
      <c r="L7372" s="2">
        <f ca="1">(Table1[[#This Row],[Bruto tov vorige schijf]]-Table1[[#This Row],[Netto tov vorige schijf]])/MAX(Table1[[#This Row],[Bruto tov vorige schijf]],1)</f>
        <v>0.55500000000029104</v>
      </c>
    </row>
    <row r="7373" spans="1:12" x14ac:dyDescent="0.25">
      <c r="A7373" s="14">
        <v>81551</v>
      </c>
      <c r="B7373" s="6">
        <f>LoonHeffing2020(Table1[[#This Row],[Belastbaar loon]])</f>
        <v>32044.023000000001</v>
      </c>
      <c r="C7373" s="6">
        <f>AlgemeneHeffingsKorting2020(Table1[[#This Row],[Belastbaar loon]])</f>
        <v>0</v>
      </c>
      <c r="D7373" s="14">
        <f>ArbeidsKorting2020(Table1[[#This Row],[Belastbaar loon]])</f>
        <v>1023.1800000000001</v>
      </c>
      <c r="E7373" s="14">
        <f>MAX(Table1[[#This Row],[Loonheffing]]-Table1[[#This Row],[Algemene Heffingskorting]]-Table1[[#This Row],[Arbeidskorting]],0)</f>
        <v>31020.843000000001</v>
      </c>
      <c r="F7373" s="6">
        <f>Table1[[#This Row],[Belastbaar loon]]-Table1[[#This Row],[Belasting]]</f>
        <v>50530.156999999999</v>
      </c>
      <c r="G7373" s="2">
        <f>(Table1[[#This Row],[Belastbaar loon]]-Table1[[#This Row],[Netto loon]])/Table1[[#This Row],[Belastbaar loon]]</f>
        <v>0.38038580765410601</v>
      </c>
      <c r="H7373" s="14">
        <f t="shared" ca="1" si="109"/>
        <v>31015.293000000001</v>
      </c>
      <c r="I7373" s="14">
        <f ca="1">IF(ROW()=2, Table1[[#This Row],[Netto loon]], INDIRECT(ADDRESS(ROW()-1,COLUMN(F:F))))</f>
        <v>50525.706999999995</v>
      </c>
      <c r="J7373" s="6">
        <f ca="1">IF(ROW()=2, 0, Table1[[#This Row],[Belastbaar loon]]-INDIRECT(ADDRESS(ROW()-1,COLUMN(A:A))))</f>
        <v>10</v>
      </c>
      <c r="K7373" s="6">
        <f ca="1">Table1[[#This Row],[Netto loon]]-Table1[[#This Row],[Netto vorige schijf]]</f>
        <v>4.4500000000043656</v>
      </c>
      <c r="L7373" s="2">
        <f ca="1">(Table1[[#This Row],[Bruto tov vorige schijf]]-Table1[[#This Row],[Netto tov vorige schijf]])/MAX(Table1[[#This Row],[Bruto tov vorige schijf]],1)</f>
        <v>0.5549999999995634</v>
      </c>
    </row>
    <row r="7374" spans="1:12" x14ac:dyDescent="0.25">
      <c r="A7374" s="14">
        <v>81561</v>
      </c>
      <c r="B7374" s="6">
        <f>LoonHeffing2020(Table1[[#This Row],[Belastbaar loon]])</f>
        <v>32048.972999999998</v>
      </c>
      <c r="C7374" s="6">
        <f>AlgemeneHeffingsKorting2020(Table1[[#This Row],[Belastbaar loon]])</f>
        <v>0</v>
      </c>
      <c r="D7374" s="14">
        <f>ArbeidsKorting2020(Table1[[#This Row],[Belastbaar loon]])</f>
        <v>1022.5800000000002</v>
      </c>
      <c r="E7374" s="14">
        <f>MAX(Table1[[#This Row],[Loonheffing]]-Table1[[#This Row],[Algemene Heffingskorting]]-Table1[[#This Row],[Arbeidskorting]],0)</f>
        <v>31026.392999999996</v>
      </c>
      <c r="F7374" s="6">
        <f>Table1[[#This Row],[Belastbaar loon]]-Table1[[#This Row],[Belasting]]</f>
        <v>50534.607000000004</v>
      </c>
      <c r="G7374" s="2">
        <f>(Table1[[#This Row],[Belastbaar loon]]-Table1[[#This Row],[Netto loon]])/Table1[[#This Row],[Belastbaar loon]]</f>
        <v>0.38040721668444472</v>
      </c>
      <c r="H7374" s="14">
        <f t="shared" ca="1" si="109"/>
        <v>31020.843000000001</v>
      </c>
      <c r="I7374" s="14">
        <f ca="1">IF(ROW()=2, Table1[[#This Row],[Netto loon]], INDIRECT(ADDRESS(ROW()-1,COLUMN(F:F))))</f>
        <v>50530.156999999999</v>
      </c>
      <c r="J7374" s="6">
        <f ca="1">IF(ROW()=2, 0, Table1[[#This Row],[Belastbaar loon]]-INDIRECT(ADDRESS(ROW()-1,COLUMN(A:A))))</f>
        <v>10</v>
      </c>
      <c r="K7374" s="6">
        <f ca="1">Table1[[#This Row],[Netto loon]]-Table1[[#This Row],[Netto vorige schijf]]</f>
        <v>4.4500000000043656</v>
      </c>
      <c r="L7374" s="2">
        <f ca="1">(Table1[[#This Row],[Bruto tov vorige schijf]]-Table1[[#This Row],[Netto tov vorige schijf]])/MAX(Table1[[#This Row],[Bruto tov vorige schijf]],1)</f>
        <v>0.5549999999995634</v>
      </c>
    </row>
    <row r="7375" spans="1:12" x14ac:dyDescent="0.25">
      <c r="A7375" s="14">
        <v>81571</v>
      </c>
      <c r="B7375" s="6">
        <f>LoonHeffing2020(Table1[[#This Row],[Belastbaar loon]])</f>
        <v>32053.922999999999</v>
      </c>
      <c r="C7375" s="6">
        <f>AlgemeneHeffingsKorting2020(Table1[[#This Row],[Belastbaar loon]])</f>
        <v>0</v>
      </c>
      <c r="D7375" s="14">
        <f>ArbeidsKorting2020(Table1[[#This Row],[Belastbaar loon]])</f>
        <v>1021.9800000000001</v>
      </c>
      <c r="E7375" s="14">
        <f>MAX(Table1[[#This Row],[Loonheffing]]-Table1[[#This Row],[Algemene Heffingskorting]]-Table1[[#This Row],[Arbeidskorting]],0)</f>
        <v>31031.942999999999</v>
      </c>
      <c r="F7375" s="6">
        <f>Table1[[#This Row],[Belastbaar loon]]-Table1[[#This Row],[Belasting]]</f>
        <v>50539.057000000001</v>
      </c>
      <c r="G7375" s="2">
        <f>(Table1[[#This Row],[Belastbaar loon]]-Table1[[#This Row],[Netto loon]])/Table1[[#This Row],[Belastbaar loon]]</f>
        <v>0.38042862046560666</v>
      </c>
      <c r="H7375" s="14">
        <f t="shared" ca="1" si="109"/>
        <v>31026.392999999996</v>
      </c>
      <c r="I7375" s="14">
        <f ca="1">IF(ROW()=2, Table1[[#This Row],[Netto loon]], INDIRECT(ADDRESS(ROW()-1,COLUMN(F:F))))</f>
        <v>50534.607000000004</v>
      </c>
      <c r="J7375" s="6">
        <f ca="1">IF(ROW()=2, 0, Table1[[#This Row],[Belastbaar loon]]-INDIRECT(ADDRESS(ROW()-1,COLUMN(A:A))))</f>
        <v>10</v>
      </c>
      <c r="K7375" s="6">
        <f ca="1">Table1[[#This Row],[Netto loon]]-Table1[[#This Row],[Netto vorige schijf]]</f>
        <v>4.4499999999970896</v>
      </c>
      <c r="L7375" s="2">
        <f ca="1">(Table1[[#This Row],[Bruto tov vorige schijf]]-Table1[[#This Row],[Netto tov vorige schijf]])/MAX(Table1[[#This Row],[Bruto tov vorige schijf]],1)</f>
        <v>0.55500000000029104</v>
      </c>
    </row>
    <row r="7376" spans="1:12" x14ac:dyDescent="0.25">
      <c r="A7376" s="14">
        <v>81581</v>
      </c>
      <c r="B7376" s="6">
        <f>LoonHeffing2020(Table1[[#This Row],[Belastbaar loon]])</f>
        <v>32058.873</v>
      </c>
      <c r="C7376" s="6">
        <f>AlgemeneHeffingsKorting2020(Table1[[#This Row],[Belastbaar loon]])</f>
        <v>0</v>
      </c>
      <c r="D7376" s="14">
        <f>ArbeidsKorting2020(Table1[[#This Row],[Belastbaar loon]])</f>
        <v>1021.3800000000001</v>
      </c>
      <c r="E7376" s="14">
        <f>MAX(Table1[[#This Row],[Loonheffing]]-Table1[[#This Row],[Algemene Heffingskorting]]-Table1[[#This Row],[Arbeidskorting]],0)</f>
        <v>31037.492999999999</v>
      </c>
      <c r="F7376" s="6">
        <f>Table1[[#This Row],[Belastbaar loon]]-Table1[[#This Row],[Belasting]]</f>
        <v>50543.506999999998</v>
      </c>
      <c r="G7376" s="2">
        <f>(Table1[[#This Row],[Belastbaar loon]]-Table1[[#This Row],[Netto loon]])/Table1[[#This Row],[Belastbaar loon]]</f>
        <v>0.38045001899952197</v>
      </c>
      <c r="H7376" s="14">
        <f t="shared" ca="1" si="109"/>
        <v>31031.942999999999</v>
      </c>
      <c r="I7376" s="14">
        <f ca="1">IF(ROW()=2, Table1[[#This Row],[Netto loon]], INDIRECT(ADDRESS(ROW()-1,COLUMN(F:F))))</f>
        <v>50539.057000000001</v>
      </c>
      <c r="J7376" s="6">
        <f ca="1">IF(ROW()=2, 0, Table1[[#This Row],[Belastbaar loon]]-INDIRECT(ADDRESS(ROW()-1,COLUMN(A:A))))</f>
        <v>10</v>
      </c>
      <c r="K7376" s="6">
        <f ca="1">Table1[[#This Row],[Netto loon]]-Table1[[#This Row],[Netto vorige schijf]]</f>
        <v>4.4499999999970896</v>
      </c>
      <c r="L7376" s="2">
        <f ca="1">(Table1[[#This Row],[Bruto tov vorige schijf]]-Table1[[#This Row],[Netto tov vorige schijf]])/MAX(Table1[[#This Row],[Bruto tov vorige schijf]],1)</f>
        <v>0.55500000000029104</v>
      </c>
    </row>
    <row r="7377" spans="1:12" x14ac:dyDescent="0.25">
      <c r="A7377" s="14">
        <v>81591</v>
      </c>
      <c r="B7377" s="6">
        <f>LoonHeffing2020(Table1[[#This Row],[Belastbaar loon]])</f>
        <v>32063.823</v>
      </c>
      <c r="C7377" s="6">
        <f>AlgemeneHeffingsKorting2020(Table1[[#This Row],[Belastbaar loon]])</f>
        <v>0</v>
      </c>
      <c r="D7377" s="14">
        <f>ArbeidsKorting2020(Table1[[#This Row],[Belastbaar loon]])</f>
        <v>1020.7800000000001</v>
      </c>
      <c r="E7377" s="14">
        <f>MAX(Table1[[#This Row],[Loonheffing]]-Table1[[#This Row],[Algemene Heffingskorting]]-Table1[[#This Row],[Arbeidskorting]],0)</f>
        <v>31043.043000000001</v>
      </c>
      <c r="F7377" s="6">
        <f>Table1[[#This Row],[Belastbaar loon]]-Table1[[#This Row],[Belasting]]</f>
        <v>50547.956999999995</v>
      </c>
      <c r="G7377" s="2">
        <f>(Table1[[#This Row],[Belastbaar loon]]-Table1[[#This Row],[Netto loon]])/Table1[[#This Row],[Belastbaar loon]]</f>
        <v>0.38047141228812009</v>
      </c>
      <c r="H7377" s="14">
        <f t="shared" ca="1" si="109"/>
        <v>31037.492999999999</v>
      </c>
      <c r="I7377" s="14">
        <f ca="1">IF(ROW()=2, Table1[[#This Row],[Netto loon]], INDIRECT(ADDRESS(ROW()-1,COLUMN(F:F))))</f>
        <v>50543.506999999998</v>
      </c>
      <c r="J7377" s="6">
        <f ca="1">IF(ROW()=2, 0, Table1[[#This Row],[Belastbaar loon]]-INDIRECT(ADDRESS(ROW()-1,COLUMN(A:A))))</f>
        <v>10</v>
      </c>
      <c r="K7377" s="6">
        <f ca="1">Table1[[#This Row],[Netto loon]]-Table1[[#This Row],[Netto vorige schijf]]</f>
        <v>4.4499999999970896</v>
      </c>
      <c r="L7377" s="2">
        <f ca="1">(Table1[[#This Row],[Bruto tov vorige schijf]]-Table1[[#This Row],[Netto tov vorige schijf]])/MAX(Table1[[#This Row],[Bruto tov vorige schijf]],1)</f>
        <v>0.55500000000029104</v>
      </c>
    </row>
    <row r="7378" spans="1:12" x14ac:dyDescent="0.25">
      <c r="A7378" s="14">
        <v>81601</v>
      </c>
      <c r="B7378" s="6">
        <f>LoonHeffing2020(Table1[[#This Row],[Belastbaar loon]])</f>
        <v>32068.773000000001</v>
      </c>
      <c r="C7378" s="6">
        <f>AlgemeneHeffingsKorting2020(Table1[[#This Row],[Belastbaar loon]])</f>
        <v>0</v>
      </c>
      <c r="D7378" s="14">
        <f>ArbeidsKorting2020(Table1[[#This Row],[Belastbaar loon]])</f>
        <v>1020.1800000000001</v>
      </c>
      <c r="E7378" s="14">
        <f>MAX(Table1[[#This Row],[Loonheffing]]-Table1[[#This Row],[Algemene Heffingskorting]]-Table1[[#This Row],[Arbeidskorting]],0)</f>
        <v>31048.593000000001</v>
      </c>
      <c r="F7378" s="6">
        <f>Table1[[#This Row],[Belastbaar loon]]-Table1[[#This Row],[Belasting]]</f>
        <v>50552.406999999999</v>
      </c>
      <c r="G7378" s="2">
        <f>(Table1[[#This Row],[Belastbaar loon]]-Table1[[#This Row],[Netto loon]])/Table1[[#This Row],[Belastbaar loon]]</f>
        <v>0.38049280033332927</v>
      </c>
      <c r="H7378" s="14">
        <f t="shared" ca="1" si="109"/>
        <v>31043.043000000001</v>
      </c>
      <c r="I7378" s="14">
        <f ca="1">IF(ROW()=2, Table1[[#This Row],[Netto loon]], INDIRECT(ADDRESS(ROW()-1,COLUMN(F:F))))</f>
        <v>50547.956999999995</v>
      </c>
      <c r="J7378" s="6">
        <f ca="1">IF(ROW()=2, 0, Table1[[#This Row],[Belastbaar loon]]-INDIRECT(ADDRESS(ROW()-1,COLUMN(A:A))))</f>
        <v>10</v>
      </c>
      <c r="K7378" s="6">
        <f ca="1">Table1[[#This Row],[Netto loon]]-Table1[[#This Row],[Netto vorige schijf]]</f>
        <v>4.4500000000043656</v>
      </c>
      <c r="L7378" s="2">
        <f ca="1">(Table1[[#This Row],[Bruto tov vorige schijf]]-Table1[[#This Row],[Netto tov vorige schijf]])/MAX(Table1[[#This Row],[Bruto tov vorige schijf]],1)</f>
        <v>0.5549999999995634</v>
      </c>
    </row>
    <row r="7379" spans="1:12" x14ac:dyDescent="0.25">
      <c r="A7379" s="14">
        <v>81611</v>
      </c>
      <c r="B7379" s="6">
        <f>LoonHeffing2020(Table1[[#This Row],[Belastbaar loon]])</f>
        <v>32073.722999999998</v>
      </c>
      <c r="C7379" s="6">
        <f>AlgemeneHeffingsKorting2020(Table1[[#This Row],[Belastbaar loon]])</f>
        <v>0</v>
      </c>
      <c r="D7379" s="14">
        <f>ArbeidsKorting2020(Table1[[#This Row],[Belastbaar loon]])</f>
        <v>1019.5800000000002</v>
      </c>
      <c r="E7379" s="14">
        <f>MAX(Table1[[#This Row],[Loonheffing]]-Table1[[#This Row],[Algemene Heffingskorting]]-Table1[[#This Row],[Arbeidskorting]],0)</f>
        <v>31054.142999999996</v>
      </c>
      <c r="F7379" s="6">
        <f>Table1[[#This Row],[Belastbaar loon]]-Table1[[#This Row],[Belasting]]</f>
        <v>50556.857000000004</v>
      </c>
      <c r="G7379" s="2">
        <f>(Table1[[#This Row],[Belastbaar loon]]-Table1[[#This Row],[Netto loon]])/Table1[[#This Row],[Belastbaar loon]]</f>
        <v>0.38051418313707708</v>
      </c>
      <c r="H7379" s="14">
        <f t="shared" ca="1" si="109"/>
        <v>31048.593000000001</v>
      </c>
      <c r="I7379" s="14">
        <f ca="1">IF(ROW()=2, Table1[[#This Row],[Netto loon]], INDIRECT(ADDRESS(ROW()-1,COLUMN(F:F))))</f>
        <v>50552.406999999999</v>
      </c>
      <c r="J7379" s="6">
        <f ca="1">IF(ROW()=2, 0, Table1[[#This Row],[Belastbaar loon]]-INDIRECT(ADDRESS(ROW()-1,COLUMN(A:A))))</f>
        <v>10</v>
      </c>
      <c r="K7379" s="6">
        <f ca="1">Table1[[#This Row],[Netto loon]]-Table1[[#This Row],[Netto vorige schijf]]</f>
        <v>4.4500000000043656</v>
      </c>
      <c r="L7379" s="2">
        <f ca="1">(Table1[[#This Row],[Bruto tov vorige schijf]]-Table1[[#This Row],[Netto tov vorige schijf]])/MAX(Table1[[#This Row],[Bruto tov vorige schijf]],1)</f>
        <v>0.5549999999995634</v>
      </c>
    </row>
    <row r="7380" spans="1:12" x14ac:dyDescent="0.25">
      <c r="A7380" s="14">
        <v>81621</v>
      </c>
      <c r="B7380" s="6">
        <f>LoonHeffing2020(Table1[[#This Row],[Belastbaar loon]])</f>
        <v>32078.672999999999</v>
      </c>
      <c r="C7380" s="6">
        <f>AlgemeneHeffingsKorting2020(Table1[[#This Row],[Belastbaar loon]])</f>
        <v>0</v>
      </c>
      <c r="D7380" s="14">
        <f>ArbeidsKorting2020(Table1[[#This Row],[Belastbaar loon]])</f>
        <v>1018.9800000000001</v>
      </c>
      <c r="E7380" s="14">
        <f>MAX(Table1[[#This Row],[Loonheffing]]-Table1[[#This Row],[Algemene Heffingskorting]]-Table1[[#This Row],[Arbeidskorting]],0)</f>
        <v>31059.692999999999</v>
      </c>
      <c r="F7380" s="6">
        <f>Table1[[#This Row],[Belastbaar loon]]-Table1[[#This Row],[Belasting]]</f>
        <v>50561.307000000001</v>
      </c>
      <c r="G7380" s="2">
        <f>(Table1[[#This Row],[Belastbaar loon]]-Table1[[#This Row],[Netto loon]])/Table1[[#This Row],[Belastbaar loon]]</f>
        <v>0.38053556070129008</v>
      </c>
      <c r="H7380" s="14">
        <f t="shared" ca="1" si="109"/>
        <v>31054.142999999996</v>
      </c>
      <c r="I7380" s="14">
        <f ca="1">IF(ROW()=2, Table1[[#This Row],[Netto loon]], INDIRECT(ADDRESS(ROW()-1,COLUMN(F:F))))</f>
        <v>50556.857000000004</v>
      </c>
      <c r="J7380" s="6">
        <f ca="1">IF(ROW()=2, 0, Table1[[#This Row],[Belastbaar loon]]-INDIRECT(ADDRESS(ROW()-1,COLUMN(A:A))))</f>
        <v>10</v>
      </c>
      <c r="K7380" s="6">
        <f ca="1">Table1[[#This Row],[Netto loon]]-Table1[[#This Row],[Netto vorige schijf]]</f>
        <v>4.4499999999970896</v>
      </c>
      <c r="L7380" s="2">
        <f ca="1">(Table1[[#This Row],[Bruto tov vorige schijf]]-Table1[[#This Row],[Netto tov vorige schijf]])/MAX(Table1[[#This Row],[Bruto tov vorige schijf]],1)</f>
        <v>0.55500000000029104</v>
      </c>
    </row>
    <row r="7381" spans="1:12" x14ac:dyDescent="0.25">
      <c r="A7381" s="14">
        <v>81631</v>
      </c>
      <c r="B7381" s="6">
        <f>LoonHeffing2020(Table1[[#This Row],[Belastbaar loon]])</f>
        <v>32083.623</v>
      </c>
      <c r="C7381" s="6">
        <f>AlgemeneHeffingsKorting2020(Table1[[#This Row],[Belastbaar loon]])</f>
        <v>0</v>
      </c>
      <c r="D7381" s="14">
        <f>ArbeidsKorting2020(Table1[[#This Row],[Belastbaar loon]])</f>
        <v>1018.3800000000001</v>
      </c>
      <c r="E7381" s="14">
        <f>MAX(Table1[[#This Row],[Loonheffing]]-Table1[[#This Row],[Algemene Heffingskorting]]-Table1[[#This Row],[Arbeidskorting]],0)</f>
        <v>31065.242999999999</v>
      </c>
      <c r="F7381" s="6">
        <f>Table1[[#This Row],[Belastbaar loon]]-Table1[[#This Row],[Belasting]]</f>
        <v>50565.756999999998</v>
      </c>
      <c r="G7381" s="2">
        <f>(Table1[[#This Row],[Belastbaar loon]]-Table1[[#This Row],[Netto loon]])/Table1[[#This Row],[Belastbaar loon]]</f>
        <v>0.38055693302789384</v>
      </c>
      <c r="H7381" s="14">
        <f t="shared" ca="1" si="109"/>
        <v>31059.692999999999</v>
      </c>
      <c r="I7381" s="14">
        <f ca="1">IF(ROW()=2, Table1[[#This Row],[Netto loon]], INDIRECT(ADDRESS(ROW()-1,COLUMN(F:F))))</f>
        <v>50561.307000000001</v>
      </c>
      <c r="J7381" s="6">
        <f ca="1">IF(ROW()=2, 0, Table1[[#This Row],[Belastbaar loon]]-INDIRECT(ADDRESS(ROW()-1,COLUMN(A:A))))</f>
        <v>10</v>
      </c>
      <c r="K7381" s="6">
        <f ca="1">Table1[[#This Row],[Netto loon]]-Table1[[#This Row],[Netto vorige schijf]]</f>
        <v>4.4499999999970896</v>
      </c>
      <c r="L7381" s="2">
        <f ca="1">(Table1[[#This Row],[Bruto tov vorige schijf]]-Table1[[#This Row],[Netto tov vorige schijf]])/MAX(Table1[[#This Row],[Bruto tov vorige schijf]],1)</f>
        <v>0.55500000000029104</v>
      </c>
    </row>
    <row r="7382" spans="1:12" x14ac:dyDescent="0.25">
      <c r="A7382" s="14">
        <v>81641</v>
      </c>
      <c r="B7382" s="6">
        <f>LoonHeffing2020(Table1[[#This Row],[Belastbaar loon]])</f>
        <v>32088.573</v>
      </c>
      <c r="C7382" s="6">
        <f>AlgemeneHeffingsKorting2020(Table1[[#This Row],[Belastbaar loon]])</f>
        <v>0</v>
      </c>
      <c r="D7382" s="14">
        <f>ArbeidsKorting2020(Table1[[#This Row],[Belastbaar loon]])</f>
        <v>1017.7800000000001</v>
      </c>
      <c r="E7382" s="14">
        <f>MAX(Table1[[#This Row],[Loonheffing]]-Table1[[#This Row],[Algemene Heffingskorting]]-Table1[[#This Row],[Arbeidskorting]],0)</f>
        <v>31070.793000000001</v>
      </c>
      <c r="F7382" s="6">
        <f>Table1[[#This Row],[Belastbaar loon]]-Table1[[#This Row],[Belasting]]</f>
        <v>50570.206999999995</v>
      </c>
      <c r="G7382" s="2">
        <f>(Table1[[#This Row],[Belastbaar loon]]-Table1[[#This Row],[Netto loon]])/Table1[[#This Row],[Belastbaar loon]]</f>
        <v>0.38057830011881294</v>
      </c>
      <c r="H7382" s="14">
        <f t="shared" ca="1" si="109"/>
        <v>31065.242999999999</v>
      </c>
      <c r="I7382" s="14">
        <f ca="1">IF(ROW()=2, Table1[[#This Row],[Netto loon]], INDIRECT(ADDRESS(ROW()-1,COLUMN(F:F))))</f>
        <v>50565.756999999998</v>
      </c>
      <c r="J7382" s="6">
        <f ca="1">IF(ROW()=2, 0, Table1[[#This Row],[Belastbaar loon]]-INDIRECT(ADDRESS(ROW()-1,COLUMN(A:A))))</f>
        <v>10</v>
      </c>
      <c r="K7382" s="6">
        <f ca="1">Table1[[#This Row],[Netto loon]]-Table1[[#This Row],[Netto vorige schijf]]</f>
        <v>4.4499999999970896</v>
      </c>
      <c r="L7382" s="2">
        <f ca="1">(Table1[[#This Row],[Bruto tov vorige schijf]]-Table1[[#This Row],[Netto tov vorige schijf]])/MAX(Table1[[#This Row],[Bruto tov vorige schijf]],1)</f>
        <v>0.55500000000029104</v>
      </c>
    </row>
    <row r="7383" spans="1:12" x14ac:dyDescent="0.25">
      <c r="A7383" s="14">
        <v>81651</v>
      </c>
      <c r="B7383" s="6">
        <f>LoonHeffing2020(Table1[[#This Row],[Belastbaar loon]])</f>
        <v>32093.523000000001</v>
      </c>
      <c r="C7383" s="6">
        <f>AlgemeneHeffingsKorting2020(Table1[[#This Row],[Belastbaar loon]])</f>
        <v>0</v>
      </c>
      <c r="D7383" s="14">
        <f>ArbeidsKorting2020(Table1[[#This Row],[Belastbaar loon]])</f>
        <v>1017.1800000000001</v>
      </c>
      <c r="E7383" s="14">
        <f>MAX(Table1[[#This Row],[Loonheffing]]-Table1[[#This Row],[Algemene Heffingskorting]]-Table1[[#This Row],[Arbeidskorting]],0)</f>
        <v>31076.343000000001</v>
      </c>
      <c r="F7383" s="6">
        <f>Table1[[#This Row],[Belastbaar loon]]-Table1[[#This Row],[Belasting]]</f>
        <v>50574.656999999999</v>
      </c>
      <c r="G7383" s="2">
        <f>(Table1[[#This Row],[Belastbaar loon]]-Table1[[#This Row],[Netto loon]])/Table1[[#This Row],[Belastbaar loon]]</f>
        <v>0.38059966197597089</v>
      </c>
      <c r="H7383" s="14">
        <f t="shared" ca="1" si="109"/>
        <v>31070.793000000001</v>
      </c>
      <c r="I7383" s="14">
        <f ca="1">IF(ROW()=2, Table1[[#This Row],[Netto loon]], INDIRECT(ADDRESS(ROW()-1,COLUMN(F:F))))</f>
        <v>50570.206999999995</v>
      </c>
      <c r="J7383" s="6">
        <f ca="1">IF(ROW()=2, 0, Table1[[#This Row],[Belastbaar loon]]-INDIRECT(ADDRESS(ROW()-1,COLUMN(A:A))))</f>
        <v>10</v>
      </c>
      <c r="K7383" s="6">
        <f ca="1">Table1[[#This Row],[Netto loon]]-Table1[[#This Row],[Netto vorige schijf]]</f>
        <v>4.4500000000043656</v>
      </c>
      <c r="L7383" s="2">
        <f ca="1">(Table1[[#This Row],[Bruto tov vorige schijf]]-Table1[[#This Row],[Netto tov vorige schijf]])/MAX(Table1[[#This Row],[Bruto tov vorige schijf]],1)</f>
        <v>0.5549999999995634</v>
      </c>
    </row>
    <row r="7384" spans="1:12" x14ac:dyDescent="0.25">
      <c r="A7384" s="14">
        <v>81661</v>
      </c>
      <c r="B7384" s="6">
        <f>LoonHeffing2020(Table1[[#This Row],[Belastbaar loon]])</f>
        <v>32098.472999999998</v>
      </c>
      <c r="C7384" s="6">
        <f>AlgemeneHeffingsKorting2020(Table1[[#This Row],[Belastbaar loon]])</f>
        <v>0</v>
      </c>
      <c r="D7384" s="14">
        <f>ArbeidsKorting2020(Table1[[#This Row],[Belastbaar loon]])</f>
        <v>1016.5800000000002</v>
      </c>
      <c r="E7384" s="14">
        <f>MAX(Table1[[#This Row],[Loonheffing]]-Table1[[#This Row],[Algemene Heffingskorting]]-Table1[[#This Row],[Arbeidskorting]],0)</f>
        <v>31081.892999999996</v>
      </c>
      <c r="F7384" s="6">
        <f>Table1[[#This Row],[Belastbaar loon]]-Table1[[#This Row],[Belasting]]</f>
        <v>50579.107000000004</v>
      </c>
      <c r="G7384" s="2">
        <f>(Table1[[#This Row],[Belastbaar loon]]-Table1[[#This Row],[Netto loon]])/Table1[[#This Row],[Belastbaar loon]]</f>
        <v>0.38062101860129066</v>
      </c>
      <c r="H7384" s="14">
        <f t="shared" ca="1" si="109"/>
        <v>31076.343000000001</v>
      </c>
      <c r="I7384" s="14">
        <f ca="1">IF(ROW()=2, Table1[[#This Row],[Netto loon]], INDIRECT(ADDRESS(ROW()-1,COLUMN(F:F))))</f>
        <v>50574.656999999999</v>
      </c>
      <c r="J7384" s="6">
        <f ca="1">IF(ROW()=2, 0, Table1[[#This Row],[Belastbaar loon]]-INDIRECT(ADDRESS(ROW()-1,COLUMN(A:A))))</f>
        <v>10</v>
      </c>
      <c r="K7384" s="6">
        <f ca="1">Table1[[#This Row],[Netto loon]]-Table1[[#This Row],[Netto vorige schijf]]</f>
        <v>4.4500000000043656</v>
      </c>
      <c r="L7384" s="2">
        <f ca="1">(Table1[[#This Row],[Bruto tov vorige schijf]]-Table1[[#This Row],[Netto tov vorige schijf]])/MAX(Table1[[#This Row],[Bruto tov vorige schijf]],1)</f>
        <v>0.5549999999995634</v>
      </c>
    </row>
    <row r="7385" spans="1:12" x14ac:dyDescent="0.25">
      <c r="A7385" s="14">
        <v>81671</v>
      </c>
      <c r="B7385" s="6">
        <f>LoonHeffing2020(Table1[[#This Row],[Belastbaar loon]])</f>
        <v>32103.422999999999</v>
      </c>
      <c r="C7385" s="6">
        <f>AlgemeneHeffingsKorting2020(Table1[[#This Row],[Belastbaar loon]])</f>
        <v>0</v>
      </c>
      <c r="D7385" s="14">
        <f>ArbeidsKorting2020(Table1[[#This Row],[Belastbaar loon]])</f>
        <v>1015.9800000000001</v>
      </c>
      <c r="E7385" s="14">
        <f>MAX(Table1[[#This Row],[Loonheffing]]-Table1[[#This Row],[Algemene Heffingskorting]]-Table1[[#This Row],[Arbeidskorting]],0)</f>
        <v>31087.442999999999</v>
      </c>
      <c r="F7385" s="6">
        <f>Table1[[#This Row],[Belastbaar loon]]-Table1[[#This Row],[Belasting]]</f>
        <v>50583.557000000001</v>
      </c>
      <c r="G7385" s="2">
        <f>(Table1[[#This Row],[Belastbaar loon]]-Table1[[#This Row],[Netto loon]])/Table1[[#This Row],[Belastbaar loon]]</f>
        <v>0.38064236999669404</v>
      </c>
      <c r="H7385" s="14">
        <f t="shared" ca="1" si="109"/>
        <v>31081.892999999996</v>
      </c>
      <c r="I7385" s="14">
        <f ca="1">IF(ROW()=2, Table1[[#This Row],[Netto loon]], INDIRECT(ADDRESS(ROW()-1,COLUMN(F:F))))</f>
        <v>50579.107000000004</v>
      </c>
      <c r="J7385" s="6">
        <f ca="1">IF(ROW()=2, 0, Table1[[#This Row],[Belastbaar loon]]-INDIRECT(ADDRESS(ROW()-1,COLUMN(A:A))))</f>
        <v>10</v>
      </c>
      <c r="K7385" s="6">
        <f ca="1">Table1[[#This Row],[Netto loon]]-Table1[[#This Row],[Netto vorige schijf]]</f>
        <v>4.4499999999970896</v>
      </c>
      <c r="L7385" s="2">
        <f ca="1">(Table1[[#This Row],[Bruto tov vorige schijf]]-Table1[[#This Row],[Netto tov vorige schijf]])/MAX(Table1[[#This Row],[Bruto tov vorige schijf]],1)</f>
        <v>0.55500000000029104</v>
      </c>
    </row>
    <row r="7386" spans="1:12" x14ac:dyDescent="0.25">
      <c r="A7386" s="14">
        <v>81681</v>
      </c>
      <c r="B7386" s="6">
        <f>LoonHeffing2020(Table1[[#This Row],[Belastbaar loon]])</f>
        <v>32108.373</v>
      </c>
      <c r="C7386" s="6">
        <f>AlgemeneHeffingsKorting2020(Table1[[#This Row],[Belastbaar loon]])</f>
        <v>0</v>
      </c>
      <c r="D7386" s="14">
        <f>ArbeidsKorting2020(Table1[[#This Row],[Belastbaar loon]])</f>
        <v>1015.3800000000001</v>
      </c>
      <c r="E7386" s="14">
        <f>MAX(Table1[[#This Row],[Loonheffing]]-Table1[[#This Row],[Algemene Heffingskorting]]-Table1[[#This Row],[Arbeidskorting]],0)</f>
        <v>31092.992999999999</v>
      </c>
      <c r="F7386" s="6">
        <f>Table1[[#This Row],[Belastbaar loon]]-Table1[[#This Row],[Belasting]]</f>
        <v>50588.006999999998</v>
      </c>
      <c r="G7386" s="2">
        <f>(Table1[[#This Row],[Belastbaar loon]]-Table1[[#This Row],[Netto loon]])/Table1[[#This Row],[Belastbaar loon]]</f>
        <v>0.38066371616410183</v>
      </c>
      <c r="H7386" s="14">
        <f t="shared" ref="H7386:H7449" ca="1" si="110">IF(ROW()=2, 0, INDIRECT(ADDRESS(ROW()-1,COLUMN(E:E))))</f>
        <v>31087.442999999999</v>
      </c>
      <c r="I7386" s="14">
        <f ca="1">IF(ROW()=2, Table1[[#This Row],[Netto loon]], INDIRECT(ADDRESS(ROW()-1,COLUMN(F:F))))</f>
        <v>50583.557000000001</v>
      </c>
      <c r="J7386" s="6">
        <f ca="1">IF(ROW()=2, 0, Table1[[#This Row],[Belastbaar loon]]-INDIRECT(ADDRESS(ROW()-1,COLUMN(A:A))))</f>
        <v>10</v>
      </c>
      <c r="K7386" s="6">
        <f ca="1">Table1[[#This Row],[Netto loon]]-Table1[[#This Row],[Netto vorige schijf]]</f>
        <v>4.4499999999970896</v>
      </c>
      <c r="L7386" s="2">
        <f ca="1">(Table1[[#This Row],[Bruto tov vorige schijf]]-Table1[[#This Row],[Netto tov vorige schijf]])/MAX(Table1[[#This Row],[Bruto tov vorige schijf]],1)</f>
        <v>0.55500000000029104</v>
      </c>
    </row>
    <row r="7387" spans="1:12" x14ac:dyDescent="0.25">
      <c r="A7387" s="14">
        <v>81691</v>
      </c>
      <c r="B7387" s="6">
        <f>LoonHeffing2020(Table1[[#This Row],[Belastbaar loon]])</f>
        <v>32113.323</v>
      </c>
      <c r="C7387" s="6">
        <f>AlgemeneHeffingsKorting2020(Table1[[#This Row],[Belastbaar loon]])</f>
        <v>0</v>
      </c>
      <c r="D7387" s="14">
        <f>ArbeidsKorting2020(Table1[[#This Row],[Belastbaar loon]])</f>
        <v>1014.7800000000001</v>
      </c>
      <c r="E7387" s="14">
        <f>MAX(Table1[[#This Row],[Loonheffing]]-Table1[[#This Row],[Algemene Heffingskorting]]-Table1[[#This Row],[Arbeidskorting]],0)</f>
        <v>31098.543000000001</v>
      </c>
      <c r="F7387" s="6">
        <f>Table1[[#This Row],[Belastbaar loon]]-Table1[[#This Row],[Belasting]]</f>
        <v>50592.456999999995</v>
      </c>
      <c r="G7387" s="2">
        <f>(Table1[[#This Row],[Belastbaar loon]]-Table1[[#This Row],[Netto loon]])/Table1[[#This Row],[Belastbaar loon]]</f>
        <v>0.38068505710543393</v>
      </c>
      <c r="H7387" s="14">
        <f t="shared" ca="1" si="110"/>
        <v>31092.992999999999</v>
      </c>
      <c r="I7387" s="14">
        <f ca="1">IF(ROW()=2, Table1[[#This Row],[Netto loon]], INDIRECT(ADDRESS(ROW()-1,COLUMN(F:F))))</f>
        <v>50588.006999999998</v>
      </c>
      <c r="J7387" s="6">
        <f ca="1">IF(ROW()=2, 0, Table1[[#This Row],[Belastbaar loon]]-INDIRECT(ADDRESS(ROW()-1,COLUMN(A:A))))</f>
        <v>10</v>
      </c>
      <c r="K7387" s="6">
        <f ca="1">Table1[[#This Row],[Netto loon]]-Table1[[#This Row],[Netto vorige schijf]]</f>
        <v>4.4499999999970896</v>
      </c>
      <c r="L7387" s="2">
        <f ca="1">(Table1[[#This Row],[Bruto tov vorige schijf]]-Table1[[#This Row],[Netto tov vorige schijf]])/MAX(Table1[[#This Row],[Bruto tov vorige schijf]],1)</f>
        <v>0.55500000000029104</v>
      </c>
    </row>
    <row r="7388" spans="1:12" x14ac:dyDescent="0.25">
      <c r="A7388" s="14">
        <v>81701</v>
      </c>
      <c r="B7388" s="6">
        <f>LoonHeffing2020(Table1[[#This Row],[Belastbaar loon]])</f>
        <v>32118.273000000001</v>
      </c>
      <c r="C7388" s="6">
        <f>AlgemeneHeffingsKorting2020(Table1[[#This Row],[Belastbaar loon]])</f>
        <v>0</v>
      </c>
      <c r="D7388" s="14">
        <f>ArbeidsKorting2020(Table1[[#This Row],[Belastbaar loon]])</f>
        <v>1014.1800000000001</v>
      </c>
      <c r="E7388" s="14">
        <f>MAX(Table1[[#This Row],[Loonheffing]]-Table1[[#This Row],[Algemene Heffingskorting]]-Table1[[#This Row],[Arbeidskorting]],0)</f>
        <v>31104.093000000001</v>
      </c>
      <c r="F7388" s="6">
        <f>Table1[[#This Row],[Belastbaar loon]]-Table1[[#This Row],[Belasting]]</f>
        <v>50596.906999999999</v>
      </c>
      <c r="G7388" s="2">
        <f>(Table1[[#This Row],[Belastbaar loon]]-Table1[[#This Row],[Netto loon]])/Table1[[#This Row],[Belastbaar loon]]</f>
        <v>0.38070639282260926</v>
      </c>
      <c r="H7388" s="14">
        <f t="shared" ca="1" si="110"/>
        <v>31098.543000000001</v>
      </c>
      <c r="I7388" s="14">
        <f ca="1">IF(ROW()=2, Table1[[#This Row],[Netto loon]], INDIRECT(ADDRESS(ROW()-1,COLUMN(F:F))))</f>
        <v>50592.456999999995</v>
      </c>
      <c r="J7388" s="6">
        <f ca="1">IF(ROW()=2, 0, Table1[[#This Row],[Belastbaar loon]]-INDIRECT(ADDRESS(ROW()-1,COLUMN(A:A))))</f>
        <v>10</v>
      </c>
      <c r="K7388" s="6">
        <f ca="1">Table1[[#This Row],[Netto loon]]-Table1[[#This Row],[Netto vorige schijf]]</f>
        <v>4.4500000000043656</v>
      </c>
      <c r="L7388" s="2">
        <f ca="1">(Table1[[#This Row],[Bruto tov vorige schijf]]-Table1[[#This Row],[Netto tov vorige schijf]])/MAX(Table1[[#This Row],[Bruto tov vorige schijf]],1)</f>
        <v>0.5549999999995634</v>
      </c>
    </row>
    <row r="7389" spans="1:12" x14ac:dyDescent="0.25">
      <c r="A7389" s="14">
        <v>81711</v>
      </c>
      <c r="B7389" s="6">
        <f>LoonHeffing2020(Table1[[#This Row],[Belastbaar loon]])</f>
        <v>32123.222999999998</v>
      </c>
      <c r="C7389" s="6">
        <f>AlgemeneHeffingsKorting2020(Table1[[#This Row],[Belastbaar loon]])</f>
        <v>0</v>
      </c>
      <c r="D7389" s="14">
        <f>ArbeidsKorting2020(Table1[[#This Row],[Belastbaar loon]])</f>
        <v>1013.5800000000002</v>
      </c>
      <c r="E7389" s="14">
        <f>MAX(Table1[[#This Row],[Loonheffing]]-Table1[[#This Row],[Algemene Heffingskorting]]-Table1[[#This Row],[Arbeidskorting]],0)</f>
        <v>31109.642999999996</v>
      </c>
      <c r="F7389" s="6">
        <f>Table1[[#This Row],[Belastbaar loon]]-Table1[[#This Row],[Belasting]]</f>
        <v>50601.357000000004</v>
      </c>
      <c r="G7389" s="2">
        <f>(Table1[[#This Row],[Belastbaar loon]]-Table1[[#This Row],[Netto loon]])/Table1[[#This Row],[Belastbaar loon]]</f>
        <v>0.38072772331754595</v>
      </c>
      <c r="H7389" s="14">
        <f t="shared" ca="1" si="110"/>
        <v>31104.093000000001</v>
      </c>
      <c r="I7389" s="14">
        <f ca="1">IF(ROW()=2, Table1[[#This Row],[Netto loon]], INDIRECT(ADDRESS(ROW()-1,COLUMN(F:F))))</f>
        <v>50596.906999999999</v>
      </c>
      <c r="J7389" s="6">
        <f ca="1">IF(ROW()=2, 0, Table1[[#This Row],[Belastbaar loon]]-INDIRECT(ADDRESS(ROW()-1,COLUMN(A:A))))</f>
        <v>10</v>
      </c>
      <c r="K7389" s="6">
        <f ca="1">Table1[[#This Row],[Netto loon]]-Table1[[#This Row],[Netto vorige schijf]]</f>
        <v>4.4500000000043656</v>
      </c>
      <c r="L7389" s="2">
        <f ca="1">(Table1[[#This Row],[Bruto tov vorige schijf]]-Table1[[#This Row],[Netto tov vorige schijf]])/MAX(Table1[[#This Row],[Bruto tov vorige schijf]],1)</f>
        <v>0.5549999999995634</v>
      </c>
    </row>
    <row r="7390" spans="1:12" x14ac:dyDescent="0.25">
      <c r="A7390" s="14">
        <v>81721</v>
      </c>
      <c r="B7390" s="6">
        <f>LoonHeffing2020(Table1[[#This Row],[Belastbaar loon]])</f>
        <v>32128.172999999999</v>
      </c>
      <c r="C7390" s="6">
        <f>AlgemeneHeffingsKorting2020(Table1[[#This Row],[Belastbaar loon]])</f>
        <v>0</v>
      </c>
      <c r="D7390" s="14">
        <f>ArbeidsKorting2020(Table1[[#This Row],[Belastbaar loon]])</f>
        <v>1012.9800000000001</v>
      </c>
      <c r="E7390" s="14">
        <f>MAX(Table1[[#This Row],[Loonheffing]]-Table1[[#This Row],[Algemene Heffingskorting]]-Table1[[#This Row],[Arbeidskorting]],0)</f>
        <v>31115.192999999999</v>
      </c>
      <c r="F7390" s="6">
        <f>Table1[[#This Row],[Belastbaar loon]]-Table1[[#This Row],[Belasting]]</f>
        <v>50605.807000000001</v>
      </c>
      <c r="G7390" s="2">
        <f>(Table1[[#This Row],[Belastbaar loon]]-Table1[[#This Row],[Netto loon]])/Table1[[#This Row],[Belastbaar loon]]</f>
        <v>0.38074904859216113</v>
      </c>
      <c r="H7390" s="14">
        <f t="shared" ca="1" si="110"/>
        <v>31109.642999999996</v>
      </c>
      <c r="I7390" s="14">
        <f ca="1">IF(ROW()=2, Table1[[#This Row],[Netto loon]], INDIRECT(ADDRESS(ROW()-1,COLUMN(F:F))))</f>
        <v>50601.357000000004</v>
      </c>
      <c r="J7390" s="6">
        <f ca="1">IF(ROW()=2, 0, Table1[[#This Row],[Belastbaar loon]]-INDIRECT(ADDRESS(ROW()-1,COLUMN(A:A))))</f>
        <v>10</v>
      </c>
      <c r="K7390" s="6">
        <f ca="1">Table1[[#This Row],[Netto loon]]-Table1[[#This Row],[Netto vorige schijf]]</f>
        <v>4.4499999999970896</v>
      </c>
      <c r="L7390" s="2">
        <f ca="1">(Table1[[#This Row],[Bruto tov vorige schijf]]-Table1[[#This Row],[Netto tov vorige schijf]])/MAX(Table1[[#This Row],[Bruto tov vorige schijf]],1)</f>
        <v>0.55500000000029104</v>
      </c>
    </row>
    <row r="7391" spans="1:12" x14ac:dyDescent="0.25">
      <c r="A7391" s="14">
        <v>81731</v>
      </c>
      <c r="B7391" s="6">
        <f>LoonHeffing2020(Table1[[#This Row],[Belastbaar loon]])</f>
        <v>32133.123</v>
      </c>
      <c r="C7391" s="6">
        <f>AlgemeneHeffingsKorting2020(Table1[[#This Row],[Belastbaar loon]])</f>
        <v>0</v>
      </c>
      <c r="D7391" s="14">
        <f>ArbeidsKorting2020(Table1[[#This Row],[Belastbaar loon]])</f>
        <v>1012.3800000000001</v>
      </c>
      <c r="E7391" s="14">
        <f>MAX(Table1[[#This Row],[Loonheffing]]-Table1[[#This Row],[Algemene Heffingskorting]]-Table1[[#This Row],[Arbeidskorting]],0)</f>
        <v>31120.742999999999</v>
      </c>
      <c r="F7391" s="6">
        <f>Table1[[#This Row],[Belastbaar loon]]-Table1[[#This Row],[Belasting]]</f>
        <v>50610.256999999998</v>
      </c>
      <c r="G7391" s="2">
        <f>(Table1[[#This Row],[Belastbaar loon]]-Table1[[#This Row],[Netto loon]])/Table1[[#This Row],[Belastbaar loon]]</f>
        <v>0.38077036864837088</v>
      </c>
      <c r="H7391" s="14">
        <f t="shared" ca="1" si="110"/>
        <v>31115.192999999999</v>
      </c>
      <c r="I7391" s="14">
        <f ca="1">IF(ROW()=2, Table1[[#This Row],[Netto loon]], INDIRECT(ADDRESS(ROW()-1,COLUMN(F:F))))</f>
        <v>50605.807000000001</v>
      </c>
      <c r="J7391" s="6">
        <f ca="1">IF(ROW()=2, 0, Table1[[#This Row],[Belastbaar loon]]-INDIRECT(ADDRESS(ROW()-1,COLUMN(A:A))))</f>
        <v>10</v>
      </c>
      <c r="K7391" s="6">
        <f ca="1">Table1[[#This Row],[Netto loon]]-Table1[[#This Row],[Netto vorige schijf]]</f>
        <v>4.4499999999970896</v>
      </c>
      <c r="L7391" s="2">
        <f ca="1">(Table1[[#This Row],[Bruto tov vorige schijf]]-Table1[[#This Row],[Netto tov vorige schijf]])/MAX(Table1[[#This Row],[Bruto tov vorige schijf]],1)</f>
        <v>0.55500000000029104</v>
      </c>
    </row>
    <row r="7392" spans="1:12" x14ac:dyDescent="0.25">
      <c r="A7392" s="14">
        <v>81741</v>
      </c>
      <c r="B7392" s="6">
        <f>LoonHeffing2020(Table1[[#This Row],[Belastbaar loon]])</f>
        <v>32138.073</v>
      </c>
      <c r="C7392" s="6">
        <f>AlgemeneHeffingsKorting2020(Table1[[#This Row],[Belastbaar loon]])</f>
        <v>0</v>
      </c>
      <c r="D7392" s="14">
        <f>ArbeidsKorting2020(Table1[[#This Row],[Belastbaar loon]])</f>
        <v>1011.7800000000001</v>
      </c>
      <c r="E7392" s="14">
        <f>MAX(Table1[[#This Row],[Loonheffing]]-Table1[[#This Row],[Algemene Heffingskorting]]-Table1[[#This Row],[Arbeidskorting]],0)</f>
        <v>31126.293000000001</v>
      </c>
      <c r="F7392" s="6">
        <f>Table1[[#This Row],[Belastbaar loon]]-Table1[[#This Row],[Belasting]]</f>
        <v>50614.706999999995</v>
      </c>
      <c r="G7392" s="2">
        <f>(Table1[[#This Row],[Belastbaar loon]]-Table1[[#This Row],[Netto loon]])/Table1[[#This Row],[Belastbaar loon]]</f>
        <v>0.3807916834880905</v>
      </c>
      <c r="H7392" s="14">
        <f t="shared" ca="1" si="110"/>
        <v>31120.742999999999</v>
      </c>
      <c r="I7392" s="14">
        <f ca="1">IF(ROW()=2, Table1[[#This Row],[Netto loon]], INDIRECT(ADDRESS(ROW()-1,COLUMN(F:F))))</f>
        <v>50610.256999999998</v>
      </c>
      <c r="J7392" s="6">
        <f ca="1">IF(ROW()=2, 0, Table1[[#This Row],[Belastbaar loon]]-INDIRECT(ADDRESS(ROW()-1,COLUMN(A:A))))</f>
        <v>10</v>
      </c>
      <c r="K7392" s="6">
        <f ca="1">Table1[[#This Row],[Netto loon]]-Table1[[#This Row],[Netto vorige schijf]]</f>
        <v>4.4499999999970896</v>
      </c>
      <c r="L7392" s="2">
        <f ca="1">(Table1[[#This Row],[Bruto tov vorige schijf]]-Table1[[#This Row],[Netto tov vorige schijf]])/MAX(Table1[[#This Row],[Bruto tov vorige schijf]],1)</f>
        <v>0.55500000000029104</v>
      </c>
    </row>
    <row r="7393" spans="1:12" x14ac:dyDescent="0.25">
      <c r="A7393" s="14">
        <v>81751</v>
      </c>
      <c r="B7393" s="6">
        <f>LoonHeffing2020(Table1[[#This Row],[Belastbaar loon]])</f>
        <v>32143.023000000001</v>
      </c>
      <c r="C7393" s="6">
        <f>AlgemeneHeffingsKorting2020(Table1[[#This Row],[Belastbaar loon]])</f>
        <v>0</v>
      </c>
      <c r="D7393" s="14">
        <f>ArbeidsKorting2020(Table1[[#This Row],[Belastbaar loon]])</f>
        <v>1011.1800000000001</v>
      </c>
      <c r="E7393" s="14">
        <f>MAX(Table1[[#This Row],[Loonheffing]]-Table1[[#This Row],[Algemene Heffingskorting]]-Table1[[#This Row],[Arbeidskorting]],0)</f>
        <v>31131.843000000001</v>
      </c>
      <c r="F7393" s="6">
        <f>Table1[[#This Row],[Belastbaar loon]]-Table1[[#This Row],[Belasting]]</f>
        <v>50619.156999999999</v>
      </c>
      <c r="G7393" s="2">
        <f>(Table1[[#This Row],[Belastbaar loon]]-Table1[[#This Row],[Netto loon]])/Table1[[#This Row],[Belastbaar loon]]</f>
        <v>0.38081299311323408</v>
      </c>
      <c r="H7393" s="14">
        <f t="shared" ca="1" si="110"/>
        <v>31126.293000000001</v>
      </c>
      <c r="I7393" s="14">
        <f ca="1">IF(ROW()=2, Table1[[#This Row],[Netto loon]], INDIRECT(ADDRESS(ROW()-1,COLUMN(F:F))))</f>
        <v>50614.706999999995</v>
      </c>
      <c r="J7393" s="6">
        <f ca="1">IF(ROW()=2, 0, Table1[[#This Row],[Belastbaar loon]]-INDIRECT(ADDRESS(ROW()-1,COLUMN(A:A))))</f>
        <v>10</v>
      </c>
      <c r="K7393" s="6">
        <f ca="1">Table1[[#This Row],[Netto loon]]-Table1[[#This Row],[Netto vorige schijf]]</f>
        <v>4.4500000000043656</v>
      </c>
      <c r="L7393" s="2">
        <f ca="1">(Table1[[#This Row],[Bruto tov vorige schijf]]-Table1[[#This Row],[Netto tov vorige schijf]])/MAX(Table1[[#This Row],[Bruto tov vorige schijf]],1)</f>
        <v>0.5549999999995634</v>
      </c>
    </row>
    <row r="7394" spans="1:12" x14ac:dyDescent="0.25">
      <c r="A7394" s="14">
        <v>81761</v>
      </c>
      <c r="B7394" s="6">
        <f>LoonHeffing2020(Table1[[#This Row],[Belastbaar loon]])</f>
        <v>32147.972999999998</v>
      </c>
      <c r="C7394" s="6">
        <f>AlgemeneHeffingsKorting2020(Table1[[#This Row],[Belastbaar loon]])</f>
        <v>0</v>
      </c>
      <c r="D7394" s="14">
        <f>ArbeidsKorting2020(Table1[[#This Row],[Belastbaar loon]])</f>
        <v>1010.5800000000002</v>
      </c>
      <c r="E7394" s="14">
        <f>MAX(Table1[[#This Row],[Loonheffing]]-Table1[[#This Row],[Algemene Heffingskorting]]-Table1[[#This Row],[Arbeidskorting]],0)</f>
        <v>31137.392999999996</v>
      </c>
      <c r="F7394" s="6">
        <f>Table1[[#This Row],[Belastbaar loon]]-Table1[[#This Row],[Belasting]]</f>
        <v>50623.607000000004</v>
      </c>
      <c r="G7394" s="2">
        <f>(Table1[[#This Row],[Belastbaar loon]]-Table1[[#This Row],[Netto loon]])/Table1[[#This Row],[Belastbaar loon]]</f>
        <v>0.38083429752571513</v>
      </c>
      <c r="H7394" s="14">
        <f t="shared" ca="1" si="110"/>
        <v>31131.843000000001</v>
      </c>
      <c r="I7394" s="14">
        <f ca="1">IF(ROW()=2, Table1[[#This Row],[Netto loon]], INDIRECT(ADDRESS(ROW()-1,COLUMN(F:F))))</f>
        <v>50619.156999999999</v>
      </c>
      <c r="J7394" s="6">
        <f ca="1">IF(ROW()=2, 0, Table1[[#This Row],[Belastbaar loon]]-INDIRECT(ADDRESS(ROW()-1,COLUMN(A:A))))</f>
        <v>10</v>
      </c>
      <c r="K7394" s="6">
        <f ca="1">Table1[[#This Row],[Netto loon]]-Table1[[#This Row],[Netto vorige schijf]]</f>
        <v>4.4500000000043656</v>
      </c>
      <c r="L7394" s="2">
        <f ca="1">(Table1[[#This Row],[Bruto tov vorige schijf]]-Table1[[#This Row],[Netto tov vorige schijf]])/MAX(Table1[[#This Row],[Bruto tov vorige schijf]],1)</f>
        <v>0.5549999999995634</v>
      </c>
    </row>
    <row r="7395" spans="1:12" x14ac:dyDescent="0.25">
      <c r="A7395" s="14">
        <v>81771</v>
      </c>
      <c r="B7395" s="6">
        <f>LoonHeffing2020(Table1[[#This Row],[Belastbaar loon]])</f>
        <v>32152.922999999999</v>
      </c>
      <c r="C7395" s="6">
        <f>AlgemeneHeffingsKorting2020(Table1[[#This Row],[Belastbaar loon]])</f>
        <v>0</v>
      </c>
      <c r="D7395" s="14">
        <f>ArbeidsKorting2020(Table1[[#This Row],[Belastbaar loon]])</f>
        <v>1009.9800000000001</v>
      </c>
      <c r="E7395" s="14">
        <f>MAX(Table1[[#This Row],[Loonheffing]]-Table1[[#This Row],[Algemene Heffingskorting]]-Table1[[#This Row],[Arbeidskorting]],0)</f>
        <v>31142.942999999999</v>
      </c>
      <c r="F7395" s="6">
        <f>Table1[[#This Row],[Belastbaar loon]]-Table1[[#This Row],[Belasting]]</f>
        <v>50628.057000000001</v>
      </c>
      <c r="G7395" s="2">
        <f>(Table1[[#This Row],[Belastbaar loon]]-Table1[[#This Row],[Netto loon]])/Table1[[#This Row],[Belastbaar loon]]</f>
        <v>0.38085559672744618</v>
      </c>
      <c r="H7395" s="14">
        <f t="shared" ca="1" si="110"/>
        <v>31137.392999999996</v>
      </c>
      <c r="I7395" s="14">
        <f ca="1">IF(ROW()=2, Table1[[#This Row],[Netto loon]], INDIRECT(ADDRESS(ROW()-1,COLUMN(F:F))))</f>
        <v>50623.607000000004</v>
      </c>
      <c r="J7395" s="6">
        <f ca="1">IF(ROW()=2, 0, Table1[[#This Row],[Belastbaar loon]]-INDIRECT(ADDRESS(ROW()-1,COLUMN(A:A))))</f>
        <v>10</v>
      </c>
      <c r="K7395" s="6">
        <f ca="1">Table1[[#This Row],[Netto loon]]-Table1[[#This Row],[Netto vorige schijf]]</f>
        <v>4.4499999999970896</v>
      </c>
      <c r="L7395" s="2">
        <f ca="1">(Table1[[#This Row],[Bruto tov vorige schijf]]-Table1[[#This Row],[Netto tov vorige schijf]])/MAX(Table1[[#This Row],[Bruto tov vorige schijf]],1)</f>
        <v>0.55500000000029104</v>
      </c>
    </row>
    <row r="7396" spans="1:12" x14ac:dyDescent="0.25">
      <c r="A7396" s="14">
        <v>81781</v>
      </c>
      <c r="B7396" s="6">
        <f>LoonHeffing2020(Table1[[#This Row],[Belastbaar loon]])</f>
        <v>32157.873</v>
      </c>
      <c r="C7396" s="6">
        <f>AlgemeneHeffingsKorting2020(Table1[[#This Row],[Belastbaar loon]])</f>
        <v>0</v>
      </c>
      <c r="D7396" s="14">
        <f>ArbeidsKorting2020(Table1[[#This Row],[Belastbaar loon]])</f>
        <v>1009.3800000000001</v>
      </c>
      <c r="E7396" s="14">
        <f>MAX(Table1[[#This Row],[Loonheffing]]-Table1[[#This Row],[Algemene Heffingskorting]]-Table1[[#This Row],[Arbeidskorting]],0)</f>
        <v>31148.492999999999</v>
      </c>
      <c r="F7396" s="6">
        <f>Table1[[#This Row],[Belastbaar loon]]-Table1[[#This Row],[Belasting]]</f>
        <v>50632.506999999998</v>
      </c>
      <c r="G7396" s="2">
        <f>(Table1[[#This Row],[Belastbaar loon]]-Table1[[#This Row],[Netto loon]])/Table1[[#This Row],[Belastbaar loon]]</f>
        <v>0.38087689072033848</v>
      </c>
      <c r="H7396" s="14">
        <f t="shared" ca="1" si="110"/>
        <v>31142.942999999999</v>
      </c>
      <c r="I7396" s="14">
        <f ca="1">IF(ROW()=2, Table1[[#This Row],[Netto loon]], INDIRECT(ADDRESS(ROW()-1,COLUMN(F:F))))</f>
        <v>50628.057000000001</v>
      </c>
      <c r="J7396" s="6">
        <f ca="1">IF(ROW()=2, 0, Table1[[#This Row],[Belastbaar loon]]-INDIRECT(ADDRESS(ROW()-1,COLUMN(A:A))))</f>
        <v>10</v>
      </c>
      <c r="K7396" s="6">
        <f ca="1">Table1[[#This Row],[Netto loon]]-Table1[[#This Row],[Netto vorige schijf]]</f>
        <v>4.4499999999970896</v>
      </c>
      <c r="L7396" s="2">
        <f ca="1">(Table1[[#This Row],[Bruto tov vorige schijf]]-Table1[[#This Row],[Netto tov vorige schijf]])/MAX(Table1[[#This Row],[Bruto tov vorige schijf]],1)</f>
        <v>0.55500000000029104</v>
      </c>
    </row>
    <row r="7397" spans="1:12" x14ac:dyDescent="0.25">
      <c r="A7397" s="14">
        <v>81791</v>
      </c>
      <c r="B7397" s="6">
        <f>LoonHeffing2020(Table1[[#This Row],[Belastbaar loon]])</f>
        <v>32162.823</v>
      </c>
      <c r="C7397" s="6">
        <f>AlgemeneHeffingsKorting2020(Table1[[#This Row],[Belastbaar loon]])</f>
        <v>0</v>
      </c>
      <c r="D7397" s="14">
        <f>ArbeidsKorting2020(Table1[[#This Row],[Belastbaar loon]])</f>
        <v>1008.7800000000001</v>
      </c>
      <c r="E7397" s="14">
        <f>MAX(Table1[[#This Row],[Loonheffing]]-Table1[[#This Row],[Algemene Heffingskorting]]-Table1[[#This Row],[Arbeidskorting]],0)</f>
        <v>31154.043000000001</v>
      </c>
      <c r="F7397" s="6">
        <f>Table1[[#This Row],[Belastbaar loon]]-Table1[[#This Row],[Belasting]]</f>
        <v>50636.956999999995</v>
      </c>
      <c r="G7397" s="2">
        <f>(Table1[[#This Row],[Belastbaar loon]]-Table1[[#This Row],[Netto loon]])/Table1[[#This Row],[Belastbaar loon]]</f>
        <v>0.38089817950630273</v>
      </c>
      <c r="H7397" s="14">
        <f t="shared" ca="1" si="110"/>
        <v>31148.492999999999</v>
      </c>
      <c r="I7397" s="14">
        <f ca="1">IF(ROW()=2, Table1[[#This Row],[Netto loon]], INDIRECT(ADDRESS(ROW()-1,COLUMN(F:F))))</f>
        <v>50632.506999999998</v>
      </c>
      <c r="J7397" s="6">
        <f ca="1">IF(ROW()=2, 0, Table1[[#This Row],[Belastbaar loon]]-INDIRECT(ADDRESS(ROW()-1,COLUMN(A:A))))</f>
        <v>10</v>
      </c>
      <c r="K7397" s="6">
        <f ca="1">Table1[[#This Row],[Netto loon]]-Table1[[#This Row],[Netto vorige schijf]]</f>
        <v>4.4499999999970896</v>
      </c>
      <c r="L7397" s="2">
        <f ca="1">(Table1[[#This Row],[Bruto tov vorige schijf]]-Table1[[#This Row],[Netto tov vorige schijf]])/MAX(Table1[[#This Row],[Bruto tov vorige schijf]],1)</f>
        <v>0.55500000000029104</v>
      </c>
    </row>
    <row r="7398" spans="1:12" x14ac:dyDescent="0.25">
      <c r="A7398" s="14">
        <v>81801</v>
      </c>
      <c r="B7398" s="6">
        <f>LoonHeffing2020(Table1[[#This Row],[Belastbaar loon]])</f>
        <v>32167.773000000001</v>
      </c>
      <c r="C7398" s="6">
        <f>AlgemeneHeffingsKorting2020(Table1[[#This Row],[Belastbaar loon]])</f>
        <v>0</v>
      </c>
      <c r="D7398" s="14">
        <f>ArbeidsKorting2020(Table1[[#This Row],[Belastbaar loon]])</f>
        <v>1008.1800000000001</v>
      </c>
      <c r="E7398" s="14">
        <f>MAX(Table1[[#This Row],[Loonheffing]]-Table1[[#This Row],[Algemene Heffingskorting]]-Table1[[#This Row],[Arbeidskorting]],0)</f>
        <v>31159.593000000001</v>
      </c>
      <c r="F7398" s="6">
        <f>Table1[[#This Row],[Belastbaar loon]]-Table1[[#This Row],[Belasting]]</f>
        <v>50641.406999999999</v>
      </c>
      <c r="G7398" s="2">
        <f>(Table1[[#This Row],[Belastbaar loon]]-Table1[[#This Row],[Netto loon]])/Table1[[#This Row],[Belastbaar loon]]</f>
        <v>0.38091946308724833</v>
      </c>
      <c r="H7398" s="14">
        <f t="shared" ca="1" si="110"/>
        <v>31154.043000000001</v>
      </c>
      <c r="I7398" s="14">
        <f ca="1">IF(ROW()=2, Table1[[#This Row],[Netto loon]], INDIRECT(ADDRESS(ROW()-1,COLUMN(F:F))))</f>
        <v>50636.956999999995</v>
      </c>
      <c r="J7398" s="6">
        <f ca="1">IF(ROW()=2, 0, Table1[[#This Row],[Belastbaar loon]]-INDIRECT(ADDRESS(ROW()-1,COLUMN(A:A))))</f>
        <v>10</v>
      </c>
      <c r="K7398" s="6">
        <f ca="1">Table1[[#This Row],[Netto loon]]-Table1[[#This Row],[Netto vorige schijf]]</f>
        <v>4.4500000000043656</v>
      </c>
      <c r="L7398" s="2">
        <f ca="1">(Table1[[#This Row],[Bruto tov vorige schijf]]-Table1[[#This Row],[Netto tov vorige schijf]])/MAX(Table1[[#This Row],[Bruto tov vorige schijf]],1)</f>
        <v>0.5549999999995634</v>
      </c>
    </row>
    <row r="7399" spans="1:12" x14ac:dyDescent="0.25">
      <c r="A7399" s="14">
        <v>81811</v>
      </c>
      <c r="B7399" s="6">
        <f>LoonHeffing2020(Table1[[#This Row],[Belastbaar loon]])</f>
        <v>32172.722999999998</v>
      </c>
      <c r="C7399" s="6">
        <f>AlgemeneHeffingsKorting2020(Table1[[#This Row],[Belastbaar loon]])</f>
        <v>0</v>
      </c>
      <c r="D7399" s="14">
        <f>ArbeidsKorting2020(Table1[[#This Row],[Belastbaar loon]])</f>
        <v>1007.5800000000002</v>
      </c>
      <c r="E7399" s="14">
        <f>MAX(Table1[[#This Row],[Loonheffing]]-Table1[[#This Row],[Algemene Heffingskorting]]-Table1[[#This Row],[Arbeidskorting]],0)</f>
        <v>31165.142999999996</v>
      </c>
      <c r="F7399" s="6">
        <f>Table1[[#This Row],[Belastbaar loon]]-Table1[[#This Row],[Belasting]]</f>
        <v>50645.857000000004</v>
      </c>
      <c r="G7399" s="2">
        <f>(Table1[[#This Row],[Belastbaar loon]]-Table1[[#This Row],[Netto loon]])/Table1[[#This Row],[Belastbaar loon]]</f>
        <v>0.38094074146508411</v>
      </c>
      <c r="H7399" s="14">
        <f t="shared" ca="1" si="110"/>
        <v>31159.593000000001</v>
      </c>
      <c r="I7399" s="14">
        <f ca="1">IF(ROW()=2, Table1[[#This Row],[Netto loon]], INDIRECT(ADDRESS(ROW()-1,COLUMN(F:F))))</f>
        <v>50641.406999999999</v>
      </c>
      <c r="J7399" s="6">
        <f ca="1">IF(ROW()=2, 0, Table1[[#This Row],[Belastbaar loon]]-INDIRECT(ADDRESS(ROW()-1,COLUMN(A:A))))</f>
        <v>10</v>
      </c>
      <c r="K7399" s="6">
        <f ca="1">Table1[[#This Row],[Netto loon]]-Table1[[#This Row],[Netto vorige schijf]]</f>
        <v>4.4500000000043656</v>
      </c>
      <c r="L7399" s="2">
        <f ca="1">(Table1[[#This Row],[Bruto tov vorige schijf]]-Table1[[#This Row],[Netto tov vorige schijf]])/MAX(Table1[[#This Row],[Bruto tov vorige schijf]],1)</f>
        <v>0.5549999999995634</v>
      </c>
    </row>
    <row r="7400" spans="1:12" x14ac:dyDescent="0.25">
      <c r="A7400" s="14">
        <v>81821</v>
      </c>
      <c r="B7400" s="6">
        <f>LoonHeffing2020(Table1[[#This Row],[Belastbaar loon]])</f>
        <v>32177.672999999999</v>
      </c>
      <c r="C7400" s="6">
        <f>AlgemeneHeffingsKorting2020(Table1[[#This Row],[Belastbaar loon]])</f>
        <v>0</v>
      </c>
      <c r="D7400" s="14">
        <f>ArbeidsKorting2020(Table1[[#This Row],[Belastbaar loon]])</f>
        <v>1006.9800000000001</v>
      </c>
      <c r="E7400" s="14">
        <f>MAX(Table1[[#This Row],[Loonheffing]]-Table1[[#This Row],[Algemene Heffingskorting]]-Table1[[#This Row],[Arbeidskorting]],0)</f>
        <v>31170.692999999999</v>
      </c>
      <c r="F7400" s="6">
        <f>Table1[[#This Row],[Belastbaar loon]]-Table1[[#This Row],[Belasting]]</f>
        <v>50650.307000000001</v>
      </c>
      <c r="G7400" s="2">
        <f>(Table1[[#This Row],[Belastbaar loon]]-Table1[[#This Row],[Netto loon]])/Table1[[#This Row],[Belastbaar loon]]</f>
        <v>0.38096201464171786</v>
      </c>
      <c r="H7400" s="14">
        <f t="shared" ca="1" si="110"/>
        <v>31165.142999999996</v>
      </c>
      <c r="I7400" s="14">
        <f ca="1">IF(ROW()=2, Table1[[#This Row],[Netto loon]], INDIRECT(ADDRESS(ROW()-1,COLUMN(F:F))))</f>
        <v>50645.857000000004</v>
      </c>
      <c r="J7400" s="6">
        <f ca="1">IF(ROW()=2, 0, Table1[[#This Row],[Belastbaar loon]]-INDIRECT(ADDRESS(ROW()-1,COLUMN(A:A))))</f>
        <v>10</v>
      </c>
      <c r="K7400" s="6">
        <f ca="1">Table1[[#This Row],[Netto loon]]-Table1[[#This Row],[Netto vorige schijf]]</f>
        <v>4.4499999999970896</v>
      </c>
      <c r="L7400" s="2">
        <f ca="1">(Table1[[#This Row],[Bruto tov vorige schijf]]-Table1[[#This Row],[Netto tov vorige schijf]])/MAX(Table1[[#This Row],[Bruto tov vorige schijf]],1)</f>
        <v>0.55500000000029104</v>
      </c>
    </row>
    <row r="7401" spans="1:12" x14ac:dyDescent="0.25">
      <c r="A7401" s="14">
        <v>81831</v>
      </c>
      <c r="B7401" s="6">
        <f>LoonHeffing2020(Table1[[#This Row],[Belastbaar loon]])</f>
        <v>32182.623</v>
      </c>
      <c r="C7401" s="6">
        <f>AlgemeneHeffingsKorting2020(Table1[[#This Row],[Belastbaar loon]])</f>
        <v>0</v>
      </c>
      <c r="D7401" s="14">
        <f>ArbeidsKorting2020(Table1[[#This Row],[Belastbaar loon]])</f>
        <v>1006.3800000000001</v>
      </c>
      <c r="E7401" s="14">
        <f>MAX(Table1[[#This Row],[Loonheffing]]-Table1[[#This Row],[Algemene Heffingskorting]]-Table1[[#This Row],[Arbeidskorting]],0)</f>
        <v>31176.242999999999</v>
      </c>
      <c r="F7401" s="6">
        <f>Table1[[#This Row],[Belastbaar loon]]-Table1[[#This Row],[Belasting]]</f>
        <v>50654.756999999998</v>
      </c>
      <c r="G7401" s="2">
        <f>(Table1[[#This Row],[Belastbaar loon]]-Table1[[#This Row],[Netto loon]])/Table1[[#This Row],[Belastbaar loon]]</f>
        <v>0.3809832826190564</v>
      </c>
      <c r="H7401" s="14">
        <f t="shared" ca="1" si="110"/>
        <v>31170.692999999999</v>
      </c>
      <c r="I7401" s="14">
        <f ca="1">IF(ROW()=2, Table1[[#This Row],[Netto loon]], INDIRECT(ADDRESS(ROW()-1,COLUMN(F:F))))</f>
        <v>50650.307000000001</v>
      </c>
      <c r="J7401" s="6">
        <f ca="1">IF(ROW()=2, 0, Table1[[#This Row],[Belastbaar loon]]-INDIRECT(ADDRESS(ROW()-1,COLUMN(A:A))))</f>
        <v>10</v>
      </c>
      <c r="K7401" s="6">
        <f ca="1">Table1[[#This Row],[Netto loon]]-Table1[[#This Row],[Netto vorige schijf]]</f>
        <v>4.4499999999970896</v>
      </c>
      <c r="L7401" s="2">
        <f ca="1">(Table1[[#This Row],[Bruto tov vorige schijf]]-Table1[[#This Row],[Netto tov vorige schijf]])/MAX(Table1[[#This Row],[Bruto tov vorige schijf]],1)</f>
        <v>0.55500000000029104</v>
      </c>
    </row>
    <row r="7402" spans="1:12" x14ac:dyDescent="0.25">
      <c r="A7402" s="14">
        <v>81841</v>
      </c>
      <c r="B7402" s="6">
        <f>LoonHeffing2020(Table1[[#This Row],[Belastbaar loon]])</f>
        <v>32187.573</v>
      </c>
      <c r="C7402" s="6">
        <f>AlgemeneHeffingsKorting2020(Table1[[#This Row],[Belastbaar loon]])</f>
        <v>0</v>
      </c>
      <c r="D7402" s="14">
        <f>ArbeidsKorting2020(Table1[[#This Row],[Belastbaar loon]])</f>
        <v>1005.7800000000001</v>
      </c>
      <c r="E7402" s="14">
        <f>MAX(Table1[[#This Row],[Loonheffing]]-Table1[[#This Row],[Algemene Heffingskorting]]-Table1[[#This Row],[Arbeidskorting]],0)</f>
        <v>31181.793000000001</v>
      </c>
      <c r="F7402" s="6">
        <f>Table1[[#This Row],[Belastbaar loon]]-Table1[[#This Row],[Belasting]]</f>
        <v>50659.206999999995</v>
      </c>
      <c r="G7402" s="2">
        <f>(Table1[[#This Row],[Belastbaar loon]]-Table1[[#This Row],[Netto loon]])/Table1[[#This Row],[Belastbaar loon]]</f>
        <v>0.38100454539900547</v>
      </c>
      <c r="H7402" s="14">
        <f t="shared" ca="1" si="110"/>
        <v>31176.242999999999</v>
      </c>
      <c r="I7402" s="14">
        <f ca="1">IF(ROW()=2, Table1[[#This Row],[Netto loon]], INDIRECT(ADDRESS(ROW()-1,COLUMN(F:F))))</f>
        <v>50654.756999999998</v>
      </c>
      <c r="J7402" s="6">
        <f ca="1">IF(ROW()=2, 0, Table1[[#This Row],[Belastbaar loon]]-INDIRECT(ADDRESS(ROW()-1,COLUMN(A:A))))</f>
        <v>10</v>
      </c>
      <c r="K7402" s="6">
        <f ca="1">Table1[[#This Row],[Netto loon]]-Table1[[#This Row],[Netto vorige schijf]]</f>
        <v>4.4499999999970896</v>
      </c>
      <c r="L7402" s="2">
        <f ca="1">(Table1[[#This Row],[Bruto tov vorige schijf]]-Table1[[#This Row],[Netto tov vorige schijf]])/MAX(Table1[[#This Row],[Bruto tov vorige schijf]],1)</f>
        <v>0.55500000000029104</v>
      </c>
    </row>
    <row r="7403" spans="1:12" x14ac:dyDescent="0.25">
      <c r="A7403" s="14">
        <v>81851</v>
      </c>
      <c r="B7403" s="6">
        <f>LoonHeffing2020(Table1[[#This Row],[Belastbaar loon]])</f>
        <v>32192.523000000001</v>
      </c>
      <c r="C7403" s="6">
        <f>AlgemeneHeffingsKorting2020(Table1[[#This Row],[Belastbaar loon]])</f>
        <v>0</v>
      </c>
      <c r="D7403" s="14">
        <f>ArbeidsKorting2020(Table1[[#This Row],[Belastbaar loon]])</f>
        <v>1005.1800000000001</v>
      </c>
      <c r="E7403" s="14">
        <f>MAX(Table1[[#This Row],[Loonheffing]]-Table1[[#This Row],[Algemene Heffingskorting]]-Table1[[#This Row],[Arbeidskorting]],0)</f>
        <v>31187.343000000001</v>
      </c>
      <c r="F7403" s="6">
        <f>Table1[[#This Row],[Belastbaar loon]]-Table1[[#This Row],[Belasting]]</f>
        <v>50663.656999999999</v>
      </c>
      <c r="G7403" s="2">
        <f>(Table1[[#This Row],[Belastbaar loon]]-Table1[[#This Row],[Netto loon]])/Table1[[#This Row],[Belastbaar loon]]</f>
        <v>0.38102580298347</v>
      </c>
      <c r="H7403" s="14">
        <f t="shared" ca="1" si="110"/>
        <v>31181.793000000001</v>
      </c>
      <c r="I7403" s="14">
        <f ca="1">IF(ROW()=2, Table1[[#This Row],[Netto loon]], INDIRECT(ADDRESS(ROW()-1,COLUMN(F:F))))</f>
        <v>50659.206999999995</v>
      </c>
      <c r="J7403" s="6">
        <f ca="1">IF(ROW()=2, 0, Table1[[#This Row],[Belastbaar loon]]-INDIRECT(ADDRESS(ROW()-1,COLUMN(A:A))))</f>
        <v>10</v>
      </c>
      <c r="K7403" s="6">
        <f ca="1">Table1[[#This Row],[Netto loon]]-Table1[[#This Row],[Netto vorige schijf]]</f>
        <v>4.4500000000043656</v>
      </c>
      <c r="L7403" s="2">
        <f ca="1">(Table1[[#This Row],[Bruto tov vorige schijf]]-Table1[[#This Row],[Netto tov vorige schijf]])/MAX(Table1[[#This Row],[Bruto tov vorige schijf]],1)</f>
        <v>0.5549999999995634</v>
      </c>
    </row>
    <row r="7404" spans="1:12" x14ac:dyDescent="0.25">
      <c r="A7404" s="14">
        <v>81861</v>
      </c>
      <c r="B7404" s="6">
        <f>LoonHeffing2020(Table1[[#This Row],[Belastbaar loon]])</f>
        <v>32197.472999999998</v>
      </c>
      <c r="C7404" s="6">
        <f>AlgemeneHeffingsKorting2020(Table1[[#This Row],[Belastbaar loon]])</f>
        <v>0</v>
      </c>
      <c r="D7404" s="14">
        <f>ArbeidsKorting2020(Table1[[#This Row],[Belastbaar loon]])</f>
        <v>1004.5800000000002</v>
      </c>
      <c r="E7404" s="14">
        <f>MAX(Table1[[#This Row],[Loonheffing]]-Table1[[#This Row],[Algemene Heffingskorting]]-Table1[[#This Row],[Arbeidskorting]],0)</f>
        <v>31192.892999999996</v>
      </c>
      <c r="F7404" s="6">
        <f>Table1[[#This Row],[Belastbaar loon]]-Table1[[#This Row],[Belasting]]</f>
        <v>50668.107000000004</v>
      </c>
      <c r="G7404" s="2">
        <f>(Table1[[#This Row],[Belastbaar loon]]-Table1[[#This Row],[Netto loon]])/Table1[[#This Row],[Belastbaar loon]]</f>
        <v>0.38104705537435407</v>
      </c>
      <c r="H7404" s="14">
        <f t="shared" ca="1" si="110"/>
        <v>31187.343000000001</v>
      </c>
      <c r="I7404" s="14">
        <f ca="1">IF(ROW()=2, Table1[[#This Row],[Netto loon]], INDIRECT(ADDRESS(ROW()-1,COLUMN(F:F))))</f>
        <v>50663.656999999999</v>
      </c>
      <c r="J7404" s="6">
        <f ca="1">IF(ROW()=2, 0, Table1[[#This Row],[Belastbaar loon]]-INDIRECT(ADDRESS(ROW()-1,COLUMN(A:A))))</f>
        <v>10</v>
      </c>
      <c r="K7404" s="6">
        <f ca="1">Table1[[#This Row],[Netto loon]]-Table1[[#This Row],[Netto vorige schijf]]</f>
        <v>4.4500000000043656</v>
      </c>
      <c r="L7404" s="2">
        <f ca="1">(Table1[[#This Row],[Bruto tov vorige schijf]]-Table1[[#This Row],[Netto tov vorige schijf]])/MAX(Table1[[#This Row],[Bruto tov vorige schijf]],1)</f>
        <v>0.5549999999995634</v>
      </c>
    </row>
    <row r="7405" spans="1:12" x14ac:dyDescent="0.25">
      <c r="A7405" s="14">
        <v>81871</v>
      </c>
      <c r="B7405" s="6">
        <f>LoonHeffing2020(Table1[[#This Row],[Belastbaar loon]])</f>
        <v>32202.422999999999</v>
      </c>
      <c r="C7405" s="6">
        <f>AlgemeneHeffingsKorting2020(Table1[[#This Row],[Belastbaar loon]])</f>
        <v>0</v>
      </c>
      <c r="D7405" s="14">
        <f>ArbeidsKorting2020(Table1[[#This Row],[Belastbaar loon]])</f>
        <v>1003.9800000000001</v>
      </c>
      <c r="E7405" s="14">
        <f>MAX(Table1[[#This Row],[Loonheffing]]-Table1[[#This Row],[Algemene Heffingskorting]]-Table1[[#This Row],[Arbeidskorting]],0)</f>
        <v>31198.442999999999</v>
      </c>
      <c r="F7405" s="6">
        <f>Table1[[#This Row],[Belastbaar loon]]-Table1[[#This Row],[Belasting]]</f>
        <v>50672.557000000001</v>
      </c>
      <c r="G7405" s="2">
        <f>(Table1[[#This Row],[Belastbaar loon]]-Table1[[#This Row],[Netto loon]])/Table1[[#This Row],[Belastbaar loon]]</f>
        <v>0.38106830257356084</v>
      </c>
      <c r="H7405" s="14">
        <f t="shared" ca="1" si="110"/>
        <v>31192.892999999996</v>
      </c>
      <c r="I7405" s="14">
        <f ca="1">IF(ROW()=2, Table1[[#This Row],[Netto loon]], INDIRECT(ADDRESS(ROW()-1,COLUMN(F:F))))</f>
        <v>50668.107000000004</v>
      </c>
      <c r="J7405" s="6">
        <f ca="1">IF(ROW()=2, 0, Table1[[#This Row],[Belastbaar loon]]-INDIRECT(ADDRESS(ROW()-1,COLUMN(A:A))))</f>
        <v>10</v>
      </c>
      <c r="K7405" s="6">
        <f ca="1">Table1[[#This Row],[Netto loon]]-Table1[[#This Row],[Netto vorige schijf]]</f>
        <v>4.4499999999970896</v>
      </c>
      <c r="L7405" s="2">
        <f ca="1">(Table1[[#This Row],[Bruto tov vorige schijf]]-Table1[[#This Row],[Netto tov vorige schijf]])/MAX(Table1[[#This Row],[Bruto tov vorige schijf]],1)</f>
        <v>0.55500000000029104</v>
      </c>
    </row>
    <row r="7406" spans="1:12" x14ac:dyDescent="0.25">
      <c r="A7406" s="14">
        <v>81881</v>
      </c>
      <c r="B7406" s="6">
        <f>LoonHeffing2020(Table1[[#This Row],[Belastbaar loon]])</f>
        <v>32207.373</v>
      </c>
      <c r="C7406" s="6">
        <f>AlgemeneHeffingsKorting2020(Table1[[#This Row],[Belastbaar loon]])</f>
        <v>0</v>
      </c>
      <c r="D7406" s="14">
        <f>ArbeidsKorting2020(Table1[[#This Row],[Belastbaar loon]])</f>
        <v>1003.3800000000001</v>
      </c>
      <c r="E7406" s="14">
        <f>MAX(Table1[[#This Row],[Loonheffing]]-Table1[[#This Row],[Algemene Heffingskorting]]-Table1[[#This Row],[Arbeidskorting]],0)</f>
        <v>31203.992999999999</v>
      </c>
      <c r="F7406" s="6">
        <f>Table1[[#This Row],[Belastbaar loon]]-Table1[[#This Row],[Belasting]]</f>
        <v>50677.006999999998</v>
      </c>
      <c r="G7406" s="2">
        <f>(Table1[[#This Row],[Belastbaar loon]]-Table1[[#This Row],[Netto loon]])/Table1[[#This Row],[Belastbaar loon]]</f>
        <v>0.38108954458299243</v>
      </c>
      <c r="H7406" s="14">
        <f t="shared" ca="1" si="110"/>
        <v>31198.442999999999</v>
      </c>
      <c r="I7406" s="14">
        <f ca="1">IF(ROW()=2, Table1[[#This Row],[Netto loon]], INDIRECT(ADDRESS(ROW()-1,COLUMN(F:F))))</f>
        <v>50672.557000000001</v>
      </c>
      <c r="J7406" s="6">
        <f ca="1">IF(ROW()=2, 0, Table1[[#This Row],[Belastbaar loon]]-INDIRECT(ADDRESS(ROW()-1,COLUMN(A:A))))</f>
        <v>10</v>
      </c>
      <c r="K7406" s="6">
        <f ca="1">Table1[[#This Row],[Netto loon]]-Table1[[#This Row],[Netto vorige schijf]]</f>
        <v>4.4499999999970896</v>
      </c>
      <c r="L7406" s="2">
        <f ca="1">(Table1[[#This Row],[Bruto tov vorige schijf]]-Table1[[#This Row],[Netto tov vorige schijf]])/MAX(Table1[[#This Row],[Bruto tov vorige schijf]],1)</f>
        <v>0.55500000000029104</v>
      </c>
    </row>
    <row r="7407" spans="1:12" x14ac:dyDescent="0.25">
      <c r="A7407" s="14">
        <v>81891</v>
      </c>
      <c r="B7407" s="6">
        <f>LoonHeffing2020(Table1[[#This Row],[Belastbaar loon]])</f>
        <v>32212.323</v>
      </c>
      <c r="C7407" s="6">
        <f>AlgemeneHeffingsKorting2020(Table1[[#This Row],[Belastbaar loon]])</f>
        <v>0</v>
      </c>
      <c r="D7407" s="14">
        <f>ArbeidsKorting2020(Table1[[#This Row],[Belastbaar loon]])</f>
        <v>1002.7800000000001</v>
      </c>
      <c r="E7407" s="14">
        <f>MAX(Table1[[#This Row],[Loonheffing]]-Table1[[#This Row],[Algemene Heffingskorting]]-Table1[[#This Row],[Arbeidskorting]],0)</f>
        <v>31209.543000000001</v>
      </c>
      <c r="F7407" s="6">
        <f>Table1[[#This Row],[Belastbaar loon]]-Table1[[#This Row],[Belasting]]</f>
        <v>50681.456999999995</v>
      </c>
      <c r="G7407" s="2">
        <f>(Table1[[#This Row],[Belastbaar loon]]-Table1[[#This Row],[Netto loon]])/Table1[[#This Row],[Belastbaar loon]]</f>
        <v>0.38111078140455001</v>
      </c>
      <c r="H7407" s="14">
        <f t="shared" ca="1" si="110"/>
        <v>31203.992999999999</v>
      </c>
      <c r="I7407" s="14">
        <f ca="1">IF(ROW()=2, Table1[[#This Row],[Netto loon]], INDIRECT(ADDRESS(ROW()-1,COLUMN(F:F))))</f>
        <v>50677.006999999998</v>
      </c>
      <c r="J7407" s="6">
        <f ca="1">IF(ROW()=2, 0, Table1[[#This Row],[Belastbaar loon]]-INDIRECT(ADDRESS(ROW()-1,COLUMN(A:A))))</f>
        <v>10</v>
      </c>
      <c r="K7407" s="6">
        <f ca="1">Table1[[#This Row],[Netto loon]]-Table1[[#This Row],[Netto vorige schijf]]</f>
        <v>4.4499999999970896</v>
      </c>
      <c r="L7407" s="2">
        <f ca="1">(Table1[[#This Row],[Bruto tov vorige schijf]]-Table1[[#This Row],[Netto tov vorige schijf]])/MAX(Table1[[#This Row],[Bruto tov vorige schijf]],1)</f>
        <v>0.55500000000029104</v>
      </c>
    </row>
    <row r="7408" spans="1:12" x14ac:dyDescent="0.25">
      <c r="A7408" s="14">
        <v>81901</v>
      </c>
      <c r="B7408" s="6">
        <f>LoonHeffing2020(Table1[[#This Row],[Belastbaar loon]])</f>
        <v>32217.273000000001</v>
      </c>
      <c r="C7408" s="6">
        <f>AlgemeneHeffingsKorting2020(Table1[[#This Row],[Belastbaar loon]])</f>
        <v>0</v>
      </c>
      <c r="D7408" s="14">
        <f>ArbeidsKorting2020(Table1[[#This Row],[Belastbaar loon]])</f>
        <v>1002.1800000000001</v>
      </c>
      <c r="E7408" s="14">
        <f>MAX(Table1[[#This Row],[Loonheffing]]-Table1[[#This Row],[Algemene Heffingskorting]]-Table1[[#This Row],[Arbeidskorting]],0)</f>
        <v>31215.093000000001</v>
      </c>
      <c r="F7408" s="6">
        <f>Table1[[#This Row],[Belastbaar loon]]-Table1[[#This Row],[Belasting]]</f>
        <v>50685.906999999999</v>
      </c>
      <c r="G7408" s="2">
        <f>(Table1[[#This Row],[Belastbaar loon]]-Table1[[#This Row],[Netto loon]])/Table1[[#This Row],[Belastbaar loon]]</f>
        <v>0.38113201304013383</v>
      </c>
      <c r="H7408" s="14">
        <f t="shared" ca="1" si="110"/>
        <v>31209.543000000001</v>
      </c>
      <c r="I7408" s="14">
        <f ca="1">IF(ROW()=2, Table1[[#This Row],[Netto loon]], INDIRECT(ADDRESS(ROW()-1,COLUMN(F:F))))</f>
        <v>50681.456999999995</v>
      </c>
      <c r="J7408" s="6">
        <f ca="1">IF(ROW()=2, 0, Table1[[#This Row],[Belastbaar loon]]-INDIRECT(ADDRESS(ROW()-1,COLUMN(A:A))))</f>
        <v>10</v>
      </c>
      <c r="K7408" s="6">
        <f ca="1">Table1[[#This Row],[Netto loon]]-Table1[[#This Row],[Netto vorige schijf]]</f>
        <v>4.4500000000043656</v>
      </c>
      <c r="L7408" s="2">
        <f ca="1">(Table1[[#This Row],[Bruto tov vorige schijf]]-Table1[[#This Row],[Netto tov vorige schijf]])/MAX(Table1[[#This Row],[Bruto tov vorige schijf]],1)</f>
        <v>0.5549999999995634</v>
      </c>
    </row>
    <row r="7409" spans="1:12" x14ac:dyDescent="0.25">
      <c r="A7409" s="14">
        <v>81911</v>
      </c>
      <c r="B7409" s="6">
        <f>LoonHeffing2020(Table1[[#This Row],[Belastbaar loon]])</f>
        <v>32222.222999999998</v>
      </c>
      <c r="C7409" s="6">
        <f>AlgemeneHeffingsKorting2020(Table1[[#This Row],[Belastbaar loon]])</f>
        <v>0</v>
      </c>
      <c r="D7409" s="14">
        <f>ArbeidsKorting2020(Table1[[#This Row],[Belastbaar loon]])</f>
        <v>1001.5800000000002</v>
      </c>
      <c r="E7409" s="14">
        <f>MAX(Table1[[#This Row],[Loonheffing]]-Table1[[#This Row],[Algemene Heffingskorting]]-Table1[[#This Row],[Arbeidskorting]],0)</f>
        <v>31220.642999999996</v>
      </c>
      <c r="F7409" s="6">
        <f>Table1[[#This Row],[Belastbaar loon]]-Table1[[#This Row],[Belasting]]</f>
        <v>50690.357000000004</v>
      </c>
      <c r="G7409" s="2">
        <f>(Table1[[#This Row],[Belastbaar loon]]-Table1[[#This Row],[Netto loon]])/Table1[[#This Row],[Belastbaar loon]]</f>
        <v>0.38115323949164331</v>
      </c>
      <c r="H7409" s="14">
        <f t="shared" ca="1" si="110"/>
        <v>31215.093000000001</v>
      </c>
      <c r="I7409" s="14">
        <f ca="1">IF(ROW()=2, Table1[[#This Row],[Netto loon]], INDIRECT(ADDRESS(ROW()-1,COLUMN(F:F))))</f>
        <v>50685.906999999999</v>
      </c>
      <c r="J7409" s="6">
        <f ca="1">IF(ROW()=2, 0, Table1[[#This Row],[Belastbaar loon]]-INDIRECT(ADDRESS(ROW()-1,COLUMN(A:A))))</f>
        <v>10</v>
      </c>
      <c r="K7409" s="6">
        <f ca="1">Table1[[#This Row],[Netto loon]]-Table1[[#This Row],[Netto vorige schijf]]</f>
        <v>4.4500000000043656</v>
      </c>
      <c r="L7409" s="2">
        <f ca="1">(Table1[[#This Row],[Bruto tov vorige schijf]]-Table1[[#This Row],[Netto tov vorige schijf]])/MAX(Table1[[#This Row],[Bruto tov vorige schijf]],1)</f>
        <v>0.5549999999995634</v>
      </c>
    </row>
    <row r="7410" spans="1:12" x14ac:dyDescent="0.25">
      <c r="A7410" s="14">
        <v>81921</v>
      </c>
      <c r="B7410" s="6">
        <f>LoonHeffing2020(Table1[[#This Row],[Belastbaar loon]])</f>
        <v>32227.172999999999</v>
      </c>
      <c r="C7410" s="6">
        <f>AlgemeneHeffingsKorting2020(Table1[[#This Row],[Belastbaar loon]])</f>
        <v>0</v>
      </c>
      <c r="D7410" s="14">
        <f>ArbeidsKorting2020(Table1[[#This Row],[Belastbaar loon]])</f>
        <v>1000.9800000000001</v>
      </c>
      <c r="E7410" s="14">
        <f>MAX(Table1[[#This Row],[Loonheffing]]-Table1[[#This Row],[Algemene Heffingskorting]]-Table1[[#This Row],[Arbeidskorting]],0)</f>
        <v>31226.192999999999</v>
      </c>
      <c r="F7410" s="6">
        <f>Table1[[#This Row],[Belastbaar loon]]-Table1[[#This Row],[Belasting]]</f>
        <v>50694.807000000001</v>
      </c>
      <c r="G7410" s="2">
        <f>(Table1[[#This Row],[Belastbaar loon]]-Table1[[#This Row],[Netto loon]])/Table1[[#This Row],[Belastbaar loon]]</f>
        <v>0.38117446076097705</v>
      </c>
      <c r="H7410" s="14">
        <f t="shared" ca="1" si="110"/>
        <v>31220.642999999996</v>
      </c>
      <c r="I7410" s="14">
        <f ca="1">IF(ROW()=2, Table1[[#This Row],[Netto loon]], INDIRECT(ADDRESS(ROW()-1,COLUMN(F:F))))</f>
        <v>50690.357000000004</v>
      </c>
      <c r="J7410" s="6">
        <f ca="1">IF(ROW()=2, 0, Table1[[#This Row],[Belastbaar loon]]-INDIRECT(ADDRESS(ROW()-1,COLUMN(A:A))))</f>
        <v>10</v>
      </c>
      <c r="K7410" s="6">
        <f ca="1">Table1[[#This Row],[Netto loon]]-Table1[[#This Row],[Netto vorige schijf]]</f>
        <v>4.4499999999970896</v>
      </c>
      <c r="L7410" s="2">
        <f ca="1">(Table1[[#This Row],[Bruto tov vorige schijf]]-Table1[[#This Row],[Netto tov vorige schijf]])/MAX(Table1[[#This Row],[Bruto tov vorige schijf]],1)</f>
        <v>0.55500000000029104</v>
      </c>
    </row>
    <row r="7411" spans="1:12" x14ac:dyDescent="0.25">
      <c r="A7411" s="14">
        <v>81931</v>
      </c>
      <c r="B7411" s="6">
        <f>LoonHeffing2020(Table1[[#This Row],[Belastbaar loon]])</f>
        <v>32232.123</v>
      </c>
      <c r="C7411" s="6">
        <f>AlgemeneHeffingsKorting2020(Table1[[#This Row],[Belastbaar loon]])</f>
        <v>0</v>
      </c>
      <c r="D7411" s="14">
        <f>ArbeidsKorting2020(Table1[[#This Row],[Belastbaar loon]])</f>
        <v>1000.3800000000001</v>
      </c>
      <c r="E7411" s="14">
        <f>MAX(Table1[[#This Row],[Loonheffing]]-Table1[[#This Row],[Algemene Heffingskorting]]-Table1[[#This Row],[Arbeidskorting]],0)</f>
        <v>31231.742999999999</v>
      </c>
      <c r="F7411" s="6">
        <f>Table1[[#This Row],[Belastbaar loon]]-Table1[[#This Row],[Belasting]]</f>
        <v>50699.256999999998</v>
      </c>
      <c r="G7411" s="2">
        <f>(Table1[[#This Row],[Belastbaar loon]]-Table1[[#This Row],[Netto loon]])/Table1[[#This Row],[Belastbaar loon]]</f>
        <v>0.38119567685003236</v>
      </c>
      <c r="H7411" s="14">
        <f t="shared" ca="1" si="110"/>
        <v>31226.192999999999</v>
      </c>
      <c r="I7411" s="14">
        <f ca="1">IF(ROW()=2, Table1[[#This Row],[Netto loon]], INDIRECT(ADDRESS(ROW()-1,COLUMN(F:F))))</f>
        <v>50694.807000000001</v>
      </c>
      <c r="J7411" s="6">
        <f ca="1">IF(ROW()=2, 0, Table1[[#This Row],[Belastbaar loon]]-INDIRECT(ADDRESS(ROW()-1,COLUMN(A:A))))</f>
        <v>10</v>
      </c>
      <c r="K7411" s="6">
        <f ca="1">Table1[[#This Row],[Netto loon]]-Table1[[#This Row],[Netto vorige schijf]]</f>
        <v>4.4499999999970896</v>
      </c>
      <c r="L7411" s="2">
        <f ca="1">(Table1[[#This Row],[Bruto tov vorige schijf]]-Table1[[#This Row],[Netto tov vorige schijf]])/MAX(Table1[[#This Row],[Bruto tov vorige schijf]],1)</f>
        <v>0.55500000000029104</v>
      </c>
    </row>
    <row r="7412" spans="1:12" x14ac:dyDescent="0.25">
      <c r="A7412" s="14">
        <v>81941</v>
      </c>
      <c r="B7412" s="6">
        <f>LoonHeffing2020(Table1[[#This Row],[Belastbaar loon]])</f>
        <v>32237.073</v>
      </c>
      <c r="C7412" s="6">
        <f>AlgemeneHeffingsKorting2020(Table1[[#This Row],[Belastbaar loon]])</f>
        <v>0</v>
      </c>
      <c r="D7412" s="14">
        <f>ArbeidsKorting2020(Table1[[#This Row],[Belastbaar loon]])</f>
        <v>999.78000000000009</v>
      </c>
      <c r="E7412" s="14">
        <f>MAX(Table1[[#This Row],[Loonheffing]]-Table1[[#This Row],[Algemene Heffingskorting]]-Table1[[#This Row],[Arbeidskorting]],0)</f>
        <v>31237.293000000001</v>
      </c>
      <c r="F7412" s="6">
        <f>Table1[[#This Row],[Belastbaar loon]]-Table1[[#This Row],[Belasting]]</f>
        <v>50703.706999999995</v>
      </c>
      <c r="G7412" s="2">
        <f>(Table1[[#This Row],[Belastbaar loon]]-Table1[[#This Row],[Netto loon]])/Table1[[#This Row],[Belastbaar loon]]</f>
        <v>0.38121688776070595</v>
      </c>
      <c r="H7412" s="14">
        <f t="shared" ca="1" si="110"/>
        <v>31231.742999999999</v>
      </c>
      <c r="I7412" s="14">
        <f ca="1">IF(ROW()=2, Table1[[#This Row],[Netto loon]], INDIRECT(ADDRESS(ROW()-1,COLUMN(F:F))))</f>
        <v>50699.256999999998</v>
      </c>
      <c r="J7412" s="6">
        <f ca="1">IF(ROW()=2, 0, Table1[[#This Row],[Belastbaar loon]]-INDIRECT(ADDRESS(ROW()-1,COLUMN(A:A))))</f>
        <v>10</v>
      </c>
      <c r="K7412" s="6">
        <f ca="1">Table1[[#This Row],[Netto loon]]-Table1[[#This Row],[Netto vorige schijf]]</f>
        <v>4.4499999999970896</v>
      </c>
      <c r="L7412" s="2">
        <f ca="1">(Table1[[#This Row],[Bruto tov vorige schijf]]-Table1[[#This Row],[Netto tov vorige schijf]])/MAX(Table1[[#This Row],[Bruto tov vorige schijf]],1)</f>
        <v>0.55500000000029104</v>
      </c>
    </row>
    <row r="7413" spans="1:12" x14ac:dyDescent="0.25">
      <c r="A7413" s="14">
        <v>81951</v>
      </c>
      <c r="B7413" s="6">
        <f>LoonHeffing2020(Table1[[#This Row],[Belastbaar loon]])</f>
        <v>32242.023000000001</v>
      </c>
      <c r="C7413" s="6">
        <f>AlgemeneHeffingsKorting2020(Table1[[#This Row],[Belastbaar loon]])</f>
        <v>0</v>
      </c>
      <c r="D7413" s="14">
        <f>ArbeidsKorting2020(Table1[[#This Row],[Belastbaar loon]])</f>
        <v>999.18000000000006</v>
      </c>
      <c r="E7413" s="14">
        <f>MAX(Table1[[#This Row],[Loonheffing]]-Table1[[#This Row],[Algemene Heffingskorting]]-Table1[[#This Row],[Arbeidskorting]],0)</f>
        <v>31242.843000000001</v>
      </c>
      <c r="F7413" s="6">
        <f>Table1[[#This Row],[Belastbaar loon]]-Table1[[#This Row],[Belasting]]</f>
        <v>50708.156999999999</v>
      </c>
      <c r="G7413" s="2">
        <f>(Table1[[#This Row],[Belastbaar loon]]-Table1[[#This Row],[Netto loon]])/Table1[[#This Row],[Belastbaar loon]]</f>
        <v>0.38123809349489329</v>
      </c>
      <c r="H7413" s="14">
        <f t="shared" ca="1" si="110"/>
        <v>31237.293000000001</v>
      </c>
      <c r="I7413" s="14">
        <f ca="1">IF(ROW()=2, Table1[[#This Row],[Netto loon]], INDIRECT(ADDRESS(ROW()-1,COLUMN(F:F))))</f>
        <v>50703.706999999995</v>
      </c>
      <c r="J7413" s="6">
        <f ca="1">IF(ROW()=2, 0, Table1[[#This Row],[Belastbaar loon]]-INDIRECT(ADDRESS(ROW()-1,COLUMN(A:A))))</f>
        <v>10</v>
      </c>
      <c r="K7413" s="6">
        <f ca="1">Table1[[#This Row],[Netto loon]]-Table1[[#This Row],[Netto vorige schijf]]</f>
        <v>4.4500000000043656</v>
      </c>
      <c r="L7413" s="2">
        <f ca="1">(Table1[[#This Row],[Bruto tov vorige schijf]]-Table1[[#This Row],[Netto tov vorige schijf]])/MAX(Table1[[#This Row],[Bruto tov vorige schijf]],1)</f>
        <v>0.5549999999995634</v>
      </c>
    </row>
    <row r="7414" spans="1:12" x14ac:dyDescent="0.25">
      <c r="A7414" s="14">
        <v>81961</v>
      </c>
      <c r="B7414" s="6">
        <f>LoonHeffing2020(Table1[[#This Row],[Belastbaar loon]])</f>
        <v>32246.972999999998</v>
      </c>
      <c r="C7414" s="6">
        <f>AlgemeneHeffingsKorting2020(Table1[[#This Row],[Belastbaar loon]])</f>
        <v>0</v>
      </c>
      <c r="D7414" s="14">
        <f>ArbeidsKorting2020(Table1[[#This Row],[Belastbaar loon]])</f>
        <v>998.58000000000015</v>
      </c>
      <c r="E7414" s="14">
        <f>MAX(Table1[[#This Row],[Loonheffing]]-Table1[[#This Row],[Algemene Heffingskorting]]-Table1[[#This Row],[Arbeidskorting]],0)</f>
        <v>31248.392999999996</v>
      </c>
      <c r="F7414" s="6">
        <f>Table1[[#This Row],[Belastbaar loon]]-Table1[[#This Row],[Belasting]]</f>
        <v>50712.607000000004</v>
      </c>
      <c r="G7414" s="2">
        <f>(Table1[[#This Row],[Belastbaar loon]]-Table1[[#This Row],[Netto loon]])/Table1[[#This Row],[Belastbaar loon]]</f>
        <v>0.38125929405448927</v>
      </c>
      <c r="H7414" s="14">
        <f t="shared" ca="1" si="110"/>
        <v>31242.843000000001</v>
      </c>
      <c r="I7414" s="14">
        <f ca="1">IF(ROW()=2, Table1[[#This Row],[Netto loon]], INDIRECT(ADDRESS(ROW()-1,COLUMN(F:F))))</f>
        <v>50708.156999999999</v>
      </c>
      <c r="J7414" s="6">
        <f ca="1">IF(ROW()=2, 0, Table1[[#This Row],[Belastbaar loon]]-INDIRECT(ADDRESS(ROW()-1,COLUMN(A:A))))</f>
        <v>10</v>
      </c>
      <c r="K7414" s="6">
        <f ca="1">Table1[[#This Row],[Netto loon]]-Table1[[#This Row],[Netto vorige schijf]]</f>
        <v>4.4500000000043656</v>
      </c>
      <c r="L7414" s="2">
        <f ca="1">(Table1[[#This Row],[Bruto tov vorige schijf]]-Table1[[#This Row],[Netto tov vorige schijf]])/MAX(Table1[[#This Row],[Bruto tov vorige schijf]],1)</f>
        <v>0.5549999999995634</v>
      </c>
    </row>
    <row r="7415" spans="1:12" x14ac:dyDescent="0.25">
      <c r="A7415" s="14">
        <v>81971</v>
      </c>
      <c r="B7415" s="6">
        <f>LoonHeffing2020(Table1[[#This Row],[Belastbaar loon]])</f>
        <v>32251.922999999999</v>
      </c>
      <c r="C7415" s="6">
        <f>AlgemeneHeffingsKorting2020(Table1[[#This Row],[Belastbaar loon]])</f>
        <v>0</v>
      </c>
      <c r="D7415" s="14">
        <f>ArbeidsKorting2020(Table1[[#This Row],[Belastbaar loon]])</f>
        <v>997.98000000000013</v>
      </c>
      <c r="E7415" s="14">
        <f>MAX(Table1[[#This Row],[Loonheffing]]-Table1[[#This Row],[Algemene Heffingskorting]]-Table1[[#This Row],[Arbeidskorting]],0)</f>
        <v>31253.942999999999</v>
      </c>
      <c r="F7415" s="6">
        <f>Table1[[#This Row],[Belastbaar loon]]-Table1[[#This Row],[Belasting]]</f>
        <v>50717.057000000001</v>
      </c>
      <c r="G7415" s="2">
        <f>(Table1[[#This Row],[Belastbaar loon]]-Table1[[#This Row],[Netto loon]])/Table1[[#This Row],[Belastbaar loon]]</f>
        <v>0.38128048944138782</v>
      </c>
      <c r="H7415" s="14">
        <f t="shared" ca="1" si="110"/>
        <v>31248.392999999996</v>
      </c>
      <c r="I7415" s="14">
        <f ca="1">IF(ROW()=2, Table1[[#This Row],[Netto loon]], INDIRECT(ADDRESS(ROW()-1,COLUMN(F:F))))</f>
        <v>50712.607000000004</v>
      </c>
      <c r="J7415" s="6">
        <f ca="1">IF(ROW()=2, 0, Table1[[#This Row],[Belastbaar loon]]-INDIRECT(ADDRESS(ROW()-1,COLUMN(A:A))))</f>
        <v>10</v>
      </c>
      <c r="K7415" s="6">
        <f ca="1">Table1[[#This Row],[Netto loon]]-Table1[[#This Row],[Netto vorige schijf]]</f>
        <v>4.4499999999970896</v>
      </c>
      <c r="L7415" s="2">
        <f ca="1">(Table1[[#This Row],[Bruto tov vorige schijf]]-Table1[[#This Row],[Netto tov vorige schijf]])/MAX(Table1[[#This Row],[Bruto tov vorige schijf]],1)</f>
        <v>0.55500000000029104</v>
      </c>
    </row>
    <row r="7416" spans="1:12" x14ac:dyDescent="0.25">
      <c r="A7416" s="14">
        <v>81981</v>
      </c>
      <c r="B7416" s="6">
        <f>LoonHeffing2020(Table1[[#This Row],[Belastbaar loon]])</f>
        <v>32256.873</v>
      </c>
      <c r="C7416" s="6">
        <f>AlgemeneHeffingsKorting2020(Table1[[#This Row],[Belastbaar loon]])</f>
        <v>0</v>
      </c>
      <c r="D7416" s="14">
        <f>ArbeidsKorting2020(Table1[[#This Row],[Belastbaar loon]])</f>
        <v>997.38000000000011</v>
      </c>
      <c r="E7416" s="14">
        <f>MAX(Table1[[#This Row],[Loonheffing]]-Table1[[#This Row],[Algemene Heffingskorting]]-Table1[[#This Row],[Arbeidskorting]],0)</f>
        <v>31259.492999999999</v>
      </c>
      <c r="F7416" s="6">
        <f>Table1[[#This Row],[Belastbaar loon]]-Table1[[#This Row],[Belasting]]</f>
        <v>50721.506999999998</v>
      </c>
      <c r="G7416" s="2">
        <f>(Table1[[#This Row],[Belastbaar loon]]-Table1[[#This Row],[Netto loon]])/Table1[[#This Row],[Belastbaar loon]]</f>
        <v>0.38130167965748163</v>
      </c>
      <c r="H7416" s="14">
        <f t="shared" ca="1" si="110"/>
        <v>31253.942999999999</v>
      </c>
      <c r="I7416" s="14">
        <f ca="1">IF(ROW()=2, Table1[[#This Row],[Netto loon]], INDIRECT(ADDRESS(ROW()-1,COLUMN(F:F))))</f>
        <v>50717.057000000001</v>
      </c>
      <c r="J7416" s="6">
        <f ca="1">IF(ROW()=2, 0, Table1[[#This Row],[Belastbaar loon]]-INDIRECT(ADDRESS(ROW()-1,COLUMN(A:A))))</f>
        <v>10</v>
      </c>
      <c r="K7416" s="6">
        <f ca="1">Table1[[#This Row],[Netto loon]]-Table1[[#This Row],[Netto vorige schijf]]</f>
        <v>4.4499999999970896</v>
      </c>
      <c r="L7416" s="2">
        <f ca="1">(Table1[[#This Row],[Bruto tov vorige schijf]]-Table1[[#This Row],[Netto tov vorige schijf]])/MAX(Table1[[#This Row],[Bruto tov vorige schijf]],1)</f>
        <v>0.55500000000029104</v>
      </c>
    </row>
    <row r="7417" spans="1:12" x14ac:dyDescent="0.25">
      <c r="A7417" s="14">
        <v>81991</v>
      </c>
      <c r="B7417" s="6">
        <f>LoonHeffing2020(Table1[[#This Row],[Belastbaar loon]])</f>
        <v>32261.823</v>
      </c>
      <c r="C7417" s="6">
        <f>AlgemeneHeffingsKorting2020(Table1[[#This Row],[Belastbaar loon]])</f>
        <v>0</v>
      </c>
      <c r="D7417" s="14">
        <f>ArbeidsKorting2020(Table1[[#This Row],[Belastbaar loon]])</f>
        <v>996.78000000000009</v>
      </c>
      <c r="E7417" s="14">
        <f>MAX(Table1[[#This Row],[Loonheffing]]-Table1[[#This Row],[Algemene Heffingskorting]]-Table1[[#This Row],[Arbeidskorting]],0)</f>
        <v>31265.043000000001</v>
      </c>
      <c r="F7417" s="6">
        <f>Table1[[#This Row],[Belastbaar loon]]-Table1[[#This Row],[Belasting]]</f>
        <v>50725.956999999995</v>
      </c>
      <c r="G7417" s="2">
        <f>(Table1[[#This Row],[Belastbaar loon]]-Table1[[#This Row],[Netto loon]])/Table1[[#This Row],[Belastbaar loon]]</f>
        <v>0.38132286470466276</v>
      </c>
      <c r="H7417" s="14">
        <f t="shared" ca="1" si="110"/>
        <v>31259.492999999999</v>
      </c>
      <c r="I7417" s="14">
        <f ca="1">IF(ROW()=2, Table1[[#This Row],[Netto loon]], INDIRECT(ADDRESS(ROW()-1,COLUMN(F:F))))</f>
        <v>50721.506999999998</v>
      </c>
      <c r="J7417" s="6">
        <f ca="1">IF(ROW()=2, 0, Table1[[#This Row],[Belastbaar loon]]-INDIRECT(ADDRESS(ROW()-1,COLUMN(A:A))))</f>
        <v>10</v>
      </c>
      <c r="K7417" s="6">
        <f ca="1">Table1[[#This Row],[Netto loon]]-Table1[[#This Row],[Netto vorige schijf]]</f>
        <v>4.4499999999970896</v>
      </c>
      <c r="L7417" s="2">
        <f ca="1">(Table1[[#This Row],[Bruto tov vorige schijf]]-Table1[[#This Row],[Netto tov vorige schijf]])/MAX(Table1[[#This Row],[Bruto tov vorige schijf]],1)</f>
        <v>0.55500000000029104</v>
      </c>
    </row>
    <row r="7418" spans="1:12" x14ac:dyDescent="0.25">
      <c r="A7418" s="14">
        <v>82001</v>
      </c>
      <c r="B7418" s="6">
        <f>LoonHeffing2020(Table1[[#This Row],[Belastbaar loon]])</f>
        <v>32266.773000000001</v>
      </c>
      <c r="C7418" s="6">
        <f>AlgemeneHeffingsKorting2020(Table1[[#This Row],[Belastbaar loon]])</f>
        <v>0</v>
      </c>
      <c r="D7418" s="14">
        <f>ArbeidsKorting2020(Table1[[#This Row],[Belastbaar loon]])</f>
        <v>996.18000000000006</v>
      </c>
      <c r="E7418" s="14">
        <f>MAX(Table1[[#This Row],[Loonheffing]]-Table1[[#This Row],[Algemene Heffingskorting]]-Table1[[#This Row],[Arbeidskorting]],0)</f>
        <v>31270.593000000001</v>
      </c>
      <c r="F7418" s="6">
        <f>Table1[[#This Row],[Belastbaar loon]]-Table1[[#This Row],[Belasting]]</f>
        <v>50730.406999999999</v>
      </c>
      <c r="G7418" s="2">
        <f>(Table1[[#This Row],[Belastbaar loon]]-Table1[[#This Row],[Netto loon]])/Table1[[#This Row],[Belastbaar loon]]</f>
        <v>0.38134404458482213</v>
      </c>
      <c r="H7418" s="14">
        <f t="shared" ca="1" si="110"/>
        <v>31265.043000000001</v>
      </c>
      <c r="I7418" s="14">
        <f ca="1">IF(ROW()=2, Table1[[#This Row],[Netto loon]], INDIRECT(ADDRESS(ROW()-1,COLUMN(F:F))))</f>
        <v>50725.956999999995</v>
      </c>
      <c r="J7418" s="6">
        <f ca="1">IF(ROW()=2, 0, Table1[[#This Row],[Belastbaar loon]]-INDIRECT(ADDRESS(ROW()-1,COLUMN(A:A))))</f>
        <v>10</v>
      </c>
      <c r="K7418" s="6">
        <f ca="1">Table1[[#This Row],[Netto loon]]-Table1[[#This Row],[Netto vorige schijf]]</f>
        <v>4.4500000000043656</v>
      </c>
      <c r="L7418" s="2">
        <f ca="1">(Table1[[#This Row],[Bruto tov vorige schijf]]-Table1[[#This Row],[Netto tov vorige schijf]])/MAX(Table1[[#This Row],[Bruto tov vorige schijf]],1)</f>
        <v>0.5549999999995634</v>
      </c>
    </row>
    <row r="7419" spans="1:12" x14ac:dyDescent="0.25">
      <c r="A7419" s="14">
        <v>82011</v>
      </c>
      <c r="B7419" s="6">
        <f>LoonHeffing2020(Table1[[#This Row],[Belastbaar loon]])</f>
        <v>32271.722999999998</v>
      </c>
      <c r="C7419" s="6">
        <f>AlgemeneHeffingsKorting2020(Table1[[#This Row],[Belastbaar loon]])</f>
        <v>0</v>
      </c>
      <c r="D7419" s="14">
        <f>ArbeidsKorting2020(Table1[[#This Row],[Belastbaar loon]])</f>
        <v>995.58000000000015</v>
      </c>
      <c r="E7419" s="14">
        <f>MAX(Table1[[#This Row],[Loonheffing]]-Table1[[#This Row],[Algemene Heffingskorting]]-Table1[[#This Row],[Arbeidskorting]],0)</f>
        <v>31276.142999999996</v>
      </c>
      <c r="F7419" s="6">
        <f>Table1[[#This Row],[Belastbaar loon]]-Table1[[#This Row],[Belasting]]</f>
        <v>50734.857000000004</v>
      </c>
      <c r="G7419" s="2">
        <f>(Table1[[#This Row],[Belastbaar loon]]-Table1[[#This Row],[Netto loon]])/Table1[[#This Row],[Belastbaar loon]]</f>
        <v>0.38136521929984996</v>
      </c>
      <c r="H7419" s="14">
        <f t="shared" ca="1" si="110"/>
        <v>31270.593000000001</v>
      </c>
      <c r="I7419" s="14">
        <f ca="1">IF(ROW()=2, Table1[[#This Row],[Netto loon]], INDIRECT(ADDRESS(ROW()-1,COLUMN(F:F))))</f>
        <v>50730.406999999999</v>
      </c>
      <c r="J7419" s="6">
        <f ca="1">IF(ROW()=2, 0, Table1[[#This Row],[Belastbaar loon]]-INDIRECT(ADDRESS(ROW()-1,COLUMN(A:A))))</f>
        <v>10</v>
      </c>
      <c r="K7419" s="6">
        <f ca="1">Table1[[#This Row],[Netto loon]]-Table1[[#This Row],[Netto vorige schijf]]</f>
        <v>4.4500000000043656</v>
      </c>
      <c r="L7419" s="2">
        <f ca="1">(Table1[[#This Row],[Bruto tov vorige schijf]]-Table1[[#This Row],[Netto tov vorige schijf]])/MAX(Table1[[#This Row],[Bruto tov vorige schijf]],1)</f>
        <v>0.5549999999995634</v>
      </c>
    </row>
    <row r="7420" spans="1:12" x14ac:dyDescent="0.25">
      <c r="A7420" s="14">
        <v>82021</v>
      </c>
      <c r="B7420" s="6">
        <f>LoonHeffing2020(Table1[[#This Row],[Belastbaar loon]])</f>
        <v>32276.672999999999</v>
      </c>
      <c r="C7420" s="6">
        <f>AlgemeneHeffingsKorting2020(Table1[[#This Row],[Belastbaar loon]])</f>
        <v>0</v>
      </c>
      <c r="D7420" s="14">
        <f>ArbeidsKorting2020(Table1[[#This Row],[Belastbaar loon]])</f>
        <v>994.98000000000013</v>
      </c>
      <c r="E7420" s="14">
        <f>MAX(Table1[[#This Row],[Loonheffing]]-Table1[[#This Row],[Algemene Heffingskorting]]-Table1[[#This Row],[Arbeidskorting]],0)</f>
        <v>31281.692999999999</v>
      </c>
      <c r="F7420" s="6">
        <f>Table1[[#This Row],[Belastbaar loon]]-Table1[[#This Row],[Belasting]]</f>
        <v>50739.307000000001</v>
      </c>
      <c r="G7420" s="2">
        <f>(Table1[[#This Row],[Belastbaar loon]]-Table1[[#This Row],[Netto loon]])/Table1[[#This Row],[Belastbaar loon]]</f>
        <v>0.38138638885163556</v>
      </c>
      <c r="H7420" s="14">
        <f t="shared" ca="1" si="110"/>
        <v>31276.142999999996</v>
      </c>
      <c r="I7420" s="14">
        <f ca="1">IF(ROW()=2, Table1[[#This Row],[Netto loon]], INDIRECT(ADDRESS(ROW()-1,COLUMN(F:F))))</f>
        <v>50734.857000000004</v>
      </c>
      <c r="J7420" s="6">
        <f ca="1">IF(ROW()=2, 0, Table1[[#This Row],[Belastbaar loon]]-INDIRECT(ADDRESS(ROW()-1,COLUMN(A:A))))</f>
        <v>10</v>
      </c>
      <c r="K7420" s="6">
        <f ca="1">Table1[[#This Row],[Netto loon]]-Table1[[#This Row],[Netto vorige schijf]]</f>
        <v>4.4499999999970896</v>
      </c>
      <c r="L7420" s="2">
        <f ca="1">(Table1[[#This Row],[Bruto tov vorige schijf]]-Table1[[#This Row],[Netto tov vorige schijf]])/MAX(Table1[[#This Row],[Bruto tov vorige schijf]],1)</f>
        <v>0.55500000000029104</v>
      </c>
    </row>
    <row r="7421" spans="1:12" x14ac:dyDescent="0.25">
      <c r="A7421" s="14">
        <v>82031</v>
      </c>
      <c r="B7421" s="6">
        <f>LoonHeffing2020(Table1[[#This Row],[Belastbaar loon]])</f>
        <v>32281.623</v>
      </c>
      <c r="C7421" s="6">
        <f>AlgemeneHeffingsKorting2020(Table1[[#This Row],[Belastbaar loon]])</f>
        <v>0</v>
      </c>
      <c r="D7421" s="14">
        <f>ArbeidsKorting2020(Table1[[#This Row],[Belastbaar loon]])</f>
        <v>994.38000000000011</v>
      </c>
      <c r="E7421" s="14">
        <f>MAX(Table1[[#This Row],[Loonheffing]]-Table1[[#This Row],[Algemene Heffingskorting]]-Table1[[#This Row],[Arbeidskorting]],0)</f>
        <v>31287.242999999999</v>
      </c>
      <c r="F7421" s="6">
        <f>Table1[[#This Row],[Belastbaar loon]]-Table1[[#This Row],[Belasting]]</f>
        <v>50743.756999999998</v>
      </c>
      <c r="G7421" s="2">
        <f>(Table1[[#This Row],[Belastbaar loon]]-Table1[[#This Row],[Netto loon]])/Table1[[#This Row],[Belastbaar loon]]</f>
        <v>0.38140755324206704</v>
      </c>
      <c r="H7421" s="14">
        <f t="shared" ca="1" si="110"/>
        <v>31281.692999999999</v>
      </c>
      <c r="I7421" s="14">
        <f ca="1">IF(ROW()=2, Table1[[#This Row],[Netto loon]], INDIRECT(ADDRESS(ROW()-1,COLUMN(F:F))))</f>
        <v>50739.307000000001</v>
      </c>
      <c r="J7421" s="6">
        <f ca="1">IF(ROW()=2, 0, Table1[[#This Row],[Belastbaar loon]]-INDIRECT(ADDRESS(ROW()-1,COLUMN(A:A))))</f>
        <v>10</v>
      </c>
      <c r="K7421" s="6">
        <f ca="1">Table1[[#This Row],[Netto loon]]-Table1[[#This Row],[Netto vorige schijf]]</f>
        <v>4.4499999999970896</v>
      </c>
      <c r="L7421" s="2">
        <f ca="1">(Table1[[#This Row],[Bruto tov vorige schijf]]-Table1[[#This Row],[Netto tov vorige schijf]])/MAX(Table1[[#This Row],[Bruto tov vorige schijf]],1)</f>
        <v>0.55500000000029104</v>
      </c>
    </row>
    <row r="7422" spans="1:12" x14ac:dyDescent="0.25">
      <c r="A7422" s="14">
        <v>82041</v>
      </c>
      <c r="B7422" s="6">
        <f>LoonHeffing2020(Table1[[#This Row],[Belastbaar loon]])</f>
        <v>32286.573</v>
      </c>
      <c r="C7422" s="6">
        <f>AlgemeneHeffingsKorting2020(Table1[[#This Row],[Belastbaar loon]])</f>
        <v>0</v>
      </c>
      <c r="D7422" s="14">
        <f>ArbeidsKorting2020(Table1[[#This Row],[Belastbaar loon]])</f>
        <v>993.78000000000009</v>
      </c>
      <c r="E7422" s="14">
        <f>MAX(Table1[[#This Row],[Loonheffing]]-Table1[[#This Row],[Algemene Heffingskorting]]-Table1[[#This Row],[Arbeidskorting]],0)</f>
        <v>31292.793000000001</v>
      </c>
      <c r="F7422" s="6">
        <f>Table1[[#This Row],[Belastbaar loon]]-Table1[[#This Row],[Belasting]]</f>
        <v>50748.206999999995</v>
      </c>
      <c r="G7422" s="2">
        <f>(Table1[[#This Row],[Belastbaar loon]]-Table1[[#This Row],[Netto loon]])/Table1[[#This Row],[Belastbaar loon]]</f>
        <v>0.38142871247303184</v>
      </c>
      <c r="H7422" s="14">
        <f t="shared" ca="1" si="110"/>
        <v>31287.242999999999</v>
      </c>
      <c r="I7422" s="14">
        <f ca="1">IF(ROW()=2, Table1[[#This Row],[Netto loon]], INDIRECT(ADDRESS(ROW()-1,COLUMN(F:F))))</f>
        <v>50743.756999999998</v>
      </c>
      <c r="J7422" s="6">
        <f ca="1">IF(ROW()=2, 0, Table1[[#This Row],[Belastbaar loon]]-INDIRECT(ADDRESS(ROW()-1,COLUMN(A:A))))</f>
        <v>10</v>
      </c>
      <c r="K7422" s="6">
        <f ca="1">Table1[[#This Row],[Netto loon]]-Table1[[#This Row],[Netto vorige schijf]]</f>
        <v>4.4499999999970896</v>
      </c>
      <c r="L7422" s="2">
        <f ca="1">(Table1[[#This Row],[Bruto tov vorige schijf]]-Table1[[#This Row],[Netto tov vorige schijf]])/MAX(Table1[[#This Row],[Bruto tov vorige schijf]],1)</f>
        <v>0.55500000000029104</v>
      </c>
    </row>
    <row r="7423" spans="1:12" x14ac:dyDescent="0.25">
      <c r="A7423" s="14">
        <v>82051</v>
      </c>
      <c r="B7423" s="6">
        <f>LoonHeffing2020(Table1[[#This Row],[Belastbaar loon]])</f>
        <v>32291.523000000001</v>
      </c>
      <c r="C7423" s="6">
        <f>AlgemeneHeffingsKorting2020(Table1[[#This Row],[Belastbaar loon]])</f>
        <v>0</v>
      </c>
      <c r="D7423" s="14">
        <f>ArbeidsKorting2020(Table1[[#This Row],[Belastbaar loon]])</f>
        <v>993.18000000000006</v>
      </c>
      <c r="E7423" s="14">
        <f>MAX(Table1[[#This Row],[Loonheffing]]-Table1[[#This Row],[Algemene Heffingskorting]]-Table1[[#This Row],[Arbeidskorting]],0)</f>
        <v>31298.343000000001</v>
      </c>
      <c r="F7423" s="6">
        <f>Table1[[#This Row],[Belastbaar loon]]-Table1[[#This Row],[Belasting]]</f>
        <v>50752.656999999999</v>
      </c>
      <c r="G7423" s="2">
        <f>(Table1[[#This Row],[Belastbaar loon]]-Table1[[#This Row],[Netto loon]])/Table1[[#This Row],[Belastbaar loon]]</f>
        <v>0.38144986654641627</v>
      </c>
      <c r="H7423" s="14">
        <f t="shared" ca="1" si="110"/>
        <v>31292.793000000001</v>
      </c>
      <c r="I7423" s="14">
        <f ca="1">IF(ROW()=2, Table1[[#This Row],[Netto loon]], INDIRECT(ADDRESS(ROW()-1,COLUMN(F:F))))</f>
        <v>50748.206999999995</v>
      </c>
      <c r="J7423" s="6">
        <f ca="1">IF(ROW()=2, 0, Table1[[#This Row],[Belastbaar loon]]-INDIRECT(ADDRESS(ROW()-1,COLUMN(A:A))))</f>
        <v>10</v>
      </c>
      <c r="K7423" s="6">
        <f ca="1">Table1[[#This Row],[Netto loon]]-Table1[[#This Row],[Netto vorige schijf]]</f>
        <v>4.4500000000043656</v>
      </c>
      <c r="L7423" s="2">
        <f ca="1">(Table1[[#This Row],[Bruto tov vorige schijf]]-Table1[[#This Row],[Netto tov vorige schijf]])/MAX(Table1[[#This Row],[Bruto tov vorige schijf]],1)</f>
        <v>0.5549999999995634</v>
      </c>
    </row>
    <row r="7424" spans="1:12" x14ac:dyDescent="0.25">
      <c r="A7424" s="14">
        <v>82061</v>
      </c>
      <c r="B7424" s="6">
        <f>LoonHeffing2020(Table1[[#This Row],[Belastbaar loon]])</f>
        <v>32296.472999999998</v>
      </c>
      <c r="C7424" s="6">
        <f>AlgemeneHeffingsKorting2020(Table1[[#This Row],[Belastbaar loon]])</f>
        <v>0</v>
      </c>
      <c r="D7424" s="14">
        <f>ArbeidsKorting2020(Table1[[#This Row],[Belastbaar loon]])</f>
        <v>992.58000000000015</v>
      </c>
      <c r="E7424" s="14">
        <f>MAX(Table1[[#This Row],[Loonheffing]]-Table1[[#This Row],[Algemene Heffingskorting]]-Table1[[#This Row],[Arbeidskorting]],0)</f>
        <v>31303.892999999996</v>
      </c>
      <c r="F7424" s="6">
        <f>Table1[[#This Row],[Belastbaar loon]]-Table1[[#This Row],[Belasting]]</f>
        <v>50757.107000000004</v>
      </c>
      <c r="G7424" s="2">
        <f>(Table1[[#This Row],[Belastbaar loon]]-Table1[[#This Row],[Netto loon]])/Table1[[#This Row],[Belastbaar loon]]</f>
        <v>0.38147101546410594</v>
      </c>
      <c r="H7424" s="14">
        <f t="shared" ca="1" si="110"/>
        <v>31298.343000000001</v>
      </c>
      <c r="I7424" s="14">
        <f ca="1">IF(ROW()=2, Table1[[#This Row],[Netto loon]], INDIRECT(ADDRESS(ROW()-1,COLUMN(F:F))))</f>
        <v>50752.656999999999</v>
      </c>
      <c r="J7424" s="6">
        <f ca="1">IF(ROW()=2, 0, Table1[[#This Row],[Belastbaar loon]]-INDIRECT(ADDRESS(ROW()-1,COLUMN(A:A))))</f>
        <v>10</v>
      </c>
      <c r="K7424" s="6">
        <f ca="1">Table1[[#This Row],[Netto loon]]-Table1[[#This Row],[Netto vorige schijf]]</f>
        <v>4.4500000000043656</v>
      </c>
      <c r="L7424" s="2">
        <f ca="1">(Table1[[#This Row],[Bruto tov vorige schijf]]-Table1[[#This Row],[Netto tov vorige schijf]])/MAX(Table1[[#This Row],[Bruto tov vorige schijf]],1)</f>
        <v>0.5549999999995634</v>
      </c>
    </row>
    <row r="7425" spans="1:12" x14ac:dyDescent="0.25">
      <c r="A7425" s="14">
        <v>82071</v>
      </c>
      <c r="B7425" s="6">
        <f>LoonHeffing2020(Table1[[#This Row],[Belastbaar loon]])</f>
        <v>32301.422999999999</v>
      </c>
      <c r="C7425" s="6">
        <f>AlgemeneHeffingsKorting2020(Table1[[#This Row],[Belastbaar loon]])</f>
        <v>0</v>
      </c>
      <c r="D7425" s="14">
        <f>ArbeidsKorting2020(Table1[[#This Row],[Belastbaar loon]])</f>
        <v>991.98000000000013</v>
      </c>
      <c r="E7425" s="14">
        <f>MAX(Table1[[#This Row],[Loonheffing]]-Table1[[#This Row],[Algemene Heffingskorting]]-Table1[[#This Row],[Arbeidskorting]],0)</f>
        <v>31309.442999999999</v>
      </c>
      <c r="F7425" s="6">
        <f>Table1[[#This Row],[Belastbaar loon]]-Table1[[#This Row],[Belasting]]</f>
        <v>50761.557000000001</v>
      </c>
      <c r="G7425" s="2">
        <f>(Table1[[#This Row],[Belastbaar loon]]-Table1[[#This Row],[Netto loon]])/Table1[[#This Row],[Belastbaar loon]]</f>
        <v>0.38149215922798552</v>
      </c>
      <c r="H7425" s="14">
        <f t="shared" ca="1" si="110"/>
        <v>31303.892999999996</v>
      </c>
      <c r="I7425" s="14">
        <f ca="1">IF(ROW()=2, Table1[[#This Row],[Netto loon]], INDIRECT(ADDRESS(ROW()-1,COLUMN(F:F))))</f>
        <v>50757.107000000004</v>
      </c>
      <c r="J7425" s="6">
        <f ca="1">IF(ROW()=2, 0, Table1[[#This Row],[Belastbaar loon]]-INDIRECT(ADDRESS(ROW()-1,COLUMN(A:A))))</f>
        <v>10</v>
      </c>
      <c r="K7425" s="6">
        <f ca="1">Table1[[#This Row],[Netto loon]]-Table1[[#This Row],[Netto vorige schijf]]</f>
        <v>4.4499999999970896</v>
      </c>
      <c r="L7425" s="2">
        <f ca="1">(Table1[[#This Row],[Bruto tov vorige schijf]]-Table1[[#This Row],[Netto tov vorige schijf]])/MAX(Table1[[#This Row],[Bruto tov vorige schijf]],1)</f>
        <v>0.55500000000029104</v>
      </c>
    </row>
    <row r="7426" spans="1:12" x14ac:dyDescent="0.25">
      <c r="A7426" s="14">
        <v>82081</v>
      </c>
      <c r="B7426" s="6">
        <f>LoonHeffing2020(Table1[[#This Row],[Belastbaar loon]])</f>
        <v>32306.373</v>
      </c>
      <c r="C7426" s="6">
        <f>AlgemeneHeffingsKorting2020(Table1[[#This Row],[Belastbaar loon]])</f>
        <v>0</v>
      </c>
      <c r="D7426" s="14">
        <f>ArbeidsKorting2020(Table1[[#This Row],[Belastbaar loon]])</f>
        <v>991.38000000000011</v>
      </c>
      <c r="E7426" s="14">
        <f>MAX(Table1[[#This Row],[Loonheffing]]-Table1[[#This Row],[Algemene Heffingskorting]]-Table1[[#This Row],[Arbeidskorting]],0)</f>
        <v>31314.992999999999</v>
      </c>
      <c r="F7426" s="6">
        <f>Table1[[#This Row],[Belastbaar loon]]-Table1[[#This Row],[Belasting]]</f>
        <v>50766.006999999998</v>
      </c>
      <c r="G7426" s="2">
        <f>(Table1[[#This Row],[Belastbaar loon]]-Table1[[#This Row],[Netto loon]])/Table1[[#This Row],[Belastbaar loon]]</f>
        <v>0.38151329783993865</v>
      </c>
      <c r="H7426" s="14">
        <f t="shared" ca="1" si="110"/>
        <v>31309.442999999999</v>
      </c>
      <c r="I7426" s="14">
        <f ca="1">IF(ROW()=2, Table1[[#This Row],[Netto loon]], INDIRECT(ADDRESS(ROW()-1,COLUMN(F:F))))</f>
        <v>50761.557000000001</v>
      </c>
      <c r="J7426" s="6">
        <f ca="1">IF(ROW()=2, 0, Table1[[#This Row],[Belastbaar loon]]-INDIRECT(ADDRESS(ROW()-1,COLUMN(A:A))))</f>
        <v>10</v>
      </c>
      <c r="K7426" s="6">
        <f ca="1">Table1[[#This Row],[Netto loon]]-Table1[[#This Row],[Netto vorige schijf]]</f>
        <v>4.4499999999970896</v>
      </c>
      <c r="L7426" s="2">
        <f ca="1">(Table1[[#This Row],[Bruto tov vorige schijf]]-Table1[[#This Row],[Netto tov vorige schijf]])/MAX(Table1[[#This Row],[Bruto tov vorige schijf]],1)</f>
        <v>0.55500000000029104</v>
      </c>
    </row>
    <row r="7427" spans="1:12" x14ac:dyDescent="0.25">
      <c r="A7427" s="14">
        <v>82091</v>
      </c>
      <c r="B7427" s="6">
        <f>LoonHeffing2020(Table1[[#This Row],[Belastbaar loon]])</f>
        <v>32311.323</v>
      </c>
      <c r="C7427" s="6">
        <f>AlgemeneHeffingsKorting2020(Table1[[#This Row],[Belastbaar loon]])</f>
        <v>0</v>
      </c>
      <c r="D7427" s="14">
        <f>ArbeidsKorting2020(Table1[[#This Row],[Belastbaar loon]])</f>
        <v>990.78000000000009</v>
      </c>
      <c r="E7427" s="14">
        <f>MAX(Table1[[#This Row],[Loonheffing]]-Table1[[#This Row],[Algemene Heffingskorting]]-Table1[[#This Row],[Arbeidskorting]],0)</f>
        <v>31320.543000000001</v>
      </c>
      <c r="F7427" s="6">
        <f>Table1[[#This Row],[Belastbaar loon]]-Table1[[#This Row],[Belasting]]</f>
        <v>50770.456999999995</v>
      </c>
      <c r="G7427" s="2">
        <f>(Table1[[#This Row],[Belastbaar loon]]-Table1[[#This Row],[Netto loon]])/Table1[[#This Row],[Belastbaar loon]]</f>
        <v>0.381534431301848</v>
      </c>
      <c r="H7427" s="14">
        <f t="shared" ca="1" si="110"/>
        <v>31314.992999999999</v>
      </c>
      <c r="I7427" s="14">
        <f ca="1">IF(ROW()=2, Table1[[#This Row],[Netto loon]], INDIRECT(ADDRESS(ROW()-1,COLUMN(F:F))))</f>
        <v>50766.006999999998</v>
      </c>
      <c r="J7427" s="6">
        <f ca="1">IF(ROW()=2, 0, Table1[[#This Row],[Belastbaar loon]]-INDIRECT(ADDRESS(ROW()-1,COLUMN(A:A))))</f>
        <v>10</v>
      </c>
      <c r="K7427" s="6">
        <f ca="1">Table1[[#This Row],[Netto loon]]-Table1[[#This Row],[Netto vorige schijf]]</f>
        <v>4.4499999999970896</v>
      </c>
      <c r="L7427" s="2">
        <f ca="1">(Table1[[#This Row],[Bruto tov vorige schijf]]-Table1[[#This Row],[Netto tov vorige schijf]])/MAX(Table1[[#This Row],[Bruto tov vorige schijf]],1)</f>
        <v>0.55500000000029104</v>
      </c>
    </row>
    <row r="7428" spans="1:12" x14ac:dyDescent="0.25">
      <c r="A7428" s="14">
        <v>82101</v>
      </c>
      <c r="B7428" s="6">
        <f>LoonHeffing2020(Table1[[#This Row],[Belastbaar loon]])</f>
        <v>32316.273000000001</v>
      </c>
      <c r="C7428" s="6">
        <f>AlgemeneHeffingsKorting2020(Table1[[#This Row],[Belastbaar loon]])</f>
        <v>0</v>
      </c>
      <c r="D7428" s="14">
        <f>ArbeidsKorting2020(Table1[[#This Row],[Belastbaar loon]])</f>
        <v>990.18000000000006</v>
      </c>
      <c r="E7428" s="14">
        <f>MAX(Table1[[#This Row],[Loonheffing]]-Table1[[#This Row],[Algemene Heffingskorting]]-Table1[[#This Row],[Arbeidskorting]],0)</f>
        <v>31326.093000000001</v>
      </c>
      <c r="F7428" s="6">
        <f>Table1[[#This Row],[Belastbaar loon]]-Table1[[#This Row],[Belasting]]</f>
        <v>50774.906999999999</v>
      </c>
      <c r="G7428" s="2">
        <f>(Table1[[#This Row],[Belastbaar loon]]-Table1[[#This Row],[Netto loon]])/Table1[[#This Row],[Belastbaar loon]]</f>
        <v>0.38155555961559545</v>
      </c>
      <c r="H7428" s="14">
        <f t="shared" ca="1" si="110"/>
        <v>31320.543000000001</v>
      </c>
      <c r="I7428" s="14">
        <f ca="1">IF(ROW()=2, Table1[[#This Row],[Netto loon]], INDIRECT(ADDRESS(ROW()-1,COLUMN(F:F))))</f>
        <v>50770.456999999995</v>
      </c>
      <c r="J7428" s="6">
        <f ca="1">IF(ROW()=2, 0, Table1[[#This Row],[Belastbaar loon]]-INDIRECT(ADDRESS(ROW()-1,COLUMN(A:A))))</f>
        <v>10</v>
      </c>
      <c r="K7428" s="6">
        <f ca="1">Table1[[#This Row],[Netto loon]]-Table1[[#This Row],[Netto vorige schijf]]</f>
        <v>4.4500000000043656</v>
      </c>
      <c r="L7428" s="2">
        <f ca="1">(Table1[[#This Row],[Bruto tov vorige schijf]]-Table1[[#This Row],[Netto tov vorige schijf]])/MAX(Table1[[#This Row],[Bruto tov vorige schijf]],1)</f>
        <v>0.5549999999995634</v>
      </c>
    </row>
    <row r="7429" spans="1:12" x14ac:dyDescent="0.25">
      <c r="A7429" s="14">
        <v>82111</v>
      </c>
      <c r="B7429" s="6">
        <f>LoonHeffing2020(Table1[[#This Row],[Belastbaar loon]])</f>
        <v>32321.222999999998</v>
      </c>
      <c r="C7429" s="6">
        <f>AlgemeneHeffingsKorting2020(Table1[[#This Row],[Belastbaar loon]])</f>
        <v>0</v>
      </c>
      <c r="D7429" s="14">
        <f>ArbeidsKorting2020(Table1[[#This Row],[Belastbaar loon]])</f>
        <v>989.58000000000015</v>
      </c>
      <c r="E7429" s="14">
        <f>MAX(Table1[[#This Row],[Loonheffing]]-Table1[[#This Row],[Algemene Heffingskorting]]-Table1[[#This Row],[Arbeidskorting]],0)</f>
        <v>31331.642999999996</v>
      </c>
      <c r="F7429" s="6">
        <f>Table1[[#This Row],[Belastbaar loon]]-Table1[[#This Row],[Belasting]]</f>
        <v>50779.357000000004</v>
      </c>
      <c r="G7429" s="2">
        <f>(Table1[[#This Row],[Belastbaar loon]]-Table1[[#This Row],[Netto loon]])/Table1[[#This Row],[Belastbaar loon]]</f>
        <v>0.38157668278306189</v>
      </c>
      <c r="H7429" s="14">
        <f t="shared" ca="1" si="110"/>
        <v>31326.093000000001</v>
      </c>
      <c r="I7429" s="14">
        <f ca="1">IF(ROW()=2, Table1[[#This Row],[Netto loon]], INDIRECT(ADDRESS(ROW()-1,COLUMN(F:F))))</f>
        <v>50774.906999999999</v>
      </c>
      <c r="J7429" s="6">
        <f ca="1">IF(ROW()=2, 0, Table1[[#This Row],[Belastbaar loon]]-INDIRECT(ADDRESS(ROW()-1,COLUMN(A:A))))</f>
        <v>10</v>
      </c>
      <c r="K7429" s="6">
        <f ca="1">Table1[[#This Row],[Netto loon]]-Table1[[#This Row],[Netto vorige schijf]]</f>
        <v>4.4500000000043656</v>
      </c>
      <c r="L7429" s="2">
        <f ca="1">(Table1[[#This Row],[Bruto tov vorige schijf]]-Table1[[#This Row],[Netto tov vorige schijf]])/MAX(Table1[[#This Row],[Bruto tov vorige schijf]],1)</f>
        <v>0.5549999999995634</v>
      </c>
    </row>
    <row r="7430" spans="1:12" x14ac:dyDescent="0.25">
      <c r="A7430" s="14">
        <v>82121</v>
      </c>
      <c r="B7430" s="6">
        <f>LoonHeffing2020(Table1[[#This Row],[Belastbaar loon]])</f>
        <v>32326.172999999999</v>
      </c>
      <c r="C7430" s="6">
        <f>AlgemeneHeffingsKorting2020(Table1[[#This Row],[Belastbaar loon]])</f>
        <v>0</v>
      </c>
      <c r="D7430" s="14">
        <f>ArbeidsKorting2020(Table1[[#This Row],[Belastbaar loon]])</f>
        <v>988.98000000000013</v>
      </c>
      <c r="E7430" s="14">
        <f>MAX(Table1[[#This Row],[Loonheffing]]-Table1[[#This Row],[Algemene Heffingskorting]]-Table1[[#This Row],[Arbeidskorting]],0)</f>
        <v>31337.192999999999</v>
      </c>
      <c r="F7430" s="6">
        <f>Table1[[#This Row],[Belastbaar loon]]-Table1[[#This Row],[Belasting]]</f>
        <v>50783.807000000001</v>
      </c>
      <c r="G7430" s="2">
        <f>(Table1[[#This Row],[Belastbaar loon]]-Table1[[#This Row],[Netto loon]])/Table1[[#This Row],[Belastbaar loon]]</f>
        <v>0.38159780080612754</v>
      </c>
      <c r="H7430" s="14">
        <f t="shared" ca="1" si="110"/>
        <v>31331.642999999996</v>
      </c>
      <c r="I7430" s="14">
        <f ca="1">IF(ROW()=2, Table1[[#This Row],[Netto loon]], INDIRECT(ADDRESS(ROW()-1,COLUMN(F:F))))</f>
        <v>50779.357000000004</v>
      </c>
      <c r="J7430" s="6">
        <f ca="1">IF(ROW()=2, 0, Table1[[#This Row],[Belastbaar loon]]-INDIRECT(ADDRESS(ROW()-1,COLUMN(A:A))))</f>
        <v>10</v>
      </c>
      <c r="K7430" s="6">
        <f ca="1">Table1[[#This Row],[Netto loon]]-Table1[[#This Row],[Netto vorige schijf]]</f>
        <v>4.4499999999970896</v>
      </c>
      <c r="L7430" s="2">
        <f ca="1">(Table1[[#This Row],[Bruto tov vorige schijf]]-Table1[[#This Row],[Netto tov vorige schijf]])/MAX(Table1[[#This Row],[Bruto tov vorige schijf]],1)</f>
        <v>0.55500000000029104</v>
      </c>
    </row>
    <row r="7431" spans="1:12" x14ac:dyDescent="0.25">
      <c r="A7431" s="14">
        <v>82131</v>
      </c>
      <c r="B7431" s="6">
        <f>LoonHeffing2020(Table1[[#This Row],[Belastbaar loon]])</f>
        <v>32331.123</v>
      </c>
      <c r="C7431" s="6">
        <f>AlgemeneHeffingsKorting2020(Table1[[#This Row],[Belastbaar loon]])</f>
        <v>0</v>
      </c>
      <c r="D7431" s="14">
        <f>ArbeidsKorting2020(Table1[[#This Row],[Belastbaar loon]])</f>
        <v>988.38000000000011</v>
      </c>
      <c r="E7431" s="14">
        <f>MAX(Table1[[#This Row],[Loonheffing]]-Table1[[#This Row],[Algemene Heffingskorting]]-Table1[[#This Row],[Arbeidskorting]],0)</f>
        <v>31342.742999999999</v>
      </c>
      <c r="F7431" s="6">
        <f>Table1[[#This Row],[Belastbaar loon]]-Table1[[#This Row],[Belasting]]</f>
        <v>50788.256999999998</v>
      </c>
      <c r="G7431" s="2">
        <f>(Table1[[#This Row],[Belastbaar loon]]-Table1[[#This Row],[Netto loon]])/Table1[[#This Row],[Belastbaar loon]]</f>
        <v>0.38161891368667133</v>
      </c>
      <c r="H7431" s="14">
        <f t="shared" ca="1" si="110"/>
        <v>31337.192999999999</v>
      </c>
      <c r="I7431" s="14">
        <f ca="1">IF(ROW()=2, Table1[[#This Row],[Netto loon]], INDIRECT(ADDRESS(ROW()-1,COLUMN(F:F))))</f>
        <v>50783.807000000001</v>
      </c>
      <c r="J7431" s="6">
        <f ca="1">IF(ROW()=2, 0, Table1[[#This Row],[Belastbaar loon]]-INDIRECT(ADDRESS(ROW()-1,COLUMN(A:A))))</f>
        <v>10</v>
      </c>
      <c r="K7431" s="6">
        <f ca="1">Table1[[#This Row],[Netto loon]]-Table1[[#This Row],[Netto vorige schijf]]</f>
        <v>4.4499999999970896</v>
      </c>
      <c r="L7431" s="2">
        <f ca="1">(Table1[[#This Row],[Bruto tov vorige schijf]]-Table1[[#This Row],[Netto tov vorige schijf]])/MAX(Table1[[#This Row],[Bruto tov vorige schijf]],1)</f>
        <v>0.55500000000029104</v>
      </c>
    </row>
    <row r="7432" spans="1:12" x14ac:dyDescent="0.25">
      <c r="A7432" s="14">
        <v>82141</v>
      </c>
      <c r="B7432" s="6">
        <f>LoonHeffing2020(Table1[[#This Row],[Belastbaar loon]])</f>
        <v>32336.073</v>
      </c>
      <c r="C7432" s="6">
        <f>AlgemeneHeffingsKorting2020(Table1[[#This Row],[Belastbaar loon]])</f>
        <v>0</v>
      </c>
      <c r="D7432" s="14">
        <f>ArbeidsKorting2020(Table1[[#This Row],[Belastbaar loon]])</f>
        <v>987.78000000000009</v>
      </c>
      <c r="E7432" s="14">
        <f>MAX(Table1[[#This Row],[Loonheffing]]-Table1[[#This Row],[Algemene Heffingskorting]]-Table1[[#This Row],[Arbeidskorting]],0)</f>
        <v>31348.293000000001</v>
      </c>
      <c r="F7432" s="6">
        <f>Table1[[#This Row],[Belastbaar loon]]-Table1[[#This Row],[Belasting]]</f>
        <v>50792.706999999995</v>
      </c>
      <c r="G7432" s="2">
        <f>(Table1[[#This Row],[Belastbaar loon]]-Table1[[#This Row],[Netto loon]])/Table1[[#This Row],[Belastbaar loon]]</f>
        <v>0.38164002142657144</v>
      </c>
      <c r="H7432" s="14">
        <f t="shared" ca="1" si="110"/>
        <v>31342.742999999999</v>
      </c>
      <c r="I7432" s="14">
        <f ca="1">IF(ROW()=2, Table1[[#This Row],[Netto loon]], INDIRECT(ADDRESS(ROW()-1,COLUMN(F:F))))</f>
        <v>50788.256999999998</v>
      </c>
      <c r="J7432" s="6">
        <f ca="1">IF(ROW()=2, 0, Table1[[#This Row],[Belastbaar loon]]-INDIRECT(ADDRESS(ROW()-1,COLUMN(A:A))))</f>
        <v>10</v>
      </c>
      <c r="K7432" s="6">
        <f ca="1">Table1[[#This Row],[Netto loon]]-Table1[[#This Row],[Netto vorige schijf]]</f>
        <v>4.4499999999970896</v>
      </c>
      <c r="L7432" s="2">
        <f ca="1">(Table1[[#This Row],[Bruto tov vorige schijf]]-Table1[[#This Row],[Netto tov vorige schijf]])/MAX(Table1[[#This Row],[Bruto tov vorige schijf]],1)</f>
        <v>0.55500000000029104</v>
      </c>
    </row>
    <row r="7433" spans="1:12" x14ac:dyDescent="0.25">
      <c r="A7433" s="14">
        <v>82151</v>
      </c>
      <c r="B7433" s="6">
        <f>LoonHeffing2020(Table1[[#This Row],[Belastbaar loon]])</f>
        <v>32341.023000000001</v>
      </c>
      <c r="C7433" s="6">
        <f>AlgemeneHeffingsKorting2020(Table1[[#This Row],[Belastbaar loon]])</f>
        <v>0</v>
      </c>
      <c r="D7433" s="14">
        <f>ArbeidsKorting2020(Table1[[#This Row],[Belastbaar loon]])</f>
        <v>987.18000000000006</v>
      </c>
      <c r="E7433" s="14">
        <f>MAX(Table1[[#This Row],[Loonheffing]]-Table1[[#This Row],[Algemene Heffingskorting]]-Table1[[#This Row],[Arbeidskorting]],0)</f>
        <v>31353.843000000001</v>
      </c>
      <c r="F7433" s="6">
        <f>Table1[[#This Row],[Belastbaar loon]]-Table1[[#This Row],[Belasting]]</f>
        <v>50797.156999999999</v>
      </c>
      <c r="G7433" s="2">
        <f>(Table1[[#This Row],[Belastbaar loon]]-Table1[[#This Row],[Netto loon]])/Table1[[#This Row],[Belastbaar loon]]</f>
        <v>0.38166112402770508</v>
      </c>
      <c r="H7433" s="14">
        <f t="shared" ca="1" si="110"/>
        <v>31348.293000000001</v>
      </c>
      <c r="I7433" s="14">
        <f ca="1">IF(ROW()=2, Table1[[#This Row],[Netto loon]], INDIRECT(ADDRESS(ROW()-1,COLUMN(F:F))))</f>
        <v>50792.706999999995</v>
      </c>
      <c r="J7433" s="6">
        <f ca="1">IF(ROW()=2, 0, Table1[[#This Row],[Belastbaar loon]]-INDIRECT(ADDRESS(ROW()-1,COLUMN(A:A))))</f>
        <v>10</v>
      </c>
      <c r="K7433" s="6">
        <f ca="1">Table1[[#This Row],[Netto loon]]-Table1[[#This Row],[Netto vorige schijf]]</f>
        <v>4.4500000000043656</v>
      </c>
      <c r="L7433" s="2">
        <f ca="1">(Table1[[#This Row],[Bruto tov vorige schijf]]-Table1[[#This Row],[Netto tov vorige schijf]])/MAX(Table1[[#This Row],[Bruto tov vorige schijf]],1)</f>
        <v>0.5549999999995634</v>
      </c>
    </row>
    <row r="7434" spans="1:12" x14ac:dyDescent="0.25">
      <c r="A7434" s="14">
        <v>82161</v>
      </c>
      <c r="B7434" s="6">
        <f>LoonHeffing2020(Table1[[#This Row],[Belastbaar loon]])</f>
        <v>32345.972999999998</v>
      </c>
      <c r="C7434" s="6">
        <f>AlgemeneHeffingsKorting2020(Table1[[#This Row],[Belastbaar loon]])</f>
        <v>0</v>
      </c>
      <c r="D7434" s="14">
        <f>ArbeidsKorting2020(Table1[[#This Row],[Belastbaar loon]])</f>
        <v>986.58000000000015</v>
      </c>
      <c r="E7434" s="14">
        <f>MAX(Table1[[#This Row],[Loonheffing]]-Table1[[#This Row],[Algemene Heffingskorting]]-Table1[[#This Row],[Arbeidskorting]],0)</f>
        <v>31359.392999999996</v>
      </c>
      <c r="F7434" s="6">
        <f>Table1[[#This Row],[Belastbaar loon]]-Table1[[#This Row],[Belasting]]</f>
        <v>50801.607000000004</v>
      </c>
      <c r="G7434" s="2">
        <f>(Table1[[#This Row],[Belastbaar loon]]-Table1[[#This Row],[Netto loon]])/Table1[[#This Row],[Belastbaar loon]]</f>
        <v>0.38168222149194869</v>
      </c>
      <c r="H7434" s="14">
        <f t="shared" ca="1" si="110"/>
        <v>31353.843000000001</v>
      </c>
      <c r="I7434" s="14">
        <f ca="1">IF(ROW()=2, Table1[[#This Row],[Netto loon]], INDIRECT(ADDRESS(ROW()-1,COLUMN(F:F))))</f>
        <v>50797.156999999999</v>
      </c>
      <c r="J7434" s="6">
        <f ca="1">IF(ROW()=2, 0, Table1[[#This Row],[Belastbaar loon]]-INDIRECT(ADDRESS(ROW()-1,COLUMN(A:A))))</f>
        <v>10</v>
      </c>
      <c r="K7434" s="6">
        <f ca="1">Table1[[#This Row],[Netto loon]]-Table1[[#This Row],[Netto vorige schijf]]</f>
        <v>4.4500000000043656</v>
      </c>
      <c r="L7434" s="2">
        <f ca="1">(Table1[[#This Row],[Bruto tov vorige schijf]]-Table1[[#This Row],[Netto tov vorige schijf]])/MAX(Table1[[#This Row],[Bruto tov vorige schijf]],1)</f>
        <v>0.5549999999995634</v>
      </c>
    </row>
    <row r="7435" spans="1:12" x14ac:dyDescent="0.25">
      <c r="A7435" s="14">
        <v>82171</v>
      </c>
      <c r="B7435" s="6">
        <f>LoonHeffing2020(Table1[[#This Row],[Belastbaar loon]])</f>
        <v>32350.922999999999</v>
      </c>
      <c r="C7435" s="6">
        <f>AlgemeneHeffingsKorting2020(Table1[[#This Row],[Belastbaar loon]])</f>
        <v>0</v>
      </c>
      <c r="D7435" s="14">
        <f>ArbeidsKorting2020(Table1[[#This Row],[Belastbaar loon]])</f>
        <v>985.98000000000013</v>
      </c>
      <c r="E7435" s="14">
        <f>MAX(Table1[[#This Row],[Loonheffing]]-Table1[[#This Row],[Algemene Heffingskorting]]-Table1[[#This Row],[Arbeidskorting]],0)</f>
        <v>31364.942999999999</v>
      </c>
      <c r="F7435" s="6">
        <f>Table1[[#This Row],[Belastbaar loon]]-Table1[[#This Row],[Belasting]]</f>
        <v>50806.057000000001</v>
      </c>
      <c r="G7435" s="2">
        <f>(Table1[[#This Row],[Belastbaar loon]]-Table1[[#This Row],[Netto loon]])/Table1[[#This Row],[Belastbaar loon]]</f>
        <v>0.38170331382117778</v>
      </c>
      <c r="H7435" s="14">
        <f t="shared" ca="1" si="110"/>
        <v>31359.392999999996</v>
      </c>
      <c r="I7435" s="14">
        <f ca="1">IF(ROW()=2, Table1[[#This Row],[Netto loon]], INDIRECT(ADDRESS(ROW()-1,COLUMN(F:F))))</f>
        <v>50801.607000000004</v>
      </c>
      <c r="J7435" s="6">
        <f ca="1">IF(ROW()=2, 0, Table1[[#This Row],[Belastbaar loon]]-INDIRECT(ADDRESS(ROW()-1,COLUMN(A:A))))</f>
        <v>10</v>
      </c>
      <c r="K7435" s="6">
        <f ca="1">Table1[[#This Row],[Netto loon]]-Table1[[#This Row],[Netto vorige schijf]]</f>
        <v>4.4499999999970896</v>
      </c>
      <c r="L7435" s="2">
        <f ca="1">(Table1[[#This Row],[Bruto tov vorige schijf]]-Table1[[#This Row],[Netto tov vorige schijf]])/MAX(Table1[[#This Row],[Bruto tov vorige schijf]],1)</f>
        <v>0.55500000000029104</v>
      </c>
    </row>
    <row r="7436" spans="1:12" x14ac:dyDescent="0.25">
      <c r="A7436" s="14">
        <v>82181</v>
      </c>
      <c r="B7436" s="6">
        <f>LoonHeffing2020(Table1[[#This Row],[Belastbaar loon]])</f>
        <v>32355.873</v>
      </c>
      <c r="C7436" s="6">
        <f>AlgemeneHeffingsKorting2020(Table1[[#This Row],[Belastbaar loon]])</f>
        <v>0</v>
      </c>
      <c r="D7436" s="14">
        <f>ArbeidsKorting2020(Table1[[#This Row],[Belastbaar loon]])</f>
        <v>985.38000000000011</v>
      </c>
      <c r="E7436" s="14">
        <f>MAX(Table1[[#This Row],[Loonheffing]]-Table1[[#This Row],[Algemene Heffingskorting]]-Table1[[#This Row],[Arbeidskorting]],0)</f>
        <v>31370.492999999999</v>
      </c>
      <c r="F7436" s="6">
        <f>Table1[[#This Row],[Belastbaar loon]]-Table1[[#This Row],[Belasting]]</f>
        <v>50810.506999999998</v>
      </c>
      <c r="G7436" s="2">
        <f>(Table1[[#This Row],[Belastbaar loon]]-Table1[[#This Row],[Netto loon]])/Table1[[#This Row],[Belastbaar loon]]</f>
        <v>0.38172440101726679</v>
      </c>
      <c r="H7436" s="14">
        <f t="shared" ca="1" si="110"/>
        <v>31364.942999999999</v>
      </c>
      <c r="I7436" s="14">
        <f ca="1">IF(ROW()=2, Table1[[#This Row],[Netto loon]], INDIRECT(ADDRESS(ROW()-1,COLUMN(F:F))))</f>
        <v>50806.057000000001</v>
      </c>
      <c r="J7436" s="6">
        <f ca="1">IF(ROW()=2, 0, Table1[[#This Row],[Belastbaar loon]]-INDIRECT(ADDRESS(ROW()-1,COLUMN(A:A))))</f>
        <v>10</v>
      </c>
      <c r="K7436" s="6">
        <f ca="1">Table1[[#This Row],[Netto loon]]-Table1[[#This Row],[Netto vorige schijf]]</f>
        <v>4.4499999999970896</v>
      </c>
      <c r="L7436" s="2">
        <f ca="1">(Table1[[#This Row],[Bruto tov vorige schijf]]-Table1[[#This Row],[Netto tov vorige schijf]])/MAX(Table1[[#This Row],[Bruto tov vorige schijf]],1)</f>
        <v>0.55500000000029104</v>
      </c>
    </row>
    <row r="7437" spans="1:12" x14ac:dyDescent="0.25">
      <c r="A7437" s="14">
        <v>82191</v>
      </c>
      <c r="B7437" s="6">
        <f>LoonHeffing2020(Table1[[#This Row],[Belastbaar loon]])</f>
        <v>32360.823</v>
      </c>
      <c r="C7437" s="6">
        <f>AlgemeneHeffingsKorting2020(Table1[[#This Row],[Belastbaar loon]])</f>
        <v>0</v>
      </c>
      <c r="D7437" s="14">
        <f>ArbeidsKorting2020(Table1[[#This Row],[Belastbaar loon]])</f>
        <v>984.78000000000009</v>
      </c>
      <c r="E7437" s="14">
        <f>MAX(Table1[[#This Row],[Loonheffing]]-Table1[[#This Row],[Algemene Heffingskorting]]-Table1[[#This Row],[Arbeidskorting]],0)</f>
        <v>31376.043000000001</v>
      </c>
      <c r="F7437" s="6">
        <f>Table1[[#This Row],[Belastbaar loon]]-Table1[[#This Row],[Belasting]]</f>
        <v>50814.956999999995</v>
      </c>
      <c r="G7437" s="2">
        <f>(Table1[[#This Row],[Belastbaar loon]]-Table1[[#This Row],[Netto loon]])/Table1[[#This Row],[Belastbaar loon]]</f>
        <v>0.38174548308208933</v>
      </c>
      <c r="H7437" s="14">
        <f t="shared" ca="1" si="110"/>
        <v>31370.492999999999</v>
      </c>
      <c r="I7437" s="14">
        <f ca="1">IF(ROW()=2, Table1[[#This Row],[Netto loon]], INDIRECT(ADDRESS(ROW()-1,COLUMN(F:F))))</f>
        <v>50810.506999999998</v>
      </c>
      <c r="J7437" s="6">
        <f ca="1">IF(ROW()=2, 0, Table1[[#This Row],[Belastbaar loon]]-INDIRECT(ADDRESS(ROW()-1,COLUMN(A:A))))</f>
        <v>10</v>
      </c>
      <c r="K7437" s="6">
        <f ca="1">Table1[[#This Row],[Netto loon]]-Table1[[#This Row],[Netto vorige schijf]]</f>
        <v>4.4499999999970896</v>
      </c>
      <c r="L7437" s="2">
        <f ca="1">(Table1[[#This Row],[Bruto tov vorige schijf]]-Table1[[#This Row],[Netto tov vorige schijf]])/MAX(Table1[[#This Row],[Bruto tov vorige schijf]],1)</f>
        <v>0.55500000000029104</v>
      </c>
    </row>
    <row r="7438" spans="1:12" x14ac:dyDescent="0.25">
      <c r="A7438" s="14">
        <v>82201</v>
      </c>
      <c r="B7438" s="6">
        <f>LoonHeffing2020(Table1[[#This Row],[Belastbaar loon]])</f>
        <v>32365.773000000001</v>
      </c>
      <c r="C7438" s="6">
        <f>AlgemeneHeffingsKorting2020(Table1[[#This Row],[Belastbaar loon]])</f>
        <v>0</v>
      </c>
      <c r="D7438" s="14">
        <f>ArbeidsKorting2020(Table1[[#This Row],[Belastbaar loon]])</f>
        <v>984.18000000000006</v>
      </c>
      <c r="E7438" s="14">
        <f>MAX(Table1[[#This Row],[Loonheffing]]-Table1[[#This Row],[Algemene Heffingskorting]]-Table1[[#This Row],[Arbeidskorting]],0)</f>
        <v>31381.593000000001</v>
      </c>
      <c r="F7438" s="6">
        <f>Table1[[#This Row],[Belastbaar loon]]-Table1[[#This Row],[Belasting]]</f>
        <v>50819.406999999999</v>
      </c>
      <c r="G7438" s="2">
        <f>(Table1[[#This Row],[Belastbaar loon]]-Table1[[#This Row],[Netto loon]])/Table1[[#This Row],[Belastbaar loon]]</f>
        <v>0.38176656001751802</v>
      </c>
      <c r="H7438" s="14">
        <f t="shared" ca="1" si="110"/>
        <v>31376.043000000001</v>
      </c>
      <c r="I7438" s="14">
        <f ca="1">IF(ROW()=2, Table1[[#This Row],[Netto loon]], INDIRECT(ADDRESS(ROW()-1,COLUMN(F:F))))</f>
        <v>50814.956999999995</v>
      </c>
      <c r="J7438" s="6">
        <f ca="1">IF(ROW()=2, 0, Table1[[#This Row],[Belastbaar loon]]-INDIRECT(ADDRESS(ROW()-1,COLUMN(A:A))))</f>
        <v>10</v>
      </c>
      <c r="K7438" s="6">
        <f ca="1">Table1[[#This Row],[Netto loon]]-Table1[[#This Row],[Netto vorige schijf]]</f>
        <v>4.4500000000043656</v>
      </c>
      <c r="L7438" s="2">
        <f ca="1">(Table1[[#This Row],[Bruto tov vorige schijf]]-Table1[[#This Row],[Netto tov vorige schijf]])/MAX(Table1[[#This Row],[Bruto tov vorige schijf]],1)</f>
        <v>0.5549999999995634</v>
      </c>
    </row>
    <row r="7439" spans="1:12" x14ac:dyDescent="0.25">
      <c r="A7439" s="14">
        <v>82211</v>
      </c>
      <c r="B7439" s="6">
        <f>LoonHeffing2020(Table1[[#This Row],[Belastbaar loon]])</f>
        <v>32370.722999999998</v>
      </c>
      <c r="C7439" s="6">
        <f>AlgemeneHeffingsKorting2020(Table1[[#This Row],[Belastbaar loon]])</f>
        <v>0</v>
      </c>
      <c r="D7439" s="14">
        <f>ArbeidsKorting2020(Table1[[#This Row],[Belastbaar loon]])</f>
        <v>983.58000000000015</v>
      </c>
      <c r="E7439" s="14">
        <f>MAX(Table1[[#This Row],[Loonheffing]]-Table1[[#This Row],[Algemene Heffingskorting]]-Table1[[#This Row],[Arbeidskorting]],0)</f>
        <v>31387.142999999996</v>
      </c>
      <c r="F7439" s="6">
        <f>Table1[[#This Row],[Belastbaar loon]]-Table1[[#This Row],[Belasting]]</f>
        <v>50823.857000000004</v>
      </c>
      <c r="G7439" s="2">
        <f>(Table1[[#This Row],[Belastbaar loon]]-Table1[[#This Row],[Netto loon]])/Table1[[#This Row],[Belastbaar loon]]</f>
        <v>0.3817876318254248</v>
      </c>
      <c r="H7439" s="14">
        <f t="shared" ca="1" si="110"/>
        <v>31381.593000000001</v>
      </c>
      <c r="I7439" s="14">
        <f ca="1">IF(ROW()=2, Table1[[#This Row],[Netto loon]], INDIRECT(ADDRESS(ROW()-1,COLUMN(F:F))))</f>
        <v>50819.406999999999</v>
      </c>
      <c r="J7439" s="6">
        <f ca="1">IF(ROW()=2, 0, Table1[[#This Row],[Belastbaar loon]]-INDIRECT(ADDRESS(ROW()-1,COLUMN(A:A))))</f>
        <v>10</v>
      </c>
      <c r="K7439" s="6">
        <f ca="1">Table1[[#This Row],[Netto loon]]-Table1[[#This Row],[Netto vorige schijf]]</f>
        <v>4.4500000000043656</v>
      </c>
      <c r="L7439" s="2">
        <f ca="1">(Table1[[#This Row],[Bruto tov vorige schijf]]-Table1[[#This Row],[Netto tov vorige schijf]])/MAX(Table1[[#This Row],[Bruto tov vorige schijf]],1)</f>
        <v>0.5549999999995634</v>
      </c>
    </row>
    <row r="7440" spans="1:12" x14ac:dyDescent="0.25">
      <c r="A7440" s="14">
        <v>82221</v>
      </c>
      <c r="B7440" s="6">
        <f>LoonHeffing2020(Table1[[#This Row],[Belastbaar loon]])</f>
        <v>32375.672999999999</v>
      </c>
      <c r="C7440" s="6">
        <f>AlgemeneHeffingsKorting2020(Table1[[#This Row],[Belastbaar loon]])</f>
        <v>0</v>
      </c>
      <c r="D7440" s="14">
        <f>ArbeidsKorting2020(Table1[[#This Row],[Belastbaar loon]])</f>
        <v>982.98000000000013</v>
      </c>
      <c r="E7440" s="14">
        <f>MAX(Table1[[#This Row],[Loonheffing]]-Table1[[#This Row],[Algemene Heffingskorting]]-Table1[[#This Row],[Arbeidskorting]],0)</f>
        <v>31392.692999999999</v>
      </c>
      <c r="F7440" s="6">
        <f>Table1[[#This Row],[Belastbaar loon]]-Table1[[#This Row],[Belasting]]</f>
        <v>50828.307000000001</v>
      </c>
      <c r="G7440" s="2">
        <f>(Table1[[#This Row],[Belastbaar loon]]-Table1[[#This Row],[Netto loon]])/Table1[[#This Row],[Belastbaar loon]]</f>
        <v>0.38180869850768051</v>
      </c>
      <c r="H7440" s="14">
        <f t="shared" ca="1" si="110"/>
        <v>31387.142999999996</v>
      </c>
      <c r="I7440" s="14">
        <f ca="1">IF(ROW()=2, Table1[[#This Row],[Netto loon]], INDIRECT(ADDRESS(ROW()-1,COLUMN(F:F))))</f>
        <v>50823.857000000004</v>
      </c>
      <c r="J7440" s="6">
        <f ca="1">IF(ROW()=2, 0, Table1[[#This Row],[Belastbaar loon]]-INDIRECT(ADDRESS(ROW()-1,COLUMN(A:A))))</f>
        <v>10</v>
      </c>
      <c r="K7440" s="6">
        <f ca="1">Table1[[#This Row],[Netto loon]]-Table1[[#This Row],[Netto vorige schijf]]</f>
        <v>4.4499999999970896</v>
      </c>
      <c r="L7440" s="2">
        <f ca="1">(Table1[[#This Row],[Bruto tov vorige schijf]]-Table1[[#This Row],[Netto tov vorige schijf]])/MAX(Table1[[#This Row],[Bruto tov vorige schijf]],1)</f>
        <v>0.55500000000029104</v>
      </c>
    </row>
    <row r="7441" spans="1:12" x14ac:dyDescent="0.25">
      <c r="A7441" s="14">
        <v>82231</v>
      </c>
      <c r="B7441" s="6">
        <f>LoonHeffing2020(Table1[[#This Row],[Belastbaar loon]])</f>
        <v>32380.623</v>
      </c>
      <c r="C7441" s="6">
        <f>AlgemeneHeffingsKorting2020(Table1[[#This Row],[Belastbaar loon]])</f>
        <v>0</v>
      </c>
      <c r="D7441" s="14">
        <f>ArbeidsKorting2020(Table1[[#This Row],[Belastbaar loon]])</f>
        <v>982.38000000000011</v>
      </c>
      <c r="E7441" s="14">
        <f>MAX(Table1[[#This Row],[Loonheffing]]-Table1[[#This Row],[Algemene Heffingskorting]]-Table1[[#This Row],[Arbeidskorting]],0)</f>
        <v>31398.242999999999</v>
      </c>
      <c r="F7441" s="6">
        <f>Table1[[#This Row],[Belastbaar loon]]-Table1[[#This Row],[Belasting]]</f>
        <v>50832.756999999998</v>
      </c>
      <c r="G7441" s="2">
        <f>(Table1[[#This Row],[Belastbaar loon]]-Table1[[#This Row],[Netto loon]])/Table1[[#This Row],[Belastbaar loon]]</f>
        <v>0.3818297600661551</v>
      </c>
      <c r="H7441" s="14">
        <f t="shared" ca="1" si="110"/>
        <v>31392.692999999999</v>
      </c>
      <c r="I7441" s="14">
        <f ca="1">IF(ROW()=2, Table1[[#This Row],[Netto loon]], INDIRECT(ADDRESS(ROW()-1,COLUMN(F:F))))</f>
        <v>50828.307000000001</v>
      </c>
      <c r="J7441" s="6">
        <f ca="1">IF(ROW()=2, 0, Table1[[#This Row],[Belastbaar loon]]-INDIRECT(ADDRESS(ROW()-1,COLUMN(A:A))))</f>
        <v>10</v>
      </c>
      <c r="K7441" s="6">
        <f ca="1">Table1[[#This Row],[Netto loon]]-Table1[[#This Row],[Netto vorige schijf]]</f>
        <v>4.4499999999970896</v>
      </c>
      <c r="L7441" s="2">
        <f ca="1">(Table1[[#This Row],[Bruto tov vorige schijf]]-Table1[[#This Row],[Netto tov vorige schijf]])/MAX(Table1[[#This Row],[Bruto tov vorige schijf]],1)</f>
        <v>0.55500000000029104</v>
      </c>
    </row>
    <row r="7442" spans="1:12" x14ac:dyDescent="0.25">
      <c r="A7442" s="14">
        <v>82241</v>
      </c>
      <c r="B7442" s="6">
        <f>LoonHeffing2020(Table1[[#This Row],[Belastbaar loon]])</f>
        <v>32385.573</v>
      </c>
      <c r="C7442" s="6">
        <f>AlgemeneHeffingsKorting2020(Table1[[#This Row],[Belastbaar loon]])</f>
        <v>0</v>
      </c>
      <c r="D7442" s="14">
        <f>ArbeidsKorting2020(Table1[[#This Row],[Belastbaar loon]])</f>
        <v>981.78000000000009</v>
      </c>
      <c r="E7442" s="14">
        <f>MAX(Table1[[#This Row],[Loonheffing]]-Table1[[#This Row],[Algemene Heffingskorting]]-Table1[[#This Row],[Arbeidskorting]],0)</f>
        <v>31403.793000000001</v>
      </c>
      <c r="F7442" s="6">
        <f>Table1[[#This Row],[Belastbaar loon]]-Table1[[#This Row],[Belasting]]</f>
        <v>50837.206999999995</v>
      </c>
      <c r="G7442" s="2">
        <f>(Table1[[#This Row],[Belastbaar loon]]-Table1[[#This Row],[Netto loon]])/Table1[[#This Row],[Belastbaar loon]]</f>
        <v>0.38185081650271768</v>
      </c>
      <c r="H7442" s="14">
        <f t="shared" ca="1" si="110"/>
        <v>31398.242999999999</v>
      </c>
      <c r="I7442" s="14">
        <f ca="1">IF(ROW()=2, Table1[[#This Row],[Netto loon]], INDIRECT(ADDRESS(ROW()-1,COLUMN(F:F))))</f>
        <v>50832.756999999998</v>
      </c>
      <c r="J7442" s="6">
        <f ca="1">IF(ROW()=2, 0, Table1[[#This Row],[Belastbaar loon]]-INDIRECT(ADDRESS(ROW()-1,COLUMN(A:A))))</f>
        <v>10</v>
      </c>
      <c r="K7442" s="6">
        <f ca="1">Table1[[#This Row],[Netto loon]]-Table1[[#This Row],[Netto vorige schijf]]</f>
        <v>4.4499999999970896</v>
      </c>
      <c r="L7442" s="2">
        <f ca="1">(Table1[[#This Row],[Bruto tov vorige schijf]]-Table1[[#This Row],[Netto tov vorige schijf]])/MAX(Table1[[#This Row],[Bruto tov vorige schijf]],1)</f>
        <v>0.55500000000029104</v>
      </c>
    </row>
    <row r="7443" spans="1:12" x14ac:dyDescent="0.25">
      <c r="A7443" s="14">
        <v>82251</v>
      </c>
      <c r="B7443" s="6">
        <f>LoonHeffing2020(Table1[[#This Row],[Belastbaar loon]])</f>
        <v>32390.523000000001</v>
      </c>
      <c r="C7443" s="6">
        <f>AlgemeneHeffingsKorting2020(Table1[[#This Row],[Belastbaar loon]])</f>
        <v>0</v>
      </c>
      <c r="D7443" s="14">
        <f>ArbeidsKorting2020(Table1[[#This Row],[Belastbaar loon]])</f>
        <v>981.18000000000006</v>
      </c>
      <c r="E7443" s="14">
        <f>MAX(Table1[[#This Row],[Loonheffing]]-Table1[[#This Row],[Algemene Heffingskorting]]-Table1[[#This Row],[Arbeidskorting]],0)</f>
        <v>31409.343000000001</v>
      </c>
      <c r="F7443" s="6">
        <f>Table1[[#This Row],[Belastbaar loon]]-Table1[[#This Row],[Belasting]]</f>
        <v>50841.656999999999</v>
      </c>
      <c r="G7443" s="2">
        <f>(Table1[[#This Row],[Belastbaar loon]]-Table1[[#This Row],[Netto loon]])/Table1[[#This Row],[Belastbaar loon]]</f>
        <v>0.38187186781923627</v>
      </c>
      <c r="H7443" s="14">
        <f t="shared" ca="1" si="110"/>
        <v>31403.793000000001</v>
      </c>
      <c r="I7443" s="14">
        <f ca="1">IF(ROW()=2, Table1[[#This Row],[Netto loon]], INDIRECT(ADDRESS(ROW()-1,COLUMN(F:F))))</f>
        <v>50837.206999999995</v>
      </c>
      <c r="J7443" s="6">
        <f ca="1">IF(ROW()=2, 0, Table1[[#This Row],[Belastbaar loon]]-INDIRECT(ADDRESS(ROW()-1,COLUMN(A:A))))</f>
        <v>10</v>
      </c>
      <c r="K7443" s="6">
        <f ca="1">Table1[[#This Row],[Netto loon]]-Table1[[#This Row],[Netto vorige schijf]]</f>
        <v>4.4500000000043656</v>
      </c>
      <c r="L7443" s="2">
        <f ca="1">(Table1[[#This Row],[Bruto tov vorige schijf]]-Table1[[#This Row],[Netto tov vorige schijf]])/MAX(Table1[[#This Row],[Bruto tov vorige schijf]],1)</f>
        <v>0.5549999999995634</v>
      </c>
    </row>
    <row r="7444" spans="1:12" x14ac:dyDescent="0.25">
      <c r="A7444" s="14">
        <v>82261</v>
      </c>
      <c r="B7444" s="6">
        <f>LoonHeffing2020(Table1[[#This Row],[Belastbaar loon]])</f>
        <v>32395.472999999998</v>
      </c>
      <c r="C7444" s="6">
        <f>AlgemeneHeffingsKorting2020(Table1[[#This Row],[Belastbaar loon]])</f>
        <v>0</v>
      </c>
      <c r="D7444" s="14">
        <f>ArbeidsKorting2020(Table1[[#This Row],[Belastbaar loon]])</f>
        <v>980.58000000000015</v>
      </c>
      <c r="E7444" s="14">
        <f>MAX(Table1[[#This Row],[Loonheffing]]-Table1[[#This Row],[Algemene Heffingskorting]]-Table1[[#This Row],[Arbeidskorting]],0)</f>
        <v>31414.892999999996</v>
      </c>
      <c r="F7444" s="6">
        <f>Table1[[#This Row],[Belastbaar loon]]-Table1[[#This Row],[Belasting]]</f>
        <v>50846.107000000004</v>
      </c>
      <c r="G7444" s="2">
        <f>(Table1[[#This Row],[Belastbaar loon]]-Table1[[#This Row],[Netto loon]])/Table1[[#This Row],[Belastbaar loon]]</f>
        <v>0.38189291401757813</v>
      </c>
      <c r="H7444" s="14">
        <f t="shared" ca="1" si="110"/>
        <v>31409.343000000001</v>
      </c>
      <c r="I7444" s="14">
        <f ca="1">IF(ROW()=2, Table1[[#This Row],[Netto loon]], INDIRECT(ADDRESS(ROW()-1,COLUMN(F:F))))</f>
        <v>50841.656999999999</v>
      </c>
      <c r="J7444" s="6">
        <f ca="1">IF(ROW()=2, 0, Table1[[#This Row],[Belastbaar loon]]-INDIRECT(ADDRESS(ROW()-1,COLUMN(A:A))))</f>
        <v>10</v>
      </c>
      <c r="K7444" s="6">
        <f ca="1">Table1[[#This Row],[Netto loon]]-Table1[[#This Row],[Netto vorige schijf]]</f>
        <v>4.4500000000043656</v>
      </c>
      <c r="L7444" s="2">
        <f ca="1">(Table1[[#This Row],[Bruto tov vorige schijf]]-Table1[[#This Row],[Netto tov vorige schijf]])/MAX(Table1[[#This Row],[Bruto tov vorige schijf]],1)</f>
        <v>0.5549999999995634</v>
      </c>
    </row>
    <row r="7445" spans="1:12" x14ac:dyDescent="0.25">
      <c r="A7445" s="14">
        <v>82271</v>
      </c>
      <c r="B7445" s="6">
        <f>LoonHeffing2020(Table1[[#This Row],[Belastbaar loon]])</f>
        <v>32400.422999999999</v>
      </c>
      <c r="C7445" s="6">
        <f>AlgemeneHeffingsKorting2020(Table1[[#This Row],[Belastbaar loon]])</f>
        <v>0</v>
      </c>
      <c r="D7445" s="14">
        <f>ArbeidsKorting2020(Table1[[#This Row],[Belastbaar loon]])</f>
        <v>979.98000000000013</v>
      </c>
      <c r="E7445" s="14">
        <f>MAX(Table1[[#This Row],[Loonheffing]]-Table1[[#This Row],[Algemene Heffingskorting]]-Table1[[#This Row],[Arbeidskorting]],0)</f>
        <v>31420.442999999999</v>
      </c>
      <c r="F7445" s="6">
        <f>Table1[[#This Row],[Belastbaar loon]]-Table1[[#This Row],[Belasting]]</f>
        <v>50850.557000000001</v>
      </c>
      <c r="G7445" s="2">
        <f>(Table1[[#This Row],[Belastbaar loon]]-Table1[[#This Row],[Netto loon]])/Table1[[#This Row],[Belastbaar loon]]</f>
        <v>0.38191395509960979</v>
      </c>
      <c r="H7445" s="14">
        <f t="shared" ca="1" si="110"/>
        <v>31414.892999999996</v>
      </c>
      <c r="I7445" s="14">
        <f ca="1">IF(ROW()=2, Table1[[#This Row],[Netto loon]], INDIRECT(ADDRESS(ROW()-1,COLUMN(F:F))))</f>
        <v>50846.107000000004</v>
      </c>
      <c r="J7445" s="6">
        <f ca="1">IF(ROW()=2, 0, Table1[[#This Row],[Belastbaar loon]]-INDIRECT(ADDRESS(ROW()-1,COLUMN(A:A))))</f>
        <v>10</v>
      </c>
      <c r="K7445" s="6">
        <f ca="1">Table1[[#This Row],[Netto loon]]-Table1[[#This Row],[Netto vorige schijf]]</f>
        <v>4.4499999999970896</v>
      </c>
      <c r="L7445" s="2">
        <f ca="1">(Table1[[#This Row],[Bruto tov vorige schijf]]-Table1[[#This Row],[Netto tov vorige schijf]])/MAX(Table1[[#This Row],[Bruto tov vorige schijf]],1)</f>
        <v>0.55500000000029104</v>
      </c>
    </row>
    <row r="7446" spans="1:12" x14ac:dyDescent="0.25">
      <c r="A7446" s="14">
        <v>82281</v>
      </c>
      <c r="B7446" s="6">
        <f>LoonHeffing2020(Table1[[#This Row],[Belastbaar loon]])</f>
        <v>32405.373</v>
      </c>
      <c r="C7446" s="6">
        <f>AlgemeneHeffingsKorting2020(Table1[[#This Row],[Belastbaar loon]])</f>
        <v>0</v>
      </c>
      <c r="D7446" s="14">
        <f>ArbeidsKorting2020(Table1[[#This Row],[Belastbaar loon]])</f>
        <v>979.38000000000011</v>
      </c>
      <c r="E7446" s="14">
        <f>MAX(Table1[[#This Row],[Loonheffing]]-Table1[[#This Row],[Algemene Heffingskorting]]-Table1[[#This Row],[Arbeidskorting]],0)</f>
        <v>31425.992999999999</v>
      </c>
      <c r="F7446" s="6">
        <f>Table1[[#This Row],[Belastbaar loon]]-Table1[[#This Row],[Belasting]]</f>
        <v>50855.006999999998</v>
      </c>
      <c r="G7446" s="2">
        <f>(Table1[[#This Row],[Belastbaar loon]]-Table1[[#This Row],[Netto loon]])/Table1[[#This Row],[Belastbaar loon]]</f>
        <v>0.38193499106719658</v>
      </c>
      <c r="H7446" s="14">
        <f t="shared" ca="1" si="110"/>
        <v>31420.442999999999</v>
      </c>
      <c r="I7446" s="14">
        <f ca="1">IF(ROW()=2, Table1[[#This Row],[Netto loon]], INDIRECT(ADDRESS(ROW()-1,COLUMN(F:F))))</f>
        <v>50850.557000000001</v>
      </c>
      <c r="J7446" s="6">
        <f ca="1">IF(ROW()=2, 0, Table1[[#This Row],[Belastbaar loon]]-INDIRECT(ADDRESS(ROW()-1,COLUMN(A:A))))</f>
        <v>10</v>
      </c>
      <c r="K7446" s="6">
        <f ca="1">Table1[[#This Row],[Netto loon]]-Table1[[#This Row],[Netto vorige schijf]]</f>
        <v>4.4499999999970896</v>
      </c>
      <c r="L7446" s="2">
        <f ca="1">(Table1[[#This Row],[Bruto tov vorige schijf]]-Table1[[#This Row],[Netto tov vorige schijf]])/MAX(Table1[[#This Row],[Bruto tov vorige schijf]],1)</f>
        <v>0.55500000000029104</v>
      </c>
    </row>
    <row r="7447" spans="1:12" x14ac:dyDescent="0.25">
      <c r="A7447" s="14">
        <v>82291</v>
      </c>
      <c r="B7447" s="6">
        <f>LoonHeffing2020(Table1[[#This Row],[Belastbaar loon]])</f>
        <v>32410.323</v>
      </c>
      <c r="C7447" s="6">
        <f>AlgemeneHeffingsKorting2020(Table1[[#This Row],[Belastbaar loon]])</f>
        <v>0</v>
      </c>
      <c r="D7447" s="14">
        <f>ArbeidsKorting2020(Table1[[#This Row],[Belastbaar loon]])</f>
        <v>978.78000000000009</v>
      </c>
      <c r="E7447" s="14">
        <f>MAX(Table1[[#This Row],[Loonheffing]]-Table1[[#This Row],[Algemene Heffingskorting]]-Table1[[#This Row],[Arbeidskorting]],0)</f>
        <v>31431.543000000001</v>
      </c>
      <c r="F7447" s="6">
        <f>Table1[[#This Row],[Belastbaar loon]]-Table1[[#This Row],[Belasting]]</f>
        <v>50859.456999999995</v>
      </c>
      <c r="G7447" s="2">
        <f>(Table1[[#This Row],[Belastbaar loon]]-Table1[[#This Row],[Netto loon]])/Table1[[#This Row],[Belastbaar loon]]</f>
        <v>0.38195602192220296</v>
      </c>
      <c r="H7447" s="14">
        <f t="shared" ca="1" si="110"/>
        <v>31425.992999999999</v>
      </c>
      <c r="I7447" s="14">
        <f ca="1">IF(ROW()=2, Table1[[#This Row],[Netto loon]], INDIRECT(ADDRESS(ROW()-1,COLUMN(F:F))))</f>
        <v>50855.006999999998</v>
      </c>
      <c r="J7447" s="6">
        <f ca="1">IF(ROW()=2, 0, Table1[[#This Row],[Belastbaar loon]]-INDIRECT(ADDRESS(ROW()-1,COLUMN(A:A))))</f>
        <v>10</v>
      </c>
      <c r="K7447" s="6">
        <f ca="1">Table1[[#This Row],[Netto loon]]-Table1[[#This Row],[Netto vorige schijf]]</f>
        <v>4.4499999999970896</v>
      </c>
      <c r="L7447" s="2">
        <f ca="1">(Table1[[#This Row],[Bruto tov vorige schijf]]-Table1[[#This Row],[Netto tov vorige schijf]])/MAX(Table1[[#This Row],[Bruto tov vorige schijf]],1)</f>
        <v>0.55500000000029104</v>
      </c>
    </row>
    <row r="7448" spans="1:12" x14ac:dyDescent="0.25">
      <c r="A7448" s="14">
        <v>82301</v>
      </c>
      <c r="B7448" s="6">
        <f>LoonHeffing2020(Table1[[#This Row],[Belastbaar loon]])</f>
        <v>32415.273000000001</v>
      </c>
      <c r="C7448" s="6">
        <f>AlgemeneHeffingsKorting2020(Table1[[#This Row],[Belastbaar loon]])</f>
        <v>0</v>
      </c>
      <c r="D7448" s="14">
        <f>ArbeidsKorting2020(Table1[[#This Row],[Belastbaar loon]])</f>
        <v>978.18000000000006</v>
      </c>
      <c r="E7448" s="14">
        <f>MAX(Table1[[#This Row],[Loonheffing]]-Table1[[#This Row],[Algemene Heffingskorting]]-Table1[[#This Row],[Arbeidskorting]],0)</f>
        <v>31437.093000000001</v>
      </c>
      <c r="F7448" s="6">
        <f>Table1[[#This Row],[Belastbaar loon]]-Table1[[#This Row],[Belasting]]</f>
        <v>50863.906999999999</v>
      </c>
      <c r="G7448" s="2">
        <f>(Table1[[#This Row],[Belastbaar loon]]-Table1[[#This Row],[Netto loon]])/Table1[[#This Row],[Belastbaar loon]]</f>
        <v>0.38197704766649254</v>
      </c>
      <c r="H7448" s="14">
        <f t="shared" ca="1" si="110"/>
        <v>31431.543000000001</v>
      </c>
      <c r="I7448" s="14">
        <f ca="1">IF(ROW()=2, Table1[[#This Row],[Netto loon]], INDIRECT(ADDRESS(ROW()-1,COLUMN(F:F))))</f>
        <v>50859.456999999995</v>
      </c>
      <c r="J7448" s="6">
        <f ca="1">IF(ROW()=2, 0, Table1[[#This Row],[Belastbaar loon]]-INDIRECT(ADDRESS(ROW()-1,COLUMN(A:A))))</f>
        <v>10</v>
      </c>
      <c r="K7448" s="6">
        <f ca="1">Table1[[#This Row],[Netto loon]]-Table1[[#This Row],[Netto vorige schijf]]</f>
        <v>4.4500000000043656</v>
      </c>
      <c r="L7448" s="2">
        <f ca="1">(Table1[[#This Row],[Bruto tov vorige schijf]]-Table1[[#This Row],[Netto tov vorige schijf]])/MAX(Table1[[#This Row],[Bruto tov vorige schijf]],1)</f>
        <v>0.5549999999995634</v>
      </c>
    </row>
    <row r="7449" spans="1:12" x14ac:dyDescent="0.25">
      <c r="A7449" s="14">
        <v>82311</v>
      </c>
      <c r="B7449" s="6">
        <f>LoonHeffing2020(Table1[[#This Row],[Belastbaar loon]])</f>
        <v>32420.222999999998</v>
      </c>
      <c r="C7449" s="6">
        <f>AlgemeneHeffingsKorting2020(Table1[[#This Row],[Belastbaar loon]])</f>
        <v>0</v>
      </c>
      <c r="D7449" s="14">
        <f>ArbeidsKorting2020(Table1[[#This Row],[Belastbaar loon]])</f>
        <v>977.58000000000015</v>
      </c>
      <c r="E7449" s="14">
        <f>MAX(Table1[[#This Row],[Loonheffing]]-Table1[[#This Row],[Algemene Heffingskorting]]-Table1[[#This Row],[Arbeidskorting]],0)</f>
        <v>31442.642999999996</v>
      </c>
      <c r="F7449" s="6">
        <f>Table1[[#This Row],[Belastbaar loon]]-Table1[[#This Row],[Belasting]]</f>
        <v>50868.357000000004</v>
      </c>
      <c r="G7449" s="2">
        <f>(Table1[[#This Row],[Belastbaar loon]]-Table1[[#This Row],[Netto loon]])/Table1[[#This Row],[Belastbaar loon]]</f>
        <v>0.38199806830192801</v>
      </c>
      <c r="H7449" s="14">
        <f t="shared" ca="1" si="110"/>
        <v>31437.093000000001</v>
      </c>
      <c r="I7449" s="14">
        <f ca="1">IF(ROW()=2, Table1[[#This Row],[Netto loon]], INDIRECT(ADDRESS(ROW()-1,COLUMN(F:F))))</f>
        <v>50863.906999999999</v>
      </c>
      <c r="J7449" s="6">
        <f ca="1">IF(ROW()=2, 0, Table1[[#This Row],[Belastbaar loon]]-INDIRECT(ADDRESS(ROW()-1,COLUMN(A:A))))</f>
        <v>10</v>
      </c>
      <c r="K7449" s="6">
        <f ca="1">Table1[[#This Row],[Netto loon]]-Table1[[#This Row],[Netto vorige schijf]]</f>
        <v>4.4500000000043656</v>
      </c>
      <c r="L7449" s="2">
        <f ca="1">(Table1[[#This Row],[Bruto tov vorige schijf]]-Table1[[#This Row],[Netto tov vorige schijf]])/MAX(Table1[[#This Row],[Bruto tov vorige schijf]],1)</f>
        <v>0.5549999999995634</v>
      </c>
    </row>
    <row r="7450" spans="1:12" x14ac:dyDescent="0.25">
      <c r="A7450" s="14">
        <v>82321</v>
      </c>
      <c r="B7450" s="6">
        <f>LoonHeffing2020(Table1[[#This Row],[Belastbaar loon]])</f>
        <v>32425.172999999999</v>
      </c>
      <c r="C7450" s="6">
        <f>AlgemeneHeffingsKorting2020(Table1[[#This Row],[Belastbaar loon]])</f>
        <v>0</v>
      </c>
      <c r="D7450" s="14">
        <f>ArbeidsKorting2020(Table1[[#This Row],[Belastbaar loon]])</f>
        <v>976.98000000000013</v>
      </c>
      <c r="E7450" s="14">
        <f>MAX(Table1[[#This Row],[Loonheffing]]-Table1[[#This Row],[Algemene Heffingskorting]]-Table1[[#This Row],[Arbeidskorting]],0)</f>
        <v>31448.192999999999</v>
      </c>
      <c r="F7450" s="6">
        <f>Table1[[#This Row],[Belastbaar loon]]-Table1[[#This Row],[Belasting]]</f>
        <v>50872.807000000001</v>
      </c>
      <c r="G7450" s="2">
        <f>(Table1[[#This Row],[Belastbaar loon]]-Table1[[#This Row],[Netto loon]])/Table1[[#This Row],[Belastbaar loon]]</f>
        <v>0.38201908383037136</v>
      </c>
      <c r="H7450" s="14">
        <f t="shared" ref="H7450:H7513" ca="1" si="111">IF(ROW()=2, 0, INDIRECT(ADDRESS(ROW()-1,COLUMN(E:E))))</f>
        <v>31442.642999999996</v>
      </c>
      <c r="I7450" s="14">
        <f ca="1">IF(ROW()=2, Table1[[#This Row],[Netto loon]], INDIRECT(ADDRESS(ROW()-1,COLUMN(F:F))))</f>
        <v>50868.357000000004</v>
      </c>
      <c r="J7450" s="6">
        <f ca="1">IF(ROW()=2, 0, Table1[[#This Row],[Belastbaar loon]]-INDIRECT(ADDRESS(ROW()-1,COLUMN(A:A))))</f>
        <v>10</v>
      </c>
      <c r="K7450" s="6">
        <f ca="1">Table1[[#This Row],[Netto loon]]-Table1[[#This Row],[Netto vorige schijf]]</f>
        <v>4.4499999999970896</v>
      </c>
      <c r="L7450" s="2">
        <f ca="1">(Table1[[#This Row],[Bruto tov vorige schijf]]-Table1[[#This Row],[Netto tov vorige schijf]])/MAX(Table1[[#This Row],[Bruto tov vorige schijf]],1)</f>
        <v>0.55500000000029104</v>
      </c>
    </row>
    <row r="7451" spans="1:12" x14ac:dyDescent="0.25">
      <c r="A7451" s="14">
        <v>82331</v>
      </c>
      <c r="B7451" s="6">
        <f>LoonHeffing2020(Table1[[#This Row],[Belastbaar loon]])</f>
        <v>32430.123</v>
      </c>
      <c r="C7451" s="6">
        <f>AlgemeneHeffingsKorting2020(Table1[[#This Row],[Belastbaar loon]])</f>
        <v>0</v>
      </c>
      <c r="D7451" s="14">
        <f>ArbeidsKorting2020(Table1[[#This Row],[Belastbaar loon]])</f>
        <v>976.38000000000011</v>
      </c>
      <c r="E7451" s="14">
        <f>MAX(Table1[[#This Row],[Loonheffing]]-Table1[[#This Row],[Algemene Heffingskorting]]-Table1[[#This Row],[Arbeidskorting]],0)</f>
        <v>31453.742999999999</v>
      </c>
      <c r="F7451" s="6">
        <f>Table1[[#This Row],[Belastbaar loon]]-Table1[[#This Row],[Belasting]]</f>
        <v>50877.256999999998</v>
      </c>
      <c r="G7451" s="2">
        <f>(Table1[[#This Row],[Belastbaar loon]]-Table1[[#This Row],[Netto loon]])/Table1[[#This Row],[Belastbaar loon]]</f>
        <v>0.38204009425368335</v>
      </c>
      <c r="H7451" s="14">
        <f t="shared" ca="1" si="111"/>
        <v>31448.192999999999</v>
      </c>
      <c r="I7451" s="14">
        <f ca="1">IF(ROW()=2, Table1[[#This Row],[Netto loon]], INDIRECT(ADDRESS(ROW()-1,COLUMN(F:F))))</f>
        <v>50872.807000000001</v>
      </c>
      <c r="J7451" s="6">
        <f ca="1">IF(ROW()=2, 0, Table1[[#This Row],[Belastbaar loon]]-INDIRECT(ADDRESS(ROW()-1,COLUMN(A:A))))</f>
        <v>10</v>
      </c>
      <c r="K7451" s="6">
        <f ca="1">Table1[[#This Row],[Netto loon]]-Table1[[#This Row],[Netto vorige schijf]]</f>
        <v>4.4499999999970896</v>
      </c>
      <c r="L7451" s="2">
        <f ca="1">(Table1[[#This Row],[Bruto tov vorige schijf]]-Table1[[#This Row],[Netto tov vorige schijf]])/MAX(Table1[[#This Row],[Bruto tov vorige schijf]],1)</f>
        <v>0.55500000000029104</v>
      </c>
    </row>
    <row r="7452" spans="1:12" x14ac:dyDescent="0.25">
      <c r="A7452" s="14">
        <v>82341</v>
      </c>
      <c r="B7452" s="6">
        <f>LoonHeffing2020(Table1[[#This Row],[Belastbaar loon]])</f>
        <v>32435.073</v>
      </c>
      <c r="C7452" s="6">
        <f>AlgemeneHeffingsKorting2020(Table1[[#This Row],[Belastbaar loon]])</f>
        <v>0</v>
      </c>
      <c r="D7452" s="14">
        <f>ArbeidsKorting2020(Table1[[#This Row],[Belastbaar loon]])</f>
        <v>975.78000000000009</v>
      </c>
      <c r="E7452" s="14">
        <f>MAX(Table1[[#This Row],[Loonheffing]]-Table1[[#This Row],[Algemene Heffingskorting]]-Table1[[#This Row],[Arbeidskorting]],0)</f>
        <v>31459.293000000001</v>
      </c>
      <c r="F7452" s="6">
        <f>Table1[[#This Row],[Belastbaar loon]]-Table1[[#This Row],[Belasting]]</f>
        <v>50881.706999999995</v>
      </c>
      <c r="G7452" s="2">
        <f>(Table1[[#This Row],[Belastbaar loon]]-Table1[[#This Row],[Netto loon]])/Table1[[#This Row],[Belastbaar loon]]</f>
        <v>0.38206109957372397</v>
      </c>
      <c r="H7452" s="14">
        <f t="shared" ca="1" si="111"/>
        <v>31453.742999999999</v>
      </c>
      <c r="I7452" s="14">
        <f ca="1">IF(ROW()=2, Table1[[#This Row],[Netto loon]], INDIRECT(ADDRESS(ROW()-1,COLUMN(F:F))))</f>
        <v>50877.256999999998</v>
      </c>
      <c r="J7452" s="6">
        <f ca="1">IF(ROW()=2, 0, Table1[[#This Row],[Belastbaar loon]]-INDIRECT(ADDRESS(ROW()-1,COLUMN(A:A))))</f>
        <v>10</v>
      </c>
      <c r="K7452" s="6">
        <f ca="1">Table1[[#This Row],[Netto loon]]-Table1[[#This Row],[Netto vorige schijf]]</f>
        <v>4.4499999999970896</v>
      </c>
      <c r="L7452" s="2">
        <f ca="1">(Table1[[#This Row],[Bruto tov vorige schijf]]-Table1[[#This Row],[Netto tov vorige schijf]])/MAX(Table1[[#This Row],[Bruto tov vorige schijf]],1)</f>
        <v>0.55500000000029104</v>
      </c>
    </row>
    <row r="7453" spans="1:12" x14ac:dyDescent="0.25">
      <c r="A7453" s="14">
        <v>82351</v>
      </c>
      <c r="B7453" s="6">
        <f>LoonHeffing2020(Table1[[#This Row],[Belastbaar loon]])</f>
        <v>32440.023000000001</v>
      </c>
      <c r="C7453" s="6">
        <f>AlgemeneHeffingsKorting2020(Table1[[#This Row],[Belastbaar loon]])</f>
        <v>0</v>
      </c>
      <c r="D7453" s="14">
        <f>ArbeidsKorting2020(Table1[[#This Row],[Belastbaar loon]])</f>
        <v>975.18000000000006</v>
      </c>
      <c r="E7453" s="14">
        <f>MAX(Table1[[#This Row],[Loonheffing]]-Table1[[#This Row],[Algemene Heffingskorting]]-Table1[[#This Row],[Arbeidskorting]],0)</f>
        <v>31464.843000000001</v>
      </c>
      <c r="F7453" s="6">
        <f>Table1[[#This Row],[Belastbaar loon]]-Table1[[#This Row],[Belasting]]</f>
        <v>50886.156999999999</v>
      </c>
      <c r="G7453" s="2">
        <f>(Table1[[#This Row],[Belastbaar loon]]-Table1[[#This Row],[Netto loon]])/Table1[[#This Row],[Belastbaar loon]]</f>
        <v>0.38208209979235225</v>
      </c>
      <c r="H7453" s="14">
        <f t="shared" ca="1" si="111"/>
        <v>31459.293000000001</v>
      </c>
      <c r="I7453" s="14">
        <f ca="1">IF(ROW()=2, Table1[[#This Row],[Netto loon]], INDIRECT(ADDRESS(ROW()-1,COLUMN(F:F))))</f>
        <v>50881.706999999995</v>
      </c>
      <c r="J7453" s="6">
        <f ca="1">IF(ROW()=2, 0, Table1[[#This Row],[Belastbaar loon]]-INDIRECT(ADDRESS(ROW()-1,COLUMN(A:A))))</f>
        <v>10</v>
      </c>
      <c r="K7453" s="6">
        <f ca="1">Table1[[#This Row],[Netto loon]]-Table1[[#This Row],[Netto vorige schijf]]</f>
        <v>4.4500000000043656</v>
      </c>
      <c r="L7453" s="2">
        <f ca="1">(Table1[[#This Row],[Bruto tov vorige schijf]]-Table1[[#This Row],[Netto tov vorige schijf]])/MAX(Table1[[#This Row],[Bruto tov vorige schijf]],1)</f>
        <v>0.5549999999995634</v>
      </c>
    </row>
    <row r="7454" spans="1:12" x14ac:dyDescent="0.25">
      <c r="A7454" s="14">
        <v>82361</v>
      </c>
      <c r="B7454" s="6">
        <f>LoonHeffing2020(Table1[[#This Row],[Belastbaar loon]])</f>
        <v>32444.972999999998</v>
      </c>
      <c r="C7454" s="6">
        <f>AlgemeneHeffingsKorting2020(Table1[[#This Row],[Belastbaar loon]])</f>
        <v>0</v>
      </c>
      <c r="D7454" s="14">
        <f>ArbeidsKorting2020(Table1[[#This Row],[Belastbaar loon]])</f>
        <v>974.58000000000015</v>
      </c>
      <c r="E7454" s="14">
        <f>MAX(Table1[[#This Row],[Loonheffing]]-Table1[[#This Row],[Algemene Heffingskorting]]-Table1[[#This Row],[Arbeidskorting]],0)</f>
        <v>31470.392999999996</v>
      </c>
      <c r="F7454" s="6">
        <f>Table1[[#This Row],[Belastbaar loon]]-Table1[[#This Row],[Belasting]]</f>
        <v>50890.607000000004</v>
      </c>
      <c r="G7454" s="2">
        <f>(Table1[[#This Row],[Belastbaar loon]]-Table1[[#This Row],[Netto loon]])/Table1[[#This Row],[Belastbaar loon]]</f>
        <v>0.38210309491142647</v>
      </c>
      <c r="H7454" s="14">
        <f t="shared" ca="1" si="111"/>
        <v>31464.843000000001</v>
      </c>
      <c r="I7454" s="14">
        <f ca="1">IF(ROW()=2, Table1[[#This Row],[Netto loon]], INDIRECT(ADDRESS(ROW()-1,COLUMN(F:F))))</f>
        <v>50886.156999999999</v>
      </c>
      <c r="J7454" s="6">
        <f ca="1">IF(ROW()=2, 0, Table1[[#This Row],[Belastbaar loon]]-INDIRECT(ADDRESS(ROW()-1,COLUMN(A:A))))</f>
        <v>10</v>
      </c>
      <c r="K7454" s="6">
        <f ca="1">Table1[[#This Row],[Netto loon]]-Table1[[#This Row],[Netto vorige schijf]]</f>
        <v>4.4500000000043656</v>
      </c>
      <c r="L7454" s="2">
        <f ca="1">(Table1[[#This Row],[Bruto tov vorige schijf]]-Table1[[#This Row],[Netto tov vorige schijf]])/MAX(Table1[[#This Row],[Bruto tov vorige schijf]],1)</f>
        <v>0.5549999999995634</v>
      </c>
    </row>
    <row r="7455" spans="1:12" x14ac:dyDescent="0.25">
      <c r="A7455" s="14">
        <v>82371</v>
      </c>
      <c r="B7455" s="6">
        <f>LoonHeffing2020(Table1[[#This Row],[Belastbaar loon]])</f>
        <v>32449.922999999999</v>
      </c>
      <c r="C7455" s="6">
        <f>AlgemeneHeffingsKorting2020(Table1[[#This Row],[Belastbaar loon]])</f>
        <v>0</v>
      </c>
      <c r="D7455" s="14">
        <f>ArbeidsKorting2020(Table1[[#This Row],[Belastbaar loon]])</f>
        <v>973.98000000000013</v>
      </c>
      <c r="E7455" s="14">
        <f>MAX(Table1[[#This Row],[Loonheffing]]-Table1[[#This Row],[Algemene Heffingskorting]]-Table1[[#This Row],[Arbeidskorting]],0)</f>
        <v>31475.942999999999</v>
      </c>
      <c r="F7455" s="6">
        <f>Table1[[#This Row],[Belastbaar loon]]-Table1[[#This Row],[Belasting]]</f>
        <v>50895.057000000001</v>
      </c>
      <c r="G7455" s="2">
        <f>(Table1[[#This Row],[Belastbaar loon]]-Table1[[#This Row],[Netto loon]])/Table1[[#This Row],[Belastbaar loon]]</f>
        <v>0.38212408493280403</v>
      </c>
      <c r="H7455" s="14">
        <f t="shared" ca="1" si="111"/>
        <v>31470.392999999996</v>
      </c>
      <c r="I7455" s="14">
        <f ca="1">IF(ROW()=2, Table1[[#This Row],[Netto loon]], INDIRECT(ADDRESS(ROW()-1,COLUMN(F:F))))</f>
        <v>50890.607000000004</v>
      </c>
      <c r="J7455" s="6">
        <f ca="1">IF(ROW()=2, 0, Table1[[#This Row],[Belastbaar loon]]-INDIRECT(ADDRESS(ROW()-1,COLUMN(A:A))))</f>
        <v>10</v>
      </c>
      <c r="K7455" s="6">
        <f ca="1">Table1[[#This Row],[Netto loon]]-Table1[[#This Row],[Netto vorige schijf]]</f>
        <v>4.4499999999970896</v>
      </c>
      <c r="L7455" s="2">
        <f ca="1">(Table1[[#This Row],[Bruto tov vorige schijf]]-Table1[[#This Row],[Netto tov vorige schijf]])/MAX(Table1[[#This Row],[Bruto tov vorige schijf]],1)</f>
        <v>0.55500000000029104</v>
      </c>
    </row>
    <row r="7456" spans="1:12" x14ac:dyDescent="0.25">
      <c r="A7456" s="14">
        <v>82381</v>
      </c>
      <c r="B7456" s="6">
        <f>LoonHeffing2020(Table1[[#This Row],[Belastbaar loon]])</f>
        <v>32454.873</v>
      </c>
      <c r="C7456" s="6">
        <f>AlgemeneHeffingsKorting2020(Table1[[#This Row],[Belastbaar loon]])</f>
        <v>0</v>
      </c>
      <c r="D7456" s="14">
        <f>ArbeidsKorting2020(Table1[[#This Row],[Belastbaar loon]])</f>
        <v>973.38000000000011</v>
      </c>
      <c r="E7456" s="14">
        <f>MAX(Table1[[#This Row],[Loonheffing]]-Table1[[#This Row],[Algemene Heffingskorting]]-Table1[[#This Row],[Arbeidskorting]],0)</f>
        <v>31481.492999999999</v>
      </c>
      <c r="F7456" s="6">
        <f>Table1[[#This Row],[Belastbaar loon]]-Table1[[#This Row],[Belasting]]</f>
        <v>50899.506999999998</v>
      </c>
      <c r="G7456" s="2">
        <f>(Table1[[#This Row],[Belastbaar loon]]-Table1[[#This Row],[Netto loon]])/Table1[[#This Row],[Belastbaar loon]]</f>
        <v>0.38214506985834112</v>
      </c>
      <c r="H7456" s="14">
        <f t="shared" ca="1" si="111"/>
        <v>31475.942999999999</v>
      </c>
      <c r="I7456" s="14">
        <f ca="1">IF(ROW()=2, Table1[[#This Row],[Netto loon]], INDIRECT(ADDRESS(ROW()-1,COLUMN(F:F))))</f>
        <v>50895.057000000001</v>
      </c>
      <c r="J7456" s="6">
        <f ca="1">IF(ROW()=2, 0, Table1[[#This Row],[Belastbaar loon]]-INDIRECT(ADDRESS(ROW()-1,COLUMN(A:A))))</f>
        <v>10</v>
      </c>
      <c r="K7456" s="6">
        <f ca="1">Table1[[#This Row],[Netto loon]]-Table1[[#This Row],[Netto vorige schijf]]</f>
        <v>4.4499999999970896</v>
      </c>
      <c r="L7456" s="2">
        <f ca="1">(Table1[[#This Row],[Bruto tov vorige schijf]]-Table1[[#This Row],[Netto tov vorige schijf]])/MAX(Table1[[#This Row],[Bruto tov vorige schijf]],1)</f>
        <v>0.55500000000029104</v>
      </c>
    </row>
    <row r="7457" spans="1:12" x14ac:dyDescent="0.25">
      <c r="A7457" s="14">
        <v>82391</v>
      </c>
      <c r="B7457" s="6">
        <f>LoonHeffing2020(Table1[[#This Row],[Belastbaar loon]])</f>
        <v>32459.823</v>
      </c>
      <c r="C7457" s="6">
        <f>AlgemeneHeffingsKorting2020(Table1[[#This Row],[Belastbaar loon]])</f>
        <v>0</v>
      </c>
      <c r="D7457" s="14">
        <f>ArbeidsKorting2020(Table1[[#This Row],[Belastbaar loon]])</f>
        <v>972.78000000000009</v>
      </c>
      <c r="E7457" s="14">
        <f>MAX(Table1[[#This Row],[Loonheffing]]-Table1[[#This Row],[Algemene Heffingskorting]]-Table1[[#This Row],[Arbeidskorting]],0)</f>
        <v>31487.043000000001</v>
      </c>
      <c r="F7457" s="6">
        <f>Table1[[#This Row],[Belastbaar loon]]-Table1[[#This Row],[Belasting]]</f>
        <v>50903.956999999995</v>
      </c>
      <c r="G7457" s="2">
        <f>(Table1[[#This Row],[Belastbaar loon]]-Table1[[#This Row],[Netto loon]])/Table1[[#This Row],[Belastbaar loon]]</f>
        <v>0.38216604968989337</v>
      </c>
      <c r="H7457" s="14">
        <f t="shared" ca="1" si="111"/>
        <v>31481.492999999999</v>
      </c>
      <c r="I7457" s="14">
        <f ca="1">IF(ROW()=2, Table1[[#This Row],[Netto loon]], INDIRECT(ADDRESS(ROW()-1,COLUMN(F:F))))</f>
        <v>50899.506999999998</v>
      </c>
      <c r="J7457" s="6">
        <f ca="1">IF(ROW()=2, 0, Table1[[#This Row],[Belastbaar loon]]-INDIRECT(ADDRESS(ROW()-1,COLUMN(A:A))))</f>
        <v>10</v>
      </c>
      <c r="K7457" s="6">
        <f ca="1">Table1[[#This Row],[Netto loon]]-Table1[[#This Row],[Netto vorige schijf]]</f>
        <v>4.4499999999970896</v>
      </c>
      <c r="L7457" s="2">
        <f ca="1">(Table1[[#This Row],[Bruto tov vorige schijf]]-Table1[[#This Row],[Netto tov vorige schijf]])/MAX(Table1[[#This Row],[Bruto tov vorige schijf]],1)</f>
        <v>0.55500000000029104</v>
      </c>
    </row>
    <row r="7458" spans="1:12" x14ac:dyDescent="0.25">
      <c r="A7458" s="14">
        <v>82401</v>
      </c>
      <c r="B7458" s="6">
        <f>LoonHeffing2020(Table1[[#This Row],[Belastbaar loon]])</f>
        <v>32464.773000000001</v>
      </c>
      <c r="C7458" s="6">
        <f>AlgemeneHeffingsKorting2020(Table1[[#This Row],[Belastbaar loon]])</f>
        <v>0</v>
      </c>
      <c r="D7458" s="14">
        <f>ArbeidsKorting2020(Table1[[#This Row],[Belastbaar loon]])</f>
        <v>972.18000000000006</v>
      </c>
      <c r="E7458" s="14">
        <f>MAX(Table1[[#This Row],[Loonheffing]]-Table1[[#This Row],[Algemene Heffingskorting]]-Table1[[#This Row],[Arbeidskorting]],0)</f>
        <v>31492.593000000001</v>
      </c>
      <c r="F7458" s="6">
        <f>Table1[[#This Row],[Belastbaar loon]]-Table1[[#This Row],[Belasting]]</f>
        <v>50908.406999999999</v>
      </c>
      <c r="G7458" s="2">
        <f>(Table1[[#This Row],[Belastbaar loon]]-Table1[[#This Row],[Netto loon]])/Table1[[#This Row],[Belastbaar loon]]</f>
        <v>0.38218702442931518</v>
      </c>
      <c r="H7458" s="14">
        <f t="shared" ca="1" si="111"/>
        <v>31487.043000000001</v>
      </c>
      <c r="I7458" s="14">
        <f ca="1">IF(ROW()=2, Table1[[#This Row],[Netto loon]], INDIRECT(ADDRESS(ROW()-1,COLUMN(F:F))))</f>
        <v>50903.956999999995</v>
      </c>
      <c r="J7458" s="6">
        <f ca="1">IF(ROW()=2, 0, Table1[[#This Row],[Belastbaar loon]]-INDIRECT(ADDRESS(ROW()-1,COLUMN(A:A))))</f>
        <v>10</v>
      </c>
      <c r="K7458" s="6">
        <f ca="1">Table1[[#This Row],[Netto loon]]-Table1[[#This Row],[Netto vorige schijf]]</f>
        <v>4.4500000000043656</v>
      </c>
      <c r="L7458" s="2">
        <f ca="1">(Table1[[#This Row],[Bruto tov vorige schijf]]-Table1[[#This Row],[Netto tov vorige schijf]])/MAX(Table1[[#This Row],[Bruto tov vorige schijf]],1)</f>
        <v>0.5549999999995634</v>
      </c>
    </row>
    <row r="7459" spans="1:12" x14ac:dyDescent="0.25">
      <c r="A7459" s="14">
        <v>82411</v>
      </c>
      <c r="B7459" s="6">
        <f>LoonHeffing2020(Table1[[#This Row],[Belastbaar loon]])</f>
        <v>32469.722999999998</v>
      </c>
      <c r="C7459" s="6">
        <f>AlgemeneHeffingsKorting2020(Table1[[#This Row],[Belastbaar loon]])</f>
        <v>0</v>
      </c>
      <c r="D7459" s="14">
        <f>ArbeidsKorting2020(Table1[[#This Row],[Belastbaar loon]])</f>
        <v>971.58000000000015</v>
      </c>
      <c r="E7459" s="14">
        <f>MAX(Table1[[#This Row],[Loonheffing]]-Table1[[#This Row],[Algemene Heffingskorting]]-Table1[[#This Row],[Arbeidskorting]],0)</f>
        <v>31498.142999999996</v>
      </c>
      <c r="F7459" s="6">
        <f>Table1[[#This Row],[Belastbaar loon]]-Table1[[#This Row],[Belasting]]</f>
        <v>50912.857000000004</v>
      </c>
      <c r="G7459" s="2">
        <f>(Table1[[#This Row],[Belastbaar loon]]-Table1[[#This Row],[Netto loon]])/Table1[[#This Row],[Belastbaar loon]]</f>
        <v>0.38220799407846034</v>
      </c>
      <c r="H7459" s="14">
        <f t="shared" ca="1" si="111"/>
        <v>31492.593000000001</v>
      </c>
      <c r="I7459" s="14">
        <f ca="1">IF(ROW()=2, Table1[[#This Row],[Netto loon]], INDIRECT(ADDRESS(ROW()-1,COLUMN(F:F))))</f>
        <v>50908.406999999999</v>
      </c>
      <c r="J7459" s="6">
        <f ca="1">IF(ROW()=2, 0, Table1[[#This Row],[Belastbaar loon]]-INDIRECT(ADDRESS(ROW()-1,COLUMN(A:A))))</f>
        <v>10</v>
      </c>
      <c r="K7459" s="6">
        <f ca="1">Table1[[#This Row],[Netto loon]]-Table1[[#This Row],[Netto vorige schijf]]</f>
        <v>4.4500000000043656</v>
      </c>
      <c r="L7459" s="2">
        <f ca="1">(Table1[[#This Row],[Bruto tov vorige schijf]]-Table1[[#This Row],[Netto tov vorige schijf]])/MAX(Table1[[#This Row],[Bruto tov vorige schijf]],1)</f>
        <v>0.5549999999995634</v>
      </c>
    </row>
    <row r="7460" spans="1:12" x14ac:dyDescent="0.25">
      <c r="A7460" s="14">
        <v>82421</v>
      </c>
      <c r="B7460" s="6">
        <f>LoonHeffing2020(Table1[[#This Row],[Belastbaar loon]])</f>
        <v>32474.672999999999</v>
      </c>
      <c r="C7460" s="6">
        <f>AlgemeneHeffingsKorting2020(Table1[[#This Row],[Belastbaar loon]])</f>
        <v>0</v>
      </c>
      <c r="D7460" s="14">
        <f>ArbeidsKorting2020(Table1[[#This Row],[Belastbaar loon]])</f>
        <v>970.98000000000013</v>
      </c>
      <c r="E7460" s="14">
        <f>MAX(Table1[[#This Row],[Loonheffing]]-Table1[[#This Row],[Algemene Heffingskorting]]-Table1[[#This Row],[Arbeidskorting]],0)</f>
        <v>31503.692999999999</v>
      </c>
      <c r="F7460" s="6">
        <f>Table1[[#This Row],[Belastbaar loon]]-Table1[[#This Row],[Belasting]]</f>
        <v>50917.307000000001</v>
      </c>
      <c r="G7460" s="2">
        <f>(Table1[[#This Row],[Belastbaar loon]]-Table1[[#This Row],[Netto loon]])/Table1[[#This Row],[Belastbaar loon]]</f>
        <v>0.38222895863918177</v>
      </c>
      <c r="H7460" s="14">
        <f t="shared" ca="1" si="111"/>
        <v>31498.142999999996</v>
      </c>
      <c r="I7460" s="14">
        <f ca="1">IF(ROW()=2, Table1[[#This Row],[Netto loon]], INDIRECT(ADDRESS(ROW()-1,COLUMN(F:F))))</f>
        <v>50912.857000000004</v>
      </c>
      <c r="J7460" s="6">
        <f ca="1">IF(ROW()=2, 0, Table1[[#This Row],[Belastbaar loon]]-INDIRECT(ADDRESS(ROW()-1,COLUMN(A:A))))</f>
        <v>10</v>
      </c>
      <c r="K7460" s="6">
        <f ca="1">Table1[[#This Row],[Netto loon]]-Table1[[#This Row],[Netto vorige schijf]]</f>
        <v>4.4499999999970896</v>
      </c>
      <c r="L7460" s="2">
        <f ca="1">(Table1[[#This Row],[Bruto tov vorige schijf]]-Table1[[#This Row],[Netto tov vorige schijf]])/MAX(Table1[[#This Row],[Bruto tov vorige schijf]],1)</f>
        <v>0.55500000000029104</v>
      </c>
    </row>
    <row r="7461" spans="1:12" x14ac:dyDescent="0.25">
      <c r="A7461" s="14">
        <v>82431</v>
      </c>
      <c r="B7461" s="6">
        <f>LoonHeffing2020(Table1[[#This Row],[Belastbaar loon]])</f>
        <v>32479.623</v>
      </c>
      <c r="C7461" s="6">
        <f>AlgemeneHeffingsKorting2020(Table1[[#This Row],[Belastbaar loon]])</f>
        <v>0</v>
      </c>
      <c r="D7461" s="14">
        <f>ArbeidsKorting2020(Table1[[#This Row],[Belastbaar loon]])</f>
        <v>970.38000000000011</v>
      </c>
      <c r="E7461" s="14">
        <f>MAX(Table1[[#This Row],[Loonheffing]]-Table1[[#This Row],[Algemene Heffingskorting]]-Table1[[#This Row],[Arbeidskorting]],0)</f>
        <v>31509.242999999999</v>
      </c>
      <c r="F7461" s="6">
        <f>Table1[[#This Row],[Belastbaar loon]]-Table1[[#This Row],[Belasting]]</f>
        <v>50921.756999999998</v>
      </c>
      <c r="G7461" s="2">
        <f>(Table1[[#This Row],[Belastbaar loon]]-Table1[[#This Row],[Netto loon]])/Table1[[#This Row],[Belastbaar loon]]</f>
        <v>0.3822499181133312</v>
      </c>
      <c r="H7461" s="14">
        <f t="shared" ca="1" si="111"/>
        <v>31503.692999999999</v>
      </c>
      <c r="I7461" s="14">
        <f ca="1">IF(ROW()=2, Table1[[#This Row],[Netto loon]], INDIRECT(ADDRESS(ROW()-1,COLUMN(F:F))))</f>
        <v>50917.307000000001</v>
      </c>
      <c r="J7461" s="6">
        <f ca="1">IF(ROW()=2, 0, Table1[[#This Row],[Belastbaar loon]]-INDIRECT(ADDRESS(ROW()-1,COLUMN(A:A))))</f>
        <v>10</v>
      </c>
      <c r="K7461" s="6">
        <f ca="1">Table1[[#This Row],[Netto loon]]-Table1[[#This Row],[Netto vorige schijf]]</f>
        <v>4.4499999999970896</v>
      </c>
      <c r="L7461" s="2">
        <f ca="1">(Table1[[#This Row],[Bruto tov vorige schijf]]-Table1[[#This Row],[Netto tov vorige schijf]])/MAX(Table1[[#This Row],[Bruto tov vorige schijf]],1)</f>
        <v>0.55500000000029104</v>
      </c>
    </row>
    <row r="7462" spans="1:12" x14ac:dyDescent="0.25">
      <c r="A7462" s="14">
        <v>82441</v>
      </c>
      <c r="B7462" s="6">
        <f>LoonHeffing2020(Table1[[#This Row],[Belastbaar loon]])</f>
        <v>32484.573</v>
      </c>
      <c r="C7462" s="6">
        <f>AlgemeneHeffingsKorting2020(Table1[[#This Row],[Belastbaar loon]])</f>
        <v>0</v>
      </c>
      <c r="D7462" s="14">
        <f>ArbeidsKorting2020(Table1[[#This Row],[Belastbaar loon]])</f>
        <v>969.78000000000009</v>
      </c>
      <c r="E7462" s="14">
        <f>MAX(Table1[[#This Row],[Loonheffing]]-Table1[[#This Row],[Algemene Heffingskorting]]-Table1[[#This Row],[Arbeidskorting]],0)</f>
        <v>31514.793000000001</v>
      </c>
      <c r="F7462" s="6">
        <f>Table1[[#This Row],[Belastbaar loon]]-Table1[[#This Row],[Belasting]]</f>
        <v>50926.206999999995</v>
      </c>
      <c r="G7462" s="2">
        <f>(Table1[[#This Row],[Belastbaar loon]]-Table1[[#This Row],[Netto loon]])/Table1[[#This Row],[Belastbaar loon]]</f>
        <v>0.3822708725027596</v>
      </c>
      <c r="H7462" s="14">
        <f t="shared" ca="1" si="111"/>
        <v>31509.242999999999</v>
      </c>
      <c r="I7462" s="14">
        <f ca="1">IF(ROW()=2, Table1[[#This Row],[Netto loon]], INDIRECT(ADDRESS(ROW()-1,COLUMN(F:F))))</f>
        <v>50921.756999999998</v>
      </c>
      <c r="J7462" s="6">
        <f ca="1">IF(ROW()=2, 0, Table1[[#This Row],[Belastbaar loon]]-INDIRECT(ADDRESS(ROW()-1,COLUMN(A:A))))</f>
        <v>10</v>
      </c>
      <c r="K7462" s="6">
        <f ca="1">Table1[[#This Row],[Netto loon]]-Table1[[#This Row],[Netto vorige schijf]]</f>
        <v>4.4499999999970896</v>
      </c>
      <c r="L7462" s="2">
        <f ca="1">(Table1[[#This Row],[Bruto tov vorige schijf]]-Table1[[#This Row],[Netto tov vorige schijf]])/MAX(Table1[[#This Row],[Bruto tov vorige schijf]],1)</f>
        <v>0.55500000000029104</v>
      </c>
    </row>
    <row r="7463" spans="1:12" x14ac:dyDescent="0.25">
      <c r="A7463" s="14">
        <v>82451</v>
      </c>
      <c r="B7463" s="6">
        <f>LoonHeffing2020(Table1[[#This Row],[Belastbaar loon]])</f>
        <v>32489.523000000001</v>
      </c>
      <c r="C7463" s="6">
        <f>AlgemeneHeffingsKorting2020(Table1[[#This Row],[Belastbaar loon]])</f>
        <v>0</v>
      </c>
      <c r="D7463" s="14">
        <f>ArbeidsKorting2020(Table1[[#This Row],[Belastbaar loon]])</f>
        <v>969.18000000000006</v>
      </c>
      <c r="E7463" s="14">
        <f>MAX(Table1[[#This Row],[Loonheffing]]-Table1[[#This Row],[Algemene Heffingskorting]]-Table1[[#This Row],[Arbeidskorting]],0)</f>
        <v>31520.343000000001</v>
      </c>
      <c r="F7463" s="6">
        <f>Table1[[#This Row],[Belastbaar loon]]-Table1[[#This Row],[Belasting]]</f>
        <v>50930.656999999999</v>
      </c>
      <c r="G7463" s="2">
        <f>(Table1[[#This Row],[Belastbaar loon]]-Table1[[#This Row],[Netto loon]])/Table1[[#This Row],[Belastbaar loon]]</f>
        <v>0.38229182180931703</v>
      </c>
      <c r="H7463" s="14">
        <f t="shared" ca="1" si="111"/>
        <v>31514.793000000001</v>
      </c>
      <c r="I7463" s="14">
        <f ca="1">IF(ROW()=2, Table1[[#This Row],[Netto loon]], INDIRECT(ADDRESS(ROW()-1,COLUMN(F:F))))</f>
        <v>50926.206999999995</v>
      </c>
      <c r="J7463" s="6">
        <f ca="1">IF(ROW()=2, 0, Table1[[#This Row],[Belastbaar loon]]-INDIRECT(ADDRESS(ROW()-1,COLUMN(A:A))))</f>
        <v>10</v>
      </c>
      <c r="K7463" s="6">
        <f ca="1">Table1[[#This Row],[Netto loon]]-Table1[[#This Row],[Netto vorige schijf]]</f>
        <v>4.4500000000043656</v>
      </c>
      <c r="L7463" s="2">
        <f ca="1">(Table1[[#This Row],[Bruto tov vorige schijf]]-Table1[[#This Row],[Netto tov vorige schijf]])/MAX(Table1[[#This Row],[Bruto tov vorige schijf]],1)</f>
        <v>0.5549999999995634</v>
      </c>
    </row>
    <row r="7464" spans="1:12" x14ac:dyDescent="0.25">
      <c r="A7464" s="14">
        <v>82461</v>
      </c>
      <c r="B7464" s="6">
        <f>LoonHeffing2020(Table1[[#This Row],[Belastbaar loon]])</f>
        <v>32494.472999999998</v>
      </c>
      <c r="C7464" s="6">
        <f>AlgemeneHeffingsKorting2020(Table1[[#This Row],[Belastbaar loon]])</f>
        <v>0</v>
      </c>
      <c r="D7464" s="14">
        <f>ArbeidsKorting2020(Table1[[#This Row],[Belastbaar loon]])</f>
        <v>968.58000000000015</v>
      </c>
      <c r="E7464" s="14">
        <f>MAX(Table1[[#This Row],[Loonheffing]]-Table1[[#This Row],[Algemene Heffingskorting]]-Table1[[#This Row],[Arbeidskorting]],0)</f>
        <v>31525.892999999996</v>
      </c>
      <c r="F7464" s="6">
        <f>Table1[[#This Row],[Belastbaar loon]]-Table1[[#This Row],[Belasting]]</f>
        <v>50935.107000000004</v>
      </c>
      <c r="G7464" s="2">
        <f>(Table1[[#This Row],[Belastbaar loon]]-Table1[[#This Row],[Netto loon]])/Table1[[#This Row],[Belastbaar loon]]</f>
        <v>0.38231276603485281</v>
      </c>
      <c r="H7464" s="14">
        <f t="shared" ca="1" si="111"/>
        <v>31520.343000000001</v>
      </c>
      <c r="I7464" s="14">
        <f ca="1">IF(ROW()=2, Table1[[#This Row],[Netto loon]], INDIRECT(ADDRESS(ROW()-1,COLUMN(F:F))))</f>
        <v>50930.656999999999</v>
      </c>
      <c r="J7464" s="6">
        <f ca="1">IF(ROW()=2, 0, Table1[[#This Row],[Belastbaar loon]]-INDIRECT(ADDRESS(ROW()-1,COLUMN(A:A))))</f>
        <v>10</v>
      </c>
      <c r="K7464" s="6">
        <f ca="1">Table1[[#This Row],[Netto loon]]-Table1[[#This Row],[Netto vorige schijf]]</f>
        <v>4.4500000000043656</v>
      </c>
      <c r="L7464" s="2">
        <f ca="1">(Table1[[#This Row],[Bruto tov vorige schijf]]-Table1[[#This Row],[Netto tov vorige schijf]])/MAX(Table1[[#This Row],[Bruto tov vorige schijf]],1)</f>
        <v>0.5549999999995634</v>
      </c>
    </row>
    <row r="7465" spans="1:12" x14ac:dyDescent="0.25">
      <c r="A7465" s="14">
        <v>82471</v>
      </c>
      <c r="B7465" s="6">
        <f>LoonHeffing2020(Table1[[#This Row],[Belastbaar loon]])</f>
        <v>32499.422999999999</v>
      </c>
      <c r="C7465" s="6">
        <f>AlgemeneHeffingsKorting2020(Table1[[#This Row],[Belastbaar loon]])</f>
        <v>0</v>
      </c>
      <c r="D7465" s="14">
        <f>ArbeidsKorting2020(Table1[[#This Row],[Belastbaar loon]])</f>
        <v>967.98000000000013</v>
      </c>
      <c r="E7465" s="14">
        <f>MAX(Table1[[#This Row],[Loonheffing]]-Table1[[#This Row],[Algemene Heffingskorting]]-Table1[[#This Row],[Arbeidskorting]],0)</f>
        <v>31531.442999999999</v>
      </c>
      <c r="F7465" s="6">
        <f>Table1[[#This Row],[Belastbaar loon]]-Table1[[#This Row],[Belasting]]</f>
        <v>50939.557000000001</v>
      </c>
      <c r="G7465" s="2">
        <f>(Table1[[#This Row],[Belastbaar loon]]-Table1[[#This Row],[Netto loon]])/Table1[[#This Row],[Belastbaar loon]]</f>
        <v>0.38233370518121523</v>
      </c>
      <c r="H7465" s="14">
        <f t="shared" ca="1" si="111"/>
        <v>31525.892999999996</v>
      </c>
      <c r="I7465" s="14">
        <f ca="1">IF(ROW()=2, Table1[[#This Row],[Netto loon]], INDIRECT(ADDRESS(ROW()-1,COLUMN(F:F))))</f>
        <v>50935.107000000004</v>
      </c>
      <c r="J7465" s="6">
        <f ca="1">IF(ROW()=2, 0, Table1[[#This Row],[Belastbaar loon]]-INDIRECT(ADDRESS(ROW()-1,COLUMN(A:A))))</f>
        <v>10</v>
      </c>
      <c r="K7465" s="6">
        <f ca="1">Table1[[#This Row],[Netto loon]]-Table1[[#This Row],[Netto vorige schijf]]</f>
        <v>4.4499999999970896</v>
      </c>
      <c r="L7465" s="2">
        <f ca="1">(Table1[[#This Row],[Bruto tov vorige schijf]]-Table1[[#This Row],[Netto tov vorige schijf]])/MAX(Table1[[#This Row],[Bruto tov vorige schijf]],1)</f>
        <v>0.55500000000029104</v>
      </c>
    </row>
    <row r="7466" spans="1:12" x14ac:dyDescent="0.25">
      <c r="A7466" s="14">
        <v>82481</v>
      </c>
      <c r="B7466" s="6">
        <f>LoonHeffing2020(Table1[[#This Row],[Belastbaar loon]])</f>
        <v>32504.373</v>
      </c>
      <c r="C7466" s="6">
        <f>AlgemeneHeffingsKorting2020(Table1[[#This Row],[Belastbaar loon]])</f>
        <v>0</v>
      </c>
      <c r="D7466" s="14">
        <f>ArbeidsKorting2020(Table1[[#This Row],[Belastbaar loon]])</f>
        <v>967.38000000000011</v>
      </c>
      <c r="E7466" s="14">
        <f>MAX(Table1[[#This Row],[Loonheffing]]-Table1[[#This Row],[Algemene Heffingskorting]]-Table1[[#This Row],[Arbeidskorting]],0)</f>
        <v>31536.992999999999</v>
      </c>
      <c r="F7466" s="6">
        <f>Table1[[#This Row],[Belastbaar loon]]-Table1[[#This Row],[Belasting]]</f>
        <v>50944.006999999998</v>
      </c>
      <c r="G7466" s="2">
        <f>(Table1[[#This Row],[Belastbaar loon]]-Table1[[#This Row],[Netto loon]])/Table1[[#This Row],[Belastbaar loon]]</f>
        <v>0.38235463925025159</v>
      </c>
      <c r="H7466" s="14">
        <f t="shared" ca="1" si="111"/>
        <v>31531.442999999999</v>
      </c>
      <c r="I7466" s="14">
        <f ca="1">IF(ROW()=2, Table1[[#This Row],[Netto loon]], INDIRECT(ADDRESS(ROW()-1,COLUMN(F:F))))</f>
        <v>50939.557000000001</v>
      </c>
      <c r="J7466" s="6">
        <f ca="1">IF(ROW()=2, 0, Table1[[#This Row],[Belastbaar loon]]-INDIRECT(ADDRESS(ROW()-1,COLUMN(A:A))))</f>
        <v>10</v>
      </c>
      <c r="K7466" s="6">
        <f ca="1">Table1[[#This Row],[Netto loon]]-Table1[[#This Row],[Netto vorige schijf]]</f>
        <v>4.4499999999970896</v>
      </c>
      <c r="L7466" s="2">
        <f ca="1">(Table1[[#This Row],[Bruto tov vorige schijf]]-Table1[[#This Row],[Netto tov vorige schijf]])/MAX(Table1[[#This Row],[Bruto tov vorige schijf]],1)</f>
        <v>0.55500000000029104</v>
      </c>
    </row>
    <row r="7467" spans="1:12" x14ac:dyDescent="0.25">
      <c r="A7467" s="14">
        <v>82491</v>
      </c>
      <c r="B7467" s="6">
        <f>LoonHeffing2020(Table1[[#This Row],[Belastbaar loon]])</f>
        <v>32509.323</v>
      </c>
      <c r="C7467" s="6">
        <f>AlgemeneHeffingsKorting2020(Table1[[#This Row],[Belastbaar loon]])</f>
        <v>0</v>
      </c>
      <c r="D7467" s="14">
        <f>ArbeidsKorting2020(Table1[[#This Row],[Belastbaar loon]])</f>
        <v>966.78000000000009</v>
      </c>
      <c r="E7467" s="14">
        <f>MAX(Table1[[#This Row],[Loonheffing]]-Table1[[#This Row],[Algemene Heffingskorting]]-Table1[[#This Row],[Arbeidskorting]],0)</f>
        <v>31542.543000000001</v>
      </c>
      <c r="F7467" s="6">
        <f>Table1[[#This Row],[Belastbaar loon]]-Table1[[#This Row],[Belasting]]</f>
        <v>50948.456999999995</v>
      </c>
      <c r="G7467" s="2">
        <f>(Table1[[#This Row],[Belastbaar loon]]-Table1[[#This Row],[Netto loon]])/Table1[[#This Row],[Belastbaar loon]]</f>
        <v>0.38237556824380847</v>
      </c>
      <c r="H7467" s="14">
        <f t="shared" ca="1" si="111"/>
        <v>31536.992999999999</v>
      </c>
      <c r="I7467" s="14">
        <f ca="1">IF(ROW()=2, Table1[[#This Row],[Netto loon]], INDIRECT(ADDRESS(ROW()-1,COLUMN(F:F))))</f>
        <v>50944.006999999998</v>
      </c>
      <c r="J7467" s="6">
        <f ca="1">IF(ROW()=2, 0, Table1[[#This Row],[Belastbaar loon]]-INDIRECT(ADDRESS(ROW()-1,COLUMN(A:A))))</f>
        <v>10</v>
      </c>
      <c r="K7467" s="6">
        <f ca="1">Table1[[#This Row],[Netto loon]]-Table1[[#This Row],[Netto vorige schijf]]</f>
        <v>4.4499999999970896</v>
      </c>
      <c r="L7467" s="2">
        <f ca="1">(Table1[[#This Row],[Bruto tov vorige schijf]]-Table1[[#This Row],[Netto tov vorige schijf]])/MAX(Table1[[#This Row],[Bruto tov vorige schijf]],1)</f>
        <v>0.55500000000029104</v>
      </c>
    </row>
    <row r="7468" spans="1:12" x14ac:dyDescent="0.25">
      <c r="A7468" s="14">
        <v>82501</v>
      </c>
      <c r="B7468" s="6">
        <f>LoonHeffing2020(Table1[[#This Row],[Belastbaar loon]])</f>
        <v>32514.273000000001</v>
      </c>
      <c r="C7468" s="6">
        <f>AlgemeneHeffingsKorting2020(Table1[[#This Row],[Belastbaar loon]])</f>
        <v>0</v>
      </c>
      <c r="D7468" s="14">
        <f>ArbeidsKorting2020(Table1[[#This Row],[Belastbaar loon]])</f>
        <v>966.18000000000006</v>
      </c>
      <c r="E7468" s="14">
        <f>MAX(Table1[[#This Row],[Loonheffing]]-Table1[[#This Row],[Algemene Heffingskorting]]-Table1[[#This Row],[Arbeidskorting]],0)</f>
        <v>31548.093000000001</v>
      </c>
      <c r="F7468" s="6">
        <f>Table1[[#This Row],[Belastbaar loon]]-Table1[[#This Row],[Belasting]]</f>
        <v>50952.906999999999</v>
      </c>
      <c r="G7468" s="2">
        <f>(Table1[[#This Row],[Belastbaar loon]]-Table1[[#This Row],[Netto loon]])/Table1[[#This Row],[Belastbaar loon]]</f>
        <v>0.38239649216373134</v>
      </c>
      <c r="H7468" s="14">
        <f t="shared" ca="1" si="111"/>
        <v>31542.543000000001</v>
      </c>
      <c r="I7468" s="14">
        <f ca="1">IF(ROW()=2, Table1[[#This Row],[Netto loon]], INDIRECT(ADDRESS(ROW()-1,COLUMN(F:F))))</f>
        <v>50948.456999999995</v>
      </c>
      <c r="J7468" s="6">
        <f ca="1">IF(ROW()=2, 0, Table1[[#This Row],[Belastbaar loon]]-INDIRECT(ADDRESS(ROW()-1,COLUMN(A:A))))</f>
        <v>10</v>
      </c>
      <c r="K7468" s="6">
        <f ca="1">Table1[[#This Row],[Netto loon]]-Table1[[#This Row],[Netto vorige schijf]]</f>
        <v>4.4500000000043656</v>
      </c>
      <c r="L7468" s="2">
        <f ca="1">(Table1[[#This Row],[Bruto tov vorige schijf]]-Table1[[#This Row],[Netto tov vorige schijf]])/MAX(Table1[[#This Row],[Bruto tov vorige schijf]],1)</f>
        <v>0.5549999999995634</v>
      </c>
    </row>
    <row r="7469" spans="1:12" x14ac:dyDescent="0.25">
      <c r="A7469" s="14">
        <v>82511</v>
      </c>
      <c r="B7469" s="6">
        <f>LoonHeffing2020(Table1[[#This Row],[Belastbaar loon]])</f>
        <v>32519.222999999998</v>
      </c>
      <c r="C7469" s="6">
        <f>AlgemeneHeffingsKorting2020(Table1[[#This Row],[Belastbaar loon]])</f>
        <v>0</v>
      </c>
      <c r="D7469" s="14">
        <f>ArbeidsKorting2020(Table1[[#This Row],[Belastbaar loon]])</f>
        <v>965.58000000000015</v>
      </c>
      <c r="E7469" s="14">
        <f>MAX(Table1[[#This Row],[Loonheffing]]-Table1[[#This Row],[Algemene Heffingskorting]]-Table1[[#This Row],[Arbeidskorting]],0)</f>
        <v>31553.642999999996</v>
      </c>
      <c r="F7469" s="6">
        <f>Table1[[#This Row],[Belastbaar loon]]-Table1[[#This Row],[Belasting]]</f>
        <v>50957.357000000004</v>
      </c>
      <c r="G7469" s="2">
        <f>(Table1[[#This Row],[Belastbaar loon]]-Table1[[#This Row],[Netto loon]])/Table1[[#This Row],[Belastbaar loon]]</f>
        <v>0.38241741101186505</v>
      </c>
      <c r="H7469" s="14">
        <f t="shared" ca="1" si="111"/>
        <v>31548.093000000001</v>
      </c>
      <c r="I7469" s="14">
        <f ca="1">IF(ROW()=2, Table1[[#This Row],[Netto loon]], INDIRECT(ADDRESS(ROW()-1,COLUMN(F:F))))</f>
        <v>50952.906999999999</v>
      </c>
      <c r="J7469" s="6">
        <f ca="1">IF(ROW()=2, 0, Table1[[#This Row],[Belastbaar loon]]-INDIRECT(ADDRESS(ROW()-1,COLUMN(A:A))))</f>
        <v>10</v>
      </c>
      <c r="K7469" s="6">
        <f ca="1">Table1[[#This Row],[Netto loon]]-Table1[[#This Row],[Netto vorige schijf]]</f>
        <v>4.4500000000043656</v>
      </c>
      <c r="L7469" s="2">
        <f ca="1">(Table1[[#This Row],[Bruto tov vorige schijf]]-Table1[[#This Row],[Netto tov vorige schijf]])/MAX(Table1[[#This Row],[Bruto tov vorige schijf]],1)</f>
        <v>0.5549999999995634</v>
      </c>
    </row>
    <row r="7470" spans="1:12" x14ac:dyDescent="0.25">
      <c r="A7470" s="14">
        <v>82521</v>
      </c>
      <c r="B7470" s="6">
        <f>LoonHeffing2020(Table1[[#This Row],[Belastbaar loon]])</f>
        <v>32524.172999999999</v>
      </c>
      <c r="C7470" s="6">
        <f>AlgemeneHeffingsKorting2020(Table1[[#This Row],[Belastbaar loon]])</f>
        <v>0</v>
      </c>
      <c r="D7470" s="14">
        <f>ArbeidsKorting2020(Table1[[#This Row],[Belastbaar loon]])</f>
        <v>964.98000000000013</v>
      </c>
      <c r="E7470" s="14">
        <f>MAX(Table1[[#This Row],[Loonheffing]]-Table1[[#This Row],[Algemene Heffingskorting]]-Table1[[#This Row],[Arbeidskorting]],0)</f>
        <v>31559.192999999999</v>
      </c>
      <c r="F7470" s="6">
        <f>Table1[[#This Row],[Belastbaar loon]]-Table1[[#This Row],[Belasting]]</f>
        <v>50961.807000000001</v>
      </c>
      <c r="G7470" s="2">
        <f>(Table1[[#This Row],[Belastbaar loon]]-Table1[[#This Row],[Netto loon]])/Table1[[#This Row],[Belastbaar loon]]</f>
        <v>0.38243832479005341</v>
      </c>
      <c r="H7470" s="14">
        <f t="shared" ca="1" si="111"/>
        <v>31553.642999999996</v>
      </c>
      <c r="I7470" s="14">
        <f ca="1">IF(ROW()=2, Table1[[#This Row],[Netto loon]], INDIRECT(ADDRESS(ROW()-1,COLUMN(F:F))))</f>
        <v>50957.357000000004</v>
      </c>
      <c r="J7470" s="6">
        <f ca="1">IF(ROW()=2, 0, Table1[[#This Row],[Belastbaar loon]]-INDIRECT(ADDRESS(ROW()-1,COLUMN(A:A))))</f>
        <v>10</v>
      </c>
      <c r="K7470" s="6">
        <f ca="1">Table1[[#This Row],[Netto loon]]-Table1[[#This Row],[Netto vorige schijf]]</f>
        <v>4.4499999999970896</v>
      </c>
      <c r="L7470" s="2">
        <f ca="1">(Table1[[#This Row],[Bruto tov vorige schijf]]-Table1[[#This Row],[Netto tov vorige schijf]])/MAX(Table1[[#This Row],[Bruto tov vorige schijf]],1)</f>
        <v>0.55500000000029104</v>
      </c>
    </row>
    <row r="7471" spans="1:12" x14ac:dyDescent="0.25">
      <c r="A7471" s="14">
        <v>82531</v>
      </c>
      <c r="B7471" s="6">
        <f>LoonHeffing2020(Table1[[#This Row],[Belastbaar loon]])</f>
        <v>32529.123</v>
      </c>
      <c r="C7471" s="6">
        <f>AlgemeneHeffingsKorting2020(Table1[[#This Row],[Belastbaar loon]])</f>
        <v>0</v>
      </c>
      <c r="D7471" s="14">
        <f>ArbeidsKorting2020(Table1[[#This Row],[Belastbaar loon]])</f>
        <v>964.38000000000011</v>
      </c>
      <c r="E7471" s="14">
        <f>MAX(Table1[[#This Row],[Loonheffing]]-Table1[[#This Row],[Algemene Heffingskorting]]-Table1[[#This Row],[Arbeidskorting]],0)</f>
        <v>31564.742999999999</v>
      </c>
      <c r="F7471" s="6">
        <f>Table1[[#This Row],[Belastbaar loon]]-Table1[[#This Row],[Belasting]]</f>
        <v>50966.256999999998</v>
      </c>
      <c r="G7471" s="2">
        <f>(Table1[[#This Row],[Belastbaar loon]]-Table1[[#This Row],[Netto loon]])/Table1[[#This Row],[Belastbaar loon]]</f>
        <v>0.38245923350013938</v>
      </c>
      <c r="H7471" s="14">
        <f t="shared" ca="1" si="111"/>
        <v>31559.192999999999</v>
      </c>
      <c r="I7471" s="14">
        <f ca="1">IF(ROW()=2, Table1[[#This Row],[Netto loon]], INDIRECT(ADDRESS(ROW()-1,COLUMN(F:F))))</f>
        <v>50961.807000000001</v>
      </c>
      <c r="J7471" s="6">
        <f ca="1">IF(ROW()=2, 0, Table1[[#This Row],[Belastbaar loon]]-INDIRECT(ADDRESS(ROW()-1,COLUMN(A:A))))</f>
        <v>10</v>
      </c>
      <c r="K7471" s="6">
        <f ca="1">Table1[[#This Row],[Netto loon]]-Table1[[#This Row],[Netto vorige schijf]]</f>
        <v>4.4499999999970896</v>
      </c>
      <c r="L7471" s="2">
        <f ca="1">(Table1[[#This Row],[Bruto tov vorige schijf]]-Table1[[#This Row],[Netto tov vorige schijf]])/MAX(Table1[[#This Row],[Bruto tov vorige schijf]],1)</f>
        <v>0.55500000000029104</v>
      </c>
    </row>
    <row r="7472" spans="1:12" x14ac:dyDescent="0.25">
      <c r="A7472" s="14">
        <v>82541</v>
      </c>
      <c r="B7472" s="6">
        <f>LoonHeffing2020(Table1[[#This Row],[Belastbaar loon]])</f>
        <v>32534.073</v>
      </c>
      <c r="C7472" s="6">
        <f>AlgemeneHeffingsKorting2020(Table1[[#This Row],[Belastbaar loon]])</f>
        <v>0</v>
      </c>
      <c r="D7472" s="14">
        <f>ArbeidsKorting2020(Table1[[#This Row],[Belastbaar loon]])</f>
        <v>963.78000000000009</v>
      </c>
      <c r="E7472" s="14">
        <f>MAX(Table1[[#This Row],[Loonheffing]]-Table1[[#This Row],[Algemene Heffingskorting]]-Table1[[#This Row],[Arbeidskorting]],0)</f>
        <v>31570.293000000001</v>
      </c>
      <c r="F7472" s="6">
        <f>Table1[[#This Row],[Belastbaar loon]]-Table1[[#This Row],[Belasting]]</f>
        <v>50970.706999999995</v>
      </c>
      <c r="G7472" s="2">
        <f>(Table1[[#This Row],[Belastbaar loon]]-Table1[[#This Row],[Netto loon]])/Table1[[#This Row],[Belastbaar loon]]</f>
        <v>0.38248013714396489</v>
      </c>
      <c r="H7472" s="14">
        <f t="shared" ca="1" si="111"/>
        <v>31564.742999999999</v>
      </c>
      <c r="I7472" s="14">
        <f ca="1">IF(ROW()=2, Table1[[#This Row],[Netto loon]], INDIRECT(ADDRESS(ROW()-1,COLUMN(F:F))))</f>
        <v>50966.256999999998</v>
      </c>
      <c r="J7472" s="6">
        <f ca="1">IF(ROW()=2, 0, Table1[[#This Row],[Belastbaar loon]]-INDIRECT(ADDRESS(ROW()-1,COLUMN(A:A))))</f>
        <v>10</v>
      </c>
      <c r="K7472" s="6">
        <f ca="1">Table1[[#This Row],[Netto loon]]-Table1[[#This Row],[Netto vorige schijf]]</f>
        <v>4.4499999999970896</v>
      </c>
      <c r="L7472" s="2">
        <f ca="1">(Table1[[#This Row],[Bruto tov vorige schijf]]-Table1[[#This Row],[Netto tov vorige schijf]])/MAX(Table1[[#This Row],[Bruto tov vorige schijf]],1)</f>
        <v>0.55500000000029104</v>
      </c>
    </row>
    <row r="7473" spans="1:12" x14ac:dyDescent="0.25">
      <c r="A7473" s="14">
        <v>82551</v>
      </c>
      <c r="B7473" s="6">
        <f>LoonHeffing2020(Table1[[#This Row],[Belastbaar loon]])</f>
        <v>32539.023000000001</v>
      </c>
      <c r="C7473" s="6">
        <f>AlgemeneHeffingsKorting2020(Table1[[#This Row],[Belastbaar loon]])</f>
        <v>0</v>
      </c>
      <c r="D7473" s="14">
        <f>ArbeidsKorting2020(Table1[[#This Row],[Belastbaar loon]])</f>
        <v>963.18000000000006</v>
      </c>
      <c r="E7473" s="14">
        <f>MAX(Table1[[#This Row],[Loonheffing]]-Table1[[#This Row],[Algemene Heffingskorting]]-Table1[[#This Row],[Arbeidskorting]],0)</f>
        <v>31575.843000000001</v>
      </c>
      <c r="F7473" s="6">
        <f>Table1[[#This Row],[Belastbaar loon]]-Table1[[#This Row],[Belasting]]</f>
        <v>50975.156999999999</v>
      </c>
      <c r="G7473" s="2">
        <f>(Table1[[#This Row],[Belastbaar loon]]-Table1[[#This Row],[Netto loon]])/Table1[[#This Row],[Belastbaar loon]]</f>
        <v>0.38250103572337102</v>
      </c>
      <c r="H7473" s="14">
        <f t="shared" ca="1" si="111"/>
        <v>31570.293000000001</v>
      </c>
      <c r="I7473" s="14">
        <f ca="1">IF(ROW()=2, Table1[[#This Row],[Netto loon]], INDIRECT(ADDRESS(ROW()-1,COLUMN(F:F))))</f>
        <v>50970.706999999995</v>
      </c>
      <c r="J7473" s="6">
        <f ca="1">IF(ROW()=2, 0, Table1[[#This Row],[Belastbaar loon]]-INDIRECT(ADDRESS(ROW()-1,COLUMN(A:A))))</f>
        <v>10</v>
      </c>
      <c r="K7473" s="6">
        <f ca="1">Table1[[#This Row],[Netto loon]]-Table1[[#This Row],[Netto vorige schijf]]</f>
        <v>4.4500000000043656</v>
      </c>
      <c r="L7473" s="2">
        <f ca="1">(Table1[[#This Row],[Bruto tov vorige schijf]]-Table1[[#This Row],[Netto tov vorige schijf]])/MAX(Table1[[#This Row],[Bruto tov vorige schijf]],1)</f>
        <v>0.5549999999995634</v>
      </c>
    </row>
    <row r="7474" spans="1:12" x14ac:dyDescent="0.25">
      <c r="A7474" s="14">
        <v>82561</v>
      </c>
      <c r="B7474" s="6">
        <f>LoonHeffing2020(Table1[[#This Row],[Belastbaar loon]])</f>
        <v>32543.972999999998</v>
      </c>
      <c r="C7474" s="6">
        <f>AlgemeneHeffingsKorting2020(Table1[[#This Row],[Belastbaar loon]])</f>
        <v>0</v>
      </c>
      <c r="D7474" s="14">
        <f>ArbeidsKorting2020(Table1[[#This Row],[Belastbaar loon]])</f>
        <v>962.58000000000015</v>
      </c>
      <c r="E7474" s="14">
        <f>MAX(Table1[[#This Row],[Loonheffing]]-Table1[[#This Row],[Algemene Heffingskorting]]-Table1[[#This Row],[Arbeidskorting]],0)</f>
        <v>31581.392999999996</v>
      </c>
      <c r="F7474" s="6">
        <f>Table1[[#This Row],[Belastbaar loon]]-Table1[[#This Row],[Belasting]]</f>
        <v>50979.607000000004</v>
      </c>
      <c r="G7474" s="2">
        <f>(Table1[[#This Row],[Belastbaar loon]]-Table1[[#This Row],[Netto loon]])/Table1[[#This Row],[Belastbaar loon]]</f>
        <v>0.38252192924019812</v>
      </c>
      <c r="H7474" s="14">
        <f t="shared" ca="1" si="111"/>
        <v>31575.843000000001</v>
      </c>
      <c r="I7474" s="14">
        <f ca="1">IF(ROW()=2, Table1[[#This Row],[Netto loon]], INDIRECT(ADDRESS(ROW()-1,COLUMN(F:F))))</f>
        <v>50975.156999999999</v>
      </c>
      <c r="J7474" s="6">
        <f ca="1">IF(ROW()=2, 0, Table1[[#This Row],[Belastbaar loon]]-INDIRECT(ADDRESS(ROW()-1,COLUMN(A:A))))</f>
        <v>10</v>
      </c>
      <c r="K7474" s="6">
        <f ca="1">Table1[[#This Row],[Netto loon]]-Table1[[#This Row],[Netto vorige schijf]]</f>
        <v>4.4500000000043656</v>
      </c>
      <c r="L7474" s="2">
        <f ca="1">(Table1[[#This Row],[Bruto tov vorige schijf]]-Table1[[#This Row],[Netto tov vorige schijf]])/MAX(Table1[[#This Row],[Bruto tov vorige schijf]],1)</f>
        <v>0.5549999999995634</v>
      </c>
    </row>
    <row r="7475" spans="1:12" x14ac:dyDescent="0.25">
      <c r="A7475" s="14">
        <v>82571</v>
      </c>
      <c r="B7475" s="6">
        <f>LoonHeffing2020(Table1[[#This Row],[Belastbaar loon]])</f>
        <v>32548.922999999999</v>
      </c>
      <c r="C7475" s="6">
        <f>AlgemeneHeffingsKorting2020(Table1[[#This Row],[Belastbaar loon]])</f>
        <v>0</v>
      </c>
      <c r="D7475" s="14">
        <f>ArbeidsKorting2020(Table1[[#This Row],[Belastbaar loon]])</f>
        <v>961.98000000000013</v>
      </c>
      <c r="E7475" s="14">
        <f>MAX(Table1[[#This Row],[Loonheffing]]-Table1[[#This Row],[Algemene Heffingskorting]]-Table1[[#This Row],[Arbeidskorting]],0)</f>
        <v>31586.942999999999</v>
      </c>
      <c r="F7475" s="6">
        <f>Table1[[#This Row],[Belastbaar loon]]-Table1[[#This Row],[Belasting]]</f>
        <v>50984.057000000001</v>
      </c>
      <c r="G7475" s="2">
        <f>(Table1[[#This Row],[Belastbaar loon]]-Table1[[#This Row],[Netto loon]])/Table1[[#This Row],[Belastbaar loon]]</f>
        <v>0.38254281769628562</v>
      </c>
      <c r="H7475" s="14">
        <f t="shared" ca="1" si="111"/>
        <v>31581.392999999996</v>
      </c>
      <c r="I7475" s="14">
        <f ca="1">IF(ROW()=2, Table1[[#This Row],[Netto loon]], INDIRECT(ADDRESS(ROW()-1,COLUMN(F:F))))</f>
        <v>50979.607000000004</v>
      </c>
      <c r="J7475" s="6">
        <f ca="1">IF(ROW()=2, 0, Table1[[#This Row],[Belastbaar loon]]-INDIRECT(ADDRESS(ROW()-1,COLUMN(A:A))))</f>
        <v>10</v>
      </c>
      <c r="K7475" s="6">
        <f ca="1">Table1[[#This Row],[Netto loon]]-Table1[[#This Row],[Netto vorige schijf]]</f>
        <v>4.4499999999970896</v>
      </c>
      <c r="L7475" s="2">
        <f ca="1">(Table1[[#This Row],[Bruto tov vorige schijf]]-Table1[[#This Row],[Netto tov vorige schijf]])/MAX(Table1[[#This Row],[Bruto tov vorige schijf]],1)</f>
        <v>0.55500000000029104</v>
      </c>
    </row>
    <row r="7476" spans="1:12" x14ac:dyDescent="0.25">
      <c r="A7476" s="14">
        <v>82581</v>
      </c>
      <c r="B7476" s="6">
        <f>LoonHeffing2020(Table1[[#This Row],[Belastbaar loon]])</f>
        <v>32553.873</v>
      </c>
      <c r="C7476" s="6">
        <f>AlgemeneHeffingsKorting2020(Table1[[#This Row],[Belastbaar loon]])</f>
        <v>0</v>
      </c>
      <c r="D7476" s="14">
        <f>ArbeidsKorting2020(Table1[[#This Row],[Belastbaar loon]])</f>
        <v>961.38000000000011</v>
      </c>
      <c r="E7476" s="14">
        <f>MAX(Table1[[#This Row],[Loonheffing]]-Table1[[#This Row],[Algemene Heffingskorting]]-Table1[[#This Row],[Arbeidskorting]],0)</f>
        <v>31592.492999999999</v>
      </c>
      <c r="F7476" s="6">
        <f>Table1[[#This Row],[Belastbaar loon]]-Table1[[#This Row],[Belasting]]</f>
        <v>50988.506999999998</v>
      </c>
      <c r="G7476" s="2">
        <f>(Table1[[#This Row],[Belastbaar loon]]-Table1[[#This Row],[Netto loon]])/Table1[[#This Row],[Belastbaar loon]]</f>
        <v>0.38256370109347188</v>
      </c>
      <c r="H7476" s="14">
        <f t="shared" ca="1" si="111"/>
        <v>31586.942999999999</v>
      </c>
      <c r="I7476" s="14">
        <f ca="1">IF(ROW()=2, Table1[[#This Row],[Netto loon]], INDIRECT(ADDRESS(ROW()-1,COLUMN(F:F))))</f>
        <v>50984.057000000001</v>
      </c>
      <c r="J7476" s="6">
        <f ca="1">IF(ROW()=2, 0, Table1[[#This Row],[Belastbaar loon]]-INDIRECT(ADDRESS(ROW()-1,COLUMN(A:A))))</f>
        <v>10</v>
      </c>
      <c r="K7476" s="6">
        <f ca="1">Table1[[#This Row],[Netto loon]]-Table1[[#This Row],[Netto vorige schijf]]</f>
        <v>4.4499999999970896</v>
      </c>
      <c r="L7476" s="2">
        <f ca="1">(Table1[[#This Row],[Bruto tov vorige schijf]]-Table1[[#This Row],[Netto tov vorige schijf]])/MAX(Table1[[#This Row],[Bruto tov vorige schijf]],1)</f>
        <v>0.55500000000029104</v>
      </c>
    </row>
    <row r="7477" spans="1:12" x14ac:dyDescent="0.25">
      <c r="A7477" s="14">
        <v>82591</v>
      </c>
      <c r="B7477" s="6">
        <f>LoonHeffing2020(Table1[[#This Row],[Belastbaar loon]])</f>
        <v>32558.823</v>
      </c>
      <c r="C7477" s="6">
        <f>AlgemeneHeffingsKorting2020(Table1[[#This Row],[Belastbaar loon]])</f>
        <v>0</v>
      </c>
      <c r="D7477" s="14">
        <f>ArbeidsKorting2020(Table1[[#This Row],[Belastbaar loon]])</f>
        <v>960.78000000000009</v>
      </c>
      <c r="E7477" s="14">
        <f>MAX(Table1[[#This Row],[Loonheffing]]-Table1[[#This Row],[Algemene Heffingskorting]]-Table1[[#This Row],[Arbeidskorting]],0)</f>
        <v>31598.043000000001</v>
      </c>
      <c r="F7477" s="6">
        <f>Table1[[#This Row],[Belastbaar loon]]-Table1[[#This Row],[Belasting]]</f>
        <v>50992.956999999995</v>
      </c>
      <c r="G7477" s="2">
        <f>(Table1[[#This Row],[Belastbaar loon]]-Table1[[#This Row],[Netto loon]])/Table1[[#This Row],[Belastbaar loon]]</f>
        <v>0.38258457943359453</v>
      </c>
      <c r="H7477" s="14">
        <f t="shared" ca="1" si="111"/>
        <v>31592.492999999999</v>
      </c>
      <c r="I7477" s="14">
        <f ca="1">IF(ROW()=2, Table1[[#This Row],[Netto loon]], INDIRECT(ADDRESS(ROW()-1,COLUMN(F:F))))</f>
        <v>50988.506999999998</v>
      </c>
      <c r="J7477" s="6">
        <f ca="1">IF(ROW()=2, 0, Table1[[#This Row],[Belastbaar loon]]-INDIRECT(ADDRESS(ROW()-1,COLUMN(A:A))))</f>
        <v>10</v>
      </c>
      <c r="K7477" s="6">
        <f ca="1">Table1[[#This Row],[Netto loon]]-Table1[[#This Row],[Netto vorige schijf]]</f>
        <v>4.4499999999970896</v>
      </c>
      <c r="L7477" s="2">
        <f ca="1">(Table1[[#This Row],[Bruto tov vorige schijf]]-Table1[[#This Row],[Netto tov vorige schijf]])/MAX(Table1[[#This Row],[Bruto tov vorige schijf]],1)</f>
        <v>0.55500000000029104</v>
      </c>
    </row>
    <row r="7478" spans="1:12" x14ac:dyDescent="0.25">
      <c r="A7478" s="14">
        <v>82601</v>
      </c>
      <c r="B7478" s="6">
        <f>LoonHeffing2020(Table1[[#This Row],[Belastbaar loon]])</f>
        <v>32563.773000000001</v>
      </c>
      <c r="C7478" s="6">
        <f>AlgemeneHeffingsKorting2020(Table1[[#This Row],[Belastbaar loon]])</f>
        <v>0</v>
      </c>
      <c r="D7478" s="14">
        <f>ArbeidsKorting2020(Table1[[#This Row],[Belastbaar loon]])</f>
        <v>960.18000000000006</v>
      </c>
      <c r="E7478" s="14">
        <f>MAX(Table1[[#This Row],[Loonheffing]]-Table1[[#This Row],[Algemene Heffingskorting]]-Table1[[#This Row],[Arbeidskorting]],0)</f>
        <v>31603.593000000001</v>
      </c>
      <c r="F7478" s="6">
        <f>Table1[[#This Row],[Belastbaar loon]]-Table1[[#This Row],[Belasting]]</f>
        <v>50997.406999999999</v>
      </c>
      <c r="G7478" s="2">
        <f>(Table1[[#This Row],[Belastbaar loon]]-Table1[[#This Row],[Netto loon]])/Table1[[#This Row],[Belastbaar loon]]</f>
        <v>0.38260545271849011</v>
      </c>
      <c r="H7478" s="14">
        <f t="shared" ca="1" si="111"/>
        <v>31598.043000000001</v>
      </c>
      <c r="I7478" s="14">
        <f ca="1">IF(ROW()=2, Table1[[#This Row],[Netto loon]], INDIRECT(ADDRESS(ROW()-1,COLUMN(F:F))))</f>
        <v>50992.956999999995</v>
      </c>
      <c r="J7478" s="6">
        <f ca="1">IF(ROW()=2, 0, Table1[[#This Row],[Belastbaar loon]]-INDIRECT(ADDRESS(ROW()-1,COLUMN(A:A))))</f>
        <v>10</v>
      </c>
      <c r="K7478" s="6">
        <f ca="1">Table1[[#This Row],[Netto loon]]-Table1[[#This Row],[Netto vorige schijf]]</f>
        <v>4.4500000000043656</v>
      </c>
      <c r="L7478" s="2">
        <f ca="1">(Table1[[#This Row],[Bruto tov vorige schijf]]-Table1[[#This Row],[Netto tov vorige schijf]])/MAX(Table1[[#This Row],[Bruto tov vorige schijf]],1)</f>
        <v>0.5549999999995634</v>
      </c>
    </row>
    <row r="7479" spans="1:12" x14ac:dyDescent="0.25">
      <c r="A7479" s="14">
        <v>82611</v>
      </c>
      <c r="B7479" s="6">
        <f>LoonHeffing2020(Table1[[#This Row],[Belastbaar loon]])</f>
        <v>32568.722999999998</v>
      </c>
      <c r="C7479" s="6">
        <f>AlgemeneHeffingsKorting2020(Table1[[#This Row],[Belastbaar loon]])</f>
        <v>0</v>
      </c>
      <c r="D7479" s="14">
        <f>ArbeidsKorting2020(Table1[[#This Row],[Belastbaar loon]])</f>
        <v>959.58000000000015</v>
      </c>
      <c r="E7479" s="14">
        <f>MAX(Table1[[#This Row],[Loonheffing]]-Table1[[#This Row],[Algemene Heffingskorting]]-Table1[[#This Row],[Arbeidskorting]],0)</f>
        <v>31609.142999999996</v>
      </c>
      <c r="F7479" s="6">
        <f>Table1[[#This Row],[Belastbaar loon]]-Table1[[#This Row],[Belasting]]</f>
        <v>51001.857000000004</v>
      </c>
      <c r="G7479" s="2">
        <f>(Table1[[#This Row],[Belastbaar loon]]-Table1[[#This Row],[Netto loon]])/Table1[[#This Row],[Belastbaar loon]]</f>
        <v>0.38262632094999449</v>
      </c>
      <c r="H7479" s="14">
        <f t="shared" ca="1" si="111"/>
        <v>31603.593000000001</v>
      </c>
      <c r="I7479" s="14">
        <f ca="1">IF(ROW()=2, Table1[[#This Row],[Netto loon]], INDIRECT(ADDRESS(ROW()-1,COLUMN(F:F))))</f>
        <v>50997.406999999999</v>
      </c>
      <c r="J7479" s="6">
        <f ca="1">IF(ROW()=2, 0, Table1[[#This Row],[Belastbaar loon]]-INDIRECT(ADDRESS(ROW()-1,COLUMN(A:A))))</f>
        <v>10</v>
      </c>
      <c r="K7479" s="6">
        <f ca="1">Table1[[#This Row],[Netto loon]]-Table1[[#This Row],[Netto vorige schijf]]</f>
        <v>4.4500000000043656</v>
      </c>
      <c r="L7479" s="2">
        <f ca="1">(Table1[[#This Row],[Bruto tov vorige schijf]]-Table1[[#This Row],[Netto tov vorige schijf]])/MAX(Table1[[#This Row],[Bruto tov vorige schijf]],1)</f>
        <v>0.5549999999995634</v>
      </c>
    </row>
    <row r="7480" spans="1:12" x14ac:dyDescent="0.25">
      <c r="A7480" s="14">
        <v>82621</v>
      </c>
      <c r="B7480" s="6">
        <f>LoonHeffing2020(Table1[[#This Row],[Belastbaar loon]])</f>
        <v>32573.672999999999</v>
      </c>
      <c r="C7480" s="6">
        <f>AlgemeneHeffingsKorting2020(Table1[[#This Row],[Belastbaar loon]])</f>
        <v>0</v>
      </c>
      <c r="D7480" s="14">
        <f>ArbeidsKorting2020(Table1[[#This Row],[Belastbaar loon]])</f>
        <v>958.98000000000013</v>
      </c>
      <c r="E7480" s="14">
        <f>MAX(Table1[[#This Row],[Loonheffing]]-Table1[[#This Row],[Algemene Heffingskorting]]-Table1[[#This Row],[Arbeidskorting]],0)</f>
        <v>31614.692999999999</v>
      </c>
      <c r="F7480" s="6">
        <f>Table1[[#This Row],[Belastbaar loon]]-Table1[[#This Row],[Belasting]]</f>
        <v>51006.307000000001</v>
      </c>
      <c r="G7480" s="2">
        <f>(Table1[[#This Row],[Belastbaar loon]]-Table1[[#This Row],[Netto loon]])/Table1[[#This Row],[Belastbaar loon]]</f>
        <v>0.38264718412994275</v>
      </c>
      <c r="H7480" s="14">
        <f t="shared" ca="1" si="111"/>
        <v>31609.142999999996</v>
      </c>
      <c r="I7480" s="14">
        <f ca="1">IF(ROW()=2, Table1[[#This Row],[Netto loon]], INDIRECT(ADDRESS(ROW()-1,COLUMN(F:F))))</f>
        <v>51001.857000000004</v>
      </c>
      <c r="J7480" s="6">
        <f ca="1">IF(ROW()=2, 0, Table1[[#This Row],[Belastbaar loon]]-INDIRECT(ADDRESS(ROW()-1,COLUMN(A:A))))</f>
        <v>10</v>
      </c>
      <c r="K7480" s="6">
        <f ca="1">Table1[[#This Row],[Netto loon]]-Table1[[#This Row],[Netto vorige schijf]]</f>
        <v>4.4499999999970896</v>
      </c>
      <c r="L7480" s="2">
        <f ca="1">(Table1[[#This Row],[Bruto tov vorige schijf]]-Table1[[#This Row],[Netto tov vorige schijf]])/MAX(Table1[[#This Row],[Bruto tov vorige schijf]],1)</f>
        <v>0.55500000000029104</v>
      </c>
    </row>
    <row r="7481" spans="1:12" x14ac:dyDescent="0.25">
      <c r="A7481" s="14">
        <v>82631</v>
      </c>
      <c r="B7481" s="6">
        <f>LoonHeffing2020(Table1[[#This Row],[Belastbaar loon]])</f>
        <v>32578.623</v>
      </c>
      <c r="C7481" s="6">
        <f>AlgemeneHeffingsKorting2020(Table1[[#This Row],[Belastbaar loon]])</f>
        <v>0</v>
      </c>
      <c r="D7481" s="14">
        <f>ArbeidsKorting2020(Table1[[#This Row],[Belastbaar loon]])</f>
        <v>958.38000000000011</v>
      </c>
      <c r="E7481" s="14">
        <f>MAX(Table1[[#This Row],[Loonheffing]]-Table1[[#This Row],[Algemene Heffingskorting]]-Table1[[#This Row],[Arbeidskorting]],0)</f>
        <v>31620.242999999999</v>
      </c>
      <c r="F7481" s="6">
        <f>Table1[[#This Row],[Belastbaar loon]]-Table1[[#This Row],[Belasting]]</f>
        <v>51010.756999999998</v>
      </c>
      <c r="G7481" s="2">
        <f>(Table1[[#This Row],[Belastbaar loon]]-Table1[[#This Row],[Netto loon]])/Table1[[#This Row],[Belastbaar loon]]</f>
        <v>0.38266804226016871</v>
      </c>
      <c r="H7481" s="14">
        <f t="shared" ca="1" si="111"/>
        <v>31614.692999999999</v>
      </c>
      <c r="I7481" s="14">
        <f ca="1">IF(ROW()=2, Table1[[#This Row],[Netto loon]], INDIRECT(ADDRESS(ROW()-1,COLUMN(F:F))))</f>
        <v>51006.307000000001</v>
      </c>
      <c r="J7481" s="6">
        <f ca="1">IF(ROW()=2, 0, Table1[[#This Row],[Belastbaar loon]]-INDIRECT(ADDRESS(ROW()-1,COLUMN(A:A))))</f>
        <v>10</v>
      </c>
      <c r="K7481" s="6">
        <f ca="1">Table1[[#This Row],[Netto loon]]-Table1[[#This Row],[Netto vorige schijf]]</f>
        <v>4.4499999999970896</v>
      </c>
      <c r="L7481" s="2">
        <f ca="1">(Table1[[#This Row],[Bruto tov vorige schijf]]-Table1[[#This Row],[Netto tov vorige schijf]])/MAX(Table1[[#This Row],[Bruto tov vorige schijf]],1)</f>
        <v>0.55500000000029104</v>
      </c>
    </row>
    <row r="7482" spans="1:12" x14ac:dyDescent="0.25">
      <c r="A7482" s="14">
        <v>82641</v>
      </c>
      <c r="B7482" s="6">
        <f>LoonHeffing2020(Table1[[#This Row],[Belastbaar loon]])</f>
        <v>32583.573</v>
      </c>
      <c r="C7482" s="6">
        <f>AlgemeneHeffingsKorting2020(Table1[[#This Row],[Belastbaar loon]])</f>
        <v>0</v>
      </c>
      <c r="D7482" s="14">
        <f>ArbeidsKorting2020(Table1[[#This Row],[Belastbaar loon]])</f>
        <v>957.78000000000009</v>
      </c>
      <c r="E7482" s="14">
        <f>MAX(Table1[[#This Row],[Loonheffing]]-Table1[[#This Row],[Algemene Heffingskorting]]-Table1[[#This Row],[Arbeidskorting]],0)</f>
        <v>31625.793000000001</v>
      </c>
      <c r="F7482" s="6">
        <f>Table1[[#This Row],[Belastbaar loon]]-Table1[[#This Row],[Belasting]]</f>
        <v>51015.206999999995</v>
      </c>
      <c r="G7482" s="2">
        <f>(Table1[[#This Row],[Belastbaar loon]]-Table1[[#This Row],[Netto loon]])/Table1[[#This Row],[Belastbaar loon]]</f>
        <v>0.38268889534250561</v>
      </c>
      <c r="H7482" s="14">
        <f t="shared" ca="1" si="111"/>
        <v>31620.242999999999</v>
      </c>
      <c r="I7482" s="14">
        <f ca="1">IF(ROW()=2, Table1[[#This Row],[Netto loon]], INDIRECT(ADDRESS(ROW()-1,COLUMN(F:F))))</f>
        <v>51010.756999999998</v>
      </c>
      <c r="J7482" s="6">
        <f ca="1">IF(ROW()=2, 0, Table1[[#This Row],[Belastbaar loon]]-INDIRECT(ADDRESS(ROW()-1,COLUMN(A:A))))</f>
        <v>10</v>
      </c>
      <c r="K7482" s="6">
        <f ca="1">Table1[[#This Row],[Netto loon]]-Table1[[#This Row],[Netto vorige schijf]]</f>
        <v>4.4499999999970896</v>
      </c>
      <c r="L7482" s="2">
        <f ca="1">(Table1[[#This Row],[Bruto tov vorige schijf]]-Table1[[#This Row],[Netto tov vorige schijf]])/MAX(Table1[[#This Row],[Bruto tov vorige schijf]],1)</f>
        <v>0.55500000000029104</v>
      </c>
    </row>
    <row r="7483" spans="1:12" x14ac:dyDescent="0.25">
      <c r="A7483" s="14">
        <v>82651</v>
      </c>
      <c r="B7483" s="6">
        <f>LoonHeffing2020(Table1[[#This Row],[Belastbaar loon]])</f>
        <v>32588.523000000001</v>
      </c>
      <c r="C7483" s="6">
        <f>AlgemeneHeffingsKorting2020(Table1[[#This Row],[Belastbaar loon]])</f>
        <v>0</v>
      </c>
      <c r="D7483" s="14">
        <f>ArbeidsKorting2020(Table1[[#This Row],[Belastbaar loon]])</f>
        <v>957.18000000000006</v>
      </c>
      <c r="E7483" s="14">
        <f>MAX(Table1[[#This Row],[Loonheffing]]-Table1[[#This Row],[Algemene Heffingskorting]]-Table1[[#This Row],[Arbeidskorting]],0)</f>
        <v>31631.343000000001</v>
      </c>
      <c r="F7483" s="6">
        <f>Table1[[#This Row],[Belastbaar loon]]-Table1[[#This Row],[Belasting]]</f>
        <v>51019.656999999999</v>
      </c>
      <c r="G7483" s="2">
        <f>(Table1[[#This Row],[Belastbaar loon]]-Table1[[#This Row],[Netto loon]])/Table1[[#This Row],[Belastbaar loon]]</f>
        <v>0.38270974337878549</v>
      </c>
      <c r="H7483" s="14">
        <f t="shared" ca="1" si="111"/>
        <v>31625.793000000001</v>
      </c>
      <c r="I7483" s="14">
        <f ca="1">IF(ROW()=2, Table1[[#This Row],[Netto loon]], INDIRECT(ADDRESS(ROW()-1,COLUMN(F:F))))</f>
        <v>51015.206999999995</v>
      </c>
      <c r="J7483" s="6">
        <f ca="1">IF(ROW()=2, 0, Table1[[#This Row],[Belastbaar loon]]-INDIRECT(ADDRESS(ROW()-1,COLUMN(A:A))))</f>
        <v>10</v>
      </c>
      <c r="K7483" s="6">
        <f ca="1">Table1[[#This Row],[Netto loon]]-Table1[[#This Row],[Netto vorige schijf]]</f>
        <v>4.4500000000043656</v>
      </c>
      <c r="L7483" s="2">
        <f ca="1">(Table1[[#This Row],[Bruto tov vorige schijf]]-Table1[[#This Row],[Netto tov vorige schijf]])/MAX(Table1[[#This Row],[Bruto tov vorige schijf]],1)</f>
        <v>0.5549999999995634</v>
      </c>
    </row>
    <row r="7484" spans="1:12" x14ac:dyDescent="0.25">
      <c r="A7484" s="14">
        <v>82661</v>
      </c>
      <c r="B7484" s="6">
        <f>LoonHeffing2020(Table1[[#This Row],[Belastbaar loon]])</f>
        <v>32593.472999999998</v>
      </c>
      <c r="C7484" s="6">
        <f>AlgemeneHeffingsKorting2020(Table1[[#This Row],[Belastbaar loon]])</f>
        <v>0</v>
      </c>
      <c r="D7484" s="14">
        <f>ArbeidsKorting2020(Table1[[#This Row],[Belastbaar loon]])</f>
        <v>956.58000000000015</v>
      </c>
      <c r="E7484" s="14">
        <f>MAX(Table1[[#This Row],[Loonheffing]]-Table1[[#This Row],[Algemene Heffingskorting]]-Table1[[#This Row],[Arbeidskorting]],0)</f>
        <v>31636.892999999996</v>
      </c>
      <c r="F7484" s="6">
        <f>Table1[[#This Row],[Belastbaar loon]]-Table1[[#This Row],[Belasting]]</f>
        <v>51024.107000000004</v>
      </c>
      <c r="G7484" s="2">
        <f>(Table1[[#This Row],[Belastbaar loon]]-Table1[[#This Row],[Netto loon]])/Table1[[#This Row],[Belastbaar loon]]</f>
        <v>0.3827305863708399</v>
      </c>
      <c r="H7484" s="14">
        <f t="shared" ca="1" si="111"/>
        <v>31631.343000000001</v>
      </c>
      <c r="I7484" s="14">
        <f ca="1">IF(ROW()=2, Table1[[#This Row],[Netto loon]], INDIRECT(ADDRESS(ROW()-1,COLUMN(F:F))))</f>
        <v>51019.656999999999</v>
      </c>
      <c r="J7484" s="6">
        <f ca="1">IF(ROW()=2, 0, Table1[[#This Row],[Belastbaar loon]]-INDIRECT(ADDRESS(ROW()-1,COLUMN(A:A))))</f>
        <v>10</v>
      </c>
      <c r="K7484" s="6">
        <f ca="1">Table1[[#This Row],[Netto loon]]-Table1[[#This Row],[Netto vorige schijf]]</f>
        <v>4.4500000000043656</v>
      </c>
      <c r="L7484" s="2">
        <f ca="1">(Table1[[#This Row],[Bruto tov vorige schijf]]-Table1[[#This Row],[Netto tov vorige schijf]])/MAX(Table1[[#This Row],[Bruto tov vorige schijf]],1)</f>
        <v>0.5549999999995634</v>
      </c>
    </row>
    <row r="7485" spans="1:12" x14ac:dyDescent="0.25">
      <c r="A7485" s="14">
        <v>82671</v>
      </c>
      <c r="B7485" s="6">
        <f>LoonHeffing2020(Table1[[#This Row],[Belastbaar loon]])</f>
        <v>32598.422999999999</v>
      </c>
      <c r="C7485" s="6">
        <f>AlgemeneHeffingsKorting2020(Table1[[#This Row],[Belastbaar loon]])</f>
        <v>0</v>
      </c>
      <c r="D7485" s="14">
        <f>ArbeidsKorting2020(Table1[[#This Row],[Belastbaar loon]])</f>
        <v>955.98000000000013</v>
      </c>
      <c r="E7485" s="14">
        <f>MAX(Table1[[#This Row],[Loonheffing]]-Table1[[#This Row],[Algemene Heffingskorting]]-Table1[[#This Row],[Arbeidskorting]],0)</f>
        <v>31642.442999999999</v>
      </c>
      <c r="F7485" s="6">
        <f>Table1[[#This Row],[Belastbaar loon]]-Table1[[#This Row],[Belasting]]</f>
        <v>51028.557000000001</v>
      </c>
      <c r="G7485" s="2">
        <f>(Table1[[#This Row],[Belastbaar loon]]-Table1[[#This Row],[Netto loon]])/Table1[[#This Row],[Belastbaar loon]]</f>
        <v>0.3827514243204993</v>
      </c>
      <c r="H7485" s="14">
        <f t="shared" ca="1" si="111"/>
        <v>31636.892999999996</v>
      </c>
      <c r="I7485" s="14">
        <f ca="1">IF(ROW()=2, Table1[[#This Row],[Netto loon]], INDIRECT(ADDRESS(ROW()-1,COLUMN(F:F))))</f>
        <v>51024.107000000004</v>
      </c>
      <c r="J7485" s="6">
        <f ca="1">IF(ROW()=2, 0, Table1[[#This Row],[Belastbaar loon]]-INDIRECT(ADDRESS(ROW()-1,COLUMN(A:A))))</f>
        <v>10</v>
      </c>
      <c r="K7485" s="6">
        <f ca="1">Table1[[#This Row],[Netto loon]]-Table1[[#This Row],[Netto vorige schijf]]</f>
        <v>4.4499999999970896</v>
      </c>
      <c r="L7485" s="2">
        <f ca="1">(Table1[[#This Row],[Bruto tov vorige schijf]]-Table1[[#This Row],[Netto tov vorige schijf]])/MAX(Table1[[#This Row],[Bruto tov vorige schijf]],1)</f>
        <v>0.55500000000029104</v>
      </c>
    </row>
    <row r="7486" spans="1:12" x14ac:dyDescent="0.25">
      <c r="A7486" s="14">
        <v>82681</v>
      </c>
      <c r="B7486" s="6">
        <f>LoonHeffing2020(Table1[[#This Row],[Belastbaar loon]])</f>
        <v>32603.373</v>
      </c>
      <c r="C7486" s="6">
        <f>AlgemeneHeffingsKorting2020(Table1[[#This Row],[Belastbaar loon]])</f>
        <v>0</v>
      </c>
      <c r="D7486" s="14">
        <f>ArbeidsKorting2020(Table1[[#This Row],[Belastbaar loon]])</f>
        <v>955.38000000000011</v>
      </c>
      <c r="E7486" s="14">
        <f>MAX(Table1[[#This Row],[Loonheffing]]-Table1[[#This Row],[Algemene Heffingskorting]]-Table1[[#This Row],[Arbeidskorting]],0)</f>
        <v>31647.992999999999</v>
      </c>
      <c r="F7486" s="6">
        <f>Table1[[#This Row],[Belastbaar loon]]-Table1[[#This Row],[Belasting]]</f>
        <v>51033.006999999998</v>
      </c>
      <c r="G7486" s="2">
        <f>(Table1[[#This Row],[Belastbaar loon]]-Table1[[#This Row],[Netto loon]])/Table1[[#This Row],[Belastbaar loon]]</f>
        <v>0.38277225722959329</v>
      </c>
      <c r="H7486" s="14">
        <f t="shared" ca="1" si="111"/>
        <v>31642.442999999999</v>
      </c>
      <c r="I7486" s="14">
        <f ca="1">IF(ROW()=2, Table1[[#This Row],[Netto loon]], INDIRECT(ADDRESS(ROW()-1,COLUMN(F:F))))</f>
        <v>51028.557000000001</v>
      </c>
      <c r="J7486" s="6">
        <f ca="1">IF(ROW()=2, 0, Table1[[#This Row],[Belastbaar loon]]-INDIRECT(ADDRESS(ROW()-1,COLUMN(A:A))))</f>
        <v>10</v>
      </c>
      <c r="K7486" s="6">
        <f ca="1">Table1[[#This Row],[Netto loon]]-Table1[[#This Row],[Netto vorige schijf]]</f>
        <v>4.4499999999970896</v>
      </c>
      <c r="L7486" s="2">
        <f ca="1">(Table1[[#This Row],[Bruto tov vorige schijf]]-Table1[[#This Row],[Netto tov vorige schijf]])/MAX(Table1[[#This Row],[Bruto tov vorige schijf]],1)</f>
        <v>0.55500000000029104</v>
      </c>
    </row>
    <row r="7487" spans="1:12" x14ac:dyDescent="0.25">
      <c r="A7487" s="14">
        <v>82691</v>
      </c>
      <c r="B7487" s="6">
        <f>LoonHeffing2020(Table1[[#This Row],[Belastbaar loon]])</f>
        <v>32608.323</v>
      </c>
      <c r="C7487" s="6">
        <f>AlgemeneHeffingsKorting2020(Table1[[#This Row],[Belastbaar loon]])</f>
        <v>0</v>
      </c>
      <c r="D7487" s="14">
        <f>ArbeidsKorting2020(Table1[[#This Row],[Belastbaar loon]])</f>
        <v>954.78000000000009</v>
      </c>
      <c r="E7487" s="14">
        <f>MAX(Table1[[#This Row],[Loonheffing]]-Table1[[#This Row],[Algemene Heffingskorting]]-Table1[[#This Row],[Arbeidskorting]],0)</f>
        <v>31653.543000000001</v>
      </c>
      <c r="F7487" s="6">
        <f>Table1[[#This Row],[Belastbaar loon]]-Table1[[#This Row],[Belasting]]</f>
        <v>51037.456999999995</v>
      </c>
      <c r="G7487" s="2">
        <f>(Table1[[#This Row],[Belastbaar loon]]-Table1[[#This Row],[Netto loon]])/Table1[[#This Row],[Belastbaar loon]]</f>
        <v>0.38279308509995047</v>
      </c>
      <c r="H7487" s="14">
        <f t="shared" ca="1" si="111"/>
        <v>31647.992999999999</v>
      </c>
      <c r="I7487" s="14">
        <f ca="1">IF(ROW()=2, Table1[[#This Row],[Netto loon]], INDIRECT(ADDRESS(ROW()-1,COLUMN(F:F))))</f>
        <v>51033.006999999998</v>
      </c>
      <c r="J7487" s="6">
        <f ca="1">IF(ROW()=2, 0, Table1[[#This Row],[Belastbaar loon]]-INDIRECT(ADDRESS(ROW()-1,COLUMN(A:A))))</f>
        <v>10</v>
      </c>
      <c r="K7487" s="6">
        <f ca="1">Table1[[#This Row],[Netto loon]]-Table1[[#This Row],[Netto vorige schijf]]</f>
        <v>4.4499999999970896</v>
      </c>
      <c r="L7487" s="2">
        <f ca="1">(Table1[[#This Row],[Bruto tov vorige schijf]]-Table1[[#This Row],[Netto tov vorige schijf]])/MAX(Table1[[#This Row],[Bruto tov vorige schijf]],1)</f>
        <v>0.55500000000029104</v>
      </c>
    </row>
    <row r="7488" spans="1:12" x14ac:dyDescent="0.25">
      <c r="A7488" s="14">
        <v>82701</v>
      </c>
      <c r="B7488" s="6">
        <f>LoonHeffing2020(Table1[[#This Row],[Belastbaar loon]])</f>
        <v>32613.273000000001</v>
      </c>
      <c r="C7488" s="6">
        <f>AlgemeneHeffingsKorting2020(Table1[[#This Row],[Belastbaar loon]])</f>
        <v>0</v>
      </c>
      <c r="D7488" s="14">
        <f>ArbeidsKorting2020(Table1[[#This Row],[Belastbaar loon]])</f>
        <v>954.18000000000006</v>
      </c>
      <c r="E7488" s="14">
        <f>MAX(Table1[[#This Row],[Loonheffing]]-Table1[[#This Row],[Algemene Heffingskorting]]-Table1[[#This Row],[Arbeidskorting]],0)</f>
        <v>31659.093000000001</v>
      </c>
      <c r="F7488" s="6">
        <f>Table1[[#This Row],[Belastbaar loon]]-Table1[[#This Row],[Belasting]]</f>
        <v>51041.906999999999</v>
      </c>
      <c r="G7488" s="2">
        <f>(Table1[[#This Row],[Belastbaar loon]]-Table1[[#This Row],[Netto loon]])/Table1[[#This Row],[Belastbaar loon]]</f>
        <v>0.38281390793339864</v>
      </c>
      <c r="H7488" s="14">
        <f t="shared" ca="1" si="111"/>
        <v>31653.543000000001</v>
      </c>
      <c r="I7488" s="14">
        <f ca="1">IF(ROW()=2, Table1[[#This Row],[Netto loon]], INDIRECT(ADDRESS(ROW()-1,COLUMN(F:F))))</f>
        <v>51037.456999999995</v>
      </c>
      <c r="J7488" s="6">
        <f ca="1">IF(ROW()=2, 0, Table1[[#This Row],[Belastbaar loon]]-INDIRECT(ADDRESS(ROW()-1,COLUMN(A:A))))</f>
        <v>10</v>
      </c>
      <c r="K7488" s="6">
        <f ca="1">Table1[[#This Row],[Netto loon]]-Table1[[#This Row],[Netto vorige schijf]]</f>
        <v>4.4500000000043656</v>
      </c>
      <c r="L7488" s="2">
        <f ca="1">(Table1[[#This Row],[Bruto tov vorige schijf]]-Table1[[#This Row],[Netto tov vorige schijf]])/MAX(Table1[[#This Row],[Bruto tov vorige schijf]],1)</f>
        <v>0.5549999999995634</v>
      </c>
    </row>
    <row r="7489" spans="1:12" x14ac:dyDescent="0.25">
      <c r="A7489" s="14">
        <v>82711</v>
      </c>
      <c r="B7489" s="6">
        <f>LoonHeffing2020(Table1[[#This Row],[Belastbaar loon]])</f>
        <v>32618.222999999998</v>
      </c>
      <c r="C7489" s="6">
        <f>AlgemeneHeffingsKorting2020(Table1[[#This Row],[Belastbaar loon]])</f>
        <v>0</v>
      </c>
      <c r="D7489" s="14">
        <f>ArbeidsKorting2020(Table1[[#This Row],[Belastbaar loon]])</f>
        <v>953.58000000000015</v>
      </c>
      <c r="E7489" s="14">
        <f>MAX(Table1[[#This Row],[Loonheffing]]-Table1[[#This Row],[Algemene Heffingskorting]]-Table1[[#This Row],[Arbeidskorting]],0)</f>
        <v>31664.642999999996</v>
      </c>
      <c r="F7489" s="6">
        <f>Table1[[#This Row],[Belastbaar loon]]-Table1[[#This Row],[Belasting]]</f>
        <v>51046.357000000004</v>
      </c>
      <c r="G7489" s="2">
        <f>(Table1[[#This Row],[Belastbaar loon]]-Table1[[#This Row],[Netto loon]])/Table1[[#This Row],[Belastbaar loon]]</f>
        <v>0.3828347257317648</v>
      </c>
      <c r="H7489" s="14">
        <f t="shared" ca="1" si="111"/>
        <v>31659.093000000001</v>
      </c>
      <c r="I7489" s="14">
        <f ca="1">IF(ROW()=2, Table1[[#This Row],[Netto loon]], INDIRECT(ADDRESS(ROW()-1,COLUMN(F:F))))</f>
        <v>51041.906999999999</v>
      </c>
      <c r="J7489" s="6">
        <f ca="1">IF(ROW()=2, 0, Table1[[#This Row],[Belastbaar loon]]-INDIRECT(ADDRESS(ROW()-1,COLUMN(A:A))))</f>
        <v>10</v>
      </c>
      <c r="K7489" s="6">
        <f ca="1">Table1[[#This Row],[Netto loon]]-Table1[[#This Row],[Netto vorige schijf]]</f>
        <v>4.4500000000043656</v>
      </c>
      <c r="L7489" s="2">
        <f ca="1">(Table1[[#This Row],[Bruto tov vorige schijf]]-Table1[[#This Row],[Netto tov vorige schijf]])/MAX(Table1[[#This Row],[Bruto tov vorige schijf]],1)</f>
        <v>0.5549999999995634</v>
      </c>
    </row>
    <row r="7490" spans="1:12" x14ac:dyDescent="0.25">
      <c r="A7490" s="14">
        <v>82721</v>
      </c>
      <c r="B7490" s="6">
        <f>LoonHeffing2020(Table1[[#This Row],[Belastbaar loon]])</f>
        <v>32623.172999999999</v>
      </c>
      <c r="C7490" s="6">
        <f>AlgemeneHeffingsKorting2020(Table1[[#This Row],[Belastbaar loon]])</f>
        <v>0</v>
      </c>
      <c r="D7490" s="14">
        <f>ArbeidsKorting2020(Table1[[#This Row],[Belastbaar loon]])</f>
        <v>952.98000000000013</v>
      </c>
      <c r="E7490" s="14">
        <f>MAX(Table1[[#This Row],[Loonheffing]]-Table1[[#This Row],[Algemene Heffingskorting]]-Table1[[#This Row],[Arbeidskorting]],0)</f>
        <v>31670.192999999999</v>
      </c>
      <c r="F7490" s="6">
        <f>Table1[[#This Row],[Belastbaar loon]]-Table1[[#This Row],[Belasting]]</f>
        <v>51050.807000000001</v>
      </c>
      <c r="G7490" s="2">
        <f>(Table1[[#This Row],[Belastbaar loon]]-Table1[[#This Row],[Netto loon]])/Table1[[#This Row],[Belastbaar loon]]</f>
        <v>0.38285553849687504</v>
      </c>
      <c r="H7490" s="14">
        <f t="shared" ca="1" si="111"/>
        <v>31664.642999999996</v>
      </c>
      <c r="I7490" s="14">
        <f ca="1">IF(ROW()=2, Table1[[#This Row],[Netto loon]], INDIRECT(ADDRESS(ROW()-1,COLUMN(F:F))))</f>
        <v>51046.357000000004</v>
      </c>
      <c r="J7490" s="6">
        <f ca="1">IF(ROW()=2, 0, Table1[[#This Row],[Belastbaar loon]]-INDIRECT(ADDRESS(ROW()-1,COLUMN(A:A))))</f>
        <v>10</v>
      </c>
      <c r="K7490" s="6">
        <f ca="1">Table1[[#This Row],[Netto loon]]-Table1[[#This Row],[Netto vorige schijf]]</f>
        <v>4.4499999999970896</v>
      </c>
      <c r="L7490" s="2">
        <f ca="1">(Table1[[#This Row],[Bruto tov vorige schijf]]-Table1[[#This Row],[Netto tov vorige schijf]])/MAX(Table1[[#This Row],[Bruto tov vorige schijf]],1)</f>
        <v>0.55500000000029104</v>
      </c>
    </row>
    <row r="7491" spans="1:12" x14ac:dyDescent="0.25">
      <c r="A7491" s="14">
        <v>82731</v>
      </c>
      <c r="B7491" s="6">
        <f>LoonHeffing2020(Table1[[#This Row],[Belastbaar loon]])</f>
        <v>32628.123</v>
      </c>
      <c r="C7491" s="6">
        <f>AlgemeneHeffingsKorting2020(Table1[[#This Row],[Belastbaar loon]])</f>
        <v>0</v>
      </c>
      <c r="D7491" s="14">
        <f>ArbeidsKorting2020(Table1[[#This Row],[Belastbaar loon]])</f>
        <v>952.38000000000011</v>
      </c>
      <c r="E7491" s="14">
        <f>MAX(Table1[[#This Row],[Loonheffing]]-Table1[[#This Row],[Algemene Heffingskorting]]-Table1[[#This Row],[Arbeidskorting]],0)</f>
        <v>31675.742999999999</v>
      </c>
      <c r="F7491" s="6">
        <f>Table1[[#This Row],[Belastbaar loon]]-Table1[[#This Row],[Belasting]]</f>
        <v>51055.256999999998</v>
      </c>
      <c r="G7491" s="2">
        <f>(Table1[[#This Row],[Belastbaar loon]]-Table1[[#This Row],[Netto loon]])/Table1[[#This Row],[Belastbaar loon]]</f>
        <v>0.3828763462305545</v>
      </c>
      <c r="H7491" s="14">
        <f t="shared" ca="1" si="111"/>
        <v>31670.192999999999</v>
      </c>
      <c r="I7491" s="14">
        <f ca="1">IF(ROW()=2, Table1[[#This Row],[Netto loon]], INDIRECT(ADDRESS(ROW()-1,COLUMN(F:F))))</f>
        <v>51050.807000000001</v>
      </c>
      <c r="J7491" s="6">
        <f ca="1">IF(ROW()=2, 0, Table1[[#This Row],[Belastbaar loon]]-INDIRECT(ADDRESS(ROW()-1,COLUMN(A:A))))</f>
        <v>10</v>
      </c>
      <c r="K7491" s="6">
        <f ca="1">Table1[[#This Row],[Netto loon]]-Table1[[#This Row],[Netto vorige schijf]]</f>
        <v>4.4499999999970896</v>
      </c>
      <c r="L7491" s="2">
        <f ca="1">(Table1[[#This Row],[Bruto tov vorige schijf]]-Table1[[#This Row],[Netto tov vorige schijf]])/MAX(Table1[[#This Row],[Bruto tov vorige schijf]],1)</f>
        <v>0.55500000000029104</v>
      </c>
    </row>
    <row r="7492" spans="1:12" x14ac:dyDescent="0.25">
      <c r="A7492" s="14">
        <v>82741</v>
      </c>
      <c r="B7492" s="6">
        <f>LoonHeffing2020(Table1[[#This Row],[Belastbaar loon]])</f>
        <v>32633.073</v>
      </c>
      <c r="C7492" s="6">
        <f>AlgemeneHeffingsKorting2020(Table1[[#This Row],[Belastbaar loon]])</f>
        <v>0</v>
      </c>
      <c r="D7492" s="14">
        <f>ArbeidsKorting2020(Table1[[#This Row],[Belastbaar loon]])</f>
        <v>951.78000000000009</v>
      </c>
      <c r="E7492" s="14">
        <f>MAX(Table1[[#This Row],[Loonheffing]]-Table1[[#This Row],[Algemene Heffingskorting]]-Table1[[#This Row],[Arbeidskorting]],0)</f>
        <v>31681.293000000001</v>
      </c>
      <c r="F7492" s="6">
        <f>Table1[[#This Row],[Belastbaar loon]]-Table1[[#This Row],[Belasting]]</f>
        <v>51059.706999999995</v>
      </c>
      <c r="G7492" s="2">
        <f>(Table1[[#This Row],[Belastbaar loon]]-Table1[[#This Row],[Netto loon]])/Table1[[#This Row],[Belastbaar loon]]</f>
        <v>0.3828971489346274</v>
      </c>
      <c r="H7492" s="14">
        <f t="shared" ca="1" si="111"/>
        <v>31675.742999999999</v>
      </c>
      <c r="I7492" s="14">
        <f ca="1">IF(ROW()=2, Table1[[#This Row],[Netto loon]], INDIRECT(ADDRESS(ROW()-1,COLUMN(F:F))))</f>
        <v>51055.256999999998</v>
      </c>
      <c r="J7492" s="6">
        <f ca="1">IF(ROW()=2, 0, Table1[[#This Row],[Belastbaar loon]]-INDIRECT(ADDRESS(ROW()-1,COLUMN(A:A))))</f>
        <v>10</v>
      </c>
      <c r="K7492" s="6">
        <f ca="1">Table1[[#This Row],[Netto loon]]-Table1[[#This Row],[Netto vorige schijf]]</f>
        <v>4.4499999999970896</v>
      </c>
      <c r="L7492" s="2">
        <f ca="1">(Table1[[#This Row],[Bruto tov vorige schijf]]-Table1[[#This Row],[Netto tov vorige schijf]])/MAX(Table1[[#This Row],[Bruto tov vorige schijf]],1)</f>
        <v>0.55500000000029104</v>
      </c>
    </row>
    <row r="7493" spans="1:12" x14ac:dyDescent="0.25">
      <c r="A7493" s="14">
        <v>82751</v>
      </c>
      <c r="B7493" s="6">
        <f>LoonHeffing2020(Table1[[#This Row],[Belastbaar loon]])</f>
        <v>32638.023000000001</v>
      </c>
      <c r="C7493" s="6">
        <f>AlgemeneHeffingsKorting2020(Table1[[#This Row],[Belastbaar loon]])</f>
        <v>0</v>
      </c>
      <c r="D7493" s="14">
        <f>ArbeidsKorting2020(Table1[[#This Row],[Belastbaar loon]])</f>
        <v>951.18000000000006</v>
      </c>
      <c r="E7493" s="14">
        <f>MAX(Table1[[#This Row],[Loonheffing]]-Table1[[#This Row],[Algemene Heffingskorting]]-Table1[[#This Row],[Arbeidskorting]],0)</f>
        <v>31686.843000000001</v>
      </c>
      <c r="F7493" s="6">
        <f>Table1[[#This Row],[Belastbaar loon]]-Table1[[#This Row],[Belasting]]</f>
        <v>51064.156999999999</v>
      </c>
      <c r="G7493" s="2">
        <f>(Table1[[#This Row],[Belastbaar loon]]-Table1[[#This Row],[Netto loon]])/Table1[[#This Row],[Belastbaar loon]]</f>
        <v>0.3829179466109171</v>
      </c>
      <c r="H7493" s="14">
        <f t="shared" ca="1" si="111"/>
        <v>31681.293000000001</v>
      </c>
      <c r="I7493" s="14">
        <f ca="1">IF(ROW()=2, Table1[[#This Row],[Netto loon]], INDIRECT(ADDRESS(ROW()-1,COLUMN(F:F))))</f>
        <v>51059.706999999995</v>
      </c>
      <c r="J7493" s="6">
        <f ca="1">IF(ROW()=2, 0, Table1[[#This Row],[Belastbaar loon]]-INDIRECT(ADDRESS(ROW()-1,COLUMN(A:A))))</f>
        <v>10</v>
      </c>
      <c r="K7493" s="6">
        <f ca="1">Table1[[#This Row],[Netto loon]]-Table1[[#This Row],[Netto vorige schijf]]</f>
        <v>4.4500000000043656</v>
      </c>
      <c r="L7493" s="2">
        <f ca="1">(Table1[[#This Row],[Bruto tov vorige schijf]]-Table1[[#This Row],[Netto tov vorige schijf]])/MAX(Table1[[#This Row],[Bruto tov vorige schijf]],1)</f>
        <v>0.5549999999995634</v>
      </c>
    </row>
    <row r="7494" spans="1:12" x14ac:dyDescent="0.25">
      <c r="A7494" s="14">
        <v>82761</v>
      </c>
      <c r="B7494" s="6">
        <f>LoonHeffing2020(Table1[[#This Row],[Belastbaar loon]])</f>
        <v>32642.972999999998</v>
      </c>
      <c r="C7494" s="6">
        <f>AlgemeneHeffingsKorting2020(Table1[[#This Row],[Belastbaar loon]])</f>
        <v>0</v>
      </c>
      <c r="D7494" s="14">
        <f>ArbeidsKorting2020(Table1[[#This Row],[Belastbaar loon]])</f>
        <v>950.58000000000015</v>
      </c>
      <c r="E7494" s="14">
        <f>MAX(Table1[[#This Row],[Loonheffing]]-Table1[[#This Row],[Algemene Heffingskorting]]-Table1[[#This Row],[Arbeidskorting]],0)</f>
        <v>31692.392999999996</v>
      </c>
      <c r="F7494" s="6">
        <f>Table1[[#This Row],[Belastbaar loon]]-Table1[[#This Row],[Belasting]]</f>
        <v>51068.607000000004</v>
      </c>
      <c r="G7494" s="2">
        <f>(Table1[[#This Row],[Belastbaar loon]]-Table1[[#This Row],[Netto loon]])/Table1[[#This Row],[Belastbaar loon]]</f>
        <v>0.38293873926124622</v>
      </c>
      <c r="H7494" s="14">
        <f t="shared" ca="1" si="111"/>
        <v>31686.843000000001</v>
      </c>
      <c r="I7494" s="14">
        <f ca="1">IF(ROW()=2, Table1[[#This Row],[Netto loon]], INDIRECT(ADDRESS(ROW()-1,COLUMN(F:F))))</f>
        <v>51064.156999999999</v>
      </c>
      <c r="J7494" s="6">
        <f ca="1">IF(ROW()=2, 0, Table1[[#This Row],[Belastbaar loon]]-INDIRECT(ADDRESS(ROW()-1,COLUMN(A:A))))</f>
        <v>10</v>
      </c>
      <c r="K7494" s="6">
        <f ca="1">Table1[[#This Row],[Netto loon]]-Table1[[#This Row],[Netto vorige schijf]]</f>
        <v>4.4500000000043656</v>
      </c>
      <c r="L7494" s="2">
        <f ca="1">(Table1[[#This Row],[Bruto tov vorige schijf]]-Table1[[#This Row],[Netto tov vorige schijf]])/MAX(Table1[[#This Row],[Bruto tov vorige schijf]],1)</f>
        <v>0.5549999999995634</v>
      </c>
    </row>
    <row r="7495" spans="1:12" x14ac:dyDescent="0.25">
      <c r="A7495" s="14">
        <v>82771</v>
      </c>
      <c r="B7495" s="6">
        <f>LoonHeffing2020(Table1[[#This Row],[Belastbaar loon]])</f>
        <v>32647.922999999999</v>
      </c>
      <c r="C7495" s="6">
        <f>AlgemeneHeffingsKorting2020(Table1[[#This Row],[Belastbaar loon]])</f>
        <v>0</v>
      </c>
      <c r="D7495" s="14">
        <f>ArbeidsKorting2020(Table1[[#This Row],[Belastbaar loon]])</f>
        <v>949.98000000000013</v>
      </c>
      <c r="E7495" s="14">
        <f>MAX(Table1[[#This Row],[Loonheffing]]-Table1[[#This Row],[Algemene Heffingskorting]]-Table1[[#This Row],[Arbeidskorting]],0)</f>
        <v>31697.942999999999</v>
      </c>
      <c r="F7495" s="6">
        <f>Table1[[#This Row],[Belastbaar loon]]-Table1[[#This Row],[Belasting]]</f>
        <v>51073.057000000001</v>
      </c>
      <c r="G7495" s="2">
        <f>(Table1[[#This Row],[Belastbaar loon]]-Table1[[#This Row],[Netto loon]])/Table1[[#This Row],[Belastbaar loon]]</f>
        <v>0.3829595268874364</v>
      </c>
      <c r="H7495" s="14">
        <f t="shared" ca="1" si="111"/>
        <v>31692.392999999996</v>
      </c>
      <c r="I7495" s="14">
        <f ca="1">IF(ROW()=2, Table1[[#This Row],[Netto loon]], INDIRECT(ADDRESS(ROW()-1,COLUMN(F:F))))</f>
        <v>51068.607000000004</v>
      </c>
      <c r="J7495" s="6">
        <f ca="1">IF(ROW()=2, 0, Table1[[#This Row],[Belastbaar loon]]-INDIRECT(ADDRESS(ROW()-1,COLUMN(A:A))))</f>
        <v>10</v>
      </c>
      <c r="K7495" s="6">
        <f ca="1">Table1[[#This Row],[Netto loon]]-Table1[[#This Row],[Netto vorige schijf]]</f>
        <v>4.4499999999970896</v>
      </c>
      <c r="L7495" s="2">
        <f ca="1">(Table1[[#This Row],[Bruto tov vorige schijf]]-Table1[[#This Row],[Netto tov vorige schijf]])/MAX(Table1[[#This Row],[Bruto tov vorige schijf]],1)</f>
        <v>0.55500000000029104</v>
      </c>
    </row>
    <row r="7496" spans="1:12" x14ac:dyDescent="0.25">
      <c r="A7496" s="14">
        <v>82781</v>
      </c>
      <c r="B7496" s="6">
        <f>LoonHeffing2020(Table1[[#This Row],[Belastbaar loon]])</f>
        <v>32652.873</v>
      </c>
      <c r="C7496" s="6">
        <f>AlgemeneHeffingsKorting2020(Table1[[#This Row],[Belastbaar loon]])</f>
        <v>0</v>
      </c>
      <c r="D7496" s="14">
        <f>ArbeidsKorting2020(Table1[[#This Row],[Belastbaar loon]])</f>
        <v>949.38000000000011</v>
      </c>
      <c r="E7496" s="14">
        <f>MAX(Table1[[#This Row],[Loonheffing]]-Table1[[#This Row],[Algemene Heffingskorting]]-Table1[[#This Row],[Arbeidskorting]],0)</f>
        <v>31703.492999999999</v>
      </c>
      <c r="F7496" s="6">
        <f>Table1[[#This Row],[Belastbaar loon]]-Table1[[#This Row],[Belasting]]</f>
        <v>51077.506999999998</v>
      </c>
      <c r="G7496" s="2">
        <f>(Table1[[#This Row],[Belastbaar loon]]-Table1[[#This Row],[Netto loon]])/Table1[[#This Row],[Belastbaar loon]]</f>
        <v>0.3829803094913084</v>
      </c>
      <c r="H7496" s="14">
        <f t="shared" ca="1" si="111"/>
        <v>31697.942999999999</v>
      </c>
      <c r="I7496" s="14">
        <f ca="1">IF(ROW()=2, Table1[[#This Row],[Netto loon]], INDIRECT(ADDRESS(ROW()-1,COLUMN(F:F))))</f>
        <v>51073.057000000001</v>
      </c>
      <c r="J7496" s="6">
        <f ca="1">IF(ROW()=2, 0, Table1[[#This Row],[Belastbaar loon]]-INDIRECT(ADDRESS(ROW()-1,COLUMN(A:A))))</f>
        <v>10</v>
      </c>
      <c r="K7496" s="6">
        <f ca="1">Table1[[#This Row],[Netto loon]]-Table1[[#This Row],[Netto vorige schijf]]</f>
        <v>4.4499999999970896</v>
      </c>
      <c r="L7496" s="2">
        <f ca="1">(Table1[[#This Row],[Bruto tov vorige schijf]]-Table1[[#This Row],[Netto tov vorige schijf]])/MAX(Table1[[#This Row],[Bruto tov vorige schijf]],1)</f>
        <v>0.55500000000029104</v>
      </c>
    </row>
    <row r="7497" spans="1:12" x14ac:dyDescent="0.25">
      <c r="A7497" s="14">
        <v>82791</v>
      </c>
      <c r="B7497" s="6">
        <f>LoonHeffing2020(Table1[[#This Row],[Belastbaar loon]])</f>
        <v>32657.823</v>
      </c>
      <c r="C7497" s="6">
        <f>AlgemeneHeffingsKorting2020(Table1[[#This Row],[Belastbaar loon]])</f>
        <v>0</v>
      </c>
      <c r="D7497" s="14">
        <f>ArbeidsKorting2020(Table1[[#This Row],[Belastbaar loon]])</f>
        <v>948.78000000000009</v>
      </c>
      <c r="E7497" s="14">
        <f>MAX(Table1[[#This Row],[Loonheffing]]-Table1[[#This Row],[Algemene Heffingskorting]]-Table1[[#This Row],[Arbeidskorting]],0)</f>
        <v>31709.043000000001</v>
      </c>
      <c r="F7497" s="6">
        <f>Table1[[#This Row],[Belastbaar loon]]-Table1[[#This Row],[Belasting]]</f>
        <v>51081.956999999995</v>
      </c>
      <c r="G7497" s="2">
        <f>(Table1[[#This Row],[Belastbaar loon]]-Table1[[#This Row],[Netto loon]])/Table1[[#This Row],[Belastbaar loon]]</f>
        <v>0.38300108707468211</v>
      </c>
      <c r="H7497" s="14">
        <f t="shared" ca="1" si="111"/>
        <v>31703.492999999999</v>
      </c>
      <c r="I7497" s="14">
        <f ca="1">IF(ROW()=2, Table1[[#This Row],[Netto loon]], INDIRECT(ADDRESS(ROW()-1,COLUMN(F:F))))</f>
        <v>51077.506999999998</v>
      </c>
      <c r="J7497" s="6">
        <f ca="1">IF(ROW()=2, 0, Table1[[#This Row],[Belastbaar loon]]-INDIRECT(ADDRESS(ROW()-1,COLUMN(A:A))))</f>
        <v>10</v>
      </c>
      <c r="K7497" s="6">
        <f ca="1">Table1[[#This Row],[Netto loon]]-Table1[[#This Row],[Netto vorige schijf]]</f>
        <v>4.4499999999970896</v>
      </c>
      <c r="L7497" s="2">
        <f ca="1">(Table1[[#This Row],[Bruto tov vorige schijf]]-Table1[[#This Row],[Netto tov vorige schijf]])/MAX(Table1[[#This Row],[Bruto tov vorige schijf]],1)</f>
        <v>0.55500000000029104</v>
      </c>
    </row>
    <row r="7498" spans="1:12" x14ac:dyDescent="0.25">
      <c r="A7498" s="14">
        <v>82801</v>
      </c>
      <c r="B7498" s="6">
        <f>LoonHeffing2020(Table1[[#This Row],[Belastbaar loon]])</f>
        <v>32662.773000000001</v>
      </c>
      <c r="C7498" s="6">
        <f>AlgemeneHeffingsKorting2020(Table1[[#This Row],[Belastbaar loon]])</f>
        <v>0</v>
      </c>
      <c r="D7498" s="14">
        <f>ArbeidsKorting2020(Table1[[#This Row],[Belastbaar loon]])</f>
        <v>948.18000000000006</v>
      </c>
      <c r="E7498" s="14">
        <f>MAX(Table1[[#This Row],[Loonheffing]]-Table1[[#This Row],[Algemene Heffingskorting]]-Table1[[#This Row],[Arbeidskorting]],0)</f>
        <v>31714.593000000001</v>
      </c>
      <c r="F7498" s="6">
        <f>Table1[[#This Row],[Belastbaar loon]]-Table1[[#This Row],[Belasting]]</f>
        <v>51086.406999999999</v>
      </c>
      <c r="G7498" s="2">
        <f>(Table1[[#This Row],[Belastbaar loon]]-Table1[[#This Row],[Netto loon]])/Table1[[#This Row],[Belastbaar loon]]</f>
        <v>0.38302185963937635</v>
      </c>
      <c r="H7498" s="14">
        <f t="shared" ca="1" si="111"/>
        <v>31709.043000000001</v>
      </c>
      <c r="I7498" s="14">
        <f ca="1">IF(ROW()=2, Table1[[#This Row],[Netto loon]], INDIRECT(ADDRESS(ROW()-1,COLUMN(F:F))))</f>
        <v>51081.956999999995</v>
      </c>
      <c r="J7498" s="6">
        <f ca="1">IF(ROW()=2, 0, Table1[[#This Row],[Belastbaar loon]]-INDIRECT(ADDRESS(ROW()-1,COLUMN(A:A))))</f>
        <v>10</v>
      </c>
      <c r="K7498" s="6">
        <f ca="1">Table1[[#This Row],[Netto loon]]-Table1[[#This Row],[Netto vorige schijf]]</f>
        <v>4.4500000000043656</v>
      </c>
      <c r="L7498" s="2">
        <f ca="1">(Table1[[#This Row],[Bruto tov vorige schijf]]-Table1[[#This Row],[Netto tov vorige schijf]])/MAX(Table1[[#This Row],[Bruto tov vorige schijf]],1)</f>
        <v>0.5549999999995634</v>
      </c>
    </row>
    <row r="7499" spans="1:12" x14ac:dyDescent="0.25">
      <c r="A7499" s="14">
        <v>82811</v>
      </c>
      <c r="B7499" s="6">
        <f>LoonHeffing2020(Table1[[#This Row],[Belastbaar loon]])</f>
        <v>32667.722999999998</v>
      </c>
      <c r="C7499" s="6">
        <f>AlgemeneHeffingsKorting2020(Table1[[#This Row],[Belastbaar loon]])</f>
        <v>0</v>
      </c>
      <c r="D7499" s="14">
        <f>ArbeidsKorting2020(Table1[[#This Row],[Belastbaar loon]])</f>
        <v>947.58000000000015</v>
      </c>
      <c r="E7499" s="14">
        <f>MAX(Table1[[#This Row],[Loonheffing]]-Table1[[#This Row],[Algemene Heffingskorting]]-Table1[[#This Row],[Arbeidskorting]],0)</f>
        <v>31720.142999999996</v>
      </c>
      <c r="F7499" s="6">
        <f>Table1[[#This Row],[Belastbaar loon]]-Table1[[#This Row],[Belasting]]</f>
        <v>51090.857000000004</v>
      </c>
      <c r="G7499" s="2">
        <f>(Table1[[#This Row],[Belastbaar loon]]-Table1[[#This Row],[Netto loon]])/Table1[[#This Row],[Belastbaar loon]]</f>
        <v>0.38304262718720938</v>
      </c>
      <c r="H7499" s="14">
        <f t="shared" ca="1" si="111"/>
        <v>31714.593000000001</v>
      </c>
      <c r="I7499" s="14">
        <f ca="1">IF(ROW()=2, Table1[[#This Row],[Netto loon]], INDIRECT(ADDRESS(ROW()-1,COLUMN(F:F))))</f>
        <v>51086.406999999999</v>
      </c>
      <c r="J7499" s="6">
        <f ca="1">IF(ROW()=2, 0, Table1[[#This Row],[Belastbaar loon]]-INDIRECT(ADDRESS(ROW()-1,COLUMN(A:A))))</f>
        <v>10</v>
      </c>
      <c r="K7499" s="6">
        <f ca="1">Table1[[#This Row],[Netto loon]]-Table1[[#This Row],[Netto vorige schijf]]</f>
        <v>4.4500000000043656</v>
      </c>
      <c r="L7499" s="2">
        <f ca="1">(Table1[[#This Row],[Bruto tov vorige schijf]]-Table1[[#This Row],[Netto tov vorige schijf]])/MAX(Table1[[#This Row],[Bruto tov vorige schijf]],1)</f>
        <v>0.5549999999995634</v>
      </c>
    </row>
    <row r="7500" spans="1:12" x14ac:dyDescent="0.25">
      <c r="A7500" s="14">
        <v>82821</v>
      </c>
      <c r="B7500" s="6">
        <f>LoonHeffing2020(Table1[[#This Row],[Belastbaar loon]])</f>
        <v>32672.672999999999</v>
      </c>
      <c r="C7500" s="6">
        <f>AlgemeneHeffingsKorting2020(Table1[[#This Row],[Belastbaar loon]])</f>
        <v>0</v>
      </c>
      <c r="D7500" s="14">
        <f>ArbeidsKorting2020(Table1[[#This Row],[Belastbaar loon]])</f>
        <v>946.98000000000013</v>
      </c>
      <c r="E7500" s="14">
        <f>MAX(Table1[[#This Row],[Loonheffing]]-Table1[[#This Row],[Algemene Heffingskorting]]-Table1[[#This Row],[Arbeidskorting]],0)</f>
        <v>31725.692999999999</v>
      </c>
      <c r="F7500" s="6">
        <f>Table1[[#This Row],[Belastbaar loon]]-Table1[[#This Row],[Belasting]]</f>
        <v>51095.307000000001</v>
      </c>
      <c r="G7500" s="2">
        <f>(Table1[[#This Row],[Belastbaar loon]]-Table1[[#This Row],[Netto loon]])/Table1[[#This Row],[Belastbaar loon]]</f>
        <v>0.38306338971999854</v>
      </c>
      <c r="H7500" s="14">
        <f t="shared" ca="1" si="111"/>
        <v>31720.142999999996</v>
      </c>
      <c r="I7500" s="14">
        <f ca="1">IF(ROW()=2, Table1[[#This Row],[Netto loon]], INDIRECT(ADDRESS(ROW()-1,COLUMN(F:F))))</f>
        <v>51090.857000000004</v>
      </c>
      <c r="J7500" s="6">
        <f ca="1">IF(ROW()=2, 0, Table1[[#This Row],[Belastbaar loon]]-INDIRECT(ADDRESS(ROW()-1,COLUMN(A:A))))</f>
        <v>10</v>
      </c>
      <c r="K7500" s="6">
        <f ca="1">Table1[[#This Row],[Netto loon]]-Table1[[#This Row],[Netto vorige schijf]]</f>
        <v>4.4499999999970896</v>
      </c>
      <c r="L7500" s="2">
        <f ca="1">(Table1[[#This Row],[Bruto tov vorige schijf]]-Table1[[#This Row],[Netto tov vorige schijf]])/MAX(Table1[[#This Row],[Bruto tov vorige schijf]],1)</f>
        <v>0.55500000000029104</v>
      </c>
    </row>
    <row r="7501" spans="1:12" x14ac:dyDescent="0.25">
      <c r="A7501" s="14">
        <v>82831</v>
      </c>
      <c r="B7501" s="6">
        <f>LoonHeffing2020(Table1[[#This Row],[Belastbaar loon]])</f>
        <v>32677.623</v>
      </c>
      <c r="C7501" s="6">
        <f>AlgemeneHeffingsKorting2020(Table1[[#This Row],[Belastbaar loon]])</f>
        <v>0</v>
      </c>
      <c r="D7501" s="14">
        <f>ArbeidsKorting2020(Table1[[#This Row],[Belastbaar loon]])</f>
        <v>946.38000000000011</v>
      </c>
      <c r="E7501" s="14">
        <f>MAX(Table1[[#This Row],[Loonheffing]]-Table1[[#This Row],[Algemene Heffingskorting]]-Table1[[#This Row],[Arbeidskorting]],0)</f>
        <v>31731.242999999999</v>
      </c>
      <c r="F7501" s="6">
        <f>Table1[[#This Row],[Belastbaar loon]]-Table1[[#This Row],[Belasting]]</f>
        <v>51099.756999999998</v>
      </c>
      <c r="G7501" s="2">
        <f>(Table1[[#This Row],[Belastbaar loon]]-Table1[[#This Row],[Netto loon]])/Table1[[#This Row],[Belastbaar loon]]</f>
        <v>0.38308414723956008</v>
      </c>
      <c r="H7501" s="14">
        <f t="shared" ca="1" si="111"/>
        <v>31725.692999999999</v>
      </c>
      <c r="I7501" s="14">
        <f ca="1">IF(ROW()=2, Table1[[#This Row],[Netto loon]], INDIRECT(ADDRESS(ROW()-1,COLUMN(F:F))))</f>
        <v>51095.307000000001</v>
      </c>
      <c r="J7501" s="6">
        <f ca="1">IF(ROW()=2, 0, Table1[[#This Row],[Belastbaar loon]]-INDIRECT(ADDRESS(ROW()-1,COLUMN(A:A))))</f>
        <v>10</v>
      </c>
      <c r="K7501" s="6">
        <f ca="1">Table1[[#This Row],[Netto loon]]-Table1[[#This Row],[Netto vorige schijf]]</f>
        <v>4.4499999999970896</v>
      </c>
      <c r="L7501" s="2">
        <f ca="1">(Table1[[#This Row],[Bruto tov vorige schijf]]-Table1[[#This Row],[Netto tov vorige schijf]])/MAX(Table1[[#This Row],[Bruto tov vorige schijf]],1)</f>
        <v>0.55500000000029104</v>
      </c>
    </row>
    <row r="7502" spans="1:12" x14ac:dyDescent="0.25">
      <c r="A7502" s="14">
        <v>82841</v>
      </c>
      <c r="B7502" s="6">
        <f>LoonHeffing2020(Table1[[#This Row],[Belastbaar loon]])</f>
        <v>32682.573</v>
      </c>
      <c r="C7502" s="6">
        <f>AlgemeneHeffingsKorting2020(Table1[[#This Row],[Belastbaar loon]])</f>
        <v>0</v>
      </c>
      <c r="D7502" s="14">
        <f>ArbeidsKorting2020(Table1[[#This Row],[Belastbaar loon]])</f>
        <v>945.78000000000009</v>
      </c>
      <c r="E7502" s="14">
        <f>MAX(Table1[[#This Row],[Loonheffing]]-Table1[[#This Row],[Algemene Heffingskorting]]-Table1[[#This Row],[Arbeidskorting]],0)</f>
        <v>31736.793000000001</v>
      </c>
      <c r="F7502" s="6">
        <f>Table1[[#This Row],[Belastbaar loon]]-Table1[[#This Row],[Belasting]]</f>
        <v>51104.206999999995</v>
      </c>
      <c r="G7502" s="2">
        <f>(Table1[[#This Row],[Belastbaar loon]]-Table1[[#This Row],[Netto loon]])/Table1[[#This Row],[Belastbaar loon]]</f>
        <v>0.3831048997477095</v>
      </c>
      <c r="H7502" s="14">
        <f t="shared" ca="1" si="111"/>
        <v>31731.242999999999</v>
      </c>
      <c r="I7502" s="14">
        <f ca="1">IF(ROW()=2, Table1[[#This Row],[Netto loon]], INDIRECT(ADDRESS(ROW()-1,COLUMN(F:F))))</f>
        <v>51099.756999999998</v>
      </c>
      <c r="J7502" s="6">
        <f ca="1">IF(ROW()=2, 0, Table1[[#This Row],[Belastbaar loon]]-INDIRECT(ADDRESS(ROW()-1,COLUMN(A:A))))</f>
        <v>10</v>
      </c>
      <c r="K7502" s="6">
        <f ca="1">Table1[[#This Row],[Netto loon]]-Table1[[#This Row],[Netto vorige schijf]]</f>
        <v>4.4499999999970896</v>
      </c>
      <c r="L7502" s="2">
        <f ca="1">(Table1[[#This Row],[Bruto tov vorige schijf]]-Table1[[#This Row],[Netto tov vorige schijf]])/MAX(Table1[[#This Row],[Bruto tov vorige schijf]],1)</f>
        <v>0.55500000000029104</v>
      </c>
    </row>
    <row r="7503" spans="1:12" x14ac:dyDescent="0.25">
      <c r="A7503" s="14">
        <v>82851</v>
      </c>
      <c r="B7503" s="6">
        <f>LoonHeffing2020(Table1[[#This Row],[Belastbaar loon]])</f>
        <v>32687.523000000001</v>
      </c>
      <c r="C7503" s="6">
        <f>AlgemeneHeffingsKorting2020(Table1[[#This Row],[Belastbaar loon]])</f>
        <v>0</v>
      </c>
      <c r="D7503" s="14">
        <f>ArbeidsKorting2020(Table1[[#This Row],[Belastbaar loon]])</f>
        <v>945.18000000000006</v>
      </c>
      <c r="E7503" s="14">
        <f>MAX(Table1[[#This Row],[Loonheffing]]-Table1[[#This Row],[Algemene Heffingskorting]]-Table1[[#This Row],[Arbeidskorting]],0)</f>
        <v>31742.343000000001</v>
      </c>
      <c r="F7503" s="6">
        <f>Table1[[#This Row],[Belastbaar loon]]-Table1[[#This Row],[Belasting]]</f>
        <v>51108.656999999999</v>
      </c>
      <c r="G7503" s="2">
        <f>(Table1[[#This Row],[Belastbaar loon]]-Table1[[#This Row],[Netto loon]])/Table1[[#This Row],[Belastbaar loon]]</f>
        <v>0.38312564724626136</v>
      </c>
      <c r="H7503" s="14">
        <f t="shared" ca="1" si="111"/>
        <v>31736.793000000001</v>
      </c>
      <c r="I7503" s="14">
        <f ca="1">IF(ROW()=2, Table1[[#This Row],[Netto loon]], INDIRECT(ADDRESS(ROW()-1,COLUMN(F:F))))</f>
        <v>51104.206999999995</v>
      </c>
      <c r="J7503" s="6">
        <f ca="1">IF(ROW()=2, 0, Table1[[#This Row],[Belastbaar loon]]-INDIRECT(ADDRESS(ROW()-1,COLUMN(A:A))))</f>
        <v>10</v>
      </c>
      <c r="K7503" s="6">
        <f ca="1">Table1[[#This Row],[Netto loon]]-Table1[[#This Row],[Netto vorige schijf]]</f>
        <v>4.4500000000043656</v>
      </c>
      <c r="L7503" s="2">
        <f ca="1">(Table1[[#This Row],[Bruto tov vorige schijf]]-Table1[[#This Row],[Netto tov vorige schijf]])/MAX(Table1[[#This Row],[Bruto tov vorige schijf]],1)</f>
        <v>0.5549999999995634</v>
      </c>
    </row>
    <row r="7504" spans="1:12" x14ac:dyDescent="0.25">
      <c r="A7504" s="14">
        <v>82861</v>
      </c>
      <c r="B7504" s="6">
        <f>LoonHeffing2020(Table1[[#This Row],[Belastbaar loon]])</f>
        <v>32692.472999999998</v>
      </c>
      <c r="C7504" s="6">
        <f>AlgemeneHeffingsKorting2020(Table1[[#This Row],[Belastbaar loon]])</f>
        <v>0</v>
      </c>
      <c r="D7504" s="14">
        <f>ArbeidsKorting2020(Table1[[#This Row],[Belastbaar loon]])</f>
        <v>944.58000000000015</v>
      </c>
      <c r="E7504" s="14">
        <f>MAX(Table1[[#This Row],[Loonheffing]]-Table1[[#This Row],[Algemene Heffingskorting]]-Table1[[#This Row],[Arbeidskorting]],0)</f>
        <v>31747.892999999996</v>
      </c>
      <c r="F7504" s="6">
        <f>Table1[[#This Row],[Belastbaar loon]]-Table1[[#This Row],[Belasting]]</f>
        <v>51113.107000000004</v>
      </c>
      <c r="G7504" s="2">
        <f>(Table1[[#This Row],[Belastbaar loon]]-Table1[[#This Row],[Netto loon]])/Table1[[#This Row],[Belastbaar loon]]</f>
        <v>0.38314638973702941</v>
      </c>
      <c r="H7504" s="14">
        <f t="shared" ca="1" si="111"/>
        <v>31742.343000000001</v>
      </c>
      <c r="I7504" s="14">
        <f ca="1">IF(ROW()=2, Table1[[#This Row],[Netto loon]], INDIRECT(ADDRESS(ROW()-1,COLUMN(F:F))))</f>
        <v>51108.656999999999</v>
      </c>
      <c r="J7504" s="6">
        <f ca="1">IF(ROW()=2, 0, Table1[[#This Row],[Belastbaar loon]]-INDIRECT(ADDRESS(ROW()-1,COLUMN(A:A))))</f>
        <v>10</v>
      </c>
      <c r="K7504" s="6">
        <f ca="1">Table1[[#This Row],[Netto loon]]-Table1[[#This Row],[Netto vorige schijf]]</f>
        <v>4.4500000000043656</v>
      </c>
      <c r="L7504" s="2">
        <f ca="1">(Table1[[#This Row],[Bruto tov vorige schijf]]-Table1[[#This Row],[Netto tov vorige schijf]])/MAX(Table1[[#This Row],[Bruto tov vorige schijf]],1)</f>
        <v>0.5549999999995634</v>
      </c>
    </row>
    <row r="7505" spans="1:12" x14ac:dyDescent="0.25">
      <c r="A7505" s="14">
        <v>82871</v>
      </c>
      <c r="B7505" s="6">
        <f>LoonHeffing2020(Table1[[#This Row],[Belastbaar loon]])</f>
        <v>32697.422999999999</v>
      </c>
      <c r="C7505" s="6">
        <f>AlgemeneHeffingsKorting2020(Table1[[#This Row],[Belastbaar loon]])</f>
        <v>0</v>
      </c>
      <c r="D7505" s="14">
        <f>ArbeidsKorting2020(Table1[[#This Row],[Belastbaar loon]])</f>
        <v>943.98000000000013</v>
      </c>
      <c r="E7505" s="14">
        <f>MAX(Table1[[#This Row],[Loonheffing]]-Table1[[#This Row],[Algemene Heffingskorting]]-Table1[[#This Row],[Arbeidskorting]],0)</f>
        <v>31753.442999999999</v>
      </c>
      <c r="F7505" s="6">
        <f>Table1[[#This Row],[Belastbaar loon]]-Table1[[#This Row],[Belasting]]</f>
        <v>51117.557000000001</v>
      </c>
      <c r="G7505" s="2">
        <f>(Table1[[#This Row],[Belastbaar loon]]-Table1[[#This Row],[Netto loon]])/Table1[[#This Row],[Belastbaar loon]]</f>
        <v>0.38316712722182666</v>
      </c>
      <c r="H7505" s="14">
        <f t="shared" ca="1" si="111"/>
        <v>31747.892999999996</v>
      </c>
      <c r="I7505" s="14">
        <f ca="1">IF(ROW()=2, Table1[[#This Row],[Netto loon]], INDIRECT(ADDRESS(ROW()-1,COLUMN(F:F))))</f>
        <v>51113.107000000004</v>
      </c>
      <c r="J7505" s="6">
        <f ca="1">IF(ROW()=2, 0, Table1[[#This Row],[Belastbaar loon]]-INDIRECT(ADDRESS(ROW()-1,COLUMN(A:A))))</f>
        <v>10</v>
      </c>
      <c r="K7505" s="6">
        <f ca="1">Table1[[#This Row],[Netto loon]]-Table1[[#This Row],[Netto vorige schijf]]</f>
        <v>4.4499999999970896</v>
      </c>
      <c r="L7505" s="2">
        <f ca="1">(Table1[[#This Row],[Bruto tov vorige schijf]]-Table1[[#This Row],[Netto tov vorige schijf]])/MAX(Table1[[#This Row],[Bruto tov vorige schijf]],1)</f>
        <v>0.55500000000029104</v>
      </c>
    </row>
    <row r="7506" spans="1:12" x14ac:dyDescent="0.25">
      <c r="A7506" s="14">
        <v>82881</v>
      </c>
      <c r="B7506" s="6">
        <f>LoonHeffing2020(Table1[[#This Row],[Belastbaar loon]])</f>
        <v>32702.373</v>
      </c>
      <c r="C7506" s="6">
        <f>AlgemeneHeffingsKorting2020(Table1[[#This Row],[Belastbaar loon]])</f>
        <v>0</v>
      </c>
      <c r="D7506" s="14">
        <f>ArbeidsKorting2020(Table1[[#This Row],[Belastbaar loon]])</f>
        <v>943.38000000000011</v>
      </c>
      <c r="E7506" s="14">
        <f>MAX(Table1[[#This Row],[Loonheffing]]-Table1[[#This Row],[Algemene Heffingskorting]]-Table1[[#This Row],[Arbeidskorting]],0)</f>
        <v>31758.992999999999</v>
      </c>
      <c r="F7506" s="6">
        <f>Table1[[#This Row],[Belastbaar loon]]-Table1[[#This Row],[Belasting]]</f>
        <v>51122.006999999998</v>
      </c>
      <c r="G7506" s="2">
        <f>(Table1[[#This Row],[Belastbaar loon]]-Table1[[#This Row],[Netto loon]])/Table1[[#This Row],[Belastbaar loon]]</f>
        <v>0.38318785970246499</v>
      </c>
      <c r="H7506" s="14">
        <f t="shared" ca="1" si="111"/>
        <v>31753.442999999999</v>
      </c>
      <c r="I7506" s="14">
        <f ca="1">IF(ROW()=2, Table1[[#This Row],[Netto loon]], INDIRECT(ADDRESS(ROW()-1,COLUMN(F:F))))</f>
        <v>51117.557000000001</v>
      </c>
      <c r="J7506" s="6">
        <f ca="1">IF(ROW()=2, 0, Table1[[#This Row],[Belastbaar loon]]-INDIRECT(ADDRESS(ROW()-1,COLUMN(A:A))))</f>
        <v>10</v>
      </c>
      <c r="K7506" s="6">
        <f ca="1">Table1[[#This Row],[Netto loon]]-Table1[[#This Row],[Netto vorige schijf]]</f>
        <v>4.4499999999970896</v>
      </c>
      <c r="L7506" s="2">
        <f ca="1">(Table1[[#This Row],[Bruto tov vorige schijf]]-Table1[[#This Row],[Netto tov vorige schijf]])/MAX(Table1[[#This Row],[Bruto tov vorige schijf]],1)</f>
        <v>0.55500000000029104</v>
      </c>
    </row>
    <row r="7507" spans="1:12" x14ac:dyDescent="0.25">
      <c r="A7507" s="14">
        <v>82891</v>
      </c>
      <c r="B7507" s="6">
        <f>LoonHeffing2020(Table1[[#This Row],[Belastbaar loon]])</f>
        <v>32707.323</v>
      </c>
      <c r="C7507" s="6">
        <f>AlgemeneHeffingsKorting2020(Table1[[#This Row],[Belastbaar loon]])</f>
        <v>0</v>
      </c>
      <c r="D7507" s="14">
        <f>ArbeidsKorting2020(Table1[[#This Row],[Belastbaar loon]])</f>
        <v>942.78000000000009</v>
      </c>
      <c r="E7507" s="14">
        <f>MAX(Table1[[#This Row],[Loonheffing]]-Table1[[#This Row],[Algemene Heffingskorting]]-Table1[[#This Row],[Arbeidskorting]],0)</f>
        <v>31764.543000000001</v>
      </c>
      <c r="F7507" s="6">
        <f>Table1[[#This Row],[Belastbaar loon]]-Table1[[#This Row],[Belasting]]</f>
        <v>51126.456999999995</v>
      </c>
      <c r="G7507" s="2">
        <f>(Table1[[#This Row],[Belastbaar loon]]-Table1[[#This Row],[Netto loon]])/Table1[[#This Row],[Belastbaar loon]]</f>
        <v>0.38320858718075551</v>
      </c>
      <c r="H7507" s="14">
        <f t="shared" ca="1" si="111"/>
        <v>31758.992999999999</v>
      </c>
      <c r="I7507" s="14">
        <f ca="1">IF(ROW()=2, Table1[[#This Row],[Netto loon]], INDIRECT(ADDRESS(ROW()-1,COLUMN(F:F))))</f>
        <v>51122.006999999998</v>
      </c>
      <c r="J7507" s="6">
        <f ca="1">IF(ROW()=2, 0, Table1[[#This Row],[Belastbaar loon]]-INDIRECT(ADDRESS(ROW()-1,COLUMN(A:A))))</f>
        <v>10</v>
      </c>
      <c r="K7507" s="6">
        <f ca="1">Table1[[#This Row],[Netto loon]]-Table1[[#This Row],[Netto vorige schijf]]</f>
        <v>4.4499999999970896</v>
      </c>
      <c r="L7507" s="2">
        <f ca="1">(Table1[[#This Row],[Bruto tov vorige schijf]]-Table1[[#This Row],[Netto tov vorige schijf]])/MAX(Table1[[#This Row],[Bruto tov vorige schijf]],1)</f>
        <v>0.55500000000029104</v>
      </c>
    </row>
    <row r="7508" spans="1:12" x14ac:dyDescent="0.25">
      <c r="A7508" s="14">
        <v>82901</v>
      </c>
      <c r="B7508" s="6">
        <f>LoonHeffing2020(Table1[[#This Row],[Belastbaar loon]])</f>
        <v>32712.273000000001</v>
      </c>
      <c r="C7508" s="6">
        <f>AlgemeneHeffingsKorting2020(Table1[[#This Row],[Belastbaar loon]])</f>
        <v>0</v>
      </c>
      <c r="D7508" s="14">
        <f>ArbeidsKorting2020(Table1[[#This Row],[Belastbaar loon]])</f>
        <v>942.18000000000006</v>
      </c>
      <c r="E7508" s="14">
        <f>MAX(Table1[[#This Row],[Loonheffing]]-Table1[[#This Row],[Algemene Heffingskorting]]-Table1[[#This Row],[Arbeidskorting]],0)</f>
        <v>31770.093000000001</v>
      </c>
      <c r="F7508" s="6">
        <f>Table1[[#This Row],[Belastbaar loon]]-Table1[[#This Row],[Belasting]]</f>
        <v>51130.906999999999</v>
      </c>
      <c r="G7508" s="2">
        <f>(Table1[[#This Row],[Belastbaar loon]]-Table1[[#This Row],[Netto loon]])/Table1[[#This Row],[Belastbaar loon]]</f>
        <v>0.38322930965850838</v>
      </c>
      <c r="H7508" s="14">
        <f t="shared" ca="1" si="111"/>
        <v>31764.543000000001</v>
      </c>
      <c r="I7508" s="14">
        <f ca="1">IF(ROW()=2, Table1[[#This Row],[Netto loon]], INDIRECT(ADDRESS(ROW()-1,COLUMN(F:F))))</f>
        <v>51126.456999999995</v>
      </c>
      <c r="J7508" s="6">
        <f ca="1">IF(ROW()=2, 0, Table1[[#This Row],[Belastbaar loon]]-INDIRECT(ADDRESS(ROW()-1,COLUMN(A:A))))</f>
        <v>10</v>
      </c>
      <c r="K7508" s="6">
        <f ca="1">Table1[[#This Row],[Netto loon]]-Table1[[#This Row],[Netto vorige schijf]]</f>
        <v>4.4500000000043656</v>
      </c>
      <c r="L7508" s="2">
        <f ca="1">(Table1[[#This Row],[Bruto tov vorige schijf]]-Table1[[#This Row],[Netto tov vorige schijf]])/MAX(Table1[[#This Row],[Bruto tov vorige schijf]],1)</f>
        <v>0.5549999999995634</v>
      </c>
    </row>
    <row r="7509" spans="1:12" x14ac:dyDescent="0.25">
      <c r="A7509" s="14">
        <v>82911</v>
      </c>
      <c r="B7509" s="6">
        <f>LoonHeffing2020(Table1[[#This Row],[Belastbaar loon]])</f>
        <v>32717.222999999998</v>
      </c>
      <c r="C7509" s="6">
        <f>AlgemeneHeffingsKorting2020(Table1[[#This Row],[Belastbaar loon]])</f>
        <v>0</v>
      </c>
      <c r="D7509" s="14">
        <f>ArbeidsKorting2020(Table1[[#This Row],[Belastbaar loon]])</f>
        <v>941.58000000000015</v>
      </c>
      <c r="E7509" s="14">
        <f>MAX(Table1[[#This Row],[Loonheffing]]-Table1[[#This Row],[Algemene Heffingskorting]]-Table1[[#This Row],[Arbeidskorting]],0)</f>
        <v>31775.642999999996</v>
      </c>
      <c r="F7509" s="6">
        <f>Table1[[#This Row],[Belastbaar loon]]-Table1[[#This Row],[Belasting]]</f>
        <v>51135.357000000004</v>
      </c>
      <c r="G7509" s="2">
        <f>(Table1[[#This Row],[Belastbaar loon]]-Table1[[#This Row],[Netto loon]])/Table1[[#This Row],[Belastbaar loon]]</f>
        <v>0.38325002713753298</v>
      </c>
      <c r="H7509" s="14">
        <f t="shared" ca="1" si="111"/>
        <v>31770.093000000001</v>
      </c>
      <c r="I7509" s="14">
        <f ca="1">IF(ROW()=2, Table1[[#This Row],[Netto loon]], INDIRECT(ADDRESS(ROW()-1,COLUMN(F:F))))</f>
        <v>51130.906999999999</v>
      </c>
      <c r="J7509" s="6">
        <f ca="1">IF(ROW()=2, 0, Table1[[#This Row],[Belastbaar loon]]-INDIRECT(ADDRESS(ROW()-1,COLUMN(A:A))))</f>
        <v>10</v>
      </c>
      <c r="K7509" s="6">
        <f ca="1">Table1[[#This Row],[Netto loon]]-Table1[[#This Row],[Netto vorige schijf]]</f>
        <v>4.4500000000043656</v>
      </c>
      <c r="L7509" s="2">
        <f ca="1">(Table1[[#This Row],[Bruto tov vorige schijf]]-Table1[[#This Row],[Netto tov vorige schijf]])/MAX(Table1[[#This Row],[Bruto tov vorige schijf]],1)</f>
        <v>0.5549999999995634</v>
      </c>
    </row>
    <row r="7510" spans="1:12" x14ac:dyDescent="0.25">
      <c r="A7510" s="14">
        <v>82921</v>
      </c>
      <c r="B7510" s="6">
        <f>LoonHeffing2020(Table1[[#This Row],[Belastbaar loon]])</f>
        <v>32722.172999999999</v>
      </c>
      <c r="C7510" s="6">
        <f>AlgemeneHeffingsKorting2020(Table1[[#This Row],[Belastbaar loon]])</f>
        <v>0</v>
      </c>
      <c r="D7510" s="14">
        <f>ArbeidsKorting2020(Table1[[#This Row],[Belastbaar loon]])</f>
        <v>940.98000000000013</v>
      </c>
      <c r="E7510" s="14">
        <f>MAX(Table1[[#This Row],[Loonheffing]]-Table1[[#This Row],[Algemene Heffingskorting]]-Table1[[#This Row],[Arbeidskorting]],0)</f>
        <v>31781.192999999999</v>
      </c>
      <c r="F7510" s="6">
        <f>Table1[[#This Row],[Belastbaar loon]]-Table1[[#This Row],[Belasting]]</f>
        <v>51139.807000000001</v>
      </c>
      <c r="G7510" s="2">
        <f>(Table1[[#This Row],[Belastbaar loon]]-Table1[[#This Row],[Netto loon]])/Table1[[#This Row],[Belastbaar loon]]</f>
        <v>0.38327073961963798</v>
      </c>
      <c r="H7510" s="14">
        <f t="shared" ca="1" si="111"/>
        <v>31775.642999999996</v>
      </c>
      <c r="I7510" s="14">
        <f ca="1">IF(ROW()=2, Table1[[#This Row],[Netto loon]], INDIRECT(ADDRESS(ROW()-1,COLUMN(F:F))))</f>
        <v>51135.357000000004</v>
      </c>
      <c r="J7510" s="6">
        <f ca="1">IF(ROW()=2, 0, Table1[[#This Row],[Belastbaar loon]]-INDIRECT(ADDRESS(ROW()-1,COLUMN(A:A))))</f>
        <v>10</v>
      </c>
      <c r="K7510" s="6">
        <f ca="1">Table1[[#This Row],[Netto loon]]-Table1[[#This Row],[Netto vorige schijf]]</f>
        <v>4.4499999999970896</v>
      </c>
      <c r="L7510" s="2">
        <f ca="1">(Table1[[#This Row],[Bruto tov vorige schijf]]-Table1[[#This Row],[Netto tov vorige schijf]])/MAX(Table1[[#This Row],[Bruto tov vorige schijf]],1)</f>
        <v>0.55500000000029104</v>
      </c>
    </row>
    <row r="7511" spans="1:12" x14ac:dyDescent="0.25">
      <c r="A7511" s="14">
        <v>82931</v>
      </c>
      <c r="B7511" s="6">
        <f>LoonHeffing2020(Table1[[#This Row],[Belastbaar loon]])</f>
        <v>32727.123</v>
      </c>
      <c r="C7511" s="6">
        <f>AlgemeneHeffingsKorting2020(Table1[[#This Row],[Belastbaar loon]])</f>
        <v>0</v>
      </c>
      <c r="D7511" s="14">
        <f>ArbeidsKorting2020(Table1[[#This Row],[Belastbaar loon]])</f>
        <v>940.38000000000011</v>
      </c>
      <c r="E7511" s="14">
        <f>MAX(Table1[[#This Row],[Loonheffing]]-Table1[[#This Row],[Algemene Heffingskorting]]-Table1[[#This Row],[Arbeidskorting]],0)</f>
        <v>31786.742999999999</v>
      </c>
      <c r="F7511" s="6">
        <f>Table1[[#This Row],[Belastbaar loon]]-Table1[[#This Row],[Belasting]]</f>
        <v>51144.256999999998</v>
      </c>
      <c r="G7511" s="2">
        <f>(Table1[[#This Row],[Belastbaar loon]]-Table1[[#This Row],[Netto loon]])/Table1[[#This Row],[Belastbaar loon]]</f>
        <v>0.38329144710663082</v>
      </c>
      <c r="H7511" s="14">
        <f t="shared" ca="1" si="111"/>
        <v>31781.192999999999</v>
      </c>
      <c r="I7511" s="14">
        <f ca="1">IF(ROW()=2, Table1[[#This Row],[Netto loon]], INDIRECT(ADDRESS(ROW()-1,COLUMN(F:F))))</f>
        <v>51139.807000000001</v>
      </c>
      <c r="J7511" s="6">
        <f ca="1">IF(ROW()=2, 0, Table1[[#This Row],[Belastbaar loon]]-INDIRECT(ADDRESS(ROW()-1,COLUMN(A:A))))</f>
        <v>10</v>
      </c>
      <c r="K7511" s="6">
        <f ca="1">Table1[[#This Row],[Netto loon]]-Table1[[#This Row],[Netto vorige schijf]]</f>
        <v>4.4499999999970896</v>
      </c>
      <c r="L7511" s="2">
        <f ca="1">(Table1[[#This Row],[Bruto tov vorige schijf]]-Table1[[#This Row],[Netto tov vorige schijf]])/MAX(Table1[[#This Row],[Bruto tov vorige schijf]],1)</f>
        <v>0.55500000000029104</v>
      </c>
    </row>
    <row r="7512" spans="1:12" x14ac:dyDescent="0.25">
      <c r="A7512" s="14">
        <v>82941</v>
      </c>
      <c r="B7512" s="6">
        <f>LoonHeffing2020(Table1[[#This Row],[Belastbaar loon]])</f>
        <v>32732.073</v>
      </c>
      <c r="C7512" s="6">
        <f>AlgemeneHeffingsKorting2020(Table1[[#This Row],[Belastbaar loon]])</f>
        <v>0</v>
      </c>
      <c r="D7512" s="14">
        <f>ArbeidsKorting2020(Table1[[#This Row],[Belastbaar loon]])</f>
        <v>939.78000000000009</v>
      </c>
      <c r="E7512" s="14">
        <f>MAX(Table1[[#This Row],[Loonheffing]]-Table1[[#This Row],[Algemene Heffingskorting]]-Table1[[#This Row],[Arbeidskorting]],0)</f>
        <v>31792.293000000001</v>
      </c>
      <c r="F7512" s="6">
        <f>Table1[[#This Row],[Belastbaar loon]]-Table1[[#This Row],[Belasting]]</f>
        <v>51148.706999999995</v>
      </c>
      <c r="G7512" s="2">
        <f>(Table1[[#This Row],[Belastbaar loon]]-Table1[[#This Row],[Netto loon]])/Table1[[#This Row],[Belastbaar loon]]</f>
        <v>0.38331214960031834</v>
      </c>
      <c r="H7512" s="14">
        <f t="shared" ca="1" si="111"/>
        <v>31786.742999999999</v>
      </c>
      <c r="I7512" s="14">
        <f ca="1">IF(ROW()=2, Table1[[#This Row],[Netto loon]], INDIRECT(ADDRESS(ROW()-1,COLUMN(F:F))))</f>
        <v>51144.256999999998</v>
      </c>
      <c r="J7512" s="6">
        <f ca="1">IF(ROW()=2, 0, Table1[[#This Row],[Belastbaar loon]]-INDIRECT(ADDRESS(ROW()-1,COLUMN(A:A))))</f>
        <v>10</v>
      </c>
      <c r="K7512" s="6">
        <f ca="1">Table1[[#This Row],[Netto loon]]-Table1[[#This Row],[Netto vorige schijf]]</f>
        <v>4.4499999999970896</v>
      </c>
      <c r="L7512" s="2">
        <f ca="1">(Table1[[#This Row],[Bruto tov vorige schijf]]-Table1[[#This Row],[Netto tov vorige schijf]])/MAX(Table1[[#This Row],[Bruto tov vorige schijf]],1)</f>
        <v>0.55500000000029104</v>
      </c>
    </row>
    <row r="7513" spans="1:12" x14ac:dyDescent="0.25">
      <c r="A7513" s="14">
        <v>82951</v>
      </c>
      <c r="B7513" s="6">
        <f>LoonHeffing2020(Table1[[#This Row],[Belastbaar loon]])</f>
        <v>32737.023000000001</v>
      </c>
      <c r="C7513" s="6">
        <f>AlgemeneHeffingsKorting2020(Table1[[#This Row],[Belastbaar loon]])</f>
        <v>0</v>
      </c>
      <c r="D7513" s="14">
        <f>ArbeidsKorting2020(Table1[[#This Row],[Belastbaar loon]])</f>
        <v>939.18000000000006</v>
      </c>
      <c r="E7513" s="14">
        <f>MAX(Table1[[#This Row],[Loonheffing]]-Table1[[#This Row],[Algemene Heffingskorting]]-Table1[[#This Row],[Arbeidskorting]],0)</f>
        <v>31797.843000000001</v>
      </c>
      <c r="F7513" s="6">
        <f>Table1[[#This Row],[Belastbaar loon]]-Table1[[#This Row],[Belasting]]</f>
        <v>51153.156999999999</v>
      </c>
      <c r="G7513" s="2">
        <f>(Table1[[#This Row],[Belastbaar loon]]-Table1[[#This Row],[Netto loon]])/Table1[[#This Row],[Belastbaar loon]]</f>
        <v>0.38333284710250631</v>
      </c>
      <c r="H7513" s="14">
        <f t="shared" ca="1" si="111"/>
        <v>31792.293000000001</v>
      </c>
      <c r="I7513" s="14">
        <f ca="1">IF(ROW()=2, Table1[[#This Row],[Netto loon]], INDIRECT(ADDRESS(ROW()-1,COLUMN(F:F))))</f>
        <v>51148.706999999995</v>
      </c>
      <c r="J7513" s="6">
        <f ca="1">IF(ROW()=2, 0, Table1[[#This Row],[Belastbaar loon]]-INDIRECT(ADDRESS(ROW()-1,COLUMN(A:A))))</f>
        <v>10</v>
      </c>
      <c r="K7513" s="6">
        <f ca="1">Table1[[#This Row],[Netto loon]]-Table1[[#This Row],[Netto vorige schijf]]</f>
        <v>4.4500000000043656</v>
      </c>
      <c r="L7513" s="2">
        <f ca="1">(Table1[[#This Row],[Bruto tov vorige schijf]]-Table1[[#This Row],[Netto tov vorige schijf]])/MAX(Table1[[#This Row],[Bruto tov vorige schijf]],1)</f>
        <v>0.5549999999995634</v>
      </c>
    </row>
    <row r="7514" spans="1:12" x14ac:dyDescent="0.25">
      <c r="A7514" s="14">
        <v>82961</v>
      </c>
      <c r="B7514" s="6">
        <f>LoonHeffing2020(Table1[[#This Row],[Belastbaar loon]])</f>
        <v>32741.972999999998</v>
      </c>
      <c r="C7514" s="6">
        <f>AlgemeneHeffingsKorting2020(Table1[[#This Row],[Belastbaar loon]])</f>
        <v>0</v>
      </c>
      <c r="D7514" s="14">
        <f>ArbeidsKorting2020(Table1[[#This Row],[Belastbaar loon]])</f>
        <v>938.58000000000015</v>
      </c>
      <c r="E7514" s="14">
        <f>MAX(Table1[[#This Row],[Loonheffing]]-Table1[[#This Row],[Algemene Heffingskorting]]-Table1[[#This Row],[Arbeidskorting]],0)</f>
        <v>31803.392999999996</v>
      </c>
      <c r="F7514" s="6">
        <f>Table1[[#This Row],[Belastbaar loon]]-Table1[[#This Row],[Belasting]]</f>
        <v>51157.607000000004</v>
      </c>
      <c r="G7514" s="2">
        <f>(Table1[[#This Row],[Belastbaar loon]]-Table1[[#This Row],[Netto loon]])/Table1[[#This Row],[Belastbaar loon]]</f>
        <v>0.38335353961499979</v>
      </c>
      <c r="H7514" s="14">
        <f t="shared" ref="H7514:H7577" ca="1" si="112">IF(ROW()=2, 0, INDIRECT(ADDRESS(ROW()-1,COLUMN(E:E))))</f>
        <v>31797.843000000001</v>
      </c>
      <c r="I7514" s="14">
        <f ca="1">IF(ROW()=2, Table1[[#This Row],[Netto loon]], INDIRECT(ADDRESS(ROW()-1,COLUMN(F:F))))</f>
        <v>51153.156999999999</v>
      </c>
      <c r="J7514" s="6">
        <f ca="1">IF(ROW()=2, 0, Table1[[#This Row],[Belastbaar loon]]-INDIRECT(ADDRESS(ROW()-1,COLUMN(A:A))))</f>
        <v>10</v>
      </c>
      <c r="K7514" s="6">
        <f ca="1">Table1[[#This Row],[Netto loon]]-Table1[[#This Row],[Netto vorige schijf]]</f>
        <v>4.4500000000043656</v>
      </c>
      <c r="L7514" s="2">
        <f ca="1">(Table1[[#This Row],[Bruto tov vorige schijf]]-Table1[[#This Row],[Netto tov vorige schijf]])/MAX(Table1[[#This Row],[Bruto tov vorige schijf]],1)</f>
        <v>0.5549999999995634</v>
      </c>
    </row>
    <row r="7515" spans="1:12" x14ac:dyDescent="0.25">
      <c r="A7515" s="14">
        <v>82971</v>
      </c>
      <c r="B7515" s="6">
        <f>LoonHeffing2020(Table1[[#This Row],[Belastbaar loon]])</f>
        <v>32746.922999999999</v>
      </c>
      <c r="C7515" s="6">
        <f>AlgemeneHeffingsKorting2020(Table1[[#This Row],[Belastbaar loon]])</f>
        <v>0</v>
      </c>
      <c r="D7515" s="14">
        <f>ArbeidsKorting2020(Table1[[#This Row],[Belastbaar loon]])</f>
        <v>937.98000000000013</v>
      </c>
      <c r="E7515" s="14">
        <f>MAX(Table1[[#This Row],[Loonheffing]]-Table1[[#This Row],[Algemene Heffingskorting]]-Table1[[#This Row],[Arbeidskorting]],0)</f>
        <v>31808.942999999999</v>
      </c>
      <c r="F7515" s="6">
        <f>Table1[[#This Row],[Belastbaar loon]]-Table1[[#This Row],[Belasting]]</f>
        <v>51162.057000000001</v>
      </c>
      <c r="G7515" s="2">
        <f>(Table1[[#This Row],[Belastbaar loon]]-Table1[[#This Row],[Netto loon]])/Table1[[#This Row],[Belastbaar loon]]</f>
        <v>0.38337422713960301</v>
      </c>
      <c r="H7515" s="14">
        <f t="shared" ca="1" si="112"/>
        <v>31803.392999999996</v>
      </c>
      <c r="I7515" s="14">
        <f ca="1">IF(ROW()=2, Table1[[#This Row],[Netto loon]], INDIRECT(ADDRESS(ROW()-1,COLUMN(F:F))))</f>
        <v>51157.607000000004</v>
      </c>
      <c r="J7515" s="6">
        <f ca="1">IF(ROW()=2, 0, Table1[[#This Row],[Belastbaar loon]]-INDIRECT(ADDRESS(ROW()-1,COLUMN(A:A))))</f>
        <v>10</v>
      </c>
      <c r="K7515" s="6">
        <f ca="1">Table1[[#This Row],[Netto loon]]-Table1[[#This Row],[Netto vorige schijf]]</f>
        <v>4.4499999999970896</v>
      </c>
      <c r="L7515" s="2">
        <f ca="1">(Table1[[#This Row],[Bruto tov vorige schijf]]-Table1[[#This Row],[Netto tov vorige schijf]])/MAX(Table1[[#This Row],[Bruto tov vorige schijf]],1)</f>
        <v>0.55500000000029104</v>
      </c>
    </row>
    <row r="7516" spans="1:12" x14ac:dyDescent="0.25">
      <c r="A7516" s="14">
        <v>82981</v>
      </c>
      <c r="B7516" s="6">
        <f>LoonHeffing2020(Table1[[#This Row],[Belastbaar loon]])</f>
        <v>32751.873</v>
      </c>
      <c r="C7516" s="6">
        <f>AlgemeneHeffingsKorting2020(Table1[[#This Row],[Belastbaar loon]])</f>
        <v>0</v>
      </c>
      <c r="D7516" s="14">
        <f>ArbeidsKorting2020(Table1[[#This Row],[Belastbaar loon]])</f>
        <v>937.38000000000011</v>
      </c>
      <c r="E7516" s="14">
        <f>MAX(Table1[[#This Row],[Loonheffing]]-Table1[[#This Row],[Algemene Heffingskorting]]-Table1[[#This Row],[Arbeidskorting]],0)</f>
        <v>31814.492999999999</v>
      </c>
      <c r="F7516" s="6">
        <f>Table1[[#This Row],[Belastbaar loon]]-Table1[[#This Row],[Belasting]]</f>
        <v>51166.506999999998</v>
      </c>
      <c r="G7516" s="2">
        <f>(Table1[[#This Row],[Belastbaar loon]]-Table1[[#This Row],[Netto loon]])/Table1[[#This Row],[Belastbaar loon]]</f>
        <v>0.38339490967811912</v>
      </c>
      <c r="H7516" s="14">
        <f t="shared" ca="1" si="112"/>
        <v>31808.942999999999</v>
      </c>
      <c r="I7516" s="14">
        <f ca="1">IF(ROW()=2, Table1[[#This Row],[Netto loon]], INDIRECT(ADDRESS(ROW()-1,COLUMN(F:F))))</f>
        <v>51162.057000000001</v>
      </c>
      <c r="J7516" s="6">
        <f ca="1">IF(ROW()=2, 0, Table1[[#This Row],[Belastbaar loon]]-INDIRECT(ADDRESS(ROW()-1,COLUMN(A:A))))</f>
        <v>10</v>
      </c>
      <c r="K7516" s="6">
        <f ca="1">Table1[[#This Row],[Netto loon]]-Table1[[#This Row],[Netto vorige schijf]]</f>
        <v>4.4499999999970896</v>
      </c>
      <c r="L7516" s="2">
        <f ca="1">(Table1[[#This Row],[Bruto tov vorige schijf]]-Table1[[#This Row],[Netto tov vorige schijf]])/MAX(Table1[[#This Row],[Bruto tov vorige schijf]],1)</f>
        <v>0.55500000000029104</v>
      </c>
    </row>
    <row r="7517" spans="1:12" x14ac:dyDescent="0.25">
      <c r="A7517" s="14">
        <v>82991</v>
      </c>
      <c r="B7517" s="6">
        <f>LoonHeffing2020(Table1[[#This Row],[Belastbaar loon]])</f>
        <v>32756.823</v>
      </c>
      <c r="C7517" s="6">
        <f>AlgemeneHeffingsKorting2020(Table1[[#This Row],[Belastbaar loon]])</f>
        <v>0</v>
      </c>
      <c r="D7517" s="14">
        <f>ArbeidsKorting2020(Table1[[#This Row],[Belastbaar loon]])</f>
        <v>936.78000000000009</v>
      </c>
      <c r="E7517" s="14">
        <f>MAX(Table1[[#This Row],[Loonheffing]]-Table1[[#This Row],[Algemene Heffingskorting]]-Table1[[#This Row],[Arbeidskorting]],0)</f>
        <v>31820.043000000001</v>
      </c>
      <c r="F7517" s="6">
        <f>Table1[[#This Row],[Belastbaar loon]]-Table1[[#This Row],[Belasting]]</f>
        <v>51170.956999999995</v>
      </c>
      <c r="G7517" s="2">
        <f>(Table1[[#This Row],[Belastbaar loon]]-Table1[[#This Row],[Netto loon]])/Table1[[#This Row],[Belastbaar loon]]</f>
        <v>0.38341558723235053</v>
      </c>
      <c r="H7517" s="14">
        <f t="shared" ca="1" si="112"/>
        <v>31814.492999999999</v>
      </c>
      <c r="I7517" s="14">
        <f ca="1">IF(ROW()=2, Table1[[#This Row],[Netto loon]], INDIRECT(ADDRESS(ROW()-1,COLUMN(F:F))))</f>
        <v>51166.506999999998</v>
      </c>
      <c r="J7517" s="6">
        <f ca="1">IF(ROW()=2, 0, Table1[[#This Row],[Belastbaar loon]]-INDIRECT(ADDRESS(ROW()-1,COLUMN(A:A))))</f>
        <v>10</v>
      </c>
      <c r="K7517" s="6">
        <f ca="1">Table1[[#This Row],[Netto loon]]-Table1[[#This Row],[Netto vorige schijf]]</f>
        <v>4.4499999999970896</v>
      </c>
      <c r="L7517" s="2">
        <f ca="1">(Table1[[#This Row],[Bruto tov vorige schijf]]-Table1[[#This Row],[Netto tov vorige schijf]])/MAX(Table1[[#This Row],[Bruto tov vorige schijf]],1)</f>
        <v>0.55500000000029104</v>
      </c>
    </row>
    <row r="7518" spans="1:12" x14ac:dyDescent="0.25">
      <c r="A7518" s="14">
        <v>83001</v>
      </c>
      <c r="B7518" s="6">
        <f>LoonHeffing2020(Table1[[#This Row],[Belastbaar loon]])</f>
        <v>32761.773000000001</v>
      </c>
      <c r="C7518" s="6">
        <f>AlgemeneHeffingsKorting2020(Table1[[#This Row],[Belastbaar loon]])</f>
        <v>0</v>
      </c>
      <c r="D7518" s="14">
        <f>ArbeidsKorting2020(Table1[[#This Row],[Belastbaar loon]])</f>
        <v>936.18000000000006</v>
      </c>
      <c r="E7518" s="14">
        <f>MAX(Table1[[#This Row],[Loonheffing]]-Table1[[#This Row],[Algemene Heffingskorting]]-Table1[[#This Row],[Arbeidskorting]],0)</f>
        <v>31825.593000000001</v>
      </c>
      <c r="F7518" s="6">
        <f>Table1[[#This Row],[Belastbaar loon]]-Table1[[#This Row],[Belasting]]</f>
        <v>51175.406999999999</v>
      </c>
      <c r="G7518" s="2">
        <f>(Table1[[#This Row],[Belastbaar loon]]-Table1[[#This Row],[Netto loon]])/Table1[[#This Row],[Belastbaar loon]]</f>
        <v>0.38343625980409873</v>
      </c>
      <c r="H7518" s="14">
        <f t="shared" ca="1" si="112"/>
        <v>31820.043000000001</v>
      </c>
      <c r="I7518" s="14">
        <f ca="1">IF(ROW()=2, Table1[[#This Row],[Netto loon]], INDIRECT(ADDRESS(ROW()-1,COLUMN(F:F))))</f>
        <v>51170.956999999995</v>
      </c>
      <c r="J7518" s="6">
        <f ca="1">IF(ROW()=2, 0, Table1[[#This Row],[Belastbaar loon]]-INDIRECT(ADDRESS(ROW()-1,COLUMN(A:A))))</f>
        <v>10</v>
      </c>
      <c r="K7518" s="6">
        <f ca="1">Table1[[#This Row],[Netto loon]]-Table1[[#This Row],[Netto vorige schijf]]</f>
        <v>4.4500000000043656</v>
      </c>
      <c r="L7518" s="2">
        <f ca="1">(Table1[[#This Row],[Bruto tov vorige schijf]]-Table1[[#This Row],[Netto tov vorige schijf]])/MAX(Table1[[#This Row],[Bruto tov vorige schijf]],1)</f>
        <v>0.5549999999995634</v>
      </c>
    </row>
    <row r="7519" spans="1:12" x14ac:dyDescent="0.25">
      <c r="A7519" s="14">
        <v>83011</v>
      </c>
      <c r="B7519" s="6">
        <f>LoonHeffing2020(Table1[[#This Row],[Belastbaar loon]])</f>
        <v>32766.722999999998</v>
      </c>
      <c r="C7519" s="6">
        <f>AlgemeneHeffingsKorting2020(Table1[[#This Row],[Belastbaar loon]])</f>
        <v>0</v>
      </c>
      <c r="D7519" s="14">
        <f>ArbeidsKorting2020(Table1[[#This Row],[Belastbaar loon]])</f>
        <v>935.58000000000015</v>
      </c>
      <c r="E7519" s="14">
        <f>MAX(Table1[[#This Row],[Loonheffing]]-Table1[[#This Row],[Algemene Heffingskorting]]-Table1[[#This Row],[Arbeidskorting]],0)</f>
        <v>31831.142999999996</v>
      </c>
      <c r="F7519" s="6">
        <f>Table1[[#This Row],[Belastbaar loon]]-Table1[[#This Row],[Belasting]]</f>
        <v>51179.857000000004</v>
      </c>
      <c r="G7519" s="2">
        <f>(Table1[[#This Row],[Belastbaar loon]]-Table1[[#This Row],[Netto loon]])/Table1[[#This Row],[Belastbaar loon]]</f>
        <v>0.38345692739516446</v>
      </c>
      <c r="H7519" s="14">
        <f t="shared" ca="1" si="112"/>
        <v>31825.593000000001</v>
      </c>
      <c r="I7519" s="14">
        <f ca="1">IF(ROW()=2, Table1[[#This Row],[Netto loon]], INDIRECT(ADDRESS(ROW()-1,COLUMN(F:F))))</f>
        <v>51175.406999999999</v>
      </c>
      <c r="J7519" s="6">
        <f ca="1">IF(ROW()=2, 0, Table1[[#This Row],[Belastbaar loon]]-INDIRECT(ADDRESS(ROW()-1,COLUMN(A:A))))</f>
        <v>10</v>
      </c>
      <c r="K7519" s="6">
        <f ca="1">Table1[[#This Row],[Netto loon]]-Table1[[#This Row],[Netto vorige schijf]]</f>
        <v>4.4500000000043656</v>
      </c>
      <c r="L7519" s="2">
        <f ca="1">(Table1[[#This Row],[Bruto tov vorige schijf]]-Table1[[#This Row],[Netto tov vorige schijf]])/MAX(Table1[[#This Row],[Bruto tov vorige schijf]],1)</f>
        <v>0.5549999999995634</v>
      </c>
    </row>
    <row r="7520" spans="1:12" x14ac:dyDescent="0.25">
      <c r="A7520" s="14">
        <v>83021</v>
      </c>
      <c r="B7520" s="6">
        <f>LoonHeffing2020(Table1[[#This Row],[Belastbaar loon]])</f>
        <v>32771.673000000003</v>
      </c>
      <c r="C7520" s="6">
        <f>AlgemeneHeffingsKorting2020(Table1[[#This Row],[Belastbaar loon]])</f>
        <v>0</v>
      </c>
      <c r="D7520" s="14">
        <f>ArbeidsKorting2020(Table1[[#This Row],[Belastbaar loon]])</f>
        <v>934.98000000000013</v>
      </c>
      <c r="E7520" s="14">
        <f>MAX(Table1[[#This Row],[Loonheffing]]-Table1[[#This Row],[Algemene Heffingskorting]]-Table1[[#This Row],[Arbeidskorting]],0)</f>
        <v>31836.693000000003</v>
      </c>
      <c r="F7520" s="6">
        <f>Table1[[#This Row],[Belastbaar loon]]-Table1[[#This Row],[Belasting]]</f>
        <v>51184.307000000001</v>
      </c>
      <c r="G7520" s="2">
        <f>(Table1[[#This Row],[Belastbaar loon]]-Table1[[#This Row],[Netto loon]])/Table1[[#This Row],[Belastbaar loon]]</f>
        <v>0.38347759000734755</v>
      </c>
      <c r="H7520" s="14">
        <f t="shared" ca="1" si="112"/>
        <v>31831.142999999996</v>
      </c>
      <c r="I7520" s="14">
        <f ca="1">IF(ROW()=2, Table1[[#This Row],[Netto loon]], INDIRECT(ADDRESS(ROW()-1,COLUMN(F:F))))</f>
        <v>51179.857000000004</v>
      </c>
      <c r="J7520" s="6">
        <f ca="1">IF(ROW()=2, 0, Table1[[#This Row],[Belastbaar loon]]-INDIRECT(ADDRESS(ROW()-1,COLUMN(A:A))))</f>
        <v>10</v>
      </c>
      <c r="K7520" s="6">
        <f ca="1">Table1[[#This Row],[Netto loon]]-Table1[[#This Row],[Netto vorige schijf]]</f>
        <v>4.4499999999970896</v>
      </c>
      <c r="L7520" s="2">
        <f ca="1">(Table1[[#This Row],[Bruto tov vorige schijf]]-Table1[[#This Row],[Netto tov vorige schijf]])/MAX(Table1[[#This Row],[Bruto tov vorige schijf]],1)</f>
        <v>0.55500000000029104</v>
      </c>
    </row>
    <row r="7521" spans="1:12" x14ac:dyDescent="0.25">
      <c r="A7521" s="14">
        <v>83031</v>
      </c>
      <c r="B7521" s="6">
        <f>LoonHeffing2020(Table1[[#This Row],[Belastbaar loon]])</f>
        <v>32776.623</v>
      </c>
      <c r="C7521" s="6">
        <f>AlgemeneHeffingsKorting2020(Table1[[#This Row],[Belastbaar loon]])</f>
        <v>0</v>
      </c>
      <c r="D7521" s="14">
        <f>ArbeidsKorting2020(Table1[[#This Row],[Belastbaar loon]])</f>
        <v>934.38000000000011</v>
      </c>
      <c r="E7521" s="14">
        <f>MAX(Table1[[#This Row],[Loonheffing]]-Table1[[#This Row],[Algemene Heffingskorting]]-Table1[[#This Row],[Arbeidskorting]],0)</f>
        <v>31842.242999999999</v>
      </c>
      <c r="F7521" s="6">
        <f>Table1[[#This Row],[Belastbaar loon]]-Table1[[#This Row],[Belasting]]</f>
        <v>51188.756999999998</v>
      </c>
      <c r="G7521" s="2">
        <f>(Table1[[#This Row],[Belastbaar loon]]-Table1[[#This Row],[Netto loon]])/Table1[[#This Row],[Belastbaar loon]]</f>
        <v>0.38349824764244683</v>
      </c>
      <c r="H7521" s="14">
        <f t="shared" ca="1" si="112"/>
        <v>31836.693000000003</v>
      </c>
      <c r="I7521" s="14">
        <f ca="1">IF(ROW()=2, Table1[[#This Row],[Netto loon]], INDIRECT(ADDRESS(ROW()-1,COLUMN(F:F))))</f>
        <v>51184.307000000001</v>
      </c>
      <c r="J7521" s="6">
        <f ca="1">IF(ROW()=2, 0, Table1[[#This Row],[Belastbaar loon]]-INDIRECT(ADDRESS(ROW()-1,COLUMN(A:A))))</f>
        <v>10</v>
      </c>
      <c r="K7521" s="6">
        <f ca="1">Table1[[#This Row],[Netto loon]]-Table1[[#This Row],[Netto vorige schijf]]</f>
        <v>4.4499999999970896</v>
      </c>
      <c r="L7521" s="2">
        <f ca="1">(Table1[[#This Row],[Bruto tov vorige schijf]]-Table1[[#This Row],[Netto tov vorige schijf]])/MAX(Table1[[#This Row],[Bruto tov vorige schijf]],1)</f>
        <v>0.55500000000029104</v>
      </c>
    </row>
    <row r="7522" spans="1:12" x14ac:dyDescent="0.25">
      <c r="A7522" s="14">
        <v>83041</v>
      </c>
      <c r="B7522" s="6">
        <f>LoonHeffing2020(Table1[[#This Row],[Belastbaar loon]])</f>
        <v>32781.572999999997</v>
      </c>
      <c r="C7522" s="6">
        <f>AlgemeneHeffingsKorting2020(Table1[[#This Row],[Belastbaar loon]])</f>
        <v>0</v>
      </c>
      <c r="D7522" s="14">
        <f>ArbeidsKorting2020(Table1[[#This Row],[Belastbaar loon]])</f>
        <v>933.78000000000009</v>
      </c>
      <c r="E7522" s="14">
        <f>MAX(Table1[[#This Row],[Loonheffing]]-Table1[[#This Row],[Algemene Heffingskorting]]-Table1[[#This Row],[Arbeidskorting]],0)</f>
        <v>31847.792999999998</v>
      </c>
      <c r="F7522" s="6">
        <f>Table1[[#This Row],[Belastbaar loon]]-Table1[[#This Row],[Belasting]]</f>
        <v>51193.207000000002</v>
      </c>
      <c r="G7522" s="2">
        <f>(Table1[[#This Row],[Belastbaar loon]]-Table1[[#This Row],[Netto loon]])/Table1[[#This Row],[Belastbaar loon]]</f>
        <v>0.38351890030226032</v>
      </c>
      <c r="H7522" s="14">
        <f t="shared" ca="1" si="112"/>
        <v>31842.242999999999</v>
      </c>
      <c r="I7522" s="14">
        <f ca="1">IF(ROW()=2, Table1[[#This Row],[Netto loon]], INDIRECT(ADDRESS(ROW()-1,COLUMN(F:F))))</f>
        <v>51188.756999999998</v>
      </c>
      <c r="J7522" s="6">
        <f ca="1">IF(ROW()=2, 0, Table1[[#This Row],[Belastbaar loon]]-INDIRECT(ADDRESS(ROW()-1,COLUMN(A:A))))</f>
        <v>10</v>
      </c>
      <c r="K7522" s="6">
        <f ca="1">Table1[[#This Row],[Netto loon]]-Table1[[#This Row],[Netto vorige schijf]]</f>
        <v>4.4500000000043656</v>
      </c>
      <c r="L7522" s="2">
        <f ca="1">(Table1[[#This Row],[Bruto tov vorige schijf]]-Table1[[#This Row],[Netto tov vorige schijf]])/MAX(Table1[[#This Row],[Bruto tov vorige schijf]],1)</f>
        <v>0.5549999999995634</v>
      </c>
    </row>
    <row r="7523" spans="1:12" x14ac:dyDescent="0.25">
      <c r="A7523" s="14">
        <v>83051</v>
      </c>
      <c r="B7523" s="6">
        <f>LoonHeffing2020(Table1[[#This Row],[Belastbaar loon]])</f>
        <v>32786.523000000001</v>
      </c>
      <c r="C7523" s="6">
        <f>AlgemeneHeffingsKorting2020(Table1[[#This Row],[Belastbaar loon]])</f>
        <v>0</v>
      </c>
      <c r="D7523" s="14">
        <f>ArbeidsKorting2020(Table1[[#This Row],[Belastbaar loon]])</f>
        <v>933.18000000000006</v>
      </c>
      <c r="E7523" s="14">
        <f>MAX(Table1[[#This Row],[Loonheffing]]-Table1[[#This Row],[Algemene Heffingskorting]]-Table1[[#This Row],[Arbeidskorting]],0)</f>
        <v>31853.343000000001</v>
      </c>
      <c r="F7523" s="6">
        <f>Table1[[#This Row],[Belastbaar loon]]-Table1[[#This Row],[Belasting]]</f>
        <v>51197.656999999999</v>
      </c>
      <c r="G7523" s="2">
        <f>(Table1[[#This Row],[Belastbaar loon]]-Table1[[#This Row],[Netto loon]])/Table1[[#This Row],[Belastbaar loon]]</f>
        <v>0.38353954798858536</v>
      </c>
      <c r="H7523" s="14">
        <f t="shared" ca="1" si="112"/>
        <v>31847.792999999998</v>
      </c>
      <c r="I7523" s="14">
        <f ca="1">IF(ROW()=2, Table1[[#This Row],[Netto loon]], INDIRECT(ADDRESS(ROW()-1,COLUMN(F:F))))</f>
        <v>51193.207000000002</v>
      </c>
      <c r="J7523" s="6">
        <f ca="1">IF(ROW()=2, 0, Table1[[#This Row],[Belastbaar loon]]-INDIRECT(ADDRESS(ROW()-1,COLUMN(A:A))))</f>
        <v>10</v>
      </c>
      <c r="K7523" s="6">
        <f ca="1">Table1[[#This Row],[Netto loon]]-Table1[[#This Row],[Netto vorige schijf]]</f>
        <v>4.4499999999970896</v>
      </c>
      <c r="L7523" s="2">
        <f ca="1">(Table1[[#This Row],[Bruto tov vorige schijf]]-Table1[[#This Row],[Netto tov vorige schijf]])/MAX(Table1[[#This Row],[Bruto tov vorige schijf]],1)</f>
        <v>0.55500000000029104</v>
      </c>
    </row>
    <row r="7524" spans="1:12" x14ac:dyDescent="0.25">
      <c r="A7524" s="14">
        <v>83061</v>
      </c>
      <c r="B7524" s="6">
        <f>LoonHeffing2020(Table1[[#This Row],[Belastbaar loon]])</f>
        <v>32791.472999999998</v>
      </c>
      <c r="C7524" s="6">
        <f>AlgemeneHeffingsKorting2020(Table1[[#This Row],[Belastbaar loon]])</f>
        <v>0</v>
      </c>
      <c r="D7524" s="14">
        <f>ArbeidsKorting2020(Table1[[#This Row],[Belastbaar loon]])</f>
        <v>932.58000000000015</v>
      </c>
      <c r="E7524" s="14">
        <f>MAX(Table1[[#This Row],[Loonheffing]]-Table1[[#This Row],[Algemene Heffingskorting]]-Table1[[#This Row],[Arbeidskorting]],0)</f>
        <v>31858.892999999996</v>
      </c>
      <c r="F7524" s="6">
        <f>Table1[[#This Row],[Belastbaar loon]]-Table1[[#This Row],[Belasting]]</f>
        <v>51202.107000000004</v>
      </c>
      <c r="G7524" s="2">
        <f>(Table1[[#This Row],[Belastbaar loon]]-Table1[[#This Row],[Netto loon]])/Table1[[#This Row],[Belastbaar loon]]</f>
        <v>0.38356019070321806</v>
      </c>
      <c r="H7524" s="14">
        <f t="shared" ca="1" si="112"/>
        <v>31853.343000000001</v>
      </c>
      <c r="I7524" s="14">
        <f ca="1">IF(ROW()=2, Table1[[#This Row],[Netto loon]], INDIRECT(ADDRESS(ROW()-1,COLUMN(F:F))))</f>
        <v>51197.656999999999</v>
      </c>
      <c r="J7524" s="6">
        <f ca="1">IF(ROW()=2, 0, Table1[[#This Row],[Belastbaar loon]]-INDIRECT(ADDRESS(ROW()-1,COLUMN(A:A))))</f>
        <v>10</v>
      </c>
      <c r="K7524" s="6">
        <f ca="1">Table1[[#This Row],[Netto loon]]-Table1[[#This Row],[Netto vorige schijf]]</f>
        <v>4.4500000000043656</v>
      </c>
      <c r="L7524" s="2">
        <f ca="1">(Table1[[#This Row],[Bruto tov vorige schijf]]-Table1[[#This Row],[Netto tov vorige schijf]])/MAX(Table1[[#This Row],[Bruto tov vorige schijf]],1)</f>
        <v>0.5549999999995634</v>
      </c>
    </row>
    <row r="7525" spans="1:12" x14ac:dyDescent="0.25">
      <c r="A7525" s="14">
        <v>83071</v>
      </c>
      <c r="B7525" s="6">
        <f>LoonHeffing2020(Table1[[#This Row],[Belastbaar loon]])</f>
        <v>32796.423000000003</v>
      </c>
      <c r="C7525" s="6">
        <f>AlgemeneHeffingsKorting2020(Table1[[#This Row],[Belastbaar loon]])</f>
        <v>0</v>
      </c>
      <c r="D7525" s="14">
        <f>ArbeidsKorting2020(Table1[[#This Row],[Belastbaar loon]])</f>
        <v>931.98000000000013</v>
      </c>
      <c r="E7525" s="14">
        <f>MAX(Table1[[#This Row],[Loonheffing]]-Table1[[#This Row],[Algemene Heffingskorting]]-Table1[[#This Row],[Arbeidskorting]],0)</f>
        <v>31864.443000000003</v>
      </c>
      <c r="F7525" s="6">
        <f>Table1[[#This Row],[Belastbaar loon]]-Table1[[#This Row],[Belasting]]</f>
        <v>51206.557000000001</v>
      </c>
      <c r="G7525" s="2">
        <f>(Table1[[#This Row],[Belastbaar loon]]-Table1[[#This Row],[Netto loon]])/Table1[[#This Row],[Belastbaar loon]]</f>
        <v>0.38358082844795416</v>
      </c>
      <c r="H7525" s="14">
        <f t="shared" ca="1" si="112"/>
        <v>31858.892999999996</v>
      </c>
      <c r="I7525" s="14">
        <f ca="1">IF(ROW()=2, Table1[[#This Row],[Netto loon]], INDIRECT(ADDRESS(ROW()-1,COLUMN(F:F))))</f>
        <v>51202.107000000004</v>
      </c>
      <c r="J7525" s="6">
        <f ca="1">IF(ROW()=2, 0, Table1[[#This Row],[Belastbaar loon]]-INDIRECT(ADDRESS(ROW()-1,COLUMN(A:A))))</f>
        <v>10</v>
      </c>
      <c r="K7525" s="6">
        <f ca="1">Table1[[#This Row],[Netto loon]]-Table1[[#This Row],[Netto vorige schijf]]</f>
        <v>4.4499999999970896</v>
      </c>
      <c r="L7525" s="2">
        <f ca="1">(Table1[[#This Row],[Bruto tov vorige schijf]]-Table1[[#This Row],[Netto tov vorige schijf]])/MAX(Table1[[#This Row],[Bruto tov vorige schijf]],1)</f>
        <v>0.55500000000029104</v>
      </c>
    </row>
    <row r="7526" spans="1:12" x14ac:dyDescent="0.25">
      <c r="A7526" s="14">
        <v>83081</v>
      </c>
      <c r="B7526" s="6">
        <f>LoonHeffing2020(Table1[[#This Row],[Belastbaar loon]])</f>
        <v>32801.373</v>
      </c>
      <c r="C7526" s="6">
        <f>AlgemeneHeffingsKorting2020(Table1[[#This Row],[Belastbaar loon]])</f>
        <v>0</v>
      </c>
      <c r="D7526" s="14">
        <f>ArbeidsKorting2020(Table1[[#This Row],[Belastbaar loon]])</f>
        <v>931.38000000000011</v>
      </c>
      <c r="E7526" s="14">
        <f>MAX(Table1[[#This Row],[Loonheffing]]-Table1[[#This Row],[Algemene Heffingskorting]]-Table1[[#This Row],[Arbeidskorting]],0)</f>
        <v>31869.992999999999</v>
      </c>
      <c r="F7526" s="6">
        <f>Table1[[#This Row],[Belastbaar loon]]-Table1[[#This Row],[Belasting]]</f>
        <v>51211.006999999998</v>
      </c>
      <c r="G7526" s="2">
        <f>(Table1[[#This Row],[Belastbaar loon]]-Table1[[#This Row],[Netto loon]])/Table1[[#This Row],[Belastbaar loon]]</f>
        <v>0.3836014612245881</v>
      </c>
      <c r="H7526" s="14">
        <f t="shared" ca="1" si="112"/>
        <v>31864.443000000003</v>
      </c>
      <c r="I7526" s="14">
        <f ca="1">IF(ROW()=2, Table1[[#This Row],[Netto loon]], INDIRECT(ADDRESS(ROW()-1,COLUMN(F:F))))</f>
        <v>51206.557000000001</v>
      </c>
      <c r="J7526" s="6">
        <f ca="1">IF(ROW()=2, 0, Table1[[#This Row],[Belastbaar loon]]-INDIRECT(ADDRESS(ROW()-1,COLUMN(A:A))))</f>
        <v>10</v>
      </c>
      <c r="K7526" s="6">
        <f ca="1">Table1[[#This Row],[Netto loon]]-Table1[[#This Row],[Netto vorige schijf]]</f>
        <v>4.4499999999970896</v>
      </c>
      <c r="L7526" s="2">
        <f ca="1">(Table1[[#This Row],[Bruto tov vorige schijf]]-Table1[[#This Row],[Netto tov vorige schijf]])/MAX(Table1[[#This Row],[Bruto tov vorige schijf]],1)</f>
        <v>0.55500000000029104</v>
      </c>
    </row>
    <row r="7527" spans="1:12" x14ac:dyDescent="0.25">
      <c r="A7527" s="14">
        <v>83091</v>
      </c>
      <c r="B7527" s="6">
        <f>LoonHeffing2020(Table1[[#This Row],[Belastbaar loon]])</f>
        <v>32806.322999999997</v>
      </c>
      <c r="C7527" s="6">
        <f>AlgemeneHeffingsKorting2020(Table1[[#This Row],[Belastbaar loon]])</f>
        <v>0</v>
      </c>
      <c r="D7527" s="14">
        <f>ArbeidsKorting2020(Table1[[#This Row],[Belastbaar loon]])</f>
        <v>930.78000000000009</v>
      </c>
      <c r="E7527" s="14">
        <f>MAX(Table1[[#This Row],[Loonheffing]]-Table1[[#This Row],[Algemene Heffingskorting]]-Table1[[#This Row],[Arbeidskorting]],0)</f>
        <v>31875.542999999998</v>
      </c>
      <c r="F7527" s="6">
        <f>Table1[[#This Row],[Belastbaar loon]]-Table1[[#This Row],[Belasting]]</f>
        <v>51215.457000000002</v>
      </c>
      <c r="G7527" s="2">
        <f>(Table1[[#This Row],[Belastbaar loon]]-Table1[[#This Row],[Netto loon]])/Table1[[#This Row],[Belastbaar loon]]</f>
        <v>0.38362208903491352</v>
      </c>
      <c r="H7527" s="14">
        <f t="shared" ca="1" si="112"/>
        <v>31869.992999999999</v>
      </c>
      <c r="I7527" s="14">
        <f ca="1">IF(ROW()=2, Table1[[#This Row],[Netto loon]], INDIRECT(ADDRESS(ROW()-1,COLUMN(F:F))))</f>
        <v>51211.006999999998</v>
      </c>
      <c r="J7527" s="6">
        <f ca="1">IF(ROW()=2, 0, Table1[[#This Row],[Belastbaar loon]]-INDIRECT(ADDRESS(ROW()-1,COLUMN(A:A))))</f>
        <v>10</v>
      </c>
      <c r="K7527" s="6">
        <f ca="1">Table1[[#This Row],[Netto loon]]-Table1[[#This Row],[Netto vorige schijf]]</f>
        <v>4.4500000000043656</v>
      </c>
      <c r="L7527" s="2">
        <f ca="1">(Table1[[#This Row],[Bruto tov vorige schijf]]-Table1[[#This Row],[Netto tov vorige schijf]])/MAX(Table1[[#This Row],[Bruto tov vorige schijf]],1)</f>
        <v>0.5549999999995634</v>
      </c>
    </row>
    <row r="7528" spans="1:12" x14ac:dyDescent="0.25">
      <c r="A7528" s="14">
        <v>83101</v>
      </c>
      <c r="B7528" s="6">
        <f>LoonHeffing2020(Table1[[#This Row],[Belastbaar loon]])</f>
        <v>32811.273000000001</v>
      </c>
      <c r="C7528" s="6">
        <f>AlgemeneHeffingsKorting2020(Table1[[#This Row],[Belastbaar loon]])</f>
        <v>0</v>
      </c>
      <c r="D7528" s="14">
        <f>ArbeidsKorting2020(Table1[[#This Row],[Belastbaar loon]])</f>
        <v>930.18000000000006</v>
      </c>
      <c r="E7528" s="14">
        <f>MAX(Table1[[#This Row],[Loonheffing]]-Table1[[#This Row],[Algemene Heffingskorting]]-Table1[[#This Row],[Arbeidskorting]],0)</f>
        <v>31881.093000000001</v>
      </c>
      <c r="F7528" s="6">
        <f>Table1[[#This Row],[Belastbaar loon]]-Table1[[#This Row],[Belasting]]</f>
        <v>51219.906999999999</v>
      </c>
      <c r="G7528" s="2">
        <f>(Table1[[#This Row],[Belastbaar loon]]-Table1[[#This Row],[Netto loon]])/Table1[[#This Row],[Belastbaar loon]]</f>
        <v>0.38364271188072346</v>
      </c>
      <c r="H7528" s="14">
        <f t="shared" ca="1" si="112"/>
        <v>31875.542999999998</v>
      </c>
      <c r="I7528" s="14">
        <f ca="1">IF(ROW()=2, Table1[[#This Row],[Netto loon]], INDIRECT(ADDRESS(ROW()-1,COLUMN(F:F))))</f>
        <v>51215.457000000002</v>
      </c>
      <c r="J7528" s="6">
        <f ca="1">IF(ROW()=2, 0, Table1[[#This Row],[Belastbaar loon]]-INDIRECT(ADDRESS(ROW()-1,COLUMN(A:A))))</f>
        <v>10</v>
      </c>
      <c r="K7528" s="6">
        <f ca="1">Table1[[#This Row],[Netto loon]]-Table1[[#This Row],[Netto vorige schijf]]</f>
        <v>4.4499999999970896</v>
      </c>
      <c r="L7528" s="2">
        <f ca="1">(Table1[[#This Row],[Bruto tov vorige schijf]]-Table1[[#This Row],[Netto tov vorige schijf]])/MAX(Table1[[#This Row],[Bruto tov vorige schijf]],1)</f>
        <v>0.55500000000029104</v>
      </c>
    </row>
    <row r="7529" spans="1:12" x14ac:dyDescent="0.25">
      <c r="A7529" s="14">
        <v>83111</v>
      </c>
      <c r="B7529" s="6">
        <f>LoonHeffing2020(Table1[[#This Row],[Belastbaar loon]])</f>
        <v>32816.222999999998</v>
      </c>
      <c r="C7529" s="6">
        <f>AlgemeneHeffingsKorting2020(Table1[[#This Row],[Belastbaar loon]])</f>
        <v>0</v>
      </c>
      <c r="D7529" s="14">
        <f>ArbeidsKorting2020(Table1[[#This Row],[Belastbaar loon]])</f>
        <v>929.58000000000015</v>
      </c>
      <c r="E7529" s="14">
        <f>MAX(Table1[[#This Row],[Loonheffing]]-Table1[[#This Row],[Algemene Heffingskorting]]-Table1[[#This Row],[Arbeidskorting]],0)</f>
        <v>31886.642999999996</v>
      </c>
      <c r="F7529" s="6">
        <f>Table1[[#This Row],[Belastbaar loon]]-Table1[[#This Row],[Belasting]]</f>
        <v>51224.357000000004</v>
      </c>
      <c r="G7529" s="2">
        <f>(Table1[[#This Row],[Belastbaar loon]]-Table1[[#This Row],[Netto loon]])/Table1[[#This Row],[Belastbaar loon]]</f>
        <v>0.38366332976380979</v>
      </c>
      <c r="H7529" s="14">
        <f t="shared" ca="1" si="112"/>
        <v>31881.093000000001</v>
      </c>
      <c r="I7529" s="14">
        <f ca="1">IF(ROW()=2, Table1[[#This Row],[Netto loon]], INDIRECT(ADDRESS(ROW()-1,COLUMN(F:F))))</f>
        <v>51219.906999999999</v>
      </c>
      <c r="J7529" s="6">
        <f ca="1">IF(ROW()=2, 0, Table1[[#This Row],[Belastbaar loon]]-INDIRECT(ADDRESS(ROW()-1,COLUMN(A:A))))</f>
        <v>10</v>
      </c>
      <c r="K7529" s="6">
        <f ca="1">Table1[[#This Row],[Netto loon]]-Table1[[#This Row],[Netto vorige schijf]]</f>
        <v>4.4500000000043656</v>
      </c>
      <c r="L7529" s="2">
        <f ca="1">(Table1[[#This Row],[Bruto tov vorige schijf]]-Table1[[#This Row],[Netto tov vorige schijf]])/MAX(Table1[[#This Row],[Bruto tov vorige schijf]],1)</f>
        <v>0.5549999999995634</v>
      </c>
    </row>
    <row r="7530" spans="1:12" x14ac:dyDescent="0.25">
      <c r="A7530" s="14">
        <v>83121</v>
      </c>
      <c r="B7530" s="6">
        <f>LoonHeffing2020(Table1[[#This Row],[Belastbaar loon]])</f>
        <v>32821.173000000003</v>
      </c>
      <c r="C7530" s="6">
        <f>AlgemeneHeffingsKorting2020(Table1[[#This Row],[Belastbaar loon]])</f>
        <v>0</v>
      </c>
      <c r="D7530" s="14">
        <f>ArbeidsKorting2020(Table1[[#This Row],[Belastbaar loon]])</f>
        <v>928.98000000000013</v>
      </c>
      <c r="E7530" s="14">
        <f>MAX(Table1[[#This Row],[Loonheffing]]-Table1[[#This Row],[Algemene Heffingskorting]]-Table1[[#This Row],[Arbeidskorting]],0)</f>
        <v>31892.193000000003</v>
      </c>
      <c r="F7530" s="6">
        <f>Table1[[#This Row],[Belastbaar loon]]-Table1[[#This Row],[Belasting]]</f>
        <v>51228.807000000001</v>
      </c>
      <c r="G7530" s="2">
        <f>(Table1[[#This Row],[Belastbaar loon]]-Table1[[#This Row],[Netto loon]])/Table1[[#This Row],[Belastbaar loon]]</f>
        <v>0.38368394268596384</v>
      </c>
      <c r="H7530" s="14">
        <f t="shared" ca="1" si="112"/>
        <v>31886.642999999996</v>
      </c>
      <c r="I7530" s="14">
        <f ca="1">IF(ROW()=2, Table1[[#This Row],[Netto loon]], INDIRECT(ADDRESS(ROW()-1,COLUMN(F:F))))</f>
        <v>51224.357000000004</v>
      </c>
      <c r="J7530" s="6">
        <f ca="1">IF(ROW()=2, 0, Table1[[#This Row],[Belastbaar loon]]-INDIRECT(ADDRESS(ROW()-1,COLUMN(A:A))))</f>
        <v>10</v>
      </c>
      <c r="K7530" s="6">
        <f ca="1">Table1[[#This Row],[Netto loon]]-Table1[[#This Row],[Netto vorige schijf]]</f>
        <v>4.4499999999970896</v>
      </c>
      <c r="L7530" s="2">
        <f ca="1">(Table1[[#This Row],[Bruto tov vorige schijf]]-Table1[[#This Row],[Netto tov vorige schijf]])/MAX(Table1[[#This Row],[Bruto tov vorige schijf]],1)</f>
        <v>0.55500000000029104</v>
      </c>
    </row>
    <row r="7531" spans="1:12" x14ac:dyDescent="0.25">
      <c r="A7531" s="14">
        <v>83131</v>
      </c>
      <c r="B7531" s="6">
        <f>LoonHeffing2020(Table1[[#This Row],[Belastbaar loon]])</f>
        <v>32826.123</v>
      </c>
      <c r="C7531" s="6">
        <f>AlgemeneHeffingsKorting2020(Table1[[#This Row],[Belastbaar loon]])</f>
        <v>0</v>
      </c>
      <c r="D7531" s="14">
        <f>ArbeidsKorting2020(Table1[[#This Row],[Belastbaar loon]])</f>
        <v>928.38000000000011</v>
      </c>
      <c r="E7531" s="14">
        <f>MAX(Table1[[#This Row],[Loonheffing]]-Table1[[#This Row],[Algemene Heffingskorting]]-Table1[[#This Row],[Arbeidskorting]],0)</f>
        <v>31897.742999999999</v>
      </c>
      <c r="F7531" s="6">
        <f>Table1[[#This Row],[Belastbaar loon]]-Table1[[#This Row],[Belasting]]</f>
        <v>51233.256999999998</v>
      </c>
      <c r="G7531" s="2">
        <f>(Table1[[#This Row],[Belastbaar loon]]-Table1[[#This Row],[Netto loon]])/Table1[[#This Row],[Belastbaar loon]]</f>
        <v>0.38370455064897574</v>
      </c>
      <c r="H7531" s="14">
        <f t="shared" ca="1" si="112"/>
        <v>31892.193000000003</v>
      </c>
      <c r="I7531" s="14">
        <f ca="1">IF(ROW()=2, Table1[[#This Row],[Netto loon]], INDIRECT(ADDRESS(ROW()-1,COLUMN(F:F))))</f>
        <v>51228.807000000001</v>
      </c>
      <c r="J7531" s="6">
        <f ca="1">IF(ROW()=2, 0, Table1[[#This Row],[Belastbaar loon]]-INDIRECT(ADDRESS(ROW()-1,COLUMN(A:A))))</f>
        <v>10</v>
      </c>
      <c r="K7531" s="6">
        <f ca="1">Table1[[#This Row],[Netto loon]]-Table1[[#This Row],[Netto vorige schijf]]</f>
        <v>4.4499999999970896</v>
      </c>
      <c r="L7531" s="2">
        <f ca="1">(Table1[[#This Row],[Bruto tov vorige schijf]]-Table1[[#This Row],[Netto tov vorige schijf]])/MAX(Table1[[#This Row],[Bruto tov vorige schijf]],1)</f>
        <v>0.55500000000029104</v>
      </c>
    </row>
    <row r="7532" spans="1:12" x14ac:dyDescent="0.25">
      <c r="A7532" s="14">
        <v>83141</v>
      </c>
      <c r="B7532" s="6">
        <f>LoonHeffing2020(Table1[[#This Row],[Belastbaar loon]])</f>
        <v>32831.072999999997</v>
      </c>
      <c r="C7532" s="6">
        <f>AlgemeneHeffingsKorting2020(Table1[[#This Row],[Belastbaar loon]])</f>
        <v>0</v>
      </c>
      <c r="D7532" s="14">
        <f>ArbeidsKorting2020(Table1[[#This Row],[Belastbaar loon]])</f>
        <v>927.78000000000009</v>
      </c>
      <c r="E7532" s="14">
        <f>MAX(Table1[[#This Row],[Loonheffing]]-Table1[[#This Row],[Algemene Heffingskorting]]-Table1[[#This Row],[Arbeidskorting]],0)</f>
        <v>31903.292999999998</v>
      </c>
      <c r="F7532" s="6">
        <f>Table1[[#This Row],[Belastbaar loon]]-Table1[[#This Row],[Belasting]]</f>
        <v>51237.707000000002</v>
      </c>
      <c r="G7532" s="2">
        <f>(Table1[[#This Row],[Belastbaar loon]]-Table1[[#This Row],[Netto loon]])/Table1[[#This Row],[Belastbaar loon]]</f>
        <v>0.38372515365463489</v>
      </c>
      <c r="H7532" s="14">
        <f t="shared" ca="1" si="112"/>
        <v>31897.742999999999</v>
      </c>
      <c r="I7532" s="14">
        <f ca="1">IF(ROW()=2, Table1[[#This Row],[Netto loon]], INDIRECT(ADDRESS(ROW()-1,COLUMN(F:F))))</f>
        <v>51233.256999999998</v>
      </c>
      <c r="J7532" s="6">
        <f ca="1">IF(ROW()=2, 0, Table1[[#This Row],[Belastbaar loon]]-INDIRECT(ADDRESS(ROW()-1,COLUMN(A:A))))</f>
        <v>10</v>
      </c>
      <c r="K7532" s="6">
        <f ca="1">Table1[[#This Row],[Netto loon]]-Table1[[#This Row],[Netto vorige schijf]]</f>
        <v>4.4500000000043656</v>
      </c>
      <c r="L7532" s="2">
        <f ca="1">(Table1[[#This Row],[Bruto tov vorige schijf]]-Table1[[#This Row],[Netto tov vorige schijf]])/MAX(Table1[[#This Row],[Bruto tov vorige schijf]],1)</f>
        <v>0.5549999999995634</v>
      </c>
    </row>
    <row r="7533" spans="1:12" x14ac:dyDescent="0.25">
      <c r="A7533" s="14">
        <v>83151</v>
      </c>
      <c r="B7533" s="6">
        <f>LoonHeffing2020(Table1[[#This Row],[Belastbaar loon]])</f>
        <v>32836.023000000001</v>
      </c>
      <c r="C7533" s="6">
        <f>AlgemeneHeffingsKorting2020(Table1[[#This Row],[Belastbaar loon]])</f>
        <v>0</v>
      </c>
      <c r="D7533" s="14">
        <f>ArbeidsKorting2020(Table1[[#This Row],[Belastbaar loon]])</f>
        <v>927.18000000000006</v>
      </c>
      <c r="E7533" s="14">
        <f>MAX(Table1[[#This Row],[Loonheffing]]-Table1[[#This Row],[Algemene Heffingskorting]]-Table1[[#This Row],[Arbeidskorting]],0)</f>
        <v>31908.843000000001</v>
      </c>
      <c r="F7533" s="6">
        <f>Table1[[#This Row],[Belastbaar loon]]-Table1[[#This Row],[Belasting]]</f>
        <v>51242.156999999999</v>
      </c>
      <c r="G7533" s="2">
        <f>(Table1[[#This Row],[Belastbaar loon]]-Table1[[#This Row],[Netto loon]])/Table1[[#This Row],[Belastbaar loon]]</f>
        <v>0.38374575170472996</v>
      </c>
      <c r="H7533" s="14">
        <f t="shared" ca="1" si="112"/>
        <v>31903.292999999998</v>
      </c>
      <c r="I7533" s="14">
        <f ca="1">IF(ROW()=2, Table1[[#This Row],[Netto loon]], INDIRECT(ADDRESS(ROW()-1,COLUMN(F:F))))</f>
        <v>51237.707000000002</v>
      </c>
      <c r="J7533" s="6">
        <f ca="1">IF(ROW()=2, 0, Table1[[#This Row],[Belastbaar loon]]-INDIRECT(ADDRESS(ROW()-1,COLUMN(A:A))))</f>
        <v>10</v>
      </c>
      <c r="K7533" s="6">
        <f ca="1">Table1[[#This Row],[Netto loon]]-Table1[[#This Row],[Netto vorige schijf]]</f>
        <v>4.4499999999970896</v>
      </c>
      <c r="L7533" s="2">
        <f ca="1">(Table1[[#This Row],[Bruto tov vorige schijf]]-Table1[[#This Row],[Netto tov vorige schijf]])/MAX(Table1[[#This Row],[Bruto tov vorige schijf]],1)</f>
        <v>0.55500000000029104</v>
      </c>
    </row>
    <row r="7534" spans="1:12" x14ac:dyDescent="0.25">
      <c r="A7534" s="14">
        <v>83161</v>
      </c>
      <c r="B7534" s="6">
        <f>LoonHeffing2020(Table1[[#This Row],[Belastbaar loon]])</f>
        <v>32840.972999999998</v>
      </c>
      <c r="C7534" s="6">
        <f>AlgemeneHeffingsKorting2020(Table1[[#This Row],[Belastbaar loon]])</f>
        <v>0</v>
      </c>
      <c r="D7534" s="14">
        <f>ArbeidsKorting2020(Table1[[#This Row],[Belastbaar loon]])</f>
        <v>926.58000000000015</v>
      </c>
      <c r="E7534" s="14">
        <f>MAX(Table1[[#This Row],[Loonheffing]]-Table1[[#This Row],[Algemene Heffingskorting]]-Table1[[#This Row],[Arbeidskorting]],0)</f>
        <v>31914.392999999996</v>
      </c>
      <c r="F7534" s="6">
        <f>Table1[[#This Row],[Belastbaar loon]]-Table1[[#This Row],[Belasting]]</f>
        <v>51246.607000000004</v>
      </c>
      <c r="G7534" s="2">
        <f>(Table1[[#This Row],[Belastbaar loon]]-Table1[[#This Row],[Netto loon]])/Table1[[#This Row],[Belastbaar loon]]</f>
        <v>0.38376634480104854</v>
      </c>
      <c r="H7534" s="14">
        <f t="shared" ca="1" si="112"/>
        <v>31908.843000000001</v>
      </c>
      <c r="I7534" s="14">
        <f ca="1">IF(ROW()=2, Table1[[#This Row],[Netto loon]], INDIRECT(ADDRESS(ROW()-1,COLUMN(F:F))))</f>
        <v>51242.156999999999</v>
      </c>
      <c r="J7534" s="6">
        <f ca="1">IF(ROW()=2, 0, Table1[[#This Row],[Belastbaar loon]]-INDIRECT(ADDRESS(ROW()-1,COLUMN(A:A))))</f>
        <v>10</v>
      </c>
      <c r="K7534" s="6">
        <f ca="1">Table1[[#This Row],[Netto loon]]-Table1[[#This Row],[Netto vorige schijf]]</f>
        <v>4.4500000000043656</v>
      </c>
      <c r="L7534" s="2">
        <f ca="1">(Table1[[#This Row],[Bruto tov vorige schijf]]-Table1[[#This Row],[Netto tov vorige schijf]])/MAX(Table1[[#This Row],[Bruto tov vorige schijf]],1)</f>
        <v>0.5549999999995634</v>
      </c>
    </row>
    <row r="7535" spans="1:12" x14ac:dyDescent="0.25">
      <c r="A7535" s="14">
        <v>83171</v>
      </c>
      <c r="B7535" s="6">
        <f>LoonHeffing2020(Table1[[#This Row],[Belastbaar loon]])</f>
        <v>32845.923000000003</v>
      </c>
      <c r="C7535" s="6">
        <f>AlgemeneHeffingsKorting2020(Table1[[#This Row],[Belastbaar loon]])</f>
        <v>0</v>
      </c>
      <c r="D7535" s="14">
        <f>ArbeidsKorting2020(Table1[[#This Row],[Belastbaar loon]])</f>
        <v>925.98000000000013</v>
      </c>
      <c r="E7535" s="14">
        <f>MAX(Table1[[#This Row],[Loonheffing]]-Table1[[#This Row],[Algemene Heffingskorting]]-Table1[[#This Row],[Arbeidskorting]],0)</f>
        <v>31919.943000000003</v>
      </c>
      <c r="F7535" s="6">
        <f>Table1[[#This Row],[Belastbaar loon]]-Table1[[#This Row],[Belasting]]</f>
        <v>51251.057000000001</v>
      </c>
      <c r="G7535" s="2">
        <f>(Table1[[#This Row],[Belastbaar loon]]-Table1[[#This Row],[Netto loon]])/Table1[[#This Row],[Belastbaar loon]]</f>
        <v>0.38378693294537758</v>
      </c>
      <c r="H7535" s="14">
        <f t="shared" ca="1" si="112"/>
        <v>31914.392999999996</v>
      </c>
      <c r="I7535" s="14">
        <f ca="1">IF(ROW()=2, Table1[[#This Row],[Netto loon]], INDIRECT(ADDRESS(ROW()-1,COLUMN(F:F))))</f>
        <v>51246.607000000004</v>
      </c>
      <c r="J7535" s="6">
        <f ca="1">IF(ROW()=2, 0, Table1[[#This Row],[Belastbaar loon]]-INDIRECT(ADDRESS(ROW()-1,COLUMN(A:A))))</f>
        <v>10</v>
      </c>
      <c r="K7535" s="6">
        <f ca="1">Table1[[#This Row],[Netto loon]]-Table1[[#This Row],[Netto vorige schijf]]</f>
        <v>4.4499999999970896</v>
      </c>
      <c r="L7535" s="2">
        <f ca="1">(Table1[[#This Row],[Bruto tov vorige schijf]]-Table1[[#This Row],[Netto tov vorige schijf]])/MAX(Table1[[#This Row],[Bruto tov vorige schijf]],1)</f>
        <v>0.55500000000029104</v>
      </c>
    </row>
    <row r="7536" spans="1:12" x14ac:dyDescent="0.25">
      <c r="A7536" s="14">
        <v>83181</v>
      </c>
      <c r="B7536" s="6">
        <f>LoonHeffing2020(Table1[[#This Row],[Belastbaar loon]])</f>
        <v>32850.873</v>
      </c>
      <c r="C7536" s="6">
        <f>AlgemeneHeffingsKorting2020(Table1[[#This Row],[Belastbaar loon]])</f>
        <v>0</v>
      </c>
      <c r="D7536" s="14">
        <f>ArbeidsKorting2020(Table1[[#This Row],[Belastbaar loon]])</f>
        <v>925.38000000000011</v>
      </c>
      <c r="E7536" s="14">
        <f>MAX(Table1[[#This Row],[Loonheffing]]-Table1[[#This Row],[Algemene Heffingskorting]]-Table1[[#This Row],[Arbeidskorting]],0)</f>
        <v>31925.492999999999</v>
      </c>
      <c r="F7536" s="6">
        <f>Table1[[#This Row],[Belastbaar loon]]-Table1[[#This Row],[Belasting]]</f>
        <v>51255.506999999998</v>
      </c>
      <c r="G7536" s="2">
        <f>(Table1[[#This Row],[Belastbaar loon]]-Table1[[#This Row],[Netto loon]])/Table1[[#This Row],[Belastbaar loon]]</f>
        <v>0.38380751613950304</v>
      </c>
      <c r="H7536" s="14">
        <f t="shared" ca="1" si="112"/>
        <v>31919.943000000003</v>
      </c>
      <c r="I7536" s="14">
        <f ca="1">IF(ROW()=2, Table1[[#This Row],[Netto loon]], INDIRECT(ADDRESS(ROW()-1,COLUMN(F:F))))</f>
        <v>51251.057000000001</v>
      </c>
      <c r="J7536" s="6">
        <f ca="1">IF(ROW()=2, 0, Table1[[#This Row],[Belastbaar loon]]-INDIRECT(ADDRESS(ROW()-1,COLUMN(A:A))))</f>
        <v>10</v>
      </c>
      <c r="K7536" s="6">
        <f ca="1">Table1[[#This Row],[Netto loon]]-Table1[[#This Row],[Netto vorige schijf]]</f>
        <v>4.4499999999970896</v>
      </c>
      <c r="L7536" s="2">
        <f ca="1">(Table1[[#This Row],[Bruto tov vorige schijf]]-Table1[[#This Row],[Netto tov vorige schijf]])/MAX(Table1[[#This Row],[Bruto tov vorige schijf]],1)</f>
        <v>0.55500000000029104</v>
      </c>
    </row>
    <row r="7537" spans="1:12" x14ac:dyDescent="0.25">
      <c r="A7537" s="14">
        <v>83191</v>
      </c>
      <c r="B7537" s="6">
        <f>LoonHeffing2020(Table1[[#This Row],[Belastbaar loon]])</f>
        <v>32855.822999999997</v>
      </c>
      <c r="C7537" s="6">
        <f>AlgemeneHeffingsKorting2020(Table1[[#This Row],[Belastbaar loon]])</f>
        <v>0</v>
      </c>
      <c r="D7537" s="14">
        <f>ArbeidsKorting2020(Table1[[#This Row],[Belastbaar loon]])</f>
        <v>924.78000000000009</v>
      </c>
      <c r="E7537" s="14">
        <f>MAX(Table1[[#This Row],[Loonheffing]]-Table1[[#This Row],[Algemene Heffingskorting]]-Table1[[#This Row],[Arbeidskorting]],0)</f>
        <v>31931.042999999998</v>
      </c>
      <c r="F7537" s="6">
        <f>Table1[[#This Row],[Belastbaar loon]]-Table1[[#This Row],[Belasting]]</f>
        <v>51259.957000000002</v>
      </c>
      <c r="G7537" s="2">
        <f>(Table1[[#This Row],[Belastbaar loon]]-Table1[[#This Row],[Netto loon]])/Table1[[#This Row],[Belastbaar loon]]</f>
        <v>0.38382809438520993</v>
      </c>
      <c r="H7537" s="14">
        <f t="shared" ca="1" si="112"/>
        <v>31925.492999999999</v>
      </c>
      <c r="I7537" s="14">
        <f ca="1">IF(ROW()=2, Table1[[#This Row],[Netto loon]], INDIRECT(ADDRESS(ROW()-1,COLUMN(F:F))))</f>
        <v>51255.506999999998</v>
      </c>
      <c r="J7537" s="6">
        <f ca="1">IF(ROW()=2, 0, Table1[[#This Row],[Belastbaar loon]]-INDIRECT(ADDRESS(ROW()-1,COLUMN(A:A))))</f>
        <v>10</v>
      </c>
      <c r="K7537" s="6">
        <f ca="1">Table1[[#This Row],[Netto loon]]-Table1[[#This Row],[Netto vorige schijf]]</f>
        <v>4.4500000000043656</v>
      </c>
      <c r="L7537" s="2">
        <f ca="1">(Table1[[#This Row],[Bruto tov vorige schijf]]-Table1[[#This Row],[Netto tov vorige schijf]])/MAX(Table1[[#This Row],[Bruto tov vorige schijf]],1)</f>
        <v>0.5549999999995634</v>
      </c>
    </row>
    <row r="7538" spans="1:12" x14ac:dyDescent="0.25">
      <c r="A7538" s="14">
        <v>83201</v>
      </c>
      <c r="B7538" s="6">
        <f>LoonHeffing2020(Table1[[#This Row],[Belastbaar loon]])</f>
        <v>32860.773000000001</v>
      </c>
      <c r="C7538" s="6">
        <f>AlgemeneHeffingsKorting2020(Table1[[#This Row],[Belastbaar loon]])</f>
        <v>0</v>
      </c>
      <c r="D7538" s="14">
        <f>ArbeidsKorting2020(Table1[[#This Row],[Belastbaar loon]])</f>
        <v>924.18000000000006</v>
      </c>
      <c r="E7538" s="14">
        <f>MAX(Table1[[#This Row],[Loonheffing]]-Table1[[#This Row],[Algemene Heffingskorting]]-Table1[[#This Row],[Arbeidskorting]],0)</f>
        <v>31936.593000000001</v>
      </c>
      <c r="F7538" s="6">
        <f>Table1[[#This Row],[Belastbaar loon]]-Table1[[#This Row],[Belasting]]</f>
        <v>51264.406999999999</v>
      </c>
      <c r="G7538" s="2">
        <f>(Table1[[#This Row],[Belastbaar loon]]-Table1[[#This Row],[Netto loon]])/Table1[[#This Row],[Belastbaar loon]]</f>
        <v>0.38384866768428266</v>
      </c>
      <c r="H7538" s="14">
        <f t="shared" ca="1" si="112"/>
        <v>31931.042999999998</v>
      </c>
      <c r="I7538" s="14">
        <f ca="1">IF(ROW()=2, Table1[[#This Row],[Netto loon]], INDIRECT(ADDRESS(ROW()-1,COLUMN(F:F))))</f>
        <v>51259.957000000002</v>
      </c>
      <c r="J7538" s="6">
        <f ca="1">IF(ROW()=2, 0, Table1[[#This Row],[Belastbaar loon]]-INDIRECT(ADDRESS(ROW()-1,COLUMN(A:A))))</f>
        <v>10</v>
      </c>
      <c r="K7538" s="6">
        <f ca="1">Table1[[#This Row],[Netto loon]]-Table1[[#This Row],[Netto vorige schijf]]</f>
        <v>4.4499999999970896</v>
      </c>
      <c r="L7538" s="2">
        <f ca="1">(Table1[[#This Row],[Bruto tov vorige schijf]]-Table1[[#This Row],[Netto tov vorige schijf]])/MAX(Table1[[#This Row],[Bruto tov vorige schijf]],1)</f>
        <v>0.55500000000029104</v>
      </c>
    </row>
    <row r="7539" spans="1:12" x14ac:dyDescent="0.25">
      <c r="A7539" s="14">
        <v>83211</v>
      </c>
      <c r="B7539" s="6">
        <f>LoonHeffing2020(Table1[[#This Row],[Belastbaar loon]])</f>
        <v>32865.722999999998</v>
      </c>
      <c r="C7539" s="6">
        <f>AlgemeneHeffingsKorting2020(Table1[[#This Row],[Belastbaar loon]])</f>
        <v>0</v>
      </c>
      <c r="D7539" s="14">
        <f>ArbeidsKorting2020(Table1[[#This Row],[Belastbaar loon]])</f>
        <v>923.58000000000015</v>
      </c>
      <c r="E7539" s="14">
        <f>MAX(Table1[[#This Row],[Loonheffing]]-Table1[[#This Row],[Algemene Heffingskorting]]-Table1[[#This Row],[Arbeidskorting]],0)</f>
        <v>31942.142999999996</v>
      </c>
      <c r="F7539" s="6">
        <f>Table1[[#This Row],[Belastbaar loon]]-Table1[[#This Row],[Belasting]]</f>
        <v>51268.857000000004</v>
      </c>
      <c r="G7539" s="2">
        <f>(Table1[[#This Row],[Belastbaar loon]]-Table1[[#This Row],[Netto loon]])/Table1[[#This Row],[Belastbaar loon]]</f>
        <v>0.38386923603850448</v>
      </c>
      <c r="H7539" s="14">
        <f t="shared" ca="1" si="112"/>
        <v>31936.593000000001</v>
      </c>
      <c r="I7539" s="14">
        <f ca="1">IF(ROW()=2, Table1[[#This Row],[Netto loon]], INDIRECT(ADDRESS(ROW()-1,COLUMN(F:F))))</f>
        <v>51264.406999999999</v>
      </c>
      <c r="J7539" s="6">
        <f ca="1">IF(ROW()=2, 0, Table1[[#This Row],[Belastbaar loon]]-INDIRECT(ADDRESS(ROW()-1,COLUMN(A:A))))</f>
        <v>10</v>
      </c>
      <c r="K7539" s="6">
        <f ca="1">Table1[[#This Row],[Netto loon]]-Table1[[#This Row],[Netto vorige schijf]]</f>
        <v>4.4500000000043656</v>
      </c>
      <c r="L7539" s="2">
        <f ca="1">(Table1[[#This Row],[Bruto tov vorige schijf]]-Table1[[#This Row],[Netto tov vorige schijf]])/MAX(Table1[[#This Row],[Bruto tov vorige schijf]],1)</f>
        <v>0.5549999999995634</v>
      </c>
    </row>
    <row r="7540" spans="1:12" x14ac:dyDescent="0.25">
      <c r="A7540" s="14">
        <v>83221</v>
      </c>
      <c r="B7540" s="6">
        <f>LoonHeffing2020(Table1[[#This Row],[Belastbaar loon]])</f>
        <v>32870.673000000003</v>
      </c>
      <c r="C7540" s="6">
        <f>AlgemeneHeffingsKorting2020(Table1[[#This Row],[Belastbaar loon]])</f>
        <v>0</v>
      </c>
      <c r="D7540" s="14">
        <f>ArbeidsKorting2020(Table1[[#This Row],[Belastbaar loon]])</f>
        <v>922.98000000000013</v>
      </c>
      <c r="E7540" s="14">
        <f>MAX(Table1[[#This Row],[Loonheffing]]-Table1[[#This Row],[Algemene Heffingskorting]]-Table1[[#This Row],[Arbeidskorting]],0)</f>
        <v>31947.693000000003</v>
      </c>
      <c r="F7540" s="6">
        <f>Table1[[#This Row],[Belastbaar loon]]-Table1[[#This Row],[Belasting]]</f>
        <v>51273.307000000001</v>
      </c>
      <c r="G7540" s="2">
        <f>(Table1[[#This Row],[Belastbaar loon]]-Table1[[#This Row],[Netto loon]])/Table1[[#This Row],[Belastbaar loon]]</f>
        <v>0.38388979944965812</v>
      </c>
      <c r="H7540" s="14">
        <f t="shared" ca="1" si="112"/>
        <v>31942.142999999996</v>
      </c>
      <c r="I7540" s="14">
        <f ca="1">IF(ROW()=2, Table1[[#This Row],[Netto loon]], INDIRECT(ADDRESS(ROW()-1,COLUMN(F:F))))</f>
        <v>51268.857000000004</v>
      </c>
      <c r="J7540" s="6">
        <f ca="1">IF(ROW()=2, 0, Table1[[#This Row],[Belastbaar loon]]-INDIRECT(ADDRESS(ROW()-1,COLUMN(A:A))))</f>
        <v>10</v>
      </c>
      <c r="K7540" s="6">
        <f ca="1">Table1[[#This Row],[Netto loon]]-Table1[[#This Row],[Netto vorige schijf]]</f>
        <v>4.4499999999970896</v>
      </c>
      <c r="L7540" s="2">
        <f ca="1">(Table1[[#This Row],[Bruto tov vorige schijf]]-Table1[[#This Row],[Netto tov vorige schijf]])/MAX(Table1[[#This Row],[Bruto tov vorige schijf]],1)</f>
        <v>0.55500000000029104</v>
      </c>
    </row>
    <row r="7541" spans="1:12" x14ac:dyDescent="0.25">
      <c r="A7541" s="14">
        <v>83231</v>
      </c>
      <c r="B7541" s="6">
        <f>LoonHeffing2020(Table1[[#This Row],[Belastbaar loon]])</f>
        <v>32875.623</v>
      </c>
      <c r="C7541" s="6">
        <f>AlgemeneHeffingsKorting2020(Table1[[#This Row],[Belastbaar loon]])</f>
        <v>0</v>
      </c>
      <c r="D7541" s="14">
        <f>ArbeidsKorting2020(Table1[[#This Row],[Belastbaar loon]])</f>
        <v>922.38000000000011</v>
      </c>
      <c r="E7541" s="14">
        <f>MAX(Table1[[#This Row],[Loonheffing]]-Table1[[#This Row],[Algemene Heffingskorting]]-Table1[[#This Row],[Arbeidskorting]],0)</f>
        <v>31953.242999999999</v>
      </c>
      <c r="F7541" s="6">
        <f>Table1[[#This Row],[Belastbaar loon]]-Table1[[#This Row],[Belasting]]</f>
        <v>51277.756999999998</v>
      </c>
      <c r="G7541" s="2">
        <f>(Table1[[#This Row],[Belastbaar loon]]-Table1[[#This Row],[Netto loon]])/Table1[[#This Row],[Belastbaar loon]]</f>
        <v>0.38391035791952521</v>
      </c>
      <c r="H7541" s="14">
        <f t="shared" ca="1" si="112"/>
        <v>31947.693000000003</v>
      </c>
      <c r="I7541" s="14">
        <f ca="1">IF(ROW()=2, Table1[[#This Row],[Netto loon]], INDIRECT(ADDRESS(ROW()-1,COLUMN(F:F))))</f>
        <v>51273.307000000001</v>
      </c>
      <c r="J7541" s="6">
        <f ca="1">IF(ROW()=2, 0, Table1[[#This Row],[Belastbaar loon]]-INDIRECT(ADDRESS(ROW()-1,COLUMN(A:A))))</f>
        <v>10</v>
      </c>
      <c r="K7541" s="6">
        <f ca="1">Table1[[#This Row],[Netto loon]]-Table1[[#This Row],[Netto vorige schijf]]</f>
        <v>4.4499999999970896</v>
      </c>
      <c r="L7541" s="2">
        <f ca="1">(Table1[[#This Row],[Bruto tov vorige schijf]]-Table1[[#This Row],[Netto tov vorige schijf]])/MAX(Table1[[#This Row],[Bruto tov vorige schijf]],1)</f>
        <v>0.55500000000029104</v>
      </c>
    </row>
    <row r="7542" spans="1:12" x14ac:dyDescent="0.25">
      <c r="A7542" s="14">
        <v>83241</v>
      </c>
      <c r="B7542" s="6">
        <f>LoonHeffing2020(Table1[[#This Row],[Belastbaar loon]])</f>
        <v>32880.572999999997</v>
      </c>
      <c r="C7542" s="6">
        <f>AlgemeneHeffingsKorting2020(Table1[[#This Row],[Belastbaar loon]])</f>
        <v>0</v>
      </c>
      <c r="D7542" s="14">
        <f>ArbeidsKorting2020(Table1[[#This Row],[Belastbaar loon]])</f>
        <v>921.78000000000009</v>
      </c>
      <c r="E7542" s="14">
        <f>MAX(Table1[[#This Row],[Loonheffing]]-Table1[[#This Row],[Algemene Heffingskorting]]-Table1[[#This Row],[Arbeidskorting]],0)</f>
        <v>31958.792999999998</v>
      </c>
      <c r="F7542" s="6">
        <f>Table1[[#This Row],[Belastbaar loon]]-Table1[[#This Row],[Belasting]]</f>
        <v>51282.207000000002</v>
      </c>
      <c r="G7542" s="2">
        <f>(Table1[[#This Row],[Belastbaar loon]]-Table1[[#This Row],[Netto loon]])/Table1[[#This Row],[Belastbaar loon]]</f>
        <v>0.38393091144988645</v>
      </c>
      <c r="H7542" s="14">
        <f t="shared" ca="1" si="112"/>
        <v>31953.242999999999</v>
      </c>
      <c r="I7542" s="14">
        <f ca="1">IF(ROW()=2, Table1[[#This Row],[Netto loon]], INDIRECT(ADDRESS(ROW()-1,COLUMN(F:F))))</f>
        <v>51277.756999999998</v>
      </c>
      <c r="J7542" s="6">
        <f ca="1">IF(ROW()=2, 0, Table1[[#This Row],[Belastbaar loon]]-INDIRECT(ADDRESS(ROW()-1,COLUMN(A:A))))</f>
        <v>10</v>
      </c>
      <c r="K7542" s="6">
        <f ca="1">Table1[[#This Row],[Netto loon]]-Table1[[#This Row],[Netto vorige schijf]]</f>
        <v>4.4500000000043656</v>
      </c>
      <c r="L7542" s="2">
        <f ca="1">(Table1[[#This Row],[Bruto tov vorige schijf]]-Table1[[#This Row],[Netto tov vorige schijf]])/MAX(Table1[[#This Row],[Bruto tov vorige schijf]],1)</f>
        <v>0.5549999999995634</v>
      </c>
    </row>
    <row r="7543" spans="1:12" x14ac:dyDescent="0.25">
      <c r="A7543" s="14">
        <v>83251</v>
      </c>
      <c r="B7543" s="6">
        <f>LoonHeffing2020(Table1[[#This Row],[Belastbaar loon]])</f>
        <v>32885.523000000001</v>
      </c>
      <c r="C7543" s="6">
        <f>AlgemeneHeffingsKorting2020(Table1[[#This Row],[Belastbaar loon]])</f>
        <v>0</v>
      </c>
      <c r="D7543" s="14">
        <f>ArbeidsKorting2020(Table1[[#This Row],[Belastbaar loon]])</f>
        <v>921.18000000000006</v>
      </c>
      <c r="E7543" s="14">
        <f>MAX(Table1[[#This Row],[Loonheffing]]-Table1[[#This Row],[Algemene Heffingskorting]]-Table1[[#This Row],[Arbeidskorting]],0)</f>
        <v>31964.343000000001</v>
      </c>
      <c r="F7543" s="6">
        <f>Table1[[#This Row],[Belastbaar loon]]-Table1[[#This Row],[Belasting]]</f>
        <v>51286.656999999999</v>
      </c>
      <c r="G7543" s="2">
        <f>(Table1[[#This Row],[Belastbaar loon]]-Table1[[#This Row],[Netto loon]])/Table1[[#This Row],[Belastbaar loon]]</f>
        <v>0.38395146004252201</v>
      </c>
      <c r="H7543" s="14">
        <f t="shared" ca="1" si="112"/>
        <v>31958.792999999998</v>
      </c>
      <c r="I7543" s="14">
        <f ca="1">IF(ROW()=2, Table1[[#This Row],[Netto loon]], INDIRECT(ADDRESS(ROW()-1,COLUMN(F:F))))</f>
        <v>51282.207000000002</v>
      </c>
      <c r="J7543" s="6">
        <f ca="1">IF(ROW()=2, 0, Table1[[#This Row],[Belastbaar loon]]-INDIRECT(ADDRESS(ROW()-1,COLUMN(A:A))))</f>
        <v>10</v>
      </c>
      <c r="K7543" s="6">
        <f ca="1">Table1[[#This Row],[Netto loon]]-Table1[[#This Row],[Netto vorige schijf]]</f>
        <v>4.4499999999970896</v>
      </c>
      <c r="L7543" s="2">
        <f ca="1">(Table1[[#This Row],[Bruto tov vorige schijf]]-Table1[[#This Row],[Netto tov vorige schijf]])/MAX(Table1[[#This Row],[Bruto tov vorige schijf]],1)</f>
        <v>0.55500000000029104</v>
      </c>
    </row>
    <row r="7544" spans="1:12" x14ac:dyDescent="0.25">
      <c r="A7544" s="14">
        <v>83261</v>
      </c>
      <c r="B7544" s="6">
        <f>LoonHeffing2020(Table1[[#This Row],[Belastbaar loon]])</f>
        <v>32890.472999999998</v>
      </c>
      <c r="C7544" s="6">
        <f>AlgemeneHeffingsKorting2020(Table1[[#This Row],[Belastbaar loon]])</f>
        <v>0</v>
      </c>
      <c r="D7544" s="14">
        <f>ArbeidsKorting2020(Table1[[#This Row],[Belastbaar loon]])</f>
        <v>920.58000000000015</v>
      </c>
      <c r="E7544" s="14">
        <f>MAX(Table1[[#This Row],[Loonheffing]]-Table1[[#This Row],[Algemene Heffingskorting]]-Table1[[#This Row],[Arbeidskorting]],0)</f>
        <v>31969.892999999996</v>
      </c>
      <c r="F7544" s="6">
        <f>Table1[[#This Row],[Belastbaar loon]]-Table1[[#This Row],[Belasting]]</f>
        <v>51291.107000000004</v>
      </c>
      <c r="G7544" s="2">
        <f>(Table1[[#This Row],[Belastbaar loon]]-Table1[[#This Row],[Netto loon]])/Table1[[#This Row],[Belastbaar loon]]</f>
        <v>0.38397200369921086</v>
      </c>
      <c r="H7544" s="14">
        <f t="shared" ca="1" si="112"/>
        <v>31964.343000000001</v>
      </c>
      <c r="I7544" s="14">
        <f ca="1">IF(ROW()=2, Table1[[#This Row],[Netto loon]], INDIRECT(ADDRESS(ROW()-1,COLUMN(F:F))))</f>
        <v>51286.656999999999</v>
      </c>
      <c r="J7544" s="6">
        <f ca="1">IF(ROW()=2, 0, Table1[[#This Row],[Belastbaar loon]]-INDIRECT(ADDRESS(ROW()-1,COLUMN(A:A))))</f>
        <v>10</v>
      </c>
      <c r="K7544" s="6">
        <f ca="1">Table1[[#This Row],[Netto loon]]-Table1[[#This Row],[Netto vorige schijf]]</f>
        <v>4.4500000000043656</v>
      </c>
      <c r="L7544" s="2">
        <f ca="1">(Table1[[#This Row],[Bruto tov vorige schijf]]-Table1[[#This Row],[Netto tov vorige schijf]])/MAX(Table1[[#This Row],[Bruto tov vorige schijf]],1)</f>
        <v>0.5549999999995634</v>
      </c>
    </row>
    <row r="7545" spans="1:12" x14ac:dyDescent="0.25">
      <c r="A7545" s="14">
        <v>83271</v>
      </c>
      <c r="B7545" s="6">
        <f>LoonHeffing2020(Table1[[#This Row],[Belastbaar loon]])</f>
        <v>32895.423000000003</v>
      </c>
      <c r="C7545" s="6">
        <f>AlgemeneHeffingsKorting2020(Table1[[#This Row],[Belastbaar loon]])</f>
        <v>0</v>
      </c>
      <c r="D7545" s="14">
        <f>ArbeidsKorting2020(Table1[[#This Row],[Belastbaar loon]])</f>
        <v>919.98000000000013</v>
      </c>
      <c r="E7545" s="14">
        <f>MAX(Table1[[#This Row],[Loonheffing]]-Table1[[#This Row],[Algemene Heffingskorting]]-Table1[[#This Row],[Arbeidskorting]],0)</f>
        <v>31975.443000000003</v>
      </c>
      <c r="F7545" s="6">
        <f>Table1[[#This Row],[Belastbaar loon]]-Table1[[#This Row],[Belasting]]</f>
        <v>51295.557000000001</v>
      </c>
      <c r="G7545" s="2">
        <f>(Table1[[#This Row],[Belastbaar loon]]-Table1[[#This Row],[Netto loon]])/Table1[[#This Row],[Belastbaar loon]]</f>
        <v>0.38399254242173142</v>
      </c>
      <c r="H7545" s="14">
        <f t="shared" ca="1" si="112"/>
        <v>31969.892999999996</v>
      </c>
      <c r="I7545" s="14">
        <f ca="1">IF(ROW()=2, Table1[[#This Row],[Netto loon]], INDIRECT(ADDRESS(ROW()-1,COLUMN(F:F))))</f>
        <v>51291.107000000004</v>
      </c>
      <c r="J7545" s="6">
        <f ca="1">IF(ROW()=2, 0, Table1[[#This Row],[Belastbaar loon]]-INDIRECT(ADDRESS(ROW()-1,COLUMN(A:A))))</f>
        <v>10</v>
      </c>
      <c r="K7545" s="6">
        <f ca="1">Table1[[#This Row],[Netto loon]]-Table1[[#This Row],[Netto vorige schijf]]</f>
        <v>4.4499999999970896</v>
      </c>
      <c r="L7545" s="2">
        <f ca="1">(Table1[[#This Row],[Bruto tov vorige schijf]]-Table1[[#This Row],[Netto tov vorige schijf]])/MAX(Table1[[#This Row],[Bruto tov vorige schijf]],1)</f>
        <v>0.55500000000029104</v>
      </c>
    </row>
    <row r="7546" spans="1:12" x14ac:dyDescent="0.25">
      <c r="A7546" s="14">
        <v>83281</v>
      </c>
      <c r="B7546" s="6">
        <f>LoonHeffing2020(Table1[[#This Row],[Belastbaar loon]])</f>
        <v>32900.373</v>
      </c>
      <c r="C7546" s="6">
        <f>AlgemeneHeffingsKorting2020(Table1[[#This Row],[Belastbaar loon]])</f>
        <v>0</v>
      </c>
      <c r="D7546" s="14">
        <f>ArbeidsKorting2020(Table1[[#This Row],[Belastbaar loon]])</f>
        <v>919.38000000000011</v>
      </c>
      <c r="E7546" s="14">
        <f>MAX(Table1[[#This Row],[Loonheffing]]-Table1[[#This Row],[Algemene Heffingskorting]]-Table1[[#This Row],[Arbeidskorting]],0)</f>
        <v>31980.992999999999</v>
      </c>
      <c r="F7546" s="6">
        <f>Table1[[#This Row],[Belastbaar loon]]-Table1[[#This Row],[Belasting]]</f>
        <v>51300.006999999998</v>
      </c>
      <c r="G7546" s="2">
        <f>(Table1[[#This Row],[Belastbaar loon]]-Table1[[#This Row],[Netto loon]])/Table1[[#This Row],[Belastbaar loon]]</f>
        <v>0.38401307621186109</v>
      </c>
      <c r="H7546" s="14">
        <f t="shared" ca="1" si="112"/>
        <v>31975.443000000003</v>
      </c>
      <c r="I7546" s="14">
        <f ca="1">IF(ROW()=2, Table1[[#This Row],[Netto loon]], INDIRECT(ADDRESS(ROW()-1,COLUMN(F:F))))</f>
        <v>51295.557000000001</v>
      </c>
      <c r="J7546" s="6">
        <f ca="1">IF(ROW()=2, 0, Table1[[#This Row],[Belastbaar loon]]-INDIRECT(ADDRESS(ROW()-1,COLUMN(A:A))))</f>
        <v>10</v>
      </c>
      <c r="K7546" s="6">
        <f ca="1">Table1[[#This Row],[Netto loon]]-Table1[[#This Row],[Netto vorige schijf]]</f>
        <v>4.4499999999970896</v>
      </c>
      <c r="L7546" s="2">
        <f ca="1">(Table1[[#This Row],[Bruto tov vorige schijf]]-Table1[[#This Row],[Netto tov vorige schijf]])/MAX(Table1[[#This Row],[Bruto tov vorige schijf]],1)</f>
        <v>0.55500000000029104</v>
      </c>
    </row>
    <row r="7547" spans="1:12" x14ac:dyDescent="0.25">
      <c r="A7547" s="14">
        <v>83291</v>
      </c>
      <c r="B7547" s="6">
        <f>LoonHeffing2020(Table1[[#This Row],[Belastbaar loon]])</f>
        <v>32905.322999999997</v>
      </c>
      <c r="C7547" s="6">
        <f>AlgemeneHeffingsKorting2020(Table1[[#This Row],[Belastbaar loon]])</f>
        <v>0</v>
      </c>
      <c r="D7547" s="14">
        <f>ArbeidsKorting2020(Table1[[#This Row],[Belastbaar loon]])</f>
        <v>918.78000000000009</v>
      </c>
      <c r="E7547" s="14">
        <f>MAX(Table1[[#This Row],[Loonheffing]]-Table1[[#This Row],[Algemene Heffingskorting]]-Table1[[#This Row],[Arbeidskorting]],0)</f>
        <v>31986.542999999998</v>
      </c>
      <c r="F7547" s="6">
        <f>Table1[[#This Row],[Belastbaar loon]]-Table1[[#This Row],[Belasting]]</f>
        <v>51304.457000000002</v>
      </c>
      <c r="G7547" s="2">
        <f>(Table1[[#This Row],[Belastbaar loon]]-Table1[[#This Row],[Netto loon]])/Table1[[#This Row],[Belastbaar loon]]</f>
        <v>0.38403360507137624</v>
      </c>
      <c r="H7547" s="14">
        <f t="shared" ca="1" si="112"/>
        <v>31980.992999999999</v>
      </c>
      <c r="I7547" s="14">
        <f ca="1">IF(ROW()=2, Table1[[#This Row],[Netto loon]], INDIRECT(ADDRESS(ROW()-1,COLUMN(F:F))))</f>
        <v>51300.006999999998</v>
      </c>
      <c r="J7547" s="6">
        <f ca="1">IF(ROW()=2, 0, Table1[[#This Row],[Belastbaar loon]]-INDIRECT(ADDRESS(ROW()-1,COLUMN(A:A))))</f>
        <v>10</v>
      </c>
      <c r="K7547" s="6">
        <f ca="1">Table1[[#This Row],[Netto loon]]-Table1[[#This Row],[Netto vorige schijf]]</f>
        <v>4.4500000000043656</v>
      </c>
      <c r="L7547" s="2">
        <f ca="1">(Table1[[#This Row],[Bruto tov vorige schijf]]-Table1[[#This Row],[Netto tov vorige schijf]])/MAX(Table1[[#This Row],[Bruto tov vorige schijf]],1)</f>
        <v>0.5549999999995634</v>
      </c>
    </row>
    <row r="7548" spans="1:12" x14ac:dyDescent="0.25">
      <c r="A7548" s="14">
        <v>83301</v>
      </c>
      <c r="B7548" s="6">
        <f>LoonHeffing2020(Table1[[#This Row],[Belastbaar loon]])</f>
        <v>32910.273000000001</v>
      </c>
      <c r="C7548" s="6">
        <f>AlgemeneHeffingsKorting2020(Table1[[#This Row],[Belastbaar loon]])</f>
        <v>0</v>
      </c>
      <c r="D7548" s="14">
        <f>ArbeidsKorting2020(Table1[[#This Row],[Belastbaar loon]])</f>
        <v>918.18000000000006</v>
      </c>
      <c r="E7548" s="14">
        <f>MAX(Table1[[#This Row],[Loonheffing]]-Table1[[#This Row],[Algemene Heffingskorting]]-Table1[[#This Row],[Arbeidskorting]],0)</f>
        <v>31992.093000000001</v>
      </c>
      <c r="F7548" s="6">
        <f>Table1[[#This Row],[Belastbaar loon]]-Table1[[#This Row],[Belasting]]</f>
        <v>51308.906999999999</v>
      </c>
      <c r="G7548" s="2">
        <f>(Table1[[#This Row],[Belastbaar loon]]-Table1[[#This Row],[Netto loon]])/Table1[[#This Row],[Belastbaar loon]]</f>
        <v>0.38405412900205282</v>
      </c>
      <c r="H7548" s="14">
        <f t="shared" ca="1" si="112"/>
        <v>31986.542999999998</v>
      </c>
      <c r="I7548" s="14">
        <f ca="1">IF(ROW()=2, Table1[[#This Row],[Netto loon]], INDIRECT(ADDRESS(ROW()-1,COLUMN(F:F))))</f>
        <v>51304.457000000002</v>
      </c>
      <c r="J7548" s="6">
        <f ca="1">IF(ROW()=2, 0, Table1[[#This Row],[Belastbaar loon]]-INDIRECT(ADDRESS(ROW()-1,COLUMN(A:A))))</f>
        <v>10</v>
      </c>
      <c r="K7548" s="6">
        <f ca="1">Table1[[#This Row],[Netto loon]]-Table1[[#This Row],[Netto vorige schijf]]</f>
        <v>4.4499999999970896</v>
      </c>
      <c r="L7548" s="2">
        <f ca="1">(Table1[[#This Row],[Bruto tov vorige schijf]]-Table1[[#This Row],[Netto tov vorige schijf]])/MAX(Table1[[#This Row],[Bruto tov vorige schijf]],1)</f>
        <v>0.55500000000029104</v>
      </c>
    </row>
    <row r="7549" spans="1:12" x14ac:dyDescent="0.25">
      <c r="A7549" s="14">
        <v>83311</v>
      </c>
      <c r="B7549" s="6">
        <f>LoonHeffing2020(Table1[[#This Row],[Belastbaar loon]])</f>
        <v>32915.222999999998</v>
      </c>
      <c r="C7549" s="6">
        <f>AlgemeneHeffingsKorting2020(Table1[[#This Row],[Belastbaar loon]])</f>
        <v>0</v>
      </c>
      <c r="D7549" s="14">
        <f>ArbeidsKorting2020(Table1[[#This Row],[Belastbaar loon]])</f>
        <v>917.58000000000015</v>
      </c>
      <c r="E7549" s="14">
        <f>MAX(Table1[[#This Row],[Loonheffing]]-Table1[[#This Row],[Algemene Heffingskorting]]-Table1[[#This Row],[Arbeidskorting]],0)</f>
        <v>31997.642999999996</v>
      </c>
      <c r="F7549" s="6">
        <f>Table1[[#This Row],[Belastbaar loon]]-Table1[[#This Row],[Belasting]]</f>
        <v>51313.357000000004</v>
      </c>
      <c r="G7549" s="2">
        <f>(Table1[[#This Row],[Belastbaar loon]]-Table1[[#This Row],[Netto loon]])/Table1[[#This Row],[Belastbaar loon]]</f>
        <v>0.38407464800566549</v>
      </c>
      <c r="H7549" s="14">
        <f t="shared" ca="1" si="112"/>
        <v>31992.093000000001</v>
      </c>
      <c r="I7549" s="14">
        <f ca="1">IF(ROW()=2, Table1[[#This Row],[Netto loon]], INDIRECT(ADDRESS(ROW()-1,COLUMN(F:F))))</f>
        <v>51308.906999999999</v>
      </c>
      <c r="J7549" s="6">
        <f ca="1">IF(ROW()=2, 0, Table1[[#This Row],[Belastbaar loon]]-INDIRECT(ADDRESS(ROW()-1,COLUMN(A:A))))</f>
        <v>10</v>
      </c>
      <c r="K7549" s="6">
        <f ca="1">Table1[[#This Row],[Netto loon]]-Table1[[#This Row],[Netto vorige schijf]]</f>
        <v>4.4500000000043656</v>
      </c>
      <c r="L7549" s="2">
        <f ca="1">(Table1[[#This Row],[Bruto tov vorige schijf]]-Table1[[#This Row],[Netto tov vorige schijf]])/MAX(Table1[[#This Row],[Bruto tov vorige schijf]],1)</f>
        <v>0.5549999999995634</v>
      </c>
    </row>
    <row r="7550" spans="1:12" x14ac:dyDescent="0.25">
      <c r="A7550" s="14">
        <v>83321</v>
      </c>
      <c r="B7550" s="6">
        <f>LoonHeffing2020(Table1[[#This Row],[Belastbaar loon]])</f>
        <v>32920.173000000003</v>
      </c>
      <c r="C7550" s="6">
        <f>AlgemeneHeffingsKorting2020(Table1[[#This Row],[Belastbaar loon]])</f>
        <v>0</v>
      </c>
      <c r="D7550" s="14">
        <f>ArbeidsKorting2020(Table1[[#This Row],[Belastbaar loon]])</f>
        <v>916.98000000000013</v>
      </c>
      <c r="E7550" s="14">
        <f>MAX(Table1[[#This Row],[Loonheffing]]-Table1[[#This Row],[Algemene Heffingskorting]]-Table1[[#This Row],[Arbeidskorting]],0)</f>
        <v>32003.193000000003</v>
      </c>
      <c r="F7550" s="6">
        <f>Table1[[#This Row],[Belastbaar loon]]-Table1[[#This Row],[Belasting]]</f>
        <v>51317.807000000001</v>
      </c>
      <c r="G7550" s="2">
        <f>(Table1[[#This Row],[Belastbaar loon]]-Table1[[#This Row],[Netto loon]])/Table1[[#This Row],[Belastbaar loon]]</f>
        <v>0.38409516208398842</v>
      </c>
      <c r="H7550" s="14">
        <f t="shared" ca="1" si="112"/>
        <v>31997.642999999996</v>
      </c>
      <c r="I7550" s="14">
        <f ca="1">IF(ROW()=2, Table1[[#This Row],[Netto loon]], INDIRECT(ADDRESS(ROW()-1,COLUMN(F:F))))</f>
        <v>51313.357000000004</v>
      </c>
      <c r="J7550" s="6">
        <f ca="1">IF(ROW()=2, 0, Table1[[#This Row],[Belastbaar loon]]-INDIRECT(ADDRESS(ROW()-1,COLUMN(A:A))))</f>
        <v>10</v>
      </c>
      <c r="K7550" s="6">
        <f ca="1">Table1[[#This Row],[Netto loon]]-Table1[[#This Row],[Netto vorige schijf]]</f>
        <v>4.4499999999970896</v>
      </c>
      <c r="L7550" s="2">
        <f ca="1">(Table1[[#This Row],[Bruto tov vorige schijf]]-Table1[[#This Row],[Netto tov vorige schijf]])/MAX(Table1[[#This Row],[Bruto tov vorige schijf]],1)</f>
        <v>0.55500000000029104</v>
      </c>
    </row>
    <row r="7551" spans="1:12" x14ac:dyDescent="0.25">
      <c r="A7551" s="14">
        <v>83331</v>
      </c>
      <c r="B7551" s="6">
        <f>LoonHeffing2020(Table1[[#This Row],[Belastbaar loon]])</f>
        <v>32925.123</v>
      </c>
      <c r="C7551" s="6">
        <f>AlgemeneHeffingsKorting2020(Table1[[#This Row],[Belastbaar loon]])</f>
        <v>0</v>
      </c>
      <c r="D7551" s="14">
        <f>ArbeidsKorting2020(Table1[[#This Row],[Belastbaar loon]])</f>
        <v>916.38000000000011</v>
      </c>
      <c r="E7551" s="14">
        <f>MAX(Table1[[#This Row],[Loonheffing]]-Table1[[#This Row],[Algemene Heffingskorting]]-Table1[[#This Row],[Arbeidskorting]],0)</f>
        <v>32008.742999999999</v>
      </c>
      <c r="F7551" s="6">
        <f>Table1[[#This Row],[Belastbaar loon]]-Table1[[#This Row],[Belasting]]</f>
        <v>51322.256999999998</v>
      </c>
      <c r="G7551" s="2">
        <f>(Table1[[#This Row],[Belastbaar loon]]-Table1[[#This Row],[Netto loon]])/Table1[[#This Row],[Belastbaar loon]]</f>
        <v>0.3841156712387947</v>
      </c>
      <c r="H7551" s="14">
        <f t="shared" ca="1" si="112"/>
        <v>32003.193000000003</v>
      </c>
      <c r="I7551" s="14">
        <f ca="1">IF(ROW()=2, Table1[[#This Row],[Netto loon]], INDIRECT(ADDRESS(ROW()-1,COLUMN(F:F))))</f>
        <v>51317.807000000001</v>
      </c>
      <c r="J7551" s="6">
        <f ca="1">IF(ROW()=2, 0, Table1[[#This Row],[Belastbaar loon]]-INDIRECT(ADDRESS(ROW()-1,COLUMN(A:A))))</f>
        <v>10</v>
      </c>
      <c r="K7551" s="6">
        <f ca="1">Table1[[#This Row],[Netto loon]]-Table1[[#This Row],[Netto vorige schijf]]</f>
        <v>4.4499999999970896</v>
      </c>
      <c r="L7551" s="2">
        <f ca="1">(Table1[[#This Row],[Bruto tov vorige schijf]]-Table1[[#This Row],[Netto tov vorige schijf]])/MAX(Table1[[#This Row],[Bruto tov vorige schijf]],1)</f>
        <v>0.55500000000029104</v>
      </c>
    </row>
    <row r="7552" spans="1:12" x14ac:dyDescent="0.25">
      <c r="A7552" s="14">
        <v>83341</v>
      </c>
      <c r="B7552" s="6">
        <f>LoonHeffing2020(Table1[[#This Row],[Belastbaar loon]])</f>
        <v>32930.072999999997</v>
      </c>
      <c r="C7552" s="6">
        <f>AlgemeneHeffingsKorting2020(Table1[[#This Row],[Belastbaar loon]])</f>
        <v>0</v>
      </c>
      <c r="D7552" s="14">
        <f>ArbeidsKorting2020(Table1[[#This Row],[Belastbaar loon]])</f>
        <v>915.78000000000009</v>
      </c>
      <c r="E7552" s="14">
        <f>MAX(Table1[[#This Row],[Loonheffing]]-Table1[[#This Row],[Algemene Heffingskorting]]-Table1[[#This Row],[Arbeidskorting]],0)</f>
        <v>32014.292999999998</v>
      </c>
      <c r="F7552" s="6">
        <f>Table1[[#This Row],[Belastbaar loon]]-Table1[[#This Row],[Belasting]]</f>
        <v>51326.707000000002</v>
      </c>
      <c r="G7552" s="2">
        <f>(Table1[[#This Row],[Belastbaar loon]]-Table1[[#This Row],[Netto loon]])/Table1[[#This Row],[Belastbaar loon]]</f>
        <v>0.38413617547185658</v>
      </c>
      <c r="H7552" s="14">
        <f t="shared" ca="1" si="112"/>
        <v>32008.742999999999</v>
      </c>
      <c r="I7552" s="14">
        <f ca="1">IF(ROW()=2, Table1[[#This Row],[Netto loon]], INDIRECT(ADDRESS(ROW()-1,COLUMN(F:F))))</f>
        <v>51322.256999999998</v>
      </c>
      <c r="J7552" s="6">
        <f ca="1">IF(ROW()=2, 0, Table1[[#This Row],[Belastbaar loon]]-INDIRECT(ADDRESS(ROW()-1,COLUMN(A:A))))</f>
        <v>10</v>
      </c>
      <c r="K7552" s="6">
        <f ca="1">Table1[[#This Row],[Netto loon]]-Table1[[#This Row],[Netto vorige schijf]]</f>
        <v>4.4500000000043656</v>
      </c>
      <c r="L7552" s="2">
        <f ca="1">(Table1[[#This Row],[Bruto tov vorige schijf]]-Table1[[#This Row],[Netto tov vorige schijf]])/MAX(Table1[[#This Row],[Bruto tov vorige schijf]],1)</f>
        <v>0.5549999999995634</v>
      </c>
    </row>
    <row r="7553" spans="1:12" x14ac:dyDescent="0.25">
      <c r="A7553" s="14">
        <v>83351</v>
      </c>
      <c r="B7553" s="6">
        <f>LoonHeffing2020(Table1[[#This Row],[Belastbaar loon]])</f>
        <v>32935.023000000001</v>
      </c>
      <c r="C7553" s="6">
        <f>AlgemeneHeffingsKorting2020(Table1[[#This Row],[Belastbaar loon]])</f>
        <v>0</v>
      </c>
      <c r="D7553" s="14">
        <f>ArbeidsKorting2020(Table1[[#This Row],[Belastbaar loon]])</f>
        <v>915.18000000000006</v>
      </c>
      <c r="E7553" s="14">
        <f>MAX(Table1[[#This Row],[Loonheffing]]-Table1[[#This Row],[Algemene Heffingskorting]]-Table1[[#This Row],[Arbeidskorting]],0)</f>
        <v>32019.843000000001</v>
      </c>
      <c r="F7553" s="6">
        <f>Table1[[#This Row],[Belastbaar loon]]-Table1[[#This Row],[Belasting]]</f>
        <v>51331.156999999999</v>
      </c>
      <c r="G7553" s="2">
        <f>(Table1[[#This Row],[Belastbaar loon]]-Table1[[#This Row],[Netto loon]])/Table1[[#This Row],[Belastbaar loon]]</f>
        <v>0.38415667478494558</v>
      </c>
      <c r="H7553" s="14">
        <f t="shared" ca="1" si="112"/>
        <v>32014.292999999998</v>
      </c>
      <c r="I7553" s="14">
        <f ca="1">IF(ROW()=2, Table1[[#This Row],[Netto loon]], INDIRECT(ADDRESS(ROW()-1,COLUMN(F:F))))</f>
        <v>51326.707000000002</v>
      </c>
      <c r="J7553" s="6">
        <f ca="1">IF(ROW()=2, 0, Table1[[#This Row],[Belastbaar loon]]-INDIRECT(ADDRESS(ROW()-1,COLUMN(A:A))))</f>
        <v>10</v>
      </c>
      <c r="K7553" s="6">
        <f ca="1">Table1[[#This Row],[Netto loon]]-Table1[[#This Row],[Netto vorige schijf]]</f>
        <v>4.4499999999970896</v>
      </c>
      <c r="L7553" s="2">
        <f ca="1">(Table1[[#This Row],[Bruto tov vorige schijf]]-Table1[[#This Row],[Netto tov vorige schijf]])/MAX(Table1[[#This Row],[Bruto tov vorige schijf]],1)</f>
        <v>0.55500000000029104</v>
      </c>
    </row>
    <row r="7554" spans="1:12" x14ac:dyDescent="0.25">
      <c r="A7554" s="14">
        <v>83361</v>
      </c>
      <c r="B7554" s="6">
        <f>LoonHeffing2020(Table1[[#This Row],[Belastbaar loon]])</f>
        <v>32939.972999999998</v>
      </c>
      <c r="C7554" s="6">
        <f>AlgemeneHeffingsKorting2020(Table1[[#This Row],[Belastbaar loon]])</f>
        <v>0</v>
      </c>
      <c r="D7554" s="14">
        <f>ArbeidsKorting2020(Table1[[#This Row],[Belastbaar loon]])</f>
        <v>914.58000000000015</v>
      </c>
      <c r="E7554" s="14">
        <f>MAX(Table1[[#This Row],[Loonheffing]]-Table1[[#This Row],[Algemene Heffingskorting]]-Table1[[#This Row],[Arbeidskorting]],0)</f>
        <v>32025.392999999996</v>
      </c>
      <c r="F7554" s="6">
        <f>Table1[[#This Row],[Belastbaar loon]]-Table1[[#This Row],[Belasting]]</f>
        <v>51335.607000000004</v>
      </c>
      <c r="G7554" s="2">
        <f>(Table1[[#This Row],[Belastbaar loon]]-Table1[[#This Row],[Netto loon]])/Table1[[#This Row],[Belastbaar loon]]</f>
        <v>0.38417716917983225</v>
      </c>
      <c r="H7554" s="14">
        <f t="shared" ca="1" si="112"/>
        <v>32019.843000000001</v>
      </c>
      <c r="I7554" s="14">
        <f ca="1">IF(ROW()=2, Table1[[#This Row],[Netto loon]], INDIRECT(ADDRESS(ROW()-1,COLUMN(F:F))))</f>
        <v>51331.156999999999</v>
      </c>
      <c r="J7554" s="6">
        <f ca="1">IF(ROW()=2, 0, Table1[[#This Row],[Belastbaar loon]]-INDIRECT(ADDRESS(ROW()-1,COLUMN(A:A))))</f>
        <v>10</v>
      </c>
      <c r="K7554" s="6">
        <f ca="1">Table1[[#This Row],[Netto loon]]-Table1[[#This Row],[Netto vorige schijf]]</f>
        <v>4.4500000000043656</v>
      </c>
      <c r="L7554" s="2">
        <f ca="1">(Table1[[#This Row],[Bruto tov vorige schijf]]-Table1[[#This Row],[Netto tov vorige schijf]])/MAX(Table1[[#This Row],[Bruto tov vorige schijf]],1)</f>
        <v>0.5549999999995634</v>
      </c>
    </row>
    <row r="7555" spans="1:12" x14ac:dyDescent="0.25">
      <c r="A7555" s="14">
        <v>83371</v>
      </c>
      <c r="B7555" s="6">
        <f>LoonHeffing2020(Table1[[#This Row],[Belastbaar loon]])</f>
        <v>32944.923000000003</v>
      </c>
      <c r="C7555" s="6">
        <f>AlgemeneHeffingsKorting2020(Table1[[#This Row],[Belastbaar loon]])</f>
        <v>0</v>
      </c>
      <c r="D7555" s="14">
        <f>ArbeidsKorting2020(Table1[[#This Row],[Belastbaar loon]])</f>
        <v>913.98000000000013</v>
      </c>
      <c r="E7555" s="14">
        <f>MAX(Table1[[#This Row],[Loonheffing]]-Table1[[#This Row],[Algemene Heffingskorting]]-Table1[[#This Row],[Arbeidskorting]],0)</f>
        <v>32030.943000000003</v>
      </c>
      <c r="F7555" s="6">
        <f>Table1[[#This Row],[Belastbaar loon]]-Table1[[#This Row],[Belasting]]</f>
        <v>51340.057000000001</v>
      </c>
      <c r="G7555" s="2">
        <f>(Table1[[#This Row],[Belastbaar loon]]-Table1[[#This Row],[Netto loon]])/Table1[[#This Row],[Belastbaar loon]]</f>
        <v>0.38419765865828642</v>
      </c>
      <c r="H7555" s="14">
        <f t="shared" ca="1" si="112"/>
        <v>32025.392999999996</v>
      </c>
      <c r="I7555" s="14">
        <f ca="1">IF(ROW()=2, Table1[[#This Row],[Netto loon]], INDIRECT(ADDRESS(ROW()-1,COLUMN(F:F))))</f>
        <v>51335.607000000004</v>
      </c>
      <c r="J7555" s="6">
        <f ca="1">IF(ROW()=2, 0, Table1[[#This Row],[Belastbaar loon]]-INDIRECT(ADDRESS(ROW()-1,COLUMN(A:A))))</f>
        <v>10</v>
      </c>
      <c r="K7555" s="6">
        <f ca="1">Table1[[#This Row],[Netto loon]]-Table1[[#This Row],[Netto vorige schijf]]</f>
        <v>4.4499999999970896</v>
      </c>
      <c r="L7555" s="2">
        <f ca="1">(Table1[[#This Row],[Bruto tov vorige schijf]]-Table1[[#This Row],[Netto tov vorige schijf]])/MAX(Table1[[#This Row],[Bruto tov vorige schijf]],1)</f>
        <v>0.55500000000029104</v>
      </c>
    </row>
    <row r="7556" spans="1:12" x14ac:dyDescent="0.25">
      <c r="A7556" s="14">
        <v>83381</v>
      </c>
      <c r="B7556" s="6">
        <f>LoonHeffing2020(Table1[[#This Row],[Belastbaar loon]])</f>
        <v>32949.873</v>
      </c>
      <c r="C7556" s="6">
        <f>AlgemeneHeffingsKorting2020(Table1[[#This Row],[Belastbaar loon]])</f>
        <v>0</v>
      </c>
      <c r="D7556" s="14">
        <f>ArbeidsKorting2020(Table1[[#This Row],[Belastbaar loon]])</f>
        <v>913.38000000000011</v>
      </c>
      <c r="E7556" s="14">
        <f>MAX(Table1[[#This Row],[Loonheffing]]-Table1[[#This Row],[Algemene Heffingskorting]]-Table1[[#This Row],[Arbeidskorting]],0)</f>
        <v>32036.492999999999</v>
      </c>
      <c r="F7556" s="6">
        <f>Table1[[#This Row],[Belastbaar loon]]-Table1[[#This Row],[Belasting]]</f>
        <v>51344.506999999998</v>
      </c>
      <c r="G7556" s="2">
        <f>(Table1[[#This Row],[Belastbaar loon]]-Table1[[#This Row],[Netto loon]])/Table1[[#This Row],[Belastbaar loon]]</f>
        <v>0.38421814322207698</v>
      </c>
      <c r="H7556" s="14">
        <f t="shared" ca="1" si="112"/>
        <v>32030.943000000003</v>
      </c>
      <c r="I7556" s="14">
        <f ca="1">IF(ROW()=2, Table1[[#This Row],[Netto loon]], INDIRECT(ADDRESS(ROW()-1,COLUMN(F:F))))</f>
        <v>51340.057000000001</v>
      </c>
      <c r="J7556" s="6">
        <f ca="1">IF(ROW()=2, 0, Table1[[#This Row],[Belastbaar loon]]-INDIRECT(ADDRESS(ROW()-1,COLUMN(A:A))))</f>
        <v>10</v>
      </c>
      <c r="K7556" s="6">
        <f ca="1">Table1[[#This Row],[Netto loon]]-Table1[[#This Row],[Netto vorige schijf]]</f>
        <v>4.4499999999970896</v>
      </c>
      <c r="L7556" s="2">
        <f ca="1">(Table1[[#This Row],[Bruto tov vorige schijf]]-Table1[[#This Row],[Netto tov vorige schijf]])/MAX(Table1[[#This Row],[Bruto tov vorige schijf]],1)</f>
        <v>0.55500000000029104</v>
      </c>
    </row>
    <row r="7557" spans="1:12" x14ac:dyDescent="0.25">
      <c r="A7557" s="14">
        <v>83391</v>
      </c>
      <c r="B7557" s="6">
        <f>LoonHeffing2020(Table1[[#This Row],[Belastbaar loon]])</f>
        <v>32954.822999999997</v>
      </c>
      <c r="C7557" s="6">
        <f>AlgemeneHeffingsKorting2020(Table1[[#This Row],[Belastbaar loon]])</f>
        <v>0</v>
      </c>
      <c r="D7557" s="14">
        <f>ArbeidsKorting2020(Table1[[#This Row],[Belastbaar loon]])</f>
        <v>912.78000000000009</v>
      </c>
      <c r="E7557" s="14">
        <f>MAX(Table1[[#This Row],[Loonheffing]]-Table1[[#This Row],[Algemene Heffingskorting]]-Table1[[#This Row],[Arbeidskorting]],0)</f>
        <v>32042.042999999998</v>
      </c>
      <c r="F7557" s="6">
        <f>Table1[[#This Row],[Belastbaar loon]]-Table1[[#This Row],[Belasting]]</f>
        <v>51348.957000000002</v>
      </c>
      <c r="G7557" s="2">
        <f>(Table1[[#This Row],[Belastbaar loon]]-Table1[[#This Row],[Netto loon]])/Table1[[#This Row],[Belastbaar loon]]</f>
        <v>0.38423862287297189</v>
      </c>
      <c r="H7557" s="14">
        <f t="shared" ca="1" si="112"/>
        <v>32036.492999999999</v>
      </c>
      <c r="I7557" s="14">
        <f ca="1">IF(ROW()=2, Table1[[#This Row],[Netto loon]], INDIRECT(ADDRESS(ROW()-1,COLUMN(F:F))))</f>
        <v>51344.506999999998</v>
      </c>
      <c r="J7557" s="6">
        <f ca="1">IF(ROW()=2, 0, Table1[[#This Row],[Belastbaar loon]]-INDIRECT(ADDRESS(ROW()-1,COLUMN(A:A))))</f>
        <v>10</v>
      </c>
      <c r="K7557" s="6">
        <f ca="1">Table1[[#This Row],[Netto loon]]-Table1[[#This Row],[Netto vorige schijf]]</f>
        <v>4.4500000000043656</v>
      </c>
      <c r="L7557" s="2">
        <f ca="1">(Table1[[#This Row],[Bruto tov vorige schijf]]-Table1[[#This Row],[Netto tov vorige schijf]])/MAX(Table1[[#This Row],[Bruto tov vorige schijf]],1)</f>
        <v>0.5549999999995634</v>
      </c>
    </row>
    <row r="7558" spans="1:12" x14ac:dyDescent="0.25">
      <c r="A7558" s="14">
        <v>83401</v>
      </c>
      <c r="B7558" s="6">
        <f>LoonHeffing2020(Table1[[#This Row],[Belastbaar loon]])</f>
        <v>32959.773000000001</v>
      </c>
      <c r="C7558" s="6">
        <f>AlgemeneHeffingsKorting2020(Table1[[#This Row],[Belastbaar loon]])</f>
        <v>0</v>
      </c>
      <c r="D7558" s="14">
        <f>ArbeidsKorting2020(Table1[[#This Row],[Belastbaar loon]])</f>
        <v>912.18000000000006</v>
      </c>
      <c r="E7558" s="14">
        <f>MAX(Table1[[#This Row],[Loonheffing]]-Table1[[#This Row],[Algemene Heffingskorting]]-Table1[[#This Row],[Arbeidskorting]],0)</f>
        <v>32047.593000000001</v>
      </c>
      <c r="F7558" s="6">
        <f>Table1[[#This Row],[Belastbaar loon]]-Table1[[#This Row],[Belasting]]</f>
        <v>51353.406999999999</v>
      </c>
      <c r="G7558" s="2">
        <f>(Table1[[#This Row],[Belastbaar loon]]-Table1[[#This Row],[Netto loon]])/Table1[[#This Row],[Belastbaar loon]]</f>
        <v>0.38425909761273846</v>
      </c>
      <c r="H7558" s="14">
        <f t="shared" ca="1" si="112"/>
        <v>32042.042999999998</v>
      </c>
      <c r="I7558" s="14">
        <f ca="1">IF(ROW()=2, Table1[[#This Row],[Netto loon]], INDIRECT(ADDRESS(ROW()-1,COLUMN(F:F))))</f>
        <v>51348.957000000002</v>
      </c>
      <c r="J7558" s="6">
        <f ca="1">IF(ROW()=2, 0, Table1[[#This Row],[Belastbaar loon]]-INDIRECT(ADDRESS(ROW()-1,COLUMN(A:A))))</f>
        <v>10</v>
      </c>
      <c r="K7558" s="6">
        <f ca="1">Table1[[#This Row],[Netto loon]]-Table1[[#This Row],[Netto vorige schijf]]</f>
        <v>4.4499999999970896</v>
      </c>
      <c r="L7558" s="2">
        <f ca="1">(Table1[[#This Row],[Bruto tov vorige schijf]]-Table1[[#This Row],[Netto tov vorige schijf]])/MAX(Table1[[#This Row],[Bruto tov vorige schijf]],1)</f>
        <v>0.55500000000029104</v>
      </c>
    </row>
    <row r="7559" spans="1:12" x14ac:dyDescent="0.25">
      <c r="A7559" s="14">
        <v>83411</v>
      </c>
      <c r="B7559" s="6">
        <f>LoonHeffing2020(Table1[[#This Row],[Belastbaar loon]])</f>
        <v>32964.722999999998</v>
      </c>
      <c r="C7559" s="6">
        <f>AlgemeneHeffingsKorting2020(Table1[[#This Row],[Belastbaar loon]])</f>
        <v>0</v>
      </c>
      <c r="D7559" s="14">
        <f>ArbeidsKorting2020(Table1[[#This Row],[Belastbaar loon]])</f>
        <v>911.58000000000015</v>
      </c>
      <c r="E7559" s="14">
        <f>MAX(Table1[[#This Row],[Loonheffing]]-Table1[[#This Row],[Algemene Heffingskorting]]-Table1[[#This Row],[Arbeidskorting]],0)</f>
        <v>32053.142999999996</v>
      </c>
      <c r="F7559" s="6">
        <f>Table1[[#This Row],[Belastbaar loon]]-Table1[[#This Row],[Belasting]]</f>
        <v>51357.857000000004</v>
      </c>
      <c r="G7559" s="2">
        <f>(Table1[[#This Row],[Belastbaar loon]]-Table1[[#This Row],[Netto loon]])/Table1[[#This Row],[Belastbaar loon]]</f>
        <v>0.38427956744314296</v>
      </c>
      <c r="H7559" s="14">
        <f t="shared" ca="1" si="112"/>
        <v>32047.593000000001</v>
      </c>
      <c r="I7559" s="14">
        <f ca="1">IF(ROW()=2, Table1[[#This Row],[Netto loon]], INDIRECT(ADDRESS(ROW()-1,COLUMN(F:F))))</f>
        <v>51353.406999999999</v>
      </c>
      <c r="J7559" s="6">
        <f ca="1">IF(ROW()=2, 0, Table1[[#This Row],[Belastbaar loon]]-INDIRECT(ADDRESS(ROW()-1,COLUMN(A:A))))</f>
        <v>10</v>
      </c>
      <c r="K7559" s="6">
        <f ca="1">Table1[[#This Row],[Netto loon]]-Table1[[#This Row],[Netto vorige schijf]]</f>
        <v>4.4500000000043656</v>
      </c>
      <c r="L7559" s="2">
        <f ca="1">(Table1[[#This Row],[Bruto tov vorige schijf]]-Table1[[#This Row],[Netto tov vorige schijf]])/MAX(Table1[[#This Row],[Bruto tov vorige schijf]],1)</f>
        <v>0.5549999999995634</v>
      </c>
    </row>
    <row r="7560" spans="1:12" x14ac:dyDescent="0.25">
      <c r="A7560" s="14">
        <v>83421</v>
      </c>
      <c r="B7560" s="6">
        <f>LoonHeffing2020(Table1[[#This Row],[Belastbaar loon]])</f>
        <v>32969.673000000003</v>
      </c>
      <c r="C7560" s="6">
        <f>AlgemeneHeffingsKorting2020(Table1[[#This Row],[Belastbaar loon]])</f>
        <v>0</v>
      </c>
      <c r="D7560" s="14">
        <f>ArbeidsKorting2020(Table1[[#This Row],[Belastbaar loon]])</f>
        <v>910.98000000000013</v>
      </c>
      <c r="E7560" s="14">
        <f>MAX(Table1[[#This Row],[Loonheffing]]-Table1[[#This Row],[Algemene Heffingskorting]]-Table1[[#This Row],[Arbeidskorting]],0)</f>
        <v>32058.693000000003</v>
      </c>
      <c r="F7560" s="6">
        <f>Table1[[#This Row],[Belastbaar loon]]-Table1[[#This Row],[Belasting]]</f>
        <v>51362.307000000001</v>
      </c>
      <c r="G7560" s="2">
        <f>(Table1[[#This Row],[Belastbaar loon]]-Table1[[#This Row],[Netto loon]])/Table1[[#This Row],[Belastbaar loon]]</f>
        <v>0.38430003236595101</v>
      </c>
      <c r="H7560" s="14">
        <f t="shared" ca="1" si="112"/>
        <v>32053.142999999996</v>
      </c>
      <c r="I7560" s="14">
        <f ca="1">IF(ROW()=2, Table1[[#This Row],[Netto loon]], INDIRECT(ADDRESS(ROW()-1,COLUMN(F:F))))</f>
        <v>51357.857000000004</v>
      </c>
      <c r="J7560" s="6">
        <f ca="1">IF(ROW()=2, 0, Table1[[#This Row],[Belastbaar loon]]-INDIRECT(ADDRESS(ROW()-1,COLUMN(A:A))))</f>
        <v>10</v>
      </c>
      <c r="K7560" s="6">
        <f ca="1">Table1[[#This Row],[Netto loon]]-Table1[[#This Row],[Netto vorige schijf]]</f>
        <v>4.4499999999970896</v>
      </c>
      <c r="L7560" s="2">
        <f ca="1">(Table1[[#This Row],[Bruto tov vorige schijf]]-Table1[[#This Row],[Netto tov vorige schijf]])/MAX(Table1[[#This Row],[Bruto tov vorige schijf]],1)</f>
        <v>0.55500000000029104</v>
      </c>
    </row>
    <row r="7561" spans="1:12" x14ac:dyDescent="0.25">
      <c r="A7561" s="14">
        <v>83431</v>
      </c>
      <c r="B7561" s="6">
        <f>LoonHeffing2020(Table1[[#This Row],[Belastbaar loon]])</f>
        <v>32974.623</v>
      </c>
      <c r="C7561" s="6">
        <f>AlgemeneHeffingsKorting2020(Table1[[#This Row],[Belastbaar loon]])</f>
        <v>0</v>
      </c>
      <c r="D7561" s="14">
        <f>ArbeidsKorting2020(Table1[[#This Row],[Belastbaar loon]])</f>
        <v>910.38000000000011</v>
      </c>
      <c r="E7561" s="14">
        <f>MAX(Table1[[#This Row],[Loonheffing]]-Table1[[#This Row],[Algemene Heffingskorting]]-Table1[[#This Row],[Arbeidskorting]],0)</f>
        <v>32064.242999999999</v>
      </c>
      <c r="F7561" s="6">
        <f>Table1[[#This Row],[Belastbaar loon]]-Table1[[#This Row],[Belasting]]</f>
        <v>51366.756999999998</v>
      </c>
      <c r="G7561" s="2">
        <f>(Table1[[#This Row],[Belastbaar loon]]-Table1[[#This Row],[Netto loon]])/Table1[[#This Row],[Belastbaar loon]]</f>
        <v>0.38432049238292726</v>
      </c>
      <c r="H7561" s="14">
        <f t="shared" ca="1" si="112"/>
        <v>32058.693000000003</v>
      </c>
      <c r="I7561" s="14">
        <f ca="1">IF(ROW()=2, Table1[[#This Row],[Netto loon]], INDIRECT(ADDRESS(ROW()-1,COLUMN(F:F))))</f>
        <v>51362.307000000001</v>
      </c>
      <c r="J7561" s="6">
        <f ca="1">IF(ROW()=2, 0, Table1[[#This Row],[Belastbaar loon]]-INDIRECT(ADDRESS(ROW()-1,COLUMN(A:A))))</f>
        <v>10</v>
      </c>
      <c r="K7561" s="6">
        <f ca="1">Table1[[#This Row],[Netto loon]]-Table1[[#This Row],[Netto vorige schijf]]</f>
        <v>4.4499999999970896</v>
      </c>
      <c r="L7561" s="2">
        <f ca="1">(Table1[[#This Row],[Bruto tov vorige schijf]]-Table1[[#This Row],[Netto tov vorige schijf]])/MAX(Table1[[#This Row],[Bruto tov vorige schijf]],1)</f>
        <v>0.55500000000029104</v>
      </c>
    </row>
    <row r="7562" spans="1:12" x14ac:dyDescent="0.25">
      <c r="A7562" s="14">
        <v>83441</v>
      </c>
      <c r="B7562" s="6">
        <f>LoonHeffing2020(Table1[[#This Row],[Belastbaar loon]])</f>
        <v>32979.572999999997</v>
      </c>
      <c r="C7562" s="6">
        <f>AlgemeneHeffingsKorting2020(Table1[[#This Row],[Belastbaar loon]])</f>
        <v>0</v>
      </c>
      <c r="D7562" s="14">
        <f>ArbeidsKorting2020(Table1[[#This Row],[Belastbaar loon]])</f>
        <v>909.78000000000009</v>
      </c>
      <c r="E7562" s="14">
        <f>MAX(Table1[[#This Row],[Loonheffing]]-Table1[[#This Row],[Algemene Heffingskorting]]-Table1[[#This Row],[Arbeidskorting]],0)</f>
        <v>32069.792999999998</v>
      </c>
      <c r="F7562" s="6">
        <f>Table1[[#This Row],[Belastbaar loon]]-Table1[[#This Row],[Belasting]]</f>
        <v>51371.207000000002</v>
      </c>
      <c r="G7562" s="2">
        <f>(Table1[[#This Row],[Belastbaar loon]]-Table1[[#This Row],[Netto loon]])/Table1[[#This Row],[Belastbaar loon]]</f>
        <v>0.38434094749583536</v>
      </c>
      <c r="H7562" s="14">
        <f t="shared" ca="1" si="112"/>
        <v>32064.242999999999</v>
      </c>
      <c r="I7562" s="14">
        <f ca="1">IF(ROW()=2, Table1[[#This Row],[Netto loon]], INDIRECT(ADDRESS(ROW()-1,COLUMN(F:F))))</f>
        <v>51366.756999999998</v>
      </c>
      <c r="J7562" s="6">
        <f ca="1">IF(ROW()=2, 0, Table1[[#This Row],[Belastbaar loon]]-INDIRECT(ADDRESS(ROW()-1,COLUMN(A:A))))</f>
        <v>10</v>
      </c>
      <c r="K7562" s="6">
        <f ca="1">Table1[[#This Row],[Netto loon]]-Table1[[#This Row],[Netto vorige schijf]]</f>
        <v>4.4500000000043656</v>
      </c>
      <c r="L7562" s="2">
        <f ca="1">(Table1[[#This Row],[Bruto tov vorige schijf]]-Table1[[#This Row],[Netto tov vorige schijf]])/MAX(Table1[[#This Row],[Bruto tov vorige schijf]],1)</f>
        <v>0.5549999999995634</v>
      </c>
    </row>
    <row r="7563" spans="1:12" x14ac:dyDescent="0.25">
      <c r="A7563" s="14">
        <v>83451</v>
      </c>
      <c r="B7563" s="6">
        <f>LoonHeffing2020(Table1[[#This Row],[Belastbaar loon]])</f>
        <v>32984.523000000001</v>
      </c>
      <c r="C7563" s="6">
        <f>AlgemeneHeffingsKorting2020(Table1[[#This Row],[Belastbaar loon]])</f>
        <v>0</v>
      </c>
      <c r="D7563" s="14">
        <f>ArbeidsKorting2020(Table1[[#This Row],[Belastbaar loon]])</f>
        <v>909.18000000000006</v>
      </c>
      <c r="E7563" s="14">
        <f>MAX(Table1[[#This Row],[Loonheffing]]-Table1[[#This Row],[Algemene Heffingskorting]]-Table1[[#This Row],[Arbeidskorting]],0)</f>
        <v>32075.343000000001</v>
      </c>
      <c r="F7563" s="6">
        <f>Table1[[#This Row],[Belastbaar loon]]-Table1[[#This Row],[Belasting]]</f>
        <v>51375.656999999999</v>
      </c>
      <c r="G7563" s="2">
        <f>(Table1[[#This Row],[Belastbaar loon]]-Table1[[#This Row],[Netto loon]])/Table1[[#This Row],[Belastbaar loon]]</f>
        <v>0.38436139770643851</v>
      </c>
      <c r="H7563" s="14">
        <f t="shared" ca="1" si="112"/>
        <v>32069.792999999998</v>
      </c>
      <c r="I7563" s="14">
        <f ca="1">IF(ROW()=2, Table1[[#This Row],[Netto loon]], INDIRECT(ADDRESS(ROW()-1,COLUMN(F:F))))</f>
        <v>51371.207000000002</v>
      </c>
      <c r="J7563" s="6">
        <f ca="1">IF(ROW()=2, 0, Table1[[#This Row],[Belastbaar loon]]-INDIRECT(ADDRESS(ROW()-1,COLUMN(A:A))))</f>
        <v>10</v>
      </c>
      <c r="K7563" s="6">
        <f ca="1">Table1[[#This Row],[Netto loon]]-Table1[[#This Row],[Netto vorige schijf]]</f>
        <v>4.4499999999970896</v>
      </c>
      <c r="L7563" s="2">
        <f ca="1">(Table1[[#This Row],[Bruto tov vorige schijf]]-Table1[[#This Row],[Netto tov vorige schijf]])/MAX(Table1[[#This Row],[Bruto tov vorige schijf]],1)</f>
        <v>0.55500000000029104</v>
      </c>
    </row>
    <row r="7564" spans="1:12" x14ac:dyDescent="0.25">
      <c r="A7564" s="14">
        <v>83461</v>
      </c>
      <c r="B7564" s="6">
        <f>LoonHeffing2020(Table1[[#This Row],[Belastbaar loon]])</f>
        <v>32989.472999999998</v>
      </c>
      <c r="C7564" s="6">
        <f>AlgemeneHeffingsKorting2020(Table1[[#This Row],[Belastbaar loon]])</f>
        <v>0</v>
      </c>
      <c r="D7564" s="14">
        <f>ArbeidsKorting2020(Table1[[#This Row],[Belastbaar loon]])</f>
        <v>908.58000000000015</v>
      </c>
      <c r="E7564" s="14">
        <f>MAX(Table1[[#This Row],[Loonheffing]]-Table1[[#This Row],[Algemene Heffingskorting]]-Table1[[#This Row],[Arbeidskorting]],0)</f>
        <v>32080.892999999996</v>
      </c>
      <c r="F7564" s="6">
        <f>Table1[[#This Row],[Belastbaar loon]]-Table1[[#This Row],[Belasting]]</f>
        <v>51380.107000000004</v>
      </c>
      <c r="G7564" s="2">
        <f>(Table1[[#This Row],[Belastbaar loon]]-Table1[[#This Row],[Netto loon]])/Table1[[#This Row],[Belastbaar loon]]</f>
        <v>0.38438184301649869</v>
      </c>
      <c r="H7564" s="14">
        <f t="shared" ca="1" si="112"/>
        <v>32075.343000000001</v>
      </c>
      <c r="I7564" s="14">
        <f ca="1">IF(ROW()=2, Table1[[#This Row],[Netto loon]], INDIRECT(ADDRESS(ROW()-1,COLUMN(F:F))))</f>
        <v>51375.656999999999</v>
      </c>
      <c r="J7564" s="6">
        <f ca="1">IF(ROW()=2, 0, Table1[[#This Row],[Belastbaar loon]]-INDIRECT(ADDRESS(ROW()-1,COLUMN(A:A))))</f>
        <v>10</v>
      </c>
      <c r="K7564" s="6">
        <f ca="1">Table1[[#This Row],[Netto loon]]-Table1[[#This Row],[Netto vorige schijf]]</f>
        <v>4.4500000000043656</v>
      </c>
      <c r="L7564" s="2">
        <f ca="1">(Table1[[#This Row],[Bruto tov vorige schijf]]-Table1[[#This Row],[Netto tov vorige schijf]])/MAX(Table1[[#This Row],[Bruto tov vorige schijf]],1)</f>
        <v>0.5549999999995634</v>
      </c>
    </row>
    <row r="7565" spans="1:12" x14ac:dyDescent="0.25">
      <c r="A7565" s="14">
        <v>83471</v>
      </c>
      <c r="B7565" s="6">
        <f>LoonHeffing2020(Table1[[#This Row],[Belastbaar loon]])</f>
        <v>32994.423000000003</v>
      </c>
      <c r="C7565" s="6">
        <f>AlgemeneHeffingsKorting2020(Table1[[#This Row],[Belastbaar loon]])</f>
        <v>0</v>
      </c>
      <c r="D7565" s="14">
        <f>ArbeidsKorting2020(Table1[[#This Row],[Belastbaar loon]])</f>
        <v>907.98000000000013</v>
      </c>
      <c r="E7565" s="14">
        <f>MAX(Table1[[#This Row],[Loonheffing]]-Table1[[#This Row],[Algemene Heffingskorting]]-Table1[[#This Row],[Arbeidskorting]],0)</f>
        <v>32086.443000000003</v>
      </c>
      <c r="F7565" s="6">
        <f>Table1[[#This Row],[Belastbaar loon]]-Table1[[#This Row],[Belasting]]</f>
        <v>51384.557000000001</v>
      </c>
      <c r="G7565" s="2">
        <f>(Table1[[#This Row],[Belastbaar loon]]-Table1[[#This Row],[Netto loon]])/Table1[[#This Row],[Belastbaar loon]]</f>
        <v>0.38440228342777732</v>
      </c>
      <c r="H7565" s="14">
        <f t="shared" ca="1" si="112"/>
        <v>32080.892999999996</v>
      </c>
      <c r="I7565" s="14">
        <f ca="1">IF(ROW()=2, Table1[[#This Row],[Netto loon]], INDIRECT(ADDRESS(ROW()-1,COLUMN(F:F))))</f>
        <v>51380.107000000004</v>
      </c>
      <c r="J7565" s="6">
        <f ca="1">IF(ROW()=2, 0, Table1[[#This Row],[Belastbaar loon]]-INDIRECT(ADDRESS(ROW()-1,COLUMN(A:A))))</f>
        <v>10</v>
      </c>
      <c r="K7565" s="6">
        <f ca="1">Table1[[#This Row],[Netto loon]]-Table1[[#This Row],[Netto vorige schijf]]</f>
        <v>4.4499999999970896</v>
      </c>
      <c r="L7565" s="2">
        <f ca="1">(Table1[[#This Row],[Bruto tov vorige schijf]]-Table1[[#This Row],[Netto tov vorige schijf]])/MAX(Table1[[#This Row],[Bruto tov vorige schijf]],1)</f>
        <v>0.55500000000029104</v>
      </c>
    </row>
    <row r="7566" spans="1:12" x14ac:dyDescent="0.25">
      <c r="A7566" s="14">
        <v>83481</v>
      </c>
      <c r="B7566" s="6">
        <f>LoonHeffing2020(Table1[[#This Row],[Belastbaar loon]])</f>
        <v>32999.373</v>
      </c>
      <c r="C7566" s="6">
        <f>AlgemeneHeffingsKorting2020(Table1[[#This Row],[Belastbaar loon]])</f>
        <v>0</v>
      </c>
      <c r="D7566" s="14">
        <f>ArbeidsKorting2020(Table1[[#This Row],[Belastbaar loon]])</f>
        <v>907.38000000000011</v>
      </c>
      <c r="E7566" s="14">
        <f>MAX(Table1[[#This Row],[Loonheffing]]-Table1[[#This Row],[Algemene Heffingskorting]]-Table1[[#This Row],[Arbeidskorting]],0)</f>
        <v>32091.992999999999</v>
      </c>
      <c r="F7566" s="6">
        <f>Table1[[#This Row],[Belastbaar loon]]-Table1[[#This Row],[Belasting]]</f>
        <v>51389.006999999998</v>
      </c>
      <c r="G7566" s="2">
        <f>(Table1[[#This Row],[Belastbaar loon]]-Table1[[#This Row],[Netto loon]])/Table1[[#This Row],[Belastbaar loon]]</f>
        <v>0.38442271894203472</v>
      </c>
      <c r="H7566" s="14">
        <f t="shared" ca="1" si="112"/>
        <v>32086.443000000003</v>
      </c>
      <c r="I7566" s="14">
        <f ca="1">IF(ROW()=2, Table1[[#This Row],[Netto loon]], INDIRECT(ADDRESS(ROW()-1,COLUMN(F:F))))</f>
        <v>51384.557000000001</v>
      </c>
      <c r="J7566" s="6">
        <f ca="1">IF(ROW()=2, 0, Table1[[#This Row],[Belastbaar loon]]-INDIRECT(ADDRESS(ROW()-1,COLUMN(A:A))))</f>
        <v>10</v>
      </c>
      <c r="K7566" s="6">
        <f ca="1">Table1[[#This Row],[Netto loon]]-Table1[[#This Row],[Netto vorige schijf]]</f>
        <v>4.4499999999970896</v>
      </c>
      <c r="L7566" s="2">
        <f ca="1">(Table1[[#This Row],[Bruto tov vorige schijf]]-Table1[[#This Row],[Netto tov vorige schijf]])/MAX(Table1[[#This Row],[Bruto tov vorige schijf]],1)</f>
        <v>0.55500000000029104</v>
      </c>
    </row>
    <row r="7567" spans="1:12" x14ac:dyDescent="0.25">
      <c r="A7567" s="14">
        <v>83491</v>
      </c>
      <c r="B7567" s="6">
        <f>LoonHeffing2020(Table1[[#This Row],[Belastbaar loon]])</f>
        <v>33004.322999999997</v>
      </c>
      <c r="C7567" s="6">
        <f>AlgemeneHeffingsKorting2020(Table1[[#This Row],[Belastbaar loon]])</f>
        <v>0</v>
      </c>
      <c r="D7567" s="14">
        <f>ArbeidsKorting2020(Table1[[#This Row],[Belastbaar loon]])</f>
        <v>906.78000000000009</v>
      </c>
      <c r="E7567" s="14">
        <f>MAX(Table1[[#This Row],[Loonheffing]]-Table1[[#This Row],[Algemene Heffingskorting]]-Table1[[#This Row],[Arbeidskorting]],0)</f>
        <v>32097.542999999998</v>
      </c>
      <c r="F7567" s="6">
        <f>Table1[[#This Row],[Belastbaar loon]]-Table1[[#This Row],[Belasting]]</f>
        <v>51393.457000000002</v>
      </c>
      <c r="G7567" s="2">
        <f>(Table1[[#This Row],[Belastbaar loon]]-Table1[[#This Row],[Netto loon]])/Table1[[#This Row],[Belastbaar loon]]</f>
        <v>0.38444314956103048</v>
      </c>
      <c r="H7567" s="14">
        <f t="shared" ca="1" si="112"/>
        <v>32091.992999999999</v>
      </c>
      <c r="I7567" s="14">
        <f ca="1">IF(ROW()=2, Table1[[#This Row],[Netto loon]], INDIRECT(ADDRESS(ROW()-1,COLUMN(F:F))))</f>
        <v>51389.006999999998</v>
      </c>
      <c r="J7567" s="6">
        <f ca="1">IF(ROW()=2, 0, Table1[[#This Row],[Belastbaar loon]]-INDIRECT(ADDRESS(ROW()-1,COLUMN(A:A))))</f>
        <v>10</v>
      </c>
      <c r="K7567" s="6">
        <f ca="1">Table1[[#This Row],[Netto loon]]-Table1[[#This Row],[Netto vorige schijf]]</f>
        <v>4.4500000000043656</v>
      </c>
      <c r="L7567" s="2">
        <f ca="1">(Table1[[#This Row],[Bruto tov vorige schijf]]-Table1[[#This Row],[Netto tov vorige schijf]])/MAX(Table1[[#This Row],[Bruto tov vorige schijf]],1)</f>
        <v>0.5549999999995634</v>
      </c>
    </row>
    <row r="7568" spans="1:12" x14ac:dyDescent="0.25">
      <c r="A7568" s="14">
        <v>83501</v>
      </c>
      <c r="B7568" s="6">
        <f>LoonHeffing2020(Table1[[#This Row],[Belastbaar loon]])</f>
        <v>33009.273000000001</v>
      </c>
      <c r="C7568" s="6">
        <f>AlgemeneHeffingsKorting2020(Table1[[#This Row],[Belastbaar loon]])</f>
        <v>0</v>
      </c>
      <c r="D7568" s="14">
        <f>ArbeidsKorting2020(Table1[[#This Row],[Belastbaar loon]])</f>
        <v>906.18000000000006</v>
      </c>
      <c r="E7568" s="14">
        <f>MAX(Table1[[#This Row],[Loonheffing]]-Table1[[#This Row],[Algemene Heffingskorting]]-Table1[[#This Row],[Arbeidskorting]],0)</f>
        <v>32103.093000000001</v>
      </c>
      <c r="F7568" s="6">
        <f>Table1[[#This Row],[Belastbaar loon]]-Table1[[#This Row],[Belasting]]</f>
        <v>51397.906999999999</v>
      </c>
      <c r="G7568" s="2">
        <f>(Table1[[#This Row],[Belastbaar loon]]-Table1[[#This Row],[Netto loon]])/Table1[[#This Row],[Belastbaar loon]]</f>
        <v>0.38446357528652353</v>
      </c>
      <c r="H7568" s="14">
        <f t="shared" ca="1" si="112"/>
        <v>32097.542999999998</v>
      </c>
      <c r="I7568" s="14">
        <f ca="1">IF(ROW()=2, Table1[[#This Row],[Netto loon]], INDIRECT(ADDRESS(ROW()-1,COLUMN(F:F))))</f>
        <v>51393.457000000002</v>
      </c>
      <c r="J7568" s="6">
        <f ca="1">IF(ROW()=2, 0, Table1[[#This Row],[Belastbaar loon]]-INDIRECT(ADDRESS(ROW()-1,COLUMN(A:A))))</f>
        <v>10</v>
      </c>
      <c r="K7568" s="6">
        <f ca="1">Table1[[#This Row],[Netto loon]]-Table1[[#This Row],[Netto vorige schijf]]</f>
        <v>4.4499999999970896</v>
      </c>
      <c r="L7568" s="2">
        <f ca="1">(Table1[[#This Row],[Bruto tov vorige schijf]]-Table1[[#This Row],[Netto tov vorige schijf]])/MAX(Table1[[#This Row],[Bruto tov vorige schijf]],1)</f>
        <v>0.55500000000029104</v>
      </c>
    </row>
    <row r="7569" spans="1:12" x14ac:dyDescent="0.25">
      <c r="A7569" s="14">
        <v>83511</v>
      </c>
      <c r="B7569" s="6">
        <f>LoonHeffing2020(Table1[[#This Row],[Belastbaar loon]])</f>
        <v>33014.222999999998</v>
      </c>
      <c r="C7569" s="6">
        <f>AlgemeneHeffingsKorting2020(Table1[[#This Row],[Belastbaar loon]])</f>
        <v>0</v>
      </c>
      <c r="D7569" s="14">
        <f>ArbeidsKorting2020(Table1[[#This Row],[Belastbaar loon]])</f>
        <v>905.58000000000015</v>
      </c>
      <c r="E7569" s="14">
        <f>MAX(Table1[[#This Row],[Loonheffing]]-Table1[[#This Row],[Algemene Heffingskorting]]-Table1[[#This Row],[Arbeidskorting]],0)</f>
        <v>32108.642999999996</v>
      </c>
      <c r="F7569" s="6">
        <f>Table1[[#This Row],[Belastbaar loon]]-Table1[[#This Row],[Belasting]]</f>
        <v>51402.357000000004</v>
      </c>
      <c r="G7569" s="2">
        <f>(Table1[[#This Row],[Belastbaar loon]]-Table1[[#This Row],[Netto loon]])/Table1[[#This Row],[Belastbaar loon]]</f>
        <v>0.38448399612027157</v>
      </c>
      <c r="H7569" s="14">
        <f t="shared" ca="1" si="112"/>
        <v>32103.093000000001</v>
      </c>
      <c r="I7569" s="14">
        <f ca="1">IF(ROW()=2, Table1[[#This Row],[Netto loon]], INDIRECT(ADDRESS(ROW()-1,COLUMN(F:F))))</f>
        <v>51397.906999999999</v>
      </c>
      <c r="J7569" s="6">
        <f ca="1">IF(ROW()=2, 0, Table1[[#This Row],[Belastbaar loon]]-INDIRECT(ADDRESS(ROW()-1,COLUMN(A:A))))</f>
        <v>10</v>
      </c>
      <c r="K7569" s="6">
        <f ca="1">Table1[[#This Row],[Netto loon]]-Table1[[#This Row],[Netto vorige schijf]]</f>
        <v>4.4500000000043656</v>
      </c>
      <c r="L7569" s="2">
        <f ca="1">(Table1[[#This Row],[Bruto tov vorige schijf]]-Table1[[#This Row],[Netto tov vorige schijf]])/MAX(Table1[[#This Row],[Bruto tov vorige schijf]],1)</f>
        <v>0.5549999999995634</v>
      </c>
    </row>
    <row r="7570" spans="1:12" x14ac:dyDescent="0.25">
      <c r="A7570" s="14">
        <v>83521</v>
      </c>
      <c r="B7570" s="6">
        <f>LoonHeffing2020(Table1[[#This Row],[Belastbaar loon]])</f>
        <v>33019.173000000003</v>
      </c>
      <c r="C7570" s="6">
        <f>AlgemeneHeffingsKorting2020(Table1[[#This Row],[Belastbaar loon]])</f>
        <v>0</v>
      </c>
      <c r="D7570" s="14">
        <f>ArbeidsKorting2020(Table1[[#This Row],[Belastbaar loon]])</f>
        <v>904.98000000000013</v>
      </c>
      <c r="E7570" s="14">
        <f>MAX(Table1[[#This Row],[Loonheffing]]-Table1[[#This Row],[Algemene Heffingskorting]]-Table1[[#This Row],[Arbeidskorting]],0)</f>
        <v>32114.193000000003</v>
      </c>
      <c r="F7570" s="6">
        <f>Table1[[#This Row],[Belastbaar loon]]-Table1[[#This Row],[Belasting]]</f>
        <v>51406.807000000001</v>
      </c>
      <c r="G7570" s="2">
        <f>(Table1[[#This Row],[Belastbaar loon]]-Table1[[#This Row],[Netto loon]])/Table1[[#This Row],[Belastbaar loon]]</f>
        <v>0.3845044120640318</v>
      </c>
      <c r="H7570" s="14">
        <f t="shared" ca="1" si="112"/>
        <v>32108.642999999996</v>
      </c>
      <c r="I7570" s="14">
        <f ca="1">IF(ROW()=2, Table1[[#This Row],[Netto loon]], INDIRECT(ADDRESS(ROW()-1,COLUMN(F:F))))</f>
        <v>51402.357000000004</v>
      </c>
      <c r="J7570" s="6">
        <f ca="1">IF(ROW()=2, 0, Table1[[#This Row],[Belastbaar loon]]-INDIRECT(ADDRESS(ROW()-1,COLUMN(A:A))))</f>
        <v>10</v>
      </c>
      <c r="K7570" s="6">
        <f ca="1">Table1[[#This Row],[Netto loon]]-Table1[[#This Row],[Netto vorige schijf]]</f>
        <v>4.4499999999970896</v>
      </c>
      <c r="L7570" s="2">
        <f ca="1">(Table1[[#This Row],[Bruto tov vorige schijf]]-Table1[[#This Row],[Netto tov vorige schijf]])/MAX(Table1[[#This Row],[Bruto tov vorige schijf]],1)</f>
        <v>0.55500000000029104</v>
      </c>
    </row>
    <row r="7571" spans="1:12" x14ac:dyDescent="0.25">
      <c r="A7571" s="14">
        <v>83531</v>
      </c>
      <c r="B7571" s="6">
        <f>LoonHeffing2020(Table1[[#This Row],[Belastbaar loon]])</f>
        <v>33024.123</v>
      </c>
      <c r="C7571" s="6">
        <f>AlgemeneHeffingsKorting2020(Table1[[#This Row],[Belastbaar loon]])</f>
        <v>0</v>
      </c>
      <c r="D7571" s="14">
        <f>ArbeidsKorting2020(Table1[[#This Row],[Belastbaar loon]])</f>
        <v>904.38000000000011</v>
      </c>
      <c r="E7571" s="14">
        <f>MAX(Table1[[#This Row],[Loonheffing]]-Table1[[#This Row],[Algemene Heffingskorting]]-Table1[[#This Row],[Arbeidskorting]],0)</f>
        <v>32119.742999999999</v>
      </c>
      <c r="F7571" s="6">
        <f>Table1[[#This Row],[Belastbaar loon]]-Table1[[#This Row],[Belasting]]</f>
        <v>51411.256999999998</v>
      </c>
      <c r="G7571" s="2">
        <f>(Table1[[#This Row],[Belastbaar loon]]-Table1[[#This Row],[Netto loon]])/Table1[[#This Row],[Belastbaar loon]]</f>
        <v>0.38452482311956043</v>
      </c>
      <c r="H7571" s="14">
        <f t="shared" ca="1" si="112"/>
        <v>32114.193000000003</v>
      </c>
      <c r="I7571" s="14">
        <f ca="1">IF(ROW()=2, Table1[[#This Row],[Netto loon]], INDIRECT(ADDRESS(ROW()-1,COLUMN(F:F))))</f>
        <v>51406.807000000001</v>
      </c>
      <c r="J7571" s="6">
        <f ca="1">IF(ROW()=2, 0, Table1[[#This Row],[Belastbaar loon]]-INDIRECT(ADDRESS(ROW()-1,COLUMN(A:A))))</f>
        <v>10</v>
      </c>
      <c r="K7571" s="6">
        <f ca="1">Table1[[#This Row],[Netto loon]]-Table1[[#This Row],[Netto vorige schijf]]</f>
        <v>4.4499999999970896</v>
      </c>
      <c r="L7571" s="2">
        <f ca="1">(Table1[[#This Row],[Bruto tov vorige schijf]]-Table1[[#This Row],[Netto tov vorige schijf]])/MAX(Table1[[#This Row],[Bruto tov vorige schijf]],1)</f>
        <v>0.55500000000029104</v>
      </c>
    </row>
    <row r="7572" spans="1:12" x14ac:dyDescent="0.25">
      <c r="A7572" s="14">
        <v>83541</v>
      </c>
      <c r="B7572" s="6">
        <f>LoonHeffing2020(Table1[[#This Row],[Belastbaar loon]])</f>
        <v>33029.072999999997</v>
      </c>
      <c r="C7572" s="6">
        <f>AlgemeneHeffingsKorting2020(Table1[[#This Row],[Belastbaar loon]])</f>
        <v>0</v>
      </c>
      <c r="D7572" s="14">
        <f>ArbeidsKorting2020(Table1[[#This Row],[Belastbaar loon]])</f>
        <v>903.78000000000009</v>
      </c>
      <c r="E7572" s="14">
        <f>MAX(Table1[[#This Row],[Loonheffing]]-Table1[[#This Row],[Algemene Heffingskorting]]-Table1[[#This Row],[Arbeidskorting]],0)</f>
        <v>32125.292999999998</v>
      </c>
      <c r="F7572" s="6">
        <f>Table1[[#This Row],[Belastbaar loon]]-Table1[[#This Row],[Belasting]]</f>
        <v>51415.707000000002</v>
      </c>
      <c r="G7572" s="2">
        <f>(Table1[[#This Row],[Belastbaar loon]]-Table1[[#This Row],[Netto loon]])/Table1[[#This Row],[Belastbaar loon]]</f>
        <v>0.38454522928861273</v>
      </c>
      <c r="H7572" s="14">
        <f t="shared" ca="1" si="112"/>
        <v>32119.742999999999</v>
      </c>
      <c r="I7572" s="14">
        <f ca="1">IF(ROW()=2, Table1[[#This Row],[Netto loon]], INDIRECT(ADDRESS(ROW()-1,COLUMN(F:F))))</f>
        <v>51411.256999999998</v>
      </c>
      <c r="J7572" s="6">
        <f ca="1">IF(ROW()=2, 0, Table1[[#This Row],[Belastbaar loon]]-INDIRECT(ADDRESS(ROW()-1,COLUMN(A:A))))</f>
        <v>10</v>
      </c>
      <c r="K7572" s="6">
        <f ca="1">Table1[[#This Row],[Netto loon]]-Table1[[#This Row],[Netto vorige schijf]]</f>
        <v>4.4500000000043656</v>
      </c>
      <c r="L7572" s="2">
        <f ca="1">(Table1[[#This Row],[Bruto tov vorige schijf]]-Table1[[#This Row],[Netto tov vorige schijf]])/MAX(Table1[[#This Row],[Bruto tov vorige schijf]],1)</f>
        <v>0.5549999999995634</v>
      </c>
    </row>
    <row r="7573" spans="1:12" x14ac:dyDescent="0.25">
      <c r="A7573" s="14">
        <v>83551</v>
      </c>
      <c r="B7573" s="6">
        <f>LoonHeffing2020(Table1[[#This Row],[Belastbaar loon]])</f>
        <v>33034.023000000001</v>
      </c>
      <c r="C7573" s="6">
        <f>AlgemeneHeffingsKorting2020(Table1[[#This Row],[Belastbaar loon]])</f>
        <v>0</v>
      </c>
      <c r="D7573" s="14">
        <f>ArbeidsKorting2020(Table1[[#This Row],[Belastbaar loon]])</f>
        <v>903.18000000000006</v>
      </c>
      <c r="E7573" s="14">
        <f>MAX(Table1[[#This Row],[Loonheffing]]-Table1[[#This Row],[Algemene Heffingskorting]]-Table1[[#This Row],[Arbeidskorting]],0)</f>
        <v>32130.843000000001</v>
      </c>
      <c r="F7573" s="6">
        <f>Table1[[#This Row],[Belastbaar loon]]-Table1[[#This Row],[Belasting]]</f>
        <v>51420.156999999999</v>
      </c>
      <c r="G7573" s="2">
        <f>(Table1[[#This Row],[Belastbaar loon]]-Table1[[#This Row],[Netto loon]])/Table1[[#This Row],[Belastbaar loon]]</f>
        <v>0.38456563057294346</v>
      </c>
      <c r="H7573" s="14">
        <f t="shared" ca="1" si="112"/>
        <v>32125.292999999998</v>
      </c>
      <c r="I7573" s="14">
        <f ca="1">IF(ROW()=2, Table1[[#This Row],[Netto loon]], INDIRECT(ADDRESS(ROW()-1,COLUMN(F:F))))</f>
        <v>51415.707000000002</v>
      </c>
      <c r="J7573" s="6">
        <f ca="1">IF(ROW()=2, 0, Table1[[#This Row],[Belastbaar loon]]-INDIRECT(ADDRESS(ROW()-1,COLUMN(A:A))))</f>
        <v>10</v>
      </c>
      <c r="K7573" s="6">
        <f ca="1">Table1[[#This Row],[Netto loon]]-Table1[[#This Row],[Netto vorige schijf]]</f>
        <v>4.4499999999970896</v>
      </c>
      <c r="L7573" s="2">
        <f ca="1">(Table1[[#This Row],[Bruto tov vorige schijf]]-Table1[[#This Row],[Netto tov vorige schijf]])/MAX(Table1[[#This Row],[Bruto tov vorige schijf]],1)</f>
        <v>0.55500000000029104</v>
      </c>
    </row>
    <row r="7574" spans="1:12" x14ac:dyDescent="0.25">
      <c r="A7574" s="14">
        <v>83561</v>
      </c>
      <c r="B7574" s="6">
        <f>LoonHeffing2020(Table1[[#This Row],[Belastbaar loon]])</f>
        <v>33038.972999999998</v>
      </c>
      <c r="C7574" s="6">
        <f>AlgemeneHeffingsKorting2020(Table1[[#This Row],[Belastbaar loon]])</f>
        <v>0</v>
      </c>
      <c r="D7574" s="14">
        <f>ArbeidsKorting2020(Table1[[#This Row],[Belastbaar loon]])</f>
        <v>902.58000000000015</v>
      </c>
      <c r="E7574" s="14">
        <f>MAX(Table1[[#This Row],[Loonheffing]]-Table1[[#This Row],[Algemene Heffingskorting]]-Table1[[#This Row],[Arbeidskorting]],0)</f>
        <v>32136.392999999996</v>
      </c>
      <c r="F7574" s="6">
        <f>Table1[[#This Row],[Belastbaar loon]]-Table1[[#This Row],[Belasting]]</f>
        <v>51424.607000000004</v>
      </c>
      <c r="G7574" s="2">
        <f>(Table1[[#This Row],[Belastbaar loon]]-Table1[[#This Row],[Netto loon]])/Table1[[#This Row],[Belastbaar loon]]</f>
        <v>0.38458602697430616</v>
      </c>
      <c r="H7574" s="14">
        <f t="shared" ca="1" si="112"/>
        <v>32130.843000000001</v>
      </c>
      <c r="I7574" s="14">
        <f ca="1">IF(ROW()=2, Table1[[#This Row],[Netto loon]], INDIRECT(ADDRESS(ROW()-1,COLUMN(F:F))))</f>
        <v>51420.156999999999</v>
      </c>
      <c r="J7574" s="6">
        <f ca="1">IF(ROW()=2, 0, Table1[[#This Row],[Belastbaar loon]]-INDIRECT(ADDRESS(ROW()-1,COLUMN(A:A))))</f>
        <v>10</v>
      </c>
      <c r="K7574" s="6">
        <f ca="1">Table1[[#This Row],[Netto loon]]-Table1[[#This Row],[Netto vorige schijf]]</f>
        <v>4.4500000000043656</v>
      </c>
      <c r="L7574" s="2">
        <f ca="1">(Table1[[#This Row],[Bruto tov vorige schijf]]-Table1[[#This Row],[Netto tov vorige schijf]])/MAX(Table1[[#This Row],[Bruto tov vorige schijf]],1)</f>
        <v>0.5549999999995634</v>
      </c>
    </row>
    <row r="7575" spans="1:12" x14ac:dyDescent="0.25">
      <c r="A7575" s="14">
        <v>83571</v>
      </c>
      <c r="B7575" s="6">
        <f>LoonHeffing2020(Table1[[#This Row],[Belastbaar loon]])</f>
        <v>33043.923000000003</v>
      </c>
      <c r="C7575" s="6">
        <f>AlgemeneHeffingsKorting2020(Table1[[#This Row],[Belastbaar loon]])</f>
        <v>0</v>
      </c>
      <c r="D7575" s="14">
        <f>ArbeidsKorting2020(Table1[[#This Row],[Belastbaar loon]])</f>
        <v>901.98000000000013</v>
      </c>
      <c r="E7575" s="14">
        <f>MAX(Table1[[#This Row],[Loonheffing]]-Table1[[#This Row],[Algemene Heffingskorting]]-Table1[[#This Row],[Arbeidskorting]],0)</f>
        <v>32141.943000000003</v>
      </c>
      <c r="F7575" s="6">
        <f>Table1[[#This Row],[Belastbaar loon]]-Table1[[#This Row],[Belasting]]</f>
        <v>51429.057000000001</v>
      </c>
      <c r="G7575" s="2">
        <f>(Table1[[#This Row],[Belastbaar loon]]-Table1[[#This Row],[Netto loon]])/Table1[[#This Row],[Belastbaar loon]]</f>
        <v>0.38460641849445382</v>
      </c>
      <c r="H7575" s="14">
        <f t="shared" ca="1" si="112"/>
        <v>32136.392999999996</v>
      </c>
      <c r="I7575" s="14">
        <f ca="1">IF(ROW()=2, Table1[[#This Row],[Netto loon]], INDIRECT(ADDRESS(ROW()-1,COLUMN(F:F))))</f>
        <v>51424.607000000004</v>
      </c>
      <c r="J7575" s="6">
        <f ca="1">IF(ROW()=2, 0, Table1[[#This Row],[Belastbaar loon]]-INDIRECT(ADDRESS(ROW()-1,COLUMN(A:A))))</f>
        <v>10</v>
      </c>
      <c r="K7575" s="6">
        <f ca="1">Table1[[#This Row],[Netto loon]]-Table1[[#This Row],[Netto vorige schijf]]</f>
        <v>4.4499999999970896</v>
      </c>
      <c r="L7575" s="2">
        <f ca="1">(Table1[[#This Row],[Bruto tov vorige schijf]]-Table1[[#This Row],[Netto tov vorige schijf]])/MAX(Table1[[#This Row],[Bruto tov vorige schijf]],1)</f>
        <v>0.55500000000029104</v>
      </c>
    </row>
    <row r="7576" spans="1:12" x14ac:dyDescent="0.25">
      <c r="A7576" s="14">
        <v>83581</v>
      </c>
      <c r="B7576" s="6">
        <f>LoonHeffing2020(Table1[[#This Row],[Belastbaar loon]])</f>
        <v>33048.873</v>
      </c>
      <c r="C7576" s="6">
        <f>AlgemeneHeffingsKorting2020(Table1[[#This Row],[Belastbaar loon]])</f>
        <v>0</v>
      </c>
      <c r="D7576" s="14">
        <f>ArbeidsKorting2020(Table1[[#This Row],[Belastbaar loon]])</f>
        <v>901.38000000000011</v>
      </c>
      <c r="E7576" s="14">
        <f>MAX(Table1[[#This Row],[Loonheffing]]-Table1[[#This Row],[Algemene Heffingskorting]]-Table1[[#This Row],[Arbeidskorting]],0)</f>
        <v>32147.492999999999</v>
      </c>
      <c r="F7576" s="6">
        <f>Table1[[#This Row],[Belastbaar loon]]-Table1[[#This Row],[Belasting]]</f>
        <v>51433.506999999998</v>
      </c>
      <c r="G7576" s="2">
        <f>(Table1[[#This Row],[Belastbaar loon]]-Table1[[#This Row],[Netto loon]])/Table1[[#This Row],[Belastbaar loon]]</f>
        <v>0.38462680513513842</v>
      </c>
      <c r="H7576" s="14">
        <f t="shared" ca="1" si="112"/>
        <v>32141.943000000003</v>
      </c>
      <c r="I7576" s="14">
        <f ca="1">IF(ROW()=2, Table1[[#This Row],[Netto loon]], INDIRECT(ADDRESS(ROW()-1,COLUMN(F:F))))</f>
        <v>51429.057000000001</v>
      </c>
      <c r="J7576" s="6">
        <f ca="1">IF(ROW()=2, 0, Table1[[#This Row],[Belastbaar loon]]-INDIRECT(ADDRESS(ROW()-1,COLUMN(A:A))))</f>
        <v>10</v>
      </c>
      <c r="K7576" s="6">
        <f ca="1">Table1[[#This Row],[Netto loon]]-Table1[[#This Row],[Netto vorige schijf]]</f>
        <v>4.4499999999970896</v>
      </c>
      <c r="L7576" s="2">
        <f ca="1">(Table1[[#This Row],[Bruto tov vorige schijf]]-Table1[[#This Row],[Netto tov vorige schijf]])/MAX(Table1[[#This Row],[Bruto tov vorige schijf]],1)</f>
        <v>0.55500000000029104</v>
      </c>
    </row>
    <row r="7577" spans="1:12" x14ac:dyDescent="0.25">
      <c r="A7577" s="14">
        <v>83591</v>
      </c>
      <c r="B7577" s="6">
        <f>LoonHeffing2020(Table1[[#This Row],[Belastbaar loon]])</f>
        <v>33053.822999999997</v>
      </c>
      <c r="C7577" s="6">
        <f>AlgemeneHeffingsKorting2020(Table1[[#This Row],[Belastbaar loon]])</f>
        <v>0</v>
      </c>
      <c r="D7577" s="14">
        <f>ArbeidsKorting2020(Table1[[#This Row],[Belastbaar loon]])</f>
        <v>900.78000000000009</v>
      </c>
      <c r="E7577" s="14">
        <f>MAX(Table1[[#This Row],[Loonheffing]]-Table1[[#This Row],[Algemene Heffingskorting]]-Table1[[#This Row],[Arbeidskorting]],0)</f>
        <v>32153.042999999998</v>
      </c>
      <c r="F7577" s="6">
        <f>Table1[[#This Row],[Belastbaar loon]]-Table1[[#This Row],[Belasting]]</f>
        <v>51437.957000000002</v>
      </c>
      <c r="G7577" s="2">
        <f>(Table1[[#This Row],[Belastbaar loon]]-Table1[[#This Row],[Netto loon]])/Table1[[#This Row],[Belastbaar loon]]</f>
        <v>0.384647186898111</v>
      </c>
      <c r="H7577" s="14">
        <f t="shared" ca="1" si="112"/>
        <v>32147.492999999999</v>
      </c>
      <c r="I7577" s="14">
        <f ca="1">IF(ROW()=2, Table1[[#This Row],[Netto loon]], INDIRECT(ADDRESS(ROW()-1,COLUMN(F:F))))</f>
        <v>51433.506999999998</v>
      </c>
      <c r="J7577" s="6">
        <f ca="1">IF(ROW()=2, 0, Table1[[#This Row],[Belastbaar loon]]-INDIRECT(ADDRESS(ROW()-1,COLUMN(A:A))))</f>
        <v>10</v>
      </c>
      <c r="K7577" s="6">
        <f ca="1">Table1[[#This Row],[Netto loon]]-Table1[[#This Row],[Netto vorige schijf]]</f>
        <v>4.4500000000043656</v>
      </c>
      <c r="L7577" s="2">
        <f ca="1">(Table1[[#This Row],[Bruto tov vorige schijf]]-Table1[[#This Row],[Netto tov vorige schijf]])/MAX(Table1[[#This Row],[Bruto tov vorige schijf]],1)</f>
        <v>0.5549999999995634</v>
      </c>
    </row>
    <row r="7578" spans="1:12" x14ac:dyDescent="0.25">
      <c r="A7578" s="14">
        <v>83601</v>
      </c>
      <c r="B7578" s="6">
        <f>LoonHeffing2020(Table1[[#This Row],[Belastbaar loon]])</f>
        <v>33058.773000000001</v>
      </c>
      <c r="C7578" s="6">
        <f>AlgemeneHeffingsKorting2020(Table1[[#This Row],[Belastbaar loon]])</f>
        <v>0</v>
      </c>
      <c r="D7578" s="14">
        <f>ArbeidsKorting2020(Table1[[#This Row],[Belastbaar loon]])</f>
        <v>900.18000000000006</v>
      </c>
      <c r="E7578" s="14">
        <f>MAX(Table1[[#This Row],[Loonheffing]]-Table1[[#This Row],[Algemene Heffingskorting]]-Table1[[#This Row],[Arbeidskorting]],0)</f>
        <v>32158.593000000001</v>
      </c>
      <c r="F7578" s="6">
        <f>Table1[[#This Row],[Belastbaar loon]]-Table1[[#This Row],[Belasting]]</f>
        <v>51442.406999999999</v>
      </c>
      <c r="G7578" s="2">
        <f>(Table1[[#This Row],[Belastbaar loon]]-Table1[[#This Row],[Netto loon]])/Table1[[#This Row],[Belastbaar loon]]</f>
        <v>0.38466756378512218</v>
      </c>
      <c r="H7578" s="14">
        <f t="shared" ref="H7578:H7641" ca="1" si="113">IF(ROW()=2, 0, INDIRECT(ADDRESS(ROW()-1,COLUMN(E:E))))</f>
        <v>32153.042999999998</v>
      </c>
      <c r="I7578" s="14">
        <f ca="1">IF(ROW()=2, Table1[[#This Row],[Netto loon]], INDIRECT(ADDRESS(ROW()-1,COLUMN(F:F))))</f>
        <v>51437.957000000002</v>
      </c>
      <c r="J7578" s="6">
        <f ca="1">IF(ROW()=2, 0, Table1[[#This Row],[Belastbaar loon]]-INDIRECT(ADDRESS(ROW()-1,COLUMN(A:A))))</f>
        <v>10</v>
      </c>
      <c r="K7578" s="6">
        <f ca="1">Table1[[#This Row],[Netto loon]]-Table1[[#This Row],[Netto vorige schijf]]</f>
        <v>4.4499999999970896</v>
      </c>
      <c r="L7578" s="2">
        <f ca="1">(Table1[[#This Row],[Bruto tov vorige schijf]]-Table1[[#This Row],[Netto tov vorige schijf]])/MAX(Table1[[#This Row],[Bruto tov vorige schijf]],1)</f>
        <v>0.55500000000029104</v>
      </c>
    </row>
    <row r="7579" spans="1:12" x14ac:dyDescent="0.25">
      <c r="A7579" s="14">
        <v>83611</v>
      </c>
      <c r="B7579" s="6">
        <f>LoonHeffing2020(Table1[[#This Row],[Belastbaar loon]])</f>
        <v>33063.722999999998</v>
      </c>
      <c r="C7579" s="6">
        <f>AlgemeneHeffingsKorting2020(Table1[[#This Row],[Belastbaar loon]])</f>
        <v>0</v>
      </c>
      <c r="D7579" s="14">
        <f>ArbeidsKorting2020(Table1[[#This Row],[Belastbaar loon]])</f>
        <v>899.58000000000015</v>
      </c>
      <c r="E7579" s="14">
        <f>MAX(Table1[[#This Row],[Loonheffing]]-Table1[[#This Row],[Algemene Heffingskorting]]-Table1[[#This Row],[Arbeidskorting]],0)</f>
        <v>32164.142999999996</v>
      </c>
      <c r="F7579" s="6">
        <f>Table1[[#This Row],[Belastbaar loon]]-Table1[[#This Row],[Belasting]]</f>
        <v>51446.857000000004</v>
      </c>
      <c r="G7579" s="2">
        <f>(Table1[[#This Row],[Belastbaar loon]]-Table1[[#This Row],[Netto loon]])/Table1[[#This Row],[Belastbaar loon]]</f>
        <v>0.38468793579792127</v>
      </c>
      <c r="H7579" s="14">
        <f t="shared" ca="1" si="113"/>
        <v>32158.593000000001</v>
      </c>
      <c r="I7579" s="14">
        <f ca="1">IF(ROW()=2, Table1[[#This Row],[Netto loon]], INDIRECT(ADDRESS(ROW()-1,COLUMN(F:F))))</f>
        <v>51442.406999999999</v>
      </c>
      <c r="J7579" s="6">
        <f ca="1">IF(ROW()=2, 0, Table1[[#This Row],[Belastbaar loon]]-INDIRECT(ADDRESS(ROW()-1,COLUMN(A:A))))</f>
        <v>10</v>
      </c>
      <c r="K7579" s="6">
        <f ca="1">Table1[[#This Row],[Netto loon]]-Table1[[#This Row],[Netto vorige schijf]]</f>
        <v>4.4500000000043656</v>
      </c>
      <c r="L7579" s="2">
        <f ca="1">(Table1[[#This Row],[Bruto tov vorige schijf]]-Table1[[#This Row],[Netto tov vorige schijf]])/MAX(Table1[[#This Row],[Bruto tov vorige schijf]],1)</f>
        <v>0.5549999999995634</v>
      </c>
    </row>
    <row r="7580" spans="1:12" x14ac:dyDescent="0.25">
      <c r="A7580" s="14">
        <v>83621</v>
      </c>
      <c r="B7580" s="6">
        <f>LoonHeffing2020(Table1[[#This Row],[Belastbaar loon]])</f>
        <v>33068.673000000003</v>
      </c>
      <c r="C7580" s="6">
        <f>AlgemeneHeffingsKorting2020(Table1[[#This Row],[Belastbaar loon]])</f>
        <v>0</v>
      </c>
      <c r="D7580" s="14">
        <f>ArbeidsKorting2020(Table1[[#This Row],[Belastbaar loon]])</f>
        <v>898.98000000000013</v>
      </c>
      <c r="E7580" s="14">
        <f>MAX(Table1[[#This Row],[Loonheffing]]-Table1[[#This Row],[Algemene Heffingskorting]]-Table1[[#This Row],[Arbeidskorting]],0)</f>
        <v>32169.693000000003</v>
      </c>
      <c r="F7580" s="6">
        <f>Table1[[#This Row],[Belastbaar loon]]-Table1[[#This Row],[Belasting]]</f>
        <v>51451.307000000001</v>
      </c>
      <c r="G7580" s="2">
        <f>(Table1[[#This Row],[Belastbaar loon]]-Table1[[#This Row],[Netto loon]])/Table1[[#This Row],[Belastbaar loon]]</f>
        <v>0.38470830293825714</v>
      </c>
      <c r="H7580" s="14">
        <f t="shared" ca="1" si="113"/>
        <v>32164.142999999996</v>
      </c>
      <c r="I7580" s="14">
        <f ca="1">IF(ROW()=2, Table1[[#This Row],[Netto loon]], INDIRECT(ADDRESS(ROW()-1,COLUMN(F:F))))</f>
        <v>51446.857000000004</v>
      </c>
      <c r="J7580" s="6">
        <f ca="1">IF(ROW()=2, 0, Table1[[#This Row],[Belastbaar loon]]-INDIRECT(ADDRESS(ROW()-1,COLUMN(A:A))))</f>
        <v>10</v>
      </c>
      <c r="K7580" s="6">
        <f ca="1">Table1[[#This Row],[Netto loon]]-Table1[[#This Row],[Netto vorige schijf]]</f>
        <v>4.4499999999970896</v>
      </c>
      <c r="L7580" s="2">
        <f ca="1">(Table1[[#This Row],[Bruto tov vorige schijf]]-Table1[[#This Row],[Netto tov vorige schijf]])/MAX(Table1[[#This Row],[Bruto tov vorige schijf]],1)</f>
        <v>0.55500000000029104</v>
      </c>
    </row>
    <row r="7581" spans="1:12" x14ac:dyDescent="0.25">
      <c r="A7581" s="14">
        <v>83631</v>
      </c>
      <c r="B7581" s="6">
        <f>LoonHeffing2020(Table1[[#This Row],[Belastbaar loon]])</f>
        <v>33073.623</v>
      </c>
      <c r="C7581" s="6">
        <f>AlgemeneHeffingsKorting2020(Table1[[#This Row],[Belastbaar loon]])</f>
        <v>0</v>
      </c>
      <c r="D7581" s="14">
        <f>ArbeidsKorting2020(Table1[[#This Row],[Belastbaar loon]])</f>
        <v>898.38000000000011</v>
      </c>
      <c r="E7581" s="14">
        <f>MAX(Table1[[#This Row],[Loonheffing]]-Table1[[#This Row],[Algemene Heffingskorting]]-Table1[[#This Row],[Arbeidskorting]],0)</f>
        <v>32175.242999999999</v>
      </c>
      <c r="F7581" s="6">
        <f>Table1[[#This Row],[Belastbaar loon]]-Table1[[#This Row],[Belasting]]</f>
        <v>51455.756999999998</v>
      </c>
      <c r="G7581" s="2">
        <f>(Table1[[#This Row],[Belastbaar loon]]-Table1[[#This Row],[Netto loon]])/Table1[[#This Row],[Belastbaar loon]]</f>
        <v>0.38472866520787746</v>
      </c>
      <c r="H7581" s="14">
        <f t="shared" ca="1" si="113"/>
        <v>32169.693000000003</v>
      </c>
      <c r="I7581" s="14">
        <f ca="1">IF(ROW()=2, Table1[[#This Row],[Netto loon]], INDIRECT(ADDRESS(ROW()-1,COLUMN(F:F))))</f>
        <v>51451.307000000001</v>
      </c>
      <c r="J7581" s="6">
        <f ca="1">IF(ROW()=2, 0, Table1[[#This Row],[Belastbaar loon]]-INDIRECT(ADDRESS(ROW()-1,COLUMN(A:A))))</f>
        <v>10</v>
      </c>
      <c r="K7581" s="6">
        <f ca="1">Table1[[#This Row],[Netto loon]]-Table1[[#This Row],[Netto vorige schijf]]</f>
        <v>4.4499999999970896</v>
      </c>
      <c r="L7581" s="2">
        <f ca="1">(Table1[[#This Row],[Bruto tov vorige schijf]]-Table1[[#This Row],[Netto tov vorige schijf]])/MAX(Table1[[#This Row],[Bruto tov vorige schijf]],1)</f>
        <v>0.55500000000029104</v>
      </c>
    </row>
    <row r="7582" spans="1:12" x14ac:dyDescent="0.25">
      <c r="A7582" s="14">
        <v>83641</v>
      </c>
      <c r="B7582" s="6">
        <f>LoonHeffing2020(Table1[[#This Row],[Belastbaar loon]])</f>
        <v>33078.572999999997</v>
      </c>
      <c r="C7582" s="6">
        <f>AlgemeneHeffingsKorting2020(Table1[[#This Row],[Belastbaar loon]])</f>
        <v>0</v>
      </c>
      <c r="D7582" s="14">
        <f>ArbeidsKorting2020(Table1[[#This Row],[Belastbaar loon]])</f>
        <v>897.78000000000009</v>
      </c>
      <c r="E7582" s="14">
        <f>MAX(Table1[[#This Row],[Loonheffing]]-Table1[[#This Row],[Algemene Heffingskorting]]-Table1[[#This Row],[Arbeidskorting]],0)</f>
        <v>32180.792999999998</v>
      </c>
      <c r="F7582" s="6">
        <f>Table1[[#This Row],[Belastbaar loon]]-Table1[[#This Row],[Belasting]]</f>
        <v>51460.207000000002</v>
      </c>
      <c r="G7582" s="2">
        <f>(Table1[[#This Row],[Belastbaar loon]]-Table1[[#This Row],[Netto loon]])/Table1[[#This Row],[Belastbaar loon]]</f>
        <v>0.38474902260852928</v>
      </c>
      <c r="H7582" s="14">
        <f t="shared" ca="1" si="113"/>
        <v>32175.242999999999</v>
      </c>
      <c r="I7582" s="14">
        <f ca="1">IF(ROW()=2, Table1[[#This Row],[Netto loon]], INDIRECT(ADDRESS(ROW()-1,COLUMN(F:F))))</f>
        <v>51455.756999999998</v>
      </c>
      <c r="J7582" s="6">
        <f ca="1">IF(ROW()=2, 0, Table1[[#This Row],[Belastbaar loon]]-INDIRECT(ADDRESS(ROW()-1,COLUMN(A:A))))</f>
        <v>10</v>
      </c>
      <c r="K7582" s="6">
        <f ca="1">Table1[[#This Row],[Netto loon]]-Table1[[#This Row],[Netto vorige schijf]]</f>
        <v>4.4500000000043656</v>
      </c>
      <c r="L7582" s="2">
        <f ca="1">(Table1[[#This Row],[Bruto tov vorige schijf]]-Table1[[#This Row],[Netto tov vorige schijf]])/MAX(Table1[[#This Row],[Bruto tov vorige schijf]],1)</f>
        <v>0.5549999999995634</v>
      </c>
    </row>
    <row r="7583" spans="1:12" x14ac:dyDescent="0.25">
      <c r="A7583" s="14">
        <v>83651</v>
      </c>
      <c r="B7583" s="6">
        <f>LoonHeffing2020(Table1[[#This Row],[Belastbaar loon]])</f>
        <v>33083.523000000001</v>
      </c>
      <c r="C7583" s="6">
        <f>AlgemeneHeffingsKorting2020(Table1[[#This Row],[Belastbaar loon]])</f>
        <v>0</v>
      </c>
      <c r="D7583" s="14">
        <f>ArbeidsKorting2020(Table1[[#This Row],[Belastbaar loon]])</f>
        <v>897.18000000000006</v>
      </c>
      <c r="E7583" s="14">
        <f>MAX(Table1[[#This Row],[Loonheffing]]-Table1[[#This Row],[Algemene Heffingskorting]]-Table1[[#This Row],[Arbeidskorting]],0)</f>
        <v>32186.343000000001</v>
      </c>
      <c r="F7583" s="6">
        <f>Table1[[#This Row],[Belastbaar loon]]-Table1[[#This Row],[Belasting]]</f>
        <v>51464.656999999999</v>
      </c>
      <c r="G7583" s="2">
        <f>(Table1[[#This Row],[Belastbaar loon]]-Table1[[#This Row],[Netto loon]])/Table1[[#This Row],[Belastbaar loon]]</f>
        <v>0.38476937514195886</v>
      </c>
      <c r="H7583" s="14">
        <f t="shared" ca="1" si="113"/>
        <v>32180.792999999998</v>
      </c>
      <c r="I7583" s="14">
        <f ca="1">IF(ROW()=2, Table1[[#This Row],[Netto loon]], INDIRECT(ADDRESS(ROW()-1,COLUMN(F:F))))</f>
        <v>51460.207000000002</v>
      </c>
      <c r="J7583" s="6">
        <f ca="1">IF(ROW()=2, 0, Table1[[#This Row],[Belastbaar loon]]-INDIRECT(ADDRESS(ROW()-1,COLUMN(A:A))))</f>
        <v>10</v>
      </c>
      <c r="K7583" s="6">
        <f ca="1">Table1[[#This Row],[Netto loon]]-Table1[[#This Row],[Netto vorige schijf]]</f>
        <v>4.4499999999970896</v>
      </c>
      <c r="L7583" s="2">
        <f ca="1">(Table1[[#This Row],[Bruto tov vorige schijf]]-Table1[[#This Row],[Netto tov vorige schijf]])/MAX(Table1[[#This Row],[Bruto tov vorige schijf]],1)</f>
        <v>0.55500000000029104</v>
      </c>
    </row>
    <row r="7584" spans="1:12" x14ac:dyDescent="0.25">
      <c r="A7584" s="14">
        <v>83661</v>
      </c>
      <c r="B7584" s="6">
        <f>LoonHeffing2020(Table1[[#This Row],[Belastbaar loon]])</f>
        <v>33088.472999999998</v>
      </c>
      <c r="C7584" s="6">
        <f>AlgemeneHeffingsKorting2020(Table1[[#This Row],[Belastbaar loon]])</f>
        <v>0</v>
      </c>
      <c r="D7584" s="14">
        <f>ArbeidsKorting2020(Table1[[#This Row],[Belastbaar loon]])</f>
        <v>896.58000000000015</v>
      </c>
      <c r="E7584" s="14">
        <f>MAX(Table1[[#This Row],[Loonheffing]]-Table1[[#This Row],[Algemene Heffingskorting]]-Table1[[#This Row],[Arbeidskorting]],0)</f>
        <v>32191.892999999996</v>
      </c>
      <c r="F7584" s="6">
        <f>Table1[[#This Row],[Belastbaar loon]]-Table1[[#This Row],[Belasting]]</f>
        <v>51469.107000000004</v>
      </c>
      <c r="G7584" s="2">
        <f>(Table1[[#This Row],[Belastbaar loon]]-Table1[[#This Row],[Netto loon]])/Table1[[#This Row],[Belastbaar loon]]</f>
        <v>0.38478972280991136</v>
      </c>
      <c r="H7584" s="14">
        <f t="shared" ca="1" si="113"/>
        <v>32186.343000000001</v>
      </c>
      <c r="I7584" s="14">
        <f ca="1">IF(ROW()=2, Table1[[#This Row],[Netto loon]], INDIRECT(ADDRESS(ROW()-1,COLUMN(F:F))))</f>
        <v>51464.656999999999</v>
      </c>
      <c r="J7584" s="6">
        <f ca="1">IF(ROW()=2, 0, Table1[[#This Row],[Belastbaar loon]]-INDIRECT(ADDRESS(ROW()-1,COLUMN(A:A))))</f>
        <v>10</v>
      </c>
      <c r="K7584" s="6">
        <f ca="1">Table1[[#This Row],[Netto loon]]-Table1[[#This Row],[Netto vorige schijf]]</f>
        <v>4.4500000000043656</v>
      </c>
      <c r="L7584" s="2">
        <f ca="1">(Table1[[#This Row],[Bruto tov vorige schijf]]-Table1[[#This Row],[Netto tov vorige schijf]])/MAX(Table1[[#This Row],[Bruto tov vorige schijf]],1)</f>
        <v>0.5549999999995634</v>
      </c>
    </row>
    <row r="7585" spans="1:12" x14ac:dyDescent="0.25">
      <c r="A7585" s="14">
        <v>83671</v>
      </c>
      <c r="B7585" s="6">
        <f>LoonHeffing2020(Table1[[#This Row],[Belastbaar loon]])</f>
        <v>33093.423000000003</v>
      </c>
      <c r="C7585" s="6">
        <f>AlgemeneHeffingsKorting2020(Table1[[#This Row],[Belastbaar loon]])</f>
        <v>0</v>
      </c>
      <c r="D7585" s="14">
        <f>ArbeidsKorting2020(Table1[[#This Row],[Belastbaar loon]])</f>
        <v>895.98000000000013</v>
      </c>
      <c r="E7585" s="14">
        <f>MAX(Table1[[#This Row],[Loonheffing]]-Table1[[#This Row],[Algemene Heffingskorting]]-Table1[[#This Row],[Arbeidskorting]],0)</f>
        <v>32197.443000000003</v>
      </c>
      <c r="F7585" s="6">
        <f>Table1[[#This Row],[Belastbaar loon]]-Table1[[#This Row],[Belasting]]</f>
        <v>51473.557000000001</v>
      </c>
      <c r="G7585" s="2">
        <f>(Table1[[#This Row],[Belastbaar loon]]-Table1[[#This Row],[Netto loon]])/Table1[[#This Row],[Belastbaar loon]]</f>
        <v>0.38481006561413156</v>
      </c>
      <c r="H7585" s="14">
        <f t="shared" ca="1" si="113"/>
        <v>32191.892999999996</v>
      </c>
      <c r="I7585" s="14">
        <f ca="1">IF(ROW()=2, Table1[[#This Row],[Netto loon]], INDIRECT(ADDRESS(ROW()-1,COLUMN(F:F))))</f>
        <v>51469.107000000004</v>
      </c>
      <c r="J7585" s="6">
        <f ca="1">IF(ROW()=2, 0, Table1[[#This Row],[Belastbaar loon]]-INDIRECT(ADDRESS(ROW()-1,COLUMN(A:A))))</f>
        <v>10</v>
      </c>
      <c r="K7585" s="6">
        <f ca="1">Table1[[#This Row],[Netto loon]]-Table1[[#This Row],[Netto vorige schijf]]</f>
        <v>4.4499999999970896</v>
      </c>
      <c r="L7585" s="2">
        <f ca="1">(Table1[[#This Row],[Bruto tov vorige schijf]]-Table1[[#This Row],[Netto tov vorige schijf]])/MAX(Table1[[#This Row],[Bruto tov vorige schijf]],1)</f>
        <v>0.55500000000029104</v>
      </c>
    </row>
    <row r="7586" spans="1:12" x14ac:dyDescent="0.25">
      <c r="A7586" s="14">
        <v>83681</v>
      </c>
      <c r="B7586" s="6">
        <f>LoonHeffing2020(Table1[[#This Row],[Belastbaar loon]])</f>
        <v>33098.373</v>
      </c>
      <c r="C7586" s="6">
        <f>AlgemeneHeffingsKorting2020(Table1[[#This Row],[Belastbaar loon]])</f>
        <v>0</v>
      </c>
      <c r="D7586" s="14">
        <f>ArbeidsKorting2020(Table1[[#This Row],[Belastbaar loon]])</f>
        <v>895.38000000000011</v>
      </c>
      <c r="E7586" s="14">
        <f>MAX(Table1[[#This Row],[Loonheffing]]-Table1[[#This Row],[Algemene Heffingskorting]]-Table1[[#This Row],[Arbeidskorting]],0)</f>
        <v>32202.992999999999</v>
      </c>
      <c r="F7586" s="6">
        <f>Table1[[#This Row],[Belastbaar loon]]-Table1[[#This Row],[Belasting]]</f>
        <v>51478.006999999998</v>
      </c>
      <c r="G7586" s="2">
        <f>(Table1[[#This Row],[Belastbaar loon]]-Table1[[#This Row],[Netto loon]])/Table1[[#This Row],[Belastbaar loon]]</f>
        <v>0.38483040355636289</v>
      </c>
      <c r="H7586" s="14">
        <f t="shared" ca="1" si="113"/>
        <v>32197.443000000003</v>
      </c>
      <c r="I7586" s="14">
        <f ca="1">IF(ROW()=2, Table1[[#This Row],[Netto loon]], INDIRECT(ADDRESS(ROW()-1,COLUMN(F:F))))</f>
        <v>51473.557000000001</v>
      </c>
      <c r="J7586" s="6">
        <f ca="1">IF(ROW()=2, 0, Table1[[#This Row],[Belastbaar loon]]-INDIRECT(ADDRESS(ROW()-1,COLUMN(A:A))))</f>
        <v>10</v>
      </c>
      <c r="K7586" s="6">
        <f ca="1">Table1[[#This Row],[Netto loon]]-Table1[[#This Row],[Netto vorige schijf]]</f>
        <v>4.4499999999970896</v>
      </c>
      <c r="L7586" s="2">
        <f ca="1">(Table1[[#This Row],[Bruto tov vorige schijf]]-Table1[[#This Row],[Netto tov vorige schijf]])/MAX(Table1[[#This Row],[Bruto tov vorige schijf]],1)</f>
        <v>0.55500000000029104</v>
      </c>
    </row>
    <row r="7587" spans="1:12" x14ac:dyDescent="0.25">
      <c r="A7587" s="14">
        <v>83691</v>
      </c>
      <c r="B7587" s="6">
        <f>LoonHeffing2020(Table1[[#This Row],[Belastbaar loon]])</f>
        <v>33103.322999999997</v>
      </c>
      <c r="C7587" s="6">
        <f>AlgemeneHeffingsKorting2020(Table1[[#This Row],[Belastbaar loon]])</f>
        <v>0</v>
      </c>
      <c r="D7587" s="14">
        <f>ArbeidsKorting2020(Table1[[#This Row],[Belastbaar loon]])</f>
        <v>894.78000000000009</v>
      </c>
      <c r="E7587" s="14">
        <f>MAX(Table1[[#This Row],[Loonheffing]]-Table1[[#This Row],[Algemene Heffingskorting]]-Table1[[#This Row],[Arbeidskorting]],0)</f>
        <v>32208.542999999998</v>
      </c>
      <c r="F7587" s="6">
        <f>Table1[[#This Row],[Belastbaar loon]]-Table1[[#This Row],[Belasting]]</f>
        <v>51482.457000000002</v>
      </c>
      <c r="G7587" s="2">
        <f>(Table1[[#This Row],[Belastbaar loon]]-Table1[[#This Row],[Netto loon]])/Table1[[#This Row],[Belastbaar loon]]</f>
        <v>0.38485073663834818</v>
      </c>
      <c r="H7587" s="14">
        <f t="shared" ca="1" si="113"/>
        <v>32202.992999999999</v>
      </c>
      <c r="I7587" s="14">
        <f ca="1">IF(ROW()=2, Table1[[#This Row],[Netto loon]], INDIRECT(ADDRESS(ROW()-1,COLUMN(F:F))))</f>
        <v>51478.006999999998</v>
      </c>
      <c r="J7587" s="6">
        <f ca="1">IF(ROW()=2, 0, Table1[[#This Row],[Belastbaar loon]]-INDIRECT(ADDRESS(ROW()-1,COLUMN(A:A))))</f>
        <v>10</v>
      </c>
      <c r="K7587" s="6">
        <f ca="1">Table1[[#This Row],[Netto loon]]-Table1[[#This Row],[Netto vorige schijf]]</f>
        <v>4.4500000000043656</v>
      </c>
      <c r="L7587" s="2">
        <f ca="1">(Table1[[#This Row],[Bruto tov vorige schijf]]-Table1[[#This Row],[Netto tov vorige schijf]])/MAX(Table1[[#This Row],[Bruto tov vorige schijf]],1)</f>
        <v>0.5549999999995634</v>
      </c>
    </row>
    <row r="7588" spans="1:12" x14ac:dyDescent="0.25">
      <c r="A7588" s="14">
        <v>83701</v>
      </c>
      <c r="B7588" s="6">
        <f>LoonHeffing2020(Table1[[#This Row],[Belastbaar loon]])</f>
        <v>33108.273000000001</v>
      </c>
      <c r="C7588" s="6">
        <f>AlgemeneHeffingsKorting2020(Table1[[#This Row],[Belastbaar loon]])</f>
        <v>0</v>
      </c>
      <c r="D7588" s="14">
        <f>ArbeidsKorting2020(Table1[[#This Row],[Belastbaar loon]])</f>
        <v>894.18000000000006</v>
      </c>
      <c r="E7588" s="14">
        <f>MAX(Table1[[#This Row],[Loonheffing]]-Table1[[#This Row],[Algemene Heffingskorting]]-Table1[[#This Row],[Arbeidskorting]],0)</f>
        <v>32214.093000000001</v>
      </c>
      <c r="F7588" s="6">
        <f>Table1[[#This Row],[Belastbaar loon]]-Table1[[#This Row],[Belasting]]</f>
        <v>51486.906999999999</v>
      </c>
      <c r="G7588" s="2">
        <f>(Table1[[#This Row],[Belastbaar loon]]-Table1[[#This Row],[Netto loon]])/Table1[[#This Row],[Belastbaar loon]]</f>
        <v>0.38487106486182959</v>
      </c>
      <c r="H7588" s="14">
        <f t="shared" ca="1" si="113"/>
        <v>32208.542999999998</v>
      </c>
      <c r="I7588" s="14">
        <f ca="1">IF(ROW()=2, Table1[[#This Row],[Netto loon]], INDIRECT(ADDRESS(ROW()-1,COLUMN(F:F))))</f>
        <v>51482.457000000002</v>
      </c>
      <c r="J7588" s="6">
        <f ca="1">IF(ROW()=2, 0, Table1[[#This Row],[Belastbaar loon]]-INDIRECT(ADDRESS(ROW()-1,COLUMN(A:A))))</f>
        <v>10</v>
      </c>
      <c r="K7588" s="6">
        <f ca="1">Table1[[#This Row],[Netto loon]]-Table1[[#This Row],[Netto vorige schijf]]</f>
        <v>4.4499999999970896</v>
      </c>
      <c r="L7588" s="2">
        <f ca="1">(Table1[[#This Row],[Bruto tov vorige schijf]]-Table1[[#This Row],[Netto tov vorige schijf]])/MAX(Table1[[#This Row],[Bruto tov vorige schijf]],1)</f>
        <v>0.55500000000029104</v>
      </c>
    </row>
    <row r="7589" spans="1:12" x14ac:dyDescent="0.25">
      <c r="A7589" s="14">
        <v>83711</v>
      </c>
      <c r="B7589" s="6">
        <f>LoonHeffing2020(Table1[[#This Row],[Belastbaar loon]])</f>
        <v>33113.222999999998</v>
      </c>
      <c r="C7589" s="6">
        <f>AlgemeneHeffingsKorting2020(Table1[[#This Row],[Belastbaar loon]])</f>
        <v>0</v>
      </c>
      <c r="D7589" s="14">
        <f>ArbeidsKorting2020(Table1[[#This Row],[Belastbaar loon]])</f>
        <v>893.58000000000015</v>
      </c>
      <c r="E7589" s="14">
        <f>MAX(Table1[[#This Row],[Loonheffing]]-Table1[[#This Row],[Algemene Heffingskorting]]-Table1[[#This Row],[Arbeidskorting]],0)</f>
        <v>32219.642999999996</v>
      </c>
      <c r="F7589" s="6">
        <f>Table1[[#This Row],[Belastbaar loon]]-Table1[[#This Row],[Belasting]]</f>
        <v>51491.357000000004</v>
      </c>
      <c r="G7589" s="2">
        <f>(Table1[[#This Row],[Belastbaar loon]]-Table1[[#This Row],[Netto loon]])/Table1[[#This Row],[Belastbaar loon]]</f>
        <v>0.38489138822854818</v>
      </c>
      <c r="H7589" s="14">
        <f t="shared" ca="1" si="113"/>
        <v>32214.093000000001</v>
      </c>
      <c r="I7589" s="14">
        <f ca="1">IF(ROW()=2, Table1[[#This Row],[Netto loon]], INDIRECT(ADDRESS(ROW()-1,COLUMN(F:F))))</f>
        <v>51486.906999999999</v>
      </c>
      <c r="J7589" s="6">
        <f ca="1">IF(ROW()=2, 0, Table1[[#This Row],[Belastbaar loon]]-INDIRECT(ADDRESS(ROW()-1,COLUMN(A:A))))</f>
        <v>10</v>
      </c>
      <c r="K7589" s="6">
        <f ca="1">Table1[[#This Row],[Netto loon]]-Table1[[#This Row],[Netto vorige schijf]]</f>
        <v>4.4500000000043656</v>
      </c>
      <c r="L7589" s="2">
        <f ca="1">(Table1[[#This Row],[Bruto tov vorige schijf]]-Table1[[#This Row],[Netto tov vorige schijf]])/MAX(Table1[[#This Row],[Bruto tov vorige schijf]],1)</f>
        <v>0.5549999999995634</v>
      </c>
    </row>
    <row r="7590" spans="1:12" x14ac:dyDescent="0.25">
      <c r="A7590" s="14">
        <v>83721</v>
      </c>
      <c r="B7590" s="6">
        <f>LoonHeffing2020(Table1[[#This Row],[Belastbaar loon]])</f>
        <v>33118.173000000003</v>
      </c>
      <c r="C7590" s="6">
        <f>AlgemeneHeffingsKorting2020(Table1[[#This Row],[Belastbaar loon]])</f>
        <v>0</v>
      </c>
      <c r="D7590" s="14">
        <f>ArbeidsKorting2020(Table1[[#This Row],[Belastbaar loon]])</f>
        <v>892.98000000000013</v>
      </c>
      <c r="E7590" s="14">
        <f>MAX(Table1[[#This Row],[Loonheffing]]-Table1[[#This Row],[Algemene Heffingskorting]]-Table1[[#This Row],[Arbeidskorting]],0)</f>
        <v>32225.193000000003</v>
      </c>
      <c r="F7590" s="6">
        <f>Table1[[#This Row],[Belastbaar loon]]-Table1[[#This Row],[Belasting]]</f>
        <v>51495.807000000001</v>
      </c>
      <c r="G7590" s="2">
        <f>(Table1[[#This Row],[Belastbaar loon]]-Table1[[#This Row],[Netto loon]])/Table1[[#This Row],[Belastbaar loon]]</f>
        <v>0.38491170674024439</v>
      </c>
      <c r="H7590" s="14">
        <f t="shared" ca="1" si="113"/>
        <v>32219.642999999996</v>
      </c>
      <c r="I7590" s="14">
        <f ca="1">IF(ROW()=2, Table1[[#This Row],[Netto loon]], INDIRECT(ADDRESS(ROW()-1,COLUMN(F:F))))</f>
        <v>51491.357000000004</v>
      </c>
      <c r="J7590" s="6">
        <f ca="1">IF(ROW()=2, 0, Table1[[#This Row],[Belastbaar loon]]-INDIRECT(ADDRESS(ROW()-1,COLUMN(A:A))))</f>
        <v>10</v>
      </c>
      <c r="K7590" s="6">
        <f ca="1">Table1[[#This Row],[Netto loon]]-Table1[[#This Row],[Netto vorige schijf]]</f>
        <v>4.4499999999970896</v>
      </c>
      <c r="L7590" s="2">
        <f ca="1">(Table1[[#This Row],[Bruto tov vorige schijf]]-Table1[[#This Row],[Netto tov vorige schijf]])/MAX(Table1[[#This Row],[Bruto tov vorige schijf]],1)</f>
        <v>0.55500000000029104</v>
      </c>
    </row>
    <row r="7591" spans="1:12" x14ac:dyDescent="0.25">
      <c r="A7591" s="14">
        <v>83731</v>
      </c>
      <c r="B7591" s="6">
        <f>LoonHeffing2020(Table1[[#This Row],[Belastbaar loon]])</f>
        <v>33123.123</v>
      </c>
      <c r="C7591" s="6">
        <f>AlgemeneHeffingsKorting2020(Table1[[#This Row],[Belastbaar loon]])</f>
        <v>0</v>
      </c>
      <c r="D7591" s="14">
        <f>ArbeidsKorting2020(Table1[[#This Row],[Belastbaar loon]])</f>
        <v>892.38000000000011</v>
      </c>
      <c r="E7591" s="14">
        <f>MAX(Table1[[#This Row],[Loonheffing]]-Table1[[#This Row],[Algemene Heffingskorting]]-Table1[[#This Row],[Arbeidskorting]],0)</f>
        <v>32230.742999999999</v>
      </c>
      <c r="F7591" s="6">
        <f>Table1[[#This Row],[Belastbaar loon]]-Table1[[#This Row],[Belasting]]</f>
        <v>51500.256999999998</v>
      </c>
      <c r="G7591" s="2">
        <f>(Table1[[#This Row],[Belastbaar loon]]-Table1[[#This Row],[Netto loon]])/Table1[[#This Row],[Belastbaar loon]]</f>
        <v>0.38493202039865765</v>
      </c>
      <c r="H7591" s="14">
        <f t="shared" ca="1" si="113"/>
        <v>32225.193000000003</v>
      </c>
      <c r="I7591" s="14">
        <f ca="1">IF(ROW()=2, Table1[[#This Row],[Netto loon]], INDIRECT(ADDRESS(ROW()-1,COLUMN(F:F))))</f>
        <v>51495.807000000001</v>
      </c>
      <c r="J7591" s="6">
        <f ca="1">IF(ROW()=2, 0, Table1[[#This Row],[Belastbaar loon]]-INDIRECT(ADDRESS(ROW()-1,COLUMN(A:A))))</f>
        <v>10</v>
      </c>
      <c r="K7591" s="6">
        <f ca="1">Table1[[#This Row],[Netto loon]]-Table1[[#This Row],[Netto vorige schijf]]</f>
        <v>4.4499999999970896</v>
      </c>
      <c r="L7591" s="2">
        <f ca="1">(Table1[[#This Row],[Bruto tov vorige schijf]]-Table1[[#This Row],[Netto tov vorige schijf]])/MAX(Table1[[#This Row],[Bruto tov vorige schijf]],1)</f>
        <v>0.55500000000029104</v>
      </c>
    </row>
    <row r="7592" spans="1:12" x14ac:dyDescent="0.25">
      <c r="A7592" s="14">
        <v>83741</v>
      </c>
      <c r="B7592" s="6">
        <f>LoonHeffing2020(Table1[[#This Row],[Belastbaar loon]])</f>
        <v>33128.072999999997</v>
      </c>
      <c r="C7592" s="6">
        <f>AlgemeneHeffingsKorting2020(Table1[[#This Row],[Belastbaar loon]])</f>
        <v>0</v>
      </c>
      <c r="D7592" s="14">
        <f>ArbeidsKorting2020(Table1[[#This Row],[Belastbaar loon]])</f>
        <v>891.78000000000009</v>
      </c>
      <c r="E7592" s="14">
        <f>MAX(Table1[[#This Row],[Loonheffing]]-Table1[[#This Row],[Algemene Heffingskorting]]-Table1[[#This Row],[Arbeidskorting]],0)</f>
        <v>32236.292999999998</v>
      </c>
      <c r="F7592" s="6">
        <f>Table1[[#This Row],[Belastbaar loon]]-Table1[[#This Row],[Belasting]]</f>
        <v>51504.707000000002</v>
      </c>
      <c r="G7592" s="2">
        <f>(Table1[[#This Row],[Belastbaar loon]]-Table1[[#This Row],[Netto loon]])/Table1[[#This Row],[Belastbaar loon]]</f>
        <v>0.38495232920552652</v>
      </c>
      <c r="H7592" s="14">
        <f t="shared" ca="1" si="113"/>
        <v>32230.742999999999</v>
      </c>
      <c r="I7592" s="14">
        <f ca="1">IF(ROW()=2, Table1[[#This Row],[Netto loon]], INDIRECT(ADDRESS(ROW()-1,COLUMN(F:F))))</f>
        <v>51500.256999999998</v>
      </c>
      <c r="J7592" s="6">
        <f ca="1">IF(ROW()=2, 0, Table1[[#This Row],[Belastbaar loon]]-INDIRECT(ADDRESS(ROW()-1,COLUMN(A:A))))</f>
        <v>10</v>
      </c>
      <c r="K7592" s="6">
        <f ca="1">Table1[[#This Row],[Netto loon]]-Table1[[#This Row],[Netto vorige schijf]]</f>
        <v>4.4500000000043656</v>
      </c>
      <c r="L7592" s="2">
        <f ca="1">(Table1[[#This Row],[Bruto tov vorige schijf]]-Table1[[#This Row],[Netto tov vorige schijf]])/MAX(Table1[[#This Row],[Bruto tov vorige schijf]],1)</f>
        <v>0.5549999999995634</v>
      </c>
    </row>
    <row r="7593" spans="1:12" x14ac:dyDescent="0.25">
      <c r="A7593" s="14">
        <v>83751</v>
      </c>
      <c r="B7593" s="6">
        <f>LoonHeffing2020(Table1[[#This Row],[Belastbaar loon]])</f>
        <v>33133.023000000001</v>
      </c>
      <c r="C7593" s="6">
        <f>AlgemeneHeffingsKorting2020(Table1[[#This Row],[Belastbaar loon]])</f>
        <v>0</v>
      </c>
      <c r="D7593" s="14">
        <f>ArbeidsKorting2020(Table1[[#This Row],[Belastbaar loon]])</f>
        <v>891.18000000000006</v>
      </c>
      <c r="E7593" s="14">
        <f>MAX(Table1[[#This Row],[Loonheffing]]-Table1[[#This Row],[Algemene Heffingskorting]]-Table1[[#This Row],[Arbeidskorting]],0)</f>
        <v>32241.843000000001</v>
      </c>
      <c r="F7593" s="6">
        <f>Table1[[#This Row],[Belastbaar loon]]-Table1[[#This Row],[Belasting]]</f>
        <v>51509.156999999999</v>
      </c>
      <c r="G7593" s="2">
        <f>(Table1[[#This Row],[Belastbaar loon]]-Table1[[#This Row],[Netto loon]])/Table1[[#This Row],[Belastbaar loon]]</f>
        <v>0.38497263316258912</v>
      </c>
      <c r="H7593" s="14">
        <f t="shared" ca="1" si="113"/>
        <v>32236.292999999998</v>
      </c>
      <c r="I7593" s="14">
        <f ca="1">IF(ROW()=2, Table1[[#This Row],[Netto loon]], INDIRECT(ADDRESS(ROW()-1,COLUMN(F:F))))</f>
        <v>51504.707000000002</v>
      </c>
      <c r="J7593" s="6">
        <f ca="1">IF(ROW()=2, 0, Table1[[#This Row],[Belastbaar loon]]-INDIRECT(ADDRESS(ROW()-1,COLUMN(A:A))))</f>
        <v>10</v>
      </c>
      <c r="K7593" s="6">
        <f ca="1">Table1[[#This Row],[Netto loon]]-Table1[[#This Row],[Netto vorige schijf]]</f>
        <v>4.4499999999970896</v>
      </c>
      <c r="L7593" s="2">
        <f ca="1">(Table1[[#This Row],[Bruto tov vorige schijf]]-Table1[[#This Row],[Netto tov vorige schijf]])/MAX(Table1[[#This Row],[Bruto tov vorige schijf]],1)</f>
        <v>0.55500000000029104</v>
      </c>
    </row>
    <row r="7594" spans="1:12" x14ac:dyDescent="0.25">
      <c r="A7594" s="14">
        <v>83761</v>
      </c>
      <c r="B7594" s="6">
        <f>LoonHeffing2020(Table1[[#This Row],[Belastbaar loon]])</f>
        <v>33137.972999999998</v>
      </c>
      <c r="C7594" s="6">
        <f>AlgemeneHeffingsKorting2020(Table1[[#This Row],[Belastbaar loon]])</f>
        <v>0</v>
      </c>
      <c r="D7594" s="14">
        <f>ArbeidsKorting2020(Table1[[#This Row],[Belastbaar loon]])</f>
        <v>890.58000000000015</v>
      </c>
      <c r="E7594" s="14">
        <f>MAX(Table1[[#This Row],[Loonheffing]]-Table1[[#This Row],[Algemene Heffingskorting]]-Table1[[#This Row],[Arbeidskorting]],0)</f>
        <v>32247.392999999996</v>
      </c>
      <c r="F7594" s="6">
        <f>Table1[[#This Row],[Belastbaar loon]]-Table1[[#This Row],[Belasting]]</f>
        <v>51513.607000000004</v>
      </c>
      <c r="G7594" s="2">
        <f>(Table1[[#This Row],[Belastbaar loon]]-Table1[[#This Row],[Netto loon]])/Table1[[#This Row],[Belastbaar loon]]</f>
        <v>0.38499293227158221</v>
      </c>
      <c r="H7594" s="14">
        <f t="shared" ca="1" si="113"/>
        <v>32241.843000000001</v>
      </c>
      <c r="I7594" s="14">
        <f ca="1">IF(ROW()=2, Table1[[#This Row],[Netto loon]], INDIRECT(ADDRESS(ROW()-1,COLUMN(F:F))))</f>
        <v>51509.156999999999</v>
      </c>
      <c r="J7594" s="6">
        <f ca="1">IF(ROW()=2, 0, Table1[[#This Row],[Belastbaar loon]]-INDIRECT(ADDRESS(ROW()-1,COLUMN(A:A))))</f>
        <v>10</v>
      </c>
      <c r="K7594" s="6">
        <f ca="1">Table1[[#This Row],[Netto loon]]-Table1[[#This Row],[Netto vorige schijf]]</f>
        <v>4.4500000000043656</v>
      </c>
      <c r="L7594" s="2">
        <f ca="1">(Table1[[#This Row],[Bruto tov vorige schijf]]-Table1[[#This Row],[Netto tov vorige schijf]])/MAX(Table1[[#This Row],[Bruto tov vorige schijf]],1)</f>
        <v>0.5549999999995634</v>
      </c>
    </row>
    <row r="7595" spans="1:12" x14ac:dyDescent="0.25">
      <c r="A7595" s="14">
        <v>83771</v>
      </c>
      <c r="B7595" s="6">
        <f>LoonHeffing2020(Table1[[#This Row],[Belastbaar loon]])</f>
        <v>33142.923000000003</v>
      </c>
      <c r="C7595" s="6">
        <f>AlgemeneHeffingsKorting2020(Table1[[#This Row],[Belastbaar loon]])</f>
        <v>0</v>
      </c>
      <c r="D7595" s="14">
        <f>ArbeidsKorting2020(Table1[[#This Row],[Belastbaar loon]])</f>
        <v>889.98000000000013</v>
      </c>
      <c r="E7595" s="14">
        <f>MAX(Table1[[#This Row],[Loonheffing]]-Table1[[#This Row],[Algemene Heffingskorting]]-Table1[[#This Row],[Arbeidskorting]],0)</f>
        <v>32252.943000000003</v>
      </c>
      <c r="F7595" s="6">
        <f>Table1[[#This Row],[Belastbaar loon]]-Table1[[#This Row],[Belasting]]</f>
        <v>51518.057000000001</v>
      </c>
      <c r="G7595" s="2">
        <f>(Table1[[#This Row],[Belastbaar loon]]-Table1[[#This Row],[Netto loon]])/Table1[[#This Row],[Belastbaar loon]]</f>
        <v>0.38501322653424214</v>
      </c>
      <c r="H7595" s="14">
        <f t="shared" ca="1" si="113"/>
        <v>32247.392999999996</v>
      </c>
      <c r="I7595" s="14">
        <f ca="1">IF(ROW()=2, Table1[[#This Row],[Netto loon]], INDIRECT(ADDRESS(ROW()-1,COLUMN(F:F))))</f>
        <v>51513.607000000004</v>
      </c>
      <c r="J7595" s="6">
        <f ca="1">IF(ROW()=2, 0, Table1[[#This Row],[Belastbaar loon]]-INDIRECT(ADDRESS(ROW()-1,COLUMN(A:A))))</f>
        <v>10</v>
      </c>
      <c r="K7595" s="6">
        <f ca="1">Table1[[#This Row],[Netto loon]]-Table1[[#This Row],[Netto vorige schijf]]</f>
        <v>4.4499999999970896</v>
      </c>
      <c r="L7595" s="2">
        <f ca="1">(Table1[[#This Row],[Bruto tov vorige schijf]]-Table1[[#This Row],[Netto tov vorige schijf]])/MAX(Table1[[#This Row],[Bruto tov vorige schijf]],1)</f>
        <v>0.55500000000029104</v>
      </c>
    </row>
    <row r="7596" spans="1:12" x14ac:dyDescent="0.25">
      <c r="A7596" s="14">
        <v>83781</v>
      </c>
      <c r="B7596" s="6">
        <f>LoonHeffing2020(Table1[[#This Row],[Belastbaar loon]])</f>
        <v>33147.873</v>
      </c>
      <c r="C7596" s="6">
        <f>AlgemeneHeffingsKorting2020(Table1[[#This Row],[Belastbaar loon]])</f>
        <v>0</v>
      </c>
      <c r="D7596" s="14">
        <f>ArbeidsKorting2020(Table1[[#This Row],[Belastbaar loon]])</f>
        <v>889.38000000000011</v>
      </c>
      <c r="E7596" s="14">
        <f>MAX(Table1[[#This Row],[Loonheffing]]-Table1[[#This Row],[Algemene Heffingskorting]]-Table1[[#This Row],[Arbeidskorting]],0)</f>
        <v>32258.492999999999</v>
      </c>
      <c r="F7596" s="6">
        <f>Table1[[#This Row],[Belastbaar loon]]-Table1[[#This Row],[Belasting]]</f>
        <v>51522.506999999998</v>
      </c>
      <c r="G7596" s="2">
        <f>(Table1[[#This Row],[Belastbaar loon]]-Table1[[#This Row],[Netto loon]])/Table1[[#This Row],[Belastbaar loon]]</f>
        <v>0.38503351595230423</v>
      </c>
      <c r="H7596" s="14">
        <f t="shared" ca="1" si="113"/>
        <v>32252.943000000003</v>
      </c>
      <c r="I7596" s="14">
        <f ca="1">IF(ROW()=2, Table1[[#This Row],[Netto loon]], INDIRECT(ADDRESS(ROW()-1,COLUMN(F:F))))</f>
        <v>51518.057000000001</v>
      </c>
      <c r="J7596" s="6">
        <f ca="1">IF(ROW()=2, 0, Table1[[#This Row],[Belastbaar loon]]-INDIRECT(ADDRESS(ROW()-1,COLUMN(A:A))))</f>
        <v>10</v>
      </c>
      <c r="K7596" s="6">
        <f ca="1">Table1[[#This Row],[Netto loon]]-Table1[[#This Row],[Netto vorige schijf]]</f>
        <v>4.4499999999970896</v>
      </c>
      <c r="L7596" s="2">
        <f ca="1">(Table1[[#This Row],[Bruto tov vorige schijf]]-Table1[[#This Row],[Netto tov vorige schijf]])/MAX(Table1[[#This Row],[Bruto tov vorige schijf]],1)</f>
        <v>0.55500000000029104</v>
      </c>
    </row>
    <row r="7597" spans="1:12" x14ac:dyDescent="0.25">
      <c r="A7597" s="14">
        <v>83791</v>
      </c>
      <c r="B7597" s="6">
        <f>LoonHeffing2020(Table1[[#This Row],[Belastbaar loon]])</f>
        <v>33152.822999999997</v>
      </c>
      <c r="C7597" s="6">
        <f>AlgemeneHeffingsKorting2020(Table1[[#This Row],[Belastbaar loon]])</f>
        <v>0</v>
      </c>
      <c r="D7597" s="14">
        <f>ArbeidsKorting2020(Table1[[#This Row],[Belastbaar loon]])</f>
        <v>888.78000000000009</v>
      </c>
      <c r="E7597" s="14">
        <f>MAX(Table1[[#This Row],[Loonheffing]]-Table1[[#This Row],[Algemene Heffingskorting]]-Table1[[#This Row],[Arbeidskorting]],0)</f>
        <v>32264.042999999998</v>
      </c>
      <c r="F7597" s="6">
        <f>Table1[[#This Row],[Belastbaar loon]]-Table1[[#This Row],[Belasting]]</f>
        <v>51526.957000000002</v>
      </c>
      <c r="G7597" s="2">
        <f>(Table1[[#This Row],[Belastbaar loon]]-Table1[[#This Row],[Netto loon]])/Table1[[#This Row],[Belastbaar loon]]</f>
        <v>0.38505380052750293</v>
      </c>
      <c r="H7597" s="14">
        <f t="shared" ca="1" si="113"/>
        <v>32258.492999999999</v>
      </c>
      <c r="I7597" s="14">
        <f ca="1">IF(ROW()=2, Table1[[#This Row],[Netto loon]], INDIRECT(ADDRESS(ROW()-1,COLUMN(F:F))))</f>
        <v>51522.506999999998</v>
      </c>
      <c r="J7597" s="6">
        <f ca="1">IF(ROW()=2, 0, Table1[[#This Row],[Belastbaar loon]]-INDIRECT(ADDRESS(ROW()-1,COLUMN(A:A))))</f>
        <v>10</v>
      </c>
      <c r="K7597" s="6">
        <f ca="1">Table1[[#This Row],[Netto loon]]-Table1[[#This Row],[Netto vorige schijf]]</f>
        <v>4.4500000000043656</v>
      </c>
      <c r="L7597" s="2">
        <f ca="1">(Table1[[#This Row],[Bruto tov vorige schijf]]-Table1[[#This Row],[Netto tov vorige schijf]])/MAX(Table1[[#This Row],[Bruto tov vorige schijf]],1)</f>
        <v>0.5549999999995634</v>
      </c>
    </row>
    <row r="7598" spans="1:12" x14ac:dyDescent="0.25">
      <c r="A7598" s="14">
        <v>83801</v>
      </c>
      <c r="B7598" s="6">
        <f>LoonHeffing2020(Table1[[#This Row],[Belastbaar loon]])</f>
        <v>33157.773000000001</v>
      </c>
      <c r="C7598" s="6">
        <f>AlgemeneHeffingsKorting2020(Table1[[#This Row],[Belastbaar loon]])</f>
        <v>0</v>
      </c>
      <c r="D7598" s="14">
        <f>ArbeidsKorting2020(Table1[[#This Row],[Belastbaar loon]])</f>
        <v>888.18000000000006</v>
      </c>
      <c r="E7598" s="14">
        <f>MAX(Table1[[#This Row],[Loonheffing]]-Table1[[#This Row],[Algemene Heffingskorting]]-Table1[[#This Row],[Arbeidskorting]],0)</f>
        <v>32269.593000000001</v>
      </c>
      <c r="F7598" s="6">
        <f>Table1[[#This Row],[Belastbaar loon]]-Table1[[#This Row],[Belasting]]</f>
        <v>51531.406999999999</v>
      </c>
      <c r="G7598" s="2">
        <f>(Table1[[#This Row],[Belastbaar loon]]-Table1[[#This Row],[Netto loon]])/Table1[[#This Row],[Belastbaar loon]]</f>
        <v>0.38507408026157208</v>
      </c>
      <c r="H7598" s="14">
        <f t="shared" ca="1" si="113"/>
        <v>32264.042999999998</v>
      </c>
      <c r="I7598" s="14">
        <f ca="1">IF(ROW()=2, Table1[[#This Row],[Netto loon]], INDIRECT(ADDRESS(ROW()-1,COLUMN(F:F))))</f>
        <v>51526.957000000002</v>
      </c>
      <c r="J7598" s="6">
        <f ca="1">IF(ROW()=2, 0, Table1[[#This Row],[Belastbaar loon]]-INDIRECT(ADDRESS(ROW()-1,COLUMN(A:A))))</f>
        <v>10</v>
      </c>
      <c r="K7598" s="6">
        <f ca="1">Table1[[#This Row],[Netto loon]]-Table1[[#This Row],[Netto vorige schijf]]</f>
        <v>4.4499999999970896</v>
      </c>
      <c r="L7598" s="2">
        <f ca="1">(Table1[[#This Row],[Bruto tov vorige schijf]]-Table1[[#This Row],[Netto tov vorige schijf]])/MAX(Table1[[#This Row],[Bruto tov vorige schijf]],1)</f>
        <v>0.55500000000029104</v>
      </c>
    </row>
    <row r="7599" spans="1:12" x14ac:dyDescent="0.25">
      <c r="A7599" s="14">
        <v>83811</v>
      </c>
      <c r="B7599" s="6">
        <f>LoonHeffing2020(Table1[[#This Row],[Belastbaar loon]])</f>
        <v>33162.722999999998</v>
      </c>
      <c r="C7599" s="6">
        <f>AlgemeneHeffingsKorting2020(Table1[[#This Row],[Belastbaar loon]])</f>
        <v>0</v>
      </c>
      <c r="D7599" s="14">
        <f>ArbeidsKorting2020(Table1[[#This Row],[Belastbaar loon]])</f>
        <v>887.58000000000015</v>
      </c>
      <c r="E7599" s="14">
        <f>MAX(Table1[[#This Row],[Loonheffing]]-Table1[[#This Row],[Algemene Heffingskorting]]-Table1[[#This Row],[Arbeidskorting]],0)</f>
        <v>32275.142999999996</v>
      </c>
      <c r="F7599" s="6">
        <f>Table1[[#This Row],[Belastbaar loon]]-Table1[[#This Row],[Belasting]]</f>
        <v>51535.857000000004</v>
      </c>
      <c r="G7599" s="2">
        <f>(Table1[[#This Row],[Belastbaar loon]]-Table1[[#This Row],[Netto loon]])/Table1[[#This Row],[Belastbaar loon]]</f>
        <v>0.38509435515624435</v>
      </c>
      <c r="H7599" s="14">
        <f t="shared" ca="1" si="113"/>
        <v>32269.593000000001</v>
      </c>
      <c r="I7599" s="14">
        <f ca="1">IF(ROW()=2, Table1[[#This Row],[Netto loon]], INDIRECT(ADDRESS(ROW()-1,COLUMN(F:F))))</f>
        <v>51531.406999999999</v>
      </c>
      <c r="J7599" s="6">
        <f ca="1">IF(ROW()=2, 0, Table1[[#This Row],[Belastbaar loon]]-INDIRECT(ADDRESS(ROW()-1,COLUMN(A:A))))</f>
        <v>10</v>
      </c>
      <c r="K7599" s="6">
        <f ca="1">Table1[[#This Row],[Netto loon]]-Table1[[#This Row],[Netto vorige schijf]]</f>
        <v>4.4500000000043656</v>
      </c>
      <c r="L7599" s="2">
        <f ca="1">(Table1[[#This Row],[Bruto tov vorige schijf]]-Table1[[#This Row],[Netto tov vorige schijf]])/MAX(Table1[[#This Row],[Bruto tov vorige schijf]],1)</f>
        <v>0.5549999999995634</v>
      </c>
    </row>
    <row r="7600" spans="1:12" x14ac:dyDescent="0.25">
      <c r="A7600" s="14">
        <v>83821</v>
      </c>
      <c r="B7600" s="6">
        <f>LoonHeffing2020(Table1[[#This Row],[Belastbaar loon]])</f>
        <v>33167.673000000003</v>
      </c>
      <c r="C7600" s="6">
        <f>AlgemeneHeffingsKorting2020(Table1[[#This Row],[Belastbaar loon]])</f>
        <v>0</v>
      </c>
      <c r="D7600" s="14">
        <f>ArbeidsKorting2020(Table1[[#This Row],[Belastbaar loon]])</f>
        <v>886.98000000000013</v>
      </c>
      <c r="E7600" s="14">
        <f>MAX(Table1[[#This Row],[Loonheffing]]-Table1[[#This Row],[Algemene Heffingskorting]]-Table1[[#This Row],[Arbeidskorting]],0)</f>
        <v>32280.693000000003</v>
      </c>
      <c r="F7600" s="6">
        <f>Table1[[#This Row],[Belastbaar loon]]-Table1[[#This Row],[Belasting]]</f>
        <v>51540.307000000001</v>
      </c>
      <c r="G7600" s="2">
        <f>(Table1[[#This Row],[Belastbaar loon]]-Table1[[#This Row],[Netto loon]])/Table1[[#This Row],[Belastbaar loon]]</f>
        <v>0.38511462521325202</v>
      </c>
      <c r="H7600" s="14">
        <f t="shared" ca="1" si="113"/>
        <v>32275.142999999996</v>
      </c>
      <c r="I7600" s="14">
        <f ca="1">IF(ROW()=2, Table1[[#This Row],[Netto loon]], INDIRECT(ADDRESS(ROW()-1,COLUMN(F:F))))</f>
        <v>51535.857000000004</v>
      </c>
      <c r="J7600" s="6">
        <f ca="1">IF(ROW()=2, 0, Table1[[#This Row],[Belastbaar loon]]-INDIRECT(ADDRESS(ROW()-1,COLUMN(A:A))))</f>
        <v>10</v>
      </c>
      <c r="K7600" s="6">
        <f ca="1">Table1[[#This Row],[Netto loon]]-Table1[[#This Row],[Netto vorige schijf]]</f>
        <v>4.4499999999970896</v>
      </c>
      <c r="L7600" s="2">
        <f ca="1">(Table1[[#This Row],[Bruto tov vorige schijf]]-Table1[[#This Row],[Netto tov vorige schijf]])/MAX(Table1[[#This Row],[Bruto tov vorige schijf]],1)</f>
        <v>0.55500000000029104</v>
      </c>
    </row>
    <row r="7601" spans="1:12" x14ac:dyDescent="0.25">
      <c r="A7601" s="14">
        <v>83831</v>
      </c>
      <c r="B7601" s="6">
        <f>LoonHeffing2020(Table1[[#This Row],[Belastbaar loon]])</f>
        <v>33172.623</v>
      </c>
      <c r="C7601" s="6">
        <f>AlgemeneHeffingsKorting2020(Table1[[#This Row],[Belastbaar loon]])</f>
        <v>0</v>
      </c>
      <c r="D7601" s="14">
        <f>ArbeidsKorting2020(Table1[[#This Row],[Belastbaar loon]])</f>
        <v>886.38000000000011</v>
      </c>
      <c r="E7601" s="14">
        <f>MAX(Table1[[#This Row],[Loonheffing]]-Table1[[#This Row],[Algemene Heffingskorting]]-Table1[[#This Row],[Arbeidskorting]],0)</f>
        <v>32286.242999999999</v>
      </c>
      <c r="F7601" s="6">
        <f>Table1[[#This Row],[Belastbaar loon]]-Table1[[#This Row],[Belasting]]</f>
        <v>51544.756999999998</v>
      </c>
      <c r="G7601" s="2">
        <f>(Table1[[#This Row],[Belastbaar loon]]-Table1[[#This Row],[Netto loon]])/Table1[[#This Row],[Belastbaar loon]]</f>
        <v>0.38513489043432625</v>
      </c>
      <c r="H7601" s="14">
        <f t="shared" ca="1" si="113"/>
        <v>32280.693000000003</v>
      </c>
      <c r="I7601" s="14">
        <f ca="1">IF(ROW()=2, Table1[[#This Row],[Netto loon]], INDIRECT(ADDRESS(ROW()-1,COLUMN(F:F))))</f>
        <v>51540.307000000001</v>
      </c>
      <c r="J7601" s="6">
        <f ca="1">IF(ROW()=2, 0, Table1[[#This Row],[Belastbaar loon]]-INDIRECT(ADDRESS(ROW()-1,COLUMN(A:A))))</f>
        <v>10</v>
      </c>
      <c r="K7601" s="6">
        <f ca="1">Table1[[#This Row],[Netto loon]]-Table1[[#This Row],[Netto vorige schijf]]</f>
        <v>4.4499999999970896</v>
      </c>
      <c r="L7601" s="2">
        <f ca="1">(Table1[[#This Row],[Bruto tov vorige schijf]]-Table1[[#This Row],[Netto tov vorige schijf]])/MAX(Table1[[#This Row],[Bruto tov vorige schijf]],1)</f>
        <v>0.55500000000029104</v>
      </c>
    </row>
    <row r="7602" spans="1:12" x14ac:dyDescent="0.25">
      <c r="A7602" s="14">
        <v>83841</v>
      </c>
      <c r="B7602" s="6">
        <f>LoonHeffing2020(Table1[[#This Row],[Belastbaar loon]])</f>
        <v>33177.572999999997</v>
      </c>
      <c r="C7602" s="6">
        <f>AlgemeneHeffingsKorting2020(Table1[[#This Row],[Belastbaar loon]])</f>
        <v>0</v>
      </c>
      <c r="D7602" s="14">
        <f>ArbeidsKorting2020(Table1[[#This Row],[Belastbaar loon]])</f>
        <v>885.78000000000009</v>
      </c>
      <c r="E7602" s="14">
        <f>MAX(Table1[[#This Row],[Loonheffing]]-Table1[[#This Row],[Algemene Heffingskorting]]-Table1[[#This Row],[Arbeidskorting]],0)</f>
        <v>32291.792999999998</v>
      </c>
      <c r="F7602" s="6">
        <f>Table1[[#This Row],[Belastbaar loon]]-Table1[[#This Row],[Belasting]]</f>
        <v>51549.207000000002</v>
      </c>
      <c r="G7602" s="2">
        <f>(Table1[[#This Row],[Belastbaar loon]]-Table1[[#This Row],[Netto loon]])/Table1[[#This Row],[Belastbaar loon]]</f>
        <v>0.38515515082119722</v>
      </c>
      <c r="H7602" s="14">
        <f t="shared" ca="1" si="113"/>
        <v>32286.242999999999</v>
      </c>
      <c r="I7602" s="14">
        <f ca="1">IF(ROW()=2, Table1[[#This Row],[Netto loon]], INDIRECT(ADDRESS(ROW()-1,COLUMN(F:F))))</f>
        <v>51544.756999999998</v>
      </c>
      <c r="J7602" s="6">
        <f ca="1">IF(ROW()=2, 0, Table1[[#This Row],[Belastbaar loon]]-INDIRECT(ADDRESS(ROW()-1,COLUMN(A:A))))</f>
        <v>10</v>
      </c>
      <c r="K7602" s="6">
        <f ca="1">Table1[[#This Row],[Netto loon]]-Table1[[#This Row],[Netto vorige schijf]]</f>
        <v>4.4500000000043656</v>
      </c>
      <c r="L7602" s="2">
        <f ca="1">(Table1[[#This Row],[Bruto tov vorige schijf]]-Table1[[#This Row],[Netto tov vorige schijf]])/MAX(Table1[[#This Row],[Bruto tov vorige schijf]],1)</f>
        <v>0.5549999999995634</v>
      </c>
    </row>
    <row r="7603" spans="1:12" x14ac:dyDescent="0.25">
      <c r="A7603" s="14">
        <v>83851</v>
      </c>
      <c r="B7603" s="6">
        <f>LoonHeffing2020(Table1[[#This Row],[Belastbaar loon]])</f>
        <v>33182.523000000001</v>
      </c>
      <c r="C7603" s="6">
        <f>AlgemeneHeffingsKorting2020(Table1[[#This Row],[Belastbaar loon]])</f>
        <v>0</v>
      </c>
      <c r="D7603" s="14">
        <f>ArbeidsKorting2020(Table1[[#This Row],[Belastbaar loon]])</f>
        <v>885.18000000000006</v>
      </c>
      <c r="E7603" s="14">
        <f>MAX(Table1[[#This Row],[Loonheffing]]-Table1[[#This Row],[Algemene Heffingskorting]]-Table1[[#This Row],[Arbeidskorting]],0)</f>
        <v>32297.343000000001</v>
      </c>
      <c r="F7603" s="6">
        <f>Table1[[#This Row],[Belastbaar loon]]-Table1[[#This Row],[Belasting]]</f>
        <v>51553.656999999999</v>
      </c>
      <c r="G7603" s="2">
        <f>(Table1[[#This Row],[Belastbaar loon]]-Table1[[#This Row],[Netto loon]])/Table1[[#This Row],[Belastbaar loon]]</f>
        <v>0.38517540637559483</v>
      </c>
      <c r="H7603" s="14">
        <f t="shared" ca="1" si="113"/>
        <v>32291.792999999998</v>
      </c>
      <c r="I7603" s="14">
        <f ca="1">IF(ROW()=2, Table1[[#This Row],[Netto loon]], INDIRECT(ADDRESS(ROW()-1,COLUMN(F:F))))</f>
        <v>51549.207000000002</v>
      </c>
      <c r="J7603" s="6">
        <f ca="1">IF(ROW()=2, 0, Table1[[#This Row],[Belastbaar loon]]-INDIRECT(ADDRESS(ROW()-1,COLUMN(A:A))))</f>
        <v>10</v>
      </c>
      <c r="K7603" s="6">
        <f ca="1">Table1[[#This Row],[Netto loon]]-Table1[[#This Row],[Netto vorige schijf]]</f>
        <v>4.4499999999970896</v>
      </c>
      <c r="L7603" s="2">
        <f ca="1">(Table1[[#This Row],[Bruto tov vorige schijf]]-Table1[[#This Row],[Netto tov vorige schijf]])/MAX(Table1[[#This Row],[Bruto tov vorige schijf]],1)</f>
        <v>0.55500000000029104</v>
      </c>
    </row>
    <row r="7604" spans="1:12" x14ac:dyDescent="0.25">
      <c r="A7604" s="14">
        <v>83861</v>
      </c>
      <c r="B7604" s="6">
        <f>LoonHeffing2020(Table1[[#This Row],[Belastbaar loon]])</f>
        <v>33187.472999999998</v>
      </c>
      <c r="C7604" s="6">
        <f>AlgemeneHeffingsKorting2020(Table1[[#This Row],[Belastbaar loon]])</f>
        <v>0</v>
      </c>
      <c r="D7604" s="14">
        <f>ArbeidsKorting2020(Table1[[#This Row],[Belastbaar loon]])</f>
        <v>884.58000000000015</v>
      </c>
      <c r="E7604" s="14">
        <f>MAX(Table1[[#This Row],[Loonheffing]]-Table1[[#This Row],[Algemene Heffingskorting]]-Table1[[#This Row],[Arbeidskorting]],0)</f>
        <v>32302.892999999996</v>
      </c>
      <c r="F7604" s="6">
        <f>Table1[[#This Row],[Belastbaar loon]]-Table1[[#This Row],[Belasting]]</f>
        <v>51558.107000000004</v>
      </c>
      <c r="G7604" s="2">
        <f>(Table1[[#This Row],[Belastbaar loon]]-Table1[[#This Row],[Netto loon]])/Table1[[#This Row],[Belastbaar loon]]</f>
        <v>0.38519565709924752</v>
      </c>
      <c r="H7604" s="14">
        <f t="shared" ca="1" si="113"/>
        <v>32297.343000000001</v>
      </c>
      <c r="I7604" s="14">
        <f ca="1">IF(ROW()=2, Table1[[#This Row],[Netto loon]], INDIRECT(ADDRESS(ROW()-1,COLUMN(F:F))))</f>
        <v>51553.656999999999</v>
      </c>
      <c r="J7604" s="6">
        <f ca="1">IF(ROW()=2, 0, Table1[[#This Row],[Belastbaar loon]]-INDIRECT(ADDRESS(ROW()-1,COLUMN(A:A))))</f>
        <v>10</v>
      </c>
      <c r="K7604" s="6">
        <f ca="1">Table1[[#This Row],[Netto loon]]-Table1[[#This Row],[Netto vorige schijf]]</f>
        <v>4.4500000000043656</v>
      </c>
      <c r="L7604" s="2">
        <f ca="1">(Table1[[#This Row],[Bruto tov vorige schijf]]-Table1[[#This Row],[Netto tov vorige schijf]])/MAX(Table1[[#This Row],[Bruto tov vorige schijf]],1)</f>
        <v>0.5549999999995634</v>
      </c>
    </row>
    <row r="7605" spans="1:12" x14ac:dyDescent="0.25">
      <c r="A7605" s="14">
        <v>83871</v>
      </c>
      <c r="B7605" s="6">
        <f>LoonHeffing2020(Table1[[#This Row],[Belastbaar loon]])</f>
        <v>33192.423000000003</v>
      </c>
      <c r="C7605" s="6">
        <f>AlgemeneHeffingsKorting2020(Table1[[#This Row],[Belastbaar loon]])</f>
        <v>0</v>
      </c>
      <c r="D7605" s="14">
        <f>ArbeidsKorting2020(Table1[[#This Row],[Belastbaar loon]])</f>
        <v>883.98000000000013</v>
      </c>
      <c r="E7605" s="14">
        <f>MAX(Table1[[#This Row],[Loonheffing]]-Table1[[#This Row],[Algemene Heffingskorting]]-Table1[[#This Row],[Arbeidskorting]],0)</f>
        <v>32308.443000000003</v>
      </c>
      <c r="F7605" s="6">
        <f>Table1[[#This Row],[Belastbaar loon]]-Table1[[#This Row],[Belasting]]</f>
        <v>51562.557000000001</v>
      </c>
      <c r="G7605" s="2">
        <f>(Table1[[#This Row],[Belastbaar loon]]-Table1[[#This Row],[Netto loon]])/Table1[[#This Row],[Belastbaar loon]]</f>
        <v>0.38521590299388347</v>
      </c>
      <c r="H7605" s="14">
        <f t="shared" ca="1" si="113"/>
        <v>32302.892999999996</v>
      </c>
      <c r="I7605" s="14">
        <f ca="1">IF(ROW()=2, Table1[[#This Row],[Netto loon]], INDIRECT(ADDRESS(ROW()-1,COLUMN(F:F))))</f>
        <v>51558.107000000004</v>
      </c>
      <c r="J7605" s="6">
        <f ca="1">IF(ROW()=2, 0, Table1[[#This Row],[Belastbaar loon]]-INDIRECT(ADDRESS(ROW()-1,COLUMN(A:A))))</f>
        <v>10</v>
      </c>
      <c r="K7605" s="6">
        <f ca="1">Table1[[#This Row],[Netto loon]]-Table1[[#This Row],[Netto vorige schijf]]</f>
        <v>4.4499999999970896</v>
      </c>
      <c r="L7605" s="2">
        <f ca="1">(Table1[[#This Row],[Bruto tov vorige schijf]]-Table1[[#This Row],[Netto tov vorige schijf]])/MAX(Table1[[#This Row],[Bruto tov vorige schijf]],1)</f>
        <v>0.55500000000029104</v>
      </c>
    </row>
    <row r="7606" spans="1:12" x14ac:dyDescent="0.25">
      <c r="A7606" s="14">
        <v>83881</v>
      </c>
      <c r="B7606" s="6">
        <f>LoonHeffing2020(Table1[[#This Row],[Belastbaar loon]])</f>
        <v>33197.373</v>
      </c>
      <c r="C7606" s="6">
        <f>AlgemeneHeffingsKorting2020(Table1[[#This Row],[Belastbaar loon]])</f>
        <v>0</v>
      </c>
      <c r="D7606" s="14">
        <f>ArbeidsKorting2020(Table1[[#This Row],[Belastbaar loon]])</f>
        <v>883.38000000000011</v>
      </c>
      <c r="E7606" s="14">
        <f>MAX(Table1[[#This Row],[Loonheffing]]-Table1[[#This Row],[Algemene Heffingskorting]]-Table1[[#This Row],[Arbeidskorting]],0)</f>
        <v>32313.992999999999</v>
      </c>
      <c r="F7606" s="6">
        <f>Table1[[#This Row],[Belastbaar loon]]-Table1[[#This Row],[Belasting]]</f>
        <v>51567.006999999998</v>
      </c>
      <c r="G7606" s="2">
        <f>(Table1[[#This Row],[Belastbaar loon]]-Table1[[#This Row],[Netto loon]])/Table1[[#This Row],[Belastbaar loon]]</f>
        <v>0.38523614406122964</v>
      </c>
      <c r="H7606" s="14">
        <f t="shared" ca="1" si="113"/>
        <v>32308.443000000003</v>
      </c>
      <c r="I7606" s="14">
        <f ca="1">IF(ROW()=2, Table1[[#This Row],[Netto loon]], INDIRECT(ADDRESS(ROW()-1,COLUMN(F:F))))</f>
        <v>51562.557000000001</v>
      </c>
      <c r="J7606" s="6">
        <f ca="1">IF(ROW()=2, 0, Table1[[#This Row],[Belastbaar loon]]-INDIRECT(ADDRESS(ROW()-1,COLUMN(A:A))))</f>
        <v>10</v>
      </c>
      <c r="K7606" s="6">
        <f ca="1">Table1[[#This Row],[Netto loon]]-Table1[[#This Row],[Netto vorige schijf]]</f>
        <v>4.4499999999970896</v>
      </c>
      <c r="L7606" s="2">
        <f ca="1">(Table1[[#This Row],[Bruto tov vorige schijf]]-Table1[[#This Row],[Netto tov vorige schijf]])/MAX(Table1[[#This Row],[Bruto tov vorige schijf]],1)</f>
        <v>0.55500000000029104</v>
      </c>
    </row>
    <row r="7607" spans="1:12" x14ac:dyDescent="0.25">
      <c r="A7607" s="14">
        <v>83891</v>
      </c>
      <c r="B7607" s="6">
        <f>LoonHeffing2020(Table1[[#This Row],[Belastbaar loon]])</f>
        <v>33202.322999999997</v>
      </c>
      <c r="C7607" s="6">
        <f>AlgemeneHeffingsKorting2020(Table1[[#This Row],[Belastbaar loon]])</f>
        <v>0</v>
      </c>
      <c r="D7607" s="14">
        <f>ArbeidsKorting2020(Table1[[#This Row],[Belastbaar loon]])</f>
        <v>882.78000000000009</v>
      </c>
      <c r="E7607" s="14">
        <f>MAX(Table1[[#This Row],[Loonheffing]]-Table1[[#This Row],[Algemene Heffingskorting]]-Table1[[#This Row],[Arbeidskorting]],0)</f>
        <v>32319.542999999998</v>
      </c>
      <c r="F7607" s="6">
        <f>Table1[[#This Row],[Belastbaar loon]]-Table1[[#This Row],[Belasting]]</f>
        <v>51571.457000000002</v>
      </c>
      <c r="G7607" s="2">
        <f>(Table1[[#This Row],[Belastbaar loon]]-Table1[[#This Row],[Netto loon]])/Table1[[#This Row],[Belastbaar loon]]</f>
        <v>0.38525638030301224</v>
      </c>
      <c r="H7607" s="14">
        <f t="shared" ca="1" si="113"/>
        <v>32313.992999999999</v>
      </c>
      <c r="I7607" s="14">
        <f ca="1">IF(ROW()=2, Table1[[#This Row],[Netto loon]], INDIRECT(ADDRESS(ROW()-1,COLUMN(F:F))))</f>
        <v>51567.006999999998</v>
      </c>
      <c r="J7607" s="6">
        <f ca="1">IF(ROW()=2, 0, Table1[[#This Row],[Belastbaar loon]]-INDIRECT(ADDRESS(ROW()-1,COLUMN(A:A))))</f>
        <v>10</v>
      </c>
      <c r="K7607" s="6">
        <f ca="1">Table1[[#This Row],[Netto loon]]-Table1[[#This Row],[Netto vorige schijf]]</f>
        <v>4.4500000000043656</v>
      </c>
      <c r="L7607" s="2">
        <f ca="1">(Table1[[#This Row],[Bruto tov vorige schijf]]-Table1[[#This Row],[Netto tov vorige schijf]])/MAX(Table1[[#This Row],[Bruto tov vorige schijf]],1)</f>
        <v>0.5549999999995634</v>
      </c>
    </row>
    <row r="7608" spans="1:12" x14ac:dyDescent="0.25">
      <c r="A7608" s="14">
        <v>83901</v>
      </c>
      <c r="B7608" s="6">
        <f>LoonHeffing2020(Table1[[#This Row],[Belastbaar loon]])</f>
        <v>33207.273000000001</v>
      </c>
      <c r="C7608" s="6">
        <f>AlgemeneHeffingsKorting2020(Table1[[#This Row],[Belastbaar loon]])</f>
        <v>0</v>
      </c>
      <c r="D7608" s="14">
        <f>ArbeidsKorting2020(Table1[[#This Row],[Belastbaar loon]])</f>
        <v>882.18000000000006</v>
      </c>
      <c r="E7608" s="14">
        <f>MAX(Table1[[#This Row],[Loonheffing]]-Table1[[#This Row],[Algemene Heffingskorting]]-Table1[[#This Row],[Arbeidskorting]],0)</f>
        <v>32325.093000000001</v>
      </c>
      <c r="F7608" s="6">
        <f>Table1[[#This Row],[Belastbaar loon]]-Table1[[#This Row],[Belasting]]</f>
        <v>51575.906999999999</v>
      </c>
      <c r="G7608" s="2">
        <f>(Table1[[#This Row],[Belastbaar loon]]-Table1[[#This Row],[Netto loon]])/Table1[[#This Row],[Belastbaar loon]]</f>
        <v>0.38527661172095684</v>
      </c>
      <c r="H7608" s="14">
        <f t="shared" ca="1" si="113"/>
        <v>32319.542999999998</v>
      </c>
      <c r="I7608" s="14">
        <f ca="1">IF(ROW()=2, Table1[[#This Row],[Netto loon]], INDIRECT(ADDRESS(ROW()-1,COLUMN(F:F))))</f>
        <v>51571.457000000002</v>
      </c>
      <c r="J7608" s="6">
        <f ca="1">IF(ROW()=2, 0, Table1[[#This Row],[Belastbaar loon]]-INDIRECT(ADDRESS(ROW()-1,COLUMN(A:A))))</f>
        <v>10</v>
      </c>
      <c r="K7608" s="6">
        <f ca="1">Table1[[#This Row],[Netto loon]]-Table1[[#This Row],[Netto vorige schijf]]</f>
        <v>4.4499999999970896</v>
      </c>
      <c r="L7608" s="2">
        <f ca="1">(Table1[[#This Row],[Bruto tov vorige schijf]]-Table1[[#This Row],[Netto tov vorige schijf]])/MAX(Table1[[#This Row],[Bruto tov vorige schijf]],1)</f>
        <v>0.55500000000029104</v>
      </c>
    </row>
    <row r="7609" spans="1:12" x14ac:dyDescent="0.25">
      <c r="A7609" s="14">
        <v>83911</v>
      </c>
      <c r="B7609" s="6">
        <f>LoonHeffing2020(Table1[[#This Row],[Belastbaar loon]])</f>
        <v>33212.222999999998</v>
      </c>
      <c r="C7609" s="6">
        <f>AlgemeneHeffingsKorting2020(Table1[[#This Row],[Belastbaar loon]])</f>
        <v>0</v>
      </c>
      <c r="D7609" s="14">
        <f>ArbeidsKorting2020(Table1[[#This Row],[Belastbaar loon]])</f>
        <v>881.58000000000015</v>
      </c>
      <c r="E7609" s="14">
        <f>MAX(Table1[[#This Row],[Loonheffing]]-Table1[[#This Row],[Algemene Heffingskorting]]-Table1[[#This Row],[Arbeidskorting]],0)</f>
        <v>32330.642999999996</v>
      </c>
      <c r="F7609" s="6">
        <f>Table1[[#This Row],[Belastbaar loon]]-Table1[[#This Row],[Belasting]]</f>
        <v>51580.357000000004</v>
      </c>
      <c r="G7609" s="2">
        <f>(Table1[[#This Row],[Belastbaar loon]]-Table1[[#This Row],[Netto loon]])/Table1[[#This Row],[Belastbaar loon]]</f>
        <v>0.38529683831678796</v>
      </c>
      <c r="H7609" s="14">
        <f t="shared" ca="1" si="113"/>
        <v>32325.093000000001</v>
      </c>
      <c r="I7609" s="14">
        <f ca="1">IF(ROW()=2, Table1[[#This Row],[Netto loon]], INDIRECT(ADDRESS(ROW()-1,COLUMN(F:F))))</f>
        <v>51575.906999999999</v>
      </c>
      <c r="J7609" s="6">
        <f ca="1">IF(ROW()=2, 0, Table1[[#This Row],[Belastbaar loon]]-INDIRECT(ADDRESS(ROW()-1,COLUMN(A:A))))</f>
        <v>10</v>
      </c>
      <c r="K7609" s="6">
        <f ca="1">Table1[[#This Row],[Netto loon]]-Table1[[#This Row],[Netto vorige schijf]]</f>
        <v>4.4500000000043656</v>
      </c>
      <c r="L7609" s="2">
        <f ca="1">(Table1[[#This Row],[Bruto tov vorige schijf]]-Table1[[#This Row],[Netto tov vorige schijf]])/MAX(Table1[[#This Row],[Bruto tov vorige schijf]],1)</f>
        <v>0.5549999999995634</v>
      </c>
    </row>
    <row r="7610" spans="1:12" x14ac:dyDescent="0.25">
      <c r="A7610" s="14">
        <v>83921</v>
      </c>
      <c r="B7610" s="6">
        <f>LoonHeffing2020(Table1[[#This Row],[Belastbaar loon]])</f>
        <v>33217.173000000003</v>
      </c>
      <c r="C7610" s="6">
        <f>AlgemeneHeffingsKorting2020(Table1[[#This Row],[Belastbaar loon]])</f>
        <v>0</v>
      </c>
      <c r="D7610" s="14">
        <f>ArbeidsKorting2020(Table1[[#This Row],[Belastbaar loon]])</f>
        <v>880.98000000000013</v>
      </c>
      <c r="E7610" s="14">
        <f>MAX(Table1[[#This Row],[Loonheffing]]-Table1[[#This Row],[Algemene Heffingskorting]]-Table1[[#This Row],[Arbeidskorting]],0)</f>
        <v>32336.193000000003</v>
      </c>
      <c r="F7610" s="6">
        <f>Table1[[#This Row],[Belastbaar loon]]-Table1[[#This Row],[Belasting]]</f>
        <v>51584.807000000001</v>
      </c>
      <c r="G7610" s="2">
        <f>(Table1[[#This Row],[Belastbaar loon]]-Table1[[#This Row],[Netto loon]])/Table1[[#This Row],[Belastbaar loon]]</f>
        <v>0.3853170600922296</v>
      </c>
      <c r="H7610" s="14">
        <f t="shared" ca="1" si="113"/>
        <v>32330.642999999996</v>
      </c>
      <c r="I7610" s="14">
        <f ca="1">IF(ROW()=2, Table1[[#This Row],[Netto loon]], INDIRECT(ADDRESS(ROW()-1,COLUMN(F:F))))</f>
        <v>51580.357000000004</v>
      </c>
      <c r="J7610" s="6">
        <f ca="1">IF(ROW()=2, 0, Table1[[#This Row],[Belastbaar loon]]-INDIRECT(ADDRESS(ROW()-1,COLUMN(A:A))))</f>
        <v>10</v>
      </c>
      <c r="K7610" s="6">
        <f ca="1">Table1[[#This Row],[Netto loon]]-Table1[[#This Row],[Netto vorige schijf]]</f>
        <v>4.4499999999970896</v>
      </c>
      <c r="L7610" s="2">
        <f ca="1">(Table1[[#This Row],[Bruto tov vorige schijf]]-Table1[[#This Row],[Netto tov vorige schijf]])/MAX(Table1[[#This Row],[Bruto tov vorige schijf]],1)</f>
        <v>0.55500000000029104</v>
      </c>
    </row>
    <row r="7611" spans="1:12" x14ac:dyDescent="0.25">
      <c r="A7611" s="14">
        <v>83931</v>
      </c>
      <c r="B7611" s="6">
        <f>LoonHeffing2020(Table1[[#This Row],[Belastbaar loon]])</f>
        <v>33222.123</v>
      </c>
      <c r="C7611" s="6">
        <f>AlgemeneHeffingsKorting2020(Table1[[#This Row],[Belastbaar loon]])</f>
        <v>0</v>
      </c>
      <c r="D7611" s="14">
        <f>ArbeidsKorting2020(Table1[[#This Row],[Belastbaar loon]])</f>
        <v>880.38000000000011</v>
      </c>
      <c r="E7611" s="14">
        <f>MAX(Table1[[#This Row],[Loonheffing]]-Table1[[#This Row],[Algemene Heffingskorting]]-Table1[[#This Row],[Arbeidskorting]],0)</f>
        <v>32341.742999999999</v>
      </c>
      <c r="F7611" s="6">
        <f>Table1[[#This Row],[Belastbaar loon]]-Table1[[#This Row],[Belasting]]</f>
        <v>51589.256999999998</v>
      </c>
      <c r="G7611" s="2">
        <f>(Table1[[#This Row],[Belastbaar loon]]-Table1[[#This Row],[Netto loon]])/Table1[[#This Row],[Belastbaar loon]]</f>
        <v>0.38533727704900456</v>
      </c>
      <c r="H7611" s="14">
        <f t="shared" ca="1" si="113"/>
        <v>32336.193000000003</v>
      </c>
      <c r="I7611" s="14">
        <f ca="1">IF(ROW()=2, Table1[[#This Row],[Netto loon]], INDIRECT(ADDRESS(ROW()-1,COLUMN(F:F))))</f>
        <v>51584.807000000001</v>
      </c>
      <c r="J7611" s="6">
        <f ca="1">IF(ROW()=2, 0, Table1[[#This Row],[Belastbaar loon]]-INDIRECT(ADDRESS(ROW()-1,COLUMN(A:A))))</f>
        <v>10</v>
      </c>
      <c r="K7611" s="6">
        <f ca="1">Table1[[#This Row],[Netto loon]]-Table1[[#This Row],[Netto vorige schijf]]</f>
        <v>4.4499999999970896</v>
      </c>
      <c r="L7611" s="2">
        <f ca="1">(Table1[[#This Row],[Bruto tov vorige schijf]]-Table1[[#This Row],[Netto tov vorige schijf]])/MAX(Table1[[#This Row],[Bruto tov vorige schijf]],1)</f>
        <v>0.55500000000029104</v>
      </c>
    </row>
    <row r="7612" spans="1:12" x14ac:dyDescent="0.25">
      <c r="A7612" s="14">
        <v>83941</v>
      </c>
      <c r="B7612" s="6">
        <f>LoonHeffing2020(Table1[[#This Row],[Belastbaar loon]])</f>
        <v>33227.072999999997</v>
      </c>
      <c r="C7612" s="6">
        <f>AlgemeneHeffingsKorting2020(Table1[[#This Row],[Belastbaar loon]])</f>
        <v>0</v>
      </c>
      <c r="D7612" s="14">
        <f>ArbeidsKorting2020(Table1[[#This Row],[Belastbaar loon]])</f>
        <v>879.78000000000009</v>
      </c>
      <c r="E7612" s="14">
        <f>MAX(Table1[[#This Row],[Loonheffing]]-Table1[[#This Row],[Algemene Heffingskorting]]-Table1[[#This Row],[Arbeidskorting]],0)</f>
        <v>32347.292999999998</v>
      </c>
      <c r="F7612" s="6">
        <f>Table1[[#This Row],[Belastbaar loon]]-Table1[[#This Row],[Belasting]]</f>
        <v>51593.707000000002</v>
      </c>
      <c r="G7612" s="2">
        <f>(Table1[[#This Row],[Belastbaar loon]]-Table1[[#This Row],[Netto loon]])/Table1[[#This Row],[Belastbaar loon]]</f>
        <v>0.385357489188835</v>
      </c>
      <c r="H7612" s="14">
        <f t="shared" ca="1" si="113"/>
        <v>32341.742999999999</v>
      </c>
      <c r="I7612" s="14">
        <f ca="1">IF(ROW()=2, Table1[[#This Row],[Netto loon]], INDIRECT(ADDRESS(ROW()-1,COLUMN(F:F))))</f>
        <v>51589.256999999998</v>
      </c>
      <c r="J7612" s="6">
        <f ca="1">IF(ROW()=2, 0, Table1[[#This Row],[Belastbaar loon]]-INDIRECT(ADDRESS(ROW()-1,COLUMN(A:A))))</f>
        <v>10</v>
      </c>
      <c r="K7612" s="6">
        <f ca="1">Table1[[#This Row],[Netto loon]]-Table1[[#This Row],[Netto vorige schijf]]</f>
        <v>4.4500000000043656</v>
      </c>
      <c r="L7612" s="2">
        <f ca="1">(Table1[[#This Row],[Bruto tov vorige schijf]]-Table1[[#This Row],[Netto tov vorige schijf]])/MAX(Table1[[#This Row],[Bruto tov vorige schijf]],1)</f>
        <v>0.5549999999995634</v>
      </c>
    </row>
    <row r="7613" spans="1:12" x14ac:dyDescent="0.25">
      <c r="A7613" s="14">
        <v>83951</v>
      </c>
      <c r="B7613" s="6">
        <f>LoonHeffing2020(Table1[[#This Row],[Belastbaar loon]])</f>
        <v>33232.023000000001</v>
      </c>
      <c r="C7613" s="6">
        <f>AlgemeneHeffingsKorting2020(Table1[[#This Row],[Belastbaar loon]])</f>
        <v>0</v>
      </c>
      <c r="D7613" s="14">
        <f>ArbeidsKorting2020(Table1[[#This Row],[Belastbaar loon]])</f>
        <v>879.18000000000006</v>
      </c>
      <c r="E7613" s="14">
        <f>MAX(Table1[[#This Row],[Loonheffing]]-Table1[[#This Row],[Algemene Heffingskorting]]-Table1[[#This Row],[Arbeidskorting]],0)</f>
        <v>32352.843000000001</v>
      </c>
      <c r="F7613" s="6">
        <f>Table1[[#This Row],[Belastbaar loon]]-Table1[[#This Row],[Belasting]]</f>
        <v>51598.156999999999</v>
      </c>
      <c r="G7613" s="2">
        <f>(Table1[[#This Row],[Belastbaar loon]]-Table1[[#This Row],[Netto loon]])/Table1[[#This Row],[Belastbaar loon]]</f>
        <v>0.38537769651344239</v>
      </c>
      <c r="H7613" s="14">
        <f t="shared" ca="1" si="113"/>
        <v>32347.292999999998</v>
      </c>
      <c r="I7613" s="14">
        <f ca="1">IF(ROW()=2, Table1[[#This Row],[Netto loon]], INDIRECT(ADDRESS(ROW()-1,COLUMN(F:F))))</f>
        <v>51593.707000000002</v>
      </c>
      <c r="J7613" s="6">
        <f ca="1">IF(ROW()=2, 0, Table1[[#This Row],[Belastbaar loon]]-INDIRECT(ADDRESS(ROW()-1,COLUMN(A:A))))</f>
        <v>10</v>
      </c>
      <c r="K7613" s="6">
        <f ca="1">Table1[[#This Row],[Netto loon]]-Table1[[#This Row],[Netto vorige schijf]]</f>
        <v>4.4499999999970896</v>
      </c>
      <c r="L7613" s="2">
        <f ca="1">(Table1[[#This Row],[Bruto tov vorige schijf]]-Table1[[#This Row],[Netto tov vorige schijf]])/MAX(Table1[[#This Row],[Bruto tov vorige schijf]],1)</f>
        <v>0.55500000000029104</v>
      </c>
    </row>
    <row r="7614" spans="1:12" x14ac:dyDescent="0.25">
      <c r="A7614" s="14">
        <v>83961</v>
      </c>
      <c r="B7614" s="6">
        <f>LoonHeffing2020(Table1[[#This Row],[Belastbaar loon]])</f>
        <v>33236.972999999998</v>
      </c>
      <c r="C7614" s="6">
        <f>AlgemeneHeffingsKorting2020(Table1[[#This Row],[Belastbaar loon]])</f>
        <v>0</v>
      </c>
      <c r="D7614" s="14">
        <f>ArbeidsKorting2020(Table1[[#This Row],[Belastbaar loon]])</f>
        <v>878.58000000000015</v>
      </c>
      <c r="E7614" s="14">
        <f>MAX(Table1[[#This Row],[Loonheffing]]-Table1[[#This Row],[Algemene Heffingskorting]]-Table1[[#This Row],[Arbeidskorting]],0)</f>
        <v>32358.392999999996</v>
      </c>
      <c r="F7614" s="6">
        <f>Table1[[#This Row],[Belastbaar loon]]-Table1[[#This Row],[Belasting]]</f>
        <v>51602.607000000004</v>
      </c>
      <c r="G7614" s="2">
        <f>(Table1[[#This Row],[Belastbaar loon]]-Table1[[#This Row],[Netto loon]])/Table1[[#This Row],[Belastbaar loon]]</f>
        <v>0.38539789902454707</v>
      </c>
      <c r="H7614" s="14">
        <f t="shared" ca="1" si="113"/>
        <v>32352.843000000001</v>
      </c>
      <c r="I7614" s="14">
        <f ca="1">IF(ROW()=2, Table1[[#This Row],[Netto loon]], INDIRECT(ADDRESS(ROW()-1,COLUMN(F:F))))</f>
        <v>51598.156999999999</v>
      </c>
      <c r="J7614" s="6">
        <f ca="1">IF(ROW()=2, 0, Table1[[#This Row],[Belastbaar loon]]-INDIRECT(ADDRESS(ROW()-1,COLUMN(A:A))))</f>
        <v>10</v>
      </c>
      <c r="K7614" s="6">
        <f ca="1">Table1[[#This Row],[Netto loon]]-Table1[[#This Row],[Netto vorige schijf]]</f>
        <v>4.4500000000043656</v>
      </c>
      <c r="L7614" s="2">
        <f ca="1">(Table1[[#This Row],[Bruto tov vorige schijf]]-Table1[[#This Row],[Netto tov vorige schijf]])/MAX(Table1[[#This Row],[Bruto tov vorige schijf]],1)</f>
        <v>0.5549999999995634</v>
      </c>
    </row>
    <row r="7615" spans="1:12" x14ac:dyDescent="0.25">
      <c r="A7615" s="14">
        <v>83971</v>
      </c>
      <c r="B7615" s="6">
        <f>LoonHeffing2020(Table1[[#This Row],[Belastbaar loon]])</f>
        <v>33241.923000000003</v>
      </c>
      <c r="C7615" s="6">
        <f>AlgemeneHeffingsKorting2020(Table1[[#This Row],[Belastbaar loon]])</f>
        <v>0</v>
      </c>
      <c r="D7615" s="14">
        <f>ArbeidsKorting2020(Table1[[#This Row],[Belastbaar loon]])</f>
        <v>877.98000000000013</v>
      </c>
      <c r="E7615" s="14">
        <f>MAX(Table1[[#This Row],[Loonheffing]]-Table1[[#This Row],[Algemene Heffingskorting]]-Table1[[#This Row],[Arbeidskorting]],0)</f>
        <v>32363.943000000003</v>
      </c>
      <c r="F7615" s="6">
        <f>Table1[[#This Row],[Belastbaar loon]]-Table1[[#This Row],[Belasting]]</f>
        <v>51607.057000000001</v>
      </c>
      <c r="G7615" s="2">
        <f>(Table1[[#This Row],[Belastbaar loon]]-Table1[[#This Row],[Netto loon]])/Table1[[#This Row],[Belastbaar loon]]</f>
        <v>0.38541809672386895</v>
      </c>
      <c r="H7615" s="14">
        <f t="shared" ca="1" si="113"/>
        <v>32358.392999999996</v>
      </c>
      <c r="I7615" s="14">
        <f ca="1">IF(ROW()=2, Table1[[#This Row],[Netto loon]], INDIRECT(ADDRESS(ROW()-1,COLUMN(F:F))))</f>
        <v>51602.607000000004</v>
      </c>
      <c r="J7615" s="6">
        <f ca="1">IF(ROW()=2, 0, Table1[[#This Row],[Belastbaar loon]]-INDIRECT(ADDRESS(ROW()-1,COLUMN(A:A))))</f>
        <v>10</v>
      </c>
      <c r="K7615" s="6">
        <f ca="1">Table1[[#This Row],[Netto loon]]-Table1[[#This Row],[Netto vorige schijf]]</f>
        <v>4.4499999999970896</v>
      </c>
      <c r="L7615" s="2">
        <f ca="1">(Table1[[#This Row],[Bruto tov vorige schijf]]-Table1[[#This Row],[Netto tov vorige schijf]])/MAX(Table1[[#This Row],[Bruto tov vorige schijf]],1)</f>
        <v>0.55500000000029104</v>
      </c>
    </row>
    <row r="7616" spans="1:12" x14ac:dyDescent="0.25">
      <c r="A7616" s="14">
        <v>83981</v>
      </c>
      <c r="B7616" s="6">
        <f>LoonHeffing2020(Table1[[#This Row],[Belastbaar loon]])</f>
        <v>33246.873</v>
      </c>
      <c r="C7616" s="6">
        <f>AlgemeneHeffingsKorting2020(Table1[[#This Row],[Belastbaar loon]])</f>
        <v>0</v>
      </c>
      <c r="D7616" s="14">
        <f>ArbeidsKorting2020(Table1[[#This Row],[Belastbaar loon]])</f>
        <v>877.38000000000011</v>
      </c>
      <c r="E7616" s="14">
        <f>MAX(Table1[[#This Row],[Loonheffing]]-Table1[[#This Row],[Algemene Heffingskorting]]-Table1[[#This Row],[Arbeidskorting]],0)</f>
        <v>32369.492999999999</v>
      </c>
      <c r="F7616" s="6">
        <f>Table1[[#This Row],[Belastbaar loon]]-Table1[[#This Row],[Belasting]]</f>
        <v>51611.506999999998</v>
      </c>
      <c r="G7616" s="2">
        <f>(Table1[[#This Row],[Belastbaar loon]]-Table1[[#This Row],[Netto loon]])/Table1[[#This Row],[Belastbaar loon]]</f>
        <v>0.38543828961312682</v>
      </c>
      <c r="H7616" s="14">
        <f t="shared" ca="1" si="113"/>
        <v>32363.943000000003</v>
      </c>
      <c r="I7616" s="14">
        <f ca="1">IF(ROW()=2, Table1[[#This Row],[Netto loon]], INDIRECT(ADDRESS(ROW()-1,COLUMN(F:F))))</f>
        <v>51607.057000000001</v>
      </c>
      <c r="J7616" s="6">
        <f ca="1">IF(ROW()=2, 0, Table1[[#This Row],[Belastbaar loon]]-INDIRECT(ADDRESS(ROW()-1,COLUMN(A:A))))</f>
        <v>10</v>
      </c>
      <c r="K7616" s="6">
        <f ca="1">Table1[[#This Row],[Netto loon]]-Table1[[#This Row],[Netto vorige schijf]]</f>
        <v>4.4499999999970896</v>
      </c>
      <c r="L7616" s="2">
        <f ca="1">(Table1[[#This Row],[Bruto tov vorige schijf]]-Table1[[#This Row],[Netto tov vorige schijf]])/MAX(Table1[[#This Row],[Bruto tov vorige schijf]],1)</f>
        <v>0.55500000000029104</v>
      </c>
    </row>
    <row r="7617" spans="1:12" x14ac:dyDescent="0.25">
      <c r="A7617" s="14">
        <v>83991</v>
      </c>
      <c r="B7617" s="6">
        <f>LoonHeffing2020(Table1[[#This Row],[Belastbaar loon]])</f>
        <v>33251.822999999997</v>
      </c>
      <c r="C7617" s="6">
        <f>AlgemeneHeffingsKorting2020(Table1[[#This Row],[Belastbaar loon]])</f>
        <v>0</v>
      </c>
      <c r="D7617" s="14">
        <f>ArbeidsKorting2020(Table1[[#This Row],[Belastbaar loon]])</f>
        <v>876.78000000000009</v>
      </c>
      <c r="E7617" s="14">
        <f>MAX(Table1[[#This Row],[Loonheffing]]-Table1[[#This Row],[Algemene Heffingskorting]]-Table1[[#This Row],[Arbeidskorting]],0)</f>
        <v>32375.042999999998</v>
      </c>
      <c r="F7617" s="6">
        <f>Table1[[#This Row],[Belastbaar loon]]-Table1[[#This Row],[Belasting]]</f>
        <v>51615.957000000002</v>
      </c>
      <c r="G7617" s="2">
        <f>(Table1[[#This Row],[Belastbaar loon]]-Table1[[#This Row],[Netto loon]])/Table1[[#This Row],[Belastbaar loon]]</f>
        <v>0.38545847769403863</v>
      </c>
      <c r="H7617" s="14">
        <f t="shared" ca="1" si="113"/>
        <v>32369.492999999999</v>
      </c>
      <c r="I7617" s="14">
        <f ca="1">IF(ROW()=2, Table1[[#This Row],[Netto loon]], INDIRECT(ADDRESS(ROW()-1,COLUMN(F:F))))</f>
        <v>51611.506999999998</v>
      </c>
      <c r="J7617" s="6">
        <f ca="1">IF(ROW()=2, 0, Table1[[#This Row],[Belastbaar loon]]-INDIRECT(ADDRESS(ROW()-1,COLUMN(A:A))))</f>
        <v>10</v>
      </c>
      <c r="K7617" s="6">
        <f ca="1">Table1[[#This Row],[Netto loon]]-Table1[[#This Row],[Netto vorige schijf]]</f>
        <v>4.4500000000043656</v>
      </c>
      <c r="L7617" s="2">
        <f ca="1">(Table1[[#This Row],[Bruto tov vorige schijf]]-Table1[[#This Row],[Netto tov vorige schijf]])/MAX(Table1[[#This Row],[Bruto tov vorige schijf]],1)</f>
        <v>0.5549999999995634</v>
      </c>
    </row>
    <row r="7618" spans="1:12" x14ac:dyDescent="0.25">
      <c r="A7618" s="14">
        <v>84001</v>
      </c>
      <c r="B7618" s="6">
        <f>LoonHeffing2020(Table1[[#This Row],[Belastbaar loon]])</f>
        <v>33256.773000000001</v>
      </c>
      <c r="C7618" s="6">
        <f>AlgemeneHeffingsKorting2020(Table1[[#This Row],[Belastbaar loon]])</f>
        <v>0</v>
      </c>
      <c r="D7618" s="14">
        <f>ArbeidsKorting2020(Table1[[#This Row],[Belastbaar loon]])</f>
        <v>876.18000000000006</v>
      </c>
      <c r="E7618" s="14">
        <f>MAX(Table1[[#This Row],[Loonheffing]]-Table1[[#This Row],[Algemene Heffingskorting]]-Table1[[#This Row],[Arbeidskorting]],0)</f>
        <v>32380.593000000001</v>
      </c>
      <c r="F7618" s="6">
        <f>Table1[[#This Row],[Belastbaar loon]]-Table1[[#This Row],[Belasting]]</f>
        <v>51620.406999999999</v>
      </c>
      <c r="G7618" s="2">
        <f>(Table1[[#This Row],[Belastbaar loon]]-Table1[[#This Row],[Netto loon]])/Table1[[#This Row],[Belastbaar loon]]</f>
        <v>0.38547866096832184</v>
      </c>
      <c r="H7618" s="14">
        <f t="shared" ca="1" si="113"/>
        <v>32375.042999999998</v>
      </c>
      <c r="I7618" s="14">
        <f ca="1">IF(ROW()=2, Table1[[#This Row],[Netto loon]], INDIRECT(ADDRESS(ROW()-1,COLUMN(F:F))))</f>
        <v>51615.957000000002</v>
      </c>
      <c r="J7618" s="6">
        <f ca="1">IF(ROW()=2, 0, Table1[[#This Row],[Belastbaar loon]]-INDIRECT(ADDRESS(ROW()-1,COLUMN(A:A))))</f>
        <v>10</v>
      </c>
      <c r="K7618" s="6">
        <f ca="1">Table1[[#This Row],[Netto loon]]-Table1[[#This Row],[Netto vorige schijf]]</f>
        <v>4.4499999999970896</v>
      </c>
      <c r="L7618" s="2">
        <f ca="1">(Table1[[#This Row],[Bruto tov vorige schijf]]-Table1[[#This Row],[Netto tov vorige schijf]])/MAX(Table1[[#This Row],[Bruto tov vorige schijf]],1)</f>
        <v>0.55500000000029104</v>
      </c>
    </row>
    <row r="7619" spans="1:12" x14ac:dyDescent="0.25">
      <c r="A7619" s="14">
        <v>84011</v>
      </c>
      <c r="B7619" s="6">
        <f>LoonHeffing2020(Table1[[#This Row],[Belastbaar loon]])</f>
        <v>33261.722999999998</v>
      </c>
      <c r="C7619" s="6">
        <f>AlgemeneHeffingsKorting2020(Table1[[#This Row],[Belastbaar loon]])</f>
        <v>0</v>
      </c>
      <c r="D7619" s="14">
        <f>ArbeidsKorting2020(Table1[[#This Row],[Belastbaar loon]])</f>
        <v>875.58000000000015</v>
      </c>
      <c r="E7619" s="14">
        <f>MAX(Table1[[#This Row],[Loonheffing]]-Table1[[#This Row],[Algemene Heffingskorting]]-Table1[[#This Row],[Arbeidskorting]],0)</f>
        <v>32386.142999999996</v>
      </c>
      <c r="F7619" s="6">
        <f>Table1[[#This Row],[Belastbaar loon]]-Table1[[#This Row],[Belasting]]</f>
        <v>51624.857000000004</v>
      </c>
      <c r="G7619" s="2">
        <f>(Table1[[#This Row],[Belastbaar loon]]-Table1[[#This Row],[Netto loon]])/Table1[[#This Row],[Belastbaar loon]]</f>
        <v>0.38549883943769264</v>
      </c>
      <c r="H7619" s="14">
        <f t="shared" ca="1" si="113"/>
        <v>32380.593000000001</v>
      </c>
      <c r="I7619" s="14">
        <f ca="1">IF(ROW()=2, Table1[[#This Row],[Netto loon]], INDIRECT(ADDRESS(ROW()-1,COLUMN(F:F))))</f>
        <v>51620.406999999999</v>
      </c>
      <c r="J7619" s="6">
        <f ca="1">IF(ROW()=2, 0, Table1[[#This Row],[Belastbaar loon]]-INDIRECT(ADDRESS(ROW()-1,COLUMN(A:A))))</f>
        <v>10</v>
      </c>
      <c r="K7619" s="6">
        <f ca="1">Table1[[#This Row],[Netto loon]]-Table1[[#This Row],[Netto vorige schijf]]</f>
        <v>4.4500000000043656</v>
      </c>
      <c r="L7619" s="2">
        <f ca="1">(Table1[[#This Row],[Bruto tov vorige schijf]]-Table1[[#This Row],[Netto tov vorige schijf]])/MAX(Table1[[#This Row],[Bruto tov vorige schijf]],1)</f>
        <v>0.5549999999995634</v>
      </c>
    </row>
    <row r="7620" spans="1:12" x14ac:dyDescent="0.25">
      <c r="A7620" s="14">
        <v>84021</v>
      </c>
      <c r="B7620" s="6">
        <f>LoonHeffing2020(Table1[[#This Row],[Belastbaar loon]])</f>
        <v>33266.673000000003</v>
      </c>
      <c r="C7620" s="6">
        <f>AlgemeneHeffingsKorting2020(Table1[[#This Row],[Belastbaar loon]])</f>
        <v>0</v>
      </c>
      <c r="D7620" s="14">
        <f>ArbeidsKorting2020(Table1[[#This Row],[Belastbaar loon]])</f>
        <v>874.98000000000013</v>
      </c>
      <c r="E7620" s="14">
        <f>MAX(Table1[[#This Row],[Loonheffing]]-Table1[[#This Row],[Algemene Heffingskorting]]-Table1[[#This Row],[Arbeidskorting]],0)</f>
        <v>32391.693000000003</v>
      </c>
      <c r="F7620" s="6">
        <f>Table1[[#This Row],[Belastbaar loon]]-Table1[[#This Row],[Belasting]]</f>
        <v>51629.307000000001</v>
      </c>
      <c r="G7620" s="2">
        <f>(Table1[[#This Row],[Belastbaar loon]]-Table1[[#This Row],[Netto loon]])/Table1[[#This Row],[Belastbaar loon]]</f>
        <v>0.38551901310386688</v>
      </c>
      <c r="H7620" s="14">
        <f t="shared" ca="1" si="113"/>
        <v>32386.142999999996</v>
      </c>
      <c r="I7620" s="14">
        <f ca="1">IF(ROW()=2, Table1[[#This Row],[Netto loon]], INDIRECT(ADDRESS(ROW()-1,COLUMN(F:F))))</f>
        <v>51624.857000000004</v>
      </c>
      <c r="J7620" s="6">
        <f ca="1">IF(ROW()=2, 0, Table1[[#This Row],[Belastbaar loon]]-INDIRECT(ADDRESS(ROW()-1,COLUMN(A:A))))</f>
        <v>10</v>
      </c>
      <c r="K7620" s="6">
        <f ca="1">Table1[[#This Row],[Netto loon]]-Table1[[#This Row],[Netto vorige schijf]]</f>
        <v>4.4499999999970896</v>
      </c>
      <c r="L7620" s="2">
        <f ca="1">(Table1[[#This Row],[Bruto tov vorige schijf]]-Table1[[#This Row],[Netto tov vorige schijf]])/MAX(Table1[[#This Row],[Bruto tov vorige schijf]],1)</f>
        <v>0.55500000000029104</v>
      </c>
    </row>
    <row r="7621" spans="1:12" x14ac:dyDescent="0.25">
      <c r="A7621" s="14">
        <v>84031</v>
      </c>
      <c r="B7621" s="6">
        <f>LoonHeffing2020(Table1[[#This Row],[Belastbaar loon]])</f>
        <v>33271.623</v>
      </c>
      <c r="C7621" s="6">
        <f>AlgemeneHeffingsKorting2020(Table1[[#This Row],[Belastbaar loon]])</f>
        <v>0</v>
      </c>
      <c r="D7621" s="14">
        <f>ArbeidsKorting2020(Table1[[#This Row],[Belastbaar loon]])</f>
        <v>874.38000000000011</v>
      </c>
      <c r="E7621" s="14">
        <f>MAX(Table1[[#This Row],[Loonheffing]]-Table1[[#This Row],[Algemene Heffingskorting]]-Table1[[#This Row],[Arbeidskorting]],0)</f>
        <v>32397.242999999999</v>
      </c>
      <c r="F7621" s="6">
        <f>Table1[[#This Row],[Belastbaar loon]]-Table1[[#This Row],[Belasting]]</f>
        <v>51633.756999999998</v>
      </c>
      <c r="G7621" s="2">
        <f>(Table1[[#This Row],[Belastbaar loon]]-Table1[[#This Row],[Netto loon]])/Table1[[#This Row],[Belastbaar loon]]</f>
        <v>0.38553918196855924</v>
      </c>
      <c r="H7621" s="14">
        <f t="shared" ca="1" si="113"/>
        <v>32391.693000000003</v>
      </c>
      <c r="I7621" s="14">
        <f ca="1">IF(ROW()=2, Table1[[#This Row],[Netto loon]], INDIRECT(ADDRESS(ROW()-1,COLUMN(F:F))))</f>
        <v>51629.307000000001</v>
      </c>
      <c r="J7621" s="6">
        <f ca="1">IF(ROW()=2, 0, Table1[[#This Row],[Belastbaar loon]]-INDIRECT(ADDRESS(ROW()-1,COLUMN(A:A))))</f>
        <v>10</v>
      </c>
      <c r="K7621" s="6">
        <f ca="1">Table1[[#This Row],[Netto loon]]-Table1[[#This Row],[Netto vorige schijf]]</f>
        <v>4.4499999999970896</v>
      </c>
      <c r="L7621" s="2">
        <f ca="1">(Table1[[#This Row],[Bruto tov vorige schijf]]-Table1[[#This Row],[Netto tov vorige schijf]])/MAX(Table1[[#This Row],[Bruto tov vorige schijf]],1)</f>
        <v>0.55500000000029104</v>
      </c>
    </row>
    <row r="7622" spans="1:12" x14ac:dyDescent="0.25">
      <c r="A7622" s="14">
        <v>84041</v>
      </c>
      <c r="B7622" s="6">
        <f>LoonHeffing2020(Table1[[#This Row],[Belastbaar loon]])</f>
        <v>33276.572999999997</v>
      </c>
      <c r="C7622" s="6">
        <f>AlgemeneHeffingsKorting2020(Table1[[#This Row],[Belastbaar loon]])</f>
        <v>0</v>
      </c>
      <c r="D7622" s="14">
        <f>ArbeidsKorting2020(Table1[[#This Row],[Belastbaar loon]])</f>
        <v>873.78000000000009</v>
      </c>
      <c r="E7622" s="14">
        <f>MAX(Table1[[#This Row],[Loonheffing]]-Table1[[#This Row],[Algemene Heffingskorting]]-Table1[[#This Row],[Arbeidskorting]],0)</f>
        <v>32402.792999999998</v>
      </c>
      <c r="F7622" s="6">
        <f>Table1[[#This Row],[Belastbaar loon]]-Table1[[#This Row],[Belasting]]</f>
        <v>51638.207000000002</v>
      </c>
      <c r="G7622" s="2">
        <f>(Table1[[#This Row],[Belastbaar loon]]-Table1[[#This Row],[Netto loon]])/Table1[[#This Row],[Belastbaar loon]]</f>
        <v>0.38555934603348363</v>
      </c>
      <c r="H7622" s="14">
        <f t="shared" ca="1" si="113"/>
        <v>32397.242999999999</v>
      </c>
      <c r="I7622" s="14">
        <f ca="1">IF(ROW()=2, Table1[[#This Row],[Netto loon]], INDIRECT(ADDRESS(ROW()-1,COLUMN(F:F))))</f>
        <v>51633.756999999998</v>
      </c>
      <c r="J7622" s="6">
        <f ca="1">IF(ROW()=2, 0, Table1[[#This Row],[Belastbaar loon]]-INDIRECT(ADDRESS(ROW()-1,COLUMN(A:A))))</f>
        <v>10</v>
      </c>
      <c r="K7622" s="6">
        <f ca="1">Table1[[#This Row],[Netto loon]]-Table1[[#This Row],[Netto vorige schijf]]</f>
        <v>4.4500000000043656</v>
      </c>
      <c r="L7622" s="2">
        <f ca="1">(Table1[[#This Row],[Bruto tov vorige schijf]]-Table1[[#This Row],[Netto tov vorige schijf]])/MAX(Table1[[#This Row],[Bruto tov vorige schijf]],1)</f>
        <v>0.5549999999995634</v>
      </c>
    </row>
    <row r="7623" spans="1:12" x14ac:dyDescent="0.25">
      <c r="A7623" s="14">
        <v>84051</v>
      </c>
      <c r="B7623" s="6">
        <f>LoonHeffing2020(Table1[[#This Row],[Belastbaar loon]])</f>
        <v>33281.523000000001</v>
      </c>
      <c r="C7623" s="6">
        <f>AlgemeneHeffingsKorting2020(Table1[[#This Row],[Belastbaar loon]])</f>
        <v>0</v>
      </c>
      <c r="D7623" s="14">
        <f>ArbeidsKorting2020(Table1[[#This Row],[Belastbaar loon]])</f>
        <v>873.18000000000006</v>
      </c>
      <c r="E7623" s="14">
        <f>MAX(Table1[[#This Row],[Loonheffing]]-Table1[[#This Row],[Algemene Heffingskorting]]-Table1[[#This Row],[Arbeidskorting]],0)</f>
        <v>32408.343000000001</v>
      </c>
      <c r="F7623" s="6">
        <f>Table1[[#This Row],[Belastbaar loon]]-Table1[[#This Row],[Belasting]]</f>
        <v>51642.656999999999</v>
      </c>
      <c r="G7623" s="2">
        <f>(Table1[[#This Row],[Belastbaar loon]]-Table1[[#This Row],[Netto loon]])/Table1[[#This Row],[Belastbaar loon]]</f>
        <v>0.38557950530035334</v>
      </c>
      <c r="H7623" s="14">
        <f t="shared" ca="1" si="113"/>
        <v>32402.792999999998</v>
      </c>
      <c r="I7623" s="14">
        <f ca="1">IF(ROW()=2, Table1[[#This Row],[Netto loon]], INDIRECT(ADDRESS(ROW()-1,COLUMN(F:F))))</f>
        <v>51638.207000000002</v>
      </c>
      <c r="J7623" s="6">
        <f ca="1">IF(ROW()=2, 0, Table1[[#This Row],[Belastbaar loon]]-INDIRECT(ADDRESS(ROW()-1,COLUMN(A:A))))</f>
        <v>10</v>
      </c>
      <c r="K7623" s="6">
        <f ca="1">Table1[[#This Row],[Netto loon]]-Table1[[#This Row],[Netto vorige schijf]]</f>
        <v>4.4499999999970896</v>
      </c>
      <c r="L7623" s="2">
        <f ca="1">(Table1[[#This Row],[Bruto tov vorige schijf]]-Table1[[#This Row],[Netto tov vorige schijf]])/MAX(Table1[[#This Row],[Bruto tov vorige schijf]],1)</f>
        <v>0.55500000000029104</v>
      </c>
    </row>
    <row r="7624" spans="1:12" x14ac:dyDescent="0.25">
      <c r="A7624" s="14">
        <v>84061</v>
      </c>
      <c r="B7624" s="6">
        <f>LoonHeffing2020(Table1[[#This Row],[Belastbaar loon]])</f>
        <v>33286.472999999998</v>
      </c>
      <c r="C7624" s="6">
        <f>AlgemeneHeffingsKorting2020(Table1[[#This Row],[Belastbaar loon]])</f>
        <v>0</v>
      </c>
      <c r="D7624" s="14">
        <f>ArbeidsKorting2020(Table1[[#This Row],[Belastbaar loon]])</f>
        <v>872.58000000000015</v>
      </c>
      <c r="E7624" s="14">
        <f>MAX(Table1[[#This Row],[Loonheffing]]-Table1[[#This Row],[Algemene Heffingskorting]]-Table1[[#This Row],[Arbeidskorting]],0)</f>
        <v>32413.892999999996</v>
      </c>
      <c r="F7624" s="6">
        <f>Table1[[#This Row],[Belastbaar loon]]-Table1[[#This Row],[Belasting]]</f>
        <v>51647.107000000004</v>
      </c>
      <c r="G7624" s="2">
        <f>(Table1[[#This Row],[Belastbaar loon]]-Table1[[#This Row],[Netto loon]])/Table1[[#This Row],[Belastbaar loon]]</f>
        <v>0.38559965977088062</v>
      </c>
      <c r="H7624" s="14">
        <f t="shared" ca="1" si="113"/>
        <v>32408.343000000001</v>
      </c>
      <c r="I7624" s="14">
        <f ca="1">IF(ROW()=2, Table1[[#This Row],[Netto loon]], INDIRECT(ADDRESS(ROW()-1,COLUMN(F:F))))</f>
        <v>51642.656999999999</v>
      </c>
      <c r="J7624" s="6">
        <f ca="1">IF(ROW()=2, 0, Table1[[#This Row],[Belastbaar loon]]-INDIRECT(ADDRESS(ROW()-1,COLUMN(A:A))))</f>
        <v>10</v>
      </c>
      <c r="K7624" s="6">
        <f ca="1">Table1[[#This Row],[Netto loon]]-Table1[[#This Row],[Netto vorige schijf]]</f>
        <v>4.4500000000043656</v>
      </c>
      <c r="L7624" s="2">
        <f ca="1">(Table1[[#This Row],[Bruto tov vorige schijf]]-Table1[[#This Row],[Netto tov vorige schijf]])/MAX(Table1[[#This Row],[Bruto tov vorige schijf]],1)</f>
        <v>0.5549999999995634</v>
      </c>
    </row>
    <row r="7625" spans="1:12" x14ac:dyDescent="0.25">
      <c r="A7625" s="14">
        <v>84071</v>
      </c>
      <c r="B7625" s="6">
        <f>LoonHeffing2020(Table1[[#This Row],[Belastbaar loon]])</f>
        <v>33291.423000000003</v>
      </c>
      <c r="C7625" s="6">
        <f>AlgemeneHeffingsKorting2020(Table1[[#This Row],[Belastbaar loon]])</f>
        <v>0</v>
      </c>
      <c r="D7625" s="14">
        <f>ArbeidsKorting2020(Table1[[#This Row],[Belastbaar loon]])</f>
        <v>871.98000000000013</v>
      </c>
      <c r="E7625" s="14">
        <f>MAX(Table1[[#This Row],[Loonheffing]]-Table1[[#This Row],[Algemene Heffingskorting]]-Table1[[#This Row],[Arbeidskorting]],0)</f>
        <v>32419.443000000003</v>
      </c>
      <c r="F7625" s="6">
        <f>Table1[[#This Row],[Belastbaar loon]]-Table1[[#This Row],[Belasting]]</f>
        <v>51651.557000000001</v>
      </c>
      <c r="G7625" s="2">
        <f>(Table1[[#This Row],[Belastbaar loon]]-Table1[[#This Row],[Netto loon]])/Table1[[#This Row],[Belastbaar loon]]</f>
        <v>0.3856198094467771</v>
      </c>
      <c r="H7625" s="14">
        <f t="shared" ca="1" si="113"/>
        <v>32413.892999999996</v>
      </c>
      <c r="I7625" s="14">
        <f ca="1">IF(ROW()=2, Table1[[#This Row],[Netto loon]], INDIRECT(ADDRESS(ROW()-1,COLUMN(F:F))))</f>
        <v>51647.107000000004</v>
      </c>
      <c r="J7625" s="6">
        <f ca="1">IF(ROW()=2, 0, Table1[[#This Row],[Belastbaar loon]]-INDIRECT(ADDRESS(ROW()-1,COLUMN(A:A))))</f>
        <v>10</v>
      </c>
      <c r="K7625" s="6">
        <f ca="1">Table1[[#This Row],[Netto loon]]-Table1[[#This Row],[Netto vorige schijf]]</f>
        <v>4.4499999999970896</v>
      </c>
      <c r="L7625" s="2">
        <f ca="1">(Table1[[#This Row],[Bruto tov vorige schijf]]-Table1[[#This Row],[Netto tov vorige schijf]])/MAX(Table1[[#This Row],[Bruto tov vorige schijf]],1)</f>
        <v>0.55500000000029104</v>
      </c>
    </row>
    <row r="7626" spans="1:12" x14ac:dyDescent="0.25">
      <c r="A7626" s="14">
        <v>84081</v>
      </c>
      <c r="B7626" s="6">
        <f>LoonHeffing2020(Table1[[#This Row],[Belastbaar loon]])</f>
        <v>33296.373</v>
      </c>
      <c r="C7626" s="6">
        <f>AlgemeneHeffingsKorting2020(Table1[[#This Row],[Belastbaar loon]])</f>
        <v>0</v>
      </c>
      <c r="D7626" s="14">
        <f>ArbeidsKorting2020(Table1[[#This Row],[Belastbaar loon]])</f>
        <v>871.38000000000011</v>
      </c>
      <c r="E7626" s="14">
        <f>MAX(Table1[[#This Row],[Loonheffing]]-Table1[[#This Row],[Algemene Heffingskorting]]-Table1[[#This Row],[Arbeidskorting]],0)</f>
        <v>32424.992999999999</v>
      </c>
      <c r="F7626" s="6">
        <f>Table1[[#This Row],[Belastbaar loon]]-Table1[[#This Row],[Belasting]]</f>
        <v>51656.006999999998</v>
      </c>
      <c r="G7626" s="2">
        <f>(Table1[[#This Row],[Belastbaar loon]]-Table1[[#This Row],[Netto loon]])/Table1[[#This Row],[Belastbaar loon]]</f>
        <v>0.38563995432975345</v>
      </c>
      <c r="H7626" s="14">
        <f t="shared" ca="1" si="113"/>
        <v>32419.443000000003</v>
      </c>
      <c r="I7626" s="14">
        <f ca="1">IF(ROW()=2, Table1[[#This Row],[Netto loon]], INDIRECT(ADDRESS(ROW()-1,COLUMN(F:F))))</f>
        <v>51651.557000000001</v>
      </c>
      <c r="J7626" s="6">
        <f ca="1">IF(ROW()=2, 0, Table1[[#This Row],[Belastbaar loon]]-INDIRECT(ADDRESS(ROW()-1,COLUMN(A:A))))</f>
        <v>10</v>
      </c>
      <c r="K7626" s="6">
        <f ca="1">Table1[[#This Row],[Netto loon]]-Table1[[#This Row],[Netto vorige schijf]]</f>
        <v>4.4499999999970896</v>
      </c>
      <c r="L7626" s="2">
        <f ca="1">(Table1[[#This Row],[Bruto tov vorige schijf]]-Table1[[#This Row],[Netto tov vorige schijf]])/MAX(Table1[[#This Row],[Bruto tov vorige schijf]],1)</f>
        <v>0.55500000000029104</v>
      </c>
    </row>
    <row r="7627" spans="1:12" x14ac:dyDescent="0.25">
      <c r="A7627" s="14">
        <v>84091</v>
      </c>
      <c r="B7627" s="6">
        <f>LoonHeffing2020(Table1[[#This Row],[Belastbaar loon]])</f>
        <v>33301.322999999997</v>
      </c>
      <c r="C7627" s="6">
        <f>AlgemeneHeffingsKorting2020(Table1[[#This Row],[Belastbaar loon]])</f>
        <v>0</v>
      </c>
      <c r="D7627" s="14">
        <f>ArbeidsKorting2020(Table1[[#This Row],[Belastbaar loon]])</f>
        <v>870.78000000000009</v>
      </c>
      <c r="E7627" s="14">
        <f>MAX(Table1[[#This Row],[Loonheffing]]-Table1[[#This Row],[Algemene Heffingskorting]]-Table1[[#This Row],[Arbeidskorting]],0)</f>
        <v>32430.542999999998</v>
      </c>
      <c r="F7627" s="6">
        <f>Table1[[#This Row],[Belastbaar loon]]-Table1[[#This Row],[Belasting]]</f>
        <v>51660.457000000002</v>
      </c>
      <c r="G7627" s="2">
        <f>(Table1[[#This Row],[Belastbaar loon]]-Table1[[#This Row],[Netto loon]])/Table1[[#This Row],[Belastbaar loon]]</f>
        <v>0.38566009442151949</v>
      </c>
      <c r="H7627" s="14">
        <f t="shared" ca="1" si="113"/>
        <v>32424.992999999999</v>
      </c>
      <c r="I7627" s="14">
        <f ca="1">IF(ROW()=2, Table1[[#This Row],[Netto loon]], INDIRECT(ADDRESS(ROW()-1,COLUMN(F:F))))</f>
        <v>51656.006999999998</v>
      </c>
      <c r="J7627" s="6">
        <f ca="1">IF(ROW()=2, 0, Table1[[#This Row],[Belastbaar loon]]-INDIRECT(ADDRESS(ROW()-1,COLUMN(A:A))))</f>
        <v>10</v>
      </c>
      <c r="K7627" s="6">
        <f ca="1">Table1[[#This Row],[Netto loon]]-Table1[[#This Row],[Netto vorige schijf]]</f>
        <v>4.4500000000043656</v>
      </c>
      <c r="L7627" s="2">
        <f ca="1">(Table1[[#This Row],[Bruto tov vorige schijf]]-Table1[[#This Row],[Netto tov vorige schijf]])/MAX(Table1[[#This Row],[Bruto tov vorige schijf]],1)</f>
        <v>0.5549999999995634</v>
      </c>
    </row>
    <row r="7628" spans="1:12" x14ac:dyDescent="0.25">
      <c r="A7628" s="14">
        <v>84101</v>
      </c>
      <c r="B7628" s="6">
        <f>LoonHeffing2020(Table1[[#This Row],[Belastbaar loon]])</f>
        <v>33306.273000000001</v>
      </c>
      <c r="C7628" s="6">
        <f>AlgemeneHeffingsKorting2020(Table1[[#This Row],[Belastbaar loon]])</f>
        <v>0</v>
      </c>
      <c r="D7628" s="14">
        <f>ArbeidsKorting2020(Table1[[#This Row],[Belastbaar loon]])</f>
        <v>870.18000000000006</v>
      </c>
      <c r="E7628" s="14">
        <f>MAX(Table1[[#This Row],[Loonheffing]]-Table1[[#This Row],[Algemene Heffingskorting]]-Table1[[#This Row],[Arbeidskorting]],0)</f>
        <v>32436.093000000001</v>
      </c>
      <c r="F7628" s="6">
        <f>Table1[[#This Row],[Belastbaar loon]]-Table1[[#This Row],[Belasting]]</f>
        <v>51664.906999999999</v>
      </c>
      <c r="G7628" s="2">
        <f>(Table1[[#This Row],[Belastbaar loon]]-Table1[[#This Row],[Netto loon]])/Table1[[#This Row],[Belastbaar loon]]</f>
        <v>0.38568022972378452</v>
      </c>
      <c r="H7628" s="14">
        <f t="shared" ca="1" si="113"/>
        <v>32430.542999999998</v>
      </c>
      <c r="I7628" s="14">
        <f ca="1">IF(ROW()=2, Table1[[#This Row],[Netto loon]], INDIRECT(ADDRESS(ROW()-1,COLUMN(F:F))))</f>
        <v>51660.457000000002</v>
      </c>
      <c r="J7628" s="6">
        <f ca="1">IF(ROW()=2, 0, Table1[[#This Row],[Belastbaar loon]]-INDIRECT(ADDRESS(ROW()-1,COLUMN(A:A))))</f>
        <v>10</v>
      </c>
      <c r="K7628" s="6">
        <f ca="1">Table1[[#This Row],[Netto loon]]-Table1[[#This Row],[Netto vorige schijf]]</f>
        <v>4.4499999999970896</v>
      </c>
      <c r="L7628" s="2">
        <f ca="1">(Table1[[#This Row],[Bruto tov vorige schijf]]-Table1[[#This Row],[Netto tov vorige schijf]])/MAX(Table1[[#This Row],[Bruto tov vorige schijf]],1)</f>
        <v>0.55500000000029104</v>
      </c>
    </row>
    <row r="7629" spans="1:12" x14ac:dyDescent="0.25">
      <c r="A7629" s="14">
        <v>84111</v>
      </c>
      <c r="B7629" s="6">
        <f>LoonHeffing2020(Table1[[#This Row],[Belastbaar loon]])</f>
        <v>33311.222999999998</v>
      </c>
      <c r="C7629" s="6">
        <f>AlgemeneHeffingsKorting2020(Table1[[#This Row],[Belastbaar loon]])</f>
        <v>0</v>
      </c>
      <c r="D7629" s="14">
        <f>ArbeidsKorting2020(Table1[[#This Row],[Belastbaar loon]])</f>
        <v>869.58000000000015</v>
      </c>
      <c r="E7629" s="14">
        <f>MAX(Table1[[#This Row],[Loonheffing]]-Table1[[#This Row],[Algemene Heffingskorting]]-Table1[[#This Row],[Arbeidskorting]],0)</f>
        <v>32441.642999999996</v>
      </c>
      <c r="F7629" s="6">
        <f>Table1[[#This Row],[Belastbaar loon]]-Table1[[#This Row],[Belasting]]</f>
        <v>51669.357000000004</v>
      </c>
      <c r="G7629" s="2">
        <f>(Table1[[#This Row],[Belastbaar loon]]-Table1[[#This Row],[Netto loon]])/Table1[[#This Row],[Belastbaar loon]]</f>
        <v>0.38570036023825655</v>
      </c>
      <c r="H7629" s="14">
        <f t="shared" ca="1" si="113"/>
        <v>32436.093000000001</v>
      </c>
      <c r="I7629" s="14">
        <f ca="1">IF(ROW()=2, Table1[[#This Row],[Netto loon]], INDIRECT(ADDRESS(ROW()-1,COLUMN(F:F))))</f>
        <v>51664.906999999999</v>
      </c>
      <c r="J7629" s="6">
        <f ca="1">IF(ROW()=2, 0, Table1[[#This Row],[Belastbaar loon]]-INDIRECT(ADDRESS(ROW()-1,COLUMN(A:A))))</f>
        <v>10</v>
      </c>
      <c r="K7629" s="6">
        <f ca="1">Table1[[#This Row],[Netto loon]]-Table1[[#This Row],[Netto vorige schijf]]</f>
        <v>4.4500000000043656</v>
      </c>
      <c r="L7629" s="2">
        <f ca="1">(Table1[[#This Row],[Bruto tov vorige schijf]]-Table1[[#This Row],[Netto tov vorige schijf]])/MAX(Table1[[#This Row],[Bruto tov vorige schijf]],1)</f>
        <v>0.5549999999995634</v>
      </c>
    </row>
    <row r="7630" spans="1:12" x14ac:dyDescent="0.25">
      <c r="A7630" s="14">
        <v>84121</v>
      </c>
      <c r="B7630" s="6">
        <f>LoonHeffing2020(Table1[[#This Row],[Belastbaar loon]])</f>
        <v>33316.173000000003</v>
      </c>
      <c r="C7630" s="6">
        <f>AlgemeneHeffingsKorting2020(Table1[[#This Row],[Belastbaar loon]])</f>
        <v>0</v>
      </c>
      <c r="D7630" s="14">
        <f>ArbeidsKorting2020(Table1[[#This Row],[Belastbaar loon]])</f>
        <v>868.98000000000013</v>
      </c>
      <c r="E7630" s="14">
        <f>MAX(Table1[[#This Row],[Loonheffing]]-Table1[[#This Row],[Algemene Heffingskorting]]-Table1[[#This Row],[Arbeidskorting]],0)</f>
        <v>32447.193000000003</v>
      </c>
      <c r="F7630" s="6">
        <f>Table1[[#This Row],[Belastbaar loon]]-Table1[[#This Row],[Belasting]]</f>
        <v>51673.807000000001</v>
      </c>
      <c r="G7630" s="2">
        <f>(Table1[[#This Row],[Belastbaar loon]]-Table1[[#This Row],[Netto loon]])/Table1[[#This Row],[Belastbaar loon]]</f>
        <v>0.38572048596664327</v>
      </c>
      <c r="H7630" s="14">
        <f t="shared" ca="1" si="113"/>
        <v>32441.642999999996</v>
      </c>
      <c r="I7630" s="14">
        <f ca="1">IF(ROW()=2, Table1[[#This Row],[Netto loon]], INDIRECT(ADDRESS(ROW()-1,COLUMN(F:F))))</f>
        <v>51669.357000000004</v>
      </c>
      <c r="J7630" s="6">
        <f ca="1">IF(ROW()=2, 0, Table1[[#This Row],[Belastbaar loon]]-INDIRECT(ADDRESS(ROW()-1,COLUMN(A:A))))</f>
        <v>10</v>
      </c>
      <c r="K7630" s="6">
        <f ca="1">Table1[[#This Row],[Netto loon]]-Table1[[#This Row],[Netto vorige schijf]]</f>
        <v>4.4499999999970896</v>
      </c>
      <c r="L7630" s="2">
        <f ca="1">(Table1[[#This Row],[Bruto tov vorige schijf]]-Table1[[#This Row],[Netto tov vorige schijf]])/MAX(Table1[[#This Row],[Bruto tov vorige schijf]],1)</f>
        <v>0.55500000000029104</v>
      </c>
    </row>
    <row r="7631" spans="1:12" x14ac:dyDescent="0.25">
      <c r="A7631" s="14">
        <v>84131</v>
      </c>
      <c r="B7631" s="6">
        <f>LoonHeffing2020(Table1[[#This Row],[Belastbaar loon]])</f>
        <v>33321.123</v>
      </c>
      <c r="C7631" s="6">
        <f>AlgemeneHeffingsKorting2020(Table1[[#This Row],[Belastbaar loon]])</f>
        <v>0</v>
      </c>
      <c r="D7631" s="14">
        <f>ArbeidsKorting2020(Table1[[#This Row],[Belastbaar loon]])</f>
        <v>868.38000000000011</v>
      </c>
      <c r="E7631" s="14">
        <f>MAX(Table1[[#This Row],[Loonheffing]]-Table1[[#This Row],[Algemene Heffingskorting]]-Table1[[#This Row],[Arbeidskorting]],0)</f>
        <v>32452.742999999999</v>
      </c>
      <c r="F7631" s="6">
        <f>Table1[[#This Row],[Belastbaar loon]]-Table1[[#This Row],[Belasting]]</f>
        <v>51678.256999999998</v>
      </c>
      <c r="G7631" s="2">
        <f>(Table1[[#This Row],[Belastbaar loon]]-Table1[[#This Row],[Netto loon]])/Table1[[#This Row],[Belastbaar loon]]</f>
        <v>0.38574060691065126</v>
      </c>
      <c r="H7631" s="14">
        <f t="shared" ca="1" si="113"/>
        <v>32447.193000000003</v>
      </c>
      <c r="I7631" s="14">
        <f ca="1">IF(ROW()=2, Table1[[#This Row],[Netto loon]], INDIRECT(ADDRESS(ROW()-1,COLUMN(F:F))))</f>
        <v>51673.807000000001</v>
      </c>
      <c r="J7631" s="6">
        <f ca="1">IF(ROW()=2, 0, Table1[[#This Row],[Belastbaar loon]]-INDIRECT(ADDRESS(ROW()-1,COLUMN(A:A))))</f>
        <v>10</v>
      </c>
      <c r="K7631" s="6">
        <f ca="1">Table1[[#This Row],[Netto loon]]-Table1[[#This Row],[Netto vorige schijf]]</f>
        <v>4.4499999999970896</v>
      </c>
      <c r="L7631" s="2">
        <f ca="1">(Table1[[#This Row],[Bruto tov vorige schijf]]-Table1[[#This Row],[Netto tov vorige schijf]])/MAX(Table1[[#This Row],[Bruto tov vorige schijf]],1)</f>
        <v>0.55500000000029104</v>
      </c>
    </row>
    <row r="7632" spans="1:12" x14ac:dyDescent="0.25">
      <c r="A7632" s="14">
        <v>84141</v>
      </c>
      <c r="B7632" s="6">
        <f>LoonHeffing2020(Table1[[#This Row],[Belastbaar loon]])</f>
        <v>33326.072999999997</v>
      </c>
      <c r="C7632" s="6">
        <f>AlgemeneHeffingsKorting2020(Table1[[#This Row],[Belastbaar loon]])</f>
        <v>0</v>
      </c>
      <c r="D7632" s="14">
        <f>ArbeidsKorting2020(Table1[[#This Row],[Belastbaar loon]])</f>
        <v>867.78000000000009</v>
      </c>
      <c r="E7632" s="14">
        <f>MAX(Table1[[#This Row],[Loonheffing]]-Table1[[#This Row],[Algemene Heffingskorting]]-Table1[[#This Row],[Arbeidskorting]],0)</f>
        <v>32458.292999999998</v>
      </c>
      <c r="F7632" s="6">
        <f>Table1[[#This Row],[Belastbaar loon]]-Table1[[#This Row],[Belasting]]</f>
        <v>51682.707000000002</v>
      </c>
      <c r="G7632" s="2">
        <f>(Table1[[#This Row],[Belastbaar loon]]-Table1[[#This Row],[Netto loon]])/Table1[[#This Row],[Belastbaar loon]]</f>
        <v>0.38576072307198628</v>
      </c>
      <c r="H7632" s="14">
        <f t="shared" ca="1" si="113"/>
        <v>32452.742999999999</v>
      </c>
      <c r="I7632" s="14">
        <f ca="1">IF(ROW()=2, Table1[[#This Row],[Netto loon]], INDIRECT(ADDRESS(ROW()-1,COLUMN(F:F))))</f>
        <v>51678.256999999998</v>
      </c>
      <c r="J7632" s="6">
        <f ca="1">IF(ROW()=2, 0, Table1[[#This Row],[Belastbaar loon]]-INDIRECT(ADDRESS(ROW()-1,COLUMN(A:A))))</f>
        <v>10</v>
      </c>
      <c r="K7632" s="6">
        <f ca="1">Table1[[#This Row],[Netto loon]]-Table1[[#This Row],[Netto vorige schijf]]</f>
        <v>4.4500000000043656</v>
      </c>
      <c r="L7632" s="2">
        <f ca="1">(Table1[[#This Row],[Bruto tov vorige schijf]]-Table1[[#This Row],[Netto tov vorige schijf]])/MAX(Table1[[#This Row],[Bruto tov vorige schijf]],1)</f>
        <v>0.5549999999995634</v>
      </c>
    </row>
    <row r="7633" spans="1:12" x14ac:dyDescent="0.25">
      <c r="A7633" s="14">
        <v>84151</v>
      </c>
      <c r="B7633" s="6">
        <f>LoonHeffing2020(Table1[[#This Row],[Belastbaar loon]])</f>
        <v>33331.023000000001</v>
      </c>
      <c r="C7633" s="6">
        <f>AlgemeneHeffingsKorting2020(Table1[[#This Row],[Belastbaar loon]])</f>
        <v>0</v>
      </c>
      <c r="D7633" s="14">
        <f>ArbeidsKorting2020(Table1[[#This Row],[Belastbaar loon]])</f>
        <v>867.18000000000006</v>
      </c>
      <c r="E7633" s="14">
        <f>MAX(Table1[[#This Row],[Loonheffing]]-Table1[[#This Row],[Algemene Heffingskorting]]-Table1[[#This Row],[Arbeidskorting]],0)</f>
        <v>32463.843000000001</v>
      </c>
      <c r="F7633" s="6">
        <f>Table1[[#This Row],[Belastbaar loon]]-Table1[[#This Row],[Belasting]]</f>
        <v>51687.156999999999</v>
      </c>
      <c r="G7633" s="2">
        <f>(Table1[[#This Row],[Belastbaar loon]]-Table1[[#This Row],[Netto loon]])/Table1[[#This Row],[Belastbaar loon]]</f>
        <v>0.3857808344523535</v>
      </c>
      <c r="H7633" s="14">
        <f t="shared" ca="1" si="113"/>
        <v>32458.292999999998</v>
      </c>
      <c r="I7633" s="14">
        <f ca="1">IF(ROW()=2, Table1[[#This Row],[Netto loon]], INDIRECT(ADDRESS(ROW()-1,COLUMN(F:F))))</f>
        <v>51682.707000000002</v>
      </c>
      <c r="J7633" s="6">
        <f ca="1">IF(ROW()=2, 0, Table1[[#This Row],[Belastbaar loon]]-INDIRECT(ADDRESS(ROW()-1,COLUMN(A:A))))</f>
        <v>10</v>
      </c>
      <c r="K7633" s="6">
        <f ca="1">Table1[[#This Row],[Netto loon]]-Table1[[#This Row],[Netto vorige schijf]]</f>
        <v>4.4499999999970896</v>
      </c>
      <c r="L7633" s="2">
        <f ca="1">(Table1[[#This Row],[Bruto tov vorige schijf]]-Table1[[#This Row],[Netto tov vorige schijf]])/MAX(Table1[[#This Row],[Bruto tov vorige schijf]],1)</f>
        <v>0.55500000000029104</v>
      </c>
    </row>
    <row r="7634" spans="1:12" x14ac:dyDescent="0.25">
      <c r="A7634" s="14">
        <v>84161</v>
      </c>
      <c r="B7634" s="6">
        <f>LoonHeffing2020(Table1[[#This Row],[Belastbaar loon]])</f>
        <v>33335.972999999998</v>
      </c>
      <c r="C7634" s="6">
        <f>AlgemeneHeffingsKorting2020(Table1[[#This Row],[Belastbaar loon]])</f>
        <v>0</v>
      </c>
      <c r="D7634" s="14">
        <f>ArbeidsKorting2020(Table1[[#This Row],[Belastbaar loon]])</f>
        <v>866.58000000000015</v>
      </c>
      <c r="E7634" s="14">
        <f>MAX(Table1[[#This Row],[Loonheffing]]-Table1[[#This Row],[Algemene Heffingskorting]]-Table1[[#This Row],[Arbeidskorting]],0)</f>
        <v>32469.392999999996</v>
      </c>
      <c r="F7634" s="6">
        <f>Table1[[#This Row],[Belastbaar loon]]-Table1[[#This Row],[Belasting]]</f>
        <v>51691.607000000004</v>
      </c>
      <c r="G7634" s="2">
        <f>(Table1[[#This Row],[Belastbaar loon]]-Table1[[#This Row],[Netto loon]])/Table1[[#This Row],[Belastbaar loon]]</f>
        <v>0.38580094105345702</v>
      </c>
      <c r="H7634" s="14">
        <f t="shared" ca="1" si="113"/>
        <v>32463.843000000001</v>
      </c>
      <c r="I7634" s="14">
        <f ca="1">IF(ROW()=2, Table1[[#This Row],[Netto loon]], INDIRECT(ADDRESS(ROW()-1,COLUMN(F:F))))</f>
        <v>51687.156999999999</v>
      </c>
      <c r="J7634" s="6">
        <f ca="1">IF(ROW()=2, 0, Table1[[#This Row],[Belastbaar loon]]-INDIRECT(ADDRESS(ROW()-1,COLUMN(A:A))))</f>
        <v>10</v>
      </c>
      <c r="K7634" s="6">
        <f ca="1">Table1[[#This Row],[Netto loon]]-Table1[[#This Row],[Netto vorige schijf]]</f>
        <v>4.4500000000043656</v>
      </c>
      <c r="L7634" s="2">
        <f ca="1">(Table1[[#This Row],[Bruto tov vorige schijf]]-Table1[[#This Row],[Netto tov vorige schijf]])/MAX(Table1[[#This Row],[Bruto tov vorige schijf]],1)</f>
        <v>0.5549999999995634</v>
      </c>
    </row>
    <row r="7635" spans="1:12" x14ac:dyDescent="0.25">
      <c r="A7635" s="14">
        <v>84171</v>
      </c>
      <c r="B7635" s="6">
        <f>LoonHeffing2020(Table1[[#This Row],[Belastbaar loon]])</f>
        <v>33340.923000000003</v>
      </c>
      <c r="C7635" s="6">
        <f>AlgemeneHeffingsKorting2020(Table1[[#This Row],[Belastbaar loon]])</f>
        <v>0</v>
      </c>
      <c r="D7635" s="14">
        <f>ArbeidsKorting2020(Table1[[#This Row],[Belastbaar loon]])</f>
        <v>865.98000000000013</v>
      </c>
      <c r="E7635" s="14">
        <f>MAX(Table1[[#This Row],[Loonheffing]]-Table1[[#This Row],[Algemene Heffingskorting]]-Table1[[#This Row],[Arbeidskorting]],0)</f>
        <v>32474.943000000003</v>
      </c>
      <c r="F7635" s="6">
        <f>Table1[[#This Row],[Belastbaar loon]]-Table1[[#This Row],[Belasting]]</f>
        <v>51696.057000000001</v>
      </c>
      <c r="G7635" s="2">
        <f>(Table1[[#This Row],[Belastbaar loon]]-Table1[[#This Row],[Netto loon]])/Table1[[#This Row],[Belastbaar loon]]</f>
        <v>0.38582104287700036</v>
      </c>
      <c r="H7635" s="14">
        <f t="shared" ca="1" si="113"/>
        <v>32469.392999999996</v>
      </c>
      <c r="I7635" s="14">
        <f ca="1">IF(ROW()=2, Table1[[#This Row],[Netto loon]], INDIRECT(ADDRESS(ROW()-1,COLUMN(F:F))))</f>
        <v>51691.607000000004</v>
      </c>
      <c r="J7635" s="6">
        <f ca="1">IF(ROW()=2, 0, Table1[[#This Row],[Belastbaar loon]]-INDIRECT(ADDRESS(ROW()-1,COLUMN(A:A))))</f>
        <v>10</v>
      </c>
      <c r="K7635" s="6">
        <f ca="1">Table1[[#This Row],[Netto loon]]-Table1[[#This Row],[Netto vorige schijf]]</f>
        <v>4.4499999999970896</v>
      </c>
      <c r="L7635" s="2">
        <f ca="1">(Table1[[#This Row],[Bruto tov vorige schijf]]-Table1[[#This Row],[Netto tov vorige schijf]])/MAX(Table1[[#This Row],[Bruto tov vorige schijf]],1)</f>
        <v>0.55500000000029104</v>
      </c>
    </row>
    <row r="7636" spans="1:12" x14ac:dyDescent="0.25">
      <c r="A7636" s="14">
        <v>84181</v>
      </c>
      <c r="B7636" s="6">
        <f>LoonHeffing2020(Table1[[#This Row],[Belastbaar loon]])</f>
        <v>33345.873</v>
      </c>
      <c r="C7636" s="6">
        <f>AlgemeneHeffingsKorting2020(Table1[[#This Row],[Belastbaar loon]])</f>
        <v>0</v>
      </c>
      <c r="D7636" s="14">
        <f>ArbeidsKorting2020(Table1[[#This Row],[Belastbaar loon]])</f>
        <v>865.38000000000011</v>
      </c>
      <c r="E7636" s="14">
        <f>MAX(Table1[[#This Row],[Loonheffing]]-Table1[[#This Row],[Algemene Heffingskorting]]-Table1[[#This Row],[Arbeidskorting]],0)</f>
        <v>32480.492999999999</v>
      </c>
      <c r="F7636" s="6">
        <f>Table1[[#This Row],[Belastbaar loon]]-Table1[[#This Row],[Belasting]]</f>
        <v>51700.506999999998</v>
      </c>
      <c r="G7636" s="2">
        <f>(Table1[[#This Row],[Belastbaar loon]]-Table1[[#This Row],[Netto loon]])/Table1[[#This Row],[Belastbaar loon]]</f>
        <v>0.38584113992468611</v>
      </c>
      <c r="H7636" s="14">
        <f t="shared" ca="1" si="113"/>
        <v>32474.943000000003</v>
      </c>
      <c r="I7636" s="14">
        <f ca="1">IF(ROW()=2, Table1[[#This Row],[Netto loon]], INDIRECT(ADDRESS(ROW()-1,COLUMN(F:F))))</f>
        <v>51696.057000000001</v>
      </c>
      <c r="J7636" s="6">
        <f ca="1">IF(ROW()=2, 0, Table1[[#This Row],[Belastbaar loon]]-INDIRECT(ADDRESS(ROW()-1,COLUMN(A:A))))</f>
        <v>10</v>
      </c>
      <c r="K7636" s="6">
        <f ca="1">Table1[[#This Row],[Netto loon]]-Table1[[#This Row],[Netto vorige schijf]]</f>
        <v>4.4499999999970896</v>
      </c>
      <c r="L7636" s="2">
        <f ca="1">(Table1[[#This Row],[Bruto tov vorige schijf]]-Table1[[#This Row],[Netto tov vorige schijf]])/MAX(Table1[[#This Row],[Bruto tov vorige schijf]],1)</f>
        <v>0.55500000000029104</v>
      </c>
    </row>
    <row r="7637" spans="1:12" x14ac:dyDescent="0.25">
      <c r="A7637" s="14">
        <v>84191</v>
      </c>
      <c r="B7637" s="6">
        <f>LoonHeffing2020(Table1[[#This Row],[Belastbaar loon]])</f>
        <v>33350.822999999997</v>
      </c>
      <c r="C7637" s="6">
        <f>AlgemeneHeffingsKorting2020(Table1[[#This Row],[Belastbaar loon]])</f>
        <v>0</v>
      </c>
      <c r="D7637" s="14">
        <f>ArbeidsKorting2020(Table1[[#This Row],[Belastbaar loon]])</f>
        <v>864.78000000000009</v>
      </c>
      <c r="E7637" s="14">
        <f>MAX(Table1[[#This Row],[Loonheffing]]-Table1[[#This Row],[Algemene Heffingskorting]]-Table1[[#This Row],[Arbeidskorting]],0)</f>
        <v>32486.042999999998</v>
      </c>
      <c r="F7637" s="6">
        <f>Table1[[#This Row],[Belastbaar loon]]-Table1[[#This Row],[Belasting]]</f>
        <v>51704.957000000002</v>
      </c>
      <c r="G7637" s="2">
        <f>(Table1[[#This Row],[Belastbaar loon]]-Table1[[#This Row],[Netto loon]])/Table1[[#This Row],[Belastbaar loon]]</f>
        <v>0.38586123219821594</v>
      </c>
      <c r="H7637" s="14">
        <f t="shared" ca="1" si="113"/>
        <v>32480.492999999999</v>
      </c>
      <c r="I7637" s="14">
        <f ca="1">IF(ROW()=2, Table1[[#This Row],[Netto loon]], INDIRECT(ADDRESS(ROW()-1,COLUMN(F:F))))</f>
        <v>51700.506999999998</v>
      </c>
      <c r="J7637" s="6">
        <f ca="1">IF(ROW()=2, 0, Table1[[#This Row],[Belastbaar loon]]-INDIRECT(ADDRESS(ROW()-1,COLUMN(A:A))))</f>
        <v>10</v>
      </c>
      <c r="K7637" s="6">
        <f ca="1">Table1[[#This Row],[Netto loon]]-Table1[[#This Row],[Netto vorige schijf]]</f>
        <v>4.4500000000043656</v>
      </c>
      <c r="L7637" s="2">
        <f ca="1">(Table1[[#This Row],[Bruto tov vorige schijf]]-Table1[[#This Row],[Netto tov vorige schijf]])/MAX(Table1[[#This Row],[Bruto tov vorige schijf]],1)</f>
        <v>0.5549999999995634</v>
      </c>
    </row>
    <row r="7638" spans="1:12" x14ac:dyDescent="0.25">
      <c r="A7638" s="14">
        <v>84201</v>
      </c>
      <c r="B7638" s="6">
        <f>LoonHeffing2020(Table1[[#This Row],[Belastbaar loon]])</f>
        <v>33355.773000000001</v>
      </c>
      <c r="C7638" s="6">
        <f>AlgemeneHeffingsKorting2020(Table1[[#This Row],[Belastbaar loon]])</f>
        <v>0</v>
      </c>
      <c r="D7638" s="14">
        <f>ArbeidsKorting2020(Table1[[#This Row],[Belastbaar loon]])</f>
        <v>864.18000000000006</v>
      </c>
      <c r="E7638" s="14">
        <f>MAX(Table1[[#This Row],[Loonheffing]]-Table1[[#This Row],[Algemene Heffingskorting]]-Table1[[#This Row],[Arbeidskorting]],0)</f>
        <v>32491.593000000001</v>
      </c>
      <c r="F7638" s="6">
        <f>Table1[[#This Row],[Belastbaar loon]]-Table1[[#This Row],[Belasting]]</f>
        <v>51709.406999999999</v>
      </c>
      <c r="G7638" s="2">
        <f>(Table1[[#This Row],[Belastbaar loon]]-Table1[[#This Row],[Netto loon]])/Table1[[#This Row],[Belastbaar loon]]</f>
        <v>0.38588131969929101</v>
      </c>
      <c r="H7638" s="14">
        <f t="shared" ca="1" si="113"/>
        <v>32486.042999999998</v>
      </c>
      <c r="I7638" s="14">
        <f ca="1">IF(ROW()=2, Table1[[#This Row],[Netto loon]], INDIRECT(ADDRESS(ROW()-1,COLUMN(F:F))))</f>
        <v>51704.957000000002</v>
      </c>
      <c r="J7638" s="6">
        <f ca="1">IF(ROW()=2, 0, Table1[[#This Row],[Belastbaar loon]]-INDIRECT(ADDRESS(ROW()-1,COLUMN(A:A))))</f>
        <v>10</v>
      </c>
      <c r="K7638" s="6">
        <f ca="1">Table1[[#This Row],[Netto loon]]-Table1[[#This Row],[Netto vorige schijf]]</f>
        <v>4.4499999999970896</v>
      </c>
      <c r="L7638" s="2">
        <f ca="1">(Table1[[#This Row],[Bruto tov vorige schijf]]-Table1[[#This Row],[Netto tov vorige schijf]])/MAX(Table1[[#This Row],[Bruto tov vorige schijf]],1)</f>
        <v>0.55500000000029104</v>
      </c>
    </row>
    <row r="7639" spans="1:12" x14ac:dyDescent="0.25">
      <c r="A7639" s="14">
        <v>84211</v>
      </c>
      <c r="B7639" s="6">
        <f>LoonHeffing2020(Table1[[#This Row],[Belastbaar loon]])</f>
        <v>33360.722999999998</v>
      </c>
      <c r="C7639" s="6">
        <f>AlgemeneHeffingsKorting2020(Table1[[#This Row],[Belastbaar loon]])</f>
        <v>0</v>
      </c>
      <c r="D7639" s="14">
        <f>ArbeidsKorting2020(Table1[[#This Row],[Belastbaar loon]])</f>
        <v>863.58000000000015</v>
      </c>
      <c r="E7639" s="14">
        <f>MAX(Table1[[#This Row],[Loonheffing]]-Table1[[#This Row],[Algemene Heffingskorting]]-Table1[[#This Row],[Arbeidskorting]],0)</f>
        <v>32497.142999999996</v>
      </c>
      <c r="F7639" s="6">
        <f>Table1[[#This Row],[Belastbaar loon]]-Table1[[#This Row],[Belasting]]</f>
        <v>51713.857000000004</v>
      </c>
      <c r="G7639" s="2">
        <f>(Table1[[#This Row],[Belastbaar loon]]-Table1[[#This Row],[Netto loon]])/Table1[[#This Row],[Belastbaar loon]]</f>
        <v>0.3859014024296113</v>
      </c>
      <c r="H7639" s="14">
        <f t="shared" ca="1" si="113"/>
        <v>32491.593000000001</v>
      </c>
      <c r="I7639" s="14">
        <f ca="1">IF(ROW()=2, Table1[[#This Row],[Netto loon]], INDIRECT(ADDRESS(ROW()-1,COLUMN(F:F))))</f>
        <v>51709.406999999999</v>
      </c>
      <c r="J7639" s="6">
        <f ca="1">IF(ROW()=2, 0, Table1[[#This Row],[Belastbaar loon]]-INDIRECT(ADDRESS(ROW()-1,COLUMN(A:A))))</f>
        <v>10</v>
      </c>
      <c r="K7639" s="6">
        <f ca="1">Table1[[#This Row],[Netto loon]]-Table1[[#This Row],[Netto vorige schijf]]</f>
        <v>4.4500000000043656</v>
      </c>
      <c r="L7639" s="2">
        <f ca="1">(Table1[[#This Row],[Bruto tov vorige schijf]]-Table1[[#This Row],[Netto tov vorige schijf]])/MAX(Table1[[#This Row],[Bruto tov vorige schijf]],1)</f>
        <v>0.5549999999995634</v>
      </c>
    </row>
    <row r="7640" spans="1:12" x14ac:dyDescent="0.25">
      <c r="A7640" s="14">
        <v>84221</v>
      </c>
      <c r="B7640" s="6">
        <f>LoonHeffing2020(Table1[[#This Row],[Belastbaar loon]])</f>
        <v>33365.673000000003</v>
      </c>
      <c r="C7640" s="6">
        <f>AlgemeneHeffingsKorting2020(Table1[[#This Row],[Belastbaar loon]])</f>
        <v>0</v>
      </c>
      <c r="D7640" s="14">
        <f>ArbeidsKorting2020(Table1[[#This Row],[Belastbaar loon]])</f>
        <v>862.98000000000013</v>
      </c>
      <c r="E7640" s="14">
        <f>MAX(Table1[[#This Row],[Loonheffing]]-Table1[[#This Row],[Algemene Heffingskorting]]-Table1[[#This Row],[Arbeidskorting]],0)</f>
        <v>32502.693000000003</v>
      </c>
      <c r="F7640" s="6">
        <f>Table1[[#This Row],[Belastbaar loon]]-Table1[[#This Row],[Belasting]]</f>
        <v>51718.307000000001</v>
      </c>
      <c r="G7640" s="2">
        <f>(Table1[[#This Row],[Belastbaar loon]]-Table1[[#This Row],[Netto loon]])/Table1[[#This Row],[Belastbaar loon]]</f>
        <v>0.38592148039087637</v>
      </c>
      <c r="H7640" s="14">
        <f t="shared" ca="1" si="113"/>
        <v>32497.142999999996</v>
      </c>
      <c r="I7640" s="14">
        <f ca="1">IF(ROW()=2, Table1[[#This Row],[Netto loon]], INDIRECT(ADDRESS(ROW()-1,COLUMN(F:F))))</f>
        <v>51713.857000000004</v>
      </c>
      <c r="J7640" s="6">
        <f ca="1">IF(ROW()=2, 0, Table1[[#This Row],[Belastbaar loon]]-INDIRECT(ADDRESS(ROW()-1,COLUMN(A:A))))</f>
        <v>10</v>
      </c>
      <c r="K7640" s="6">
        <f ca="1">Table1[[#This Row],[Netto loon]]-Table1[[#This Row],[Netto vorige schijf]]</f>
        <v>4.4499999999970896</v>
      </c>
      <c r="L7640" s="2">
        <f ca="1">(Table1[[#This Row],[Bruto tov vorige schijf]]-Table1[[#This Row],[Netto tov vorige schijf]])/MAX(Table1[[#This Row],[Bruto tov vorige schijf]],1)</f>
        <v>0.55500000000029104</v>
      </c>
    </row>
    <row r="7641" spans="1:12" x14ac:dyDescent="0.25">
      <c r="A7641" s="14">
        <v>84231</v>
      </c>
      <c r="B7641" s="6">
        <f>LoonHeffing2020(Table1[[#This Row],[Belastbaar loon]])</f>
        <v>33370.623</v>
      </c>
      <c r="C7641" s="6">
        <f>AlgemeneHeffingsKorting2020(Table1[[#This Row],[Belastbaar loon]])</f>
        <v>0</v>
      </c>
      <c r="D7641" s="14">
        <f>ArbeidsKorting2020(Table1[[#This Row],[Belastbaar loon]])</f>
        <v>862.38000000000011</v>
      </c>
      <c r="E7641" s="14">
        <f>MAX(Table1[[#This Row],[Loonheffing]]-Table1[[#This Row],[Algemene Heffingskorting]]-Table1[[#This Row],[Arbeidskorting]],0)</f>
        <v>32508.242999999999</v>
      </c>
      <c r="F7641" s="6">
        <f>Table1[[#This Row],[Belastbaar loon]]-Table1[[#This Row],[Belasting]]</f>
        <v>51722.756999999998</v>
      </c>
      <c r="G7641" s="2">
        <f>(Table1[[#This Row],[Belastbaar loon]]-Table1[[#This Row],[Netto loon]])/Table1[[#This Row],[Belastbaar loon]]</f>
        <v>0.38594155358478471</v>
      </c>
      <c r="H7641" s="14">
        <f t="shared" ca="1" si="113"/>
        <v>32502.693000000003</v>
      </c>
      <c r="I7641" s="14">
        <f ca="1">IF(ROW()=2, Table1[[#This Row],[Netto loon]], INDIRECT(ADDRESS(ROW()-1,COLUMN(F:F))))</f>
        <v>51718.307000000001</v>
      </c>
      <c r="J7641" s="6">
        <f ca="1">IF(ROW()=2, 0, Table1[[#This Row],[Belastbaar loon]]-INDIRECT(ADDRESS(ROW()-1,COLUMN(A:A))))</f>
        <v>10</v>
      </c>
      <c r="K7641" s="6">
        <f ca="1">Table1[[#This Row],[Netto loon]]-Table1[[#This Row],[Netto vorige schijf]]</f>
        <v>4.4499999999970896</v>
      </c>
      <c r="L7641" s="2">
        <f ca="1">(Table1[[#This Row],[Bruto tov vorige schijf]]-Table1[[#This Row],[Netto tov vorige schijf]])/MAX(Table1[[#This Row],[Bruto tov vorige schijf]],1)</f>
        <v>0.55500000000029104</v>
      </c>
    </row>
    <row r="7642" spans="1:12" x14ac:dyDescent="0.25">
      <c r="A7642" s="14">
        <v>84241</v>
      </c>
      <c r="B7642" s="6">
        <f>LoonHeffing2020(Table1[[#This Row],[Belastbaar loon]])</f>
        <v>33375.572999999997</v>
      </c>
      <c r="C7642" s="6">
        <f>AlgemeneHeffingsKorting2020(Table1[[#This Row],[Belastbaar loon]])</f>
        <v>0</v>
      </c>
      <c r="D7642" s="14">
        <f>ArbeidsKorting2020(Table1[[#This Row],[Belastbaar loon]])</f>
        <v>861.78000000000009</v>
      </c>
      <c r="E7642" s="14">
        <f>MAX(Table1[[#This Row],[Loonheffing]]-Table1[[#This Row],[Algemene Heffingskorting]]-Table1[[#This Row],[Arbeidskorting]],0)</f>
        <v>32513.792999999998</v>
      </c>
      <c r="F7642" s="6">
        <f>Table1[[#This Row],[Belastbaar loon]]-Table1[[#This Row],[Belasting]]</f>
        <v>51727.207000000002</v>
      </c>
      <c r="G7642" s="2">
        <f>(Table1[[#This Row],[Belastbaar loon]]-Table1[[#This Row],[Netto loon]])/Table1[[#This Row],[Belastbaar loon]]</f>
        <v>0.38596162201303402</v>
      </c>
      <c r="H7642" s="14">
        <f t="shared" ref="H7642:H7705" ca="1" si="114">IF(ROW()=2, 0, INDIRECT(ADDRESS(ROW()-1,COLUMN(E:E))))</f>
        <v>32508.242999999999</v>
      </c>
      <c r="I7642" s="14">
        <f ca="1">IF(ROW()=2, Table1[[#This Row],[Netto loon]], INDIRECT(ADDRESS(ROW()-1,COLUMN(F:F))))</f>
        <v>51722.756999999998</v>
      </c>
      <c r="J7642" s="6">
        <f ca="1">IF(ROW()=2, 0, Table1[[#This Row],[Belastbaar loon]]-INDIRECT(ADDRESS(ROW()-1,COLUMN(A:A))))</f>
        <v>10</v>
      </c>
      <c r="K7642" s="6">
        <f ca="1">Table1[[#This Row],[Netto loon]]-Table1[[#This Row],[Netto vorige schijf]]</f>
        <v>4.4500000000043656</v>
      </c>
      <c r="L7642" s="2">
        <f ca="1">(Table1[[#This Row],[Bruto tov vorige schijf]]-Table1[[#This Row],[Netto tov vorige schijf]])/MAX(Table1[[#This Row],[Bruto tov vorige schijf]],1)</f>
        <v>0.5549999999995634</v>
      </c>
    </row>
    <row r="7643" spans="1:12" x14ac:dyDescent="0.25">
      <c r="A7643" s="14">
        <v>84251</v>
      </c>
      <c r="B7643" s="6">
        <f>LoonHeffing2020(Table1[[#This Row],[Belastbaar loon]])</f>
        <v>33380.523000000001</v>
      </c>
      <c r="C7643" s="6">
        <f>AlgemeneHeffingsKorting2020(Table1[[#This Row],[Belastbaar loon]])</f>
        <v>0</v>
      </c>
      <c r="D7643" s="14">
        <f>ArbeidsKorting2020(Table1[[#This Row],[Belastbaar loon]])</f>
        <v>861.18000000000006</v>
      </c>
      <c r="E7643" s="14">
        <f>MAX(Table1[[#This Row],[Loonheffing]]-Table1[[#This Row],[Algemene Heffingskorting]]-Table1[[#This Row],[Arbeidskorting]],0)</f>
        <v>32519.343000000001</v>
      </c>
      <c r="F7643" s="6">
        <f>Table1[[#This Row],[Belastbaar loon]]-Table1[[#This Row],[Belasting]]</f>
        <v>51731.656999999999</v>
      </c>
      <c r="G7643" s="2">
        <f>(Table1[[#This Row],[Belastbaar loon]]-Table1[[#This Row],[Netto loon]])/Table1[[#This Row],[Belastbaar loon]]</f>
        <v>0.38598168567732133</v>
      </c>
      <c r="H7643" s="14">
        <f t="shared" ca="1" si="114"/>
        <v>32513.792999999998</v>
      </c>
      <c r="I7643" s="14">
        <f ca="1">IF(ROW()=2, Table1[[#This Row],[Netto loon]], INDIRECT(ADDRESS(ROW()-1,COLUMN(F:F))))</f>
        <v>51727.207000000002</v>
      </c>
      <c r="J7643" s="6">
        <f ca="1">IF(ROW()=2, 0, Table1[[#This Row],[Belastbaar loon]]-INDIRECT(ADDRESS(ROW()-1,COLUMN(A:A))))</f>
        <v>10</v>
      </c>
      <c r="K7643" s="6">
        <f ca="1">Table1[[#This Row],[Netto loon]]-Table1[[#This Row],[Netto vorige schijf]]</f>
        <v>4.4499999999970896</v>
      </c>
      <c r="L7643" s="2">
        <f ca="1">(Table1[[#This Row],[Bruto tov vorige schijf]]-Table1[[#This Row],[Netto tov vorige schijf]])/MAX(Table1[[#This Row],[Bruto tov vorige schijf]],1)</f>
        <v>0.55500000000029104</v>
      </c>
    </row>
    <row r="7644" spans="1:12" x14ac:dyDescent="0.25">
      <c r="A7644" s="14">
        <v>84261</v>
      </c>
      <c r="B7644" s="6">
        <f>LoonHeffing2020(Table1[[#This Row],[Belastbaar loon]])</f>
        <v>33385.472999999998</v>
      </c>
      <c r="C7644" s="6">
        <f>AlgemeneHeffingsKorting2020(Table1[[#This Row],[Belastbaar loon]])</f>
        <v>0</v>
      </c>
      <c r="D7644" s="14">
        <f>ArbeidsKorting2020(Table1[[#This Row],[Belastbaar loon]])</f>
        <v>860.58000000000015</v>
      </c>
      <c r="E7644" s="14">
        <f>MAX(Table1[[#This Row],[Loonheffing]]-Table1[[#This Row],[Algemene Heffingskorting]]-Table1[[#This Row],[Arbeidskorting]],0)</f>
        <v>32524.892999999996</v>
      </c>
      <c r="F7644" s="6">
        <f>Table1[[#This Row],[Belastbaar loon]]-Table1[[#This Row],[Belasting]]</f>
        <v>51736.107000000004</v>
      </c>
      <c r="G7644" s="2">
        <f>(Table1[[#This Row],[Belastbaar loon]]-Table1[[#This Row],[Netto loon]])/Table1[[#This Row],[Belastbaar loon]]</f>
        <v>0.38600174457934272</v>
      </c>
      <c r="H7644" s="14">
        <f t="shared" ca="1" si="114"/>
        <v>32519.343000000001</v>
      </c>
      <c r="I7644" s="14">
        <f ca="1">IF(ROW()=2, Table1[[#This Row],[Netto loon]], INDIRECT(ADDRESS(ROW()-1,COLUMN(F:F))))</f>
        <v>51731.656999999999</v>
      </c>
      <c r="J7644" s="6">
        <f ca="1">IF(ROW()=2, 0, Table1[[#This Row],[Belastbaar loon]]-INDIRECT(ADDRESS(ROW()-1,COLUMN(A:A))))</f>
        <v>10</v>
      </c>
      <c r="K7644" s="6">
        <f ca="1">Table1[[#This Row],[Netto loon]]-Table1[[#This Row],[Netto vorige schijf]]</f>
        <v>4.4500000000043656</v>
      </c>
      <c r="L7644" s="2">
        <f ca="1">(Table1[[#This Row],[Bruto tov vorige schijf]]-Table1[[#This Row],[Netto tov vorige schijf]])/MAX(Table1[[#This Row],[Bruto tov vorige schijf]],1)</f>
        <v>0.5549999999995634</v>
      </c>
    </row>
    <row r="7645" spans="1:12" x14ac:dyDescent="0.25">
      <c r="A7645" s="14">
        <v>84271</v>
      </c>
      <c r="B7645" s="6">
        <f>LoonHeffing2020(Table1[[#This Row],[Belastbaar loon]])</f>
        <v>33390.423000000003</v>
      </c>
      <c r="C7645" s="6">
        <f>AlgemeneHeffingsKorting2020(Table1[[#This Row],[Belastbaar loon]])</f>
        <v>0</v>
      </c>
      <c r="D7645" s="14">
        <f>ArbeidsKorting2020(Table1[[#This Row],[Belastbaar loon]])</f>
        <v>859.98000000000013</v>
      </c>
      <c r="E7645" s="14">
        <f>MAX(Table1[[#This Row],[Loonheffing]]-Table1[[#This Row],[Algemene Heffingskorting]]-Table1[[#This Row],[Arbeidskorting]],0)</f>
        <v>32530.443000000003</v>
      </c>
      <c r="F7645" s="6">
        <f>Table1[[#This Row],[Belastbaar loon]]-Table1[[#This Row],[Belasting]]</f>
        <v>51740.557000000001</v>
      </c>
      <c r="G7645" s="2">
        <f>(Table1[[#This Row],[Belastbaar loon]]-Table1[[#This Row],[Netto loon]])/Table1[[#This Row],[Belastbaar loon]]</f>
        <v>0.38602179872079362</v>
      </c>
      <c r="H7645" s="14">
        <f t="shared" ca="1" si="114"/>
        <v>32524.892999999996</v>
      </c>
      <c r="I7645" s="14">
        <f ca="1">IF(ROW()=2, Table1[[#This Row],[Netto loon]], INDIRECT(ADDRESS(ROW()-1,COLUMN(F:F))))</f>
        <v>51736.107000000004</v>
      </c>
      <c r="J7645" s="6">
        <f ca="1">IF(ROW()=2, 0, Table1[[#This Row],[Belastbaar loon]]-INDIRECT(ADDRESS(ROW()-1,COLUMN(A:A))))</f>
        <v>10</v>
      </c>
      <c r="K7645" s="6">
        <f ca="1">Table1[[#This Row],[Netto loon]]-Table1[[#This Row],[Netto vorige schijf]]</f>
        <v>4.4499999999970896</v>
      </c>
      <c r="L7645" s="2">
        <f ca="1">(Table1[[#This Row],[Bruto tov vorige schijf]]-Table1[[#This Row],[Netto tov vorige schijf]])/MAX(Table1[[#This Row],[Bruto tov vorige schijf]],1)</f>
        <v>0.55500000000029104</v>
      </c>
    </row>
    <row r="7646" spans="1:12" x14ac:dyDescent="0.25">
      <c r="A7646" s="14">
        <v>84281</v>
      </c>
      <c r="B7646" s="6">
        <f>LoonHeffing2020(Table1[[#This Row],[Belastbaar loon]])</f>
        <v>33395.373</v>
      </c>
      <c r="C7646" s="6">
        <f>AlgemeneHeffingsKorting2020(Table1[[#This Row],[Belastbaar loon]])</f>
        <v>0</v>
      </c>
      <c r="D7646" s="14">
        <f>ArbeidsKorting2020(Table1[[#This Row],[Belastbaar loon]])</f>
        <v>859.38000000000011</v>
      </c>
      <c r="E7646" s="14">
        <f>MAX(Table1[[#This Row],[Loonheffing]]-Table1[[#This Row],[Algemene Heffingskorting]]-Table1[[#This Row],[Arbeidskorting]],0)</f>
        <v>32535.992999999999</v>
      </c>
      <c r="F7646" s="6">
        <f>Table1[[#This Row],[Belastbaar loon]]-Table1[[#This Row],[Belasting]]</f>
        <v>51745.006999999998</v>
      </c>
      <c r="G7646" s="2">
        <f>(Table1[[#This Row],[Belastbaar loon]]-Table1[[#This Row],[Netto loon]])/Table1[[#This Row],[Belastbaar loon]]</f>
        <v>0.3860418481033685</v>
      </c>
      <c r="H7646" s="14">
        <f t="shared" ca="1" si="114"/>
        <v>32530.443000000003</v>
      </c>
      <c r="I7646" s="14">
        <f ca="1">IF(ROW()=2, Table1[[#This Row],[Netto loon]], INDIRECT(ADDRESS(ROW()-1,COLUMN(F:F))))</f>
        <v>51740.557000000001</v>
      </c>
      <c r="J7646" s="6">
        <f ca="1">IF(ROW()=2, 0, Table1[[#This Row],[Belastbaar loon]]-INDIRECT(ADDRESS(ROW()-1,COLUMN(A:A))))</f>
        <v>10</v>
      </c>
      <c r="K7646" s="6">
        <f ca="1">Table1[[#This Row],[Netto loon]]-Table1[[#This Row],[Netto vorige schijf]]</f>
        <v>4.4499999999970896</v>
      </c>
      <c r="L7646" s="2">
        <f ca="1">(Table1[[#This Row],[Bruto tov vorige schijf]]-Table1[[#This Row],[Netto tov vorige schijf]])/MAX(Table1[[#This Row],[Bruto tov vorige schijf]],1)</f>
        <v>0.55500000000029104</v>
      </c>
    </row>
    <row r="7647" spans="1:12" x14ac:dyDescent="0.25">
      <c r="A7647" s="14">
        <v>84291</v>
      </c>
      <c r="B7647" s="6">
        <f>LoonHeffing2020(Table1[[#This Row],[Belastbaar loon]])</f>
        <v>33400.322999999997</v>
      </c>
      <c r="C7647" s="6">
        <f>AlgemeneHeffingsKorting2020(Table1[[#This Row],[Belastbaar loon]])</f>
        <v>0</v>
      </c>
      <c r="D7647" s="14">
        <f>ArbeidsKorting2020(Table1[[#This Row],[Belastbaar loon]])</f>
        <v>858.78000000000009</v>
      </c>
      <c r="E7647" s="14">
        <f>MAX(Table1[[#This Row],[Loonheffing]]-Table1[[#This Row],[Algemene Heffingskorting]]-Table1[[#This Row],[Arbeidskorting]],0)</f>
        <v>32541.542999999998</v>
      </c>
      <c r="F7647" s="6">
        <f>Table1[[#This Row],[Belastbaar loon]]-Table1[[#This Row],[Belasting]]</f>
        <v>51749.457000000002</v>
      </c>
      <c r="G7647" s="2">
        <f>(Table1[[#This Row],[Belastbaar loon]]-Table1[[#This Row],[Netto loon]])/Table1[[#This Row],[Belastbaar loon]]</f>
        <v>0.38606189272876107</v>
      </c>
      <c r="H7647" s="14">
        <f t="shared" ca="1" si="114"/>
        <v>32535.992999999999</v>
      </c>
      <c r="I7647" s="14">
        <f ca="1">IF(ROW()=2, Table1[[#This Row],[Netto loon]], INDIRECT(ADDRESS(ROW()-1,COLUMN(F:F))))</f>
        <v>51745.006999999998</v>
      </c>
      <c r="J7647" s="6">
        <f ca="1">IF(ROW()=2, 0, Table1[[#This Row],[Belastbaar loon]]-INDIRECT(ADDRESS(ROW()-1,COLUMN(A:A))))</f>
        <v>10</v>
      </c>
      <c r="K7647" s="6">
        <f ca="1">Table1[[#This Row],[Netto loon]]-Table1[[#This Row],[Netto vorige schijf]]</f>
        <v>4.4500000000043656</v>
      </c>
      <c r="L7647" s="2">
        <f ca="1">(Table1[[#This Row],[Bruto tov vorige schijf]]-Table1[[#This Row],[Netto tov vorige schijf]])/MAX(Table1[[#This Row],[Bruto tov vorige schijf]],1)</f>
        <v>0.5549999999995634</v>
      </c>
    </row>
    <row r="7648" spans="1:12" x14ac:dyDescent="0.25">
      <c r="A7648" s="14">
        <v>84301</v>
      </c>
      <c r="B7648" s="6">
        <f>LoonHeffing2020(Table1[[#This Row],[Belastbaar loon]])</f>
        <v>33405.273000000001</v>
      </c>
      <c r="C7648" s="6">
        <f>AlgemeneHeffingsKorting2020(Table1[[#This Row],[Belastbaar loon]])</f>
        <v>0</v>
      </c>
      <c r="D7648" s="14">
        <f>ArbeidsKorting2020(Table1[[#This Row],[Belastbaar loon]])</f>
        <v>858.18000000000006</v>
      </c>
      <c r="E7648" s="14">
        <f>MAX(Table1[[#This Row],[Loonheffing]]-Table1[[#This Row],[Algemene Heffingskorting]]-Table1[[#This Row],[Arbeidskorting]],0)</f>
        <v>32547.093000000001</v>
      </c>
      <c r="F7648" s="6">
        <f>Table1[[#This Row],[Belastbaar loon]]-Table1[[#This Row],[Belasting]]</f>
        <v>51753.906999999999</v>
      </c>
      <c r="G7648" s="2">
        <f>(Table1[[#This Row],[Belastbaar loon]]-Table1[[#This Row],[Netto loon]])/Table1[[#This Row],[Belastbaar loon]]</f>
        <v>0.3860819325986643</v>
      </c>
      <c r="H7648" s="14">
        <f t="shared" ca="1" si="114"/>
        <v>32541.542999999998</v>
      </c>
      <c r="I7648" s="14">
        <f ca="1">IF(ROW()=2, Table1[[#This Row],[Netto loon]], INDIRECT(ADDRESS(ROW()-1,COLUMN(F:F))))</f>
        <v>51749.457000000002</v>
      </c>
      <c r="J7648" s="6">
        <f ca="1">IF(ROW()=2, 0, Table1[[#This Row],[Belastbaar loon]]-INDIRECT(ADDRESS(ROW()-1,COLUMN(A:A))))</f>
        <v>10</v>
      </c>
      <c r="K7648" s="6">
        <f ca="1">Table1[[#This Row],[Netto loon]]-Table1[[#This Row],[Netto vorige schijf]]</f>
        <v>4.4499999999970896</v>
      </c>
      <c r="L7648" s="2">
        <f ca="1">(Table1[[#This Row],[Bruto tov vorige schijf]]-Table1[[#This Row],[Netto tov vorige schijf]])/MAX(Table1[[#This Row],[Bruto tov vorige schijf]],1)</f>
        <v>0.55500000000029104</v>
      </c>
    </row>
    <row r="7649" spans="1:12" x14ac:dyDescent="0.25">
      <c r="A7649" s="14">
        <v>84311</v>
      </c>
      <c r="B7649" s="6">
        <f>LoonHeffing2020(Table1[[#This Row],[Belastbaar loon]])</f>
        <v>33410.222999999998</v>
      </c>
      <c r="C7649" s="6">
        <f>AlgemeneHeffingsKorting2020(Table1[[#This Row],[Belastbaar loon]])</f>
        <v>0</v>
      </c>
      <c r="D7649" s="14">
        <f>ArbeidsKorting2020(Table1[[#This Row],[Belastbaar loon]])</f>
        <v>857.58000000000015</v>
      </c>
      <c r="E7649" s="14">
        <f>MAX(Table1[[#This Row],[Loonheffing]]-Table1[[#This Row],[Algemene Heffingskorting]]-Table1[[#This Row],[Arbeidskorting]],0)</f>
        <v>32552.642999999996</v>
      </c>
      <c r="F7649" s="6">
        <f>Table1[[#This Row],[Belastbaar loon]]-Table1[[#This Row],[Belasting]]</f>
        <v>51758.357000000004</v>
      </c>
      <c r="G7649" s="2">
        <f>(Table1[[#This Row],[Belastbaar loon]]-Table1[[#This Row],[Netto loon]])/Table1[[#This Row],[Belastbaar loon]]</f>
        <v>0.38610196771477029</v>
      </c>
      <c r="H7649" s="14">
        <f t="shared" ca="1" si="114"/>
        <v>32547.093000000001</v>
      </c>
      <c r="I7649" s="14">
        <f ca="1">IF(ROW()=2, Table1[[#This Row],[Netto loon]], INDIRECT(ADDRESS(ROW()-1,COLUMN(F:F))))</f>
        <v>51753.906999999999</v>
      </c>
      <c r="J7649" s="6">
        <f ca="1">IF(ROW()=2, 0, Table1[[#This Row],[Belastbaar loon]]-INDIRECT(ADDRESS(ROW()-1,COLUMN(A:A))))</f>
        <v>10</v>
      </c>
      <c r="K7649" s="6">
        <f ca="1">Table1[[#This Row],[Netto loon]]-Table1[[#This Row],[Netto vorige schijf]]</f>
        <v>4.4500000000043656</v>
      </c>
      <c r="L7649" s="2">
        <f ca="1">(Table1[[#This Row],[Bruto tov vorige schijf]]-Table1[[#This Row],[Netto tov vorige schijf]])/MAX(Table1[[#This Row],[Bruto tov vorige schijf]],1)</f>
        <v>0.5549999999995634</v>
      </c>
    </row>
    <row r="7650" spans="1:12" x14ac:dyDescent="0.25">
      <c r="A7650" s="14">
        <v>84321</v>
      </c>
      <c r="B7650" s="6">
        <f>LoonHeffing2020(Table1[[#This Row],[Belastbaar loon]])</f>
        <v>33415.173000000003</v>
      </c>
      <c r="C7650" s="6">
        <f>AlgemeneHeffingsKorting2020(Table1[[#This Row],[Belastbaar loon]])</f>
        <v>0</v>
      </c>
      <c r="D7650" s="14">
        <f>ArbeidsKorting2020(Table1[[#This Row],[Belastbaar loon]])</f>
        <v>856.98000000000013</v>
      </c>
      <c r="E7650" s="14">
        <f>MAX(Table1[[#This Row],[Loonheffing]]-Table1[[#This Row],[Algemene Heffingskorting]]-Table1[[#This Row],[Arbeidskorting]],0)</f>
        <v>32558.193000000003</v>
      </c>
      <c r="F7650" s="6">
        <f>Table1[[#This Row],[Belastbaar loon]]-Table1[[#This Row],[Belasting]]</f>
        <v>51762.807000000001</v>
      </c>
      <c r="G7650" s="2">
        <f>(Table1[[#This Row],[Belastbaar loon]]-Table1[[#This Row],[Netto loon]])/Table1[[#This Row],[Belastbaar loon]]</f>
        <v>0.3861219980787704</v>
      </c>
      <c r="H7650" s="14">
        <f t="shared" ca="1" si="114"/>
        <v>32552.642999999996</v>
      </c>
      <c r="I7650" s="14">
        <f ca="1">IF(ROW()=2, Table1[[#This Row],[Netto loon]], INDIRECT(ADDRESS(ROW()-1,COLUMN(F:F))))</f>
        <v>51758.357000000004</v>
      </c>
      <c r="J7650" s="6">
        <f ca="1">IF(ROW()=2, 0, Table1[[#This Row],[Belastbaar loon]]-INDIRECT(ADDRESS(ROW()-1,COLUMN(A:A))))</f>
        <v>10</v>
      </c>
      <c r="K7650" s="6">
        <f ca="1">Table1[[#This Row],[Netto loon]]-Table1[[#This Row],[Netto vorige schijf]]</f>
        <v>4.4499999999970896</v>
      </c>
      <c r="L7650" s="2">
        <f ca="1">(Table1[[#This Row],[Bruto tov vorige schijf]]-Table1[[#This Row],[Netto tov vorige schijf]])/MAX(Table1[[#This Row],[Bruto tov vorige schijf]],1)</f>
        <v>0.55500000000029104</v>
      </c>
    </row>
    <row r="7651" spans="1:12" x14ac:dyDescent="0.25">
      <c r="A7651" s="14">
        <v>84331</v>
      </c>
      <c r="B7651" s="6">
        <f>LoonHeffing2020(Table1[[#This Row],[Belastbaar loon]])</f>
        <v>33420.123</v>
      </c>
      <c r="C7651" s="6">
        <f>AlgemeneHeffingsKorting2020(Table1[[#This Row],[Belastbaar loon]])</f>
        <v>0</v>
      </c>
      <c r="D7651" s="14">
        <f>ArbeidsKorting2020(Table1[[#This Row],[Belastbaar loon]])</f>
        <v>856.38000000000011</v>
      </c>
      <c r="E7651" s="14">
        <f>MAX(Table1[[#This Row],[Loonheffing]]-Table1[[#This Row],[Algemene Heffingskorting]]-Table1[[#This Row],[Arbeidskorting]],0)</f>
        <v>32563.742999999999</v>
      </c>
      <c r="F7651" s="6">
        <f>Table1[[#This Row],[Belastbaar loon]]-Table1[[#This Row],[Belasting]]</f>
        <v>51767.256999999998</v>
      </c>
      <c r="G7651" s="2">
        <f>(Table1[[#This Row],[Belastbaar loon]]-Table1[[#This Row],[Netto loon]])/Table1[[#This Row],[Belastbaar loon]]</f>
        <v>0.38614202369235517</v>
      </c>
      <c r="H7651" s="14">
        <f t="shared" ca="1" si="114"/>
        <v>32558.193000000003</v>
      </c>
      <c r="I7651" s="14">
        <f ca="1">IF(ROW()=2, Table1[[#This Row],[Netto loon]], INDIRECT(ADDRESS(ROW()-1,COLUMN(F:F))))</f>
        <v>51762.807000000001</v>
      </c>
      <c r="J7651" s="6">
        <f ca="1">IF(ROW()=2, 0, Table1[[#This Row],[Belastbaar loon]]-INDIRECT(ADDRESS(ROW()-1,COLUMN(A:A))))</f>
        <v>10</v>
      </c>
      <c r="K7651" s="6">
        <f ca="1">Table1[[#This Row],[Netto loon]]-Table1[[#This Row],[Netto vorige schijf]]</f>
        <v>4.4499999999970896</v>
      </c>
      <c r="L7651" s="2">
        <f ca="1">(Table1[[#This Row],[Bruto tov vorige schijf]]-Table1[[#This Row],[Netto tov vorige schijf]])/MAX(Table1[[#This Row],[Bruto tov vorige schijf]],1)</f>
        <v>0.55500000000029104</v>
      </c>
    </row>
    <row r="7652" spans="1:12" x14ac:dyDescent="0.25">
      <c r="A7652" s="14">
        <v>84341</v>
      </c>
      <c r="B7652" s="6">
        <f>LoonHeffing2020(Table1[[#This Row],[Belastbaar loon]])</f>
        <v>33425.072999999997</v>
      </c>
      <c r="C7652" s="6">
        <f>AlgemeneHeffingsKorting2020(Table1[[#This Row],[Belastbaar loon]])</f>
        <v>0</v>
      </c>
      <c r="D7652" s="14">
        <f>ArbeidsKorting2020(Table1[[#This Row],[Belastbaar loon]])</f>
        <v>855.78000000000009</v>
      </c>
      <c r="E7652" s="14">
        <f>MAX(Table1[[#This Row],[Loonheffing]]-Table1[[#This Row],[Algemene Heffingskorting]]-Table1[[#This Row],[Arbeidskorting]],0)</f>
        <v>32569.292999999998</v>
      </c>
      <c r="F7652" s="6">
        <f>Table1[[#This Row],[Belastbaar loon]]-Table1[[#This Row],[Belasting]]</f>
        <v>51771.707000000002</v>
      </c>
      <c r="G7652" s="2">
        <f>(Table1[[#This Row],[Belastbaar loon]]-Table1[[#This Row],[Netto loon]])/Table1[[#This Row],[Belastbaar loon]]</f>
        <v>0.38616204455721415</v>
      </c>
      <c r="H7652" s="14">
        <f t="shared" ca="1" si="114"/>
        <v>32563.742999999999</v>
      </c>
      <c r="I7652" s="14">
        <f ca="1">IF(ROW()=2, Table1[[#This Row],[Netto loon]], INDIRECT(ADDRESS(ROW()-1,COLUMN(F:F))))</f>
        <v>51767.256999999998</v>
      </c>
      <c r="J7652" s="6">
        <f ca="1">IF(ROW()=2, 0, Table1[[#This Row],[Belastbaar loon]]-INDIRECT(ADDRESS(ROW()-1,COLUMN(A:A))))</f>
        <v>10</v>
      </c>
      <c r="K7652" s="6">
        <f ca="1">Table1[[#This Row],[Netto loon]]-Table1[[#This Row],[Netto vorige schijf]]</f>
        <v>4.4500000000043656</v>
      </c>
      <c r="L7652" s="2">
        <f ca="1">(Table1[[#This Row],[Bruto tov vorige schijf]]-Table1[[#This Row],[Netto tov vorige schijf]])/MAX(Table1[[#This Row],[Bruto tov vorige schijf]],1)</f>
        <v>0.5549999999995634</v>
      </c>
    </row>
    <row r="7653" spans="1:12" x14ac:dyDescent="0.25">
      <c r="A7653" s="14">
        <v>84351</v>
      </c>
      <c r="B7653" s="6">
        <f>LoonHeffing2020(Table1[[#This Row],[Belastbaar loon]])</f>
        <v>33430.023000000001</v>
      </c>
      <c r="C7653" s="6">
        <f>AlgemeneHeffingsKorting2020(Table1[[#This Row],[Belastbaar loon]])</f>
        <v>0</v>
      </c>
      <c r="D7653" s="14">
        <f>ArbeidsKorting2020(Table1[[#This Row],[Belastbaar loon]])</f>
        <v>855.18000000000006</v>
      </c>
      <c r="E7653" s="14">
        <f>MAX(Table1[[#This Row],[Loonheffing]]-Table1[[#This Row],[Algemene Heffingskorting]]-Table1[[#This Row],[Arbeidskorting]],0)</f>
        <v>32574.843000000001</v>
      </c>
      <c r="F7653" s="6">
        <f>Table1[[#This Row],[Belastbaar loon]]-Table1[[#This Row],[Belasting]]</f>
        <v>51776.156999999999</v>
      </c>
      <c r="G7653" s="2">
        <f>(Table1[[#This Row],[Belastbaar loon]]-Table1[[#This Row],[Netto loon]])/Table1[[#This Row],[Belastbaar loon]]</f>
        <v>0.38618206067503646</v>
      </c>
      <c r="H7653" s="14">
        <f t="shared" ca="1" si="114"/>
        <v>32569.292999999998</v>
      </c>
      <c r="I7653" s="14">
        <f ca="1">IF(ROW()=2, Table1[[#This Row],[Netto loon]], INDIRECT(ADDRESS(ROW()-1,COLUMN(F:F))))</f>
        <v>51771.707000000002</v>
      </c>
      <c r="J7653" s="6">
        <f ca="1">IF(ROW()=2, 0, Table1[[#This Row],[Belastbaar loon]]-INDIRECT(ADDRESS(ROW()-1,COLUMN(A:A))))</f>
        <v>10</v>
      </c>
      <c r="K7653" s="6">
        <f ca="1">Table1[[#This Row],[Netto loon]]-Table1[[#This Row],[Netto vorige schijf]]</f>
        <v>4.4499999999970896</v>
      </c>
      <c r="L7653" s="2">
        <f ca="1">(Table1[[#This Row],[Bruto tov vorige schijf]]-Table1[[#This Row],[Netto tov vorige schijf]])/MAX(Table1[[#This Row],[Bruto tov vorige schijf]],1)</f>
        <v>0.55500000000029104</v>
      </c>
    </row>
    <row r="7654" spans="1:12" x14ac:dyDescent="0.25">
      <c r="A7654" s="14">
        <v>84361</v>
      </c>
      <c r="B7654" s="6">
        <f>LoonHeffing2020(Table1[[#This Row],[Belastbaar loon]])</f>
        <v>33434.972999999998</v>
      </c>
      <c r="C7654" s="6">
        <f>AlgemeneHeffingsKorting2020(Table1[[#This Row],[Belastbaar loon]])</f>
        <v>0</v>
      </c>
      <c r="D7654" s="14">
        <f>ArbeidsKorting2020(Table1[[#This Row],[Belastbaar loon]])</f>
        <v>854.58000000000015</v>
      </c>
      <c r="E7654" s="14">
        <f>MAX(Table1[[#This Row],[Loonheffing]]-Table1[[#This Row],[Algemene Heffingskorting]]-Table1[[#This Row],[Arbeidskorting]],0)</f>
        <v>32580.392999999996</v>
      </c>
      <c r="F7654" s="6">
        <f>Table1[[#This Row],[Belastbaar loon]]-Table1[[#This Row],[Belasting]]</f>
        <v>51780.607000000004</v>
      </c>
      <c r="G7654" s="2">
        <f>(Table1[[#This Row],[Belastbaar loon]]-Table1[[#This Row],[Netto loon]])/Table1[[#This Row],[Belastbaar loon]]</f>
        <v>0.38620207204751006</v>
      </c>
      <c r="H7654" s="14">
        <f t="shared" ca="1" si="114"/>
        <v>32574.843000000001</v>
      </c>
      <c r="I7654" s="14">
        <f ca="1">IF(ROW()=2, Table1[[#This Row],[Netto loon]], INDIRECT(ADDRESS(ROW()-1,COLUMN(F:F))))</f>
        <v>51776.156999999999</v>
      </c>
      <c r="J7654" s="6">
        <f ca="1">IF(ROW()=2, 0, Table1[[#This Row],[Belastbaar loon]]-INDIRECT(ADDRESS(ROW()-1,COLUMN(A:A))))</f>
        <v>10</v>
      </c>
      <c r="K7654" s="6">
        <f ca="1">Table1[[#This Row],[Netto loon]]-Table1[[#This Row],[Netto vorige schijf]]</f>
        <v>4.4500000000043656</v>
      </c>
      <c r="L7654" s="2">
        <f ca="1">(Table1[[#This Row],[Bruto tov vorige schijf]]-Table1[[#This Row],[Netto tov vorige schijf]])/MAX(Table1[[#This Row],[Bruto tov vorige schijf]],1)</f>
        <v>0.5549999999995634</v>
      </c>
    </row>
    <row r="7655" spans="1:12" x14ac:dyDescent="0.25">
      <c r="A7655" s="14">
        <v>84371</v>
      </c>
      <c r="B7655" s="6">
        <f>LoonHeffing2020(Table1[[#This Row],[Belastbaar loon]])</f>
        <v>33439.923000000003</v>
      </c>
      <c r="C7655" s="6">
        <f>AlgemeneHeffingsKorting2020(Table1[[#This Row],[Belastbaar loon]])</f>
        <v>0</v>
      </c>
      <c r="D7655" s="14">
        <f>ArbeidsKorting2020(Table1[[#This Row],[Belastbaar loon]])</f>
        <v>853.98000000000013</v>
      </c>
      <c r="E7655" s="14">
        <f>MAX(Table1[[#This Row],[Loonheffing]]-Table1[[#This Row],[Algemene Heffingskorting]]-Table1[[#This Row],[Arbeidskorting]],0)</f>
        <v>32585.943000000003</v>
      </c>
      <c r="F7655" s="6">
        <f>Table1[[#This Row],[Belastbaar loon]]-Table1[[#This Row],[Belasting]]</f>
        <v>51785.057000000001</v>
      </c>
      <c r="G7655" s="2">
        <f>(Table1[[#This Row],[Belastbaar loon]]-Table1[[#This Row],[Netto loon]])/Table1[[#This Row],[Belastbaar loon]]</f>
        <v>0.38622207867632241</v>
      </c>
      <c r="H7655" s="14">
        <f t="shared" ca="1" si="114"/>
        <v>32580.392999999996</v>
      </c>
      <c r="I7655" s="14">
        <f ca="1">IF(ROW()=2, Table1[[#This Row],[Netto loon]], INDIRECT(ADDRESS(ROW()-1,COLUMN(F:F))))</f>
        <v>51780.607000000004</v>
      </c>
      <c r="J7655" s="6">
        <f ca="1">IF(ROW()=2, 0, Table1[[#This Row],[Belastbaar loon]]-INDIRECT(ADDRESS(ROW()-1,COLUMN(A:A))))</f>
        <v>10</v>
      </c>
      <c r="K7655" s="6">
        <f ca="1">Table1[[#This Row],[Netto loon]]-Table1[[#This Row],[Netto vorige schijf]]</f>
        <v>4.4499999999970896</v>
      </c>
      <c r="L7655" s="2">
        <f ca="1">(Table1[[#This Row],[Bruto tov vorige schijf]]-Table1[[#This Row],[Netto tov vorige schijf]])/MAX(Table1[[#This Row],[Bruto tov vorige schijf]],1)</f>
        <v>0.55500000000029104</v>
      </c>
    </row>
    <row r="7656" spans="1:12" x14ac:dyDescent="0.25">
      <c r="A7656" s="14">
        <v>84381</v>
      </c>
      <c r="B7656" s="6">
        <f>LoonHeffing2020(Table1[[#This Row],[Belastbaar loon]])</f>
        <v>33444.873</v>
      </c>
      <c r="C7656" s="6">
        <f>AlgemeneHeffingsKorting2020(Table1[[#This Row],[Belastbaar loon]])</f>
        <v>0</v>
      </c>
      <c r="D7656" s="14">
        <f>ArbeidsKorting2020(Table1[[#This Row],[Belastbaar loon]])</f>
        <v>853.38000000000011</v>
      </c>
      <c r="E7656" s="14">
        <f>MAX(Table1[[#This Row],[Loonheffing]]-Table1[[#This Row],[Algemene Heffingskorting]]-Table1[[#This Row],[Arbeidskorting]],0)</f>
        <v>32591.492999999999</v>
      </c>
      <c r="F7656" s="6">
        <f>Table1[[#This Row],[Belastbaar loon]]-Table1[[#This Row],[Belasting]]</f>
        <v>51789.506999999998</v>
      </c>
      <c r="G7656" s="2">
        <f>(Table1[[#This Row],[Belastbaar loon]]-Table1[[#This Row],[Netto loon]])/Table1[[#This Row],[Belastbaar loon]]</f>
        <v>0.38624208056316001</v>
      </c>
      <c r="H7656" s="14">
        <f t="shared" ca="1" si="114"/>
        <v>32585.943000000003</v>
      </c>
      <c r="I7656" s="14">
        <f ca="1">IF(ROW()=2, Table1[[#This Row],[Netto loon]], INDIRECT(ADDRESS(ROW()-1,COLUMN(F:F))))</f>
        <v>51785.057000000001</v>
      </c>
      <c r="J7656" s="6">
        <f ca="1">IF(ROW()=2, 0, Table1[[#This Row],[Belastbaar loon]]-INDIRECT(ADDRESS(ROW()-1,COLUMN(A:A))))</f>
        <v>10</v>
      </c>
      <c r="K7656" s="6">
        <f ca="1">Table1[[#This Row],[Netto loon]]-Table1[[#This Row],[Netto vorige schijf]]</f>
        <v>4.4499999999970896</v>
      </c>
      <c r="L7656" s="2">
        <f ca="1">(Table1[[#This Row],[Bruto tov vorige schijf]]-Table1[[#This Row],[Netto tov vorige schijf]])/MAX(Table1[[#This Row],[Bruto tov vorige schijf]],1)</f>
        <v>0.55500000000029104</v>
      </c>
    </row>
    <row r="7657" spans="1:12" x14ac:dyDescent="0.25">
      <c r="A7657" s="14">
        <v>84391</v>
      </c>
      <c r="B7657" s="6">
        <f>LoonHeffing2020(Table1[[#This Row],[Belastbaar loon]])</f>
        <v>33449.822999999997</v>
      </c>
      <c r="C7657" s="6">
        <f>AlgemeneHeffingsKorting2020(Table1[[#This Row],[Belastbaar loon]])</f>
        <v>0</v>
      </c>
      <c r="D7657" s="14">
        <f>ArbeidsKorting2020(Table1[[#This Row],[Belastbaar loon]])</f>
        <v>852.78000000000009</v>
      </c>
      <c r="E7657" s="14">
        <f>MAX(Table1[[#This Row],[Loonheffing]]-Table1[[#This Row],[Algemene Heffingskorting]]-Table1[[#This Row],[Arbeidskorting]],0)</f>
        <v>32597.042999999998</v>
      </c>
      <c r="F7657" s="6">
        <f>Table1[[#This Row],[Belastbaar loon]]-Table1[[#This Row],[Belasting]]</f>
        <v>51793.957000000002</v>
      </c>
      <c r="G7657" s="2">
        <f>(Table1[[#This Row],[Belastbaar loon]]-Table1[[#This Row],[Netto loon]])/Table1[[#This Row],[Belastbaar loon]]</f>
        <v>0.38626207770970833</v>
      </c>
      <c r="H7657" s="14">
        <f t="shared" ca="1" si="114"/>
        <v>32591.492999999999</v>
      </c>
      <c r="I7657" s="14">
        <f ca="1">IF(ROW()=2, Table1[[#This Row],[Netto loon]], INDIRECT(ADDRESS(ROW()-1,COLUMN(F:F))))</f>
        <v>51789.506999999998</v>
      </c>
      <c r="J7657" s="6">
        <f ca="1">IF(ROW()=2, 0, Table1[[#This Row],[Belastbaar loon]]-INDIRECT(ADDRESS(ROW()-1,COLUMN(A:A))))</f>
        <v>10</v>
      </c>
      <c r="K7657" s="6">
        <f ca="1">Table1[[#This Row],[Netto loon]]-Table1[[#This Row],[Netto vorige schijf]]</f>
        <v>4.4500000000043656</v>
      </c>
      <c r="L7657" s="2">
        <f ca="1">(Table1[[#This Row],[Bruto tov vorige schijf]]-Table1[[#This Row],[Netto tov vorige schijf]])/MAX(Table1[[#This Row],[Bruto tov vorige schijf]],1)</f>
        <v>0.5549999999995634</v>
      </c>
    </row>
    <row r="7658" spans="1:12" x14ac:dyDescent="0.25">
      <c r="A7658" s="14">
        <v>84401</v>
      </c>
      <c r="B7658" s="6">
        <f>LoonHeffing2020(Table1[[#This Row],[Belastbaar loon]])</f>
        <v>33454.773000000001</v>
      </c>
      <c r="C7658" s="6">
        <f>AlgemeneHeffingsKorting2020(Table1[[#This Row],[Belastbaar loon]])</f>
        <v>0</v>
      </c>
      <c r="D7658" s="14">
        <f>ArbeidsKorting2020(Table1[[#This Row],[Belastbaar loon]])</f>
        <v>852.18000000000006</v>
      </c>
      <c r="E7658" s="14">
        <f>MAX(Table1[[#This Row],[Loonheffing]]-Table1[[#This Row],[Algemene Heffingskorting]]-Table1[[#This Row],[Arbeidskorting]],0)</f>
        <v>32602.593000000001</v>
      </c>
      <c r="F7658" s="6">
        <f>Table1[[#This Row],[Belastbaar loon]]-Table1[[#This Row],[Belasting]]</f>
        <v>51798.406999999999</v>
      </c>
      <c r="G7658" s="2">
        <f>(Table1[[#This Row],[Belastbaar loon]]-Table1[[#This Row],[Netto loon]])/Table1[[#This Row],[Belastbaar loon]]</f>
        <v>0.38628207011765264</v>
      </c>
      <c r="H7658" s="14">
        <f t="shared" ca="1" si="114"/>
        <v>32597.042999999998</v>
      </c>
      <c r="I7658" s="14">
        <f ca="1">IF(ROW()=2, Table1[[#This Row],[Netto loon]], INDIRECT(ADDRESS(ROW()-1,COLUMN(F:F))))</f>
        <v>51793.957000000002</v>
      </c>
      <c r="J7658" s="6">
        <f ca="1">IF(ROW()=2, 0, Table1[[#This Row],[Belastbaar loon]]-INDIRECT(ADDRESS(ROW()-1,COLUMN(A:A))))</f>
        <v>10</v>
      </c>
      <c r="K7658" s="6">
        <f ca="1">Table1[[#This Row],[Netto loon]]-Table1[[#This Row],[Netto vorige schijf]]</f>
        <v>4.4499999999970896</v>
      </c>
      <c r="L7658" s="2">
        <f ca="1">(Table1[[#This Row],[Bruto tov vorige schijf]]-Table1[[#This Row],[Netto tov vorige schijf]])/MAX(Table1[[#This Row],[Bruto tov vorige schijf]],1)</f>
        <v>0.55500000000029104</v>
      </c>
    </row>
    <row r="7659" spans="1:12" x14ac:dyDescent="0.25">
      <c r="A7659" s="14">
        <v>84411</v>
      </c>
      <c r="B7659" s="6">
        <f>LoonHeffing2020(Table1[[#This Row],[Belastbaar loon]])</f>
        <v>33459.722999999998</v>
      </c>
      <c r="C7659" s="6">
        <f>AlgemeneHeffingsKorting2020(Table1[[#This Row],[Belastbaar loon]])</f>
        <v>0</v>
      </c>
      <c r="D7659" s="14">
        <f>ArbeidsKorting2020(Table1[[#This Row],[Belastbaar loon]])</f>
        <v>851.58000000000015</v>
      </c>
      <c r="E7659" s="14">
        <f>MAX(Table1[[#This Row],[Loonheffing]]-Table1[[#This Row],[Algemene Heffingskorting]]-Table1[[#This Row],[Arbeidskorting]],0)</f>
        <v>32608.142999999996</v>
      </c>
      <c r="F7659" s="6">
        <f>Table1[[#This Row],[Belastbaar loon]]-Table1[[#This Row],[Belasting]]</f>
        <v>51802.857000000004</v>
      </c>
      <c r="G7659" s="2">
        <f>(Table1[[#This Row],[Belastbaar loon]]-Table1[[#This Row],[Netto loon]])/Table1[[#This Row],[Belastbaar loon]]</f>
        <v>0.38630205778867677</v>
      </c>
      <c r="H7659" s="14">
        <f t="shared" ca="1" si="114"/>
        <v>32602.593000000001</v>
      </c>
      <c r="I7659" s="14">
        <f ca="1">IF(ROW()=2, Table1[[#This Row],[Netto loon]], INDIRECT(ADDRESS(ROW()-1,COLUMN(F:F))))</f>
        <v>51798.406999999999</v>
      </c>
      <c r="J7659" s="6">
        <f ca="1">IF(ROW()=2, 0, Table1[[#This Row],[Belastbaar loon]]-INDIRECT(ADDRESS(ROW()-1,COLUMN(A:A))))</f>
        <v>10</v>
      </c>
      <c r="K7659" s="6">
        <f ca="1">Table1[[#This Row],[Netto loon]]-Table1[[#This Row],[Netto vorige schijf]]</f>
        <v>4.4500000000043656</v>
      </c>
      <c r="L7659" s="2">
        <f ca="1">(Table1[[#This Row],[Bruto tov vorige schijf]]-Table1[[#This Row],[Netto tov vorige schijf]])/MAX(Table1[[#This Row],[Bruto tov vorige schijf]],1)</f>
        <v>0.5549999999995634</v>
      </c>
    </row>
    <row r="7660" spans="1:12" x14ac:dyDescent="0.25">
      <c r="A7660" s="14">
        <v>84421</v>
      </c>
      <c r="B7660" s="6">
        <f>LoonHeffing2020(Table1[[#This Row],[Belastbaar loon]])</f>
        <v>33464.673000000003</v>
      </c>
      <c r="C7660" s="6">
        <f>AlgemeneHeffingsKorting2020(Table1[[#This Row],[Belastbaar loon]])</f>
        <v>0</v>
      </c>
      <c r="D7660" s="14">
        <f>ArbeidsKorting2020(Table1[[#This Row],[Belastbaar loon]])</f>
        <v>850.98000000000013</v>
      </c>
      <c r="E7660" s="14">
        <f>MAX(Table1[[#This Row],[Loonheffing]]-Table1[[#This Row],[Algemene Heffingskorting]]-Table1[[#This Row],[Arbeidskorting]],0)</f>
        <v>32613.693000000003</v>
      </c>
      <c r="F7660" s="6">
        <f>Table1[[#This Row],[Belastbaar loon]]-Table1[[#This Row],[Belasting]]</f>
        <v>51807.307000000001</v>
      </c>
      <c r="G7660" s="2">
        <f>(Table1[[#This Row],[Belastbaar loon]]-Table1[[#This Row],[Netto loon]])/Table1[[#This Row],[Belastbaar loon]]</f>
        <v>0.3863220407244643</v>
      </c>
      <c r="H7660" s="14">
        <f t="shared" ca="1" si="114"/>
        <v>32608.142999999996</v>
      </c>
      <c r="I7660" s="14">
        <f ca="1">IF(ROW()=2, Table1[[#This Row],[Netto loon]], INDIRECT(ADDRESS(ROW()-1,COLUMN(F:F))))</f>
        <v>51802.857000000004</v>
      </c>
      <c r="J7660" s="6">
        <f ca="1">IF(ROW()=2, 0, Table1[[#This Row],[Belastbaar loon]]-INDIRECT(ADDRESS(ROW()-1,COLUMN(A:A))))</f>
        <v>10</v>
      </c>
      <c r="K7660" s="6">
        <f ca="1">Table1[[#This Row],[Netto loon]]-Table1[[#This Row],[Netto vorige schijf]]</f>
        <v>4.4499999999970896</v>
      </c>
      <c r="L7660" s="2">
        <f ca="1">(Table1[[#This Row],[Bruto tov vorige schijf]]-Table1[[#This Row],[Netto tov vorige schijf]])/MAX(Table1[[#This Row],[Bruto tov vorige schijf]],1)</f>
        <v>0.55500000000029104</v>
      </c>
    </row>
    <row r="7661" spans="1:12" x14ac:dyDescent="0.25">
      <c r="A7661" s="14">
        <v>84431</v>
      </c>
      <c r="B7661" s="6">
        <f>LoonHeffing2020(Table1[[#This Row],[Belastbaar loon]])</f>
        <v>33469.623</v>
      </c>
      <c r="C7661" s="6">
        <f>AlgemeneHeffingsKorting2020(Table1[[#This Row],[Belastbaar loon]])</f>
        <v>0</v>
      </c>
      <c r="D7661" s="14">
        <f>ArbeidsKorting2020(Table1[[#This Row],[Belastbaar loon]])</f>
        <v>850.38000000000011</v>
      </c>
      <c r="E7661" s="14">
        <f>MAX(Table1[[#This Row],[Loonheffing]]-Table1[[#This Row],[Algemene Heffingskorting]]-Table1[[#This Row],[Arbeidskorting]],0)</f>
        <v>32619.242999999999</v>
      </c>
      <c r="F7661" s="6">
        <f>Table1[[#This Row],[Belastbaar loon]]-Table1[[#This Row],[Belasting]]</f>
        <v>51811.756999999998</v>
      </c>
      <c r="G7661" s="2">
        <f>(Table1[[#This Row],[Belastbaar loon]]-Table1[[#This Row],[Netto loon]])/Table1[[#This Row],[Belastbaar loon]]</f>
        <v>0.38634201892669756</v>
      </c>
      <c r="H7661" s="14">
        <f t="shared" ca="1" si="114"/>
        <v>32613.693000000003</v>
      </c>
      <c r="I7661" s="14">
        <f ca="1">IF(ROW()=2, Table1[[#This Row],[Netto loon]], INDIRECT(ADDRESS(ROW()-1,COLUMN(F:F))))</f>
        <v>51807.307000000001</v>
      </c>
      <c r="J7661" s="6">
        <f ca="1">IF(ROW()=2, 0, Table1[[#This Row],[Belastbaar loon]]-INDIRECT(ADDRESS(ROW()-1,COLUMN(A:A))))</f>
        <v>10</v>
      </c>
      <c r="K7661" s="6">
        <f ca="1">Table1[[#This Row],[Netto loon]]-Table1[[#This Row],[Netto vorige schijf]]</f>
        <v>4.4499999999970896</v>
      </c>
      <c r="L7661" s="2">
        <f ca="1">(Table1[[#This Row],[Bruto tov vorige schijf]]-Table1[[#This Row],[Netto tov vorige schijf]])/MAX(Table1[[#This Row],[Bruto tov vorige schijf]],1)</f>
        <v>0.55500000000029104</v>
      </c>
    </row>
    <row r="7662" spans="1:12" x14ac:dyDescent="0.25">
      <c r="A7662" s="14">
        <v>84441</v>
      </c>
      <c r="B7662" s="6">
        <f>LoonHeffing2020(Table1[[#This Row],[Belastbaar loon]])</f>
        <v>33474.572999999997</v>
      </c>
      <c r="C7662" s="6">
        <f>AlgemeneHeffingsKorting2020(Table1[[#This Row],[Belastbaar loon]])</f>
        <v>0</v>
      </c>
      <c r="D7662" s="14">
        <f>ArbeidsKorting2020(Table1[[#This Row],[Belastbaar loon]])</f>
        <v>849.78000000000009</v>
      </c>
      <c r="E7662" s="14">
        <f>MAX(Table1[[#This Row],[Loonheffing]]-Table1[[#This Row],[Algemene Heffingskorting]]-Table1[[#This Row],[Arbeidskorting]],0)</f>
        <v>32624.792999999998</v>
      </c>
      <c r="F7662" s="6">
        <f>Table1[[#This Row],[Belastbaar loon]]-Table1[[#This Row],[Belasting]]</f>
        <v>51816.207000000002</v>
      </c>
      <c r="G7662" s="2">
        <f>(Table1[[#This Row],[Belastbaar loon]]-Table1[[#This Row],[Netto loon]])/Table1[[#This Row],[Belastbaar loon]]</f>
        <v>0.38636199239705826</v>
      </c>
      <c r="H7662" s="14">
        <f t="shared" ca="1" si="114"/>
        <v>32619.242999999999</v>
      </c>
      <c r="I7662" s="14">
        <f ca="1">IF(ROW()=2, Table1[[#This Row],[Netto loon]], INDIRECT(ADDRESS(ROW()-1,COLUMN(F:F))))</f>
        <v>51811.756999999998</v>
      </c>
      <c r="J7662" s="6">
        <f ca="1">IF(ROW()=2, 0, Table1[[#This Row],[Belastbaar loon]]-INDIRECT(ADDRESS(ROW()-1,COLUMN(A:A))))</f>
        <v>10</v>
      </c>
      <c r="K7662" s="6">
        <f ca="1">Table1[[#This Row],[Netto loon]]-Table1[[#This Row],[Netto vorige schijf]]</f>
        <v>4.4500000000043656</v>
      </c>
      <c r="L7662" s="2">
        <f ca="1">(Table1[[#This Row],[Bruto tov vorige schijf]]-Table1[[#This Row],[Netto tov vorige schijf]])/MAX(Table1[[#This Row],[Bruto tov vorige schijf]],1)</f>
        <v>0.5549999999995634</v>
      </c>
    </row>
    <row r="7663" spans="1:12" x14ac:dyDescent="0.25">
      <c r="A7663" s="14">
        <v>84451</v>
      </c>
      <c r="B7663" s="6">
        <f>LoonHeffing2020(Table1[[#This Row],[Belastbaar loon]])</f>
        <v>33479.523000000001</v>
      </c>
      <c r="C7663" s="6">
        <f>AlgemeneHeffingsKorting2020(Table1[[#This Row],[Belastbaar loon]])</f>
        <v>0</v>
      </c>
      <c r="D7663" s="14">
        <f>ArbeidsKorting2020(Table1[[#This Row],[Belastbaar loon]])</f>
        <v>849.18000000000006</v>
      </c>
      <c r="E7663" s="14">
        <f>MAX(Table1[[#This Row],[Loonheffing]]-Table1[[#This Row],[Algemene Heffingskorting]]-Table1[[#This Row],[Arbeidskorting]],0)</f>
        <v>32630.343000000001</v>
      </c>
      <c r="F7663" s="6">
        <f>Table1[[#This Row],[Belastbaar loon]]-Table1[[#This Row],[Belasting]]</f>
        <v>51820.656999999999</v>
      </c>
      <c r="G7663" s="2">
        <f>(Table1[[#This Row],[Belastbaar loon]]-Table1[[#This Row],[Netto loon]])/Table1[[#This Row],[Belastbaar loon]]</f>
        <v>0.3863819611372275</v>
      </c>
      <c r="H7663" s="14">
        <f t="shared" ca="1" si="114"/>
        <v>32624.792999999998</v>
      </c>
      <c r="I7663" s="14">
        <f ca="1">IF(ROW()=2, Table1[[#This Row],[Netto loon]], INDIRECT(ADDRESS(ROW()-1,COLUMN(F:F))))</f>
        <v>51816.207000000002</v>
      </c>
      <c r="J7663" s="6">
        <f ca="1">IF(ROW()=2, 0, Table1[[#This Row],[Belastbaar loon]]-INDIRECT(ADDRESS(ROW()-1,COLUMN(A:A))))</f>
        <v>10</v>
      </c>
      <c r="K7663" s="6">
        <f ca="1">Table1[[#This Row],[Netto loon]]-Table1[[#This Row],[Netto vorige schijf]]</f>
        <v>4.4499999999970896</v>
      </c>
      <c r="L7663" s="2">
        <f ca="1">(Table1[[#This Row],[Bruto tov vorige schijf]]-Table1[[#This Row],[Netto tov vorige schijf]])/MAX(Table1[[#This Row],[Bruto tov vorige schijf]],1)</f>
        <v>0.55500000000029104</v>
      </c>
    </row>
    <row r="7664" spans="1:12" x14ac:dyDescent="0.25">
      <c r="A7664" s="14">
        <v>84461</v>
      </c>
      <c r="B7664" s="6">
        <f>LoonHeffing2020(Table1[[#This Row],[Belastbaar loon]])</f>
        <v>33484.472999999998</v>
      </c>
      <c r="C7664" s="6">
        <f>AlgemeneHeffingsKorting2020(Table1[[#This Row],[Belastbaar loon]])</f>
        <v>0</v>
      </c>
      <c r="D7664" s="14">
        <f>ArbeidsKorting2020(Table1[[#This Row],[Belastbaar loon]])</f>
        <v>848.58000000000015</v>
      </c>
      <c r="E7664" s="14">
        <f>MAX(Table1[[#This Row],[Loonheffing]]-Table1[[#This Row],[Algemene Heffingskorting]]-Table1[[#This Row],[Arbeidskorting]],0)</f>
        <v>32635.892999999996</v>
      </c>
      <c r="F7664" s="6">
        <f>Table1[[#This Row],[Belastbaar loon]]-Table1[[#This Row],[Belasting]]</f>
        <v>51825.107000000004</v>
      </c>
      <c r="G7664" s="2">
        <f>(Table1[[#This Row],[Belastbaar loon]]-Table1[[#This Row],[Netto loon]])/Table1[[#This Row],[Belastbaar loon]]</f>
        <v>0.38640192514888522</v>
      </c>
      <c r="H7664" s="14">
        <f t="shared" ca="1" si="114"/>
        <v>32630.343000000001</v>
      </c>
      <c r="I7664" s="14">
        <f ca="1">IF(ROW()=2, Table1[[#This Row],[Netto loon]], INDIRECT(ADDRESS(ROW()-1,COLUMN(F:F))))</f>
        <v>51820.656999999999</v>
      </c>
      <c r="J7664" s="6">
        <f ca="1">IF(ROW()=2, 0, Table1[[#This Row],[Belastbaar loon]]-INDIRECT(ADDRESS(ROW()-1,COLUMN(A:A))))</f>
        <v>10</v>
      </c>
      <c r="K7664" s="6">
        <f ca="1">Table1[[#This Row],[Netto loon]]-Table1[[#This Row],[Netto vorige schijf]]</f>
        <v>4.4500000000043656</v>
      </c>
      <c r="L7664" s="2">
        <f ca="1">(Table1[[#This Row],[Bruto tov vorige schijf]]-Table1[[#This Row],[Netto tov vorige schijf]])/MAX(Table1[[#This Row],[Bruto tov vorige schijf]],1)</f>
        <v>0.5549999999995634</v>
      </c>
    </row>
    <row r="7665" spans="1:12" x14ac:dyDescent="0.25">
      <c r="A7665" s="14">
        <v>84471</v>
      </c>
      <c r="B7665" s="6">
        <f>LoonHeffing2020(Table1[[#This Row],[Belastbaar loon]])</f>
        <v>33489.423000000003</v>
      </c>
      <c r="C7665" s="6">
        <f>AlgemeneHeffingsKorting2020(Table1[[#This Row],[Belastbaar loon]])</f>
        <v>0</v>
      </c>
      <c r="D7665" s="14">
        <f>ArbeidsKorting2020(Table1[[#This Row],[Belastbaar loon]])</f>
        <v>847.98000000000013</v>
      </c>
      <c r="E7665" s="14">
        <f>MAX(Table1[[#This Row],[Loonheffing]]-Table1[[#This Row],[Algemene Heffingskorting]]-Table1[[#This Row],[Arbeidskorting]],0)</f>
        <v>32641.443000000003</v>
      </c>
      <c r="F7665" s="6">
        <f>Table1[[#This Row],[Belastbaar loon]]-Table1[[#This Row],[Belasting]]</f>
        <v>51829.557000000001</v>
      </c>
      <c r="G7665" s="2">
        <f>(Table1[[#This Row],[Belastbaar loon]]-Table1[[#This Row],[Netto loon]])/Table1[[#This Row],[Belastbaar loon]]</f>
        <v>0.38642188443371095</v>
      </c>
      <c r="H7665" s="14">
        <f t="shared" ca="1" si="114"/>
        <v>32635.892999999996</v>
      </c>
      <c r="I7665" s="14">
        <f ca="1">IF(ROW()=2, Table1[[#This Row],[Netto loon]], INDIRECT(ADDRESS(ROW()-1,COLUMN(F:F))))</f>
        <v>51825.107000000004</v>
      </c>
      <c r="J7665" s="6">
        <f ca="1">IF(ROW()=2, 0, Table1[[#This Row],[Belastbaar loon]]-INDIRECT(ADDRESS(ROW()-1,COLUMN(A:A))))</f>
        <v>10</v>
      </c>
      <c r="K7665" s="6">
        <f ca="1">Table1[[#This Row],[Netto loon]]-Table1[[#This Row],[Netto vorige schijf]]</f>
        <v>4.4499999999970896</v>
      </c>
      <c r="L7665" s="2">
        <f ca="1">(Table1[[#This Row],[Bruto tov vorige schijf]]-Table1[[#This Row],[Netto tov vorige schijf]])/MAX(Table1[[#This Row],[Bruto tov vorige schijf]],1)</f>
        <v>0.55500000000029104</v>
      </c>
    </row>
    <row r="7666" spans="1:12" x14ac:dyDescent="0.25">
      <c r="A7666" s="14">
        <v>84481</v>
      </c>
      <c r="B7666" s="6">
        <f>LoonHeffing2020(Table1[[#This Row],[Belastbaar loon]])</f>
        <v>33494.373</v>
      </c>
      <c r="C7666" s="6">
        <f>AlgemeneHeffingsKorting2020(Table1[[#This Row],[Belastbaar loon]])</f>
        <v>0</v>
      </c>
      <c r="D7666" s="14">
        <f>ArbeidsKorting2020(Table1[[#This Row],[Belastbaar loon]])</f>
        <v>847.38000000000011</v>
      </c>
      <c r="E7666" s="14">
        <f>MAX(Table1[[#This Row],[Loonheffing]]-Table1[[#This Row],[Algemene Heffingskorting]]-Table1[[#This Row],[Arbeidskorting]],0)</f>
        <v>32646.992999999999</v>
      </c>
      <c r="F7666" s="6">
        <f>Table1[[#This Row],[Belastbaar loon]]-Table1[[#This Row],[Belasting]]</f>
        <v>51834.006999999998</v>
      </c>
      <c r="G7666" s="2">
        <f>(Table1[[#This Row],[Belastbaar loon]]-Table1[[#This Row],[Netto loon]])/Table1[[#This Row],[Belastbaar loon]]</f>
        <v>0.38644183899338314</v>
      </c>
      <c r="H7666" s="14">
        <f t="shared" ca="1" si="114"/>
        <v>32641.443000000003</v>
      </c>
      <c r="I7666" s="14">
        <f ca="1">IF(ROW()=2, Table1[[#This Row],[Netto loon]], INDIRECT(ADDRESS(ROW()-1,COLUMN(F:F))))</f>
        <v>51829.557000000001</v>
      </c>
      <c r="J7666" s="6">
        <f ca="1">IF(ROW()=2, 0, Table1[[#This Row],[Belastbaar loon]]-INDIRECT(ADDRESS(ROW()-1,COLUMN(A:A))))</f>
        <v>10</v>
      </c>
      <c r="K7666" s="6">
        <f ca="1">Table1[[#This Row],[Netto loon]]-Table1[[#This Row],[Netto vorige schijf]]</f>
        <v>4.4499999999970896</v>
      </c>
      <c r="L7666" s="2">
        <f ca="1">(Table1[[#This Row],[Bruto tov vorige schijf]]-Table1[[#This Row],[Netto tov vorige schijf]])/MAX(Table1[[#This Row],[Bruto tov vorige schijf]],1)</f>
        <v>0.55500000000029104</v>
      </c>
    </row>
    <row r="7667" spans="1:12" x14ac:dyDescent="0.25">
      <c r="A7667" s="14">
        <v>84491</v>
      </c>
      <c r="B7667" s="6">
        <f>LoonHeffing2020(Table1[[#This Row],[Belastbaar loon]])</f>
        <v>33499.322999999997</v>
      </c>
      <c r="C7667" s="6">
        <f>AlgemeneHeffingsKorting2020(Table1[[#This Row],[Belastbaar loon]])</f>
        <v>0</v>
      </c>
      <c r="D7667" s="14">
        <f>ArbeidsKorting2020(Table1[[#This Row],[Belastbaar loon]])</f>
        <v>846.78000000000009</v>
      </c>
      <c r="E7667" s="14">
        <f>MAX(Table1[[#This Row],[Loonheffing]]-Table1[[#This Row],[Algemene Heffingskorting]]-Table1[[#This Row],[Arbeidskorting]],0)</f>
        <v>32652.542999999998</v>
      </c>
      <c r="F7667" s="6">
        <f>Table1[[#This Row],[Belastbaar loon]]-Table1[[#This Row],[Belasting]]</f>
        <v>51838.457000000002</v>
      </c>
      <c r="G7667" s="2">
        <f>(Table1[[#This Row],[Belastbaar loon]]-Table1[[#This Row],[Netto loon]])/Table1[[#This Row],[Belastbaar loon]]</f>
        <v>0.38646178882957943</v>
      </c>
      <c r="H7667" s="14">
        <f t="shared" ca="1" si="114"/>
        <v>32646.992999999999</v>
      </c>
      <c r="I7667" s="14">
        <f ca="1">IF(ROW()=2, Table1[[#This Row],[Netto loon]], INDIRECT(ADDRESS(ROW()-1,COLUMN(F:F))))</f>
        <v>51834.006999999998</v>
      </c>
      <c r="J7667" s="6">
        <f ca="1">IF(ROW()=2, 0, Table1[[#This Row],[Belastbaar loon]]-INDIRECT(ADDRESS(ROW()-1,COLUMN(A:A))))</f>
        <v>10</v>
      </c>
      <c r="K7667" s="6">
        <f ca="1">Table1[[#This Row],[Netto loon]]-Table1[[#This Row],[Netto vorige schijf]]</f>
        <v>4.4500000000043656</v>
      </c>
      <c r="L7667" s="2">
        <f ca="1">(Table1[[#This Row],[Bruto tov vorige schijf]]-Table1[[#This Row],[Netto tov vorige schijf]])/MAX(Table1[[#This Row],[Bruto tov vorige schijf]],1)</f>
        <v>0.5549999999995634</v>
      </c>
    </row>
    <row r="7668" spans="1:12" x14ac:dyDescent="0.25">
      <c r="A7668" s="14">
        <v>84501</v>
      </c>
      <c r="B7668" s="6">
        <f>LoonHeffing2020(Table1[[#This Row],[Belastbaar loon]])</f>
        <v>33504.273000000001</v>
      </c>
      <c r="C7668" s="6">
        <f>AlgemeneHeffingsKorting2020(Table1[[#This Row],[Belastbaar loon]])</f>
        <v>0</v>
      </c>
      <c r="D7668" s="14">
        <f>ArbeidsKorting2020(Table1[[#This Row],[Belastbaar loon]])</f>
        <v>846.18000000000006</v>
      </c>
      <c r="E7668" s="14">
        <f>MAX(Table1[[#This Row],[Loonheffing]]-Table1[[#This Row],[Algemene Heffingskorting]]-Table1[[#This Row],[Arbeidskorting]],0)</f>
        <v>32658.093000000001</v>
      </c>
      <c r="F7668" s="6">
        <f>Table1[[#This Row],[Belastbaar loon]]-Table1[[#This Row],[Belasting]]</f>
        <v>51842.906999999999</v>
      </c>
      <c r="G7668" s="2">
        <f>(Table1[[#This Row],[Belastbaar loon]]-Table1[[#This Row],[Netto loon]])/Table1[[#This Row],[Belastbaar loon]]</f>
        <v>0.386481733943977</v>
      </c>
      <c r="H7668" s="14">
        <f t="shared" ca="1" si="114"/>
        <v>32652.542999999998</v>
      </c>
      <c r="I7668" s="14">
        <f ca="1">IF(ROW()=2, Table1[[#This Row],[Netto loon]], INDIRECT(ADDRESS(ROW()-1,COLUMN(F:F))))</f>
        <v>51838.457000000002</v>
      </c>
      <c r="J7668" s="6">
        <f ca="1">IF(ROW()=2, 0, Table1[[#This Row],[Belastbaar loon]]-INDIRECT(ADDRESS(ROW()-1,COLUMN(A:A))))</f>
        <v>10</v>
      </c>
      <c r="K7668" s="6">
        <f ca="1">Table1[[#This Row],[Netto loon]]-Table1[[#This Row],[Netto vorige schijf]]</f>
        <v>4.4499999999970896</v>
      </c>
      <c r="L7668" s="2">
        <f ca="1">(Table1[[#This Row],[Bruto tov vorige schijf]]-Table1[[#This Row],[Netto tov vorige schijf]])/MAX(Table1[[#This Row],[Bruto tov vorige schijf]],1)</f>
        <v>0.55500000000029104</v>
      </c>
    </row>
    <row r="7669" spans="1:12" x14ac:dyDescent="0.25">
      <c r="A7669" s="14">
        <v>84511</v>
      </c>
      <c r="B7669" s="6">
        <f>LoonHeffing2020(Table1[[#This Row],[Belastbaar loon]])</f>
        <v>33509.222999999998</v>
      </c>
      <c r="C7669" s="6">
        <f>AlgemeneHeffingsKorting2020(Table1[[#This Row],[Belastbaar loon]])</f>
        <v>0</v>
      </c>
      <c r="D7669" s="14">
        <f>ArbeidsKorting2020(Table1[[#This Row],[Belastbaar loon]])</f>
        <v>845.58000000000015</v>
      </c>
      <c r="E7669" s="14">
        <f>MAX(Table1[[#This Row],[Loonheffing]]-Table1[[#This Row],[Algemene Heffingskorting]]-Table1[[#This Row],[Arbeidskorting]],0)</f>
        <v>32663.642999999996</v>
      </c>
      <c r="F7669" s="6">
        <f>Table1[[#This Row],[Belastbaar loon]]-Table1[[#This Row],[Belasting]]</f>
        <v>51847.357000000004</v>
      </c>
      <c r="G7669" s="2">
        <f>(Table1[[#This Row],[Belastbaar loon]]-Table1[[#This Row],[Netto loon]])/Table1[[#This Row],[Belastbaar loon]]</f>
        <v>0.38650167433825178</v>
      </c>
      <c r="H7669" s="14">
        <f t="shared" ca="1" si="114"/>
        <v>32658.093000000001</v>
      </c>
      <c r="I7669" s="14">
        <f ca="1">IF(ROW()=2, Table1[[#This Row],[Netto loon]], INDIRECT(ADDRESS(ROW()-1,COLUMN(F:F))))</f>
        <v>51842.906999999999</v>
      </c>
      <c r="J7669" s="6">
        <f ca="1">IF(ROW()=2, 0, Table1[[#This Row],[Belastbaar loon]]-INDIRECT(ADDRESS(ROW()-1,COLUMN(A:A))))</f>
        <v>10</v>
      </c>
      <c r="K7669" s="6">
        <f ca="1">Table1[[#This Row],[Netto loon]]-Table1[[#This Row],[Netto vorige schijf]]</f>
        <v>4.4500000000043656</v>
      </c>
      <c r="L7669" s="2">
        <f ca="1">(Table1[[#This Row],[Bruto tov vorige schijf]]-Table1[[#This Row],[Netto tov vorige schijf]])/MAX(Table1[[#This Row],[Bruto tov vorige schijf]],1)</f>
        <v>0.5549999999995634</v>
      </c>
    </row>
    <row r="7670" spans="1:12" x14ac:dyDescent="0.25">
      <c r="A7670" s="14">
        <v>84521</v>
      </c>
      <c r="B7670" s="6">
        <f>LoonHeffing2020(Table1[[#This Row],[Belastbaar loon]])</f>
        <v>33514.173000000003</v>
      </c>
      <c r="C7670" s="6">
        <f>AlgemeneHeffingsKorting2020(Table1[[#This Row],[Belastbaar loon]])</f>
        <v>0</v>
      </c>
      <c r="D7670" s="14">
        <f>ArbeidsKorting2020(Table1[[#This Row],[Belastbaar loon]])</f>
        <v>844.98000000000013</v>
      </c>
      <c r="E7670" s="14">
        <f>MAX(Table1[[#This Row],[Loonheffing]]-Table1[[#This Row],[Algemene Heffingskorting]]-Table1[[#This Row],[Arbeidskorting]],0)</f>
        <v>32669.193000000003</v>
      </c>
      <c r="F7670" s="6">
        <f>Table1[[#This Row],[Belastbaar loon]]-Table1[[#This Row],[Belasting]]</f>
        <v>51851.807000000001</v>
      </c>
      <c r="G7670" s="2">
        <f>(Table1[[#This Row],[Belastbaar loon]]-Table1[[#This Row],[Netto loon]])/Table1[[#This Row],[Belastbaar loon]]</f>
        <v>0.38652161001407931</v>
      </c>
      <c r="H7670" s="14">
        <f t="shared" ca="1" si="114"/>
        <v>32663.642999999996</v>
      </c>
      <c r="I7670" s="14">
        <f ca="1">IF(ROW()=2, Table1[[#This Row],[Netto loon]], INDIRECT(ADDRESS(ROW()-1,COLUMN(F:F))))</f>
        <v>51847.357000000004</v>
      </c>
      <c r="J7670" s="6">
        <f ca="1">IF(ROW()=2, 0, Table1[[#This Row],[Belastbaar loon]]-INDIRECT(ADDRESS(ROW()-1,COLUMN(A:A))))</f>
        <v>10</v>
      </c>
      <c r="K7670" s="6">
        <f ca="1">Table1[[#This Row],[Netto loon]]-Table1[[#This Row],[Netto vorige schijf]]</f>
        <v>4.4499999999970896</v>
      </c>
      <c r="L7670" s="2">
        <f ca="1">(Table1[[#This Row],[Bruto tov vorige schijf]]-Table1[[#This Row],[Netto tov vorige schijf]])/MAX(Table1[[#This Row],[Bruto tov vorige schijf]],1)</f>
        <v>0.55500000000029104</v>
      </c>
    </row>
    <row r="7671" spans="1:12" x14ac:dyDescent="0.25">
      <c r="A7671" s="14">
        <v>84531</v>
      </c>
      <c r="B7671" s="6">
        <f>LoonHeffing2020(Table1[[#This Row],[Belastbaar loon]])</f>
        <v>33519.123</v>
      </c>
      <c r="C7671" s="6">
        <f>AlgemeneHeffingsKorting2020(Table1[[#This Row],[Belastbaar loon]])</f>
        <v>0</v>
      </c>
      <c r="D7671" s="14">
        <f>ArbeidsKorting2020(Table1[[#This Row],[Belastbaar loon]])</f>
        <v>844.38000000000011</v>
      </c>
      <c r="E7671" s="14">
        <f>MAX(Table1[[#This Row],[Loonheffing]]-Table1[[#This Row],[Algemene Heffingskorting]]-Table1[[#This Row],[Arbeidskorting]],0)</f>
        <v>32674.742999999999</v>
      </c>
      <c r="F7671" s="6">
        <f>Table1[[#This Row],[Belastbaar loon]]-Table1[[#This Row],[Belasting]]</f>
        <v>51856.256999999998</v>
      </c>
      <c r="G7671" s="2">
        <f>(Table1[[#This Row],[Belastbaar loon]]-Table1[[#This Row],[Netto loon]])/Table1[[#This Row],[Belastbaar loon]]</f>
        <v>0.38654154097313415</v>
      </c>
      <c r="H7671" s="14">
        <f t="shared" ca="1" si="114"/>
        <v>32669.193000000003</v>
      </c>
      <c r="I7671" s="14">
        <f ca="1">IF(ROW()=2, Table1[[#This Row],[Netto loon]], INDIRECT(ADDRESS(ROW()-1,COLUMN(F:F))))</f>
        <v>51851.807000000001</v>
      </c>
      <c r="J7671" s="6">
        <f ca="1">IF(ROW()=2, 0, Table1[[#This Row],[Belastbaar loon]]-INDIRECT(ADDRESS(ROW()-1,COLUMN(A:A))))</f>
        <v>10</v>
      </c>
      <c r="K7671" s="6">
        <f ca="1">Table1[[#This Row],[Netto loon]]-Table1[[#This Row],[Netto vorige schijf]]</f>
        <v>4.4499999999970896</v>
      </c>
      <c r="L7671" s="2">
        <f ca="1">(Table1[[#This Row],[Bruto tov vorige schijf]]-Table1[[#This Row],[Netto tov vorige schijf]])/MAX(Table1[[#This Row],[Bruto tov vorige schijf]],1)</f>
        <v>0.55500000000029104</v>
      </c>
    </row>
    <row r="7672" spans="1:12" x14ac:dyDescent="0.25">
      <c r="A7672" s="14">
        <v>84541</v>
      </c>
      <c r="B7672" s="6">
        <f>LoonHeffing2020(Table1[[#This Row],[Belastbaar loon]])</f>
        <v>33524.072999999997</v>
      </c>
      <c r="C7672" s="6">
        <f>AlgemeneHeffingsKorting2020(Table1[[#This Row],[Belastbaar loon]])</f>
        <v>0</v>
      </c>
      <c r="D7672" s="14">
        <f>ArbeidsKorting2020(Table1[[#This Row],[Belastbaar loon]])</f>
        <v>843.78000000000009</v>
      </c>
      <c r="E7672" s="14">
        <f>MAX(Table1[[#This Row],[Loonheffing]]-Table1[[#This Row],[Algemene Heffingskorting]]-Table1[[#This Row],[Arbeidskorting]],0)</f>
        <v>32680.292999999998</v>
      </c>
      <c r="F7672" s="6">
        <f>Table1[[#This Row],[Belastbaar loon]]-Table1[[#This Row],[Belasting]]</f>
        <v>51860.707000000002</v>
      </c>
      <c r="G7672" s="2">
        <f>(Table1[[#This Row],[Belastbaar loon]]-Table1[[#This Row],[Netto loon]])/Table1[[#This Row],[Belastbaar loon]]</f>
        <v>0.38656146721708989</v>
      </c>
      <c r="H7672" s="14">
        <f t="shared" ca="1" si="114"/>
        <v>32674.742999999999</v>
      </c>
      <c r="I7672" s="14">
        <f ca="1">IF(ROW()=2, Table1[[#This Row],[Netto loon]], INDIRECT(ADDRESS(ROW()-1,COLUMN(F:F))))</f>
        <v>51856.256999999998</v>
      </c>
      <c r="J7672" s="6">
        <f ca="1">IF(ROW()=2, 0, Table1[[#This Row],[Belastbaar loon]]-INDIRECT(ADDRESS(ROW()-1,COLUMN(A:A))))</f>
        <v>10</v>
      </c>
      <c r="K7672" s="6">
        <f ca="1">Table1[[#This Row],[Netto loon]]-Table1[[#This Row],[Netto vorige schijf]]</f>
        <v>4.4500000000043656</v>
      </c>
      <c r="L7672" s="2">
        <f ca="1">(Table1[[#This Row],[Bruto tov vorige schijf]]-Table1[[#This Row],[Netto tov vorige schijf]])/MAX(Table1[[#This Row],[Bruto tov vorige schijf]],1)</f>
        <v>0.5549999999995634</v>
      </c>
    </row>
    <row r="7673" spans="1:12" x14ac:dyDescent="0.25">
      <c r="A7673" s="14">
        <v>84551</v>
      </c>
      <c r="B7673" s="6">
        <f>LoonHeffing2020(Table1[[#This Row],[Belastbaar loon]])</f>
        <v>33529.023000000001</v>
      </c>
      <c r="C7673" s="6">
        <f>AlgemeneHeffingsKorting2020(Table1[[#This Row],[Belastbaar loon]])</f>
        <v>0</v>
      </c>
      <c r="D7673" s="14">
        <f>ArbeidsKorting2020(Table1[[#This Row],[Belastbaar loon]])</f>
        <v>843.18000000000006</v>
      </c>
      <c r="E7673" s="14">
        <f>MAX(Table1[[#This Row],[Loonheffing]]-Table1[[#This Row],[Algemene Heffingskorting]]-Table1[[#This Row],[Arbeidskorting]],0)</f>
        <v>32685.843000000001</v>
      </c>
      <c r="F7673" s="6">
        <f>Table1[[#This Row],[Belastbaar loon]]-Table1[[#This Row],[Belasting]]</f>
        <v>51865.156999999999</v>
      </c>
      <c r="G7673" s="2">
        <f>(Table1[[#This Row],[Belastbaar loon]]-Table1[[#This Row],[Netto loon]])/Table1[[#This Row],[Belastbaar loon]]</f>
        <v>0.38658138874761977</v>
      </c>
      <c r="H7673" s="14">
        <f t="shared" ca="1" si="114"/>
        <v>32680.292999999998</v>
      </c>
      <c r="I7673" s="14">
        <f ca="1">IF(ROW()=2, Table1[[#This Row],[Netto loon]], INDIRECT(ADDRESS(ROW()-1,COLUMN(F:F))))</f>
        <v>51860.707000000002</v>
      </c>
      <c r="J7673" s="6">
        <f ca="1">IF(ROW()=2, 0, Table1[[#This Row],[Belastbaar loon]]-INDIRECT(ADDRESS(ROW()-1,COLUMN(A:A))))</f>
        <v>10</v>
      </c>
      <c r="K7673" s="6">
        <f ca="1">Table1[[#This Row],[Netto loon]]-Table1[[#This Row],[Netto vorige schijf]]</f>
        <v>4.4499999999970896</v>
      </c>
      <c r="L7673" s="2">
        <f ca="1">(Table1[[#This Row],[Bruto tov vorige schijf]]-Table1[[#This Row],[Netto tov vorige schijf]])/MAX(Table1[[#This Row],[Bruto tov vorige schijf]],1)</f>
        <v>0.55500000000029104</v>
      </c>
    </row>
    <row r="7674" spans="1:12" x14ac:dyDescent="0.25">
      <c r="A7674" s="14">
        <v>84561</v>
      </c>
      <c r="B7674" s="6">
        <f>LoonHeffing2020(Table1[[#This Row],[Belastbaar loon]])</f>
        <v>33533.972999999998</v>
      </c>
      <c r="C7674" s="6">
        <f>AlgemeneHeffingsKorting2020(Table1[[#This Row],[Belastbaar loon]])</f>
        <v>0</v>
      </c>
      <c r="D7674" s="14">
        <f>ArbeidsKorting2020(Table1[[#This Row],[Belastbaar loon]])</f>
        <v>842.58000000000015</v>
      </c>
      <c r="E7674" s="14">
        <f>MAX(Table1[[#This Row],[Loonheffing]]-Table1[[#This Row],[Algemene Heffingskorting]]-Table1[[#This Row],[Arbeidskorting]],0)</f>
        <v>32691.392999999996</v>
      </c>
      <c r="F7674" s="6">
        <f>Table1[[#This Row],[Belastbaar loon]]-Table1[[#This Row],[Belasting]]</f>
        <v>51869.607000000004</v>
      </c>
      <c r="G7674" s="2">
        <f>(Table1[[#This Row],[Belastbaar loon]]-Table1[[#This Row],[Netto loon]])/Table1[[#This Row],[Belastbaar loon]]</f>
        <v>0.38660130556639583</v>
      </c>
      <c r="H7674" s="14">
        <f t="shared" ca="1" si="114"/>
        <v>32685.843000000001</v>
      </c>
      <c r="I7674" s="14">
        <f ca="1">IF(ROW()=2, Table1[[#This Row],[Netto loon]], INDIRECT(ADDRESS(ROW()-1,COLUMN(F:F))))</f>
        <v>51865.156999999999</v>
      </c>
      <c r="J7674" s="6">
        <f ca="1">IF(ROW()=2, 0, Table1[[#This Row],[Belastbaar loon]]-INDIRECT(ADDRESS(ROW()-1,COLUMN(A:A))))</f>
        <v>10</v>
      </c>
      <c r="K7674" s="6">
        <f ca="1">Table1[[#This Row],[Netto loon]]-Table1[[#This Row],[Netto vorige schijf]]</f>
        <v>4.4500000000043656</v>
      </c>
      <c r="L7674" s="2">
        <f ca="1">(Table1[[#This Row],[Bruto tov vorige schijf]]-Table1[[#This Row],[Netto tov vorige schijf]])/MAX(Table1[[#This Row],[Bruto tov vorige schijf]],1)</f>
        <v>0.5549999999995634</v>
      </c>
    </row>
    <row r="7675" spans="1:12" x14ac:dyDescent="0.25">
      <c r="A7675" s="14">
        <v>84571</v>
      </c>
      <c r="B7675" s="6">
        <f>LoonHeffing2020(Table1[[#This Row],[Belastbaar loon]])</f>
        <v>33538.923000000003</v>
      </c>
      <c r="C7675" s="6">
        <f>AlgemeneHeffingsKorting2020(Table1[[#This Row],[Belastbaar loon]])</f>
        <v>0</v>
      </c>
      <c r="D7675" s="14">
        <f>ArbeidsKorting2020(Table1[[#This Row],[Belastbaar loon]])</f>
        <v>841.98000000000013</v>
      </c>
      <c r="E7675" s="14">
        <f>MAX(Table1[[#This Row],[Loonheffing]]-Table1[[#This Row],[Algemene Heffingskorting]]-Table1[[#This Row],[Arbeidskorting]],0)</f>
        <v>32696.943000000003</v>
      </c>
      <c r="F7675" s="6">
        <f>Table1[[#This Row],[Belastbaar loon]]-Table1[[#This Row],[Belasting]]</f>
        <v>51874.057000000001</v>
      </c>
      <c r="G7675" s="2">
        <f>(Table1[[#This Row],[Belastbaar loon]]-Table1[[#This Row],[Netto loon]])/Table1[[#This Row],[Belastbaar loon]]</f>
        <v>0.38662121767508956</v>
      </c>
      <c r="H7675" s="14">
        <f t="shared" ca="1" si="114"/>
        <v>32691.392999999996</v>
      </c>
      <c r="I7675" s="14">
        <f ca="1">IF(ROW()=2, Table1[[#This Row],[Netto loon]], INDIRECT(ADDRESS(ROW()-1,COLUMN(F:F))))</f>
        <v>51869.607000000004</v>
      </c>
      <c r="J7675" s="6">
        <f ca="1">IF(ROW()=2, 0, Table1[[#This Row],[Belastbaar loon]]-INDIRECT(ADDRESS(ROW()-1,COLUMN(A:A))))</f>
        <v>10</v>
      </c>
      <c r="K7675" s="6">
        <f ca="1">Table1[[#This Row],[Netto loon]]-Table1[[#This Row],[Netto vorige schijf]]</f>
        <v>4.4499999999970896</v>
      </c>
      <c r="L7675" s="2">
        <f ca="1">(Table1[[#This Row],[Bruto tov vorige schijf]]-Table1[[#This Row],[Netto tov vorige schijf]])/MAX(Table1[[#This Row],[Bruto tov vorige schijf]],1)</f>
        <v>0.55500000000029104</v>
      </c>
    </row>
    <row r="7676" spans="1:12" x14ac:dyDescent="0.25">
      <c r="A7676" s="14">
        <v>84581</v>
      </c>
      <c r="B7676" s="6">
        <f>LoonHeffing2020(Table1[[#This Row],[Belastbaar loon]])</f>
        <v>33543.873</v>
      </c>
      <c r="C7676" s="6">
        <f>AlgemeneHeffingsKorting2020(Table1[[#This Row],[Belastbaar loon]])</f>
        <v>0</v>
      </c>
      <c r="D7676" s="14">
        <f>ArbeidsKorting2020(Table1[[#This Row],[Belastbaar loon]])</f>
        <v>841.38000000000011</v>
      </c>
      <c r="E7676" s="14">
        <f>MAX(Table1[[#This Row],[Loonheffing]]-Table1[[#This Row],[Algemene Heffingskorting]]-Table1[[#This Row],[Arbeidskorting]],0)</f>
        <v>32702.492999999999</v>
      </c>
      <c r="F7676" s="6">
        <f>Table1[[#This Row],[Belastbaar loon]]-Table1[[#This Row],[Belasting]]</f>
        <v>51878.506999999998</v>
      </c>
      <c r="G7676" s="2">
        <f>(Table1[[#This Row],[Belastbaar loon]]-Table1[[#This Row],[Netto loon]])/Table1[[#This Row],[Belastbaar loon]]</f>
        <v>0.38664112507537157</v>
      </c>
      <c r="H7676" s="14">
        <f t="shared" ca="1" si="114"/>
        <v>32696.943000000003</v>
      </c>
      <c r="I7676" s="14">
        <f ca="1">IF(ROW()=2, Table1[[#This Row],[Netto loon]], INDIRECT(ADDRESS(ROW()-1,COLUMN(F:F))))</f>
        <v>51874.057000000001</v>
      </c>
      <c r="J7676" s="6">
        <f ca="1">IF(ROW()=2, 0, Table1[[#This Row],[Belastbaar loon]]-INDIRECT(ADDRESS(ROW()-1,COLUMN(A:A))))</f>
        <v>10</v>
      </c>
      <c r="K7676" s="6">
        <f ca="1">Table1[[#This Row],[Netto loon]]-Table1[[#This Row],[Netto vorige schijf]]</f>
        <v>4.4499999999970896</v>
      </c>
      <c r="L7676" s="2">
        <f ca="1">(Table1[[#This Row],[Bruto tov vorige schijf]]-Table1[[#This Row],[Netto tov vorige schijf]])/MAX(Table1[[#This Row],[Bruto tov vorige schijf]],1)</f>
        <v>0.55500000000029104</v>
      </c>
    </row>
    <row r="7677" spans="1:12" x14ac:dyDescent="0.25">
      <c r="A7677" s="14">
        <v>84591</v>
      </c>
      <c r="B7677" s="6">
        <f>LoonHeffing2020(Table1[[#This Row],[Belastbaar loon]])</f>
        <v>33548.822999999997</v>
      </c>
      <c r="C7677" s="6">
        <f>AlgemeneHeffingsKorting2020(Table1[[#This Row],[Belastbaar loon]])</f>
        <v>0</v>
      </c>
      <c r="D7677" s="14">
        <f>ArbeidsKorting2020(Table1[[#This Row],[Belastbaar loon]])</f>
        <v>840.78000000000009</v>
      </c>
      <c r="E7677" s="14">
        <f>MAX(Table1[[#This Row],[Loonheffing]]-Table1[[#This Row],[Algemene Heffingskorting]]-Table1[[#This Row],[Arbeidskorting]],0)</f>
        <v>32708.042999999998</v>
      </c>
      <c r="F7677" s="6">
        <f>Table1[[#This Row],[Belastbaar loon]]-Table1[[#This Row],[Belasting]]</f>
        <v>51882.957000000002</v>
      </c>
      <c r="G7677" s="2">
        <f>(Table1[[#This Row],[Belastbaar loon]]-Table1[[#This Row],[Netto loon]])/Table1[[#This Row],[Belastbaar loon]]</f>
        <v>0.38666102776891154</v>
      </c>
      <c r="H7677" s="14">
        <f t="shared" ca="1" si="114"/>
        <v>32702.492999999999</v>
      </c>
      <c r="I7677" s="14">
        <f ca="1">IF(ROW()=2, Table1[[#This Row],[Netto loon]], INDIRECT(ADDRESS(ROW()-1,COLUMN(F:F))))</f>
        <v>51878.506999999998</v>
      </c>
      <c r="J7677" s="6">
        <f ca="1">IF(ROW()=2, 0, Table1[[#This Row],[Belastbaar loon]]-INDIRECT(ADDRESS(ROW()-1,COLUMN(A:A))))</f>
        <v>10</v>
      </c>
      <c r="K7677" s="6">
        <f ca="1">Table1[[#This Row],[Netto loon]]-Table1[[#This Row],[Netto vorige schijf]]</f>
        <v>4.4500000000043656</v>
      </c>
      <c r="L7677" s="2">
        <f ca="1">(Table1[[#This Row],[Bruto tov vorige schijf]]-Table1[[#This Row],[Netto tov vorige schijf]])/MAX(Table1[[#This Row],[Bruto tov vorige schijf]],1)</f>
        <v>0.5549999999995634</v>
      </c>
    </row>
    <row r="7678" spans="1:12" x14ac:dyDescent="0.25">
      <c r="A7678" s="14">
        <v>84601</v>
      </c>
      <c r="B7678" s="6">
        <f>LoonHeffing2020(Table1[[#This Row],[Belastbaar loon]])</f>
        <v>33553.773000000001</v>
      </c>
      <c r="C7678" s="6">
        <f>AlgemeneHeffingsKorting2020(Table1[[#This Row],[Belastbaar loon]])</f>
        <v>0</v>
      </c>
      <c r="D7678" s="14">
        <f>ArbeidsKorting2020(Table1[[#This Row],[Belastbaar loon]])</f>
        <v>840.18000000000006</v>
      </c>
      <c r="E7678" s="14">
        <f>MAX(Table1[[#This Row],[Loonheffing]]-Table1[[#This Row],[Algemene Heffingskorting]]-Table1[[#This Row],[Arbeidskorting]],0)</f>
        <v>32713.593000000001</v>
      </c>
      <c r="F7678" s="6">
        <f>Table1[[#This Row],[Belastbaar loon]]-Table1[[#This Row],[Belasting]]</f>
        <v>51887.406999999999</v>
      </c>
      <c r="G7678" s="2">
        <f>(Table1[[#This Row],[Belastbaar loon]]-Table1[[#This Row],[Netto loon]])/Table1[[#This Row],[Belastbaar loon]]</f>
        <v>0.38668092575737878</v>
      </c>
      <c r="H7678" s="14">
        <f t="shared" ca="1" si="114"/>
        <v>32708.042999999998</v>
      </c>
      <c r="I7678" s="14">
        <f ca="1">IF(ROW()=2, Table1[[#This Row],[Netto loon]], INDIRECT(ADDRESS(ROW()-1,COLUMN(F:F))))</f>
        <v>51882.957000000002</v>
      </c>
      <c r="J7678" s="6">
        <f ca="1">IF(ROW()=2, 0, Table1[[#This Row],[Belastbaar loon]]-INDIRECT(ADDRESS(ROW()-1,COLUMN(A:A))))</f>
        <v>10</v>
      </c>
      <c r="K7678" s="6">
        <f ca="1">Table1[[#This Row],[Netto loon]]-Table1[[#This Row],[Netto vorige schijf]]</f>
        <v>4.4499999999970896</v>
      </c>
      <c r="L7678" s="2">
        <f ca="1">(Table1[[#This Row],[Bruto tov vorige schijf]]-Table1[[#This Row],[Netto tov vorige schijf]])/MAX(Table1[[#This Row],[Bruto tov vorige schijf]],1)</f>
        <v>0.55500000000029104</v>
      </c>
    </row>
    <row r="7679" spans="1:12" x14ac:dyDescent="0.25">
      <c r="A7679" s="14">
        <v>84611</v>
      </c>
      <c r="B7679" s="6">
        <f>LoonHeffing2020(Table1[[#This Row],[Belastbaar loon]])</f>
        <v>33558.722999999998</v>
      </c>
      <c r="C7679" s="6">
        <f>AlgemeneHeffingsKorting2020(Table1[[#This Row],[Belastbaar loon]])</f>
        <v>0</v>
      </c>
      <c r="D7679" s="14">
        <f>ArbeidsKorting2020(Table1[[#This Row],[Belastbaar loon]])</f>
        <v>839.58000000000015</v>
      </c>
      <c r="E7679" s="14">
        <f>MAX(Table1[[#This Row],[Loonheffing]]-Table1[[#This Row],[Algemene Heffingskorting]]-Table1[[#This Row],[Arbeidskorting]],0)</f>
        <v>32719.142999999996</v>
      </c>
      <c r="F7679" s="6">
        <f>Table1[[#This Row],[Belastbaar loon]]-Table1[[#This Row],[Belasting]]</f>
        <v>51891.857000000004</v>
      </c>
      <c r="G7679" s="2">
        <f>(Table1[[#This Row],[Belastbaar loon]]-Table1[[#This Row],[Netto loon]])/Table1[[#This Row],[Belastbaar loon]]</f>
        <v>0.38670081904244125</v>
      </c>
      <c r="H7679" s="14">
        <f t="shared" ca="1" si="114"/>
        <v>32713.593000000001</v>
      </c>
      <c r="I7679" s="14">
        <f ca="1">IF(ROW()=2, Table1[[#This Row],[Netto loon]], INDIRECT(ADDRESS(ROW()-1,COLUMN(F:F))))</f>
        <v>51887.406999999999</v>
      </c>
      <c r="J7679" s="6">
        <f ca="1">IF(ROW()=2, 0, Table1[[#This Row],[Belastbaar loon]]-INDIRECT(ADDRESS(ROW()-1,COLUMN(A:A))))</f>
        <v>10</v>
      </c>
      <c r="K7679" s="6">
        <f ca="1">Table1[[#This Row],[Netto loon]]-Table1[[#This Row],[Netto vorige schijf]]</f>
        <v>4.4500000000043656</v>
      </c>
      <c r="L7679" s="2">
        <f ca="1">(Table1[[#This Row],[Bruto tov vorige schijf]]-Table1[[#This Row],[Netto tov vorige schijf]])/MAX(Table1[[#This Row],[Bruto tov vorige schijf]],1)</f>
        <v>0.5549999999995634</v>
      </c>
    </row>
    <row r="7680" spans="1:12" x14ac:dyDescent="0.25">
      <c r="A7680" s="14">
        <v>84621</v>
      </c>
      <c r="B7680" s="6">
        <f>LoonHeffing2020(Table1[[#This Row],[Belastbaar loon]])</f>
        <v>33563.673000000003</v>
      </c>
      <c r="C7680" s="6">
        <f>AlgemeneHeffingsKorting2020(Table1[[#This Row],[Belastbaar loon]])</f>
        <v>0</v>
      </c>
      <c r="D7680" s="14">
        <f>ArbeidsKorting2020(Table1[[#This Row],[Belastbaar loon]])</f>
        <v>838.98000000000013</v>
      </c>
      <c r="E7680" s="14">
        <f>MAX(Table1[[#This Row],[Loonheffing]]-Table1[[#This Row],[Algemene Heffingskorting]]-Table1[[#This Row],[Arbeidskorting]],0)</f>
        <v>32724.693000000003</v>
      </c>
      <c r="F7680" s="6">
        <f>Table1[[#This Row],[Belastbaar loon]]-Table1[[#This Row],[Belasting]]</f>
        <v>51896.307000000001</v>
      </c>
      <c r="G7680" s="2">
        <f>(Table1[[#This Row],[Belastbaar loon]]-Table1[[#This Row],[Netto loon]])/Table1[[#This Row],[Belastbaar loon]]</f>
        <v>0.38672070762576666</v>
      </c>
      <c r="H7680" s="14">
        <f t="shared" ca="1" si="114"/>
        <v>32719.142999999996</v>
      </c>
      <c r="I7680" s="14">
        <f ca="1">IF(ROW()=2, Table1[[#This Row],[Netto loon]], INDIRECT(ADDRESS(ROW()-1,COLUMN(F:F))))</f>
        <v>51891.857000000004</v>
      </c>
      <c r="J7680" s="6">
        <f ca="1">IF(ROW()=2, 0, Table1[[#This Row],[Belastbaar loon]]-INDIRECT(ADDRESS(ROW()-1,COLUMN(A:A))))</f>
        <v>10</v>
      </c>
      <c r="K7680" s="6">
        <f ca="1">Table1[[#This Row],[Netto loon]]-Table1[[#This Row],[Netto vorige schijf]]</f>
        <v>4.4499999999970896</v>
      </c>
      <c r="L7680" s="2">
        <f ca="1">(Table1[[#This Row],[Bruto tov vorige schijf]]-Table1[[#This Row],[Netto tov vorige schijf]])/MAX(Table1[[#This Row],[Bruto tov vorige schijf]],1)</f>
        <v>0.55500000000029104</v>
      </c>
    </row>
    <row r="7681" spans="1:12" x14ac:dyDescent="0.25">
      <c r="A7681" s="14">
        <v>84631</v>
      </c>
      <c r="B7681" s="6">
        <f>LoonHeffing2020(Table1[[#This Row],[Belastbaar loon]])</f>
        <v>33568.623</v>
      </c>
      <c r="C7681" s="6">
        <f>AlgemeneHeffingsKorting2020(Table1[[#This Row],[Belastbaar loon]])</f>
        <v>0</v>
      </c>
      <c r="D7681" s="14">
        <f>ArbeidsKorting2020(Table1[[#This Row],[Belastbaar loon]])</f>
        <v>838.38000000000011</v>
      </c>
      <c r="E7681" s="14">
        <f>MAX(Table1[[#This Row],[Loonheffing]]-Table1[[#This Row],[Algemene Heffingskorting]]-Table1[[#This Row],[Arbeidskorting]],0)</f>
        <v>32730.242999999999</v>
      </c>
      <c r="F7681" s="6">
        <f>Table1[[#This Row],[Belastbaar loon]]-Table1[[#This Row],[Belasting]]</f>
        <v>51900.756999999998</v>
      </c>
      <c r="G7681" s="2">
        <f>(Table1[[#This Row],[Belastbaar loon]]-Table1[[#This Row],[Netto loon]])/Table1[[#This Row],[Belastbaar loon]]</f>
        <v>0.38674059150902157</v>
      </c>
      <c r="H7681" s="14">
        <f t="shared" ca="1" si="114"/>
        <v>32724.693000000003</v>
      </c>
      <c r="I7681" s="14">
        <f ca="1">IF(ROW()=2, Table1[[#This Row],[Netto loon]], INDIRECT(ADDRESS(ROW()-1,COLUMN(F:F))))</f>
        <v>51896.307000000001</v>
      </c>
      <c r="J7681" s="6">
        <f ca="1">IF(ROW()=2, 0, Table1[[#This Row],[Belastbaar loon]]-INDIRECT(ADDRESS(ROW()-1,COLUMN(A:A))))</f>
        <v>10</v>
      </c>
      <c r="K7681" s="6">
        <f ca="1">Table1[[#This Row],[Netto loon]]-Table1[[#This Row],[Netto vorige schijf]]</f>
        <v>4.4499999999970896</v>
      </c>
      <c r="L7681" s="2">
        <f ca="1">(Table1[[#This Row],[Bruto tov vorige schijf]]-Table1[[#This Row],[Netto tov vorige schijf]])/MAX(Table1[[#This Row],[Bruto tov vorige schijf]],1)</f>
        <v>0.55500000000029104</v>
      </c>
    </row>
    <row r="7682" spans="1:12" x14ac:dyDescent="0.25">
      <c r="A7682" s="14">
        <v>84641</v>
      </c>
      <c r="B7682" s="6">
        <f>LoonHeffing2020(Table1[[#This Row],[Belastbaar loon]])</f>
        <v>33573.572999999997</v>
      </c>
      <c r="C7682" s="6">
        <f>AlgemeneHeffingsKorting2020(Table1[[#This Row],[Belastbaar loon]])</f>
        <v>0</v>
      </c>
      <c r="D7682" s="14">
        <f>ArbeidsKorting2020(Table1[[#This Row],[Belastbaar loon]])</f>
        <v>837.78000000000009</v>
      </c>
      <c r="E7682" s="14">
        <f>MAX(Table1[[#This Row],[Loonheffing]]-Table1[[#This Row],[Algemene Heffingskorting]]-Table1[[#This Row],[Arbeidskorting]],0)</f>
        <v>32735.792999999998</v>
      </c>
      <c r="F7682" s="6">
        <f>Table1[[#This Row],[Belastbaar loon]]-Table1[[#This Row],[Belasting]]</f>
        <v>51905.207000000002</v>
      </c>
      <c r="G7682" s="2">
        <f>(Table1[[#This Row],[Belastbaar loon]]-Table1[[#This Row],[Netto loon]])/Table1[[#This Row],[Belastbaar loon]]</f>
        <v>0.38676047069387176</v>
      </c>
      <c r="H7682" s="14">
        <f t="shared" ca="1" si="114"/>
        <v>32730.242999999999</v>
      </c>
      <c r="I7682" s="14">
        <f ca="1">IF(ROW()=2, Table1[[#This Row],[Netto loon]], INDIRECT(ADDRESS(ROW()-1,COLUMN(F:F))))</f>
        <v>51900.756999999998</v>
      </c>
      <c r="J7682" s="6">
        <f ca="1">IF(ROW()=2, 0, Table1[[#This Row],[Belastbaar loon]]-INDIRECT(ADDRESS(ROW()-1,COLUMN(A:A))))</f>
        <v>10</v>
      </c>
      <c r="K7682" s="6">
        <f ca="1">Table1[[#This Row],[Netto loon]]-Table1[[#This Row],[Netto vorige schijf]]</f>
        <v>4.4500000000043656</v>
      </c>
      <c r="L7682" s="2">
        <f ca="1">(Table1[[#This Row],[Bruto tov vorige schijf]]-Table1[[#This Row],[Netto tov vorige schijf]])/MAX(Table1[[#This Row],[Bruto tov vorige schijf]],1)</f>
        <v>0.5549999999995634</v>
      </c>
    </row>
    <row r="7683" spans="1:12" x14ac:dyDescent="0.25">
      <c r="A7683" s="14">
        <v>84651</v>
      </c>
      <c r="B7683" s="6">
        <f>LoonHeffing2020(Table1[[#This Row],[Belastbaar loon]])</f>
        <v>33578.523000000001</v>
      </c>
      <c r="C7683" s="6">
        <f>AlgemeneHeffingsKorting2020(Table1[[#This Row],[Belastbaar loon]])</f>
        <v>0</v>
      </c>
      <c r="D7683" s="14">
        <f>ArbeidsKorting2020(Table1[[#This Row],[Belastbaar loon]])</f>
        <v>837.18000000000006</v>
      </c>
      <c r="E7683" s="14">
        <f>MAX(Table1[[#This Row],[Loonheffing]]-Table1[[#This Row],[Algemene Heffingskorting]]-Table1[[#This Row],[Arbeidskorting]],0)</f>
        <v>32741.343000000001</v>
      </c>
      <c r="F7683" s="6">
        <f>Table1[[#This Row],[Belastbaar loon]]-Table1[[#This Row],[Belasting]]</f>
        <v>51909.656999999999</v>
      </c>
      <c r="G7683" s="2">
        <f>(Table1[[#This Row],[Belastbaar loon]]-Table1[[#This Row],[Netto loon]])/Table1[[#This Row],[Belastbaar loon]]</f>
        <v>0.38678034518198251</v>
      </c>
      <c r="H7683" s="14">
        <f t="shared" ca="1" si="114"/>
        <v>32735.792999999998</v>
      </c>
      <c r="I7683" s="14">
        <f ca="1">IF(ROW()=2, Table1[[#This Row],[Netto loon]], INDIRECT(ADDRESS(ROW()-1,COLUMN(F:F))))</f>
        <v>51905.207000000002</v>
      </c>
      <c r="J7683" s="6">
        <f ca="1">IF(ROW()=2, 0, Table1[[#This Row],[Belastbaar loon]]-INDIRECT(ADDRESS(ROW()-1,COLUMN(A:A))))</f>
        <v>10</v>
      </c>
      <c r="K7683" s="6">
        <f ca="1">Table1[[#This Row],[Netto loon]]-Table1[[#This Row],[Netto vorige schijf]]</f>
        <v>4.4499999999970896</v>
      </c>
      <c r="L7683" s="2">
        <f ca="1">(Table1[[#This Row],[Bruto tov vorige schijf]]-Table1[[#This Row],[Netto tov vorige schijf]])/MAX(Table1[[#This Row],[Bruto tov vorige schijf]],1)</f>
        <v>0.55500000000029104</v>
      </c>
    </row>
    <row r="7684" spans="1:12" x14ac:dyDescent="0.25">
      <c r="A7684" s="14">
        <v>84661</v>
      </c>
      <c r="B7684" s="6">
        <f>LoonHeffing2020(Table1[[#This Row],[Belastbaar loon]])</f>
        <v>33583.472999999998</v>
      </c>
      <c r="C7684" s="6">
        <f>AlgemeneHeffingsKorting2020(Table1[[#This Row],[Belastbaar loon]])</f>
        <v>0</v>
      </c>
      <c r="D7684" s="14">
        <f>ArbeidsKorting2020(Table1[[#This Row],[Belastbaar loon]])</f>
        <v>836.58000000000015</v>
      </c>
      <c r="E7684" s="14">
        <f>MAX(Table1[[#This Row],[Loonheffing]]-Table1[[#This Row],[Algemene Heffingskorting]]-Table1[[#This Row],[Arbeidskorting]],0)</f>
        <v>32746.892999999996</v>
      </c>
      <c r="F7684" s="6">
        <f>Table1[[#This Row],[Belastbaar loon]]-Table1[[#This Row],[Belasting]]</f>
        <v>51914.107000000004</v>
      </c>
      <c r="G7684" s="2">
        <f>(Table1[[#This Row],[Belastbaar loon]]-Table1[[#This Row],[Netto loon]])/Table1[[#This Row],[Belastbaar loon]]</f>
        <v>0.38680021497501799</v>
      </c>
      <c r="H7684" s="14">
        <f t="shared" ca="1" si="114"/>
        <v>32741.343000000001</v>
      </c>
      <c r="I7684" s="14">
        <f ca="1">IF(ROW()=2, Table1[[#This Row],[Netto loon]], INDIRECT(ADDRESS(ROW()-1,COLUMN(F:F))))</f>
        <v>51909.656999999999</v>
      </c>
      <c r="J7684" s="6">
        <f ca="1">IF(ROW()=2, 0, Table1[[#This Row],[Belastbaar loon]]-INDIRECT(ADDRESS(ROW()-1,COLUMN(A:A))))</f>
        <v>10</v>
      </c>
      <c r="K7684" s="6">
        <f ca="1">Table1[[#This Row],[Netto loon]]-Table1[[#This Row],[Netto vorige schijf]]</f>
        <v>4.4500000000043656</v>
      </c>
      <c r="L7684" s="2">
        <f ca="1">(Table1[[#This Row],[Bruto tov vorige schijf]]-Table1[[#This Row],[Netto tov vorige schijf]])/MAX(Table1[[#This Row],[Bruto tov vorige schijf]],1)</f>
        <v>0.5549999999995634</v>
      </c>
    </row>
    <row r="7685" spans="1:12" x14ac:dyDescent="0.25">
      <c r="A7685" s="14">
        <v>84671</v>
      </c>
      <c r="B7685" s="6">
        <f>LoonHeffing2020(Table1[[#This Row],[Belastbaar loon]])</f>
        <v>33588.423000000003</v>
      </c>
      <c r="C7685" s="6">
        <f>AlgemeneHeffingsKorting2020(Table1[[#This Row],[Belastbaar loon]])</f>
        <v>0</v>
      </c>
      <c r="D7685" s="14">
        <f>ArbeidsKorting2020(Table1[[#This Row],[Belastbaar loon]])</f>
        <v>835.98000000000013</v>
      </c>
      <c r="E7685" s="14">
        <f>MAX(Table1[[#This Row],[Loonheffing]]-Table1[[#This Row],[Algemene Heffingskorting]]-Table1[[#This Row],[Arbeidskorting]],0)</f>
        <v>32752.443000000003</v>
      </c>
      <c r="F7685" s="6">
        <f>Table1[[#This Row],[Belastbaar loon]]-Table1[[#This Row],[Belasting]]</f>
        <v>51918.557000000001</v>
      </c>
      <c r="G7685" s="2">
        <f>(Table1[[#This Row],[Belastbaar loon]]-Table1[[#This Row],[Netto loon]])/Table1[[#This Row],[Belastbaar loon]]</f>
        <v>0.38682008007464186</v>
      </c>
      <c r="H7685" s="14">
        <f t="shared" ca="1" si="114"/>
        <v>32746.892999999996</v>
      </c>
      <c r="I7685" s="14">
        <f ca="1">IF(ROW()=2, Table1[[#This Row],[Netto loon]], INDIRECT(ADDRESS(ROW()-1,COLUMN(F:F))))</f>
        <v>51914.107000000004</v>
      </c>
      <c r="J7685" s="6">
        <f ca="1">IF(ROW()=2, 0, Table1[[#This Row],[Belastbaar loon]]-INDIRECT(ADDRESS(ROW()-1,COLUMN(A:A))))</f>
        <v>10</v>
      </c>
      <c r="K7685" s="6">
        <f ca="1">Table1[[#This Row],[Netto loon]]-Table1[[#This Row],[Netto vorige schijf]]</f>
        <v>4.4499999999970896</v>
      </c>
      <c r="L7685" s="2">
        <f ca="1">(Table1[[#This Row],[Bruto tov vorige schijf]]-Table1[[#This Row],[Netto tov vorige schijf]])/MAX(Table1[[#This Row],[Bruto tov vorige schijf]],1)</f>
        <v>0.55500000000029104</v>
      </c>
    </row>
    <row r="7686" spans="1:12" x14ac:dyDescent="0.25">
      <c r="A7686" s="14">
        <v>84681</v>
      </c>
      <c r="B7686" s="6">
        <f>LoonHeffing2020(Table1[[#This Row],[Belastbaar loon]])</f>
        <v>33593.373</v>
      </c>
      <c r="C7686" s="6">
        <f>AlgemeneHeffingsKorting2020(Table1[[#This Row],[Belastbaar loon]])</f>
        <v>0</v>
      </c>
      <c r="D7686" s="14">
        <f>ArbeidsKorting2020(Table1[[#This Row],[Belastbaar loon]])</f>
        <v>835.38000000000011</v>
      </c>
      <c r="E7686" s="14">
        <f>MAX(Table1[[#This Row],[Loonheffing]]-Table1[[#This Row],[Algemene Heffingskorting]]-Table1[[#This Row],[Arbeidskorting]],0)</f>
        <v>32757.992999999999</v>
      </c>
      <c r="F7686" s="6">
        <f>Table1[[#This Row],[Belastbaar loon]]-Table1[[#This Row],[Belasting]]</f>
        <v>51923.006999999998</v>
      </c>
      <c r="G7686" s="2">
        <f>(Table1[[#This Row],[Belastbaar loon]]-Table1[[#This Row],[Netto loon]])/Table1[[#This Row],[Belastbaar loon]]</f>
        <v>0.38683994048251674</v>
      </c>
      <c r="H7686" s="14">
        <f t="shared" ca="1" si="114"/>
        <v>32752.443000000003</v>
      </c>
      <c r="I7686" s="14">
        <f ca="1">IF(ROW()=2, Table1[[#This Row],[Netto loon]], INDIRECT(ADDRESS(ROW()-1,COLUMN(F:F))))</f>
        <v>51918.557000000001</v>
      </c>
      <c r="J7686" s="6">
        <f ca="1">IF(ROW()=2, 0, Table1[[#This Row],[Belastbaar loon]]-INDIRECT(ADDRESS(ROW()-1,COLUMN(A:A))))</f>
        <v>10</v>
      </c>
      <c r="K7686" s="6">
        <f ca="1">Table1[[#This Row],[Netto loon]]-Table1[[#This Row],[Netto vorige schijf]]</f>
        <v>4.4499999999970896</v>
      </c>
      <c r="L7686" s="2">
        <f ca="1">(Table1[[#This Row],[Bruto tov vorige schijf]]-Table1[[#This Row],[Netto tov vorige schijf]])/MAX(Table1[[#This Row],[Bruto tov vorige schijf]],1)</f>
        <v>0.55500000000029104</v>
      </c>
    </row>
    <row r="7687" spans="1:12" x14ac:dyDescent="0.25">
      <c r="A7687" s="14">
        <v>84691</v>
      </c>
      <c r="B7687" s="6">
        <f>LoonHeffing2020(Table1[[#This Row],[Belastbaar loon]])</f>
        <v>33598.322999999997</v>
      </c>
      <c r="C7687" s="6">
        <f>AlgemeneHeffingsKorting2020(Table1[[#This Row],[Belastbaar loon]])</f>
        <v>0</v>
      </c>
      <c r="D7687" s="14">
        <f>ArbeidsKorting2020(Table1[[#This Row],[Belastbaar loon]])</f>
        <v>834.78000000000009</v>
      </c>
      <c r="E7687" s="14">
        <f>MAX(Table1[[#This Row],[Loonheffing]]-Table1[[#This Row],[Algemene Heffingskorting]]-Table1[[#This Row],[Arbeidskorting]],0)</f>
        <v>32763.542999999998</v>
      </c>
      <c r="F7687" s="6">
        <f>Table1[[#This Row],[Belastbaar loon]]-Table1[[#This Row],[Belasting]]</f>
        <v>51927.457000000002</v>
      </c>
      <c r="G7687" s="2">
        <f>(Table1[[#This Row],[Belastbaar loon]]-Table1[[#This Row],[Netto loon]])/Table1[[#This Row],[Belastbaar loon]]</f>
        <v>0.38685979620030458</v>
      </c>
      <c r="H7687" s="14">
        <f t="shared" ca="1" si="114"/>
        <v>32757.992999999999</v>
      </c>
      <c r="I7687" s="14">
        <f ca="1">IF(ROW()=2, Table1[[#This Row],[Netto loon]], INDIRECT(ADDRESS(ROW()-1,COLUMN(F:F))))</f>
        <v>51923.006999999998</v>
      </c>
      <c r="J7687" s="6">
        <f ca="1">IF(ROW()=2, 0, Table1[[#This Row],[Belastbaar loon]]-INDIRECT(ADDRESS(ROW()-1,COLUMN(A:A))))</f>
        <v>10</v>
      </c>
      <c r="K7687" s="6">
        <f ca="1">Table1[[#This Row],[Netto loon]]-Table1[[#This Row],[Netto vorige schijf]]</f>
        <v>4.4500000000043656</v>
      </c>
      <c r="L7687" s="2">
        <f ca="1">(Table1[[#This Row],[Bruto tov vorige schijf]]-Table1[[#This Row],[Netto tov vorige schijf]])/MAX(Table1[[#This Row],[Bruto tov vorige schijf]],1)</f>
        <v>0.5549999999995634</v>
      </c>
    </row>
    <row r="7688" spans="1:12" x14ac:dyDescent="0.25">
      <c r="A7688" s="14">
        <v>84701</v>
      </c>
      <c r="B7688" s="6">
        <f>LoonHeffing2020(Table1[[#This Row],[Belastbaar loon]])</f>
        <v>33603.273000000001</v>
      </c>
      <c r="C7688" s="6">
        <f>AlgemeneHeffingsKorting2020(Table1[[#This Row],[Belastbaar loon]])</f>
        <v>0</v>
      </c>
      <c r="D7688" s="14">
        <f>ArbeidsKorting2020(Table1[[#This Row],[Belastbaar loon]])</f>
        <v>834.18000000000006</v>
      </c>
      <c r="E7688" s="14">
        <f>MAX(Table1[[#This Row],[Loonheffing]]-Table1[[#This Row],[Algemene Heffingskorting]]-Table1[[#This Row],[Arbeidskorting]],0)</f>
        <v>32769.093000000001</v>
      </c>
      <c r="F7688" s="6">
        <f>Table1[[#This Row],[Belastbaar loon]]-Table1[[#This Row],[Belasting]]</f>
        <v>51931.906999999999</v>
      </c>
      <c r="G7688" s="2">
        <f>(Table1[[#This Row],[Belastbaar loon]]-Table1[[#This Row],[Netto loon]])/Table1[[#This Row],[Belastbaar loon]]</f>
        <v>0.38687964722966672</v>
      </c>
      <c r="H7688" s="14">
        <f t="shared" ca="1" si="114"/>
        <v>32763.542999999998</v>
      </c>
      <c r="I7688" s="14">
        <f ca="1">IF(ROW()=2, Table1[[#This Row],[Netto loon]], INDIRECT(ADDRESS(ROW()-1,COLUMN(F:F))))</f>
        <v>51927.457000000002</v>
      </c>
      <c r="J7688" s="6">
        <f ca="1">IF(ROW()=2, 0, Table1[[#This Row],[Belastbaar loon]]-INDIRECT(ADDRESS(ROW()-1,COLUMN(A:A))))</f>
        <v>10</v>
      </c>
      <c r="K7688" s="6">
        <f ca="1">Table1[[#This Row],[Netto loon]]-Table1[[#This Row],[Netto vorige schijf]]</f>
        <v>4.4499999999970896</v>
      </c>
      <c r="L7688" s="2">
        <f ca="1">(Table1[[#This Row],[Bruto tov vorige schijf]]-Table1[[#This Row],[Netto tov vorige schijf]])/MAX(Table1[[#This Row],[Bruto tov vorige schijf]],1)</f>
        <v>0.55500000000029104</v>
      </c>
    </row>
    <row r="7689" spans="1:12" x14ac:dyDescent="0.25">
      <c r="A7689" s="14">
        <v>84711</v>
      </c>
      <c r="B7689" s="6">
        <f>LoonHeffing2020(Table1[[#This Row],[Belastbaar loon]])</f>
        <v>33608.222999999998</v>
      </c>
      <c r="C7689" s="6">
        <f>AlgemeneHeffingsKorting2020(Table1[[#This Row],[Belastbaar loon]])</f>
        <v>0</v>
      </c>
      <c r="D7689" s="14">
        <f>ArbeidsKorting2020(Table1[[#This Row],[Belastbaar loon]])</f>
        <v>833.58000000000015</v>
      </c>
      <c r="E7689" s="14">
        <f>MAX(Table1[[#This Row],[Loonheffing]]-Table1[[#This Row],[Algemene Heffingskorting]]-Table1[[#This Row],[Arbeidskorting]],0)</f>
        <v>32774.642999999996</v>
      </c>
      <c r="F7689" s="6">
        <f>Table1[[#This Row],[Belastbaar loon]]-Table1[[#This Row],[Belasting]]</f>
        <v>51936.357000000004</v>
      </c>
      <c r="G7689" s="2">
        <f>(Table1[[#This Row],[Belastbaar loon]]-Table1[[#This Row],[Netto loon]])/Table1[[#This Row],[Belastbaar loon]]</f>
        <v>0.38689949357226328</v>
      </c>
      <c r="H7689" s="14">
        <f t="shared" ca="1" si="114"/>
        <v>32769.093000000001</v>
      </c>
      <c r="I7689" s="14">
        <f ca="1">IF(ROW()=2, Table1[[#This Row],[Netto loon]], INDIRECT(ADDRESS(ROW()-1,COLUMN(F:F))))</f>
        <v>51931.906999999999</v>
      </c>
      <c r="J7689" s="6">
        <f ca="1">IF(ROW()=2, 0, Table1[[#This Row],[Belastbaar loon]]-INDIRECT(ADDRESS(ROW()-1,COLUMN(A:A))))</f>
        <v>10</v>
      </c>
      <c r="K7689" s="6">
        <f ca="1">Table1[[#This Row],[Netto loon]]-Table1[[#This Row],[Netto vorige schijf]]</f>
        <v>4.4500000000043656</v>
      </c>
      <c r="L7689" s="2">
        <f ca="1">(Table1[[#This Row],[Bruto tov vorige schijf]]-Table1[[#This Row],[Netto tov vorige schijf]])/MAX(Table1[[#This Row],[Bruto tov vorige schijf]],1)</f>
        <v>0.5549999999995634</v>
      </c>
    </row>
    <row r="7690" spans="1:12" x14ac:dyDescent="0.25">
      <c r="A7690" s="14">
        <v>84721</v>
      </c>
      <c r="B7690" s="6">
        <f>LoonHeffing2020(Table1[[#This Row],[Belastbaar loon]])</f>
        <v>33613.173000000003</v>
      </c>
      <c r="C7690" s="6">
        <f>AlgemeneHeffingsKorting2020(Table1[[#This Row],[Belastbaar loon]])</f>
        <v>0</v>
      </c>
      <c r="D7690" s="14">
        <f>ArbeidsKorting2020(Table1[[#This Row],[Belastbaar loon]])</f>
        <v>832.98000000000013</v>
      </c>
      <c r="E7690" s="14">
        <f>MAX(Table1[[#This Row],[Loonheffing]]-Table1[[#This Row],[Algemene Heffingskorting]]-Table1[[#This Row],[Arbeidskorting]],0)</f>
        <v>32780.192999999999</v>
      </c>
      <c r="F7690" s="6">
        <f>Table1[[#This Row],[Belastbaar loon]]-Table1[[#This Row],[Belasting]]</f>
        <v>51940.807000000001</v>
      </c>
      <c r="G7690" s="2">
        <f>(Table1[[#This Row],[Belastbaar loon]]-Table1[[#This Row],[Netto loon]])/Table1[[#This Row],[Belastbaar loon]]</f>
        <v>0.38691933522975414</v>
      </c>
      <c r="H7690" s="14">
        <f t="shared" ca="1" si="114"/>
        <v>32774.642999999996</v>
      </c>
      <c r="I7690" s="14">
        <f ca="1">IF(ROW()=2, Table1[[#This Row],[Netto loon]], INDIRECT(ADDRESS(ROW()-1,COLUMN(F:F))))</f>
        <v>51936.357000000004</v>
      </c>
      <c r="J7690" s="6">
        <f ca="1">IF(ROW()=2, 0, Table1[[#This Row],[Belastbaar loon]]-INDIRECT(ADDRESS(ROW()-1,COLUMN(A:A))))</f>
        <v>10</v>
      </c>
      <c r="K7690" s="6">
        <f ca="1">Table1[[#This Row],[Netto loon]]-Table1[[#This Row],[Netto vorige schijf]]</f>
        <v>4.4499999999970896</v>
      </c>
      <c r="L7690" s="2">
        <f ca="1">(Table1[[#This Row],[Bruto tov vorige schijf]]-Table1[[#This Row],[Netto tov vorige schijf]])/MAX(Table1[[#This Row],[Bruto tov vorige schijf]],1)</f>
        <v>0.55500000000029104</v>
      </c>
    </row>
    <row r="7691" spans="1:12" x14ac:dyDescent="0.25">
      <c r="A7691" s="14">
        <v>84731</v>
      </c>
      <c r="B7691" s="6">
        <f>LoonHeffing2020(Table1[[#This Row],[Belastbaar loon]])</f>
        <v>33618.123</v>
      </c>
      <c r="C7691" s="6">
        <f>AlgemeneHeffingsKorting2020(Table1[[#This Row],[Belastbaar loon]])</f>
        <v>0</v>
      </c>
      <c r="D7691" s="14">
        <f>ArbeidsKorting2020(Table1[[#This Row],[Belastbaar loon]])</f>
        <v>832.38000000000011</v>
      </c>
      <c r="E7691" s="14">
        <f>MAX(Table1[[#This Row],[Loonheffing]]-Table1[[#This Row],[Algemene Heffingskorting]]-Table1[[#This Row],[Arbeidskorting]],0)</f>
        <v>32785.743000000002</v>
      </c>
      <c r="F7691" s="6">
        <f>Table1[[#This Row],[Belastbaar loon]]-Table1[[#This Row],[Belasting]]</f>
        <v>51945.256999999998</v>
      </c>
      <c r="G7691" s="2">
        <f>(Table1[[#This Row],[Belastbaar loon]]-Table1[[#This Row],[Netto loon]])/Table1[[#This Row],[Belastbaar loon]]</f>
        <v>0.38693917220379792</v>
      </c>
      <c r="H7691" s="14">
        <f t="shared" ca="1" si="114"/>
        <v>32780.192999999999</v>
      </c>
      <c r="I7691" s="14">
        <f ca="1">IF(ROW()=2, Table1[[#This Row],[Netto loon]], INDIRECT(ADDRESS(ROW()-1,COLUMN(F:F))))</f>
        <v>51940.807000000001</v>
      </c>
      <c r="J7691" s="6">
        <f ca="1">IF(ROW()=2, 0, Table1[[#This Row],[Belastbaar loon]]-INDIRECT(ADDRESS(ROW()-1,COLUMN(A:A))))</f>
        <v>10</v>
      </c>
      <c r="K7691" s="6">
        <f ca="1">Table1[[#This Row],[Netto loon]]-Table1[[#This Row],[Netto vorige schijf]]</f>
        <v>4.4499999999970896</v>
      </c>
      <c r="L7691" s="2">
        <f ca="1">(Table1[[#This Row],[Bruto tov vorige schijf]]-Table1[[#This Row],[Netto tov vorige schijf]])/MAX(Table1[[#This Row],[Bruto tov vorige schijf]],1)</f>
        <v>0.55500000000029104</v>
      </c>
    </row>
    <row r="7692" spans="1:12" x14ac:dyDescent="0.25">
      <c r="A7692" s="14">
        <v>84741</v>
      </c>
      <c r="B7692" s="6">
        <f>LoonHeffing2020(Table1[[#This Row],[Belastbaar loon]])</f>
        <v>33623.072999999997</v>
      </c>
      <c r="C7692" s="6">
        <f>AlgemeneHeffingsKorting2020(Table1[[#This Row],[Belastbaar loon]])</f>
        <v>0</v>
      </c>
      <c r="D7692" s="14">
        <f>ArbeidsKorting2020(Table1[[#This Row],[Belastbaar loon]])</f>
        <v>831.78000000000009</v>
      </c>
      <c r="E7692" s="14">
        <f>MAX(Table1[[#This Row],[Loonheffing]]-Table1[[#This Row],[Algemene Heffingskorting]]-Table1[[#This Row],[Arbeidskorting]],0)</f>
        <v>32791.292999999998</v>
      </c>
      <c r="F7692" s="6">
        <f>Table1[[#This Row],[Belastbaar loon]]-Table1[[#This Row],[Belasting]]</f>
        <v>51949.707000000002</v>
      </c>
      <c r="G7692" s="2">
        <f>(Table1[[#This Row],[Belastbaar loon]]-Table1[[#This Row],[Netto loon]])/Table1[[#This Row],[Belastbaar loon]]</f>
        <v>0.38695900449605264</v>
      </c>
      <c r="H7692" s="14">
        <f t="shared" ca="1" si="114"/>
        <v>32785.743000000002</v>
      </c>
      <c r="I7692" s="14">
        <f ca="1">IF(ROW()=2, Table1[[#This Row],[Netto loon]], INDIRECT(ADDRESS(ROW()-1,COLUMN(F:F))))</f>
        <v>51945.256999999998</v>
      </c>
      <c r="J7692" s="6">
        <f ca="1">IF(ROW()=2, 0, Table1[[#This Row],[Belastbaar loon]]-INDIRECT(ADDRESS(ROW()-1,COLUMN(A:A))))</f>
        <v>10</v>
      </c>
      <c r="K7692" s="6">
        <f ca="1">Table1[[#This Row],[Netto loon]]-Table1[[#This Row],[Netto vorige schijf]]</f>
        <v>4.4500000000043656</v>
      </c>
      <c r="L7692" s="2">
        <f ca="1">(Table1[[#This Row],[Bruto tov vorige schijf]]-Table1[[#This Row],[Netto tov vorige schijf]])/MAX(Table1[[#This Row],[Bruto tov vorige schijf]],1)</f>
        <v>0.5549999999995634</v>
      </c>
    </row>
    <row r="7693" spans="1:12" x14ac:dyDescent="0.25">
      <c r="A7693" s="14">
        <v>84751</v>
      </c>
      <c r="B7693" s="6">
        <f>LoonHeffing2020(Table1[[#This Row],[Belastbaar loon]])</f>
        <v>33628.023000000001</v>
      </c>
      <c r="C7693" s="6">
        <f>AlgemeneHeffingsKorting2020(Table1[[#This Row],[Belastbaar loon]])</f>
        <v>0</v>
      </c>
      <c r="D7693" s="14">
        <f>ArbeidsKorting2020(Table1[[#This Row],[Belastbaar loon]])</f>
        <v>831.18000000000006</v>
      </c>
      <c r="E7693" s="14">
        <f>MAX(Table1[[#This Row],[Loonheffing]]-Table1[[#This Row],[Algemene Heffingskorting]]-Table1[[#This Row],[Arbeidskorting]],0)</f>
        <v>32796.843000000001</v>
      </c>
      <c r="F7693" s="6">
        <f>Table1[[#This Row],[Belastbaar loon]]-Table1[[#This Row],[Belasting]]</f>
        <v>51954.156999999999</v>
      </c>
      <c r="G7693" s="2">
        <f>(Table1[[#This Row],[Belastbaar loon]]-Table1[[#This Row],[Netto loon]])/Table1[[#This Row],[Belastbaar loon]]</f>
        <v>0.38697883210817574</v>
      </c>
      <c r="H7693" s="14">
        <f t="shared" ca="1" si="114"/>
        <v>32791.292999999998</v>
      </c>
      <c r="I7693" s="14">
        <f ca="1">IF(ROW()=2, Table1[[#This Row],[Netto loon]], INDIRECT(ADDRESS(ROW()-1,COLUMN(F:F))))</f>
        <v>51949.707000000002</v>
      </c>
      <c r="J7693" s="6">
        <f ca="1">IF(ROW()=2, 0, Table1[[#This Row],[Belastbaar loon]]-INDIRECT(ADDRESS(ROW()-1,COLUMN(A:A))))</f>
        <v>10</v>
      </c>
      <c r="K7693" s="6">
        <f ca="1">Table1[[#This Row],[Netto loon]]-Table1[[#This Row],[Netto vorige schijf]]</f>
        <v>4.4499999999970896</v>
      </c>
      <c r="L7693" s="2">
        <f ca="1">(Table1[[#This Row],[Bruto tov vorige schijf]]-Table1[[#This Row],[Netto tov vorige schijf]])/MAX(Table1[[#This Row],[Bruto tov vorige schijf]],1)</f>
        <v>0.55500000000029104</v>
      </c>
    </row>
    <row r="7694" spans="1:12" x14ac:dyDescent="0.25">
      <c r="A7694" s="14">
        <v>84761</v>
      </c>
      <c r="B7694" s="6">
        <f>LoonHeffing2020(Table1[[#This Row],[Belastbaar loon]])</f>
        <v>33632.972999999998</v>
      </c>
      <c r="C7694" s="6">
        <f>AlgemeneHeffingsKorting2020(Table1[[#This Row],[Belastbaar loon]])</f>
        <v>0</v>
      </c>
      <c r="D7694" s="14">
        <f>ArbeidsKorting2020(Table1[[#This Row],[Belastbaar loon]])</f>
        <v>830.58000000000015</v>
      </c>
      <c r="E7694" s="14">
        <f>MAX(Table1[[#This Row],[Loonheffing]]-Table1[[#This Row],[Algemene Heffingskorting]]-Table1[[#This Row],[Arbeidskorting]],0)</f>
        <v>32802.392999999996</v>
      </c>
      <c r="F7694" s="6">
        <f>Table1[[#This Row],[Belastbaar loon]]-Table1[[#This Row],[Belasting]]</f>
        <v>51958.607000000004</v>
      </c>
      <c r="G7694" s="2">
        <f>(Table1[[#This Row],[Belastbaar loon]]-Table1[[#This Row],[Netto loon]])/Table1[[#This Row],[Belastbaar loon]]</f>
        <v>0.38699865504182346</v>
      </c>
      <c r="H7694" s="14">
        <f t="shared" ca="1" si="114"/>
        <v>32796.843000000001</v>
      </c>
      <c r="I7694" s="14">
        <f ca="1">IF(ROW()=2, Table1[[#This Row],[Netto loon]], INDIRECT(ADDRESS(ROW()-1,COLUMN(F:F))))</f>
        <v>51954.156999999999</v>
      </c>
      <c r="J7694" s="6">
        <f ca="1">IF(ROW()=2, 0, Table1[[#This Row],[Belastbaar loon]]-INDIRECT(ADDRESS(ROW()-1,COLUMN(A:A))))</f>
        <v>10</v>
      </c>
      <c r="K7694" s="6">
        <f ca="1">Table1[[#This Row],[Netto loon]]-Table1[[#This Row],[Netto vorige schijf]]</f>
        <v>4.4500000000043656</v>
      </c>
      <c r="L7694" s="2">
        <f ca="1">(Table1[[#This Row],[Bruto tov vorige schijf]]-Table1[[#This Row],[Netto tov vorige schijf]])/MAX(Table1[[#This Row],[Bruto tov vorige schijf]],1)</f>
        <v>0.5549999999995634</v>
      </c>
    </row>
    <row r="7695" spans="1:12" x14ac:dyDescent="0.25">
      <c r="A7695" s="14">
        <v>84771</v>
      </c>
      <c r="B7695" s="6">
        <f>LoonHeffing2020(Table1[[#This Row],[Belastbaar loon]])</f>
        <v>33637.923000000003</v>
      </c>
      <c r="C7695" s="6">
        <f>AlgemeneHeffingsKorting2020(Table1[[#This Row],[Belastbaar loon]])</f>
        <v>0</v>
      </c>
      <c r="D7695" s="14">
        <f>ArbeidsKorting2020(Table1[[#This Row],[Belastbaar loon]])</f>
        <v>829.98000000000013</v>
      </c>
      <c r="E7695" s="14">
        <f>MAX(Table1[[#This Row],[Loonheffing]]-Table1[[#This Row],[Algemene Heffingskorting]]-Table1[[#This Row],[Arbeidskorting]],0)</f>
        <v>32807.942999999999</v>
      </c>
      <c r="F7695" s="6">
        <f>Table1[[#This Row],[Belastbaar loon]]-Table1[[#This Row],[Belasting]]</f>
        <v>51963.057000000001</v>
      </c>
      <c r="G7695" s="2">
        <f>(Table1[[#This Row],[Belastbaar loon]]-Table1[[#This Row],[Netto loon]])/Table1[[#This Row],[Belastbaar loon]]</f>
        <v>0.38701847329865163</v>
      </c>
      <c r="H7695" s="14">
        <f t="shared" ca="1" si="114"/>
        <v>32802.392999999996</v>
      </c>
      <c r="I7695" s="14">
        <f ca="1">IF(ROW()=2, Table1[[#This Row],[Netto loon]], INDIRECT(ADDRESS(ROW()-1,COLUMN(F:F))))</f>
        <v>51958.607000000004</v>
      </c>
      <c r="J7695" s="6">
        <f ca="1">IF(ROW()=2, 0, Table1[[#This Row],[Belastbaar loon]]-INDIRECT(ADDRESS(ROW()-1,COLUMN(A:A))))</f>
        <v>10</v>
      </c>
      <c r="K7695" s="6">
        <f ca="1">Table1[[#This Row],[Netto loon]]-Table1[[#This Row],[Netto vorige schijf]]</f>
        <v>4.4499999999970896</v>
      </c>
      <c r="L7695" s="2">
        <f ca="1">(Table1[[#This Row],[Bruto tov vorige schijf]]-Table1[[#This Row],[Netto tov vorige schijf]])/MAX(Table1[[#This Row],[Bruto tov vorige schijf]],1)</f>
        <v>0.55500000000029104</v>
      </c>
    </row>
    <row r="7696" spans="1:12" x14ac:dyDescent="0.25">
      <c r="A7696" s="14">
        <v>84781</v>
      </c>
      <c r="B7696" s="6">
        <f>LoonHeffing2020(Table1[[#This Row],[Belastbaar loon]])</f>
        <v>33642.873</v>
      </c>
      <c r="C7696" s="6">
        <f>AlgemeneHeffingsKorting2020(Table1[[#This Row],[Belastbaar loon]])</f>
        <v>0</v>
      </c>
      <c r="D7696" s="14">
        <f>ArbeidsKorting2020(Table1[[#This Row],[Belastbaar loon]])</f>
        <v>829.38000000000011</v>
      </c>
      <c r="E7696" s="14">
        <f>MAX(Table1[[#This Row],[Loonheffing]]-Table1[[#This Row],[Algemene Heffingskorting]]-Table1[[#This Row],[Arbeidskorting]],0)</f>
        <v>32813.493000000002</v>
      </c>
      <c r="F7696" s="6">
        <f>Table1[[#This Row],[Belastbaar loon]]-Table1[[#This Row],[Belasting]]</f>
        <v>51967.506999999998</v>
      </c>
      <c r="G7696" s="2">
        <f>(Table1[[#This Row],[Belastbaar loon]]-Table1[[#This Row],[Netto loon]])/Table1[[#This Row],[Belastbaar loon]]</f>
        <v>0.38703828688031522</v>
      </c>
      <c r="H7696" s="14">
        <f t="shared" ca="1" si="114"/>
        <v>32807.942999999999</v>
      </c>
      <c r="I7696" s="14">
        <f ca="1">IF(ROW()=2, Table1[[#This Row],[Netto loon]], INDIRECT(ADDRESS(ROW()-1,COLUMN(F:F))))</f>
        <v>51963.057000000001</v>
      </c>
      <c r="J7696" s="6">
        <f ca="1">IF(ROW()=2, 0, Table1[[#This Row],[Belastbaar loon]]-INDIRECT(ADDRESS(ROW()-1,COLUMN(A:A))))</f>
        <v>10</v>
      </c>
      <c r="K7696" s="6">
        <f ca="1">Table1[[#This Row],[Netto loon]]-Table1[[#This Row],[Netto vorige schijf]]</f>
        <v>4.4499999999970896</v>
      </c>
      <c r="L7696" s="2">
        <f ca="1">(Table1[[#This Row],[Bruto tov vorige schijf]]-Table1[[#This Row],[Netto tov vorige schijf]])/MAX(Table1[[#This Row],[Bruto tov vorige schijf]],1)</f>
        <v>0.55500000000029104</v>
      </c>
    </row>
    <row r="7697" spans="1:12" x14ac:dyDescent="0.25">
      <c r="A7697" s="14">
        <v>84791</v>
      </c>
      <c r="B7697" s="6">
        <f>LoonHeffing2020(Table1[[#This Row],[Belastbaar loon]])</f>
        <v>33647.822999999997</v>
      </c>
      <c r="C7697" s="6">
        <f>AlgemeneHeffingsKorting2020(Table1[[#This Row],[Belastbaar loon]])</f>
        <v>0</v>
      </c>
      <c r="D7697" s="14">
        <f>ArbeidsKorting2020(Table1[[#This Row],[Belastbaar loon]])</f>
        <v>828.78000000000009</v>
      </c>
      <c r="E7697" s="14">
        <f>MAX(Table1[[#This Row],[Loonheffing]]-Table1[[#This Row],[Algemene Heffingskorting]]-Table1[[#This Row],[Arbeidskorting]],0)</f>
        <v>32819.042999999998</v>
      </c>
      <c r="F7697" s="6">
        <f>Table1[[#This Row],[Belastbaar loon]]-Table1[[#This Row],[Belasting]]</f>
        <v>51971.957000000002</v>
      </c>
      <c r="G7697" s="2">
        <f>(Table1[[#This Row],[Belastbaar loon]]-Table1[[#This Row],[Netto loon]])/Table1[[#This Row],[Belastbaar loon]]</f>
        <v>0.38705809578846812</v>
      </c>
      <c r="H7697" s="14">
        <f t="shared" ca="1" si="114"/>
        <v>32813.493000000002</v>
      </c>
      <c r="I7697" s="14">
        <f ca="1">IF(ROW()=2, Table1[[#This Row],[Netto loon]], INDIRECT(ADDRESS(ROW()-1,COLUMN(F:F))))</f>
        <v>51967.506999999998</v>
      </c>
      <c r="J7697" s="6">
        <f ca="1">IF(ROW()=2, 0, Table1[[#This Row],[Belastbaar loon]]-INDIRECT(ADDRESS(ROW()-1,COLUMN(A:A))))</f>
        <v>10</v>
      </c>
      <c r="K7697" s="6">
        <f ca="1">Table1[[#This Row],[Netto loon]]-Table1[[#This Row],[Netto vorige schijf]]</f>
        <v>4.4500000000043656</v>
      </c>
      <c r="L7697" s="2">
        <f ca="1">(Table1[[#This Row],[Bruto tov vorige schijf]]-Table1[[#This Row],[Netto tov vorige schijf]])/MAX(Table1[[#This Row],[Bruto tov vorige schijf]],1)</f>
        <v>0.5549999999995634</v>
      </c>
    </row>
    <row r="7698" spans="1:12" x14ac:dyDescent="0.25">
      <c r="A7698" s="14">
        <v>84801</v>
      </c>
      <c r="B7698" s="6">
        <f>LoonHeffing2020(Table1[[#This Row],[Belastbaar loon]])</f>
        <v>33652.773000000001</v>
      </c>
      <c r="C7698" s="6">
        <f>AlgemeneHeffingsKorting2020(Table1[[#This Row],[Belastbaar loon]])</f>
        <v>0</v>
      </c>
      <c r="D7698" s="14">
        <f>ArbeidsKorting2020(Table1[[#This Row],[Belastbaar loon]])</f>
        <v>828.18000000000006</v>
      </c>
      <c r="E7698" s="14">
        <f>MAX(Table1[[#This Row],[Loonheffing]]-Table1[[#This Row],[Algemene Heffingskorting]]-Table1[[#This Row],[Arbeidskorting]],0)</f>
        <v>32824.593000000001</v>
      </c>
      <c r="F7698" s="6">
        <f>Table1[[#This Row],[Belastbaar loon]]-Table1[[#This Row],[Belasting]]</f>
        <v>51976.406999999999</v>
      </c>
      <c r="G7698" s="2">
        <f>(Table1[[#This Row],[Belastbaar loon]]-Table1[[#This Row],[Netto loon]])/Table1[[#This Row],[Belastbaar loon]]</f>
        <v>0.38707790002476389</v>
      </c>
      <c r="H7698" s="14">
        <f t="shared" ca="1" si="114"/>
        <v>32819.042999999998</v>
      </c>
      <c r="I7698" s="14">
        <f ca="1">IF(ROW()=2, Table1[[#This Row],[Netto loon]], INDIRECT(ADDRESS(ROW()-1,COLUMN(F:F))))</f>
        <v>51971.957000000002</v>
      </c>
      <c r="J7698" s="6">
        <f ca="1">IF(ROW()=2, 0, Table1[[#This Row],[Belastbaar loon]]-INDIRECT(ADDRESS(ROW()-1,COLUMN(A:A))))</f>
        <v>10</v>
      </c>
      <c r="K7698" s="6">
        <f ca="1">Table1[[#This Row],[Netto loon]]-Table1[[#This Row],[Netto vorige schijf]]</f>
        <v>4.4499999999970896</v>
      </c>
      <c r="L7698" s="2">
        <f ca="1">(Table1[[#This Row],[Bruto tov vorige schijf]]-Table1[[#This Row],[Netto tov vorige schijf]])/MAX(Table1[[#This Row],[Bruto tov vorige schijf]],1)</f>
        <v>0.55500000000029104</v>
      </c>
    </row>
    <row r="7699" spans="1:12" x14ac:dyDescent="0.25">
      <c r="A7699" s="14">
        <v>84811</v>
      </c>
      <c r="B7699" s="6">
        <f>LoonHeffing2020(Table1[[#This Row],[Belastbaar loon]])</f>
        <v>33657.722999999998</v>
      </c>
      <c r="C7699" s="6">
        <f>AlgemeneHeffingsKorting2020(Table1[[#This Row],[Belastbaar loon]])</f>
        <v>0</v>
      </c>
      <c r="D7699" s="14">
        <f>ArbeidsKorting2020(Table1[[#This Row],[Belastbaar loon]])</f>
        <v>827.58000000000015</v>
      </c>
      <c r="E7699" s="14">
        <f>MAX(Table1[[#This Row],[Loonheffing]]-Table1[[#This Row],[Algemene Heffingskorting]]-Table1[[#This Row],[Arbeidskorting]],0)</f>
        <v>32830.142999999996</v>
      </c>
      <c r="F7699" s="6">
        <f>Table1[[#This Row],[Belastbaar loon]]-Table1[[#This Row],[Belasting]]</f>
        <v>51980.857000000004</v>
      </c>
      <c r="G7699" s="2">
        <f>(Table1[[#This Row],[Belastbaar loon]]-Table1[[#This Row],[Netto loon]])/Table1[[#This Row],[Belastbaar loon]]</f>
        <v>0.38709769959085494</v>
      </c>
      <c r="H7699" s="14">
        <f t="shared" ca="1" si="114"/>
        <v>32824.593000000001</v>
      </c>
      <c r="I7699" s="14">
        <f ca="1">IF(ROW()=2, Table1[[#This Row],[Netto loon]], INDIRECT(ADDRESS(ROW()-1,COLUMN(F:F))))</f>
        <v>51976.406999999999</v>
      </c>
      <c r="J7699" s="6">
        <f ca="1">IF(ROW()=2, 0, Table1[[#This Row],[Belastbaar loon]]-INDIRECT(ADDRESS(ROW()-1,COLUMN(A:A))))</f>
        <v>10</v>
      </c>
      <c r="K7699" s="6">
        <f ca="1">Table1[[#This Row],[Netto loon]]-Table1[[#This Row],[Netto vorige schijf]]</f>
        <v>4.4500000000043656</v>
      </c>
      <c r="L7699" s="2">
        <f ca="1">(Table1[[#This Row],[Bruto tov vorige schijf]]-Table1[[#This Row],[Netto tov vorige schijf]])/MAX(Table1[[#This Row],[Bruto tov vorige schijf]],1)</f>
        <v>0.5549999999995634</v>
      </c>
    </row>
    <row r="7700" spans="1:12" x14ac:dyDescent="0.25">
      <c r="A7700" s="14">
        <v>84821</v>
      </c>
      <c r="B7700" s="6">
        <f>LoonHeffing2020(Table1[[#This Row],[Belastbaar loon]])</f>
        <v>33662.673000000003</v>
      </c>
      <c r="C7700" s="6">
        <f>AlgemeneHeffingsKorting2020(Table1[[#This Row],[Belastbaar loon]])</f>
        <v>0</v>
      </c>
      <c r="D7700" s="14">
        <f>ArbeidsKorting2020(Table1[[#This Row],[Belastbaar loon]])</f>
        <v>826.98000000000013</v>
      </c>
      <c r="E7700" s="14">
        <f>MAX(Table1[[#This Row],[Loonheffing]]-Table1[[#This Row],[Algemene Heffingskorting]]-Table1[[#This Row],[Arbeidskorting]],0)</f>
        <v>32835.692999999999</v>
      </c>
      <c r="F7700" s="6">
        <f>Table1[[#This Row],[Belastbaar loon]]-Table1[[#This Row],[Belasting]]</f>
        <v>51985.307000000001</v>
      </c>
      <c r="G7700" s="2">
        <f>(Table1[[#This Row],[Belastbaar loon]]-Table1[[#This Row],[Netto loon]])/Table1[[#This Row],[Belastbaar loon]]</f>
        <v>0.38711749448839322</v>
      </c>
      <c r="H7700" s="14">
        <f t="shared" ca="1" si="114"/>
        <v>32830.142999999996</v>
      </c>
      <c r="I7700" s="14">
        <f ca="1">IF(ROW()=2, Table1[[#This Row],[Netto loon]], INDIRECT(ADDRESS(ROW()-1,COLUMN(F:F))))</f>
        <v>51980.857000000004</v>
      </c>
      <c r="J7700" s="6">
        <f ca="1">IF(ROW()=2, 0, Table1[[#This Row],[Belastbaar loon]]-INDIRECT(ADDRESS(ROW()-1,COLUMN(A:A))))</f>
        <v>10</v>
      </c>
      <c r="K7700" s="6">
        <f ca="1">Table1[[#This Row],[Netto loon]]-Table1[[#This Row],[Netto vorige schijf]]</f>
        <v>4.4499999999970896</v>
      </c>
      <c r="L7700" s="2">
        <f ca="1">(Table1[[#This Row],[Bruto tov vorige schijf]]-Table1[[#This Row],[Netto tov vorige schijf]])/MAX(Table1[[#This Row],[Bruto tov vorige schijf]],1)</f>
        <v>0.55500000000029104</v>
      </c>
    </row>
    <row r="7701" spans="1:12" x14ac:dyDescent="0.25">
      <c r="A7701" s="14">
        <v>84831</v>
      </c>
      <c r="B7701" s="6">
        <f>LoonHeffing2020(Table1[[#This Row],[Belastbaar loon]])</f>
        <v>33667.623</v>
      </c>
      <c r="C7701" s="6">
        <f>AlgemeneHeffingsKorting2020(Table1[[#This Row],[Belastbaar loon]])</f>
        <v>0</v>
      </c>
      <c r="D7701" s="14">
        <f>ArbeidsKorting2020(Table1[[#This Row],[Belastbaar loon]])</f>
        <v>826.38000000000011</v>
      </c>
      <c r="E7701" s="14">
        <f>MAX(Table1[[#This Row],[Loonheffing]]-Table1[[#This Row],[Algemene Heffingskorting]]-Table1[[#This Row],[Arbeidskorting]],0)</f>
        <v>32841.243000000002</v>
      </c>
      <c r="F7701" s="6">
        <f>Table1[[#This Row],[Belastbaar loon]]-Table1[[#This Row],[Belasting]]</f>
        <v>51989.756999999998</v>
      </c>
      <c r="G7701" s="2">
        <f>(Table1[[#This Row],[Belastbaar loon]]-Table1[[#This Row],[Netto loon]])/Table1[[#This Row],[Belastbaar loon]]</f>
        <v>0.38713728471902964</v>
      </c>
      <c r="H7701" s="14">
        <f t="shared" ca="1" si="114"/>
        <v>32835.692999999999</v>
      </c>
      <c r="I7701" s="14">
        <f ca="1">IF(ROW()=2, Table1[[#This Row],[Netto loon]], INDIRECT(ADDRESS(ROW()-1,COLUMN(F:F))))</f>
        <v>51985.307000000001</v>
      </c>
      <c r="J7701" s="6">
        <f ca="1">IF(ROW()=2, 0, Table1[[#This Row],[Belastbaar loon]]-INDIRECT(ADDRESS(ROW()-1,COLUMN(A:A))))</f>
        <v>10</v>
      </c>
      <c r="K7701" s="6">
        <f ca="1">Table1[[#This Row],[Netto loon]]-Table1[[#This Row],[Netto vorige schijf]]</f>
        <v>4.4499999999970896</v>
      </c>
      <c r="L7701" s="2">
        <f ca="1">(Table1[[#This Row],[Bruto tov vorige schijf]]-Table1[[#This Row],[Netto tov vorige schijf]])/MAX(Table1[[#This Row],[Bruto tov vorige schijf]],1)</f>
        <v>0.55500000000029104</v>
      </c>
    </row>
    <row r="7702" spans="1:12" x14ac:dyDescent="0.25">
      <c r="A7702" s="14">
        <v>84841</v>
      </c>
      <c r="B7702" s="6">
        <f>LoonHeffing2020(Table1[[#This Row],[Belastbaar loon]])</f>
        <v>33672.572999999997</v>
      </c>
      <c r="C7702" s="6">
        <f>AlgemeneHeffingsKorting2020(Table1[[#This Row],[Belastbaar loon]])</f>
        <v>0</v>
      </c>
      <c r="D7702" s="14">
        <f>ArbeidsKorting2020(Table1[[#This Row],[Belastbaar loon]])</f>
        <v>825.78000000000009</v>
      </c>
      <c r="E7702" s="14">
        <f>MAX(Table1[[#This Row],[Loonheffing]]-Table1[[#This Row],[Algemene Heffingskorting]]-Table1[[#This Row],[Arbeidskorting]],0)</f>
        <v>32846.792999999998</v>
      </c>
      <c r="F7702" s="6">
        <f>Table1[[#This Row],[Belastbaar loon]]-Table1[[#This Row],[Belasting]]</f>
        <v>51994.207000000002</v>
      </c>
      <c r="G7702" s="2">
        <f>(Table1[[#This Row],[Belastbaar loon]]-Table1[[#This Row],[Netto loon]])/Table1[[#This Row],[Belastbaar loon]]</f>
        <v>0.38715707028441437</v>
      </c>
      <c r="H7702" s="14">
        <f t="shared" ca="1" si="114"/>
        <v>32841.243000000002</v>
      </c>
      <c r="I7702" s="14">
        <f ca="1">IF(ROW()=2, Table1[[#This Row],[Netto loon]], INDIRECT(ADDRESS(ROW()-1,COLUMN(F:F))))</f>
        <v>51989.756999999998</v>
      </c>
      <c r="J7702" s="6">
        <f ca="1">IF(ROW()=2, 0, Table1[[#This Row],[Belastbaar loon]]-INDIRECT(ADDRESS(ROW()-1,COLUMN(A:A))))</f>
        <v>10</v>
      </c>
      <c r="K7702" s="6">
        <f ca="1">Table1[[#This Row],[Netto loon]]-Table1[[#This Row],[Netto vorige schijf]]</f>
        <v>4.4500000000043656</v>
      </c>
      <c r="L7702" s="2">
        <f ca="1">(Table1[[#This Row],[Bruto tov vorige schijf]]-Table1[[#This Row],[Netto tov vorige schijf]])/MAX(Table1[[#This Row],[Bruto tov vorige schijf]],1)</f>
        <v>0.5549999999995634</v>
      </c>
    </row>
    <row r="7703" spans="1:12" x14ac:dyDescent="0.25">
      <c r="A7703" s="14">
        <v>84851</v>
      </c>
      <c r="B7703" s="6">
        <f>LoonHeffing2020(Table1[[#This Row],[Belastbaar loon]])</f>
        <v>33677.523000000001</v>
      </c>
      <c r="C7703" s="6">
        <f>AlgemeneHeffingsKorting2020(Table1[[#This Row],[Belastbaar loon]])</f>
        <v>0</v>
      </c>
      <c r="D7703" s="14">
        <f>ArbeidsKorting2020(Table1[[#This Row],[Belastbaar loon]])</f>
        <v>825.18000000000006</v>
      </c>
      <c r="E7703" s="14">
        <f>MAX(Table1[[#This Row],[Loonheffing]]-Table1[[#This Row],[Algemene Heffingskorting]]-Table1[[#This Row],[Arbeidskorting]],0)</f>
        <v>32852.343000000001</v>
      </c>
      <c r="F7703" s="6">
        <f>Table1[[#This Row],[Belastbaar loon]]-Table1[[#This Row],[Belasting]]</f>
        <v>51998.656999999999</v>
      </c>
      <c r="G7703" s="2">
        <f>(Table1[[#This Row],[Belastbaar loon]]-Table1[[#This Row],[Netto loon]])/Table1[[#This Row],[Belastbaar loon]]</f>
        <v>0.38717685118619699</v>
      </c>
      <c r="H7703" s="14">
        <f t="shared" ca="1" si="114"/>
        <v>32846.792999999998</v>
      </c>
      <c r="I7703" s="14">
        <f ca="1">IF(ROW()=2, Table1[[#This Row],[Netto loon]], INDIRECT(ADDRESS(ROW()-1,COLUMN(F:F))))</f>
        <v>51994.207000000002</v>
      </c>
      <c r="J7703" s="6">
        <f ca="1">IF(ROW()=2, 0, Table1[[#This Row],[Belastbaar loon]]-INDIRECT(ADDRESS(ROW()-1,COLUMN(A:A))))</f>
        <v>10</v>
      </c>
      <c r="K7703" s="6">
        <f ca="1">Table1[[#This Row],[Netto loon]]-Table1[[#This Row],[Netto vorige schijf]]</f>
        <v>4.4499999999970896</v>
      </c>
      <c r="L7703" s="2">
        <f ca="1">(Table1[[#This Row],[Bruto tov vorige schijf]]-Table1[[#This Row],[Netto tov vorige schijf]])/MAX(Table1[[#This Row],[Bruto tov vorige schijf]],1)</f>
        <v>0.55500000000029104</v>
      </c>
    </row>
    <row r="7704" spans="1:12" x14ac:dyDescent="0.25">
      <c r="A7704" s="14">
        <v>84861</v>
      </c>
      <c r="B7704" s="6">
        <f>LoonHeffing2020(Table1[[#This Row],[Belastbaar loon]])</f>
        <v>33682.472999999998</v>
      </c>
      <c r="C7704" s="6">
        <f>AlgemeneHeffingsKorting2020(Table1[[#This Row],[Belastbaar loon]])</f>
        <v>0</v>
      </c>
      <c r="D7704" s="14">
        <f>ArbeidsKorting2020(Table1[[#This Row],[Belastbaar loon]])</f>
        <v>824.58000000000015</v>
      </c>
      <c r="E7704" s="14">
        <f>MAX(Table1[[#This Row],[Loonheffing]]-Table1[[#This Row],[Algemene Heffingskorting]]-Table1[[#This Row],[Arbeidskorting]],0)</f>
        <v>32857.892999999996</v>
      </c>
      <c r="F7704" s="6">
        <f>Table1[[#This Row],[Belastbaar loon]]-Table1[[#This Row],[Belasting]]</f>
        <v>52003.107000000004</v>
      </c>
      <c r="G7704" s="2">
        <f>(Table1[[#This Row],[Belastbaar loon]]-Table1[[#This Row],[Netto loon]])/Table1[[#This Row],[Belastbaar loon]]</f>
        <v>0.38719662742602606</v>
      </c>
      <c r="H7704" s="14">
        <f t="shared" ca="1" si="114"/>
        <v>32852.343000000001</v>
      </c>
      <c r="I7704" s="14">
        <f ca="1">IF(ROW()=2, Table1[[#This Row],[Netto loon]], INDIRECT(ADDRESS(ROW()-1,COLUMN(F:F))))</f>
        <v>51998.656999999999</v>
      </c>
      <c r="J7704" s="6">
        <f ca="1">IF(ROW()=2, 0, Table1[[#This Row],[Belastbaar loon]]-INDIRECT(ADDRESS(ROW()-1,COLUMN(A:A))))</f>
        <v>10</v>
      </c>
      <c r="K7704" s="6">
        <f ca="1">Table1[[#This Row],[Netto loon]]-Table1[[#This Row],[Netto vorige schijf]]</f>
        <v>4.4500000000043656</v>
      </c>
      <c r="L7704" s="2">
        <f ca="1">(Table1[[#This Row],[Bruto tov vorige schijf]]-Table1[[#This Row],[Netto tov vorige schijf]])/MAX(Table1[[#This Row],[Bruto tov vorige schijf]],1)</f>
        <v>0.5549999999995634</v>
      </c>
    </row>
    <row r="7705" spans="1:12" x14ac:dyDescent="0.25">
      <c r="A7705" s="14">
        <v>84871</v>
      </c>
      <c r="B7705" s="6">
        <f>LoonHeffing2020(Table1[[#This Row],[Belastbaar loon]])</f>
        <v>33687.423000000003</v>
      </c>
      <c r="C7705" s="6">
        <f>AlgemeneHeffingsKorting2020(Table1[[#This Row],[Belastbaar loon]])</f>
        <v>0</v>
      </c>
      <c r="D7705" s="14">
        <f>ArbeidsKorting2020(Table1[[#This Row],[Belastbaar loon]])</f>
        <v>823.98000000000013</v>
      </c>
      <c r="E7705" s="14">
        <f>MAX(Table1[[#This Row],[Loonheffing]]-Table1[[#This Row],[Algemene Heffingskorting]]-Table1[[#This Row],[Arbeidskorting]],0)</f>
        <v>32863.442999999999</v>
      </c>
      <c r="F7705" s="6">
        <f>Table1[[#This Row],[Belastbaar loon]]-Table1[[#This Row],[Belasting]]</f>
        <v>52007.557000000001</v>
      </c>
      <c r="G7705" s="2">
        <f>(Table1[[#This Row],[Belastbaar loon]]-Table1[[#This Row],[Netto loon]])/Table1[[#This Row],[Belastbaar loon]]</f>
        <v>0.38721639900554961</v>
      </c>
      <c r="H7705" s="14">
        <f t="shared" ca="1" si="114"/>
        <v>32857.892999999996</v>
      </c>
      <c r="I7705" s="14">
        <f ca="1">IF(ROW()=2, Table1[[#This Row],[Netto loon]], INDIRECT(ADDRESS(ROW()-1,COLUMN(F:F))))</f>
        <v>52003.107000000004</v>
      </c>
      <c r="J7705" s="6">
        <f ca="1">IF(ROW()=2, 0, Table1[[#This Row],[Belastbaar loon]]-INDIRECT(ADDRESS(ROW()-1,COLUMN(A:A))))</f>
        <v>10</v>
      </c>
      <c r="K7705" s="6">
        <f ca="1">Table1[[#This Row],[Netto loon]]-Table1[[#This Row],[Netto vorige schijf]]</f>
        <v>4.4499999999970896</v>
      </c>
      <c r="L7705" s="2">
        <f ca="1">(Table1[[#This Row],[Bruto tov vorige schijf]]-Table1[[#This Row],[Netto tov vorige schijf]])/MAX(Table1[[#This Row],[Bruto tov vorige schijf]],1)</f>
        <v>0.55500000000029104</v>
      </c>
    </row>
    <row r="7706" spans="1:12" x14ac:dyDescent="0.25">
      <c r="A7706" s="14">
        <v>84881</v>
      </c>
      <c r="B7706" s="6">
        <f>LoonHeffing2020(Table1[[#This Row],[Belastbaar loon]])</f>
        <v>33692.373</v>
      </c>
      <c r="C7706" s="6">
        <f>AlgemeneHeffingsKorting2020(Table1[[#This Row],[Belastbaar loon]])</f>
        <v>0</v>
      </c>
      <c r="D7706" s="14">
        <f>ArbeidsKorting2020(Table1[[#This Row],[Belastbaar loon]])</f>
        <v>823.38000000000011</v>
      </c>
      <c r="E7706" s="14">
        <f>MAX(Table1[[#This Row],[Loonheffing]]-Table1[[#This Row],[Algemene Heffingskorting]]-Table1[[#This Row],[Arbeidskorting]],0)</f>
        <v>32868.993000000002</v>
      </c>
      <c r="F7706" s="6">
        <f>Table1[[#This Row],[Belastbaar loon]]-Table1[[#This Row],[Belasting]]</f>
        <v>52012.006999999998</v>
      </c>
      <c r="G7706" s="2">
        <f>(Table1[[#This Row],[Belastbaar loon]]-Table1[[#This Row],[Netto loon]])/Table1[[#This Row],[Belastbaar loon]]</f>
        <v>0.38723616592641463</v>
      </c>
      <c r="H7706" s="14">
        <f t="shared" ref="H7706:H7769" ca="1" si="115">IF(ROW()=2, 0, INDIRECT(ADDRESS(ROW()-1,COLUMN(E:E))))</f>
        <v>32863.442999999999</v>
      </c>
      <c r="I7706" s="14">
        <f ca="1">IF(ROW()=2, Table1[[#This Row],[Netto loon]], INDIRECT(ADDRESS(ROW()-1,COLUMN(F:F))))</f>
        <v>52007.557000000001</v>
      </c>
      <c r="J7706" s="6">
        <f ca="1">IF(ROW()=2, 0, Table1[[#This Row],[Belastbaar loon]]-INDIRECT(ADDRESS(ROW()-1,COLUMN(A:A))))</f>
        <v>10</v>
      </c>
      <c r="K7706" s="6">
        <f ca="1">Table1[[#This Row],[Netto loon]]-Table1[[#This Row],[Netto vorige schijf]]</f>
        <v>4.4499999999970896</v>
      </c>
      <c r="L7706" s="2">
        <f ca="1">(Table1[[#This Row],[Bruto tov vorige schijf]]-Table1[[#This Row],[Netto tov vorige schijf]])/MAX(Table1[[#This Row],[Bruto tov vorige schijf]],1)</f>
        <v>0.55500000000029104</v>
      </c>
    </row>
    <row r="7707" spans="1:12" x14ac:dyDescent="0.25">
      <c r="A7707" s="14">
        <v>84891</v>
      </c>
      <c r="B7707" s="6">
        <f>LoonHeffing2020(Table1[[#This Row],[Belastbaar loon]])</f>
        <v>33697.322999999997</v>
      </c>
      <c r="C7707" s="6">
        <f>AlgemeneHeffingsKorting2020(Table1[[#This Row],[Belastbaar loon]])</f>
        <v>0</v>
      </c>
      <c r="D7707" s="14">
        <f>ArbeidsKorting2020(Table1[[#This Row],[Belastbaar loon]])</f>
        <v>822.78000000000009</v>
      </c>
      <c r="E7707" s="14">
        <f>MAX(Table1[[#This Row],[Loonheffing]]-Table1[[#This Row],[Algemene Heffingskorting]]-Table1[[#This Row],[Arbeidskorting]],0)</f>
        <v>32874.542999999998</v>
      </c>
      <c r="F7707" s="6">
        <f>Table1[[#This Row],[Belastbaar loon]]-Table1[[#This Row],[Belasting]]</f>
        <v>52016.457000000002</v>
      </c>
      <c r="G7707" s="2">
        <f>(Table1[[#This Row],[Belastbaar loon]]-Table1[[#This Row],[Netto loon]])/Table1[[#This Row],[Belastbaar loon]]</f>
        <v>0.3872559281902675</v>
      </c>
      <c r="H7707" s="14">
        <f t="shared" ca="1" si="115"/>
        <v>32868.993000000002</v>
      </c>
      <c r="I7707" s="14">
        <f ca="1">IF(ROW()=2, Table1[[#This Row],[Netto loon]], INDIRECT(ADDRESS(ROW()-1,COLUMN(F:F))))</f>
        <v>52012.006999999998</v>
      </c>
      <c r="J7707" s="6">
        <f ca="1">IF(ROW()=2, 0, Table1[[#This Row],[Belastbaar loon]]-INDIRECT(ADDRESS(ROW()-1,COLUMN(A:A))))</f>
        <v>10</v>
      </c>
      <c r="K7707" s="6">
        <f ca="1">Table1[[#This Row],[Netto loon]]-Table1[[#This Row],[Netto vorige schijf]]</f>
        <v>4.4500000000043656</v>
      </c>
      <c r="L7707" s="2">
        <f ca="1">(Table1[[#This Row],[Bruto tov vorige schijf]]-Table1[[#This Row],[Netto tov vorige schijf]])/MAX(Table1[[#This Row],[Bruto tov vorige schijf]],1)</f>
        <v>0.5549999999995634</v>
      </c>
    </row>
    <row r="7708" spans="1:12" x14ac:dyDescent="0.25">
      <c r="A7708" s="14">
        <v>84901</v>
      </c>
      <c r="B7708" s="6">
        <f>LoonHeffing2020(Table1[[#This Row],[Belastbaar loon]])</f>
        <v>33702.273000000001</v>
      </c>
      <c r="C7708" s="6">
        <f>AlgemeneHeffingsKorting2020(Table1[[#This Row],[Belastbaar loon]])</f>
        <v>0</v>
      </c>
      <c r="D7708" s="14">
        <f>ArbeidsKorting2020(Table1[[#This Row],[Belastbaar loon]])</f>
        <v>822.18000000000006</v>
      </c>
      <c r="E7708" s="14">
        <f>MAX(Table1[[#This Row],[Loonheffing]]-Table1[[#This Row],[Algemene Heffingskorting]]-Table1[[#This Row],[Arbeidskorting]],0)</f>
        <v>32880.093000000001</v>
      </c>
      <c r="F7708" s="6">
        <f>Table1[[#This Row],[Belastbaar loon]]-Table1[[#This Row],[Belasting]]</f>
        <v>52020.906999999999</v>
      </c>
      <c r="G7708" s="2">
        <f>(Table1[[#This Row],[Belastbaar loon]]-Table1[[#This Row],[Netto loon]])/Table1[[#This Row],[Belastbaar loon]]</f>
        <v>0.38727568579875388</v>
      </c>
      <c r="H7708" s="14">
        <f t="shared" ca="1" si="115"/>
        <v>32874.542999999998</v>
      </c>
      <c r="I7708" s="14">
        <f ca="1">IF(ROW()=2, Table1[[#This Row],[Netto loon]], INDIRECT(ADDRESS(ROW()-1,COLUMN(F:F))))</f>
        <v>52016.457000000002</v>
      </c>
      <c r="J7708" s="6">
        <f ca="1">IF(ROW()=2, 0, Table1[[#This Row],[Belastbaar loon]]-INDIRECT(ADDRESS(ROW()-1,COLUMN(A:A))))</f>
        <v>10</v>
      </c>
      <c r="K7708" s="6">
        <f ca="1">Table1[[#This Row],[Netto loon]]-Table1[[#This Row],[Netto vorige schijf]]</f>
        <v>4.4499999999970896</v>
      </c>
      <c r="L7708" s="2">
        <f ca="1">(Table1[[#This Row],[Bruto tov vorige schijf]]-Table1[[#This Row],[Netto tov vorige schijf]])/MAX(Table1[[#This Row],[Bruto tov vorige schijf]],1)</f>
        <v>0.55500000000029104</v>
      </c>
    </row>
    <row r="7709" spans="1:12" x14ac:dyDescent="0.25">
      <c r="A7709" s="14">
        <v>84911</v>
      </c>
      <c r="B7709" s="6">
        <f>LoonHeffing2020(Table1[[#This Row],[Belastbaar loon]])</f>
        <v>33707.222999999998</v>
      </c>
      <c r="C7709" s="6">
        <f>AlgemeneHeffingsKorting2020(Table1[[#This Row],[Belastbaar loon]])</f>
        <v>0</v>
      </c>
      <c r="D7709" s="14">
        <f>ArbeidsKorting2020(Table1[[#This Row],[Belastbaar loon]])</f>
        <v>821.58000000000015</v>
      </c>
      <c r="E7709" s="14">
        <f>MAX(Table1[[#This Row],[Loonheffing]]-Table1[[#This Row],[Algemene Heffingskorting]]-Table1[[#This Row],[Arbeidskorting]],0)</f>
        <v>32885.642999999996</v>
      </c>
      <c r="F7709" s="6">
        <f>Table1[[#This Row],[Belastbaar loon]]-Table1[[#This Row],[Belasting]]</f>
        <v>52025.357000000004</v>
      </c>
      <c r="G7709" s="2">
        <f>(Table1[[#This Row],[Belastbaar loon]]-Table1[[#This Row],[Netto loon]])/Table1[[#This Row],[Belastbaar loon]]</f>
        <v>0.38729543875351835</v>
      </c>
      <c r="H7709" s="14">
        <f t="shared" ca="1" si="115"/>
        <v>32880.093000000001</v>
      </c>
      <c r="I7709" s="14">
        <f ca="1">IF(ROW()=2, Table1[[#This Row],[Netto loon]], INDIRECT(ADDRESS(ROW()-1,COLUMN(F:F))))</f>
        <v>52020.906999999999</v>
      </c>
      <c r="J7709" s="6">
        <f ca="1">IF(ROW()=2, 0, Table1[[#This Row],[Belastbaar loon]]-INDIRECT(ADDRESS(ROW()-1,COLUMN(A:A))))</f>
        <v>10</v>
      </c>
      <c r="K7709" s="6">
        <f ca="1">Table1[[#This Row],[Netto loon]]-Table1[[#This Row],[Netto vorige schijf]]</f>
        <v>4.4500000000043656</v>
      </c>
      <c r="L7709" s="2">
        <f ca="1">(Table1[[#This Row],[Bruto tov vorige schijf]]-Table1[[#This Row],[Netto tov vorige schijf]])/MAX(Table1[[#This Row],[Bruto tov vorige schijf]],1)</f>
        <v>0.5549999999995634</v>
      </c>
    </row>
    <row r="7710" spans="1:12" x14ac:dyDescent="0.25">
      <c r="A7710" s="14">
        <v>84921</v>
      </c>
      <c r="B7710" s="6">
        <f>LoonHeffing2020(Table1[[#This Row],[Belastbaar loon]])</f>
        <v>33712.173000000003</v>
      </c>
      <c r="C7710" s="6">
        <f>AlgemeneHeffingsKorting2020(Table1[[#This Row],[Belastbaar loon]])</f>
        <v>0</v>
      </c>
      <c r="D7710" s="14">
        <f>ArbeidsKorting2020(Table1[[#This Row],[Belastbaar loon]])</f>
        <v>820.98000000000013</v>
      </c>
      <c r="E7710" s="14">
        <f>MAX(Table1[[#This Row],[Loonheffing]]-Table1[[#This Row],[Algemene Heffingskorting]]-Table1[[#This Row],[Arbeidskorting]],0)</f>
        <v>32891.192999999999</v>
      </c>
      <c r="F7710" s="6">
        <f>Table1[[#This Row],[Belastbaar loon]]-Table1[[#This Row],[Belasting]]</f>
        <v>52029.807000000001</v>
      </c>
      <c r="G7710" s="2">
        <f>(Table1[[#This Row],[Belastbaar loon]]-Table1[[#This Row],[Netto loon]])/Table1[[#This Row],[Belastbaar loon]]</f>
        <v>0.38731518705620516</v>
      </c>
      <c r="H7710" s="14">
        <f t="shared" ca="1" si="115"/>
        <v>32885.642999999996</v>
      </c>
      <c r="I7710" s="14">
        <f ca="1">IF(ROW()=2, Table1[[#This Row],[Netto loon]], INDIRECT(ADDRESS(ROW()-1,COLUMN(F:F))))</f>
        <v>52025.357000000004</v>
      </c>
      <c r="J7710" s="6">
        <f ca="1">IF(ROW()=2, 0, Table1[[#This Row],[Belastbaar loon]]-INDIRECT(ADDRESS(ROW()-1,COLUMN(A:A))))</f>
        <v>10</v>
      </c>
      <c r="K7710" s="6">
        <f ca="1">Table1[[#This Row],[Netto loon]]-Table1[[#This Row],[Netto vorige schijf]]</f>
        <v>4.4499999999970896</v>
      </c>
      <c r="L7710" s="2">
        <f ca="1">(Table1[[#This Row],[Bruto tov vorige schijf]]-Table1[[#This Row],[Netto tov vorige schijf]])/MAX(Table1[[#This Row],[Bruto tov vorige schijf]],1)</f>
        <v>0.55500000000029104</v>
      </c>
    </row>
    <row r="7711" spans="1:12" x14ac:dyDescent="0.25">
      <c r="A7711" s="14">
        <v>84931</v>
      </c>
      <c r="B7711" s="6">
        <f>LoonHeffing2020(Table1[[#This Row],[Belastbaar loon]])</f>
        <v>33717.123</v>
      </c>
      <c r="C7711" s="6">
        <f>AlgemeneHeffingsKorting2020(Table1[[#This Row],[Belastbaar loon]])</f>
        <v>0</v>
      </c>
      <c r="D7711" s="14">
        <f>ArbeidsKorting2020(Table1[[#This Row],[Belastbaar loon]])</f>
        <v>820.38000000000011</v>
      </c>
      <c r="E7711" s="14">
        <f>MAX(Table1[[#This Row],[Loonheffing]]-Table1[[#This Row],[Algemene Heffingskorting]]-Table1[[#This Row],[Arbeidskorting]],0)</f>
        <v>32896.743000000002</v>
      </c>
      <c r="F7711" s="6">
        <f>Table1[[#This Row],[Belastbaar loon]]-Table1[[#This Row],[Belasting]]</f>
        <v>52034.256999999998</v>
      </c>
      <c r="G7711" s="2">
        <f>(Table1[[#This Row],[Belastbaar loon]]-Table1[[#This Row],[Netto loon]])/Table1[[#This Row],[Belastbaar loon]]</f>
        <v>0.38733493070845748</v>
      </c>
      <c r="H7711" s="14">
        <f t="shared" ca="1" si="115"/>
        <v>32891.192999999999</v>
      </c>
      <c r="I7711" s="14">
        <f ca="1">IF(ROW()=2, Table1[[#This Row],[Netto loon]], INDIRECT(ADDRESS(ROW()-1,COLUMN(F:F))))</f>
        <v>52029.807000000001</v>
      </c>
      <c r="J7711" s="6">
        <f ca="1">IF(ROW()=2, 0, Table1[[#This Row],[Belastbaar loon]]-INDIRECT(ADDRESS(ROW()-1,COLUMN(A:A))))</f>
        <v>10</v>
      </c>
      <c r="K7711" s="6">
        <f ca="1">Table1[[#This Row],[Netto loon]]-Table1[[#This Row],[Netto vorige schijf]]</f>
        <v>4.4499999999970896</v>
      </c>
      <c r="L7711" s="2">
        <f ca="1">(Table1[[#This Row],[Bruto tov vorige schijf]]-Table1[[#This Row],[Netto tov vorige schijf]])/MAX(Table1[[#This Row],[Bruto tov vorige schijf]],1)</f>
        <v>0.55500000000029104</v>
      </c>
    </row>
    <row r="7712" spans="1:12" x14ac:dyDescent="0.25">
      <c r="A7712" s="14">
        <v>84941</v>
      </c>
      <c r="B7712" s="6">
        <f>LoonHeffing2020(Table1[[#This Row],[Belastbaar loon]])</f>
        <v>33722.072999999997</v>
      </c>
      <c r="C7712" s="6">
        <f>AlgemeneHeffingsKorting2020(Table1[[#This Row],[Belastbaar loon]])</f>
        <v>0</v>
      </c>
      <c r="D7712" s="14">
        <f>ArbeidsKorting2020(Table1[[#This Row],[Belastbaar loon]])</f>
        <v>819.78000000000009</v>
      </c>
      <c r="E7712" s="14">
        <f>MAX(Table1[[#This Row],[Loonheffing]]-Table1[[#This Row],[Algemene Heffingskorting]]-Table1[[#This Row],[Arbeidskorting]],0)</f>
        <v>32902.292999999998</v>
      </c>
      <c r="F7712" s="6">
        <f>Table1[[#This Row],[Belastbaar loon]]-Table1[[#This Row],[Belasting]]</f>
        <v>52038.707000000002</v>
      </c>
      <c r="G7712" s="2">
        <f>(Table1[[#This Row],[Belastbaar loon]]-Table1[[#This Row],[Netto loon]])/Table1[[#This Row],[Belastbaar loon]]</f>
        <v>0.38735466971191768</v>
      </c>
      <c r="H7712" s="14">
        <f t="shared" ca="1" si="115"/>
        <v>32896.743000000002</v>
      </c>
      <c r="I7712" s="14">
        <f ca="1">IF(ROW()=2, Table1[[#This Row],[Netto loon]], INDIRECT(ADDRESS(ROW()-1,COLUMN(F:F))))</f>
        <v>52034.256999999998</v>
      </c>
      <c r="J7712" s="6">
        <f ca="1">IF(ROW()=2, 0, Table1[[#This Row],[Belastbaar loon]]-INDIRECT(ADDRESS(ROW()-1,COLUMN(A:A))))</f>
        <v>10</v>
      </c>
      <c r="K7712" s="6">
        <f ca="1">Table1[[#This Row],[Netto loon]]-Table1[[#This Row],[Netto vorige schijf]]</f>
        <v>4.4500000000043656</v>
      </c>
      <c r="L7712" s="2">
        <f ca="1">(Table1[[#This Row],[Bruto tov vorige schijf]]-Table1[[#This Row],[Netto tov vorige schijf]])/MAX(Table1[[#This Row],[Bruto tov vorige schijf]],1)</f>
        <v>0.5549999999995634</v>
      </c>
    </row>
    <row r="7713" spans="1:12" x14ac:dyDescent="0.25">
      <c r="A7713" s="14">
        <v>84951</v>
      </c>
      <c r="B7713" s="6">
        <f>LoonHeffing2020(Table1[[#This Row],[Belastbaar loon]])</f>
        <v>33727.023000000001</v>
      </c>
      <c r="C7713" s="6">
        <f>AlgemeneHeffingsKorting2020(Table1[[#This Row],[Belastbaar loon]])</f>
        <v>0</v>
      </c>
      <c r="D7713" s="14">
        <f>ArbeidsKorting2020(Table1[[#This Row],[Belastbaar loon]])</f>
        <v>819.18000000000006</v>
      </c>
      <c r="E7713" s="14">
        <f>MAX(Table1[[#This Row],[Loonheffing]]-Table1[[#This Row],[Algemene Heffingskorting]]-Table1[[#This Row],[Arbeidskorting]],0)</f>
        <v>32907.843000000001</v>
      </c>
      <c r="F7713" s="6">
        <f>Table1[[#This Row],[Belastbaar loon]]-Table1[[#This Row],[Belasting]]</f>
        <v>52043.156999999999</v>
      </c>
      <c r="G7713" s="2">
        <f>(Table1[[#This Row],[Belastbaar loon]]-Table1[[#This Row],[Netto loon]])/Table1[[#This Row],[Belastbaar loon]]</f>
        <v>0.3873744040682276</v>
      </c>
      <c r="H7713" s="14">
        <f t="shared" ca="1" si="115"/>
        <v>32902.292999999998</v>
      </c>
      <c r="I7713" s="14">
        <f ca="1">IF(ROW()=2, Table1[[#This Row],[Netto loon]], INDIRECT(ADDRESS(ROW()-1,COLUMN(F:F))))</f>
        <v>52038.707000000002</v>
      </c>
      <c r="J7713" s="6">
        <f ca="1">IF(ROW()=2, 0, Table1[[#This Row],[Belastbaar loon]]-INDIRECT(ADDRESS(ROW()-1,COLUMN(A:A))))</f>
        <v>10</v>
      </c>
      <c r="K7713" s="6">
        <f ca="1">Table1[[#This Row],[Netto loon]]-Table1[[#This Row],[Netto vorige schijf]]</f>
        <v>4.4499999999970896</v>
      </c>
      <c r="L7713" s="2">
        <f ca="1">(Table1[[#This Row],[Bruto tov vorige schijf]]-Table1[[#This Row],[Netto tov vorige schijf]])/MAX(Table1[[#This Row],[Bruto tov vorige schijf]],1)</f>
        <v>0.55500000000029104</v>
      </c>
    </row>
    <row r="7714" spans="1:12" x14ac:dyDescent="0.25">
      <c r="A7714" s="14">
        <v>84961</v>
      </c>
      <c r="B7714" s="6">
        <f>LoonHeffing2020(Table1[[#This Row],[Belastbaar loon]])</f>
        <v>33731.972999999998</v>
      </c>
      <c r="C7714" s="6">
        <f>AlgemeneHeffingsKorting2020(Table1[[#This Row],[Belastbaar loon]])</f>
        <v>0</v>
      </c>
      <c r="D7714" s="14">
        <f>ArbeidsKorting2020(Table1[[#This Row],[Belastbaar loon]])</f>
        <v>818.58000000000015</v>
      </c>
      <c r="E7714" s="14">
        <f>MAX(Table1[[#This Row],[Loonheffing]]-Table1[[#This Row],[Algemene Heffingskorting]]-Table1[[#This Row],[Arbeidskorting]],0)</f>
        <v>32913.392999999996</v>
      </c>
      <c r="F7714" s="6">
        <f>Table1[[#This Row],[Belastbaar loon]]-Table1[[#This Row],[Belasting]]</f>
        <v>52047.607000000004</v>
      </c>
      <c r="G7714" s="2">
        <f>(Table1[[#This Row],[Belastbaar loon]]-Table1[[#This Row],[Netto loon]])/Table1[[#This Row],[Belastbaar loon]]</f>
        <v>0.38739413377902798</v>
      </c>
      <c r="H7714" s="14">
        <f t="shared" ca="1" si="115"/>
        <v>32907.843000000001</v>
      </c>
      <c r="I7714" s="14">
        <f ca="1">IF(ROW()=2, Table1[[#This Row],[Netto loon]], INDIRECT(ADDRESS(ROW()-1,COLUMN(F:F))))</f>
        <v>52043.156999999999</v>
      </c>
      <c r="J7714" s="6">
        <f ca="1">IF(ROW()=2, 0, Table1[[#This Row],[Belastbaar loon]]-INDIRECT(ADDRESS(ROW()-1,COLUMN(A:A))))</f>
        <v>10</v>
      </c>
      <c r="K7714" s="6">
        <f ca="1">Table1[[#This Row],[Netto loon]]-Table1[[#This Row],[Netto vorige schijf]]</f>
        <v>4.4500000000043656</v>
      </c>
      <c r="L7714" s="2">
        <f ca="1">(Table1[[#This Row],[Bruto tov vorige schijf]]-Table1[[#This Row],[Netto tov vorige schijf]])/MAX(Table1[[#This Row],[Bruto tov vorige schijf]],1)</f>
        <v>0.5549999999995634</v>
      </c>
    </row>
    <row r="7715" spans="1:12" x14ac:dyDescent="0.25">
      <c r="A7715" s="14">
        <v>84971</v>
      </c>
      <c r="B7715" s="6">
        <f>LoonHeffing2020(Table1[[#This Row],[Belastbaar loon]])</f>
        <v>33736.923000000003</v>
      </c>
      <c r="C7715" s="6">
        <f>AlgemeneHeffingsKorting2020(Table1[[#This Row],[Belastbaar loon]])</f>
        <v>0</v>
      </c>
      <c r="D7715" s="14">
        <f>ArbeidsKorting2020(Table1[[#This Row],[Belastbaar loon]])</f>
        <v>817.98000000000013</v>
      </c>
      <c r="E7715" s="14">
        <f>MAX(Table1[[#This Row],[Loonheffing]]-Table1[[#This Row],[Algemene Heffingskorting]]-Table1[[#This Row],[Arbeidskorting]],0)</f>
        <v>32918.942999999999</v>
      </c>
      <c r="F7715" s="6">
        <f>Table1[[#This Row],[Belastbaar loon]]-Table1[[#This Row],[Belasting]]</f>
        <v>52052.057000000001</v>
      </c>
      <c r="G7715" s="2">
        <f>(Table1[[#This Row],[Belastbaar loon]]-Table1[[#This Row],[Netto loon]])/Table1[[#This Row],[Belastbaar loon]]</f>
        <v>0.38741385884595919</v>
      </c>
      <c r="H7715" s="14">
        <f t="shared" ca="1" si="115"/>
        <v>32913.392999999996</v>
      </c>
      <c r="I7715" s="14">
        <f ca="1">IF(ROW()=2, Table1[[#This Row],[Netto loon]], INDIRECT(ADDRESS(ROW()-1,COLUMN(F:F))))</f>
        <v>52047.607000000004</v>
      </c>
      <c r="J7715" s="6">
        <f ca="1">IF(ROW()=2, 0, Table1[[#This Row],[Belastbaar loon]]-INDIRECT(ADDRESS(ROW()-1,COLUMN(A:A))))</f>
        <v>10</v>
      </c>
      <c r="K7715" s="6">
        <f ca="1">Table1[[#This Row],[Netto loon]]-Table1[[#This Row],[Netto vorige schijf]]</f>
        <v>4.4499999999970896</v>
      </c>
      <c r="L7715" s="2">
        <f ca="1">(Table1[[#This Row],[Bruto tov vorige schijf]]-Table1[[#This Row],[Netto tov vorige schijf]])/MAX(Table1[[#This Row],[Bruto tov vorige schijf]],1)</f>
        <v>0.55500000000029104</v>
      </c>
    </row>
    <row r="7716" spans="1:12" x14ac:dyDescent="0.25">
      <c r="A7716" s="14">
        <v>84981</v>
      </c>
      <c r="B7716" s="6">
        <f>LoonHeffing2020(Table1[[#This Row],[Belastbaar loon]])</f>
        <v>33741.873</v>
      </c>
      <c r="C7716" s="6">
        <f>AlgemeneHeffingsKorting2020(Table1[[#This Row],[Belastbaar loon]])</f>
        <v>0</v>
      </c>
      <c r="D7716" s="14">
        <f>ArbeidsKorting2020(Table1[[#This Row],[Belastbaar loon]])</f>
        <v>817.38000000000011</v>
      </c>
      <c r="E7716" s="14">
        <f>MAX(Table1[[#This Row],[Loonheffing]]-Table1[[#This Row],[Algemene Heffingskorting]]-Table1[[#This Row],[Arbeidskorting]],0)</f>
        <v>32924.493000000002</v>
      </c>
      <c r="F7716" s="6">
        <f>Table1[[#This Row],[Belastbaar loon]]-Table1[[#This Row],[Belasting]]</f>
        <v>52056.506999999998</v>
      </c>
      <c r="G7716" s="2">
        <f>(Table1[[#This Row],[Belastbaar loon]]-Table1[[#This Row],[Netto loon]])/Table1[[#This Row],[Belastbaar loon]]</f>
        <v>0.38743357927066052</v>
      </c>
      <c r="H7716" s="14">
        <f t="shared" ca="1" si="115"/>
        <v>32918.942999999999</v>
      </c>
      <c r="I7716" s="14">
        <f ca="1">IF(ROW()=2, Table1[[#This Row],[Netto loon]], INDIRECT(ADDRESS(ROW()-1,COLUMN(F:F))))</f>
        <v>52052.057000000001</v>
      </c>
      <c r="J7716" s="6">
        <f ca="1">IF(ROW()=2, 0, Table1[[#This Row],[Belastbaar loon]]-INDIRECT(ADDRESS(ROW()-1,COLUMN(A:A))))</f>
        <v>10</v>
      </c>
      <c r="K7716" s="6">
        <f ca="1">Table1[[#This Row],[Netto loon]]-Table1[[#This Row],[Netto vorige schijf]]</f>
        <v>4.4499999999970896</v>
      </c>
      <c r="L7716" s="2">
        <f ca="1">(Table1[[#This Row],[Bruto tov vorige schijf]]-Table1[[#This Row],[Netto tov vorige schijf]])/MAX(Table1[[#This Row],[Bruto tov vorige schijf]],1)</f>
        <v>0.55500000000029104</v>
      </c>
    </row>
    <row r="7717" spans="1:12" x14ac:dyDescent="0.25">
      <c r="A7717" s="14">
        <v>84991</v>
      </c>
      <c r="B7717" s="6">
        <f>LoonHeffing2020(Table1[[#This Row],[Belastbaar loon]])</f>
        <v>33746.822999999997</v>
      </c>
      <c r="C7717" s="6">
        <f>AlgemeneHeffingsKorting2020(Table1[[#This Row],[Belastbaar loon]])</f>
        <v>0</v>
      </c>
      <c r="D7717" s="14">
        <f>ArbeidsKorting2020(Table1[[#This Row],[Belastbaar loon]])</f>
        <v>816.78000000000009</v>
      </c>
      <c r="E7717" s="14">
        <f>MAX(Table1[[#This Row],[Loonheffing]]-Table1[[#This Row],[Algemene Heffingskorting]]-Table1[[#This Row],[Arbeidskorting]],0)</f>
        <v>32930.042999999998</v>
      </c>
      <c r="F7717" s="6">
        <f>Table1[[#This Row],[Belastbaar loon]]-Table1[[#This Row],[Belasting]]</f>
        <v>52060.957000000002</v>
      </c>
      <c r="G7717" s="2">
        <f>(Table1[[#This Row],[Belastbaar loon]]-Table1[[#This Row],[Netto loon]])/Table1[[#This Row],[Belastbaar loon]]</f>
        <v>0.3874532950547705</v>
      </c>
      <c r="H7717" s="14">
        <f t="shared" ca="1" si="115"/>
        <v>32924.493000000002</v>
      </c>
      <c r="I7717" s="14">
        <f ca="1">IF(ROW()=2, Table1[[#This Row],[Netto loon]], INDIRECT(ADDRESS(ROW()-1,COLUMN(F:F))))</f>
        <v>52056.506999999998</v>
      </c>
      <c r="J7717" s="6">
        <f ca="1">IF(ROW()=2, 0, Table1[[#This Row],[Belastbaar loon]]-INDIRECT(ADDRESS(ROW()-1,COLUMN(A:A))))</f>
        <v>10</v>
      </c>
      <c r="K7717" s="6">
        <f ca="1">Table1[[#This Row],[Netto loon]]-Table1[[#This Row],[Netto vorige schijf]]</f>
        <v>4.4500000000043656</v>
      </c>
      <c r="L7717" s="2">
        <f ca="1">(Table1[[#This Row],[Bruto tov vorige schijf]]-Table1[[#This Row],[Netto tov vorige schijf]])/MAX(Table1[[#This Row],[Bruto tov vorige schijf]],1)</f>
        <v>0.5549999999995634</v>
      </c>
    </row>
    <row r="7718" spans="1:12" x14ac:dyDescent="0.25">
      <c r="A7718" s="14">
        <v>85001</v>
      </c>
      <c r="B7718" s="6">
        <f>LoonHeffing2020(Table1[[#This Row],[Belastbaar loon]])</f>
        <v>33751.773000000001</v>
      </c>
      <c r="C7718" s="6">
        <f>AlgemeneHeffingsKorting2020(Table1[[#This Row],[Belastbaar loon]])</f>
        <v>0</v>
      </c>
      <c r="D7718" s="14">
        <f>ArbeidsKorting2020(Table1[[#This Row],[Belastbaar loon]])</f>
        <v>816.18000000000006</v>
      </c>
      <c r="E7718" s="14">
        <f>MAX(Table1[[#This Row],[Loonheffing]]-Table1[[#This Row],[Algemene Heffingskorting]]-Table1[[#This Row],[Arbeidskorting]],0)</f>
        <v>32935.593000000001</v>
      </c>
      <c r="F7718" s="6">
        <f>Table1[[#This Row],[Belastbaar loon]]-Table1[[#This Row],[Belasting]]</f>
        <v>52065.406999999999</v>
      </c>
      <c r="G7718" s="2">
        <f>(Table1[[#This Row],[Belastbaar loon]]-Table1[[#This Row],[Netto loon]])/Table1[[#This Row],[Belastbaar loon]]</f>
        <v>0.38747300619992708</v>
      </c>
      <c r="H7718" s="14">
        <f t="shared" ca="1" si="115"/>
        <v>32930.042999999998</v>
      </c>
      <c r="I7718" s="14">
        <f ca="1">IF(ROW()=2, Table1[[#This Row],[Netto loon]], INDIRECT(ADDRESS(ROW()-1,COLUMN(F:F))))</f>
        <v>52060.957000000002</v>
      </c>
      <c r="J7718" s="6">
        <f ca="1">IF(ROW()=2, 0, Table1[[#This Row],[Belastbaar loon]]-INDIRECT(ADDRESS(ROW()-1,COLUMN(A:A))))</f>
        <v>10</v>
      </c>
      <c r="K7718" s="6">
        <f ca="1">Table1[[#This Row],[Netto loon]]-Table1[[#This Row],[Netto vorige schijf]]</f>
        <v>4.4499999999970896</v>
      </c>
      <c r="L7718" s="2">
        <f ca="1">(Table1[[#This Row],[Bruto tov vorige schijf]]-Table1[[#This Row],[Netto tov vorige schijf]])/MAX(Table1[[#This Row],[Bruto tov vorige schijf]],1)</f>
        <v>0.55500000000029104</v>
      </c>
    </row>
    <row r="7719" spans="1:12" x14ac:dyDescent="0.25">
      <c r="A7719" s="14">
        <v>85011</v>
      </c>
      <c r="B7719" s="6">
        <f>LoonHeffing2020(Table1[[#This Row],[Belastbaar loon]])</f>
        <v>33756.722999999998</v>
      </c>
      <c r="C7719" s="6">
        <f>AlgemeneHeffingsKorting2020(Table1[[#This Row],[Belastbaar loon]])</f>
        <v>0</v>
      </c>
      <c r="D7719" s="14">
        <f>ArbeidsKorting2020(Table1[[#This Row],[Belastbaar loon]])</f>
        <v>815.58000000000015</v>
      </c>
      <c r="E7719" s="14">
        <f>MAX(Table1[[#This Row],[Loonheffing]]-Table1[[#This Row],[Algemene Heffingskorting]]-Table1[[#This Row],[Arbeidskorting]],0)</f>
        <v>32941.142999999996</v>
      </c>
      <c r="F7719" s="6">
        <f>Table1[[#This Row],[Belastbaar loon]]-Table1[[#This Row],[Belasting]]</f>
        <v>52069.857000000004</v>
      </c>
      <c r="G7719" s="2">
        <f>(Table1[[#This Row],[Belastbaar loon]]-Table1[[#This Row],[Netto loon]])/Table1[[#This Row],[Belastbaar loon]]</f>
        <v>0.3874927127077672</v>
      </c>
      <c r="H7719" s="14">
        <f t="shared" ca="1" si="115"/>
        <v>32935.593000000001</v>
      </c>
      <c r="I7719" s="14">
        <f ca="1">IF(ROW()=2, Table1[[#This Row],[Netto loon]], INDIRECT(ADDRESS(ROW()-1,COLUMN(F:F))))</f>
        <v>52065.406999999999</v>
      </c>
      <c r="J7719" s="6">
        <f ca="1">IF(ROW()=2, 0, Table1[[#This Row],[Belastbaar loon]]-INDIRECT(ADDRESS(ROW()-1,COLUMN(A:A))))</f>
        <v>10</v>
      </c>
      <c r="K7719" s="6">
        <f ca="1">Table1[[#This Row],[Netto loon]]-Table1[[#This Row],[Netto vorige schijf]]</f>
        <v>4.4500000000043656</v>
      </c>
      <c r="L7719" s="2">
        <f ca="1">(Table1[[#This Row],[Bruto tov vorige schijf]]-Table1[[#This Row],[Netto tov vorige schijf]])/MAX(Table1[[#This Row],[Bruto tov vorige schijf]],1)</f>
        <v>0.5549999999995634</v>
      </c>
    </row>
    <row r="7720" spans="1:12" x14ac:dyDescent="0.25">
      <c r="A7720" s="14">
        <v>85021</v>
      </c>
      <c r="B7720" s="6">
        <f>LoonHeffing2020(Table1[[#This Row],[Belastbaar loon]])</f>
        <v>33761.673000000003</v>
      </c>
      <c r="C7720" s="6">
        <f>AlgemeneHeffingsKorting2020(Table1[[#This Row],[Belastbaar loon]])</f>
        <v>0</v>
      </c>
      <c r="D7720" s="14">
        <f>ArbeidsKorting2020(Table1[[#This Row],[Belastbaar loon]])</f>
        <v>814.98000000000013</v>
      </c>
      <c r="E7720" s="14">
        <f>MAX(Table1[[#This Row],[Loonheffing]]-Table1[[#This Row],[Algemene Heffingskorting]]-Table1[[#This Row],[Arbeidskorting]],0)</f>
        <v>32946.692999999999</v>
      </c>
      <c r="F7720" s="6">
        <f>Table1[[#This Row],[Belastbaar loon]]-Table1[[#This Row],[Belasting]]</f>
        <v>52074.307000000001</v>
      </c>
      <c r="G7720" s="2">
        <f>(Table1[[#This Row],[Belastbaar loon]]-Table1[[#This Row],[Netto loon]])/Table1[[#This Row],[Belastbaar loon]]</f>
        <v>0.3875124145799273</v>
      </c>
      <c r="H7720" s="14">
        <f t="shared" ca="1" si="115"/>
        <v>32941.142999999996</v>
      </c>
      <c r="I7720" s="14">
        <f ca="1">IF(ROW()=2, Table1[[#This Row],[Netto loon]], INDIRECT(ADDRESS(ROW()-1,COLUMN(F:F))))</f>
        <v>52069.857000000004</v>
      </c>
      <c r="J7720" s="6">
        <f ca="1">IF(ROW()=2, 0, Table1[[#This Row],[Belastbaar loon]]-INDIRECT(ADDRESS(ROW()-1,COLUMN(A:A))))</f>
        <v>10</v>
      </c>
      <c r="K7720" s="6">
        <f ca="1">Table1[[#This Row],[Netto loon]]-Table1[[#This Row],[Netto vorige schijf]]</f>
        <v>4.4499999999970896</v>
      </c>
      <c r="L7720" s="2">
        <f ca="1">(Table1[[#This Row],[Bruto tov vorige schijf]]-Table1[[#This Row],[Netto tov vorige schijf]])/MAX(Table1[[#This Row],[Bruto tov vorige schijf]],1)</f>
        <v>0.55500000000029104</v>
      </c>
    </row>
    <row r="7721" spans="1:12" x14ac:dyDescent="0.25">
      <c r="A7721" s="14">
        <v>85031</v>
      </c>
      <c r="B7721" s="6">
        <f>LoonHeffing2020(Table1[[#This Row],[Belastbaar loon]])</f>
        <v>33766.623</v>
      </c>
      <c r="C7721" s="6">
        <f>AlgemeneHeffingsKorting2020(Table1[[#This Row],[Belastbaar loon]])</f>
        <v>0</v>
      </c>
      <c r="D7721" s="14">
        <f>ArbeidsKorting2020(Table1[[#This Row],[Belastbaar loon]])</f>
        <v>814.38000000000011</v>
      </c>
      <c r="E7721" s="14">
        <f>MAX(Table1[[#This Row],[Loonheffing]]-Table1[[#This Row],[Algemene Heffingskorting]]-Table1[[#This Row],[Arbeidskorting]],0)</f>
        <v>32952.243000000002</v>
      </c>
      <c r="F7721" s="6">
        <f>Table1[[#This Row],[Belastbaar loon]]-Table1[[#This Row],[Belasting]]</f>
        <v>52078.756999999998</v>
      </c>
      <c r="G7721" s="2">
        <f>(Table1[[#This Row],[Belastbaar loon]]-Table1[[#This Row],[Netto loon]])/Table1[[#This Row],[Belastbaar loon]]</f>
        <v>0.38753211181804287</v>
      </c>
      <c r="H7721" s="14">
        <f t="shared" ca="1" si="115"/>
        <v>32946.692999999999</v>
      </c>
      <c r="I7721" s="14">
        <f ca="1">IF(ROW()=2, Table1[[#This Row],[Netto loon]], INDIRECT(ADDRESS(ROW()-1,COLUMN(F:F))))</f>
        <v>52074.307000000001</v>
      </c>
      <c r="J7721" s="6">
        <f ca="1">IF(ROW()=2, 0, Table1[[#This Row],[Belastbaar loon]]-INDIRECT(ADDRESS(ROW()-1,COLUMN(A:A))))</f>
        <v>10</v>
      </c>
      <c r="K7721" s="6">
        <f ca="1">Table1[[#This Row],[Netto loon]]-Table1[[#This Row],[Netto vorige schijf]]</f>
        <v>4.4499999999970896</v>
      </c>
      <c r="L7721" s="2">
        <f ca="1">(Table1[[#This Row],[Bruto tov vorige schijf]]-Table1[[#This Row],[Netto tov vorige schijf]])/MAX(Table1[[#This Row],[Bruto tov vorige schijf]],1)</f>
        <v>0.55500000000029104</v>
      </c>
    </row>
    <row r="7722" spans="1:12" x14ac:dyDescent="0.25">
      <c r="A7722" s="14">
        <v>85041</v>
      </c>
      <c r="B7722" s="6">
        <f>LoonHeffing2020(Table1[[#This Row],[Belastbaar loon]])</f>
        <v>33771.572999999997</v>
      </c>
      <c r="C7722" s="6">
        <f>AlgemeneHeffingsKorting2020(Table1[[#This Row],[Belastbaar loon]])</f>
        <v>0</v>
      </c>
      <c r="D7722" s="14">
        <f>ArbeidsKorting2020(Table1[[#This Row],[Belastbaar loon]])</f>
        <v>813.78000000000009</v>
      </c>
      <c r="E7722" s="14">
        <f>MAX(Table1[[#This Row],[Loonheffing]]-Table1[[#This Row],[Algemene Heffingskorting]]-Table1[[#This Row],[Arbeidskorting]],0)</f>
        <v>32957.792999999998</v>
      </c>
      <c r="F7722" s="6">
        <f>Table1[[#This Row],[Belastbaar loon]]-Table1[[#This Row],[Belasting]]</f>
        <v>52083.207000000002</v>
      </c>
      <c r="G7722" s="2">
        <f>(Table1[[#This Row],[Belastbaar loon]]-Table1[[#This Row],[Netto loon]])/Table1[[#This Row],[Belastbaar loon]]</f>
        <v>0.38755180442374854</v>
      </c>
      <c r="H7722" s="14">
        <f t="shared" ca="1" si="115"/>
        <v>32952.243000000002</v>
      </c>
      <c r="I7722" s="14">
        <f ca="1">IF(ROW()=2, Table1[[#This Row],[Netto loon]], INDIRECT(ADDRESS(ROW()-1,COLUMN(F:F))))</f>
        <v>52078.756999999998</v>
      </c>
      <c r="J7722" s="6">
        <f ca="1">IF(ROW()=2, 0, Table1[[#This Row],[Belastbaar loon]]-INDIRECT(ADDRESS(ROW()-1,COLUMN(A:A))))</f>
        <v>10</v>
      </c>
      <c r="K7722" s="6">
        <f ca="1">Table1[[#This Row],[Netto loon]]-Table1[[#This Row],[Netto vorige schijf]]</f>
        <v>4.4500000000043656</v>
      </c>
      <c r="L7722" s="2">
        <f ca="1">(Table1[[#This Row],[Bruto tov vorige schijf]]-Table1[[#This Row],[Netto tov vorige schijf]])/MAX(Table1[[#This Row],[Bruto tov vorige schijf]],1)</f>
        <v>0.5549999999995634</v>
      </c>
    </row>
    <row r="7723" spans="1:12" x14ac:dyDescent="0.25">
      <c r="A7723" s="14">
        <v>85051</v>
      </c>
      <c r="B7723" s="6">
        <f>LoonHeffing2020(Table1[[#This Row],[Belastbaar loon]])</f>
        <v>33776.523000000001</v>
      </c>
      <c r="C7723" s="6">
        <f>AlgemeneHeffingsKorting2020(Table1[[#This Row],[Belastbaar loon]])</f>
        <v>0</v>
      </c>
      <c r="D7723" s="14">
        <f>ArbeidsKorting2020(Table1[[#This Row],[Belastbaar loon]])</f>
        <v>813.18000000000006</v>
      </c>
      <c r="E7723" s="14">
        <f>MAX(Table1[[#This Row],[Loonheffing]]-Table1[[#This Row],[Algemene Heffingskorting]]-Table1[[#This Row],[Arbeidskorting]],0)</f>
        <v>32963.343000000001</v>
      </c>
      <c r="F7723" s="6">
        <f>Table1[[#This Row],[Belastbaar loon]]-Table1[[#This Row],[Belasting]]</f>
        <v>52087.656999999999</v>
      </c>
      <c r="G7723" s="2">
        <f>(Table1[[#This Row],[Belastbaar loon]]-Table1[[#This Row],[Netto loon]])/Table1[[#This Row],[Belastbaar loon]]</f>
        <v>0.38757149239867844</v>
      </c>
      <c r="H7723" s="14">
        <f t="shared" ca="1" si="115"/>
        <v>32957.792999999998</v>
      </c>
      <c r="I7723" s="14">
        <f ca="1">IF(ROW()=2, Table1[[#This Row],[Netto loon]], INDIRECT(ADDRESS(ROW()-1,COLUMN(F:F))))</f>
        <v>52083.207000000002</v>
      </c>
      <c r="J7723" s="6">
        <f ca="1">IF(ROW()=2, 0, Table1[[#This Row],[Belastbaar loon]]-INDIRECT(ADDRESS(ROW()-1,COLUMN(A:A))))</f>
        <v>10</v>
      </c>
      <c r="K7723" s="6">
        <f ca="1">Table1[[#This Row],[Netto loon]]-Table1[[#This Row],[Netto vorige schijf]]</f>
        <v>4.4499999999970896</v>
      </c>
      <c r="L7723" s="2">
        <f ca="1">(Table1[[#This Row],[Bruto tov vorige schijf]]-Table1[[#This Row],[Netto tov vorige schijf]])/MAX(Table1[[#This Row],[Bruto tov vorige schijf]],1)</f>
        <v>0.55500000000029104</v>
      </c>
    </row>
    <row r="7724" spans="1:12" x14ac:dyDescent="0.25">
      <c r="A7724" s="14">
        <v>85061</v>
      </c>
      <c r="B7724" s="6">
        <f>LoonHeffing2020(Table1[[#This Row],[Belastbaar loon]])</f>
        <v>33781.472999999998</v>
      </c>
      <c r="C7724" s="6">
        <f>AlgemeneHeffingsKorting2020(Table1[[#This Row],[Belastbaar loon]])</f>
        <v>0</v>
      </c>
      <c r="D7724" s="14">
        <f>ArbeidsKorting2020(Table1[[#This Row],[Belastbaar loon]])</f>
        <v>812.58000000000015</v>
      </c>
      <c r="E7724" s="14">
        <f>MAX(Table1[[#This Row],[Loonheffing]]-Table1[[#This Row],[Algemene Heffingskorting]]-Table1[[#This Row],[Arbeidskorting]],0)</f>
        <v>32968.892999999996</v>
      </c>
      <c r="F7724" s="6">
        <f>Table1[[#This Row],[Belastbaar loon]]-Table1[[#This Row],[Belasting]]</f>
        <v>52092.107000000004</v>
      </c>
      <c r="G7724" s="2">
        <f>(Table1[[#This Row],[Belastbaar loon]]-Table1[[#This Row],[Netto loon]])/Table1[[#This Row],[Belastbaar loon]]</f>
        <v>0.38759117574446572</v>
      </c>
      <c r="H7724" s="14">
        <f t="shared" ca="1" si="115"/>
        <v>32963.343000000001</v>
      </c>
      <c r="I7724" s="14">
        <f ca="1">IF(ROW()=2, Table1[[#This Row],[Netto loon]], INDIRECT(ADDRESS(ROW()-1,COLUMN(F:F))))</f>
        <v>52087.656999999999</v>
      </c>
      <c r="J7724" s="6">
        <f ca="1">IF(ROW()=2, 0, Table1[[#This Row],[Belastbaar loon]]-INDIRECT(ADDRESS(ROW()-1,COLUMN(A:A))))</f>
        <v>10</v>
      </c>
      <c r="K7724" s="6">
        <f ca="1">Table1[[#This Row],[Netto loon]]-Table1[[#This Row],[Netto vorige schijf]]</f>
        <v>4.4500000000043656</v>
      </c>
      <c r="L7724" s="2">
        <f ca="1">(Table1[[#This Row],[Bruto tov vorige schijf]]-Table1[[#This Row],[Netto tov vorige schijf]])/MAX(Table1[[#This Row],[Bruto tov vorige schijf]],1)</f>
        <v>0.5549999999995634</v>
      </c>
    </row>
    <row r="7725" spans="1:12" x14ac:dyDescent="0.25">
      <c r="A7725" s="14">
        <v>85071</v>
      </c>
      <c r="B7725" s="6">
        <f>LoonHeffing2020(Table1[[#This Row],[Belastbaar loon]])</f>
        <v>33786.423000000003</v>
      </c>
      <c r="C7725" s="6">
        <f>AlgemeneHeffingsKorting2020(Table1[[#This Row],[Belastbaar loon]])</f>
        <v>0</v>
      </c>
      <c r="D7725" s="14">
        <f>ArbeidsKorting2020(Table1[[#This Row],[Belastbaar loon]])</f>
        <v>811.98000000000013</v>
      </c>
      <c r="E7725" s="14">
        <f>MAX(Table1[[#This Row],[Loonheffing]]-Table1[[#This Row],[Algemene Heffingskorting]]-Table1[[#This Row],[Arbeidskorting]],0)</f>
        <v>32974.442999999999</v>
      </c>
      <c r="F7725" s="6">
        <f>Table1[[#This Row],[Belastbaar loon]]-Table1[[#This Row],[Belasting]]</f>
        <v>52096.557000000001</v>
      </c>
      <c r="G7725" s="2">
        <f>(Table1[[#This Row],[Belastbaar loon]]-Table1[[#This Row],[Netto loon]])/Table1[[#This Row],[Belastbaar loon]]</f>
        <v>0.3876108544627429</v>
      </c>
      <c r="H7725" s="14">
        <f t="shared" ca="1" si="115"/>
        <v>32968.892999999996</v>
      </c>
      <c r="I7725" s="14">
        <f ca="1">IF(ROW()=2, Table1[[#This Row],[Netto loon]], INDIRECT(ADDRESS(ROW()-1,COLUMN(F:F))))</f>
        <v>52092.107000000004</v>
      </c>
      <c r="J7725" s="6">
        <f ca="1">IF(ROW()=2, 0, Table1[[#This Row],[Belastbaar loon]]-INDIRECT(ADDRESS(ROW()-1,COLUMN(A:A))))</f>
        <v>10</v>
      </c>
      <c r="K7725" s="6">
        <f ca="1">Table1[[#This Row],[Netto loon]]-Table1[[#This Row],[Netto vorige schijf]]</f>
        <v>4.4499999999970896</v>
      </c>
      <c r="L7725" s="2">
        <f ca="1">(Table1[[#This Row],[Bruto tov vorige schijf]]-Table1[[#This Row],[Netto tov vorige schijf]])/MAX(Table1[[#This Row],[Bruto tov vorige schijf]],1)</f>
        <v>0.55500000000029104</v>
      </c>
    </row>
    <row r="7726" spans="1:12" x14ac:dyDescent="0.25">
      <c r="A7726" s="14">
        <v>85081</v>
      </c>
      <c r="B7726" s="6">
        <f>LoonHeffing2020(Table1[[#This Row],[Belastbaar loon]])</f>
        <v>33791.373</v>
      </c>
      <c r="C7726" s="6">
        <f>AlgemeneHeffingsKorting2020(Table1[[#This Row],[Belastbaar loon]])</f>
        <v>0</v>
      </c>
      <c r="D7726" s="14">
        <f>ArbeidsKorting2020(Table1[[#This Row],[Belastbaar loon]])</f>
        <v>811.38000000000011</v>
      </c>
      <c r="E7726" s="14">
        <f>MAX(Table1[[#This Row],[Loonheffing]]-Table1[[#This Row],[Algemene Heffingskorting]]-Table1[[#This Row],[Arbeidskorting]],0)</f>
        <v>32979.993000000002</v>
      </c>
      <c r="F7726" s="6">
        <f>Table1[[#This Row],[Belastbaar loon]]-Table1[[#This Row],[Belasting]]</f>
        <v>52101.006999999998</v>
      </c>
      <c r="G7726" s="2">
        <f>(Table1[[#This Row],[Belastbaar loon]]-Table1[[#This Row],[Netto loon]])/Table1[[#This Row],[Belastbaar loon]]</f>
        <v>0.38763052855514157</v>
      </c>
      <c r="H7726" s="14">
        <f t="shared" ca="1" si="115"/>
        <v>32974.442999999999</v>
      </c>
      <c r="I7726" s="14">
        <f ca="1">IF(ROW()=2, Table1[[#This Row],[Netto loon]], INDIRECT(ADDRESS(ROW()-1,COLUMN(F:F))))</f>
        <v>52096.557000000001</v>
      </c>
      <c r="J7726" s="6">
        <f ca="1">IF(ROW()=2, 0, Table1[[#This Row],[Belastbaar loon]]-INDIRECT(ADDRESS(ROW()-1,COLUMN(A:A))))</f>
        <v>10</v>
      </c>
      <c r="K7726" s="6">
        <f ca="1">Table1[[#This Row],[Netto loon]]-Table1[[#This Row],[Netto vorige schijf]]</f>
        <v>4.4499999999970896</v>
      </c>
      <c r="L7726" s="2">
        <f ca="1">(Table1[[#This Row],[Bruto tov vorige schijf]]-Table1[[#This Row],[Netto tov vorige schijf]])/MAX(Table1[[#This Row],[Bruto tov vorige schijf]],1)</f>
        <v>0.55500000000029104</v>
      </c>
    </row>
    <row r="7727" spans="1:12" x14ac:dyDescent="0.25">
      <c r="A7727" s="14">
        <v>85091</v>
      </c>
      <c r="B7727" s="6">
        <f>LoonHeffing2020(Table1[[#This Row],[Belastbaar loon]])</f>
        <v>33796.322999999997</v>
      </c>
      <c r="C7727" s="6">
        <f>AlgemeneHeffingsKorting2020(Table1[[#This Row],[Belastbaar loon]])</f>
        <v>0</v>
      </c>
      <c r="D7727" s="14">
        <f>ArbeidsKorting2020(Table1[[#This Row],[Belastbaar loon]])</f>
        <v>810.78000000000009</v>
      </c>
      <c r="E7727" s="14">
        <f>MAX(Table1[[#This Row],[Loonheffing]]-Table1[[#This Row],[Algemene Heffingskorting]]-Table1[[#This Row],[Arbeidskorting]],0)</f>
        <v>32985.542999999998</v>
      </c>
      <c r="F7727" s="6">
        <f>Table1[[#This Row],[Belastbaar loon]]-Table1[[#This Row],[Belasting]]</f>
        <v>52105.457000000002</v>
      </c>
      <c r="G7727" s="2">
        <f>(Table1[[#This Row],[Belastbaar loon]]-Table1[[#This Row],[Netto loon]])/Table1[[#This Row],[Belastbaar loon]]</f>
        <v>0.3876501980232927</v>
      </c>
      <c r="H7727" s="14">
        <f t="shared" ca="1" si="115"/>
        <v>32979.993000000002</v>
      </c>
      <c r="I7727" s="14">
        <f ca="1">IF(ROW()=2, Table1[[#This Row],[Netto loon]], INDIRECT(ADDRESS(ROW()-1,COLUMN(F:F))))</f>
        <v>52101.006999999998</v>
      </c>
      <c r="J7727" s="6">
        <f ca="1">IF(ROW()=2, 0, Table1[[#This Row],[Belastbaar loon]]-INDIRECT(ADDRESS(ROW()-1,COLUMN(A:A))))</f>
        <v>10</v>
      </c>
      <c r="K7727" s="6">
        <f ca="1">Table1[[#This Row],[Netto loon]]-Table1[[#This Row],[Netto vorige schijf]]</f>
        <v>4.4500000000043656</v>
      </c>
      <c r="L7727" s="2">
        <f ca="1">(Table1[[#This Row],[Bruto tov vorige schijf]]-Table1[[#This Row],[Netto tov vorige schijf]])/MAX(Table1[[#This Row],[Bruto tov vorige schijf]],1)</f>
        <v>0.5549999999995634</v>
      </c>
    </row>
    <row r="7728" spans="1:12" x14ac:dyDescent="0.25">
      <c r="A7728" s="14">
        <v>85101</v>
      </c>
      <c r="B7728" s="6">
        <f>LoonHeffing2020(Table1[[#This Row],[Belastbaar loon]])</f>
        <v>33801.273000000001</v>
      </c>
      <c r="C7728" s="6">
        <f>AlgemeneHeffingsKorting2020(Table1[[#This Row],[Belastbaar loon]])</f>
        <v>0</v>
      </c>
      <c r="D7728" s="14">
        <f>ArbeidsKorting2020(Table1[[#This Row],[Belastbaar loon]])</f>
        <v>810.18000000000006</v>
      </c>
      <c r="E7728" s="14">
        <f>MAX(Table1[[#This Row],[Loonheffing]]-Table1[[#This Row],[Algemene Heffingskorting]]-Table1[[#This Row],[Arbeidskorting]],0)</f>
        <v>32991.093000000001</v>
      </c>
      <c r="F7728" s="6">
        <f>Table1[[#This Row],[Belastbaar loon]]-Table1[[#This Row],[Belasting]]</f>
        <v>52109.906999999999</v>
      </c>
      <c r="G7728" s="2">
        <f>(Table1[[#This Row],[Belastbaar loon]]-Table1[[#This Row],[Netto loon]])/Table1[[#This Row],[Belastbaar loon]]</f>
        <v>0.38766986286882649</v>
      </c>
      <c r="H7728" s="14">
        <f t="shared" ca="1" si="115"/>
        <v>32985.542999999998</v>
      </c>
      <c r="I7728" s="14">
        <f ca="1">IF(ROW()=2, Table1[[#This Row],[Netto loon]], INDIRECT(ADDRESS(ROW()-1,COLUMN(F:F))))</f>
        <v>52105.457000000002</v>
      </c>
      <c r="J7728" s="6">
        <f ca="1">IF(ROW()=2, 0, Table1[[#This Row],[Belastbaar loon]]-INDIRECT(ADDRESS(ROW()-1,COLUMN(A:A))))</f>
        <v>10</v>
      </c>
      <c r="K7728" s="6">
        <f ca="1">Table1[[#This Row],[Netto loon]]-Table1[[#This Row],[Netto vorige schijf]]</f>
        <v>4.4499999999970896</v>
      </c>
      <c r="L7728" s="2">
        <f ca="1">(Table1[[#This Row],[Bruto tov vorige schijf]]-Table1[[#This Row],[Netto tov vorige schijf]])/MAX(Table1[[#This Row],[Bruto tov vorige schijf]],1)</f>
        <v>0.55500000000029104</v>
      </c>
    </row>
    <row r="7729" spans="1:12" x14ac:dyDescent="0.25">
      <c r="A7729" s="14">
        <v>85111</v>
      </c>
      <c r="B7729" s="6">
        <f>LoonHeffing2020(Table1[[#This Row],[Belastbaar loon]])</f>
        <v>33806.222999999998</v>
      </c>
      <c r="C7729" s="6">
        <f>AlgemeneHeffingsKorting2020(Table1[[#This Row],[Belastbaar loon]])</f>
        <v>0</v>
      </c>
      <c r="D7729" s="14">
        <f>ArbeidsKorting2020(Table1[[#This Row],[Belastbaar loon]])</f>
        <v>809.58000000000015</v>
      </c>
      <c r="E7729" s="14">
        <f>MAX(Table1[[#This Row],[Loonheffing]]-Table1[[#This Row],[Algemene Heffingskorting]]-Table1[[#This Row],[Arbeidskorting]],0)</f>
        <v>32996.642999999996</v>
      </c>
      <c r="F7729" s="6">
        <f>Table1[[#This Row],[Belastbaar loon]]-Table1[[#This Row],[Belasting]]</f>
        <v>52114.357000000004</v>
      </c>
      <c r="G7729" s="2">
        <f>(Table1[[#This Row],[Belastbaar loon]]-Table1[[#This Row],[Netto loon]])/Table1[[#This Row],[Belastbaar loon]]</f>
        <v>0.38768952309337212</v>
      </c>
      <c r="H7729" s="14">
        <f t="shared" ca="1" si="115"/>
        <v>32991.093000000001</v>
      </c>
      <c r="I7729" s="14">
        <f ca="1">IF(ROW()=2, Table1[[#This Row],[Netto loon]], INDIRECT(ADDRESS(ROW()-1,COLUMN(F:F))))</f>
        <v>52109.906999999999</v>
      </c>
      <c r="J7729" s="6">
        <f ca="1">IF(ROW()=2, 0, Table1[[#This Row],[Belastbaar loon]]-INDIRECT(ADDRESS(ROW()-1,COLUMN(A:A))))</f>
        <v>10</v>
      </c>
      <c r="K7729" s="6">
        <f ca="1">Table1[[#This Row],[Netto loon]]-Table1[[#This Row],[Netto vorige schijf]]</f>
        <v>4.4500000000043656</v>
      </c>
      <c r="L7729" s="2">
        <f ca="1">(Table1[[#This Row],[Bruto tov vorige schijf]]-Table1[[#This Row],[Netto tov vorige schijf]])/MAX(Table1[[#This Row],[Bruto tov vorige schijf]],1)</f>
        <v>0.5549999999995634</v>
      </c>
    </row>
    <row r="7730" spans="1:12" x14ac:dyDescent="0.25">
      <c r="A7730" s="14">
        <v>85121</v>
      </c>
      <c r="B7730" s="6">
        <f>LoonHeffing2020(Table1[[#This Row],[Belastbaar loon]])</f>
        <v>33811.173000000003</v>
      </c>
      <c r="C7730" s="6">
        <f>AlgemeneHeffingsKorting2020(Table1[[#This Row],[Belastbaar loon]])</f>
        <v>0</v>
      </c>
      <c r="D7730" s="14">
        <f>ArbeidsKorting2020(Table1[[#This Row],[Belastbaar loon]])</f>
        <v>808.98000000000013</v>
      </c>
      <c r="E7730" s="14">
        <f>MAX(Table1[[#This Row],[Loonheffing]]-Table1[[#This Row],[Algemene Heffingskorting]]-Table1[[#This Row],[Arbeidskorting]],0)</f>
        <v>33002.192999999999</v>
      </c>
      <c r="F7730" s="6">
        <f>Table1[[#This Row],[Belastbaar loon]]-Table1[[#This Row],[Belasting]]</f>
        <v>52118.807000000001</v>
      </c>
      <c r="G7730" s="2">
        <f>(Table1[[#This Row],[Belastbaar loon]]-Table1[[#This Row],[Netto loon]])/Table1[[#This Row],[Belastbaar loon]]</f>
        <v>0.38770917869855853</v>
      </c>
      <c r="H7730" s="14">
        <f t="shared" ca="1" si="115"/>
        <v>32996.642999999996</v>
      </c>
      <c r="I7730" s="14">
        <f ca="1">IF(ROW()=2, Table1[[#This Row],[Netto loon]], INDIRECT(ADDRESS(ROW()-1,COLUMN(F:F))))</f>
        <v>52114.357000000004</v>
      </c>
      <c r="J7730" s="6">
        <f ca="1">IF(ROW()=2, 0, Table1[[#This Row],[Belastbaar loon]]-INDIRECT(ADDRESS(ROW()-1,COLUMN(A:A))))</f>
        <v>10</v>
      </c>
      <c r="K7730" s="6">
        <f ca="1">Table1[[#This Row],[Netto loon]]-Table1[[#This Row],[Netto vorige schijf]]</f>
        <v>4.4499999999970896</v>
      </c>
      <c r="L7730" s="2">
        <f ca="1">(Table1[[#This Row],[Bruto tov vorige schijf]]-Table1[[#This Row],[Netto tov vorige schijf]])/MAX(Table1[[#This Row],[Bruto tov vorige schijf]],1)</f>
        <v>0.55500000000029104</v>
      </c>
    </row>
    <row r="7731" spans="1:12" x14ac:dyDescent="0.25">
      <c r="A7731" s="14">
        <v>85131</v>
      </c>
      <c r="B7731" s="6">
        <f>LoonHeffing2020(Table1[[#This Row],[Belastbaar loon]])</f>
        <v>33816.123</v>
      </c>
      <c r="C7731" s="6">
        <f>AlgemeneHeffingsKorting2020(Table1[[#This Row],[Belastbaar loon]])</f>
        <v>0</v>
      </c>
      <c r="D7731" s="14">
        <f>ArbeidsKorting2020(Table1[[#This Row],[Belastbaar loon]])</f>
        <v>808.38000000000011</v>
      </c>
      <c r="E7731" s="14">
        <f>MAX(Table1[[#This Row],[Loonheffing]]-Table1[[#This Row],[Algemene Heffingskorting]]-Table1[[#This Row],[Arbeidskorting]],0)</f>
        <v>33007.743000000002</v>
      </c>
      <c r="F7731" s="6">
        <f>Table1[[#This Row],[Belastbaar loon]]-Table1[[#This Row],[Belasting]]</f>
        <v>52123.256999999998</v>
      </c>
      <c r="G7731" s="2">
        <f>(Table1[[#This Row],[Belastbaar loon]]-Table1[[#This Row],[Netto loon]])/Table1[[#This Row],[Belastbaar loon]]</f>
        <v>0.38772882968601335</v>
      </c>
      <c r="H7731" s="14">
        <f t="shared" ca="1" si="115"/>
        <v>33002.192999999999</v>
      </c>
      <c r="I7731" s="14">
        <f ca="1">IF(ROW()=2, Table1[[#This Row],[Netto loon]], INDIRECT(ADDRESS(ROW()-1,COLUMN(F:F))))</f>
        <v>52118.807000000001</v>
      </c>
      <c r="J7731" s="6">
        <f ca="1">IF(ROW()=2, 0, Table1[[#This Row],[Belastbaar loon]]-INDIRECT(ADDRESS(ROW()-1,COLUMN(A:A))))</f>
        <v>10</v>
      </c>
      <c r="K7731" s="6">
        <f ca="1">Table1[[#This Row],[Netto loon]]-Table1[[#This Row],[Netto vorige schijf]]</f>
        <v>4.4499999999970896</v>
      </c>
      <c r="L7731" s="2">
        <f ca="1">(Table1[[#This Row],[Bruto tov vorige schijf]]-Table1[[#This Row],[Netto tov vorige schijf]])/MAX(Table1[[#This Row],[Bruto tov vorige schijf]],1)</f>
        <v>0.55500000000029104</v>
      </c>
    </row>
    <row r="7732" spans="1:12" x14ac:dyDescent="0.25">
      <c r="A7732" s="14">
        <v>85141</v>
      </c>
      <c r="B7732" s="6">
        <f>LoonHeffing2020(Table1[[#This Row],[Belastbaar loon]])</f>
        <v>33821.072999999997</v>
      </c>
      <c r="C7732" s="6">
        <f>AlgemeneHeffingsKorting2020(Table1[[#This Row],[Belastbaar loon]])</f>
        <v>0</v>
      </c>
      <c r="D7732" s="14">
        <f>ArbeidsKorting2020(Table1[[#This Row],[Belastbaar loon]])</f>
        <v>807.78000000000009</v>
      </c>
      <c r="E7732" s="14">
        <f>MAX(Table1[[#This Row],[Loonheffing]]-Table1[[#This Row],[Algemene Heffingskorting]]-Table1[[#This Row],[Arbeidskorting]],0)</f>
        <v>33013.292999999998</v>
      </c>
      <c r="F7732" s="6">
        <f>Table1[[#This Row],[Belastbaar loon]]-Table1[[#This Row],[Belasting]]</f>
        <v>52127.707000000002</v>
      </c>
      <c r="G7732" s="2">
        <f>(Table1[[#This Row],[Belastbaar loon]]-Table1[[#This Row],[Netto loon]])/Table1[[#This Row],[Belastbaar loon]]</f>
        <v>0.38774847605736362</v>
      </c>
      <c r="H7732" s="14">
        <f t="shared" ca="1" si="115"/>
        <v>33007.743000000002</v>
      </c>
      <c r="I7732" s="14">
        <f ca="1">IF(ROW()=2, Table1[[#This Row],[Netto loon]], INDIRECT(ADDRESS(ROW()-1,COLUMN(F:F))))</f>
        <v>52123.256999999998</v>
      </c>
      <c r="J7732" s="6">
        <f ca="1">IF(ROW()=2, 0, Table1[[#This Row],[Belastbaar loon]]-INDIRECT(ADDRESS(ROW()-1,COLUMN(A:A))))</f>
        <v>10</v>
      </c>
      <c r="K7732" s="6">
        <f ca="1">Table1[[#This Row],[Netto loon]]-Table1[[#This Row],[Netto vorige schijf]]</f>
        <v>4.4500000000043656</v>
      </c>
      <c r="L7732" s="2">
        <f ca="1">(Table1[[#This Row],[Bruto tov vorige schijf]]-Table1[[#This Row],[Netto tov vorige schijf]])/MAX(Table1[[#This Row],[Bruto tov vorige schijf]],1)</f>
        <v>0.5549999999995634</v>
      </c>
    </row>
    <row r="7733" spans="1:12" x14ac:dyDescent="0.25">
      <c r="A7733" s="14">
        <v>85151</v>
      </c>
      <c r="B7733" s="6">
        <f>LoonHeffing2020(Table1[[#This Row],[Belastbaar loon]])</f>
        <v>33826.023000000001</v>
      </c>
      <c r="C7733" s="6">
        <f>AlgemeneHeffingsKorting2020(Table1[[#This Row],[Belastbaar loon]])</f>
        <v>0</v>
      </c>
      <c r="D7733" s="14">
        <f>ArbeidsKorting2020(Table1[[#This Row],[Belastbaar loon]])</f>
        <v>807.18000000000006</v>
      </c>
      <c r="E7733" s="14">
        <f>MAX(Table1[[#This Row],[Loonheffing]]-Table1[[#This Row],[Algemene Heffingskorting]]-Table1[[#This Row],[Arbeidskorting]],0)</f>
        <v>33018.843000000001</v>
      </c>
      <c r="F7733" s="6">
        <f>Table1[[#This Row],[Belastbaar loon]]-Table1[[#This Row],[Belasting]]</f>
        <v>52132.156999999999</v>
      </c>
      <c r="G7733" s="2">
        <f>(Table1[[#This Row],[Belastbaar loon]]-Table1[[#This Row],[Netto loon]])/Table1[[#This Row],[Belastbaar loon]]</f>
        <v>0.38776811781423587</v>
      </c>
      <c r="H7733" s="14">
        <f t="shared" ca="1" si="115"/>
        <v>33013.292999999998</v>
      </c>
      <c r="I7733" s="14">
        <f ca="1">IF(ROW()=2, Table1[[#This Row],[Netto loon]], INDIRECT(ADDRESS(ROW()-1,COLUMN(F:F))))</f>
        <v>52127.707000000002</v>
      </c>
      <c r="J7733" s="6">
        <f ca="1">IF(ROW()=2, 0, Table1[[#This Row],[Belastbaar loon]]-INDIRECT(ADDRESS(ROW()-1,COLUMN(A:A))))</f>
        <v>10</v>
      </c>
      <c r="K7733" s="6">
        <f ca="1">Table1[[#This Row],[Netto loon]]-Table1[[#This Row],[Netto vorige schijf]]</f>
        <v>4.4499999999970896</v>
      </c>
      <c r="L7733" s="2">
        <f ca="1">(Table1[[#This Row],[Bruto tov vorige schijf]]-Table1[[#This Row],[Netto tov vorige schijf]])/MAX(Table1[[#This Row],[Bruto tov vorige schijf]],1)</f>
        <v>0.55500000000029104</v>
      </c>
    </row>
    <row r="7734" spans="1:12" x14ac:dyDescent="0.25">
      <c r="A7734" s="14">
        <v>85161</v>
      </c>
      <c r="B7734" s="6">
        <f>LoonHeffing2020(Table1[[#This Row],[Belastbaar loon]])</f>
        <v>33830.972999999998</v>
      </c>
      <c r="C7734" s="6">
        <f>AlgemeneHeffingsKorting2020(Table1[[#This Row],[Belastbaar loon]])</f>
        <v>0</v>
      </c>
      <c r="D7734" s="14">
        <f>ArbeidsKorting2020(Table1[[#This Row],[Belastbaar loon]])</f>
        <v>806.58000000000015</v>
      </c>
      <c r="E7734" s="14">
        <f>MAX(Table1[[#This Row],[Loonheffing]]-Table1[[#This Row],[Algemene Heffingskorting]]-Table1[[#This Row],[Arbeidskorting]],0)</f>
        <v>33024.392999999996</v>
      </c>
      <c r="F7734" s="6">
        <f>Table1[[#This Row],[Belastbaar loon]]-Table1[[#This Row],[Belasting]]</f>
        <v>52136.607000000004</v>
      </c>
      <c r="G7734" s="2">
        <f>(Table1[[#This Row],[Belastbaar loon]]-Table1[[#This Row],[Netto loon]])/Table1[[#This Row],[Belastbaar loon]]</f>
        <v>0.38778775495825552</v>
      </c>
      <c r="H7734" s="14">
        <f t="shared" ca="1" si="115"/>
        <v>33018.843000000001</v>
      </c>
      <c r="I7734" s="14">
        <f ca="1">IF(ROW()=2, Table1[[#This Row],[Netto loon]], INDIRECT(ADDRESS(ROW()-1,COLUMN(F:F))))</f>
        <v>52132.156999999999</v>
      </c>
      <c r="J7734" s="6">
        <f ca="1">IF(ROW()=2, 0, Table1[[#This Row],[Belastbaar loon]]-INDIRECT(ADDRESS(ROW()-1,COLUMN(A:A))))</f>
        <v>10</v>
      </c>
      <c r="K7734" s="6">
        <f ca="1">Table1[[#This Row],[Netto loon]]-Table1[[#This Row],[Netto vorige schijf]]</f>
        <v>4.4500000000043656</v>
      </c>
      <c r="L7734" s="2">
        <f ca="1">(Table1[[#This Row],[Bruto tov vorige schijf]]-Table1[[#This Row],[Netto tov vorige schijf]])/MAX(Table1[[#This Row],[Bruto tov vorige schijf]],1)</f>
        <v>0.5549999999995634</v>
      </c>
    </row>
    <row r="7735" spans="1:12" x14ac:dyDescent="0.25">
      <c r="A7735" s="14">
        <v>85171</v>
      </c>
      <c r="B7735" s="6">
        <f>LoonHeffing2020(Table1[[#This Row],[Belastbaar loon]])</f>
        <v>33835.923000000003</v>
      </c>
      <c r="C7735" s="6">
        <f>AlgemeneHeffingsKorting2020(Table1[[#This Row],[Belastbaar loon]])</f>
        <v>0</v>
      </c>
      <c r="D7735" s="14">
        <f>ArbeidsKorting2020(Table1[[#This Row],[Belastbaar loon]])</f>
        <v>805.98000000000013</v>
      </c>
      <c r="E7735" s="14">
        <f>MAX(Table1[[#This Row],[Loonheffing]]-Table1[[#This Row],[Algemene Heffingskorting]]-Table1[[#This Row],[Arbeidskorting]],0)</f>
        <v>33029.942999999999</v>
      </c>
      <c r="F7735" s="6">
        <f>Table1[[#This Row],[Belastbaar loon]]-Table1[[#This Row],[Belasting]]</f>
        <v>52141.057000000001</v>
      </c>
      <c r="G7735" s="2">
        <f>(Table1[[#This Row],[Belastbaar loon]]-Table1[[#This Row],[Netto loon]])/Table1[[#This Row],[Belastbaar loon]]</f>
        <v>0.38780738749104743</v>
      </c>
      <c r="H7735" s="14">
        <f t="shared" ca="1" si="115"/>
        <v>33024.392999999996</v>
      </c>
      <c r="I7735" s="14">
        <f ca="1">IF(ROW()=2, Table1[[#This Row],[Netto loon]], INDIRECT(ADDRESS(ROW()-1,COLUMN(F:F))))</f>
        <v>52136.607000000004</v>
      </c>
      <c r="J7735" s="6">
        <f ca="1">IF(ROW()=2, 0, Table1[[#This Row],[Belastbaar loon]]-INDIRECT(ADDRESS(ROW()-1,COLUMN(A:A))))</f>
        <v>10</v>
      </c>
      <c r="K7735" s="6">
        <f ca="1">Table1[[#This Row],[Netto loon]]-Table1[[#This Row],[Netto vorige schijf]]</f>
        <v>4.4499999999970896</v>
      </c>
      <c r="L7735" s="2">
        <f ca="1">(Table1[[#This Row],[Bruto tov vorige schijf]]-Table1[[#This Row],[Netto tov vorige schijf]])/MAX(Table1[[#This Row],[Bruto tov vorige schijf]],1)</f>
        <v>0.55500000000029104</v>
      </c>
    </row>
    <row r="7736" spans="1:12" x14ac:dyDescent="0.25">
      <c r="A7736" s="14">
        <v>85181</v>
      </c>
      <c r="B7736" s="6">
        <f>LoonHeffing2020(Table1[[#This Row],[Belastbaar loon]])</f>
        <v>33840.873</v>
      </c>
      <c r="C7736" s="6">
        <f>AlgemeneHeffingsKorting2020(Table1[[#This Row],[Belastbaar loon]])</f>
        <v>0</v>
      </c>
      <c r="D7736" s="14">
        <f>ArbeidsKorting2020(Table1[[#This Row],[Belastbaar loon]])</f>
        <v>805.38000000000011</v>
      </c>
      <c r="E7736" s="14">
        <f>MAX(Table1[[#This Row],[Loonheffing]]-Table1[[#This Row],[Algemene Heffingskorting]]-Table1[[#This Row],[Arbeidskorting]],0)</f>
        <v>33035.493000000002</v>
      </c>
      <c r="F7736" s="6">
        <f>Table1[[#This Row],[Belastbaar loon]]-Table1[[#This Row],[Belasting]]</f>
        <v>52145.506999999998</v>
      </c>
      <c r="G7736" s="2">
        <f>(Table1[[#This Row],[Belastbaar loon]]-Table1[[#This Row],[Netto loon]])/Table1[[#This Row],[Belastbaar loon]]</f>
        <v>0.38782701541423559</v>
      </c>
      <c r="H7736" s="14">
        <f t="shared" ca="1" si="115"/>
        <v>33029.942999999999</v>
      </c>
      <c r="I7736" s="14">
        <f ca="1">IF(ROW()=2, Table1[[#This Row],[Netto loon]], INDIRECT(ADDRESS(ROW()-1,COLUMN(F:F))))</f>
        <v>52141.057000000001</v>
      </c>
      <c r="J7736" s="6">
        <f ca="1">IF(ROW()=2, 0, Table1[[#This Row],[Belastbaar loon]]-INDIRECT(ADDRESS(ROW()-1,COLUMN(A:A))))</f>
        <v>10</v>
      </c>
      <c r="K7736" s="6">
        <f ca="1">Table1[[#This Row],[Netto loon]]-Table1[[#This Row],[Netto vorige schijf]]</f>
        <v>4.4499999999970896</v>
      </c>
      <c r="L7736" s="2">
        <f ca="1">(Table1[[#This Row],[Bruto tov vorige schijf]]-Table1[[#This Row],[Netto tov vorige schijf]])/MAX(Table1[[#This Row],[Bruto tov vorige schijf]],1)</f>
        <v>0.55500000000029104</v>
      </c>
    </row>
    <row r="7737" spans="1:12" x14ac:dyDescent="0.25">
      <c r="A7737" s="14">
        <v>85191</v>
      </c>
      <c r="B7737" s="6">
        <f>LoonHeffing2020(Table1[[#This Row],[Belastbaar loon]])</f>
        <v>33845.822999999997</v>
      </c>
      <c r="C7737" s="6">
        <f>AlgemeneHeffingsKorting2020(Table1[[#This Row],[Belastbaar loon]])</f>
        <v>0</v>
      </c>
      <c r="D7737" s="14">
        <f>ArbeidsKorting2020(Table1[[#This Row],[Belastbaar loon]])</f>
        <v>804.78000000000009</v>
      </c>
      <c r="E7737" s="14">
        <f>MAX(Table1[[#This Row],[Loonheffing]]-Table1[[#This Row],[Algemene Heffingskorting]]-Table1[[#This Row],[Arbeidskorting]],0)</f>
        <v>33041.042999999998</v>
      </c>
      <c r="F7737" s="6">
        <f>Table1[[#This Row],[Belastbaar loon]]-Table1[[#This Row],[Belasting]]</f>
        <v>52149.957000000002</v>
      </c>
      <c r="G7737" s="2">
        <f>(Table1[[#This Row],[Belastbaar loon]]-Table1[[#This Row],[Netto loon]])/Table1[[#This Row],[Belastbaar loon]]</f>
        <v>0.38784663872944325</v>
      </c>
      <c r="H7737" s="14">
        <f t="shared" ca="1" si="115"/>
        <v>33035.493000000002</v>
      </c>
      <c r="I7737" s="14">
        <f ca="1">IF(ROW()=2, Table1[[#This Row],[Netto loon]], INDIRECT(ADDRESS(ROW()-1,COLUMN(F:F))))</f>
        <v>52145.506999999998</v>
      </c>
      <c r="J7737" s="6">
        <f ca="1">IF(ROW()=2, 0, Table1[[#This Row],[Belastbaar loon]]-INDIRECT(ADDRESS(ROW()-1,COLUMN(A:A))))</f>
        <v>10</v>
      </c>
      <c r="K7737" s="6">
        <f ca="1">Table1[[#This Row],[Netto loon]]-Table1[[#This Row],[Netto vorige schijf]]</f>
        <v>4.4500000000043656</v>
      </c>
      <c r="L7737" s="2">
        <f ca="1">(Table1[[#This Row],[Bruto tov vorige schijf]]-Table1[[#This Row],[Netto tov vorige schijf]])/MAX(Table1[[#This Row],[Bruto tov vorige schijf]],1)</f>
        <v>0.5549999999995634</v>
      </c>
    </row>
    <row r="7738" spans="1:12" x14ac:dyDescent="0.25">
      <c r="A7738" s="14">
        <v>85201</v>
      </c>
      <c r="B7738" s="6">
        <f>LoonHeffing2020(Table1[[#This Row],[Belastbaar loon]])</f>
        <v>33850.773000000001</v>
      </c>
      <c r="C7738" s="6">
        <f>AlgemeneHeffingsKorting2020(Table1[[#This Row],[Belastbaar loon]])</f>
        <v>0</v>
      </c>
      <c r="D7738" s="14">
        <f>ArbeidsKorting2020(Table1[[#This Row],[Belastbaar loon]])</f>
        <v>804.18000000000006</v>
      </c>
      <c r="E7738" s="14">
        <f>MAX(Table1[[#This Row],[Loonheffing]]-Table1[[#This Row],[Algemene Heffingskorting]]-Table1[[#This Row],[Arbeidskorting]],0)</f>
        <v>33046.593000000001</v>
      </c>
      <c r="F7738" s="6">
        <f>Table1[[#This Row],[Belastbaar loon]]-Table1[[#This Row],[Belasting]]</f>
        <v>52154.406999999999</v>
      </c>
      <c r="G7738" s="2">
        <f>(Table1[[#This Row],[Belastbaar loon]]-Table1[[#This Row],[Netto loon]])/Table1[[#This Row],[Belastbaar loon]]</f>
        <v>0.38786625743829301</v>
      </c>
      <c r="H7738" s="14">
        <f t="shared" ca="1" si="115"/>
        <v>33041.042999999998</v>
      </c>
      <c r="I7738" s="14">
        <f ca="1">IF(ROW()=2, Table1[[#This Row],[Netto loon]], INDIRECT(ADDRESS(ROW()-1,COLUMN(F:F))))</f>
        <v>52149.957000000002</v>
      </c>
      <c r="J7738" s="6">
        <f ca="1">IF(ROW()=2, 0, Table1[[#This Row],[Belastbaar loon]]-INDIRECT(ADDRESS(ROW()-1,COLUMN(A:A))))</f>
        <v>10</v>
      </c>
      <c r="K7738" s="6">
        <f ca="1">Table1[[#This Row],[Netto loon]]-Table1[[#This Row],[Netto vorige schijf]]</f>
        <v>4.4499999999970896</v>
      </c>
      <c r="L7738" s="2">
        <f ca="1">(Table1[[#This Row],[Bruto tov vorige schijf]]-Table1[[#This Row],[Netto tov vorige schijf]])/MAX(Table1[[#This Row],[Bruto tov vorige schijf]],1)</f>
        <v>0.55500000000029104</v>
      </c>
    </row>
    <row r="7739" spans="1:12" x14ac:dyDescent="0.25">
      <c r="A7739" s="14">
        <v>85211</v>
      </c>
      <c r="B7739" s="6">
        <f>LoonHeffing2020(Table1[[#This Row],[Belastbaar loon]])</f>
        <v>33855.722999999998</v>
      </c>
      <c r="C7739" s="6">
        <f>AlgemeneHeffingsKorting2020(Table1[[#This Row],[Belastbaar loon]])</f>
        <v>0</v>
      </c>
      <c r="D7739" s="14">
        <f>ArbeidsKorting2020(Table1[[#This Row],[Belastbaar loon]])</f>
        <v>803.58000000000015</v>
      </c>
      <c r="E7739" s="14">
        <f>MAX(Table1[[#This Row],[Loonheffing]]-Table1[[#This Row],[Algemene Heffingskorting]]-Table1[[#This Row],[Arbeidskorting]],0)</f>
        <v>33052.142999999996</v>
      </c>
      <c r="F7739" s="6">
        <f>Table1[[#This Row],[Belastbaar loon]]-Table1[[#This Row],[Belasting]]</f>
        <v>52158.857000000004</v>
      </c>
      <c r="G7739" s="2">
        <f>(Table1[[#This Row],[Belastbaar loon]]-Table1[[#This Row],[Netto loon]])/Table1[[#This Row],[Belastbaar loon]]</f>
        <v>0.38788587154240645</v>
      </c>
      <c r="H7739" s="14">
        <f t="shared" ca="1" si="115"/>
        <v>33046.593000000001</v>
      </c>
      <c r="I7739" s="14">
        <f ca="1">IF(ROW()=2, Table1[[#This Row],[Netto loon]], INDIRECT(ADDRESS(ROW()-1,COLUMN(F:F))))</f>
        <v>52154.406999999999</v>
      </c>
      <c r="J7739" s="6">
        <f ca="1">IF(ROW()=2, 0, Table1[[#This Row],[Belastbaar loon]]-INDIRECT(ADDRESS(ROW()-1,COLUMN(A:A))))</f>
        <v>10</v>
      </c>
      <c r="K7739" s="6">
        <f ca="1">Table1[[#This Row],[Netto loon]]-Table1[[#This Row],[Netto vorige schijf]]</f>
        <v>4.4500000000043656</v>
      </c>
      <c r="L7739" s="2">
        <f ca="1">(Table1[[#This Row],[Bruto tov vorige schijf]]-Table1[[#This Row],[Netto tov vorige schijf]])/MAX(Table1[[#This Row],[Bruto tov vorige schijf]],1)</f>
        <v>0.5549999999995634</v>
      </c>
    </row>
    <row r="7740" spans="1:12" x14ac:dyDescent="0.25">
      <c r="A7740" s="14">
        <v>85221</v>
      </c>
      <c r="B7740" s="6">
        <f>LoonHeffing2020(Table1[[#This Row],[Belastbaar loon]])</f>
        <v>33860.673000000003</v>
      </c>
      <c r="C7740" s="6">
        <f>AlgemeneHeffingsKorting2020(Table1[[#This Row],[Belastbaar loon]])</f>
        <v>0</v>
      </c>
      <c r="D7740" s="14">
        <f>ArbeidsKorting2020(Table1[[#This Row],[Belastbaar loon]])</f>
        <v>802.98000000000013</v>
      </c>
      <c r="E7740" s="14">
        <f>MAX(Table1[[#This Row],[Loonheffing]]-Table1[[#This Row],[Algemene Heffingskorting]]-Table1[[#This Row],[Arbeidskorting]],0)</f>
        <v>33057.692999999999</v>
      </c>
      <c r="F7740" s="6">
        <f>Table1[[#This Row],[Belastbaar loon]]-Table1[[#This Row],[Belasting]]</f>
        <v>52163.307000000001</v>
      </c>
      <c r="G7740" s="2">
        <f>(Table1[[#This Row],[Belastbaar loon]]-Table1[[#This Row],[Netto loon]])/Table1[[#This Row],[Belastbaar loon]]</f>
        <v>0.38790548104340478</v>
      </c>
      <c r="H7740" s="14">
        <f t="shared" ca="1" si="115"/>
        <v>33052.142999999996</v>
      </c>
      <c r="I7740" s="14">
        <f ca="1">IF(ROW()=2, Table1[[#This Row],[Netto loon]], INDIRECT(ADDRESS(ROW()-1,COLUMN(F:F))))</f>
        <v>52158.857000000004</v>
      </c>
      <c r="J7740" s="6">
        <f ca="1">IF(ROW()=2, 0, Table1[[#This Row],[Belastbaar loon]]-INDIRECT(ADDRESS(ROW()-1,COLUMN(A:A))))</f>
        <v>10</v>
      </c>
      <c r="K7740" s="6">
        <f ca="1">Table1[[#This Row],[Netto loon]]-Table1[[#This Row],[Netto vorige schijf]]</f>
        <v>4.4499999999970896</v>
      </c>
      <c r="L7740" s="2">
        <f ca="1">(Table1[[#This Row],[Bruto tov vorige schijf]]-Table1[[#This Row],[Netto tov vorige schijf]])/MAX(Table1[[#This Row],[Bruto tov vorige schijf]],1)</f>
        <v>0.55500000000029104</v>
      </c>
    </row>
    <row r="7741" spans="1:12" x14ac:dyDescent="0.25">
      <c r="A7741" s="14">
        <v>85231</v>
      </c>
      <c r="B7741" s="6">
        <f>LoonHeffing2020(Table1[[#This Row],[Belastbaar loon]])</f>
        <v>33865.623</v>
      </c>
      <c r="C7741" s="6">
        <f>AlgemeneHeffingsKorting2020(Table1[[#This Row],[Belastbaar loon]])</f>
        <v>0</v>
      </c>
      <c r="D7741" s="14">
        <f>ArbeidsKorting2020(Table1[[#This Row],[Belastbaar loon]])</f>
        <v>802.38000000000011</v>
      </c>
      <c r="E7741" s="14">
        <f>MAX(Table1[[#This Row],[Loonheffing]]-Table1[[#This Row],[Algemene Heffingskorting]]-Table1[[#This Row],[Arbeidskorting]],0)</f>
        <v>33063.243000000002</v>
      </c>
      <c r="F7741" s="6">
        <f>Table1[[#This Row],[Belastbaar loon]]-Table1[[#This Row],[Belasting]]</f>
        <v>52167.756999999998</v>
      </c>
      <c r="G7741" s="2">
        <f>(Table1[[#This Row],[Belastbaar loon]]-Table1[[#This Row],[Netto loon]])/Table1[[#This Row],[Belastbaar loon]]</f>
        <v>0.38792508594290814</v>
      </c>
      <c r="H7741" s="14">
        <f t="shared" ca="1" si="115"/>
        <v>33057.692999999999</v>
      </c>
      <c r="I7741" s="14">
        <f ca="1">IF(ROW()=2, Table1[[#This Row],[Netto loon]], INDIRECT(ADDRESS(ROW()-1,COLUMN(F:F))))</f>
        <v>52163.307000000001</v>
      </c>
      <c r="J7741" s="6">
        <f ca="1">IF(ROW()=2, 0, Table1[[#This Row],[Belastbaar loon]]-INDIRECT(ADDRESS(ROW()-1,COLUMN(A:A))))</f>
        <v>10</v>
      </c>
      <c r="K7741" s="6">
        <f ca="1">Table1[[#This Row],[Netto loon]]-Table1[[#This Row],[Netto vorige schijf]]</f>
        <v>4.4499999999970896</v>
      </c>
      <c r="L7741" s="2">
        <f ca="1">(Table1[[#This Row],[Bruto tov vorige schijf]]-Table1[[#This Row],[Netto tov vorige schijf]])/MAX(Table1[[#This Row],[Bruto tov vorige schijf]],1)</f>
        <v>0.55500000000029104</v>
      </c>
    </row>
    <row r="7742" spans="1:12" x14ac:dyDescent="0.25">
      <c r="A7742" s="14">
        <v>85241</v>
      </c>
      <c r="B7742" s="6">
        <f>LoonHeffing2020(Table1[[#This Row],[Belastbaar loon]])</f>
        <v>33870.572999999997</v>
      </c>
      <c r="C7742" s="6">
        <f>AlgemeneHeffingsKorting2020(Table1[[#This Row],[Belastbaar loon]])</f>
        <v>0</v>
      </c>
      <c r="D7742" s="14">
        <f>ArbeidsKorting2020(Table1[[#This Row],[Belastbaar loon]])</f>
        <v>801.78000000000009</v>
      </c>
      <c r="E7742" s="14">
        <f>MAX(Table1[[#This Row],[Loonheffing]]-Table1[[#This Row],[Algemene Heffingskorting]]-Table1[[#This Row],[Arbeidskorting]],0)</f>
        <v>33068.792999999998</v>
      </c>
      <c r="F7742" s="6">
        <f>Table1[[#This Row],[Belastbaar loon]]-Table1[[#This Row],[Belasting]]</f>
        <v>52172.207000000002</v>
      </c>
      <c r="G7742" s="2">
        <f>(Table1[[#This Row],[Belastbaar loon]]-Table1[[#This Row],[Netto loon]])/Table1[[#This Row],[Belastbaar loon]]</f>
        <v>0.38794468624253586</v>
      </c>
      <c r="H7742" s="14">
        <f t="shared" ca="1" si="115"/>
        <v>33063.243000000002</v>
      </c>
      <c r="I7742" s="14">
        <f ca="1">IF(ROW()=2, Table1[[#This Row],[Netto loon]], INDIRECT(ADDRESS(ROW()-1,COLUMN(F:F))))</f>
        <v>52167.756999999998</v>
      </c>
      <c r="J7742" s="6">
        <f ca="1">IF(ROW()=2, 0, Table1[[#This Row],[Belastbaar loon]]-INDIRECT(ADDRESS(ROW()-1,COLUMN(A:A))))</f>
        <v>10</v>
      </c>
      <c r="K7742" s="6">
        <f ca="1">Table1[[#This Row],[Netto loon]]-Table1[[#This Row],[Netto vorige schijf]]</f>
        <v>4.4500000000043656</v>
      </c>
      <c r="L7742" s="2">
        <f ca="1">(Table1[[#This Row],[Bruto tov vorige schijf]]-Table1[[#This Row],[Netto tov vorige schijf]])/MAX(Table1[[#This Row],[Bruto tov vorige schijf]],1)</f>
        <v>0.5549999999995634</v>
      </c>
    </row>
    <row r="7743" spans="1:12" x14ac:dyDescent="0.25">
      <c r="A7743" s="14">
        <v>85251</v>
      </c>
      <c r="B7743" s="6">
        <f>LoonHeffing2020(Table1[[#This Row],[Belastbaar loon]])</f>
        <v>33875.523000000001</v>
      </c>
      <c r="C7743" s="6">
        <f>AlgemeneHeffingsKorting2020(Table1[[#This Row],[Belastbaar loon]])</f>
        <v>0</v>
      </c>
      <c r="D7743" s="14">
        <f>ArbeidsKorting2020(Table1[[#This Row],[Belastbaar loon]])</f>
        <v>801.18000000000006</v>
      </c>
      <c r="E7743" s="14">
        <f>MAX(Table1[[#This Row],[Loonheffing]]-Table1[[#This Row],[Algemene Heffingskorting]]-Table1[[#This Row],[Arbeidskorting]],0)</f>
        <v>33074.343000000001</v>
      </c>
      <c r="F7743" s="6">
        <f>Table1[[#This Row],[Belastbaar loon]]-Table1[[#This Row],[Belasting]]</f>
        <v>52176.656999999999</v>
      </c>
      <c r="G7743" s="2">
        <f>(Table1[[#This Row],[Belastbaar loon]]-Table1[[#This Row],[Netto loon]])/Table1[[#This Row],[Belastbaar loon]]</f>
        <v>0.38796428194390681</v>
      </c>
      <c r="H7743" s="14">
        <f t="shared" ca="1" si="115"/>
        <v>33068.792999999998</v>
      </c>
      <c r="I7743" s="14">
        <f ca="1">IF(ROW()=2, Table1[[#This Row],[Netto loon]], INDIRECT(ADDRESS(ROW()-1,COLUMN(F:F))))</f>
        <v>52172.207000000002</v>
      </c>
      <c r="J7743" s="6">
        <f ca="1">IF(ROW()=2, 0, Table1[[#This Row],[Belastbaar loon]]-INDIRECT(ADDRESS(ROW()-1,COLUMN(A:A))))</f>
        <v>10</v>
      </c>
      <c r="K7743" s="6">
        <f ca="1">Table1[[#This Row],[Netto loon]]-Table1[[#This Row],[Netto vorige schijf]]</f>
        <v>4.4499999999970896</v>
      </c>
      <c r="L7743" s="2">
        <f ca="1">(Table1[[#This Row],[Bruto tov vorige schijf]]-Table1[[#This Row],[Netto tov vorige schijf]])/MAX(Table1[[#This Row],[Bruto tov vorige schijf]],1)</f>
        <v>0.55500000000029104</v>
      </c>
    </row>
    <row r="7744" spans="1:12" x14ac:dyDescent="0.25">
      <c r="A7744" s="14">
        <v>85261</v>
      </c>
      <c r="B7744" s="6">
        <f>LoonHeffing2020(Table1[[#This Row],[Belastbaar loon]])</f>
        <v>33880.472999999998</v>
      </c>
      <c r="C7744" s="6">
        <f>AlgemeneHeffingsKorting2020(Table1[[#This Row],[Belastbaar loon]])</f>
        <v>0</v>
      </c>
      <c r="D7744" s="14">
        <f>ArbeidsKorting2020(Table1[[#This Row],[Belastbaar loon]])</f>
        <v>800.58000000000015</v>
      </c>
      <c r="E7744" s="14">
        <f>MAX(Table1[[#This Row],[Loonheffing]]-Table1[[#This Row],[Algemene Heffingskorting]]-Table1[[#This Row],[Arbeidskorting]],0)</f>
        <v>33079.892999999996</v>
      </c>
      <c r="F7744" s="6">
        <f>Table1[[#This Row],[Belastbaar loon]]-Table1[[#This Row],[Belasting]]</f>
        <v>52181.107000000004</v>
      </c>
      <c r="G7744" s="2">
        <f>(Table1[[#This Row],[Belastbaar loon]]-Table1[[#This Row],[Netto loon]])/Table1[[#This Row],[Belastbaar loon]]</f>
        <v>0.38798387304863885</v>
      </c>
      <c r="H7744" s="14">
        <f t="shared" ca="1" si="115"/>
        <v>33074.343000000001</v>
      </c>
      <c r="I7744" s="14">
        <f ca="1">IF(ROW()=2, Table1[[#This Row],[Netto loon]], INDIRECT(ADDRESS(ROW()-1,COLUMN(F:F))))</f>
        <v>52176.656999999999</v>
      </c>
      <c r="J7744" s="6">
        <f ca="1">IF(ROW()=2, 0, Table1[[#This Row],[Belastbaar loon]]-INDIRECT(ADDRESS(ROW()-1,COLUMN(A:A))))</f>
        <v>10</v>
      </c>
      <c r="K7744" s="6">
        <f ca="1">Table1[[#This Row],[Netto loon]]-Table1[[#This Row],[Netto vorige schijf]]</f>
        <v>4.4500000000043656</v>
      </c>
      <c r="L7744" s="2">
        <f ca="1">(Table1[[#This Row],[Bruto tov vorige schijf]]-Table1[[#This Row],[Netto tov vorige schijf]])/MAX(Table1[[#This Row],[Bruto tov vorige schijf]],1)</f>
        <v>0.5549999999995634</v>
      </c>
    </row>
    <row r="7745" spans="1:12" x14ac:dyDescent="0.25">
      <c r="A7745" s="14">
        <v>85271</v>
      </c>
      <c r="B7745" s="6">
        <f>LoonHeffing2020(Table1[[#This Row],[Belastbaar loon]])</f>
        <v>33885.423000000003</v>
      </c>
      <c r="C7745" s="6">
        <f>AlgemeneHeffingsKorting2020(Table1[[#This Row],[Belastbaar loon]])</f>
        <v>0</v>
      </c>
      <c r="D7745" s="14">
        <f>ArbeidsKorting2020(Table1[[#This Row],[Belastbaar loon]])</f>
        <v>799.98000000000013</v>
      </c>
      <c r="E7745" s="14">
        <f>MAX(Table1[[#This Row],[Loonheffing]]-Table1[[#This Row],[Algemene Heffingskorting]]-Table1[[#This Row],[Arbeidskorting]],0)</f>
        <v>33085.442999999999</v>
      </c>
      <c r="F7745" s="6">
        <f>Table1[[#This Row],[Belastbaar loon]]-Table1[[#This Row],[Belasting]]</f>
        <v>52185.557000000001</v>
      </c>
      <c r="G7745" s="2">
        <f>(Table1[[#This Row],[Belastbaar loon]]-Table1[[#This Row],[Netto loon]])/Table1[[#This Row],[Belastbaar loon]]</f>
        <v>0.38800345955834925</v>
      </c>
      <c r="H7745" s="14">
        <f t="shared" ca="1" si="115"/>
        <v>33079.892999999996</v>
      </c>
      <c r="I7745" s="14">
        <f ca="1">IF(ROW()=2, Table1[[#This Row],[Netto loon]], INDIRECT(ADDRESS(ROW()-1,COLUMN(F:F))))</f>
        <v>52181.107000000004</v>
      </c>
      <c r="J7745" s="6">
        <f ca="1">IF(ROW()=2, 0, Table1[[#This Row],[Belastbaar loon]]-INDIRECT(ADDRESS(ROW()-1,COLUMN(A:A))))</f>
        <v>10</v>
      </c>
      <c r="K7745" s="6">
        <f ca="1">Table1[[#This Row],[Netto loon]]-Table1[[#This Row],[Netto vorige schijf]]</f>
        <v>4.4499999999970896</v>
      </c>
      <c r="L7745" s="2">
        <f ca="1">(Table1[[#This Row],[Bruto tov vorige schijf]]-Table1[[#This Row],[Netto tov vorige schijf]])/MAX(Table1[[#This Row],[Bruto tov vorige schijf]],1)</f>
        <v>0.55500000000029104</v>
      </c>
    </row>
    <row r="7746" spans="1:12" x14ac:dyDescent="0.25">
      <c r="A7746" s="14">
        <v>85281</v>
      </c>
      <c r="B7746" s="6">
        <f>LoonHeffing2020(Table1[[#This Row],[Belastbaar loon]])</f>
        <v>33890.373</v>
      </c>
      <c r="C7746" s="6">
        <f>AlgemeneHeffingsKorting2020(Table1[[#This Row],[Belastbaar loon]])</f>
        <v>0</v>
      </c>
      <c r="D7746" s="14">
        <f>ArbeidsKorting2020(Table1[[#This Row],[Belastbaar loon]])</f>
        <v>799.38000000000011</v>
      </c>
      <c r="E7746" s="14">
        <f>MAX(Table1[[#This Row],[Loonheffing]]-Table1[[#This Row],[Algemene Heffingskorting]]-Table1[[#This Row],[Arbeidskorting]],0)</f>
        <v>33090.993000000002</v>
      </c>
      <c r="F7746" s="6">
        <f>Table1[[#This Row],[Belastbaar loon]]-Table1[[#This Row],[Belasting]]</f>
        <v>52190.006999999998</v>
      </c>
      <c r="G7746" s="2">
        <f>(Table1[[#This Row],[Belastbaar loon]]-Table1[[#This Row],[Netto loon]])/Table1[[#This Row],[Belastbaar loon]]</f>
        <v>0.38802304147465438</v>
      </c>
      <c r="H7746" s="14">
        <f t="shared" ca="1" si="115"/>
        <v>33085.442999999999</v>
      </c>
      <c r="I7746" s="14">
        <f ca="1">IF(ROW()=2, Table1[[#This Row],[Netto loon]], INDIRECT(ADDRESS(ROW()-1,COLUMN(F:F))))</f>
        <v>52185.557000000001</v>
      </c>
      <c r="J7746" s="6">
        <f ca="1">IF(ROW()=2, 0, Table1[[#This Row],[Belastbaar loon]]-INDIRECT(ADDRESS(ROW()-1,COLUMN(A:A))))</f>
        <v>10</v>
      </c>
      <c r="K7746" s="6">
        <f ca="1">Table1[[#This Row],[Netto loon]]-Table1[[#This Row],[Netto vorige schijf]]</f>
        <v>4.4499999999970896</v>
      </c>
      <c r="L7746" s="2">
        <f ca="1">(Table1[[#This Row],[Bruto tov vorige schijf]]-Table1[[#This Row],[Netto tov vorige schijf]])/MAX(Table1[[#This Row],[Bruto tov vorige schijf]],1)</f>
        <v>0.55500000000029104</v>
      </c>
    </row>
    <row r="7747" spans="1:12" x14ac:dyDescent="0.25">
      <c r="A7747" s="14">
        <v>85291</v>
      </c>
      <c r="B7747" s="6">
        <f>LoonHeffing2020(Table1[[#This Row],[Belastbaar loon]])</f>
        <v>33895.322999999997</v>
      </c>
      <c r="C7747" s="6">
        <f>AlgemeneHeffingsKorting2020(Table1[[#This Row],[Belastbaar loon]])</f>
        <v>0</v>
      </c>
      <c r="D7747" s="14">
        <f>ArbeidsKorting2020(Table1[[#This Row],[Belastbaar loon]])</f>
        <v>798.78000000000009</v>
      </c>
      <c r="E7747" s="14">
        <f>MAX(Table1[[#This Row],[Loonheffing]]-Table1[[#This Row],[Algemene Heffingskorting]]-Table1[[#This Row],[Arbeidskorting]],0)</f>
        <v>33096.542999999998</v>
      </c>
      <c r="F7747" s="6">
        <f>Table1[[#This Row],[Belastbaar loon]]-Table1[[#This Row],[Belasting]]</f>
        <v>52194.457000000002</v>
      </c>
      <c r="G7747" s="2">
        <f>(Table1[[#This Row],[Belastbaar loon]]-Table1[[#This Row],[Netto loon]])/Table1[[#This Row],[Belastbaar loon]]</f>
        <v>0.3880426187991699</v>
      </c>
      <c r="H7747" s="14">
        <f t="shared" ca="1" si="115"/>
        <v>33090.993000000002</v>
      </c>
      <c r="I7747" s="14">
        <f ca="1">IF(ROW()=2, Table1[[#This Row],[Netto loon]], INDIRECT(ADDRESS(ROW()-1,COLUMN(F:F))))</f>
        <v>52190.006999999998</v>
      </c>
      <c r="J7747" s="6">
        <f ca="1">IF(ROW()=2, 0, Table1[[#This Row],[Belastbaar loon]]-INDIRECT(ADDRESS(ROW()-1,COLUMN(A:A))))</f>
        <v>10</v>
      </c>
      <c r="K7747" s="6">
        <f ca="1">Table1[[#This Row],[Netto loon]]-Table1[[#This Row],[Netto vorige schijf]]</f>
        <v>4.4500000000043656</v>
      </c>
      <c r="L7747" s="2">
        <f ca="1">(Table1[[#This Row],[Bruto tov vorige schijf]]-Table1[[#This Row],[Netto tov vorige schijf]])/MAX(Table1[[#This Row],[Bruto tov vorige schijf]],1)</f>
        <v>0.5549999999995634</v>
      </c>
    </row>
    <row r="7748" spans="1:12" x14ac:dyDescent="0.25">
      <c r="A7748" s="14">
        <v>85301</v>
      </c>
      <c r="B7748" s="6">
        <f>LoonHeffing2020(Table1[[#This Row],[Belastbaar loon]])</f>
        <v>33900.273000000001</v>
      </c>
      <c r="C7748" s="6">
        <f>AlgemeneHeffingsKorting2020(Table1[[#This Row],[Belastbaar loon]])</f>
        <v>0</v>
      </c>
      <c r="D7748" s="14">
        <f>ArbeidsKorting2020(Table1[[#This Row],[Belastbaar loon]])</f>
        <v>798.18000000000006</v>
      </c>
      <c r="E7748" s="14">
        <f>MAX(Table1[[#This Row],[Loonheffing]]-Table1[[#This Row],[Algemene Heffingskorting]]-Table1[[#This Row],[Arbeidskorting]],0)</f>
        <v>33102.093000000001</v>
      </c>
      <c r="F7748" s="6">
        <f>Table1[[#This Row],[Belastbaar loon]]-Table1[[#This Row],[Belasting]]</f>
        <v>52198.906999999999</v>
      </c>
      <c r="G7748" s="2">
        <f>(Table1[[#This Row],[Belastbaar loon]]-Table1[[#This Row],[Netto loon]])/Table1[[#This Row],[Belastbaar loon]]</f>
        <v>0.38806219153351074</v>
      </c>
      <c r="H7748" s="14">
        <f t="shared" ca="1" si="115"/>
        <v>33096.542999999998</v>
      </c>
      <c r="I7748" s="14">
        <f ca="1">IF(ROW()=2, Table1[[#This Row],[Netto loon]], INDIRECT(ADDRESS(ROW()-1,COLUMN(F:F))))</f>
        <v>52194.457000000002</v>
      </c>
      <c r="J7748" s="6">
        <f ca="1">IF(ROW()=2, 0, Table1[[#This Row],[Belastbaar loon]]-INDIRECT(ADDRESS(ROW()-1,COLUMN(A:A))))</f>
        <v>10</v>
      </c>
      <c r="K7748" s="6">
        <f ca="1">Table1[[#This Row],[Netto loon]]-Table1[[#This Row],[Netto vorige schijf]]</f>
        <v>4.4499999999970896</v>
      </c>
      <c r="L7748" s="2">
        <f ca="1">(Table1[[#This Row],[Bruto tov vorige schijf]]-Table1[[#This Row],[Netto tov vorige schijf]])/MAX(Table1[[#This Row],[Bruto tov vorige schijf]],1)</f>
        <v>0.55500000000029104</v>
      </c>
    </row>
    <row r="7749" spans="1:12" x14ac:dyDescent="0.25">
      <c r="A7749" s="14">
        <v>85311</v>
      </c>
      <c r="B7749" s="6">
        <f>LoonHeffing2020(Table1[[#This Row],[Belastbaar loon]])</f>
        <v>33905.222999999998</v>
      </c>
      <c r="C7749" s="6">
        <f>AlgemeneHeffingsKorting2020(Table1[[#This Row],[Belastbaar loon]])</f>
        <v>0</v>
      </c>
      <c r="D7749" s="14">
        <f>ArbeidsKorting2020(Table1[[#This Row],[Belastbaar loon]])</f>
        <v>797.58000000000015</v>
      </c>
      <c r="E7749" s="14">
        <f>MAX(Table1[[#This Row],[Loonheffing]]-Table1[[#This Row],[Algemene Heffingskorting]]-Table1[[#This Row],[Arbeidskorting]],0)</f>
        <v>33107.642999999996</v>
      </c>
      <c r="F7749" s="6">
        <f>Table1[[#This Row],[Belastbaar loon]]-Table1[[#This Row],[Belasting]]</f>
        <v>52203.357000000004</v>
      </c>
      <c r="G7749" s="2">
        <f>(Table1[[#This Row],[Belastbaar loon]]-Table1[[#This Row],[Netto loon]])/Table1[[#This Row],[Belastbaar loon]]</f>
        <v>0.38808175967929104</v>
      </c>
      <c r="H7749" s="14">
        <f t="shared" ca="1" si="115"/>
        <v>33102.093000000001</v>
      </c>
      <c r="I7749" s="14">
        <f ca="1">IF(ROW()=2, Table1[[#This Row],[Netto loon]], INDIRECT(ADDRESS(ROW()-1,COLUMN(F:F))))</f>
        <v>52198.906999999999</v>
      </c>
      <c r="J7749" s="6">
        <f ca="1">IF(ROW()=2, 0, Table1[[#This Row],[Belastbaar loon]]-INDIRECT(ADDRESS(ROW()-1,COLUMN(A:A))))</f>
        <v>10</v>
      </c>
      <c r="K7749" s="6">
        <f ca="1">Table1[[#This Row],[Netto loon]]-Table1[[#This Row],[Netto vorige schijf]]</f>
        <v>4.4500000000043656</v>
      </c>
      <c r="L7749" s="2">
        <f ca="1">(Table1[[#This Row],[Bruto tov vorige schijf]]-Table1[[#This Row],[Netto tov vorige schijf]])/MAX(Table1[[#This Row],[Bruto tov vorige schijf]],1)</f>
        <v>0.5549999999995634</v>
      </c>
    </row>
    <row r="7750" spans="1:12" x14ac:dyDescent="0.25">
      <c r="A7750" s="14">
        <v>85321</v>
      </c>
      <c r="B7750" s="6">
        <f>LoonHeffing2020(Table1[[#This Row],[Belastbaar loon]])</f>
        <v>33910.173000000003</v>
      </c>
      <c r="C7750" s="6">
        <f>AlgemeneHeffingsKorting2020(Table1[[#This Row],[Belastbaar loon]])</f>
        <v>0</v>
      </c>
      <c r="D7750" s="14">
        <f>ArbeidsKorting2020(Table1[[#This Row],[Belastbaar loon]])</f>
        <v>796.98000000000013</v>
      </c>
      <c r="E7750" s="14">
        <f>MAX(Table1[[#This Row],[Loonheffing]]-Table1[[#This Row],[Algemene Heffingskorting]]-Table1[[#This Row],[Arbeidskorting]],0)</f>
        <v>33113.192999999999</v>
      </c>
      <c r="F7750" s="6">
        <f>Table1[[#This Row],[Belastbaar loon]]-Table1[[#This Row],[Belasting]]</f>
        <v>52207.807000000001</v>
      </c>
      <c r="G7750" s="2">
        <f>(Table1[[#This Row],[Belastbaar loon]]-Table1[[#This Row],[Netto loon]])/Table1[[#This Row],[Belastbaar loon]]</f>
        <v>0.38810132323812424</v>
      </c>
      <c r="H7750" s="14">
        <f t="shared" ca="1" si="115"/>
        <v>33107.642999999996</v>
      </c>
      <c r="I7750" s="14">
        <f ca="1">IF(ROW()=2, Table1[[#This Row],[Netto loon]], INDIRECT(ADDRESS(ROW()-1,COLUMN(F:F))))</f>
        <v>52203.357000000004</v>
      </c>
      <c r="J7750" s="6">
        <f ca="1">IF(ROW()=2, 0, Table1[[#This Row],[Belastbaar loon]]-INDIRECT(ADDRESS(ROW()-1,COLUMN(A:A))))</f>
        <v>10</v>
      </c>
      <c r="K7750" s="6">
        <f ca="1">Table1[[#This Row],[Netto loon]]-Table1[[#This Row],[Netto vorige schijf]]</f>
        <v>4.4499999999970896</v>
      </c>
      <c r="L7750" s="2">
        <f ca="1">(Table1[[#This Row],[Bruto tov vorige schijf]]-Table1[[#This Row],[Netto tov vorige schijf]])/MAX(Table1[[#This Row],[Bruto tov vorige schijf]],1)</f>
        <v>0.55500000000029104</v>
      </c>
    </row>
    <row r="7751" spans="1:12" x14ac:dyDescent="0.25">
      <c r="A7751" s="14">
        <v>85331</v>
      </c>
      <c r="B7751" s="6">
        <f>LoonHeffing2020(Table1[[#This Row],[Belastbaar loon]])</f>
        <v>33915.123</v>
      </c>
      <c r="C7751" s="6">
        <f>AlgemeneHeffingsKorting2020(Table1[[#This Row],[Belastbaar loon]])</f>
        <v>0</v>
      </c>
      <c r="D7751" s="14">
        <f>ArbeidsKorting2020(Table1[[#This Row],[Belastbaar loon]])</f>
        <v>796.38000000000011</v>
      </c>
      <c r="E7751" s="14">
        <f>MAX(Table1[[#This Row],[Loonheffing]]-Table1[[#This Row],[Algemene Heffingskorting]]-Table1[[#This Row],[Arbeidskorting]],0)</f>
        <v>33118.743000000002</v>
      </c>
      <c r="F7751" s="6">
        <f>Table1[[#This Row],[Belastbaar loon]]-Table1[[#This Row],[Belasting]]</f>
        <v>52212.256999999998</v>
      </c>
      <c r="G7751" s="2">
        <f>(Table1[[#This Row],[Belastbaar loon]]-Table1[[#This Row],[Netto loon]])/Table1[[#This Row],[Belastbaar loon]]</f>
        <v>0.388120882211623</v>
      </c>
      <c r="H7751" s="14">
        <f t="shared" ca="1" si="115"/>
        <v>33113.192999999999</v>
      </c>
      <c r="I7751" s="14">
        <f ca="1">IF(ROW()=2, Table1[[#This Row],[Netto loon]], INDIRECT(ADDRESS(ROW()-1,COLUMN(F:F))))</f>
        <v>52207.807000000001</v>
      </c>
      <c r="J7751" s="6">
        <f ca="1">IF(ROW()=2, 0, Table1[[#This Row],[Belastbaar loon]]-INDIRECT(ADDRESS(ROW()-1,COLUMN(A:A))))</f>
        <v>10</v>
      </c>
      <c r="K7751" s="6">
        <f ca="1">Table1[[#This Row],[Netto loon]]-Table1[[#This Row],[Netto vorige schijf]]</f>
        <v>4.4499999999970896</v>
      </c>
      <c r="L7751" s="2">
        <f ca="1">(Table1[[#This Row],[Bruto tov vorige schijf]]-Table1[[#This Row],[Netto tov vorige schijf]])/MAX(Table1[[#This Row],[Bruto tov vorige schijf]],1)</f>
        <v>0.55500000000029104</v>
      </c>
    </row>
    <row r="7752" spans="1:12" x14ac:dyDescent="0.25">
      <c r="A7752" s="14">
        <v>85341</v>
      </c>
      <c r="B7752" s="6">
        <f>LoonHeffing2020(Table1[[#This Row],[Belastbaar loon]])</f>
        <v>33920.072999999997</v>
      </c>
      <c r="C7752" s="6">
        <f>AlgemeneHeffingsKorting2020(Table1[[#This Row],[Belastbaar loon]])</f>
        <v>0</v>
      </c>
      <c r="D7752" s="14">
        <f>ArbeidsKorting2020(Table1[[#This Row],[Belastbaar loon]])</f>
        <v>795.78000000000009</v>
      </c>
      <c r="E7752" s="14">
        <f>MAX(Table1[[#This Row],[Loonheffing]]-Table1[[#This Row],[Algemene Heffingskorting]]-Table1[[#This Row],[Arbeidskorting]],0)</f>
        <v>33124.292999999998</v>
      </c>
      <c r="F7752" s="6">
        <f>Table1[[#This Row],[Belastbaar loon]]-Table1[[#This Row],[Belasting]]</f>
        <v>52216.707000000002</v>
      </c>
      <c r="G7752" s="2">
        <f>(Table1[[#This Row],[Belastbaar loon]]-Table1[[#This Row],[Netto loon]])/Table1[[#This Row],[Belastbaar loon]]</f>
        <v>0.38814043660139907</v>
      </c>
      <c r="H7752" s="14">
        <f t="shared" ca="1" si="115"/>
        <v>33118.743000000002</v>
      </c>
      <c r="I7752" s="14">
        <f ca="1">IF(ROW()=2, Table1[[#This Row],[Netto loon]], INDIRECT(ADDRESS(ROW()-1,COLUMN(F:F))))</f>
        <v>52212.256999999998</v>
      </c>
      <c r="J7752" s="6">
        <f ca="1">IF(ROW()=2, 0, Table1[[#This Row],[Belastbaar loon]]-INDIRECT(ADDRESS(ROW()-1,COLUMN(A:A))))</f>
        <v>10</v>
      </c>
      <c r="K7752" s="6">
        <f ca="1">Table1[[#This Row],[Netto loon]]-Table1[[#This Row],[Netto vorige schijf]]</f>
        <v>4.4500000000043656</v>
      </c>
      <c r="L7752" s="2">
        <f ca="1">(Table1[[#This Row],[Bruto tov vorige schijf]]-Table1[[#This Row],[Netto tov vorige schijf]])/MAX(Table1[[#This Row],[Bruto tov vorige schijf]],1)</f>
        <v>0.5549999999995634</v>
      </c>
    </row>
    <row r="7753" spans="1:12" x14ac:dyDescent="0.25">
      <c r="A7753" s="14">
        <v>85351</v>
      </c>
      <c r="B7753" s="6">
        <f>LoonHeffing2020(Table1[[#This Row],[Belastbaar loon]])</f>
        <v>33925.023000000001</v>
      </c>
      <c r="C7753" s="6">
        <f>AlgemeneHeffingsKorting2020(Table1[[#This Row],[Belastbaar loon]])</f>
        <v>0</v>
      </c>
      <c r="D7753" s="14">
        <f>ArbeidsKorting2020(Table1[[#This Row],[Belastbaar loon]])</f>
        <v>795.18000000000006</v>
      </c>
      <c r="E7753" s="14">
        <f>MAX(Table1[[#This Row],[Loonheffing]]-Table1[[#This Row],[Algemene Heffingskorting]]-Table1[[#This Row],[Arbeidskorting]],0)</f>
        <v>33129.843000000001</v>
      </c>
      <c r="F7753" s="6">
        <f>Table1[[#This Row],[Belastbaar loon]]-Table1[[#This Row],[Belasting]]</f>
        <v>52221.156999999999</v>
      </c>
      <c r="G7753" s="2">
        <f>(Table1[[#This Row],[Belastbaar loon]]-Table1[[#This Row],[Netto loon]])/Table1[[#This Row],[Belastbaar loon]]</f>
        <v>0.38815998640906374</v>
      </c>
      <c r="H7753" s="14">
        <f t="shared" ca="1" si="115"/>
        <v>33124.292999999998</v>
      </c>
      <c r="I7753" s="14">
        <f ca="1">IF(ROW()=2, Table1[[#This Row],[Netto loon]], INDIRECT(ADDRESS(ROW()-1,COLUMN(F:F))))</f>
        <v>52216.707000000002</v>
      </c>
      <c r="J7753" s="6">
        <f ca="1">IF(ROW()=2, 0, Table1[[#This Row],[Belastbaar loon]]-INDIRECT(ADDRESS(ROW()-1,COLUMN(A:A))))</f>
        <v>10</v>
      </c>
      <c r="K7753" s="6">
        <f ca="1">Table1[[#This Row],[Netto loon]]-Table1[[#This Row],[Netto vorige schijf]]</f>
        <v>4.4499999999970896</v>
      </c>
      <c r="L7753" s="2">
        <f ca="1">(Table1[[#This Row],[Bruto tov vorige schijf]]-Table1[[#This Row],[Netto tov vorige schijf]])/MAX(Table1[[#This Row],[Bruto tov vorige schijf]],1)</f>
        <v>0.55500000000029104</v>
      </c>
    </row>
    <row r="7754" spans="1:12" x14ac:dyDescent="0.25">
      <c r="A7754" s="14">
        <v>85361</v>
      </c>
      <c r="B7754" s="6">
        <f>LoonHeffing2020(Table1[[#This Row],[Belastbaar loon]])</f>
        <v>33929.972999999998</v>
      </c>
      <c r="C7754" s="6">
        <f>AlgemeneHeffingsKorting2020(Table1[[#This Row],[Belastbaar loon]])</f>
        <v>0</v>
      </c>
      <c r="D7754" s="14">
        <f>ArbeidsKorting2020(Table1[[#This Row],[Belastbaar loon]])</f>
        <v>794.58000000000015</v>
      </c>
      <c r="E7754" s="14">
        <f>MAX(Table1[[#This Row],[Loonheffing]]-Table1[[#This Row],[Algemene Heffingskorting]]-Table1[[#This Row],[Arbeidskorting]],0)</f>
        <v>33135.392999999996</v>
      </c>
      <c r="F7754" s="6">
        <f>Table1[[#This Row],[Belastbaar loon]]-Table1[[#This Row],[Belasting]]</f>
        <v>52225.607000000004</v>
      </c>
      <c r="G7754" s="2">
        <f>(Table1[[#This Row],[Belastbaar loon]]-Table1[[#This Row],[Netto loon]])/Table1[[#This Row],[Belastbaar loon]]</f>
        <v>0.38817953163622726</v>
      </c>
      <c r="H7754" s="14">
        <f t="shared" ca="1" si="115"/>
        <v>33129.843000000001</v>
      </c>
      <c r="I7754" s="14">
        <f ca="1">IF(ROW()=2, Table1[[#This Row],[Netto loon]], INDIRECT(ADDRESS(ROW()-1,COLUMN(F:F))))</f>
        <v>52221.156999999999</v>
      </c>
      <c r="J7754" s="6">
        <f ca="1">IF(ROW()=2, 0, Table1[[#This Row],[Belastbaar loon]]-INDIRECT(ADDRESS(ROW()-1,COLUMN(A:A))))</f>
        <v>10</v>
      </c>
      <c r="K7754" s="6">
        <f ca="1">Table1[[#This Row],[Netto loon]]-Table1[[#This Row],[Netto vorige schijf]]</f>
        <v>4.4500000000043656</v>
      </c>
      <c r="L7754" s="2">
        <f ca="1">(Table1[[#This Row],[Bruto tov vorige schijf]]-Table1[[#This Row],[Netto tov vorige schijf]])/MAX(Table1[[#This Row],[Bruto tov vorige schijf]],1)</f>
        <v>0.5549999999995634</v>
      </c>
    </row>
    <row r="7755" spans="1:12" x14ac:dyDescent="0.25">
      <c r="A7755" s="14">
        <v>85371</v>
      </c>
      <c r="B7755" s="6">
        <f>LoonHeffing2020(Table1[[#This Row],[Belastbaar loon]])</f>
        <v>33934.923000000003</v>
      </c>
      <c r="C7755" s="6">
        <f>AlgemeneHeffingsKorting2020(Table1[[#This Row],[Belastbaar loon]])</f>
        <v>0</v>
      </c>
      <c r="D7755" s="14">
        <f>ArbeidsKorting2020(Table1[[#This Row],[Belastbaar loon]])</f>
        <v>793.98000000000013</v>
      </c>
      <c r="E7755" s="14">
        <f>MAX(Table1[[#This Row],[Loonheffing]]-Table1[[#This Row],[Algemene Heffingskorting]]-Table1[[#This Row],[Arbeidskorting]],0)</f>
        <v>33140.942999999999</v>
      </c>
      <c r="F7755" s="6">
        <f>Table1[[#This Row],[Belastbaar loon]]-Table1[[#This Row],[Belasting]]</f>
        <v>52230.057000000001</v>
      </c>
      <c r="G7755" s="2">
        <f>(Table1[[#This Row],[Belastbaar loon]]-Table1[[#This Row],[Netto loon]])/Table1[[#This Row],[Belastbaar loon]]</f>
        <v>0.3881990722844994</v>
      </c>
      <c r="H7755" s="14">
        <f t="shared" ca="1" si="115"/>
        <v>33135.392999999996</v>
      </c>
      <c r="I7755" s="14">
        <f ca="1">IF(ROW()=2, Table1[[#This Row],[Netto loon]], INDIRECT(ADDRESS(ROW()-1,COLUMN(F:F))))</f>
        <v>52225.607000000004</v>
      </c>
      <c r="J7755" s="6">
        <f ca="1">IF(ROW()=2, 0, Table1[[#This Row],[Belastbaar loon]]-INDIRECT(ADDRESS(ROW()-1,COLUMN(A:A))))</f>
        <v>10</v>
      </c>
      <c r="K7755" s="6">
        <f ca="1">Table1[[#This Row],[Netto loon]]-Table1[[#This Row],[Netto vorige schijf]]</f>
        <v>4.4499999999970896</v>
      </c>
      <c r="L7755" s="2">
        <f ca="1">(Table1[[#This Row],[Bruto tov vorige schijf]]-Table1[[#This Row],[Netto tov vorige schijf]])/MAX(Table1[[#This Row],[Bruto tov vorige schijf]],1)</f>
        <v>0.55500000000029104</v>
      </c>
    </row>
    <row r="7756" spans="1:12" x14ac:dyDescent="0.25">
      <c r="A7756" s="14">
        <v>85381</v>
      </c>
      <c r="B7756" s="6">
        <f>LoonHeffing2020(Table1[[#This Row],[Belastbaar loon]])</f>
        <v>33939.873</v>
      </c>
      <c r="C7756" s="6">
        <f>AlgemeneHeffingsKorting2020(Table1[[#This Row],[Belastbaar loon]])</f>
        <v>0</v>
      </c>
      <c r="D7756" s="14">
        <f>ArbeidsKorting2020(Table1[[#This Row],[Belastbaar loon]])</f>
        <v>793.38000000000011</v>
      </c>
      <c r="E7756" s="14">
        <f>MAX(Table1[[#This Row],[Loonheffing]]-Table1[[#This Row],[Algemene Heffingskorting]]-Table1[[#This Row],[Arbeidskorting]],0)</f>
        <v>33146.493000000002</v>
      </c>
      <c r="F7756" s="6">
        <f>Table1[[#This Row],[Belastbaar loon]]-Table1[[#This Row],[Belasting]]</f>
        <v>52234.506999999998</v>
      </c>
      <c r="G7756" s="2">
        <f>(Table1[[#This Row],[Belastbaar loon]]-Table1[[#This Row],[Netto loon]])/Table1[[#This Row],[Belastbaar loon]]</f>
        <v>0.38821860835548894</v>
      </c>
      <c r="H7756" s="14">
        <f t="shared" ca="1" si="115"/>
        <v>33140.942999999999</v>
      </c>
      <c r="I7756" s="14">
        <f ca="1">IF(ROW()=2, Table1[[#This Row],[Netto loon]], INDIRECT(ADDRESS(ROW()-1,COLUMN(F:F))))</f>
        <v>52230.057000000001</v>
      </c>
      <c r="J7756" s="6">
        <f ca="1">IF(ROW()=2, 0, Table1[[#This Row],[Belastbaar loon]]-INDIRECT(ADDRESS(ROW()-1,COLUMN(A:A))))</f>
        <v>10</v>
      </c>
      <c r="K7756" s="6">
        <f ca="1">Table1[[#This Row],[Netto loon]]-Table1[[#This Row],[Netto vorige schijf]]</f>
        <v>4.4499999999970896</v>
      </c>
      <c r="L7756" s="2">
        <f ca="1">(Table1[[#This Row],[Bruto tov vorige schijf]]-Table1[[#This Row],[Netto tov vorige schijf]])/MAX(Table1[[#This Row],[Bruto tov vorige schijf]],1)</f>
        <v>0.55500000000029104</v>
      </c>
    </row>
    <row r="7757" spans="1:12" x14ac:dyDescent="0.25">
      <c r="A7757" s="14">
        <v>85391</v>
      </c>
      <c r="B7757" s="6">
        <f>LoonHeffing2020(Table1[[#This Row],[Belastbaar loon]])</f>
        <v>33944.822999999997</v>
      </c>
      <c r="C7757" s="6">
        <f>AlgemeneHeffingsKorting2020(Table1[[#This Row],[Belastbaar loon]])</f>
        <v>0</v>
      </c>
      <c r="D7757" s="14">
        <f>ArbeidsKorting2020(Table1[[#This Row],[Belastbaar loon]])</f>
        <v>792.78000000000009</v>
      </c>
      <c r="E7757" s="14">
        <f>MAX(Table1[[#This Row],[Loonheffing]]-Table1[[#This Row],[Algemene Heffingskorting]]-Table1[[#This Row],[Arbeidskorting]],0)</f>
        <v>33152.042999999998</v>
      </c>
      <c r="F7757" s="6">
        <f>Table1[[#This Row],[Belastbaar loon]]-Table1[[#This Row],[Belasting]]</f>
        <v>52238.957000000002</v>
      </c>
      <c r="G7757" s="2">
        <f>(Table1[[#This Row],[Belastbaar loon]]-Table1[[#This Row],[Netto loon]])/Table1[[#This Row],[Belastbaar loon]]</f>
        <v>0.38823813985080391</v>
      </c>
      <c r="H7757" s="14">
        <f t="shared" ca="1" si="115"/>
        <v>33146.493000000002</v>
      </c>
      <c r="I7757" s="14">
        <f ca="1">IF(ROW()=2, Table1[[#This Row],[Netto loon]], INDIRECT(ADDRESS(ROW()-1,COLUMN(F:F))))</f>
        <v>52234.506999999998</v>
      </c>
      <c r="J7757" s="6">
        <f ca="1">IF(ROW()=2, 0, Table1[[#This Row],[Belastbaar loon]]-INDIRECT(ADDRESS(ROW()-1,COLUMN(A:A))))</f>
        <v>10</v>
      </c>
      <c r="K7757" s="6">
        <f ca="1">Table1[[#This Row],[Netto loon]]-Table1[[#This Row],[Netto vorige schijf]]</f>
        <v>4.4500000000043656</v>
      </c>
      <c r="L7757" s="2">
        <f ca="1">(Table1[[#This Row],[Bruto tov vorige schijf]]-Table1[[#This Row],[Netto tov vorige schijf]])/MAX(Table1[[#This Row],[Bruto tov vorige schijf]],1)</f>
        <v>0.5549999999995634</v>
      </c>
    </row>
    <row r="7758" spans="1:12" x14ac:dyDescent="0.25">
      <c r="A7758" s="14">
        <v>85401</v>
      </c>
      <c r="B7758" s="6">
        <f>LoonHeffing2020(Table1[[#This Row],[Belastbaar loon]])</f>
        <v>33949.773000000001</v>
      </c>
      <c r="C7758" s="6">
        <f>AlgemeneHeffingsKorting2020(Table1[[#This Row],[Belastbaar loon]])</f>
        <v>0</v>
      </c>
      <c r="D7758" s="14">
        <f>ArbeidsKorting2020(Table1[[#This Row],[Belastbaar loon]])</f>
        <v>792.18000000000006</v>
      </c>
      <c r="E7758" s="14">
        <f>MAX(Table1[[#This Row],[Loonheffing]]-Table1[[#This Row],[Algemene Heffingskorting]]-Table1[[#This Row],[Arbeidskorting]],0)</f>
        <v>33157.593000000001</v>
      </c>
      <c r="F7758" s="6">
        <f>Table1[[#This Row],[Belastbaar loon]]-Table1[[#This Row],[Belasting]]</f>
        <v>52243.406999999999</v>
      </c>
      <c r="G7758" s="2">
        <f>(Table1[[#This Row],[Belastbaar loon]]-Table1[[#This Row],[Netto loon]])/Table1[[#This Row],[Belastbaar loon]]</f>
        <v>0.38825766677205187</v>
      </c>
      <c r="H7758" s="14">
        <f t="shared" ca="1" si="115"/>
        <v>33152.042999999998</v>
      </c>
      <c r="I7758" s="14">
        <f ca="1">IF(ROW()=2, Table1[[#This Row],[Netto loon]], INDIRECT(ADDRESS(ROW()-1,COLUMN(F:F))))</f>
        <v>52238.957000000002</v>
      </c>
      <c r="J7758" s="6">
        <f ca="1">IF(ROW()=2, 0, Table1[[#This Row],[Belastbaar loon]]-INDIRECT(ADDRESS(ROW()-1,COLUMN(A:A))))</f>
        <v>10</v>
      </c>
      <c r="K7758" s="6">
        <f ca="1">Table1[[#This Row],[Netto loon]]-Table1[[#This Row],[Netto vorige schijf]]</f>
        <v>4.4499999999970896</v>
      </c>
      <c r="L7758" s="2">
        <f ca="1">(Table1[[#This Row],[Bruto tov vorige schijf]]-Table1[[#This Row],[Netto tov vorige schijf]])/MAX(Table1[[#This Row],[Bruto tov vorige schijf]],1)</f>
        <v>0.55500000000029104</v>
      </c>
    </row>
    <row r="7759" spans="1:12" x14ac:dyDescent="0.25">
      <c r="A7759" s="14">
        <v>85411</v>
      </c>
      <c r="B7759" s="6">
        <f>LoonHeffing2020(Table1[[#This Row],[Belastbaar loon]])</f>
        <v>33954.722999999998</v>
      </c>
      <c r="C7759" s="6">
        <f>AlgemeneHeffingsKorting2020(Table1[[#This Row],[Belastbaar loon]])</f>
        <v>0</v>
      </c>
      <c r="D7759" s="14">
        <f>ArbeidsKorting2020(Table1[[#This Row],[Belastbaar loon]])</f>
        <v>791.58000000000015</v>
      </c>
      <c r="E7759" s="14">
        <f>MAX(Table1[[#This Row],[Loonheffing]]-Table1[[#This Row],[Algemene Heffingskorting]]-Table1[[#This Row],[Arbeidskorting]],0)</f>
        <v>33163.142999999996</v>
      </c>
      <c r="F7759" s="6">
        <f>Table1[[#This Row],[Belastbaar loon]]-Table1[[#This Row],[Belasting]]</f>
        <v>52247.857000000004</v>
      </c>
      <c r="G7759" s="2">
        <f>(Table1[[#This Row],[Belastbaar loon]]-Table1[[#This Row],[Netto loon]])/Table1[[#This Row],[Belastbaar loon]]</f>
        <v>0.38827718912083919</v>
      </c>
      <c r="H7759" s="14">
        <f t="shared" ca="1" si="115"/>
        <v>33157.593000000001</v>
      </c>
      <c r="I7759" s="14">
        <f ca="1">IF(ROW()=2, Table1[[#This Row],[Netto loon]], INDIRECT(ADDRESS(ROW()-1,COLUMN(F:F))))</f>
        <v>52243.406999999999</v>
      </c>
      <c r="J7759" s="6">
        <f ca="1">IF(ROW()=2, 0, Table1[[#This Row],[Belastbaar loon]]-INDIRECT(ADDRESS(ROW()-1,COLUMN(A:A))))</f>
        <v>10</v>
      </c>
      <c r="K7759" s="6">
        <f ca="1">Table1[[#This Row],[Netto loon]]-Table1[[#This Row],[Netto vorige schijf]]</f>
        <v>4.4500000000043656</v>
      </c>
      <c r="L7759" s="2">
        <f ca="1">(Table1[[#This Row],[Bruto tov vorige schijf]]-Table1[[#This Row],[Netto tov vorige schijf]])/MAX(Table1[[#This Row],[Bruto tov vorige schijf]],1)</f>
        <v>0.5549999999995634</v>
      </c>
    </row>
    <row r="7760" spans="1:12" x14ac:dyDescent="0.25">
      <c r="A7760" s="14">
        <v>85421</v>
      </c>
      <c r="B7760" s="6">
        <f>LoonHeffing2020(Table1[[#This Row],[Belastbaar loon]])</f>
        <v>33959.673000000003</v>
      </c>
      <c r="C7760" s="6">
        <f>AlgemeneHeffingsKorting2020(Table1[[#This Row],[Belastbaar loon]])</f>
        <v>0</v>
      </c>
      <c r="D7760" s="14">
        <f>ArbeidsKorting2020(Table1[[#This Row],[Belastbaar loon]])</f>
        <v>790.98000000000013</v>
      </c>
      <c r="E7760" s="14">
        <f>MAX(Table1[[#This Row],[Loonheffing]]-Table1[[#This Row],[Algemene Heffingskorting]]-Table1[[#This Row],[Arbeidskorting]],0)</f>
        <v>33168.692999999999</v>
      </c>
      <c r="F7760" s="6">
        <f>Table1[[#This Row],[Belastbaar loon]]-Table1[[#This Row],[Belasting]]</f>
        <v>52252.307000000001</v>
      </c>
      <c r="G7760" s="2">
        <f>(Table1[[#This Row],[Belastbaar loon]]-Table1[[#This Row],[Netto loon]])/Table1[[#This Row],[Belastbaar loon]]</f>
        <v>0.38829670689877194</v>
      </c>
      <c r="H7760" s="14">
        <f t="shared" ca="1" si="115"/>
        <v>33163.142999999996</v>
      </c>
      <c r="I7760" s="14">
        <f ca="1">IF(ROW()=2, Table1[[#This Row],[Netto loon]], INDIRECT(ADDRESS(ROW()-1,COLUMN(F:F))))</f>
        <v>52247.857000000004</v>
      </c>
      <c r="J7760" s="6">
        <f ca="1">IF(ROW()=2, 0, Table1[[#This Row],[Belastbaar loon]]-INDIRECT(ADDRESS(ROW()-1,COLUMN(A:A))))</f>
        <v>10</v>
      </c>
      <c r="K7760" s="6">
        <f ca="1">Table1[[#This Row],[Netto loon]]-Table1[[#This Row],[Netto vorige schijf]]</f>
        <v>4.4499999999970896</v>
      </c>
      <c r="L7760" s="2">
        <f ca="1">(Table1[[#This Row],[Bruto tov vorige schijf]]-Table1[[#This Row],[Netto tov vorige schijf]])/MAX(Table1[[#This Row],[Bruto tov vorige schijf]],1)</f>
        <v>0.55500000000029104</v>
      </c>
    </row>
    <row r="7761" spans="1:12" x14ac:dyDescent="0.25">
      <c r="A7761" s="14">
        <v>85431</v>
      </c>
      <c r="B7761" s="6">
        <f>LoonHeffing2020(Table1[[#This Row],[Belastbaar loon]])</f>
        <v>33964.623</v>
      </c>
      <c r="C7761" s="6">
        <f>AlgemeneHeffingsKorting2020(Table1[[#This Row],[Belastbaar loon]])</f>
        <v>0</v>
      </c>
      <c r="D7761" s="14">
        <f>ArbeidsKorting2020(Table1[[#This Row],[Belastbaar loon]])</f>
        <v>790.38000000000011</v>
      </c>
      <c r="E7761" s="14">
        <f>MAX(Table1[[#This Row],[Loonheffing]]-Table1[[#This Row],[Algemene Heffingskorting]]-Table1[[#This Row],[Arbeidskorting]],0)</f>
        <v>33174.243000000002</v>
      </c>
      <c r="F7761" s="6">
        <f>Table1[[#This Row],[Belastbaar loon]]-Table1[[#This Row],[Belasting]]</f>
        <v>52256.756999999998</v>
      </c>
      <c r="G7761" s="2">
        <f>(Table1[[#This Row],[Belastbaar loon]]-Table1[[#This Row],[Netto loon]])/Table1[[#This Row],[Belastbaar loon]]</f>
        <v>0.38831622010745515</v>
      </c>
      <c r="H7761" s="14">
        <f t="shared" ca="1" si="115"/>
        <v>33168.692999999999</v>
      </c>
      <c r="I7761" s="14">
        <f ca="1">IF(ROW()=2, Table1[[#This Row],[Netto loon]], INDIRECT(ADDRESS(ROW()-1,COLUMN(F:F))))</f>
        <v>52252.307000000001</v>
      </c>
      <c r="J7761" s="6">
        <f ca="1">IF(ROW()=2, 0, Table1[[#This Row],[Belastbaar loon]]-INDIRECT(ADDRESS(ROW()-1,COLUMN(A:A))))</f>
        <v>10</v>
      </c>
      <c r="K7761" s="6">
        <f ca="1">Table1[[#This Row],[Netto loon]]-Table1[[#This Row],[Netto vorige schijf]]</f>
        <v>4.4499999999970896</v>
      </c>
      <c r="L7761" s="2">
        <f ca="1">(Table1[[#This Row],[Bruto tov vorige schijf]]-Table1[[#This Row],[Netto tov vorige schijf]])/MAX(Table1[[#This Row],[Bruto tov vorige schijf]],1)</f>
        <v>0.55500000000029104</v>
      </c>
    </row>
    <row r="7762" spans="1:12" x14ac:dyDescent="0.25">
      <c r="A7762" s="14">
        <v>85441</v>
      </c>
      <c r="B7762" s="6">
        <f>LoonHeffing2020(Table1[[#This Row],[Belastbaar loon]])</f>
        <v>33969.572999999997</v>
      </c>
      <c r="C7762" s="6">
        <f>AlgemeneHeffingsKorting2020(Table1[[#This Row],[Belastbaar loon]])</f>
        <v>0</v>
      </c>
      <c r="D7762" s="14">
        <f>ArbeidsKorting2020(Table1[[#This Row],[Belastbaar loon]])</f>
        <v>789.78000000000009</v>
      </c>
      <c r="E7762" s="14">
        <f>MAX(Table1[[#This Row],[Loonheffing]]-Table1[[#This Row],[Algemene Heffingskorting]]-Table1[[#This Row],[Arbeidskorting]],0)</f>
        <v>33179.792999999998</v>
      </c>
      <c r="F7762" s="6">
        <f>Table1[[#This Row],[Belastbaar loon]]-Table1[[#This Row],[Belasting]]</f>
        <v>52261.207000000002</v>
      </c>
      <c r="G7762" s="2">
        <f>(Table1[[#This Row],[Belastbaar loon]]-Table1[[#This Row],[Netto loon]])/Table1[[#This Row],[Belastbaar loon]]</f>
        <v>0.38833572874849309</v>
      </c>
      <c r="H7762" s="14">
        <f t="shared" ca="1" si="115"/>
        <v>33174.243000000002</v>
      </c>
      <c r="I7762" s="14">
        <f ca="1">IF(ROW()=2, Table1[[#This Row],[Netto loon]], INDIRECT(ADDRESS(ROW()-1,COLUMN(F:F))))</f>
        <v>52256.756999999998</v>
      </c>
      <c r="J7762" s="6">
        <f ca="1">IF(ROW()=2, 0, Table1[[#This Row],[Belastbaar loon]]-INDIRECT(ADDRESS(ROW()-1,COLUMN(A:A))))</f>
        <v>10</v>
      </c>
      <c r="K7762" s="6">
        <f ca="1">Table1[[#This Row],[Netto loon]]-Table1[[#This Row],[Netto vorige schijf]]</f>
        <v>4.4500000000043656</v>
      </c>
      <c r="L7762" s="2">
        <f ca="1">(Table1[[#This Row],[Bruto tov vorige schijf]]-Table1[[#This Row],[Netto tov vorige schijf]])/MAX(Table1[[#This Row],[Bruto tov vorige schijf]],1)</f>
        <v>0.5549999999995634</v>
      </c>
    </row>
    <row r="7763" spans="1:12" x14ac:dyDescent="0.25">
      <c r="A7763" s="14">
        <v>85451</v>
      </c>
      <c r="B7763" s="6">
        <f>LoonHeffing2020(Table1[[#This Row],[Belastbaar loon]])</f>
        <v>33974.523000000001</v>
      </c>
      <c r="C7763" s="6">
        <f>AlgemeneHeffingsKorting2020(Table1[[#This Row],[Belastbaar loon]])</f>
        <v>0</v>
      </c>
      <c r="D7763" s="14">
        <f>ArbeidsKorting2020(Table1[[#This Row],[Belastbaar loon]])</f>
        <v>789.18000000000006</v>
      </c>
      <c r="E7763" s="14">
        <f>MAX(Table1[[#This Row],[Loonheffing]]-Table1[[#This Row],[Algemene Heffingskorting]]-Table1[[#This Row],[Arbeidskorting]],0)</f>
        <v>33185.343000000001</v>
      </c>
      <c r="F7763" s="6">
        <f>Table1[[#This Row],[Belastbaar loon]]-Table1[[#This Row],[Belasting]]</f>
        <v>52265.656999999999</v>
      </c>
      <c r="G7763" s="2">
        <f>(Table1[[#This Row],[Belastbaar loon]]-Table1[[#This Row],[Netto loon]])/Table1[[#This Row],[Belastbaar loon]]</f>
        <v>0.38835523282348949</v>
      </c>
      <c r="H7763" s="14">
        <f t="shared" ca="1" si="115"/>
        <v>33179.792999999998</v>
      </c>
      <c r="I7763" s="14">
        <f ca="1">IF(ROW()=2, Table1[[#This Row],[Netto loon]], INDIRECT(ADDRESS(ROW()-1,COLUMN(F:F))))</f>
        <v>52261.207000000002</v>
      </c>
      <c r="J7763" s="6">
        <f ca="1">IF(ROW()=2, 0, Table1[[#This Row],[Belastbaar loon]]-INDIRECT(ADDRESS(ROW()-1,COLUMN(A:A))))</f>
        <v>10</v>
      </c>
      <c r="K7763" s="6">
        <f ca="1">Table1[[#This Row],[Netto loon]]-Table1[[#This Row],[Netto vorige schijf]]</f>
        <v>4.4499999999970896</v>
      </c>
      <c r="L7763" s="2">
        <f ca="1">(Table1[[#This Row],[Bruto tov vorige schijf]]-Table1[[#This Row],[Netto tov vorige schijf]])/MAX(Table1[[#This Row],[Bruto tov vorige schijf]],1)</f>
        <v>0.55500000000029104</v>
      </c>
    </row>
    <row r="7764" spans="1:12" x14ac:dyDescent="0.25">
      <c r="A7764" s="14">
        <v>85461</v>
      </c>
      <c r="B7764" s="6">
        <f>LoonHeffing2020(Table1[[#This Row],[Belastbaar loon]])</f>
        <v>33979.472999999998</v>
      </c>
      <c r="C7764" s="6">
        <f>AlgemeneHeffingsKorting2020(Table1[[#This Row],[Belastbaar loon]])</f>
        <v>0</v>
      </c>
      <c r="D7764" s="14">
        <f>ArbeidsKorting2020(Table1[[#This Row],[Belastbaar loon]])</f>
        <v>788.58000000000015</v>
      </c>
      <c r="E7764" s="14">
        <f>MAX(Table1[[#This Row],[Loonheffing]]-Table1[[#This Row],[Algemene Heffingskorting]]-Table1[[#This Row],[Arbeidskorting]],0)</f>
        <v>33190.892999999996</v>
      </c>
      <c r="F7764" s="6">
        <f>Table1[[#This Row],[Belastbaar loon]]-Table1[[#This Row],[Belasting]]</f>
        <v>52270.107000000004</v>
      </c>
      <c r="G7764" s="2">
        <f>(Table1[[#This Row],[Belastbaar loon]]-Table1[[#This Row],[Netto loon]])/Table1[[#This Row],[Belastbaar loon]]</f>
        <v>0.38837473233404707</v>
      </c>
      <c r="H7764" s="14">
        <f t="shared" ca="1" si="115"/>
        <v>33185.343000000001</v>
      </c>
      <c r="I7764" s="14">
        <f ca="1">IF(ROW()=2, Table1[[#This Row],[Netto loon]], INDIRECT(ADDRESS(ROW()-1,COLUMN(F:F))))</f>
        <v>52265.656999999999</v>
      </c>
      <c r="J7764" s="6">
        <f ca="1">IF(ROW()=2, 0, Table1[[#This Row],[Belastbaar loon]]-INDIRECT(ADDRESS(ROW()-1,COLUMN(A:A))))</f>
        <v>10</v>
      </c>
      <c r="K7764" s="6">
        <f ca="1">Table1[[#This Row],[Netto loon]]-Table1[[#This Row],[Netto vorige schijf]]</f>
        <v>4.4500000000043656</v>
      </c>
      <c r="L7764" s="2">
        <f ca="1">(Table1[[#This Row],[Bruto tov vorige schijf]]-Table1[[#This Row],[Netto tov vorige schijf]])/MAX(Table1[[#This Row],[Bruto tov vorige schijf]],1)</f>
        <v>0.5549999999995634</v>
      </c>
    </row>
    <row r="7765" spans="1:12" x14ac:dyDescent="0.25">
      <c r="A7765" s="14">
        <v>85471</v>
      </c>
      <c r="B7765" s="6">
        <f>LoonHeffing2020(Table1[[#This Row],[Belastbaar loon]])</f>
        <v>33984.423000000003</v>
      </c>
      <c r="C7765" s="6">
        <f>AlgemeneHeffingsKorting2020(Table1[[#This Row],[Belastbaar loon]])</f>
        <v>0</v>
      </c>
      <c r="D7765" s="14">
        <f>ArbeidsKorting2020(Table1[[#This Row],[Belastbaar loon]])</f>
        <v>787.98000000000013</v>
      </c>
      <c r="E7765" s="14">
        <f>MAX(Table1[[#This Row],[Loonheffing]]-Table1[[#This Row],[Algemene Heffingskorting]]-Table1[[#This Row],[Arbeidskorting]],0)</f>
        <v>33196.442999999999</v>
      </c>
      <c r="F7765" s="6">
        <f>Table1[[#This Row],[Belastbaar loon]]-Table1[[#This Row],[Belasting]]</f>
        <v>52274.557000000001</v>
      </c>
      <c r="G7765" s="2">
        <f>(Table1[[#This Row],[Belastbaar loon]]-Table1[[#This Row],[Netto loon]])/Table1[[#This Row],[Belastbaar loon]]</f>
        <v>0.38839422728176809</v>
      </c>
      <c r="H7765" s="14">
        <f t="shared" ca="1" si="115"/>
        <v>33190.892999999996</v>
      </c>
      <c r="I7765" s="14">
        <f ca="1">IF(ROW()=2, Table1[[#This Row],[Netto loon]], INDIRECT(ADDRESS(ROW()-1,COLUMN(F:F))))</f>
        <v>52270.107000000004</v>
      </c>
      <c r="J7765" s="6">
        <f ca="1">IF(ROW()=2, 0, Table1[[#This Row],[Belastbaar loon]]-INDIRECT(ADDRESS(ROW()-1,COLUMN(A:A))))</f>
        <v>10</v>
      </c>
      <c r="K7765" s="6">
        <f ca="1">Table1[[#This Row],[Netto loon]]-Table1[[#This Row],[Netto vorige schijf]]</f>
        <v>4.4499999999970896</v>
      </c>
      <c r="L7765" s="2">
        <f ca="1">(Table1[[#This Row],[Bruto tov vorige schijf]]-Table1[[#This Row],[Netto tov vorige schijf]])/MAX(Table1[[#This Row],[Bruto tov vorige schijf]],1)</f>
        <v>0.55500000000029104</v>
      </c>
    </row>
    <row r="7766" spans="1:12" x14ac:dyDescent="0.25">
      <c r="A7766" s="14">
        <v>85481</v>
      </c>
      <c r="B7766" s="6">
        <f>LoonHeffing2020(Table1[[#This Row],[Belastbaar loon]])</f>
        <v>33989.373</v>
      </c>
      <c r="C7766" s="6">
        <f>AlgemeneHeffingsKorting2020(Table1[[#This Row],[Belastbaar loon]])</f>
        <v>0</v>
      </c>
      <c r="D7766" s="14">
        <f>ArbeidsKorting2020(Table1[[#This Row],[Belastbaar loon]])</f>
        <v>787.38000000000011</v>
      </c>
      <c r="E7766" s="14">
        <f>MAX(Table1[[#This Row],[Loonheffing]]-Table1[[#This Row],[Algemene Heffingskorting]]-Table1[[#This Row],[Arbeidskorting]],0)</f>
        <v>33201.993000000002</v>
      </c>
      <c r="F7766" s="6">
        <f>Table1[[#This Row],[Belastbaar loon]]-Table1[[#This Row],[Belasting]]</f>
        <v>52279.006999999998</v>
      </c>
      <c r="G7766" s="2">
        <f>(Table1[[#This Row],[Belastbaar loon]]-Table1[[#This Row],[Netto loon]])/Table1[[#This Row],[Belastbaar loon]]</f>
        <v>0.38841371766825378</v>
      </c>
      <c r="H7766" s="14">
        <f t="shared" ca="1" si="115"/>
        <v>33196.442999999999</v>
      </c>
      <c r="I7766" s="14">
        <f ca="1">IF(ROW()=2, Table1[[#This Row],[Netto loon]], INDIRECT(ADDRESS(ROW()-1,COLUMN(F:F))))</f>
        <v>52274.557000000001</v>
      </c>
      <c r="J7766" s="6">
        <f ca="1">IF(ROW()=2, 0, Table1[[#This Row],[Belastbaar loon]]-INDIRECT(ADDRESS(ROW()-1,COLUMN(A:A))))</f>
        <v>10</v>
      </c>
      <c r="K7766" s="6">
        <f ca="1">Table1[[#This Row],[Netto loon]]-Table1[[#This Row],[Netto vorige schijf]]</f>
        <v>4.4499999999970896</v>
      </c>
      <c r="L7766" s="2">
        <f ca="1">(Table1[[#This Row],[Bruto tov vorige schijf]]-Table1[[#This Row],[Netto tov vorige schijf]])/MAX(Table1[[#This Row],[Bruto tov vorige schijf]],1)</f>
        <v>0.55500000000029104</v>
      </c>
    </row>
    <row r="7767" spans="1:12" x14ac:dyDescent="0.25">
      <c r="A7767" s="14">
        <v>85491</v>
      </c>
      <c r="B7767" s="6">
        <f>LoonHeffing2020(Table1[[#This Row],[Belastbaar loon]])</f>
        <v>33994.322999999997</v>
      </c>
      <c r="C7767" s="6">
        <f>AlgemeneHeffingsKorting2020(Table1[[#This Row],[Belastbaar loon]])</f>
        <v>0</v>
      </c>
      <c r="D7767" s="14">
        <f>ArbeidsKorting2020(Table1[[#This Row],[Belastbaar loon]])</f>
        <v>786.78000000000009</v>
      </c>
      <c r="E7767" s="14">
        <f>MAX(Table1[[#This Row],[Loonheffing]]-Table1[[#This Row],[Algemene Heffingskorting]]-Table1[[#This Row],[Arbeidskorting]],0)</f>
        <v>33207.542999999998</v>
      </c>
      <c r="F7767" s="6">
        <f>Table1[[#This Row],[Belastbaar loon]]-Table1[[#This Row],[Belasting]]</f>
        <v>52283.457000000002</v>
      </c>
      <c r="G7767" s="2">
        <f>(Table1[[#This Row],[Belastbaar loon]]-Table1[[#This Row],[Netto loon]])/Table1[[#This Row],[Belastbaar loon]]</f>
        <v>0.38843320349510474</v>
      </c>
      <c r="H7767" s="14">
        <f t="shared" ca="1" si="115"/>
        <v>33201.993000000002</v>
      </c>
      <c r="I7767" s="14">
        <f ca="1">IF(ROW()=2, Table1[[#This Row],[Netto loon]], INDIRECT(ADDRESS(ROW()-1,COLUMN(F:F))))</f>
        <v>52279.006999999998</v>
      </c>
      <c r="J7767" s="6">
        <f ca="1">IF(ROW()=2, 0, Table1[[#This Row],[Belastbaar loon]]-INDIRECT(ADDRESS(ROW()-1,COLUMN(A:A))))</f>
        <v>10</v>
      </c>
      <c r="K7767" s="6">
        <f ca="1">Table1[[#This Row],[Netto loon]]-Table1[[#This Row],[Netto vorige schijf]]</f>
        <v>4.4500000000043656</v>
      </c>
      <c r="L7767" s="2">
        <f ca="1">(Table1[[#This Row],[Bruto tov vorige schijf]]-Table1[[#This Row],[Netto tov vorige schijf]])/MAX(Table1[[#This Row],[Bruto tov vorige schijf]],1)</f>
        <v>0.5549999999995634</v>
      </c>
    </row>
    <row r="7768" spans="1:12" x14ac:dyDescent="0.25">
      <c r="A7768" s="14">
        <v>85501</v>
      </c>
      <c r="B7768" s="6">
        <f>LoonHeffing2020(Table1[[#This Row],[Belastbaar loon]])</f>
        <v>33999.273000000001</v>
      </c>
      <c r="C7768" s="6">
        <f>AlgemeneHeffingsKorting2020(Table1[[#This Row],[Belastbaar loon]])</f>
        <v>0</v>
      </c>
      <c r="D7768" s="14">
        <f>ArbeidsKorting2020(Table1[[#This Row],[Belastbaar loon]])</f>
        <v>786.18000000000006</v>
      </c>
      <c r="E7768" s="14">
        <f>MAX(Table1[[#This Row],[Loonheffing]]-Table1[[#This Row],[Algemene Heffingskorting]]-Table1[[#This Row],[Arbeidskorting]],0)</f>
        <v>33213.093000000001</v>
      </c>
      <c r="F7768" s="6">
        <f>Table1[[#This Row],[Belastbaar loon]]-Table1[[#This Row],[Belasting]]</f>
        <v>52287.906999999999</v>
      </c>
      <c r="G7768" s="2">
        <f>(Table1[[#This Row],[Belastbaar loon]]-Table1[[#This Row],[Netto loon]])/Table1[[#This Row],[Belastbaar loon]]</f>
        <v>0.38845268476392092</v>
      </c>
      <c r="H7768" s="14">
        <f t="shared" ca="1" si="115"/>
        <v>33207.542999999998</v>
      </c>
      <c r="I7768" s="14">
        <f ca="1">IF(ROW()=2, Table1[[#This Row],[Netto loon]], INDIRECT(ADDRESS(ROW()-1,COLUMN(F:F))))</f>
        <v>52283.457000000002</v>
      </c>
      <c r="J7768" s="6">
        <f ca="1">IF(ROW()=2, 0, Table1[[#This Row],[Belastbaar loon]]-INDIRECT(ADDRESS(ROW()-1,COLUMN(A:A))))</f>
        <v>10</v>
      </c>
      <c r="K7768" s="6">
        <f ca="1">Table1[[#This Row],[Netto loon]]-Table1[[#This Row],[Netto vorige schijf]]</f>
        <v>4.4499999999970896</v>
      </c>
      <c r="L7768" s="2">
        <f ca="1">(Table1[[#This Row],[Bruto tov vorige schijf]]-Table1[[#This Row],[Netto tov vorige schijf]])/MAX(Table1[[#This Row],[Bruto tov vorige schijf]],1)</f>
        <v>0.55500000000029104</v>
      </c>
    </row>
    <row r="7769" spans="1:12" x14ac:dyDescent="0.25">
      <c r="A7769" s="14">
        <v>85511</v>
      </c>
      <c r="B7769" s="6">
        <f>LoonHeffing2020(Table1[[#This Row],[Belastbaar loon]])</f>
        <v>34004.222999999998</v>
      </c>
      <c r="C7769" s="6">
        <f>AlgemeneHeffingsKorting2020(Table1[[#This Row],[Belastbaar loon]])</f>
        <v>0</v>
      </c>
      <c r="D7769" s="14">
        <f>ArbeidsKorting2020(Table1[[#This Row],[Belastbaar loon]])</f>
        <v>785.58000000000015</v>
      </c>
      <c r="E7769" s="14">
        <f>MAX(Table1[[#This Row],[Loonheffing]]-Table1[[#This Row],[Algemene Heffingskorting]]-Table1[[#This Row],[Arbeidskorting]],0)</f>
        <v>33218.642999999996</v>
      </c>
      <c r="F7769" s="6">
        <f>Table1[[#This Row],[Belastbaar loon]]-Table1[[#This Row],[Belasting]]</f>
        <v>52292.357000000004</v>
      </c>
      <c r="G7769" s="2">
        <f>(Table1[[#This Row],[Belastbaar loon]]-Table1[[#This Row],[Netto loon]])/Table1[[#This Row],[Belastbaar loon]]</f>
        <v>0.38847216147630126</v>
      </c>
      <c r="H7769" s="14">
        <f t="shared" ca="1" si="115"/>
        <v>33213.093000000001</v>
      </c>
      <c r="I7769" s="14">
        <f ca="1">IF(ROW()=2, Table1[[#This Row],[Netto loon]], INDIRECT(ADDRESS(ROW()-1,COLUMN(F:F))))</f>
        <v>52287.906999999999</v>
      </c>
      <c r="J7769" s="6">
        <f ca="1">IF(ROW()=2, 0, Table1[[#This Row],[Belastbaar loon]]-INDIRECT(ADDRESS(ROW()-1,COLUMN(A:A))))</f>
        <v>10</v>
      </c>
      <c r="K7769" s="6">
        <f ca="1">Table1[[#This Row],[Netto loon]]-Table1[[#This Row],[Netto vorige schijf]]</f>
        <v>4.4500000000043656</v>
      </c>
      <c r="L7769" s="2">
        <f ca="1">(Table1[[#This Row],[Bruto tov vorige schijf]]-Table1[[#This Row],[Netto tov vorige schijf]])/MAX(Table1[[#This Row],[Bruto tov vorige schijf]],1)</f>
        <v>0.5549999999995634</v>
      </c>
    </row>
    <row r="7770" spans="1:12" x14ac:dyDescent="0.25">
      <c r="A7770" s="14">
        <v>85521</v>
      </c>
      <c r="B7770" s="6">
        <f>LoonHeffing2020(Table1[[#This Row],[Belastbaar loon]])</f>
        <v>34009.173000000003</v>
      </c>
      <c r="C7770" s="6">
        <f>AlgemeneHeffingsKorting2020(Table1[[#This Row],[Belastbaar loon]])</f>
        <v>0</v>
      </c>
      <c r="D7770" s="14">
        <f>ArbeidsKorting2020(Table1[[#This Row],[Belastbaar loon]])</f>
        <v>784.98000000000013</v>
      </c>
      <c r="E7770" s="14">
        <f>MAX(Table1[[#This Row],[Loonheffing]]-Table1[[#This Row],[Algemene Heffingskorting]]-Table1[[#This Row],[Arbeidskorting]],0)</f>
        <v>33224.192999999999</v>
      </c>
      <c r="F7770" s="6">
        <f>Table1[[#This Row],[Belastbaar loon]]-Table1[[#This Row],[Belasting]]</f>
        <v>52296.807000000001</v>
      </c>
      <c r="G7770" s="2">
        <f>(Table1[[#This Row],[Belastbaar loon]]-Table1[[#This Row],[Netto loon]])/Table1[[#This Row],[Belastbaar loon]]</f>
        <v>0.38849163363384431</v>
      </c>
      <c r="H7770" s="14">
        <f t="shared" ref="H7770:H7833" ca="1" si="116">IF(ROW()=2, 0, INDIRECT(ADDRESS(ROW()-1,COLUMN(E:E))))</f>
        <v>33218.642999999996</v>
      </c>
      <c r="I7770" s="14">
        <f ca="1">IF(ROW()=2, Table1[[#This Row],[Netto loon]], INDIRECT(ADDRESS(ROW()-1,COLUMN(F:F))))</f>
        <v>52292.357000000004</v>
      </c>
      <c r="J7770" s="6">
        <f ca="1">IF(ROW()=2, 0, Table1[[#This Row],[Belastbaar loon]]-INDIRECT(ADDRESS(ROW()-1,COLUMN(A:A))))</f>
        <v>10</v>
      </c>
      <c r="K7770" s="6">
        <f ca="1">Table1[[#This Row],[Netto loon]]-Table1[[#This Row],[Netto vorige schijf]]</f>
        <v>4.4499999999970896</v>
      </c>
      <c r="L7770" s="2">
        <f ca="1">(Table1[[#This Row],[Bruto tov vorige schijf]]-Table1[[#This Row],[Netto tov vorige schijf]])/MAX(Table1[[#This Row],[Bruto tov vorige schijf]],1)</f>
        <v>0.55500000000029104</v>
      </c>
    </row>
    <row r="7771" spans="1:12" x14ac:dyDescent="0.25">
      <c r="A7771" s="14">
        <v>85531</v>
      </c>
      <c r="B7771" s="6">
        <f>LoonHeffing2020(Table1[[#This Row],[Belastbaar loon]])</f>
        <v>34014.123</v>
      </c>
      <c r="C7771" s="6">
        <f>AlgemeneHeffingsKorting2020(Table1[[#This Row],[Belastbaar loon]])</f>
        <v>0</v>
      </c>
      <c r="D7771" s="14">
        <f>ArbeidsKorting2020(Table1[[#This Row],[Belastbaar loon]])</f>
        <v>784.38000000000011</v>
      </c>
      <c r="E7771" s="14">
        <f>MAX(Table1[[#This Row],[Loonheffing]]-Table1[[#This Row],[Algemene Heffingskorting]]-Table1[[#This Row],[Arbeidskorting]],0)</f>
        <v>33229.743000000002</v>
      </c>
      <c r="F7771" s="6">
        <f>Table1[[#This Row],[Belastbaar loon]]-Table1[[#This Row],[Belasting]]</f>
        <v>52301.256999999998</v>
      </c>
      <c r="G7771" s="2">
        <f>(Table1[[#This Row],[Belastbaar loon]]-Table1[[#This Row],[Netto loon]])/Table1[[#This Row],[Belastbaar loon]]</f>
        <v>0.38851110123814758</v>
      </c>
      <c r="H7771" s="14">
        <f t="shared" ca="1" si="116"/>
        <v>33224.192999999999</v>
      </c>
      <c r="I7771" s="14">
        <f ca="1">IF(ROW()=2, Table1[[#This Row],[Netto loon]], INDIRECT(ADDRESS(ROW()-1,COLUMN(F:F))))</f>
        <v>52296.807000000001</v>
      </c>
      <c r="J7771" s="6">
        <f ca="1">IF(ROW()=2, 0, Table1[[#This Row],[Belastbaar loon]]-INDIRECT(ADDRESS(ROW()-1,COLUMN(A:A))))</f>
        <v>10</v>
      </c>
      <c r="K7771" s="6">
        <f ca="1">Table1[[#This Row],[Netto loon]]-Table1[[#This Row],[Netto vorige schijf]]</f>
        <v>4.4499999999970896</v>
      </c>
      <c r="L7771" s="2">
        <f ca="1">(Table1[[#This Row],[Bruto tov vorige schijf]]-Table1[[#This Row],[Netto tov vorige schijf]])/MAX(Table1[[#This Row],[Bruto tov vorige schijf]],1)</f>
        <v>0.55500000000029104</v>
      </c>
    </row>
    <row r="7772" spans="1:12" x14ac:dyDescent="0.25">
      <c r="A7772" s="14">
        <v>85541</v>
      </c>
      <c r="B7772" s="6">
        <f>LoonHeffing2020(Table1[[#This Row],[Belastbaar loon]])</f>
        <v>34019.072999999997</v>
      </c>
      <c r="C7772" s="6">
        <f>AlgemeneHeffingsKorting2020(Table1[[#This Row],[Belastbaar loon]])</f>
        <v>0</v>
      </c>
      <c r="D7772" s="14">
        <f>ArbeidsKorting2020(Table1[[#This Row],[Belastbaar loon]])</f>
        <v>783.78000000000009</v>
      </c>
      <c r="E7772" s="14">
        <f>MAX(Table1[[#This Row],[Loonheffing]]-Table1[[#This Row],[Algemene Heffingskorting]]-Table1[[#This Row],[Arbeidskorting]],0)</f>
        <v>33235.292999999998</v>
      </c>
      <c r="F7772" s="6">
        <f>Table1[[#This Row],[Belastbaar loon]]-Table1[[#This Row],[Belasting]]</f>
        <v>52305.707000000002</v>
      </c>
      <c r="G7772" s="2">
        <f>(Table1[[#This Row],[Belastbaar loon]]-Table1[[#This Row],[Netto loon]])/Table1[[#This Row],[Belastbaar loon]]</f>
        <v>0.3885305642908079</v>
      </c>
      <c r="H7772" s="14">
        <f t="shared" ca="1" si="116"/>
        <v>33229.743000000002</v>
      </c>
      <c r="I7772" s="14">
        <f ca="1">IF(ROW()=2, Table1[[#This Row],[Netto loon]], INDIRECT(ADDRESS(ROW()-1,COLUMN(F:F))))</f>
        <v>52301.256999999998</v>
      </c>
      <c r="J7772" s="6">
        <f ca="1">IF(ROW()=2, 0, Table1[[#This Row],[Belastbaar loon]]-INDIRECT(ADDRESS(ROW()-1,COLUMN(A:A))))</f>
        <v>10</v>
      </c>
      <c r="K7772" s="6">
        <f ca="1">Table1[[#This Row],[Netto loon]]-Table1[[#This Row],[Netto vorige schijf]]</f>
        <v>4.4500000000043656</v>
      </c>
      <c r="L7772" s="2">
        <f ca="1">(Table1[[#This Row],[Bruto tov vorige schijf]]-Table1[[#This Row],[Netto tov vorige schijf]])/MAX(Table1[[#This Row],[Bruto tov vorige schijf]],1)</f>
        <v>0.5549999999995634</v>
      </c>
    </row>
    <row r="7773" spans="1:12" x14ac:dyDescent="0.25">
      <c r="A7773" s="14">
        <v>85551</v>
      </c>
      <c r="B7773" s="6">
        <f>LoonHeffing2020(Table1[[#This Row],[Belastbaar loon]])</f>
        <v>34024.023000000001</v>
      </c>
      <c r="C7773" s="6">
        <f>AlgemeneHeffingsKorting2020(Table1[[#This Row],[Belastbaar loon]])</f>
        <v>0</v>
      </c>
      <c r="D7773" s="14">
        <f>ArbeidsKorting2020(Table1[[#This Row],[Belastbaar loon]])</f>
        <v>783.18000000000006</v>
      </c>
      <c r="E7773" s="14">
        <f>MAX(Table1[[#This Row],[Loonheffing]]-Table1[[#This Row],[Algemene Heffingskorting]]-Table1[[#This Row],[Arbeidskorting]],0)</f>
        <v>33240.843000000001</v>
      </c>
      <c r="F7773" s="6">
        <f>Table1[[#This Row],[Belastbaar loon]]-Table1[[#This Row],[Belasting]]</f>
        <v>52310.156999999999</v>
      </c>
      <c r="G7773" s="2">
        <f>(Table1[[#This Row],[Belastbaar loon]]-Table1[[#This Row],[Netto loon]])/Table1[[#This Row],[Belastbaar loon]]</f>
        <v>0.38855002279342149</v>
      </c>
      <c r="H7773" s="14">
        <f t="shared" ca="1" si="116"/>
        <v>33235.292999999998</v>
      </c>
      <c r="I7773" s="14">
        <f ca="1">IF(ROW()=2, Table1[[#This Row],[Netto loon]], INDIRECT(ADDRESS(ROW()-1,COLUMN(F:F))))</f>
        <v>52305.707000000002</v>
      </c>
      <c r="J7773" s="6">
        <f ca="1">IF(ROW()=2, 0, Table1[[#This Row],[Belastbaar loon]]-INDIRECT(ADDRESS(ROW()-1,COLUMN(A:A))))</f>
        <v>10</v>
      </c>
      <c r="K7773" s="6">
        <f ca="1">Table1[[#This Row],[Netto loon]]-Table1[[#This Row],[Netto vorige schijf]]</f>
        <v>4.4499999999970896</v>
      </c>
      <c r="L7773" s="2">
        <f ca="1">(Table1[[#This Row],[Bruto tov vorige schijf]]-Table1[[#This Row],[Netto tov vorige schijf]])/MAX(Table1[[#This Row],[Bruto tov vorige schijf]],1)</f>
        <v>0.55500000000029104</v>
      </c>
    </row>
    <row r="7774" spans="1:12" x14ac:dyDescent="0.25">
      <c r="A7774" s="14">
        <v>85561</v>
      </c>
      <c r="B7774" s="6">
        <f>LoonHeffing2020(Table1[[#This Row],[Belastbaar loon]])</f>
        <v>34028.972999999998</v>
      </c>
      <c r="C7774" s="6">
        <f>AlgemeneHeffingsKorting2020(Table1[[#This Row],[Belastbaar loon]])</f>
        <v>0</v>
      </c>
      <c r="D7774" s="14">
        <f>ArbeidsKorting2020(Table1[[#This Row],[Belastbaar loon]])</f>
        <v>782.58000000000015</v>
      </c>
      <c r="E7774" s="14">
        <f>MAX(Table1[[#This Row],[Loonheffing]]-Table1[[#This Row],[Algemene Heffingskorting]]-Table1[[#This Row],[Arbeidskorting]],0)</f>
        <v>33246.392999999996</v>
      </c>
      <c r="F7774" s="6">
        <f>Table1[[#This Row],[Belastbaar loon]]-Table1[[#This Row],[Belasting]]</f>
        <v>52314.607000000004</v>
      </c>
      <c r="G7774" s="2">
        <f>(Table1[[#This Row],[Belastbaar loon]]-Table1[[#This Row],[Netto loon]])/Table1[[#This Row],[Belastbaar loon]]</f>
        <v>0.38856947674758358</v>
      </c>
      <c r="H7774" s="14">
        <f t="shared" ca="1" si="116"/>
        <v>33240.843000000001</v>
      </c>
      <c r="I7774" s="14">
        <f ca="1">IF(ROW()=2, Table1[[#This Row],[Netto loon]], INDIRECT(ADDRESS(ROW()-1,COLUMN(F:F))))</f>
        <v>52310.156999999999</v>
      </c>
      <c r="J7774" s="6">
        <f ca="1">IF(ROW()=2, 0, Table1[[#This Row],[Belastbaar loon]]-INDIRECT(ADDRESS(ROW()-1,COLUMN(A:A))))</f>
        <v>10</v>
      </c>
      <c r="K7774" s="6">
        <f ca="1">Table1[[#This Row],[Netto loon]]-Table1[[#This Row],[Netto vorige schijf]]</f>
        <v>4.4500000000043656</v>
      </c>
      <c r="L7774" s="2">
        <f ca="1">(Table1[[#This Row],[Bruto tov vorige schijf]]-Table1[[#This Row],[Netto tov vorige schijf]])/MAX(Table1[[#This Row],[Bruto tov vorige schijf]],1)</f>
        <v>0.5549999999995634</v>
      </c>
    </row>
    <row r="7775" spans="1:12" x14ac:dyDescent="0.25">
      <c r="A7775" s="14">
        <v>85571</v>
      </c>
      <c r="B7775" s="6">
        <f>LoonHeffing2020(Table1[[#This Row],[Belastbaar loon]])</f>
        <v>34033.923000000003</v>
      </c>
      <c r="C7775" s="6">
        <f>AlgemeneHeffingsKorting2020(Table1[[#This Row],[Belastbaar loon]])</f>
        <v>0</v>
      </c>
      <c r="D7775" s="14">
        <f>ArbeidsKorting2020(Table1[[#This Row],[Belastbaar loon]])</f>
        <v>781.98000000000013</v>
      </c>
      <c r="E7775" s="14">
        <f>MAX(Table1[[#This Row],[Loonheffing]]-Table1[[#This Row],[Algemene Heffingskorting]]-Table1[[#This Row],[Arbeidskorting]],0)</f>
        <v>33251.942999999999</v>
      </c>
      <c r="F7775" s="6">
        <f>Table1[[#This Row],[Belastbaar loon]]-Table1[[#This Row],[Belasting]]</f>
        <v>52319.057000000001</v>
      </c>
      <c r="G7775" s="2">
        <f>(Table1[[#This Row],[Belastbaar loon]]-Table1[[#This Row],[Netto loon]])/Table1[[#This Row],[Belastbaar loon]]</f>
        <v>0.38858892615488894</v>
      </c>
      <c r="H7775" s="14">
        <f t="shared" ca="1" si="116"/>
        <v>33246.392999999996</v>
      </c>
      <c r="I7775" s="14">
        <f ca="1">IF(ROW()=2, Table1[[#This Row],[Netto loon]], INDIRECT(ADDRESS(ROW()-1,COLUMN(F:F))))</f>
        <v>52314.607000000004</v>
      </c>
      <c r="J7775" s="6">
        <f ca="1">IF(ROW()=2, 0, Table1[[#This Row],[Belastbaar loon]]-INDIRECT(ADDRESS(ROW()-1,COLUMN(A:A))))</f>
        <v>10</v>
      </c>
      <c r="K7775" s="6">
        <f ca="1">Table1[[#This Row],[Netto loon]]-Table1[[#This Row],[Netto vorige schijf]]</f>
        <v>4.4499999999970896</v>
      </c>
      <c r="L7775" s="2">
        <f ca="1">(Table1[[#This Row],[Bruto tov vorige schijf]]-Table1[[#This Row],[Netto tov vorige schijf]])/MAX(Table1[[#This Row],[Bruto tov vorige schijf]],1)</f>
        <v>0.55500000000029104</v>
      </c>
    </row>
    <row r="7776" spans="1:12" x14ac:dyDescent="0.25">
      <c r="A7776" s="14">
        <v>85581</v>
      </c>
      <c r="B7776" s="6">
        <f>LoonHeffing2020(Table1[[#This Row],[Belastbaar loon]])</f>
        <v>34038.873</v>
      </c>
      <c r="C7776" s="6">
        <f>AlgemeneHeffingsKorting2020(Table1[[#This Row],[Belastbaar loon]])</f>
        <v>0</v>
      </c>
      <c r="D7776" s="14">
        <f>ArbeidsKorting2020(Table1[[#This Row],[Belastbaar loon]])</f>
        <v>781.38000000000011</v>
      </c>
      <c r="E7776" s="14">
        <f>MAX(Table1[[#This Row],[Loonheffing]]-Table1[[#This Row],[Algemene Heffingskorting]]-Table1[[#This Row],[Arbeidskorting]],0)</f>
        <v>33257.493000000002</v>
      </c>
      <c r="F7776" s="6">
        <f>Table1[[#This Row],[Belastbaar loon]]-Table1[[#This Row],[Belasting]]</f>
        <v>52323.506999999998</v>
      </c>
      <c r="G7776" s="2">
        <f>(Table1[[#This Row],[Belastbaar loon]]-Table1[[#This Row],[Netto loon]])/Table1[[#This Row],[Belastbaar loon]]</f>
        <v>0.38860837101693135</v>
      </c>
      <c r="H7776" s="14">
        <f t="shared" ca="1" si="116"/>
        <v>33251.942999999999</v>
      </c>
      <c r="I7776" s="14">
        <f ca="1">IF(ROW()=2, Table1[[#This Row],[Netto loon]], INDIRECT(ADDRESS(ROW()-1,COLUMN(F:F))))</f>
        <v>52319.057000000001</v>
      </c>
      <c r="J7776" s="6">
        <f ca="1">IF(ROW()=2, 0, Table1[[#This Row],[Belastbaar loon]]-INDIRECT(ADDRESS(ROW()-1,COLUMN(A:A))))</f>
        <v>10</v>
      </c>
      <c r="K7776" s="6">
        <f ca="1">Table1[[#This Row],[Netto loon]]-Table1[[#This Row],[Netto vorige schijf]]</f>
        <v>4.4499999999970896</v>
      </c>
      <c r="L7776" s="2">
        <f ca="1">(Table1[[#This Row],[Bruto tov vorige schijf]]-Table1[[#This Row],[Netto tov vorige schijf]])/MAX(Table1[[#This Row],[Bruto tov vorige schijf]],1)</f>
        <v>0.55500000000029104</v>
      </c>
    </row>
    <row r="7777" spans="1:12" x14ac:dyDescent="0.25">
      <c r="A7777" s="14">
        <v>85591</v>
      </c>
      <c r="B7777" s="6">
        <f>LoonHeffing2020(Table1[[#This Row],[Belastbaar loon]])</f>
        <v>34043.822999999997</v>
      </c>
      <c r="C7777" s="6">
        <f>AlgemeneHeffingsKorting2020(Table1[[#This Row],[Belastbaar loon]])</f>
        <v>0</v>
      </c>
      <c r="D7777" s="14">
        <f>ArbeidsKorting2020(Table1[[#This Row],[Belastbaar loon]])</f>
        <v>780.78000000000009</v>
      </c>
      <c r="E7777" s="14">
        <f>MAX(Table1[[#This Row],[Loonheffing]]-Table1[[#This Row],[Algemene Heffingskorting]]-Table1[[#This Row],[Arbeidskorting]],0)</f>
        <v>33263.042999999998</v>
      </c>
      <c r="F7777" s="6">
        <f>Table1[[#This Row],[Belastbaar loon]]-Table1[[#This Row],[Belasting]]</f>
        <v>52327.957000000002</v>
      </c>
      <c r="G7777" s="2">
        <f>(Table1[[#This Row],[Belastbaar loon]]-Table1[[#This Row],[Netto loon]])/Table1[[#This Row],[Belastbaar loon]]</f>
        <v>0.38862781133530394</v>
      </c>
      <c r="H7777" s="14">
        <f t="shared" ca="1" si="116"/>
        <v>33257.493000000002</v>
      </c>
      <c r="I7777" s="14">
        <f ca="1">IF(ROW()=2, Table1[[#This Row],[Netto loon]], INDIRECT(ADDRESS(ROW()-1,COLUMN(F:F))))</f>
        <v>52323.506999999998</v>
      </c>
      <c r="J7777" s="6">
        <f ca="1">IF(ROW()=2, 0, Table1[[#This Row],[Belastbaar loon]]-INDIRECT(ADDRESS(ROW()-1,COLUMN(A:A))))</f>
        <v>10</v>
      </c>
      <c r="K7777" s="6">
        <f ca="1">Table1[[#This Row],[Netto loon]]-Table1[[#This Row],[Netto vorige schijf]]</f>
        <v>4.4500000000043656</v>
      </c>
      <c r="L7777" s="2">
        <f ca="1">(Table1[[#This Row],[Bruto tov vorige schijf]]-Table1[[#This Row],[Netto tov vorige schijf]])/MAX(Table1[[#This Row],[Bruto tov vorige schijf]],1)</f>
        <v>0.5549999999995634</v>
      </c>
    </row>
    <row r="7778" spans="1:12" x14ac:dyDescent="0.25">
      <c r="A7778" s="14">
        <v>85601</v>
      </c>
      <c r="B7778" s="6">
        <f>LoonHeffing2020(Table1[[#This Row],[Belastbaar loon]])</f>
        <v>34048.773000000001</v>
      </c>
      <c r="C7778" s="6">
        <f>AlgemeneHeffingsKorting2020(Table1[[#This Row],[Belastbaar loon]])</f>
        <v>0</v>
      </c>
      <c r="D7778" s="14">
        <f>ArbeidsKorting2020(Table1[[#This Row],[Belastbaar loon]])</f>
        <v>780.18000000000006</v>
      </c>
      <c r="E7778" s="14">
        <f>MAX(Table1[[#This Row],[Loonheffing]]-Table1[[#This Row],[Algemene Heffingskorting]]-Table1[[#This Row],[Arbeidskorting]],0)</f>
        <v>33268.593000000001</v>
      </c>
      <c r="F7778" s="6">
        <f>Table1[[#This Row],[Belastbaar loon]]-Table1[[#This Row],[Belasting]]</f>
        <v>52332.406999999999</v>
      </c>
      <c r="G7778" s="2">
        <f>(Table1[[#This Row],[Belastbaar loon]]-Table1[[#This Row],[Netto loon]])/Table1[[#This Row],[Belastbaar loon]]</f>
        <v>0.38864724711159915</v>
      </c>
      <c r="H7778" s="14">
        <f t="shared" ca="1" si="116"/>
        <v>33263.042999999998</v>
      </c>
      <c r="I7778" s="14">
        <f ca="1">IF(ROW()=2, Table1[[#This Row],[Netto loon]], INDIRECT(ADDRESS(ROW()-1,COLUMN(F:F))))</f>
        <v>52327.957000000002</v>
      </c>
      <c r="J7778" s="6">
        <f ca="1">IF(ROW()=2, 0, Table1[[#This Row],[Belastbaar loon]]-INDIRECT(ADDRESS(ROW()-1,COLUMN(A:A))))</f>
        <v>10</v>
      </c>
      <c r="K7778" s="6">
        <f ca="1">Table1[[#This Row],[Netto loon]]-Table1[[#This Row],[Netto vorige schijf]]</f>
        <v>4.4499999999970896</v>
      </c>
      <c r="L7778" s="2">
        <f ca="1">(Table1[[#This Row],[Bruto tov vorige schijf]]-Table1[[#This Row],[Netto tov vorige schijf]])/MAX(Table1[[#This Row],[Bruto tov vorige schijf]],1)</f>
        <v>0.55500000000029104</v>
      </c>
    </row>
    <row r="7779" spans="1:12" x14ac:dyDescent="0.25">
      <c r="A7779" s="14">
        <v>85611</v>
      </c>
      <c r="B7779" s="6">
        <f>LoonHeffing2020(Table1[[#This Row],[Belastbaar loon]])</f>
        <v>34053.722999999998</v>
      </c>
      <c r="C7779" s="6">
        <f>AlgemeneHeffingsKorting2020(Table1[[#This Row],[Belastbaar loon]])</f>
        <v>0</v>
      </c>
      <c r="D7779" s="14">
        <f>ArbeidsKorting2020(Table1[[#This Row],[Belastbaar loon]])</f>
        <v>779.58000000000015</v>
      </c>
      <c r="E7779" s="14">
        <f>MAX(Table1[[#This Row],[Loonheffing]]-Table1[[#This Row],[Algemene Heffingskorting]]-Table1[[#This Row],[Arbeidskorting]],0)</f>
        <v>33274.142999999996</v>
      </c>
      <c r="F7779" s="6">
        <f>Table1[[#This Row],[Belastbaar loon]]-Table1[[#This Row],[Belasting]]</f>
        <v>52336.857000000004</v>
      </c>
      <c r="G7779" s="2">
        <f>(Table1[[#This Row],[Belastbaar loon]]-Table1[[#This Row],[Netto loon]])/Table1[[#This Row],[Belastbaar loon]]</f>
        <v>0.38866667834740859</v>
      </c>
      <c r="H7779" s="14">
        <f t="shared" ca="1" si="116"/>
        <v>33268.593000000001</v>
      </c>
      <c r="I7779" s="14">
        <f ca="1">IF(ROW()=2, Table1[[#This Row],[Netto loon]], INDIRECT(ADDRESS(ROW()-1,COLUMN(F:F))))</f>
        <v>52332.406999999999</v>
      </c>
      <c r="J7779" s="6">
        <f ca="1">IF(ROW()=2, 0, Table1[[#This Row],[Belastbaar loon]]-INDIRECT(ADDRESS(ROW()-1,COLUMN(A:A))))</f>
        <v>10</v>
      </c>
      <c r="K7779" s="6">
        <f ca="1">Table1[[#This Row],[Netto loon]]-Table1[[#This Row],[Netto vorige schijf]]</f>
        <v>4.4500000000043656</v>
      </c>
      <c r="L7779" s="2">
        <f ca="1">(Table1[[#This Row],[Bruto tov vorige schijf]]-Table1[[#This Row],[Netto tov vorige schijf]])/MAX(Table1[[#This Row],[Bruto tov vorige schijf]],1)</f>
        <v>0.5549999999995634</v>
      </c>
    </row>
    <row r="7780" spans="1:12" x14ac:dyDescent="0.25">
      <c r="A7780" s="14">
        <v>85621</v>
      </c>
      <c r="B7780" s="6">
        <f>LoonHeffing2020(Table1[[#This Row],[Belastbaar loon]])</f>
        <v>34058.673000000003</v>
      </c>
      <c r="C7780" s="6">
        <f>AlgemeneHeffingsKorting2020(Table1[[#This Row],[Belastbaar loon]])</f>
        <v>0</v>
      </c>
      <c r="D7780" s="14">
        <f>ArbeidsKorting2020(Table1[[#This Row],[Belastbaar loon]])</f>
        <v>778.98000000000013</v>
      </c>
      <c r="E7780" s="14">
        <f>MAX(Table1[[#This Row],[Loonheffing]]-Table1[[#This Row],[Algemene Heffingskorting]]-Table1[[#This Row],[Arbeidskorting]],0)</f>
        <v>33279.692999999999</v>
      </c>
      <c r="F7780" s="6">
        <f>Table1[[#This Row],[Belastbaar loon]]-Table1[[#This Row],[Belasting]]</f>
        <v>52341.307000000001</v>
      </c>
      <c r="G7780" s="2">
        <f>(Table1[[#This Row],[Belastbaar loon]]-Table1[[#This Row],[Netto loon]])/Table1[[#This Row],[Belastbaar loon]]</f>
        <v>0.38868610504432322</v>
      </c>
      <c r="H7780" s="14">
        <f t="shared" ca="1" si="116"/>
        <v>33274.142999999996</v>
      </c>
      <c r="I7780" s="14">
        <f ca="1">IF(ROW()=2, Table1[[#This Row],[Netto loon]], INDIRECT(ADDRESS(ROW()-1,COLUMN(F:F))))</f>
        <v>52336.857000000004</v>
      </c>
      <c r="J7780" s="6">
        <f ca="1">IF(ROW()=2, 0, Table1[[#This Row],[Belastbaar loon]]-INDIRECT(ADDRESS(ROW()-1,COLUMN(A:A))))</f>
        <v>10</v>
      </c>
      <c r="K7780" s="6">
        <f ca="1">Table1[[#This Row],[Netto loon]]-Table1[[#This Row],[Netto vorige schijf]]</f>
        <v>4.4499999999970896</v>
      </c>
      <c r="L7780" s="2">
        <f ca="1">(Table1[[#This Row],[Bruto tov vorige schijf]]-Table1[[#This Row],[Netto tov vorige schijf]])/MAX(Table1[[#This Row],[Bruto tov vorige schijf]],1)</f>
        <v>0.55500000000029104</v>
      </c>
    </row>
    <row r="7781" spans="1:12" x14ac:dyDescent="0.25">
      <c r="A7781" s="14">
        <v>85631</v>
      </c>
      <c r="B7781" s="6">
        <f>LoonHeffing2020(Table1[[#This Row],[Belastbaar loon]])</f>
        <v>34063.623</v>
      </c>
      <c r="C7781" s="6">
        <f>AlgemeneHeffingsKorting2020(Table1[[#This Row],[Belastbaar loon]])</f>
        <v>0</v>
      </c>
      <c r="D7781" s="14">
        <f>ArbeidsKorting2020(Table1[[#This Row],[Belastbaar loon]])</f>
        <v>778.38000000000011</v>
      </c>
      <c r="E7781" s="14">
        <f>MAX(Table1[[#This Row],[Loonheffing]]-Table1[[#This Row],[Algemene Heffingskorting]]-Table1[[#This Row],[Arbeidskorting]],0)</f>
        <v>33285.243000000002</v>
      </c>
      <c r="F7781" s="6">
        <f>Table1[[#This Row],[Belastbaar loon]]-Table1[[#This Row],[Belasting]]</f>
        <v>52345.756999999998</v>
      </c>
      <c r="G7781" s="2">
        <f>(Table1[[#This Row],[Belastbaar loon]]-Table1[[#This Row],[Netto loon]])/Table1[[#This Row],[Belastbaar loon]]</f>
        <v>0.3887055272039332</v>
      </c>
      <c r="H7781" s="14">
        <f t="shared" ca="1" si="116"/>
        <v>33279.692999999999</v>
      </c>
      <c r="I7781" s="14">
        <f ca="1">IF(ROW()=2, Table1[[#This Row],[Netto loon]], INDIRECT(ADDRESS(ROW()-1,COLUMN(F:F))))</f>
        <v>52341.307000000001</v>
      </c>
      <c r="J7781" s="6">
        <f ca="1">IF(ROW()=2, 0, Table1[[#This Row],[Belastbaar loon]]-INDIRECT(ADDRESS(ROW()-1,COLUMN(A:A))))</f>
        <v>10</v>
      </c>
      <c r="K7781" s="6">
        <f ca="1">Table1[[#This Row],[Netto loon]]-Table1[[#This Row],[Netto vorige schijf]]</f>
        <v>4.4499999999970896</v>
      </c>
      <c r="L7781" s="2">
        <f ca="1">(Table1[[#This Row],[Bruto tov vorige schijf]]-Table1[[#This Row],[Netto tov vorige schijf]])/MAX(Table1[[#This Row],[Bruto tov vorige schijf]],1)</f>
        <v>0.55500000000029104</v>
      </c>
    </row>
    <row r="7782" spans="1:12" x14ac:dyDescent="0.25">
      <c r="A7782" s="14">
        <v>85641</v>
      </c>
      <c r="B7782" s="6">
        <f>LoonHeffing2020(Table1[[#This Row],[Belastbaar loon]])</f>
        <v>34068.572999999997</v>
      </c>
      <c r="C7782" s="6">
        <f>AlgemeneHeffingsKorting2020(Table1[[#This Row],[Belastbaar loon]])</f>
        <v>0</v>
      </c>
      <c r="D7782" s="14">
        <f>ArbeidsKorting2020(Table1[[#This Row],[Belastbaar loon]])</f>
        <v>777.78000000000009</v>
      </c>
      <c r="E7782" s="14">
        <f>MAX(Table1[[#This Row],[Loonheffing]]-Table1[[#This Row],[Algemene Heffingskorting]]-Table1[[#This Row],[Arbeidskorting]],0)</f>
        <v>33290.792999999998</v>
      </c>
      <c r="F7782" s="6">
        <f>Table1[[#This Row],[Belastbaar loon]]-Table1[[#This Row],[Belasting]]</f>
        <v>52350.207000000002</v>
      </c>
      <c r="G7782" s="2">
        <f>(Table1[[#This Row],[Belastbaar loon]]-Table1[[#This Row],[Netto loon]])/Table1[[#This Row],[Belastbaar loon]]</f>
        <v>0.38872494482782777</v>
      </c>
      <c r="H7782" s="14">
        <f t="shared" ca="1" si="116"/>
        <v>33285.243000000002</v>
      </c>
      <c r="I7782" s="14">
        <f ca="1">IF(ROW()=2, Table1[[#This Row],[Netto loon]], INDIRECT(ADDRESS(ROW()-1,COLUMN(F:F))))</f>
        <v>52345.756999999998</v>
      </c>
      <c r="J7782" s="6">
        <f ca="1">IF(ROW()=2, 0, Table1[[#This Row],[Belastbaar loon]]-INDIRECT(ADDRESS(ROW()-1,COLUMN(A:A))))</f>
        <v>10</v>
      </c>
      <c r="K7782" s="6">
        <f ca="1">Table1[[#This Row],[Netto loon]]-Table1[[#This Row],[Netto vorige schijf]]</f>
        <v>4.4500000000043656</v>
      </c>
      <c r="L7782" s="2">
        <f ca="1">(Table1[[#This Row],[Bruto tov vorige schijf]]-Table1[[#This Row],[Netto tov vorige schijf]])/MAX(Table1[[#This Row],[Bruto tov vorige schijf]],1)</f>
        <v>0.5549999999995634</v>
      </c>
    </row>
    <row r="7783" spans="1:12" x14ac:dyDescent="0.25">
      <c r="A7783" s="14">
        <v>85651</v>
      </c>
      <c r="B7783" s="6">
        <f>LoonHeffing2020(Table1[[#This Row],[Belastbaar loon]])</f>
        <v>34073.523000000001</v>
      </c>
      <c r="C7783" s="6">
        <f>AlgemeneHeffingsKorting2020(Table1[[#This Row],[Belastbaar loon]])</f>
        <v>0</v>
      </c>
      <c r="D7783" s="14">
        <f>ArbeidsKorting2020(Table1[[#This Row],[Belastbaar loon]])</f>
        <v>777.18000000000006</v>
      </c>
      <c r="E7783" s="14">
        <f>MAX(Table1[[#This Row],[Loonheffing]]-Table1[[#This Row],[Algemene Heffingskorting]]-Table1[[#This Row],[Arbeidskorting]],0)</f>
        <v>33296.343000000001</v>
      </c>
      <c r="F7783" s="6">
        <f>Table1[[#This Row],[Belastbaar loon]]-Table1[[#This Row],[Belasting]]</f>
        <v>52354.656999999999</v>
      </c>
      <c r="G7783" s="2">
        <f>(Table1[[#This Row],[Belastbaar loon]]-Table1[[#This Row],[Netto loon]])/Table1[[#This Row],[Belastbaar loon]]</f>
        <v>0.38874435791759582</v>
      </c>
      <c r="H7783" s="14">
        <f t="shared" ca="1" si="116"/>
        <v>33290.792999999998</v>
      </c>
      <c r="I7783" s="14">
        <f ca="1">IF(ROW()=2, Table1[[#This Row],[Netto loon]], INDIRECT(ADDRESS(ROW()-1,COLUMN(F:F))))</f>
        <v>52350.207000000002</v>
      </c>
      <c r="J7783" s="6">
        <f ca="1">IF(ROW()=2, 0, Table1[[#This Row],[Belastbaar loon]]-INDIRECT(ADDRESS(ROW()-1,COLUMN(A:A))))</f>
        <v>10</v>
      </c>
      <c r="K7783" s="6">
        <f ca="1">Table1[[#This Row],[Netto loon]]-Table1[[#This Row],[Netto vorige schijf]]</f>
        <v>4.4499999999970896</v>
      </c>
      <c r="L7783" s="2">
        <f ca="1">(Table1[[#This Row],[Bruto tov vorige schijf]]-Table1[[#This Row],[Netto tov vorige schijf]])/MAX(Table1[[#This Row],[Bruto tov vorige schijf]],1)</f>
        <v>0.55500000000029104</v>
      </c>
    </row>
    <row r="7784" spans="1:12" x14ac:dyDescent="0.25">
      <c r="A7784" s="14">
        <v>85661</v>
      </c>
      <c r="B7784" s="6">
        <f>LoonHeffing2020(Table1[[#This Row],[Belastbaar loon]])</f>
        <v>34078.472999999998</v>
      </c>
      <c r="C7784" s="6">
        <f>AlgemeneHeffingsKorting2020(Table1[[#This Row],[Belastbaar loon]])</f>
        <v>0</v>
      </c>
      <c r="D7784" s="14">
        <f>ArbeidsKorting2020(Table1[[#This Row],[Belastbaar loon]])</f>
        <v>776.58000000000015</v>
      </c>
      <c r="E7784" s="14">
        <f>MAX(Table1[[#This Row],[Loonheffing]]-Table1[[#This Row],[Algemene Heffingskorting]]-Table1[[#This Row],[Arbeidskorting]],0)</f>
        <v>33301.892999999996</v>
      </c>
      <c r="F7784" s="6">
        <f>Table1[[#This Row],[Belastbaar loon]]-Table1[[#This Row],[Belasting]]</f>
        <v>52359.107000000004</v>
      </c>
      <c r="G7784" s="2">
        <f>(Table1[[#This Row],[Belastbaar loon]]-Table1[[#This Row],[Netto loon]])/Table1[[#This Row],[Belastbaar loon]]</f>
        <v>0.38876376647482513</v>
      </c>
      <c r="H7784" s="14">
        <f t="shared" ca="1" si="116"/>
        <v>33296.343000000001</v>
      </c>
      <c r="I7784" s="14">
        <f ca="1">IF(ROW()=2, Table1[[#This Row],[Netto loon]], INDIRECT(ADDRESS(ROW()-1,COLUMN(F:F))))</f>
        <v>52354.656999999999</v>
      </c>
      <c r="J7784" s="6">
        <f ca="1">IF(ROW()=2, 0, Table1[[#This Row],[Belastbaar loon]]-INDIRECT(ADDRESS(ROW()-1,COLUMN(A:A))))</f>
        <v>10</v>
      </c>
      <c r="K7784" s="6">
        <f ca="1">Table1[[#This Row],[Netto loon]]-Table1[[#This Row],[Netto vorige schijf]]</f>
        <v>4.4500000000043656</v>
      </c>
      <c r="L7784" s="2">
        <f ca="1">(Table1[[#This Row],[Bruto tov vorige schijf]]-Table1[[#This Row],[Netto tov vorige schijf]])/MAX(Table1[[#This Row],[Bruto tov vorige schijf]],1)</f>
        <v>0.5549999999995634</v>
      </c>
    </row>
    <row r="7785" spans="1:12" x14ac:dyDescent="0.25">
      <c r="A7785" s="14">
        <v>85671</v>
      </c>
      <c r="B7785" s="6">
        <f>LoonHeffing2020(Table1[[#This Row],[Belastbaar loon]])</f>
        <v>34083.423000000003</v>
      </c>
      <c r="C7785" s="6">
        <f>AlgemeneHeffingsKorting2020(Table1[[#This Row],[Belastbaar loon]])</f>
        <v>0</v>
      </c>
      <c r="D7785" s="14">
        <f>ArbeidsKorting2020(Table1[[#This Row],[Belastbaar loon]])</f>
        <v>775.98000000000013</v>
      </c>
      <c r="E7785" s="14">
        <f>MAX(Table1[[#This Row],[Loonheffing]]-Table1[[#This Row],[Algemene Heffingskorting]]-Table1[[#This Row],[Arbeidskorting]],0)</f>
        <v>33307.442999999999</v>
      </c>
      <c r="F7785" s="6">
        <f>Table1[[#This Row],[Belastbaar loon]]-Table1[[#This Row],[Belasting]]</f>
        <v>52363.557000000001</v>
      </c>
      <c r="G7785" s="2">
        <f>(Table1[[#This Row],[Belastbaar loon]]-Table1[[#This Row],[Netto loon]])/Table1[[#This Row],[Belastbaar loon]]</f>
        <v>0.38878317050110306</v>
      </c>
      <c r="H7785" s="14">
        <f t="shared" ca="1" si="116"/>
        <v>33301.892999999996</v>
      </c>
      <c r="I7785" s="14">
        <f ca="1">IF(ROW()=2, Table1[[#This Row],[Netto loon]], INDIRECT(ADDRESS(ROW()-1,COLUMN(F:F))))</f>
        <v>52359.107000000004</v>
      </c>
      <c r="J7785" s="6">
        <f ca="1">IF(ROW()=2, 0, Table1[[#This Row],[Belastbaar loon]]-INDIRECT(ADDRESS(ROW()-1,COLUMN(A:A))))</f>
        <v>10</v>
      </c>
      <c r="K7785" s="6">
        <f ca="1">Table1[[#This Row],[Netto loon]]-Table1[[#This Row],[Netto vorige schijf]]</f>
        <v>4.4499999999970896</v>
      </c>
      <c r="L7785" s="2">
        <f ca="1">(Table1[[#This Row],[Bruto tov vorige schijf]]-Table1[[#This Row],[Netto tov vorige schijf]])/MAX(Table1[[#This Row],[Bruto tov vorige schijf]],1)</f>
        <v>0.55500000000029104</v>
      </c>
    </row>
    <row r="7786" spans="1:12" x14ac:dyDescent="0.25">
      <c r="A7786" s="14">
        <v>85681</v>
      </c>
      <c r="B7786" s="6">
        <f>LoonHeffing2020(Table1[[#This Row],[Belastbaar loon]])</f>
        <v>34088.373</v>
      </c>
      <c r="C7786" s="6">
        <f>AlgemeneHeffingsKorting2020(Table1[[#This Row],[Belastbaar loon]])</f>
        <v>0</v>
      </c>
      <c r="D7786" s="14">
        <f>ArbeidsKorting2020(Table1[[#This Row],[Belastbaar loon]])</f>
        <v>775.38000000000011</v>
      </c>
      <c r="E7786" s="14">
        <f>MAX(Table1[[#This Row],[Loonheffing]]-Table1[[#This Row],[Algemene Heffingskorting]]-Table1[[#This Row],[Arbeidskorting]],0)</f>
        <v>33312.993000000002</v>
      </c>
      <c r="F7786" s="6">
        <f>Table1[[#This Row],[Belastbaar loon]]-Table1[[#This Row],[Belasting]]</f>
        <v>52368.006999999998</v>
      </c>
      <c r="G7786" s="2">
        <f>(Table1[[#This Row],[Belastbaar loon]]-Table1[[#This Row],[Netto loon]])/Table1[[#This Row],[Belastbaar loon]]</f>
        <v>0.38880256999801593</v>
      </c>
      <c r="H7786" s="14">
        <f t="shared" ca="1" si="116"/>
        <v>33307.442999999999</v>
      </c>
      <c r="I7786" s="14">
        <f ca="1">IF(ROW()=2, Table1[[#This Row],[Netto loon]], INDIRECT(ADDRESS(ROW()-1,COLUMN(F:F))))</f>
        <v>52363.557000000001</v>
      </c>
      <c r="J7786" s="6">
        <f ca="1">IF(ROW()=2, 0, Table1[[#This Row],[Belastbaar loon]]-INDIRECT(ADDRESS(ROW()-1,COLUMN(A:A))))</f>
        <v>10</v>
      </c>
      <c r="K7786" s="6">
        <f ca="1">Table1[[#This Row],[Netto loon]]-Table1[[#This Row],[Netto vorige schijf]]</f>
        <v>4.4499999999970896</v>
      </c>
      <c r="L7786" s="2">
        <f ca="1">(Table1[[#This Row],[Bruto tov vorige schijf]]-Table1[[#This Row],[Netto tov vorige schijf]])/MAX(Table1[[#This Row],[Bruto tov vorige schijf]],1)</f>
        <v>0.55500000000029104</v>
      </c>
    </row>
    <row r="7787" spans="1:12" x14ac:dyDescent="0.25">
      <c r="A7787" s="14">
        <v>85691</v>
      </c>
      <c r="B7787" s="6">
        <f>LoonHeffing2020(Table1[[#This Row],[Belastbaar loon]])</f>
        <v>34093.322999999997</v>
      </c>
      <c r="C7787" s="6">
        <f>AlgemeneHeffingsKorting2020(Table1[[#This Row],[Belastbaar loon]])</f>
        <v>0</v>
      </c>
      <c r="D7787" s="14">
        <f>ArbeidsKorting2020(Table1[[#This Row],[Belastbaar loon]])</f>
        <v>774.78000000000009</v>
      </c>
      <c r="E7787" s="14">
        <f>MAX(Table1[[#This Row],[Loonheffing]]-Table1[[#This Row],[Algemene Heffingskorting]]-Table1[[#This Row],[Arbeidskorting]],0)</f>
        <v>33318.542999999998</v>
      </c>
      <c r="F7787" s="6">
        <f>Table1[[#This Row],[Belastbaar loon]]-Table1[[#This Row],[Belasting]]</f>
        <v>52372.457000000002</v>
      </c>
      <c r="G7787" s="2">
        <f>(Table1[[#This Row],[Belastbaar loon]]-Table1[[#This Row],[Netto loon]])/Table1[[#This Row],[Belastbaar loon]]</f>
        <v>0.38882196496714938</v>
      </c>
      <c r="H7787" s="14">
        <f t="shared" ca="1" si="116"/>
        <v>33312.993000000002</v>
      </c>
      <c r="I7787" s="14">
        <f ca="1">IF(ROW()=2, Table1[[#This Row],[Netto loon]], INDIRECT(ADDRESS(ROW()-1,COLUMN(F:F))))</f>
        <v>52368.006999999998</v>
      </c>
      <c r="J7787" s="6">
        <f ca="1">IF(ROW()=2, 0, Table1[[#This Row],[Belastbaar loon]]-INDIRECT(ADDRESS(ROW()-1,COLUMN(A:A))))</f>
        <v>10</v>
      </c>
      <c r="K7787" s="6">
        <f ca="1">Table1[[#This Row],[Netto loon]]-Table1[[#This Row],[Netto vorige schijf]]</f>
        <v>4.4500000000043656</v>
      </c>
      <c r="L7787" s="2">
        <f ca="1">(Table1[[#This Row],[Bruto tov vorige schijf]]-Table1[[#This Row],[Netto tov vorige schijf]])/MAX(Table1[[#This Row],[Bruto tov vorige schijf]],1)</f>
        <v>0.5549999999995634</v>
      </c>
    </row>
    <row r="7788" spans="1:12" x14ac:dyDescent="0.25">
      <c r="A7788" s="14">
        <v>85701</v>
      </c>
      <c r="B7788" s="6">
        <f>LoonHeffing2020(Table1[[#This Row],[Belastbaar loon]])</f>
        <v>34098.273000000001</v>
      </c>
      <c r="C7788" s="6">
        <f>AlgemeneHeffingsKorting2020(Table1[[#This Row],[Belastbaar loon]])</f>
        <v>0</v>
      </c>
      <c r="D7788" s="14">
        <f>ArbeidsKorting2020(Table1[[#This Row],[Belastbaar loon]])</f>
        <v>774.18000000000006</v>
      </c>
      <c r="E7788" s="14">
        <f>MAX(Table1[[#This Row],[Loonheffing]]-Table1[[#This Row],[Algemene Heffingskorting]]-Table1[[#This Row],[Arbeidskorting]],0)</f>
        <v>33324.093000000001</v>
      </c>
      <c r="F7788" s="6">
        <f>Table1[[#This Row],[Belastbaar loon]]-Table1[[#This Row],[Belasting]]</f>
        <v>52376.906999999999</v>
      </c>
      <c r="G7788" s="2">
        <f>(Table1[[#This Row],[Belastbaar loon]]-Table1[[#This Row],[Netto loon]])/Table1[[#This Row],[Belastbaar loon]]</f>
        <v>0.38884135541008857</v>
      </c>
      <c r="H7788" s="14">
        <f t="shared" ca="1" si="116"/>
        <v>33318.542999999998</v>
      </c>
      <c r="I7788" s="14">
        <f ca="1">IF(ROW()=2, Table1[[#This Row],[Netto loon]], INDIRECT(ADDRESS(ROW()-1,COLUMN(F:F))))</f>
        <v>52372.457000000002</v>
      </c>
      <c r="J7788" s="6">
        <f ca="1">IF(ROW()=2, 0, Table1[[#This Row],[Belastbaar loon]]-INDIRECT(ADDRESS(ROW()-1,COLUMN(A:A))))</f>
        <v>10</v>
      </c>
      <c r="K7788" s="6">
        <f ca="1">Table1[[#This Row],[Netto loon]]-Table1[[#This Row],[Netto vorige schijf]]</f>
        <v>4.4499999999970896</v>
      </c>
      <c r="L7788" s="2">
        <f ca="1">(Table1[[#This Row],[Bruto tov vorige schijf]]-Table1[[#This Row],[Netto tov vorige schijf]])/MAX(Table1[[#This Row],[Bruto tov vorige schijf]],1)</f>
        <v>0.55500000000029104</v>
      </c>
    </row>
    <row r="7789" spans="1:12" x14ac:dyDescent="0.25">
      <c r="A7789" s="14">
        <v>85711</v>
      </c>
      <c r="B7789" s="6">
        <f>LoonHeffing2020(Table1[[#This Row],[Belastbaar loon]])</f>
        <v>34103.222999999998</v>
      </c>
      <c r="C7789" s="6">
        <f>AlgemeneHeffingsKorting2020(Table1[[#This Row],[Belastbaar loon]])</f>
        <v>0</v>
      </c>
      <c r="D7789" s="14">
        <f>ArbeidsKorting2020(Table1[[#This Row],[Belastbaar loon]])</f>
        <v>773.58000000000015</v>
      </c>
      <c r="E7789" s="14">
        <f>MAX(Table1[[#This Row],[Loonheffing]]-Table1[[#This Row],[Algemene Heffingskorting]]-Table1[[#This Row],[Arbeidskorting]],0)</f>
        <v>33329.642999999996</v>
      </c>
      <c r="F7789" s="6">
        <f>Table1[[#This Row],[Belastbaar loon]]-Table1[[#This Row],[Belasting]]</f>
        <v>52381.357000000004</v>
      </c>
      <c r="G7789" s="2">
        <f>(Table1[[#This Row],[Belastbaar loon]]-Table1[[#This Row],[Netto loon]])/Table1[[#This Row],[Belastbaar loon]]</f>
        <v>0.38886074132841753</v>
      </c>
      <c r="H7789" s="14">
        <f t="shared" ca="1" si="116"/>
        <v>33324.093000000001</v>
      </c>
      <c r="I7789" s="14">
        <f ca="1">IF(ROW()=2, Table1[[#This Row],[Netto loon]], INDIRECT(ADDRESS(ROW()-1,COLUMN(F:F))))</f>
        <v>52376.906999999999</v>
      </c>
      <c r="J7789" s="6">
        <f ca="1">IF(ROW()=2, 0, Table1[[#This Row],[Belastbaar loon]]-INDIRECT(ADDRESS(ROW()-1,COLUMN(A:A))))</f>
        <v>10</v>
      </c>
      <c r="K7789" s="6">
        <f ca="1">Table1[[#This Row],[Netto loon]]-Table1[[#This Row],[Netto vorige schijf]]</f>
        <v>4.4500000000043656</v>
      </c>
      <c r="L7789" s="2">
        <f ca="1">(Table1[[#This Row],[Bruto tov vorige schijf]]-Table1[[#This Row],[Netto tov vorige schijf]])/MAX(Table1[[#This Row],[Bruto tov vorige schijf]],1)</f>
        <v>0.5549999999995634</v>
      </c>
    </row>
    <row r="7790" spans="1:12" x14ac:dyDescent="0.25">
      <c r="A7790" s="14">
        <v>85721</v>
      </c>
      <c r="B7790" s="6">
        <f>LoonHeffing2020(Table1[[#This Row],[Belastbaar loon]])</f>
        <v>34108.173000000003</v>
      </c>
      <c r="C7790" s="6">
        <f>AlgemeneHeffingsKorting2020(Table1[[#This Row],[Belastbaar loon]])</f>
        <v>0</v>
      </c>
      <c r="D7790" s="14">
        <f>ArbeidsKorting2020(Table1[[#This Row],[Belastbaar loon]])</f>
        <v>772.98000000000013</v>
      </c>
      <c r="E7790" s="14">
        <f>MAX(Table1[[#This Row],[Loonheffing]]-Table1[[#This Row],[Algemene Heffingskorting]]-Table1[[#This Row],[Arbeidskorting]],0)</f>
        <v>33335.192999999999</v>
      </c>
      <c r="F7790" s="6">
        <f>Table1[[#This Row],[Belastbaar loon]]-Table1[[#This Row],[Belasting]]</f>
        <v>52385.807000000001</v>
      </c>
      <c r="G7790" s="2">
        <f>(Table1[[#This Row],[Belastbaar loon]]-Table1[[#This Row],[Netto loon]])/Table1[[#This Row],[Belastbaar loon]]</f>
        <v>0.38888012272371997</v>
      </c>
      <c r="H7790" s="14">
        <f t="shared" ca="1" si="116"/>
        <v>33329.642999999996</v>
      </c>
      <c r="I7790" s="14">
        <f ca="1">IF(ROW()=2, Table1[[#This Row],[Netto loon]], INDIRECT(ADDRESS(ROW()-1,COLUMN(F:F))))</f>
        <v>52381.357000000004</v>
      </c>
      <c r="J7790" s="6">
        <f ca="1">IF(ROW()=2, 0, Table1[[#This Row],[Belastbaar loon]]-INDIRECT(ADDRESS(ROW()-1,COLUMN(A:A))))</f>
        <v>10</v>
      </c>
      <c r="K7790" s="6">
        <f ca="1">Table1[[#This Row],[Netto loon]]-Table1[[#This Row],[Netto vorige schijf]]</f>
        <v>4.4499999999970896</v>
      </c>
      <c r="L7790" s="2">
        <f ca="1">(Table1[[#This Row],[Bruto tov vorige schijf]]-Table1[[#This Row],[Netto tov vorige schijf]])/MAX(Table1[[#This Row],[Bruto tov vorige schijf]],1)</f>
        <v>0.55500000000029104</v>
      </c>
    </row>
    <row r="7791" spans="1:12" x14ac:dyDescent="0.25">
      <c r="A7791" s="14">
        <v>85731</v>
      </c>
      <c r="B7791" s="6">
        <f>LoonHeffing2020(Table1[[#This Row],[Belastbaar loon]])</f>
        <v>34113.123</v>
      </c>
      <c r="C7791" s="6">
        <f>AlgemeneHeffingsKorting2020(Table1[[#This Row],[Belastbaar loon]])</f>
        <v>0</v>
      </c>
      <c r="D7791" s="14">
        <f>ArbeidsKorting2020(Table1[[#This Row],[Belastbaar loon]])</f>
        <v>772.38000000000011</v>
      </c>
      <c r="E7791" s="14">
        <f>MAX(Table1[[#This Row],[Loonheffing]]-Table1[[#This Row],[Algemene Heffingskorting]]-Table1[[#This Row],[Arbeidskorting]],0)</f>
        <v>33340.743000000002</v>
      </c>
      <c r="F7791" s="6">
        <f>Table1[[#This Row],[Belastbaar loon]]-Table1[[#This Row],[Belasting]]</f>
        <v>52390.256999999998</v>
      </c>
      <c r="G7791" s="2">
        <f>(Table1[[#This Row],[Belastbaar loon]]-Table1[[#This Row],[Netto loon]])/Table1[[#This Row],[Belastbaar loon]]</f>
        <v>0.38889949959757852</v>
      </c>
      <c r="H7791" s="14">
        <f t="shared" ca="1" si="116"/>
        <v>33335.192999999999</v>
      </c>
      <c r="I7791" s="14">
        <f ca="1">IF(ROW()=2, Table1[[#This Row],[Netto loon]], INDIRECT(ADDRESS(ROW()-1,COLUMN(F:F))))</f>
        <v>52385.807000000001</v>
      </c>
      <c r="J7791" s="6">
        <f ca="1">IF(ROW()=2, 0, Table1[[#This Row],[Belastbaar loon]]-INDIRECT(ADDRESS(ROW()-1,COLUMN(A:A))))</f>
        <v>10</v>
      </c>
      <c r="K7791" s="6">
        <f ca="1">Table1[[#This Row],[Netto loon]]-Table1[[#This Row],[Netto vorige schijf]]</f>
        <v>4.4499999999970896</v>
      </c>
      <c r="L7791" s="2">
        <f ca="1">(Table1[[#This Row],[Bruto tov vorige schijf]]-Table1[[#This Row],[Netto tov vorige schijf]])/MAX(Table1[[#This Row],[Bruto tov vorige schijf]],1)</f>
        <v>0.55500000000029104</v>
      </c>
    </row>
    <row r="7792" spans="1:12" x14ac:dyDescent="0.25">
      <c r="A7792" s="14">
        <v>85741</v>
      </c>
      <c r="B7792" s="6">
        <f>LoonHeffing2020(Table1[[#This Row],[Belastbaar loon]])</f>
        <v>34118.072999999997</v>
      </c>
      <c r="C7792" s="6">
        <f>AlgemeneHeffingsKorting2020(Table1[[#This Row],[Belastbaar loon]])</f>
        <v>0</v>
      </c>
      <c r="D7792" s="14">
        <f>ArbeidsKorting2020(Table1[[#This Row],[Belastbaar loon]])</f>
        <v>771.78000000000009</v>
      </c>
      <c r="E7792" s="14">
        <f>MAX(Table1[[#This Row],[Loonheffing]]-Table1[[#This Row],[Algemene Heffingskorting]]-Table1[[#This Row],[Arbeidskorting]],0)</f>
        <v>33346.292999999998</v>
      </c>
      <c r="F7792" s="6">
        <f>Table1[[#This Row],[Belastbaar loon]]-Table1[[#This Row],[Belasting]]</f>
        <v>52394.707000000002</v>
      </c>
      <c r="G7792" s="2">
        <f>(Table1[[#This Row],[Belastbaar loon]]-Table1[[#This Row],[Netto loon]])/Table1[[#This Row],[Belastbaar loon]]</f>
        <v>0.38891887195157504</v>
      </c>
      <c r="H7792" s="14">
        <f t="shared" ca="1" si="116"/>
        <v>33340.743000000002</v>
      </c>
      <c r="I7792" s="14">
        <f ca="1">IF(ROW()=2, Table1[[#This Row],[Netto loon]], INDIRECT(ADDRESS(ROW()-1,COLUMN(F:F))))</f>
        <v>52390.256999999998</v>
      </c>
      <c r="J7792" s="6">
        <f ca="1">IF(ROW()=2, 0, Table1[[#This Row],[Belastbaar loon]]-INDIRECT(ADDRESS(ROW()-1,COLUMN(A:A))))</f>
        <v>10</v>
      </c>
      <c r="K7792" s="6">
        <f ca="1">Table1[[#This Row],[Netto loon]]-Table1[[#This Row],[Netto vorige schijf]]</f>
        <v>4.4500000000043656</v>
      </c>
      <c r="L7792" s="2">
        <f ca="1">(Table1[[#This Row],[Bruto tov vorige schijf]]-Table1[[#This Row],[Netto tov vorige schijf]])/MAX(Table1[[#This Row],[Bruto tov vorige schijf]],1)</f>
        <v>0.5549999999995634</v>
      </c>
    </row>
    <row r="7793" spans="1:12" x14ac:dyDescent="0.25">
      <c r="A7793" s="14">
        <v>85751</v>
      </c>
      <c r="B7793" s="6">
        <f>LoonHeffing2020(Table1[[#This Row],[Belastbaar loon]])</f>
        <v>34123.023000000001</v>
      </c>
      <c r="C7793" s="6">
        <f>AlgemeneHeffingsKorting2020(Table1[[#This Row],[Belastbaar loon]])</f>
        <v>0</v>
      </c>
      <c r="D7793" s="14">
        <f>ArbeidsKorting2020(Table1[[#This Row],[Belastbaar loon]])</f>
        <v>771.18000000000006</v>
      </c>
      <c r="E7793" s="14">
        <f>MAX(Table1[[#This Row],[Loonheffing]]-Table1[[#This Row],[Algemene Heffingskorting]]-Table1[[#This Row],[Arbeidskorting]],0)</f>
        <v>33351.843000000001</v>
      </c>
      <c r="F7793" s="6">
        <f>Table1[[#This Row],[Belastbaar loon]]-Table1[[#This Row],[Belasting]]</f>
        <v>52399.156999999999</v>
      </c>
      <c r="G7793" s="2">
        <f>(Table1[[#This Row],[Belastbaar loon]]-Table1[[#This Row],[Netto loon]])/Table1[[#This Row],[Belastbaar loon]]</f>
        <v>0.38893823978729114</v>
      </c>
      <c r="H7793" s="14">
        <f t="shared" ca="1" si="116"/>
        <v>33346.292999999998</v>
      </c>
      <c r="I7793" s="14">
        <f ca="1">IF(ROW()=2, Table1[[#This Row],[Netto loon]], INDIRECT(ADDRESS(ROW()-1,COLUMN(F:F))))</f>
        <v>52394.707000000002</v>
      </c>
      <c r="J7793" s="6">
        <f ca="1">IF(ROW()=2, 0, Table1[[#This Row],[Belastbaar loon]]-INDIRECT(ADDRESS(ROW()-1,COLUMN(A:A))))</f>
        <v>10</v>
      </c>
      <c r="K7793" s="6">
        <f ca="1">Table1[[#This Row],[Netto loon]]-Table1[[#This Row],[Netto vorige schijf]]</f>
        <v>4.4499999999970896</v>
      </c>
      <c r="L7793" s="2">
        <f ca="1">(Table1[[#This Row],[Bruto tov vorige schijf]]-Table1[[#This Row],[Netto tov vorige schijf]])/MAX(Table1[[#This Row],[Bruto tov vorige schijf]],1)</f>
        <v>0.55500000000029104</v>
      </c>
    </row>
    <row r="7794" spans="1:12" x14ac:dyDescent="0.25">
      <c r="A7794" s="14">
        <v>85761</v>
      </c>
      <c r="B7794" s="6">
        <f>LoonHeffing2020(Table1[[#This Row],[Belastbaar loon]])</f>
        <v>34127.972999999998</v>
      </c>
      <c r="C7794" s="6">
        <f>AlgemeneHeffingsKorting2020(Table1[[#This Row],[Belastbaar loon]])</f>
        <v>0</v>
      </c>
      <c r="D7794" s="14">
        <f>ArbeidsKorting2020(Table1[[#This Row],[Belastbaar loon]])</f>
        <v>770.58000000000015</v>
      </c>
      <c r="E7794" s="14">
        <f>MAX(Table1[[#This Row],[Loonheffing]]-Table1[[#This Row],[Algemene Heffingskorting]]-Table1[[#This Row],[Arbeidskorting]],0)</f>
        <v>33357.392999999996</v>
      </c>
      <c r="F7794" s="6">
        <f>Table1[[#This Row],[Belastbaar loon]]-Table1[[#This Row],[Belasting]]</f>
        <v>52403.607000000004</v>
      </c>
      <c r="G7794" s="2">
        <f>(Table1[[#This Row],[Belastbaar loon]]-Table1[[#This Row],[Netto loon]])/Table1[[#This Row],[Belastbaar loon]]</f>
        <v>0.388957603106307</v>
      </c>
      <c r="H7794" s="14">
        <f t="shared" ca="1" si="116"/>
        <v>33351.843000000001</v>
      </c>
      <c r="I7794" s="14">
        <f ca="1">IF(ROW()=2, Table1[[#This Row],[Netto loon]], INDIRECT(ADDRESS(ROW()-1,COLUMN(F:F))))</f>
        <v>52399.156999999999</v>
      </c>
      <c r="J7794" s="6">
        <f ca="1">IF(ROW()=2, 0, Table1[[#This Row],[Belastbaar loon]]-INDIRECT(ADDRESS(ROW()-1,COLUMN(A:A))))</f>
        <v>10</v>
      </c>
      <c r="K7794" s="6">
        <f ca="1">Table1[[#This Row],[Netto loon]]-Table1[[#This Row],[Netto vorige schijf]]</f>
        <v>4.4500000000043656</v>
      </c>
      <c r="L7794" s="2">
        <f ca="1">(Table1[[#This Row],[Bruto tov vorige schijf]]-Table1[[#This Row],[Netto tov vorige schijf]])/MAX(Table1[[#This Row],[Bruto tov vorige schijf]],1)</f>
        <v>0.5549999999995634</v>
      </c>
    </row>
    <row r="7795" spans="1:12" x14ac:dyDescent="0.25">
      <c r="A7795" s="14">
        <v>85771</v>
      </c>
      <c r="B7795" s="6">
        <f>LoonHeffing2020(Table1[[#This Row],[Belastbaar loon]])</f>
        <v>34132.923000000003</v>
      </c>
      <c r="C7795" s="6">
        <f>AlgemeneHeffingsKorting2020(Table1[[#This Row],[Belastbaar loon]])</f>
        <v>0</v>
      </c>
      <c r="D7795" s="14">
        <f>ArbeidsKorting2020(Table1[[#This Row],[Belastbaar loon]])</f>
        <v>769.98000000000013</v>
      </c>
      <c r="E7795" s="14">
        <f>MAX(Table1[[#This Row],[Loonheffing]]-Table1[[#This Row],[Algemene Heffingskorting]]-Table1[[#This Row],[Arbeidskorting]],0)</f>
        <v>33362.942999999999</v>
      </c>
      <c r="F7795" s="6">
        <f>Table1[[#This Row],[Belastbaar loon]]-Table1[[#This Row],[Belasting]]</f>
        <v>52408.057000000001</v>
      </c>
      <c r="G7795" s="2">
        <f>(Table1[[#This Row],[Belastbaar loon]]-Table1[[#This Row],[Netto loon]])/Table1[[#This Row],[Belastbaar loon]]</f>
        <v>0.38897696191020276</v>
      </c>
      <c r="H7795" s="14">
        <f t="shared" ca="1" si="116"/>
        <v>33357.392999999996</v>
      </c>
      <c r="I7795" s="14">
        <f ca="1">IF(ROW()=2, Table1[[#This Row],[Netto loon]], INDIRECT(ADDRESS(ROW()-1,COLUMN(F:F))))</f>
        <v>52403.607000000004</v>
      </c>
      <c r="J7795" s="6">
        <f ca="1">IF(ROW()=2, 0, Table1[[#This Row],[Belastbaar loon]]-INDIRECT(ADDRESS(ROW()-1,COLUMN(A:A))))</f>
        <v>10</v>
      </c>
      <c r="K7795" s="6">
        <f ca="1">Table1[[#This Row],[Netto loon]]-Table1[[#This Row],[Netto vorige schijf]]</f>
        <v>4.4499999999970896</v>
      </c>
      <c r="L7795" s="2">
        <f ca="1">(Table1[[#This Row],[Bruto tov vorige schijf]]-Table1[[#This Row],[Netto tov vorige schijf]])/MAX(Table1[[#This Row],[Bruto tov vorige schijf]],1)</f>
        <v>0.55500000000029104</v>
      </c>
    </row>
    <row r="7796" spans="1:12" x14ac:dyDescent="0.25">
      <c r="A7796" s="14">
        <v>85781</v>
      </c>
      <c r="B7796" s="6">
        <f>LoonHeffing2020(Table1[[#This Row],[Belastbaar loon]])</f>
        <v>34137.873</v>
      </c>
      <c r="C7796" s="6">
        <f>AlgemeneHeffingsKorting2020(Table1[[#This Row],[Belastbaar loon]])</f>
        <v>0</v>
      </c>
      <c r="D7796" s="14">
        <f>ArbeidsKorting2020(Table1[[#This Row],[Belastbaar loon]])</f>
        <v>769.38000000000011</v>
      </c>
      <c r="E7796" s="14">
        <f>MAX(Table1[[#This Row],[Loonheffing]]-Table1[[#This Row],[Algemene Heffingskorting]]-Table1[[#This Row],[Arbeidskorting]],0)</f>
        <v>33368.493000000002</v>
      </c>
      <c r="F7796" s="6">
        <f>Table1[[#This Row],[Belastbaar loon]]-Table1[[#This Row],[Belasting]]</f>
        <v>52412.506999999998</v>
      </c>
      <c r="G7796" s="2">
        <f>(Table1[[#This Row],[Belastbaar loon]]-Table1[[#This Row],[Netto loon]])/Table1[[#This Row],[Belastbaar loon]]</f>
        <v>0.38899631620055725</v>
      </c>
      <c r="H7796" s="14">
        <f t="shared" ca="1" si="116"/>
        <v>33362.942999999999</v>
      </c>
      <c r="I7796" s="14">
        <f ca="1">IF(ROW()=2, Table1[[#This Row],[Netto loon]], INDIRECT(ADDRESS(ROW()-1,COLUMN(F:F))))</f>
        <v>52408.057000000001</v>
      </c>
      <c r="J7796" s="6">
        <f ca="1">IF(ROW()=2, 0, Table1[[#This Row],[Belastbaar loon]]-INDIRECT(ADDRESS(ROW()-1,COLUMN(A:A))))</f>
        <v>10</v>
      </c>
      <c r="K7796" s="6">
        <f ca="1">Table1[[#This Row],[Netto loon]]-Table1[[#This Row],[Netto vorige schijf]]</f>
        <v>4.4499999999970896</v>
      </c>
      <c r="L7796" s="2">
        <f ca="1">(Table1[[#This Row],[Bruto tov vorige schijf]]-Table1[[#This Row],[Netto tov vorige schijf]])/MAX(Table1[[#This Row],[Bruto tov vorige schijf]],1)</f>
        <v>0.55500000000029104</v>
      </c>
    </row>
    <row r="7797" spans="1:12" x14ac:dyDescent="0.25">
      <c r="A7797" s="14">
        <v>85791</v>
      </c>
      <c r="B7797" s="6">
        <f>LoonHeffing2020(Table1[[#This Row],[Belastbaar loon]])</f>
        <v>34142.822999999997</v>
      </c>
      <c r="C7797" s="6">
        <f>AlgemeneHeffingsKorting2020(Table1[[#This Row],[Belastbaar loon]])</f>
        <v>0</v>
      </c>
      <c r="D7797" s="14">
        <f>ArbeidsKorting2020(Table1[[#This Row],[Belastbaar loon]])</f>
        <v>768.78000000000009</v>
      </c>
      <c r="E7797" s="14">
        <f>MAX(Table1[[#This Row],[Loonheffing]]-Table1[[#This Row],[Algemene Heffingskorting]]-Table1[[#This Row],[Arbeidskorting]],0)</f>
        <v>33374.042999999998</v>
      </c>
      <c r="F7797" s="6">
        <f>Table1[[#This Row],[Belastbaar loon]]-Table1[[#This Row],[Belasting]]</f>
        <v>52416.957000000002</v>
      </c>
      <c r="G7797" s="2">
        <f>(Table1[[#This Row],[Belastbaar loon]]-Table1[[#This Row],[Netto loon]])/Table1[[#This Row],[Belastbaar loon]]</f>
        <v>0.38901566597894882</v>
      </c>
      <c r="H7797" s="14">
        <f t="shared" ca="1" si="116"/>
        <v>33368.493000000002</v>
      </c>
      <c r="I7797" s="14">
        <f ca="1">IF(ROW()=2, Table1[[#This Row],[Netto loon]], INDIRECT(ADDRESS(ROW()-1,COLUMN(F:F))))</f>
        <v>52412.506999999998</v>
      </c>
      <c r="J7797" s="6">
        <f ca="1">IF(ROW()=2, 0, Table1[[#This Row],[Belastbaar loon]]-INDIRECT(ADDRESS(ROW()-1,COLUMN(A:A))))</f>
        <v>10</v>
      </c>
      <c r="K7797" s="6">
        <f ca="1">Table1[[#This Row],[Netto loon]]-Table1[[#This Row],[Netto vorige schijf]]</f>
        <v>4.4500000000043656</v>
      </c>
      <c r="L7797" s="2">
        <f ca="1">(Table1[[#This Row],[Bruto tov vorige schijf]]-Table1[[#This Row],[Netto tov vorige schijf]])/MAX(Table1[[#This Row],[Bruto tov vorige schijf]],1)</f>
        <v>0.5549999999995634</v>
      </c>
    </row>
    <row r="7798" spans="1:12" x14ac:dyDescent="0.25">
      <c r="A7798" s="14">
        <v>85801</v>
      </c>
      <c r="B7798" s="6">
        <f>LoonHeffing2020(Table1[[#This Row],[Belastbaar loon]])</f>
        <v>34147.773000000001</v>
      </c>
      <c r="C7798" s="6">
        <f>AlgemeneHeffingsKorting2020(Table1[[#This Row],[Belastbaar loon]])</f>
        <v>0</v>
      </c>
      <c r="D7798" s="14">
        <f>ArbeidsKorting2020(Table1[[#This Row],[Belastbaar loon]])</f>
        <v>768.18000000000006</v>
      </c>
      <c r="E7798" s="14">
        <f>MAX(Table1[[#This Row],[Loonheffing]]-Table1[[#This Row],[Algemene Heffingskorting]]-Table1[[#This Row],[Arbeidskorting]],0)</f>
        <v>33379.593000000001</v>
      </c>
      <c r="F7798" s="6">
        <f>Table1[[#This Row],[Belastbaar loon]]-Table1[[#This Row],[Belasting]]</f>
        <v>52421.406999999999</v>
      </c>
      <c r="G7798" s="2">
        <f>(Table1[[#This Row],[Belastbaar loon]]-Table1[[#This Row],[Netto loon]])/Table1[[#This Row],[Belastbaar loon]]</f>
        <v>0.38903501124695516</v>
      </c>
      <c r="H7798" s="14">
        <f t="shared" ca="1" si="116"/>
        <v>33374.042999999998</v>
      </c>
      <c r="I7798" s="14">
        <f ca="1">IF(ROW()=2, Table1[[#This Row],[Netto loon]], INDIRECT(ADDRESS(ROW()-1,COLUMN(F:F))))</f>
        <v>52416.957000000002</v>
      </c>
      <c r="J7798" s="6">
        <f ca="1">IF(ROW()=2, 0, Table1[[#This Row],[Belastbaar loon]]-INDIRECT(ADDRESS(ROW()-1,COLUMN(A:A))))</f>
        <v>10</v>
      </c>
      <c r="K7798" s="6">
        <f ca="1">Table1[[#This Row],[Netto loon]]-Table1[[#This Row],[Netto vorige schijf]]</f>
        <v>4.4499999999970896</v>
      </c>
      <c r="L7798" s="2">
        <f ca="1">(Table1[[#This Row],[Bruto tov vorige schijf]]-Table1[[#This Row],[Netto tov vorige schijf]])/MAX(Table1[[#This Row],[Bruto tov vorige schijf]],1)</f>
        <v>0.55500000000029104</v>
      </c>
    </row>
    <row r="7799" spans="1:12" x14ac:dyDescent="0.25">
      <c r="A7799" s="14">
        <v>85811</v>
      </c>
      <c r="B7799" s="6">
        <f>LoonHeffing2020(Table1[[#This Row],[Belastbaar loon]])</f>
        <v>34152.722999999998</v>
      </c>
      <c r="C7799" s="6">
        <f>AlgemeneHeffingsKorting2020(Table1[[#This Row],[Belastbaar loon]])</f>
        <v>0</v>
      </c>
      <c r="D7799" s="14">
        <f>ArbeidsKorting2020(Table1[[#This Row],[Belastbaar loon]])</f>
        <v>767.58000000000015</v>
      </c>
      <c r="E7799" s="14">
        <f>MAX(Table1[[#This Row],[Loonheffing]]-Table1[[#This Row],[Algemene Heffingskorting]]-Table1[[#This Row],[Arbeidskorting]],0)</f>
        <v>33385.142999999996</v>
      </c>
      <c r="F7799" s="6">
        <f>Table1[[#This Row],[Belastbaar loon]]-Table1[[#This Row],[Belasting]]</f>
        <v>52425.857000000004</v>
      </c>
      <c r="G7799" s="2">
        <f>(Table1[[#This Row],[Belastbaar loon]]-Table1[[#This Row],[Netto loon]])/Table1[[#This Row],[Belastbaar loon]]</f>
        <v>0.38905435200615301</v>
      </c>
      <c r="H7799" s="14">
        <f t="shared" ca="1" si="116"/>
        <v>33379.593000000001</v>
      </c>
      <c r="I7799" s="14">
        <f ca="1">IF(ROW()=2, Table1[[#This Row],[Netto loon]], INDIRECT(ADDRESS(ROW()-1,COLUMN(F:F))))</f>
        <v>52421.406999999999</v>
      </c>
      <c r="J7799" s="6">
        <f ca="1">IF(ROW()=2, 0, Table1[[#This Row],[Belastbaar loon]]-INDIRECT(ADDRESS(ROW()-1,COLUMN(A:A))))</f>
        <v>10</v>
      </c>
      <c r="K7799" s="6">
        <f ca="1">Table1[[#This Row],[Netto loon]]-Table1[[#This Row],[Netto vorige schijf]]</f>
        <v>4.4500000000043656</v>
      </c>
      <c r="L7799" s="2">
        <f ca="1">(Table1[[#This Row],[Bruto tov vorige schijf]]-Table1[[#This Row],[Netto tov vorige schijf]])/MAX(Table1[[#This Row],[Bruto tov vorige schijf]],1)</f>
        <v>0.5549999999995634</v>
      </c>
    </row>
    <row r="7800" spans="1:12" x14ac:dyDescent="0.25">
      <c r="A7800" s="14">
        <v>85821</v>
      </c>
      <c r="B7800" s="6">
        <f>LoonHeffing2020(Table1[[#This Row],[Belastbaar loon]])</f>
        <v>34157.673000000003</v>
      </c>
      <c r="C7800" s="6">
        <f>AlgemeneHeffingsKorting2020(Table1[[#This Row],[Belastbaar loon]])</f>
        <v>0</v>
      </c>
      <c r="D7800" s="14">
        <f>ArbeidsKorting2020(Table1[[#This Row],[Belastbaar loon]])</f>
        <v>766.98000000000013</v>
      </c>
      <c r="E7800" s="14">
        <f>MAX(Table1[[#This Row],[Loonheffing]]-Table1[[#This Row],[Algemene Heffingskorting]]-Table1[[#This Row],[Arbeidskorting]],0)</f>
        <v>33390.692999999999</v>
      </c>
      <c r="F7800" s="6">
        <f>Table1[[#This Row],[Belastbaar loon]]-Table1[[#This Row],[Belasting]]</f>
        <v>52430.307000000001</v>
      </c>
      <c r="G7800" s="2">
        <f>(Table1[[#This Row],[Belastbaar loon]]-Table1[[#This Row],[Netto loon]])/Table1[[#This Row],[Belastbaar loon]]</f>
        <v>0.38907368825811861</v>
      </c>
      <c r="H7800" s="14">
        <f t="shared" ca="1" si="116"/>
        <v>33385.142999999996</v>
      </c>
      <c r="I7800" s="14">
        <f ca="1">IF(ROW()=2, Table1[[#This Row],[Netto loon]], INDIRECT(ADDRESS(ROW()-1,COLUMN(F:F))))</f>
        <v>52425.857000000004</v>
      </c>
      <c r="J7800" s="6">
        <f ca="1">IF(ROW()=2, 0, Table1[[#This Row],[Belastbaar loon]]-INDIRECT(ADDRESS(ROW()-1,COLUMN(A:A))))</f>
        <v>10</v>
      </c>
      <c r="K7800" s="6">
        <f ca="1">Table1[[#This Row],[Netto loon]]-Table1[[#This Row],[Netto vorige schijf]]</f>
        <v>4.4499999999970896</v>
      </c>
      <c r="L7800" s="2">
        <f ca="1">(Table1[[#This Row],[Bruto tov vorige schijf]]-Table1[[#This Row],[Netto tov vorige schijf]])/MAX(Table1[[#This Row],[Bruto tov vorige schijf]],1)</f>
        <v>0.55500000000029104</v>
      </c>
    </row>
    <row r="7801" spans="1:12" x14ac:dyDescent="0.25">
      <c r="A7801" s="14">
        <v>85831</v>
      </c>
      <c r="B7801" s="6">
        <f>LoonHeffing2020(Table1[[#This Row],[Belastbaar loon]])</f>
        <v>34162.623</v>
      </c>
      <c r="C7801" s="6">
        <f>AlgemeneHeffingsKorting2020(Table1[[#This Row],[Belastbaar loon]])</f>
        <v>0</v>
      </c>
      <c r="D7801" s="14">
        <f>ArbeidsKorting2020(Table1[[#This Row],[Belastbaar loon]])</f>
        <v>766.38000000000011</v>
      </c>
      <c r="E7801" s="14">
        <f>MAX(Table1[[#This Row],[Loonheffing]]-Table1[[#This Row],[Algemene Heffingskorting]]-Table1[[#This Row],[Arbeidskorting]],0)</f>
        <v>33396.243000000002</v>
      </c>
      <c r="F7801" s="6">
        <f>Table1[[#This Row],[Belastbaar loon]]-Table1[[#This Row],[Belasting]]</f>
        <v>52434.756999999998</v>
      </c>
      <c r="G7801" s="2">
        <f>(Table1[[#This Row],[Belastbaar loon]]-Table1[[#This Row],[Netto loon]])/Table1[[#This Row],[Belastbaar loon]]</f>
        <v>0.3890930200044273</v>
      </c>
      <c r="H7801" s="14">
        <f t="shared" ca="1" si="116"/>
        <v>33390.692999999999</v>
      </c>
      <c r="I7801" s="14">
        <f ca="1">IF(ROW()=2, Table1[[#This Row],[Netto loon]], INDIRECT(ADDRESS(ROW()-1,COLUMN(F:F))))</f>
        <v>52430.307000000001</v>
      </c>
      <c r="J7801" s="6">
        <f ca="1">IF(ROW()=2, 0, Table1[[#This Row],[Belastbaar loon]]-INDIRECT(ADDRESS(ROW()-1,COLUMN(A:A))))</f>
        <v>10</v>
      </c>
      <c r="K7801" s="6">
        <f ca="1">Table1[[#This Row],[Netto loon]]-Table1[[#This Row],[Netto vorige schijf]]</f>
        <v>4.4499999999970896</v>
      </c>
      <c r="L7801" s="2">
        <f ca="1">(Table1[[#This Row],[Bruto tov vorige schijf]]-Table1[[#This Row],[Netto tov vorige schijf]])/MAX(Table1[[#This Row],[Bruto tov vorige schijf]],1)</f>
        <v>0.55500000000029104</v>
      </c>
    </row>
    <row r="7802" spans="1:12" x14ac:dyDescent="0.25">
      <c r="A7802" s="14">
        <v>85841</v>
      </c>
      <c r="B7802" s="6">
        <f>LoonHeffing2020(Table1[[#This Row],[Belastbaar loon]])</f>
        <v>34167.572999999997</v>
      </c>
      <c r="C7802" s="6">
        <f>AlgemeneHeffingsKorting2020(Table1[[#This Row],[Belastbaar loon]])</f>
        <v>0</v>
      </c>
      <c r="D7802" s="14">
        <f>ArbeidsKorting2020(Table1[[#This Row],[Belastbaar loon]])</f>
        <v>765.78000000000009</v>
      </c>
      <c r="E7802" s="14">
        <f>MAX(Table1[[#This Row],[Loonheffing]]-Table1[[#This Row],[Algemene Heffingskorting]]-Table1[[#This Row],[Arbeidskorting]],0)</f>
        <v>33401.792999999998</v>
      </c>
      <c r="F7802" s="6">
        <f>Table1[[#This Row],[Belastbaar loon]]-Table1[[#This Row],[Belasting]]</f>
        <v>52439.207000000002</v>
      </c>
      <c r="G7802" s="2">
        <f>(Table1[[#This Row],[Belastbaar loon]]-Table1[[#This Row],[Netto loon]])/Table1[[#This Row],[Belastbaar loon]]</f>
        <v>0.38911234724665367</v>
      </c>
      <c r="H7802" s="14">
        <f t="shared" ca="1" si="116"/>
        <v>33396.243000000002</v>
      </c>
      <c r="I7802" s="14">
        <f ca="1">IF(ROW()=2, Table1[[#This Row],[Netto loon]], INDIRECT(ADDRESS(ROW()-1,COLUMN(F:F))))</f>
        <v>52434.756999999998</v>
      </c>
      <c r="J7802" s="6">
        <f ca="1">IF(ROW()=2, 0, Table1[[#This Row],[Belastbaar loon]]-INDIRECT(ADDRESS(ROW()-1,COLUMN(A:A))))</f>
        <v>10</v>
      </c>
      <c r="K7802" s="6">
        <f ca="1">Table1[[#This Row],[Netto loon]]-Table1[[#This Row],[Netto vorige schijf]]</f>
        <v>4.4500000000043656</v>
      </c>
      <c r="L7802" s="2">
        <f ca="1">(Table1[[#This Row],[Bruto tov vorige schijf]]-Table1[[#This Row],[Netto tov vorige schijf]])/MAX(Table1[[#This Row],[Bruto tov vorige schijf]],1)</f>
        <v>0.5549999999995634</v>
      </c>
    </row>
    <row r="7803" spans="1:12" x14ac:dyDescent="0.25">
      <c r="A7803" s="14">
        <v>85851</v>
      </c>
      <c r="B7803" s="6">
        <f>LoonHeffing2020(Table1[[#This Row],[Belastbaar loon]])</f>
        <v>34172.523000000001</v>
      </c>
      <c r="C7803" s="6">
        <f>AlgemeneHeffingsKorting2020(Table1[[#This Row],[Belastbaar loon]])</f>
        <v>0</v>
      </c>
      <c r="D7803" s="14">
        <f>ArbeidsKorting2020(Table1[[#This Row],[Belastbaar loon]])</f>
        <v>765.18000000000006</v>
      </c>
      <c r="E7803" s="14">
        <f>MAX(Table1[[#This Row],[Loonheffing]]-Table1[[#This Row],[Algemene Heffingskorting]]-Table1[[#This Row],[Arbeidskorting]],0)</f>
        <v>33407.343000000001</v>
      </c>
      <c r="F7803" s="6">
        <f>Table1[[#This Row],[Belastbaar loon]]-Table1[[#This Row],[Belasting]]</f>
        <v>52443.656999999999</v>
      </c>
      <c r="G7803" s="2">
        <f>(Table1[[#This Row],[Belastbaar loon]]-Table1[[#This Row],[Netto loon]])/Table1[[#This Row],[Belastbaar loon]]</f>
        <v>0.38913166998637172</v>
      </c>
      <c r="H7803" s="14">
        <f t="shared" ca="1" si="116"/>
        <v>33401.792999999998</v>
      </c>
      <c r="I7803" s="14">
        <f ca="1">IF(ROW()=2, Table1[[#This Row],[Netto loon]], INDIRECT(ADDRESS(ROW()-1,COLUMN(F:F))))</f>
        <v>52439.207000000002</v>
      </c>
      <c r="J7803" s="6">
        <f ca="1">IF(ROW()=2, 0, Table1[[#This Row],[Belastbaar loon]]-INDIRECT(ADDRESS(ROW()-1,COLUMN(A:A))))</f>
        <v>10</v>
      </c>
      <c r="K7803" s="6">
        <f ca="1">Table1[[#This Row],[Netto loon]]-Table1[[#This Row],[Netto vorige schijf]]</f>
        <v>4.4499999999970896</v>
      </c>
      <c r="L7803" s="2">
        <f ca="1">(Table1[[#This Row],[Bruto tov vorige schijf]]-Table1[[#This Row],[Netto tov vorige schijf]])/MAX(Table1[[#This Row],[Bruto tov vorige schijf]],1)</f>
        <v>0.55500000000029104</v>
      </c>
    </row>
    <row r="7804" spans="1:12" x14ac:dyDescent="0.25">
      <c r="A7804" s="14">
        <v>85861</v>
      </c>
      <c r="B7804" s="6">
        <f>LoonHeffing2020(Table1[[#This Row],[Belastbaar loon]])</f>
        <v>34177.472999999998</v>
      </c>
      <c r="C7804" s="6">
        <f>AlgemeneHeffingsKorting2020(Table1[[#This Row],[Belastbaar loon]])</f>
        <v>0</v>
      </c>
      <c r="D7804" s="14">
        <f>ArbeidsKorting2020(Table1[[#This Row],[Belastbaar loon]])</f>
        <v>764.58000000000015</v>
      </c>
      <c r="E7804" s="14">
        <f>MAX(Table1[[#This Row],[Loonheffing]]-Table1[[#This Row],[Algemene Heffingskorting]]-Table1[[#This Row],[Arbeidskorting]],0)</f>
        <v>33412.892999999996</v>
      </c>
      <c r="F7804" s="6">
        <f>Table1[[#This Row],[Belastbaar loon]]-Table1[[#This Row],[Belasting]]</f>
        <v>52448.107000000004</v>
      </c>
      <c r="G7804" s="2">
        <f>(Table1[[#This Row],[Belastbaar loon]]-Table1[[#This Row],[Netto loon]])/Table1[[#This Row],[Belastbaar loon]]</f>
        <v>0.38915098822515459</v>
      </c>
      <c r="H7804" s="14">
        <f t="shared" ca="1" si="116"/>
        <v>33407.343000000001</v>
      </c>
      <c r="I7804" s="14">
        <f ca="1">IF(ROW()=2, Table1[[#This Row],[Netto loon]], INDIRECT(ADDRESS(ROW()-1,COLUMN(F:F))))</f>
        <v>52443.656999999999</v>
      </c>
      <c r="J7804" s="6">
        <f ca="1">IF(ROW()=2, 0, Table1[[#This Row],[Belastbaar loon]]-INDIRECT(ADDRESS(ROW()-1,COLUMN(A:A))))</f>
        <v>10</v>
      </c>
      <c r="K7804" s="6">
        <f ca="1">Table1[[#This Row],[Netto loon]]-Table1[[#This Row],[Netto vorige schijf]]</f>
        <v>4.4500000000043656</v>
      </c>
      <c r="L7804" s="2">
        <f ca="1">(Table1[[#This Row],[Bruto tov vorige schijf]]-Table1[[#This Row],[Netto tov vorige schijf]])/MAX(Table1[[#This Row],[Bruto tov vorige schijf]],1)</f>
        <v>0.5549999999995634</v>
      </c>
    </row>
    <row r="7805" spans="1:12" x14ac:dyDescent="0.25">
      <c r="A7805" s="14">
        <v>85871</v>
      </c>
      <c r="B7805" s="6">
        <f>LoonHeffing2020(Table1[[#This Row],[Belastbaar loon]])</f>
        <v>34182.423000000003</v>
      </c>
      <c r="C7805" s="6">
        <f>AlgemeneHeffingsKorting2020(Table1[[#This Row],[Belastbaar loon]])</f>
        <v>0</v>
      </c>
      <c r="D7805" s="14">
        <f>ArbeidsKorting2020(Table1[[#This Row],[Belastbaar loon]])</f>
        <v>763.98000000000013</v>
      </c>
      <c r="E7805" s="14">
        <f>MAX(Table1[[#This Row],[Loonheffing]]-Table1[[#This Row],[Algemene Heffingskorting]]-Table1[[#This Row],[Arbeidskorting]],0)</f>
        <v>33418.442999999999</v>
      </c>
      <c r="F7805" s="6">
        <f>Table1[[#This Row],[Belastbaar loon]]-Table1[[#This Row],[Belasting]]</f>
        <v>52452.557000000001</v>
      </c>
      <c r="G7805" s="2">
        <f>(Table1[[#This Row],[Belastbaar loon]]-Table1[[#This Row],[Netto loon]])/Table1[[#This Row],[Belastbaar loon]]</f>
        <v>0.38917030196457475</v>
      </c>
      <c r="H7805" s="14">
        <f t="shared" ca="1" si="116"/>
        <v>33412.892999999996</v>
      </c>
      <c r="I7805" s="14">
        <f ca="1">IF(ROW()=2, Table1[[#This Row],[Netto loon]], INDIRECT(ADDRESS(ROW()-1,COLUMN(F:F))))</f>
        <v>52448.107000000004</v>
      </c>
      <c r="J7805" s="6">
        <f ca="1">IF(ROW()=2, 0, Table1[[#This Row],[Belastbaar loon]]-INDIRECT(ADDRESS(ROW()-1,COLUMN(A:A))))</f>
        <v>10</v>
      </c>
      <c r="K7805" s="6">
        <f ca="1">Table1[[#This Row],[Netto loon]]-Table1[[#This Row],[Netto vorige schijf]]</f>
        <v>4.4499999999970896</v>
      </c>
      <c r="L7805" s="2">
        <f ca="1">(Table1[[#This Row],[Bruto tov vorige schijf]]-Table1[[#This Row],[Netto tov vorige schijf]])/MAX(Table1[[#This Row],[Bruto tov vorige schijf]],1)</f>
        <v>0.55500000000029104</v>
      </c>
    </row>
    <row r="7806" spans="1:12" x14ac:dyDescent="0.25">
      <c r="A7806" s="14">
        <v>85881</v>
      </c>
      <c r="B7806" s="6">
        <f>LoonHeffing2020(Table1[[#This Row],[Belastbaar loon]])</f>
        <v>34187.373</v>
      </c>
      <c r="C7806" s="6">
        <f>AlgemeneHeffingsKorting2020(Table1[[#This Row],[Belastbaar loon]])</f>
        <v>0</v>
      </c>
      <c r="D7806" s="14">
        <f>ArbeidsKorting2020(Table1[[#This Row],[Belastbaar loon]])</f>
        <v>763.38000000000011</v>
      </c>
      <c r="E7806" s="14">
        <f>MAX(Table1[[#This Row],[Loonheffing]]-Table1[[#This Row],[Algemene Heffingskorting]]-Table1[[#This Row],[Arbeidskorting]],0)</f>
        <v>33423.993000000002</v>
      </c>
      <c r="F7806" s="6">
        <f>Table1[[#This Row],[Belastbaar loon]]-Table1[[#This Row],[Belasting]]</f>
        <v>52457.006999999998</v>
      </c>
      <c r="G7806" s="2">
        <f>(Table1[[#This Row],[Belastbaar loon]]-Table1[[#This Row],[Netto loon]])/Table1[[#This Row],[Belastbaar loon]]</f>
        <v>0.38918961120620393</v>
      </c>
      <c r="H7806" s="14">
        <f t="shared" ca="1" si="116"/>
        <v>33418.442999999999</v>
      </c>
      <c r="I7806" s="14">
        <f ca="1">IF(ROW()=2, Table1[[#This Row],[Netto loon]], INDIRECT(ADDRESS(ROW()-1,COLUMN(F:F))))</f>
        <v>52452.557000000001</v>
      </c>
      <c r="J7806" s="6">
        <f ca="1">IF(ROW()=2, 0, Table1[[#This Row],[Belastbaar loon]]-INDIRECT(ADDRESS(ROW()-1,COLUMN(A:A))))</f>
        <v>10</v>
      </c>
      <c r="K7806" s="6">
        <f ca="1">Table1[[#This Row],[Netto loon]]-Table1[[#This Row],[Netto vorige schijf]]</f>
        <v>4.4499999999970896</v>
      </c>
      <c r="L7806" s="2">
        <f ca="1">(Table1[[#This Row],[Bruto tov vorige schijf]]-Table1[[#This Row],[Netto tov vorige schijf]])/MAX(Table1[[#This Row],[Bruto tov vorige schijf]],1)</f>
        <v>0.55500000000029104</v>
      </c>
    </row>
    <row r="7807" spans="1:12" x14ac:dyDescent="0.25">
      <c r="A7807" s="14">
        <v>85891</v>
      </c>
      <c r="B7807" s="6">
        <f>LoonHeffing2020(Table1[[#This Row],[Belastbaar loon]])</f>
        <v>34192.322999999997</v>
      </c>
      <c r="C7807" s="6">
        <f>AlgemeneHeffingsKorting2020(Table1[[#This Row],[Belastbaar loon]])</f>
        <v>0</v>
      </c>
      <c r="D7807" s="14">
        <f>ArbeidsKorting2020(Table1[[#This Row],[Belastbaar loon]])</f>
        <v>762.78000000000009</v>
      </c>
      <c r="E7807" s="14">
        <f>MAX(Table1[[#This Row],[Loonheffing]]-Table1[[#This Row],[Algemene Heffingskorting]]-Table1[[#This Row],[Arbeidskorting]],0)</f>
        <v>33429.542999999998</v>
      </c>
      <c r="F7807" s="6">
        <f>Table1[[#This Row],[Belastbaar loon]]-Table1[[#This Row],[Belasting]]</f>
        <v>52461.457000000002</v>
      </c>
      <c r="G7807" s="2">
        <f>(Table1[[#This Row],[Belastbaar loon]]-Table1[[#This Row],[Netto loon]])/Table1[[#This Row],[Belastbaar loon]]</f>
        <v>0.38920891595161305</v>
      </c>
      <c r="H7807" s="14">
        <f t="shared" ca="1" si="116"/>
        <v>33423.993000000002</v>
      </c>
      <c r="I7807" s="14">
        <f ca="1">IF(ROW()=2, Table1[[#This Row],[Netto loon]], INDIRECT(ADDRESS(ROW()-1,COLUMN(F:F))))</f>
        <v>52457.006999999998</v>
      </c>
      <c r="J7807" s="6">
        <f ca="1">IF(ROW()=2, 0, Table1[[#This Row],[Belastbaar loon]]-INDIRECT(ADDRESS(ROW()-1,COLUMN(A:A))))</f>
        <v>10</v>
      </c>
      <c r="K7807" s="6">
        <f ca="1">Table1[[#This Row],[Netto loon]]-Table1[[#This Row],[Netto vorige schijf]]</f>
        <v>4.4500000000043656</v>
      </c>
      <c r="L7807" s="2">
        <f ca="1">(Table1[[#This Row],[Bruto tov vorige schijf]]-Table1[[#This Row],[Netto tov vorige schijf]])/MAX(Table1[[#This Row],[Bruto tov vorige schijf]],1)</f>
        <v>0.5549999999995634</v>
      </c>
    </row>
    <row r="7808" spans="1:12" x14ac:dyDescent="0.25">
      <c r="A7808" s="14">
        <v>85901</v>
      </c>
      <c r="B7808" s="6">
        <f>LoonHeffing2020(Table1[[#This Row],[Belastbaar loon]])</f>
        <v>34197.273000000001</v>
      </c>
      <c r="C7808" s="6">
        <f>AlgemeneHeffingsKorting2020(Table1[[#This Row],[Belastbaar loon]])</f>
        <v>0</v>
      </c>
      <c r="D7808" s="14">
        <f>ArbeidsKorting2020(Table1[[#This Row],[Belastbaar loon]])</f>
        <v>762.18000000000006</v>
      </c>
      <c r="E7808" s="14">
        <f>MAX(Table1[[#This Row],[Loonheffing]]-Table1[[#This Row],[Algemene Heffingskorting]]-Table1[[#This Row],[Arbeidskorting]],0)</f>
        <v>33435.093000000001</v>
      </c>
      <c r="F7808" s="6">
        <f>Table1[[#This Row],[Belastbaar loon]]-Table1[[#This Row],[Belasting]]</f>
        <v>52465.906999999999</v>
      </c>
      <c r="G7808" s="2">
        <f>(Table1[[#This Row],[Belastbaar loon]]-Table1[[#This Row],[Netto loon]])/Table1[[#This Row],[Belastbaar loon]]</f>
        <v>0.38922821620237252</v>
      </c>
      <c r="H7808" s="14">
        <f t="shared" ca="1" si="116"/>
        <v>33429.542999999998</v>
      </c>
      <c r="I7808" s="14">
        <f ca="1">IF(ROW()=2, Table1[[#This Row],[Netto loon]], INDIRECT(ADDRESS(ROW()-1,COLUMN(F:F))))</f>
        <v>52461.457000000002</v>
      </c>
      <c r="J7808" s="6">
        <f ca="1">IF(ROW()=2, 0, Table1[[#This Row],[Belastbaar loon]]-INDIRECT(ADDRESS(ROW()-1,COLUMN(A:A))))</f>
        <v>10</v>
      </c>
      <c r="K7808" s="6">
        <f ca="1">Table1[[#This Row],[Netto loon]]-Table1[[#This Row],[Netto vorige schijf]]</f>
        <v>4.4499999999970896</v>
      </c>
      <c r="L7808" s="2">
        <f ca="1">(Table1[[#This Row],[Bruto tov vorige schijf]]-Table1[[#This Row],[Netto tov vorige schijf]])/MAX(Table1[[#This Row],[Bruto tov vorige schijf]],1)</f>
        <v>0.55500000000029104</v>
      </c>
    </row>
    <row r="7809" spans="1:12" x14ac:dyDescent="0.25">
      <c r="A7809" s="14">
        <v>85911</v>
      </c>
      <c r="B7809" s="6">
        <f>LoonHeffing2020(Table1[[#This Row],[Belastbaar loon]])</f>
        <v>34202.222999999998</v>
      </c>
      <c r="C7809" s="6">
        <f>AlgemeneHeffingsKorting2020(Table1[[#This Row],[Belastbaar loon]])</f>
        <v>0</v>
      </c>
      <c r="D7809" s="14">
        <f>ArbeidsKorting2020(Table1[[#This Row],[Belastbaar loon]])</f>
        <v>761.58000000000015</v>
      </c>
      <c r="E7809" s="14">
        <f>MAX(Table1[[#This Row],[Loonheffing]]-Table1[[#This Row],[Algemene Heffingskorting]]-Table1[[#This Row],[Arbeidskorting]],0)</f>
        <v>33440.642999999996</v>
      </c>
      <c r="F7809" s="6">
        <f>Table1[[#This Row],[Belastbaar loon]]-Table1[[#This Row],[Belasting]]</f>
        <v>52470.357000000004</v>
      </c>
      <c r="G7809" s="2">
        <f>(Table1[[#This Row],[Belastbaar loon]]-Table1[[#This Row],[Netto loon]])/Table1[[#This Row],[Belastbaar loon]]</f>
        <v>0.38924751196005164</v>
      </c>
      <c r="H7809" s="14">
        <f t="shared" ca="1" si="116"/>
        <v>33435.093000000001</v>
      </c>
      <c r="I7809" s="14">
        <f ca="1">IF(ROW()=2, Table1[[#This Row],[Netto loon]], INDIRECT(ADDRESS(ROW()-1,COLUMN(F:F))))</f>
        <v>52465.906999999999</v>
      </c>
      <c r="J7809" s="6">
        <f ca="1">IF(ROW()=2, 0, Table1[[#This Row],[Belastbaar loon]]-INDIRECT(ADDRESS(ROW()-1,COLUMN(A:A))))</f>
        <v>10</v>
      </c>
      <c r="K7809" s="6">
        <f ca="1">Table1[[#This Row],[Netto loon]]-Table1[[#This Row],[Netto vorige schijf]]</f>
        <v>4.4500000000043656</v>
      </c>
      <c r="L7809" s="2">
        <f ca="1">(Table1[[#This Row],[Bruto tov vorige schijf]]-Table1[[#This Row],[Netto tov vorige schijf]])/MAX(Table1[[#This Row],[Bruto tov vorige schijf]],1)</f>
        <v>0.5549999999995634</v>
      </c>
    </row>
    <row r="7810" spans="1:12" x14ac:dyDescent="0.25">
      <c r="A7810" s="14">
        <v>85921</v>
      </c>
      <c r="B7810" s="6">
        <f>LoonHeffing2020(Table1[[#This Row],[Belastbaar loon]])</f>
        <v>34207.173000000003</v>
      </c>
      <c r="C7810" s="6">
        <f>AlgemeneHeffingsKorting2020(Table1[[#This Row],[Belastbaar loon]])</f>
        <v>0</v>
      </c>
      <c r="D7810" s="14">
        <f>ArbeidsKorting2020(Table1[[#This Row],[Belastbaar loon]])</f>
        <v>760.98000000000013</v>
      </c>
      <c r="E7810" s="14">
        <f>MAX(Table1[[#This Row],[Loonheffing]]-Table1[[#This Row],[Algemene Heffingskorting]]-Table1[[#This Row],[Arbeidskorting]],0)</f>
        <v>33446.192999999999</v>
      </c>
      <c r="F7810" s="6">
        <f>Table1[[#This Row],[Belastbaar loon]]-Table1[[#This Row],[Belasting]]</f>
        <v>52474.807000000001</v>
      </c>
      <c r="G7810" s="2">
        <f>(Table1[[#This Row],[Belastbaar loon]]-Table1[[#This Row],[Netto loon]])/Table1[[#This Row],[Belastbaar loon]]</f>
        <v>0.38926680322621943</v>
      </c>
      <c r="H7810" s="14">
        <f t="shared" ca="1" si="116"/>
        <v>33440.642999999996</v>
      </c>
      <c r="I7810" s="14">
        <f ca="1">IF(ROW()=2, Table1[[#This Row],[Netto loon]], INDIRECT(ADDRESS(ROW()-1,COLUMN(F:F))))</f>
        <v>52470.357000000004</v>
      </c>
      <c r="J7810" s="6">
        <f ca="1">IF(ROW()=2, 0, Table1[[#This Row],[Belastbaar loon]]-INDIRECT(ADDRESS(ROW()-1,COLUMN(A:A))))</f>
        <v>10</v>
      </c>
      <c r="K7810" s="6">
        <f ca="1">Table1[[#This Row],[Netto loon]]-Table1[[#This Row],[Netto vorige schijf]]</f>
        <v>4.4499999999970896</v>
      </c>
      <c r="L7810" s="2">
        <f ca="1">(Table1[[#This Row],[Bruto tov vorige schijf]]-Table1[[#This Row],[Netto tov vorige schijf]])/MAX(Table1[[#This Row],[Bruto tov vorige schijf]],1)</f>
        <v>0.55500000000029104</v>
      </c>
    </row>
    <row r="7811" spans="1:12" x14ac:dyDescent="0.25">
      <c r="A7811" s="14">
        <v>85931</v>
      </c>
      <c r="B7811" s="6">
        <f>LoonHeffing2020(Table1[[#This Row],[Belastbaar loon]])</f>
        <v>34212.123</v>
      </c>
      <c r="C7811" s="6">
        <f>AlgemeneHeffingsKorting2020(Table1[[#This Row],[Belastbaar loon]])</f>
        <v>0</v>
      </c>
      <c r="D7811" s="14">
        <f>ArbeidsKorting2020(Table1[[#This Row],[Belastbaar loon]])</f>
        <v>760.38000000000011</v>
      </c>
      <c r="E7811" s="14">
        <f>MAX(Table1[[#This Row],[Loonheffing]]-Table1[[#This Row],[Algemene Heffingskorting]]-Table1[[#This Row],[Arbeidskorting]],0)</f>
        <v>33451.743000000002</v>
      </c>
      <c r="F7811" s="6">
        <f>Table1[[#This Row],[Belastbaar loon]]-Table1[[#This Row],[Belasting]]</f>
        <v>52479.256999999998</v>
      </c>
      <c r="G7811" s="2">
        <f>(Table1[[#This Row],[Belastbaar loon]]-Table1[[#This Row],[Netto loon]])/Table1[[#This Row],[Belastbaar loon]]</f>
        <v>0.38928609000244385</v>
      </c>
      <c r="H7811" s="14">
        <f t="shared" ca="1" si="116"/>
        <v>33446.192999999999</v>
      </c>
      <c r="I7811" s="14">
        <f ca="1">IF(ROW()=2, Table1[[#This Row],[Netto loon]], INDIRECT(ADDRESS(ROW()-1,COLUMN(F:F))))</f>
        <v>52474.807000000001</v>
      </c>
      <c r="J7811" s="6">
        <f ca="1">IF(ROW()=2, 0, Table1[[#This Row],[Belastbaar loon]]-INDIRECT(ADDRESS(ROW()-1,COLUMN(A:A))))</f>
        <v>10</v>
      </c>
      <c r="K7811" s="6">
        <f ca="1">Table1[[#This Row],[Netto loon]]-Table1[[#This Row],[Netto vorige schijf]]</f>
        <v>4.4499999999970896</v>
      </c>
      <c r="L7811" s="2">
        <f ca="1">(Table1[[#This Row],[Bruto tov vorige schijf]]-Table1[[#This Row],[Netto tov vorige schijf]])/MAX(Table1[[#This Row],[Bruto tov vorige schijf]],1)</f>
        <v>0.55500000000029104</v>
      </c>
    </row>
    <row r="7812" spans="1:12" x14ac:dyDescent="0.25">
      <c r="A7812" s="14">
        <v>85941</v>
      </c>
      <c r="B7812" s="6">
        <f>LoonHeffing2020(Table1[[#This Row],[Belastbaar loon]])</f>
        <v>34217.072999999997</v>
      </c>
      <c r="C7812" s="6">
        <f>AlgemeneHeffingsKorting2020(Table1[[#This Row],[Belastbaar loon]])</f>
        <v>0</v>
      </c>
      <c r="D7812" s="14">
        <f>ArbeidsKorting2020(Table1[[#This Row],[Belastbaar loon]])</f>
        <v>759.78000000000009</v>
      </c>
      <c r="E7812" s="14">
        <f>MAX(Table1[[#This Row],[Loonheffing]]-Table1[[#This Row],[Algemene Heffingskorting]]-Table1[[#This Row],[Arbeidskorting]],0)</f>
        <v>33457.292999999998</v>
      </c>
      <c r="F7812" s="6">
        <f>Table1[[#This Row],[Belastbaar loon]]-Table1[[#This Row],[Belasting]]</f>
        <v>52483.707000000002</v>
      </c>
      <c r="G7812" s="2">
        <f>(Table1[[#This Row],[Belastbaar loon]]-Table1[[#This Row],[Netto loon]])/Table1[[#This Row],[Belastbaar loon]]</f>
        <v>0.38930537229029216</v>
      </c>
      <c r="H7812" s="14">
        <f t="shared" ca="1" si="116"/>
        <v>33451.743000000002</v>
      </c>
      <c r="I7812" s="14">
        <f ca="1">IF(ROW()=2, Table1[[#This Row],[Netto loon]], INDIRECT(ADDRESS(ROW()-1,COLUMN(F:F))))</f>
        <v>52479.256999999998</v>
      </c>
      <c r="J7812" s="6">
        <f ca="1">IF(ROW()=2, 0, Table1[[#This Row],[Belastbaar loon]]-INDIRECT(ADDRESS(ROW()-1,COLUMN(A:A))))</f>
        <v>10</v>
      </c>
      <c r="K7812" s="6">
        <f ca="1">Table1[[#This Row],[Netto loon]]-Table1[[#This Row],[Netto vorige schijf]]</f>
        <v>4.4500000000043656</v>
      </c>
      <c r="L7812" s="2">
        <f ca="1">(Table1[[#This Row],[Bruto tov vorige schijf]]-Table1[[#This Row],[Netto tov vorige schijf]])/MAX(Table1[[#This Row],[Bruto tov vorige schijf]],1)</f>
        <v>0.5549999999995634</v>
      </c>
    </row>
    <row r="7813" spans="1:12" x14ac:dyDescent="0.25">
      <c r="A7813" s="14">
        <v>85951</v>
      </c>
      <c r="B7813" s="6">
        <f>LoonHeffing2020(Table1[[#This Row],[Belastbaar loon]])</f>
        <v>34222.023000000001</v>
      </c>
      <c r="C7813" s="6">
        <f>AlgemeneHeffingsKorting2020(Table1[[#This Row],[Belastbaar loon]])</f>
        <v>0</v>
      </c>
      <c r="D7813" s="14">
        <f>ArbeidsKorting2020(Table1[[#This Row],[Belastbaar loon]])</f>
        <v>759.18000000000006</v>
      </c>
      <c r="E7813" s="14">
        <f>MAX(Table1[[#This Row],[Loonheffing]]-Table1[[#This Row],[Algemene Heffingskorting]]-Table1[[#This Row],[Arbeidskorting]],0)</f>
        <v>33462.843000000001</v>
      </c>
      <c r="F7813" s="6">
        <f>Table1[[#This Row],[Belastbaar loon]]-Table1[[#This Row],[Belasting]]</f>
        <v>52488.156999999999</v>
      </c>
      <c r="G7813" s="2">
        <f>(Table1[[#This Row],[Belastbaar loon]]-Table1[[#This Row],[Netto loon]])/Table1[[#This Row],[Belastbaar loon]]</f>
        <v>0.3893246500913311</v>
      </c>
      <c r="H7813" s="14">
        <f t="shared" ca="1" si="116"/>
        <v>33457.292999999998</v>
      </c>
      <c r="I7813" s="14">
        <f ca="1">IF(ROW()=2, Table1[[#This Row],[Netto loon]], INDIRECT(ADDRESS(ROW()-1,COLUMN(F:F))))</f>
        <v>52483.707000000002</v>
      </c>
      <c r="J7813" s="6">
        <f ca="1">IF(ROW()=2, 0, Table1[[#This Row],[Belastbaar loon]]-INDIRECT(ADDRESS(ROW()-1,COLUMN(A:A))))</f>
        <v>10</v>
      </c>
      <c r="K7813" s="6">
        <f ca="1">Table1[[#This Row],[Netto loon]]-Table1[[#This Row],[Netto vorige schijf]]</f>
        <v>4.4499999999970896</v>
      </c>
      <c r="L7813" s="2">
        <f ca="1">(Table1[[#This Row],[Bruto tov vorige schijf]]-Table1[[#This Row],[Netto tov vorige schijf]])/MAX(Table1[[#This Row],[Bruto tov vorige schijf]],1)</f>
        <v>0.55500000000029104</v>
      </c>
    </row>
    <row r="7814" spans="1:12" x14ac:dyDescent="0.25">
      <c r="A7814" s="14">
        <v>85961</v>
      </c>
      <c r="B7814" s="6">
        <f>LoonHeffing2020(Table1[[#This Row],[Belastbaar loon]])</f>
        <v>34226.972999999998</v>
      </c>
      <c r="C7814" s="6">
        <f>AlgemeneHeffingsKorting2020(Table1[[#This Row],[Belastbaar loon]])</f>
        <v>0</v>
      </c>
      <c r="D7814" s="14">
        <f>ArbeidsKorting2020(Table1[[#This Row],[Belastbaar loon]])</f>
        <v>758.58000000000015</v>
      </c>
      <c r="E7814" s="14">
        <f>MAX(Table1[[#This Row],[Loonheffing]]-Table1[[#This Row],[Algemene Heffingskorting]]-Table1[[#This Row],[Arbeidskorting]],0)</f>
        <v>33468.392999999996</v>
      </c>
      <c r="F7814" s="6">
        <f>Table1[[#This Row],[Belastbaar loon]]-Table1[[#This Row],[Belasting]]</f>
        <v>52492.607000000004</v>
      </c>
      <c r="G7814" s="2">
        <f>(Table1[[#This Row],[Belastbaar loon]]-Table1[[#This Row],[Netto loon]])/Table1[[#This Row],[Belastbaar loon]]</f>
        <v>0.38934392340712642</v>
      </c>
      <c r="H7814" s="14">
        <f t="shared" ca="1" si="116"/>
        <v>33462.843000000001</v>
      </c>
      <c r="I7814" s="14">
        <f ca="1">IF(ROW()=2, Table1[[#This Row],[Netto loon]], INDIRECT(ADDRESS(ROW()-1,COLUMN(F:F))))</f>
        <v>52488.156999999999</v>
      </c>
      <c r="J7814" s="6">
        <f ca="1">IF(ROW()=2, 0, Table1[[#This Row],[Belastbaar loon]]-INDIRECT(ADDRESS(ROW()-1,COLUMN(A:A))))</f>
        <v>10</v>
      </c>
      <c r="K7814" s="6">
        <f ca="1">Table1[[#This Row],[Netto loon]]-Table1[[#This Row],[Netto vorige schijf]]</f>
        <v>4.4500000000043656</v>
      </c>
      <c r="L7814" s="2">
        <f ca="1">(Table1[[#This Row],[Bruto tov vorige schijf]]-Table1[[#This Row],[Netto tov vorige schijf]])/MAX(Table1[[#This Row],[Bruto tov vorige schijf]],1)</f>
        <v>0.5549999999995634</v>
      </c>
    </row>
    <row r="7815" spans="1:12" x14ac:dyDescent="0.25">
      <c r="A7815" s="14">
        <v>85971</v>
      </c>
      <c r="B7815" s="6">
        <f>LoonHeffing2020(Table1[[#This Row],[Belastbaar loon]])</f>
        <v>34231.923000000003</v>
      </c>
      <c r="C7815" s="6">
        <f>AlgemeneHeffingsKorting2020(Table1[[#This Row],[Belastbaar loon]])</f>
        <v>0</v>
      </c>
      <c r="D7815" s="14">
        <f>ArbeidsKorting2020(Table1[[#This Row],[Belastbaar loon]])</f>
        <v>757.98000000000013</v>
      </c>
      <c r="E7815" s="14">
        <f>MAX(Table1[[#This Row],[Loonheffing]]-Table1[[#This Row],[Algemene Heffingskorting]]-Table1[[#This Row],[Arbeidskorting]],0)</f>
        <v>33473.942999999999</v>
      </c>
      <c r="F7815" s="6">
        <f>Table1[[#This Row],[Belastbaar loon]]-Table1[[#This Row],[Belasting]]</f>
        <v>52497.057000000001</v>
      </c>
      <c r="G7815" s="2">
        <f>(Table1[[#This Row],[Belastbaar loon]]-Table1[[#This Row],[Netto loon]])/Table1[[#This Row],[Belastbaar loon]]</f>
        <v>0.38936319223924348</v>
      </c>
      <c r="H7815" s="14">
        <f t="shared" ca="1" si="116"/>
        <v>33468.392999999996</v>
      </c>
      <c r="I7815" s="14">
        <f ca="1">IF(ROW()=2, Table1[[#This Row],[Netto loon]], INDIRECT(ADDRESS(ROW()-1,COLUMN(F:F))))</f>
        <v>52492.607000000004</v>
      </c>
      <c r="J7815" s="6">
        <f ca="1">IF(ROW()=2, 0, Table1[[#This Row],[Belastbaar loon]]-INDIRECT(ADDRESS(ROW()-1,COLUMN(A:A))))</f>
        <v>10</v>
      </c>
      <c r="K7815" s="6">
        <f ca="1">Table1[[#This Row],[Netto loon]]-Table1[[#This Row],[Netto vorige schijf]]</f>
        <v>4.4499999999970896</v>
      </c>
      <c r="L7815" s="2">
        <f ca="1">(Table1[[#This Row],[Bruto tov vorige schijf]]-Table1[[#This Row],[Netto tov vorige schijf]])/MAX(Table1[[#This Row],[Bruto tov vorige schijf]],1)</f>
        <v>0.55500000000029104</v>
      </c>
    </row>
    <row r="7816" spans="1:12" x14ac:dyDescent="0.25">
      <c r="A7816" s="14">
        <v>85981</v>
      </c>
      <c r="B7816" s="6">
        <f>LoonHeffing2020(Table1[[#This Row],[Belastbaar loon]])</f>
        <v>34236.873</v>
      </c>
      <c r="C7816" s="6">
        <f>AlgemeneHeffingsKorting2020(Table1[[#This Row],[Belastbaar loon]])</f>
        <v>0</v>
      </c>
      <c r="D7816" s="14">
        <f>ArbeidsKorting2020(Table1[[#This Row],[Belastbaar loon]])</f>
        <v>757.38000000000011</v>
      </c>
      <c r="E7816" s="14">
        <f>MAX(Table1[[#This Row],[Loonheffing]]-Table1[[#This Row],[Algemene Heffingskorting]]-Table1[[#This Row],[Arbeidskorting]],0)</f>
        <v>33479.493000000002</v>
      </c>
      <c r="F7816" s="6">
        <f>Table1[[#This Row],[Belastbaar loon]]-Table1[[#This Row],[Belasting]]</f>
        <v>52501.506999999998</v>
      </c>
      <c r="G7816" s="2">
        <f>(Table1[[#This Row],[Belastbaar loon]]-Table1[[#This Row],[Netto loon]])/Table1[[#This Row],[Belastbaar loon]]</f>
        <v>0.38938245658924647</v>
      </c>
      <c r="H7816" s="14">
        <f t="shared" ca="1" si="116"/>
        <v>33473.942999999999</v>
      </c>
      <c r="I7816" s="14">
        <f ca="1">IF(ROW()=2, Table1[[#This Row],[Netto loon]], INDIRECT(ADDRESS(ROW()-1,COLUMN(F:F))))</f>
        <v>52497.057000000001</v>
      </c>
      <c r="J7816" s="6">
        <f ca="1">IF(ROW()=2, 0, Table1[[#This Row],[Belastbaar loon]]-INDIRECT(ADDRESS(ROW()-1,COLUMN(A:A))))</f>
        <v>10</v>
      </c>
      <c r="K7816" s="6">
        <f ca="1">Table1[[#This Row],[Netto loon]]-Table1[[#This Row],[Netto vorige schijf]]</f>
        <v>4.4499999999970896</v>
      </c>
      <c r="L7816" s="2">
        <f ca="1">(Table1[[#This Row],[Bruto tov vorige schijf]]-Table1[[#This Row],[Netto tov vorige schijf]])/MAX(Table1[[#This Row],[Bruto tov vorige schijf]],1)</f>
        <v>0.55500000000029104</v>
      </c>
    </row>
    <row r="7817" spans="1:12" x14ac:dyDescent="0.25">
      <c r="A7817" s="14">
        <v>85991</v>
      </c>
      <c r="B7817" s="6">
        <f>LoonHeffing2020(Table1[[#This Row],[Belastbaar loon]])</f>
        <v>34241.822999999997</v>
      </c>
      <c r="C7817" s="6">
        <f>AlgemeneHeffingsKorting2020(Table1[[#This Row],[Belastbaar loon]])</f>
        <v>0</v>
      </c>
      <c r="D7817" s="14">
        <f>ArbeidsKorting2020(Table1[[#This Row],[Belastbaar loon]])</f>
        <v>756.78000000000009</v>
      </c>
      <c r="E7817" s="14">
        <f>MAX(Table1[[#This Row],[Loonheffing]]-Table1[[#This Row],[Algemene Heffingskorting]]-Table1[[#This Row],[Arbeidskorting]],0)</f>
        <v>33485.042999999998</v>
      </c>
      <c r="F7817" s="6">
        <f>Table1[[#This Row],[Belastbaar loon]]-Table1[[#This Row],[Belasting]]</f>
        <v>52505.957000000002</v>
      </c>
      <c r="G7817" s="2">
        <f>(Table1[[#This Row],[Belastbaar loon]]-Table1[[#This Row],[Netto loon]])/Table1[[#This Row],[Belastbaar loon]]</f>
        <v>0.38940171645869914</v>
      </c>
      <c r="H7817" s="14">
        <f t="shared" ca="1" si="116"/>
        <v>33479.493000000002</v>
      </c>
      <c r="I7817" s="14">
        <f ca="1">IF(ROW()=2, Table1[[#This Row],[Netto loon]], INDIRECT(ADDRESS(ROW()-1,COLUMN(F:F))))</f>
        <v>52501.506999999998</v>
      </c>
      <c r="J7817" s="6">
        <f ca="1">IF(ROW()=2, 0, Table1[[#This Row],[Belastbaar loon]]-INDIRECT(ADDRESS(ROW()-1,COLUMN(A:A))))</f>
        <v>10</v>
      </c>
      <c r="K7817" s="6">
        <f ca="1">Table1[[#This Row],[Netto loon]]-Table1[[#This Row],[Netto vorige schijf]]</f>
        <v>4.4500000000043656</v>
      </c>
      <c r="L7817" s="2">
        <f ca="1">(Table1[[#This Row],[Bruto tov vorige schijf]]-Table1[[#This Row],[Netto tov vorige schijf]])/MAX(Table1[[#This Row],[Bruto tov vorige schijf]],1)</f>
        <v>0.5549999999995634</v>
      </c>
    </row>
    <row r="7818" spans="1:12" x14ac:dyDescent="0.25">
      <c r="A7818" s="14">
        <v>86001</v>
      </c>
      <c r="B7818" s="6">
        <f>LoonHeffing2020(Table1[[#This Row],[Belastbaar loon]])</f>
        <v>34246.773000000001</v>
      </c>
      <c r="C7818" s="6">
        <f>AlgemeneHeffingsKorting2020(Table1[[#This Row],[Belastbaar loon]])</f>
        <v>0</v>
      </c>
      <c r="D7818" s="14">
        <f>ArbeidsKorting2020(Table1[[#This Row],[Belastbaar loon]])</f>
        <v>756.18000000000006</v>
      </c>
      <c r="E7818" s="14">
        <f>MAX(Table1[[#This Row],[Loonheffing]]-Table1[[#This Row],[Algemene Heffingskorting]]-Table1[[#This Row],[Arbeidskorting]],0)</f>
        <v>33490.593000000001</v>
      </c>
      <c r="F7818" s="6">
        <f>Table1[[#This Row],[Belastbaar loon]]-Table1[[#This Row],[Belasting]]</f>
        <v>52510.406999999999</v>
      </c>
      <c r="G7818" s="2">
        <f>(Table1[[#This Row],[Belastbaar loon]]-Table1[[#This Row],[Netto loon]])/Table1[[#This Row],[Belastbaar loon]]</f>
        <v>0.38942097184916458</v>
      </c>
      <c r="H7818" s="14">
        <f t="shared" ca="1" si="116"/>
        <v>33485.042999999998</v>
      </c>
      <c r="I7818" s="14">
        <f ca="1">IF(ROW()=2, Table1[[#This Row],[Netto loon]], INDIRECT(ADDRESS(ROW()-1,COLUMN(F:F))))</f>
        <v>52505.957000000002</v>
      </c>
      <c r="J7818" s="6">
        <f ca="1">IF(ROW()=2, 0, Table1[[#This Row],[Belastbaar loon]]-INDIRECT(ADDRESS(ROW()-1,COLUMN(A:A))))</f>
        <v>10</v>
      </c>
      <c r="K7818" s="6">
        <f ca="1">Table1[[#This Row],[Netto loon]]-Table1[[#This Row],[Netto vorige schijf]]</f>
        <v>4.4499999999970896</v>
      </c>
      <c r="L7818" s="2">
        <f ca="1">(Table1[[#This Row],[Bruto tov vorige schijf]]-Table1[[#This Row],[Netto tov vorige schijf]])/MAX(Table1[[#This Row],[Bruto tov vorige schijf]],1)</f>
        <v>0.55500000000029104</v>
      </c>
    </row>
    <row r="7819" spans="1:12" x14ac:dyDescent="0.25">
      <c r="A7819" s="14">
        <v>86011</v>
      </c>
      <c r="B7819" s="6">
        <f>LoonHeffing2020(Table1[[#This Row],[Belastbaar loon]])</f>
        <v>34251.722999999998</v>
      </c>
      <c r="C7819" s="6">
        <f>AlgemeneHeffingsKorting2020(Table1[[#This Row],[Belastbaar loon]])</f>
        <v>0</v>
      </c>
      <c r="D7819" s="14">
        <f>ArbeidsKorting2020(Table1[[#This Row],[Belastbaar loon]])</f>
        <v>755.58000000000015</v>
      </c>
      <c r="E7819" s="14">
        <f>MAX(Table1[[#This Row],[Loonheffing]]-Table1[[#This Row],[Algemene Heffingskorting]]-Table1[[#This Row],[Arbeidskorting]],0)</f>
        <v>33496.142999999996</v>
      </c>
      <c r="F7819" s="6">
        <f>Table1[[#This Row],[Belastbaar loon]]-Table1[[#This Row],[Belasting]]</f>
        <v>52514.857000000004</v>
      </c>
      <c r="G7819" s="2">
        <f>(Table1[[#This Row],[Belastbaar loon]]-Table1[[#This Row],[Netto loon]])/Table1[[#This Row],[Belastbaar loon]]</f>
        <v>0.3894402227622048</v>
      </c>
      <c r="H7819" s="14">
        <f t="shared" ca="1" si="116"/>
        <v>33490.593000000001</v>
      </c>
      <c r="I7819" s="14">
        <f ca="1">IF(ROW()=2, Table1[[#This Row],[Netto loon]], INDIRECT(ADDRESS(ROW()-1,COLUMN(F:F))))</f>
        <v>52510.406999999999</v>
      </c>
      <c r="J7819" s="6">
        <f ca="1">IF(ROW()=2, 0, Table1[[#This Row],[Belastbaar loon]]-INDIRECT(ADDRESS(ROW()-1,COLUMN(A:A))))</f>
        <v>10</v>
      </c>
      <c r="K7819" s="6">
        <f ca="1">Table1[[#This Row],[Netto loon]]-Table1[[#This Row],[Netto vorige schijf]]</f>
        <v>4.4500000000043656</v>
      </c>
      <c r="L7819" s="2">
        <f ca="1">(Table1[[#This Row],[Bruto tov vorige schijf]]-Table1[[#This Row],[Netto tov vorige schijf]])/MAX(Table1[[#This Row],[Bruto tov vorige schijf]],1)</f>
        <v>0.5549999999995634</v>
      </c>
    </row>
    <row r="7820" spans="1:12" x14ac:dyDescent="0.25">
      <c r="A7820" s="14">
        <v>86021</v>
      </c>
      <c r="B7820" s="6">
        <f>LoonHeffing2020(Table1[[#This Row],[Belastbaar loon]])</f>
        <v>34256.673000000003</v>
      </c>
      <c r="C7820" s="6">
        <f>AlgemeneHeffingsKorting2020(Table1[[#This Row],[Belastbaar loon]])</f>
        <v>0</v>
      </c>
      <c r="D7820" s="14">
        <f>ArbeidsKorting2020(Table1[[#This Row],[Belastbaar loon]])</f>
        <v>754.98000000000013</v>
      </c>
      <c r="E7820" s="14">
        <f>MAX(Table1[[#This Row],[Loonheffing]]-Table1[[#This Row],[Algemene Heffingskorting]]-Table1[[#This Row],[Arbeidskorting]],0)</f>
        <v>33501.692999999999</v>
      </c>
      <c r="F7820" s="6">
        <f>Table1[[#This Row],[Belastbaar loon]]-Table1[[#This Row],[Belasting]]</f>
        <v>52519.307000000001</v>
      </c>
      <c r="G7820" s="2">
        <f>(Table1[[#This Row],[Belastbaar loon]]-Table1[[#This Row],[Netto loon]])/Table1[[#This Row],[Belastbaar loon]]</f>
        <v>0.38945946919938151</v>
      </c>
      <c r="H7820" s="14">
        <f t="shared" ca="1" si="116"/>
        <v>33496.142999999996</v>
      </c>
      <c r="I7820" s="14">
        <f ca="1">IF(ROW()=2, Table1[[#This Row],[Netto loon]], INDIRECT(ADDRESS(ROW()-1,COLUMN(F:F))))</f>
        <v>52514.857000000004</v>
      </c>
      <c r="J7820" s="6">
        <f ca="1">IF(ROW()=2, 0, Table1[[#This Row],[Belastbaar loon]]-INDIRECT(ADDRESS(ROW()-1,COLUMN(A:A))))</f>
        <v>10</v>
      </c>
      <c r="K7820" s="6">
        <f ca="1">Table1[[#This Row],[Netto loon]]-Table1[[#This Row],[Netto vorige schijf]]</f>
        <v>4.4499999999970896</v>
      </c>
      <c r="L7820" s="2">
        <f ca="1">(Table1[[#This Row],[Bruto tov vorige schijf]]-Table1[[#This Row],[Netto tov vorige schijf]])/MAX(Table1[[#This Row],[Bruto tov vorige schijf]],1)</f>
        <v>0.55500000000029104</v>
      </c>
    </row>
    <row r="7821" spans="1:12" x14ac:dyDescent="0.25">
      <c r="A7821" s="14">
        <v>86031</v>
      </c>
      <c r="B7821" s="6">
        <f>LoonHeffing2020(Table1[[#This Row],[Belastbaar loon]])</f>
        <v>34261.623</v>
      </c>
      <c r="C7821" s="6">
        <f>AlgemeneHeffingsKorting2020(Table1[[#This Row],[Belastbaar loon]])</f>
        <v>0</v>
      </c>
      <c r="D7821" s="14">
        <f>ArbeidsKorting2020(Table1[[#This Row],[Belastbaar loon]])</f>
        <v>754.38000000000011</v>
      </c>
      <c r="E7821" s="14">
        <f>MAX(Table1[[#This Row],[Loonheffing]]-Table1[[#This Row],[Algemene Heffingskorting]]-Table1[[#This Row],[Arbeidskorting]],0)</f>
        <v>33507.243000000002</v>
      </c>
      <c r="F7821" s="6">
        <f>Table1[[#This Row],[Belastbaar loon]]-Table1[[#This Row],[Belasting]]</f>
        <v>52523.756999999998</v>
      </c>
      <c r="G7821" s="2">
        <f>(Table1[[#This Row],[Belastbaar loon]]-Table1[[#This Row],[Netto loon]])/Table1[[#This Row],[Belastbaar loon]]</f>
        <v>0.38947871116225546</v>
      </c>
      <c r="H7821" s="14">
        <f t="shared" ca="1" si="116"/>
        <v>33501.692999999999</v>
      </c>
      <c r="I7821" s="14">
        <f ca="1">IF(ROW()=2, Table1[[#This Row],[Netto loon]], INDIRECT(ADDRESS(ROW()-1,COLUMN(F:F))))</f>
        <v>52519.307000000001</v>
      </c>
      <c r="J7821" s="6">
        <f ca="1">IF(ROW()=2, 0, Table1[[#This Row],[Belastbaar loon]]-INDIRECT(ADDRESS(ROW()-1,COLUMN(A:A))))</f>
        <v>10</v>
      </c>
      <c r="K7821" s="6">
        <f ca="1">Table1[[#This Row],[Netto loon]]-Table1[[#This Row],[Netto vorige schijf]]</f>
        <v>4.4499999999970896</v>
      </c>
      <c r="L7821" s="2">
        <f ca="1">(Table1[[#This Row],[Bruto tov vorige schijf]]-Table1[[#This Row],[Netto tov vorige schijf]])/MAX(Table1[[#This Row],[Bruto tov vorige schijf]],1)</f>
        <v>0.55500000000029104</v>
      </c>
    </row>
    <row r="7822" spans="1:12" x14ac:dyDescent="0.25">
      <c r="A7822" s="14">
        <v>86041</v>
      </c>
      <c r="B7822" s="6">
        <f>LoonHeffing2020(Table1[[#This Row],[Belastbaar loon]])</f>
        <v>34266.572999999997</v>
      </c>
      <c r="C7822" s="6">
        <f>AlgemeneHeffingsKorting2020(Table1[[#This Row],[Belastbaar loon]])</f>
        <v>0</v>
      </c>
      <c r="D7822" s="14">
        <f>ArbeidsKorting2020(Table1[[#This Row],[Belastbaar loon]])</f>
        <v>753.78000000000009</v>
      </c>
      <c r="E7822" s="14">
        <f>MAX(Table1[[#This Row],[Loonheffing]]-Table1[[#This Row],[Algemene Heffingskorting]]-Table1[[#This Row],[Arbeidskorting]],0)</f>
        <v>33512.792999999998</v>
      </c>
      <c r="F7822" s="6">
        <f>Table1[[#This Row],[Belastbaar loon]]-Table1[[#This Row],[Belasting]]</f>
        <v>52528.207000000002</v>
      </c>
      <c r="G7822" s="2">
        <f>(Table1[[#This Row],[Belastbaar loon]]-Table1[[#This Row],[Netto loon]])/Table1[[#This Row],[Belastbaar loon]]</f>
        <v>0.38949794865238663</v>
      </c>
      <c r="H7822" s="14">
        <f t="shared" ca="1" si="116"/>
        <v>33507.243000000002</v>
      </c>
      <c r="I7822" s="14">
        <f ca="1">IF(ROW()=2, Table1[[#This Row],[Netto loon]], INDIRECT(ADDRESS(ROW()-1,COLUMN(F:F))))</f>
        <v>52523.756999999998</v>
      </c>
      <c r="J7822" s="6">
        <f ca="1">IF(ROW()=2, 0, Table1[[#This Row],[Belastbaar loon]]-INDIRECT(ADDRESS(ROW()-1,COLUMN(A:A))))</f>
        <v>10</v>
      </c>
      <c r="K7822" s="6">
        <f ca="1">Table1[[#This Row],[Netto loon]]-Table1[[#This Row],[Netto vorige schijf]]</f>
        <v>4.4500000000043656</v>
      </c>
      <c r="L7822" s="2">
        <f ca="1">(Table1[[#This Row],[Bruto tov vorige schijf]]-Table1[[#This Row],[Netto tov vorige schijf]])/MAX(Table1[[#This Row],[Bruto tov vorige schijf]],1)</f>
        <v>0.5549999999995634</v>
      </c>
    </row>
    <row r="7823" spans="1:12" x14ac:dyDescent="0.25">
      <c r="A7823" s="14">
        <v>86051</v>
      </c>
      <c r="B7823" s="6">
        <f>LoonHeffing2020(Table1[[#This Row],[Belastbaar loon]])</f>
        <v>34271.523000000001</v>
      </c>
      <c r="C7823" s="6">
        <f>AlgemeneHeffingsKorting2020(Table1[[#This Row],[Belastbaar loon]])</f>
        <v>0</v>
      </c>
      <c r="D7823" s="14">
        <f>ArbeidsKorting2020(Table1[[#This Row],[Belastbaar loon]])</f>
        <v>753.18000000000006</v>
      </c>
      <c r="E7823" s="14">
        <f>MAX(Table1[[#This Row],[Loonheffing]]-Table1[[#This Row],[Algemene Heffingskorting]]-Table1[[#This Row],[Arbeidskorting]],0)</f>
        <v>33518.343000000001</v>
      </c>
      <c r="F7823" s="6">
        <f>Table1[[#This Row],[Belastbaar loon]]-Table1[[#This Row],[Belasting]]</f>
        <v>52532.656999999999</v>
      </c>
      <c r="G7823" s="2">
        <f>(Table1[[#This Row],[Belastbaar loon]]-Table1[[#This Row],[Netto loon]])/Table1[[#This Row],[Belastbaar loon]]</f>
        <v>0.38951718167133442</v>
      </c>
      <c r="H7823" s="14">
        <f t="shared" ca="1" si="116"/>
        <v>33512.792999999998</v>
      </c>
      <c r="I7823" s="14">
        <f ca="1">IF(ROW()=2, Table1[[#This Row],[Netto loon]], INDIRECT(ADDRESS(ROW()-1,COLUMN(F:F))))</f>
        <v>52528.207000000002</v>
      </c>
      <c r="J7823" s="6">
        <f ca="1">IF(ROW()=2, 0, Table1[[#This Row],[Belastbaar loon]]-INDIRECT(ADDRESS(ROW()-1,COLUMN(A:A))))</f>
        <v>10</v>
      </c>
      <c r="K7823" s="6">
        <f ca="1">Table1[[#This Row],[Netto loon]]-Table1[[#This Row],[Netto vorige schijf]]</f>
        <v>4.4499999999970896</v>
      </c>
      <c r="L7823" s="2">
        <f ca="1">(Table1[[#This Row],[Bruto tov vorige schijf]]-Table1[[#This Row],[Netto tov vorige schijf]])/MAX(Table1[[#This Row],[Bruto tov vorige schijf]],1)</f>
        <v>0.55500000000029104</v>
      </c>
    </row>
    <row r="7824" spans="1:12" x14ac:dyDescent="0.25">
      <c r="A7824" s="14">
        <v>86061</v>
      </c>
      <c r="B7824" s="6">
        <f>LoonHeffing2020(Table1[[#This Row],[Belastbaar loon]])</f>
        <v>34276.472999999998</v>
      </c>
      <c r="C7824" s="6">
        <f>AlgemeneHeffingsKorting2020(Table1[[#This Row],[Belastbaar loon]])</f>
        <v>0</v>
      </c>
      <c r="D7824" s="14">
        <f>ArbeidsKorting2020(Table1[[#This Row],[Belastbaar loon]])</f>
        <v>752.58000000000015</v>
      </c>
      <c r="E7824" s="14">
        <f>MAX(Table1[[#This Row],[Loonheffing]]-Table1[[#This Row],[Algemene Heffingskorting]]-Table1[[#This Row],[Arbeidskorting]],0)</f>
        <v>33523.892999999996</v>
      </c>
      <c r="F7824" s="6">
        <f>Table1[[#This Row],[Belastbaar loon]]-Table1[[#This Row],[Belasting]]</f>
        <v>52537.107000000004</v>
      </c>
      <c r="G7824" s="2">
        <f>(Table1[[#This Row],[Belastbaar loon]]-Table1[[#This Row],[Netto loon]])/Table1[[#This Row],[Belastbaar loon]]</f>
        <v>0.38953641022065738</v>
      </c>
      <c r="H7824" s="14">
        <f t="shared" ca="1" si="116"/>
        <v>33518.343000000001</v>
      </c>
      <c r="I7824" s="14">
        <f ca="1">IF(ROW()=2, Table1[[#This Row],[Netto loon]], INDIRECT(ADDRESS(ROW()-1,COLUMN(F:F))))</f>
        <v>52532.656999999999</v>
      </c>
      <c r="J7824" s="6">
        <f ca="1">IF(ROW()=2, 0, Table1[[#This Row],[Belastbaar loon]]-INDIRECT(ADDRESS(ROW()-1,COLUMN(A:A))))</f>
        <v>10</v>
      </c>
      <c r="K7824" s="6">
        <f ca="1">Table1[[#This Row],[Netto loon]]-Table1[[#This Row],[Netto vorige schijf]]</f>
        <v>4.4500000000043656</v>
      </c>
      <c r="L7824" s="2">
        <f ca="1">(Table1[[#This Row],[Bruto tov vorige schijf]]-Table1[[#This Row],[Netto tov vorige schijf]])/MAX(Table1[[#This Row],[Bruto tov vorige schijf]],1)</f>
        <v>0.5549999999995634</v>
      </c>
    </row>
    <row r="7825" spans="1:12" x14ac:dyDescent="0.25">
      <c r="A7825" s="14">
        <v>86071</v>
      </c>
      <c r="B7825" s="6">
        <f>LoonHeffing2020(Table1[[#This Row],[Belastbaar loon]])</f>
        <v>34281.423000000003</v>
      </c>
      <c r="C7825" s="6">
        <f>AlgemeneHeffingsKorting2020(Table1[[#This Row],[Belastbaar loon]])</f>
        <v>0</v>
      </c>
      <c r="D7825" s="14">
        <f>ArbeidsKorting2020(Table1[[#This Row],[Belastbaar loon]])</f>
        <v>751.98000000000013</v>
      </c>
      <c r="E7825" s="14">
        <f>MAX(Table1[[#This Row],[Loonheffing]]-Table1[[#This Row],[Algemene Heffingskorting]]-Table1[[#This Row],[Arbeidskorting]],0)</f>
        <v>33529.442999999999</v>
      </c>
      <c r="F7825" s="6">
        <f>Table1[[#This Row],[Belastbaar loon]]-Table1[[#This Row],[Belasting]]</f>
        <v>52541.557000000001</v>
      </c>
      <c r="G7825" s="2">
        <f>(Table1[[#This Row],[Belastbaar loon]]-Table1[[#This Row],[Netto loon]])/Table1[[#This Row],[Belastbaar loon]]</f>
        <v>0.38955563430191353</v>
      </c>
      <c r="H7825" s="14">
        <f t="shared" ca="1" si="116"/>
        <v>33523.892999999996</v>
      </c>
      <c r="I7825" s="14">
        <f ca="1">IF(ROW()=2, Table1[[#This Row],[Netto loon]], INDIRECT(ADDRESS(ROW()-1,COLUMN(F:F))))</f>
        <v>52537.107000000004</v>
      </c>
      <c r="J7825" s="6">
        <f ca="1">IF(ROW()=2, 0, Table1[[#This Row],[Belastbaar loon]]-INDIRECT(ADDRESS(ROW()-1,COLUMN(A:A))))</f>
        <v>10</v>
      </c>
      <c r="K7825" s="6">
        <f ca="1">Table1[[#This Row],[Netto loon]]-Table1[[#This Row],[Netto vorige schijf]]</f>
        <v>4.4499999999970896</v>
      </c>
      <c r="L7825" s="2">
        <f ca="1">(Table1[[#This Row],[Bruto tov vorige schijf]]-Table1[[#This Row],[Netto tov vorige schijf]])/MAX(Table1[[#This Row],[Bruto tov vorige schijf]],1)</f>
        <v>0.55500000000029104</v>
      </c>
    </row>
    <row r="7826" spans="1:12" x14ac:dyDescent="0.25">
      <c r="A7826" s="14">
        <v>86081</v>
      </c>
      <c r="B7826" s="6">
        <f>LoonHeffing2020(Table1[[#This Row],[Belastbaar loon]])</f>
        <v>34286.373</v>
      </c>
      <c r="C7826" s="6">
        <f>AlgemeneHeffingsKorting2020(Table1[[#This Row],[Belastbaar loon]])</f>
        <v>0</v>
      </c>
      <c r="D7826" s="14">
        <f>ArbeidsKorting2020(Table1[[#This Row],[Belastbaar loon]])</f>
        <v>751.38000000000011</v>
      </c>
      <c r="E7826" s="14">
        <f>MAX(Table1[[#This Row],[Loonheffing]]-Table1[[#This Row],[Algemene Heffingskorting]]-Table1[[#This Row],[Arbeidskorting]],0)</f>
        <v>33534.993000000002</v>
      </c>
      <c r="F7826" s="6">
        <f>Table1[[#This Row],[Belastbaar loon]]-Table1[[#This Row],[Belasting]]</f>
        <v>52546.006999999998</v>
      </c>
      <c r="G7826" s="2">
        <f>(Table1[[#This Row],[Belastbaar loon]]-Table1[[#This Row],[Netto loon]])/Table1[[#This Row],[Belastbaar loon]]</f>
        <v>0.38957485391665991</v>
      </c>
      <c r="H7826" s="14">
        <f t="shared" ca="1" si="116"/>
        <v>33529.442999999999</v>
      </c>
      <c r="I7826" s="14">
        <f ca="1">IF(ROW()=2, Table1[[#This Row],[Netto loon]], INDIRECT(ADDRESS(ROW()-1,COLUMN(F:F))))</f>
        <v>52541.557000000001</v>
      </c>
      <c r="J7826" s="6">
        <f ca="1">IF(ROW()=2, 0, Table1[[#This Row],[Belastbaar loon]]-INDIRECT(ADDRESS(ROW()-1,COLUMN(A:A))))</f>
        <v>10</v>
      </c>
      <c r="K7826" s="6">
        <f ca="1">Table1[[#This Row],[Netto loon]]-Table1[[#This Row],[Netto vorige schijf]]</f>
        <v>4.4499999999970896</v>
      </c>
      <c r="L7826" s="2">
        <f ca="1">(Table1[[#This Row],[Bruto tov vorige schijf]]-Table1[[#This Row],[Netto tov vorige schijf]])/MAX(Table1[[#This Row],[Bruto tov vorige schijf]],1)</f>
        <v>0.55500000000029104</v>
      </c>
    </row>
    <row r="7827" spans="1:12" x14ac:dyDescent="0.25">
      <c r="A7827" s="14">
        <v>86091</v>
      </c>
      <c r="B7827" s="6">
        <f>LoonHeffing2020(Table1[[#This Row],[Belastbaar loon]])</f>
        <v>34291.322999999997</v>
      </c>
      <c r="C7827" s="6">
        <f>AlgemeneHeffingsKorting2020(Table1[[#This Row],[Belastbaar loon]])</f>
        <v>0</v>
      </c>
      <c r="D7827" s="14">
        <f>ArbeidsKorting2020(Table1[[#This Row],[Belastbaar loon]])</f>
        <v>750.78000000000009</v>
      </c>
      <c r="E7827" s="14">
        <f>MAX(Table1[[#This Row],[Loonheffing]]-Table1[[#This Row],[Algemene Heffingskorting]]-Table1[[#This Row],[Arbeidskorting]],0)</f>
        <v>33540.542999999998</v>
      </c>
      <c r="F7827" s="6">
        <f>Table1[[#This Row],[Belastbaar loon]]-Table1[[#This Row],[Belasting]]</f>
        <v>52550.457000000002</v>
      </c>
      <c r="G7827" s="2">
        <f>(Table1[[#This Row],[Belastbaar loon]]-Table1[[#This Row],[Netto loon]])/Table1[[#This Row],[Belastbaar loon]]</f>
        <v>0.38959406906645294</v>
      </c>
      <c r="H7827" s="14">
        <f t="shared" ca="1" si="116"/>
        <v>33534.993000000002</v>
      </c>
      <c r="I7827" s="14">
        <f ca="1">IF(ROW()=2, Table1[[#This Row],[Netto loon]], INDIRECT(ADDRESS(ROW()-1,COLUMN(F:F))))</f>
        <v>52546.006999999998</v>
      </c>
      <c r="J7827" s="6">
        <f ca="1">IF(ROW()=2, 0, Table1[[#This Row],[Belastbaar loon]]-INDIRECT(ADDRESS(ROW()-1,COLUMN(A:A))))</f>
        <v>10</v>
      </c>
      <c r="K7827" s="6">
        <f ca="1">Table1[[#This Row],[Netto loon]]-Table1[[#This Row],[Netto vorige schijf]]</f>
        <v>4.4500000000043656</v>
      </c>
      <c r="L7827" s="2">
        <f ca="1">(Table1[[#This Row],[Bruto tov vorige schijf]]-Table1[[#This Row],[Netto tov vorige schijf]])/MAX(Table1[[#This Row],[Bruto tov vorige schijf]],1)</f>
        <v>0.5549999999995634</v>
      </c>
    </row>
    <row r="7828" spans="1:12" x14ac:dyDescent="0.25">
      <c r="A7828" s="14">
        <v>86101</v>
      </c>
      <c r="B7828" s="6">
        <f>LoonHeffing2020(Table1[[#This Row],[Belastbaar loon]])</f>
        <v>34296.273000000001</v>
      </c>
      <c r="C7828" s="6">
        <f>AlgemeneHeffingsKorting2020(Table1[[#This Row],[Belastbaar loon]])</f>
        <v>0</v>
      </c>
      <c r="D7828" s="14">
        <f>ArbeidsKorting2020(Table1[[#This Row],[Belastbaar loon]])</f>
        <v>750.18000000000006</v>
      </c>
      <c r="E7828" s="14">
        <f>MAX(Table1[[#This Row],[Loonheffing]]-Table1[[#This Row],[Algemene Heffingskorting]]-Table1[[#This Row],[Arbeidskorting]],0)</f>
        <v>33546.093000000001</v>
      </c>
      <c r="F7828" s="6">
        <f>Table1[[#This Row],[Belastbaar loon]]-Table1[[#This Row],[Belasting]]</f>
        <v>52554.906999999999</v>
      </c>
      <c r="G7828" s="2">
        <f>(Table1[[#This Row],[Belastbaar loon]]-Table1[[#This Row],[Netto loon]])/Table1[[#This Row],[Belastbaar loon]]</f>
        <v>0.38961327975284843</v>
      </c>
      <c r="H7828" s="14">
        <f t="shared" ca="1" si="116"/>
        <v>33540.542999999998</v>
      </c>
      <c r="I7828" s="14">
        <f ca="1">IF(ROW()=2, Table1[[#This Row],[Netto loon]], INDIRECT(ADDRESS(ROW()-1,COLUMN(F:F))))</f>
        <v>52550.457000000002</v>
      </c>
      <c r="J7828" s="6">
        <f ca="1">IF(ROW()=2, 0, Table1[[#This Row],[Belastbaar loon]]-INDIRECT(ADDRESS(ROW()-1,COLUMN(A:A))))</f>
        <v>10</v>
      </c>
      <c r="K7828" s="6">
        <f ca="1">Table1[[#This Row],[Netto loon]]-Table1[[#This Row],[Netto vorige schijf]]</f>
        <v>4.4499999999970896</v>
      </c>
      <c r="L7828" s="2">
        <f ca="1">(Table1[[#This Row],[Bruto tov vorige schijf]]-Table1[[#This Row],[Netto tov vorige schijf]])/MAX(Table1[[#This Row],[Bruto tov vorige schijf]],1)</f>
        <v>0.55500000000029104</v>
      </c>
    </row>
    <row r="7829" spans="1:12" x14ac:dyDescent="0.25">
      <c r="A7829" s="14">
        <v>86111</v>
      </c>
      <c r="B7829" s="6">
        <f>LoonHeffing2020(Table1[[#This Row],[Belastbaar loon]])</f>
        <v>34301.222999999998</v>
      </c>
      <c r="C7829" s="6">
        <f>AlgemeneHeffingsKorting2020(Table1[[#This Row],[Belastbaar loon]])</f>
        <v>0</v>
      </c>
      <c r="D7829" s="14">
        <f>ArbeidsKorting2020(Table1[[#This Row],[Belastbaar loon]])</f>
        <v>749.58000000000015</v>
      </c>
      <c r="E7829" s="14">
        <f>MAX(Table1[[#This Row],[Loonheffing]]-Table1[[#This Row],[Algemene Heffingskorting]]-Table1[[#This Row],[Arbeidskorting]],0)</f>
        <v>33551.642999999996</v>
      </c>
      <c r="F7829" s="6">
        <f>Table1[[#This Row],[Belastbaar loon]]-Table1[[#This Row],[Belasting]]</f>
        <v>52559.357000000004</v>
      </c>
      <c r="G7829" s="2">
        <f>(Table1[[#This Row],[Belastbaar loon]]-Table1[[#This Row],[Netto loon]])/Table1[[#This Row],[Belastbaar loon]]</f>
        <v>0.38963248597740124</v>
      </c>
      <c r="H7829" s="14">
        <f t="shared" ca="1" si="116"/>
        <v>33546.093000000001</v>
      </c>
      <c r="I7829" s="14">
        <f ca="1">IF(ROW()=2, Table1[[#This Row],[Netto loon]], INDIRECT(ADDRESS(ROW()-1,COLUMN(F:F))))</f>
        <v>52554.906999999999</v>
      </c>
      <c r="J7829" s="6">
        <f ca="1">IF(ROW()=2, 0, Table1[[#This Row],[Belastbaar loon]]-INDIRECT(ADDRESS(ROW()-1,COLUMN(A:A))))</f>
        <v>10</v>
      </c>
      <c r="K7829" s="6">
        <f ca="1">Table1[[#This Row],[Netto loon]]-Table1[[#This Row],[Netto vorige schijf]]</f>
        <v>4.4500000000043656</v>
      </c>
      <c r="L7829" s="2">
        <f ca="1">(Table1[[#This Row],[Bruto tov vorige schijf]]-Table1[[#This Row],[Netto tov vorige schijf]])/MAX(Table1[[#This Row],[Bruto tov vorige schijf]],1)</f>
        <v>0.5549999999995634</v>
      </c>
    </row>
    <row r="7830" spans="1:12" x14ac:dyDescent="0.25">
      <c r="A7830" s="14">
        <v>86121</v>
      </c>
      <c r="B7830" s="6">
        <f>LoonHeffing2020(Table1[[#This Row],[Belastbaar loon]])</f>
        <v>34306.173000000003</v>
      </c>
      <c r="C7830" s="6">
        <f>AlgemeneHeffingsKorting2020(Table1[[#This Row],[Belastbaar loon]])</f>
        <v>0</v>
      </c>
      <c r="D7830" s="14">
        <f>ArbeidsKorting2020(Table1[[#This Row],[Belastbaar loon]])</f>
        <v>748.98000000000013</v>
      </c>
      <c r="E7830" s="14">
        <f>MAX(Table1[[#This Row],[Loonheffing]]-Table1[[#This Row],[Algemene Heffingskorting]]-Table1[[#This Row],[Arbeidskorting]],0)</f>
        <v>33557.192999999999</v>
      </c>
      <c r="F7830" s="6">
        <f>Table1[[#This Row],[Belastbaar loon]]-Table1[[#This Row],[Belasting]]</f>
        <v>52563.807000000001</v>
      </c>
      <c r="G7830" s="2">
        <f>(Table1[[#This Row],[Belastbaar loon]]-Table1[[#This Row],[Netto loon]])/Table1[[#This Row],[Belastbaar loon]]</f>
        <v>0.38965168774166581</v>
      </c>
      <c r="H7830" s="14">
        <f t="shared" ca="1" si="116"/>
        <v>33551.642999999996</v>
      </c>
      <c r="I7830" s="14">
        <f ca="1">IF(ROW()=2, Table1[[#This Row],[Netto loon]], INDIRECT(ADDRESS(ROW()-1,COLUMN(F:F))))</f>
        <v>52559.357000000004</v>
      </c>
      <c r="J7830" s="6">
        <f ca="1">IF(ROW()=2, 0, Table1[[#This Row],[Belastbaar loon]]-INDIRECT(ADDRESS(ROW()-1,COLUMN(A:A))))</f>
        <v>10</v>
      </c>
      <c r="K7830" s="6">
        <f ca="1">Table1[[#This Row],[Netto loon]]-Table1[[#This Row],[Netto vorige schijf]]</f>
        <v>4.4499999999970896</v>
      </c>
      <c r="L7830" s="2">
        <f ca="1">(Table1[[#This Row],[Bruto tov vorige schijf]]-Table1[[#This Row],[Netto tov vorige schijf]])/MAX(Table1[[#This Row],[Bruto tov vorige schijf]],1)</f>
        <v>0.55500000000029104</v>
      </c>
    </row>
    <row r="7831" spans="1:12" x14ac:dyDescent="0.25">
      <c r="A7831" s="14">
        <v>86131</v>
      </c>
      <c r="B7831" s="6">
        <f>LoonHeffing2020(Table1[[#This Row],[Belastbaar loon]])</f>
        <v>34311.123</v>
      </c>
      <c r="C7831" s="6">
        <f>AlgemeneHeffingsKorting2020(Table1[[#This Row],[Belastbaar loon]])</f>
        <v>0</v>
      </c>
      <c r="D7831" s="14">
        <f>ArbeidsKorting2020(Table1[[#This Row],[Belastbaar loon]])</f>
        <v>748.38000000000011</v>
      </c>
      <c r="E7831" s="14">
        <f>MAX(Table1[[#This Row],[Loonheffing]]-Table1[[#This Row],[Algemene Heffingskorting]]-Table1[[#This Row],[Arbeidskorting]],0)</f>
        <v>33562.743000000002</v>
      </c>
      <c r="F7831" s="6">
        <f>Table1[[#This Row],[Belastbaar loon]]-Table1[[#This Row],[Belasting]]</f>
        <v>52568.256999999998</v>
      </c>
      <c r="G7831" s="2">
        <f>(Table1[[#This Row],[Belastbaar loon]]-Table1[[#This Row],[Netto loon]])/Table1[[#This Row],[Belastbaar loon]]</f>
        <v>0.3896708850471956</v>
      </c>
      <c r="H7831" s="14">
        <f t="shared" ca="1" si="116"/>
        <v>33557.192999999999</v>
      </c>
      <c r="I7831" s="14">
        <f ca="1">IF(ROW()=2, Table1[[#This Row],[Netto loon]], INDIRECT(ADDRESS(ROW()-1,COLUMN(F:F))))</f>
        <v>52563.807000000001</v>
      </c>
      <c r="J7831" s="6">
        <f ca="1">IF(ROW()=2, 0, Table1[[#This Row],[Belastbaar loon]]-INDIRECT(ADDRESS(ROW()-1,COLUMN(A:A))))</f>
        <v>10</v>
      </c>
      <c r="K7831" s="6">
        <f ca="1">Table1[[#This Row],[Netto loon]]-Table1[[#This Row],[Netto vorige schijf]]</f>
        <v>4.4499999999970896</v>
      </c>
      <c r="L7831" s="2">
        <f ca="1">(Table1[[#This Row],[Bruto tov vorige schijf]]-Table1[[#This Row],[Netto tov vorige schijf]])/MAX(Table1[[#This Row],[Bruto tov vorige schijf]],1)</f>
        <v>0.55500000000029104</v>
      </c>
    </row>
    <row r="7832" spans="1:12" x14ac:dyDescent="0.25">
      <c r="A7832" s="14">
        <v>86141</v>
      </c>
      <c r="B7832" s="6">
        <f>LoonHeffing2020(Table1[[#This Row],[Belastbaar loon]])</f>
        <v>34316.072999999997</v>
      </c>
      <c r="C7832" s="6">
        <f>AlgemeneHeffingsKorting2020(Table1[[#This Row],[Belastbaar loon]])</f>
        <v>0</v>
      </c>
      <c r="D7832" s="14">
        <f>ArbeidsKorting2020(Table1[[#This Row],[Belastbaar loon]])</f>
        <v>747.78000000000009</v>
      </c>
      <c r="E7832" s="14">
        <f>MAX(Table1[[#This Row],[Loonheffing]]-Table1[[#This Row],[Algemene Heffingskorting]]-Table1[[#This Row],[Arbeidskorting]],0)</f>
        <v>33568.292999999998</v>
      </c>
      <c r="F7832" s="6">
        <f>Table1[[#This Row],[Belastbaar loon]]-Table1[[#This Row],[Belasting]]</f>
        <v>52572.707000000002</v>
      </c>
      <c r="G7832" s="2">
        <f>(Table1[[#This Row],[Belastbaar loon]]-Table1[[#This Row],[Netto loon]])/Table1[[#This Row],[Belastbaar loon]]</f>
        <v>0.38969007789554333</v>
      </c>
      <c r="H7832" s="14">
        <f t="shared" ca="1" si="116"/>
        <v>33562.743000000002</v>
      </c>
      <c r="I7832" s="14">
        <f ca="1">IF(ROW()=2, Table1[[#This Row],[Netto loon]], INDIRECT(ADDRESS(ROW()-1,COLUMN(F:F))))</f>
        <v>52568.256999999998</v>
      </c>
      <c r="J7832" s="6">
        <f ca="1">IF(ROW()=2, 0, Table1[[#This Row],[Belastbaar loon]]-INDIRECT(ADDRESS(ROW()-1,COLUMN(A:A))))</f>
        <v>10</v>
      </c>
      <c r="K7832" s="6">
        <f ca="1">Table1[[#This Row],[Netto loon]]-Table1[[#This Row],[Netto vorige schijf]]</f>
        <v>4.4500000000043656</v>
      </c>
      <c r="L7832" s="2">
        <f ca="1">(Table1[[#This Row],[Bruto tov vorige schijf]]-Table1[[#This Row],[Netto tov vorige schijf]])/MAX(Table1[[#This Row],[Bruto tov vorige schijf]],1)</f>
        <v>0.5549999999995634</v>
      </c>
    </row>
    <row r="7833" spans="1:12" x14ac:dyDescent="0.25">
      <c r="A7833" s="14">
        <v>86151</v>
      </c>
      <c r="B7833" s="6">
        <f>LoonHeffing2020(Table1[[#This Row],[Belastbaar loon]])</f>
        <v>34321.023000000001</v>
      </c>
      <c r="C7833" s="6">
        <f>AlgemeneHeffingsKorting2020(Table1[[#This Row],[Belastbaar loon]])</f>
        <v>0</v>
      </c>
      <c r="D7833" s="14">
        <f>ArbeidsKorting2020(Table1[[#This Row],[Belastbaar loon]])</f>
        <v>747.18000000000006</v>
      </c>
      <c r="E7833" s="14">
        <f>MAX(Table1[[#This Row],[Loonheffing]]-Table1[[#This Row],[Algemene Heffingskorting]]-Table1[[#This Row],[Arbeidskorting]],0)</f>
        <v>33573.843000000001</v>
      </c>
      <c r="F7833" s="6">
        <f>Table1[[#This Row],[Belastbaar loon]]-Table1[[#This Row],[Belasting]]</f>
        <v>52577.156999999999</v>
      </c>
      <c r="G7833" s="2">
        <f>(Table1[[#This Row],[Belastbaar loon]]-Table1[[#This Row],[Netto loon]])/Table1[[#This Row],[Belastbaar loon]]</f>
        <v>0.3897092662882613</v>
      </c>
      <c r="H7833" s="14">
        <f t="shared" ca="1" si="116"/>
        <v>33568.292999999998</v>
      </c>
      <c r="I7833" s="14">
        <f ca="1">IF(ROW()=2, Table1[[#This Row],[Netto loon]], INDIRECT(ADDRESS(ROW()-1,COLUMN(F:F))))</f>
        <v>52572.707000000002</v>
      </c>
      <c r="J7833" s="6">
        <f ca="1">IF(ROW()=2, 0, Table1[[#This Row],[Belastbaar loon]]-INDIRECT(ADDRESS(ROW()-1,COLUMN(A:A))))</f>
        <v>10</v>
      </c>
      <c r="K7833" s="6">
        <f ca="1">Table1[[#This Row],[Netto loon]]-Table1[[#This Row],[Netto vorige schijf]]</f>
        <v>4.4499999999970896</v>
      </c>
      <c r="L7833" s="2">
        <f ca="1">(Table1[[#This Row],[Bruto tov vorige schijf]]-Table1[[#This Row],[Netto tov vorige schijf]])/MAX(Table1[[#This Row],[Bruto tov vorige schijf]],1)</f>
        <v>0.55500000000029104</v>
      </c>
    </row>
    <row r="7834" spans="1:12" x14ac:dyDescent="0.25">
      <c r="A7834" s="14">
        <v>86161</v>
      </c>
      <c r="B7834" s="6">
        <f>LoonHeffing2020(Table1[[#This Row],[Belastbaar loon]])</f>
        <v>34325.972999999998</v>
      </c>
      <c r="C7834" s="6">
        <f>AlgemeneHeffingsKorting2020(Table1[[#This Row],[Belastbaar loon]])</f>
        <v>0</v>
      </c>
      <c r="D7834" s="14">
        <f>ArbeidsKorting2020(Table1[[#This Row],[Belastbaar loon]])</f>
        <v>746.58000000000015</v>
      </c>
      <c r="E7834" s="14">
        <f>MAX(Table1[[#This Row],[Loonheffing]]-Table1[[#This Row],[Algemene Heffingskorting]]-Table1[[#This Row],[Arbeidskorting]],0)</f>
        <v>33579.392999999996</v>
      </c>
      <c r="F7834" s="6">
        <f>Table1[[#This Row],[Belastbaar loon]]-Table1[[#This Row],[Belasting]]</f>
        <v>52581.607000000004</v>
      </c>
      <c r="G7834" s="2">
        <f>(Table1[[#This Row],[Belastbaar loon]]-Table1[[#This Row],[Netto loon]])/Table1[[#This Row],[Belastbaar loon]]</f>
        <v>0.38972845022690078</v>
      </c>
      <c r="H7834" s="14">
        <f t="shared" ref="H7834:H7897" ca="1" si="117">IF(ROW()=2, 0, INDIRECT(ADDRESS(ROW()-1,COLUMN(E:E))))</f>
        <v>33573.843000000001</v>
      </c>
      <c r="I7834" s="14">
        <f ca="1">IF(ROW()=2, Table1[[#This Row],[Netto loon]], INDIRECT(ADDRESS(ROW()-1,COLUMN(F:F))))</f>
        <v>52577.156999999999</v>
      </c>
      <c r="J7834" s="6">
        <f ca="1">IF(ROW()=2, 0, Table1[[#This Row],[Belastbaar loon]]-INDIRECT(ADDRESS(ROW()-1,COLUMN(A:A))))</f>
        <v>10</v>
      </c>
      <c r="K7834" s="6">
        <f ca="1">Table1[[#This Row],[Netto loon]]-Table1[[#This Row],[Netto vorige schijf]]</f>
        <v>4.4500000000043656</v>
      </c>
      <c r="L7834" s="2">
        <f ca="1">(Table1[[#This Row],[Bruto tov vorige schijf]]-Table1[[#This Row],[Netto tov vorige schijf]])/MAX(Table1[[#This Row],[Bruto tov vorige schijf]],1)</f>
        <v>0.5549999999995634</v>
      </c>
    </row>
    <row r="7835" spans="1:12" x14ac:dyDescent="0.25">
      <c r="A7835" s="14">
        <v>86171</v>
      </c>
      <c r="B7835" s="6">
        <f>LoonHeffing2020(Table1[[#This Row],[Belastbaar loon]])</f>
        <v>34330.923000000003</v>
      </c>
      <c r="C7835" s="6">
        <f>AlgemeneHeffingsKorting2020(Table1[[#This Row],[Belastbaar loon]])</f>
        <v>0</v>
      </c>
      <c r="D7835" s="14">
        <f>ArbeidsKorting2020(Table1[[#This Row],[Belastbaar loon]])</f>
        <v>745.98000000000013</v>
      </c>
      <c r="E7835" s="14">
        <f>MAX(Table1[[#This Row],[Loonheffing]]-Table1[[#This Row],[Algemene Heffingskorting]]-Table1[[#This Row],[Arbeidskorting]],0)</f>
        <v>33584.942999999999</v>
      </c>
      <c r="F7835" s="6">
        <f>Table1[[#This Row],[Belastbaar loon]]-Table1[[#This Row],[Belasting]]</f>
        <v>52586.057000000001</v>
      </c>
      <c r="G7835" s="2">
        <f>(Table1[[#This Row],[Belastbaar loon]]-Table1[[#This Row],[Netto loon]])/Table1[[#This Row],[Belastbaar loon]]</f>
        <v>0.38974762971301247</v>
      </c>
      <c r="H7835" s="14">
        <f t="shared" ca="1" si="117"/>
        <v>33579.392999999996</v>
      </c>
      <c r="I7835" s="14">
        <f ca="1">IF(ROW()=2, Table1[[#This Row],[Netto loon]], INDIRECT(ADDRESS(ROW()-1,COLUMN(F:F))))</f>
        <v>52581.607000000004</v>
      </c>
      <c r="J7835" s="6">
        <f ca="1">IF(ROW()=2, 0, Table1[[#This Row],[Belastbaar loon]]-INDIRECT(ADDRESS(ROW()-1,COLUMN(A:A))))</f>
        <v>10</v>
      </c>
      <c r="K7835" s="6">
        <f ca="1">Table1[[#This Row],[Netto loon]]-Table1[[#This Row],[Netto vorige schijf]]</f>
        <v>4.4499999999970896</v>
      </c>
      <c r="L7835" s="2">
        <f ca="1">(Table1[[#This Row],[Bruto tov vorige schijf]]-Table1[[#This Row],[Netto tov vorige schijf]])/MAX(Table1[[#This Row],[Bruto tov vorige schijf]],1)</f>
        <v>0.55500000000029104</v>
      </c>
    </row>
    <row r="7836" spans="1:12" x14ac:dyDescent="0.25">
      <c r="A7836" s="14">
        <v>86181</v>
      </c>
      <c r="B7836" s="6">
        <f>LoonHeffing2020(Table1[[#This Row],[Belastbaar loon]])</f>
        <v>34335.873</v>
      </c>
      <c r="C7836" s="6">
        <f>AlgemeneHeffingsKorting2020(Table1[[#This Row],[Belastbaar loon]])</f>
        <v>0</v>
      </c>
      <c r="D7836" s="14">
        <f>ArbeidsKorting2020(Table1[[#This Row],[Belastbaar loon]])</f>
        <v>745.38000000000011</v>
      </c>
      <c r="E7836" s="14">
        <f>MAX(Table1[[#This Row],[Loonheffing]]-Table1[[#This Row],[Algemene Heffingskorting]]-Table1[[#This Row],[Arbeidskorting]],0)</f>
        <v>33590.493000000002</v>
      </c>
      <c r="F7836" s="6">
        <f>Table1[[#This Row],[Belastbaar loon]]-Table1[[#This Row],[Belasting]]</f>
        <v>52590.506999999998</v>
      </c>
      <c r="G7836" s="2">
        <f>(Table1[[#This Row],[Belastbaar loon]]-Table1[[#This Row],[Netto loon]])/Table1[[#This Row],[Belastbaar loon]]</f>
        <v>0.38976680474814634</v>
      </c>
      <c r="H7836" s="14">
        <f t="shared" ca="1" si="117"/>
        <v>33584.942999999999</v>
      </c>
      <c r="I7836" s="14">
        <f ca="1">IF(ROW()=2, Table1[[#This Row],[Netto loon]], INDIRECT(ADDRESS(ROW()-1,COLUMN(F:F))))</f>
        <v>52586.057000000001</v>
      </c>
      <c r="J7836" s="6">
        <f ca="1">IF(ROW()=2, 0, Table1[[#This Row],[Belastbaar loon]]-INDIRECT(ADDRESS(ROW()-1,COLUMN(A:A))))</f>
        <v>10</v>
      </c>
      <c r="K7836" s="6">
        <f ca="1">Table1[[#This Row],[Netto loon]]-Table1[[#This Row],[Netto vorige schijf]]</f>
        <v>4.4499999999970896</v>
      </c>
      <c r="L7836" s="2">
        <f ca="1">(Table1[[#This Row],[Bruto tov vorige schijf]]-Table1[[#This Row],[Netto tov vorige schijf]])/MAX(Table1[[#This Row],[Bruto tov vorige schijf]],1)</f>
        <v>0.55500000000029104</v>
      </c>
    </row>
    <row r="7837" spans="1:12" x14ac:dyDescent="0.25">
      <c r="A7837" s="14">
        <v>86191</v>
      </c>
      <c r="B7837" s="6">
        <f>LoonHeffing2020(Table1[[#This Row],[Belastbaar loon]])</f>
        <v>34340.822999999997</v>
      </c>
      <c r="C7837" s="6">
        <f>AlgemeneHeffingsKorting2020(Table1[[#This Row],[Belastbaar loon]])</f>
        <v>0</v>
      </c>
      <c r="D7837" s="14">
        <f>ArbeidsKorting2020(Table1[[#This Row],[Belastbaar loon]])</f>
        <v>744.78000000000009</v>
      </c>
      <c r="E7837" s="14">
        <f>MAX(Table1[[#This Row],[Loonheffing]]-Table1[[#This Row],[Algemene Heffingskorting]]-Table1[[#This Row],[Arbeidskorting]],0)</f>
        <v>33596.042999999998</v>
      </c>
      <c r="F7837" s="6">
        <f>Table1[[#This Row],[Belastbaar loon]]-Table1[[#This Row],[Belasting]]</f>
        <v>52594.957000000002</v>
      </c>
      <c r="G7837" s="2">
        <f>(Table1[[#This Row],[Belastbaar loon]]-Table1[[#This Row],[Netto loon]])/Table1[[#This Row],[Belastbaar loon]]</f>
        <v>0.38978597533385156</v>
      </c>
      <c r="H7837" s="14">
        <f t="shared" ca="1" si="117"/>
        <v>33590.493000000002</v>
      </c>
      <c r="I7837" s="14">
        <f ca="1">IF(ROW()=2, Table1[[#This Row],[Netto loon]], INDIRECT(ADDRESS(ROW()-1,COLUMN(F:F))))</f>
        <v>52590.506999999998</v>
      </c>
      <c r="J7837" s="6">
        <f ca="1">IF(ROW()=2, 0, Table1[[#This Row],[Belastbaar loon]]-INDIRECT(ADDRESS(ROW()-1,COLUMN(A:A))))</f>
        <v>10</v>
      </c>
      <c r="K7837" s="6">
        <f ca="1">Table1[[#This Row],[Netto loon]]-Table1[[#This Row],[Netto vorige schijf]]</f>
        <v>4.4500000000043656</v>
      </c>
      <c r="L7837" s="2">
        <f ca="1">(Table1[[#This Row],[Bruto tov vorige schijf]]-Table1[[#This Row],[Netto tov vorige schijf]])/MAX(Table1[[#This Row],[Bruto tov vorige schijf]],1)</f>
        <v>0.5549999999995634</v>
      </c>
    </row>
    <row r="7838" spans="1:12" x14ac:dyDescent="0.25">
      <c r="A7838" s="14">
        <v>86201</v>
      </c>
      <c r="B7838" s="6">
        <f>LoonHeffing2020(Table1[[#This Row],[Belastbaar loon]])</f>
        <v>34345.773000000001</v>
      </c>
      <c r="C7838" s="6">
        <f>AlgemeneHeffingsKorting2020(Table1[[#This Row],[Belastbaar loon]])</f>
        <v>0</v>
      </c>
      <c r="D7838" s="14">
        <f>ArbeidsKorting2020(Table1[[#This Row],[Belastbaar loon]])</f>
        <v>744.18000000000006</v>
      </c>
      <c r="E7838" s="14">
        <f>MAX(Table1[[#This Row],[Loonheffing]]-Table1[[#This Row],[Algemene Heffingskorting]]-Table1[[#This Row],[Arbeidskorting]],0)</f>
        <v>33601.593000000001</v>
      </c>
      <c r="F7838" s="6">
        <f>Table1[[#This Row],[Belastbaar loon]]-Table1[[#This Row],[Belasting]]</f>
        <v>52599.406999999999</v>
      </c>
      <c r="G7838" s="2">
        <f>(Table1[[#This Row],[Belastbaar loon]]-Table1[[#This Row],[Netto loon]])/Table1[[#This Row],[Belastbaar loon]]</f>
        <v>0.38980514147167666</v>
      </c>
      <c r="H7838" s="14">
        <f t="shared" ca="1" si="117"/>
        <v>33596.042999999998</v>
      </c>
      <c r="I7838" s="14">
        <f ca="1">IF(ROW()=2, Table1[[#This Row],[Netto loon]], INDIRECT(ADDRESS(ROW()-1,COLUMN(F:F))))</f>
        <v>52594.957000000002</v>
      </c>
      <c r="J7838" s="6">
        <f ca="1">IF(ROW()=2, 0, Table1[[#This Row],[Belastbaar loon]]-INDIRECT(ADDRESS(ROW()-1,COLUMN(A:A))))</f>
        <v>10</v>
      </c>
      <c r="K7838" s="6">
        <f ca="1">Table1[[#This Row],[Netto loon]]-Table1[[#This Row],[Netto vorige schijf]]</f>
        <v>4.4499999999970896</v>
      </c>
      <c r="L7838" s="2">
        <f ca="1">(Table1[[#This Row],[Bruto tov vorige schijf]]-Table1[[#This Row],[Netto tov vorige schijf]])/MAX(Table1[[#This Row],[Bruto tov vorige schijf]],1)</f>
        <v>0.55500000000029104</v>
      </c>
    </row>
    <row r="7839" spans="1:12" x14ac:dyDescent="0.25">
      <c r="A7839" s="14">
        <v>86211</v>
      </c>
      <c r="B7839" s="6">
        <f>LoonHeffing2020(Table1[[#This Row],[Belastbaar loon]])</f>
        <v>34350.722999999998</v>
      </c>
      <c r="C7839" s="6">
        <f>AlgemeneHeffingsKorting2020(Table1[[#This Row],[Belastbaar loon]])</f>
        <v>0</v>
      </c>
      <c r="D7839" s="14">
        <f>ArbeidsKorting2020(Table1[[#This Row],[Belastbaar loon]])</f>
        <v>743.58000000000015</v>
      </c>
      <c r="E7839" s="14">
        <f>MAX(Table1[[#This Row],[Loonheffing]]-Table1[[#This Row],[Algemene Heffingskorting]]-Table1[[#This Row],[Arbeidskorting]],0)</f>
        <v>33607.142999999996</v>
      </c>
      <c r="F7839" s="6">
        <f>Table1[[#This Row],[Belastbaar loon]]-Table1[[#This Row],[Belasting]]</f>
        <v>52603.857000000004</v>
      </c>
      <c r="G7839" s="2">
        <f>(Table1[[#This Row],[Belastbaar loon]]-Table1[[#This Row],[Netto loon]])/Table1[[#This Row],[Belastbaar loon]]</f>
        <v>0.38982430316316941</v>
      </c>
      <c r="H7839" s="14">
        <f t="shared" ca="1" si="117"/>
        <v>33601.593000000001</v>
      </c>
      <c r="I7839" s="14">
        <f ca="1">IF(ROW()=2, Table1[[#This Row],[Netto loon]], INDIRECT(ADDRESS(ROW()-1,COLUMN(F:F))))</f>
        <v>52599.406999999999</v>
      </c>
      <c r="J7839" s="6">
        <f ca="1">IF(ROW()=2, 0, Table1[[#This Row],[Belastbaar loon]]-INDIRECT(ADDRESS(ROW()-1,COLUMN(A:A))))</f>
        <v>10</v>
      </c>
      <c r="K7839" s="6">
        <f ca="1">Table1[[#This Row],[Netto loon]]-Table1[[#This Row],[Netto vorige schijf]]</f>
        <v>4.4500000000043656</v>
      </c>
      <c r="L7839" s="2">
        <f ca="1">(Table1[[#This Row],[Bruto tov vorige schijf]]-Table1[[#This Row],[Netto tov vorige schijf]])/MAX(Table1[[#This Row],[Bruto tov vorige schijf]],1)</f>
        <v>0.5549999999995634</v>
      </c>
    </row>
    <row r="7840" spans="1:12" x14ac:dyDescent="0.25">
      <c r="A7840" s="14">
        <v>86221</v>
      </c>
      <c r="B7840" s="6">
        <f>LoonHeffing2020(Table1[[#This Row],[Belastbaar loon]])</f>
        <v>34355.673000000003</v>
      </c>
      <c r="C7840" s="6">
        <f>AlgemeneHeffingsKorting2020(Table1[[#This Row],[Belastbaar loon]])</f>
        <v>0</v>
      </c>
      <c r="D7840" s="14">
        <f>ArbeidsKorting2020(Table1[[#This Row],[Belastbaar loon]])</f>
        <v>742.98000000000013</v>
      </c>
      <c r="E7840" s="14">
        <f>MAX(Table1[[#This Row],[Loonheffing]]-Table1[[#This Row],[Algemene Heffingskorting]]-Table1[[#This Row],[Arbeidskorting]],0)</f>
        <v>33612.692999999999</v>
      </c>
      <c r="F7840" s="6">
        <f>Table1[[#This Row],[Belastbaar loon]]-Table1[[#This Row],[Belasting]]</f>
        <v>52608.307000000001</v>
      </c>
      <c r="G7840" s="2">
        <f>(Table1[[#This Row],[Belastbaar loon]]-Table1[[#This Row],[Netto loon]])/Table1[[#This Row],[Belastbaar loon]]</f>
        <v>0.38984346040987694</v>
      </c>
      <c r="H7840" s="14">
        <f t="shared" ca="1" si="117"/>
        <v>33607.142999999996</v>
      </c>
      <c r="I7840" s="14">
        <f ca="1">IF(ROW()=2, Table1[[#This Row],[Netto loon]], INDIRECT(ADDRESS(ROW()-1,COLUMN(F:F))))</f>
        <v>52603.857000000004</v>
      </c>
      <c r="J7840" s="6">
        <f ca="1">IF(ROW()=2, 0, Table1[[#This Row],[Belastbaar loon]]-INDIRECT(ADDRESS(ROW()-1,COLUMN(A:A))))</f>
        <v>10</v>
      </c>
      <c r="K7840" s="6">
        <f ca="1">Table1[[#This Row],[Netto loon]]-Table1[[#This Row],[Netto vorige schijf]]</f>
        <v>4.4499999999970896</v>
      </c>
      <c r="L7840" s="2">
        <f ca="1">(Table1[[#This Row],[Bruto tov vorige schijf]]-Table1[[#This Row],[Netto tov vorige schijf]])/MAX(Table1[[#This Row],[Bruto tov vorige schijf]],1)</f>
        <v>0.55500000000029104</v>
      </c>
    </row>
    <row r="7841" spans="1:12" x14ac:dyDescent="0.25">
      <c r="A7841" s="14">
        <v>86231</v>
      </c>
      <c r="B7841" s="6">
        <f>LoonHeffing2020(Table1[[#This Row],[Belastbaar loon]])</f>
        <v>34360.623</v>
      </c>
      <c r="C7841" s="6">
        <f>AlgemeneHeffingsKorting2020(Table1[[#This Row],[Belastbaar loon]])</f>
        <v>0</v>
      </c>
      <c r="D7841" s="14">
        <f>ArbeidsKorting2020(Table1[[#This Row],[Belastbaar loon]])</f>
        <v>742.38000000000011</v>
      </c>
      <c r="E7841" s="14">
        <f>MAX(Table1[[#This Row],[Loonheffing]]-Table1[[#This Row],[Algemene Heffingskorting]]-Table1[[#This Row],[Arbeidskorting]],0)</f>
        <v>33618.243000000002</v>
      </c>
      <c r="F7841" s="6">
        <f>Table1[[#This Row],[Belastbaar loon]]-Table1[[#This Row],[Belasting]]</f>
        <v>52612.756999999998</v>
      </c>
      <c r="G7841" s="2">
        <f>(Table1[[#This Row],[Belastbaar loon]]-Table1[[#This Row],[Netto loon]])/Table1[[#This Row],[Belastbaar loon]]</f>
        <v>0.38986261321334559</v>
      </c>
      <c r="H7841" s="14">
        <f t="shared" ca="1" si="117"/>
        <v>33612.692999999999</v>
      </c>
      <c r="I7841" s="14">
        <f ca="1">IF(ROW()=2, Table1[[#This Row],[Netto loon]], INDIRECT(ADDRESS(ROW()-1,COLUMN(F:F))))</f>
        <v>52608.307000000001</v>
      </c>
      <c r="J7841" s="6">
        <f ca="1">IF(ROW()=2, 0, Table1[[#This Row],[Belastbaar loon]]-INDIRECT(ADDRESS(ROW()-1,COLUMN(A:A))))</f>
        <v>10</v>
      </c>
      <c r="K7841" s="6">
        <f ca="1">Table1[[#This Row],[Netto loon]]-Table1[[#This Row],[Netto vorige schijf]]</f>
        <v>4.4499999999970896</v>
      </c>
      <c r="L7841" s="2">
        <f ca="1">(Table1[[#This Row],[Bruto tov vorige schijf]]-Table1[[#This Row],[Netto tov vorige schijf]])/MAX(Table1[[#This Row],[Bruto tov vorige schijf]],1)</f>
        <v>0.55500000000029104</v>
      </c>
    </row>
    <row r="7842" spans="1:12" x14ac:dyDescent="0.25">
      <c r="A7842" s="14">
        <v>86241</v>
      </c>
      <c r="B7842" s="6">
        <f>LoonHeffing2020(Table1[[#This Row],[Belastbaar loon]])</f>
        <v>34365.572999999997</v>
      </c>
      <c r="C7842" s="6">
        <f>AlgemeneHeffingsKorting2020(Table1[[#This Row],[Belastbaar loon]])</f>
        <v>0</v>
      </c>
      <c r="D7842" s="14">
        <f>ArbeidsKorting2020(Table1[[#This Row],[Belastbaar loon]])</f>
        <v>741.78000000000009</v>
      </c>
      <c r="E7842" s="14">
        <f>MAX(Table1[[#This Row],[Loonheffing]]-Table1[[#This Row],[Algemene Heffingskorting]]-Table1[[#This Row],[Arbeidskorting]],0)</f>
        <v>33623.792999999998</v>
      </c>
      <c r="F7842" s="6">
        <f>Table1[[#This Row],[Belastbaar loon]]-Table1[[#This Row],[Belasting]]</f>
        <v>52617.207000000002</v>
      </c>
      <c r="G7842" s="2">
        <f>(Table1[[#This Row],[Belastbaar loon]]-Table1[[#This Row],[Netto loon]])/Table1[[#This Row],[Belastbaar loon]]</f>
        <v>0.38988176157512083</v>
      </c>
      <c r="H7842" s="14">
        <f t="shared" ca="1" si="117"/>
        <v>33618.243000000002</v>
      </c>
      <c r="I7842" s="14">
        <f ca="1">IF(ROW()=2, Table1[[#This Row],[Netto loon]], INDIRECT(ADDRESS(ROW()-1,COLUMN(F:F))))</f>
        <v>52612.756999999998</v>
      </c>
      <c r="J7842" s="6">
        <f ca="1">IF(ROW()=2, 0, Table1[[#This Row],[Belastbaar loon]]-INDIRECT(ADDRESS(ROW()-1,COLUMN(A:A))))</f>
        <v>10</v>
      </c>
      <c r="K7842" s="6">
        <f ca="1">Table1[[#This Row],[Netto loon]]-Table1[[#This Row],[Netto vorige schijf]]</f>
        <v>4.4500000000043656</v>
      </c>
      <c r="L7842" s="2">
        <f ca="1">(Table1[[#This Row],[Bruto tov vorige schijf]]-Table1[[#This Row],[Netto tov vorige schijf]])/MAX(Table1[[#This Row],[Bruto tov vorige schijf]],1)</f>
        <v>0.5549999999995634</v>
      </c>
    </row>
    <row r="7843" spans="1:12" x14ac:dyDescent="0.25">
      <c r="A7843" s="14">
        <v>86251</v>
      </c>
      <c r="B7843" s="6">
        <f>LoonHeffing2020(Table1[[#This Row],[Belastbaar loon]])</f>
        <v>34370.523000000001</v>
      </c>
      <c r="C7843" s="6">
        <f>AlgemeneHeffingsKorting2020(Table1[[#This Row],[Belastbaar loon]])</f>
        <v>0</v>
      </c>
      <c r="D7843" s="14">
        <f>ArbeidsKorting2020(Table1[[#This Row],[Belastbaar loon]])</f>
        <v>741.18000000000006</v>
      </c>
      <c r="E7843" s="14">
        <f>MAX(Table1[[#This Row],[Loonheffing]]-Table1[[#This Row],[Algemene Heffingskorting]]-Table1[[#This Row],[Arbeidskorting]],0)</f>
        <v>33629.343000000001</v>
      </c>
      <c r="F7843" s="6">
        <f>Table1[[#This Row],[Belastbaar loon]]-Table1[[#This Row],[Belasting]]</f>
        <v>52621.656999999999</v>
      </c>
      <c r="G7843" s="2">
        <f>(Table1[[#This Row],[Belastbaar loon]]-Table1[[#This Row],[Netto loon]])/Table1[[#This Row],[Belastbaar loon]]</f>
        <v>0.38990090549674788</v>
      </c>
      <c r="H7843" s="14">
        <f t="shared" ca="1" si="117"/>
        <v>33623.792999999998</v>
      </c>
      <c r="I7843" s="14">
        <f ca="1">IF(ROW()=2, Table1[[#This Row],[Netto loon]], INDIRECT(ADDRESS(ROW()-1,COLUMN(F:F))))</f>
        <v>52617.207000000002</v>
      </c>
      <c r="J7843" s="6">
        <f ca="1">IF(ROW()=2, 0, Table1[[#This Row],[Belastbaar loon]]-INDIRECT(ADDRESS(ROW()-1,COLUMN(A:A))))</f>
        <v>10</v>
      </c>
      <c r="K7843" s="6">
        <f ca="1">Table1[[#This Row],[Netto loon]]-Table1[[#This Row],[Netto vorige schijf]]</f>
        <v>4.4499999999970896</v>
      </c>
      <c r="L7843" s="2">
        <f ca="1">(Table1[[#This Row],[Bruto tov vorige schijf]]-Table1[[#This Row],[Netto tov vorige schijf]])/MAX(Table1[[#This Row],[Bruto tov vorige schijf]],1)</f>
        <v>0.55500000000029104</v>
      </c>
    </row>
    <row r="7844" spans="1:12" x14ac:dyDescent="0.25">
      <c r="A7844" s="14">
        <v>86261</v>
      </c>
      <c r="B7844" s="6">
        <f>LoonHeffing2020(Table1[[#This Row],[Belastbaar loon]])</f>
        <v>34375.472999999998</v>
      </c>
      <c r="C7844" s="6">
        <f>AlgemeneHeffingsKorting2020(Table1[[#This Row],[Belastbaar loon]])</f>
        <v>0</v>
      </c>
      <c r="D7844" s="14">
        <f>ArbeidsKorting2020(Table1[[#This Row],[Belastbaar loon]])</f>
        <v>740.58000000000015</v>
      </c>
      <c r="E7844" s="14">
        <f>MAX(Table1[[#This Row],[Loonheffing]]-Table1[[#This Row],[Algemene Heffingskorting]]-Table1[[#This Row],[Arbeidskorting]],0)</f>
        <v>33634.892999999996</v>
      </c>
      <c r="F7844" s="6">
        <f>Table1[[#This Row],[Belastbaar loon]]-Table1[[#This Row],[Belasting]]</f>
        <v>52626.107000000004</v>
      </c>
      <c r="G7844" s="2">
        <f>(Table1[[#This Row],[Belastbaar loon]]-Table1[[#This Row],[Netto loon]])/Table1[[#This Row],[Belastbaar loon]]</f>
        <v>0.38992004497977067</v>
      </c>
      <c r="H7844" s="14">
        <f t="shared" ca="1" si="117"/>
        <v>33629.343000000001</v>
      </c>
      <c r="I7844" s="14">
        <f ca="1">IF(ROW()=2, Table1[[#This Row],[Netto loon]], INDIRECT(ADDRESS(ROW()-1,COLUMN(F:F))))</f>
        <v>52621.656999999999</v>
      </c>
      <c r="J7844" s="6">
        <f ca="1">IF(ROW()=2, 0, Table1[[#This Row],[Belastbaar loon]]-INDIRECT(ADDRESS(ROW()-1,COLUMN(A:A))))</f>
        <v>10</v>
      </c>
      <c r="K7844" s="6">
        <f ca="1">Table1[[#This Row],[Netto loon]]-Table1[[#This Row],[Netto vorige schijf]]</f>
        <v>4.4500000000043656</v>
      </c>
      <c r="L7844" s="2">
        <f ca="1">(Table1[[#This Row],[Bruto tov vorige schijf]]-Table1[[#This Row],[Netto tov vorige schijf]])/MAX(Table1[[#This Row],[Bruto tov vorige schijf]],1)</f>
        <v>0.5549999999995634</v>
      </c>
    </row>
    <row r="7845" spans="1:12" x14ac:dyDescent="0.25">
      <c r="A7845" s="14">
        <v>86271</v>
      </c>
      <c r="B7845" s="6">
        <f>LoonHeffing2020(Table1[[#This Row],[Belastbaar loon]])</f>
        <v>34380.423000000003</v>
      </c>
      <c r="C7845" s="6">
        <f>AlgemeneHeffingsKorting2020(Table1[[#This Row],[Belastbaar loon]])</f>
        <v>0</v>
      </c>
      <c r="D7845" s="14">
        <f>ArbeidsKorting2020(Table1[[#This Row],[Belastbaar loon]])</f>
        <v>739.98000000000013</v>
      </c>
      <c r="E7845" s="14">
        <f>MAX(Table1[[#This Row],[Loonheffing]]-Table1[[#This Row],[Algemene Heffingskorting]]-Table1[[#This Row],[Arbeidskorting]],0)</f>
        <v>33640.442999999999</v>
      </c>
      <c r="F7845" s="6">
        <f>Table1[[#This Row],[Belastbaar loon]]-Table1[[#This Row],[Belasting]]</f>
        <v>52630.557000000001</v>
      </c>
      <c r="G7845" s="2">
        <f>(Table1[[#This Row],[Belastbaar loon]]-Table1[[#This Row],[Netto loon]])/Table1[[#This Row],[Belastbaar loon]]</f>
        <v>0.38993918002573286</v>
      </c>
      <c r="H7845" s="14">
        <f t="shared" ca="1" si="117"/>
        <v>33634.892999999996</v>
      </c>
      <c r="I7845" s="14">
        <f ca="1">IF(ROW()=2, Table1[[#This Row],[Netto loon]], INDIRECT(ADDRESS(ROW()-1,COLUMN(F:F))))</f>
        <v>52626.107000000004</v>
      </c>
      <c r="J7845" s="6">
        <f ca="1">IF(ROW()=2, 0, Table1[[#This Row],[Belastbaar loon]]-INDIRECT(ADDRESS(ROW()-1,COLUMN(A:A))))</f>
        <v>10</v>
      </c>
      <c r="K7845" s="6">
        <f ca="1">Table1[[#This Row],[Netto loon]]-Table1[[#This Row],[Netto vorige schijf]]</f>
        <v>4.4499999999970896</v>
      </c>
      <c r="L7845" s="2">
        <f ca="1">(Table1[[#This Row],[Bruto tov vorige schijf]]-Table1[[#This Row],[Netto tov vorige schijf]])/MAX(Table1[[#This Row],[Bruto tov vorige schijf]],1)</f>
        <v>0.55500000000029104</v>
      </c>
    </row>
    <row r="7846" spans="1:12" x14ac:dyDescent="0.25">
      <c r="A7846" s="14">
        <v>86281</v>
      </c>
      <c r="B7846" s="6">
        <f>LoonHeffing2020(Table1[[#This Row],[Belastbaar loon]])</f>
        <v>34385.373</v>
      </c>
      <c r="C7846" s="6">
        <f>AlgemeneHeffingsKorting2020(Table1[[#This Row],[Belastbaar loon]])</f>
        <v>0</v>
      </c>
      <c r="D7846" s="14">
        <f>ArbeidsKorting2020(Table1[[#This Row],[Belastbaar loon]])</f>
        <v>739.38000000000011</v>
      </c>
      <c r="E7846" s="14">
        <f>MAX(Table1[[#This Row],[Loonheffing]]-Table1[[#This Row],[Algemene Heffingskorting]]-Table1[[#This Row],[Arbeidskorting]],0)</f>
        <v>33645.993000000002</v>
      </c>
      <c r="F7846" s="6">
        <f>Table1[[#This Row],[Belastbaar loon]]-Table1[[#This Row],[Belasting]]</f>
        <v>52635.006999999998</v>
      </c>
      <c r="G7846" s="2">
        <f>(Table1[[#This Row],[Belastbaar loon]]-Table1[[#This Row],[Netto loon]])/Table1[[#This Row],[Belastbaar loon]]</f>
        <v>0.38995831063617714</v>
      </c>
      <c r="H7846" s="14">
        <f t="shared" ca="1" si="117"/>
        <v>33640.442999999999</v>
      </c>
      <c r="I7846" s="14">
        <f ca="1">IF(ROW()=2, Table1[[#This Row],[Netto loon]], INDIRECT(ADDRESS(ROW()-1,COLUMN(F:F))))</f>
        <v>52630.557000000001</v>
      </c>
      <c r="J7846" s="6">
        <f ca="1">IF(ROW()=2, 0, Table1[[#This Row],[Belastbaar loon]]-INDIRECT(ADDRESS(ROW()-1,COLUMN(A:A))))</f>
        <v>10</v>
      </c>
      <c r="K7846" s="6">
        <f ca="1">Table1[[#This Row],[Netto loon]]-Table1[[#This Row],[Netto vorige schijf]]</f>
        <v>4.4499999999970896</v>
      </c>
      <c r="L7846" s="2">
        <f ca="1">(Table1[[#This Row],[Bruto tov vorige schijf]]-Table1[[#This Row],[Netto tov vorige schijf]])/MAX(Table1[[#This Row],[Bruto tov vorige schijf]],1)</f>
        <v>0.55500000000029104</v>
      </c>
    </row>
    <row r="7847" spans="1:12" x14ac:dyDescent="0.25">
      <c r="A7847" s="14">
        <v>86291</v>
      </c>
      <c r="B7847" s="6">
        <f>LoonHeffing2020(Table1[[#This Row],[Belastbaar loon]])</f>
        <v>34390.322999999997</v>
      </c>
      <c r="C7847" s="6">
        <f>AlgemeneHeffingsKorting2020(Table1[[#This Row],[Belastbaar loon]])</f>
        <v>0</v>
      </c>
      <c r="D7847" s="14">
        <f>ArbeidsKorting2020(Table1[[#This Row],[Belastbaar loon]])</f>
        <v>738.78000000000009</v>
      </c>
      <c r="E7847" s="14">
        <f>MAX(Table1[[#This Row],[Loonheffing]]-Table1[[#This Row],[Algemene Heffingskorting]]-Table1[[#This Row],[Arbeidskorting]],0)</f>
        <v>33651.542999999998</v>
      </c>
      <c r="F7847" s="6">
        <f>Table1[[#This Row],[Belastbaar loon]]-Table1[[#This Row],[Belasting]]</f>
        <v>52639.457000000002</v>
      </c>
      <c r="G7847" s="2">
        <f>(Table1[[#This Row],[Belastbaar loon]]-Table1[[#This Row],[Netto loon]])/Table1[[#This Row],[Belastbaar loon]]</f>
        <v>0.38997743681264557</v>
      </c>
      <c r="H7847" s="14">
        <f t="shared" ca="1" si="117"/>
        <v>33645.993000000002</v>
      </c>
      <c r="I7847" s="14">
        <f ca="1">IF(ROW()=2, Table1[[#This Row],[Netto loon]], INDIRECT(ADDRESS(ROW()-1,COLUMN(F:F))))</f>
        <v>52635.006999999998</v>
      </c>
      <c r="J7847" s="6">
        <f ca="1">IF(ROW()=2, 0, Table1[[#This Row],[Belastbaar loon]]-INDIRECT(ADDRESS(ROW()-1,COLUMN(A:A))))</f>
        <v>10</v>
      </c>
      <c r="K7847" s="6">
        <f ca="1">Table1[[#This Row],[Netto loon]]-Table1[[#This Row],[Netto vorige schijf]]</f>
        <v>4.4500000000043656</v>
      </c>
      <c r="L7847" s="2">
        <f ca="1">(Table1[[#This Row],[Bruto tov vorige schijf]]-Table1[[#This Row],[Netto tov vorige schijf]])/MAX(Table1[[#This Row],[Bruto tov vorige schijf]],1)</f>
        <v>0.5549999999995634</v>
      </c>
    </row>
    <row r="7848" spans="1:12" x14ac:dyDescent="0.25">
      <c r="A7848" s="14">
        <v>86301</v>
      </c>
      <c r="B7848" s="6">
        <f>LoonHeffing2020(Table1[[#This Row],[Belastbaar loon]])</f>
        <v>34395.273000000001</v>
      </c>
      <c r="C7848" s="6">
        <f>AlgemeneHeffingsKorting2020(Table1[[#This Row],[Belastbaar loon]])</f>
        <v>0</v>
      </c>
      <c r="D7848" s="14">
        <f>ArbeidsKorting2020(Table1[[#This Row],[Belastbaar loon]])</f>
        <v>738.18000000000006</v>
      </c>
      <c r="E7848" s="14">
        <f>MAX(Table1[[#This Row],[Loonheffing]]-Table1[[#This Row],[Algemene Heffingskorting]]-Table1[[#This Row],[Arbeidskorting]],0)</f>
        <v>33657.093000000001</v>
      </c>
      <c r="F7848" s="6">
        <f>Table1[[#This Row],[Belastbaar loon]]-Table1[[#This Row],[Belasting]]</f>
        <v>52643.906999999999</v>
      </c>
      <c r="G7848" s="2">
        <f>(Table1[[#This Row],[Belastbaar loon]]-Table1[[#This Row],[Netto loon]])/Table1[[#This Row],[Belastbaar loon]]</f>
        <v>0.38999655855667953</v>
      </c>
      <c r="H7848" s="14">
        <f t="shared" ca="1" si="117"/>
        <v>33651.542999999998</v>
      </c>
      <c r="I7848" s="14">
        <f ca="1">IF(ROW()=2, Table1[[#This Row],[Netto loon]], INDIRECT(ADDRESS(ROW()-1,COLUMN(F:F))))</f>
        <v>52639.457000000002</v>
      </c>
      <c r="J7848" s="6">
        <f ca="1">IF(ROW()=2, 0, Table1[[#This Row],[Belastbaar loon]]-INDIRECT(ADDRESS(ROW()-1,COLUMN(A:A))))</f>
        <v>10</v>
      </c>
      <c r="K7848" s="6">
        <f ca="1">Table1[[#This Row],[Netto loon]]-Table1[[#This Row],[Netto vorige schijf]]</f>
        <v>4.4499999999970896</v>
      </c>
      <c r="L7848" s="2">
        <f ca="1">(Table1[[#This Row],[Bruto tov vorige schijf]]-Table1[[#This Row],[Netto tov vorige schijf]])/MAX(Table1[[#This Row],[Bruto tov vorige schijf]],1)</f>
        <v>0.55500000000029104</v>
      </c>
    </row>
    <row r="7849" spans="1:12" x14ac:dyDescent="0.25">
      <c r="A7849" s="14">
        <v>86311</v>
      </c>
      <c r="B7849" s="6">
        <f>LoonHeffing2020(Table1[[#This Row],[Belastbaar loon]])</f>
        <v>34400.222999999998</v>
      </c>
      <c r="C7849" s="6">
        <f>AlgemeneHeffingsKorting2020(Table1[[#This Row],[Belastbaar loon]])</f>
        <v>0</v>
      </c>
      <c r="D7849" s="14">
        <f>ArbeidsKorting2020(Table1[[#This Row],[Belastbaar loon]])</f>
        <v>737.58000000000015</v>
      </c>
      <c r="E7849" s="14">
        <f>MAX(Table1[[#This Row],[Loonheffing]]-Table1[[#This Row],[Algemene Heffingskorting]]-Table1[[#This Row],[Arbeidskorting]],0)</f>
        <v>33662.642999999996</v>
      </c>
      <c r="F7849" s="6">
        <f>Table1[[#This Row],[Belastbaar loon]]-Table1[[#This Row],[Belasting]]</f>
        <v>52648.357000000004</v>
      </c>
      <c r="G7849" s="2">
        <f>(Table1[[#This Row],[Belastbaar loon]]-Table1[[#This Row],[Netto loon]])/Table1[[#This Row],[Belastbaar loon]]</f>
        <v>0.39001567586981956</v>
      </c>
      <c r="H7849" s="14">
        <f t="shared" ca="1" si="117"/>
        <v>33657.093000000001</v>
      </c>
      <c r="I7849" s="14">
        <f ca="1">IF(ROW()=2, Table1[[#This Row],[Netto loon]], INDIRECT(ADDRESS(ROW()-1,COLUMN(F:F))))</f>
        <v>52643.906999999999</v>
      </c>
      <c r="J7849" s="6">
        <f ca="1">IF(ROW()=2, 0, Table1[[#This Row],[Belastbaar loon]]-INDIRECT(ADDRESS(ROW()-1,COLUMN(A:A))))</f>
        <v>10</v>
      </c>
      <c r="K7849" s="6">
        <f ca="1">Table1[[#This Row],[Netto loon]]-Table1[[#This Row],[Netto vorige schijf]]</f>
        <v>4.4500000000043656</v>
      </c>
      <c r="L7849" s="2">
        <f ca="1">(Table1[[#This Row],[Bruto tov vorige schijf]]-Table1[[#This Row],[Netto tov vorige schijf]])/MAX(Table1[[#This Row],[Bruto tov vorige schijf]],1)</f>
        <v>0.5549999999995634</v>
      </c>
    </row>
    <row r="7850" spans="1:12" x14ac:dyDescent="0.25">
      <c r="A7850" s="14">
        <v>86321</v>
      </c>
      <c r="B7850" s="6">
        <f>LoonHeffing2020(Table1[[#This Row],[Belastbaar loon]])</f>
        <v>34405.173000000003</v>
      </c>
      <c r="C7850" s="6">
        <f>AlgemeneHeffingsKorting2020(Table1[[#This Row],[Belastbaar loon]])</f>
        <v>0</v>
      </c>
      <c r="D7850" s="14">
        <f>ArbeidsKorting2020(Table1[[#This Row],[Belastbaar loon]])</f>
        <v>736.98000000000013</v>
      </c>
      <c r="E7850" s="14">
        <f>MAX(Table1[[#This Row],[Loonheffing]]-Table1[[#This Row],[Algemene Heffingskorting]]-Table1[[#This Row],[Arbeidskorting]],0)</f>
        <v>33668.192999999999</v>
      </c>
      <c r="F7850" s="6">
        <f>Table1[[#This Row],[Belastbaar loon]]-Table1[[#This Row],[Belasting]]</f>
        <v>52652.807000000001</v>
      </c>
      <c r="G7850" s="2">
        <f>(Table1[[#This Row],[Belastbaar loon]]-Table1[[#This Row],[Netto loon]])/Table1[[#This Row],[Belastbaar loon]]</f>
        <v>0.3900347887536057</v>
      </c>
      <c r="H7850" s="14">
        <f t="shared" ca="1" si="117"/>
        <v>33662.642999999996</v>
      </c>
      <c r="I7850" s="14">
        <f ca="1">IF(ROW()=2, Table1[[#This Row],[Netto loon]], INDIRECT(ADDRESS(ROW()-1,COLUMN(F:F))))</f>
        <v>52648.357000000004</v>
      </c>
      <c r="J7850" s="6">
        <f ca="1">IF(ROW()=2, 0, Table1[[#This Row],[Belastbaar loon]]-INDIRECT(ADDRESS(ROW()-1,COLUMN(A:A))))</f>
        <v>10</v>
      </c>
      <c r="K7850" s="6">
        <f ca="1">Table1[[#This Row],[Netto loon]]-Table1[[#This Row],[Netto vorige schijf]]</f>
        <v>4.4499999999970896</v>
      </c>
      <c r="L7850" s="2">
        <f ca="1">(Table1[[#This Row],[Bruto tov vorige schijf]]-Table1[[#This Row],[Netto tov vorige schijf]])/MAX(Table1[[#This Row],[Bruto tov vorige schijf]],1)</f>
        <v>0.55500000000029104</v>
      </c>
    </row>
    <row r="7851" spans="1:12" x14ac:dyDescent="0.25">
      <c r="A7851" s="14">
        <v>86331</v>
      </c>
      <c r="B7851" s="6">
        <f>LoonHeffing2020(Table1[[#This Row],[Belastbaar loon]])</f>
        <v>34410.123</v>
      </c>
      <c r="C7851" s="6">
        <f>AlgemeneHeffingsKorting2020(Table1[[#This Row],[Belastbaar loon]])</f>
        <v>0</v>
      </c>
      <c r="D7851" s="14">
        <f>ArbeidsKorting2020(Table1[[#This Row],[Belastbaar loon]])</f>
        <v>736.38000000000011</v>
      </c>
      <c r="E7851" s="14">
        <f>MAX(Table1[[#This Row],[Loonheffing]]-Table1[[#This Row],[Algemene Heffingskorting]]-Table1[[#This Row],[Arbeidskorting]],0)</f>
        <v>33673.743000000002</v>
      </c>
      <c r="F7851" s="6">
        <f>Table1[[#This Row],[Belastbaar loon]]-Table1[[#This Row],[Belasting]]</f>
        <v>52657.256999999998</v>
      </c>
      <c r="G7851" s="2">
        <f>(Table1[[#This Row],[Belastbaar loon]]-Table1[[#This Row],[Netto loon]])/Table1[[#This Row],[Belastbaar loon]]</f>
        <v>0.39005389720957712</v>
      </c>
      <c r="H7851" s="14">
        <f t="shared" ca="1" si="117"/>
        <v>33668.192999999999</v>
      </c>
      <c r="I7851" s="14">
        <f ca="1">IF(ROW()=2, Table1[[#This Row],[Netto loon]], INDIRECT(ADDRESS(ROW()-1,COLUMN(F:F))))</f>
        <v>52652.807000000001</v>
      </c>
      <c r="J7851" s="6">
        <f ca="1">IF(ROW()=2, 0, Table1[[#This Row],[Belastbaar loon]]-INDIRECT(ADDRESS(ROW()-1,COLUMN(A:A))))</f>
        <v>10</v>
      </c>
      <c r="K7851" s="6">
        <f ca="1">Table1[[#This Row],[Netto loon]]-Table1[[#This Row],[Netto vorige schijf]]</f>
        <v>4.4499999999970896</v>
      </c>
      <c r="L7851" s="2">
        <f ca="1">(Table1[[#This Row],[Bruto tov vorige schijf]]-Table1[[#This Row],[Netto tov vorige schijf]])/MAX(Table1[[#This Row],[Bruto tov vorige schijf]],1)</f>
        <v>0.55500000000029104</v>
      </c>
    </row>
    <row r="7852" spans="1:12" x14ac:dyDescent="0.25">
      <c r="A7852" s="14">
        <v>86341</v>
      </c>
      <c r="B7852" s="6">
        <f>LoonHeffing2020(Table1[[#This Row],[Belastbaar loon]])</f>
        <v>34415.072999999997</v>
      </c>
      <c r="C7852" s="6">
        <f>AlgemeneHeffingsKorting2020(Table1[[#This Row],[Belastbaar loon]])</f>
        <v>0</v>
      </c>
      <c r="D7852" s="14">
        <f>ArbeidsKorting2020(Table1[[#This Row],[Belastbaar loon]])</f>
        <v>735.78000000000009</v>
      </c>
      <c r="E7852" s="14">
        <f>MAX(Table1[[#This Row],[Loonheffing]]-Table1[[#This Row],[Algemene Heffingskorting]]-Table1[[#This Row],[Arbeidskorting]],0)</f>
        <v>33679.292999999998</v>
      </c>
      <c r="F7852" s="6">
        <f>Table1[[#This Row],[Belastbaar loon]]-Table1[[#This Row],[Belasting]]</f>
        <v>52661.707000000002</v>
      </c>
      <c r="G7852" s="2">
        <f>(Table1[[#This Row],[Belastbaar loon]]-Table1[[#This Row],[Netto loon]])/Table1[[#This Row],[Belastbaar loon]]</f>
        <v>0.39007300123927219</v>
      </c>
      <c r="H7852" s="14">
        <f t="shared" ca="1" si="117"/>
        <v>33673.743000000002</v>
      </c>
      <c r="I7852" s="14">
        <f ca="1">IF(ROW()=2, Table1[[#This Row],[Netto loon]], INDIRECT(ADDRESS(ROW()-1,COLUMN(F:F))))</f>
        <v>52657.256999999998</v>
      </c>
      <c r="J7852" s="6">
        <f ca="1">IF(ROW()=2, 0, Table1[[#This Row],[Belastbaar loon]]-INDIRECT(ADDRESS(ROW()-1,COLUMN(A:A))))</f>
        <v>10</v>
      </c>
      <c r="K7852" s="6">
        <f ca="1">Table1[[#This Row],[Netto loon]]-Table1[[#This Row],[Netto vorige schijf]]</f>
        <v>4.4500000000043656</v>
      </c>
      <c r="L7852" s="2">
        <f ca="1">(Table1[[#This Row],[Bruto tov vorige schijf]]-Table1[[#This Row],[Netto tov vorige schijf]])/MAX(Table1[[#This Row],[Bruto tov vorige schijf]],1)</f>
        <v>0.5549999999995634</v>
      </c>
    </row>
    <row r="7853" spans="1:12" x14ac:dyDescent="0.25">
      <c r="A7853" s="14">
        <v>86351</v>
      </c>
      <c r="B7853" s="6">
        <f>LoonHeffing2020(Table1[[#This Row],[Belastbaar loon]])</f>
        <v>34420.023000000001</v>
      </c>
      <c r="C7853" s="6">
        <f>AlgemeneHeffingsKorting2020(Table1[[#This Row],[Belastbaar loon]])</f>
        <v>0</v>
      </c>
      <c r="D7853" s="14">
        <f>ArbeidsKorting2020(Table1[[#This Row],[Belastbaar loon]])</f>
        <v>735.18000000000006</v>
      </c>
      <c r="E7853" s="14">
        <f>MAX(Table1[[#This Row],[Loonheffing]]-Table1[[#This Row],[Algemene Heffingskorting]]-Table1[[#This Row],[Arbeidskorting]],0)</f>
        <v>33684.843000000001</v>
      </c>
      <c r="F7853" s="6">
        <f>Table1[[#This Row],[Belastbaar loon]]-Table1[[#This Row],[Belasting]]</f>
        <v>52666.156999999999</v>
      </c>
      <c r="G7853" s="2">
        <f>(Table1[[#This Row],[Belastbaar loon]]-Table1[[#This Row],[Netto loon]])/Table1[[#This Row],[Belastbaar loon]]</f>
        <v>0.3900921008442288</v>
      </c>
      <c r="H7853" s="14">
        <f t="shared" ca="1" si="117"/>
        <v>33679.292999999998</v>
      </c>
      <c r="I7853" s="14">
        <f ca="1">IF(ROW()=2, Table1[[#This Row],[Netto loon]], INDIRECT(ADDRESS(ROW()-1,COLUMN(F:F))))</f>
        <v>52661.707000000002</v>
      </c>
      <c r="J7853" s="6">
        <f ca="1">IF(ROW()=2, 0, Table1[[#This Row],[Belastbaar loon]]-INDIRECT(ADDRESS(ROW()-1,COLUMN(A:A))))</f>
        <v>10</v>
      </c>
      <c r="K7853" s="6">
        <f ca="1">Table1[[#This Row],[Netto loon]]-Table1[[#This Row],[Netto vorige schijf]]</f>
        <v>4.4499999999970896</v>
      </c>
      <c r="L7853" s="2">
        <f ca="1">(Table1[[#This Row],[Bruto tov vorige schijf]]-Table1[[#This Row],[Netto tov vorige schijf]])/MAX(Table1[[#This Row],[Bruto tov vorige schijf]],1)</f>
        <v>0.55500000000029104</v>
      </c>
    </row>
    <row r="7854" spans="1:12" x14ac:dyDescent="0.25">
      <c r="A7854" s="14">
        <v>86361</v>
      </c>
      <c r="B7854" s="6">
        <f>LoonHeffing2020(Table1[[#This Row],[Belastbaar loon]])</f>
        <v>34424.972999999998</v>
      </c>
      <c r="C7854" s="6">
        <f>AlgemeneHeffingsKorting2020(Table1[[#This Row],[Belastbaar loon]])</f>
        <v>0</v>
      </c>
      <c r="D7854" s="14">
        <f>ArbeidsKorting2020(Table1[[#This Row],[Belastbaar loon]])</f>
        <v>734.58000000000015</v>
      </c>
      <c r="E7854" s="14">
        <f>MAX(Table1[[#This Row],[Loonheffing]]-Table1[[#This Row],[Algemene Heffingskorting]]-Table1[[#This Row],[Arbeidskorting]],0)</f>
        <v>33690.392999999996</v>
      </c>
      <c r="F7854" s="6">
        <f>Table1[[#This Row],[Belastbaar loon]]-Table1[[#This Row],[Belasting]]</f>
        <v>52670.607000000004</v>
      </c>
      <c r="G7854" s="2">
        <f>(Table1[[#This Row],[Belastbaar loon]]-Table1[[#This Row],[Netto loon]])/Table1[[#This Row],[Belastbaar loon]]</f>
        <v>0.39011119602598393</v>
      </c>
      <c r="H7854" s="14">
        <f t="shared" ca="1" si="117"/>
        <v>33684.843000000001</v>
      </c>
      <c r="I7854" s="14">
        <f ca="1">IF(ROW()=2, Table1[[#This Row],[Netto loon]], INDIRECT(ADDRESS(ROW()-1,COLUMN(F:F))))</f>
        <v>52666.156999999999</v>
      </c>
      <c r="J7854" s="6">
        <f ca="1">IF(ROW()=2, 0, Table1[[#This Row],[Belastbaar loon]]-INDIRECT(ADDRESS(ROW()-1,COLUMN(A:A))))</f>
        <v>10</v>
      </c>
      <c r="K7854" s="6">
        <f ca="1">Table1[[#This Row],[Netto loon]]-Table1[[#This Row],[Netto vorige schijf]]</f>
        <v>4.4500000000043656</v>
      </c>
      <c r="L7854" s="2">
        <f ca="1">(Table1[[#This Row],[Bruto tov vorige schijf]]-Table1[[#This Row],[Netto tov vorige schijf]])/MAX(Table1[[#This Row],[Bruto tov vorige schijf]],1)</f>
        <v>0.5549999999995634</v>
      </c>
    </row>
    <row r="7855" spans="1:12" x14ac:dyDescent="0.25">
      <c r="A7855" s="14">
        <v>86371</v>
      </c>
      <c r="B7855" s="6">
        <f>LoonHeffing2020(Table1[[#This Row],[Belastbaar loon]])</f>
        <v>34429.923000000003</v>
      </c>
      <c r="C7855" s="6">
        <f>AlgemeneHeffingsKorting2020(Table1[[#This Row],[Belastbaar loon]])</f>
        <v>0</v>
      </c>
      <c r="D7855" s="14">
        <f>ArbeidsKorting2020(Table1[[#This Row],[Belastbaar loon]])</f>
        <v>733.98000000000013</v>
      </c>
      <c r="E7855" s="14">
        <f>MAX(Table1[[#This Row],[Loonheffing]]-Table1[[#This Row],[Algemene Heffingskorting]]-Table1[[#This Row],[Arbeidskorting]],0)</f>
        <v>33695.942999999999</v>
      </c>
      <c r="F7855" s="6">
        <f>Table1[[#This Row],[Belastbaar loon]]-Table1[[#This Row],[Belasting]]</f>
        <v>52675.057000000001</v>
      </c>
      <c r="G7855" s="2">
        <f>(Table1[[#This Row],[Belastbaar loon]]-Table1[[#This Row],[Netto loon]])/Table1[[#This Row],[Belastbaar loon]]</f>
        <v>0.39013028678607403</v>
      </c>
      <c r="H7855" s="14">
        <f t="shared" ca="1" si="117"/>
        <v>33690.392999999996</v>
      </c>
      <c r="I7855" s="14">
        <f ca="1">IF(ROW()=2, Table1[[#This Row],[Netto loon]], INDIRECT(ADDRESS(ROW()-1,COLUMN(F:F))))</f>
        <v>52670.607000000004</v>
      </c>
      <c r="J7855" s="6">
        <f ca="1">IF(ROW()=2, 0, Table1[[#This Row],[Belastbaar loon]]-INDIRECT(ADDRESS(ROW()-1,COLUMN(A:A))))</f>
        <v>10</v>
      </c>
      <c r="K7855" s="6">
        <f ca="1">Table1[[#This Row],[Netto loon]]-Table1[[#This Row],[Netto vorige schijf]]</f>
        <v>4.4499999999970896</v>
      </c>
      <c r="L7855" s="2">
        <f ca="1">(Table1[[#This Row],[Bruto tov vorige schijf]]-Table1[[#This Row],[Netto tov vorige schijf]])/MAX(Table1[[#This Row],[Bruto tov vorige schijf]],1)</f>
        <v>0.55500000000029104</v>
      </c>
    </row>
    <row r="7856" spans="1:12" x14ac:dyDescent="0.25">
      <c r="A7856" s="14">
        <v>86381</v>
      </c>
      <c r="B7856" s="6">
        <f>LoonHeffing2020(Table1[[#This Row],[Belastbaar loon]])</f>
        <v>34434.873</v>
      </c>
      <c r="C7856" s="6">
        <f>AlgemeneHeffingsKorting2020(Table1[[#This Row],[Belastbaar loon]])</f>
        <v>0</v>
      </c>
      <c r="D7856" s="14">
        <f>ArbeidsKorting2020(Table1[[#This Row],[Belastbaar loon]])</f>
        <v>733.38000000000011</v>
      </c>
      <c r="E7856" s="14">
        <f>MAX(Table1[[#This Row],[Loonheffing]]-Table1[[#This Row],[Algemene Heffingskorting]]-Table1[[#This Row],[Arbeidskorting]],0)</f>
        <v>33701.493000000002</v>
      </c>
      <c r="F7856" s="6">
        <f>Table1[[#This Row],[Belastbaar loon]]-Table1[[#This Row],[Belasting]]</f>
        <v>52679.506999999998</v>
      </c>
      <c r="G7856" s="2">
        <f>(Table1[[#This Row],[Belastbaar loon]]-Table1[[#This Row],[Netto loon]])/Table1[[#This Row],[Belastbaar loon]]</f>
        <v>0.3901493731260347</v>
      </c>
      <c r="H7856" s="14">
        <f t="shared" ca="1" si="117"/>
        <v>33695.942999999999</v>
      </c>
      <c r="I7856" s="14">
        <f ca="1">IF(ROW()=2, Table1[[#This Row],[Netto loon]], INDIRECT(ADDRESS(ROW()-1,COLUMN(F:F))))</f>
        <v>52675.057000000001</v>
      </c>
      <c r="J7856" s="6">
        <f ca="1">IF(ROW()=2, 0, Table1[[#This Row],[Belastbaar loon]]-INDIRECT(ADDRESS(ROW()-1,COLUMN(A:A))))</f>
        <v>10</v>
      </c>
      <c r="K7856" s="6">
        <f ca="1">Table1[[#This Row],[Netto loon]]-Table1[[#This Row],[Netto vorige schijf]]</f>
        <v>4.4499999999970896</v>
      </c>
      <c r="L7856" s="2">
        <f ca="1">(Table1[[#This Row],[Bruto tov vorige schijf]]-Table1[[#This Row],[Netto tov vorige schijf]])/MAX(Table1[[#This Row],[Bruto tov vorige schijf]],1)</f>
        <v>0.55500000000029104</v>
      </c>
    </row>
    <row r="7857" spans="1:12" x14ac:dyDescent="0.25">
      <c r="A7857" s="14">
        <v>86391</v>
      </c>
      <c r="B7857" s="6">
        <f>LoonHeffing2020(Table1[[#This Row],[Belastbaar loon]])</f>
        <v>34439.822999999997</v>
      </c>
      <c r="C7857" s="6">
        <f>AlgemeneHeffingsKorting2020(Table1[[#This Row],[Belastbaar loon]])</f>
        <v>0</v>
      </c>
      <c r="D7857" s="14">
        <f>ArbeidsKorting2020(Table1[[#This Row],[Belastbaar loon]])</f>
        <v>732.78000000000009</v>
      </c>
      <c r="E7857" s="14">
        <f>MAX(Table1[[#This Row],[Loonheffing]]-Table1[[#This Row],[Algemene Heffingskorting]]-Table1[[#This Row],[Arbeidskorting]],0)</f>
        <v>33707.042999999998</v>
      </c>
      <c r="F7857" s="6">
        <f>Table1[[#This Row],[Belastbaar loon]]-Table1[[#This Row],[Belasting]]</f>
        <v>52683.957000000002</v>
      </c>
      <c r="G7857" s="2">
        <f>(Table1[[#This Row],[Belastbaar loon]]-Table1[[#This Row],[Netto loon]])/Table1[[#This Row],[Belastbaar loon]]</f>
        <v>0.39016845504740072</v>
      </c>
      <c r="H7857" s="14">
        <f t="shared" ca="1" si="117"/>
        <v>33701.493000000002</v>
      </c>
      <c r="I7857" s="14">
        <f ca="1">IF(ROW()=2, Table1[[#This Row],[Netto loon]], INDIRECT(ADDRESS(ROW()-1,COLUMN(F:F))))</f>
        <v>52679.506999999998</v>
      </c>
      <c r="J7857" s="6">
        <f ca="1">IF(ROW()=2, 0, Table1[[#This Row],[Belastbaar loon]]-INDIRECT(ADDRESS(ROW()-1,COLUMN(A:A))))</f>
        <v>10</v>
      </c>
      <c r="K7857" s="6">
        <f ca="1">Table1[[#This Row],[Netto loon]]-Table1[[#This Row],[Netto vorige schijf]]</f>
        <v>4.4500000000043656</v>
      </c>
      <c r="L7857" s="2">
        <f ca="1">(Table1[[#This Row],[Bruto tov vorige schijf]]-Table1[[#This Row],[Netto tov vorige schijf]])/MAX(Table1[[#This Row],[Bruto tov vorige schijf]],1)</f>
        <v>0.5549999999995634</v>
      </c>
    </row>
    <row r="7858" spans="1:12" x14ac:dyDescent="0.25">
      <c r="A7858" s="14">
        <v>86401</v>
      </c>
      <c r="B7858" s="6">
        <f>LoonHeffing2020(Table1[[#This Row],[Belastbaar loon]])</f>
        <v>34444.773000000001</v>
      </c>
      <c r="C7858" s="6">
        <f>AlgemeneHeffingsKorting2020(Table1[[#This Row],[Belastbaar loon]])</f>
        <v>0</v>
      </c>
      <c r="D7858" s="14">
        <f>ArbeidsKorting2020(Table1[[#This Row],[Belastbaar loon]])</f>
        <v>732.18000000000006</v>
      </c>
      <c r="E7858" s="14">
        <f>MAX(Table1[[#This Row],[Loonheffing]]-Table1[[#This Row],[Algemene Heffingskorting]]-Table1[[#This Row],[Arbeidskorting]],0)</f>
        <v>33712.593000000001</v>
      </c>
      <c r="F7858" s="6">
        <f>Table1[[#This Row],[Belastbaar loon]]-Table1[[#This Row],[Belasting]]</f>
        <v>52688.406999999999</v>
      </c>
      <c r="G7858" s="2">
        <f>(Table1[[#This Row],[Belastbaar loon]]-Table1[[#This Row],[Netto loon]])/Table1[[#This Row],[Belastbaar loon]]</f>
        <v>0.39018753255170657</v>
      </c>
      <c r="H7858" s="14">
        <f t="shared" ca="1" si="117"/>
        <v>33707.042999999998</v>
      </c>
      <c r="I7858" s="14">
        <f ca="1">IF(ROW()=2, Table1[[#This Row],[Netto loon]], INDIRECT(ADDRESS(ROW()-1,COLUMN(F:F))))</f>
        <v>52683.957000000002</v>
      </c>
      <c r="J7858" s="6">
        <f ca="1">IF(ROW()=2, 0, Table1[[#This Row],[Belastbaar loon]]-INDIRECT(ADDRESS(ROW()-1,COLUMN(A:A))))</f>
        <v>10</v>
      </c>
      <c r="K7858" s="6">
        <f ca="1">Table1[[#This Row],[Netto loon]]-Table1[[#This Row],[Netto vorige schijf]]</f>
        <v>4.4499999999970896</v>
      </c>
      <c r="L7858" s="2">
        <f ca="1">(Table1[[#This Row],[Bruto tov vorige schijf]]-Table1[[#This Row],[Netto tov vorige schijf]])/MAX(Table1[[#This Row],[Bruto tov vorige schijf]],1)</f>
        <v>0.55500000000029104</v>
      </c>
    </row>
    <row r="7859" spans="1:12" x14ac:dyDescent="0.25">
      <c r="A7859" s="14">
        <v>86411</v>
      </c>
      <c r="B7859" s="6">
        <f>LoonHeffing2020(Table1[[#This Row],[Belastbaar loon]])</f>
        <v>34449.722999999998</v>
      </c>
      <c r="C7859" s="6">
        <f>AlgemeneHeffingsKorting2020(Table1[[#This Row],[Belastbaar loon]])</f>
        <v>0</v>
      </c>
      <c r="D7859" s="14">
        <f>ArbeidsKorting2020(Table1[[#This Row],[Belastbaar loon]])</f>
        <v>731.58000000000015</v>
      </c>
      <c r="E7859" s="14">
        <f>MAX(Table1[[#This Row],[Loonheffing]]-Table1[[#This Row],[Algemene Heffingskorting]]-Table1[[#This Row],[Arbeidskorting]],0)</f>
        <v>33718.142999999996</v>
      </c>
      <c r="F7859" s="6">
        <f>Table1[[#This Row],[Belastbaar loon]]-Table1[[#This Row],[Belasting]]</f>
        <v>52692.857000000004</v>
      </c>
      <c r="G7859" s="2">
        <f>(Table1[[#This Row],[Belastbaar loon]]-Table1[[#This Row],[Netto loon]])/Table1[[#This Row],[Belastbaar loon]]</f>
        <v>0.39020660564048554</v>
      </c>
      <c r="H7859" s="14">
        <f t="shared" ca="1" si="117"/>
        <v>33712.593000000001</v>
      </c>
      <c r="I7859" s="14">
        <f ca="1">IF(ROW()=2, Table1[[#This Row],[Netto loon]], INDIRECT(ADDRESS(ROW()-1,COLUMN(F:F))))</f>
        <v>52688.406999999999</v>
      </c>
      <c r="J7859" s="6">
        <f ca="1">IF(ROW()=2, 0, Table1[[#This Row],[Belastbaar loon]]-INDIRECT(ADDRESS(ROW()-1,COLUMN(A:A))))</f>
        <v>10</v>
      </c>
      <c r="K7859" s="6">
        <f ca="1">Table1[[#This Row],[Netto loon]]-Table1[[#This Row],[Netto vorige schijf]]</f>
        <v>4.4500000000043656</v>
      </c>
      <c r="L7859" s="2">
        <f ca="1">(Table1[[#This Row],[Bruto tov vorige schijf]]-Table1[[#This Row],[Netto tov vorige schijf]])/MAX(Table1[[#This Row],[Bruto tov vorige schijf]],1)</f>
        <v>0.5549999999995634</v>
      </c>
    </row>
    <row r="7860" spans="1:12" x14ac:dyDescent="0.25">
      <c r="A7860" s="14">
        <v>86421</v>
      </c>
      <c r="B7860" s="6">
        <f>LoonHeffing2020(Table1[[#This Row],[Belastbaar loon]])</f>
        <v>34454.673000000003</v>
      </c>
      <c r="C7860" s="6">
        <f>AlgemeneHeffingsKorting2020(Table1[[#This Row],[Belastbaar loon]])</f>
        <v>0</v>
      </c>
      <c r="D7860" s="14">
        <f>ArbeidsKorting2020(Table1[[#This Row],[Belastbaar loon]])</f>
        <v>730.98000000000013</v>
      </c>
      <c r="E7860" s="14">
        <f>MAX(Table1[[#This Row],[Loonheffing]]-Table1[[#This Row],[Algemene Heffingskorting]]-Table1[[#This Row],[Arbeidskorting]],0)</f>
        <v>33723.692999999999</v>
      </c>
      <c r="F7860" s="6">
        <f>Table1[[#This Row],[Belastbaar loon]]-Table1[[#This Row],[Belasting]]</f>
        <v>52697.307000000001</v>
      </c>
      <c r="G7860" s="2">
        <f>(Table1[[#This Row],[Belastbaar loon]]-Table1[[#This Row],[Netto loon]])/Table1[[#This Row],[Belastbaar loon]]</f>
        <v>0.39022567431527061</v>
      </c>
      <c r="H7860" s="14">
        <f t="shared" ca="1" si="117"/>
        <v>33718.142999999996</v>
      </c>
      <c r="I7860" s="14">
        <f ca="1">IF(ROW()=2, Table1[[#This Row],[Netto loon]], INDIRECT(ADDRESS(ROW()-1,COLUMN(F:F))))</f>
        <v>52692.857000000004</v>
      </c>
      <c r="J7860" s="6">
        <f ca="1">IF(ROW()=2, 0, Table1[[#This Row],[Belastbaar loon]]-INDIRECT(ADDRESS(ROW()-1,COLUMN(A:A))))</f>
        <v>10</v>
      </c>
      <c r="K7860" s="6">
        <f ca="1">Table1[[#This Row],[Netto loon]]-Table1[[#This Row],[Netto vorige schijf]]</f>
        <v>4.4499999999970896</v>
      </c>
      <c r="L7860" s="2">
        <f ca="1">(Table1[[#This Row],[Bruto tov vorige schijf]]-Table1[[#This Row],[Netto tov vorige schijf]])/MAX(Table1[[#This Row],[Bruto tov vorige schijf]],1)</f>
        <v>0.55500000000029104</v>
      </c>
    </row>
    <row r="7861" spans="1:12" x14ac:dyDescent="0.25">
      <c r="A7861" s="14">
        <v>86431</v>
      </c>
      <c r="B7861" s="6">
        <f>LoonHeffing2020(Table1[[#This Row],[Belastbaar loon]])</f>
        <v>34459.623</v>
      </c>
      <c r="C7861" s="6">
        <f>AlgemeneHeffingsKorting2020(Table1[[#This Row],[Belastbaar loon]])</f>
        <v>0</v>
      </c>
      <c r="D7861" s="14">
        <f>ArbeidsKorting2020(Table1[[#This Row],[Belastbaar loon]])</f>
        <v>730.38000000000011</v>
      </c>
      <c r="E7861" s="14">
        <f>MAX(Table1[[#This Row],[Loonheffing]]-Table1[[#This Row],[Algemene Heffingskorting]]-Table1[[#This Row],[Arbeidskorting]],0)</f>
        <v>33729.243000000002</v>
      </c>
      <c r="F7861" s="6">
        <f>Table1[[#This Row],[Belastbaar loon]]-Table1[[#This Row],[Belasting]]</f>
        <v>52701.756999999998</v>
      </c>
      <c r="G7861" s="2">
        <f>(Table1[[#This Row],[Belastbaar loon]]-Table1[[#This Row],[Netto loon]])/Table1[[#This Row],[Belastbaar loon]]</f>
        <v>0.39024473857759373</v>
      </c>
      <c r="H7861" s="14">
        <f t="shared" ca="1" si="117"/>
        <v>33723.692999999999</v>
      </c>
      <c r="I7861" s="14">
        <f ca="1">IF(ROW()=2, Table1[[#This Row],[Netto loon]], INDIRECT(ADDRESS(ROW()-1,COLUMN(F:F))))</f>
        <v>52697.307000000001</v>
      </c>
      <c r="J7861" s="6">
        <f ca="1">IF(ROW()=2, 0, Table1[[#This Row],[Belastbaar loon]]-INDIRECT(ADDRESS(ROW()-1,COLUMN(A:A))))</f>
        <v>10</v>
      </c>
      <c r="K7861" s="6">
        <f ca="1">Table1[[#This Row],[Netto loon]]-Table1[[#This Row],[Netto vorige schijf]]</f>
        <v>4.4499999999970896</v>
      </c>
      <c r="L7861" s="2">
        <f ca="1">(Table1[[#This Row],[Bruto tov vorige schijf]]-Table1[[#This Row],[Netto tov vorige schijf]])/MAX(Table1[[#This Row],[Bruto tov vorige schijf]],1)</f>
        <v>0.55500000000029104</v>
      </c>
    </row>
    <row r="7862" spans="1:12" x14ac:dyDescent="0.25">
      <c r="A7862" s="14">
        <v>86441</v>
      </c>
      <c r="B7862" s="6">
        <f>LoonHeffing2020(Table1[[#This Row],[Belastbaar loon]])</f>
        <v>34464.572999999997</v>
      </c>
      <c r="C7862" s="6">
        <f>AlgemeneHeffingsKorting2020(Table1[[#This Row],[Belastbaar loon]])</f>
        <v>0</v>
      </c>
      <c r="D7862" s="14">
        <f>ArbeidsKorting2020(Table1[[#This Row],[Belastbaar loon]])</f>
        <v>729.78000000000009</v>
      </c>
      <c r="E7862" s="14">
        <f>MAX(Table1[[#This Row],[Loonheffing]]-Table1[[#This Row],[Algemene Heffingskorting]]-Table1[[#This Row],[Arbeidskorting]],0)</f>
        <v>33734.792999999998</v>
      </c>
      <c r="F7862" s="6">
        <f>Table1[[#This Row],[Belastbaar loon]]-Table1[[#This Row],[Belasting]]</f>
        <v>52706.207000000002</v>
      </c>
      <c r="G7862" s="2">
        <f>(Table1[[#This Row],[Belastbaar loon]]-Table1[[#This Row],[Netto loon]])/Table1[[#This Row],[Belastbaar loon]]</f>
        <v>0.39026379842898623</v>
      </c>
      <c r="H7862" s="14">
        <f t="shared" ca="1" si="117"/>
        <v>33729.243000000002</v>
      </c>
      <c r="I7862" s="14">
        <f ca="1">IF(ROW()=2, Table1[[#This Row],[Netto loon]], INDIRECT(ADDRESS(ROW()-1,COLUMN(F:F))))</f>
        <v>52701.756999999998</v>
      </c>
      <c r="J7862" s="6">
        <f ca="1">IF(ROW()=2, 0, Table1[[#This Row],[Belastbaar loon]]-INDIRECT(ADDRESS(ROW()-1,COLUMN(A:A))))</f>
        <v>10</v>
      </c>
      <c r="K7862" s="6">
        <f ca="1">Table1[[#This Row],[Netto loon]]-Table1[[#This Row],[Netto vorige schijf]]</f>
        <v>4.4500000000043656</v>
      </c>
      <c r="L7862" s="2">
        <f ca="1">(Table1[[#This Row],[Bruto tov vorige schijf]]-Table1[[#This Row],[Netto tov vorige schijf]])/MAX(Table1[[#This Row],[Bruto tov vorige schijf]],1)</f>
        <v>0.5549999999995634</v>
      </c>
    </row>
    <row r="7863" spans="1:12" x14ac:dyDescent="0.25">
      <c r="A7863" s="14">
        <v>86451</v>
      </c>
      <c r="B7863" s="6">
        <f>LoonHeffing2020(Table1[[#This Row],[Belastbaar loon]])</f>
        <v>34469.523000000001</v>
      </c>
      <c r="C7863" s="6">
        <f>AlgemeneHeffingsKorting2020(Table1[[#This Row],[Belastbaar loon]])</f>
        <v>0</v>
      </c>
      <c r="D7863" s="14">
        <f>ArbeidsKorting2020(Table1[[#This Row],[Belastbaar loon]])</f>
        <v>729.18000000000006</v>
      </c>
      <c r="E7863" s="14">
        <f>MAX(Table1[[#This Row],[Loonheffing]]-Table1[[#This Row],[Algemene Heffingskorting]]-Table1[[#This Row],[Arbeidskorting]],0)</f>
        <v>33740.343000000001</v>
      </c>
      <c r="F7863" s="6">
        <f>Table1[[#This Row],[Belastbaar loon]]-Table1[[#This Row],[Belasting]]</f>
        <v>52710.656999999999</v>
      </c>
      <c r="G7863" s="2">
        <f>(Table1[[#This Row],[Belastbaar loon]]-Table1[[#This Row],[Netto loon]])/Table1[[#This Row],[Belastbaar loon]]</f>
        <v>0.39028285387097894</v>
      </c>
      <c r="H7863" s="14">
        <f t="shared" ca="1" si="117"/>
        <v>33734.792999999998</v>
      </c>
      <c r="I7863" s="14">
        <f ca="1">IF(ROW()=2, Table1[[#This Row],[Netto loon]], INDIRECT(ADDRESS(ROW()-1,COLUMN(F:F))))</f>
        <v>52706.207000000002</v>
      </c>
      <c r="J7863" s="6">
        <f ca="1">IF(ROW()=2, 0, Table1[[#This Row],[Belastbaar loon]]-INDIRECT(ADDRESS(ROW()-1,COLUMN(A:A))))</f>
        <v>10</v>
      </c>
      <c r="K7863" s="6">
        <f ca="1">Table1[[#This Row],[Netto loon]]-Table1[[#This Row],[Netto vorige schijf]]</f>
        <v>4.4499999999970896</v>
      </c>
      <c r="L7863" s="2">
        <f ca="1">(Table1[[#This Row],[Bruto tov vorige schijf]]-Table1[[#This Row],[Netto tov vorige schijf]])/MAX(Table1[[#This Row],[Bruto tov vorige schijf]],1)</f>
        <v>0.55500000000029104</v>
      </c>
    </row>
    <row r="7864" spans="1:12" x14ac:dyDescent="0.25">
      <c r="A7864" s="14">
        <v>86461</v>
      </c>
      <c r="B7864" s="6">
        <f>LoonHeffing2020(Table1[[#This Row],[Belastbaar loon]])</f>
        <v>34474.472999999998</v>
      </c>
      <c r="C7864" s="6">
        <f>AlgemeneHeffingsKorting2020(Table1[[#This Row],[Belastbaar loon]])</f>
        <v>0</v>
      </c>
      <c r="D7864" s="14">
        <f>ArbeidsKorting2020(Table1[[#This Row],[Belastbaar loon]])</f>
        <v>728.58000000000015</v>
      </c>
      <c r="E7864" s="14">
        <f>MAX(Table1[[#This Row],[Loonheffing]]-Table1[[#This Row],[Algemene Heffingskorting]]-Table1[[#This Row],[Arbeidskorting]],0)</f>
        <v>33745.892999999996</v>
      </c>
      <c r="F7864" s="6">
        <f>Table1[[#This Row],[Belastbaar loon]]-Table1[[#This Row],[Belasting]]</f>
        <v>52715.107000000004</v>
      </c>
      <c r="G7864" s="2">
        <f>(Table1[[#This Row],[Belastbaar loon]]-Table1[[#This Row],[Netto loon]])/Table1[[#This Row],[Belastbaar loon]]</f>
        <v>0.39030190490510169</v>
      </c>
      <c r="H7864" s="14">
        <f t="shared" ca="1" si="117"/>
        <v>33740.343000000001</v>
      </c>
      <c r="I7864" s="14">
        <f ca="1">IF(ROW()=2, Table1[[#This Row],[Netto loon]], INDIRECT(ADDRESS(ROW()-1,COLUMN(F:F))))</f>
        <v>52710.656999999999</v>
      </c>
      <c r="J7864" s="6">
        <f ca="1">IF(ROW()=2, 0, Table1[[#This Row],[Belastbaar loon]]-INDIRECT(ADDRESS(ROW()-1,COLUMN(A:A))))</f>
        <v>10</v>
      </c>
      <c r="K7864" s="6">
        <f ca="1">Table1[[#This Row],[Netto loon]]-Table1[[#This Row],[Netto vorige schijf]]</f>
        <v>4.4500000000043656</v>
      </c>
      <c r="L7864" s="2">
        <f ca="1">(Table1[[#This Row],[Bruto tov vorige schijf]]-Table1[[#This Row],[Netto tov vorige schijf]])/MAX(Table1[[#This Row],[Bruto tov vorige schijf]],1)</f>
        <v>0.5549999999995634</v>
      </c>
    </row>
    <row r="7865" spans="1:12" x14ac:dyDescent="0.25">
      <c r="A7865" s="14">
        <v>86471</v>
      </c>
      <c r="B7865" s="6">
        <f>LoonHeffing2020(Table1[[#This Row],[Belastbaar loon]])</f>
        <v>34479.423000000003</v>
      </c>
      <c r="C7865" s="6">
        <f>AlgemeneHeffingsKorting2020(Table1[[#This Row],[Belastbaar loon]])</f>
        <v>0</v>
      </c>
      <c r="D7865" s="14">
        <f>ArbeidsKorting2020(Table1[[#This Row],[Belastbaar loon]])</f>
        <v>727.98000000000013</v>
      </c>
      <c r="E7865" s="14">
        <f>MAX(Table1[[#This Row],[Loonheffing]]-Table1[[#This Row],[Algemene Heffingskorting]]-Table1[[#This Row],[Arbeidskorting]],0)</f>
        <v>33751.442999999999</v>
      </c>
      <c r="F7865" s="6">
        <f>Table1[[#This Row],[Belastbaar loon]]-Table1[[#This Row],[Belasting]]</f>
        <v>52719.557000000001</v>
      </c>
      <c r="G7865" s="2">
        <f>(Table1[[#This Row],[Belastbaar loon]]-Table1[[#This Row],[Netto loon]])/Table1[[#This Row],[Belastbaar loon]]</f>
        <v>0.39032095153288388</v>
      </c>
      <c r="H7865" s="14">
        <f t="shared" ca="1" si="117"/>
        <v>33745.892999999996</v>
      </c>
      <c r="I7865" s="14">
        <f ca="1">IF(ROW()=2, Table1[[#This Row],[Netto loon]], INDIRECT(ADDRESS(ROW()-1,COLUMN(F:F))))</f>
        <v>52715.107000000004</v>
      </c>
      <c r="J7865" s="6">
        <f ca="1">IF(ROW()=2, 0, Table1[[#This Row],[Belastbaar loon]]-INDIRECT(ADDRESS(ROW()-1,COLUMN(A:A))))</f>
        <v>10</v>
      </c>
      <c r="K7865" s="6">
        <f ca="1">Table1[[#This Row],[Netto loon]]-Table1[[#This Row],[Netto vorige schijf]]</f>
        <v>4.4499999999970896</v>
      </c>
      <c r="L7865" s="2">
        <f ca="1">(Table1[[#This Row],[Bruto tov vorige schijf]]-Table1[[#This Row],[Netto tov vorige schijf]])/MAX(Table1[[#This Row],[Bruto tov vorige schijf]],1)</f>
        <v>0.55500000000029104</v>
      </c>
    </row>
    <row r="7866" spans="1:12" x14ac:dyDescent="0.25">
      <c r="A7866" s="14">
        <v>86481</v>
      </c>
      <c r="B7866" s="6">
        <f>LoonHeffing2020(Table1[[#This Row],[Belastbaar loon]])</f>
        <v>34484.373</v>
      </c>
      <c r="C7866" s="6">
        <f>AlgemeneHeffingsKorting2020(Table1[[#This Row],[Belastbaar loon]])</f>
        <v>0</v>
      </c>
      <c r="D7866" s="14">
        <f>ArbeidsKorting2020(Table1[[#This Row],[Belastbaar loon]])</f>
        <v>727.38000000000011</v>
      </c>
      <c r="E7866" s="14">
        <f>MAX(Table1[[#This Row],[Loonheffing]]-Table1[[#This Row],[Algemene Heffingskorting]]-Table1[[#This Row],[Arbeidskorting]],0)</f>
        <v>33756.993000000002</v>
      </c>
      <c r="F7866" s="6">
        <f>Table1[[#This Row],[Belastbaar loon]]-Table1[[#This Row],[Belasting]]</f>
        <v>52724.006999999998</v>
      </c>
      <c r="G7866" s="2">
        <f>(Table1[[#This Row],[Belastbaar loon]]-Table1[[#This Row],[Netto loon]])/Table1[[#This Row],[Belastbaar loon]]</f>
        <v>0.39033999375585393</v>
      </c>
      <c r="H7866" s="14">
        <f t="shared" ca="1" si="117"/>
        <v>33751.442999999999</v>
      </c>
      <c r="I7866" s="14">
        <f ca="1">IF(ROW()=2, Table1[[#This Row],[Netto loon]], INDIRECT(ADDRESS(ROW()-1,COLUMN(F:F))))</f>
        <v>52719.557000000001</v>
      </c>
      <c r="J7866" s="6">
        <f ca="1">IF(ROW()=2, 0, Table1[[#This Row],[Belastbaar loon]]-INDIRECT(ADDRESS(ROW()-1,COLUMN(A:A))))</f>
        <v>10</v>
      </c>
      <c r="K7866" s="6">
        <f ca="1">Table1[[#This Row],[Netto loon]]-Table1[[#This Row],[Netto vorige schijf]]</f>
        <v>4.4499999999970896</v>
      </c>
      <c r="L7866" s="2">
        <f ca="1">(Table1[[#This Row],[Bruto tov vorige schijf]]-Table1[[#This Row],[Netto tov vorige schijf]])/MAX(Table1[[#This Row],[Bruto tov vorige schijf]],1)</f>
        <v>0.55500000000029104</v>
      </c>
    </row>
    <row r="7867" spans="1:12" x14ac:dyDescent="0.25">
      <c r="A7867" s="14">
        <v>86491</v>
      </c>
      <c r="B7867" s="6">
        <f>LoonHeffing2020(Table1[[#This Row],[Belastbaar loon]])</f>
        <v>34489.322999999997</v>
      </c>
      <c r="C7867" s="6">
        <f>AlgemeneHeffingsKorting2020(Table1[[#This Row],[Belastbaar loon]])</f>
        <v>0</v>
      </c>
      <c r="D7867" s="14">
        <f>ArbeidsKorting2020(Table1[[#This Row],[Belastbaar loon]])</f>
        <v>726.78000000000009</v>
      </c>
      <c r="E7867" s="14">
        <f>MAX(Table1[[#This Row],[Loonheffing]]-Table1[[#This Row],[Algemene Heffingskorting]]-Table1[[#This Row],[Arbeidskorting]],0)</f>
        <v>33762.542999999998</v>
      </c>
      <c r="F7867" s="6">
        <f>Table1[[#This Row],[Belastbaar loon]]-Table1[[#This Row],[Belasting]]</f>
        <v>52728.457000000002</v>
      </c>
      <c r="G7867" s="2">
        <f>(Table1[[#This Row],[Belastbaar loon]]-Table1[[#This Row],[Netto loon]])/Table1[[#This Row],[Belastbaar loon]]</f>
        <v>0.39035903157553964</v>
      </c>
      <c r="H7867" s="14">
        <f t="shared" ca="1" si="117"/>
        <v>33756.993000000002</v>
      </c>
      <c r="I7867" s="14">
        <f ca="1">IF(ROW()=2, Table1[[#This Row],[Netto loon]], INDIRECT(ADDRESS(ROW()-1,COLUMN(F:F))))</f>
        <v>52724.006999999998</v>
      </c>
      <c r="J7867" s="6">
        <f ca="1">IF(ROW()=2, 0, Table1[[#This Row],[Belastbaar loon]]-INDIRECT(ADDRESS(ROW()-1,COLUMN(A:A))))</f>
        <v>10</v>
      </c>
      <c r="K7867" s="6">
        <f ca="1">Table1[[#This Row],[Netto loon]]-Table1[[#This Row],[Netto vorige schijf]]</f>
        <v>4.4500000000043656</v>
      </c>
      <c r="L7867" s="2">
        <f ca="1">(Table1[[#This Row],[Bruto tov vorige schijf]]-Table1[[#This Row],[Netto tov vorige schijf]])/MAX(Table1[[#This Row],[Bruto tov vorige schijf]],1)</f>
        <v>0.5549999999995634</v>
      </c>
    </row>
    <row r="7868" spans="1:12" x14ac:dyDescent="0.25">
      <c r="A7868" s="14">
        <v>86501</v>
      </c>
      <c r="B7868" s="6">
        <f>LoonHeffing2020(Table1[[#This Row],[Belastbaar loon]])</f>
        <v>34494.273000000001</v>
      </c>
      <c r="C7868" s="6">
        <f>AlgemeneHeffingsKorting2020(Table1[[#This Row],[Belastbaar loon]])</f>
        <v>0</v>
      </c>
      <c r="D7868" s="14">
        <f>ArbeidsKorting2020(Table1[[#This Row],[Belastbaar loon]])</f>
        <v>726.18000000000006</v>
      </c>
      <c r="E7868" s="14">
        <f>MAX(Table1[[#This Row],[Loonheffing]]-Table1[[#This Row],[Algemene Heffingskorting]]-Table1[[#This Row],[Arbeidskorting]],0)</f>
        <v>33768.093000000001</v>
      </c>
      <c r="F7868" s="6">
        <f>Table1[[#This Row],[Belastbaar loon]]-Table1[[#This Row],[Belasting]]</f>
        <v>52732.906999999999</v>
      </c>
      <c r="G7868" s="2">
        <f>(Table1[[#This Row],[Belastbaar loon]]-Table1[[#This Row],[Netto loon]])/Table1[[#This Row],[Belastbaar loon]]</f>
        <v>0.39037806499346828</v>
      </c>
      <c r="H7868" s="14">
        <f t="shared" ca="1" si="117"/>
        <v>33762.542999999998</v>
      </c>
      <c r="I7868" s="14">
        <f ca="1">IF(ROW()=2, Table1[[#This Row],[Netto loon]], INDIRECT(ADDRESS(ROW()-1,COLUMN(F:F))))</f>
        <v>52728.457000000002</v>
      </c>
      <c r="J7868" s="6">
        <f ca="1">IF(ROW()=2, 0, Table1[[#This Row],[Belastbaar loon]]-INDIRECT(ADDRESS(ROW()-1,COLUMN(A:A))))</f>
        <v>10</v>
      </c>
      <c r="K7868" s="6">
        <f ca="1">Table1[[#This Row],[Netto loon]]-Table1[[#This Row],[Netto vorige schijf]]</f>
        <v>4.4499999999970896</v>
      </c>
      <c r="L7868" s="2">
        <f ca="1">(Table1[[#This Row],[Bruto tov vorige schijf]]-Table1[[#This Row],[Netto tov vorige schijf]])/MAX(Table1[[#This Row],[Bruto tov vorige schijf]],1)</f>
        <v>0.55500000000029104</v>
      </c>
    </row>
    <row r="7869" spans="1:12" x14ac:dyDescent="0.25">
      <c r="A7869" s="14">
        <v>86511</v>
      </c>
      <c r="B7869" s="6">
        <f>LoonHeffing2020(Table1[[#This Row],[Belastbaar loon]])</f>
        <v>34499.222999999998</v>
      </c>
      <c r="C7869" s="6">
        <f>AlgemeneHeffingsKorting2020(Table1[[#This Row],[Belastbaar loon]])</f>
        <v>0</v>
      </c>
      <c r="D7869" s="14">
        <f>ArbeidsKorting2020(Table1[[#This Row],[Belastbaar loon]])</f>
        <v>725.58000000000015</v>
      </c>
      <c r="E7869" s="14">
        <f>MAX(Table1[[#This Row],[Loonheffing]]-Table1[[#This Row],[Algemene Heffingskorting]]-Table1[[#This Row],[Arbeidskorting]],0)</f>
        <v>33773.642999999996</v>
      </c>
      <c r="F7869" s="6">
        <f>Table1[[#This Row],[Belastbaar loon]]-Table1[[#This Row],[Belasting]]</f>
        <v>52737.357000000004</v>
      </c>
      <c r="G7869" s="2">
        <f>(Table1[[#This Row],[Belastbaar loon]]-Table1[[#This Row],[Netto loon]])/Table1[[#This Row],[Belastbaar loon]]</f>
        <v>0.39039709401116618</v>
      </c>
      <c r="H7869" s="14">
        <f t="shared" ca="1" si="117"/>
        <v>33768.093000000001</v>
      </c>
      <c r="I7869" s="14">
        <f ca="1">IF(ROW()=2, Table1[[#This Row],[Netto loon]], INDIRECT(ADDRESS(ROW()-1,COLUMN(F:F))))</f>
        <v>52732.906999999999</v>
      </c>
      <c r="J7869" s="6">
        <f ca="1">IF(ROW()=2, 0, Table1[[#This Row],[Belastbaar loon]]-INDIRECT(ADDRESS(ROW()-1,COLUMN(A:A))))</f>
        <v>10</v>
      </c>
      <c r="K7869" s="6">
        <f ca="1">Table1[[#This Row],[Netto loon]]-Table1[[#This Row],[Netto vorige schijf]]</f>
        <v>4.4500000000043656</v>
      </c>
      <c r="L7869" s="2">
        <f ca="1">(Table1[[#This Row],[Bruto tov vorige schijf]]-Table1[[#This Row],[Netto tov vorige schijf]])/MAX(Table1[[#This Row],[Bruto tov vorige schijf]],1)</f>
        <v>0.5549999999995634</v>
      </c>
    </row>
    <row r="7870" spans="1:12" x14ac:dyDescent="0.25">
      <c r="A7870" s="14">
        <v>86521</v>
      </c>
      <c r="B7870" s="6">
        <f>LoonHeffing2020(Table1[[#This Row],[Belastbaar loon]])</f>
        <v>34504.173000000003</v>
      </c>
      <c r="C7870" s="6">
        <f>AlgemeneHeffingsKorting2020(Table1[[#This Row],[Belastbaar loon]])</f>
        <v>0</v>
      </c>
      <c r="D7870" s="14">
        <f>ArbeidsKorting2020(Table1[[#This Row],[Belastbaar loon]])</f>
        <v>724.98000000000013</v>
      </c>
      <c r="E7870" s="14">
        <f>MAX(Table1[[#This Row],[Loonheffing]]-Table1[[#This Row],[Algemene Heffingskorting]]-Table1[[#This Row],[Arbeidskorting]],0)</f>
        <v>33779.192999999999</v>
      </c>
      <c r="F7870" s="6">
        <f>Table1[[#This Row],[Belastbaar loon]]-Table1[[#This Row],[Belasting]]</f>
        <v>52741.807000000001</v>
      </c>
      <c r="G7870" s="2">
        <f>(Table1[[#This Row],[Belastbaar loon]]-Table1[[#This Row],[Netto loon]])/Table1[[#This Row],[Belastbaar loon]]</f>
        <v>0.39041611863015913</v>
      </c>
      <c r="H7870" s="14">
        <f t="shared" ca="1" si="117"/>
        <v>33773.642999999996</v>
      </c>
      <c r="I7870" s="14">
        <f ca="1">IF(ROW()=2, Table1[[#This Row],[Netto loon]], INDIRECT(ADDRESS(ROW()-1,COLUMN(F:F))))</f>
        <v>52737.357000000004</v>
      </c>
      <c r="J7870" s="6">
        <f ca="1">IF(ROW()=2, 0, Table1[[#This Row],[Belastbaar loon]]-INDIRECT(ADDRESS(ROW()-1,COLUMN(A:A))))</f>
        <v>10</v>
      </c>
      <c r="K7870" s="6">
        <f ca="1">Table1[[#This Row],[Netto loon]]-Table1[[#This Row],[Netto vorige schijf]]</f>
        <v>4.4499999999970896</v>
      </c>
      <c r="L7870" s="2">
        <f ca="1">(Table1[[#This Row],[Bruto tov vorige schijf]]-Table1[[#This Row],[Netto tov vorige schijf]])/MAX(Table1[[#This Row],[Bruto tov vorige schijf]],1)</f>
        <v>0.55500000000029104</v>
      </c>
    </row>
    <row r="7871" spans="1:12" x14ac:dyDescent="0.25">
      <c r="A7871" s="14">
        <v>86531</v>
      </c>
      <c r="B7871" s="6">
        <f>LoonHeffing2020(Table1[[#This Row],[Belastbaar loon]])</f>
        <v>34509.123</v>
      </c>
      <c r="C7871" s="6">
        <f>AlgemeneHeffingsKorting2020(Table1[[#This Row],[Belastbaar loon]])</f>
        <v>0</v>
      </c>
      <c r="D7871" s="14">
        <f>ArbeidsKorting2020(Table1[[#This Row],[Belastbaar loon]])</f>
        <v>724.38000000000011</v>
      </c>
      <c r="E7871" s="14">
        <f>MAX(Table1[[#This Row],[Loonheffing]]-Table1[[#This Row],[Algemene Heffingskorting]]-Table1[[#This Row],[Arbeidskorting]],0)</f>
        <v>33784.743000000002</v>
      </c>
      <c r="F7871" s="6">
        <f>Table1[[#This Row],[Belastbaar loon]]-Table1[[#This Row],[Belasting]]</f>
        <v>52746.256999999998</v>
      </c>
      <c r="G7871" s="2">
        <f>(Table1[[#This Row],[Belastbaar loon]]-Table1[[#This Row],[Netto loon]])/Table1[[#This Row],[Belastbaar loon]]</f>
        <v>0.39043513885197217</v>
      </c>
      <c r="H7871" s="14">
        <f t="shared" ca="1" si="117"/>
        <v>33779.192999999999</v>
      </c>
      <c r="I7871" s="14">
        <f ca="1">IF(ROW()=2, Table1[[#This Row],[Netto loon]], INDIRECT(ADDRESS(ROW()-1,COLUMN(F:F))))</f>
        <v>52741.807000000001</v>
      </c>
      <c r="J7871" s="6">
        <f ca="1">IF(ROW()=2, 0, Table1[[#This Row],[Belastbaar loon]]-INDIRECT(ADDRESS(ROW()-1,COLUMN(A:A))))</f>
        <v>10</v>
      </c>
      <c r="K7871" s="6">
        <f ca="1">Table1[[#This Row],[Netto loon]]-Table1[[#This Row],[Netto vorige schijf]]</f>
        <v>4.4499999999970896</v>
      </c>
      <c r="L7871" s="2">
        <f ca="1">(Table1[[#This Row],[Bruto tov vorige schijf]]-Table1[[#This Row],[Netto tov vorige schijf]])/MAX(Table1[[#This Row],[Bruto tov vorige schijf]],1)</f>
        <v>0.55500000000029104</v>
      </c>
    </row>
    <row r="7872" spans="1:12" x14ac:dyDescent="0.25">
      <c r="A7872" s="14">
        <v>86541</v>
      </c>
      <c r="B7872" s="6">
        <f>LoonHeffing2020(Table1[[#This Row],[Belastbaar loon]])</f>
        <v>34514.072999999997</v>
      </c>
      <c r="C7872" s="6">
        <f>AlgemeneHeffingsKorting2020(Table1[[#This Row],[Belastbaar loon]])</f>
        <v>0</v>
      </c>
      <c r="D7872" s="14">
        <f>ArbeidsKorting2020(Table1[[#This Row],[Belastbaar loon]])</f>
        <v>723.78000000000009</v>
      </c>
      <c r="E7872" s="14">
        <f>MAX(Table1[[#This Row],[Loonheffing]]-Table1[[#This Row],[Algemene Heffingskorting]]-Table1[[#This Row],[Arbeidskorting]],0)</f>
        <v>33790.292999999998</v>
      </c>
      <c r="F7872" s="6">
        <f>Table1[[#This Row],[Belastbaar loon]]-Table1[[#This Row],[Belasting]]</f>
        <v>52750.707000000002</v>
      </c>
      <c r="G7872" s="2">
        <f>(Table1[[#This Row],[Belastbaar loon]]-Table1[[#This Row],[Netto loon]])/Table1[[#This Row],[Belastbaar loon]]</f>
        <v>0.39045415467812944</v>
      </c>
      <c r="H7872" s="14">
        <f t="shared" ca="1" si="117"/>
        <v>33784.743000000002</v>
      </c>
      <c r="I7872" s="14">
        <f ca="1">IF(ROW()=2, Table1[[#This Row],[Netto loon]], INDIRECT(ADDRESS(ROW()-1,COLUMN(F:F))))</f>
        <v>52746.256999999998</v>
      </c>
      <c r="J7872" s="6">
        <f ca="1">IF(ROW()=2, 0, Table1[[#This Row],[Belastbaar loon]]-INDIRECT(ADDRESS(ROW()-1,COLUMN(A:A))))</f>
        <v>10</v>
      </c>
      <c r="K7872" s="6">
        <f ca="1">Table1[[#This Row],[Netto loon]]-Table1[[#This Row],[Netto vorige schijf]]</f>
        <v>4.4500000000043656</v>
      </c>
      <c r="L7872" s="2">
        <f ca="1">(Table1[[#This Row],[Bruto tov vorige schijf]]-Table1[[#This Row],[Netto tov vorige schijf]])/MAX(Table1[[#This Row],[Bruto tov vorige schijf]],1)</f>
        <v>0.5549999999995634</v>
      </c>
    </row>
    <row r="7873" spans="1:12" x14ac:dyDescent="0.25">
      <c r="A7873" s="14">
        <v>86551</v>
      </c>
      <c r="B7873" s="6">
        <f>LoonHeffing2020(Table1[[#This Row],[Belastbaar loon]])</f>
        <v>34519.023000000001</v>
      </c>
      <c r="C7873" s="6">
        <f>AlgemeneHeffingsKorting2020(Table1[[#This Row],[Belastbaar loon]])</f>
        <v>0</v>
      </c>
      <c r="D7873" s="14">
        <f>ArbeidsKorting2020(Table1[[#This Row],[Belastbaar loon]])</f>
        <v>723.18000000000006</v>
      </c>
      <c r="E7873" s="14">
        <f>MAX(Table1[[#This Row],[Loonheffing]]-Table1[[#This Row],[Algemene Heffingskorting]]-Table1[[#This Row],[Arbeidskorting]],0)</f>
        <v>33795.843000000001</v>
      </c>
      <c r="F7873" s="6">
        <f>Table1[[#This Row],[Belastbaar loon]]-Table1[[#This Row],[Belasting]]</f>
        <v>52755.156999999999</v>
      </c>
      <c r="G7873" s="2">
        <f>(Table1[[#This Row],[Belastbaar loon]]-Table1[[#This Row],[Netto loon]])/Table1[[#This Row],[Belastbaar loon]]</f>
        <v>0.3904731661101547</v>
      </c>
      <c r="H7873" s="14">
        <f t="shared" ca="1" si="117"/>
        <v>33790.292999999998</v>
      </c>
      <c r="I7873" s="14">
        <f ca="1">IF(ROW()=2, Table1[[#This Row],[Netto loon]], INDIRECT(ADDRESS(ROW()-1,COLUMN(F:F))))</f>
        <v>52750.707000000002</v>
      </c>
      <c r="J7873" s="6">
        <f ca="1">IF(ROW()=2, 0, Table1[[#This Row],[Belastbaar loon]]-INDIRECT(ADDRESS(ROW()-1,COLUMN(A:A))))</f>
        <v>10</v>
      </c>
      <c r="K7873" s="6">
        <f ca="1">Table1[[#This Row],[Netto loon]]-Table1[[#This Row],[Netto vorige schijf]]</f>
        <v>4.4499999999970896</v>
      </c>
      <c r="L7873" s="2">
        <f ca="1">(Table1[[#This Row],[Bruto tov vorige schijf]]-Table1[[#This Row],[Netto tov vorige schijf]])/MAX(Table1[[#This Row],[Bruto tov vorige schijf]],1)</f>
        <v>0.55500000000029104</v>
      </c>
    </row>
    <row r="7874" spans="1:12" x14ac:dyDescent="0.25">
      <c r="A7874" s="14">
        <v>86561</v>
      </c>
      <c r="B7874" s="6">
        <f>LoonHeffing2020(Table1[[#This Row],[Belastbaar loon]])</f>
        <v>34523.972999999998</v>
      </c>
      <c r="C7874" s="6">
        <f>AlgemeneHeffingsKorting2020(Table1[[#This Row],[Belastbaar loon]])</f>
        <v>0</v>
      </c>
      <c r="D7874" s="14">
        <f>ArbeidsKorting2020(Table1[[#This Row],[Belastbaar loon]])</f>
        <v>722.58000000000015</v>
      </c>
      <c r="E7874" s="14">
        <f>MAX(Table1[[#This Row],[Loonheffing]]-Table1[[#This Row],[Algemene Heffingskorting]]-Table1[[#This Row],[Arbeidskorting]],0)</f>
        <v>33801.392999999996</v>
      </c>
      <c r="F7874" s="6">
        <f>Table1[[#This Row],[Belastbaar loon]]-Table1[[#This Row],[Belasting]]</f>
        <v>52759.607000000004</v>
      </c>
      <c r="G7874" s="2">
        <f>(Table1[[#This Row],[Belastbaar loon]]-Table1[[#This Row],[Netto loon]])/Table1[[#This Row],[Belastbaar loon]]</f>
        <v>0.3904921731495708</v>
      </c>
      <c r="H7874" s="14">
        <f t="shared" ca="1" si="117"/>
        <v>33795.843000000001</v>
      </c>
      <c r="I7874" s="14">
        <f ca="1">IF(ROW()=2, Table1[[#This Row],[Netto loon]], INDIRECT(ADDRESS(ROW()-1,COLUMN(F:F))))</f>
        <v>52755.156999999999</v>
      </c>
      <c r="J7874" s="6">
        <f ca="1">IF(ROW()=2, 0, Table1[[#This Row],[Belastbaar loon]]-INDIRECT(ADDRESS(ROW()-1,COLUMN(A:A))))</f>
        <v>10</v>
      </c>
      <c r="K7874" s="6">
        <f ca="1">Table1[[#This Row],[Netto loon]]-Table1[[#This Row],[Netto vorige schijf]]</f>
        <v>4.4500000000043656</v>
      </c>
      <c r="L7874" s="2">
        <f ca="1">(Table1[[#This Row],[Bruto tov vorige schijf]]-Table1[[#This Row],[Netto tov vorige schijf]])/MAX(Table1[[#This Row],[Bruto tov vorige schijf]],1)</f>
        <v>0.5549999999995634</v>
      </c>
    </row>
    <row r="7875" spans="1:12" x14ac:dyDescent="0.25">
      <c r="A7875" s="14">
        <v>86571</v>
      </c>
      <c r="B7875" s="6">
        <f>LoonHeffing2020(Table1[[#This Row],[Belastbaar loon]])</f>
        <v>34528.923000000003</v>
      </c>
      <c r="C7875" s="6">
        <f>AlgemeneHeffingsKorting2020(Table1[[#This Row],[Belastbaar loon]])</f>
        <v>0</v>
      </c>
      <c r="D7875" s="14">
        <f>ArbeidsKorting2020(Table1[[#This Row],[Belastbaar loon]])</f>
        <v>721.98000000000013</v>
      </c>
      <c r="E7875" s="14">
        <f>MAX(Table1[[#This Row],[Loonheffing]]-Table1[[#This Row],[Algemene Heffingskorting]]-Table1[[#This Row],[Arbeidskorting]],0)</f>
        <v>33806.942999999999</v>
      </c>
      <c r="F7875" s="6">
        <f>Table1[[#This Row],[Belastbaar loon]]-Table1[[#This Row],[Belasting]]</f>
        <v>52764.057000000001</v>
      </c>
      <c r="G7875" s="2">
        <f>(Table1[[#This Row],[Belastbaar loon]]-Table1[[#This Row],[Netto loon]])/Table1[[#This Row],[Belastbaar loon]]</f>
        <v>0.39051117579789996</v>
      </c>
      <c r="H7875" s="14">
        <f t="shared" ca="1" si="117"/>
        <v>33801.392999999996</v>
      </c>
      <c r="I7875" s="14">
        <f ca="1">IF(ROW()=2, Table1[[#This Row],[Netto loon]], INDIRECT(ADDRESS(ROW()-1,COLUMN(F:F))))</f>
        <v>52759.607000000004</v>
      </c>
      <c r="J7875" s="6">
        <f ca="1">IF(ROW()=2, 0, Table1[[#This Row],[Belastbaar loon]]-INDIRECT(ADDRESS(ROW()-1,COLUMN(A:A))))</f>
        <v>10</v>
      </c>
      <c r="K7875" s="6">
        <f ca="1">Table1[[#This Row],[Netto loon]]-Table1[[#This Row],[Netto vorige schijf]]</f>
        <v>4.4499999999970896</v>
      </c>
      <c r="L7875" s="2">
        <f ca="1">(Table1[[#This Row],[Bruto tov vorige schijf]]-Table1[[#This Row],[Netto tov vorige schijf]])/MAX(Table1[[#This Row],[Bruto tov vorige schijf]],1)</f>
        <v>0.55500000000029104</v>
      </c>
    </row>
    <row r="7876" spans="1:12" x14ac:dyDescent="0.25">
      <c r="A7876" s="14">
        <v>86581</v>
      </c>
      <c r="B7876" s="6">
        <f>LoonHeffing2020(Table1[[#This Row],[Belastbaar loon]])</f>
        <v>34533.873</v>
      </c>
      <c r="C7876" s="6">
        <f>AlgemeneHeffingsKorting2020(Table1[[#This Row],[Belastbaar loon]])</f>
        <v>0</v>
      </c>
      <c r="D7876" s="14">
        <f>ArbeidsKorting2020(Table1[[#This Row],[Belastbaar loon]])</f>
        <v>721.38000000000011</v>
      </c>
      <c r="E7876" s="14">
        <f>MAX(Table1[[#This Row],[Loonheffing]]-Table1[[#This Row],[Algemene Heffingskorting]]-Table1[[#This Row],[Arbeidskorting]],0)</f>
        <v>33812.493000000002</v>
      </c>
      <c r="F7876" s="6">
        <f>Table1[[#This Row],[Belastbaar loon]]-Table1[[#This Row],[Belasting]]</f>
        <v>52768.506999999998</v>
      </c>
      <c r="G7876" s="2">
        <f>(Table1[[#This Row],[Belastbaar loon]]-Table1[[#This Row],[Netto loon]])/Table1[[#This Row],[Belastbaar loon]]</f>
        <v>0.39053017405666374</v>
      </c>
      <c r="H7876" s="14">
        <f t="shared" ca="1" si="117"/>
        <v>33806.942999999999</v>
      </c>
      <c r="I7876" s="14">
        <f ca="1">IF(ROW()=2, Table1[[#This Row],[Netto loon]], INDIRECT(ADDRESS(ROW()-1,COLUMN(F:F))))</f>
        <v>52764.057000000001</v>
      </c>
      <c r="J7876" s="6">
        <f ca="1">IF(ROW()=2, 0, Table1[[#This Row],[Belastbaar loon]]-INDIRECT(ADDRESS(ROW()-1,COLUMN(A:A))))</f>
        <v>10</v>
      </c>
      <c r="K7876" s="6">
        <f ca="1">Table1[[#This Row],[Netto loon]]-Table1[[#This Row],[Netto vorige schijf]]</f>
        <v>4.4499999999970896</v>
      </c>
      <c r="L7876" s="2">
        <f ca="1">(Table1[[#This Row],[Bruto tov vorige schijf]]-Table1[[#This Row],[Netto tov vorige schijf]])/MAX(Table1[[#This Row],[Bruto tov vorige schijf]],1)</f>
        <v>0.55500000000029104</v>
      </c>
    </row>
    <row r="7877" spans="1:12" x14ac:dyDescent="0.25">
      <c r="A7877" s="14">
        <v>86591</v>
      </c>
      <c r="B7877" s="6">
        <f>LoonHeffing2020(Table1[[#This Row],[Belastbaar loon]])</f>
        <v>34538.822999999997</v>
      </c>
      <c r="C7877" s="6">
        <f>AlgemeneHeffingsKorting2020(Table1[[#This Row],[Belastbaar loon]])</f>
        <v>0</v>
      </c>
      <c r="D7877" s="14">
        <f>ArbeidsKorting2020(Table1[[#This Row],[Belastbaar loon]])</f>
        <v>720.78000000000009</v>
      </c>
      <c r="E7877" s="14">
        <f>MAX(Table1[[#This Row],[Loonheffing]]-Table1[[#This Row],[Algemene Heffingskorting]]-Table1[[#This Row],[Arbeidskorting]],0)</f>
        <v>33818.042999999998</v>
      </c>
      <c r="F7877" s="6">
        <f>Table1[[#This Row],[Belastbaar loon]]-Table1[[#This Row],[Belasting]]</f>
        <v>52772.957000000002</v>
      </c>
      <c r="G7877" s="2">
        <f>(Table1[[#This Row],[Belastbaar loon]]-Table1[[#This Row],[Netto loon]])/Table1[[#This Row],[Belastbaar loon]]</f>
        <v>0.3905491679273827</v>
      </c>
      <c r="H7877" s="14">
        <f t="shared" ca="1" si="117"/>
        <v>33812.493000000002</v>
      </c>
      <c r="I7877" s="14">
        <f ca="1">IF(ROW()=2, Table1[[#This Row],[Netto loon]], INDIRECT(ADDRESS(ROW()-1,COLUMN(F:F))))</f>
        <v>52768.506999999998</v>
      </c>
      <c r="J7877" s="6">
        <f ca="1">IF(ROW()=2, 0, Table1[[#This Row],[Belastbaar loon]]-INDIRECT(ADDRESS(ROW()-1,COLUMN(A:A))))</f>
        <v>10</v>
      </c>
      <c r="K7877" s="6">
        <f ca="1">Table1[[#This Row],[Netto loon]]-Table1[[#This Row],[Netto vorige schijf]]</f>
        <v>4.4500000000043656</v>
      </c>
      <c r="L7877" s="2">
        <f ca="1">(Table1[[#This Row],[Bruto tov vorige schijf]]-Table1[[#This Row],[Netto tov vorige schijf]])/MAX(Table1[[#This Row],[Bruto tov vorige schijf]],1)</f>
        <v>0.5549999999995634</v>
      </c>
    </row>
    <row r="7878" spans="1:12" x14ac:dyDescent="0.25">
      <c r="A7878" s="14">
        <v>86601</v>
      </c>
      <c r="B7878" s="6">
        <f>LoonHeffing2020(Table1[[#This Row],[Belastbaar loon]])</f>
        <v>34543.773000000001</v>
      </c>
      <c r="C7878" s="6">
        <f>AlgemeneHeffingsKorting2020(Table1[[#This Row],[Belastbaar loon]])</f>
        <v>0</v>
      </c>
      <c r="D7878" s="14">
        <f>ArbeidsKorting2020(Table1[[#This Row],[Belastbaar loon]])</f>
        <v>720.18000000000006</v>
      </c>
      <c r="E7878" s="14">
        <f>MAX(Table1[[#This Row],[Loonheffing]]-Table1[[#This Row],[Algemene Heffingskorting]]-Table1[[#This Row],[Arbeidskorting]],0)</f>
        <v>33823.593000000001</v>
      </c>
      <c r="F7878" s="6">
        <f>Table1[[#This Row],[Belastbaar loon]]-Table1[[#This Row],[Belasting]]</f>
        <v>52777.406999999999</v>
      </c>
      <c r="G7878" s="2">
        <f>(Table1[[#This Row],[Belastbaar loon]]-Table1[[#This Row],[Netto loon]])/Table1[[#This Row],[Belastbaar loon]]</f>
        <v>0.39056815741157724</v>
      </c>
      <c r="H7878" s="14">
        <f t="shared" ca="1" si="117"/>
        <v>33818.042999999998</v>
      </c>
      <c r="I7878" s="14">
        <f ca="1">IF(ROW()=2, Table1[[#This Row],[Netto loon]], INDIRECT(ADDRESS(ROW()-1,COLUMN(F:F))))</f>
        <v>52772.957000000002</v>
      </c>
      <c r="J7878" s="6">
        <f ca="1">IF(ROW()=2, 0, Table1[[#This Row],[Belastbaar loon]]-INDIRECT(ADDRESS(ROW()-1,COLUMN(A:A))))</f>
        <v>10</v>
      </c>
      <c r="K7878" s="6">
        <f ca="1">Table1[[#This Row],[Netto loon]]-Table1[[#This Row],[Netto vorige schijf]]</f>
        <v>4.4499999999970896</v>
      </c>
      <c r="L7878" s="2">
        <f ca="1">(Table1[[#This Row],[Bruto tov vorige schijf]]-Table1[[#This Row],[Netto tov vorige schijf]])/MAX(Table1[[#This Row],[Bruto tov vorige schijf]],1)</f>
        <v>0.55500000000029104</v>
      </c>
    </row>
    <row r="7879" spans="1:12" x14ac:dyDescent="0.25">
      <c r="A7879" s="14">
        <v>86611</v>
      </c>
      <c r="B7879" s="6">
        <f>LoonHeffing2020(Table1[[#This Row],[Belastbaar loon]])</f>
        <v>34548.722999999998</v>
      </c>
      <c r="C7879" s="6">
        <f>AlgemeneHeffingsKorting2020(Table1[[#This Row],[Belastbaar loon]])</f>
        <v>0</v>
      </c>
      <c r="D7879" s="14">
        <f>ArbeidsKorting2020(Table1[[#This Row],[Belastbaar loon]])</f>
        <v>719.58000000000015</v>
      </c>
      <c r="E7879" s="14">
        <f>MAX(Table1[[#This Row],[Loonheffing]]-Table1[[#This Row],[Algemene Heffingskorting]]-Table1[[#This Row],[Arbeidskorting]],0)</f>
        <v>33829.142999999996</v>
      </c>
      <c r="F7879" s="6">
        <f>Table1[[#This Row],[Belastbaar loon]]-Table1[[#This Row],[Belasting]]</f>
        <v>52781.857000000004</v>
      </c>
      <c r="G7879" s="2">
        <f>(Table1[[#This Row],[Belastbaar loon]]-Table1[[#This Row],[Netto loon]])/Table1[[#This Row],[Belastbaar loon]]</f>
        <v>0.39058714251076648</v>
      </c>
      <c r="H7879" s="14">
        <f t="shared" ca="1" si="117"/>
        <v>33823.593000000001</v>
      </c>
      <c r="I7879" s="14">
        <f ca="1">IF(ROW()=2, Table1[[#This Row],[Netto loon]], INDIRECT(ADDRESS(ROW()-1,COLUMN(F:F))))</f>
        <v>52777.406999999999</v>
      </c>
      <c r="J7879" s="6">
        <f ca="1">IF(ROW()=2, 0, Table1[[#This Row],[Belastbaar loon]]-INDIRECT(ADDRESS(ROW()-1,COLUMN(A:A))))</f>
        <v>10</v>
      </c>
      <c r="K7879" s="6">
        <f ca="1">Table1[[#This Row],[Netto loon]]-Table1[[#This Row],[Netto vorige schijf]]</f>
        <v>4.4500000000043656</v>
      </c>
      <c r="L7879" s="2">
        <f ca="1">(Table1[[#This Row],[Bruto tov vorige schijf]]-Table1[[#This Row],[Netto tov vorige schijf]])/MAX(Table1[[#This Row],[Bruto tov vorige schijf]],1)</f>
        <v>0.5549999999995634</v>
      </c>
    </row>
    <row r="7880" spans="1:12" x14ac:dyDescent="0.25">
      <c r="A7880" s="14">
        <v>86621</v>
      </c>
      <c r="B7880" s="6">
        <f>LoonHeffing2020(Table1[[#This Row],[Belastbaar loon]])</f>
        <v>34553.673000000003</v>
      </c>
      <c r="C7880" s="6">
        <f>AlgemeneHeffingsKorting2020(Table1[[#This Row],[Belastbaar loon]])</f>
        <v>0</v>
      </c>
      <c r="D7880" s="14">
        <f>ArbeidsKorting2020(Table1[[#This Row],[Belastbaar loon]])</f>
        <v>718.98000000000013</v>
      </c>
      <c r="E7880" s="14">
        <f>MAX(Table1[[#This Row],[Loonheffing]]-Table1[[#This Row],[Algemene Heffingskorting]]-Table1[[#This Row],[Arbeidskorting]],0)</f>
        <v>33834.692999999999</v>
      </c>
      <c r="F7880" s="6">
        <f>Table1[[#This Row],[Belastbaar loon]]-Table1[[#This Row],[Belasting]]</f>
        <v>52786.307000000001</v>
      </c>
      <c r="G7880" s="2">
        <f>(Table1[[#This Row],[Belastbaar loon]]-Table1[[#This Row],[Netto loon]])/Table1[[#This Row],[Belastbaar loon]]</f>
        <v>0.39060612322646932</v>
      </c>
      <c r="H7880" s="14">
        <f t="shared" ca="1" si="117"/>
        <v>33829.142999999996</v>
      </c>
      <c r="I7880" s="14">
        <f ca="1">IF(ROW()=2, Table1[[#This Row],[Netto loon]], INDIRECT(ADDRESS(ROW()-1,COLUMN(F:F))))</f>
        <v>52781.857000000004</v>
      </c>
      <c r="J7880" s="6">
        <f ca="1">IF(ROW()=2, 0, Table1[[#This Row],[Belastbaar loon]]-INDIRECT(ADDRESS(ROW()-1,COLUMN(A:A))))</f>
        <v>10</v>
      </c>
      <c r="K7880" s="6">
        <f ca="1">Table1[[#This Row],[Netto loon]]-Table1[[#This Row],[Netto vorige schijf]]</f>
        <v>4.4499999999970896</v>
      </c>
      <c r="L7880" s="2">
        <f ca="1">(Table1[[#This Row],[Bruto tov vorige schijf]]-Table1[[#This Row],[Netto tov vorige schijf]])/MAX(Table1[[#This Row],[Bruto tov vorige schijf]],1)</f>
        <v>0.55500000000029104</v>
      </c>
    </row>
    <row r="7881" spans="1:12" x14ac:dyDescent="0.25">
      <c r="A7881" s="14">
        <v>86631</v>
      </c>
      <c r="B7881" s="6">
        <f>LoonHeffing2020(Table1[[#This Row],[Belastbaar loon]])</f>
        <v>34558.623</v>
      </c>
      <c r="C7881" s="6">
        <f>AlgemeneHeffingsKorting2020(Table1[[#This Row],[Belastbaar loon]])</f>
        <v>0</v>
      </c>
      <c r="D7881" s="14">
        <f>ArbeidsKorting2020(Table1[[#This Row],[Belastbaar loon]])</f>
        <v>718.38000000000011</v>
      </c>
      <c r="E7881" s="14">
        <f>MAX(Table1[[#This Row],[Loonheffing]]-Table1[[#This Row],[Algemene Heffingskorting]]-Table1[[#This Row],[Arbeidskorting]],0)</f>
        <v>33840.243000000002</v>
      </c>
      <c r="F7881" s="6">
        <f>Table1[[#This Row],[Belastbaar loon]]-Table1[[#This Row],[Belasting]]</f>
        <v>52790.756999999998</v>
      </c>
      <c r="G7881" s="2">
        <f>(Table1[[#This Row],[Belastbaar loon]]-Table1[[#This Row],[Netto loon]])/Table1[[#This Row],[Belastbaar loon]]</f>
        <v>0.39062509956020364</v>
      </c>
      <c r="H7881" s="14">
        <f t="shared" ca="1" si="117"/>
        <v>33834.692999999999</v>
      </c>
      <c r="I7881" s="14">
        <f ca="1">IF(ROW()=2, Table1[[#This Row],[Netto loon]], INDIRECT(ADDRESS(ROW()-1,COLUMN(F:F))))</f>
        <v>52786.307000000001</v>
      </c>
      <c r="J7881" s="6">
        <f ca="1">IF(ROW()=2, 0, Table1[[#This Row],[Belastbaar loon]]-INDIRECT(ADDRESS(ROW()-1,COLUMN(A:A))))</f>
        <v>10</v>
      </c>
      <c r="K7881" s="6">
        <f ca="1">Table1[[#This Row],[Netto loon]]-Table1[[#This Row],[Netto vorige schijf]]</f>
        <v>4.4499999999970896</v>
      </c>
      <c r="L7881" s="2">
        <f ca="1">(Table1[[#This Row],[Bruto tov vorige schijf]]-Table1[[#This Row],[Netto tov vorige schijf]])/MAX(Table1[[#This Row],[Bruto tov vorige schijf]],1)</f>
        <v>0.55500000000029104</v>
      </c>
    </row>
    <row r="7882" spans="1:12" x14ac:dyDescent="0.25">
      <c r="A7882" s="14">
        <v>86641</v>
      </c>
      <c r="B7882" s="6">
        <f>LoonHeffing2020(Table1[[#This Row],[Belastbaar loon]])</f>
        <v>34563.572999999997</v>
      </c>
      <c r="C7882" s="6">
        <f>AlgemeneHeffingsKorting2020(Table1[[#This Row],[Belastbaar loon]])</f>
        <v>0</v>
      </c>
      <c r="D7882" s="14">
        <f>ArbeidsKorting2020(Table1[[#This Row],[Belastbaar loon]])</f>
        <v>717.78000000000009</v>
      </c>
      <c r="E7882" s="14">
        <f>MAX(Table1[[#This Row],[Loonheffing]]-Table1[[#This Row],[Algemene Heffingskorting]]-Table1[[#This Row],[Arbeidskorting]],0)</f>
        <v>33845.792999999998</v>
      </c>
      <c r="F7882" s="6">
        <f>Table1[[#This Row],[Belastbaar loon]]-Table1[[#This Row],[Belasting]]</f>
        <v>52795.207000000002</v>
      </c>
      <c r="G7882" s="2">
        <f>(Table1[[#This Row],[Belastbaar loon]]-Table1[[#This Row],[Netto loon]])/Table1[[#This Row],[Belastbaar loon]]</f>
        <v>0.39064407151348668</v>
      </c>
      <c r="H7882" s="14">
        <f t="shared" ca="1" si="117"/>
        <v>33840.243000000002</v>
      </c>
      <c r="I7882" s="14">
        <f ca="1">IF(ROW()=2, Table1[[#This Row],[Netto loon]], INDIRECT(ADDRESS(ROW()-1,COLUMN(F:F))))</f>
        <v>52790.756999999998</v>
      </c>
      <c r="J7882" s="6">
        <f ca="1">IF(ROW()=2, 0, Table1[[#This Row],[Belastbaar loon]]-INDIRECT(ADDRESS(ROW()-1,COLUMN(A:A))))</f>
        <v>10</v>
      </c>
      <c r="K7882" s="6">
        <f ca="1">Table1[[#This Row],[Netto loon]]-Table1[[#This Row],[Netto vorige schijf]]</f>
        <v>4.4500000000043656</v>
      </c>
      <c r="L7882" s="2">
        <f ca="1">(Table1[[#This Row],[Bruto tov vorige schijf]]-Table1[[#This Row],[Netto tov vorige schijf]])/MAX(Table1[[#This Row],[Bruto tov vorige schijf]],1)</f>
        <v>0.5549999999995634</v>
      </c>
    </row>
    <row r="7883" spans="1:12" x14ac:dyDescent="0.25">
      <c r="A7883" s="14">
        <v>86651</v>
      </c>
      <c r="B7883" s="6">
        <f>LoonHeffing2020(Table1[[#This Row],[Belastbaar loon]])</f>
        <v>34568.523000000001</v>
      </c>
      <c r="C7883" s="6">
        <f>AlgemeneHeffingsKorting2020(Table1[[#This Row],[Belastbaar loon]])</f>
        <v>0</v>
      </c>
      <c r="D7883" s="14">
        <f>ArbeidsKorting2020(Table1[[#This Row],[Belastbaar loon]])</f>
        <v>717.18000000000006</v>
      </c>
      <c r="E7883" s="14">
        <f>MAX(Table1[[#This Row],[Loonheffing]]-Table1[[#This Row],[Algemene Heffingskorting]]-Table1[[#This Row],[Arbeidskorting]],0)</f>
        <v>33851.343000000001</v>
      </c>
      <c r="F7883" s="6">
        <f>Table1[[#This Row],[Belastbaar loon]]-Table1[[#This Row],[Belasting]]</f>
        <v>52799.656999999999</v>
      </c>
      <c r="G7883" s="2">
        <f>(Table1[[#This Row],[Belastbaar loon]]-Table1[[#This Row],[Netto loon]])/Table1[[#This Row],[Belastbaar loon]]</f>
        <v>0.39066303908783512</v>
      </c>
      <c r="H7883" s="14">
        <f t="shared" ca="1" si="117"/>
        <v>33845.792999999998</v>
      </c>
      <c r="I7883" s="14">
        <f ca="1">IF(ROW()=2, Table1[[#This Row],[Netto loon]], INDIRECT(ADDRESS(ROW()-1,COLUMN(F:F))))</f>
        <v>52795.207000000002</v>
      </c>
      <c r="J7883" s="6">
        <f ca="1">IF(ROW()=2, 0, Table1[[#This Row],[Belastbaar loon]]-INDIRECT(ADDRESS(ROW()-1,COLUMN(A:A))))</f>
        <v>10</v>
      </c>
      <c r="K7883" s="6">
        <f ca="1">Table1[[#This Row],[Netto loon]]-Table1[[#This Row],[Netto vorige schijf]]</f>
        <v>4.4499999999970896</v>
      </c>
      <c r="L7883" s="2">
        <f ca="1">(Table1[[#This Row],[Bruto tov vorige schijf]]-Table1[[#This Row],[Netto tov vorige schijf]])/MAX(Table1[[#This Row],[Bruto tov vorige schijf]],1)</f>
        <v>0.55500000000029104</v>
      </c>
    </row>
    <row r="7884" spans="1:12" x14ac:dyDescent="0.25">
      <c r="A7884" s="14">
        <v>86661</v>
      </c>
      <c r="B7884" s="6">
        <f>LoonHeffing2020(Table1[[#This Row],[Belastbaar loon]])</f>
        <v>34573.472999999998</v>
      </c>
      <c r="C7884" s="6">
        <f>AlgemeneHeffingsKorting2020(Table1[[#This Row],[Belastbaar loon]])</f>
        <v>0</v>
      </c>
      <c r="D7884" s="14">
        <f>ArbeidsKorting2020(Table1[[#This Row],[Belastbaar loon]])</f>
        <v>716.58000000000015</v>
      </c>
      <c r="E7884" s="14">
        <f>MAX(Table1[[#This Row],[Loonheffing]]-Table1[[#This Row],[Algemene Heffingskorting]]-Table1[[#This Row],[Arbeidskorting]],0)</f>
        <v>33856.892999999996</v>
      </c>
      <c r="F7884" s="6">
        <f>Table1[[#This Row],[Belastbaar loon]]-Table1[[#This Row],[Belasting]]</f>
        <v>52804.107000000004</v>
      </c>
      <c r="G7884" s="2">
        <f>(Table1[[#This Row],[Belastbaar loon]]-Table1[[#This Row],[Netto loon]])/Table1[[#This Row],[Belastbaar loon]]</f>
        <v>0.39068200228476474</v>
      </c>
      <c r="H7884" s="14">
        <f t="shared" ca="1" si="117"/>
        <v>33851.343000000001</v>
      </c>
      <c r="I7884" s="14">
        <f ca="1">IF(ROW()=2, Table1[[#This Row],[Netto loon]], INDIRECT(ADDRESS(ROW()-1,COLUMN(F:F))))</f>
        <v>52799.656999999999</v>
      </c>
      <c r="J7884" s="6">
        <f ca="1">IF(ROW()=2, 0, Table1[[#This Row],[Belastbaar loon]]-INDIRECT(ADDRESS(ROW()-1,COLUMN(A:A))))</f>
        <v>10</v>
      </c>
      <c r="K7884" s="6">
        <f ca="1">Table1[[#This Row],[Netto loon]]-Table1[[#This Row],[Netto vorige schijf]]</f>
        <v>4.4500000000043656</v>
      </c>
      <c r="L7884" s="2">
        <f ca="1">(Table1[[#This Row],[Bruto tov vorige schijf]]-Table1[[#This Row],[Netto tov vorige schijf]])/MAX(Table1[[#This Row],[Bruto tov vorige schijf]],1)</f>
        <v>0.5549999999995634</v>
      </c>
    </row>
    <row r="7885" spans="1:12" x14ac:dyDescent="0.25">
      <c r="A7885" s="14">
        <v>86671</v>
      </c>
      <c r="B7885" s="6">
        <f>LoonHeffing2020(Table1[[#This Row],[Belastbaar loon]])</f>
        <v>34578.423000000003</v>
      </c>
      <c r="C7885" s="6">
        <f>AlgemeneHeffingsKorting2020(Table1[[#This Row],[Belastbaar loon]])</f>
        <v>0</v>
      </c>
      <c r="D7885" s="14">
        <f>ArbeidsKorting2020(Table1[[#This Row],[Belastbaar loon]])</f>
        <v>715.98000000000013</v>
      </c>
      <c r="E7885" s="14">
        <f>MAX(Table1[[#This Row],[Loonheffing]]-Table1[[#This Row],[Algemene Heffingskorting]]-Table1[[#This Row],[Arbeidskorting]],0)</f>
        <v>33862.442999999999</v>
      </c>
      <c r="F7885" s="6">
        <f>Table1[[#This Row],[Belastbaar loon]]-Table1[[#This Row],[Belasting]]</f>
        <v>52808.557000000001</v>
      </c>
      <c r="G7885" s="2">
        <f>(Table1[[#This Row],[Belastbaar loon]]-Table1[[#This Row],[Netto loon]])/Table1[[#This Row],[Belastbaar loon]]</f>
        <v>0.39070096110579083</v>
      </c>
      <c r="H7885" s="14">
        <f t="shared" ca="1" si="117"/>
        <v>33856.892999999996</v>
      </c>
      <c r="I7885" s="14">
        <f ca="1">IF(ROW()=2, Table1[[#This Row],[Netto loon]], INDIRECT(ADDRESS(ROW()-1,COLUMN(F:F))))</f>
        <v>52804.107000000004</v>
      </c>
      <c r="J7885" s="6">
        <f ca="1">IF(ROW()=2, 0, Table1[[#This Row],[Belastbaar loon]]-INDIRECT(ADDRESS(ROW()-1,COLUMN(A:A))))</f>
        <v>10</v>
      </c>
      <c r="K7885" s="6">
        <f ca="1">Table1[[#This Row],[Netto loon]]-Table1[[#This Row],[Netto vorige schijf]]</f>
        <v>4.4499999999970896</v>
      </c>
      <c r="L7885" s="2">
        <f ca="1">(Table1[[#This Row],[Bruto tov vorige schijf]]-Table1[[#This Row],[Netto tov vorige schijf]])/MAX(Table1[[#This Row],[Bruto tov vorige schijf]],1)</f>
        <v>0.55500000000029104</v>
      </c>
    </row>
    <row r="7886" spans="1:12" x14ac:dyDescent="0.25">
      <c r="A7886" s="14">
        <v>86681</v>
      </c>
      <c r="B7886" s="6">
        <f>LoonHeffing2020(Table1[[#This Row],[Belastbaar loon]])</f>
        <v>34583.373</v>
      </c>
      <c r="C7886" s="6">
        <f>AlgemeneHeffingsKorting2020(Table1[[#This Row],[Belastbaar loon]])</f>
        <v>0</v>
      </c>
      <c r="D7886" s="14">
        <f>ArbeidsKorting2020(Table1[[#This Row],[Belastbaar loon]])</f>
        <v>715.38000000000011</v>
      </c>
      <c r="E7886" s="14">
        <f>MAX(Table1[[#This Row],[Loonheffing]]-Table1[[#This Row],[Algemene Heffingskorting]]-Table1[[#This Row],[Arbeidskorting]],0)</f>
        <v>33867.993000000002</v>
      </c>
      <c r="F7886" s="6">
        <f>Table1[[#This Row],[Belastbaar loon]]-Table1[[#This Row],[Belasting]]</f>
        <v>52813.006999999998</v>
      </c>
      <c r="G7886" s="2">
        <f>(Table1[[#This Row],[Belastbaar loon]]-Table1[[#This Row],[Netto loon]])/Table1[[#This Row],[Belastbaar loon]]</f>
        <v>0.39071991555242791</v>
      </c>
      <c r="H7886" s="14">
        <f t="shared" ca="1" si="117"/>
        <v>33862.442999999999</v>
      </c>
      <c r="I7886" s="14">
        <f ca="1">IF(ROW()=2, Table1[[#This Row],[Netto loon]], INDIRECT(ADDRESS(ROW()-1,COLUMN(F:F))))</f>
        <v>52808.557000000001</v>
      </c>
      <c r="J7886" s="6">
        <f ca="1">IF(ROW()=2, 0, Table1[[#This Row],[Belastbaar loon]]-INDIRECT(ADDRESS(ROW()-1,COLUMN(A:A))))</f>
        <v>10</v>
      </c>
      <c r="K7886" s="6">
        <f ca="1">Table1[[#This Row],[Netto loon]]-Table1[[#This Row],[Netto vorige schijf]]</f>
        <v>4.4499999999970896</v>
      </c>
      <c r="L7886" s="2">
        <f ca="1">(Table1[[#This Row],[Bruto tov vorige schijf]]-Table1[[#This Row],[Netto tov vorige schijf]])/MAX(Table1[[#This Row],[Bruto tov vorige schijf]],1)</f>
        <v>0.55500000000029104</v>
      </c>
    </row>
    <row r="7887" spans="1:12" x14ac:dyDescent="0.25">
      <c r="A7887" s="14">
        <v>86691</v>
      </c>
      <c r="B7887" s="6">
        <f>LoonHeffing2020(Table1[[#This Row],[Belastbaar loon]])</f>
        <v>34588.322999999997</v>
      </c>
      <c r="C7887" s="6">
        <f>AlgemeneHeffingsKorting2020(Table1[[#This Row],[Belastbaar loon]])</f>
        <v>0</v>
      </c>
      <c r="D7887" s="14">
        <f>ArbeidsKorting2020(Table1[[#This Row],[Belastbaar loon]])</f>
        <v>714.78000000000009</v>
      </c>
      <c r="E7887" s="14">
        <f>MAX(Table1[[#This Row],[Loonheffing]]-Table1[[#This Row],[Algemene Heffingskorting]]-Table1[[#This Row],[Arbeidskorting]],0)</f>
        <v>33873.542999999998</v>
      </c>
      <c r="F7887" s="6">
        <f>Table1[[#This Row],[Belastbaar loon]]-Table1[[#This Row],[Belasting]]</f>
        <v>52817.457000000002</v>
      </c>
      <c r="G7887" s="2">
        <f>(Table1[[#This Row],[Belastbaar loon]]-Table1[[#This Row],[Netto loon]])/Table1[[#This Row],[Belastbaar loon]]</f>
        <v>0.39073886562618954</v>
      </c>
      <c r="H7887" s="14">
        <f t="shared" ca="1" si="117"/>
        <v>33867.993000000002</v>
      </c>
      <c r="I7887" s="14">
        <f ca="1">IF(ROW()=2, Table1[[#This Row],[Netto loon]], INDIRECT(ADDRESS(ROW()-1,COLUMN(F:F))))</f>
        <v>52813.006999999998</v>
      </c>
      <c r="J7887" s="6">
        <f ca="1">IF(ROW()=2, 0, Table1[[#This Row],[Belastbaar loon]]-INDIRECT(ADDRESS(ROW()-1,COLUMN(A:A))))</f>
        <v>10</v>
      </c>
      <c r="K7887" s="6">
        <f ca="1">Table1[[#This Row],[Netto loon]]-Table1[[#This Row],[Netto vorige schijf]]</f>
        <v>4.4500000000043656</v>
      </c>
      <c r="L7887" s="2">
        <f ca="1">(Table1[[#This Row],[Bruto tov vorige schijf]]-Table1[[#This Row],[Netto tov vorige schijf]])/MAX(Table1[[#This Row],[Bruto tov vorige schijf]],1)</f>
        <v>0.5549999999995634</v>
      </c>
    </row>
    <row r="7888" spans="1:12" x14ac:dyDescent="0.25">
      <c r="A7888" s="14">
        <v>86701</v>
      </c>
      <c r="B7888" s="6">
        <f>LoonHeffing2020(Table1[[#This Row],[Belastbaar loon]])</f>
        <v>34593.273000000001</v>
      </c>
      <c r="C7888" s="6">
        <f>AlgemeneHeffingsKorting2020(Table1[[#This Row],[Belastbaar loon]])</f>
        <v>0</v>
      </c>
      <c r="D7888" s="14">
        <f>ArbeidsKorting2020(Table1[[#This Row],[Belastbaar loon]])</f>
        <v>714.18000000000006</v>
      </c>
      <c r="E7888" s="14">
        <f>MAX(Table1[[#This Row],[Loonheffing]]-Table1[[#This Row],[Algemene Heffingskorting]]-Table1[[#This Row],[Arbeidskorting]],0)</f>
        <v>33879.093000000001</v>
      </c>
      <c r="F7888" s="6">
        <f>Table1[[#This Row],[Belastbaar loon]]-Table1[[#This Row],[Belasting]]</f>
        <v>52821.906999999999</v>
      </c>
      <c r="G7888" s="2">
        <f>(Table1[[#This Row],[Belastbaar loon]]-Table1[[#This Row],[Netto loon]])/Table1[[#This Row],[Belastbaar loon]]</f>
        <v>0.39075781132858906</v>
      </c>
      <c r="H7888" s="14">
        <f t="shared" ca="1" si="117"/>
        <v>33873.542999999998</v>
      </c>
      <c r="I7888" s="14">
        <f ca="1">IF(ROW()=2, Table1[[#This Row],[Netto loon]], INDIRECT(ADDRESS(ROW()-1,COLUMN(F:F))))</f>
        <v>52817.457000000002</v>
      </c>
      <c r="J7888" s="6">
        <f ca="1">IF(ROW()=2, 0, Table1[[#This Row],[Belastbaar loon]]-INDIRECT(ADDRESS(ROW()-1,COLUMN(A:A))))</f>
        <v>10</v>
      </c>
      <c r="K7888" s="6">
        <f ca="1">Table1[[#This Row],[Netto loon]]-Table1[[#This Row],[Netto vorige schijf]]</f>
        <v>4.4499999999970896</v>
      </c>
      <c r="L7888" s="2">
        <f ca="1">(Table1[[#This Row],[Bruto tov vorige schijf]]-Table1[[#This Row],[Netto tov vorige schijf]])/MAX(Table1[[#This Row],[Bruto tov vorige schijf]],1)</f>
        <v>0.55500000000029104</v>
      </c>
    </row>
    <row r="7889" spans="1:12" x14ac:dyDescent="0.25">
      <c r="A7889" s="14">
        <v>86711</v>
      </c>
      <c r="B7889" s="6">
        <f>LoonHeffing2020(Table1[[#This Row],[Belastbaar loon]])</f>
        <v>34598.222999999998</v>
      </c>
      <c r="C7889" s="6">
        <f>AlgemeneHeffingsKorting2020(Table1[[#This Row],[Belastbaar loon]])</f>
        <v>0</v>
      </c>
      <c r="D7889" s="14">
        <f>ArbeidsKorting2020(Table1[[#This Row],[Belastbaar loon]])</f>
        <v>713.58000000000015</v>
      </c>
      <c r="E7889" s="14">
        <f>MAX(Table1[[#This Row],[Loonheffing]]-Table1[[#This Row],[Algemene Heffingskorting]]-Table1[[#This Row],[Arbeidskorting]],0)</f>
        <v>33884.642999999996</v>
      </c>
      <c r="F7889" s="6">
        <f>Table1[[#This Row],[Belastbaar loon]]-Table1[[#This Row],[Belasting]]</f>
        <v>52826.357000000004</v>
      </c>
      <c r="G7889" s="2">
        <f>(Table1[[#This Row],[Belastbaar loon]]-Table1[[#This Row],[Netto loon]])/Table1[[#This Row],[Belastbaar loon]]</f>
        <v>0.3907767526611387</v>
      </c>
      <c r="H7889" s="14">
        <f t="shared" ca="1" si="117"/>
        <v>33879.093000000001</v>
      </c>
      <c r="I7889" s="14">
        <f ca="1">IF(ROW()=2, Table1[[#This Row],[Netto loon]], INDIRECT(ADDRESS(ROW()-1,COLUMN(F:F))))</f>
        <v>52821.906999999999</v>
      </c>
      <c r="J7889" s="6">
        <f ca="1">IF(ROW()=2, 0, Table1[[#This Row],[Belastbaar loon]]-INDIRECT(ADDRESS(ROW()-1,COLUMN(A:A))))</f>
        <v>10</v>
      </c>
      <c r="K7889" s="6">
        <f ca="1">Table1[[#This Row],[Netto loon]]-Table1[[#This Row],[Netto vorige schijf]]</f>
        <v>4.4500000000043656</v>
      </c>
      <c r="L7889" s="2">
        <f ca="1">(Table1[[#This Row],[Bruto tov vorige schijf]]-Table1[[#This Row],[Netto tov vorige schijf]])/MAX(Table1[[#This Row],[Bruto tov vorige schijf]],1)</f>
        <v>0.5549999999995634</v>
      </c>
    </row>
    <row r="7890" spans="1:12" x14ac:dyDescent="0.25">
      <c r="A7890" s="14">
        <v>86721</v>
      </c>
      <c r="B7890" s="6">
        <f>LoonHeffing2020(Table1[[#This Row],[Belastbaar loon]])</f>
        <v>34603.173000000003</v>
      </c>
      <c r="C7890" s="6">
        <f>AlgemeneHeffingsKorting2020(Table1[[#This Row],[Belastbaar loon]])</f>
        <v>0</v>
      </c>
      <c r="D7890" s="14">
        <f>ArbeidsKorting2020(Table1[[#This Row],[Belastbaar loon]])</f>
        <v>712.98000000000013</v>
      </c>
      <c r="E7890" s="14">
        <f>MAX(Table1[[#This Row],[Loonheffing]]-Table1[[#This Row],[Algemene Heffingskorting]]-Table1[[#This Row],[Arbeidskorting]],0)</f>
        <v>33890.192999999999</v>
      </c>
      <c r="F7890" s="6">
        <f>Table1[[#This Row],[Belastbaar loon]]-Table1[[#This Row],[Belasting]]</f>
        <v>52830.807000000001</v>
      </c>
      <c r="G7890" s="2">
        <f>(Table1[[#This Row],[Belastbaar loon]]-Table1[[#This Row],[Netto loon]])/Table1[[#This Row],[Belastbaar loon]]</f>
        <v>0.39079568962535027</v>
      </c>
      <c r="H7890" s="14">
        <f t="shared" ca="1" si="117"/>
        <v>33884.642999999996</v>
      </c>
      <c r="I7890" s="14">
        <f ca="1">IF(ROW()=2, Table1[[#This Row],[Netto loon]], INDIRECT(ADDRESS(ROW()-1,COLUMN(F:F))))</f>
        <v>52826.357000000004</v>
      </c>
      <c r="J7890" s="6">
        <f ca="1">IF(ROW()=2, 0, Table1[[#This Row],[Belastbaar loon]]-INDIRECT(ADDRESS(ROW()-1,COLUMN(A:A))))</f>
        <v>10</v>
      </c>
      <c r="K7890" s="6">
        <f ca="1">Table1[[#This Row],[Netto loon]]-Table1[[#This Row],[Netto vorige schijf]]</f>
        <v>4.4499999999970896</v>
      </c>
      <c r="L7890" s="2">
        <f ca="1">(Table1[[#This Row],[Bruto tov vorige schijf]]-Table1[[#This Row],[Netto tov vorige schijf]])/MAX(Table1[[#This Row],[Bruto tov vorige schijf]],1)</f>
        <v>0.55500000000029104</v>
      </c>
    </row>
    <row r="7891" spans="1:12" x14ac:dyDescent="0.25">
      <c r="A7891" s="14">
        <v>86731</v>
      </c>
      <c r="B7891" s="6">
        <f>LoonHeffing2020(Table1[[#This Row],[Belastbaar loon]])</f>
        <v>34608.123</v>
      </c>
      <c r="C7891" s="6">
        <f>AlgemeneHeffingsKorting2020(Table1[[#This Row],[Belastbaar loon]])</f>
        <v>0</v>
      </c>
      <c r="D7891" s="14">
        <f>ArbeidsKorting2020(Table1[[#This Row],[Belastbaar loon]])</f>
        <v>712.38000000000011</v>
      </c>
      <c r="E7891" s="14">
        <f>MAX(Table1[[#This Row],[Loonheffing]]-Table1[[#This Row],[Algemene Heffingskorting]]-Table1[[#This Row],[Arbeidskorting]],0)</f>
        <v>33895.743000000002</v>
      </c>
      <c r="F7891" s="6">
        <f>Table1[[#This Row],[Belastbaar loon]]-Table1[[#This Row],[Belasting]]</f>
        <v>52835.256999999998</v>
      </c>
      <c r="G7891" s="2">
        <f>(Table1[[#This Row],[Belastbaar loon]]-Table1[[#This Row],[Netto loon]])/Table1[[#This Row],[Belastbaar loon]]</f>
        <v>0.39081462222273466</v>
      </c>
      <c r="H7891" s="14">
        <f t="shared" ca="1" si="117"/>
        <v>33890.192999999999</v>
      </c>
      <c r="I7891" s="14">
        <f ca="1">IF(ROW()=2, Table1[[#This Row],[Netto loon]], INDIRECT(ADDRESS(ROW()-1,COLUMN(F:F))))</f>
        <v>52830.807000000001</v>
      </c>
      <c r="J7891" s="6">
        <f ca="1">IF(ROW()=2, 0, Table1[[#This Row],[Belastbaar loon]]-INDIRECT(ADDRESS(ROW()-1,COLUMN(A:A))))</f>
        <v>10</v>
      </c>
      <c r="K7891" s="6">
        <f ca="1">Table1[[#This Row],[Netto loon]]-Table1[[#This Row],[Netto vorige schijf]]</f>
        <v>4.4499999999970896</v>
      </c>
      <c r="L7891" s="2">
        <f ca="1">(Table1[[#This Row],[Bruto tov vorige schijf]]-Table1[[#This Row],[Netto tov vorige schijf]])/MAX(Table1[[#This Row],[Bruto tov vorige schijf]],1)</f>
        <v>0.55500000000029104</v>
      </c>
    </row>
    <row r="7892" spans="1:12" x14ac:dyDescent="0.25">
      <c r="A7892" s="14">
        <v>86741</v>
      </c>
      <c r="B7892" s="6">
        <f>LoonHeffing2020(Table1[[#This Row],[Belastbaar loon]])</f>
        <v>34613.072999999997</v>
      </c>
      <c r="C7892" s="6">
        <f>AlgemeneHeffingsKorting2020(Table1[[#This Row],[Belastbaar loon]])</f>
        <v>0</v>
      </c>
      <c r="D7892" s="14">
        <f>ArbeidsKorting2020(Table1[[#This Row],[Belastbaar loon]])</f>
        <v>711.78000000000009</v>
      </c>
      <c r="E7892" s="14">
        <f>MAX(Table1[[#This Row],[Loonheffing]]-Table1[[#This Row],[Algemene Heffingskorting]]-Table1[[#This Row],[Arbeidskorting]],0)</f>
        <v>33901.292999999998</v>
      </c>
      <c r="F7892" s="6">
        <f>Table1[[#This Row],[Belastbaar loon]]-Table1[[#This Row],[Belasting]]</f>
        <v>52839.707000000002</v>
      </c>
      <c r="G7892" s="2">
        <f>(Table1[[#This Row],[Belastbaar loon]]-Table1[[#This Row],[Netto loon]])/Table1[[#This Row],[Belastbaar loon]]</f>
        <v>0.39083355045480223</v>
      </c>
      <c r="H7892" s="14">
        <f t="shared" ca="1" si="117"/>
        <v>33895.743000000002</v>
      </c>
      <c r="I7892" s="14">
        <f ca="1">IF(ROW()=2, Table1[[#This Row],[Netto loon]], INDIRECT(ADDRESS(ROW()-1,COLUMN(F:F))))</f>
        <v>52835.256999999998</v>
      </c>
      <c r="J7892" s="6">
        <f ca="1">IF(ROW()=2, 0, Table1[[#This Row],[Belastbaar loon]]-INDIRECT(ADDRESS(ROW()-1,COLUMN(A:A))))</f>
        <v>10</v>
      </c>
      <c r="K7892" s="6">
        <f ca="1">Table1[[#This Row],[Netto loon]]-Table1[[#This Row],[Netto vorige schijf]]</f>
        <v>4.4500000000043656</v>
      </c>
      <c r="L7892" s="2">
        <f ca="1">(Table1[[#This Row],[Bruto tov vorige schijf]]-Table1[[#This Row],[Netto tov vorige schijf]])/MAX(Table1[[#This Row],[Bruto tov vorige schijf]],1)</f>
        <v>0.5549999999995634</v>
      </c>
    </row>
    <row r="7893" spans="1:12" x14ac:dyDescent="0.25">
      <c r="A7893" s="14">
        <v>86751</v>
      </c>
      <c r="B7893" s="6">
        <f>LoonHeffing2020(Table1[[#This Row],[Belastbaar loon]])</f>
        <v>34618.023000000001</v>
      </c>
      <c r="C7893" s="6">
        <f>AlgemeneHeffingsKorting2020(Table1[[#This Row],[Belastbaar loon]])</f>
        <v>0</v>
      </c>
      <c r="D7893" s="14">
        <f>ArbeidsKorting2020(Table1[[#This Row],[Belastbaar loon]])</f>
        <v>711.18000000000006</v>
      </c>
      <c r="E7893" s="14">
        <f>MAX(Table1[[#This Row],[Loonheffing]]-Table1[[#This Row],[Algemene Heffingskorting]]-Table1[[#This Row],[Arbeidskorting]],0)</f>
        <v>33906.843000000001</v>
      </c>
      <c r="F7893" s="6">
        <f>Table1[[#This Row],[Belastbaar loon]]-Table1[[#This Row],[Belasting]]</f>
        <v>52844.156999999999</v>
      </c>
      <c r="G7893" s="2">
        <f>(Table1[[#This Row],[Belastbaar loon]]-Table1[[#This Row],[Netto loon]])/Table1[[#This Row],[Belastbaar loon]]</f>
        <v>0.39085247432306258</v>
      </c>
      <c r="H7893" s="14">
        <f t="shared" ca="1" si="117"/>
        <v>33901.292999999998</v>
      </c>
      <c r="I7893" s="14">
        <f ca="1">IF(ROW()=2, Table1[[#This Row],[Netto loon]], INDIRECT(ADDRESS(ROW()-1,COLUMN(F:F))))</f>
        <v>52839.707000000002</v>
      </c>
      <c r="J7893" s="6">
        <f ca="1">IF(ROW()=2, 0, Table1[[#This Row],[Belastbaar loon]]-INDIRECT(ADDRESS(ROW()-1,COLUMN(A:A))))</f>
        <v>10</v>
      </c>
      <c r="K7893" s="6">
        <f ca="1">Table1[[#This Row],[Netto loon]]-Table1[[#This Row],[Netto vorige schijf]]</f>
        <v>4.4499999999970896</v>
      </c>
      <c r="L7893" s="2">
        <f ca="1">(Table1[[#This Row],[Bruto tov vorige schijf]]-Table1[[#This Row],[Netto tov vorige schijf]])/MAX(Table1[[#This Row],[Bruto tov vorige schijf]],1)</f>
        <v>0.55500000000029104</v>
      </c>
    </row>
    <row r="7894" spans="1:12" x14ac:dyDescent="0.25">
      <c r="A7894" s="14">
        <v>86761</v>
      </c>
      <c r="B7894" s="6">
        <f>LoonHeffing2020(Table1[[#This Row],[Belastbaar loon]])</f>
        <v>34622.972999999998</v>
      </c>
      <c r="C7894" s="6">
        <f>AlgemeneHeffingsKorting2020(Table1[[#This Row],[Belastbaar loon]])</f>
        <v>0</v>
      </c>
      <c r="D7894" s="14">
        <f>ArbeidsKorting2020(Table1[[#This Row],[Belastbaar loon]])</f>
        <v>710.58000000000015</v>
      </c>
      <c r="E7894" s="14">
        <f>MAX(Table1[[#This Row],[Loonheffing]]-Table1[[#This Row],[Algemene Heffingskorting]]-Table1[[#This Row],[Arbeidskorting]],0)</f>
        <v>33912.392999999996</v>
      </c>
      <c r="F7894" s="6">
        <f>Table1[[#This Row],[Belastbaar loon]]-Table1[[#This Row],[Belasting]]</f>
        <v>52848.607000000004</v>
      </c>
      <c r="G7894" s="2">
        <f>(Table1[[#This Row],[Belastbaar loon]]-Table1[[#This Row],[Netto loon]])/Table1[[#This Row],[Belastbaar loon]]</f>
        <v>0.39087139382902453</v>
      </c>
      <c r="H7894" s="14">
        <f t="shared" ca="1" si="117"/>
        <v>33906.843000000001</v>
      </c>
      <c r="I7894" s="14">
        <f ca="1">IF(ROW()=2, Table1[[#This Row],[Netto loon]], INDIRECT(ADDRESS(ROW()-1,COLUMN(F:F))))</f>
        <v>52844.156999999999</v>
      </c>
      <c r="J7894" s="6">
        <f ca="1">IF(ROW()=2, 0, Table1[[#This Row],[Belastbaar loon]]-INDIRECT(ADDRESS(ROW()-1,COLUMN(A:A))))</f>
        <v>10</v>
      </c>
      <c r="K7894" s="6">
        <f ca="1">Table1[[#This Row],[Netto loon]]-Table1[[#This Row],[Netto vorige schijf]]</f>
        <v>4.4500000000043656</v>
      </c>
      <c r="L7894" s="2">
        <f ca="1">(Table1[[#This Row],[Bruto tov vorige schijf]]-Table1[[#This Row],[Netto tov vorige schijf]])/MAX(Table1[[#This Row],[Bruto tov vorige schijf]],1)</f>
        <v>0.5549999999995634</v>
      </c>
    </row>
    <row r="7895" spans="1:12" x14ac:dyDescent="0.25">
      <c r="A7895" s="14">
        <v>86771</v>
      </c>
      <c r="B7895" s="6">
        <f>LoonHeffing2020(Table1[[#This Row],[Belastbaar loon]])</f>
        <v>34627.923000000003</v>
      </c>
      <c r="C7895" s="6">
        <f>AlgemeneHeffingsKorting2020(Table1[[#This Row],[Belastbaar loon]])</f>
        <v>0</v>
      </c>
      <c r="D7895" s="14">
        <f>ArbeidsKorting2020(Table1[[#This Row],[Belastbaar loon]])</f>
        <v>709.98000000000013</v>
      </c>
      <c r="E7895" s="14">
        <f>MAX(Table1[[#This Row],[Loonheffing]]-Table1[[#This Row],[Algemene Heffingskorting]]-Table1[[#This Row],[Arbeidskorting]],0)</f>
        <v>33917.942999999999</v>
      </c>
      <c r="F7895" s="6">
        <f>Table1[[#This Row],[Belastbaar loon]]-Table1[[#This Row],[Belasting]]</f>
        <v>52853.057000000001</v>
      </c>
      <c r="G7895" s="2">
        <f>(Table1[[#This Row],[Belastbaar loon]]-Table1[[#This Row],[Netto loon]])/Table1[[#This Row],[Belastbaar loon]]</f>
        <v>0.39089030897419647</v>
      </c>
      <c r="H7895" s="14">
        <f t="shared" ca="1" si="117"/>
        <v>33912.392999999996</v>
      </c>
      <c r="I7895" s="14">
        <f ca="1">IF(ROW()=2, Table1[[#This Row],[Netto loon]], INDIRECT(ADDRESS(ROW()-1,COLUMN(F:F))))</f>
        <v>52848.607000000004</v>
      </c>
      <c r="J7895" s="6">
        <f ca="1">IF(ROW()=2, 0, Table1[[#This Row],[Belastbaar loon]]-INDIRECT(ADDRESS(ROW()-1,COLUMN(A:A))))</f>
        <v>10</v>
      </c>
      <c r="K7895" s="6">
        <f ca="1">Table1[[#This Row],[Netto loon]]-Table1[[#This Row],[Netto vorige schijf]]</f>
        <v>4.4499999999970896</v>
      </c>
      <c r="L7895" s="2">
        <f ca="1">(Table1[[#This Row],[Bruto tov vorige schijf]]-Table1[[#This Row],[Netto tov vorige schijf]])/MAX(Table1[[#This Row],[Bruto tov vorige schijf]],1)</f>
        <v>0.55500000000029104</v>
      </c>
    </row>
    <row r="7896" spans="1:12" x14ac:dyDescent="0.25">
      <c r="A7896" s="14">
        <v>86781</v>
      </c>
      <c r="B7896" s="6">
        <f>LoonHeffing2020(Table1[[#This Row],[Belastbaar loon]])</f>
        <v>34632.873</v>
      </c>
      <c r="C7896" s="6">
        <f>AlgemeneHeffingsKorting2020(Table1[[#This Row],[Belastbaar loon]])</f>
        <v>0</v>
      </c>
      <c r="D7896" s="14">
        <f>ArbeidsKorting2020(Table1[[#This Row],[Belastbaar loon]])</f>
        <v>709.38000000000011</v>
      </c>
      <c r="E7896" s="14">
        <f>MAX(Table1[[#This Row],[Loonheffing]]-Table1[[#This Row],[Algemene Heffingskorting]]-Table1[[#This Row],[Arbeidskorting]],0)</f>
        <v>33923.493000000002</v>
      </c>
      <c r="F7896" s="6">
        <f>Table1[[#This Row],[Belastbaar loon]]-Table1[[#This Row],[Belasting]]</f>
        <v>52857.506999999998</v>
      </c>
      <c r="G7896" s="2">
        <f>(Table1[[#This Row],[Belastbaar loon]]-Table1[[#This Row],[Netto loon]])/Table1[[#This Row],[Belastbaar loon]]</f>
        <v>0.39090921976008575</v>
      </c>
      <c r="H7896" s="14">
        <f t="shared" ca="1" si="117"/>
        <v>33917.942999999999</v>
      </c>
      <c r="I7896" s="14">
        <f ca="1">IF(ROW()=2, Table1[[#This Row],[Netto loon]], INDIRECT(ADDRESS(ROW()-1,COLUMN(F:F))))</f>
        <v>52853.057000000001</v>
      </c>
      <c r="J7896" s="6">
        <f ca="1">IF(ROW()=2, 0, Table1[[#This Row],[Belastbaar loon]]-INDIRECT(ADDRESS(ROW()-1,COLUMN(A:A))))</f>
        <v>10</v>
      </c>
      <c r="K7896" s="6">
        <f ca="1">Table1[[#This Row],[Netto loon]]-Table1[[#This Row],[Netto vorige schijf]]</f>
        <v>4.4499999999970896</v>
      </c>
      <c r="L7896" s="2">
        <f ca="1">(Table1[[#This Row],[Bruto tov vorige schijf]]-Table1[[#This Row],[Netto tov vorige schijf]])/MAX(Table1[[#This Row],[Bruto tov vorige schijf]],1)</f>
        <v>0.55500000000029104</v>
      </c>
    </row>
    <row r="7897" spans="1:12" x14ac:dyDescent="0.25">
      <c r="A7897" s="14">
        <v>86791</v>
      </c>
      <c r="B7897" s="6">
        <f>LoonHeffing2020(Table1[[#This Row],[Belastbaar loon]])</f>
        <v>34637.822999999997</v>
      </c>
      <c r="C7897" s="6">
        <f>AlgemeneHeffingsKorting2020(Table1[[#This Row],[Belastbaar loon]])</f>
        <v>0</v>
      </c>
      <c r="D7897" s="14">
        <f>ArbeidsKorting2020(Table1[[#This Row],[Belastbaar loon]])</f>
        <v>708.78000000000009</v>
      </c>
      <c r="E7897" s="14">
        <f>MAX(Table1[[#This Row],[Loonheffing]]-Table1[[#This Row],[Algemene Heffingskorting]]-Table1[[#This Row],[Arbeidskorting]],0)</f>
        <v>33929.042999999998</v>
      </c>
      <c r="F7897" s="6">
        <f>Table1[[#This Row],[Belastbaar loon]]-Table1[[#This Row],[Belasting]]</f>
        <v>52861.957000000002</v>
      </c>
      <c r="G7897" s="2">
        <f>(Table1[[#This Row],[Belastbaar loon]]-Table1[[#This Row],[Netto loon]])/Table1[[#This Row],[Belastbaar loon]]</f>
        <v>0.39092812618819922</v>
      </c>
      <c r="H7897" s="14">
        <f t="shared" ca="1" si="117"/>
        <v>33923.493000000002</v>
      </c>
      <c r="I7897" s="14">
        <f ca="1">IF(ROW()=2, Table1[[#This Row],[Netto loon]], INDIRECT(ADDRESS(ROW()-1,COLUMN(F:F))))</f>
        <v>52857.506999999998</v>
      </c>
      <c r="J7897" s="6">
        <f ca="1">IF(ROW()=2, 0, Table1[[#This Row],[Belastbaar loon]]-INDIRECT(ADDRESS(ROW()-1,COLUMN(A:A))))</f>
        <v>10</v>
      </c>
      <c r="K7897" s="6">
        <f ca="1">Table1[[#This Row],[Netto loon]]-Table1[[#This Row],[Netto vorige schijf]]</f>
        <v>4.4500000000043656</v>
      </c>
      <c r="L7897" s="2">
        <f ca="1">(Table1[[#This Row],[Bruto tov vorige schijf]]-Table1[[#This Row],[Netto tov vorige schijf]])/MAX(Table1[[#This Row],[Bruto tov vorige schijf]],1)</f>
        <v>0.5549999999995634</v>
      </c>
    </row>
    <row r="7898" spans="1:12" x14ac:dyDescent="0.25">
      <c r="A7898" s="14">
        <v>86801</v>
      </c>
      <c r="B7898" s="6">
        <f>LoonHeffing2020(Table1[[#This Row],[Belastbaar loon]])</f>
        <v>34642.773000000001</v>
      </c>
      <c r="C7898" s="6">
        <f>AlgemeneHeffingsKorting2020(Table1[[#This Row],[Belastbaar loon]])</f>
        <v>0</v>
      </c>
      <c r="D7898" s="14">
        <f>ArbeidsKorting2020(Table1[[#This Row],[Belastbaar loon]])</f>
        <v>708.18000000000006</v>
      </c>
      <c r="E7898" s="14">
        <f>MAX(Table1[[#This Row],[Loonheffing]]-Table1[[#This Row],[Algemene Heffingskorting]]-Table1[[#This Row],[Arbeidskorting]],0)</f>
        <v>33934.593000000001</v>
      </c>
      <c r="F7898" s="6">
        <f>Table1[[#This Row],[Belastbaar loon]]-Table1[[#This Row],[Belasting]]</f>
        <v>52866.406999999999</v>
      </c>
      <c r="G7898" s="2">
        <f>(Table1[[#This Row],[Belastbaar loon]]-Table1[[#This Row],[Netto loon]])/Table1[[#This Row],[Belastbaar loon]]</f>
        <v>0.39094702826004307</v>
      </c>
      <c r="H7898" s="14">
        <f t="shared" ref="H7898:H7961" ca="1" si="118">IF(ROW()=2, 0, INDIRECT(ADDRESS(ROW()-1,COLUMN(E:E))))</f>
        <v>33929.042999999998</v>
      </c>
      <c r="I7898" s="14">
        <f ca="1">IF(ROW()=2, Table1[[#This Row],[Netto loon]], INDIRECT(ADDRESS(ROW()-1,COLUMN(F:F))))</f>
        <v>52861.957000000002</v>
      </c>
      <c r="J7898" s="6">
        <f ca="1">IF(ROW()=2, 0, Table1[[#This Row],[Belastbaar loon]]-INDIRECT(ADDRESS(ROW()-1,COLUMN(A:A))))</f>
        <v>10</v>
      </c>
      <c r="K7898" s="6">
        <f ca="1">Table1[[#This Row],[Netto loon]]-Table1[[#This Row],[Netto vorige schijf]]</f>
        <v>4.4499999999970896</v>
      </c>
      <c r="L7898" s="2">
        <f ca="1">(Table1[[#This Row],[Bruto tov vorige schijf]]-Table1[[#This Row],[Netto tov vorige schijf]])/MAX(Table1[[#This Row],[Bruto tov vorige schijf]],1)</f>
        <v>0.55500000000029104</v>
      </c>
    </row>
    <row r="7899" spans="1:12" x14ac:dyDescent="0.25">
      <c r="A7899" s="14">
        <v>86811</v>
      </c>
      <c r="B7899" s="6">
        <f>LoonHeffing2020(Table1[[#This Row],[Belastbaar loon]])</f>
        <v>34647.722999999998</v>
      </c>
      <c r="C7899" s="6">
        <f>AlgemeneHeffingsKorting2020(Table1[[#This Row],[Belastbaar loon]])</f>
        <v>0</v>
      </c>
      <c r="D7899" s="14">
        <f>ArbeidsKorting2020(Table1[[#This Row],[Belastbaar loon]])</f>
        <v>707.58000000000015</v>
      </c>
      <c r="E7899" s="14">
        <f>MAX(Table1[[#This Row],[Loonheffing]]-Table1[[#This Row],[Algemene Heffingskorting]]-Table1[[#This Row],[Arbeidskorting]],0)</f>
        <v>33940.142999999996</v>
      </c>
      <c r="F7899" s="6">
        <f>Table1[[#This Row],[Belastbaar loon]]-Table1[[#This Row],[Belasting]]</f>
        <v>52870.857000000004</v>
      </c>
      <c r="G7899" s="2">
        <f>(Table1[[#This Row],[Belastbaar loon]]-Table1[[#This Row],[Netto loon]])/Table1[[#This Row],[Belastbaar loon]]</f>
        <v>0.39096592597712265</v>
      </c>
      <c r="H7899" s="14">
        <f t="shared" ca="1" si="118"/>
        <v>33934.593000000001</v>
      </c>
      <c r="I7899" s="14">
        <f ca="1">IF(ROW()=2, Table1[[#This Row],[Netto loon]], INDIRECT(ADDRESS(ROW()-1,COLUMN(F:F))))</f>
        <v>52866.406999999999</v>
      </c>
      <c r="J7899" s="6">
        <f ca="1">IF(ROW()=2, 0, Table1[[#This Row],[Belastbaar loon]]-INDIRECT(ADDRESS(ROW()-1,COLUMN(A:A))))</f>
        <v>10</v>
      </c>
      <c r="K7899" s="6">
        <f ca="1">Table1[[#This Row],[Netto loon]]-Table1[[#This Row],[Netto vorige schijf]]</f>
        <v>4.4500000000043656</v>
      </c>
      <c r="L7899" s="2">
        <f ca="1">(Table1[[#This Row],[Bruto tov vorige schijf]]-Table1[[#This Row],[Netto tov vorige schijf]])/MAX(Table1[[#This Row],[Bruto tov vorige schijf]],1)</f>
        <v>0.5549999999995634</v>
      </c>
    </row>
    <row r="7900" spans="1:12" x14ac:dyDescent="0.25">
      <c r="A7900" s="14">
        <v>86821</v>
      </c>
      <c r="B7900" s="6">
        <f>LoonHeffing2020(Table1[[#This Row],[Belastbaar loon]])</f>
        <v>34652.673000000003</v>
      </c>
      <c r="C7900" s="6">
        <f>AlgemeneHeffingsKorting2020(Table1[[#This Row],[Belastbaar loon]])</f>
        <v>0</v>
      </c>
      <c r="D7900" s="14">
        <f>ArbeidsKorting2020(Table1[[#This Row],[Belastbaar loon]])</f>
        <v>706.98000000000013</v>
      </c>
      <c r="E7900" s="14">
        <f>MAX(Table1[[#This Row],[Loonheffing]]-Table1[[#This Row],[Algemene Heffingskorting]]-Table1[[#This Row],[Arbeidskorting]],0)</f>
        <v>33945.692999999999</v>
      </c>
      <c r="F7900" s="6">
        <f>Table1[[#This Row],[Belastbaar loon]]-Table1[[#This Row],[Belasting]]</f>
        <v>52875.307000000001</v>
      </c>
      <c r="G7900" s="2">
        <f>(Table1[[#This Row],[Belastbaar loon]]-Table1[[#This Row],[Netto loon]])/Table1[[#This Row],[Belastbaar loon]]</f>
        <v>0.39098481934094287</v>
      </c>
      <c r="H7900" s="14">
        <f t="shared" ca="1" si="118"/>
        <v>33940.142999999996</v>
      </c>
      <c r="I7900" s="14">
        <f ca="1">IF(ROW()=2, Table1[[#This Row],[Netto loon]], INDIRECT(ADDRESS(ROW()-1,COLUMN(F:F))))</f>
        <v>52870.857000000004</v>
      </c>
      <c r="J7900" s="6">
        <f ca="1">IF(ROW()=2, 0, Table1[[#This Row],[Belastbaar loon]]-INDIRECT(ADDRESS(ROW()-1,COLUMN(A:A))))</f>
        <v>10</v>
      </c>
      <c r="K7900" s="6">
        <f ca="1">Table1[[#This Row],[Netto loon]]-Table1[[#This Row],[Netto vorige schijf]]</f>
        <v>4.4499999999970896</v>
      </c>
      <c r="L7900" s="2">
        <f ca="1">(Table1[[#This Row],[Bruto tov vorige schijf]]-Table1[[#This Row],[Netto tov vorige schijf]])/MAX(Table1[[#This Row],[Bruto tov vorige schijf]],1)</f>
        <v>0.55500000000029104</v>
      </c>
    </row>
    <row r="7901" spans="1:12" x14ac:dyDescent="0.25">
      <c r="A7901" s="14">
        <v>86831</v>
      </c>
      <c r="B7901" s="6">
        <f>LoonHeffing2020(Table1[[#This Row],[Belastbaar loon]])</f>
        <v>34657.623</v>
      </c>
      <c r="C7901" s="6">
        <f>AlgemeneHeffingsKorting2020(Table1[[#This Row],[Belastbaar loon]])</f>
        <v>0</v>
      </c>
      <c r="D7901" s="14">
        <f>ArbeidsKorting2020(Table1[[#This Row],[Belastbaar loon]])</f>
        <v>706.38000000000011</v>
      </c>
      <c r="E7901" s="14">
        <f>MAX(Table1[[#This Row],[Loonheffing]]-Table1[[#This Row],[Algemene Heffingskorting]]-Table1[[#This Row],[Arbeidskorting]],0)</f>
        <v>33951.243000000002</v>
      </c>
      <c r="F7901" s="6">
        <f>Table1[[#This Row],[Belastbaar loon]]-Table1[[#This Row],[Belasting]]</f>
        <v>52879.756999999998</v>
      </c>
      <c r="G7901" s="2">
        <f>(Table1[[#This Row],[Belastbaar loon]]-Table1[[#This Row],[Netto loon]])/Table1[[#This Row],[Belastbaar loon]]</f>
        <v>0.39100370835300757</v>
      </c>
      <c r="H7901" s="14">
        <f t="shared" ca="1" si="118"/>
        <v>33945.692999999999</v>
      </c>
      <c r="I7901" s="14">
        <f ca="1">IF(ROW()=2, Table1[[#This Row],[Netto loon]], INDIRECT(ADDRESS(ROW()-1,COLUMN(F:F))))</f>
        <v>52875.307000000001</v>
      </c>
      <c r="J7901" s="6">
        <f ca="1">IF(ROW()=2, 0, Table1[[#This Row],[Belastbaar loon]]-INDIRECT(ADDRESS(ROW()-1,COLUMN(A:A))))</f>
        <v>10</v>
      </c>
      <c r="K7901" s="6">
        <f ca="1">Table1[[#This Row],[Netto loon]]-Table1[[#This Row],[Netto vorige schijf]]</f>
        <v>4.4499999999970896</v>
      </c>
      <c r="L7901" s="2">
        <f ca="1">(Table1[[#This Row],[Bruto tov vorige schijf]]-Table1[[#This Row],[Netto tov vorige schijf]])/MAX(Table1[[#This Row],[Bruto tov vorige schijf]],1)</f>
        <v>0.55500000000029104</v>
      </c>
    </row>
    <row r="7902" spans="1:12" x14ac:dyDescent="0.25">
      <c r="A7902" s="14">
        <v>86841</v>
      </c>
      <c r="B7902" s="6">
        <f>LoonHeffing2020(Table1[[#This Row],[Belastbaar loon]])</f>
        <v>34662.572999999997</v>
      </c>
      <c r="C7902" s="6">
        <f>AlgemeneHeffingsKorting2020(Table1[[#This Row],[Belastbaar loon]])</f>
        <v>0</v>
      </c>
      <c r="D7902" s="14">
        <f>ArbeidsKorting2020(Table1[[#This Row],[Belastbaar loon]])</f>
        <v>705.78000000000009</v>
      </c>
      <c r="E7902" s="14">
        <f>MAX(Table1[[#This Row],[Loonheffing]]-Table1[[#This Row],[Algemene Heffingskorting]]-Table1[[#This Row],[Arbeidskorting]],0)</f>
        <v>33956.792999999998</v>
      </c>
      <c r="F7902" s="6">
        <f>Table1[[#This Row],[Belastbaar loon]]-Table1[[#This Row],[Belasting]]</f>
        <v>52884.207000000002</v>
      </c>
      <c r="G7902" s="2">
        <f>(Table1[[#This Row],[Belastbaar loon]]-Table1[[#This Row],[Netto loon]])/Table1[[#This Row],[Belastbaar loon]]</f>
        <v>0.39102259301482017</v>
      </c>
      <c r="H7902" s="14">
        <f t="shared" ca="1" si="118"/>
        <v>33951.243000000002</v>
      </c>
      <c r="I7902" s="14">
        <f ca="1">IF(ROW()=2, Table1[[#This Row],[Netto loon]], INDIRECT(ADDRESS(ROW()-1,COLUMN(F:F))))</f>
        <v>52879.756999999998</v>
      </c>
      <c r="J7902" s="6">
        <f ca="1">IF(ROW()=2, 0, Table1[[#This Row],[Belastbaar loon]]-INDIRECT(ADDRESS(ROW()-1,COLUMN(A:A))))</f>
        <v>10</v>
      </c>
      <c r="K7902" s="6">
        <f ca="1">Table1[[#This Row],[Netto loon]]-Table1[[#This Row],[Netto vorige schijf]]</f>
        <v>4.4500000000043656</v>
      </c>
      <c r="L7902" s="2">
        <f ca="1">(Table1[[#This Row],[Bruto tov vorige schijf]]-Table1[[#This Row],[Netto tov vorige schijf]])/MAX(Table1[[#This Row],[Bruto tov vorige schijf]],1)</f>
        <v>0.5549999999995634</v>
      </c>
    </row>
    <row r="7903" spans="1:12" x14ac:dyDescent="0.25">
      <c r="A7903" s="14">
        <v>86851</v>
      </c>
      <c r="B7903" s="6">
        <f>LoonHeffing2020(Table1[[#This Row],[Belastbaar loon]])</f>
        <v>34667.523000000001</v>
      </c>
      <c r="C7903" s="6">
        <f>AlgemeneHeffingsKorting2020(Table1[[#This Row],[Belastbaar loon]])</f>
        <v>0</v>
      </c>
      <c r="D7903" s="14">
        <f>ArbeidsKorting2020(Table1[[#This Row],[Belastbaar loon]])</f>
        <v>705.18000000000006</v>
      </c>
      <c r="E7903" s="14">
        <f>MAX(Table1[[#This Row],[Loonheffing]]-Table1[[#This Row],[Algemene Heffingskorting]]-Table1[[#This Row],[Arbeidskorting]],0)</f>
        <v>33962.343000000001</v>
      </c>
      <c r="F7903" s="6">
        <f>Table1[[#This Row],[Belastbaar loon]]-Table1[[#This Row],[Belasting]]</f>
        <v>52888.656999999999</v>
      </c>
      <c r="G7903" s="2">
        <f>(Table1[[#This Row],[Belastbaar loon]]-Table1[[#This Row],[Netto loon]])/Table1[[#This Row],[Belastbaar loon]]</f>
        <v>0.39104147332788342</v>
      </c>
      <c r="H7903" s="14">
        <f t="shared" ca="1" si="118"/>
        <v>33956.792999999998</v>
      </c>
      <c r="I7903" s="14">
        <f ca="1">IF(ROW()=2, Table1[[#This Row],[Netto loon]], INDIRECT(ADDRESS(ROW()-1,COLUMN(F:F))))</f>
        <v>52884.207000000002</v>
      </c>
      <c r="J7903" s="6">
        <f ca="1">IF(ROW()=2, 0, Table1[[#This Row],[Belastbaar loon]]-INDIRECT(ADDRESS(ROW()-1,COLUMN(A:A))))</f>
        <v>10</v>
      </c>
      <c r="K7903" s="6">
        <f ca="1">Table1[[#This Row],[Netto loon]]-Table1[[#This Row],[Netto vorige schijf]]</f>
        <v>4.4499999999970896</v>
      </c>
      <c r="L7903" s="2">
        <f ca="1">(Table1[[#This Row],[Bruto tov vorige schijf]]-Table1[[#This Row],[Netto tov vorige schijf]])/MAX(Table1[[#This Row],[Bruto tov vorige schijf]],1)</f>
        <v>0.55500000000029104</v>
      </c>
    </row>
    <row r="7904" spans="1:12" x14ac:dyDescent="0.25">
      <c r="A7904" s="14">
        <v>86861</v>
      </c>
      <c r="B7904" s="6">
        <f>LoonHeffing2020(Table1[[#This Row],[Belastbaar loon]])</f>
        <v>34672.472999999998</v>
      </c>
      <c r="C7904" s="6">
        <f>AlgemeneHeffingsKorting2020(Table1[[#This Row],[Belastbaar loon]])</f>
        <v>0</v>
      </c>
      <c r="D7904" s="14">
        <f>ArbeidsKorting2020(Table1[[#This Row],[Belastbaar loon]])</f>
        <v>704.58000000000015</v>
      </c>
      <c r="E7904" s="14">
        <f>MAX(Table1[[#This Row],[Loonheffing]]-Table1[[#This Row],[Algemene Heffingskorting]]-Table1[[#This Row],[Arbeidskorting]],0)</f>
        <v>33967.892999999996</v>
      </c>
      <c r="F7904" s="6">
        <f>Table1[[#This Row],[Belastbaar loon]]-Table1[[#This Row],[Belasting]]</f>
        <v>52893.107000000004</v>
      </c>
      <c r="G7904" s="2">
        <f>(Table1[[#This Row],[Belastbaar loon]]-Table1[[#This Row],[Netto loon]])/Table1[[#This Row],[Belastbaar loon]]</f>
        <v>0.39106034929369909</v>
      </c>
      <c r="H7904" s="14">
        <f t="shared" ca="1" si="118"/>
        <v>33962.343000000001</v>
      </c>
      <c r="I7904" s="14">
        <f ca="1">IF(ROW()=2, Table1[[#This Row],[Netto loon]], INDIRECT(ADDRESS(ROW()-1,COLUMN(F:F))))</f>
        <v>52888.656999999999</v>
      </c>
      <c r="J7904" s="6">
        <f ca="1">IF(ROW()=2, 0, Table1[[#This Row],[Belastbaar loon]]-INDIRECT(ADDRESS(ROW()-1,COLUMN(A:A))))</f>
        <v>10</v>
      </c>
      <c r="K7904" s="6">
        <f ca="1">Table1[[#This Row],[Netto loon]]-Table1[[#This Row],[Netto vorige schijf]]</f>
        <v>4.4500000000043656</v>
      </c>
      <c r="L7904" s="2">
        <f ca="1">(Table1[[#This Row],[Bruto tov vorige schijf]]-Table1[[#This Row],[Netto tov vorige schijf]])/MAX(Table1[[#This Row],[Bruto tov vorige schijf]],1)</f>
        <v>0.5549999999995634</v>
      </c>
    </row>
    <row r="7905" spans="1:12" x14ac:dyDescent="0.25">
      <c r="A7905" s="14">
        <v>86871</v>
      </c>
      <c r="B7905" s="6">
        <f>LoonHeffing2020(Table1[[#This Row],[Belastbaar loon]])</f>
        <v>34677.423000000003</v>
      </c>
      <c r="C7905" s="6">
        <f>AlgemeneHeffingsKorting2020(Table1[[#This Row],[Belastbaar loon]])</f>
        <v>0</v>
      </c>
      <c r="D7905" s="14">
        <f>ArbeidsKorting2020(Table1[[#This Row],[Belastbaar loon]])</f>
        <v>703.98000000000013</v>
      </c>
      <c r="E7905" s="14">
        <f>MAX(Table1[[#This Row],[Loonheffing]]-Table1[[#This Row],[Algemene Heffingskorting]]-Table1[[#This Row],[Arbeidskorting]],0)</f>
        <v>33973.442999999999</v>
      </c>
      <c r="F7905" s="6">
        <f>Table1[[#This Row],[Belastbaar loon]]-Table1[[#This Row],[Belasting]]</f>
        <v>52897.557000000001</v>
      </c>
      <c r="G7905" s="2">
        <f>(Table1[[#This Row],[Belastbaar loon]]-Table1[[#This Row],[Netto loon]])/Table1[[#This Row],[Belastbaar loon]]</f>
        <v>0.39107922091376868</v>
      </c>
      <c r="H7905" s="14">
        <f t="shared" ca="1" si="118"/>
        <v>33967.892999999996</v>
      </c>
      <c r="I7905" s="14">
        <f ca="1">IF(ROW()=2, Table1[[#This Row],[Netto loon]], INDIRECT(ADDRESS(ROW()-1,COLUMN(F:F))))</f>
        <v>52893.107000000004</v>
      </c>
      <c r="J7905" s="6">
        <f ca="1">IF(ROW()=2, 0, Table1[[#This Row],[Belastbaar loon]]-INDIRECT(ADDRESS(ROW()-1,COLUMN(A:A))))</f>
        <v>10</v>
      </c>
      <c r="K7905" s="6">
        <f ca="1">Table1[[#This Row],[Netto loon]]-Table1[[#This Row],[Netto vorige schijf]]</f>
        <v>4.4499999999970896</v>
      </c>
      <c r="L7905" s="2">
        <f ca="1">(Table1[[#This Row],[Bruto tov vorige schijf]]-Table1[[#This Row],[Netto tov vorige schijf]])/MAX(Table1[[#This Row],[Bruto tov vorige schijf]],1)</f>
        <v>0.55500000000029104</v>
      </c>
    </row>
    <row r="7906" spans="1:12" x14ac:dyDescent="0.25">
      <c r="A7906" s="14">
        <v>86881</v>
      </c>
      <c r="B7906" s="6">
        <f>LoonHeffing2020(Table1[[#This Row],[Belastbaar loon]])</f>
        <v>34682.373</v>
      </c>
      <c r="C7906" s="6">
        <f>AlgemeneHeffingsKorting2020(Table1[[#This Row],[Belastbaar loon]])</f>
        <v>0</v>
      </c>
      <c r="D7906" s="14">
        <f>ArbeidsKorting2020(Table1[[#This Row],[Belastbaar loon]])</f>
        <v>703.38000000000011</v>
      </c>
      <c r="E7906" s="14">
        <f>MAX(Table1[[#This Row],[Loonheffing]]-Table1[[#This Row],[Algemene Heffingskorting]]-Table1[[#This Row],[Arbeidskorting]],0)</f>
        <v>33978.993000000002</v>
      </c>
      <c r="F7906" s="6">
        <f>Table1[[#This Row],[Belastbaar loon]]-Table1[[#This Row],[Belasting]]</f>
        <v>52902.006999999998</v>
      </c>
      <c r="G7906" s="2">
        <f>(Table1[[#This Row],[Belastbaar loon]]-Table1[[#This Row],[Netto loon]])/Table1[[#This Row],[Belastbaar loon]]</f>
        <v>0.39109808818959269</v>
      </c>
      <c r="H7906" s="14">
        <f t="shared" ca="1" si="118"/>
        <v>33973.442999999999</v>
      </c>
      <c r="I7906" s="14">
        <f ca="1">IF(ROW()=2, Table1[[#This Row],[Netto loon]], INDIRECT(ADDRESS(ROW()-1,COLUMN(F:F))))</f>
        <v>52897.557000000001</v>
      </c>
      <c r="J7906" s="6">
        <f ca="1">IF(ROW()=2, 0, Table1[[#This Row],[Belastbaar loon]]-INDIRECT(ADDRESS(ROW()-1,COLUMN(A:A))))</f>
        <v>10</v>
      </c>
      <c r="K7906" s="6">
        <f ca="1">Table1[[#This Row],[Netto loon]]-Table1[[#This Row],[Netto vorige schijf]]</f>
        <v>4.4499999999970896</v>
      </c>
      <c r="L7906" s="2">
        <f ca="1">(Table1[[#This Row],[Bruto tov vorige schijf]]-Table1[[#This Row],[Netto tov vorige schijf]])/MAX(Table1[[#This Row],[Bruto tov vorige schijf]],1)</f>
        <v>0.55500000000029104</v>
      </c>
    </row>
    <row r="7907" spans="1:12" x14ac:dyDescent="0.25">
      <c r="A7907" s="14">
        <v>86891</v>
      </c>
      <c r="B7907" s="6">
        <f>LoonHeffing2020(Table1[[#This Row],[Belastbaar loon]])</f>
        <v>34687.322999999997</v>
      </c>
      <c r="C7907" s="6">
        <f>AlgemeneHeffingsKorting2020(Table1[[#This Row],[Belastbaar loon]])</f>
        <v>0</v>
      </c>
      <c r="D7907" s="14">
        <f>ArbeidsKorting2020(Table1[[#This Row],[Belastbaar loon]])</f>
        <v>702.78000000000009</v>
      </c>
      <c r="E7907" s="14">
        <f>MAX(Table1[[#This Row],[Loonheffing]]-Table1[[#This Row],[Algemene Heffingskorting]]-Table1[[#This Row],[Arbeidskorting]],0)</f>
        <v>33984.542999999998</v>
      </c>
      <c r="F7907" s="6">
        <f>Table1[[#This Row],[Belastbaar loon]]-Table1[[#This Row],[Belasting]]</f>
        <v>52906.457000000002</v>
      </c>
      <c r="G7907" s="2">
        <f>(Table1[[#This Row],[Belastbaar loon]]-Table1[[#This Row],[Netto loon]])/Table1[[#This Row],[Belastbaar loon]]</f>
        <v>0.39111695112267092</v>
      </c>
      <c r="H7907" s="14">
        <f t="shared" ca="1" si="118"/>
        <v>33978.993000000002</v>
      </c>
      <c r="I7907" s="14">
        <f ca="1">IF(ROW()=2, Table1[[#This Row],[Netto loon]], INDIRECT(ADDRESS(ROW()-1,COLUMN(F:F))))</f>
        <v>52902.006999999998</v>
      </c>
      <c r="J7907" s="6">
        <f ca="1">IF(ROW()=2, 0, Table1[[#This Row],[Belastbaar loon]]-INDIRECT(ADDRESS(ROW()-1,COLUMN(A:A))))</f>
        <v>10</v>
      </c>
      <c r="K7907" s="6">
        <f ca="1">Table1[[#This Row],[Netto loon]]-Table1[[#This Row],[Netto vorige schijf]]</f>
        <v>4.4500000000043656</v>
      </c>
      <c r="L7907" s="2">
        <f ca="1">(Table1[[#This Row],[Bruto tov vorige schijf]]-Table1[[#This Row],[Netto tov vorige schijf]])/MAX(Table1[[#This Row],[Bruto tov vorige schijf]],1)</f>
        <v>0.5549999999995634</v>
      </c>
    </row>
    <row r="7908" spans="1:12" x14ac:dyDescent="0.25">
      <c r="A7908" s="14">
        <v>86901</v>
      </c>
      <c r="B7908" s="6">
        <f>LoonHeffing2020(Table1[[#This Row],[Belastbaar loon]])</f>
        <v>34692.273000000001</v>
      </c>
      <c r="C7908" s="6">
        <f>AlgemeneHeffingsKorting2020(Table1[[#This Row],[Belastbaar loon]])</f>
        <v>0</v>
      </c>
      <c r="D7908" s="14">
        <f>ArbeidsKorting2020(Table1[[#This Row],[Belastbaar loon]])</f>
        <v>702.18000000000006</v>
      </c>
      <c r="E7908" s="14">
        <f>MAX(Table1[[#This Row],[Loonheffing]]-Table1[[#This Row],[Algemene Heffingskorting]]-Table1[[#This Row],[Arbeidskorting]],0)</f>
        <v>33990.093000000001</v>
      </c>
      <c r="F7908" s="6">
        <f>Table1[[#This Row],[Belastbaar loon]]-Table1[[#This Row],[Belasting]]</f>
        <v>52910.906999999999</v>
      </c>
      <c r="G7908" s="2">
        <f>(Table1[[#This Row],[Belastbaar loon]]-Table1[[#This Row],[Netto loon]])/Table1[[#This Row],[Belastbaar loon]]</f>
        <v>0.39113580971450274</v>
      </c>
      <c r="H7908" s="14">
        <f t="shared" ca="1" si="118"/>
        <v>33984.542999999998</v>
      </c>
      <c r="I7908" s="14">
        <f ca="1">IF(ROW()=2, Table1[[#This Row],[Netto loon]], INDIRECT(ADDRESS(ROW()-1,COLUMN(F:F))))</f>
        <v>52906.457000000002</v>
      </c>
      <c r="J7908" s="6">
        <f ca="1">IF(ROW()=2, 0, Table1[[#This Row],[Belastbaar loon]]-INDIRECT(ADDRESS(ROW()-1,COLUMN(A:A))))</f>
        <v>10</v>
      </c>
      <c r="K7908" s="6">
        <f ca="1">Table1[[#This Row],[Netto loon]]-Table1[[#This Row],[Netto vorige schijf]]</f>
        <v>4.4499999999970896</v>
      </c>
      <c r="L7908" s="2">
        <f ca="1">(Table1[[#This Row],[Bruto tov vorige schijf]]-Table1[[#This Row],[Netto tov vorige schijf]])/MAX(Table1[[#This Row],[Bruto tov vorige schijf]],1)</f>
        <v>0.55500000000029104</v>
      </c>
    </row>
    <row r="7909" spans="1:12" x14ac:dyDescent="0.25">
      <c r="A7909" s="14">
        <v>86911</v>
      </c>
      <c r="B7909" s="6">
        <f>LoonHeffing2020(Table1[[#This Row],[Belastbaar loon]])</f>
        <v>34697.222999999998</v>
      </c>
      <c r="C7909" s="6">
        <f>AlgemeneHeffingsKorting2020(Table1[[#This Row],[Belastbaar loon]])</f>
        <v>0</v>
      </c>
      <c r="D7909" s="14">
        <f>ArbeidsKorting2020(Table1[[#This Row],[Belastbaar loon]])</f>
        <v>701.58000000000015</v>
      </c>
      <c r="E7909" s="14">
        <f>MAX(Table1[[#This Row],[Loonheffing]]-Table1[[#This Row],[Algemene Heffingskorting]]-Table1[[#This Row],[Arbeidskorting]],0)</f>
        <v>33995.642999999996</v>
      </c>
      <c r="F7909" s="6">
        <f>Table1[[#This Row],[Belastbaar loon]]-Table1[[#This Row],[Belasting]]</f>
        <v>52915.357000000004</v>
      </c>
      <c r="G7909" s="2">
        <f>(Table1[[#This Row],[Belastbaar loon]]-Table1[[#This Row],[Netto loon]])/Table1[[#This Row],[Belastbaar loon]]</f>
        <v>0.39115466396658649</v>
      </c>
      <c r="H7909" s="14">
        <f t="shared" ca="1" si="118"/>
        <v>33990.093000000001</v>
      </c>
      <c r="I7909" s="14">
        <f ca="1">IF(ROW()=2, Table1[[#This Row],[Netto loon]], INDIRECT(ADDRESS(ROW()-1,COLUMN(F:F))))</f>
        <v>52910.906999999999</v>
      </c>
      <c r="J7909" s="6">
        <f ca="1">IF(ROW()=2, 0, Table1[[#This Row],[Belastbaar loon]]-INDIRECT(ADDRESS(ROW()-1,COLUMN(A:A))))</f>
        <v>10</v>
      </c>
      <c r="K7909" s="6">
        <f ca="1">Table1[[#This Row],[Netto loon]]-Table1[[#This Row],[Netto vorige schijf]]</f>
        <v>4.4500000000043656</v>
      </c>
      <c r="L7909" s="2">
        <f ca="1">(Table1[[#This Row],[Bruto tov vorige schijf]]-Table1[[#This Row],[Netto tov vorige schijf]])/MAX(Table1[[#This Row],[Bruto tov vorige schijf]],1)</f>
        <v>0.5549999999995634</v>
      </c>
    </row>
    <row r="7910" spans="1:12" x14ac:dyDescent="0.25">
      <c r="A7910" s="14">
        <v>86921</v>
      </c>
      <c r="B7910" s="6">
        <f>LoonHeffing2020(Table1[[#This Row],[Belastbaar loon]])</f>
        <v>34702.173000000003</v>
      </c>
      <c r="C7910" s="6">
        <f>AlgemeneHeffingsKorting2020(Table1[[#This Row],[Belastbaar loon]])</f>
        <v>0</v>
      </c>
      <c r="D7910" s="14">
        <f>ArbeidsKorting2020(Table1[[#This Row],[Belastbaar loon]])</f>
        <v>700.98000000000013</v>
      </c>
      <c r="E7910" s="14">
        <f>MAX(Table1[[#This Row],[Loonheffing]]-Table1[[#This Row],[Algemene Heffingskorting]]-Table1[[#This Row],[Arbeidskorting]],0)</f>
        <v>34001.192999999999</v>
      </c>
      <c r="F7910" s="6">
        <f>Table1[[#This Row],[Belastbaar loon]]-Table1[[#This Row],[Belasting]]</f>
        <v>52919.807000000001</v>
      </c>
      <c r="G7910" s="2">
        <f>(Table1[[#This Row],[Belastbaar loon]]-Table1[[#This Row],[Netto loon]])/Table1[[#This Row],[Belastbaar loon]]</f>
        <v>0.39117351388042015</v>
      </c>
      <c r="H7910" s="14">
        <f t="shared" ca="1" si="118"/>
        <v>33995.642999999996</v>
      </c>
      <c r="I7910" s="14">
        <f ca="1">IF(ROW()=2, Table1[[#This Row],[Netto loon]], INDIRECT(ADDRESS(ROW()-1,COLUMN(F:F))))</f>
        <v>52915.357000000004</v>
      </c>
      <c r="J7910" s="6">
        <f ca="1">IF(ROW()=2, 0, Table1[[#This Row],[Belastbaar loon]]-INDIRECT(ADDRESS(ROW()-1,COLUMN(A:A))))</f>
        <v>10</v>
      </c>
      <c r="K7910" s="6">
        <f ca="1">Table1[[#This Row],[Netto loon]]-Table1[[#This Row],[Netto vorige schijf]]</f>
        <v>4.4499999999970896</v>
      </c>
      <c r="L7910" s="2">
        <f ca="1">(Table1[[#This Row],[Bruto tov vorige schijf]]-Table1[[#This Row],[Netto tov vorige schijf]])/MAX(Table1[[#This Row],[Bruto tov vorige schijf]],1)</f>
        <v>0.55500000000029104</v>
      </c>
    </row>
    <row r="7911" spans="1:12" x14ac:dyDescent="0.25">
      <c r="A7911" s="14">
        <v>86931</v>
      </c>
      <c r="B7911" s="6">
        <f>LoonHeffing2020(Table1[[#This Row],[Belastbaar loon]])</f>
        <v>34707.123</v>
      </c>
      <c r="C7911" s="6">
        <f>AlgemeneHeffingsKorting2020(Table1[[#This Row],[Belastbaar loon]])</f>
        <v>0</v>
      </c>
      <c r="D7911" s="14">
        <f>ArbeidsKorting2020(Table1[[#This Row],[Belastbaar loon]])</f>
        <v>700.38000000000011</v>
      </c>
      <c r="E7911" s="14">
        <f>MAX(Table1[[#This Row],[Loonheffing]]-Table1[[#This Row],[Algemene Heffingskorting]]-Table1[[#This Row],[Arbeidskorting]],0)</f>
        <v>34006.743000000002</v>
      </c>
      <c r="F7911" s="6">
        <f>Table1[[#This Row],[Belastbaar loon]]-Table1[[#This Row],[Belasting]]</f>
        <v>52924.256999999998</v>
      </c>
      <c r="G7911" s="2">
        <f>(Table1[[#This Row],[Belastbaar loon]]-Table1[[#This Row],[Netto loon]])/Table1[[#This Row],[Belastbaar loon]]</f>
        <v>0.3911923594575008</v>
      </c>
      <c r="H7911" s="14">
        <f t="shared" ca="1" si="118"/>
        <v>34001.192999999999</v>
      </c>
      <c r="I7911" s="14">
        <f ca="1">IF(ROW()=2, Table1[[#This Row],[Netto loon]], INDIRECT(ADDRESS(ROW()-1,COLUMN(F:F))))</f>
        <v>52919.807000000001</v>
      </c>
      <c r="J7911" s="6">
        <f ca="1">IF(ROW()=2, 0, Table1[[#This Row],[Belastbaar loon]]-INDIRECT(ADDRESS(ROW()-1,COLUMN(A:A))))</f>
        <v>10</v>
      </c>
      <c r="K7911" s="6">
        <f ca="1">Table1[[#This Row],[Netto loon]]-Table1[[#This Row],[Netto vorige schijf]]</f>
        <v>4.4499999999970896</v>
      </c>
      <c r="L7911" s="2">
        <f ca="1">(Table1[[#This Row],[Bruto tov vorige schijf]]-Table1[[#This Row],[Netto tov vorige schijf]])/MAX(Table1[[#This Row],[Bruto tov vorige schijf]],1)</f>
        <v>0.55500000000029104</v>
      </c>
    </row>
    <row r="7912" spans="1:12" x14ac:dyDescent="0.25">
      <c r="A7912" s="14">
        <v>86941</v>
      </c>
      <c r="B7912" s="6">
        <f>LoonHeffing2020(Table1[[#This Row],[Belastbaar loon]])</f>
        <v>34712.072999999997</v>
      </c>
      <c r="C7912" s="6">
        <f>AlgemeneHeffingsKorting2020(Table1[[#This Row],[Belastbaar loon]])</f>
        <v>0</v>
      </c>
      <c r="D7912" s="14">
        <f>ArbeidsKorting2020(Table1[[#This Row],[Belastbaar loon]])</f>
        <v>699.78000000000009</v>
      </c>
      <c r="E7912" s="14">
        <f>MAX(Table1[[#This Row],[Loonheffing]]-Table1[[#This Row],[Algemene Heffingskorting]]-Table1[[#This Row],[Arbeidskorting]],0)</f>
        <v>34012.292999999998</v>
      </c>
      <c r="F7912" s="6">
        <f>Table1[[#This Row],[Belastbaar loon]]-Table1[[#This Row],[Belasting]]</f>
        <v>52928.707000000002</v>
      </c>
      <c r="G7912" s="2">
        <f>(Table1[[#This Row],[Belastbaar loon]]-Table1[[#This Row],[Netto loon]])/Table1[[#This Row],[Belastbaar loon]]</f>
        <v>0.3912112006993248</v>
      </c>
      <c r="H7912" s="14">
        <f t="shared" ca="1" si="118"/>
        <v>34006.743000000002</v>
      </c>
      <c r="I7912" s="14">
        <f ca="1">IF(ROW()=2, Table1[[#This Row],[Netto loon]], INDIRECT(ADDRESS(ROW()-1,COLUMN(F:F))))</f>
        <v>52924.256999999998</v>
      </c>
      <c r="J7912" s="6">
        <f ca="1">IF(ROW()=2, 0, Table1[[#This Row],[Belastbaar loon]]-INDIRECT(ADDRESS(ROW()-1,COLUMN(A:A))))</f>
        <v>10</v>
      </c>
      <c r="K7912" s="6">
        <f ca="1">Table1[[#This Row],[Netto loon]]-Table1[[#This Row],[Netto vorige schijf]]</f>
        <v>4.4500000000043656</v>
      </c>
      <c r="L7912" s="2">
        <f ca="1">(Table1[[#This Row],[Bruto tov vorige schijf]]-Table1[[#This Row],[Netto tov vorige schijf]])/MAX(Table1[[#This Row],[Bruto tov vorige schijf]],1)</f>
        <v>0.5549999999995634</v>
      </c>
    </row>
    <row r="7913" spans="1:12" x14ac:dyDescent="0.25">
      <c r="A7913" s="14">
        <v>86951</v>
      </c>
      <c r="B7913" s="6">
        <f>LoonHeffing2020(Table1[[#This Row],[Belastbaar loon]])</f>
        <v>34717.023000000001</v>
      </c>
      <c r="C7913" s="6">
        <f>AlgemeneHeffingsKorting2020(Table1[[#This Row],[Belastbaar loon]])</f>
        <v>0</v>
      </c>
      <c r="D7913" s="14">
        <f>ArbeidsKorting2020(Table1[[#This Row],[Belastbaar loon]])</f>
        <v>699.18000000000006</v>
      </c>
      <c r="E7913" s="14">
        <f>MAX(Table1[[#This Row],[Loonheffing]]-Table1[[#This Row],[Algemene Heffingskorting]]-Table1[[#This Row],[Arbeidskorting]],0)</f>
        <v>34017.843000000001</v>
      </c>
      <c r="F7913" s="6">
        <f>Table1[[#This Row],[Belastbaar loon]]-Table1[[#This Row],[Belasting]]</f>
        <v>52933.156999999999</v>
      </c>
      <c r="G7913" s="2">
        <f>(Table1[[#This Row],[Belastbaar loon]]-Table1[[#This Row],[Netto loon]])/Table1[[#This Row],[Belastbaar loon]]</f>
        <v>0.39123003760738806</v>
      </c>
      <c r="H7913" s="14">
        <f t="shared" ca="1" si="118"/>
        <v>34012.292999999998</v>
      </c>
      <c r="I7913" s="14">
        <f ca="1">IF(ROW()=2, Table1[[#This Row],[Netto loon]], INDIRECT(ADDRESS(ROW()-1,COLUMN(F:F))))</f>
        <v>52928.707000000002</v>
      </c>
      <c r="J7913" s="6">
        <f ca="1">IF(ROW()=2, 0, Table1[[#This Row],[Belastbaar loon]]-INDIRECT(ADDRESS(ROW()-1,COLUMN(A:A))))</f>
        <v>10</v>
      </c>
      <c r="K7913" s="6">
        <f ca="1">Table1[[#This Row],[Netto loon]]-Table1[[#This Row],[Netto vorige schijf]]</f>
        <v>4.4499999999970896</v>
      </c>
      <c r="L7913" s="2">
        <f ca="1">(Table1[[#This Row],[Bruto tov vorige schijf]]-Table1[[#This Row],[Netto tov vorige schijf]])/MAX(Table1[[#This Row],[Bruto tov vorige schijf]],1)</f>
        <v>0.55500000000029104</v>
      </c>
    </row>
    <row r="7914" spans="1:12" x14ac:dyDescent="0.25">
      <c r="A7914" s="14">
        <v>86961</v>
      </c>
      <c r="B7914" s="6">
        <f>LoonHeffing2020(Table1[[#This Row],[Belastbaar loon]])</f>
        <v>34721.972999999998</v>
      </c>
      <c r="C7914" s="6">
        <f>AlgemeneHeffingsKorting2020(Table1[[#This Row],[Belastbaar loon]])</f>
        <v>0</v>
      </c>
      <c r="D7914" s="14">
        <f>ArbeidsKorting2020(Table1[[#This Row],[Belastbaar loon]])</f>
        <v>698.58000000000015</v>
      </c>
      <c r="E7914" s="14">
        <f>MAX(Table1[[#This Row],[Loonheffing]]-Table1[[#This Row],[Algemene Heffingskorting]]-Table1[[#This Row],[Arbeidskorting]],0)</f>
        <v>34023.392999999996</v>
      </c>
      <c r="F7914" s="6">
        <f>Table1[[#This Row],[Belastbaar loon]]-Table1[[#This Row],[Belasting]]</f>
        <v>52937.607000000004</v>
      </c>
      <c r="G7914" s="2">
        <f>(Table1[[#This Row],[Belastbaar loon]]-Table1[[#This Row],[Netto loon]])/Table1[[#This Row],[Belastbaar loon]]</f>
        <v>0.39124887018318555</v>
      </c>
      <c r="H7914" s="14">
        <f t="shared" ca="1" si="118"/>
        <v>34017.843000000001</v>
      </c>
      <c r="I7914" s="14">
        <f ca="1">IF(ROW()=2, Table1[[#This Row],[Netto loon]], INDIRECT(ADDRESS(ROW()-1,COLUMN(F:F))))</f>
        <v>52933.156999999999</v>
      </c>
      <c r="J7914" s="6">
        <f ca="1">IF(ROW()=2, 0, Table1[[#This Row],[Belastbaar loon]]-INDIRECT(ADDRESS(ROW()-1,COLUMN(A:A))))</f>
        <v>10</v>
      </c>
      <c r="K7914" s="6">
        <f ca="1">Table1[[#This Row],[Netto loon]]-Table1[[#This Row],[Netto vorige schijf]]</f>
        <v>4.4500000000043656</v>
      </c>
      <c r="L7914" s="2">
        <f ca="1">(Table1[[#This Row],[Bruto tov vorige schijf]]-Table1[[#This Row],[Netto tov vorige schijf]])/MAX(Table1[[#This Row],[Bruto tov vorige schijf]],1)</f>
        <v>0.5549999999995634</v>
      </c>
    </row>
    <row r="7915" spans="1:12" x14ac:dyDescent="0.25">
      <c r="A7915" s="14">
        <v>86971</v>
      </c>
      <c r="B7915" s="6">
        <f>LoonHeffing2020(Table1[[#This Row],[Belastbaar loon]])</f>
        <v>34726.923000000003</v>
      </c>
      <c r="C7915" s="6">
        <f>AlgemeneHeffingsKorting2020(Table1[[#This Row],[Belastbaar loon]])</f>
        <v>0</v>
      </c>
      <c r="D7915" s="14">
        <f>ArbeidsKorting2020(Table1[[#This Row],[Belastbaar loon]])</f>
        <v>697.98000000000013</v>
      </c>
      <c r="E7915" s="14">
        <f>MAX(Table1[[#This Row],[Loonheffing]]-Table1[[#This Row],[Algemene Heffingskorting]]-Table1[[#This Row],[Arbeidskorting]],0)</f>
        <v>34028.942999999999</v>
      </c>
      <c r="F7915" s="6">
        <f>Table1[[#This Row],[Belastbaar loon]]-Table1[[#This Row],[Belasting]]</f>
        <v>52942.057000000001</v>
      </c>
      <c r="G7915" s="2">
        <f>(Table1[[#This Row],[Belastbaar loon]]-Table1[[#This Row],[Netto loon]])/Table1[[#This Row],[Belastbaar loon]]</f>
        <v>0.39126769842821169</v>
      </c>
      <c r="H7915" s="14">
        <f t="shared" ca="1" si="118"/>
        <v>34023.392999999996</v>
      </c>
      <c r="I7915" s="14">
        <f ca="1">IF(ROW()=2, Table1[[#This Row],[Netto loon]], INDIRECT(ADDRESS(ROW()-1,COLUMN(F:F))))</f>
        <v>52937.607000000004</v>
      </c>
      <c r="J7915" s="6">
        <f ca="1">IF(ROW()=2, 0, Table1[[#This Row],[Belastbaar loon]]-INDIRECT(ADDRESS(ROW()-1,COLUMN(A:A))))</f>
        <v>10</v>
      </c>
      <c r="K7915" s="6">
        <f ca="1">Table1[[#This Row],[Netto loon]]-Table1[[#This Row],[Netto vorige schijf]]</f>
        <v>4.4499999999970896</v>
      </c>
      <c r="L7915" s="2">
        <f ca="1">(Table1[[#This Row],[Bruto tov vorige schijf]]-Table1[[#This Row],[Netto tov vorige schijf]])/MAX(Table1[[#This Row],[Bruto tov vorige schijf]],1)</f>
        <v>0.55500000000029104</v>
      </c>
    </row>
    <row r="7916" spans="1:12" x14ac:dyDescent="0.25">
      <c r="A7916" s="14">
        <v>86981</v>
      </c>
      <c r="B7916" s="6">
        <f>LoonHeffing2020(Table1[[#This Row],[Belastbaar loon]])</f>
        <v>34731.873</v>
      </c>
      <c r="C7916" s="6">
        <f>AlgemeneHeffingsKorting2020(Table1[[#This Row],[Belastbaar loon]])</f>
        <v>0</v>
      </c>
      <c r="D7916" s="14">
        <f>ArbeidsKorting2020(Table1[[#This Row],[Belastbaar loon]])</f>
        <v>697.38000000000011</v>
      </c>
      <c r="E7916" s="14">
        <f>MAX(Table1[[#This Row],[Loonheffing]]-Table1[[#This Row],[Algemene Heffingskorting]]-Table1[[#This Row],[Arbeidskorting]],0)</f>
        <v>34034.493000000002</v>
      </c>
      <c r="F7916" s="6">
        <f>Table1[[#This Row],[Belastbaar loon]]-Table1[[#This Row],[Belasting]]</f>
        <v>52946.506999999998</v>
      </c>
      <c r="G7916" s="2">
        <f>(Table1[[#This Row],[Belastbaar loon]]-Table1[[#This Row],[Netto loon]])/Table1[[#This Row],[Belastbaar loon]]</f>
        <v>0.39128652234396022</v>
      </c>
      <c r="H7916" s="14">
        <f t="shared" ca="1" si="118"/>
        <v>34028.942999999999</v>
      </c>
      <c r="I7916" s="14">
        <f ca="1">IF(ROW()=2, Table1[[#This Row],[Netto loon]], INDIRECT(ADDRESS(ROW()-1,COLUMN(F:F))))</f>
        <v>52942.057000000001</v>
      </c>
      <c r="J7916" s="6">
        <f ca="1">IF(ROW()=2, 0, Table1[[#This Row],[Belastbaar loon]]-INDIRECT(ADDRESS(ROW()-1,COLUMN(A:A))))</f>
        <v>10</v>
      </c>
      <c r="K7916" s="6">
        <f ca="1">Table1[[#This Row],[Netto loon]]-Table1[[#This Row],[Netto vorige schijf]]</f>
        <v>4.4499999999970896</v>
      </c>
      <c r="L7916" s="2">
        <f ca="1">(Table1[[#This Row],[Bruto tov vorige schijf]]-Table1[[#This Row],[Netto tov vorige schijf]])/MAX(Table1[[#This Row],[Bruto tov vorige schijf]],1)</f>
        <v>0.55500000000029104</v>
      </c>
    </row>
    <row r="7917" spans="1:12" x14ac:dyDescent="0.25">
      <c r="A7917" s="14">
        <v>86991</v>
      </c>
      <c r="B7917" s="6">
        <f>LoonHeffing2020(Table1[[#This Row],[Belastbaar loon]])</f>
        <v>34736.822999999997</v>
      </c>
      <c r="C7917" s="6">
        <f>AlgemeneHeffingsKorting2020(Table1[[#This Row],[Belastbaar loon]])</f>
        <v>0</v>
      </c>
      <c r="D7917" s="14">
        <f>ArbeidsKorting2020(Table1[[#This Row],[Belastbaar loon]])</f>
        <v>696.78000000000009</v>
      </c>
      <c r="E7917" s="14">
        <f>MAX(Table1[[#This Row],[Loonheffing]]-Table1[[#This Row],[Algemene Heffingskorting]]-Table1[[#This Row],[Arbeidskorting]],0)</f>
        <v>34040.042999999998</v>
      </c>
      <c r="F7917" s="6">
        <f>Table1[[#This Row],[Belastbaar loon]]-Table1[[#This Row],[Belasting]]</f>
        <v>52950.957000000002</v>
      </c>
      <c r="G7917" s="2">
        <f>(Table1[[#This Row],[Belastbaar loon]]-Table1[[#This Row],[Netto loon]])/Table1[[#This Row],[Belastbaar loon]]</f>
        <v>0.39130534193192396</v>
      </c>
      <c r="H7917" s="14">
        <f t="shared" ca="1" si="118"/>
        <v>34034.493000000002</v>
      </c>
      <c r="I7917" s="14">
        <f ca="1">IF(ROW()=2, Table1[[#This Row],[Netto loon]], INDIRECT(ADDRESS(ROW()-1,COLUMN(F:F))))</f>
        <v>52946.506999999998</v>
      </c>
      <c r="J7917" s="6">
        <f ca="1">IF(ROW()=2, 0, Table1[[#This Row],[Belastbaar loon]]-INDIRECT(ADDRESS(ROW()-1,COLUMN(A:A))))</f>
        <v>10</v>
      </c>
      <c r="K7917" s="6">
        <f ca="1">Table1[[#This Row],[Netto loon]]-Table1[[#This Row],[Netto vorige schijf]]</f>
        <v>4.4500000000043656</v>
      </c>
      <c r="L7917" s="2">
        <f ca="1">(Table1[[#This Row],[Bruto tov vorige schijf]]-Table1[[#This Row],[Netto tov vorige schijf]])/MAX(Table1[[#This Row],[Bruto tov vorige schijf]],1)</f>
        <v>0.5549999999995634</v>
      </c>
    </row>
    <row r="7918" spans="1:12" x14ac:dyDescent="0.25">
      <c r="A7918" s="14">
        <v>87001</v>
      </c>
      <c r="B7918" s="6">
        <f>LoonHeffing2020(Table1[[#This Row],[Belastbaar loon]])</f>
        <v>34741.773000000001</v>
      </c>
      <c r="C7918" s="6">
        <f>AlgemeneHeffingsKorting2020(Table1[[#This Row],[Belastbaar loon]])</f>
        <v>0</v>
      </c>
      <c r="D7918" s="14">
        <f>ArbeidsKorting2020(Table1[[#This Row],[Belastbaar loon]])</f>
        <v>696.18000000000006</v>
      </c>
      <c r="E7918" s="14">
        <f>MAX(Table1[[#This Row],[Loonheffing]]-Table1[[#This Row],[Algemene Heffingskorting]]-Table1[[#This Row],[Arbeidskorting]],0)</f>
        <v>34045.593000000001</v>
      </c>
      <c r="F7918" s="6">
        <f>Table1[[#This Row],[Belastbaar loon]]-Table1[[#This Row],[Belasting]]</f>
        <v>52955.406999999999</v>
      </c>
      <c r="G7918" s="2">
        <f>(Table1[[#This Row],[Belastbaar loon]]-Table1[[#This Row],[Netto loon]])/Table1[[#This Row],[Belastbaar loon]]</f>
        <v>0.39132415719359548</v>
      </c>
      <c r="H7918" s="14">
        <f t="shared" ca="1" si="118"/>
        <v>34040.042999999998</v>
      </c>
      <c r="I7918" s="14">
        <f ca="1">IF(ROW()=2, Table1[[#This Row],[Netto loon]], INDIRECT(ADDRESS(ROW()-1,COLUMN(F:F))))</f>
        <v>52950.957000000002</v>
      </c>
      <c r="J7918" s="6">
        <f ca="1">IF(ROW()=2, 0, Table1[[#This Row],[Belastbaar loon]]-INDIRECT(ADDRESS(ROW()-1,COLUMN(A:A))))</f>
        <v>10</v>
      </c>
      <c r="K7918" s="6">
        <f ca="1">Table1[[#This Row],[Netto loon]]-Table1[[#This Row],[Netto vorige schijf]]</f>
        <v>4.4499999999970896</v>
      </c>
      <c r="L7918" s="2">
        <f ca="1">(Table1[[#This Row],[Bruto tov vorige schijf]]-Table1[[#This Row],[Netto tov vorige schijf]])/MAX(Table1[[#This Row],[Bruto tov vorige schijf]],1)</f>
        <v>0.55500000000029104</v>
      </c>
    </row>
    <row r="7919" spans="1:12" x14ac:dyDescent="0.25">
      <c r="A7919" s="14">
        <v>87011</v>
      </c>
      <c r="B7919" s="6">
        <f>LoonHeffing2020(Table1[[#This Row],[Belastbaar loon]])</f>
        <v>34746.722999999998</v>
      </c>
      <c r="C7919" s="6">
        <f>AlgemeneHeffingsKorting2020(Table1[[#This Row],[Belastbaar loon]])</f>
        <v>0</v>
      </c>
      <c r="D7919" s="14">
        <f>ArbeidsKorting2020(Table1[[#This Row],[Belastbaar loon]])</f>
        <v>695.58000000000015</v>
      </c>
      <c r="E7919" s="14">
        <f>MAX(Table1[[#This Row],[Loonheffing]]-Table1[[#This Row],[Algemene Heffingskorting]]-Table1[[#This Row],[Arbeidskorting]],0)</f>
        <v>34051.142999999996</v>
      </c>
      <c r="F7919" s="6">
        <f>Table1[[#This Row],[Belastbaar loon]]-Table1[[#This Row],[Belasting]]</f>
        <v>52959.857000000004</v>
      </c>
      <c r="G7919" s="2">
        <f>(Table1[[#This Row],[Belastbaar loon]]-Table1[[#This Row],[Netto loon]])/Table1[[#This Row],[Belastbaar loon]]</f>
        <v>0.39134296813046621</v>
      </c>
      <c r="H7919" s="14">
        <f t="shared" ca="1" si="118"/>
        <v>34045.593000000001</v>
      </c>
      <c r="I7919" s="14">
        <f ca="1">IF(ROW()=2, Table1[[#This Row],[Netto loon]], INDIRECT(ADDRESS(ROW()-1,COLUMN(F:F))))</f>
        <v>52955.406999999999</v>
      </c>
      <c r="J7919" s="6">
        <f ca="1">IF(ROW()=2, 0, Table1[[#This Row],[Belastbaar loon]]-INDIRECT(ADDRESS(ROW()-1,COLUMN(A:A))))</f>
        <v>10</v>
      </c>
      <c r="K7919" s="6">
        <f ca="1">Table1[[#This Row],[Netto loon]]-Table1[[#This Row],[Netto vorige schijf]]</f>
        <v>4.4500000000043656</v>
      </c>
      <c r="L7919" s="2">
        <f ca="1">(Table1[[#This Row],[Bruto tov vorige schijf]]-Table1[[#This Row],[Netto tov vorige schijf]])/MAX(Table1[[#This Row],[Bruto tov vorige schijf]],1)</f>
        <v>0.5549999999995634</v>
      </c>
    </row>
    <row r="7920" spans="1:12" x14ac:dyDescent="0.25">
      <c r="A7920" s="14">
        <v>87021</v>
      </c>
      <c r="B7920" s="6">
        <f>LoonHeffing2020(Table1[[#This Row],[Belastbaar loon]])</f>
        <v>34751.673000000003</v>
      </c>
      <c r="C7920" s="6">
        <f>AlgemeneHeffingsKorting2020(Table1[[#This Row],[Belastbaar loon]])</f>
        <v>0</v>
      </c>
      <c r="D7920" s="14">
        <f>ArbeidsKorting2020(Table1[[#This Row],[Belastbaar loon]])</f>
        <v>694.98000000000013</v>
      </c>
      <c r="E7920" s="14">
        <f>MAX(Table1[[#This Row],[Loonheffing]]-Table1[[#This Row],[Algemene Heffingskorting]]-Table1[[#This Row],[Arbeidskorting]],0)</f>
        <v>34056.692999999999</v>
      </c>
      <c r="F7920" s="6">
        <f>Table1[[#This Row],[Belastbaar loon]]-Table1[[#This Row],[Belasting]]</f>
        <v>52964.307000000001</v>
      </c>
      <c r="G7920" s="2">
        <f>(Table1[[#This Row],[Belastbaar loon]]-Table1[[#This Row],[Netto loon]])/Table1[[#This Row],[Belastbaar loon]]</f>
        <v>0.39136177474402728</v>
      </c>
      <c r="H7920" s="14">
        <f t="shared" ca="1" si="118"/>
        <v>34051.142999999996</v>
      </c>
      <c r="I7920" s="14">
        <f ca="1">IF(ROW()=2, Table1[[#This Row],[Netto loon]], INDIRECT(ADDRESS(ROW()-1,COLUMN(F:F))))</f>
        <v>52959.857000000004</v>
      </c>
      <c r="J7920" s="6">
        <f ca="1">IF(ROW()=2, 0, Table1[[#This Row],[Belastbaar loon]]-INDIRECT(ADDRESS(ROW()-1,COLUMN(A:A))))</f>
        <v>10</v>
      </c>
      <c r="K7920" s="6">
        <f ca="1">Table1[[#This Row],[Netto loon]]-Table1[[#This Row],[Netto vorige schijf]]</f>
        <v>4.4499999999970896</v>
      </c>
      <c r="L7920" s="2">
        <f ca="1">(Table1[[#This Row],[Bruto tov vorige schijf]]-Table1[[#This Row],[Netto tov vorige schijf]])/MAX(Table1[[#This Row],[Bruto tov vorige schijf]],1)</f>
        <v>0.55500000000029104</v>
      </c>
    </row>
    <row r="7921" spans="1:12" x14ac:dyDescent="0.25">
      <c r="A7921" s="14">
        <v>87031</v>
      </c>
      <c r="B7921" s="6">
        <f>LoonHeffing2020(Table1[[#This Row],[Belastbaar loon]])</f>
        <v>34756.623</v>
      </c>
      <c r="C7921" s="6">
        <f>AlgemeneHeffingsKorting2020(Table1[[#This Row],[Belastbaar loon]])</f>
        <v>0</v>
      </c>
      <c r="D7921" s="14">
        <f>ArbeidsKorting2020(Table1[[#This Row],[Belastbaar loon]])</f>
        <v>694.38000000000011</v>
      </c>
      <c r="E7921" s="14">
        <f>MAX(Table1[[#This Row],[Loonheffing]]-Table1[[#This Row],[Algemene Heffingskorting]]-Table1[[#This Row],[Arbeidskorting]],0)</f>
        <v>34062.243000000002</v>
      </c>
      <c r="F7921" s="6">
        <f>Table1[[#This Row],[Belastbaar loon]]-Table1[[#This Row],[Belasting]]</f>
        <v>52968.756999999998</v>
      </c>
      <c r="G7921" s="2">
        <f>(Table1[[#This Row],[Belastbaar loon]]-Table1[[#This Row],[Netto loon]])/Table1[[#This Row],[Belastbaar loon]]</f>
        <v>0.3913805770357689</v>
      </c>
      <c r="H7921" s="14">
        <f t="shared" ca="1" si="118"/>
        <v>34056.692999999999</v>
      </c>
      <c r="I7921" s="14">
        <f ca="1">IF(ROW()=2, Table1[[#This Row],[Netto loon]], INDIRECT(ADDRESS(ROW()-1,COLUMN(F:F))))</f>
        <v>52964.307000000001</v>
      </c>
      <c r="J7921" s="6">
        <f ca="1">IF(ROW()=2, 0, Table1[[#This Row],[Belastbaar loon]]-INDIRECT(ADDRESS(ROW()-1,COLUMN(A:A))))</f>
        <v>10</v>
      </c>
      <c r="K7921" s="6">
        <f ca="1">Table1[[#This Row],[Netto loon]]-Table1[[#This Row],[Netto vorige schijf]]</f>
        <v>4.4499999999970896</v>
      </c>
      <c r="L7921" s="2">
        <f ca="1">(Table1[[#This Row],[Bruto tov vorige schijf]]-Table1[[#This Row],[Netto tov vorige schijf]])/MAX(Table1[[#This Row],[Bruto tov vorige schijf]],1)</f>
        <v>0.55500000000029104</v>
      </c>
    </row>
    <row r="7922" spans="1:12" x14ac:dyDescent="0.25">
      <c r="A7922" s="14">
        <v>87041</v>
      </c>
      <c r="B7922" s="6">
        <f>LoonHeffing2020(Table1[[#This Row],[Belastbaar loon]])</f>
        <v>34761.572999999997</v>
      </c>
      <c r="C7922" s="6">
        <f>AlgemeneHeffingsKorting2020(Table1[[#This Row],[Belastbaar loon]])</f>
        <v>0</v>
      </c>
      <c r="D7922" s="14">
        <f>ArbeidsKorting2020(Table1[[#This Row],[Belastbaar loon]])</f>
        <v>693.78000000000009</v>
      </c>
      <c r="E7922" s="14">
        <f>MAX(Table1[[#This Row],[Loonheffing]]-Table1[[#This Row],[Algemene Heffingskorting]]-Table1[[#This Row],[Arbeidskorting]],0)</f>
        <v>34067.792999999998</v>
      </c>
      <c r="F7922" s="6">
        <f>Table1[[#This Row],[Belastbaar loon]]-Table1[[#This Row],[Belasting]]</f>
        <v>52973.207000000002</v>
      </c>
      <c r="G7922" s="2">
        <f>(Table1[[#This Row],[Belastbaar loon]]-Table1[[#This Row],[Netto loon]])/Table1[[#This Row],[Belastbaar loon]]</f>
        <v>0.39139937500718047</v>
      </c>
      <c r="H7922" s="14">
        <f t="shared" ca="1" si="118"/>
        <v>34062.243000000002</v>
      </c>
      <c r="I7922" s="14">
        <f ca="1">IF(ROW()=2, Table1[[#This Row],[Netto loon]], INDIRECT(ADDRESS(ROW()-1,COLUMN(F:F))))</f>
        <v>52968.756999999998</v>
      </c>
      <c r="J7922" s="6">
        <f ca="1">IF(ROW()=2, 0, Table1[[#This Row],[Belastbaar loon]]-INDIRECT(ADDRESS(ROW()-1,COLUMN(A:A))))</f>
        <v>10</v>
      </c>
      <c r="K7922" s="6">
        <f ca="1">Table1[[#This Row],[Netto loon]]-Table1[[#This Row],[Netto vorige schijf]]</f>
        <v>4.4500000000043656</v>
      </c>
      <c r="L7922" s="2">
        <f ca="1">(Table1[[#This Row],[Bruto tov vorige schijf]]-Table1[[#This Row],[Netto tov vorige schijf]])/MAX(Table1[[#This Row],[Bruto tov vorige schijf]],1)</f>
        <v>0.5549999999995634</v>
      </c>
    </row>
    <row r="7923" spans="1:12" x14ac:dyDescent="0.25">
      <c r="A7923" s="14">
        <v>87051</v>
      </c>
      <c r="B7923" s="6">
        <f>LoonHeffing2020(Table1[[#This Row],[Belastbaar loon]])</f>
        <v>34766.523000000001</v>
      </c>
      <c r="C7923" s="6">
        <f>AlgemeneHeffingsKorting2020(Table1[[#This Row],[Belastbaar loon]])</f>
        <v>0</v>
      </c>
      <c r="D7923" s="14">
        <f>ArbeidsKorting2020(Table1[[#This Row],[Belastbaar loon]])</f>
        <v>693.18000000000006</v>
      </c>
      <c r="E7923" s="14">
        <f>MAX(Table1[[#This Row],[Loonheffing]]-Table1[[#This Row],[Algemene Heffingskorting]]-Table1[[#This Row],[Arbeidskorting]],0)</f>
        <v>34073.343000000001</v>
      </c>
      <c r="F7923" s="6">
        <f>Table1[[#This Row],[Belastbaar loon]]-Table1[[#This Row],[Belasting]]</f>
        <v>52977.656999999999</v>
      </c>
      <c r="G7923" s="2">
        <f>(Table1[[#This Row],[Belastbaar loon]]-Table1[[#This Row],[Netto loon]])/Table1[[#This Row],[Belastbaar loon]]</f>
        <v>0.39141816865975121</v>
      </c>
      <c r="H7923" s="14">
        <f t="shared" ca="1" si="118"/>
        <v>34067.792999999998</v>
      </c>
      <c r="I7923" s="14">
        <f ca="1">IF(ROW()=2, Table1[[#This Row],[Netto loon]], INDIRECT(ADDRESS(ROW()-1,COLUMN(F:F))))</f>
        <v>52973.207000000002</v>
      </c>
      <c r="J7923" s="6">
        <f ca="1">IF(ROW()=2, 0, Table1[[#This Row],[Belastbaar loon]]-INDIRECT(ADDRESS(ROW()-1,COLUMN(A:A))))</f>
        <v>10</v>
      </c>
      <c r="K7923" s="6">
        <f ca="1">Table1[[#This Row],[Netto loon]]-Table1[[#This Row],[Netto vorige schijf]]</f>
        <v>4.4499999999970896</v>
      </c>
      <c r="L7923" s="2">
        <f ca="1">(Table1[[#This Row],[Bruto tov vorige schijf]]-Table1[[#This Row],[Netto tov vorige schijf]])/MAX(Table1[[#This Row],[Bruto tov vorige schijf]],1)</f>
        <v>0.55500000000029104</v>
      </c>
    </row>
    <row r="7924" spans="1:12" x14ac:dyDescent="0.25">
      <c r="A7924" s="14">
        <v>87061</v>
      </c>
      <c r="B7924" s="6">
        <f>LoonHeffing2020(Table1[[#This Row],[Belastbaar loon]])</f>
        <v>34771.472999999998</v>
      </c>
      <c r="C7924" s="6">
        <f>AlgemeneHeffingsKorting2020(Table1[[#This Row],[Belastbaar loon]])</f>
        <v>0</v>
      </c>
      <c r="D7924" s="14">
        <f>ArbeidsKorting2020(Table1[[#This Row],[Belastbaar loon]])</f>
        <v>692.58000000000015</v>
      </c>
      <c r="E7924" s="14">
        <f>MAX(Table1[[#This Row],[Loonheffing]]-Table1[[#This Row],[Algemene Heffingskorting]]-Table1[[#This Row],[Arbeidskorting]],0)</f>
        <v>34078.892999999996</v>
      </c>
      <c r="F7924" s="6">
        <f>Table1[[#This Row],[Belastbaar loon]]-Table1[[#This Row],[Belasting]]</f>
        <v>52982.107000000004</v>
      </c>
      <c r="G7924" s="2">
        <f>(Table1[[#This Row],[Belastbaar loon]]-Table1[[#This Row],[Netto loon]])/Table1[[#This Row],[Belastbaar loon]]</f>
        <v>0.39143695799496903</v>
      </c>
      <c r="H7924" s="14">
        <f t="shared" ca="1" si="118"/>
        <v>34073.343000000001</v>
      </c>
      <c r="I7924" s="14">
        <f ca="1">IF(ROW()=2, Table1[[#This Row],[Netto loon]], INDIRECT(ADDRESS(ROW()-1,COLUMN(F:F))))</f>
        <v>52977.656999999999</v>
      </c>
      <c r="J7924" s="6">
        <f ca="1">IF(ROW()=2, 0, Table1[[#This Row],[Belastbaar loon]]-INDIRECT(ADDRESS(ROW()-1,COLUMN(A:A))))</f>
        <v>10</v>
      </c>
      <c r="K7924" s="6">
        <f ca="1">Table1[[#This Row],[Netto loon]]-Table1[[#This Row],[Netto vorige schijf]]</f>
        <v>4.4500000000043656</v>
      </c>
      <c r="L7924" s="2">
        <f ca="1">(Table1[[#This Row],[Bruto tov vorige schijf]]-Table1[[#This Row],[Netto tov vorige schijf]])/MAX(Table1[[#This Row],[Bruto tov vorige schijf]],1)</f>
        <v>0.5549999999995634</v>
      </c>
    </row>
    <row r="7925" spans="1:12" x14ac:dyDescent="0.25">
      <c r="A7925" s="14">
        <v>87071</v>
      </c>
      <c r="B7925" s="6">
        <f>LoonHeffing2020(Table1[[#This Row],[Belastbaar loon]])</f>
        <v>34776.423000000003</v>
      </c>
      <c r="C7925" s="6">
        <f>AlgemeneHeffingsKorting2020(Table1[[#This Row],[Belastbaar loon]])</f>
        <v>0</v>
      </c>
      <c r="D7925" s="14">
        <f>ArbeidsKorting2020(Table1[[#This Row],[Belastbaar loon]])</f>
        <v>691.98000000000013</v>
      </c>
      <c r="E7925" s="14">
        <f>MAX(Table1[[#This Row],[Loonheffing]]-Table1[[#This Row],[Algemene Heffingskorting]]-Table1[[#This Row],[Arbeidskorting]],0)</f>
        <v>34084.442999999999</v>
      </c>
      <c r="F7925" s="6">
        <f>Table1[[#This Row],[Belastbaar loon]]-Table1[[#This Row],[Belasting]]</f>
        <v>52986.557000000001</v>
      </c>
      <c r="G7925" s="2">
        <f>(Table1[[#This Row],[Belastbaar loon]]-Table1[[#This Row],[Netto loon]])/Table1[[#This Row],[Belastbaar loon]]</f>
        <v>0.39145574301432162</v>
      </c>
      <c r="H7925" s="14">
        <f t="shared" ca="1" si="118"/>
        <v>34078.892999999996</v>
      </c>
      <c r="I7925" s="14">
        <f ca="1">IF(ROW()=2, Table1[[#This Row],[Netto loon]], INDIRECT(ADDRESS(ROW()-1,COLUMN(F:F))))</f>
        <v>52982.107000000004</v>
      </c>
      <c r="J7925" s="6">
        <f ca="1">IF(ROW()=2, 0, Table1[[#This Row],[Belastbaar loon]]-INDIRECT(ADDRESS(ROW()-1,COLUMN(A:A))))</f>
        <v>10</v>
      </c>
      <c r="K7925" s="6">
        <f ca="1">Table1[[#This Row],[Netto loon]]-Table1[[#This Row],[Netto vorige schijf]]</f>
        <v>4.4499999999970896</v>
      </c>
      <c r="L7925" s="2">
        <f ca="1">(Table1[[#This Row],[Bruto tov vorige schijf]]-Table1[[#This Row],[Netto tov vorige schijf]])/MAX(Table1[[#This Row],[Bruto tov vorige schijf]],1)</f>
        <v>0.55500000000029104</v>
      </c>
    </row>
    <row r="7926" spans="1:12" x14ac:dyDescent="0.25">
      <c r="A7926" s="14">
        <v>87081</v>
      </c>
      <c r="B7926" s="6">
        <f>LoonHeffing2020(Table1[[#This Row],[Belastbaar loon]])</f>
        <v>34781.373</v>
      </c>
      <c r="C7926" s="6">
        <f>AlgemeneHeffingsKorting2020(Table1[[#This Row],[Belastbaar loon]])</f>
        <v>0</v>
      </c>
      <c r="D7926" s="14">
        <f>ArbeidsKorting2020(Table1[[#This Row],[Belastbaar loon]])</f>
        <v>691.38000000000011</v>
      </c>
      <c r="E7926" s="14">
        <f>MAX(Table1[[#This Row],[Loonheffing]]-Table1[[#This Row],[Algemene Heffingskorting]]-Table1[[#This Row],[Arbeidskorting]],0)</f>
        <v>34089.993000000002</v>
      </c>
      <c r="F7926" s="6">
        <f>Table1[[#This Row],[Belastbaar loon]]-Table1[[#This Row],[Belasting]]</f>
        <v>52991.006999999998</v>
      </c>
      <c r="G7926" s="2">
        <f>(Table1[[#This Row],[Belastbaar loon]]-Table1[[#This Row],[Netto loon]])/Table1[[#This Row],[Belastbaar loon]]</f>
        <v>0.39147452371929586</v>
      </c>
      <c r="H7926" s="14">
        <f t="shared" ca="1" si="118"/>
        <v>34084.442999999999</v>
      </c>
      <c r="I7926" s="14">
        <f ca="1">IF(ROW()=2, Table1[[#This Row],[Netto loon]], INDIRECT(ADDRESS(ROW()-1,COLUMN(F:F))))</f>
        <v>52986.557000000001</v>
      </c>
      <c r="J7926" s="6">
        <f ca="1">IF(ROW()=2, 0, Table1[[#This Row],[Belastbaar loon]]-INDIRECT(ADDRESS(ROW()-1,COLUMN(A:A))))</f>
        <v>10</v>
      </c>
      <c r="K7926" s="6">
        <f ca="1">Table1[[#This Row],[Netto loon]]-Table1[[#This Row],[Netto vorige schijf]]</f>
        <v>4.4499999999970896</v>
      </c>
      <c r="L7926" s="2">
        <f ca="1">(Table1[[#This Row],[Bruto tov vorige schijf]]-Table1[[#This Row],[Netto tov vorige schijf]])/MAX(Table1[[#This Row],[Bruto tov vorige schijf]],1)</f>
        <v>0.55500000000029104</v>
      </c>
    </row>
    <row r="7927" spans="1:12" x14ac:dyDescent="0.25">
      <c r="A7927" s="14">
        <v>87091</v>
      </c>
      <c r="B7927" s="6">
        <f>LoonHeffing2020(Table1[[#This Row],[Belastbaar loon]])</f>
        <v>34786.322999999997</v>
      </c>
      <c r="C7927" s="6">
        <f>AlgemeneHeffingsKorting2020(Table1[[#This Row],[Belastbaar loon]])</f>
        <v>0</v>
      </c>
      <c r="D7927" s="14">
        <f>ArbeidsKorting2020(Table1[[#This Row],[Belastbaar loon]])</f>
        <v>690.78000000000009</v>
      </c>
      <c r="E7927" s="14">
        <f>MAX(Table1[[#This Row],[Loonheffing]]-Table1[[#This Row],[Algemene Heffingskorting]]-Table1[[#This Row],[Arbeidskorting]],0)</f>
        <v>34095.542999999998</v>
      </c>
      <c r="F7927" s="6">
        <f>Table1[[#This Row],[Belastbaar loon]]-Table1[[#This Row],[Belasting]]</f>
        <v>52995.457000000002</v>
      </c>
      <c r="G7927" s="2">
        <f>(Table1[[#This Row],[Belastbaar loon]]-Table1[[#This Row],[Netto loon]])/Table1[[#This Row],[Belastbaar loon]]</f>
        <v>0.39149330011137773</v>
      </c>
      <c r="H7927" s="14">
        <f t="shared" ca="1" si="118"/>
        <v>34089.993000000002</v>
      </c>
      <c r="I7927" s="14">
        <f ca="1">IF(ROW()=2, Table1[[#This Row],[Netto loon]], INDIRECT(ADDRESS(ROW()-1,COLUMN(F:F))))</f>
        <v>52991.006999999998</v>
      </c>
      <c r="J7927" s="6">
        <f ca="1">IF(ROW()=2, 0, Table1[[#This Row],[Belastbaar loon]]-INDIRECT(ADDRESS(ROW()-1,COLUMN(A:A))))</f>
        <v>10</v>
      </c>
      <c r="K7927" s="6">
        <f ca="1">Table1[[#This Row],[Netto loon]]-Table1[[#This Row],[Netto vorige schijf]]</f>
        <v>4.4500000000043656</v>
      </c>
      <c r="L7927" s="2">
        <f ca="1">(Table1[[#This Row],[Bruto tov vorige schijf]]-Table1[[#This Row],[Netto tov vorige schijf]])/MAX(Table1[[#This Row],[Bruto tov vorige schijf]],1)</f>
        <v>0.5549999999995634</v>
      </c>
    </row>
    <row r="7928" spans="1:12" x14ac:dyDescent="0.25">
      <c r="A7928" s="14">
        <v>87101</v>
      </c>
      <c r="B7928" s="6">
        <f>LoonHeffing2020(Table1[[#This Row],[Belastbaar loon]])</f>
        <v>34791.273000000001</v>
      </c>
      <c r="C7928" s="6">
        <f>AlgemeneHeffingsKorting2020(Table1[[#This Row],[Belastbaar loon]])</f>
        <v>0</v>
      </c>
      <c r="D7928" s="14">
        <f>ArbeidsKorting2020(Table1[[#This Row],[Belastbaar loon]])</f>
        <v>690.18000000000006</v>
      </c>
      <c r="E7928" s="14">
        <f>MAX(Table1[[#This Row],[Loonheffing]]-Table1[[#This Row],[Algemene Heffingskorting]]-Table1[[#This Row],[Arbeidskorting]],0)</f>
        <v>34101.093000000001</v>
      </c>
      <c r="F7928" s="6">
        <f>Table1[[#This Row],[Belastbaar loon]]-Table1[[#This Row],[Belasting]]</f>
        <v>52999.906999999999</v>
      </c>
      <c r="G7928" s="2">
        <f>(Table1[[#This Row],[Belastbaar loon]]-Table1[[#This Row],[Netto loon]])/Table1[[#This Row],[Belastbaar loon]]</f>
        <v>0.39151207219205292</v>
      </c>
      <c r="H7928" s="14">
        <f t="shared" ca="1" si="118"/>
        <v>34095.542999999998</v>
      </c>
      <c r="I7928" s="14">
        <f ca="1">IF(ROW()=2, Table1[[#This Row],[Netto loon]], INDIRECT(ADDRESS(ROW()-1,COLUMN(F:F))))</f>
        <v>52995.457000000002</v>
      </c>
      <c r="J7928" s="6">
        <f ca="1">IF(ROW()=2, 0, Table1[[#This Row],[Belastbaar loon]]-INDIRECT(ADDRESS(ROW()-1,COLUMN(A:A))))</f>
        <v>10</v>
      </c>
      <c r="K7928" s="6">
        <f ca="1">Table1[[#This Row],[Netto loon]]-Table1[[#This Row],[Netto vorige schijf]]</f>
        <v>4.4499999999970896</v>
      </c>
      <c r="L7928" s="2">
        <f ca="1">(Table1[[#This Row],[Bruto tov vorige schijf]]-Table1[[#This Row],[Netto tov vorige schijf]])/MAX(Table1[[#This Row],[Bruto tov vorige schijf]],1)</f>
        <v>0.55500000000029104</v>
      </c>
    </row>
    <row r="7929" spans="1:12" x14ac:dyDescent="0.25">
      <c r="A7929" s="14">
        <v>87111</v>
      </c>
      <c r="B7929" s="6">
        <f>LoonHeffing2020(Table1[[#This Row],[Belastbaar loon]])</f>
        <v>34796.222999999998</v>
      </c>
      <c r="C7929" s="6">
        <f>AlgemeneHeffingsKorting2020(Table1[[#This Row],[Belastbaar loon]])</f>
        <v>0</v>
      </c>
      <c r="D7929" s="14">
        <f>ArbeidsKorting2020(Table1[[#This Row],[Belastbaar loon]])</f>
        <v>689.58000000000015</v>
      </c>
      <c r="E7929" s="14">
        <f>MAX(Table1[[#This Row],[Loonheffing]]-Table1[[#This Row],[Algemene Heffingskorting]]-Table1[[#This Row],[Arbeidskorting]],0)</f>
        <v>34106.642999999996</v>
      </c>
      <c r="F7929" s="6">
        <f>Table1[[#This Row],[Belastbaar loon]]-Table1[[#This Row],[Belasting]]</f>
        <v>53004.357000000004</v>
      </c>
      <c r="G7929" s="2">
        <f>(Table1[[#This Row],[Belastbaar loon]]-Table1[[#This Row],[Netto loon]])/Table1[[#This Row],[Belastbaar loon]]</f>
        <v>0.39153083996280602</v>
      </c>
      <c r="H7929" s="14">
        <f t="shared" ca="1" si="118"/>
        <v>34101.093000000001</v>
      </c>
      <c r="I7929" s="14">
        <f ca="1">IF(ROW()=2, Table1[[#This Row],[Netto loon]], INDIRECT(ADDRESS(ROW()-1,COLUMN(F:F))))</f>
        <v>52999.906999999999</v>
      </c>
      <c r="J7929" s="6">
        <f ca="1">IF(ROW()=2, 0, Table1[[#This Row],[Belastbaar loon]]-INDIRECT(ADDRESS(ROW()-1,COLUMN(A:A))))</f>
        <v>10</v>
      </c>
      <c r="K7929" s="6">
        <f ca="1">Table1[[#This Row],[Netto loon]]-Table1[[#This Row],[Netto vorige schijf]]</f>
        <v>4.4500000000043656</v>
      </c>
      <c r="L7929" s="2">
        <f ca="1">(Table1[[#This Row],[Bruto tov vorige schijf]]-Table1[[#This Row],[Netto tov vorige schijf]])/MAX(Table1[[#This Row],[Bruto tov vorige schijf]],1)</f>
        <v>0.5549999999995634</v>
      </c>
    </row>
    <row r="7930" spans="1:12" x14ac:dyDescent="0.25">
      <c r="A7930" s="14">
        <v>87121</v>
      </c>
      <c r="B7930" s="6">
        <f>LoonHeffing2020(Table1[[#This Row],[Belastbaar loon]])</f>
        <v>34801.173000000003</v>
      </c>
      <c r="C7930" s="6">
        <f>AlgemeneHeffingsKorting2020(Table1[[#This Row],[Belastbaar loon]])</f>
        <v>0</v>
      </c>
      <c r="D7930" s="14">
        <f>ArbeidsKorting2020(Table1[[#This Row],[Belastbaar loon]])</f>
        <v>688.98000000000013</v>
      </c>
      <c r="E7930" s="14">
        <f>MAX(Table1[[#This Row],[Loonheffing]]-Table1[[#This Row],[Algemene Heffingskorting]]-Table1[[#This Row],[Arbeidskorting]],0)</f>
        <v>34112.192999999999</v>
      </c>
      <c r="F7930" s="6">
        <f>Table1[[#This Row],[Belastbaar loon]]-Table1[[#This Row],[Belasting]]</f>
        <v>53008.807000000001</v>
      </c>
      <c r="G7930" s="2">
        <f>(Table1[[#This Row],[Belastbaar loon]]-Table1[[#This Row],[Netto loon]])/Table1[[#This Row],[Belastbaar loon]]</f>
        <v>0.39154960342512135</v>
      </c>
      <c r="H7930" s="14">
        <f t="shared" ca="1" si="118"/>
        <v>34106.642999999996</v>
      </c>
      <c r="I7930" s="14">
        <f ca="1">IF(ROW()=2, Table1[[#This Row],[Netto loon]], INDIRECT(ADDRESS(ROW()-1,COLUMN(F:F))))</f>
        <v>53004.357000000004</v>
      </c>
      <c r="J7930" s="6">
        <f ca="1">IF(ROW()=2, 0, Table1[[#This Row],[Belastbaar loon]]-INDIRECT(ADDRESS(ROW()-1,COLUMN(A:A))))</f>
        <v>10</v>
      </c>
      <c r="K7930" s="6">
        <f ca="1">Table1[[#This Row],[Netto loon]]-Table1[[#This Row],[Netto vorige schijf]]</f>
        <v>4.4499999999970896</v>
      </c>
      <c r="L7930" s="2">
        <f ca="1">(Table1[[#This Row],[Bruto tov vorige schijf]]-Table1[[#This Row],[Netto tov vorige schijf]])/MAX(Table1[[#This Row],[Bruto tov vorige schijf]],1)</f>
        <v>0.55500000000029104</v>
      </c>
    </row>
    <row r="7931" spans="1:12" x14ac:dyDescent="0.25">
      <c r="A7931" s="14">
        <v>87131</v>
      </c>
      <c r="B7931" s="6">
        <f>LoonHeffing2020(Table1[[#This Row],[Belastbaar loon]])</f>
        <v>34806.123</v>
      </c>
      <c r="C7931" s="6">
        <f>AlgemeneHeffingsKorting2020(Table1[[#This Row],[Belastbaar loon]])</f>
        <v>0</v>
      </c>
      <c r="D7931" s="14">
        <f>ArbeidsKorting2020(Table1[[#This Row],[Belastbaar loon]])</f>
        <v>688.38000000000011</v>
      </c>
      <c r="E7931" s="14">
        <f>MAX(Table1[[#This Row],[Loonheffing]]-Table1[[#This Row],[Algemene Heffingskorting]]-Table1[[#This Row],[Arbeidskorting]],0)</f>
        <v>34117.743000000002</v>
      </c>
      <c r="F7931" s="6">
        <f>Table1[[#This Row],[Belastbaar loon]]-Table1[[#This Row],[Belasting]]</f>
        <v>53013.256999999998</v>
      </c>
      <c r="G7931" s="2">
        <f>(Table1[[#This Row],[Belastbaar loon]]-Table1[[#This Row],[Netto loon]])/Table1[[#This Row],[Belastbaar loon]]</f>
        <v>0.39156836258048228</v>
      </c>
      <c r="H7931" s="14">
        <f t="shared" ca="1" si="118"/>
        <v>34112.192999999999</v>
      </c>
      <c r="I7931" s="14">
        <f ca="1">IF(ROW()=2, Table1[[#This Row],[Netto loon]], INDIRECT(ADDRESS(ROW()-1,COLUMN(F:F))))</f>
        <v>53008.807000000001</v>
      </c>
      <c r="J7931" s="6">
        <f ca="1">IF(ROW()=2, 0, Table1[[#This Row],[Belastbaar loon]]-INDIRECT(ADDRESS(ROW()-1,COLUMN(A:A))))</f>
        <v>10</v>
      </c>
      <c r="K7931" s="6">
        <f ca="1">Table1[[#This Row],[Netto loon]]-Table1[[#This Row],[Netto vorige schijf]]</f>
        <v>4.4499999999970896</v>
      </c>
      <c r="L7931" s="2">
        <f ca="1">(Table1[[#This Row],[Bruto tov vorige schijf]]-Table1[[#This Row],[Netto tov vorige schijf]])/MAX(Table1[[#This Row],[Bruto tov vorige schijf]],1)</f>
        <v>0.55500000000029104</v>
      </c>
    </row>
    <row r="7932" spans="1:12" x14ac:dyDescent="0.25">
      <c r="A7932" s="14">
        <v>87141</v>
      </c>
      <c r="B7932" s="6">
        <f>LoonHeffing2020(Table1[[#This Row],[Belastbaar loon]])</f>
        <v>34811.072999999997</v>
      </c>
      <c r="C7932" s="6">
        <f>AlgemeneHeffingsKorting2020(Table1[[#This Row],[Belastbaar loon]])</f>
        <v>0</v>
      </c>
      <c r="D7932" s="14">
        <f>ArbeidsKorting2020(Table1[[#This Row],[Belastbaar loon]])</f>
        <v>687.78000000000009</v>
      </c>
      <c r="E7932" s="14">
        <f>MAX(Table1[[#This Row],[Loonheffing]]-Table1[[#This Row],[Algemene Heffingskorting]]-Table1[[#This Row],[Arbeidskorting]],0)</f>
        <v>34123.292999999998</v>
      </c>
      <c r="F7932" s="6">
        <f>Table1[[#This Row],[Belastbaar loon]]-Table1[[#This Row],[Belasting]]</f>
        <v>53017.707000000002</v>
      </c>
      <c r="G7932" s="2">
        <f>(Table1[[#This Row],[Belastbaar loon]]-Table1[[#This Row],[Netto loon]])/Table1[[#This Row],[Belastbaar loon]]</f>
        <v>0.39158711743037145</v>
      </c>
      <c r="H7932" s="14">
        <f t="shared" ca="1" si="118"/>
        <v>34117.743000000002</v>
      </c>
      <c r="I7932" s="14">
        <f ca="1">IF(ROW()=2, Table1[[#This Row],[Netto loon]], INDIRECT(ADDRESS(ROW()-1,COLUMN(F:F))))</f>
        <v>53013.256999999998</v>
      </c>
      <c r="J7932" s="6">
        <f ca="1">IF(ROW()=2, 0, Table1[[#This Row],[Belastbaar loon]]-INDIRECT(ADDRESS(ROW()-1,COLUMN(A:A))))</f>
        <v>10</v>
      </c>
      <c r="K7932" s="6">
        <f ca="1">Table1[[#This Row],[Netto loon]]-Table1[[#This Row],[Netto vorige schijf]]</f>
        <v>4.4500000000043656</v>
      </c>
      <c r="L7932" s="2">
        <f ca="1">(Table1[[#This Row],[Bruto tov vorige schijf]]-Table1[[#This Row],[Netto tov vorige schijf]])/MAX(Table1[[#This Row],[Bruto tov vorige schijf]],1)</f>
        <v>0.5549999999995634</v>
      </c>
    </row>
    <row r="7933" spans="1:12" x14ac:dyDescent="0.25">
      <c r="A7933" s="14">
        <v>87151</v>
      </c>
      <c r="B7933" s="6">
        <f>LoonHeffing2020(Table1[[#This Row],[Belastbaar loon]])</f>
        <v>34816.023000000001</v>
      </c>
      <c r="C7933" s="6">
        <f>AlgemeneHeffingsKorting2020(Table1[[#This Row],[Belastbaar loon]])</f>
        <v>0</v>
      </c>
      <c r="D7933" s="14">
        <f>ArbeidsKorting2020(Table1[[#This Row],[Belastbaar loon]])</f>
        <v>687.18000000000006</v>
      </c>
      <c r="E7933" s="14">
        <f>MAX(Table1[[#This Row],[Loonheffing]]-Table1[[#This Row],[Algemene Heffingskorting]]-Table1[[#This Row],[Arbeidskorting]],0)</f>
        <v>34128.843000000001</v>
      </c>
      <c r="F7933" s="6">
        <f>Table1[[#This Row],[Belastbaar loon]]-Table1[[#This Row],[Belasting]]</f>
        <v>53022.156999999999</v>
      </c>
      <c r="G7933" s="2">
        <f>(Table1[[#This Row],[Belastbaar loon]]-Table1[[#This Row],[Netto loon]])/Table1[[#This Row],[Belastbaar loon]]</f>
        <v>0.39160586797627106</v>
      </c>
      <c r="H7933" s="14">
        <f t="shared" ca="1" si="118"/>
        <v>34123.292999999998</v>
      </c>
      <c r="I7933" s="14">
        <f ca="1">IF(ROW()=2, Table1[[#This Row],[Netto loon]], INDIRECT(ADDRESS(ROW()-1,COLUMN(F:F))))</f>
        <v>53017.707000000002</v>
      </c>
      <c r="J7933" s="6">
        <f ca="1">IF(ROW()=2, 0, Table1[[#This Row],[Belastbaar loon]]-INDIRECT(ADDRESS(ROW()-1,COLUMN(A:A))))</f>
        <v>10</v>
      </c>
      <c r="K7933" s="6">
        <f ca="1">Table1[[#This Row],[Netto loon]]-Table1[[#This Row],[Netto vorige schijf]]</f>
        <v>4.4499999999970896</v>
      </c>
      <c r="L7933" s="2">
        <f ca="1">(Table1[[#This Row],[Bruto tov vorige schijf]]-Table1[[#This Row],[Netto tov vorige schijf]])/MAX(Table1[[#This Row],[Bruto tov vorige schijf]],1)</f>
        <v>0.55500000000029104</v>
      </c>
    </row>
    <row r="7934" spans="1:12" x14ac:dyDescent="0.25">
      <c r="A7934" s="14">
        <v>87161</v>
      </c>
      <c r="B7934" s="6">
        <f>LoonHeffing2020(Table1[[#This Row],[Belastbaar loon]])</f>
        <v>34820.972999999998</v>
      </c>
      <c r="C7934" s="6">
        <f>AlgemeneHeffingsKorting2020(Table1[[#This Row],[Belastbaar loon]])</f>
        <v>0</v>
      </c>
      <c r="D7934" s="14">
        <f>ArbeidsKorting2020(Table1[[#This Row],[Belastbaar loon]])</f>
        <v>686.58000000000015</v>
      </c>
      <c r="E7934" s="14">
        <f>MAX(Table1[[#This Row],[Loonheffing]]-Table1[[#This Row],[Algemene Heffingskorting]]-Table1[[#This Row],[Arbeidskorting]],0)</f>
        <v>34134.392999999996</v>
      </c>
      <c r="F7934" s="6">
        <f>Table1[[#This Row],[Belastbaar loon]]-Table1[[#This Row],[Belasting]]</f>
        <v>53026.607000000004</v>
      </c>
      <c r="G7934" s="2">
        <f>(Table1[[#This Row],[Belastbaar loon]]-Table1[[#This Row],[Netto loon]])/Table1[[#This Row],[Belastbaar loon]]</f>
        <v>0.39162461421966244</v>
      </c>
      <c r="H7934" s="14">
        <f t="shared" ca="1" si="118"/>
        <v>34128.843000000001</v>
      </c>
      <c r="I7934" s="14">
        <f ca="1">IF(ROW()=2, Table1[[#This Row],[Netto loon]], INDIRECT(ADDRESS(ROW()-1,COLUMN(F:F))))</f>
        <v>53022.156999999999</v>
      </c>
      <c r="J7934" s="6">
        <f ca="1">IF(ROW()=2, 0, Table1[[#This Row],[Belastbaar loon]]-INDIRECT(ADDRESS(ROW()-1,COLUMN(A:A))))</f>
        <v>10</v>
      </c>
      <c r="K7934" s="6">
        <f ca="1">Table1[[#This Row],[Netto loon]]-Table1[[#This Row],[Netto vorige schijf]]</f>
        <v>4.4500000000043656</v>
      </c>
      <c r="L7934" s="2">
        <f ca="1">(Table1[[#This Row],[Bruto tov vorige schijf]]-Table1[[#This Row],[Netto tov vorige schijf]])/MAX(Table1[[#This Row],[Bruto tov vorige schijf]],1)</f>
        <v>0.5549999999995634</v>
      </c>
    </row>
    <row r="7935" spans="1:12" x14ac:dyDescent="0.25">
      <c r="A7935" s="14">
        <v>87171</v>
      </c>
      <c r="B7935" s="6">
        <f>LoonHeffing2020(Table1[[#This Row],[Belastbaar loon]])</f>
        <v>34825.923000000003</v>
      </c>
      <c r="C7935" s="6">
        <f>AlgemeneHeffingsKorting2020(Table1[[#This Row],[Belastbaar loon]])</f>
        <v>0</v>
      </c>
      <c r="D7935" s="14">
        <f>ArbeidsKorting2020(Table1[[#This Row],[Belastbaar loon]])</f>
        <v>685.98000000000013</v>
      </c>
      <c r="E7935" s="14">
        <f>MAX(Table1[[#This Row],[Loonheffing]]-Table1[[#This Row],[Algemene Heffingskorting]]-Table1[[#This Row],[Arbeidskorting]],0)</f>
        <v>34139.942999999999</v>
      </c>
      <c r="F7935" s="6">
        <f>Table1[[#This Row],[Belastbaar loon]]-Table1[[#This Row],[Belasting]]</f>
        <v>53031.057000000001</v>
      </c>
      <c r="G7935" s="2">
        <f>(Table1[[#This Row],[Belastbaar loon]]-Table1[[#This Row],[Netto loon]])/Table1[[#This Row],[Belastbaar loon]]</f>
        <v>0.39164335616202633</v>
      </c>
      <c r="H7935" s="14">
        <f t="shared" ca="1" si="118"/>
        <v>34134.392999999996</v>
      </c>
      <c r="I7935" s="14">
        <f ca="1">IF(ROW()=2, Table1[[#This Row],[Netto loon]], INDIRECT(ADDRESS(ROW()-1,COLUMN(F:F))))</f>
        <v>53026.607000000004</v>
      </c>
      <c r="J7935" s="6">
        <f ca="1">IF(ROW()=2, 0, Table1[[#This Row],[Belastbaar loon]]-INDIRECT(ADDRESS(ROW()-1,COLUMN(A:A))))</f>
        <v>10</v>
      </c>
      <c r="K7935" s="6">
        <f ca="1">Table1[[#This Row],[Netto loon]]-Table1[[#This Row],[Netto vorige schijf]]</f>
        <v>4.4499999999970896</v>
      </c>
      <c r="L7935" s="2">
        <f ca="1">(Table1[[#This Row],[Bruto tov vorige schijf]]-Table1[[#This Row],[Netto tov vorige schijf]])/MAX(Table1[[#This Row],[Bruto tov vorige schijf]],1)</f>
        <v>0.55500000000029104</v>
      </c>
    </row>
    <row r="7936" spans="1:12" x14ac:dyDescent="0.25">
      <c r="A7936" s="14">
        <v>87181</v>
      </c>
      <c r="B7936" s="6">
        <f>LoonHeffing2020(Table1[[#This Row],[Belastbaar loon]])</f>
        <v>34830.873</v>
      </c>
      <c r="C7936" s="6">
        <f>AlgemeneHeffingsKorting2020(Table1[[#This Row],[Belastbaar loon]])</f>
        <v>0</v>
      </c>
      <c r="D7936" s="14">
        <f>ArbeidsKorting2020(Table1[[#This Row],[Belastbaar loon]])</f>
        <v>685.38000000000011</v>
      </c>
      <c r="E7936" s="14">
        <f>MAX(Table1[[#This Row],[Loonheffing]]-Table1[[#This Row],[Algemene Heffingskorting]]-Table1[[#This Row],[Arbeidskorting]],0)</f>
        <v>34145.493000000002</v>
      </c>
      <c r="F7936" s="6">
        <f>Table1[[#This Row],[Belastbaar loon]]-Table1[[#This Row],[Belasting]]</f>
        <v>53035.506999999998</v>
      </c>
      <c r="G7936" s="2">
        <f>(Table1[[#This Row],[Belastbaar loon]]-Table1[[#This Row],[Netto loon]])/Table1[[#This Row],[Belastbaar loon]]</f>
        <v>0.39166209380484285</v>
      </c>
      <c r="H7936" s="14">
        <f t="shared" ca="1" si="118"/>
        <v>34139.942999999999</v>
      </c>
      <c r="I7936" s="14">
        <f ca="1">IF(ROW()=2, Table1[[#This Row],[Netto loon]], INDIRECT(ADDRESS(ROW()-1,COLUMN(F:F))))</f>
        <v>53031.057000000001</v>
      </c>
      <c r="J7936" s="6">
        <f ca="1">IF(ROW()=2, 0, Table1[[#This Row],[Belastbaar loon]]-INDIRECT(ADDRESS(ROW()-1,COLUMN(A:A))))</f>
        <v>10</v>
      </c>
      <c r="K7936" s="6">
        <f ca="1">Table1[[#This Row],[Netto loon]]-Table1[[#This Row],[Netto vorige schijf]]</f>
        <v>4.4499999999970896</v>
      </c>
      <c r="L7936" s="2">
        <f ca="1">(Table1[[#This Row],[Bruto tov vorige schijf]]-Table1[[#This Row],[Netto tov vorige schijf]])/MAX(Table1[[#This Row],[Bruto tov vorige schijf]],1)</f>
        <v>0.55500000000029104</v>
      </c>
    </row>
    <row r="7937" spans="1:12" x14ac:dyDescent="0.25">
      <c r="A7937" s="14">
        <v>87191</v>
      </c>
      <c r="B7937" s="6">
        <f>LoonHeffing2020(Table1[[#This Row],[Belastbaar loon]])</f>
        <v>34835.822999999997</v>
      </c>
      <c r="C7937" s="6">
        <f>AlgemeneHeffingsKorting2020(Table1[[#This Row],[Belastbaar loon]])</f>
        <v>0</v>
      </c>
      <c r="D7937" s="14">
        <f>ArbeidsKorting2020(Table1[[#This Row],[Belastbaar loon]])</f>
        <v>684.78000000000009</v>
      </c>
      <c r="E7937" s="14">
        <f>MAX(Table1[[#This Row],[Loonheffing]]-Table1[[#This Row],[Algemene Heffingskorting]]-Table1[[#This Row],[Arbeidskorting]],0)</f>
        <v>34151.042999999998</v>
      </c>
      <c r="F7937" s="6">
        <f>Table1[[#This Row],[Belastbaar loon]]-Table1[[#This Row],[Belasting]]</f>
        <v>53039.957000000002</v>
      </c>
      <c r="G7937" s="2">
        <f>(Table1[[#This Row],[Belastbaar loon]]-Table1[[#This Row],[Netto loon]])/Table1[[#This Row],[Belastbaar loon]]</f>
        <v>0.39168082714959113</v>
      </c>
      <c r="H7937" s="14">
        <f t="shared" ca="1" si="118"/>
        <v>34145.493000000002</v>
      </c>
      <c r="I7937" s="14">
        <f ca="1">IF(ROW()=2, Table1[[#This Row],[Netto loon]], INDIRECT(ADDRESS(ROW()-1,COLUMN(F:F))))</f>
        <v>53035.506999999998</v>
      </c>
      <c r="J7937" s="6">
        <f ca="1">IF(ROW()=2, 0, Table1[[#This Row],[Belastbaar loon]]-INDIRECT(ADDRESS(ROW()-1,COLUMN(A:A))))</f>
        <v>10</v>
      </c>
      <c r="K7937" s="6">
        <f ca="1">Table1[[#This Row],[Netto loon]]-Table1[[#This Row],[Netto vorige schijf]]</f>
        <v>4.4500000000043656</v>
      </c>
      <c r="L7937" s="2">
        <f ca="1">(Table1[[#This Row],[Bruto tov vorige schijf]]-Table1[[#This Row],[Netto tov vorige schijf]])/MAX(Table1[[#This Row],[Bruto tov vorige schijf]],1)</f>
        <v>0.5549999999995634</v>
      </c>
    </row>
    <row r="7938" spans="1:12" x14ac:dyDescent="0.25">
      <c r="A7938" s="14">
        <v>87201</v>
      </c>
      <c r="B7938" s="6">
        <f>LoonHeffing2020(Table1[[#This Row],[Belastbaar loon]])</f>
        <v>34840.773000000001</v>
      </c>
      <c r="C7938" s="6">
        <f>AlgemeneHeffingsKorting2020(Table1[[#This Row],[Belastbaar loon]])</f>
        <v>0</v>
      </c>
      <c r="D7938" s="14">
        <f>ArbeidsKorting2020(Table1[[#This Row],[Belastbaar loon]])</f>
        <v>684.18000000000006</v>
      </c>
      <c r="E7938" s="14">
        <f>MAX(Table1[[#This Row],[Loonheffing]]-Table1[[#This Row],[Algemene Heffingskorting]]-Table1[[#This Row],[Arbeidskorting]],0)</f>
        <v>34156.593000000001</v>
      </c>
      <c r="F7938" s="6">
        <f>Table1[[#This Row],[Belastbaar loon]]-Table1[[#This Row],[Belasting]]</f>
        <v>53044.406999999999</v>
      </c>
      <c r="G7938" s="2">
        <f>(Table1[[#This Row],[Belastbaar loon]]-Table1[[#This Row],[Netto loon]])/Table1[[#This Row],[Belastbaar loon]]</f>
        <v>0.39169955619775004</v>
      </c>
      <c r="H7938" s="14">
        <f t="shared" ca="1" si="118"/>
        <v>34151.042999999998</v>
      </c>
      <c r="I7938" s="14">
        <f ca="1">IF(ROW()=2, Table1[[#This Row],[Netto loon]], INDIRECT(ADDRESS(ROW()-1,COLUMN(F:F))))</f>
        <v>53039.957000000002</v>
      </c>
      <c r="J7938" s="6">
        <f ca="1">IF(ROW()=2, 0, Table1[[#This Row],[Belastbaar loon]]-INDIRECT(ADDRESS(ROW()-1,COLUMN(A:A))))</f>
        <v>10</v>
      </c>
      <c r="K7938" s="6">
        <f ca="1">Table1[[#This Row],[Netto loon]]-Table1[[#This Row],[Netto vorige schijf]]</f>
        <v>4.4499999999970896</v>
      </c>
      <c r="L7938" s="2">
        <f ca="1">(Table1[[#This Row],[Bruto tov vorige schijf]]-Table1[[#This Row],[Netto tov vorige schijf]])/MAX(Table1[[#This Row],[Bruto tov vorige schijf]],1)</f>
        <v>0.55500000000029104</v>
      </c>
    </row>
    <row r="7939" spans="1:12" x14ac:dyDescent="0.25">
      <c r="A7939" s="14">
        <v>87211</v>
      </c>
      <c r="B7939" s="6">
        <f>LoonHeffing2020(Table1[[#This Row],[Belastbaar loon]])</f>
        <v>34845.722999999998</v>
      </c>
      <c r="C7939" s="6">
        <f>AlgemeneHeffingsKorting2020(Table1[[#This Row],[Belastbaar loon]])</f>
        <v>0</v>
      </c>
      <c r="D7939" s="14">
        <f>ArbeidsKorting2020(Table1[[#This Row],[Belastbaar loon]])</f>
        <v>683.58000000000015</v>
      </c>
      <c r="E7939" s="14">
        <f>MAX(Table1[[#This Row],[Loonheffing]]-Table1[[#This Row],[Algemene Heffingskorting]]-Table1[[#This Row],[Arbeidskorting]],0)</f>
        <v>34162.142999999996</v>
      </c>
      <c r="F7939" s="6">
        <f>Table1[[#This Row],[Belastbaar loon]]-Table1[[#This Row],[Belasting]]</f>
        <v>53048.857000000004</v>
      </c>
      <c r="G7939" s="2">
        <f>(Table1[[#This Row],[Belastbaar loon]]-Table1[[#This Row],[Netto loon]])/Table1[[#This Row],[Belastbaar loon]]</f>
        <v>0.39171828095079747</v>
      </c>
      <c r="H7939" s="14">
        <f t="shared" ca="1" si="118"/>
        <v>34156.593000000001</v>
      </c>
      <c r="I7939" s="14">
        <f ca="1">IF(ROW()=2, Table1[[#This Row],[Netto loon]], INDIRECT(ADDRESS(ROW()-1,COLUMN(F:F))))</f>
        <v>53044.406999999999</v>
      </c>
      <c r="J7939" s="6">
        <f ca="1">IF(ROW()=2, 0, Table1[[#This Row],[Belastbaar loon]]-INDIRECT(ADDRESS(ROW()-1,COLUMN(A:A))))</f>
        <v>10</v>
      </c>
      <c r="K7939" s="6">
        <f ca="1">Table1[[#This Row],[Netto loon]]-Table1[[#This Row],[Netto vorige schijf]]</f>
        <v>4.4500000000043656</v>
      </c>
      <c r="L7939" s="2">
        <f ca="1">(Table1[[#This Row],[Bruto tov vorige schijf]]-Table1[[#This Row],[Netto tov vorige schijf]])/MAX(Table1[[#This Row],[Bruto tov vorige schijf]],1)</f>
        <v>0.5549999999995634</v>
      </c>
    </row>
    <row r="7940" spans="1:12" x14ac:dyDescent="0.25">
      <c r="A7940" s="14">
        <v>87221</v>
      </c>
      <c r="B7940" s="6">
        <f>LoonHeffing2020(Table1[[#This Row],[Belastbaar loon]])</f>
        <v>34850.673000000003</v>
      </c>
      <c r="C7940" s="6">
        <f>AlgemeneHeffingsKorting2020(Table1[[#This Row],[Belastbaar loon]])</f>
        <v>0</v>
      </c>
      <c r="D7940" s="14">
        <f>ArbeidsKorting2020(Table1[[#This Row],[Belastbaar loon]])</f>
        <v>682.98000000000013</v>
      </c>
      <c r="E7940" s="14">
        <f>MAX(Table1[[#This Row],[Loonheffing]]-Table1[[#This Row],[Algemene Heffingskorting]]-Table1[[#This Row],[Arbeidskorting]],0)</f>
        <v>34167.692999999999</v>
      </c>
      <c r="F7940" s="6">
        <f>Table1[[#This Row],[Belastbaar loon]]-Table1[[#This Row],[Belasting]]</f>
        <v>53053.307000000001</v>
      </c>
      <c r="G7940" s="2">
        <f>(Table1[[#This Row],[Belastbaar loon]]-Table1[[#This Row],[Netto loon]])/Table1[[#This Row],[Belastbaar loon]]</f>
        <v>0.39173700141021084</v>
      </c>
      <c r="H7940" s="14">
        <f t="shared" ca="1" si="118"/>
        <v>34162.142999999996</v>
      </c>
      <c r="I7940" s="14">
        <f ca="1">IF(ROW()=2, Table1[[#This Row],[Netto loon]], INDIRECT(ADDRESS(ROW()-1,COLUMN(F:F))))</f>
        <v>53048.857000000004</v>
      </c>
      <c r="J7940" s="6">
        <f ca="1">IF(ROW()=2, 0, Table1[[#This Row],[Belastbaar loon]]-INDIRECT(ADDRESS(ROW()-1,COLUMN(A:A))))</f>
        <v>10</v>
      </c>
      <c r="K7940" s="6">
        <f ca="1">Table1[[#This Row],[Netto loon]]-Table1[[#This Row],[Netto vorige schijf]]</f>
        <v>4.4499999999970896</v>
      </c>
      <c r="L7940" s="2">
        <f ca="1">(Table1[[#This Row],[Bruto tov vorige schijf]]-Table1[[#This Row],[Netto tov vorige schijf]])/MAX(Table1[[#This Row],[Bruto tov vorige schijf]],1)</f>
        <v>0.55500000000029104</v>
      </c>
    </row>
    <row r="7941" spans="1:12" x14ac:dyDescent="0.25">
      <c r="A7941" s="14">
        <v>87231</v>
      </c>
      <c r="B7941" s="6">
        <f>LoonHeffing2020(Table1[[#This Row],[Belastbaar loon]])</f>
        <v>34855.623</v>
      </c>
      <c r="C7941" s="6">
        <f>AlgemeneHeffingsKorting2020(Table1[[#This Row],[Belastbaar loon]])</f>
        <v>0</v>
      </c>
      <c r="D7941" s="14">
        <f>ArbeidsKorting2020(Table1[[#This Row],[Belastbaar loon]])</f>
        <v>682.38000000000011</v>
      </c>
      <c r="E7941" s="14">
        <f>MAX(Table1[[#This Row],[Loonheffing]]-Table1[[#This Row],[Algemene Heffingskorting]]-Table1[[#This Row],[Arbeidskorting]],0)</f>
        <v>34173.243000000002</v>
      </c>
      <c r="F7941" s="6">
        <f>Table1[[#This Row],[Belastbaar loon]]-Table1[[#This Row],[Belasting]]</f>
        <v>53057.756999999998</v>
      </c>
      <c r="G7941" s="2">
        <f>(Table1[[#This Row],[Belastbaar loon]]-Table1[[#This Row],[Netto loon]])/Table1[[#This Row],[Belastbaar loon]]</f>
        <v>0.39175571757746674</v>
      </c>
      <c r="H7941" s="14">
        <f t="shared" ca="1" si="118"/>
        <v>34167.692999999999</v>
      </c>
      <c r="I7941" s="14">
        <f ca="1">IF(ROW()=2, Table1[[#This Row],[Netto loon]], INDIRECT(ADDRESS(ROW()-1,COLUMN(F:F))))</f>
        <v>53053.307000000001</v>
      </c>
      <c r="J7941" s="6">
        <f ca="1">IF(ROW()=2, 0, Table1[[#This Row],[Belastbaar loon]]-INDIRECT(ADDRESS(ROW()-1,COLUMN(A:A))))</f>
        <v>10</v>
      </c>
      <c r="K7941" s="6">
        <f ca="1">Table1[[#This Row],[Netto loon]]-Table1[[#This Row],[Netto vorige schijf]]</f>
        <v>4.4499999999970896</v>
      </c>
      <c r="L7941" s="2">
        <f ca="1">(Table1[[#This Row],[Bruto tov vorige schijf]]-Table1[[#This Row],[Netto tov vorige schijf]])/MAX(Table1[[#This Row],[Bruto tov vorige schijf]],1)</f>
        <v>0.55500000000029104</v>
      </c>
    </row>
    <row r="7942" spans="1:12" x14ac:dyDescent="0.25">
      <c r="A7942" s="14">
        <v>87241</v>
      </c>
      <c r="B7942" s="6">
        <f>LoonHeffing2020(Table1[[#This Row],[Belastbaar loon]])</f>
        <v>34860.572999999997</v>
      </c>
      <c r="C7942" s="6">
        <f>AlgemeneHeffingsKorting2020(Table1[[#This Row],[Belastbaar loon]])</f>
        <v>0</v>
      </c>
      <c r="D7942" s="14">
        <f>ArbeidsKorting2020(Table1[[#This Row],[Belastbaar loon]])</f>
        <v>681.78000000000009</v>
      </c>
      <c r="E7942" s="14">
        <f>MAX(Table1[[#This Row],[Loonheffing]]-Table1[[#This Row],[Algemene Heffingskorting]]-Table1[[#This Row],[Arbeidskorting]],0)</f>
        <v>34178.792999999998</v>
      </c>
      <c r="F7942" s="6">
        <f>Table1[[#This Row],[Belastbaar loon]]-Table1[[#This Row],[Belasting]]</f>
        <v>53062.207000000002</v>
      </c>
      <c r="G7942" s="2">
        <f>(Table1[[#This Row],[Belastbaar loon]]-Table1[[#This Row],[Netto loon]])/Table1[[#This Row],[Belastbaar loon]]</f>
        <v>0.39177442945404106</v>
      </c>
      <c r="H7942" s="14">
        <f t="shared" ca="1" si="118"/>
        <v>34173.243000000002</v>
      </c>
      <c r="I7942" s="14">
        <f ca="1">IF(ROW()=2, Table1[[#This Row],[Netto loon]], INDIRECT(ADDRESS(ROW()-1,COLUMN(F:F))))</f>
        <v>53057.756999999998</v>
      </c>
      <c r="J7942" s="6">
        <f ca="1">IF(ROW()=2, 0, Table1[[#This Row],[Belastbaar loon]]-INDIRECT(ADDRESS(ROW()-1,COLUMN(A:A))))</f>
        <v>10</v>
      </c>
      <c r="K7942" s="6">
        <f ca="1">Table1[[#This Row],[Netto loon]]-Table1[[#This Row],[Netto vorige schijf]]</f>
        <v>4.4500000000043656</v>
      </c>
      <c r="L7942" s="2">
        <f ca="1">(Table1[[#This Row],[Bruto tov vorige schijf]]-Table1[[#This Row],[Netto tov vorige schijf]])/MAX(Table1[[#This Row],[Bruto tov vorige schijf]],1)</f>
        <v>0.5549999999995634</v>
      </c>
    </row>
    <row r="7943" spans="1:12" x14ac:dyDescent="0.25">
      <c r="A7943" s="14">
        <v>87251</v>
      </c>
      <c r="B7943" s="6">
        <f>LoonHeffing2020(Table1[[#This Row],[Belastbaar loon]])</f>
        <v>34865.523000000001</v>
      </c>
      <c r="C7943" s="6">
        <f>AlgemeneHeffingsKorting2020(Table1[[#This Row],[Belastbaar loon]])</f>
        <v>0</v>
      </c>
      <c r="D7943" s="14">
        <f>ArbeidsKorting2020(Table1[[#This Row],[Belastbaar loon]])</f>
        <v>681.18000000000006</v>
      </c>
      <c r="E7943" s="14">
        <f>MAX(Table1[[#This Row],[Loonheffing]]-Table1[[#This Row],[Algemene Heffingskorting]]-Table1[[#This Row],[Arbeidskorting]],0)</f>
        <v>34184.343000000001</v>
      </c>
      <c r="F7943" s="6">
        <f>Table1[[#This Row],[Belastbaar loon]]-Table1[[#This Row],[Belasting]]</f>
        <v>53066.656999999999</v>
      </c>
      <c r="G7943" s="2">
        <f>(Table1[[#This Row],[Belastbaar loon]]-Table1[[#This Row],[Netto loon]])/Table1[[#This Row],[Belastbaar loon]]</f>
        <v>0.39179313704140928</v>
      </c>
      <c r="H7943" s="14">
        <f t="shared" ca="1" si="118"/>
        <v>34178.792999999998</v>
      </c>
      <c r="I7943" s="14">
        <f ca="1">IF(ROW()=2, Table1[[#This Row],[Netto loon]], INDIRECT(ADDRESS(ROW()-1,COLUMN(F:F))))</f>
        <v>53062.207000000002</v>
      </c>
      <c r="J7943" s="6">
        <f ca="1">IF(ROW()=2, 0, Table1[[#This Row],[Belastbaar loon]]-INDIRECT(ADDRESS(ROW()-1,COLUMN(A:A))))</f>
        <v>10</v>
      </c>
      <c r="K7943" s="6">
        <f ca="1">Table1[[#This Row],[Netto loon]]-Table1[[#This Row],[Netto vorige schijf]]</f>
        <v>4.4499999999970896</v>
      </c>
      <c r="L7943" s="2">
        <f ca="1">(Table1[[#This Row],[Bruto tov vorige schijf]]-Table1[[#This Row],[Netto tov vorige schijf]])/MAX(Table1[[#This Row],[Bruto tov vorige schijf]],1)</f>
        <v>0.55500000000029104</v>
      </c>
    </row>
    <row r="7944" spans="1:12" x14ac:dyDescent="0.25">
      <c r="A7944" s="14">
        <v>87261</v>
      </c>
      <c r="B7944" s="6">
        <f>LoonHeffing2020(Table1[[#This Row],[Belastbaar loon]])</f>
        <v>34870.472999999998</v>
      </c>
      <c r="C7944" s="6">
        <f>AlgemeneHeffingsKorting2020(Table1[[#This Row],[Belastbaar loon]])</f>
        <v>0</v>
      </c>
      <c r="D7944" s="14">
        <f>ArbeidsKorting2020(Table1[[#This Row],[Belastbaar loon]])</f>
        <v>680.58000000000015</v>
      </c>
      <c r="E7944" s="14">
        <f>MAX(Table1[[#This Row],[Loonheffing]]-Table1[[#This Row],[Algemene Heffingskorting]]-Table1[[#This Row],[Arbeidskorting]],0)</f>
        <v>34189.892999999996</v>
      </c>
      <c r="F7944" s="6">
        <f>Table1[[#This Row],[Belastbaar loon]]-Table1[[#This Row],[Belasting]]</f>
        <v>53071.107000000004</v>
      </c>
      <c r="G7944" s="2">
        <f>(Table1[[#This Row],[Belastbaar loon]]-Table1[[#This Row],[Netto loon]])/Table1[[#This Row],[Belastbaar loon]]</f>
        <v>0.39181184034104577</v>
      </c>
      <c r="H7944" s="14">
        <f t="shared" ca="1" si="118"/>
        <v>34184.343000000001</v>
      </c>
      <c r="I7944" s="14">
        <f ca="1">IF(ROW()=2, Table1[[#This Row],[Netto loon]], INDIRECT(ADDRESS(ROW()-1,COLUMN(F:F))))</f>
        <v>53066.656999999999</v>
      </c>
      <c r="J7944" s="6">
        <f ca="1">IF(ROW()=2, 0, Table1[[#This Row],[Belastbaar loon]]-INDIRECT(ADDRESS(ROW()-1,COLUMN(A:A))))</f>
        <v>10</v>
      </c>
      <c r="K7944" s="6">
        <f ca="1">Table1[[#This Row],[Netto loon]]-Table1[[#This Row],[Netto vorige schijf]]</f>
        <v>4.4500000000043656</v>
      </c>
      <c r="L7944" s="2">
        <f ca="1">(Table1[[#This Row],[Bruto tov vorige schijf]]-Table1[[#This Row],[Netto tov vorige schijf]])/MAX(Table1[[#This Row],[Bruto tov vorige schijf]],1)</f>
        <v>0.5549999999995634</v>
      </c>
    </row>
    <row r="7945" spans="1:12" x14ac:dyDescent="0.25">
      <c r="A7945" s="14">
        <v>87271</v>
      </c>
      <c r="B7945" s="6">
        <f>LoonHeffing2020(Table1[[#This Row],[Belastbaar loon]])</f>
        <v>34875.423000000003</v>
      </c>
      <c r="C7945" s="6">
        <f>AlgemeneHeffingsKorting2020(Table1[[#This Row],[Belastbaar loon]])</f>
        <v>0</v>
      </c>
      <c r="D7945" s="14">
        <f>ArbeidsKorting2020(Table1[[#This Row],[Belastbaar loon]])</f>
        <v>679.98000000000013</v>
      </c>
      <c r="E7945" s="14">
        <f>MAX(Table1[[#This Row],[Loonheffing]]-Table1[[#This Row],[Algemene Heffingskorting]]-Table1[[#This Row],[Arbeidskorting]],0)</f>
        <v>34195.442999999999</v>
      </c>
      <c r="F7945" s="6">
        <f>Table1[[#This Row],[Belastbaar loon]]-Table1[[#This Row],[Belasting]]</f>
        <v>53075.557000000001</v>
      </c>
      <c r="G7945" s="2">
        <f>(Table1[[#This Row],[Belastbaar loon]]-Table1[[#This Row],[Netto loon]])/Table1[[#This Row],[Belastbaar loon]]</f>
        <v>0.39183053935442469</v>
      </c>
      <c r="H7945" s="14">
        <f t="shared" ca="1" si="118"/>
        <v>34189.892999999996</v>
      </c>
      <c r="I7945" s="14">
        <f ca="1">IF(ROW()=2, Table1[[#This Row],[Netto loon]], INDIRECT(ADDRESS(ROW()-1,COLUMN(F:F))))</f>
        <v>53071.107000000004</v>
      </c>
      <c r="J7945" s="6">
        <f ca="1">IF(ROW()=2, 0, Table1[[#This Row],[Belastbaar loon]]-INDIRECT(ADDRESS(ROW()-1,COLUMN(A:A))))</f>
        <v>10</v>
      </c>
      <c r="K7945" s="6">
        <f ca="1">Table1[[#This Row],[Netto loon]]-Table1[[#This Row],[Netto vorige schijf]]</f>
        <v>4.4499999999970896</v>
      </c>
      <c r="L7945" s="2">
        <f ca="1">(Table1[[#This Row],[Bruto tov vorige schijf]]-Table1[[#This Row],[Netto tov vorige schijf]])/MAX(Table1[[#This Row],[Bruto tov vorige schijf]],1)</f>
        <v>0.55500000000029104</v>
      </c>
    </row>
    <row r="7946" spans="1:12" x14ac:dyDescent="0.25">
      <c r="A7946" s="14">
        <v>87281</v>
      </c>
      <c r="B7946" s="6">
        <f>LoonHeffing2020(Table1[[#This Row],[Belastbaar loon]])</f>
        <v>34880.373</v>
      </c>
      <c r="C7946" s="6">
        <f>AlgemeneHeffingsKorting2020(Table1[[#This Row],[Belastbaar loon]])</f>
        <v>0</v>
      </c>
      <c r="D7946" s="14">
        <f>ArbeidsKorting2020(Table1[[#This Row],[Belastbaar loon]])</f>
        <v>679.38000000000011</v>
      </c>
      <c r="E7946" s="14">
        <f>MAX(Table1[[#This Row],[Loonheffing]]-Table1[[#This Row],[Algemene Heffingskorting]]-Table1[[#This Row],[Arbeidskorting]],0)</f>
        <v>34200.993000000002</v>
      </c>
      <c r="F7946" s="6">
        <f>Table1[[#This Row],[Belastbaar loon]]-Table1[[#This Row],[Belasting]]</f>
        <v>53080.006999999998</v>
      </c>
      <c r="G7946" s="2">
        <f>(Table1[[#This Row],[Belastbaar loon]]-Table1[[#This Row],[Netto loon]])/Table1[[#This Row],[Belastbaar loon]]</f>
        <v>0.39184923408301925</v>
      </c>
      <c r="H7946" s="14">
        <f t="shared" ca="1" si="118"/>
        <v>34195.442999999999</v>
      </c>
      <c r="I7946" s="14">
        <f ca="1">IF(ROW()=2, Table1[[#This Row],[Netto loon]], INDIRECT(ADDRESS(ROW()-1,COLUMN(F:F))))</f>
        <v>53075.557000000001</v>
      </c>
      <c r="J7946" s="6">
        <f ca="1">IF(ROW()=2, 0, Table1[[#This Row],[Belastbaar loon]]-INDIRECT(ADDRESS(ROW()-1,COLUMN(A:A))))</f>
        <v>10</v>
      </c>
      <c r="K7946" s="6">
        <f ca="1">Table1[[#This Row],[Netto loon]]-Table1[[#This Row],[Netto vorige schijf]]</f>
        <v>4.4499999999970896</v>
      </c>
      <c r="L7946" s="2">
        <f ca="1">(Table1[[#This Row],[Bruto tov vorige schijf]]-Table1[[#This Row],[Netto tov vorige schijf]])/MAX(Table1[[#This Row],[Bruto tov vorige schijf]],1)</f>
        <v>0.55500000000029104</v>
      </c>
    </row>
    <row r="7947" spans="1:12" x14ac:dyDescent="0.25">
      <c r="A7947" s="14">
        <v>87291</v>
      </c>
      <c r="B7947" s="6">
        <f>LoonHeffing2020(Table1[[#This Row],[Belastbaar loon]])</f>
        <v>34885.322999999997</v>
      </c>
      <c r="C7947" s="6">
        <f>AlgemeneHeffingsKorting2020(Table1[[#This Row],[Belastbaar loon]])</f>
        <v>0</v>
      </c>
      <c r="D7947" s="14">
        <f>ArbeidsKorting2020(Table1[[#This Row],[Belastbaar loon]])</f>
        <v>678.78000000000009</v>
      </c>
      <c r="E7947" s="14">
        <f>MAX(Table1[[#This Row],[Loonheffing]]-Table1[[#This Row],[Algemene Heffingskorting]]-Table1[[#This Row],[Arbeidskorting]],0)</f>
        <v>34206.542999999998</v>
      </c>
      <c r="F7947" s="6">
        <f>Table1[[#This Row],[Belastbaar loon]]-Table1[[#This Row],[Belasting]]</f>
        <v>53084.457000000002</v>
      </c>
      <c r="G7947" s="2">
        <f>(Table1[[#This Row],[Belastbaar loon]]-Table1[[#This Row],[Netto loon]])/Table1[[#This Row],[Belastbaar loon]]</f>
        <v>0.39186792452830188</v>
      </c>
      <c r="H7947" s="14">
        <f t="shared" ca="1" si="118"/>
        <v>34200.993000000002</v>
      </c>
      <c r="I7947" s="14">
        <f ca="1">IF(ROW()=2, Table1[[#This Row],[Netto loon]], INDIRECT(ADDRESS(ROW()-1,COLUMN(F:F))))</f>
        <v>53080.006999999998</v>
      </c>
      <c r="J7947" s="6">
        <f ca="1">IF(ROW()=2, 0, Table1[[#This Row],[Belastbaar loon]]-INDIRECT(ADDRESS(ROW()-1,COLUMN(A:A))))</f>
        <v>10</v>
      </c>
      <c r="K7947" s="6">
        <f ca="1">Table1[[#This Row],[Netto loon]]-Table1[[#This Row],[Netto vorige schijf]]</f>
        <v>4.4500000000043656</v>
      </c>
      <c r="L7947" s="2">
        <f ca="1">(Table1[[#This Row],[Bruto tov vorige schijf]]-Table1[[#This Row],[Netto tov vorige schijf]])/MAX(Table1[[#This Row],[Bruto tov vorige schijf]],1)</f>
        <v>0.5549999999995634</v>
      </c>
    </row>
    <row r="7948" spans="1:12" x14ac:dyDescent="0.25">
      <c r="A7948" s="14">
        <v>87301</v>
      </c>
      <c r="B7948" s="6">
        <f>LoonHeffing2020(Table1[[#This Row],[Belastbaar loon]])</f>
        <v>34890.273000000001</v>
      </c>
      <c r="C7948" s="6">
        <f>AlgemeneHeffingsKorting2020(Table1[[#This Row],[Belastbaar loon]])</f>
        <v>0</v>
      </c>
      <c r="D7948" s="14">
        <f>ArbeidsKorting2020(Table1[[#This Row],[Belastbaar loon]])</f>
        <v>678.18000000000006</v>
      </c>
      <c r="E7948" s="14">
        <f>MAX(Table1[[#This Row],[Loonheffing]]-Table1[[#This Row],[Algemene Heffingskorting]]-Table1[[#This Row],[Arbeidskorting]],0)</f>
        <v>34212.093000000001</v>
      </c>
      <c r="F7948" s="6">
        <f>Table1[[#This Row],[Belastbaar loon]]-Table1[[#This Row],[Belasting]]</f>
        <v>53088.906999999999</v>
      </c>
      <c r="G7948" s="2">
        <f>(Table1[[#This Row],[Belastbaar loon]]-Table1[[#This Row],[Netto loon]])/Table1[[#This Row],[Belastbaar loon]]</f>
        <v>0.39188661069174469</v>
      </c>
      <c r="H7948" s="14">
        <f t="shared" ca="1" si="118"/>
        <v>34206.542999999998</v>
      </c>
      <c r="I7948" s="14">
        <f ca="1">IF(ROW()=2, Table1[[#This Row],[Netto loon]], INDIRECT(ADDRESS(ROW()-1,COLUMN(F:F))))</f>
        <v>53084.457000000002</v>
      </c>
      <c r="J7948" s="6">
        <f ca="1">IF(ROW()=2, 0, Table1[[#This Row],[Belastbaar loon]]-INDIRECT(ADDRESS(ROW()-1,COLUMN(A:A))))</f>
        <v>10</v>
      </c>
      <c r="K7948" s="6">
        <f ca="1">Table1[[#This Row],[Netto loon]]-Table1[[#This Row],[Netto vorige schijf]]</f>
        <v>4.4499999999970896</v>
      </c>
      <c r="L7948" s="2">
        <f ca="1">(Table1[[#This Row],[Bruto tov vorige schijf]]-Table1[[#This Row],[Netto tov vorige schijf]])/MAX(Table1[[#This Row],[Bruto tov vorige schijf]],1)</f>
        <v>0.55500000000029104</v>
      </c>
    </row>
    <row r="7949" spans="1:12" x14ac:dyDescent="0.25">
      <c r="A7949" s="14">
        <v>87311</v>
      </c>
      <c r="B7949" s="6">
        <f>LoonHeffing2020(Table1[[#This Row],[Belastbaar loon]])</f>
        <v>34895.222999999998</v>
      </c>
      <c r="C7949" s="6">
        <f>AlgemeneHeffingsKorting2020(Table1[[#This Row],[Belastbaar loon]])</f>
        <v>0</v>
      </c>
      <c r="D7949" s="14">
        <f>ArbeidsKorting2020(Table1[[#This Row],[Belastbaar loon]])</f>
        <v>677.58000000000015</v>
      </c>
      <c r="E7949" s="14">
        <f>MAX(Table1[[#This Row],[Loonheffing]]-Table1[[#This Row],[Algemene Heffingskorting]]-Table1[[#This Row],[Arbeidskorting]],0)</f>
        <v>34217.642999999996</v>
      </c>
      <c r="F7949" s="6">
        <f>Table1[[#This Row],[Belastbaar loon]]-Table1[[#This Row],[Belasting]]</f>
        <v>53093.357000000004</v>
      </c>
      <c r="G7949" s="2">
        <f>(Table1[[#This Row],[Belastbaar loon]]-Table1[[#This Row],[Netto loon]])/Table1[[#This Row],[Belastbaar loon]]</f>
        <v>0.39190529257481871</v>
      </c>
      <c r="H7949" s="14">
        <f t="shared" ca="1" si="118"/>
        <v>34212.093000000001</v>
      </c>
      <c r="I7949" s="14">
        <f ca="1">IF(ROW()=2, Table1[[#This Row],[Netto loon]], INDIRECT(ADDRESS(ROW()-1,COLUMN(F:F))))</f>
        <v>53088.906999999999</v>
      </c>
      <c r="J7949" s="6">
        <f ca="1">IF(ROW()=2, 0, Table1[[#This Row],[Belastbaar loon]]-INDIRECT(ADDRESS(ROW()-1,COLUMN(A:A))))</f>
        <v>10</v>
      </c>
      <c r="K7949" s="6">
        <f ca="1">Table1[[#This Row],[Netto loon]]-Table1[[#This Row],[Netto vorige schijf]]</f>
        <v>4.4500000000043656</v>
      </c>
      <c r="L7949" s="2">
        <f ca="1">(Table1[[#This Row],[Bruto tov vorige schijf]]-Table1[[#This Row],[Netto tov vorige schijf]])/MAX(Table1[[#This Row],[Bruto tov vorige schijf]],1)</f>
        <v>0.5549999999995634</v>
      </c>
    </row>
    <row r="7950" spans="1:12" x14ac:dyDescent="0.25">
      <c r="A7950" s="14">
        <v>87321</v>
      </c>
      <c r="B7950" s="6">
        <f>LoonHeffing2020(Table1[[#This Row],[Belastbaar loon]])</f>
        <v>34900.173000000003</v>
      </c>
      <c r="C7950" s="6">
        <f>AlgemeneHeffingsKorting2020(Table1[[#This Row],[Belastbaar loon]])</f>
        <v>0</v>
      </c>
      <c r="D7950" s="14">
        <f>ArbeidsKorting2020(Table1[[#This Row],[Belastbaar loon]])</f>
        <v>676.98000000000013</v>
      </c>
      <c r="E7950" s="14">
        <f>MAX(Table1[[#This Row],[Loonheffing]]-Table1[[#This Row],[Algemene Heffingskorting]]-Table1[[#This Row],[Arbeidskorting]],0)</f>
        <v>34223.192999999999</v>
      </c>
      <c r="F7950" s="6">
        <f>Table1[[#This Row],[Belastbaar loon]]-Table1[[#This Row],[Belasting]]</f>
        <v>53097.807000000001</v>
      </c>
      <c r="G7950" s="2">
        <f>(Table1[[#This Row],[Belastbaar loon]]-Table1[[#This Row],[Netto loon]])/Table1[[#This Row],[Belastbaar loon]]</f>
        <v>0.39192397017899472</v>
      </c>
      <c r="H7950" s="14">
        <f t="shared" ca="1" si="118"/>
        <v>34217.642999999996</v>
      </c>
      <c r="I7950" s="14">
        <f ca="1">IF(ROW()=2, Table1[[#This Row],[Netto loon]], INDIRECT(ADDRESS(ROW()-1,COLUMN(F:F))))</f>
        <v>53093.357000000004</v>
      </c>
      <c r="J7950" s="6">
        <f ca="1">IF(ROW()=2, 0, Table1[[#This Row],[Belastbaar loon]]-INDIRECT(ADDRESS(ROW()-1,COLUMN(A:A))))</f>
        <v>10</v>
      </c>
      <c r="K7950" s="6">
        <f ca="1">Table1[[#This Row],[Netto loon]]-Table1[[#This Row],[Netto vorige schijf]]</f>
        <v>4.4499999999970896</v>
      </c>
      <c r="L7950" s="2">
        <f ca="1">(Table1[[#This Row],[Bruto tov vorige schijf]]-Table1[[#This Row],[Netto tov vorige schijf]])/MAX(Table1[[#This Row],[Bruto tov vorige schijf]],1)</f>
        <v>0.55500000000029104</v>
      </c>
    </row>
    <row r="7951" spans="1:12" x14ac:dyDescent="0.25">
      <c r="A7951" s="14">
        <v>87331</v>
      </c>
      <c r="B7951" s="6">
        <f>LoonHeffing2020(Table1[[#This Row],[Belastbaar loon]])</f>
        <v>34905.123</v>
      </c>
      <c r="C7951" s="6">
        <f>AlgemeneHeffingsKorting2020(Table1[[#This Row],[Belastbaar loon]])</f>
        <v>0</v>
      </c>
      <c r="D7951" s="14">
        <f>ArbeidsKorting2020(Table1[[#This Row],[Belastbaar loon]])</f>
        <v>676.38000000000011</v>
      </c>
      <c r="E7951" s="14">
        <f>MAX(Table1[[#This Row],[Loonheffing]]-Table1[[#This Row],[Algemene Heffingskorting]]-Table1[[#This Row],[Arbeidskorting]],0)</f>
        <v>34228.743000000002</v>
      </c>
      <c r="F7951" s="6">
        <f>Table1[[#This Row],[Belastbaar loon]]-Table1[[#This Row],[Belasting]]</f>
        <v>53102.256999999998</v>
      </c>
      <c r="G7951" s="2">
        <f>(Table1[[#This Row],[Belastbaar loon]]-Table1[[#This Row],[Netto loon]])/Table1[[#This Row],[Belastbaar loon]]</f>
        <v>0.39194264350574254</v>
      </c>
      <c r="H7951" s="14">
        <f t="shared" ca="1" si="118"/>
        <v>34223.192999999999</v>
      </c>
      <c r="I7951" s="14">
        <f ca="1">IF(ROW()=2, Table1[[#This Row],[Netto loon]], INDIRECT(ADDRESS(ROW()-1,COLUMN(F:F))))</f>
        <v>53097.807000000001</v>
      </c>
      <c r="J7951" s="6">
        <f ca="1">IF(ROW()=2, 0, Table1[[#This Row],[Belastbaar loon]]-INDIRECT(ADDRESS(ROW()-1,COLUMN(A:A))))</f>
        <v>10</v>
      </c>
      <c r="K7951" s="6">
        <f ca="1">Table1[[#This Row],[Netto loon]]-Table1[[#This Row],[Netto vorige schijf]]</f>
        <v>4.4499999999970896</v>
      </c>
      <c r="L7951" s="2">
        <f ca="1">(Table1[[#This Row],[Bruto tov vorige schijf]]-Table1[[#This Row],[Netto tov vorige schijf]])/MAX(Table1[[#This Row],[Bruto tov vorige schijf]],1)</f>
        <v>0.55500000000029104</v>
      </c>
    </row>
    <row r="7952" spans="1:12" x14ac:dyDescent="0.25">
      <c r="A7952" s="14">
        <v>87341</v>
      </c>
      <c r="B7952" s="6">
        <f>LoonHeffing2020(Table1[[#This Row],[Belastbaar loon]])</f>
        <v>34910.072999999997</v>
      </c>
      <c r="C7952" s="6">
        <f>AlgemeneHeffingsKorting2020(Table1[[#This Row],[Belastbaar loon]])</f>
        <v>0</v>
      </c>
      <c r="D7952" s="14">
        <f>ArbeidsKorting2020(Table1[[#This Row],[Belastbaar loon]])</f>
        <v>675.78000000000009</v>
      </c>
      <c r="E7952" s="14">
        <f>MAX(Table1[[#This Row],[Loonheffing]]-Table1[[#This Row],[Algemene Heffingskorting]]-Table1[[#This Row],[Arbeidskorting]],0)</f>
        <v>34234.292999999998</v>
      </c>
      <c r="F7952" s="6">
        <f>Table1[[#This Row],[Belastbaar loon]]-Table1[[#This Row],[Belasting]]</f>
        <v>53106.707000000002</v>
      </c>
      <c r="G7952" s="2">
        <f>(Table1[[#This Row],[Belastbaar loon]]-Table1[[#This Row],[Netto loon]])/Table1[[#This Row],[Belastbaar loon]]</f>
        <v>0.39196131255653127</v>
      </c>
      <c r="H7952" s="14">
        <f t="shared" ca="1" si="118"/>
        <v>34228.743000000002</v>
      </c>
      <c r="I7952" s="14">
        <f ca="1">IF(ROW()=2, Table1[[#This Row],[Netto loon]], INDIRECT(ADDRESS(ROW()-1,COLUMN(F:F))))</f>
        <v>53102.256999999998</v>
      </c>
      <c r="J7952" s="6">
        <f ca="1">IF(ROW()=2, 0, Table1[[#This Row],[Belastbaar loon]]-INDIRECT(ADDRESS(ROW()-1,COLUMN(A:A))))</f>
        <v>10</v>
      </c>
      <c r="K7952" s="6">
        <f ca="1">Table1[[#This Row],[Netto loon]]-Table1[[#This Row],[Netto vorige schijf]]</f>
        <v>4.4500000000043656</v>
      </c>
      <c r="L7952" s="2">
        <f ca="1">(Table1[[#This Row],[Bruto tov vorige schijf]]-Table1[[#This Row],[Netto tov vorige schijf]])/MAX(Table1[[#This Row],[Bruto tov vorige schijf]],1)</f>
        <v>0.5549999999995634</v>
      </c>
    </row>
    <row r="7953" spans="1:12" x14ac:dyDescent="0.25">
      <c r="A7953" s="14">
        <v>87351</v>
      </c>
      <c r="B7953" s="6">
        <f>LoonHeffing2020(Table1[[#This Row],[Belastbaar loon]])</f>
        <v>34915.023000000001</v>
      </c>
      <c r="C7953" s="6">
        <f>AlgemeneHeffingsKorting2020(Table1[[#This Row],[Belastbaar loon]])</f>
        <v>0</v>
      </c>
      <c r="D7953" s="14">
        <f>ArbeidsKorting2020(Table1[[#This Row],[Belastbaar loon]])</f>
        <v>675.18000000000006</v>
      </c>
      <c r="E7953" s="14">
        <f>MAX(Table1[[#This Row],[Loonheffing]]-Table1[[#This Row],[Algemene Heffingskorting]]-Table1[[#This Row],[Arbeidskorting]],0)</f>
        <v>34239.843000000001</v>
      </c>
      <c r="F7953" s="6">
        <f>Table1[[#This Row],[Belastbaar loon]]-Table1[[#This Row],[Belasting]]</f>
        <v>53111.156999999999</v>
      </c>
      <c r="G7953" s="2">
        <f>(Table1[[#This Row],[Belastbaar loon]]-Table1[[#This Row],[Netto loon]])/Table1[[#This Row],[Belastbaar loon]]</f>
        <v>0.39197997733282963</v>
      </c>
      <c r="H7953" s="14">
        <f t="shared" ca="1" si="118"/>
        <v>34234.292999999998</v>
      </c>
      <c r="I7953" s="14">
        <f ca="1">IF(ROW()=2, Table1[[#This Row],[Netto loon]], INDIRECT(ADDRESS(ROW()-1,COLUMN(F:F))))</f>
        <v>53106.707000000002</v>
      </c>
      <c r="J7953" s="6">
        <f ca="1">IF(ROW()=2, 0, Table1[[#This Row],[Belastbaar loon]]-INDIRECT(ADDRESS(ROW()-1,COLUMN(A:A))))</f>
        <v>10</v>
      </c>
      <c r="K7953" s="6">
        <f ca="1">Table1[[#This Row],[Netto loon]]-Table1[[#This Row],[Netto vorige schijf]]</f>
        <v>4.4499999999970896</v>
      </c>
      <c r="L7953" s="2">
        <f ca="1">(Table1[[#This Row],[Bruto tov vorige schijf]]-Table1[[#This Row],[Netto tov vorige schijf]])/MAX(Table1[[#This Row],[Bruto tov vorige schijf]],1)</f>
        <v>0.55500000000029104</v>
      </c>
    </row>
    <row r="7954" spans="1:12" x14ac:dyDescent="0.25">
      <c r="A7954" s="14">
        <v>87361</v>
      </c>
      <c r="B7954" s="6">
        <f>LoonHeffing2020(Table1[[#This Row],[Belastbaar loon]])</f>
        <v>34919.972999999998</v>
      </c>
      <c r="C7954" s="6">
        <f>AlgemeneHeffingsKorting2020(Table1[[#This Row],[Belastbaar loon]])</f>
        <v>0</v>
      </c>
      <c r="D7954" s="14">
        <f>ArbeidsKorting2020(Table1[[#This Row],[Belastbaar loon]])</f>
        <v>674.58000000000015</v>
      </c>
      <c r="E7954" s="14">
        <f>MAX(Table1[[#This Row],[Loonheffing]]-Table1[[#This Row],[Algemene Heffingskorting]]-Table1[[#This Row],[Arbeidskorting]],0)</f>
        <v>34245.392999999996</v>
      </c>
      <c r="F7954" s="6">
        <f>Table1[[#This Row],[Belastbaar loon]]-Table1[[#This Row],[Belasting]]</f>
        <v>53115.607000000004</v>
      </c>
      <c r="G7954" s="2">
        <f>(Table1[[#This Row],[Belastbaar loon]]-Table1[[#This Row],[Netto loon]])/Table1[[#This Row],[Belastbaar loon]]</f>
        <v>0.39199863783610533</v>
      </c>
      <c r="H7954" s="14">
        <f t="shared" ca="1" si="118"/>
        <v>34239.843000000001</v>
      </c>
      <c r="I7954" s="14">
        <f ca="1">IF(ROW()=2, Table1[[#This Row],[Netto loon]], INDIRECT(ADDRESS(ROW()-1,COLUMN(F:F))))</f>
        <v>53111.156999999999</v>
      </c>
      <c r="J7954" s="6">
        <f ca="1">IF(ROW()=2, 0, Table1[[#This Row],[Belastbaar loon]]-INDIRECT(ADDRESS(ROW()-1,COLUMN(A:A))))</f>
        <v>10</v>
      </c>
      <c r="K7954" s="6">
        <f ca="1">Table1[[#This Row],[Netto loon]]-Table1[[#This Row],[Netto vorige schijf]]</f>
        <v>4.4500000000043656</v>
      </c>
      <c r="L7954" s="2">
        <f ca="1">(Table1[[#This Row],[Bruto tov vorige schijf]]-Table1[[#This Row],[Netto tov vorige schijf]])/MAX(Table1[[#This Row],[Bruto tov vorige schijf]],1)</f>
        <v>0.5549999999995634</v>
      </c>
    </row>
    <row r="7955" spans="1:12" x14ac:dyDescent="0.25">
      <c r="A7955" s="14">
        <v>87371</v>
      </c>
      <c r="B7955" s="6">
        <f>LoonHeffing2020(Table1[[#This Row],[Belastbaar loon]])</f>
        <v>34924.923000000003</v>
      </c>
      <c r="C7955" s="6">
        <f>AlgemeneHeffingsKorting2020(Table1[[#This Row],[Belastbaar loon]])</f>
        <v>0</v>
      </c>
      <c r="D7955" s="14">
        <f>ArbeidsKorting2020(Table1[[#This Row],[Belastbaar loon]])</f>
        <v>673.98000000000013</v>
      </c>
      <c r="E7955" s="14">
        <f>MAX(Table1[[#This Row],[Loonheffing]]-Table1[[#This Row],[Algemene Heffingskorting]]-Table1[[#This Row],[Arbeidskorting]],0)</f>
        <v>34250.942999999999</v>
      </c>
      <c r="F7955" s="6">
        <f>Table1[[#This Row],[Belastbaar loon]]-Table1[[#This Row],[Belasting]]</f>
        <v>53120.057000000001</v>
      </c>
      <c r="G7955" s="2">
        <f>(Table1[[#This Row],[Belastbaar loon]]-Table1[[#This Row],[Netto loon]])/Table1[[#This Row],[Belastbaar loon]]</f>
        <v>0.39201729406782571</v>
      </c>
      <c r="H7955" s="14">
        <f t="shared" ca="1" si="118"/>
        <v>34245.392999999996</v>
      </c>
      <c r="I7955" s="14">
        <f ca="1">IF(ROW()=2, Table1[[#This Row],[Netto loon]], INDIRECT(ADDRESS(ROW()-1,COLUMN(F:F))))</f>
        <v>53115.607000000004</v>
      </c>
      <c r="J7955" s="6">
        <f ca="1">IF(ROW()=2, 0, Table1[[#This Row],[Belastbaar loon]]-INDIRECT(ADDRESS(ROW()-1,COLUMN(A:A))))</f>
        <v>10</v>
      </c>
      <c r="K7955" s="6">
        <f ca="1">Table1[[#This Row],[Netto loon]]-Table1[[#This Row],[Netto vorige schijf]]</f>
        <v>4.4499999999970896</v>
      </c>
      <c r="L7955" s="2">
        <f ca="1">(Table1[[#This Row],[Bruto tov vorige schijf]]-Table1[[#This Row],[Netto tov vorige schijf]])/MAX(Table1[[#This Row],[Bruto tov vorige schijf]],1)</f>
        <v>0.55500000000029104</v>
      </c>
    </row>
    <row r="7956" spans="1:12" x14ac:dyDescent="0.25">
      <c r="A7956" s="14">
        <v>87381</v>
      </c>
      <c r="B7956" s="6">
        <f>LoonHeffing2020(Table1[[#This Row],[Belastbaar loon]])</f>
        <v>34929.873</v>
      </c>
      <c r="C7956" s="6">
        <f>AlgemeneHeffingsKorting2020(Table1[[#This Row],[Belastbaar loon]])</f>
        <v>0</v>
      </c>
      <c r="D7956" s="14">
        <f>ArbeidsKorting2020(Table1[[#This Row],[Belastbaar loon]])</f>
        <v>673.38000000000011</v>
      </c>
      <c r="E7956" s="14">
        <f>MAX(Table1[[#This Row],[Loonheffing]]-Table1[[#This Row],[Algemene Heffingskorting]]-Table1[[#This Row],[Arbeidskorting]],0)</f>
        <v>34256.493000000002</v>
      </c>
      <c r="F7956" s="6">
        <f>Table1[[#This Row],[Belastbaar loon]]-Table1[[#This Row],[Belasting]]</f>
        <v>53124.506999999998</v>
      </c>
      <c r="G7956" s="2">
        <f>(Table1[[#This Row],[Belastbaar loon]]-Table1[[#This Row],[Netto loon]])/Table1[[#This Row],[Belastbaar loon]]</f>
        <v>0.39203594602945724</v>
      </c>
      <c r="H7956" s="14">
        <f t="shared" ca="1" si="118"/>
        <v>34250.942999999999</v>
      </c>
      <c r="I7956" s="14">
        <f ca="1">IF(ROW()=2, Table1[[#This Row],[Netto loon]], INDIRECT(ADDRESS(ROW()-1,COLUMN(F:F))))</f>
        <v>53120.057000000001</v>
      </c>
      <c r="J7956" s="6">
        <f ca="1">IF(ROW()=2, 0, Table1[[#This Row],[Belastbaar loon]]-INDIRECT(ADDRESS(ROW()-1,COLUMN(A:A))))</f>
        <v>10</v>
      </c>
      <c r="K7956" s="6">
        <f ca="1">Table1[[#This Row],[Netto loon]]-Table1[[#This Row],[Netto vorige schijf]]</f>
        <v>4.4499999999970896</v>
      </c>
      <c r="L7956" s="2">
        <f ca="1">(Table1[[#This Row],[Bruto tov vorige schijf]]-Table1[[#This Row],[Netto tov vorige schijf]])/MAX(Table1[[#This Row],[Bruto tov vorige schijf]],1)</f>
        <v>0.55500000000029104</v>
      </c>
    </row>
    <row r="7957" spans="1:12" x14ac:dyDescent="0.25">
      <c r="A7957" s="14">
        <v>87391</v>
      </c>
      <c r="B7957" s="6">
        <f>LoonHeffing2020(Table1[[#This Row],[Belastbaar loon]])</f>
        <v>34934.822999999997</v>
      </c>
      <c r="C7957" s="6">
        <f>AlgemeneHeffingsKorting2020(Table1[[#This Row],[Belastbaar loon]])</f>
        <v>0</v>
      </c>
      <c r="D7957" s="14">
        <f>ArbeidsKorting2020(Table1[[#This Row],[Belastbaar loon]])</f>
        <v>672.78000000000009</v>
      </c>
      <c r="E7957" s="14">
        <f>MAX(Table1[[#This Row],[Loonheffing]]-Table1[[#This Row],[Algemene Heffingskorting]]-Table1[[#This Row],[Arbeidskorting]],0)</f>
        <v>34262.042999999998</v>
      </c>
      <c r="F7957" s="6">
        <f>Table1[[#This Row],[Belastbaar loon]]-Table1[[#This Row],[Belasting]]</f>
        <v>53128.957000000002</v>
      </c>
      <c r="G7957" s="2">
        <f>(Table1[[#This Row],[Belastbaar loon]]-Table1[[#This Row],[Netto loon]])/Table1[[#This Row],[Belastbaar loon]]</f>
        <v>0.39205459372246565</v>
      </c>
      <c r="H7957" s="14">
        <f t="shared" ca="1" si="118"/>
        <v>34256.493000000002</v>
      </c>
      <c r="I7957" s="14">
        <f ca="1">IF(ROW()=2, Table1[[#This Row],[Netto loon]], INDIRECT(ADDRESS(ROW()-1,COLUMN(F:F))))</f>
        <v>53124.506999999998</v>
      </c>
      <c r="J7957" s="6">
        <f ca="1">IF(ROW()=2, 0, Table1[[#This Row],[Belastbaar loon]]-INDIRECT(ADDRESS(ROW()-1,COLUMN(A:A))))</f>
        <v>10</v>
      </c>
      <c r="K7957" s="6">
        <f ca="1">Table1[[#This Row],[Netto loon]]-Table1[[#This Row],[Netto vorige schijf]]</f>
        <v>4.4500000000043656</v>
      </c>
      <c r="L7957" s="2">
        <f ca="1">(Table1[[#This Row],[Bruto tov vorige schijf]]-Table1[[#This Row],[Netto tov vorige schijf]])/MAX(Table1[[#This Row],[Bruto tov vorige schijf]],1)</f>
        <v>0.5549999999995634</v>
      </c>
    </row>
    <row r="7958" spans="1:12" x14ac:dyDescent="0.25">
      <c r="A7958" s="14">
        <v>87401</v>
      </c>
      <c r="B7958" s="6">
        <f>LoonHeffing2020(Table1[[#This Row],[Belastbaar loon]])</f>
        <v>34939.773000000001</v>
      </c>
      <c r="C7958" s="6">
        <f>AlgemeneHeffingsKorting2020(Table1[[#This Row],[Belastbaar loon]])</f>
        <v>0</v>
      </c>
      <c r="D7958" s="14">
        <f>ArbeidsKorting2020(Table1[[#This Row],[Belastbaar loon]])</f>
        <v>672.18000000000006</v>
      </c>
      <c r="E7958" s="14">
        <f>MAX(Table1[[#This Row],[Loonheffing]]-Table1[[#This Row],[Algemene Heffingskorting]]-Table1[[#This Row],[Arbeidskorting]],0)</f>
        <v>34267.593000000001</v>
      </c>
      <c r="F7958" s="6">
        <f>Table1[[#This Row],[Belastbaar loon]]-Table1[[#This Row],[Belasting]]</f>
        <v>53133.406999999999</v>
      </c>
      <c r="G7958" s="2">
        <f>(Table1[[#This Row],[Belastbaar loon]]-Table1[[#This Row],[Netto loon]])/Table1[[#This Row],[Belastbaar loon]]</f>
        <v>0.39207323714831638</v>
      </c>
      <c r="H7958" s="14">
        <f t="shared" ca="1" si="118"/>
        <v>34262.042999999998</v>
      </c>
      <c r="I7958" s="14">
        <f ca="1">IF(ROW()=2, Table1[[#This Row],[Netto loon]], INDIRECT(ADDRESS(ROW()-1,COLUMN(F:F))))</f>
        <v>53128.957000000002</v>
      </c>
      <c r="J7958" s="6">
        <f ca="1">IF(ROW()=2, 0, Table1[[#This Row],[Belastbaar loon]]-INDIRECT(ADDRESS(ROW()-1,COLUMN(A:A))))</f>
        <v>10</v>
      </c>
      <c r="K7958" s="6">
        <f ca="1">Table1[[#This Row],[Netto loon]]-Table1[[#This Row],[Netto vorige schijf]]</f>
        <v>4.4499999999970896</v>
      </c>
      <c r="L7958" s="2">
        <f ca="1">(Table1[[#This Row],[Bruto tov vorige schijf]]-Table1[[#This Row],[Netto tov vorige schijf]])/MAX(Table1[[#This Row],[Bruto tov vorige schijf]],1)</f>
        <v>0.55500000000029104</v>
      </c>
    </row>
    <row r="7959" spans="1:12" x14ac:dyDescent="0.25">
      <c r="A7959" s="14">
        <v>87411</v>
      </c>
      <c r="B7959" s="6">
        <f>LoonHeffing2020(Table1[[#This Row],[Belastbaar loon]])</f>
        <v>34944.722999999998</v>
      </c>
      <c r="C7959" s="6">
        <f>AlgemeneHeffingsKorting2020(Table1[[#This Row],[Belastbaar loon]])</f>
        <v>0</v>
      </c>
      <c r="D7959" s="14">
        <f>ArbeidsKorting2020(Table1[[#This Row],[Belastbaar loon]])</f>
        <v>671.58000000000015</v>
      </c>
      <c r="E7959" s="14">
        <f>MAX(Table1[[#This Row],[Loonheffing]]-Table1[[#This Row],[Algemene Heffingskorting]]-Table1[[#This Row],[Arbeidskorting]],0)</f>
        <v>34273.142999999996</v>
      </c>
      <c r="F7959" s="6">
        <f>Table1[[#This Row],[Belastbaar loon]]-Table1[[#This Row],[Belasting]]</f>
        <v>53137.857000000004</v>
      </c>
      <c r="G7959" s="2">
        <f>(Table1[[#This Row],[Belastbaar loon]]-Table1[[#This Row],[Netto loon]])/Table1[[#This Row],[Belastbaar loon]]</f>
        <v>0.3920918763084737</v>
      </c>
      <c r="H7959" s="14">
        <f t="shared" ca="1" si="118"/>
        <v>34267.593000000001</v>
      </c>
      <c r="I7959" s="14">
        <f ca="1">IF(ROW()=2, Table1[[#This Row],[Netto loon]], INDIRECT(ADDRESS(ROW()-1,COLUMN(F:F))))</f>
        <v>53133.406999999999</v>
      </c>
      <c r="J7959" s="6">
        <f ca="1">IF(ROW()=2, 0, Table1[[#This Row],[Belastbaar loon]]-INDIRECT(ADDRESS(ROW()-1,COLUMN(A:A))))</f>
        <v>10</v>
      </c>
      <c r="K7959" s="6">
        <f ca="1">Table1[[#This Row],[Netto loon]]-Table1[[#This Row],[Netto vorige schijf]]</f>
        <v>4.4500000000043656</v>
      </c>
      <c r="L7959" s="2">
        <f ca="1">(Table1[[#This Row],[Bruto tov vorige schijf]]-Table1[[#This Row],[Netto tov vorige schijf]])/MAX(Table1[[#This Row],[Bruto tov vorige schijf]],1)</f>
        <v>0.5549999999995634</v>
      </c>
    </row>
    <row r="7960" spans="1:12" x14ac:dyDescent="0.25">
      <c r="A7960" s="14">
        <v>87421</v>
      </c>
      <c r="B7960" s="6">
        <f>LoonHeffing2020(Table1[[#This Row],[Belastbaar loon]])</f>
        <v>34949.673000000003</v>
      </c>
      <c r="C7960" s="6">
        <f>AlgemeneHeffingsKorting2020(Table1[[#This Row],[Belastbaar loon]])</f>
        <v>0</v>
      </c>
      <c r="D7960" s="14">
        <f>ArbeidsKorting2020(Table1[[#This Row],[Belastbaar loon]])</f>
        <v>670.98000000000013</v>
      </c>
      <c r="E7960" s="14">
        <f>MAX(Table1[[#This Row],[Loonheffing]]-Table1[[#This Row],[Algemene Heffingskorting]]-Table1[[#This Row],[Arbeidskorting]],0)</f>
        <v>34278.692999999999</v>
      </c>
      <c r="F7960" s="6">
        <f>Table1[[#This Row],[Belastbaar loon]]-Table1[[#This Row],[Belasting]]</f>
        <v>53142.307000000001</v>
      </c>
      <c r="G7960" s="2">
        <f>(Table1[[#This Row],[Belastbaar loon]]-Table1[[#This Row],[Netto loon]])/Table1[[#This Row],[Belastbaar loon]]</f>
        <v>0.39211051120440166</v>
      </c>
      <c r="H7960" s="14">
        <f t="shared" ca="1" si="118"/>
        <v>34273.142999999996</v>
      </c>
      <c r="I7960" s="14">
        <f ca="1">IF(ROW()=2, Table1[[#This Row],[Netto loon]], INDIRECT(ADDRESS(ROW()-1,COLUMN(F:F))))</f>
        <v>53137.857000000004</v>
      </c>
      <c r="J7960" s="6">
        <f ca="1">IF(ROW()=2, 0, Table1[[#This Row],[Belastbaar loon]]-INDIRECT(ADDRESS(ROW()-1,COLUMN(A:A))))</f>
        <v>10</v>
      </c>
      <c r="K7960" s="6">
        <f ca="1">Table1[[#This Row],[Netto loon]]-Table1[[#This Row],[Netto vorige schijf]]</f>
        <v>4.4499999999970896</v>
      </c>
      <c r="L7960" s="2">
        <f ca="1">(Table1[[#This Row],[Bruto tov vorige schijf]]-Table1[[#This Row],[Netto tov vorige schijf]])/MAX(Table1[[#This Row],[Bruto tov vorige schijf]],1)</f>
        <v>0.55500000000029104</v>
      </c>
    </row>
    <row r="7961" spans="1:12" x14ac:dyDescent="0.25">
      <c r="A7961" s="14">
        <v>87431</v>
      </c>
      <c r="B7961" s="6">
        <f>LoonHeffing2020(Table1[[#This Row],[Belastbaar loon]])</f>
        <v>34954.623</v>
      </c>
      <c r="C7961" s="6">
        <f>AlgemeneHeffingsKorting2020(Table1[[#This Row],[Belastbaar loon]])</f>
        <v>0</v>
      </c>
      <c r="D7961" s="14">
        <f>ArbeidsKorting2020(Table1[[#This Row],[Belastbaar loon]])</f>
        <v>670.38000000000011</v>
      </c>
      <c r="E7961" s="14">
        <f>MAX(Table1[[#This Row],[Loonheffing]]-Table1[[#This Row],[Algemene Heffingskorting]]-Table1[[#This Row],[Arbeidskorting]],0)</f>
        <v>34284.243000000002</v>
      </c>
      <c r="F7961" s="6">
        <f>Table1[[#This Row],[Belastbaar loon]]-Table1[[#This Row],[Belasting]]</f>
        <v>53146.756999999998</v>
      </c>
      <c r="G7961" s="2">
        <f>(Table1[[#This Row],[Belastbaar loon]]-Table1[[#This Row],[Netto loon]])/Table1[[#This Row],[Belastbaar loon]]</f>
        <v>0.39212914183756337</v>
      </c>
      <c r="H7961" s="14">
        <f t="shared" ca="1" si="118"/>
        <v>34278.692999999999</v>
      </c>
      <c r="I7961" s="14">
        <f ca="1">IF(ROW()=2, Table1[[#This Row],[Netto loon]], INDIRECT(ADDRESS(ROW()-1,COLUMN(F:F))))</f>
        <v>53142.307000000001</v>
      </c>
      <c r="J7961" s="6">
        <f ca="1">IF(ROW()=2, 0, Table1[[#This Row],[Belastbaar loon]]-INDIRECT(ADDRESS(ROW()-1,COLUMN(A:A))))</f>
        <v>10</v>
      </c>
      <c r="K7961" s="6">
        <f ca="1">Table1[[#This Row],[Netto loon]]-Table1[[#This Row],[Netto vorige schijf]]</f>
        <v>4.4499999999970896</v>
      </c>
      <c r="L7961" s="2">
        <f ca="1">(Table1[[#This Row],[Bruto tov vorige schijf]]-Table1[[#This Row],[Netto tov vorige schijf]])/MAX(Table1[[#This Row],[Bruto tov vorige schijf]],1)</f>
        <v>0.55500000000029104</v>
      </c>
    </row>
    <row r="7962" spans="1:12" x14ac:dyDescent="0.25">
      <c r="A7962" s="14">
        <v>87441</v>
      </c>
      <c r="B7962" s="6">
        <f>LoonHeffing2020(Table1[[#This Row],[Belastbaar loon]])</f>
        <v>34959.572999999997</v>
      </c>
      <c r="C7962" s="6">
        <f>AlgemeneHeffingsKorting2020(Table1[[#This Row],[Belastbaar loon]])</f>
        <v>0</v>
      </c>
      <c r="D7962" s="14">
        <f>ArbeidsKorting2020(Table1[[#This Row],[Belastbaar loon]])</f>
        <v>669.78000000000009</v>
      </c>
      <c r="E7962" s="14">
        <f>MAX(Table1[[#This Row],[Loonheffing]]-Table1[[#This Row],[Algemene Heffingskorting]]-Table1[[#This Row],[Arbeidskorting]],0)</f>
        <v>34289.792999999998</v>
      </c>
      <c r="F7962" s="6">
        <f>Table1[[#This Row],[Belastbaar loon]]-Table1[[#This Row],[Belasting]]</f>
        <v>53151.207000000002</v>
      </c>
      <c r="G7962" s="2">
        <f>(Table1[[#This Row],[Belastbaar loon]]-Table1[[#This Row],[Netto loon]])/Table1[[#This Row],[Belastbaar loon]]</f>
        <v>0.39214776820942121</v>
      </c>
      <c r="H7962" s="14">
        <f t="shared" ref="H7962:H8025" ca="1" si="119">IF(ROW()=2, 0, INDIRECT(ADDRESS(ROW()-1,COLUMN(E:E))))</f>
        <v>34284.243000000002</v>
      </c>
      <c r="I7962" s="14">
        <f ca="1">IF(ROW()=2, Table1[[#This Row],[Netto loon]], INDIRECT(ADDRESS(ROW()-1,COLUMN(F:F))))</f>
        <v>53146.756999999998</v>
      </c>
      <c r="J7962" s="6">
        <f ca="1">IF(ROW()=2, 0, Table1[[#This Row],[Belastbaar loon]]-INDIRECT(ADDRESS(ROW()-1,COLUMN(A:A))))</f>
        <v>10</v>
      </c>
      <c r="K7962" s="6">
        <f ca="1">Table1[[#This Row],[Netto loon]]-Table1[[#This Row],[Netto vorige schijf]]</f>
        <v>4.4500000000043656</v>
      </c>
      <c r="L7962" s="2">
        <f ca="1">(Table1[[#This Row],[Bruto tov vorige schijf]]-Table1[[#This Row],[Netto tov vorige schijf]])/MAX(Table1[[#This Row],[Bruto tov vorige schijf]],1)</f>
        <v>0.5549999999995634</v>
      </c>
    </row>
    <row r="7963" spans="1:12" x14ac:dyDescent="0.25">
      <c r="A7963" s="14">
        <v>87451</v>
      </c>
      <c r="B7963" s="6">
        <f>LoonHeffing2020(Table1[[#This Row],[Belastbaar loon]])</f>
        <v>34964.523000000001</v>
      </c>
      <c r="C7963" s="6">
        <f>AlgemeneHeffingsKorting2020(Table1[[#This Row],[Belastbaar loon]])</f>
        <v>0</v>
      </c>
      <c r="D7963" s="14">
        <f>ArbeidsKorting2020(Table1[[#This Row],[Belastbaar loon]])</f>
        <v>669.18000000000006</v>
      </c>
      <c r="E7963" s="14">
        <f>MAX(Table1[[#This Row],[Loonheffing]]-Table1[[#This Row],[Algemene Heffingskorting]]-Table1[[#This Row],[Arbeidskorting]],0)</f>
        <v>34295.343000000001</v>
      </c>
      <c r="F7963" s="6">
        <f>Table1[[#This Row],[Belastbaar loon]]-Table1[[#This Row],[Belasting]]</f>
        <v>53155.656999999999</v>
      </c>
      <c r="G7963" s="2">
        <f>(Table1[[#This Row],[Belastbaar loon]]-Table1[[#This Row],[Netto loon]])/Table1[[#This Row],[Belastbaar loon]]</f>
        <v>0.39216639032143713</v>
      </c>
      <c r="H7963" s="14">
        <f t="shared" ca="1" si="119"/>
        <v>34289.792999999998</v>
      </c>
      <c r="I7963" s="14">
        <f ca="1">IF(ROW()=2, Table1[[#This Row],[Netto loon]], INDIRECT(ADDRESS(ROW()-1,COLUMN(F:F))))</f>
        <v>53151.207000000002</v>
      </c>
      <c r="J7963" s="6">
        <f ca="1">IF(ROW()=2, 0, Table1[[#This Row],[Belastbaar loon]]-INDIRECT(ADDRESS(ROW()-1,COLUMN(A:A))))</f>
        <v>10</v>
      </c>
      <c r="K7963" s="6">
        <f ca="1">Table1[[#This Row],[Netto loon]]-Table1[[#This Row],[Netto vorige schijf]]</f>
        <v>4.4499999999970896</v>
      </c>
      <c r="L7963" s="2">
        <f ca="1">(Table1[[#This Row],[Bruto tov vorige schijf]]-Table1[[#This Row],[Netto tov vorige schijf]])/MAX(Table1[[#This Row],[Bruto tov vorige schijf]],1)</f>
        <v>0.55500000000029104</v>
      </c>
    </row>
    <row r="7964" spans="1:12" x14ac:dyDescent="0.25">
      <c r="A7964" s="14">
        <v>87461</v>
      </c>
      <c r="B7964" s="6">
        <f>LoonHeffing2020(Table1[[#This Row],[Belastbaar loon]])</f>
        <v>34969.472999999998</v>
      </c>
      <c r="C7964" s="6">
        <f>AlgemeneHeffingsKorting2020(Table1[[#This Row],[Belastbaar loon]])</f>
        <v>0</v>
      </c>
      <c r="D7964" s="14">
        <f>ArbeidsKorting2020(Table1[[#This Row],[Belastbaar loon]])</f>
        <v>668.58000000000015</v>
      </c>
      <c r="E7964" s="14">
        <f>MAX(Table1[[#This Row],[Loonheffing]]-Table1[[#This Row],[Algemene Heffingskorting]]-Table1[[#This Row],[Arbeidskorting]],0)</f>
        <v>34300.892999999996</v>
      </c>
      <c r="F7964" s="6">
        <f>Table1[[#This Row],[Belastbaar loon]]-Table1[[#This Row],[Belasting]]</f>
        <v>53160.107000000004</v>
      </c>
      <c r="G7964" s="2">
        <f>(Table1[[#This Row],[Belastbaar loon]]-Table1[[#This Row],[Netto loon]])/Table1[[#This Row],[Belastbaar loon]]</f>
        <v>0.39218500817507229</v>
      </c>
      <c r="H7964" s="14">
        <f t="shared" ca="1" si="119"/>
        <v>34295.343000000001</v>
      </c>
      <c r="I7964" s="14">
        <f ca="1">IF(ROW()=2, Table1[[#This Row],[Netto loon]], INDIRECT(ADDRESS(ROW()-1,COLUMN(F:F))))</f>
        <v>53155.656999999999</v>
      </c>
      <c r="J7964" s="6">
        <f ca="1">IF(ROW()=2, 0, Table1[[#This Row],[Belastbaar loon]]-INDIRECT(ADDRESS(ROW()-1,COLUMN(A:A))))</f>
        <v>10</v>
      </c>
      <c r="K7964" s="6">
        <f ca="1">Table1[[#This Row],[Netto loon]]-Table1[[#This Row],[Netto vorige schijf]]</f>
        <v>4.4500000000043656</v>
      </c>
      <c r="L7964" s="2">
        <f ca="1">(Table1[[#This Row],[Bruto tov vorige schijf]]-Table1[[#This Row],[Netto tov vorige schijf]])/MAX(Table1[[#This Row],[Bruto tov vorige schijf]],1)</f>
        <v>0.5549999999995634</v>
      </c>
    </row>
    <row r="7965" spans="1:12" x14ac:dyDescent="0.25">
      <c r="A7965" s="14">
        <v>87471</v>
      </c>
      <c r="B7965" s="6">
        <f>LoonHeffing2020(Table1[[#This Row],[Belastbaar loon]])</f>
        <v>34974.423000000003</v>
      </c>
      <c r="C7965" s="6">
        <f>AlgemeneHeffingsKorting2020(Table1[[#This Row],[Belastbaar loon]])</f>
        <v>0</v>
      </c>
      <c r="D7965" s="14">
        <f>ArbeidsKorting2020(Table1[[#This Row],[Belastbaar loon]])</f>
        <v>667.98000000000013</v>
      </c>
      <c r="E7965" s="14">
        <f>MAX(Table1[[#This Row],[Loonheffing]]-Table1[[#This Row],[Algemene Heffingskorting]]-Table1[[#This Row],[Arbeidskorting]],0)</f>
        <v>34306.442999999999</v>
      </c>
      <c r="F7965" s="6">
        <f>Table1[[#This Row],[Belastbaar loon]]-Table1[[#This Row],[Belasting]]</f>
        <v>53164.557000000001</v>
      </c>
      <c r="G7965" s="2">
        <f>(Table1[[#This Row],[Belastbaar loon]]-Table1[[#This Row],[Netto loon]])/Table1[[#This Row],[Belastbaar loon]]</f>
        <v>0.39220362177178719</v>
      </c>
      <c r="H7965" s="14">
        <f t="shared" ca="1" si="119"/>
        <v>34300.892999999996</v>
      </c>
      <c r="I7965" s="14">
        <f ca="1">IF(ROW()=2, Table1[[#This Row],[Netto loon]], INDIRECT(ADDRESS(ROW()-1,COLUMN(F:F))))</f>
        <v>53160.107000000004</v>
      </c>
      <c r="J7965" s="6">
        <f ca="1">IF(ROW()=2, 0, Table1[[#This Row],[Belastbaar loon]]-INDIRECT(ADDRESS(ROW()-1,COLUMN(A:A))))</f>
        <v>10</v>
      </c>
      <c r="K7965" s="6">
        <f ca="1">Table1[[#This Row],[Netto loon]]-Table1[[#This Row],[Netto vorige schijf]]</f>
        <v>4.4499999999970896</v>
      </c>
      <c r="L7965" s="2">
        <f ca="1">(Table1[[#This Row],[Bruto tov vorige schijf]]-Table1[[#This Row],[Netto tov vorige schijf]])/MAX(Table1[[#This Row],[Bruto tov vorige schijf]],1)</f>
        <v>0.55500000000029104</v>
      </c>
    </row>
    <row r="7966" spans="1:12" x14ac:dyDescent="0.25">
      <c r="A7966" s="14">
        <v>87481</v>
      </c>
      <c r="B7966" s="6">
        <f>LoonHeffing2020(Table1[[#This Row],[Belastbaar loon]])</f>
        <v>34979.373</v>
      </c>
      <c r="C7966" s="6">
        <f>AlgemeneHeffingsKorting2020(Table1[[#This Row],[Belastbaar loon]])</f>
        <v>0</v>
      </c>
      <c r="D7966" s="14">
        <f>ArbeidsKorting2020(Table1[[#This Row],[Belastbaar loon]])</f>
        <v>667.38000000000011</v>
      </c>
      <c r="E7966" s="14">
        <f>MAX(Table1[[#This Row],[Loonheffing]]-Table1[[#This Row],[Algemene Heffingskorting]]-Table1[[#This Row],[Arbeidskorting]],0)</f>
        <v>34311.993000000002</v>
      </c>
      <c r="F7966" s="6">
        <f>Table1[[#This Row],[Belastbaar loon]]-Table1[[#This Row],[Belasting]]</f>
        <v>53169.006999999998</v>
      </c>
      <c r="G7966" s="2">
        <f>(Table1[[#This Row],[Belastbaar loon]]-Table1[[#This Row],[Netto loon]])/Table1[[#This Row],[Belastbaar loon]]</f>
        <v>0.39222223111304172</v>
      </c>
      <c r="H7966" s="14">
        <f t="shared" ca="1" si="119"/>
        <v>34306.442999999999</v>
      </c>
      <c r="I7966" s="14">
        <f ca="1">IF(ROW()=2, Table1[[#This Row],[Netto loon]], INDIRECT(ADDRESS(ROW()-1,COLUMN(F:F))))</f>
        <v>53164.557000000001</v>
      </c>
      <c r="J7966" s="6">
        <f ca="1">IF(ROW()=2, 0, Table1[[#This Row],[Belastbaar loon]]-INDIRECT(ADDRESS(ROW()-1,COLUMN(A:A))))</f>
        <v>10</v>
      </c>
      <c r="K7966" s="6">
        <f ca="1">Table1[[#This Row],[Netto loon]]-Table1[[#This Row],[Netto vorige schijf]]</f>
        <v>4.4499999999970896</v>
      </c>
      <c r="L7966" s="2">
        <f ca="1">(Table1[[#This Row],[Bruto tov vorige schijf]]-Table1[[#This Row],[Netto tov vorige schijf]])/MAX(Table1[[#This Row],[Bruto tov vorige schijf]],1)</f>
        <v>0.55500000000029104</v>
      </c>
    </row>
    <row r="7967" spans="1:12" x14ac:dyDescent="0.25">
      <c r="A7967" s="14">
        <v>87491</v>
      </c>
      <c r="B7967" s="6">
        <f>LoonHeffing2020(Table1[[#This Row],[Belastbaar loon]])</f>
        <v>34984.322999999997</v>
      </c>
      <c r="C7967" s="6">
        <f>AlgemeneHeffingsKorting2020(Table1[[#This Row],[Belastbaar loon]])</f>
        <v>0</v>
      </c>
      <c r="D7967" s="14">
        <f>ArbeidsKorting2020(Table1[[#This Row],[Belastbaar loon]])</f>
        <v>666.78000000000009</v>
      </c>
      <c r="E7967" s="14">
        <f>MAX(Table1[[#This Row],[Loonheffing]]-Table1[[#This Row],[Algemene Heffingskorting]]-Table1[[#This Row],[Arbeidskorting]],0)</f>
        <v>34317.542999999998</v>
      </c>
      <c r="F7967" s="6">
        <f>Table1[[#This Row],[Belastbaar loon]]-Table1[[#This Row],[Belasting]]</f>
        <v>53173.457000000002</v>
      </c>
      <c r="G7967" s="2">
        <f>(Table1[[#This Row],[Belastbaar loon]]-Table1[[#This Row],[Netto loon]])/Table1[[#This Row],[Belastbaar loon]]</f>
        <v>0.39224083620029487</v>
      </c>
      <c r="H7967" s="14">
        <f t="shared" ca="1" si="119"/>
        <v>34311.993000000002</v>
      </c>
      <c r="I7967" s="14">
        <f ca="1">IF(ROW()=2, Table1[[#This Row],[Netto loon]], INDIRECT(ADDRESS(ROW()-1,COLUMN(F:F))))</f>
        <v>53169.006999999998</v>
      </c>
      <c r="J7967" s="6">
        <f ca="1">IF(ROW()=2, 0, Table1[[#This Row],[Belastbaar loon]]-INDIRECT(ADDRESS(ROW()-1,COLUMN(A:A))))</f>
        <v>10</v>
      </c>
      <c r="K7967" s="6">
        <f ca="1">Table1[[#This Row],[Netto loon]]-Table1[[#This Row],[Netto vorige schijf]]</f>
        <v>4.4500000000043656</v>
      </c>
      <c r="L7967" s="2">
        <f ca="1">(Table1[[#This Row],[Bruto tov vorige schijf]]-Table1[[#This Row],[Netto tov vorige schijf]])/MAX(Table1[[#This Row],[Bruto tov vorige schijf]],1)</f>
        <v>0.5549999999995634</v>
      </c>
    </row>
    <row r="7968" spans="1:12" x14ac:dyDescent="0.25">
      <c r="A7968" s="14">
        <v>87501</v>
      </c>
      <c r="B7968" s="6">
        <f>LoonHeffing2020(Table1[[#This Row],[Belastbaar loon]])</f>
        <v>34989.273000000001</v>
      </c>
      <c r="C7968" s="6">
        <f>AlgemeneHeffingsKorting2020(Table1[[#This Row],[Belastbaar loon]])</f>
        <v>0</v>
      </c>
      <c r="D7968" s="14">
        <f>ArbeidsKorting2020(Table1[[#This Row],[Belastbaar loon]])</f>
        <v>666.18000000000006</v>
      </c>
      <c r="E7968" s="14">
        <f>MAX(Table1[[#This Row],[Loonheffing]]-Table1[[#This Row],[Algemene Heffingskorting]]-Table1[[#This Row],[Arbeidskorting]],0)</f>
        <v>34323.093000000001</v>
      </c>
      <c r="F7968" s="6">
        <f>Table1[[#This Row],[Belastbaar loon]]-Table1[[#This Row],[Belasting]]</f>
        <v>53177.906999999999</v>
      </c>
      <c r="G7968" s="2">
        <f>(Table1[[#This Row],[Belastbaar loon]]-Table1[[#This Row],[Netto loon]])/Table1[[#This Row],[Belastbaar loon]]</f>
        <v>0.39225943703500532</v>
      </c>
      <c r="H7968" s="14">
        <f t="shared" ca="1" si="119"/>
        <v>34317.542999999998</v>
      </c>
      <c r="I7968" s="14">
        <f ca="1">IF(ROW()=2, Table1[[#This Row],[Netto loon]], INDIRECT(ADDRESS(ROW()-1,COLUMN(F:F))))</f>
        <v>53173.457000000002</v>
      </c>
      <c r="J7968" s="6">
        <f ca="1">IF(ROW()=2, 0, Table1[[#This Row],[Belastbaar loon]]-INDIRECT(ADDRESS(ROW()-1,COLUMN(A:A))))</f>
        <v>10</v>
      </c>
      <c r="K7968" s="6">
        <f ca="1">Table1[[#This Row],[Netto loon]]-Table1[[#This Row],[Netto vorige schijf]]</f>
        <v>4.4499999999970896</v>
      </c>
      <c r="L7968" s="2">
        <f ca="1">(Table1[[#This Row],[Bruto tov vorige schijf]]-Table1[[#This Row],[Netto tov vorige schijf]])/MAX(Table1[[#This Row],[Bruto tov vorige schijf]],1)</f>
        <v>0.55500000000029104</v>
      </c>
    </row>
    <row r="7969" spans="1:12" x14ac:dyDescent="0.25">
      <c r="A7969" s="14">
        <v>87511</v>
      </c>
      <c r="B7969" s="6">
        <f>LoonHeffing2020(Table1[[#This Row],[Belastbaar loon]])</f>
        <v>34994.222999999998</v>
      </c>
      <c r="C7969" s="6">
        <f>AlgemeneHeffingsKorting2020(Table1[[#This Row],[Belastbaar loon]])</f>
        <v>0</v>
      </c>
      <c r="D7969" s="14">
        <f>ArbeidsKorting2020(Table1[[#This Row],[Belastbaar loon]])</f>
        <v>665.58000000000015</v>
      </c>
      <c r="E7969" s="14">
        <f>MAX(Table1[[#This Row],[Loonheffing]]-Table1[[#This Row],[Algemene Heffingskorting]]-Table1[[#This Row],[Arbeidskorting]],0)</f>
        <v>34328.642999999996</v>
      </c>
      <c r="F7969" s="6">
        <f>Table1[[#This Row],[Belastbaar loon]]-Table1[[#This Row],[Belasting]]</f>
        <v>53182.357000000004</v>
      </c>
      <c r="G7969" s="2">
        <f>(Table1[[#This Row],[Belastbaar loon]]-Table1[[#This Row],[Netto loon]])/Table1[[#This Row],[Belastbaar loon]]</f>
        <v>0.39227803361863078</v>
      </c>
      <c r="H7969" s="14">
        <f t="shared" ca="1" si="119"/>
        <v>34323.093000000001</v>
      </c>
      <c r="I7969" s="14">
        <f ca="1">IF(ROW()=2, Table1[[#This Row],[Netto loon]], INDIRECT(ADDRESS(ROW()-1,COLUMN(F:F))))</f>
        <v>53177.906999999999</v>
      </c>
      <c r="J7969" s="6">
        <f ca="1">IF(ROW()=2, 0, Table1[[#This Row],[Belastbaar loon]]-INDIRECT(ADDRESS(ROW()-1,COLUMN(A:A))))</f>
        <v>10</v>
      </c>
      <c r="K7969" s="6">
        <f ca="1">Table1[[#This Row],[Netto loon]]-Table1[[#This Row],[Netto vorige schijf]]</f>
        <v>4.4500000000043656</v>
      </c>
      <c r="L7969" s="2">
        <f ca="1">(Table1[[#This Row],[Bruto tov vorige schijf]]-Table1[[#This Row],[Netto tov vorige schijf]])/MAX(Table1[[#This Row],[Bruto tov vorige schijf]],1)</f>
        <v>0.5549999999995634</v>
      </c>
    </row>
    <row r="7970" spans="1:12" x14ac:dyDescent="0.25">
      <c r="A7970" s="14">
        <v>87521</v>
      </c>
      <c r="B7970" s="6">
        <f>LoonHeffing2020(Table1[[#This Row],[Belastbaar loon]])</f>
        <v>34999.173000000003</v>
      </c>
      <c r="C7970" s="6">
        <f>AlgemeneHeffingsKorting2020(Table1[[#This Row],[Belastbaar loon]])</f>
        <v>0</v>
      </c>
      <c r="D7970" s="14">
        <f>ArbeidsKorting2020(Table1[[#This Row],[Belastbaar loon]])</f>
        <v>664.98000000000013</v>
      </c>
      <c r="E7970" s="14">
        <f>MAX(Table1[[#This Row],[Loonheffing]]-Table1[[#This Row],[Algemene Heffingskorting]]-Table1[[#This Row],[Arbeidskorting]],0)</f>
        <v>34334.192999999999</v>
      </c>
      <c r="F7970" s="6">
        <f>Table1[[#This Row],[Belastbaar loon]]-Table1[[#This Row],[Belasting]]</f>
        <v>53186.807000000001</v>
      </c>
      <c r="G7970" s="2">
        <f>(Table1[[#This Row],[Belastbaar loon]]-Table1[[#This Row],[Netto loon]])/Table1[[#This Row],[Belastbaar loon]]</f>
        <v>0.39229662595262849</v>
      </c>
      <c r="H7970" s="14">
        <f t="shared" ca="1" si="119"/>
        <v>34328.642999999996</v>
      </c>
      <c r="I7970" s="14">
        <f ca="1">IF(ROW()=2, Table1[[#This Row],[Netto loon]], INDIRECT(ADDRESS(ROW()-1,COLUMN(F:F))))</f>
        <v>53182.357000000004</v>
      </c>
      <c r="J7970" s="6">
        <f ca="1">IF(ROW()=2, 0, Table1[[#This Row],[Belastbaar loon]]-INDIRECT(ADDRESS(ROW()-1,COLUMN(A:A))))</f>
        <v>10</v>
      </c>
      <c r="K7970" s="6">
        <f ca="1">Table1[[#This Row],[Netto loon]]-Table1[[#This Row],[Netto vorige schijf]]</f>
        <v>4.4499999999970896</v>
      </c>
      <c r="L7970" s="2">
        <f ca="1">(Table1[[#This Row],[Bruto tov vorige schijf]]-Table1[[#This Row],[Netto tov vorige schijf]])/MAX(Table1[[#This Row],[Bruto tov vorige schijf]],1)</f>
        <v>0.55500000000029104</v>
      </c>
    </row>
    <row r="7971" spans="1:12" x14ac:dyDescent="0.25">
      <c r="A7971" s="14">
        <v>87531</v>
      </c>
      <c r="B7971" s="6">
        <f>LoonHeffing2020(Table1[[#This Row],[Belastbaar loon]])</f>
        <v>35004.123</v>
      </c>
      <c r="C7971" s="6">
        <f>AlgemeneHeffingsKorting2020(Table1[[#This Row],[Belastbaar loon]])</f>
        <v>0</v>
      </c>
      <c r="D7971" s="14">
        <f>ArbeidsKorting2020(Table1[[#This Row],[Belastbaar loon]])</f>
        <v>664.38000000000011</v>
      </c>
      <c r="E7971" s="14">
        <f>MAX(Table1[[#This Row],[Loonheffing]]-Table1[[#This Row],[Algemene Heffingskorting]]-Table1[[#This Row],[Arbeidskorting]],0)</f>
        <v>34339.743000000002</v>
      </c>
      <c r="F7971" s="6">
        <f>Table1[[#This Row],[Belastbaar loon]]-Table1[[#This Row],[Belasting]]</f>
        <v>53191.256999999998</v>
      </c>
      <c r="G7971" s="2">
        <f>(Table1[[#This Row],[Belastbaar loon]]-Table1[[#This Row],[Netto loon]])/Table1[[#This Row],[Belastbaar loon]]</f>
        <v>0.39231521403845498</v>
      </c>
      <c r="H7971" s="14">
        <f t="shared" ca="1" si="119"/>
        <v>34334.192999999999</v>
      </c>
      <c r="I7971" s="14">
        <f ca="1">IF(ROW()=2, Table1[[#This Row],[Netto loon]], INDIRECT(ADDRESS(ROW()-1,COLUMN(F:F))))</f>
        <v>53186.807000000001</v>
      </c>
      <c r="J7971" s="6">
        <f ca="1">IF(ROW()=2, 0, Table1[[#This Row],[Belastbaar loon]]-INDIRECT(ADDRESS(ROW()-1,COLUMN(A:A))))</f>
        <v>10</v>
      </c>
      <c r="K7971" s="6">
        <f ca="1">Table1[[#This Row],[Netto loon]]-Table1[[#This Row],[Netto vorige schijf]]</f>
        <v>4.4499999999970896</v>
      </c>
      <c r="L7971" s="2">
        <f ca="1">(Table1[[#This Row],[Bruto tov vorige schijf]]-Table1[[#This Row],[Netto tov vorige schijf]])/MAX(Table1[[#This Row],[Bruto tov vorige schijf]],1)</f>
        <v>0.55500000000029104</v>
      </c>
    </row>
    <row r="7972" spans="1:12" x14ac:dyDescent="0.25">
      <c r="A7972" s="14">
        <v>87541</v>
      </c>
      <c r="B7972" s="6">
        <f>LoonHeffing2020(Table1[[#This Row],[Belastbaar loon]])</f>
        <v>35009.072999999997</v>
      </c>
      <c r="C7972" s="6">
        <f>AlgemeneHeffingsKorting2020(Table1[[#This Row],[Belastbaar loon]])</f>
        <v>0</v>
      </c>
      <c r="D7972" s="14">
        <f>ArbeidsKorting2020(Table1[[#This Row],[Belastbaar loon]])</f>
        <v>663.78000000000009</v>
      </c>
      <c r="E7972" s="14">
        <f>MAX(Table1[[#This Row],[Loonheffing]]-Table1[[#This Row],[Algemene Heffingskorting]]-Table1[[#This Row],[Arbeidskorting]],0)</f>
        <v>34345.292999999998</v>
      </c>
      <c r="F7972" s="6">
        <f>Table1[[#This Row],[Belastbaar loon]]-Table1[[#This Row],[Belasting]]</f>
        <v>53195.707000000002</v>
      </c>
      <c r="G7972" s="2">
        <f>(Table1[[#This Row],[Belastbaar loon]]-Table1[[#This Row],[Netto loon]])/Table1[[#This Row],[Belastbaar loon]]</f>
        <v>0.39233379787756589</v>
      </c>
      <c r="H7972" s="14">
        <f t="shared" ca="1" si="119"/>
        <v>34339.743000000002</v>
      </c>
      <c r="I7972" s="14">
        <f ca="1">IF(ROW()=2, Table1[[#This Row],[Netto loon]], INDIRECT(ADDRESS(ROW()-1,COLUMN(F:F))))</f>
        <v>53191.256999999998</v>
      </c>
      <c r="J7972" s="6">
        <f ca="1">IF(ROW()=2, 0, Table1[[#This Row],[Belastbaar loon]]-INDIRECT(ADDRESS(ROW()-1,COLUMN(A:A))))</f>
        <v>10</v>
      </c>
      <c r="K7972" s="6">
        <f ca="1">Table1[[#This Row],[Netto loon]]-Table1[[#This Row],[Netto vorige schijf]]</f>
        <v>4.4500000000043656</v>
      </c>
      <c r="L7972" s="2">
        <f ca="1">(Table1[[#This Row],[Bruto tov vorige schijf]]-Table1[[#This Row],[Netto tov vorige schijf]])/MAX(Table1[[#This Row],[Bruto tov vorige schijf]],1)</f>
        <v>0.5549999999995634</v>
      </c>
    </row>
    <row r="7973" spans="1:12" x14ac:dyDescent="0.25">
      <c r="A7973" s="14">
        <v>87551</v>
      </c>
      <c r="B7973" s="6">
        <f>LoonHeffing2020(Table1[[#This Row],[Belastbaar loon]])</f>
        <v>35014.023000000001</v>
      </c>
      <c r="C7973" s="6">
        <f>AlgemeneHeffingsKorting2020(Table1[[#This Row],[Belastbaar loon]])</f>
        <v>0</v>
      </c>
      <c r="D7973" s="14">
        <f>ArbeidsKorting2020(Table1[[#This Row],[Belastbaar loon]])</f>
        <v>663.18000000000006</v>
      </c>
      <c r="E7973" s="14">
        <f>MAX(Table1[[#This Row],[Loonheffing]]-Table1[[#This Row],[Algemene Heffingskorting]]-Table1[[#This Row],[Arbeidskorting]],0)</f>
        <v>34350.843000000001</v>
      </c>
      <c r="F7973" s="6">
        <f>Table1[[#This Row],[Belastbaar loon]]-Table1[[#This Row],[Belasting]]</f>
        <v>53200.156999999999</v>
      </c>
      <c r="G7973" s="2">
        <f>(Table1[[#This Row],[Belastbaar loon]]-Table1[[#This Row],[Netto loon]])/Table1[[#This Row],[Belastbaar loon]]</f>
        <v>0.39235237747141666</v>
      </c>
      <c r="H7973" s="14">
        <f t="shared" ca="1" si="119"/>
        <v>34345.292999999998</v>
      </c>
      <c r="I7973" s="14">
        <f ca="1">IF(ROW()=2, Table1[[#This Row],[Netto loon]], INDIRECT(ADDRESS(ROW()-1,COLUMN(F:F))))</f>
        <v>53195.707000000002</v>
      </c>
      <c r="J7973" s="6">
        <f ca="1">IF(ROW()=2, 0, Table1[[#This Row],[Belastbaar loon]]-INDIRECT(ADDRESS(ROW()-1,COLUMN(A:A))))</f>
        <v>10</v>
      </c>
      <c r="K7973" s="6">
        <f ca="1">Table1[[#This Row],[Netto loon]]-Table1[[#This Row],[Netto vorige schijf]]</f>
        <v>4.4499999999970896</v>
      </c>
      <c r="L7973" s="2">
        <f ca="1">(Table1[[#This Row],[Bruto tov vorige schijf]]-Table1[[#This Row],[Netto tov vorige schijf]])/MAX(Table1[[#This Row],[Bruto tov vorige schijf]],1)</f>
        <v>0.55500000000029104</v>
      </c>
    </row>
    <row r="7974" spans="1:12" x14ac:dyDescent="0.25">
      <c r="A7974" s="14">
        <v>87561</v>
      </c>
      <c r="B7974" s="6">
        <f>LoonHeffing2020(Table1[[#This Row],[Belastbaar loon]])</f>
        <v>35018.972999999998</v>
      </c>
      <c r="C7974" s="6">
        <f>AlgemeneHeffingsKorting2020(Table1[[#This Row],[Belastbaar loon]])</f>
        <v>0</v>
      </c>
      <c r="D7974" s="14">
        <f>ArbeidsKorting2020(Table1[[#This Row],[Belastbaar loon]])</f>
        <v>662.58000000000015</v>
      </c>
      <c r="E7974" s="14">
        <f>MAX(Table1[[#This Row],[Loonheffing]]-Table1[[#This Row],[Algemene Heffingskorting]]-Table1[[#This Row],[Arbeidskorting]],0)</f>
        <v>34356.392999999996</v>
      </c>
      <c r="F7974" s="6">
        <f>Table1[[#This Row],[Belastbaar loon]]-Table1[[#This Row],[Belasting]]</f>
        <v>53204.607000000004</v>
      </c>
      <c r="G7974" s="2">
        <f>(Table1[[#This Row],[Belastbaar loon]]-Table1[[#This Row],[Netto loon]])/Table1[[#This Row],[Belastbaar loon]]</f>
        <v>0.39237095282146156</v>
      </c>
      <c r="H7974" s="14">
        <f t="shared" ca="1" si="119"/>
        <v>34350.843000000001</v>
      </c>
      <c r="I7974" s="14">
        <f ca="1">IF(ROW()=2, Table1[[#This Row],[Netto loon]], INDIRECT(ADDRESS(ROW()-1,COLUMN(F:F))))</f>
        <v>53200.156999999999</v>
      </c>
      <c r="J7974" s="6">
        <f ca="1">IF(ROW()=2, 0, Table1[[#This Row],[Belastbaar loon]]-INDIRECT(ADDRESS(ROW()-1,COLUMN(A:A))))</f>
        <v>10</v>
      </c>
      <c r="K7974" s="6">
        <f ca="1">Table1[[#This Row],[Netto loon]]-Table1[[#This Row],[Netto vorige schijf]]</f>
        <v>4.4500000000043656</v>
      </c>
      <c r="L7974" s="2">
        <f ca="1">(Table1[[#This Row],[Bruto tov vorige schijf]]-Table1[[#This Row],[Netto tov vorige schijf]])/MAX(Table1[[#This Row],[Bruto tov vorige schijf]],1)</f>
        <v>0.5549999999995634</v>
      </c>
    </row>
    <row r="7975" spans="1:12" x14ac:dyDescent="0.25">
      <c r="A7975" s="14">
        <v>87571</v>
      </c>
      <c r="B7975" s="6">
        <f>LoonHeffing2020(Table1[[#This Row],[Belastbaar loon]])</f>
        <v>35023.923000000003</v>
      </c>
      <c r="C7975" s="6">
        <f>AlgemeneHeffingsKorting2020(Table1[[#This Row],[Belastbaar loon]])</f>
        <v>0</v>
      </c>
      <c r="D7975" s="14">
        <f>ArbeidsKorting2020(Table1[[#This Row],[Belastbaar loon]])</f>
        <v>661.98000000000013</v>
      </c>
      <c r="E7975" s="14">
        <f>MAX(Table1[[#This Row],[Loonheffing]]-Table1[[#This Row],[Algemene Heffingskorting]]-Table1[[#This Row],[Arbeidskorting]],0)</f>
        <v>34361.942999999999</v>
      </c>
      <c r="F7975" s="6">
        <f>Table1[[#This Row],[Belastbaar loon]]-Table1[[#This Row],[Belasting]]</f>
        <v>53209.057000000001</v>
      </c>
      <c r="G7975" s="2">
        <f>(Table1[[#This Row],[Belastbaar loon]]-Table1[[#This Row],[Netto loon]])/Table1[[#This Row],[Belastbaar loon]]</f>
        <v>0.3923895239291546</v>
      </c>
      <c r="H7975" s="14">
        <f t="shared" ca="1" si="119"/>
        <v>34356.392999999996</v>
      </c>
      <c r="I7975" s="14">
        <f ca="1">IF(ROW()=2, Table1[[#This Row],[Netto loon]], INDIRECT(ADDRESS(ROW()-1,COLUMN(F:F))))</f>
        <v>53204.607000000004</v>
      </c>
      <c r="J7975" s="6">
        <f ca="1">IF(ROW()=2, 0, Table1[[#This Row],[Belastbaar loon]]-INDIRECT(ADDRESS(ROW()-1,COLUMN(A:A))))</f>
        <v>10</v>
      </c>
      <c r="K7975" s="6">
        <f ca="1">Table1[[#This Row],[Netto loon]]-Table1[[#This Row],[Netto vorige schijf]]</f>
        <v>4.4499999999970896</v>
      </c>
      <c r="L7975" s="2">
        <f ca="1">(Table1[[#This Row],[Bruto tov vorige schijf]]-Table1[[#This Row],[Netto tov vorige schijf]])/MAX(Table1[[#This Row],[Bruto tov vorige schijf]],1)</f>
        <v>0.55500000000029104</v>
      </c>
    </row>
    <row r="7976" spans="1:12" x14ac:dyDescent="0.25">
      <c r="A7976" s="14">
        <v>87581</v>
      </c>
      <c r="B7976" s="6">
        <f>LoonHeffing2020(Table1[[#This Row],[Belastbaar loon]])</f>
        <v>35028.873</v>
      </c>
      <c r="C7976" s="6">
        <f>AlgemeneHeffingsKorting2020(Table1[[#This Row],[Belastbaar loon]])</f>
        <v>0</v>
      </c>
      <c r="D7976" s="14">
        <f>ArbeidsKorting2020(Table1[[#This Row],[Belastbaar loon]])</f>
        <v>661.38000000000011</v>
      </c>
      <c r="E7976" s="14">
        <f>MAX(Table1[[#This Row],[Loonheffing]]-Table1[[#This Row],[Algemene Heffingskorting]]-Table1[[#This Row],[Arbeidskorting]],0)</f>
        <v>34367.493000000002</v>
      </c>
      <c r="F7976" s="6">
        <f>Table1[[#This Row],[Belastbaar loon]]-Table1[[#This Row],[Belasting]]</f>
        <v>53213.506999999998</v>
      </c>
      <c r="G7976" s="2">
        <f>(Table1[[#This Row],[Belastbaar loon]]-Table1[[#This Row],[Netto loon]])/Table1[[#This Row],[Belastbaar loon]]</f>
        <v>0.39240809079594891</v>
      </c>
      <c r="H7976" s="14">
        <f t="shared" ca="1" si="119"/>
        <v>34361.942999999999</v>
      </c>
      <c r="I7976" s="14">
        <f ca="1">IF(ROW()=2, Table1[[#This Row],[Netto loon]], INDIRECT(ADDRESS(ROW()-1,COLUMN(F:F))))</f>
        <v>53209.057000000001</v>
      </c>
      <c r="J7976" s="6">
        <f ca="1">IF(ROW()=2, 0, Table1[[#This Row],[Belastbaar loon]]-INDIRECT(ADDRESS(ROW()-1,COLUMN(A:A))))</f>
        <v>10</v>
      </c>
      <c r="K7976" s="6">
        <f ca="1">Table1[[#This Row],[Netto loon]]-Table1[[#This Row],[Netto vorige schijf]]</f>
        <v>4.4499999999970896</v>
      </c>
      <c r="L7976" s="2">
        <f ca="1">(Table1[[#This Row],[Bruto tov vorige schijf]]-Table1[[#This Row],[Netto tov vorige schijf]])/MAX(Table1[[#This Row],[Bruto tov vorige schijf]],1)</f>
        <v>0.55500000000029104</v>
      </c>
    </row>
    <row r="7977" spans="1:12" x14ac:dyDescent="0.25">
      <c r="A7977" s="14">
        <v>87591</v>
      </c>
      <c r="B7977" s="6">
        <f>LoonHeffing2020(Table1[[#This Row],[Belastbaar loon]])</f>
        <v>35033.822999999997</v>
      </c>
      <c r="C7977" s="6">
        <f>AlgemeneHeffingsKorting2020(Table1[[#This Row],[Belastbaar loon]])</f>
        <v>0</v>
      </c>
      <c r="D7977" s="14">
        <f>ArbeidsKorting2020(Table1[[#This Row],[Belastbaar loon]])</f>
        <v>660.78000000000009</v>
      </c>
      <c r="E7977" s="14">
        <f>MAX(Table1[[#This Row],[Loonheffing]]-Table1[[#This Row],[Algemene Heffingskorting]]-Table1[[#This Row],[Arbeidskorting]],0)</f>
        <v>34373.042999999998</v>
      </c>
      <c r="F7977" s="6">
        <f>Table1[[#This Row],[Belastbaar loon]]-Table1[[#This Row],[Belasting]]</f>
        <v>53217.957000000002</v>
      </c>
      <c r="G7977" s="2">
        <f>(Table1[[#This Row],[Belastbaar loon]]-Table1[[#This Row],[Netto loon]])/Table1[[#This Row],[Belastbaar loon]]</f>
        <v>0.39242665342329691</v>
      </c>
      <c r="H7977" s="14">
        <f t="shared" ca="1" si="119"/>
        <v>34367.493000000002</v>
      </c>
      <c r="I7977" s="14">
        <f ca="1">IF(ROW()=2, Table1[[#This Row],[Netto loon]], INDIRECT(ADDRESS(ROW()-1,COLUMN(F:F))))</f>
        <v>53213.506999999998</v>
      </c>
      <c r="J7977" s="6">
        <f ca="1">IF(ROW()=2, 0, Table1[[#This Row],[Belastbaar loon]]-INDIRECT(ADDRESS(ROW()-1,COLUMN(A:A))))</f>
        <v>10</v>
      </c>
      <c r="K7977" s="6">
        <f ca="1">Table1[[#This Row],[Netto loon]]-Table1[[#This Row],[Netto vorige schijf]]</f>
        <v>4.4500000000043656</v>
      </c>
      <c r="L7977" s="2">
        <f ca="1">(Table1[[#This Row],[Bruto tov vorige schijf]]-Table1[[#This Row],[Netto tov vorige schijf]])/MAX(Table1[[#This Row],[Bruto tov vorige schijf]],1)</f>
        <v>0.5549999999995634</v>
      </c>
    </row>
    <row r="7978" spans="1:12" x14ac:dyDescent="0.25">
      <c r="A7978" s="14">
        <v>87601</v>
      </c>
      <c r="B7978" s="6">
        <f>LoonHeffing2020(Table1[[#This Row],[Belastbaar loon]])</f>
        <v>35038.773000000001</v>
      </c>
      <c r="C7978" s="6">
        <f>AlgemeneHeffingsKorting2020(Table1[[#This Row],[Belastbaar loon]])</f>
        <v>0</v>
      </c>
      <c r="D7978" s="14">
        <f>ArbeidsKorting2020(Table1[[#This Row],[Belastbaar loon]])</f>
        <v>660.18000000000006</v>
      </c>
      <c r="E7978" s="14">
        <f>MAX(Table1[[#This Row],[Loonheffing]]-Table1[[#This Row],[Algemene Heffingskorting]]-Table1[[#This Row],[Arbeidskorting]],0)</f>
        <v>34378.593000000001</v>
      </c>
      <c r="F7978" s="6">
        <f>Table1[[#This Row],[Belastbaar loon]]-Table1[[#This Row],[Belasting]]</f>
        <v>53222.406999999999</v>
      </c>
      <c r="G7978" s="2">
        <f>(Table1[[#This Row],[Belastbaar loon]]-Table1[[#This Row],[Netto loon]])/Table1[[#This Row],[Belastbaar loon]]</f>
        <v>0.39244521181265057</v>
      </c>
      <c r="H7978" s="14">
        <f t="shared" ca="1" si="119"/>
        <v>34373.042999999998</v>
      </c>
      <c r="I7978" s="14">
        <f ca="1">IF(ROW()=2, Table1[[#This Row],[Netto loon]], INDIRECT(ADDRESS(ROW()-1,COLUMN(F:F))))</f>
        <v>53217.957000000002</v>
      </c>
      <c r="J7978" s="6">
        <f ca="1">IF(ROW()=2, 0, Table1[[#This Row],[Belastbaar loon]]-INDIRECT(ADDRESS(ROW()-1,COLUMN(A:A))))</f>
        <v>10</v>
      </c>
      <c r="K7978" s="6">
        <f ca="1">Table1[[#This Row],[Netto loon]]-Table1[[#This Row],[Netto vorige schijf]]</f>
        <v>4.4499999999970896</v>
      </c>
      <c r="L7978" s="2">
        <f ca="1">(Table1[[#This Row],[Bruto tov vorige schijf]]-Table1[[#This Row],[Netto tov vorige schijf]])/MAX(Table1[[#This Row],[Bruto tov vorige schijf]],1)</f>
        <v>0.55500000000029104</v>
      </c>
    </row>
    <row r="7979" spans="1:12" x14ac:dyDescent="0.25">
      <c r="A7979" s="14">
        <v>87611</v>
      </c>
      <c r="B7979" s="6">
        <f>LoonHeffing2020(Table1[[#This Row],[Belastbaar loon]])</f>
        <v>35043.722999999998</v>
      </c>
      <c r="C7979" s="6">
        <f>AlgemeneHeffingsKorting2020(Table1[[#This Row],[Belastbaar loon]])</f>
        <v>0</v>
      </c>
      <c r="D7979" s="14">
        <f>ArbeidsKorting2020(Table1[[#This Row],[Belastbaar loon]])</f>
        <v>659.58000000000015</v>
      </c>
      <c r="E7979" s="14">
        <f>MAX(Table1[[#This Row],[Loonheffing]]-Table1[[#This Row],[Algemene Heffingskorting]]-Table1[[#This Row],[Arbeidskorting]],0)</f>
        <v>34384.142999999996</v>
      </c>
      <c r="F7979" s="6">
        <f>Table1[[#This Row],[Belastbaar loon]]-Table1[[#This Row],[Belasting]]</f>
        <v>53226.857000000004</v>
      </c>
      <c r="G7979" s="2">
        <f>(Table1[[#This Row],[Belastbaar loon]]-Table1[[#This Row],[Netto loon]])/Table1[[#This Row],[Belastbaar loon]]</f>
        <v>0.3924637659654609</v>
      </c>
      <c r="H7979" s="14">
        <f t="shared" ca="1" si="119"/>
        <v>34378.593000000001</v>
      </c>
      <c r="I7979" s="14">
        <f ca="1">IF(ROW()=2, Table1[[#This Row],[Netto loon]], INDIRECT(ADDRESS(ROW()-1,COLUMN(F:F))))</f>
        <v>53222.406999999999</v>
      </c>
      <c r="J7979" s="6">
        <f ca="1">IF(ROW()=2, 0, Table1[[#This Row],[Belastbaar loon]]-INDIRECT(ADDRESS(ROW()-1,COLUMN(A:A))))</f>
        <v>10</v>
      </c>
      <c r="K7979" s="6">
        <f ca="1">Table1[[#This Row],[Netto loon]]-Table1[[#This Row],[Netto vorige schijf]]</f>
        <v>4.4500000000043656</v>
      </c>
      <c r="L7979" s="2">
        <f ca="1">(Table1[[#This Row],[Bruto tov vorige schijf]]-Table1[[#This Row],[Netto tov vorige schijf]])/MAX(Table1[[#This Row],[Bruto tov vorige schijf]],1)</f>
        <v>0.5549999999995634</v>
      </c>
    </row>
    <row r="7980" spans="1:12" x14ac:dyDescent="0.25">
      <c r="A7980" s="14">
        <v>87621</v>
      </c>
      <c r="B7980" s="6">
        <f>LoonHeffing2020(Table1[[#This Row],[Belastbaar loon]])</f>
        <v>35048.673000000003</v>
      </c>
      <c r="C7980" s="6">
        <f>AlgemeneHeffingsKorting2020(Table1[[#This Row],[Belastbaar loon]])</f>
        <v>0</v>
      </c>
      <c r="D7980" s="14">
        <f>ArbeidsKorting2020(Table1[[#This Row],[Belastbaar loon]])</f>
        <v>658.98000000000013</v>
      </c>
      <c r="E7980" s="14">
        <f>MAX(Table1[[#This Row],[Loonheffing]]-Table1[[#This Row],[Algemene Heffingskorting]]-Table1[[#This Row],[Arbeidskorting]],0)</f>
        <v>34389.692999999999</v>
      </c>
      <c r="F7980" s="6">
        <f>Table1[[#This Row],[Belastbaar loon]]-Table1[[#This Row],[Belasting]]</f>
        <v>53231.307000000001</v>
      </c>
      <c r="G7980" s="2">
        <f>(Table1[[#This Row],[Belastbaar loon]]-Table1[[#This Row],[Netto loon]])/Table1[[#This Row],[Belastbaar loon]]</f>
        <v>0.39248231588317867</v>
      </c>
      <c r="H7980" s="14">
        <f t="shared" ca="1" si="119"/>
        <v>34384.142999999996</v>
      </c>
      <c r="I7980" s="14">
        <f ca="1">IF(ROW()=2, Table1[[#This Row],[Netto loon]], INDIRECT(ADDRESS(ROW()-1,COLUMN(F:F))))</f>
        <v>53226.857000000004</v>
      </c>
      <c r="J7980" s="6">
        <f ca="1">IF(ROW()=2, 0, Table1[[#This Row],[Belastbaar loon]]-INDIRECT(ADDRESS(ROW()-1,COLUMN(A:A))))</f>
        <v>10</v>
      </c>
      <c r="K7980" s="6">
        <f ca="1">Table1[[#This Row],[Netto loon]]-Table1[[#This Row],[Netto vorige schijf]]</f>
        <v>4.4499999999970896</v>
      </c>
      <c r="L7980" s="2">
        <f ca="1">(Table1[[#This Row],[Bruto tov vorige schijf]]-Table1[[#This Row],[Netto tov vorige schijf]])/MAX(Table1[[#This Row],[Bruto tov vorige schijf]],1)</f>
        <v>0.55500000000029104</v>
      </c>
    </row>
    <row r="7981" spans="1:12" x14ac:dyDescent="0.25">
      <c r="A7981" s="14">
        <v>87631</v>
      </c>
      <c r="B7981" s="6">
        <f>LoonHeffing2020(Table1[[#This Row],[Belastbaar loon]])</f>
        <v>35053.623</v>
      </c>
      <c r="C7981" s="6">
        <f>AlgemeneHeffingsKorting2020(Table1[[#This Row],[Belastbaar loon]])</f>
        <v>0</v>
      </c>
      <c r="D7981" s="14">
        <f>ArbeidsKorting2020(Table1[[#This Row],[Belastbaar loon]])</f>
        <v>658.38000000000011</v>
      </c>
      <c r="E7981" s="14">
        <f>MAX(Table1[[#This Row],[Loonheffing]]-Table1[[#This Row],[Algemene Heffingskorting]]-Table1[[#This Row],[Arbeidskorting]],0)</f>
        <v>34395.243000000002</v>
      </c>
      <c r="F7981" s="6">
        <f>Table1[[#This Row],[Belastbaar loon]]-Table1[[#This Row],[Belasting]]</f>
        <v>53235.756999999998</v>
      </c>
      <c r="G7981" s="2">
        <f>(Table1[[#This Row],[Belastbaar loon]]-Table1[[#This Row],[Netto loon]])/Table1[[#This Row],[Belastbaar loon]]</f>
        <v>0.39250086156725361</v>
      </c>
      <c r="H7981" s="14">
        <f t="shared" ca="1" si="119"/>
        <v>34389.692999999999</v>
      </c>
      <c r="I7981" s="14">
        <f ca="1">IF(ROW()=2, Table1[[#This Row],[Netto loon]], INDIRECT(ADDRESS(ROW()-1,COLUMN(F:F))))</f>
        <v>53231.307000000001</v>
      </c>
      <c r="J7981" s="6">
        <f ca="1">IF(ROW()=2, 0, Table1[[#This Row],[Belastbaar loon]]-INDIRECT(ADDRESS(ROW()-1,COLUMN(A:A))))</f>
        <v>10</v>
      </c>
      <c r="K7981" s="6">
        <f ca="1">Table1[[#This Row],[Netto loon]]-Table1[[#This Row],[Netto vorige schijf]]</f>
        <v>4.4499999999970896</v>
      </c>
      <c r="L7981" s="2">
        <f ca="1">(Table1[[#This Row],[Bruto tov vorige schijf]]-Table1[[#This Row],[Netto tov vorige schijf]])/MAX(Table1[[#This Row],[Bruto tov vorige schijf]],1)</f>
        <v>0.55500000000029104</v>
      </c>
    </row>
    <row r="7982" spans="1:12" x14ac:dyDescent="0.25">
      <c r="A7982" s="14">
        <v>87641</v>
      </c>
      <c r="B7982" s="6">
        <f>LoonHeffing2020(Table1[[#This Row],[Belastbaar loon]])</f>
        <v>35058.572999999997</v>
      </c>
      <c r="C7982" s="6">
        <f>AlgemeneHeffingsKorting2020(Table1[[#This Row],[Belastbaar loon]])</f>
        <v>0</v>
      </c>
      <c r="D7982" s="14">
        <f>ArbeidsKorting2020(Table1[[#This Row],[Belastbaar loon]])</f>
        <v>657.78000000000009</v>
      </c>
      <c r="E7982" s="14">
        <f>MAX(Table1[[#This Row],[Loonheffing]]-Table1[[#This Row],[Algemene Heffingskorting]]-Table1[[#This Row],[Arbeidskorting]],0)</f>
        <v>34400.792999999998</v>
      </c>
      <c r="F7982" s="6">
        <f>Table1[[#This Row],[Belastbaar loon]]-Table1[[#This Row],[Belasting]]</f>
        <v>53240.207000000002</v>
      </c>
      <c r="G7982" s="2">
        <f>(Table1[[#This Row],[Belastbaar loon]]-Table1[[#This Row],[Netto loon]])/Table1[[#This Row],[Belastbaar loon]]</f>
        <v>0.39251940301913485</v>
      </c>
      <c r="H7982" s="14">
        <f t="shared" ca="1" si="119"/>
        <v>34395.243000000002</v>
      </c>
      <c r="I7982" s="14">
        <f ca="1">IF(ROW()=2, Table1[[#This Row],[Netto loon]], INDIRECT(ADDRESS(ROW()-1,COLUMN(F:F))))</f>
        <v>53235.756999999998</v>
      </c>
      <c r="J7982" s="6">
        <f ca="1">IF(ROW()=2, 0, Table1[[#This Row],[Belastbaar loon]]-INDIRECT(ADDRESS(ROW()-1,COLUMN(A:A))))</f>
        <v>10</v>
      </c>
      <c r="K7982" s="6">
        <f ca="1">Table1[[#This Row],[Netto loon]]-Table1[[#This Row],[Netto vorige schijf]]</f>
        <v>4.4500000000043656</v>
      </c>
      <c r="L7982" s="2">
        <f ca="1">(Table1[[#This Row],[Bruto tov vorige schijf]]-Table1[[#This Row],[Netto tov vorige schijf]])/MAX(Table1[[#This Row],[Bruto tov vorige schijf]],1)</f>
        <v>0.5549999999995634</v>
      </c>
    </row>
    <row r="7983" spans="1:12" x14ac:dyDescent="0.25">
      <c r="A7983" s="14">
        <v>87651</v>
      </c>
      <c r="B7983" s="6">
        <f>LoonHeffing2020(Table1[[#This Row],[Belastbaar loon]])</f>
        <v>35063.523000000001</v>
      </c>
      <c r="C7983" s="6">
        <f>AlgemeneHeffingsKorting2020(Table1[[#This Row],[Belastbaar loon]])</f>
        <v>0</v>
      </c>
      <c r="D7983" s="14">
        <f>ArbeidsKorting2020(Table1[[#This Row],[Belastbaar loon]])</f>
        <v>657.18000000000006</v>
      </c>
      <c r="E7983" s="14">
        <f>MAX(Table1[[#This Row],[Loonheffing]]-Table1[[#This Row],[Algemene Heffingskorting]]-Table1[[#This Row],[Arbeidskorting]],0)</f>
        <v>34406.343000000001</v>
      </c>
      <c r="F7983" s="6">
        <f>Table1[[#This Row],[Belastbaar loon]]-Table1[[#This Row],[Belasting]]</f>
        <v>53244.656999999999</v>
      </c>
      <c r="G7983" s="2">
        <f>(Table1[[#This Row],[Belastbaar loon]]-Table1[[#This Row],[Netto loon]])/Table1[[#This Row],[Belastbaar loon]]</f>
        <v>0.39253794024027111</v>
      </c>
      <c r="H7983" s="14">
        <f t="shared" ca="1" si="119"/>
        <v>34400.792999999998</v>
      </c>
      <c r="I7983" s="14">
        <f ca="1">IF(ROW()=2, Table1[[#This Row],[Netto loon]], INDIRECT(ADDRESS(ROW()-1,COLUMN(F:F))))</f>
        <v>53240.207000000002</v>
      </c>
      <c r="J7983" s="6">
        <f ca="1">IF(ROW()=2, 0, Table1[[#This Row],[Belastbaar loon]]-INDIRECT(ADDRESS(ROW()-1,COLUMN(A:A))))</f>
        <v>10</v>
      </c>
      <c r="K7983" s="6">
        <f ca="1">Table1[[#This Row],[Netto loon]]-Table1[[#This Row],[Netto vorige schijf]]</f>
        <v>4.4499999999970896</v>
      </c>
      <c r="L7983" s="2">
        <f ca="1">(Table1[[#This Row],[Bruto tov vorige schijf]]-Table1[[#This Row],[Netto tov vorige schijf]])/MAX(Table1[[#This Row],[Bruto tov vorige schijf]],1)</f>
        <v>0.55500000000029104</v>
      </c>
    </row>
    <row r="7984" spans="1:12" x14ac:dyDescent="0.25">
      <c r="A7984" s="14">
        <v>87661</v>
      </c>
      <c r="B7984" s="6">
        <f>LoonHeffing2020(Table1[[#This Row],[Belastbaar loon]])</f>
        <v>35068.472999999998</v>
      </c>
      <c r="C7984" s="6">
        <f>AlgemeneHeffingsKorting2020(Table1[[#This Row],[Belastbaar loon]])</f>
        <v>0</v>
      </c>
      <c r="D7984" s="14">
        <f>ArbeidsKorting2020(Table1[[#This Row],[Belastbaar loon]])</f>
        <v>656.58000000000015</v>
      </c>
      <c r="E7984" s="14">
        <f>MAX(Table1[[#This Row],[Loonheffing]]-Table1[[#This Row],[Algemene Heffingskorting]]-Table1[[#This Row],[Arbeidskorting]],0)</f>
        <v>34411.892999999996</v>
      </c>
      <c r="F7984" s="6">
        <f>Table1[[#This Row],[Belastbaar loon]]-Table1[[#This Row],[Belasting]]</f>
        <v>53249.107000000004</v>
      </c>
      <c r="G7984" s="2">
        <f>(Table1[[#This Row],[Belastbaar loon]]-Table1[[#This Row],[Netto loon]])/Table1[[#This Row],[Belastbaar loon]]</f>
        <v>0.39255647323211001</v>
      </c>
      <c r="H7984" s="14">
        <f t="shared" ca="1" si="119"/>
        <v>34406.343000000001</v>
      </c>
      <c r="I7984" s="14">
        <f ca="1">IF(ROW()=2, Table1[[#This Row],[Netto loon]], INDIRECT(ADDRESS(ROW()-1,COLUMN(F:F))))</f>
        <v>53244.656999999999</v>
      </c>
      <c r="J7984" s="6">
        <f ca="1">IF(ROW()=2, 0, Table1[[#This Row],[Belastbaar loon]]-INDIRECT(ADDRESS(ROW()-1,COLUMN(A:A))))</f>
        <v>10</v>
      </c>
      <c r="K7984" s="6">
        <f ca="1">Table1[[#This Row],[Netto loon]]-Table1[[#This Row],[Netto vorige schijf]]</f>
        <v>4.4500000000043656</v>
      </c>
      <c r="L7984" s="2">
        <f ca="1">(Table1[[#This Row],[Bruto tov vorige schijf]]-Table1[[#This Row],[Netto tov vorige schijf]])/MAX(Table1[[#This Row],[Bruto tov vorige schijf]],1)</f>
        <v>0.5549999999995634</v>
      </c>
    </row>
    <row r="7985" spans="1:12" x14ac:dyDescent="0.25">
      <c r="A7985" s="14">
        <v>87671</v>
      </c>
      <c r="B7985" s="6">
        <f>LoonHeffing2020(Table1[[#This Row],[Belastbaar loon]])</f>
        <v>35073.423000000003</v>
      </c>
      <c r="C7985" s="6">
        <f>AlgemeneHeffingsKorting2020(Table1[[#This Row],[Belastbaar loon]])</f>
        <v>0</v>
      </c>
      <c r="D7985" s="14">
        <f>ArbeidsKorting2020(Table1[[#This Row],[Belastbaar loon]])</f>
        <v>655.98000000000013</v>
      </c>
      <c r="E7985" s="14">
        <f>MAX(Table1[[#This Row],[Loonheffing]]-Table1[[#This Row],[Algemene Heffingskorting]]-Table1[[#This Row],[Arbeidskorting]],0)</f>
        <v>34417.442999999999</v>
      </c>
      <c r="F7985" s="6">
        <f>Table1[[#This Row],[Belastbaar loon]]-Table1[[#This Row],[Belasting]]</f>
        <v>53253.557000000001</v>
      </c>
      <c r="G7985" s="2">
        <f>(Table1[[#This Row],[Belastbaar loon]]-Table1[[#This Row],[Netto loon]])/Table1[[#This Row],[Belastbaar loon]]</f>
        <v>0.39257500199609907</v>
      </c>
      <c r="H7985" s="14">
        <f t="shared" ca="1" si="119"/>
        <v>34411.892999999996</v>
      </c>
      <c r="I7985" s="14">
        <f ca="1">IF(ROW()=2, Table1[[#This Row],[Netto loon]], INDIRECT(ADDRESS(ROW()-1,COLUMN(F:F))))</f>
        <v>53249.107000000004</v>
      </c>
      <c r="J7985" s="6">
        <f ca="1">IF(ROW()=2, 0, Table1[[#This Row],[Belastbaar loon]]-INDIRECT(ADDRESS(ROW()-1,COLUMN(A:A))))</f>
        <v>10</v>
      </c>
      <c r="K7985" s="6">
        <f ca="1">Table1[[#This Row],[Netto loon]]-Table1[[#This Row],[Netto vorige schijf]]</f>
        <v>4.4499999999970896</v>
      </c>
      <c r="L7985" s="2">
        <f ca="1">(Table1[[#This Row],[Bruto tov vorige schijf]]-Table1[[#This Row],[Netto tov vorige schijf]])/MAX(Table1[[#This Row],[Bruto tov vorige schijf]],1)</f>
        <v>0.55500000000029104</v>
      </c>
    </row>
    <row r="7986" spans="1:12" x14ac:dyDescent="0.25">
      <c r="A7986" s="14">
        <v>87681</v>
      </c>
      <c r="B7986" s="6">
        <f>LoonHeffing2020(Table1[[#This Row],[Belastbaar loon]])</f>
        <v>35078.373</v>
      </c>
      <c r="C7986" s="6">
        <f>AlgemeneHeffingsKorting2020(Table1[[#This Row],[Belastbaar loon]])</f>
        <v>0</v>
      </c>
      <c r="D7986" s="14">
        <f>ArbeidsKorting2020(Table1[[#This Row],[Belastbaar loon]])</f>
        <v>655.38000000000011</v>
      </c>
      <c r="E7986" s="14">
        <f>MAX(Table1[[#This Row],[Loonheffing]]-Table1[[#This Row],[Algemene Heffingskorting]]-Table1[[#This Row],[Arbeidskorting]],0)</f>
        <v>34422.993000000002</v>
      </c>
      <c r="F7986" s="6">
        <f>Table1[[#This Row],[Belastbaar loon]]-Table1[[#This Row],[Belasting]]</f>
        <v>53258.006999999998</v>
      </c>
      <c r="G7986" s="2">
        <f>(Table1[[#This Row],[Belastbaar loon]]-Table1[[#This Row],[Netto loon]])/Table1[[#This Row],[Belastbaar loon]]</f>
        <v>0.39259352653368462</v>
      </c>
      <c r="H7986" s="14">
        <f t="shared" ca="1" si="119"/>
        <v>34417.442999999999</v>
      </c>
      <c r="I7986" s="14">
        <f ca="1">IF(ROW()=2, Table1[[#This Row],[Netto loon]], INDIRECT(ADDRESS(ROW()-1,COLUMN(F:F))))</f>
        <v>53253.557000000001</v>
      </c>
      <c r="J7986" s="6">
        <f ca="1">IF(ROW()=2, 0, Table1[[#This Row],[Belastbaar loon]]-INDIRECT(ADDRESS(ROW()-1,COLUMN(A:A))))</f>
        <v>10</v>
      </c>
      <c r="K7986" s="6">
        <f ca="1">Table1[[#This Row],[Netto loon]]-Table1[[#This Row],[Netto vorige schijf]]</f>
        <v>4.4499999999970896</v>
      </c>
      <c r="L7986" s="2">
        <f ca="1">(Table1[[#This Row],[Bruto tov vorige schijf]]-Table1[[#This Row],[Netto tov vorige schijf]])/MAX(Table1[[#This Row],[Bruto tov vorige schijf]],1)</f>
        <v>0.55500000000029104</v>
      </c>
    </row>
    <row r="7987" spans="1:12" x14ac:dyDescent="0.25">
      <c r="A7987" s="14">
        <v>87691</v>
      </c>
      <c r="B7987" s="6">
        <f>LoonHeffing2020(Table1[[#This Row],[Belastbaar loon]])</f>
        <v>35083.322999999997</v>
      </c>
      <c r="C7987" s="6">
        <f>AlgemeneHeffingsKorting2020(Table1[[#This Row],[Belastbaar loon]])</f>
        <v>0</v>
      </c>
      <c r="D7987" s="14">
        <f>ArbeidsKorting2020(Table1[[#This Row],[Belastbaar loon]])</f>
        <v>654.78000000000009</v>
      </c>
      <c r="E7987" s="14">
        <f>MAX(Table1[[#This Row],[Loonheffing]]-Table1[[#This Row],[Algemene Heffingskorting]]-Table1[[#This Row],[Arbeidskorting]],0)</f>
        <v>34428.542999999998</v>
      </c>
      <c r="F7987" s="6">
        <f>Table1[[#This Row],[Belastbaar loon]]-Table1[[#This Row],[Belasting]]</f>
        <v>53262.457000000002</v>
      </c>
      <c r="G7987" s="2">
        <f>(Table1[[#This Row],[Belastbaar loon]]-Table1[[#This Row],[Netto loon]])/Table1[[#This Row],[Belastbaar loon]]</f>
        <v>0.39261204684631262</v>
      </c>
      <c r="H7987" s="14">
        <f t="shared" ca="1" si="119"/>
        <v>34422.993000000002</v>
      </c>
      <c r="I7987" s="14">
        <f ca="1">IF(ROW()=2, Table1[[#This Row],[Netto loon]], INDIRECT(ADDRESS(ROW()-1,COLUMN(F:F))))</f>
        <v>53258.006999999998</v>
      </c>
      <c r="J7987" s="6">
        <f ca="1">IF(ROW()=2, 0, Table1[[#This Row],[Belastbaar loon]]-INDIRECT(ADDRESS(ROW()-1,COLUMN(A:A))))</f>
        <v>10</v>
      </c>
      <c r="K7987" s="6">
        <f ca="1">Table1[[#This Row],[Netto loon]]-Table1[[#This Row],[Netto vorige schijf]]</f>
        <v>4.4500000000043656</v>
      </c>
      <c r="L7987" s="2">
        <f ca="1">(Table1[[#This Row],[Bruto tov vorige schijf]]-Table1[[#This Row],[Netto tov vorige schijf]])/MAX(Table1[[#This Row],[Bruto tov vorige schijf]],1)</f>
        <v>0.5549999999995634</v>
      </c>
    </row>
    <row r="7988" spans="1:12" x14ac:dyDescent="0.25">
      <c r="A7988" s="14">
        <v>87701</v>
      </c>
      <c r="B7988" s="6">
        <f>LoonHeffing2020(Table1[[#This Row],[Belastbaar loon]])</f>
        <v>35088.273000000001</v>
      </c>
      <c r="C7988" s="6">
        <f>AlgemeneHeffingsKorting2020(Table1[[#This Row],[Belastbaar loon]])</f>
        <v>0</v>
      </c>
      <c r="D7988" s="14">
        <f>ArbeidsKorting2020(Table1[[#This Row],[Belastbaar loon]])</f>
        <v>654.18000000000006</v>
      </c>
      <c r="E7988" s="14">
        <f>MAX(Table1[[#This Row],[Loonheffing]]-Table1[[#This Row],[Algemene Heffingskorting]]-Table1[[#This Row],[Arbeidskorting]],0)</f>
        <v>34434.093000000001</v>
      </c>
      <c r="F7988" s="6">
        <f>Table1[[#This Row],[Belastbaar loon]]-Table1[[#This Row],[Belasting]]</f>
        <v>53266.906999999999</v>
      </c>
      <c r="G7988" s="2">
        <f>(Table1[[#This Row],[Belastbaar loon]]-Table1[[#This Row],[Netto loon]])/Table1[[#This Row],[Belastbaar loon]]</f>
        <v>0.39263056293542836</v>
      </c>
      <c r="H7988" s="14">
        <f t="shared" ca="1" si="119"/>
        <v>34428.542999999998</v>
      </c>
      <c r="I7988" s="14">
        <f ca="1">IF(ROW()=2, Table1[[#This Row],[Netto loon]], INDIRECT(ADDRESS(ROW()-1,COLUMN(F:F))))</f>
        <v>53262.457000000002</v>
      </c>
      <c r="J7988" s="6">
        <f ca="1">IF(ROW()=2, 0, Table1[[#This Row],[Belastbaar loon]]-INDIRECT(ADDRESS(ROW()-1,COLUMN(A:A))))</f>
        <v>10</v>
      </c>
      <c r="K7988" s="6">
        <f ca="1">Table1[[#This Row],[Netto loon]]-Table1[[#This Row],[Netto vorige schijf]]</f>
        <v>4.4499999999970896</v>
      </c>
      <c r="L7988" s="2">
        <f ca="1">(Table1[[#This Row],[Bruto tov vorige schijf]]-Table1[[#This Row],[Netto tov vorige schijf]])/MAX(Table1[[#This Row],[Bruto tov vorige schijf]],1)</f>
        <v>0.55500000000029104</v>
      </c>
    </row>
    <row r="7989" spans="1:12" x14ac:dyDescent="0.25">
      <c r="A7989" s="14">
        <v>87711</v>
      </c>
      <c r="B7989" s="6">
        <f>LoonHeffing2020(Table1[[#This Row],[Belastbaar loon]])</f>
        <v>35093.222999999998</v>
      </c>
      <c r="C7989" s="6">
        <f>AlgemeneHeffingsKorting2020(Table1[[#This Row],[Belastbaar loon]])</f>
        <v>0</v>
      </c>
      <c r="D7989" s="14">
        <f>ArbeidsKorting2020(Table1[[#This Row],[Belastbaar loon]])</f>
        <v>653.58000000000015</v>
      </c>
      <c r="E7989" s="14">
        <f>MAX(Table1[[#This Row],[Loonheffing]]-Table1[[#This Row],[Algemene Heffingskorting]]-Table1[[#This Row],[Arbeidskorting]],0)</f>
        <v>34439.642999999996</v>
      </c>
      <c r="F7989" s="6">
        <f>Table1[[#This Row],[Belastbaar loon]]-Table1[[#This Row],[Belasting]]</f>
        <v>53271.357000000004</v>
      </c>
      <c r="G7989" s="2">
        <f>(Table1[[#This Row],[Belastbaar loon]]-Table1[[#This Row],[Netto loon]])/Table1[[#This Row],[Belastbaar loon]]</f>
        <v>0.39264907480247629</v>
      </c>
      <c r="H7989" s="14">
        <f t="shared" ca="1" si="119"/>
        <v>34434.093000000001</v>
      </c>
      <c r="I7989" s="14">
        <f ca="1">IF(ROW()=2, Table1[[#This Row],[Netto loon]], INDIRECT(ADDRESS(ROW()-1,COLUMN(F:F))))</f>
        <v>53266.906999999999</v>
      </c>
      <c r="J7989" s="6">
        <f ca="1">IF(ROW()=2, 0, Table1[[#This Row],[Belastbaar loon]]-INDIRECT(ADDRESS(ROW()-1,COLUMN(A:A))))</f>
        <v>10</v>
      </c>
      <c r="K7989" s="6">
        <f ca="1">Table1[[#This Row],[Netto loon]]-Table1[[#This Row],[Netto vorige schijf]]</f>
        <v>4.4500000000043656</v>
      </c>
      <c r="L7989" s="2">
        <f ca="1">(Table1[[#This Row],[Bruto tov vorige schijf]]-Table1[[#This Row],[Netto tov vorige schijf]])/MAX(Table1[[#This Row],[Bruto tov vorige schijf]],1)</f>
        <v>0.5549999999995634</v>
      </c>
    </row>
    <row r="7990" spans="1:12" x14ac:dyDescent="0.25">
      <c r="A7990" s="14">
        <v>87721</v>
      </c>
      <c r="B7990" s="6">
        <f>LoonHeffing2020(Table1[[#This Row],[Belastbaar loon]])</f>
        <v>35098.173000000003</v>
      </c>
      <c r="C7990" s="6">
        <f>AlgemeneHeffingsKorting2020(Table1[[#This Row],[Belastbaar loon]])</f>
        <v>0</v>
      </c>
      <c r="D7990" s="14">
        <f>ArbeidsKorting2020(Table1[[#This Row],[Belastbaar loon]])</f>
        <v>652.98000000000013</v>
      </c>
      <c r="E7990" s="14">
        <f>MAX(Table1[[#This Row],[Loonheffing]]-Table1[[#This Row],[Algemene Heffingskorting]]-Table1[[#This Row],[Arbeidskorting]],0)</f>
        <v>34445.192999999999</v>
      </c>
      <c r="F7990" s="6">
        <f>Table1[[#This Row],[Belastbaar loon]]-Table1[[#This Row],[Belasting]]</f>
        <v>53275.807000000001</v>
      </c>
      <c r="G7990" s="2">
        <f>(Table1[[#This Row],[Belastbaar loon]]-Table1[[#This Row],[Netto loon]])/Table1[[#This Row],[Belastbaar loon]]</f>
        <v>0.39266758244890049</v>
      </c>
      <c r="H7990" s="14">
        <f t="shared" ca="1" si="119"/>
        <v>34439.642999999996</v>
      </c>
      <c r="I7990" s="14">
        <f ca="1">IF(ROW()=2, Table1[[#This Row],[Netto loon]], INDIRECT(ADDRESS(ROW()-1,COLUMN(F:F))))</f>
        <v>53271.357000000004</v>
      </c>
      <c r="J7990" s="6">
        <f ca="1">IF(ROW()=2, 0, Table1[[#This Row],[Belastbaar loon]]-INDIRECT(ADDRESS(ROW()-1,COLUMN(A:A))))</f>
        <v>10</v>
      </c>
      <c r="K7990" s="6">
        <f ca="1">Table1[[#This Row],[Netto loon]]-Table1[[#This Row],[Netto vorige schijf]]</f>
        <v>4.4499999999970896</v>
      </c>
      <c r="L7990" s="2">
        <f ca="1">(Table1[[#This Row],[Bruto tov vorige schijf]]-Table1[[#This Row],[Netto tov vorige schijf]])/MAX(Table1[[#This Row],[Bruto tov vorige schijf]],1)</f>
        <v>0.55500000000029104</v>
      </c>
    </row>
    <row r="7991" spans="1:12" x14ac:dyDescent="0.25">
      <c r="A7991" s="14">
        <v>87731</v>
      </c>
      <c r="B7991" s="6">
        <f>LoonHeffing2020(Table1[[#This Row],[Belastbaar loon]])</f>
        <v>35103.123</v>
      </c>
      <c r="C7991" s="6">
        <f>AlgemeneHeffingsKorting2020(Table1[[#This Row],[Belastbaar loon]])</f>
        <v>0</v>
      </c>
      <c r="D7991" s="14">
        <f>ArbeidsKorting2020(Table1[[#This Row],[Belastbaar loon]])</f>
        <v>652.38000000000011</v>
      </c>
      <c r="E7991" s="14">
        <f>MAX(Table1[[#This Row],[Loonheffing]]-Table1[[#This Row],[Algemene Heffingskorting]]-Table1[[#This Row],[Arbeidskorting]],0)</f>
        <v>34450.743000000002</v>
      </c>
      <c r="F7991" s="6">
        <f>Table1[[#This Row],[Belastbaar loon]]-Table1[[#This Row],[Belasting]]</f>
        <v>53280.256999999998</v>
      </c>
      <c r="G7991" s="2">
        <f>(Table1[[#This Row],[Belastbaar loon]]-Table1[[#This Row],[Netto loon]])/Table1[[#This Row],[Belastbaar loon]]</f>
        <v>0.39268608587614418</v>
      </c>
      <c r="H7991" s="14">
        <f t="shared" ca="1" si="119"/>
        <v>34445.192999999999</v>
      </c>
      <c r="I7991" s="14">
        <f ca="1">IF(ROW()=2, Table1[[#This Row],[Netto loon]], INDIRECT(ADDRESS(ROW()-1,COLUMN(F:F))))</f>
        <v>53275.807000000001</v>
      </c>
      <c r="J7991" s="6">
        <f ca="1">IF(ROW()=2, 0, Table1[[#This Row],[Belastbaar loon]]-INDIRECT(ADDRESS(ROW()-1,COLUMN(A:A))))</f>
        <v>10</v>
      </c>
      <c r="K7991" s="6">
        <f ca="1">Table1[[#This Row],[Netto loon]]-Table1[[#This Row],[Netto vorige schijf]]</f>
        <v>4.4499999999970896</v>
      </c>
      <c r="L7991" s="2">
        <f ca="1">(Table1[[#This Row],[Bruto tov vorige schijf]]-Table1[[#This Row],[Netto tov vorige schijf]])/MAX(Table1[[#This Row],[Bruto tov vorige schijf]],1)</f>
        <v>0.55500000000029104</v>
      </c>
    </row>
    <row r="7992" spans="1:12" x14ac:dyDescent="0.25">
      <c r="A7992" s="14">
        <v>87741</v>
      </c>
      <c r="B7992" s="6">
        <f>LoonHeffing2020(Table1[[#This Row],[Belastbaar loon]])</f>
        <v>35108.072999999997</v>
      </c>
      <c r="C7992" s="6">
        <f>AlgemeneHeffingsKorting2020(Table1[[#This Row],[Belastbaar loon]])</f>
        <v>0</v>
      </c>
      <c r="D7992" s="14">
        <f>ArbeidsKorting2020(Table1[[#This Row],[Belastbaar loon]])</f>
        <v>651.78000000000009</v>
      </c>
      <c r="E7992" s="14">
        <f>MAX(Table1[[#This Row],[Loonheffing]]-Table1[[#This Row],[Algemene Heffingskorting]]-Table1[[#This Row],[Arbeidskorting]],0)</f>
        <v>34456.292999999998</v>
      </c>
      <c r="F7992" s="6">
        <f>Table1[[#This Row],[Belastbaar loon]]-Table1[[#This Row],[Belasting]]</f>
        <v>53284.707000000002</v>
      </c>
      <c r="G7992" s="2">
        <f>(Table1[[#This Row],[Belastbaar loon]]-Table1[[#This Row],[Netto loon]])/Table1[[#This Row],[Belastbaar loon]]</f>
        <v>0.39270458508564976</v>
      </c>
      <c r="H7992" s="14">
        <f t="shared" ca="1" si="119"/>
        <v>34450.743000000002</v>
      </c>
      <c r="I7992" s="14">
        <f ca="1">IF(ROW()=2, Table1[[#This Row],[Netto loon]], INDIRECT(ADDRESS(ROW()-1,COLUMN(F:F))))</f>
        <v>53280.256999999998</v>
      </c>
      <c r="J7992" s="6">
        <f ca="1">IF(ROW()=2, 0, Table1[[#This Row],[Belastbaar loon]]-INDIRECT(ADDRESS(ROW()-1,COLUMN(A:A))))</f>
        <v>10</v>
      </c>
      <c r="K7992" s="6">
        <f ca="1">Table1[[#This Row],[Netto loon]]-Table1[[#This Row],[Netto vorige schijf]]</f>
        <v>4.4500000000043656</v>
      </c>
      <c r="L7992" s="2">
        <f ca="1">(Table1[[#This Row],[Bruto tov vorige schijf]]-Table1[[#This Row],[Netto tov vorige schijf]])/MAX(Table1[[#This Row],[Bruto tov vorige schijf]],1)</f>
        <v>0.5549999999995634</v>
      </c>
    </row>
    <row r="7993" spans="1:12" x14ac:dyDescent="0.25">
      <c r="A7993" s="14">
        <v>87751</v>
      </c>
      <c r="B7993" s="6">
        <f>LoonHeffing2020(Table1[[#This Row],[Belastbaar loon]])</f>
        <v>35113.023000000001</v>
      </c>
      <c r="C7993" s="6">
        <f>AlgemeneHeffingsKorting2020(Table1[[#This Row],[Belastbaar loon]])</f>
        <v>0</v>
      </c>
      <c r="D7993" s="14">
        <f>ArbeidsKorting2020(Table1[[#This Row],[Belastbaar loon]])</f>
        <v>651.18000000000006</v>
      </c>
      <c r="E7993" s="14">
        <f>MAX(Table1[[#This Row],[Loonheffing]]-Table1[[#This Row],[Algemene Heffingskorting]]-Table1[[#This Row],[Arbeidskorting]],0)</f>
        <v>34461.843000000001</v>
      </c>
      <c r="F7993" s="6">
        <f>Table1[[#This Row],[Belastbaar loon]]-Table1[[#This Row],[Belasting]]</f>
        <v>53289.156999999999</v>
      </c>
      <c r="G7993" s="2">
        <f>(Table1[[#This Row],[Belastbaar loon]]-Table1[[#This Row],[Netto loon]])/Table1[[#This Row],[Belastbaar loon]]</f>
        <v>0.39272308007885953</v>
      </c>
      <c r="H7993" s="14">
        <f t="shared" ca="1" si="119"/>
        <v>34456.292999999998</v>
      </c>
      <c r="I7993" s="14">
        <f ca="1">IF(ROW()=2, Table1[[#This Row],[Netto loon]], INDIRECT(ADDRESS(ROW()-1,COLUMN(F:F))))</f>
        <v>53284.707000000002</v>
      </c>
      <c r="J7993" s="6">
        <f ca="1">IF(ROW()=2, 0, Table1[[#This Row],[Belastbaar loon]]-INDIRECT(ADDRESS(ROW()-1,COLUMN(A:A))))</f>
        <v>10</v>
      </c>
      <c r="K7993" s="6">
        <f ca="1">Table1[[#This Row],[Netto loon]]-Table1[[#This Row],[Netto vorige schijf]]</f>
        <v>4.4499999999970896</v>
      </c>
      <c r="L7993" s="2">
        <f ca="1">(Table1[[#This Row],[Bruto tov vorige schijf]]-Table1[[#This Row],[Netto tov vorige schijf]])/MAX(Table1[[#This Row],[Bruto tov vorige schijf]],1)</f>
        <v>0.55500000000029104</v>
      </c>
    </row>
    <row r="7994" spans="1:12" x14ac:dyDescent="0.25">
      <c r="A7994" s="14">
        <v>87761</v>
      </c>
      <c r="B7994" s="6">
        <f>LoonHeffing2020(Table1[[#This Row],[Belastbaar loon]])</f>
        <v>35117.972999999998</v>
      </c>
      <c r="C7994" s="6">
        <f>AlgemeneHeffingsKorting2020(Table1[[#This Row],[Belastbaar loon]])</f>
        <v>0</v>
      </c>
      <c r="D7994" s="14">
        <f>ArbeidsKorting2020(Table1[[#This Row],[Belastbaar loon]])</f>
        <v>650.58000000000015</v>
      </c>
      <c r="E7994" s="14">
        <f>MAX(Table1[[#This Row],[Loonheffing]]-Table1[[#This Row],[Algemene Heffingskorting]]-Table1[[#This Row],[Arbeidskorting]],0)</f>
        <v>34467.392999999996</v>
      </c>
      <c r="F7994" s="6">
        <f>Table1[[#This Row],[Belastbaar loon]]-Table1[[#This Row],[Belasting]]</f>
        <v>53293.607000000004</v>
      </c>
      <c r="G7994" s="2">
        <f>(Table1[[#This Row],[Belastbaar loon]]-Table1[[#This Row],[Netto loon]])/Table1[[#This Row],[Belastbaar loon]]</f>
        <v>0.39274157085721445</v>
      </c>
      <c r="H7994" s="14">
        <f t="shared" ca="1" si="119"/>
        <v>34461.843000000001</v>
      </c>
      <c r="I7994" s="14">
        <f ca="1">IF(ROW()=2, Table1[[#This Row],[Netto loon]], INDIRECT(ADDRESS(ROW()-1,COLUMN(F:F))))</f>
        <v>53289.156999999999</v>
      </c>
      <c r="J7994" s="6">
        <f ca="1">IF(ROW()=2, 0, Table1[[#This Row],[Belastbaar loon]]-INDIRECT(ADDRESS(ROW()-1,COLUMN(A:A))))</f>
        <v>10</v>
      </c>
      <c r="K7994" s="6">
        <f ca="1">Table1[[#This Row],[Netto loon]]-Table1[[#This Row],[Netto vorige schijf]]</f>
        <v>4.4500000000043656</v>
      </c>
      <c r="L7994" s="2">
        <f ca="1">(Table1[[#This Row],[Bruto tov vorige schijf]]-Table1[[#This Row],[Netto tov vorige schijf]])/MAX(Table1[[#This Row],[Bruto tov vorige schijf]],1)</f>
        <v>0.5549999999995634</v>
      </c>
    </row>
    <row r="7995" spans="1:12" x14ac:dyDescent="0.25">
      <c r="A7995" s="14">
        <v>87771</v>
      </c>
      <c r="B7995" s="6">
        <f>LoonHeffing2020(Table1[[#This Row],[Belastbaar loon]])</f>
        <v>35122.923000000003</v>
      </c>
      <c r="C7995" s="6">
        <f>AlgemeneHeffingsKorting2020(Table1[[#This Row],[Belastbaar loon]])</f>
        <v>0</v>
      </c>
      <c r="D7995" s="14">
        <f>ArbeidsKorting2020(Table1[[#This Row],[Belastbaar loon]])</f>
        <v>649.98000000000013</v>
      </c>
      <c r="E7995" s="14">
        <f>MAX(Table1[[#This Row],[Loonheffing]]-Table1[[#This Row],[Algemene Heffingskorting]]-Table1[[#This Row],[Arbeidskorting]],0)</f>
        <v>34472.942999999999</v>
      </c>
      <c r="F7995" s="6">
        <f>Table1[[#This Row],[Belastbaar loon]]-Table1[[#This Row],[Belasting]]</f>
        <v>53298.057000000001</v>
      </c>
      <c r="G7995" s="2">
        <f>(Table1[[#This Row],[Belastbaar loon]]-Table1[[#This Row],[Netto loon]])/Table1[[#This Row],[Belastbaar loon]]</f>
        <v>0.39276005742215536</v>
      </c>
      <c r="H7995" s="14">
        <f t="shared" ca="1" si="119"/>
        <v>34467.392999999996</v>
      </c>
      <c r="I7995" s="14">
        <f ca="1">IF(ROW()=2, Table1[[#This Row],[Netto loon]], INDIRECT(ADDRESS(ROW()-1,COLUMN(F:F))))</f>
        <v>53293.607000000004</v>
      </c>
      <c r="J7995" s="6">
        <f ca="1">IF(ROW()=2, 0, Table1[[#This Row],[Belastbaar loon]]-INDIRECT(ADDRESS(ROW()-1,COLUMN(A:A))))</f>
        <v>10</v>
      </c>
      <c r="K7995" s="6">
        <f ca="1">Table1[[#This Row],[Netto loon]]-Table1[[#This Row],[Netto vorige schijf]]</f>
        <v>4.4499999999970896</v>
      </c>
      <c r="L7995" s="2">
        <f ca="1">(Table1[[#This Row],[Bruto tov vorige schijf]]-Table1[[#This Row],[Netto tov vorige schijf]])/MAX(Table1[[#This Row],[Bruto tov vorige schijf]],1)</f>
        <v>0.55500000000029104</v>
      </c>
    </row>
    <row r="7996" spans="1:12" x14ac:dyDescent="0.25">
      <c r="A7996" s="14">
        <v>87781</v>
      </c>
      <c r="B7996" s="6">
        <f>LoonHeffing2020(Table1[[#This Row],[Belastbaar loon]])</f>
        <v>35127.873</v>
      </c>
      <c r="C7996" s="6">
        <f>AlgemeneHeffingsKorting2020(Table1[[#This Row],[Belastbaar loon]])</f>
        <v>0</v>
      </c>
      <c r="D7996" s="14">
        <f>ArbeidsKorting2020(Table1[[#This Row],[Belastbaar loon]])</f>
        <v>649.38000000000011</v>
      </c>
      <c r="E7996" s="14">
        <f>MAX(Table1[[#This Row],[Loonheffing]]-Table1[[#This Row],[Algemene Heffingskorting]]-Table1[[#This Row],[Arbeidskorting]],0)</f>
        <v>34478.493000000002</v>
      </c>
      <c r="F7996" s="6">
        <f>Table1[[#This Row],[Belastbaar loon]]-Table1[[#This Row],[Belasting]]</f>
        <v>53302.506999999998</v>
      </c>
      <c r="G7996" s="2">
        <f>(Table1[[#This Row],[Belastbaar loon]]-Table1[[#This Row],[Netto loon]])/Table1[[#This Row],[Belastbaar loon]]</f>
        <v>0.39277853977512223</v>
      </c>
      <c r="H7996" s="14">
        <f t="shared" ca="1" si="119"/>
        <v>34472.942999999999</v>
      </c>
      <c r="I7996" s="14">
        <f ca="1">IF(ROW()=2, Table1[[#This Row],[Netto loon]], INDIRECT(ADDRESS(ROW()-1,COLUMN(F:F))))</f>
        <v>53298.057000000001</v>
      </c>
      <c r="J7996" s="6">
        <f ca="1">IF(ROW()=2, 0, Table1[[#This Row],[Belastbaar loon]]-INDIRECT(ADDRESS(ROW()-1,COLUMN(A:A))))</f>
        <v>10</v>
      </c>
      <c r="K7996" s="6">
        <f ca="1">Table1[[#This Row],[Netto loon]]-Table1[[#This Row],[Netto vorige schijf]]</f>
        <v>4.4499999999970896</v>
      </c>
      <c r="L7996" s="2">
        <f ca="1">(Table1[[#This Row],[Bruto tov vorige schijf]]-Table1[[#This Row],[Netto tov vorige schijf]])/MAX(Table1[[#This Row],[Bruto tov vorige schijf]],1)</f>
        <v>0.55500000000029104</v>
      </c>
    </row>
    <row r="7997" spans="1:12" x14ac:dyDescent="0.25">
      <c r="A7997" s="14">
        <v>87791</v>
      </c>
      <c r="B7997" s="6">
        <f>LoonHeffing2020(Table1[[#This Row],[Belastbaar loon]])</f>
        <v>35132.822999999997</v>
      </c>
      <c r="C7997" s="6">
        <f>AlgemeneHeffingsKorting2020(Table1[[#This Row],[Belastbaar loon]])</f>
        <v>0</v>
      </c>
      <c r="D7997" s="14">
        <f>ArbeidsKorting2020(Table1[[#This Row],[Belastbaar loon]])</f>
        <v>648.78000000000009</v>
      </c>
      <c r="E7997" s="14">
        <f>MAX(Table1[[#This Row],[Loonheffing]]-Table1[[#This Row],[Algemene Heffingskorting]]-Table1[[#This Row],[Arbeidskorting]],0)</f>
        <v>34484.042999999998</v>
      </c>
      <c r="F7997" s="6">
        <f>Table1[[#This Row],[Belastbaar loon]]-Table1[[#This Row],[Belasting]]</f>
        <v>53306.957000000002</v>
      </c>
      <c r="G7997" s="2">
        <f>(Table1[[#This Row],[Belastbaar loon]]-Table1[[#This Row],[Netto loon]])/Table1[[#This Row],[Belastbaar loon]]</f>
        <v>0.39279701791755417</v>
      </c>
      <c r="H7997" s="14">
        <f t="shared" ca="1" si="119"/>
        <v>34478.493000000002</v>
      </c>
      <c r="I7997" s="14">
        <f ca="1">IF(ROW()=2, Table1[[#This Row],[Netto loon]], INDIRECT(ADDRESS(ROW()-1,COLUMN(F:F))))</f>
        <v>53302.506999999998</v>
      </c>
      <c r="J7997" s="6">
        <f ca="1">IF(ROW()=2, 0, Table1[[#This Row],[Belastbaar loon]]-INDIRECT(ADDRESS(ROW()-1,COLUMN(A:A))))</f>
        <v>10</v>
      </c>
      <c r="K7997" s="6">
        <f ca="1">Table1[[#This Row],[Netto loon]]-Table1[[#This Row],[Netto vorige schijf]]</f>
        <v>4.4500000000043656</v>
      </c>
      <c r="L7997" s="2">
        <f ca="1">(Table1[[#This Row],[Bruto tov vorige schijf]]-Table1[[#This Row],[Netto tov vorige schijf]])/MAX(Table1[[#This Row],[Bruto tov vorige schijf]],1)</f>
        <v>0.5549999999995634</v>
      </c>
    </row>
    <row r="7998" spans="1:12" x14ac:dyDescent="0.25">
      <c r="A7998" s="14">
        <v>87801</v>
      </c>
      <c r="B7998" s="6">
        <f>LoonHeffing2020(Table1[[#This Row],[Belastbaar loon]])</f>
        <v>35137.773000000001</v>
      </c>
      <c r="C7998" s="6">
        <f>AlgemeneHeffingsKorting2020(Table1[[#This Row],[Belastbaar loon]])</f>
        <v>0</v>
      </c>
      <c r="D7998" s="14">
        <f>ArbeidsKorting2020(Table1[[#This Row],[Belastbaar loon]])</f>
        <v>648.18000000000006</v>
      </c>
      <c r="E7998" s="14">
        <f>MAX(Table1[[#This Row],[Loonheffing]]-Table1[[#This Row],[Algemene Heffingskorting]]-Table1[[#This Row],[Arbeidskorting]],0)</f>
        <v>34489.593000000001</v>
      </c>
      <c r="F7998" s="6">
        <f>Table1[[#This Row],[Belastbaar loon]]-Table1[[#This Row],[Belasting]]</f>
        <v>53311.406999999999</v>
      </c>
      <c r="G7998" s="2">
        <f>(Table1[[#This Row],[Belastbaar loon]]-Table1[[#This Row],[Netto loon]])/Table1[[#This Row],[Belastbaar loon]]</f>
        <v>0.3928154918508901</v>
      </c>
      <c r="H7998" s="14">
        <f t="shared" ca="1" si="119"/>
        <v>34484.042999999998</v>
      </c>
      <c r="I7998" s="14">
        <f ca="1">IF(ROW()=2, Table1[[#This Row],[Netto loon]], INDIRECT(ADDRESS(ROW()-1,COLUMN(F:F))))</f>
        <v>53306.957000000002</v>
      </c>
      <c r="J7998" s="6">
        <f ca="1">IF(ROW()=2, 0, Table1[[#This Row],[Belastbaar loon]]-INDIRECT(ADDRESS(ROW()-1,COLUMN(A:A))))</f>
        <v>10</v>
      </c>
      <c r="K7998" s="6">
        <f ca="1">Table1[[#This Row],[Netto loon]]-Table1[[#This Row],[Netto vorige schijf]]</f>
        <v>4.4499999999970896</v>
      </c>
      <c r="L7998" s="2">
        <f ca="1">(Table1[[#This Row],[Bruto tov vorige schijf]]-Table1[[#This Row],[Netto tov vorige schijf]])/MAX(Table1[[#This Row],[Bruto tov vorige schijf]],1)</f>
        <v>0.55500000000029104</v>
      </c>
    </row>
    <row r="7999" spans="1:12" x14ac:dyDescent="0.25">
      <c r="A7999" s="14">
        <v>87811</v>
      </c>
      <c r="B7999" s="6">
        <f>LoonHeffing2020(Table1[[#This Row],[Belastbaar loon]])</f>
        <v>35142.722999999998</v>
      </c>
      <c r="C7999" s="6">
        <f>AlgemeneHeffingsKorting2020(Table1[[#This Row],[Belastbaar loon]])</f>
        <v>0</v>
      </c>
      <c r="D7999" s="14">
        <f>ArbeidsKorting2020(Table1[[#This Row],[Belastbaar loon]])</f>
        <v>647.58000000000015</v>
      </c>
      <c r="E7999" s="14">
        <f>MAX(Table1[[#This Row],[Loonheffing]]-Table1[[#This Row],[Algemene Heffingskorting]]-Table1[[#This Row],[Arbeidskorting]],0)</f>
        <v>34495.142999999996</v>
      </c>
      <c r="F7999" s="6">
        <f>Table1[[#This Row],[Belastbaar loon]]-Table1[[#This Row],[Belasting]]</f>
        <v>53315.857000000004</v>
      </c>
      <c r="G7999" s="2">
        <f>(Table1[[#This Row],[Belastbaar loon]]-Table1[[#This Row],[Netto loon]])/Table1[[#This Row],[Belastbaar loon]]</f>
        <v>0.3928339615765678</v>
      </c>
      <c r="H7999" s="14">
        <f t="shared" ca="1" si="119"/>
        <v>34489.593000000001</v>
      </c>
      <c r="I7999" s="14">
        <f ca="1">IF(ROW()=2, Table1[[#This Row],[Netto loon]], INDIRECT(ADDRESS(ROW()-1,COLUMN(F:F))))</f>
        <v>53311.406999999999</v>
      </c>
      <c r="J7999" s="6">
        <f ca="1">IF(ROW()=2, 0, Table1[[#This Row],[Belastbaar loon]]-INDIRECT(ADDRESS(ROW()-1,COLUMN(A:A))))</f>
        <v>10</v>
      </c>
      <c r="K7999" s="6">
        <f ca="1">Table1[[#This Row],[Netto loon]]-Table1[[#This Row],[Netto vorige schijf]]</f>
        <v>4.4500000000043656</v>
      </c>
      <c r="L7999" s="2">
        <f ca="1">(Table1[[#This Row],[Bruto tov vorige schijf]]-Table1[[#This Row],[Netto tov vorige schijf]])/MAX(Table1[[#This Row],[Bruto tov vorige schijf]],1)</f>
        <v>0.5549999999995634</v>
      </c>
    </row>
    <row r="8000" spans="1:12" x14ac:dyDescent="0.25">
      <c r="A8000" s="14">
        <v>87821</v>
      </c>
      <c r="B8000" s="6">
        <f>LoonHeffing2020(Table1[[#This Row],[Belastbaar loon]])</f>
        <v>35147.673000000003</v>
      </c>
      <c r="C8000" s="6">
        <f>AlgemeneHeffingsKorting2020(Table1[[#This Row],[Belastbaar loon]])</f>
        <v>0</v>
      </c>
      <c r="D8000" s="14">
        <f>ArbeidsKorting2020(Table1[[#This Row],[Belastbaar loon]])</f>
        <v>646.98000000000013</v>
      </c>
      <c r="E8000" s="14">
        <f>MAX(Table1[[#This Row],[Loonheffing]]-Table1[[#This Row],[Algemene Heffingskorting]]-Table1[[#This Row],[Arbeidskorting]],0)</f>
        <v>34500.692999999999</v>
      </c>
      <c r="F8000" s="6">
        <f>Table1[[#This Row],[Belastbaar loon]]-Table1[[#This Row],[Belasting]]</f>
        <v>53320.307000000001</v>
      </c>
      <c r="G8000" s="2">
        <f>(Table1[[#This Row],[Belastbaar loon]]-Table1[[#This Row],[Netto loon]])/Table1[[#This Row],[Belastbaar loon]]</f>
        <v>0.39285242709602486</v>
      </c>
      <c r="H8000" s="14">
        <f t="shared" ca="1" si="119"/>
        <v>34495.142999999996</v>
      </c>
      <c r="I8000" s="14">
        <f ca="1">IF(ROW()=2, Table1[[#This Row],[Netto loon]], INDIRECT(ADDRESS(ROW()-1,COLUMN(F:F))))</f>
        <v>53315.857000000004</v>
      </c>
      <c r="J8000" s="6">
        <f ca="1">IF(ROW()=2, 0, Table1[[#This Row],[Belastbaar loon]]-INDIRECT(ADDRESS(ROW()-1,COLUMN(A:A))))</f>
        <v>10</v>
      </c>
      <c r="K8000" s="6">
        <f ca="1">Table1[[#This Row],[Netto loon]]-Table1[[#This Row],[Netto vorige schijf]]</f>
        <v>4.4499999999970896</v>
      </c>
      <c r="L8000" s="2">
        <f ca="1">(Table1[[#This Row],[Bruto tov vorige schijf]]-Table1[[#This Row],[Netto tov vorige schijf]])/MAX(Table1[[#This Row],[Bruto tov vorige schijf]],1)</f>
        <v>0.55500000000029104</v>
      </c>
    </row>
    <row r="8001" spans="1:12" x14ac:dyDescent="0.25">
      <c r="A8001" s="14">
        <v>87831</v>
      </c>
      <c r="B8001" s="6">
        <f>LoonHeffing2020(Table1[[#This Row],[Belastbaar loon]])</f>
        <v>35152.623</v>
      </c>
      <c r="C8001" s="6">
        <f>AlgemeneHeffingsKorting2020(Table1[[#This Row],[Belastbaar loon]])</f>
        <v>0</v>
      </c>
      <c r="D8001" s="14">
        <f>ArbeidsKorting2020(Table1[[#This Row],[Belastbaar loon]])</f>
        <v>646.38000000000011</v>
      </c>
      <c r="E8001" s="14">
        <f>MAX(Table1[[#This Row],[Loonheffing]]-Table1[[#This Row],[Algemene Heffingskorting]]-Table1[[#This Row],[Arbeidskorting]],0)</f>
        <v>34506.243000000002</v>
      </c>
      <c r="F8001" s="6">
        <f>Table1[[#This Row],[Belastbaar loon]]-Table1[[#This Row],[Belasting]]</f>
        <v>53324.756999999998</v>
      </c>
      <c r="G8001" s="2">
        <f>(Table1[[#This Row],[Belastbaar loon]]-Table1[[#This Row],[Netto loon]])/Table1[[#This Row],[Belastbaar loon]]</f>
        <v>0.39287088841069784</v>
      </c>
      <c r="H8001" s="14">
        <f t="shared" ca="1" si="119"/>
        <v>34500.692999999999</v>
      </c>
      <c r="I8001" s="14">
        <f ca="1">IF(ROW()=2, Table1[[#This Row],[Netto loon]], INDIRECT(ADDRESS(ROW()-1,COLUMN(F:F))))</f>
        <v>53320.307000000001</v>
      </c>
      <c r="J8001" s="6">
        <f ca="1">IF(ROW()=2, 0, Table1[[#This Row],[Belastbaar loon]]-INDIRECT(ADDRESS(ROW()-1,COLUMN(A:A))))</f>
        <v>10</v>
      </c>
      <c r="K8001" s="6">
        <f ca="1">Table1[[#This Row],[Netto loon]]-Table1[[#This Row],[Netto vorige schijf]]</f>
        <v>4.4499999999970896</v>
      </c>
      <c r="L8001" s="2">
        <f ca="1">(Table1[[#This Row],[Bruto tov vorige schijf]]-Table1[[#This Row],[Netto tov vorige schijf]])/MAX(Table1[[#This Row],[Bruto tov vorige schijf]],1)</f>
        <v>0.55500000000029104</v>
      </c>
    </row>
    <row r="8002" spans="1:12" x14ac:dyDescent="0.25">
      <c r="A8002" s="14">
        <v>87841</v>
      </c>
      <c r="B8002" s="6">
        <f>LoonHeffing2020(Table1[[#This Row],[Belastbaar loon]])</f>
        <v>35157.572999999997</v>
      </c>
      <c r="C8002" s="6">
        <f>AlgemeneHeffingsKorting2020(Table1[[#This Row],[Belastbaar loon]])</f>
        <v>0</v>
      </c>
      <c r="D8002" s="14">
        <f>ArbeidsKorting2020(Table1[[#This Row],[Belastbaar loon]])</f>
        <v>645.78000000000009</v>
      </c>
      <c r="E8002" s="14">
        <f>MAX(Table1[[#This Row],[Loonheffing]]-Table1[[#This Row],[Algemene Heffingskorting]]-Table1[[#This Row],[Arbeidskorting]],0)</f>
        <v>34511.792999999998</v>
      </c>
      <c r="F8002" s="6">
        <f>Table1[[#This Row],[Belastbaar loon]]-Table1[[#This Row],[Belasting]]</f>
        <v>53329.207000000002</v>
      </c>
      <c r="G8002" s="2">
        <f>(Table1[[#This Row],[Belastbaar loon]]-Table1[[#This Row],[Netto loon]])/Table1[[#This Row],[Belastbaar loon]]</f>
        <v>0.3928893455220227</v>
      </c>
      <c r="H8002" s="14">
        <f t="shared" ca="1" si="119"/>
        <v>34506.243000000002</v>
      </c>
      <c r="I8002" s="14">
        <f ca="1">IF(ROW()=2, Table1[[#This Row],[Netto loon]], INDIRECT(ADDRESS(ROW()-1,COLUMN(F:F))))</f>
        <v>53324.756999999998</v>
      </c>
      <c r="J8002" s="6">
        <f ca="1">IF(ROW()=2, 0, Table1[[#This Row],[Belastbaar loon]]-INDIRECT(ADDRESS(ROW()-1,COLUMN(A:A))))</f>
        <v>10</v>
      </c>
      <c r="K8002" s="6">
        <f ca="1">Table1[[#This Row],[Netto loon]]-Table1[[#This Row],[Netto vorige schijf]]</f>
        <v>4.4500000000043656</v>
      </c>
      <c r="L8002" s="2">
        <f ca="1">(Table1[[#This Row],[Bruto tov vorige schijf]]-Table1[[#This Row],[Netto tov vorige schijf]])/MAX(Table1[[#This Row],[Bruto tov vorige schijf]],1)</f>
        <v>0.5549999999995634</v>
      </c>
    </row>
    <row r="8003" spans="1:12" x14ac:dyDescent="0.25">
      <c r="A8003" s="14">
        <v>87851</v>
      </c>
      <c r="B8003" s="6">
        <f>LoonHeffing2020(Table1[[#This Row],[Belastbaar loon]])</f>
        <v>35162.523000000001</v>
      </c>
      <c r="C8003" s="6">
        <f>AlgemeneHeffingsKorting2020(Table1[[#This Row],[Belastbaar loon]])</f>
        <v>0</v>
      </c>
      <c r="D8003" s="14">
        <f>ArbeidsKorting2020(Table1[[#This Row],[Belastbaar loon]])</f>
        <v>645.18000000000006</v>
      </c>
      <c r="E8003" s="14">
        <f>MAX(Table1[[#This Row],[Loonheffing]]-Table1[[#This Row],[Algemene Heffingskorting]]-Table1[[#This Row],[Arbeidskorting]],0)</f>
        <v>34517.343000000001</v>
      </c>
      <c r="F8003" s="6">
        <f>Table1[[#This Row],[Belastbaar loon]]-Table1[[#This Row],[Belasting]]</f>
        <v>53333.656999999999</v>
      </c>
      <c r="G8003" s="2">
        <f>(Table1[[#This Row],[Belastbaar loon]]-Table1[[#This Row],[Netto loon]])/Table1[[#This Row],[Belastbaar loon]]</f>
        <v>0.39290779843143503</v>
      </c>
      <c r="H8003" s="14">
        <f t="shared" ca="1" si="119"/>
        <v>34511.792999999998</v>
      </c>
      <c r="I8003" s="14">
        <f ca="1">IF(ROW()=2, Table1[[#This Row],[Netto loon]], INDIRECT(ADDRESS(ROW()-1,COLUMN(F:F))))</f>
        <v>53329.207000000002</v>
      </c>
      <c r="J8003" s="6">
        <f ca="1">IF(ROW()=2, 0, Table1[[#This Row],[Belastbaar loon]]-INDIRECT(ADDRESS(ROW()-1,COLUMN(A:A))))</f>
        <v>10</v>
      </c>
      <c r="K8003" s="6">
        <f ca="1">Table1[[#This Row],[Netto loon]]-Table1[[#This Row],[Netto vorige schijf]]</f>
        <v>4.4499999999970896</v>
      </c>
      <c r="L8003" s="2">
        <f ca="1">(Table1[[#This Row],[Bruto tov vorige schijf]]-Table1[[#This Row],[Netto tov vorige schijf]])/MAX(Table1[[#This Row],[Bruto tov vorige schijf]],1)</f>
        <v>0.55500000000029104</v>
      </c>
    </row>
    <row r="8004" spans="1:12" x14ac:dyDescent="0.25">
      <c r="A8004" s="14">
        <v>87861</v>
      </c>
      <c r="B8004" s="6">
        <f>LoonHeffing2020(Table1[[#This Row],[Belastbaar loon]])</f>
        <v>35167.472999999998</v>
      </c>
      <c r="C8004" s="6">
        <f>AlgemeneHeffingsKorting2020(Table1[[#This Row],[Belastbaar loon]])</f>
        <v>0</v>
      </c>
      <c r="D8004" s="14">
        <f>ArbeidsKorting2020(Table1[[#This Row],[Belastbaar loon]])</f>
        <v>644.58000000000015</v>
      </c>
      <c r="E8004" s="14">
        <f>MAX(Table1[[#This Row],[Loonheffing]]-Table1[[#This Row],[Algemene Heffingskorting]]-Table1[[#This Row],[Arbeidskorting]],0)</f>
        <v>34522.892999999996</v>
      </c>
      <c r="F8004" s="6">
        <f>Table1[[#This Row],[Belastbaar loon]]-Table1[[#This Row],[Belasting]]</f>
        <v>53338.107000000004</v>
      </c>
      <c r="G8004" s="2">
        <f>(Table1[[#This Row],[Belastbaar loon]]-Table1[[#This Row],[Netto loon]])/Table1[[#This Row],[Belastbaar loon]]</f>
        <v>0.39292624714036939</v>
      </c>
      <c r="H8004" s="14">
        <f t="shared" ca="1" si="119"/>
        <v>34517.343000000001</v>
      </c>
      <c r="I8004" s="14">
        <f ca="1">IF(ROW()=2, Table1[[#This Row],[Netto loon]], INDIRECT(ADDRESS(ROW()-1,COLUMN(F:F))))</f>
        <v>53333.656999999999</v>
      </c>
      <c r="J8004" s="6">
        <f ca="1">IF(ROW()=2, 0, Table1[[#This Row],[Belastbaar loon]]-INDIRECT(ADDRESS(ROW()-1,COLUMN(A:A))))</f>
        <v>10</v>
      </c>
      <c r="K8004" s="6">
        <f ca="1">Table1[[#This Row],[Netto loon]]-Table1[[#This Row],[Netto vorige schijf]]</f>
        <v>4.4500000000043656</v>
      </c>
      <c r="L8004" s="2">
        <f ca="1">(Table1[[#This Row],[Bruto tov vorige schijf]]-Table1[[#This Row],[Netto tov vorige schijf]])/MAX(Table1[[#This Row],[Bruto tov vorige schijf]],1)</f>
        <v>0.5549999999995634</v>
      </c>
    </row>
    <row r="8005" spans="1:12" x14ac:dyDescent="0.25">
      <c r="A8005" s="14">
        <v>87871</v>
      </c>
      <c r="B8005" s="6">
        <f>LoonHeffing2020(Table1[[#This Row],[Belastbaar loon]])</f>
        <v>35172.423000000003</v>
      </c>
      <c r="C8005" s="6">
        <f>AlgemeneHeffingsKorting2020(Table1[[#This Row],[Belastbaar loon]])</f>
        <v>0</v>
      </c>
      <c r="D8005" s="14">
        <f>ArbeidsKorting2020(Table1[[#This Row],[Belastbaar loon]])</f>
        <v>643.98000000000013</v>
      </c>
      <c r="E8005" s="14">
        <f>MAX(Table1[[#This Row],[Loonheffing]]-Table1[[#This Row],[Algemene Heffingskorting]]-Table1[[#This Row],[Arbeidskorting]],0)</f>
        <v>34528.442999999999</v>
      </c>
      <c r="F8005" s="6">
        <f>Table1[[#This Row],[Belastbaar loon]]-Table1[[#This Row],[Belasting]]</f>
        <v>53342.557000000001</v>
      </c>
      <c r="G8005" s="2">
        <f>(Table1[[#This Row],[Belastbaar loon]]-Table1[[#This Row],[Netto loon]])/Table1[[#This Row],[Belastbaar loon]]</f>
        <v>0.39294469165026003</v>
      </c>
      <c r="H8005" s="14">
        <f t="shared" ca="1" si="119"/>
        <v>34522.892999999996</v>
      </c>
      <c r="I8005" s="14">
        <f ca="1">IF(ROW()=2, Table1[[#This Row],[Netto loon]], INDIRECT(ADDRESS(ROW()-1,COLUMN(F:F))))</f>
        <v>53338.107000000004</v>
      </c>
      <c r="J8005" s="6">
        <f ca="1">IF(ROW()=2, 0, Table1[[#This Row],[Belastbaar loon]]-INDIRECT(ADDRESS(ROW()-1,COLUMN(A:A))))</f>
        <v>10</v>
      </c>
      <c r="K8005" s="6">
        <f ca="1">Table1[[#This Row],[Netto loon]]-Table1[[#This Row],[Netto vorige schijf]]</f>
        <v>4.4499999999970896</v>
      </c>
      <c r="L8005" s="2">
        <f ca="1">(Table1[[#This Row],[Bruto tov vorige schijf]]-Table1[[#This Row],[Netto tov vorige schijf]])/MAX(Table1[[#This Row],[Bruto tov vorige schijf]],1)</f>
        <v>0.55500000000029104</v>
      </c>
    </row>
    <row r="8006" spans="1:12" x14ac:dyDescent="0.25">
      <c r="A8006" s="14">
        <v>87881</v>
      </c>
      <c r="B8006" s="6">
        <f>LoonHeffing2020(Table1[[#This Row],[Belastbaar loon]])</f>
        <v>35177.373</v>
      </c>
      <c r="C8006" s="6">
        <f>AlgemeneHeffingsKorting2020(Table1[[#This Row],[Belastbaar loon]])</f>
        <v>0</v>
      </c>
      <c r="D8006" s="14">
        <f>ArbeidsKorting2020(Table1[[#This Row],[Belastbaar loon]])</f>
        <v>643.38000000000011</v>
      </c>
      <c r="E8006" s="14">
        <f>MAX(Table1[[#This Row],[Loonheffing]]-Table1[[#This Row],[Algemene Heffingskorting]]-Table1[[#This Row],[Arbeidskorting]],0)</f>
        <v>34533.993000000002</v>
      </c>
      <c r="F8006" s="6">
        <f>Table1[[#This Row],[Belastbaar loon]]-Table1[[#This Row],[Belasting]]</f>
        <v>53347.006999999998</v>
      </c>
      <c r="G8006" s="2">
        <f>(Table1[[#This Row],[Belastbaar loon]]-Table1[[#This Row],[Netto loon]])/Table1[[#This Row],[Belastbaar loon]]</f>
        <v>0.39296313196254029</v>
      </c>
      <c r="H8006" s="14">
        <f t="shared" ca="1" si="119"/>
        <v>34528.442999999999</v>
      </c>
      <c r="I8006" s="14">
        <f ca="1">IF(ROW()=2, Table1[[#This Row],[Netto loon]], INDIRECT(ADDRESS(ROW()-1,COLUMN(F:F))))</f>
        <v>53342.557000000001</v>
      </c>
      <c r="J8006" s="6">
        <f ca="1">IF(ROW()=2, 0, Table1[[#This Row],[Belastbaar loon]]-INDIRECT(ADDRESS(ROW()-1,COLUMN(A:A))))</f>
        <v>10</v>
      </c>
      <c r="K8006" s="6">
        <f ca="1">Table1[[#This Row],[Netto loon]]-Table1[[#This Row],[Netto vorige schijf]]</f>
        <v>4.4499999999970896</v>
      </c>
      <c r="L8006" s="2">
        <f ca="1">(Table1[[#This Row],[Bruto tov vorige schijf]]-Table1[[#This Row],[Netto tov vorige schijf]])/MAX(Table1[[#This Row],[Bruto tov vorige schijf]],1)</f>
        <v>0.55500000000029104</v>
      </c>
    </row>
    <row r="8007" spans="1:12" x14ac:dyDescent="0.25">
      <c r="A8007" s="14">
        <v>87891</v>
      </c>
      <c r="B8007" s="6">
        <f>LoonHeffing2020(Table1[[#This Row],[Belastbaar loon]])</f>
        <v>35182.322999999997</v>
      </c>
      <c r="C8007" s="6">
        <f>AlgemeneHeffingsKorting2020(Table1[[#This Row],[Belastbaar loon]])</f>
        <v>0</v>
      </c>
      <c r="D8007" s="14">
        <f>ArbeidsKorting2020(Table1[[#This Row],[Belastbaar loon]])</f>
        <v>642.78000000000009</v>
      </c>
      <c r="E8007" s="14">
        <f>MAX(Table1[[#This Row],[Loonheffing]]-Table1[[#This Row],[Algemene Heffingskorting]]-Table1[[#This Row],[Arbeidskorting]],0)</f>
        <v>34539.542999999998</v>
      </c>
      <c r="F8007" s="6">
        <f>Table1[[#This Row],[Belastbaar loon]]-Table1[[#This Row],[Belasting]]</f>
        <v>53351.457000000002</v>
      </c>
      <c r="G8007" s="2">
        <f>(Table1[[#This Row],[Belastbaar loon]]-Table1[[#This Row],[Netto loon]])/Table1[[#This Row],[Belastbaar loon]]</f>
        <v>0.39298156807864282</v>
      </c>
      <c r="H8007" s="14">
        <f t="shared" ca="1" si="119"/>
        <v>34533.993000000002</v>
      </c>
      <c r="I8007" s="14">
        <f ca="1">IF(ROW()=2, Table1[[#This Row],[Netto loon]], INDIRECT(ADDRESS(ROW()-1,COLUMN(F:F))))</f>
        <v>53347.006999999998</v>
      </c>
      <c r="J8007" s="6">
        <f ca="1">IF(ROW()=2, 0, Table1[[#This Row],[Belastbaar loon]]-INDIRECT(ADDRESS(ROW()-1,COLUMN(A:A))))</f>
        <v>10</v>
      </c>
      <c r="K8007" s="6">
        <f ca="1">Table1[[#This Row],[Netto loon]]-Table1[[#This Row],[Netto vorige schijf]]</f>
        <v>4.4500000000043656</v>
      </c>
      <c r="L8007" s="2">
        <f ca="1">(Table1[[#This Row],[Bruto tov vorige schijf]]-Table1[[#This Row],[Netto tov vorige schijf]])/MAX(Table1[[#This Row],[Bruto tov vorige schijf]],1)</f>
        <v>0.5549999999995634</v>
      </c>
    </row>
    <row r="8008" spans="1:12" x14ac:dyDescent="0.25">
      <c r="A8008" s="14">
        <v>87901</v>
      </c>
      <c r="B8008" s="6">
        <f>LoonHeffing2020(Table1[[#This Row],[Belastbaar loon]])</f>
        <v>35187.273000000001</v>
      </c>
      <c r="C8008" s="6">
        <f>AlgemeneHeffingsKorting2020(Table1[[#This Row],[Belastbaar loon]])</f>
        <v>0</v>
      </c>
      <c r="D8008" s="14">
        <f>ArbeidsKorting2020(Table1[[#This Row],[Belastbaar loon]])</f>
        <v>642.18000000000006</v>
      </c>
      <c r="E8008" s="14">
        <f>MAX(Table1[[#This Row],[Loonheffing]]-Table1[[#This Row],[Algemene Heffingskorting]]-Table1[[#This Row],[Arbeidskorting]],0)</f>
        <v>34545.093000000001</v>
      </c>
      <c r="F8008" s="6">
        <f>Table1[[#This Row],[Belastbaar loon]]-Table1[[#This Row],[Belasting]]</f>
        <v>53355.906999999999</v>
      </c>
      <c r="G8008" s="2">
        <f>(Table1[[#This Row],[Belastbaar loon]]-Table1[[#This Row],[Netto loon]])/Table1[[#This Row],[Belastbaar loon]]</f>
        <v>0.39300000000000002</v>
      </c>
      <c r="H8008" s="14">
        <f t="shared" ca="1" si="119"/>
        <v>34539.542999999998</v>
      </c>
      <c r="I8008" s="14">
        <f ca="1">IF(ROW()=2, Table1[[#This Row],[Netto loon]], INDIRECT(ADDRESS(ROW()-1,COLUMN(F:F))))</f>
        <v>53351.457000000002</v>
      </c>
      <c r="J8008" s="6">
        <f ca="1">IF(ROW()=2, 0, Table1[[#This Row],[Belastbaar loon]]-INDIRECT(ADDRESS(ROW()-1,COLUMN(A:A))))</f>
        <v>10</v>
      </c>
      <c r="K8008" s="6">
        <f ca="1">Table1[[#This Row],[Netto loon]]-Table1[[#This Row],[Netto vorige schijf]]</f>
        <v>4.4499999999970896</v>
      </c>
      <c r="L8008" s="2">
        <f ca="1">(Table1[[#This Row],[Bruto tov vorige schijf]]-Table1[[#This Row],[Netto tov vorige schijf]])/MAX(Table1[[#This Row],[Bruto tov vorige schijf]],1)</f>
        <v>0.55500000000029104</v>
      </c>
    </row>
    <row r="8009" spans="1:12" x14ac:dyDescent="0.25">
      <c r="A8009" s="14">
        <v>87911</v>
      </c>
      <c r="B8009" s="6">
        <f>LoonHeffing2020(Table1[[#This Row],[Belastbaar loon]])</f>
        <v>35192.222999999998</v>
      </c>
      <c r="C8009" s="6">
        <f>AlgemeneHeffingsKorting2020(Table1[[#This Row],[Belastbaar loon]])</f>
        <v>0</v>
      </c>
      <c r="D8009" s="14">
        <f>ArbeidsKorting2020(Table1[[#This Row],[Belastbaar loon]])</f>
        <v>641.58000000000015</v>
      </c>
      <c r="E8009" s="14">
        <f>MAX(Table1[[#This Row],[Loonheffing]]-Table1[[#This Row],[Algemene Heffingskorting]]-Table1[[#This Row],[Arbeidskorting]],0)</f>
        <v>34550.642999999996</v>
      </c>
      <c r="F8009" s="6">
        <f>Table1[[#This Row],[Belastbaar loon]]-Table1[[#This Row],[Belasting]]</f>
        <v>53360.357000000004</v>
      </c>
      <c r="G8009" s="2">
        <f>(Table1[[#This Row],[Belastbaar loon]]-Table1[[#This Row],[Netto loon]])/Table1[[#This Row],[Belastbaar loon]]</f>
        <v>0.39301842772804307</v>
      </c>
      <c r="H8009" s="14">
        <f t="shared" ca="1" si="119"/>
        <v>34545.093000000001</v>
      </c>
      <c r="I8009" s="14">
        <f ca="1">IF(ROW()=2, Table1[[#This Row],[Netto loon]], INDIRECT(ADDRESS(ROW()-1,COLUMN(F:F))))</f>
        <v>53355.906999999999</v>
      </c>
      <c r="J8009" s="6">
        <f ca="1">IF(ROW()=2, 0, Table1[[#This Row],[Belastbaar loon]]-INDIRECT(ADDRESS(ROW()-1,COLUMN(A:A))))</f>
        <v>10</v>
      </c>
      <c r="K8009" s="6">
        <f ca="1">Table1[[#This Row],[Netto loon]]-Table1[[#This Row],[Netto vorige schijf]]</f>
        <v>4.4500000000043656</v>
      </c>
      <c r="L8009" s="2">
        <f ca="1">(Table1[[#This Row],[Bruto tov vorige schijf]]-Table1[[#This Row],[Netto tov vorige schijf]])/MAX(Table1[[#This Row],[Bruto tov vorige schijf]],1)</f>
        <v>0.5549999999995634</v>
      </c>
    </row>
    <row r="8010" spans="1:12" x14ac:dyDescent="0.25">
      <c r="A8010" s="14">
        <v>87921</v>
      </c>
      <c r="B8010" s="6">
        <f>LoonHeffing2020(Table1[[#This Row],[Belastbaar loon]])</f>
        <v>35197.173000000003</v>
      </c>
      <c r="C8010" s="6">
        <f>AlgemeneHeffingsKorting2020(Table1[[#This Row],[Belastbaar loon]])</f>
        <v>0</v>
      </c>
      <c r="D8010" s="14">
        <f>ArbeidsKorting2020(Table1[[#This Row],[Belastbaar loon]])</f>
        <v>640.98000000000013</v>
      </c>
      <c r="E8010" s="14">
        <f>MAX(Table1[[#This Row],[Loonheffing]]-Table1[[#This Row],[Algemene Heffingskorting]]-Table1[[#This Row],[Arbeidskorting]],0)</f>
        <v>34556.192999999999</v>
      </c>
      <c r="F8010" s="6">
        <f>Table1[[#This Row],[Belastbaar loon]]-Table1[[#This Row],[Belasting]]</f>
        <v>53364.807000000001</v>
      </c>
      <c r="G8010" s="2">
        <f>(Table1[[#This Row],[Belastbaar loon]]-Table1[[#This Row],[Netto loon]])/Table1[[#This Row],[Belastbaar loon]]</f>
        <v>0.39303685126420307</v>
      </c>
      <c r="H8010" s="14">
        <f t="shared" ca="1" si="119"/>
        <v>34550.642999999996</v>
      </c>
      <c r="I8010" s="14">
        <f ca="1">IF(ROW()=2, Table1[[#This Row],[Netto loon]], INDIRECT(ADDRESS(ROW()-1,COLUMN(F:F))))</f>
        <v>53360.357000000004</v>
      </c>
      <c r="J8010" s="6">
        <f ca="1">IF(ROW()=2, 0, Table1[[#This Row],[Belastbaar loon]]-INDIRECT(ADDRESS(ROW()-1,COLUMN(A:A))))</f>
        <v>10</v>
      </c>
      <c r="K8010" s="6">
        <f ca="1">Table1[[#This Row],[Netto loon]]-Table1[[#This Row],[Netto vorige schijf]]</f>
        <v>4.4499999999970896</v>
      </c>
      <c r="L8010" s="2">
        <f ca="1">(Table1[[#This Row],[Bruto tov vorige schijf]]-Table1[[#This Row],[Netto tov vorige schijf]])/MAX(Table1[[#This Row],[Bruto tov vorige schijf]],1)</f>
        <v>0.55500000000029104</v>
      </c>
    </row>
    <row r="8011" spans="1:12" x14ac:dyDescent="0.25">
      <c r="A8011" s="14">
        <v>87931</v>
      </c>
      <c r="B8011" s="6">
        <f>LoonHeffing2020(Table1[[#This Row],[Belastbaar loon]])</f>
        <v>35202.123</v>
      </c>
      <c r="C8011" s="6">
        <f>AlgemeneHeffingsKorting2020(Table1[[#This Row],[Belastbaar loon]])</f>
        <v>0</v>
      </c>
      <c r="D8011" s="14">
        <f>ArbeidsKorting2020(Table1[[#This Row],[Belastbaar loon]])</f>
        <v>640.38000000000011</v>
      </c>
      <c r="E8011" s="14">
        <f>MAX(Table1[[#This Row],[Loonheffing]]-Table1[[#This Row],[Algemene Heffingskorting]]-Table1[[#This Row],[Arbeidskorting]],0)</f>
        <v>34561.743000000002</v>
      </c>
      <c r="F8011" s="6">
        <f>Table1[[#This Row],[Belastbaar loon]]-Table1[[#This Row],[Belasting]]</f>
        <v>53369.256999999998</v>
      </c>
      <c r="G8011" s="2">
        <f>(Table1[[#This Row],[Belastbaar loon]]-Table1[[#This Row],[Netto loon]])/Table1[[#This Row],[Belastbaar loon]]</f>
        <v>0.39305527060991008</v>
      </c>
      <c r="H8011" s="14">
        <f t="shared" ca="1" si="119"/>
        <v>34556.192999999999</v>
      </c>
      <c r="I8011" s="14">
        <f ca="1">IF(ROW()=2, Table1[[#This Row],[Netto loon]], INDIRECT(ADDRESS(ROW()-1,COLUMN(F:F))))</f>
        <v>53364.807000000001</v>
      </c>
      <c r="J8011" s="6">
        <f ca="1">IF(ROW()=2, 0, Table1[[#This Row],[Belastbaar loon]]-INDIRECT(ADDRESS(ROW()-1,COLUMN(A:A))))</f>
        <v>10</v>
      </c>
      <c r="K8011" s="6">
        <f ca="1">Table1[[#This Row],[Netto loon]]-Table1[[#This Row],[Netto vorige schijf]]</f>
        <v>4.4499999999970896</v>
      </c>
      <c r="L8011" s="2">
        <f ca="1">(Table1[[#This Row],[Bruto tov vorige schijf]]-Table1[[#This Row],[Netto tov vorige schijf]])/MAX(Table1[[#This Row],[Bruto tov vorige schijf]],1)</f>
        <v>0.55500000000029104</v>
      </c>
    </row>
    <row r="8012" spans="1:12" x14ac:dyDescent="0.25">
      <c r="A8012" s="14">
        <v>87941</v>
      </c>
      <c r="B8012" s="6">
        <f>LoonHeffing2020(Table1[[#This Row],[Belastbaar loon]])</f>
        <v>35207.072999999997</v>
      </c>
      <c r="C8012" s="6">
        <f>AlgemeneHeffingsKorting2020(Table1[[#This Row],[Belastbaar loon]])</f>
        <v>0</v>
      </c>
      <c r="D8012" s="14">
        <f>ArbeidsKorting2020(Table1[[#This Row],[Belastbaar loon]])</f>
        <v>639.78000000000009</v>
      </c>
      <c r="E8012" s="14">
        <f>MAX(Table1[[#This Row],[Loonheffing]]-Table1[[#This Row],[Algemene Heffingskorting]]-Table1[[#This Row],[Arbeidskorting]],0)</f>
        <v>34567.292999999998</v>
      </c>
      <c r="F8012" s="6">
        <f>Table1[[#This Row],[Belastbaar loon]]-Table1[[#This Row],[Belasting]]</f>
        <v>53373.707000000002</v>
      </c>
      <c r="G8012" s="2">
        <f>(Table1[[#This Row],[Belastbaar loon]]-Table1[[#This Row],[Netto loon]])/Table1[[#This Row],[Belastbaar loon]]</f>
        <v>0.39307368576659346</v>
      </c>
      <c r="H8012" s="14">
        <f t="shared" ca="1" si="119"/>
        <v>34561.743000000002</v>
      </c>
      <c r="I8012" s="14">
        <f ca="1">IF(ROW()=2, Table1[[#This Row],[Netto loon]], INDIRECT(ADDRESS(ROW()-1,COLUMN(F:F))))</f>
        <v>53369.256999999998</v>
      </c>
      <c r="J8012" s="6">
        <f ca="1">IF(ROW()=2, 0, Table1[[#This Row],[Belastbaar loon]]-INDIRECT(ADDRESS(ROW()-1,COLUMN(A:A))))</f>
        <v>10</v>
      </c>
      <c r="K8012" s="6">
        <f ca="1">Table1[[#This Row],[Netto loon]]-Table1[[#This Row],[Netto vorige schijf]]</f>
        <v>4.4500000000043656</v>
      </c>
      <c r="L8012" s="2">
        <f ca="1">(Table1[[#This Row],[Bruto tov vorige schijf]]-Table1[[#This Row],[Netto tov vorige schijf]])/MAX(Table1[[#This Row],[Bruto tov vorige schijf]],1)</f>
        <v>0.5549999999995634</v>
      </c>
    </row>
    <row r="8013" spans="1:12" x14ac:dyDescent="0.25">
      <c r="A8013" s="14">
        <v>87951</v>
      </c>
      <c r="B8013" s="6">
        <f>LoonHeffing2020(Table1[[#This Row],[Belastbaar loon]])</f>
        <v>35212.023000000001</v>
      </c>
      <c r="C8013" s="6">
        <f>AlgemeneHeffingsKorting2020(Table1[[#This Row],[Belastbaar loon]])</f>
        <v>0</v>
      </c>
      <c r="D8013" s="14">
        <f>ArbeidsKorting2020(Table1[[#This Row],[Belastbaar loon]])</f>
        <v>639.18000000000006</v>
      </c>
      <c r="E8013" s="14">
        <f>MAX(Table1[[#This Row],[Loonheffing]]-Table1[[#This Row],[Algemene Heffingskorting]]-Table1[[#This Row],[Arbeidskorting]],0)</f>
        <v>34572.843000000001</v>
      </c>
      <c r="F8013" s="6">
        <f>Table1[[#This Row],[Belastbaar loon]]-Table1[[#This Row],[Belasting]]</f>
        <v>53378.156999999999</v>
      </c>
      <c r="G8013" s="2">
        <f>(Table1[[#This Row],[Belastbaar loon]]-Table1[[#This Row],[Netto loon]])/Table1[[#This Row],[Belastbaar loon]]</f>
        <v>0.39309209673568235</v>
      </c>
      <c r="H8013" s="14">
        <f t="shared" ca="1" si="119"/>
        <v>34567.292999999998</v>
      </c>
      <c r="I8013" s="14">
        <f ca="1">IF(ROW()=2, Table1[[#This Row],[Netto loon]], INDIRECT(ADDRESS(ROW()-1,COLUMN(F:F))))</f>
        <v>53373.707000000002</v>
      </c>
      <c r="J8013" s="6">
        <f ca="1">IF(ROW()=2, 0, Table1[[#This Row],[Belastbaar loon]]-INDIRECT(ADDRESS(ROW()-1,COLUMN(A:A))))</f>
        <v>10</v>
      </c>
      <c r="K8013" s="6">
        <f ca="1">Table1[[#This Row],[Netto loon]]-Table1[[#This Row],[Netto vorige schijf]]</f>
        <v>4.4499999999970896</v>
      </c>
      <c r="L8013" s="2">
        <f ca="1">(Table1[[#This Row],[Bruto tov vorige schijf]]-Table1[[#This Row],[Netto tov vorige schijf]])/MAX(Table1[[#This Row],[Bruto tov vorige schijf]],1)</f>
        <v>0.55500000000029104</v>
      </c>
    </row>
    <row r="8014" spans="1:12" x14ac:dyDescent="0.25">
      <c r="A8014" s="14">
        <v>87961</v>
      </c>
      <c r="B8014" s="6">
        <f>LoonHeffing2020(Table1[[#This Row],[Belastbaar loon]])</f>
        <v>35216.972999999998</v>
      </c>
      <c r="C8014" s="6">
        <f>AlgemeneHeffingsKorting2020(Table1[[#This Row],[Belastbaar loon]])</f>
        <v>0</v>
      </c>
      <c r="D8014" s="14">
        <f>ArbeidsKorting2020(Table1[[#This Row],[Belastbaar loon]])</f>
        <v>638.58000000000015</v>
      </c>
      <c r="E8014" s="14">
        <f>MAX(Table1[[#This Row],[Loonheffing]]-Table1[[#This Row],[Algemene Heffingskorting]]-Table1[[#This Row],[Arbeidskorting]],0)</f>
        <v>34578.392999999996</v>
      </c>
      <c r="F8014" s="6">
        <f>Table1[[#This Row],[Belastbaar loon]]-Table1[[#This Row],[Belasting]]</f>
        <v>53382.607000000004</v>
      </c>
      <c r="G8014" s="2">
        <f>(Table1[[#This Row],[Belastbaar loon]]-Table1[[#This Row],[Netto loon]])/Table1[[#This Row],[Belastbaar loon]]</f>
        <v>0.39311050351860477</v>
      </c>
      <c r="H8014" s="14">
        <f t="shared" ca="1" si="119"/>
        <v>34572.843000000001</v>
      </c>
      <c r="I8014" s="14">
        <f ca="1">IF(ROW()=2, Table1[[#This Row],[Netto loon]], INDIRECT(ADDRESS(ROW()-1,COLUMN(F:F))))</f>
        <v>53378.156999999999</v>
      </c>
      <c r="J8014" s="6">
        <f ca="1">IF(ROW()=2, 0, Table1[[#This Row],[Belastbaar loon]]-INDIRECT(ADDRESS(ROW()-1,COLUMN(A:A))))</f>
        <v>10</v>
      </c>
      <c r="K8014" s="6">
        <f ca="1">Table1[[#This Row],[Netto loon]]-Table1[[#This Row],[Netto vorige schijf]]</f>
        <v>4.4500000000043656</v>
      </c>
      <c r="L8014" s="2">
        <f ca="1">(Table1[[#This Row],[Bruto tov vorige schijf]]-Table1[[#This Row],[Netto tov vorige schijf]])/MAX(Table1[[#This Row],[Bruto tov vorige schijf]],1)</f>
        <v>0.5549999999995634</v>
      </c>
    </row>
    <row r="8015" spans="1:12" x14ac:dyDescent="0.25">
      <c r="A8015" s="14">
        <v>87971</v>
      </c>
      <c r="B8015" s="6">
        <f>LoonHeffing2020(Table1[[#This Row],[Belastbaar loon]])</f>
        <v>35221.923000000003</v>
      </c>
      <c r="C8015" s="6">
        <f>AlgemeneHeffingsKorting2020(Table1[[#This Row],[Belastbaar loon]])</f>
        <v>0</v>
      </c>
      <c r="D8015" s="14">
        <f>ArbeidsKorting2020(Table1[[#This Row],[Belastbaar loon]])</f>
        <v>637.98000000000013</v>
      </c>
      <c r="E8015" s="14">
        <f>MAX(Table1[[#This Row],[Loonheffing]]-Table1[[#This Row],[Algemene Heffingskorting]]-Table1[[#This Row],[Arbeidskorting]],0)</f>
        <v>34583.942999999999</v>
      </c>
      <c r="F8015" s="6">
        <f>Table1[[#This Row],[Belastbaar loon]]-Table1[[#This Row],[Belasting]]</f>
        <v>53387.057000000001</v>
      </c>
      <c r="G8015" s="2">
        <f>(Table1[[#This Row],[Belastbaar loon]]-Table1[[#This Row],[Netto loon]])/Table1[[#This Row],[Belastbaar loon]]</f>
        <v>0.39312890611678847</v>
      </c>
      <c r="H8015" s="14">
        <f t="shared" ca="1" si="119"/>
        <v>34578.392999999996</v>
      </c>
      <c r="I8015" s="14">
        <f ca="1">IF(ROW()=2, Table1[[#This Row],[Netto loon]], INDIRECT(ADDRESS(ROW()-1,COLUMN(F:F))))</f>
        <v>53382.607000000004</v>
      </c>
      <c r="J8015" s="6">
        <f ca="1">IF(ROW()=2, 0, Table1[[#This Row],[Belastbaar loon]]-INDIRECT(ADDRESS(ROW()-1,COLUMN(A:A))))</f>
        <v>10</v>
      </c>
      <c r="K8015" s="6">
        <f ca="1">Table1[[#This Row],[Netto loon]]-Table1[[#This Row],[Netto vorige schijf]]</f>
        <v>4.4499999999970896</v>
      </c>
      <c r="L8015" s="2">
        <f ca="1">(Table1[[#This Row],[Bruto tov vorige schijf]]-Table1[[#This Row],[Netto tov vorige schijf]])/MAX(Table1[[#This Row],[Bruto tov vorige schijf]],1)</f>
        <v>0.55500000000029104</v>
      </c>
    </row>
    <row r="8016" spans="1:12" x14ac:dyDescent="0.25">
      <c r="A8016" s="14">
        <v>87981</v>
      </c>
      <c r="B8016" s="6">
        <f>LoonHeffing2020(Table1[[#This Row],[Belastbaar loon]])</f>
        <v>35226.873</v>
      </c>
      <c r="C8016" s="6">
        <f>AlgemeneHeffingsKorting2020(Table1[[#This Row],[Belastbaar loon]])</f>
        <v>0</v>
      </c>
      <c r="D8016" s="14">
        <f>ArbeidsKorting2020(Table1[[#This Row],[Belastbaar loon]])</f>
        <v>637.38000000000011</v>
      </c>
      <c r="E8016" s="14">
        <f>MAX(Table1[[#This Row],[Loonheffing]]-Table1[[#This Row],[Algemene Heffingskorting]]-Table1[[#This Row],[Arbeidskorting]],0)</f>
        <v>34589.493000000002</v>
      </c>
      <c r="F8016" s="6">
        <f>Table1[[#This Row],[Belastbaar loon]]-Table1[[#This Row],[Belasting]]</f>
        <v>53391.506999999998</v>
      </c>
      <c r="G8016" s="2">
        <f>(Table1[[#This Row],[Belastbaar loon]]-Table1[[#This Row],[Netto loon]])/Table1[[#This Row],[Belastbaar loon]]</f>
        <v>0.39314730453166025</v>
      </c>
      <c r="H8016" s="14">
        <f t="shared" ca="1" si="119"/>
        <v>34583.942999999999</v>
      </c>
      <c r="I8016" s="14">
        <f ca="1">IF(ROW()=2, Table1[[#This Row],[Netto loon]], INDIRECT(ADDRESS(ROW()-1,COLUMN(F:F))))</f>
        <v>53387.057000000001</v>
      </c>
      <c r="J8016" s="6">
        <f ca="1">IF(ROW()=2, 0, Table1[[#This Row],[Belastbaar loon]]-INDIRECT(ADDRESS(ROW()-1,COLUMN(A:A))))</f>
        <v>10</v>
      </c>
      <c r="K8016" s="6">
        <f ca="1">Table1[[#This Row],[Netto loon]]-Table1[[#This Row],[Netto vorige schijf]]</f>
        <v>4.4499999999970896</v>
      </c>
      <c r="L8016" s="2">
        <f ca="1">(Table1[[#This Row],[Bruto tov vorige schijf]]-Table1[[#This Row],[Netto tov vorige schijf]])/MAX(Table1[[#This Row],[Bruto tov vorige schijf]],1)</f>
        <v>0.55500000000029104</v>
      </c>
    </row>
    <row r="8017" spans="1:12" x14ac:dyDescent="0.25">
      <c r="A8017" s="14">
        <v>87991</v>
      </c>
      <c r="B8017" s="6">
        <f>LoonHeffing2020(Table1[[#This Row],[Belastbaar loon]])</f>
        <v>35231.822999999997</v>
      </c>
      <c r="C8017" s="6">
        <f>AlgemeneHeffingsKorting2020(Table1[[#This Row],[Belastbaar loon]])</f>
        <v>0</v>
      </c>
      <c r="D8017" s="14">
        <f>ArbeidsKorting2020(Table1[[#This Row],[Belastbaar loon]])</f>
        <v>636.78000000000009</v>
      </c>
      <c r="E8017" s="14">
        <f>MAX(Table1[[#This Row],[Loonheffing]]-Table1[[#This Row],[Algemene Heffingskorting]]-Table1[[#This Row],[Arbeidskorting]],0)</f>
        <v>34595.042999999998</v>
      </c>
      <c r="F8017" s="6">
        <f>Table1[[#This Row],[Belastbaar loon]]-Table1[[#This Row],[Belasting]]</f>
        <v>53395.957000000002</v>
      </c>
      <c r="G8017" s="2">
        <f>(Table1[[#This Row],[Belastbaar loon]]-Table1[[#This Row],[Netto loon]])/Table1[[#This Row],[Belastbaar loon]]</f>
        <v>0.39316569876464635</v>
      </c>
      <c r="H8017" s="14">
        <f t="shared" ca="1" si="119"/>
        <v>34589.493000000002</v>
      </c>
      <c r="I8017" s="14">
        <f ca="1">IF(ROW()=2, Table1[[#This Row],[Netto loon]], INDIRECT(ADDRESS(ROW()-1,COLUMN(F:F))))</f>
        <v>53391.506999999998</v>
      </c>
      <c r="J8017" s="6">
        <f ca="1">IF(ROW()=2, 0, Table1[[#This Row],[Belastbaar loon]]-INDIRECT(ADDRESS(ROW()-1,COLUMN(A:A))))</f>
        <v>10</v>
      </c>
      <c r="K8017" s="6">
        <f ca="1">Table1[[#This Row],[Netto loon]]-Table1[[#This Row],[Netto vorige schijf]]</f>
        <v>4.4500000000043656</v>
      </c>
      <c r="L8017" s="2">
        <f ca="1">(Table1[[#This Row],[Bruto tov vorige schijf]]-Table1[[#This Row],[Netto tov vorige schijf]])/MAX(Table1[[#This Row],[Bruto tov vorige schijf]],1)</f>
        <v>0.5549999999995634</v>
      </c>
    </row>
    <row r="8018" spans="1:12" x14ac:dyDescent="0.25">
      <c r="A8018" s="14">
        <v>88001</v>
      </c>
      <c r="B8018" s="6">
        <f>LoonHeffing2020(Table1[[#This Row],[Belastbaar loon]])</f>
        <v>35236.773000000001</v>
      </c>
      <c r="C8018" s="6">
        <f>AlgemeneHeffingsKorting2020(Table1[[#This Row],[Belastbaar loon]])</f>
        <v>0</v>
      </c>
      <c r="D8018" s="14">
        <f>ArbeidsKorting2020(Table1[[#This Row],[Belastbaar loon]])</f>
        <v>636.18000000000006</v>
      </c>
      <c r="E8018" s="14">
        <f>MAX(Table1[[#This Row],[Loonheffing]]-Table1[[#This Row],[Algemene Heffingskorting]]-Table1[[#This Row],[Arbeidskorting]],0)</f>
        <v>34600.593000000001</v>
      </c>
      <c r="F8018" s="6">
        <f>Table1[[#This Row],[Belastbaar loon]]-Table1[[#This Row],[Belasting]]</f>
        <v>53400.406999999999</v>
      </c>
      <c r="G8018" s="2">
        <f>(Table1[[#This Row],[Belastbaar loon]]-Table1[[#This Row],[Netto loon]])/Table1[[#This Row],[Belastbaar loon]]</f>
        <v>0.39318408881717254</v>
      </c>
      <c r="H8018" s="14">
        <f t="shared" ca="1" si="119"/>
        <v>34595.042999999998</v>
      </c>
      <c r="I8018" s="14">
        <f ca="1">IF(ROW()=2, Table1[[#This Row],[Netto loon]], INDIRECT(ADDRESS(ROW()-1,COLUMN(F:F))))</f>
        <v>53395.957000000002</v>
      </c>
      <c r="J8018" s="6">
        <f ca="1">IF(ROW()=2, 0, Table1[[#This Row],[Belastbaar loon]]-INDIRECT(ADDRESS(ROW()-1,COLUMN(A:A))))</f>
        <v>10</v>
      </c>
      <c r="K8018" s="6">
        <f ca="1">Table1[[#This Row],[Netto loon]]-Table1[[#This Row],[Netto vorige schijf]]</f>
        <v>4.4499999999970896</v>
      </c>
      <c r="L8018" s="2">
        <f ca="1">(Table1[[#This Row],[Bruto tov vorige schijf]]-Table1[[#This Row],[Netto tov vorige schijf]])/MAX(Table1[[#This Row],[Bruto tov vorige schijf]],1)</f>
        <v>0.55500000000029104</v>
      </c>
    </row>
    <row r="8019" spans="1:12" x14ac:dyDescent="0.25">
      <c r="A8019" s="14">
        <v>88011</v>
      </c>
      <c r="B8019" s="6">
        <f>LoonHeffing2020(Table1[[#This Row],[Belastbaar loon]])</f>
        <v>35241.722999999998</v>
      </c>
      <c r="C8019" s="6">
        <f>AlgemeneHeffingsKorting2020(Table1[[#This Row],[Belastbaar loon]])</f>
        <v>0</v>
      </c>
      <c r="D8019" s="14">
        <f>ArbeidsKorting2020(Table1[[#This Row],[Belastbaar loon]])</f>
        <v>635.58000000000015</v>
      </c>
      <c r="E8019" s="14">
        <f>MAX(Table1[[#This Row],[Loonheffing]]-Table1[[#This Row],[Algemene Heffingskorting]]-Table1[[#This Row],[Arbeidskorting]],0)</f>
        <v>34606.142999999996</v>
      </c>
      <c r="F8019" s="6">
        <f>Table1[[#This Row],[Belastbaar loon]]-Table1[[#This Row],[Belasting]]</f>
        <v>53404.857000000004</v>
      </c>
      <c r="G8019" s="2">
        <f>(Table1[[#This Row],[Belastbaar loon]]-Table1[[#This Row],[Netto loon]])/Table1[[#This Row],[Belastbaar loon]]</f>
        <v>0.39320247469066361</v>
      </c>
      <c r="H8019" s="14">
        <f t="shared" ca="1" si="119"/>
        <v>34600.593000000001</v>
      </c>
      <c r="I8019" s="14">
        <f ca="1">IF(ROW()=2, Table1[[#This Row],[Netto loon]], INDIRECT(ADDRESS(ROW()-1,COLUMN(F:F))))</f>
        <v>53400.406999999999</v>
      </c>
      <c r="J8019" s="6">
        <f ca="1">IF(ROW()=2, 0, Table1[[#This Row],[Belastbaar loon]]-INDIRECT(ADDRESS(ROW()-1,COLUMN(A:A))))</f>
        <v>10</v>
      </c>
      <c r="K8019" s="6">
        <f ca="1">Table1[[#This Row],[Netto loon]]-Table1[[#This Row],[Netto vorige schijf]]</f>
        <v>4.4500000000043656</v>
      </c>
      <c r="L8019" s="2">
        <f ca="1">(Table1[[#This Row],[Bruto tov vorige schijf]]-Table1[[#This Row],[Netto tov vorige schijf]])/MAX(Table1[[#This Row],[Bruto tov vorige schijf]],1)</f>
        <v>0.5549999999995634</v>
      </c>
    </row>
    <row r="8020" spans="1:12" x14ac:dyDescent="0.25">
      <c r="A8020" s="14">
        <v>88021</v>
      </c>
      <c r="B8020" s="6">
        <f>LoonHeffing2020(Table1[[#This Row],[Belastbaar loon]])</f>
        <v>35246.673000000003</v>
      </c>
      <c r="C8020" s="6">
        <f>AlgemeneHeffingsKorting2020(Table1[[#This Row],[Belastbaar loon]])</f>
        <v>0</v>
      </c>
      <c r="D8020" s="14">
        <f>ArbeidsKorting2020(Table1[[#This Row],[Belastbaar loon]])</f>
        <v>634.98000000000013</v>
      </c>
      <c r="E8020" s="14">
        <f>MAX(Table1[[#This Row],[Loonheffing]]-Table1[[#This Row],[Algemene Heffingskorting]]-Table1[[#This Row],[Arbeidskorting]],0)</f>
        <v>34611.692999999999</v>
      </c>
      <c r="F8020" s="6">
        <f>Table1[[#This Row],[Belastbaar loon]]-Table1[[#This Row],[Belasting]]</f>
        <v>53409.307000000001</v>
      </c>
      <c r="G8020" s="2">
        <f>(Table1[[#This Row],[Belastbaar loon]]-Table1[[#This Row],[Netto loon]])/Table1[[#This Row],[Belastbaar loon]]</f>
        <v>0.39322085638654414</v>
      </c>
      <c r="H8020" s="14">
        <f t="shared" ca="1" si="119"/>
        <v>34606.142999999996</v>
      </c>
      <c r="I8020" s="14">
        <f ca="1">IF(ROW()=2, Table1[[#This Row],[Netto loon]], INDIRECT(ADDRESS(ROW()-1,COLUMN(F:F))))</f>
        <v>53404.857000000004</v>
      </c>
      <c r="J8020" s="6">
        <f ca="1">IF(ROW()=2, 0, Table1[[#This Row],[Belastbaar loon]]-INDIRECT(ADDRESS(ROW()-1,COLUMN(A:A))))</f>
        <v>10</v>
      </c>
      <c r="K8020" s="6">
        <f ca="1">Table1[[#This Row],[Netto loon]]-Table1[[#This Row],[Netto vorige schijf]]</f>
        <v>4.4499999999970896</v>
      </c>
      <c r="L8020" s="2">
        <f ca="1">(Table1[[#This Row],[Bruto tov vorige schijf]]-Table1[[#This Row],[Netto tov vorige schijf]])/MAX(Table1[[#This Row],[Bruto tov vorige schijf]],1)</f>
        <v>0.55500000000029104</v>
      </c>
    </row>
    <row r="8021" spans="1:12" x14ac:dyDescent="0.25">
      <c r="A8021" s="14">
        <v>88031</v>
      </c>
      <c r="B8021" s="6">
        <f>LoonHeffing2020(Table1[[#This Row],[Belastbaar loon]])</f>
        <v>35251.623</v>
      </c>
      <c r="C8021" s="6">
        <f>AlgemeneHeffingsKorting2020(Table1[[#This Row],[Belastbaar loon]])</f>
        <v>0</v>
      </c>
      <c r="D8021" s="14">
        <f>ArbeidsKorting2020(Table1[[#This Row],[Belastbaar loon]])</f>
        <v>634.38000000000011</v>
      </c>
      <c r="E8021" s="14">
        <f>MAX(Table1[[#This Row],[Loonheffing]]-Table1[[#This Row],[Algemene Heffingskorting]]-Table1[[#This Row],[Arbeidskorting]],0)</f>
        <v>34617.243000000002</v>
      </c>
      <c r="F8021" s="6">
        <f>Table1[[#This Row],[Belastbaar loon]]-Table1[[#This Row],[Belasting]]</f>
        <v>53413.756999999998</v>
      </c>
      <c r="G8021" s="2">
        <f>(Table1[[#This Row],[Belastbaar loon]]-Table1[[#This Row],[Netto loon]])/Table1[[#This Row],[Belastbaar loon]]</f>
        <v>0.39323923390623761</v>
      </c>
      <c r="H8021" s="14">
        <f t="shared" ca="1" si="119"/>
        <v>34611.692999999999</v>
      </c>
      <c r="I8021" s="14">
        <f ca="1">IF(ROW()=2, Table1[[#This Row],[Netto loon]], INDIRECT(ADDRESS(ROW()-1,COLUMN(F:F))))</f>
        <v>53409.307000000001</v>
      </c>
      <c r="J8021" s="6">
        <f ca="1">IF(ROW()=2, 0, Table1[[#This Row],[Belastbaar loon]]-INDIRECT(ADDRESS(ROW()-1,COLUMN(A:A))))</f>
        <v>10</v>
      </c>
      <c r="K8021" s="6">
        <f ca="1">Table1[[#This Row],[Netto loon]]-Table1[[#This Row],[Netto vorige schijf]]</f>
        <v>4.4499999999970896</v>
      </c>
      <c r="L8021" s="2">
        <f ca="1">(Table1[[#This Row],[Bruto tov vorige schijf]]-Table1[[#This Row],[Netto tov vorige schijf]])/MAX(Table1[[#This Row],[Bruto tov vorige schijf]],1)</f>
        <v>0.55500000000029104</v>
      </c>
    </row>
    <row r="8022" spans="1:12" x14ac:dyDescent="0.25">
      <c r="A8022" s="14">
        <v>88041</v>
      </c>
      <c r="B8022" s="6">
        <f>LoonHeffing2020(Table1[[#This Row],[Belastbaar loon]])</f>
        <v>35256.572999999997</v>
      </c>
      <c r="C8022" s="6">
        <f>AlgemeneHeffingsKorting2020(Table1[[#This Row],[Belastbaar loon]])</f>
        <v>0</v>
      </c>
      <c r="D8022" s="14">
        <f>ArbeidsKorting2020(Table1[[#This Row],[Belastbaar loon]])</f>
        <v>633.78000000000009</v>
      </c>
      <c r="E8022" s="14">
        <f>MAX(Table1[[#This Row],[Loonheffing]]-Table1[[#This Row],[Algemene Heffingskorting]]-Table1[[#This Row],[Arbeidskorting]],0)</f>
        <v>34622.792999999998</v>
      </c>
      <c r="F8022" s="6">
        <f>Table1[[#This Row],[Belastbaar loon]]-Table1[[#This Row],[Belasting]]</f>
        <v>53418.207000000002</v>
      </c>
      <c r="G8022" s="2">
        <f>(Table1[[#This Row],[Belastbaar loon]]-Table1[[#This Row],[Netto loon]])/Table1[[#This Row],[Belastbaar loon]]</f>
        <v>0.39325760725116704</v>
      </c>
      <c r="H8022" s="14">
        <f t="shared" ca="1" si="119"/>
        <v>34617.243000000002</v>
      </c>
      <c r="I8022" s="14">
        <f ca="1">IF(ROW()=2, Table1[[#This Row],[Netto loon]], INDIRECT(ADDRESS(ROW()-1,COLUMN(F:F))))</f>
        <v>53413.756999999998</v>
      </c>
      <c r="J8022" s="6">
        <f ca="1">IF(ROW()=2, 0, Table1[[#This Row],[Belastbaar loon]]-INDIRECT(ADDRESS(ROW()-1,COLUMN(A:A))))</f>
        <v>10</v>
      </c>
      <c r="K8022" s="6">
        <f ca="1">Table1[[#This Row],[Netto loon]]-Table1[[#This Row],[Netto vorige schijf]]</f>
        <v>4.4500000000043656</v>
      </c>
      <c r="L8022" s="2">
        <f ca="1">(Table1[[#This Row],[Bruto tov vorige schijf]]-Table1[[#This Row],[Netto tov vorige schijf]])/MAX(Table1[[#This Row],[Bruto tov vorige schijf]],1)</f>
        <v>0.5549999999995634</v>
      </c>
    </row>
    <row r="8023" spans="1:12" x14ac:dyDescent="0.25">
      <c r="A8023" s="14">
        <v>88051</v>
      </c>
      <c r="B8023" s="6">
        <f>LoonHeffing2020(Table1[[#This Row],[Belastbaar loon]])</f>
        <v>35261.523000000001</v>
      </c>
      <c r="C8023" s="6">
        <f>AlgemeneHeffingsKorting2020(Table1[[#This Row],[Belastbaar loon]])</f>
        <v>0</v>
      </c>
      <c r="D8023" s="14">
        <f>ArbeidsKorting2020(Table1[[#This Row],[Belastbaar loon]])</f>
        <v>633.18000000000006</v>
      </c>
      <c r="E8023" s="14">
        <f>MAX(Table1[[#This Row],[Loonheffing]]-Table1[[#This Row],[Algemene Heffingskorting]]-Table1[[#This Row],[Arbeidskorting]],0)</f>
        <v>34628.343000000001</v>
      </c>
      <c r="F8023" s="6">
        <f>Table1[[#This Row],[Belastbaar loon]]-Table1[[#This Row],[Belasting]]</f>
        <v>53422.656999999999</v>
      </c>
      <c r="G8023" s="2">
        <f>(Table1[[#This Row],[Belastbaar loon]]-Table1[[#This Row],[Netto loon]])/Table1[[#This Row],[Belastbaar loon]]</f>
        <v>0.39327597642275502</v>
      </c>
      <c r="H8023" s="14">
        <f t="shared" ca="1" si="119"/>
        <v>34622.792999999998</v>
      </c>
      <c r="I8023" s="14">
        <f ca="1">IF(ROW()=2, Table1[[#This Row],[Netto loon]], INDIRECT(ADDRESS(ROW()-1,COLUMN(F:F))))</f>
        <v>53418.207000000002</v>
      </c>
      <c r="J8023" s="6">
        <f ca="1">IF(ROW()=2, 0, Table1[[#This Row],[Belastbaar loon]]-INDIRECT(ADDRESS(ROW()-1,COLUMN(A:A))))</f>
        <v>10</v>
      </c>
      <c r="K8023" s="6">
        <f ca="1">Table1[[#This Row],[Netto loon]]-Table1[[#This Row],[Netto vorige schijf]]</f>
        <v>4.4499999999970896</v>
      </c>
      <c r="L8023" s="2">
        <f ca="1">(Table1[[#This Row],[Bruto tov vorige schijf]]-Table1[[#This Row],[Netto tov vorige schijf]])/MAX(Table1[[#This Row],[Bruto tov vorige schijf]],1)</f>
        <v>0.55500000000029104</v>
      </c>
    </row>
    <row r="8024" spans="1:12" x14ac:dyDescent="0.25">
      <c r="A8024" s="14">
        <v>88061</v>
      </c>
      <c r="B8024" s="6">
        <f>LoonHeffing2020(Table1[[#This Row],[Belastbaar loon]])</f>
        <v>35266.472999999998</v>
      </c>
      <c r="C8024" s="6">
        <f>AlgemeneHeffingsKorting2020(Table1[[#This Row],[Belastbaar loon]])</f>
        <v>0</v>
      </c>
      <c r="D8024" s="14">
        <f>ArbeidsKorting2020(Table1[[#This Row],[Belastbaar loon]])</f>
        <v>632.58000000000015</v>
      </c>
      <c r="E8024" s="14">
        <f>MAX(Table1[[#This Row],[Loonheffing]]-Table1[[#This Row],[Algemene Heffingskorting]]-Table1[[#This Row],[Arbeidskorting]],0)</f>
        <v>34633.892999999996</v>
      </c>
      <c r="F8024" s="6">
        <f>Table1[[#This Row],[Belastbaar loon]]-Table1[[#This Row],[Belasting]]</f>
        <v>53427.107000000004</v>
      </c>
      <c r="G8024" s="2">
        <f>(Table1[[#This Row],[Belastbaar loon]]-Table1[[#This Row],[Netto loon]])/Table1[[#This Row],[Belastbaar loon]]</f>
        <v>0.39329434142242303</v>
      </c>
      <c r="H8024" s="14">
        <f t="shared" ca="1" si="119"/>
        <v>34628.343000000001</v>
      </c>
      <c r="I8024" s="14">
        <f ca="1">IF(ROW()=2, Table1[[#This Row],[Netto loon]], INDIRECT(ADDRESS(ROW()-1,COLUMN(F:F))))</f>
        <v>53422.656999999999</v>
      </c>
      <c r="J8024" s="6">
        <f ca="1">IF(ROW()=2, 0, Table1[[#This Row],[Belastbaar loon]]-INDIRECT(ADDRESS(ROW()-1,COLUMN(A:A))))</f>
        <v>10</v>
      </c>
      <c r="K8024" s="6">
        <f ca="1">Table1[[#This Row],[Netto loon]]-Table1[[#This Row],[Netto vorige schijf]]</f>
        <v>4.4500000000043656</v>
      </c>
      <c r="L8024" s="2">
        <f ca="1">(Table1[[#This Row],[Bruto tov vorige schijf]]-Table1[[#This Row],[Netto tov vorige schijf]])/MAX(Table1[[#This Row],[Bruto tov vorige schijf]],1)</f>
        <v>0.5549999999995634</v>
      </c>
    </row>
    <row r="8025" spans="1:12" x14ac:dyDescent="0.25">
      <c r="A8025" s="14">
        <v>88071</v>
      </c>
      <c r="B8025" s="6">
        <f>LoonHeffing2020(Table1[[#This Row],[Belastbaar loon]])</f>
        <v>35271.423000000003</v>
      </c>
      <c r="C8025" s="6">
        <f>AlgemeneHeffingsKorting2020(Table1[[#This Row],[Belastbaar loon]])</f>
        <v>0</v>
      </c>
      <c r="D8025" s="14">
        <f>ArbeidsKorting2020(Table1[[#This Row],[Belastbaar loon]])</f>
        <v>631.98000000000013</v>
      </c>
      <c r="E8025" s="14">
        <f>MAX(Table1[[#This Row],[Loonheffing]]-Table1[[#This Row],[Algemene Heffingskorting]]-Table1[[#This Row],[Arbeidskorting]],0)</f>
        <v>34639.442999999999</v>
      </c>
      <c r="F8025" s="6">
        <f>Table1[[#This Row],[Belastbaar loon]]-Table1[[#This Row],[Belasting]]</f>
        <v>53431.557000000001</v>
      </c>
      <c r="G8025" s="2">
        <f>(Table1[[#This Row],[Belastbaar loon]]-Table1[[#This Row],[Netto loon]])/Table1[[#This Row],[Belastbaar loon]]</f>
        <v>0.39331270225159248</v>
      </c>
      <c r="H8025" s="14">
        <f t="shared" ca="1" si="119"/>
        <v>34633.892999999996</v>
      </c>
      <c r="I8025" s="14">
        <f ca="1">IF(ROW()=2, Table1[[#This Row],[Netto loon]], INDIRECT(ADDRESS(ROW()-1,COLUMN(F:F))))</f>
        <v>53427.107000000004</v>
      </c>
      <c r="J8025" s="6">
        <f ca="1">IF(ROW()=2, 0, Table1[[#This Row],[Belastbaar loon]]-INDIRECT(ADDRESS(ROW()-1,COLUMN(A:A))))</f>
        <v>10</v>
      </c>
      <c r="K8025" s="6">
        <f ca="1">Table1[[#This Row],[Netto loon]]-Table1[[#This Row],[Netto vorige schijf]]</f>
        <v>4.4499999999970896</v>
      </c>
      <c r="L8025" s="2">
        <f ca="1">(Table1[[#This Row],[Bruto tov vorige schijf]]-Table1[[#This Row],[Netto tov vorige schijf]])/MAX(Table1[[#This Row],[Bruto tov vorige schijf]],1)</f>
        <v>0.55500000000029104</v>
      </c>
    </row>
    <row r="8026" spans="1:12" x14ac:dyDescent="0.25">
      <c r="A8026" s="14">
        <v>88081</v>
      </c>
      <c r="B8026" s="6">
        <f>LoonHeffing2020(Table1[[#This Row],[Belastbaar loon]])</f>
        <v>35276.373</v>
      </c>
      <c r="C8026" s="6">
        <f>AlgemeneHeffingsKorting2020(Table1[[#This Row],[Belastbaar loon]])</f>
        <v>0</v>
      </c>
      <c r="D8026" s="14">
        <f>ArbeidsKorting2020(Table1[[#This Row],[Belastbaar loon]])</f>
        <v>631.38000000000011</v>
      </c>
      <c r="E8026" s="14">
        <f>MAX(Table1[[#This Row],[Loonheffing]]-Table1[[#This Row],[Algemene Heffingskorting]]-Table1[[#This Row],[Arbeidskorting]],0)</f>
        <v>34644.993000000002</v>
      </c>
      <c r="F8026" s="6">
        <f>Table1[[#This Row],[Belastbaar loon]]-Table1[[#This Row],[Belasting]]</f>
        <v>53436.006999999998</v>
      </c>
      <c r="G8026" s="2">
        <f>(Table1[[#This Row],[Belastbaar loon]]-Table1[[#This Row],[Netto loon]])/Table1[[#This Row],[Belastbaar loon]]</f>
        <v>0.39333105891168357</v>
      </c>
      <c r="H8026" s="14">
        <f t="shared" ref="H8026:H8089" ca="1" si="120">IF(ROW()=2, 0, INDIRECT(ADDRESS(ROW()-1,COLUMN(E:E))))</f>
        <v>34639.442999999999</v>
      </c>
      <c r="I8026" s="14">
        <f ca="1">IF(ROW()=2, Table1[[#This Row],[Netto loon]], INDIRECT(ADDRESS(ROW()-1,COLUMN(F:F))))</f>
        <v>53431.557000000001</v>
      </c>
      <c r="J8026" s="6">
        <f ca="1">IF(ROW()=2, 0, Table1[[#This Row],[Belastbaar loon]]-INDIRECT(ADDRESS(ROW()-1,COLUMN(A:A))))</f>
        <v>10</v>
      </c>
      <c r="K8026" s="6">
        <f ca="1">Table1[[#This Row],[Netto loon]]-Table1[[#This Row],[Netto vorige schijf]]</f>
        <v>4.4499999999970896</v>
      </c>
      <c r="L8026" s="2">
        <f ca="1">(Table1[[#This Row],[Bruto tov vorige schijf]]-Table1[[#This Row],[Netto tov vorige schijf]])/MAX(Table1[[#This Row],[Bruto tov vorige schijf]],1)</f>
        <v>0.55500000000029104</v>
      </c>
    </row>
    <row r="8027" spans="1:12" x14ac:dyDescent="0.25">
      <c r="A8027" s="14">
        <v>88091</v>
      </c>
      <c r="B8027" s="6">
        <f>LoonHeffing2020(Table1[[#This Row],[Belastbaar loon]])</f>
        <v>35281.322999999997</v>
      </c>
      <c r="C8027" s="6">
        <f>AlgemeneHeffingsKorting2020(Table1[[#This Row],[Belastbaar loon]])</f>
        <v>0</v>
      </c>
      <c r="D8027" s="14">
        <f>ArbeidsKorting2020(Table1[[#This Row],[Belastbaar loon]])</f>
        <v>630.78000000000009</v>
      </c>
      <c r="E8027" s="14">
        <f>MAX(Table1[[#This Row],[Loonheffing]]-Table1[[#This Row],[Algemene Heffingskorting]]-Table1[[#This Row],[Arbeidskorting]],0)</f>
        <v>34650.542999999998</v>
      </c>
      <c r="F8027" s="6">
        <f>Table1[[#This Row],[Belastbaar loon]]-Table1[[#This Row],[Belasting]]</f>
        <v>53440.457000000002</v>
      </c>
      <c r="G8027" s="2">
        <f>(Table1[[#This Row],[Belastbaar loon]]-Table1[[#This Row],[Netto loon]])/Table1[[#This Row],[Belastbaar loon]]</f>
        <v>0.39334941140411617</v>
      </c>
      <c r="H8027" s="14">
        <f t="shared" ca="1" si="120"/>
        <v>34644.993000000002</v>
      </c>
      <c r="I8027" s="14">
        <f ca="1">IF(ROW()=2, Table1[[#This Row],[Netto loon]], INDIRECT(ADDRESS(ROW()-1,COLUMN(F:F))))</f>
        <v>53436.006999999998</v>
      </c>
      <c r="J8027" s="6">
        <f ca="1">IF(ROW()=2, 0, Table1[[#This Row],[Belastbaar loon]]-INDIRECT(ADDRESS(ROW()-1,COLUMN(A:A))))</f>
        <v>10</v>
      </c>
      <c r="K8027" s="6">
        <f ca="1">Table1[[#This Row],[Netto loon]]-Table1[[#This Row],[Netto vorige schijf]]</f>
        <v>4.4500000000043656</v>
      </c>
      <c r="L8027" s="2">
        <f ca="1">(Table1[[#This Row],[Bruto tov vorige schijf]]-Table1[[#This Row],[Netto tov vorige schijf]])/MAX(Table1[[#This Row],[Bruto tov vorige schijf]],1)</f>
        <v>0.5549999999995634</v>
      </c>
    </row>
    <row r="8028" spans="1:12" x14ac:dyDescent="0.25">
      <c r="A8028" s="14">
        <v>88101</v>
      </c>
      <c r="B8028" s="6">
        <f>LoonHeffing2020(Table1[[#This Row],[Belastbaar loon]])</f>
        <v>35286.273000000001</v>
      </c>
      <c r="C8028" s="6">
        <f>AlgemeneHeffingsKorting2020(Table1[[#This Row],[Belastbaar loon]])</f>
        <v>0</v>
      </c>
      <c r="D8028" s="14">
        <f>ArbeidsKorting2020(Table1[[#This Row],[Belastbaar loon]])</f>
        <v>630.18000000000006</v>
      </c>
      <c r="E8028" s="14">
        <f>MAX(Table1[[#This Row],[Loonheffing]]-Table1[[#This Row],[Algemene Heffingskorting]]-Table1[[#This Row],[Arbeidskorting]],0)</f>
        <v>34656.093000000001</v>
      </c>
      <c r="F8028" s="6">
        <f>Table1[[#This Row],[Belastbaar loon]]-Table1[[#This Row],[Belasting]]</f>
        <v>53444.906999999999</v>
      </c>
      <c r="G8028" s="2">
        <f>(Table1[[#This Row],[Belastbaar loon]]-Table1[[#This Row],[Netto loon]])/Table1[[#This Row],[Belastbaar loon]]</f>
        <v>0.39336775973030952</v>
      </c>
      <c r="H8028" s="14">
        <f t="shared" ca="1" si="120"/>
        <v>34650.542999999998</v>
      </c>
      <c r="I8028" s="14">
        <f ca="1">IF(ROW()=2, Table1[[#This Row],[Netto loon]], INDIRECT(ADDRESS(ROW()-1,COLUMN(F:F))))</f>
        <v>53440.457000000002</v>
      </c>
      <c r="J8028" s="6">
        <f ca="1">IF(ROW()=2, 0, Table1[[#This Row],[Belastbaar loon]]-INDIRECT(ADDRESS(ROW()-1,COLUMN(A:A))))</f>
        <v>10</v>
      </c>
      <c r="K8028" s="6">
        <f ca="1">Table1[[#This Row],[Netto loon]]-Table1[[#This Row],[Netto vorige schijf]]</f>
        <v>4.4499999999970896</v>
      </c>
      <c r="L8028" s="2">
        <f ca="1">(Table1[[#This Row],[Bruto tov vorige schijf]]-Table1[[#This Row],[Netto tov vorige schijf]])/MAX(Table1[[#This Row],[Bruto tov vorige schijf]],1)</f>
        <v>0.55500000000029104</v>
      </c>
    </row>
    <row r="8029" spans="1:12" x14ac:dyDescent="0.25">
      <c r="A8029" s="14">
        <v>88111</v>
      </c>
      <c r="B8029" s="6">
        <f>LoonHeffing2020(Table1[[#This Row],[Belastbaar loon]])</f>
        <v>35291.222999999998</v>
      </c>
      <c r="C8029" s="6">
        <f>AlgemeneHeffingsKorting2020(Table1[[#This Row],[Belastbaar loon]])</f>
        <v>0</v>
      </c>
      <c r="D8029" s="14">
        <f>ArbeidsKorting2020(Table1[[#This Row],[Belastbaar loon]])</f>
        <v>629.58000000000015</v>
      </c>
      <c r="E8029" s="14">
        <f>MAX(Table1[[#This Row],[Loonheffing]]-Table1[[#This Row],[Algemene Heffingskorting]]-Table1[[#This Row],[Arbeidskorting]],0)</f>
        <v>34661.642999999996</v>
      </c>
      <c r="F8029" s="6">
        <f>Table1[[#This Row],[Belastbaar loon]]-Table1[[#This Row],[Belasting]]</f>
        <v>53449.357000000004</v>
      </c>
      <c r="G8029" s="2">
        <f>(Table1[[#This Row],[Belastbaar loon]]-Table1[[#This Row],[Netto loon]])/Table1[[#This Row],[Belastbaar loon]]</f>
        <v>0.39338610389168205</v>
      </c>
      <c r="H8029" s="14">
        <f t="shared" ca="1" si="120"/>
        <v>34656.093000000001</v>
      </c>
      <c r="I8029" s="14">
        <f ca="1">IF(ROW()=2, Table1[[#This Row],[Netto loon]], INDIRECT(ADDRESS(ROW()-1,COLUMN(F:F))))</f>
        <v>53444.906999999999</v>
      </c>
      <c r="J8029" s="6">
        <f ca="1">IF(ROW()=2, 0, Table1[[#This Row],[Belastbaar loon]]-INDIRECT(ADDRESS(ROW()-1,COLUMN(A:A))))</f>
        <v>10</v>
      </c>
      <c r="K8029" s="6">
        <f ca="1">Table1[[#This Row],[Netto loon]]-Table1[[#This Row],[Netto vorige schijf]]</f>
        <v>4.4500000000043656</v>
      </c>
      <c r="L8029" s="2">
        <f ca="1">(Table1[[#This Row],[Bruto tov vorige schijf]]-Table1[[#This Row],[Netto tov vorige schijf]])/MAX(Table1[[#This Row],[Bruto tov vorige schijf]],1)</f>
        <v>0.5549999999995634</v>
      </c>
    </row>
    <row r="8030" spans="1:12" x14ac:dyDescent="0.25">
      <c r="A8030" s="14">
        <v>88121</v>
      </c>
      <c r="B8030" s="6">
        <f>LoonHeffing2020(Table1[[#This Row],[Belastbaar loon]])</f>
        <v>35296.173000000003</v>
      </c>
      <c r="C8030" s="6">
        <f>AlgemeneHeffingsKorting2020(Table1[[#This Row],[Belastbaar loon]])</f>
        <v>0</v>
      </c>
      <c r="D8030" s="14">
        <f>ArbeidsKorting2020(Table1[[#This Row],[Belastbaar loon]])</f>
        <v>628.98000000000013</v>
      </c>
      <c r="E8030" s="14">
        <f>MAX(Table1[[#This Row],[Loonheffing]]-Table1[[#This Row],[Algemene Heffingskorting]]-Table1[[#This Row],[Arbeidskorting]],0)</f>
        <v>34667.192999999999</v>
      </c>
      <c r="F8030" s="6">
        <f>Table1[[#This Row],[Belastbaar loon]]-Table1[[#This Row],[Belasting]]</f>
        <v>53453.807000000001</v>
      </c>
      <c r="G8030" s="2">
        <f>(Table1[[#This Row],[Belastbaar loon]]-Table1[[#This Row],[Netto loon]])/Table1[[#This Row],[Belastbaar loon]]</f>
        <v>0.39340444388965173</v>
      </c>
      <c r="H8030" s="14">
        <f t="shared" ca="1" si="120"/>
        <v>34661.642999999996</v>
      </c>
      <c r="I8030" s="14">
        <f ca="1">IF(ROW()=2, Table1[[#This Row],[Netto loon]], INDIRECT(ADDRESS(ROW()-1,COLUMN(F:F))))</f>
        <v>53449.357000000004</v>
      </c>
      <c r="J8030" s="6">
        <f ca="1">IF(ROW()=2, 0, Table1[[#This Row],[Belastbaar loon]]-INDIRECT(ADDRESS(ROW()-1,COLUMN(A:A))))</f>
        <v>10</v>
      </c>
      <c r="K8030" s="6">
        <f ca="1">Table1[[#This Row],[Netto loon]]-Table1[[#This Row],[Netto vorige schijf]]</f>
        <v>4.4499999999970896</v>
      </c>
      <c r="L8030" s="2">
        <f ca="1">(Table1[[#This Row],[Bruto tov vorige schijf]]-Table1[[#This Row],[Netto tov vorige schijf]])/MAX(Table1[[#This Row],[Bruto tov vorige schijf]],1)</f>
        <v>0.55500000000029104</v>
      </c>
    </row>
    <row r="8031" spans="1:12" x14ac:dyDescent="0.25">
      <c r="A8031" s="14">
        <v>88131</v>
      </c>
      <c r="B8031" s="6">
        <f>LoonHeffing2020(Table1[[#This Row],[Belastbaar loon]])</f>
        <v>35301.123</v>
      </c>
      <c r="C8031" s="6">
        <f>AlgemeneHeffingsKorting2020(Table1[[#This Row],[Belastbaar loon]])</f>
        <v>0</v>
      </c>
      <c r="D8031" s="14">
        <f>ArbeidsKorting2020(Table1[[#This Row],[Belastbaar loon]])</f>
        <v>628.38000000000011</v>
      </c>
      <c r="E8031" s="14">
        <f>MAX(Table1[[#This Row],[Loonheffing]]-Table1[[#This Row],[Algemene Heffingskorting]]-Table1[[#This Row],[Arbeidskorting]],0)</f>
        <v>34672.743000000002</v>
      </c>
      <c r="F8031" s="6">
        <f>Table1[[#This Row],[Belastbaar loon]]-Table1[[#This Row],[Belasting]]</f>
        <v>53458.256999999998</v>
      </c>
      <c r="G8031" s="2">
        <f>(Table1[[#This Row],[Belastbaar loon]]-Table1[[#This Row],[Netto loon]])/Table1[[#This Row],[Belastbaar loon]]</f>
        <v>0.39342277972563572</v>
      </c>
      <c r="H8031" s="14">
        <f t="shared" ca="1" si="120"/>
        <v>34667.192999999999</v>
      </c>
      <c r="I8031" s="14">
        <f ca="1">IF(ROW()=2, Table1[[#This Row],[Netto loon]], INDIRECT(ADDRESS(ROW()-1,COLUMN(F:F))))</f>
        <v>53453.807000000001</v>
      </c>
      <c r="J8031" s="6">
        <f ca="1">IF(ROW()=2, 0, Table1[[#This Row],[Belastbaar loon]]-INDIRECT(ADDRESS(ROW()-1,COLUMN(A:A))))</f>
        <v>10</v>
      </c>
      <c r="K8031" s="6">
        <f ca="1">Table1[[#This Row],[Netto loon]]-Table1[[#This Row],[Netto vorige schijf]]</f>
        <v>4.4499999999970896</v>
      </c>
      <c r="L8031" s="2">
        <f ca="1">(Table1[[#This Row],[Bruto tov vorige schijf]]-Table1[[#This Row],[Netto tov vorige schijf]])/MAX(Table1[[#This Row],[Bruto tov vorige schijf]],1)</f>
        <v>0.55500000000029104</v>
      </c>
    </row>
    <row r="8032" spans="1:12" x14ac:dyDescent="0.25">
      <c r="A8032" s="14">
        <v>88141</v>
      </c>
      <c r="B8032" s="6">
        <f>LoonHeffing2020(Table1[[#This Row],[Belastbaar loon]])</f>
        <v>35306.072999999997</v>
      </c>
      <c r="C8032" s="6">
        <f>AlgemeneHeffingsKorting2020(Table1[[#This Row],[Belastbaar loon]])</f>
        <v>0</v>
      </c>
      <c r="D8032" s="14">
        <f>ArbeidsKorting2020(Table1[[#This Row],[Belastbaar loon]])</f>
        <v>627.78000000000009</v>
      </c>
      <c r="E8032" s="14">
        <f>MAX(Table1[[#This Row],[Loonheffing]]-Table1[[#This Row],[Algemene Heffingskorting]]-Table1[[#This Row],[Arbeidskorting]],0)</f>
        <v>34678.292999999998</v>
      </c>
      <c r="F8032" s="6">
        <f>Table1[[#This Row],[Belastbaar loon]]-Table1[[#This Row],[Belasting]]</f>
        <v>53462.707000000002</v>
      </c>
      <c r="G8032" s="2">
        <f>(Table1[[#This Row],[Belastbaar loon]]-Table1[[#This Row],[Netto loon]])/Table1[[#This Row],[Belastbaar loon]]</f>
        <v>0.39344111140105059</v>
      </c>
      <c r="H8032" s="14">
        <f t="shared" ca="1" si="120"/>
        <v>34672.743000000002</v>
      </c>
      <c r="I8032" s="14">
        <f ca="1">IF(ROW()=2, Table1[[#This Row],[Netto loon]], INDIRECT(ADDRESS(ROW()-1,COLUMN(F:F))))</f>
        <v>53458.256999999998</v>
      </c>
      <c r="J8032" s="6">
        <f ca="1">IF(ROW()=2, 0, Table1[[#This Row],[Belastbaar loon]]-INDIRECT(ADDRESS(ROW()-1,COLUMN(A:A))))</f>
        <v>10</v>
      </c>
      <c r="K8032" s="6">
        <f ca="1">Table1[[#This Row],[Netto loon]]-Table1[[#This Row],[Netto vorige schijf]]</f>
        <v>4.4500000000043656</v>
      </c>
      <c r="L8032" s="2">
        <f ca="1">(Table1[[#This Row],[Bruto tov vorige schijf]]-Table1[[#This Row],[Netto tov vorige schijf]])/MAX(Table1[[#This Row],[Bruto tov vorige schijf]],1)</f>
        <v>0.5549999999995634</v>
      </c>
    </row>
    <row r="8033" spans="1:12" x14ac:dyDescent="0.25">
      <c r="A8033" s="14">
        <v>88151</v>
      </c>
      <c r="B8033" s="6">
        <f>LoonHeffing2020(Table1[[#This Row],[Belastbaar loon]])</f>
        <v>35311.023000000001</v>
      </c>
      <c r="C8033" s="6">
        <f>AlgemeneHeffingsKorting2020(Table1[[#This Row],[Belastbaar loon]])</f>
        <v>0</v>
      </c>
      <c r="D8033" s="14">
        <f>ArbeidsKorting2020(Table1[[#This Row],[Belastbaar loon]])</f>
        <v>627.18000000000006</v>
      </c>
      <c r="E8033" s="14">
        <f>MAX(Table1[[#This Row],[Loonheffing]]-Table1[[#This Row],[Algemene Heffingskorting]]-Table1[[#This Row],[Arbeidskorting]],0)</f>
        <v>34683.843000000001</v>
      </c>
      <c r="F8033" s="6">
        <f>Table1[[#This Row],[Belastbaar loon]]-Table1[[#This Row],[Belasting]]</f>
        <v>53467.156999999999</v>
      </c>
      <c r="G8033" s="2">
        <f>(Table1[[#This Row],[Belastbaar loon]]-Table1[[#This Row],[Netto loon]])/Table1[[#This Row],[Belastbaar loon]]</f>
        <v>0.39345943891731233</v>
      </c>
      <c r="H8033" s="14">
        <f t="shared" ca="1" si="120"/>
        <v>34678.292999999998</v>
      </c>
      <c r="I8033" s="14">
        <f ca="1">IF(ROW()=2, Table1[[#This Row],[Netto loon]], INDIRECT(ADDRESS(ROW()-1,COLUMN(F:F))))</f>
        <v>53462.707000000002</v>
      </c>
      <c r="J8033" s="6">
        <f ca="1">IF(ROW()=2, 0, Table1[[#This Row],[Belastbaar loon]]-INDIRECT(ADDRESS(ROW()-1,COLUMN(A:A))))</f>
        <v>10</v>
      </c>
      <c r="K8033" s="6">
        <f ca="1">Table1[[#This Row],[Netto loon]]-Table1[[#This Row],[Netto vorige schijf]]</f>
        <v>4.4499999999970896</v>
      </c>
      <c r="L8033" s="2">
        <f ca="1">(Table1[[#This Row],[Bruto tov vorige schijf]]-Table1[[#This Row],[Netto tov vorige schijf]])/MAX(Table1[[#This Row],[Bruto tov vorige schijf]],1)</f>
        <v>0.55500000000029104</v>
      </c>
    </row>
    <row r="8034" spans="1:12" x14ac:dyDescent="0.25">
      <c r="A8034" s="14">
        <v>88161</v>
      </c>
      <c r="B8034" s="6">
        <f>LoonHeffing2020(Table1[[#This Row],[Belastbaar loon]])</f>
        <v>35315.972999999998</v>
      </c>
      <c r="C8034" s="6">
        <f>AlgemeneHeffingsKorting2020(Table1[[#This Row],[Belastbaar loon]])</f>
        <v>0</v>
      </c>
      <c r="D8034" s="14">
        <f>ArbeidsKorting2020(Table1[[#This Row],[Belastbaar loon]])</f>
        <v>626.58000000000015</v>
      </c>
      <c r="E8034" s="14">
        <f>MAX(Table1[[#This Row],[Loonheffing]]-Table1[[#This Row],[Algemene Heffingskorting]]-Table1[[#This Row],[Arbeidskorting]],0)</f>
        <v>34689.392999999996</v>
      </c>
      <c r="F8034" s="6">
        <f>Table1[[#This Row],[Belastbaar loon]]-Table1[[#This Row],[Belasting]]</f>
        <v>53471.607000000004</v>
      </c>
      <c r="G8034" s="2">
        <f>(Table1[[#This Row],[Belastbaar loon]]-Table1[[#This Row],[Netto loon]])/Table1[[#This Row],[Belastbaar loon]]</f>
        <v>0.3934777622758362</v>
      </c>
      <c r="H8034" s="14">
        <f t="shared" ca="1" si="120"/>
        <v>34683.843000000001</v>
      </c>
      <c r="I8034" s="14">
        <f ca="1">IF(ROW()=2, Table1[[#This Row],[Netto loon]], INDIRECT(ADDRESS(ROW()-1,COLUMN(F:F))))</f>
        <v>53467.156999999999</v>
      </c>
      <c r="J8034" s="6">
        <f ca="1">IF(ROW()=2, 0, Table1[[#This Row],[Belastbaar loon]]-INDIRECT(ADDRESS(ROW()-1,COLUMN(A:A))))</f>
        <v>10</v>
      </c>
      <c r="K8034" s="6">
        <f ca="1">Table1[[#This Row],[Netto loon]]-Table1[[#This Row],[Netto vorige schijf]]</f>
        <v>4.4500000000043656</v>
      </c>
      <c r="L8034" s="2">
        <f ca="1">(Table1[[#This Row],[Bruto tov vorige schijf]]-Table1[[#This Row],[Netto tov vorige schijf]])/MAX(Table1[[#This Row],[Bruto tov vorige schijf]],1)</f>
        <v>0.5549999999995634</v>
      </c>
    </row>
    <row r="8035" spans="1:12" x14ac:dyDescent="0.25">
      <c r="A8035" s="14">
        <v>88171</v>
      </c>
      <c r="B8035" s="6">
        <f>LoonHeffing2020(Table1[[#This Row],[Belastbaar loon]])</f>
        <v>35320.923000000003</v>
      </c>
      <c r="C8035" s="6">
        <f>AlgemeneHeffingsKorting2020(Table1[[#This Row],[Belastbaar loon]])</f>
        <v>0</v>
      </c>
      <c r="D8035" s="14">
        <f>ArbeidsKorting2020(Table1[[#This Row],[Belastbaar loon]])</f>
        <v>625.98000000000013</v>
      </c>
      <c r="E8035" s="14">
        <f>MAX(Table1[[#This Row],[Loonheffing]]-Table1[[#This Row],[Algemene Heffingskorting]]-Table1[[#This Row],[Arbeidskorting]],0)</f>
        <v>34694.942999999999</v>
      </c>
      <c r="F8035" s="6">
        <f>Table1[[#This Row],[Belastbaar loon]]-Table1[[#This Row],[Belasting]]</f>
        <v>53476.057000000001</v>
      </c>
      <c r="G8035" s="2">
        <f>(Table1[[#This Row],[Belastbaar loon]]-Table1[[#This Row],[Netto loon]])/Table1[[#This Row],[Belastbaar loon]]</f>
        <v>0.393496081478037</v>
      </c>
      <c r="H8035" s="14">
        <f t="shared" ca="1" si="120"/>
        <v>34689.392999999996</v>
      </c>
      <c r="I8035" s="14">
        <f ca="1">IF(ROW()=2, Table1[[#This Row],[Netto loon]], INDIRECT(ADDRESS(ROW()-1,COLUMN(F:F))))</f>
        <v>53471.607000000004</v>
      </c>
      <c r="J8035" s="6">
        <f ca="1">IF(ROW()=2, 0, Table1[[#This Row],[Belastbaar loon]]-INDIRECT(ADDRESS(ROW()-1,COLUMN(A:A))))</f>
        <v>10</v>
      </c>
      <c r="K8035" s="6">
        <f ca="1">Table1[[#This Row],[Netto loon]]-Table1[[#This Row],[Netto vorige schijf]]</f>
        <v>4.4499999999970896</v>
      </c>
      <c r="L8035" s="2">
        <f ca="1">(Table1[[#This Row],[Bruto tov vorige schijf]]-Table1[[#This Row],[Netto tov vorige schijf]])/MAX(Table1[[#This Row],[Bruto tov vorige schijf]],1)</f>
        <v>0.55500000000029104</v>
      </c>
    </row>
    <row r="8036" spans="1:12" x14ac:dyDescent="0.25">
      <c r="A8036" s="14">
        <v>88181</v>
      </c>
      <c r="B8036" s="6">
        <f>LoonHeffing2020(Table1[[#This Row],[Belastbaar loon]])</f>
        <v>35325.873</v>
      </c>
      <c r="C8036" s="6">
        <f>AlgemeneHeffingsKorting2020(Table1[[#This Row],[Belastbaar loon]])</f>
        <v>0</v>
      </c>
      <c r="D8036" s="14">
        <f>ArbeidsKorting2020(Table1[[#This Row],[Belastbaar loon]])</f>
        <v>625.38000000000011</v>
      </c>
      <c r="E8036" s="14">
        <f>MAX(Table1[[#This Row],[Loonheffing]]-Table1[[#This Row],[Algemene Heffingskorting]]-Table1[[#This Row],[Arbeidskorting]],0)</f>
        <v>34700.493000000002</v>
      </c>
      <c r="F8036" s="6">
        <f>Table1[[#This Row],[Belastbaar loon]]-Table1[[#This Row],[Belasting]]</f>
        <v>53480.506999999998</v>
      </c>
      <c r="G8036" s="2">
        <f>(Table1[[#This Row],[Belastbaar loon]]-Table1[[#This Row],[Netto loon]])/Table1[[#This Row],[Belastbaar loon]]</f>
        <v>0.3935143965253286</v>
      </c>
      <c r="H8036" s="14">
        <f t="shared" ca="1" si="120"/>
        <v>34694.942999999999</v>
      </c>
      <c r="I8036" s="14">
        <f ca="1">IF(ROW()=2, Table1[[#This Row],[Netto loon]], INDIRECT(ADDRESS(ROW()-1,COLUMN(F:F))))</f>
        <v>53476.057000000001</v>
      </c>
      <c r="J8036" s="6">
        <f ca="1">IF(ROW()=2, 0, Table1[[#This Row],[Belastbaar loon]]-INDIRECT(ADDRESS(ROW()-1,COLUMN(A:A))))</f>
        <v>10</v>
      </c>
      <c r="K8036" s="6">
        <f ca="1">Table1[[#This Row],[Netto loon]]-Table1[[#This Row],[Netto vorige schijf]]</f>
        <v>4.4499999999970896</v>
      </c>
      <c r="L8036" s="2">
        <f ca="1">(Table1[[#This Row],[Bruto tov vorige schijf]]-Table1[[#This Row],[Netto tov vorige schijf]])/MAX(Table1[[#This Row],[Bruto tov vorige schijf]],1)</f>
        <v>0.55500000000029104</v>
      </c>
    </row>
    <row r="8037" spans="1:12" x14ac:dyDescent="0.25">
      <c r="A8037" s="14">
        <v>88191</v>
      </c>
      <c r="B8037" s="6">
        <f>LoonHeffing2020(Table1[[#This Row],[Belastbaar loon]])</f>
        <v>35330.822999999997</v>
      </c>
      <c r="C8037" s="6">
        <f>AlgemeneHeffingsKorting2020(Table1[[#This Row],[Belastbaar loon]])</f>
        <v>0</v>
      </c>
      <c r="D8037" s="14">
        <f>ArbeidsKorting2020(Table1[[#This Row],[Belastbaar loon]])</f>
        <v>624.78000000000009</v>
      </c>
      <c r="E8037" s="14">
        <f>MAX(Table1[[#This Row],[Loonheffing]]-Table1[[#This Row],[Algemene Heffingskorting]]-Table1[[#This Row],[Arbeidskorting]],0)</f>
        <v>34706.042999999998</v>
      </c>
      <c r="F8037" s="6">
        <f>Table1[[#This Row],[Belastbaar loon]]-Table1[[#This Row],[Belasting]]</f>
        <v>53484.957000000002</v>
      </c>
      <c r="G8037" s="2">
        <f>(Table1[[#This Row],[Belastbaar loon]]-Table1[[#This Row],[Netto loon]])/Table1[[#This Row],[Belastbaar loon]]</f>
        <v>0.39353270741912438</v>
      </c>
      <c r="H8037" s="14">
        <f t="shared" ca="1" si="120"/>
        <v>34700.493000000002</v>
      </c>
      <c r="I8037" s="14">
        <f ca="1">IF(ROW()=2, Table1[[#This Row],[Netto loon]], INDIRECT(ADDRESS(ROW()-1,COLUMN(F:F))))</f>
        <v>53480.506999999998</v>
      </c>
      <c r="J8037" s="6">
        <f ca="1">IF(ROW()=2, 0, Table1[[#This Row],[Belastbaar loon]]-INDIRECT(ADDRESS(ROW()-1,COLUMN(A:A))))</f>
        <v>10</v>
      </c>
      <c r="K8037" s="6">
        <f ca="1">Table1[[#This Row],[Netto loon]]-Table1[[#This Row],[Netto vorige schijf]]</f>
        <v>4.4500000000043656</v>
      </c>
      <c r="L8037" s="2">
        <f ca="1">(Table1[[#This Row],[Bruto tov vorige schijf]]-Table1[[#This Row],[Netto tov vorige schijf]])/MAX(Table1[[#This Row],[Bruto tov vorige schijf]],1)</f>
        <v>0.5549999999995634</v>
      </c>
    </row>
    <row r="8038" spans="1:12" x14ac:dyDescent="0.25">
      <c r="A8038" s="14">
        <v>88201</v>
      </c>
      <c r="B8038" s="6">
        <f>LoonHeffing2020(Table1[[#This Row],[Belastbaar loon]])</f>
        <v>35335.773000000001</v>
      </c>
      <c r="C8038" s="6">
        <f>AlgemeneHeffingsKorting2020(Table1[[#This Row],[Belastbaar loon]])</f>
        <v>0</v>
      </c>
      <c r="D8038" s="14">
        <f>ArbeidsKorting2020(Table1[[#This Row],[Belastbaar loon]])</f>
        <v>624.18000000000006</v>
      </c>
      <c r="E8038" s="14">
        <f>MAX(Table1[[#This Row],[Loonheffing]]-Table1[[#This Row],[Algemene Heffingskorting]]-Table1[[#This Row],[Arbeidskorting]],0)</f>
        <v>34711.593000000001</v>
      </c>
      <c r="F8038" s="6">
        <f>Table1[[#This Row],[Belastbaar loon]]-Table1[[#This Row],[Belasting]]</f>
        <v>53489.406999999999</v>
      </c>
      <c r="G8038" s="2">
        <f>(Table1[[#This Row],[Belastbaar loon]]-Table1[[#This Row],[Netto loon]])/Table1[[#This Row],[Belastbaar loon]]</f>
        <v>0.39355101416083721</v>
      </c>
      <c r="H8038" s="14">
        <f t="shared" ca="1" si="120"/>
        <v>34706.042999999998</v>
      </c>
      <c r="I8038" s="14">
        <f ca="1">IF(ROW()=2, Table1[[#This Row],[Netto loon]], INDIRECT(ADDRESS(ROW()-1,COLUMN(F:F))))</f>
        <v>53484.957000000002</v>
      </c>
      <c r="J8038" s="6">
        <f ca="1">IF(ROW()=2, 0, Table1[[#This Row],[Belastbaar loon]]-INDIRECT(ADDRESS(ROW()-1,COLUMN(A:A))))</f>
        <v>10</v>
      </c>
      <c r="K8038" s="6">
        <f ca="1">Table1[[#This Row],[Netto loon]]-Table1[[#This Row],[Netto vorige schijf]]</f>
        <v>4.4499999999970896</v>
      </c>
      <c r="L8038" s="2">
        <f ca="1">(Table1[[#This Row],[Bruto tov vorige schijf]]-Table1[[#This Row],[Netto tov vorige schijf]])/MAX(Table1[[#This Row],[Bruto tov vorige schijf]],1)</f>
        <v>0.55500000000029104</v>
      </c>
    </row>
    <row r="8039" spans="1:12" x14ac:dyDescent="0.25">
      <c r="A8039" s="14">
        <v>88211</v>
      </c>
      <c r="B8039" s="6">
        <f>LoonHeffing2020(Table1[[#This Row],[Belastbaar loon]])</f>
        <v>35340.722999999998</v>
      </c>
      <c r="C8039" s="6">
        <f>AlgemeneHeffingsKorting2020(Table1[[#This Row],[Belastbaar loon]])</f>
        <v>0</v>
      </c>
      <c r="D8039" s="14">
        <f>ArbeidsKorting2020(Table1[[#This Row],[Belastbaar loon]])</f>
        <v>623.58000000000015</v>
      </c>
      <c r="E8039" s="14">
        <f>MAX(Table1[[#This Row],[Loonheffing]]-Table1[[#This Row],[Algemene Heffingskorting]]-Table1[[#This Row],[Arbeidskorting]],0)</f>
        <v>34717.142999999996</v>
      </c>
      <c r="F8039" s="6">
        <f>Table1[[#This Row],[Belastbaar loon]]-Table1[[#This Row],[Belasting]]</f>
        <v>53493.857000000004</v>
      </c>
      <c r="G8039" s="2">
        <f>(Table1[[#This Row],[Belastbaar loon]]-Table1[[#This Row],[Netto loon]])/Table1[[#This Row],[Belastbaar loon]]</f>
        <v>0.39356931675187895</v>
      </c>
      <c r="H8039" s="14">
        <f t="shared" ca="1" si="120"/>
        <v>34711.593000000001</v>
      </c>
      <c r="I8039" s="14">
        <f ca="1">IF(ROW()=2, Table1[[#This Row],[Netto loon]], INDIRECT(ADDRESS(ROW()-1,COLUMN(F:F))))</f>
        <v>53489.406999999999</v>
      </c>
      <c r="J8039" s="6">
        <f ca="1">IF(ROW()=2, 0, Table1[[#This Row],[Belastbaar loon]]-INDIRECT(ADDRESS(ROW()-1,COLUMN(A:A))))</f>
        <v>10</v>
      </c>
      <c r="K8039" s="6">
        <f ca="1">Table1[[#This Row],[Netto loon]]-Table1[[#This Row],[Netto vorige schijf]]</f>
        <v>4.4500000000043656</v>
      </c>
      <c r="L8039" s="2">
        <f ca="1">(Table1[[#This Row],[Bruto tov vorige schijf]]-Table1[[#This Row],[Netto tov vorige schijf]])/MAX(Table1[[#This Row],[Bruto tov vorige schijf]],1)</f>
        <v>0.5549999999995634</v>
      </c>
    </row>
    <row r="8040" spans="1:12" x14ac:dyDescent="0.25">
      <c r="A8040" s="14">
        <v>88221</v>
      </c>
      <c r="B8040" s="6">
        <f>LoonHeffing2020(Table1[[#This Row],[Belastbaar loon]])</f>
        <v>35345.673000000003</v>
      </c>
      <c r="C8040" s="6">
        <f>AlgemeneHeffingsKorting2020(Table1[[#This Row],[Belastbaar loon]])</f>
        <v>0</v>
      </c>
      <c r="D8040" s="14">
        <f>ArbeidsKorting2020(Table1[[#This Row],[Belastbaar loon]])</f>
        <v>622.98000000000013</v>
      </c>
      <c r="E8040" s="14">
        <f>MAX(Table1[[#This Row],[Loonheffing]]-Table1[[#This Row],[Algemene Heffingskorting]]-Table1[[#This Row],[Arbeidskorting]],0)</f>
        <v>34722.692999999999</v>
      </c>
      <c r="F8040" s="6">
        <f>Table1[[#This Row],[Belastbaar loon]]-Table1[[#This Row],[Belasting]]</f>
        <v>53498.307000000001</v>
      </c>
      <c r="G8040" s="2">
        <f>(Table1[[#This Row],[Belastbaar loon]]-Table1[[#This Row],[Netto loon]])/Table1[[#This Row],[Belastbaar loon]]</f>
        <v>0.39358761519366137</v>
      </c>
      <c r="H8040" s="14">
        <f t="shared" ca="1" si="120"/>
        <v>34717.142999999996</v>
      </c>
      <c r="I8040" s="14">
        <f ca="1">IF(ROW()=2, Table1[[#This Row],[Netto loon]], INDIRECT(ADDRESS(ROW()-1,COLUMN(F:F))))</f>
        <v>53493.857000000004</v>
      </c>
      <c r="J8040" s="6">
        <f ca="1">IF(ROW()=2, 0, Table1[[#This Row],[Belastbaar loon]]-INDIRECT(ADDRESS(ROW()-1,COLUMN(A:A))))</f>
        <v>10</v>
      </c>
      <c r="K8040" s="6">
        <f ca="1">Table1[[#This Row],[Netto loon]]-Table1[[#This Row],[Netto vorige schijf]]</f>
        <v>4.4499999999970896</v>
      </c>
      <c r="L8040" s="2">
        <f ca="1">(Table1[[#This Row],[Bruto tov vorige schijf]]-Table1[[#This Row],[Netto tov vorige schijf]])/MAX(Table1[[#This Row],[Bruto tov vorige schijf]],1)</f>
        <v>0.55500000000029104</v>
      </c>
    </row>
    <row r="8041" spans="1:12" x14ac:dyDescent="0.25">
      <c r="A8041" s="14">
        <v>88231</v>
      </c>
      <c r="B8041" s="6">
        <f>LoonHeffing2020(Table1[[#This Row],[Belastbaar loon]])</f>
        <v>35350.623</v>
      </c>
      <c r="C8041" s="6">
        <f>AlgemeneHeffingsKorting2020(Table1[[#This Row],[Belastbaar loon]])</f>
        <v>0</v>
      </c>
      <c r="D8041" s="14">
        <f>ArbeidsKorting2020(Table1[[#This Row],[Belastbaar loon]])</f>
        <v>622.38000000000011</v>
      </c>
      <c r="E8041" s="14">
        <f>MAX(Table1[[#This Row],[Loonheffing]]-Table1[[#This Row],[Algemene Heffingskorting]]-Table1[[#This Row],[Arbeidskorting]],0)</f>
        <v>34728.243000000002</v>
      </c>
      <c r="F8041" s="6">
        <f>Table1[[#This Row],[Belastbaar loon]]-Table1[[#This Row],[Belasting]]</f>
        <v>53502.756999999998</v>
      </c>
      <c r="G8041" s="2">
        <f>(Table1[[#This Row],[Belastbaar loon]]-Table1[[#This Row],[Netto loon]])/Table1[[#This Row],[Belastbaar loon]]</f>
        <v>0.39360590948759511</v>
      </c>
      <c r="H8041" s="14">
        <f t="shared" ca="1" si="120"/>
        <v>34722.692999999999</v>
      </c>
      <c r="I8041" s="14">
        <f ca="1">IF(ROW()=2, Table1[[#This Row],[Netto loon]], INDIRECT(ADDRESS(ROW()-1,COLUMN(F:F))))</f>
        <v>53498.307000000001</v>
      </c>
      <c r="J8041" s="6">
        <f ca="1">IF(ROW()=2, 0, Table1[[#This Row],[Belastbaar loon]]-INDIRECT(ADDRESS(ROW()-1,COLUMN(A:A))))</f>
        <v>10</v>
      </c>
      <c r="K8041" s="6">
        <f ca="1">Table1[[#This Row],[Netto loon]]-Table1[[#This Row],[Netto vorige schijf]]</f>
        <v>4.4499999999970896</v>
      </c>
      <c r="L8041" s="2">
        <f ca="1">(Table1[[#This Row],[Bruto tov vorige schijf]]-Table1[[#This Row],[Netto tov vorige schijf]])/MAX(Table1[[#This Row],[Bruto tov vorige schijf]],1)</f>
        <v>0.55500000000029104</v>
      </c>
    </row>
    <row r="8042" spans="1:12" x14ac:dyDescent="0.25">
      <c r="A8042" s="14">
        <v>88241</v>
      </c>
      <c r="B8042" s="6">
        <f>LoonHeffing2020(Table1[[#This Row],[Belastbaar loon]])</f>
        <v>35355.572999999997</v>
      </c>
      <c r="C8042" s="6">
        <f>AlgemeneHeffingsKorting2020(Table1[[#This Row],[Belastbaar loon]])</f>
        <v>0</v>
      </c>
      <c r="D8042" s="14">
        <f>ArbeidsKorting2020(Table1[[#This Row],[Belastbaar loon]])</f>
        <v>621.78000000000009</v>
      </c>
      <c r="E8042" s="14">
        <f>MAX(Table1[[#This Row],[Loonheffing]]-Table1[[#This Row],[Algemene Heffingskorting]]-Table1[[#This Row],[Arbeidskorting]],0)</f>
        <v>34733.792999999998</v>
      </c>
      <c r="F8042" s="6">
        <f>Table1[[#This Row],[Belastbaar loon]]-Table1[[#This Row],[Belasting]]</f>
        <v>53507.207000000002</v>
      </c>
      <c r="G8042" s="2">
        <f>(Table1[[#This Row],[Belastbaar loon]]-Table1[[#This Row],[Netto loon]])/Table1[[#This Row],[Belastbaar loon]]</f>
        <v>0.39362419963509027</v>
      </c>
      <c r="H8042" s="14">
        <f t="shared" ca="1" si="120"/>
        <v>34728.243000000002</v>
      </c>
      <c r="I8042" s="14">
        <f ca="1">IF(ROW()=2, Table1[[#This Row],[Netto loon]], INDIRECT(ADDRESS(ROW()-1,COLUMN(F:F))))</f>
        <v>53502.756999999998</v>
      </c>
      <c r="J8042" s="6">
        <f ca="1">IF(ROW()=2, 0, Table1[[#This Row],[Belastbaar loon]]-INDIRECT(ADDRESS(ROW()-1,COLUMN(A:A))))</f>
        <v>10</v>
      </c>
      <c r="K8042" s="6">
        <f ca="1">Table1[[#This Row],[Netto loon]]-Table1[[#This Row],[Netto vorige schijf]]</f>
        <v>4.4500000000043656</v>
      </c>
      <c r="L8042" s="2">
        <f ca="1">(Table1[[#This Row],[Bruto tov vorige schijf]]-Table1[[#This Row],[Netto tov vorige schijf]])/MAX(Table1[[#This Row],[Bruto tov vorige schijf]],1)</f>
        <v>0.5549999999995634</v>
      </c>
    </row>
    <row r="8043" spans="1:12" x14ac:dyDescent="0.25">
      <c r="A8043" s="14">
        <v>88251</v>
      </c>
      <c r="B8043" s="6">
        <f>LoonHeffing2020(Table1[[#This Row],[Belastbaar loon]])</f>
        <v>35360.523000000001</v>
      </c>
      <c r="C8043" s="6">
        <f>AlgemeneHeffingsKorting2020(Table1[[#This Row],[Belastbaar loon]])</f>
        <v>0</v>
      </c>
      <c r="D8043" s="14">
        <f>ArbeidsKorting2020(Table1[[#This Row],[Belastbaar loon]])</f>
        <v>621.18000000000006</v>
      </c>
      <c r="E8043" s="14">
        <f>MAX(Table1[[#This Row],[Loonheffing]]-Table1[[#This Row],[Algemene Heffingskorting]]-Table1[[#This Row],[Arbeidskorting]],0)</f>
        <v>34739.343000000001</v>
      </c>
      <c r="F8043" s="6">
        <f>Table1[[#This Row],[Belastbaar loon]]-Table1[[#This Row],[Belasting]]</f>
        <v>53511.656999999999</v>
      </c>
      <c r="G8043" s="2">
        <f>(Table1[[#This Row],[Belastbaar loon]]-Table1[[#This Row],[Netto loon]])/Table1[[#This Row],[Belastbaar loon]]</f>
        <v>0.39364248563755655</v>
      </c>
      <c r="H8043" s="14">
        <f t="shared" ca="1" si="120"/>
        <v>34733.792999999998</v>
      </c>
      <c r="I8043" s="14">
        <f ca="1">IF(ROW()=2, Table1[[#This Row],[Netto loon]], INDIRECT(ADDRESS(ROW()-1,COLUMN(F:F))))</f>
        <v>53507.207000000002</v>
      </c>
      <c r="J8043" s="6">
        <f ca="1">IF(ROW()=2, 0, Table1[[#This Row],[Belastbaar loon]]-INDIRECT(ADDRESS(ROW()-1,COLUMN(A:A))))</f>
        <v>10</v>
      </c>
      <c r="K8043" s="6">
        <f ca="1">Table1[[#This Row],[Netto loon]]-Table1[[#This Row],[Netto vorige schijf]]</f>
        <v>4.4499999999970896</v>
      </c>
      <c r="L8043" s="2">
        <f ca="1">(Table1[[#This Row],[Bruto tov vorige schijf]]-Table1[[#This Row],[Netto tov vorige schijf]])/MAX(Table1[[#This Row],[Bruto tov vorige schijf]],1)</f>
        <v>0.55500000000029104</v>
      </c>
    </row>
    <row r="8044" spans="1:12" x14ac:dyDescent="0.25">
      <c r="A8044" s="14">
        <v>88261</v>
      </c>
      <c r="B8044" s="6">
        <f>LoonHeffing2020(Table1[[#This Row],[Belastbaar loon]])</f>
        <v>35365.472999999998</v>
      </c>
      <c r="C8044" s="6">
        <f>AlgemeneHeffingsKorting2020(Table1[[#This Row],[Belastbaar loon]])</f>
        <v>0</v>
      </c>
      <c r="D8044" s="14">
        <f>ArbeidsKorting2020(Table1[[#This Row],[Belastbaar loon]])</f>
        <v>620.58000000000015</v>
      </c>
      <c r="E8044" s="14">
        <f>MAX(Table1[[#This Row],[Loonheffing]]-Table1[[#This Row],[Algemene Heffingskorting]]-Table1[[#This Row],[Arbeidskorting]],0)</f>
        <v>34744.892999999996</v>
      </c>
      <c r="F8044" s="6">
        <f>Table1[[#This Row],[Belastbaar loon]]-Table1[[#This Row],[Belasting]]</f>
        <v>53516.107000000004</v>
      </c>
      <c r="G8044" s="2">
        <f>(Table1[[#This Row],[Belastbaar loon]]-Table1[[#This Row],[Netto loon]])/Table1[[#This Row],[Belastbaar loon]]</f>
        <v>0.39366076749640266</v>
      </c>
      <c r="H8044" s="14">
        <f t="shared" ca="1" si="120"/>
        <v>34739.343000000001</v>
      </c>
      <c r="I8044" s="14">
        <f ca="1">IF(ROW()=2, Table1[[#This Row],[Netto loon]], INDIRECT(ADDRESS(ROW()-1,COLUMN(F:F))))</f>
        <v>53511.656999999999</v>
      </c>
      <c r="J8044" s="6">
        <f ca="1">IF(ROW()=2, 0, Table1[[#This Row],[Belastbaar loon]]-INDIRECT(ADDRESS(ROW()-1,COLUMN(A:A))))</f>
        <v>10</v>
      </c>
      <c r="K8044" s="6">
        <f ca="1">Table1[[#This Row],[Netto loon]]-Table1[[#This Row],[Netto vorige schijf]]</f>
        <v>4.4500000000043656</v>
      </c>
      <c r="L8044" s="2">
        <f ca="1">(Table1[[#This Row],[Bruto tov vorige schijf]]-Table1[[#This Row],[Netto tov vorige schijf]])/MAX(Table1[[#This Row],[Bruto tov vorige schijf]],1)</f>
        <v>0.5549999999995634</v>
      </c>
    </row>
    <row r="8045" spans="1:12" x14ac:dyDescent="0.25">
      <c r="A8045" s="14">
        <v>88271</v>
      </c>
      <c r="B8045" s="6">
        <f>LoonHeffing2020(Table1[[#This Row],[Belastbaar loon]])</f>
        <v>35370.423000000003</v>
      </c>
      <c r="C8045" s="6">
        <f>AlgemeneHeffingsKorting2020(Table1[[#This Row],[Belastbaar loon]])</f>
        <v>0</v>
      </c>
      <c r="D8045" s="14">
        <f>ArbeidsKorting2020(Table1[[#This Row],[Belastbaar loon]])</f>
        <v>619.98000000000013</v>
      </c>
      <c r="E8045" s="14">
        <f>MAX(Table1[[#This Row],[Loonheffing]]-Table1[[#This Row],[Algemene Heffingskorting]]-Table1[[#This Row],[Arbeidskorting]],0)</f>
        <v>34750.442999999999</v>
      </c>
      <c r="F8045" s="6">
        <f>Table1[[#This Row],[Belastbaar loon]]-Table1[[#This Row],[Belasting]]</f>
        <v>53520.557000000001</v>
      </c>
      <c r="G8045" s="2">
        <f>(Table1[[#This Row],[Belastbaar loon]]-Table1[[#This Row],[Netto loon]])/Table1[[#This Row],[Belastbaar loon]]</f>
        <v>0.39367904521303709</v>
      </c>
      <c r="H8045" s="14">
        <f t="shared" ca="1" si="120"/>
        <v>34744.892999999996</v>
      </c>
      <c r="I8045" s="14">
        <f ca="1">IF(ROW()=2, Table1[[#This Row],[Netto loon]], INDIRECT(ADDRESS(ROW()-1,COLUMN(F:F))))</f>
        <v>53516.107000000004</v>
      </c>
      <c r="J8045" s="6">
        <f ca="1">IF(ROW()=2, 0, Table1[[#This Row],[Belastbaar loon]]-INDIRECT(ADDRESS(ROW()-1,COLUMN(A:A))))</f>
        <v>10</v>
      </c>
      <c r="K8045" s="6">
        <f ca="1">Table1[[#This Row],[Netto loon]]-Table1[[#This Row],[Netto vorige schijf]]</f>
        <v>4.4499999999970896</v>
      </c>
      <c r="L8045" s="2">
        <f ca="1">(Table1[[#This Row],[Bruto tov vorige schijf]]-Table1[[#This Row],[Netto tov vorige schijf]])/MAX(Table1[[#This Row],[Bruto tov vorige schijf]],1)</f>
        <v>0.55500000000029104</v>
      </c>
    </row>
    <row r="8046" spans="1:12" x14ac:dyDescent="0.25">
      <c r="A8046" s="14">
        <v>88281</v>
      </c>
      <c r="B8046" s="6">
        <f>LoonHeffing2020(Table1[[#This Row],[Belastbaar loon]])</f>
        <v>35375.373</v>
      </c>
      <c r="C8046" s="6">
        <f>AlgemeneHeffingsKorting2020(Table1[[#This Row],[Belastbaar loon]])</f>
        <v>0</v>
      </c>
      <c r="D8046" s="14">
        <f>ArbeidsKorting2020(Table1[[#This Row],[Belastbaar loon]])</f>
        <v>619.38000000000011</v>
      </c>
      <c r="E8046" s="14">
        <f>MAX(Table1[[#This Row],[Loonheffing]]-Table1[[#This Row],[Algemene Heffingskorting]]-Table1[[#This Row],[Arbeidskorting]],0)</f>
        <v>34755.993000000002</v>
      </c>
      <c r="F8046" s="6">
        <f>Table1[[#This Row],[Belastbaar loon]]-Table1[[#This Row],[Belasting]]</f>
        <v>53525.006999999998</v>
      </c>
      <c r="G8046" s="2">
        <f>(Table1[[#This Row],[Belastbaar loon]]-Table1[[#This Row],[Netto loon]])/Table1[[#This Row],[Belastbaar loon]]</f>
        <v>0.39369731878886738</v>
      </c>
      <c r="H8046" s="14">
        <f t="shared" ca="1" si="120"/>
        <v>34750.442999999999</v>
      </c>
      <c r="I8046" s="14">
        <f ca="1">IF(ROW()=2, Table1[[#This Row],[Netto loon]], INDIRECT(ADDRESS(ROW()-1,COLUMN(F:F))))</f>
        <v>53520.557000000001</v>
      </c>
      <c r="J8046" s="6">
        <f ca="1">IF(ROW()=2, 0, Table1[[#This Row],[Belastbaar loon]]-INDIRECT(ADDRESS(ROW()-1,COLUMN(A:A))))</f>
        <v>10</v>
      </c>
      <c r="K8046" s="6">
        <f ca="1">Table1[[#This Row],[Netto loon]]-Table1[[#This Row],[Netto vorige schijf]]</f>
        <v>4.4499999999970896</v>
      </c>
      <c r="L8046" s="2">
        <f ca="1">(Table1[[#This Row],[Bruto tov vorige schijf]]-Table1[[#This Row],[Netto tov vorige schijf]])/MAX(Table1[[#This Row],[Bruto tov vorige schijf]],1)</f>
        <v>0.55500000000029104</v>
      </c>
    </row>
    <row r="8047" spans="1:12" x14ac:dyDescent="0.25">
      <c r="A8047" s="14">
        <v>88291</v>
      </c>
      <c r="B8047" s="6">
        <f>LoonHeffing2020(Table1[[#This Row],[Belastbaar loon]])</f>
        <v>35380.322999999997</v>
      </c>
      <c r="C8047" s="6">
        <f>AlgemeneHeffingsKorting2020(Table1[[#This Row],[Belastbaar loon]])</f>
        <v>0</v>
      </c>
      <c r="D8047" s="14">
        <f>ArbeidsKorting2020(Table1[[#This Row],[Belastbaar loon]])</f>
        <v>618.78000000000009</v>
      </c>
      <c r="E8047" s="14">
        <f>MAX(Table1[[#This Row],[Loonheffing]]-Table1[[#This Row],[Algemene Heffingskorting]]-Table1[[#This Row],[Arbeidskorting]],0)</f>
        <v>34761.542999999998</v>
      </c>
      <c r="F8047" s="6">
        <f>Table1[[#This Row],[Belastbaar loon]]-Table1[[#This Row],[Belasting]]</f>
        <v>53529.457000000002</v>
      </c>
      <c r="G8047" s="2">
        <f>(Table1[[#This Row],[Belastbaar loon]]-Table1[[#This Row],[Netto loon]])/Table1[[#This Row],[Belastbaar loon]]</f>
        <v>0.39371558822530039</v>
      </c>
      <c r="H8047" s="14">
        <f t="shared" ca="1" si="120"/>
        <v>34755.993000000002</v>
      </c>
      <c r="I8047" s="14">
        <f ca="1">IF(ROW()=2, Table1[[#This Row],[Netto loon]], INDIRECT(ADDRESS(ROW()-1,COLUMN(F:F))))</f>
        <v>53525.006999999998</v>
      </c>
      <c r="J8047" s="6">
        <f ca="1">IF(ROW()=2, 0, Table1[[#This Row],[Belastbaar loon]]-INDIRECT(ADDRESS(ROW()-1,COLUMN(A:A))))</f>
        <v>10</v>
      </c>
      <c r="K8047" s="6">
        <f ca="1">Table1[[#This Row],[Netto loon]]-Table1[[#This Row],[Netto vorige schijf]]</f>
        <v>4.4500000000043656</v>
      </c>
      <c r="L8047" s="2">
        <f ca="1">(Table1[[#This Row],[Bruto tov vorige schijf]]-Table1[[#This Row],[Netto tov vorige schijf]])/MAX(Table1[[#This Row],[Bruto tov vorige schijf]],1)</f>
        <v>0.5549999999995634</v>
      </c>
    </row>
    <row r="8048" spans="1:12" x14ac:dyDescent="0.25">
      <c r="A8048" s="14">
        <v>88301</v>
      </c>
      <c r="B8048" s="6">
        <f>LoonHeffing2020(Table1[[#This Row],[Belastbaar loon]])</f>
        <v>35385.273000000001</v>
      </c>
      <c r="C8048" s="6">
        <f>AlgemeneHeffingsKorting2020(Table1[[#This Row],[Belastbaar loon]])</f>
        <v>0</v>
      </c>
      <c r="D8048" s="14">
        <f>ArbeidsKorting2020(Table1[[#This Row],[Belastbaar loon]])</f>
        <v>618.18000000000006</v>
      </c>
      <c r="E8048" s="14">
        <f>MAX(Table1[[#This Row],[Loonheffing]]-Table1[[#This Row],[Algemene Heffingskorting]]-Table1[[#This Row],[Arbeidskorting]],0)</f>
        <v>34767.093000000001</v>
      </c>
      <c r="F8048" s="6">
        <f>Table1[[#This Row],[Belastbaar loon]]-Table1[[#This Row],[Belasting]]</f>
        <v>53533.906999999999</v>
      </c>
      <c r="G8048" s="2">
        <f>(Table1[[#This Row],[Belastbaar loon]]-Table1[[#This Row],[Netto loon]])/Table1[[#This Row],[Belastbaar loon]]</f>
        <v>0.39373385352374268</v>
      </c>
      <c r="H8048" s="14">
        <f t="shared" ca="1" si="120"/>
        <v>34761.542999999998</v>
      </c>
      <c r="I8048" s="14">
        <f ca="1">IF(ROW()=2, Table1[[#This Row],[Netto loon]], INDIRECT(ADDRESS(ROW()-1,COLUMN(F:F))))</f>
        <v>53529.457000000002</v>
      </c>
      <c r="J8048" s="6">
        <f ca="1">IF(ROW()=2, 0, Table1[[#This Row],[Belastbaar loon]]-INDIRECT(ADDRESS(ROW()-1,COLUMN(A:A))))</f>
        <v>10</v>
      </c>
      <c r="K8048" s="6">
        <f ca="1">Table1[[#This Row],[Netto loon]]-Table1[[#This Row],[Netto vorige schijf]]</f>
        <v>4.4499999999970896</v>
      </c>
      <c r="L8048" s="2">
        <f ca="1">(Table1[[#This Row],[Bruto tov vorige schijf]]-Table1[[#This Row],[Netto tov vorige schijf]])/MAX(Table1[[#This Row],[Bruto tov vorige schijf]],1)</f>
        <v>0.55500000000029104</v>
      </c>
    </row>
    <row r="8049" spans="1:12" x14ac:dyDescent="0.25">
      <c r="A8049" s="14">
        <v>88311</v>
      </c>
      <c r="B8049" s="6">
        <f>LoonHeffing2020(Table1[[#This Row],[Belastbaar loon]])</f>
        <v>35390.222999999998</v>
      </c>
      <c r="C8049" s="6">
        <f>AlgemeneHeffingsKorting2020(Table1[[#This Row],[Belastbaar loon]])</f>
        <v>0</v>
      </c>
      <c r="D8049" s="14">
        <f>ArbeidsKorting2020(Table1[[#This Row],[Belastbaar loon]])</f>
        <v>617.58000000000015</v>
      </c>
      <c r="E8049" s="14">
        <f>MAX(Table1[[#This Row],[Loonheffing]]-Table1[[#This Row],[Algemene Heffingskorting]]-Table1[[#This Row],[Arbeidskorting]],0)</f>
        <v>34772.642999999996</v>
      </c>
      <c r="F8049" s="6">
        <f>Table1[[#This Row],[Belastbaar loon]]-Table1[[#This Row],[Belasting]]</f>
        <v>53538.357000000004</v>
      </c>
      <c r="G8049" s="2">
        <f>(Table1[[#This Row],[Belastbaar loon]]-Table1[[#This Row],[Netto loon]])/Table1[[#This Row],[Belastbaar loon]]</f>
        <v>0.39375211468559973</v>
      </c>
      <c r="H8049" s="14">
        <f t="shared" ca="1" si="120"/>
        <v>34767.093000000001</v>
      </c>
      <c r="I8049" s="14">
        <f ca="1">IF(ROW()=2, Table1[[#This Row],[Netto loon]], INDIRECT(ADDRESS(ROW()-1,COLUMN(F:F))))</f>
        <v>53533.906999999999</v>
      </c>
      <c r="J8049" s="6">
        <f ca="1">IF(ROW()=2, 0, Table1[[#This Row],[Belastbaar loon]]-INDIRECT(ADDRESS(ROW()-1,COLUMN(A:A))))</f>
        <v>10</v>
      </c>
      <c r="K8049" s="6">
        <f ca="1">Table1[[#This Row],[Netto loon]]-Table1[[#This Row],[Netto vorige schijf]]</f>
        <v>4.4500000000043656</v>
      </c>
      <c r="L8049" s="2">
        <f ca="1">(Table1[[#This Row],[Bruto tov vorige schijf]]-Table1[[#This Row],[Netto tov vorige schijf]])/MAX(Table1[[#This Row],[Bruto tov vorige schijf]],1)</f>
        <v>0.5549999999995634</v>
      </c>
    </row>
    <row r="8050" spans="1:12" x14ac:dyDescent="0.25">
      <c r="A8050" s="14">
        <v>88321</v>
      </c>
      <c r="B8050" s="6">
        <f>LoonHeffing2020(Table1[[#This Row],[Belastbaar loon]])</f>
        <v>35395.173000000003</v>
      </c>
      <c r="C8050" s="6">
        <f>AlgemeneHeffingsKorting2020(Table1[[#This Row],[Belastbaar loon]])</f>
        <v>0</v>
      </c>
      <c r="D8050" s="14">
        <f>ArbeidsKorting2020(Table1[[#This Row],[Belastbaar loon]])</f>
        <v>616.98000000000013</v>
      </c>
      <c r="E8050" s="14">
        <f>MAX(Table1[[#This Row],[Loonheffing]]-Table1[[#This Row],[Algemene Heffingskorting]]-Table1[[#This Row],[Arbeidskorting]],0)</f>
        <v>34778.192999999999</v>
      </c>
      <c r="F8050" s="6">
        <f>Table1[[#This Row],[Belastbaar loon]]-Table1[[#This Row],[Belasting]]</f>
        <v>53542.807000000001</v>
      </c>
      <c r="G8050" s="2">
        <f>(Table1[[#This Row],[Belastbaar loon]]-Table1[[#This Row],[Netto loon]])/Table1[[#This Row],[Belastbaar loon]]</f>
        <v>0.3937703717122768</v>
      </c>
      <c r="H8050" s="14">
        <f t="shared" ca="1" si="120"/>
        <v>34772.642999999996</v>
      </c>
      <c r="I8050" s="14">
        <f ca="1">IF(ROW()=2, Table1[[#This Row],[Netto loon]], INDIRECT(ADDRESS(ROW()-1,COLUMN(F:F))))</f>
        <v>53538.357000000004</v>
      </c>
      <c r="J8050" s="6">
        <f ca="1">IF(ROW()=2, 0, Table1[[#This Row],[Belastbaar loon]]-INDIRECT(ADDRESS(ROW()-1,COLUMN(A:A))))</f>
        <v>10</v>
      </c>
      <c r="K8050" s="6">
        <f ca="1">Table1[[#This Row],[Netto loon]]-Table1[[#This Row],[Netto vorige schijf]]</f>
        <v>4.4499999999970896</v>
      </c>
      <c r="L8050" s="2">
        <f ca="1">(Table1[[#This Row],[Bruto tov vorige schijf]]-Table1[[#This Row],[Netto tov vorige schijf]])/MAX(Table1[[#This Row],[Bruto tov vorige schijf]],1)</f>
        <v>0.55500000000029104</v>
      </c>
    </row>
    <row r="8051" spans="1:12" x14ac:dyDescent="0.25">
      <c r="A8051" s="14">
        <v>88331</v>
      </c>
      <c r="B8051" s="6">
        <f>LoonHeffing2020(Table1[[#This Row],[Belastbaar loon]])</f>
        <v>35400.123</v>
      </c>
      <c r="C8051" s="6">
        <f>AlgemeneHeffingsKorting2020(Table1[[#This Row],[Belastbaar loon]])</f>
        <v>0</v>
      </c>
      <c r="D8051" s="14">
        <f>ArbeidsKorting2020(Table1[[#This Row],[Belastbaar loon]])</f>
        <v>616.38000000000011</v>
      </c>
      <c r="E8051" s="14">
        <f>MAX(Table1[[#This Row],[Loonheffing]]-Table1[[#This Row],[Algemene Heffingskorting]]-Table1[[#This Row],[Arbeidskorting]],0)</f>
        <v>34783.743000000002</v>
      </c>
      <c r="F8051" s="6">
        <f>Table1[[#This Row],[Belastbaar loon]]-Table1[[#This Row],[Belasting]]</f>
        <v>53547.256999999998</v>
      </c>
      <c r="G8051" s="2">
        <f>(Table1[[#This Row],[Belastbaar loon]]-Table1[[#This Row],[Netto loon]])/Table1[[#This Row],[Belastbaar loon]]</f>
        <v>0.39378862460517827</v>
      </c>
      <c r="H8051" s="14">
        <f t="shared" ca="1" si="120"/>
        <v>34778.192999999999</v>
      </c>
      <c r="I8051" s="14">
        <f ca="1">IF(ROW()=2, Table1[[#This Row],[Netto loon]], INDIRECT(ADDRESS(ROW()-1,COLUMN(F:F))))</f>
        <v>53542.807000000001</v>
      </c>
      <c r="J8051" s="6">
        <f ca="1">IF(ROW()=2, 0, Table1[[#This Row],[Belastbaar loon]]-INDIRECT(ADDRESS(ROW()-1,COLUMN(A:A))))</f>
        <v>10</v>
      </c>
      <c r="K8051" s="6">
        <f ca="1">Table1[[#This Row],[Netto loon]]-Table1[[#This Row],[Netto vorige schijf]]</f>
        <v>4.4499999999970896</v>
      </c>
      <c r="L8051" s="2">
        <f ca="1">(Table1[[#This Row],[Bruto tov vorige schijf]]-Table1[[#This Row],[Netto tov vorige schijf]])/MAX(Table1[[#This Row],[Bruto tov vorige schijf]],1)</f>
        <v>0.55500000000029104</v>
      </c>
    </row>
    <row r="8052" spans="1:12" x14ac:dyDescent="0.25">
      <c r="A8052" s="14">
        <v>88341</v>
      </c>
      <c r="B8052" s="6">
        <f>LoonHeffing2020(Table1[[#This Row],[Belastbaar loon]])</f>
        <v>35405.072999999997</v>
      </c>
      <c r="C8052" s="6">
        <f>AlgemeneHeffingsKorting2020(Table1[[#This Row],[Belastbaar loon]])</f>
        <v>0</v>
      </c>
      <c r="D8052" s="14">
        <f>ArbeidsKorting2020(Table1[[#This Row],[Belastbaar loon]])</f>
        <v>615.78000000000009</v>
      </c>
      <c r="E8052" s="14">
        <f>MAX(Table1[[#This Row],[Loonheffing]]-Table1[[#This Row],[Algemene Heffingskorting]]-Table1[[#This Row],[Arbeidskorting]],0)</f>
        <v>34789.292999999998</v>
      </c>
      <c r="F8052" s="6">
        <f>Table1[[#This Row],[Belastbaar loon]]-Table1[[#This Row],[Belasting]]</f>
        <v>53551.707000000002</v>
      </c>
      <c r="G8052" s="2">
        <f>(Table1[[#This Row],[Belastbaar loon]]-Table1[[#This Row],[Netto loon]])/Table1[[#This Row],[Belastbaar loon]]</f>
        <v>0.39380687336570785</v>
      </c>
      <c r="H8052" s="14">
        <f t="shared" ca="1" si="120"/>
        <v>34783.743000000002</v>
      </c>
      <c r="I8052" s="14">
        <f ca="1">IF(ROW()=2, Table1[[#This Row],[Netto loon]], INDIRECT(ADDRESS(ROW()-1,COLUMN(F:F))))</f>
        <v>53547.256999999998</v>
      </c>
      <c r="J8052" s="6">
        <f ca="1">IF(ROW()=2, 0, Table1[[#This Row],[Belastbaar loon]]-INDIRECT(ADDRESS(ROW()-1,COLUMN(A:A))))</f>
        <v>10</v>
      </c>
      <c r="K8052" s="6">
        <f ca="1">Table1[[#This Row],[Netto loon]]-Table1[[#This Row],[Netto vorige schijf]]</f>
        <v>4.4500000000043656</v>
      </c>
      <c r="L8052" s="2">
        <f ca="1">(Table1[[#This Row],[Bruto tov vorige schijf]]-Table1[[#This Row],[Netto tov vorige schijf]])/MAX(Table1[[#This Row],[Bruto tov vorige schijf]],1)</f>
        <v>0.5549999999995634</v>
      </c>
    </row>
    <row r="8053" spans="1:12" x14ac:dyDescent="0.25">
      <c r="A8053" s="14">
        <v>88351</v>
      </c>
      <c r="B8053" s="6">
        <f>LoonHeffing2020(Table1[[#This Row],[Belastbaar loon]])</f>
        <v>35410.023000000001</v>
      </c>
      <c r="C8053" s="6">
        <f>AlgemeneHeffingsKorting2020(Table1[[#This Row],[Belastbaar loon]])</f>
        <v>0</v>
      </c>
      <c r="D8053" s="14">
        <f>ArbeidsKorting2020(Table1[[#This Row],[Belastbaar loon]])</f>
        <v>615.18000000000006</v>
      </c>
      <c r="E8053" s="14">
        <f>MAX(Table1[[#This Row],[Loonheffing]]-Table1[[#This Row],[Algemene Heffingskorting]]-Table1[[#This Row],[Arbeidskorting]],0)</f>
        <v>34794.843000000001</v>
      </c>
      <c r="F8053" s="6">
        <f>Table1[[#This Row],[Belastbaar loon]]-Table1[[#This Row],[Belasting]]</f>
        <v>53556.156999999999</v>
      </c>
      <c r="G8053" s="2">
        <f>(Table1[[#This Row],[Belastbaar loon]]-Table1[[#This Row],[Netto loon]])/Table1[[#This Row],[Belastbaar loon]]</f>
        <v>0.39382511799526887</v>
      </c>
      <c r="H8053" s="14">
        <f t="shared" ca="1" si="120"/>
        <v>34789.292999999998</v>
      </c>
      <c r="I8053" s="14">
        <f ca="1">IF(ROW()=2, Table1[[#This Row],[Netto loon]], INDIRECT(ADDRESS(ROW()-1,COLUMN(F:F))))</f>
        <v>53551.707000000002</v>
      </c>
      <c r="J8053" s="6">
        <f ca="1">IF(ROW()=2, 0, Table1[[#This Row],[Belastbaar loon]]-INDIRECT(ADDRESS(ROW()-1,COLUMN(A:A))))</f>
        <v>10</v>
      </c>
      <c r="K8053" s="6">
        <f ca="1">Table1[[#This Row],[Netto loon]]-Table1[[#This Row],[Netto vorige schijf]]</f>
        <v>4.4499999999970896</v>
      </c>
      <c r="L8053" s="2">
        <f ca="1">(Table1[[#This Row],[Bruto tov vorige schijf]]-Table1[[#This Row],[Netto tov vorige schijf]])/MAX(Table1[[#This Row],[Bruto tov vorige schijf]],1)</f>
        <v>0.55500000000029104</v>
      </c>
    </row>
    <row r="8054" spans="1:12" x14ac:dyDescent="0.25">
      <c r="A8054" s="14">
        <v>88361</v>
      </c>
      <c r="B8054" s="6">
        <f>LoonHeffing2020(Table1[[#This Row],[Belastbaar loon]])</f>
        <v>35414.972999999998</v>
      </c>
      <c r="C8054" s="6">
        <f>AlgemeneHeffingsKorting2020(Table1[[#This Row],[Belastbaar loon]])</f>
        <v>0</v>
      </c>
      <c r="D8054" s="14">
        <f>ArbeidsKorting2020(Table1[[#This Row],[Belastbaar loon]])</f>
        <v>614.58000000000015</v>
      </c>
      <c r="E8054" s="14">
        <f>MAX(Table1[[#This Row],[Loonheffing]]-Table1[[#This Row],[Algemene Heffingskorting]]-Table1[[#This Row],[Arbeidskorting]],0)</f>
        <v>34800.392999999996</v>
      </c>
      <c r="F8054" s="6">
        <f>Table1[[#This Row],[Belastbaar loon]]-Table1[[#This Row],[Belasting]]</f>
        <v>53560.607000000004</v>
      </c>
      <c r="G8054" s="2">
        <f>(Table1[[#This Row],[Belastbaar loon]]-Table1[[#This Row],[Netto loon]])/Table1[[#This Row],[Belastbaar loon]]</f>
        <v>0.3938433584952637</v>
      </c>
      <c r="H8054" s="14">
        <f t="shared" ca="1" si="120"/>
        <v>34794.843000000001</v>
      </c>
      <c r="I8054" s="14">
        <f ca="1">IF(ROW()=2, Table1[[#This Row],[Netto loon]], INDIRECT(ADDRESS(ROW()-1,COLUMN(F:F))))</f>
        <v>53556.156999999999</v>
      </c>
      <c r="J8054" s="6">
        <f ca="1">IF(ROW()=2, 0, Table1[[#This Row],[Belastbaar loon]]-INDIRECT(ADDRESS(ROW()-1,COLUMN(A:A))))</f>
        <v>10</v>
      </c>
      <c r="K8054" s="6">
        <f ca="1">Table1[[#This Row],[Netto loon]]-Table1[[#This Row],[Netto vorige schijf]]</f>
        <v>4.4500000000043656</v>
      </c>
      <c r="L8054" s="2">
        <f ca="1">(Table1[[#This Row],[Bruto tov vorige schijf]]-Table1[[#This Row],[Netto tov vorige schijf]])/MAX(Table1[[#This Row],[Bruto tov vorige schijf]],1)</f>
        <v>0.5549999999995634</v>
      </c>
    </row>
    <row r="8055" spans="1:12" x14ac:dyDescent="0.25">
      <c r="A8055" s="14">
        <v>88371</v>
      </c>
      <c r="B8055" s="6">
        <f>LoonHeffing2020(Table1[[#This Row],[Belastbaar loon]])</f>
        <v>35419.923000000003</v>
      </c>
      <c r="C8055" s="6">
        <f>AlgemeneHeffingsKorting2020(Table1[[#This Row],[Belastbaar loon]])</f>
        <v>0</v>
      </c>
      <c r="D8055" s="14">
        <f>ArbeidsKorting2020(Table1[[#This Row],[Belastbaar loon]])</f>
        <v>613.98000000000013</v>
      </c>
      <c r="E8055" s="14">
        <f>MAX(Table1[[#This Row],[Loonheffing]]-Table1[[#This Row],[Algemene Heffingskorting]]-Table1[[#This Row],[Arbeidskorting]],0)</f>
        <v>34805.942999999999</v>
      </c>
      <c r="F8055" s="6">
        <f>Table1[[#This Row],[Belastbaar loon]]-Table1[[#This Row],[Belasting]]</f>
        <v>53565.057000000001</v>
      </c>
      <c r="G8055" s="2">
        <f>(Table1[[#This Row],[Belastbaar loon]]-Table1[[#This Row],[Netto loon]])/Table1[[#This Row],[Belastbaar loon]]</f>
        <v>0.39386159486709438</v>
      </c>
      <c r="H8055" s="14">
        <f t="shared" ca="1" si="120"/>
        <v>34800.392999999996</v>
      </c>
      <c r="I8055" s="14">
        <f ca="1">IF(ROW()=2, Table1[[#This Row],[Netto loon]], INDIRECT(ADDRESS(ROW()-1,COLUMN(F:F))))</f>
        <v>53560.607000000004</v>
      </c>
      <c r="J8055" s="6">
        <f ca="1">IF(ROW()=2, 0, Table1[[#This Row],[Belastbaar loon]]-INDIRECT(ADDRESS(ROW()-1,COLUMN(A:A))))</f>
        <v>10</v>
      </c>
      <c r="K8055" s="6">
        <f ca="1">Table1[[#This Row],[Netto loon]]-Table1[[#This Row],[Netto vorige schijf]]</f>
        <v>4.4499999999970896</v>
      </c>
      <c r="L8055" s="2">
        <f ca="1">(Table1[[#This Row],[Bruto tov vorige schijf]]-Table1[[#This Row],[Netto tov vorige schijf]])/MAX(Table1[[#This Row],[Bruto tov vorige schijf]],1)</f>
        <v>0.55500000000029104</v>
      </c>
    </row>
    <row r="8056" spans="1:12" x14ac:dyDescent="0.25">
      <c r="A8056" s="14">
        <v>88381</v>
      </c>
      <c r="B8056" s="6">
        <f>LoonHeffing2020(Table1[[#This Row],[Belastbaar loon]])</f>
        <v>35424.873</v>
      </c>
      <c r="C8056" s="6">
        <f>AlgemeneHeffingsKorting2020(Table1[[#This Row],[Belastbaar loon]])</f>
        <v>0</v>
      </c>
      <c r="D8056" s="14">
        <f>ArbeidsKorting2020(Table1[[#This Row],[Belastbaar loon]])</f>
        <v>613.38000000000011</v>
      </c>
      <c r="E8056" s="14">
        <f>MAX(Table1[[#This Row],[Loonheffing]]-Table1[[#This Row],[Algemene Heffingskorting]]-Table1[[#This Row],[Arbeidskorting]],0)</f>
        <v>34811.493000000002</v>
      </c>
      <c r="F8056" s="6">
        <f>Table1[[#This Row],[Belastbaar loon]]-Table1[[#This Row],[Belasting]]</f>
        <v>53569.506999999998</v>
      </c>
      <c r="G8056" s="2">
        <f>(Table1[[#This Row],[Belastbaar loon]]-Table1[[#This Row],[Netto loon]])/Table1[[#This Row],[Belastbaar loon]]</f>
        <v>0.39387982711216213</v>
      </c>
      <c r="H8056" s="14">
        <f t="shared" ca="1" si="120"/>
        <v>34805.942999999999</v>
      </c>
      <c r="I8056" s="14">
        <f ca="1">IF(ROW()=2, Table1[[#This Row],[Netto loon]], INDIRECT(ADDRESS(ROW()-1,COLUMN(F:F))))</f>
        <v>53565.057000000001</v>
      </c>
      <c r="J8056" s="6">
        <f ca="1">IF(ROW()=2, 0, Table1[[#This Row],[Belastbaar loon]]-INDIRECT(ADDRESS(ROW()-1,COLUMN(A:A))))</f>
        <v>10</v>
      </c>
      <c r="K8056" s="6">
        <f ca="1">Table1[[#This Row],[Netto loon]]-Table1[[#This Row],[Netto vorige schijf]]</f>
        <v>4.4499999999970896</v>
      </c>
      <c r="L8056" s="2">
        <f ca="1">(Table1[[#This Row],[Bruto tov vorige schijf]]-Table1[[#This Row],[Netto tov vorige schijf]])/MAX(Table1[[#This Row],[Bruto tov vorige schijf]],1)</f>
        <v>0.55500000000029104</v>
      </c>
    </row>
    <row r="8057" spans="1:12" x14ac:dyDescent="0.25">
      <c r="A8057" s="14">
        <v>88391</v>
      </c>
      <c r="B8057" s="6">
        <f>LoonHeffing2020(Table1[[#This Row],[Belastbaar loon]])</f>
        <v>35429.822999999997</v>
      </c>
      <c r="C8057" s="6">
        <f>AlgemeneHeffingsKorting2020(Table1[[#This Row],[Belastbaar loon]])</f>
        <v>0</v>
      </c>
      <c r="D8057" s="14">
        <f>ArbeidsKorting2020(Table1[[#This Row],[Belastbaar loon]])</f>
        <v>612.78000000000009</v>
      </c>
      <c r="E8057" s="14">
        <f>MAX(Table1[[#This Row],[Loonheffing]]-Table1[[#This Row],[Algemene Heffingskorting]]-Table1[[#This Row],[Arbeidskorting]],0)</f>
        <v>34817.042999999998</v>
      </c>
      <c r="F8057" s="6">
        <f>Table1[[#This Row],[Belastbaar loon]]-Table1[[#This Row],[Belasting]]</f>
        <v>53573.957000000002</v>
      </c>
      <c r="G8057" s="2">
        <f>(Table1[[#This Row],[Belastbaar loon]]-Table1[[#This Row],[Netto loon]])/Table1[[#This Row],[Belastbaar loon]]</f>
        <v>0.39389805523186749</v>
      </c>
      <c r="H8057" s="14">
        <f t="shared" ca="1" si="120"/>
        <v>34811.493000000002</v>
      </c>
      <c r="I8057" s="14">
        <f ca="1">IF(ROW()=2, Table1[[#This Row],[Netto loon]], INDIRECT(ADDRESS(ROW()-1,COLUMN(F:F))))</f>
        <v>53569.506999999998</v>
      </c>
      <c r="J8057" s="6">
        <f ca="1">IF(ROW()=2, 0, Table1[[#This Row],[Belastbaar loon]]-INDIRECT(ADDRESS(ROW()-1,COLUMN(A:A))))</f>
        <v>10</v>
      </c>
      <c r="K8057" s="6">
        <f ca="1">Table1[[#This Row],[Netto loon]]-Table1[[#This Row],[Netto vorige schijf]]</f>
        <v>4.4500000000043656</v>
      </c>
      <c r="L8057" s="2">
        <f ca="1">(Table1[[#This Row],[Bruto tov vorige schijf]]-Table1[[#This Row],[Netto tov vorige schijf]])/MAX(Table1[[#This Row],[Bruto tov vorige schijf]],1)</f>
        <v>0.5549999999995634</v>
      </c>
    </row>
    <row r="8058" spans="1:12" x14ac:dyDescent="0.25">
      <c r="A8058" s="14">
        <v>88401</v>
      </c>
      <c r="B8058" s="6">
        <f>LoonHeffing2020(Table1[[#This Row],[Belastbaar loon]])</f>
        <v>35434.773000000001</v>
      </c>
      <c r="C8058" s="6">
        <f>AlgemeneHeffingsKorting2020(Table1[[#This Row],[Belastbaar loon]])</f>
        <v>0</v>
      </c>
      <c r="D8058" s="14">
        <f>ArbeidsKorting2020(Table1[[#This Row],[Belastbaar loon]])</f>
        <v>612.18000000000006</v>
      </c>
      <c r="E8058" s="14">
        <f>MAX(Table1[[#This Row],[Loonheffing]]-Table1[[#This Row],[Algemene Heffingskorting]]-Table1[[#This Row],[Arbeidskorting]],0)</f>
        <v>34822.593000000001</v>
      </c>
      <c r="F8058" s="6">
        <f>Table1[[#This Row],[Belastbaar loon]]-Table1[[#This Row],[Belasting]]</f>
        <v>53578.406999999999</v>
      </c>
      <c r="G8058" s="2">
        <f>(Table1[[#This Row],[Belastbaar loon]]-Table1[[#This Row],[Netto loon]])/Table1[[#This Row],[Belastbaar loon]]</f>
        <v>0.39391627922761058</v>
      </c>
      <c r="H8058" s="14">
        <f t="shared" ca="1" si="120"/>
        <v>34817.042999999998</v>
      </c>
      <c r="I8058" s="14">
        <f ca="1">IF(ROW()=2, Table1[[#This Row],[Netto loon]], INDIRECT(ADDRESS(ROW()-1,COLUMN(F:F))))</f>
        <v>53573.957000000002</v>
      </c>
      <c r="J8058" s="6">
        <f ca="1">IF(ROW()=2, 0, Table1[[#This Row],[Belastbaar loon]]-INDIRECT(ADDRESS(ROW()-1,COLUMN(A:A))))</f>
        <v>10</v>
      </c>
      <c r="K8058" s="6">
        <f ca="1">Table1[[#This Row],[Netto loon]]-Table1[[#This Row],[Netto vorige schijf]]</f>
        <v>4.4499999999970896</v>
      </c>
      <c r="L8058" s="2">
        <f ca="1">(Table1[[#This Row],[Bruto tov vorige schijf]]-Table1[[#This Row],[Netto tov vorige schijf]])/MAX(Table1[[#This Row],[Bruto tov vorige schijf]],1)</f>
        <v>0.55500000000029104</v>
      </c>
    </row>
    <row r="8059" spans="1:12" x14ac:dyDescent="0.25">
      <c r="A8059" s="14">
        <v>88411</v>
      </c>
      <c r="B8059" s="6">
        <f>LoonHeffing2020(Table1[[#This Row],[Belastbaar loon]])</f>
        <v>35439.722999999998</v>
      </c>
      <c r="C8059" s="6">
        <f>AlgemeneHeffingsKorting2020(Table1[[#This Row],[Belastbaar loon]])</f>
        <v>0</v>
      </c>
      <c r="D8059" s="14">
        <f>ArbeidsKorting2020(Table1[[#This Row],[Belastbaar loon]])</f>
        <v>611.58000000000015</v>
      </c>
      <c r="E8059" s="14">
        <f>MAX(Table1[[#This Row],[Loonheffing]]-Table1[[#This Row],[Algemene Heffingskorting]]-Table1[[#This Row],[Arbeidskorting]],0)</f>
        <v>34828.142999999996</v>
      </c>
      <c r="F8059" s="6">
        <f>Table1[[#This Row],[Belastbaar loon]]-Table1[[#This Row],[Belasting]]</f>
        <v>53582.857000000004</v>
      </c>
      <c r="G8059" s="2">
        <f>(Table1[[#This Row],[Belastbaar loon]]-Table1[[#This Row],[Netto loon]])/Table1[[#This Row],[Belastbaar loon]]</f>
        <v>0.39393449910079059</v>
      </c>
      <c r="H8059" s="14">
        <f t="shared" ca="1" si="120"/>
        <v>34822.593000000001</v>
      </c>
      <c r="I8059" s="14">
        <f ca="1">IF(ROW()=2, Table1[[#This Row],[Netto loon]], INDIRECT(ADDRESS(ROW()-1,COLUMN(F:F))))</f>
        <v>53578.406999999999</v>
      </c>
      <c r="J8059" s="6">
        <f ca="1">IF(ROW()=2, 0, Table1[[#This Row],[Belastbaar loon]]-INDIRECT(ADDRESS(ROW()-1,COLUMN(A:A))))</f>
        <v>10</v>
      </c>
      <c r="K8059" s="6">
        <f ca="1">Table1[[#This Row],[Netto loon]]-Table1[[#This Row],[Netto vorige schijf]]</f>
        <v>4.4500000000043656</v>
      </c>
      <c r="L8059" s="2">
        <f ca="1">(Table1[[#This Row],[Bruto tov vorige schijf]]-Table1[[#This Row],[Netto tov vorige schijf]])/MAX(Table1[[#This Row],[Bruto tov vorige schijf]],1)</f>
        <v>0.5549999999995634</v>
      </c>
    </row>
    <row r="8060" spans="1:12" x14ac:dyDescent="0.25">
      <c r="A8060" s="14">
        <v>88421</v>
      </c>
      <c r="B8060" s="6">
        <f>LoonHeffing2020(Table1[[#This Row],[Belastbaar loon]])</f>
        <v>35444.673000000003</v>
      </c>
      <c r="C8060" s="6">
        <f>AlgemeneHeffingsKorting2020(Table1[[#This Row],[Belastbaar loon]])</f>
        <v>0</v>
      </c>
      <c r="D8060" s="14">
        <f>ArbeidsKorting2020(Table1[[#This Row],[Belastbaar loon]])</f>
        <v>610.98000000000013</v>
      </c>
      <c r="E8060" s="14">
        <f>MAX(Table1[[#This Row],[Loonheffing]]-Table1[[#This Row],[Algemene Heffingskorting]]-Table1[[#This Row],[Arbeidskorting]],0)</f>
        <v>34833.692999999999</v>
      </c>
      <c r="F8060" s="6">
        <f>Table1[[#This Row],[Belastbaar loon]]-Table1[[#This Row],[Belasting]]</f>
        <v>53587.307000000001</v>
      </c>
      <c r="G8060" s="2">
        <f>(Table1[[#This Row],[Belastbaar loon]]-Table1[[#This Row],[Netto loon]])/Table1[[#This Row],[Belastbaar loon]]</f>
        <v>0.39395271485280647</v>
      </c>
      <c r="H8060" s="14">
        <f t="shared" ca="1" si="120"/>
        <v>34828.142999999996</v>
      </c>
      <c r="I8060" s="14">
        <f ca="1">IF(ROW()=2, Table1[[#This Row],[Netto loon]], INDIRECT(ADDRESS(ROW()-1,COLUMN(F:F))))</f>
        <v>53582.857000000004</v>
      </c>
      <c r="J8060" s="6">
        <f ca="1">IF(ROW()=2, 0, Table1[[#This Row],[Belastbaar loon]]-INDIRECT(ADDRESS(ROW()-1,COLUMN(A:A))))</f>
        <v>10</v>
      </c>
      <c r="K8060" s="6">
        <f ca="1">Table1[[#This Row],[Netto loon]]-Table1[[#This Row],[Netto vorige schijf]]</f>
        <v>4.4499999999970896</v>
      </c>
      <c r="L8060" s="2">
        <f ca="1">(Table1[[#This Row],[Bruto tov vorige schijf]]-Table1[[#This Row],[Netto tov vorige schijf]])/MAX(Table1[[#This Row],[Bruto tov vorige schijf]],1)</f>
        <v>0.55500000000029104</v>
      </c>
    </row>
    <row r="8061" spans="1:12" x14ac:dyDescent="0.25">
      <c r="A8061" s="14">
        <v>88431</v>
      </c>
      <c r="B8061" s="6">
        <f>LoonHeffing2020(Table1[[#This Row],[Belastbaar loon]])</f>
        <v>35449.623</v>
      </c>
      <c r="C8061" s="6">
        <f>AlgemeneHeffingsKorting2020(Table1[[#This Row],[Belastbaar loon]])</f>
        <v>0</v>
      </c>
      <c r="D8061" s="14">
        <f>ArbeidsKorting2020(Table1[[#This Row],[Belastbaar loon]])</f>
        <v>610.38000000000011</v>
      </c>
      <c r="E8061" s="14">
        <f>MAX(Table1[[#This Row],[Loonheffing]]-Table1[[#This Row],[Algemene Heffingskorting]]-Table1[[#This Row],[Arbeidskorting]],0)</f>
        <v>34839.243000000002</v>
      </c>
      <c r="F8061" s="6">
        <f>Table1[[#This Row],[Belastbaar loon]]-Table1[[#This Row],[Belasting]]</f>
        <v>53591.756999999998</v>
      </c>
      <c r="G8061" s="2">
        <f>(Table1[[#This Row],[Belastbaar loon]]-Table1[[#This Row],[Netto loon]])/Table1[[#This Row],[Belastbaar loon]]</f>
        <v>0.39397092648505616</v>
      </c>
      <c r="H8061" s="14">
        <f t="shared" ca="1" si="120"/>
        <v>34833.692999999999</v>
      </c>
      <c r="I8061" s="14">
        <f ca="1">IF(ROW()=2, Table1[[#This Row],[Netto loon]], INDIRECT(ADDRESS(ROW()-1,COLUMN(F:F))))</f>
        <v>53587.307000000001</v>
      </c>
      <c r="J8061" s="6">
        <f ca="1">IF(ROW()=2, 0, Table1[[#This Row],[Belastbaar loon]]-INDIRECT(ADDRESS(ROW()-1,COLUMN(A:A))))</f>
        <v>10</v>
      </c>
      <c r="K8061" s="6">
        <f ca="1">Table1[[#This Row],[Netto loon]]-Table1[[#This Row],[Netto vorige schijf]]</f>
        <v>4.4499999999970896</v>
      </c>
      <c r="L8061" s="2">
        <f ca="1">(Table1[[#This Row],[Bruto tov vorige schijf]]-Table1[[#This Row],[Netto tov vorige schijf]])/MAX(Table1[[#This Row],[Bruto tov vorige schijf]],1)</f>
        <v>0.55500000000029104</v>
      </c>
    </row>
    <row r="8062" spans="1:12" x14ac:dyDescent="0.25">
      <c r="A8062" s="14">
        <v>88441</v>
      </c>
      <c r="B8062" s="6">
        <f>LoonHeffing2020(Table1[[#This Row],[Belastbaar loon]])</f>
        <v>35454.572999999997</v>
      </c>
      <c r="C8062" s="6">
        <f>AlgemeneHeffingsKorting2020(Table1[[#This Row],[Belastbaar loon]])</f>
        <v>0</v>
      </c>
      <c r="D8062" s="14">
        <f>ArbeidsKorting2020(Table1[[#This Row],[Belastbaar loon]])</f>
        <v>609.78000000000009</v>
      </c>
      <c r="E8062" s="14">
        <f>MAX(Table1[[#This Row],[Loonheffing]]-Table1[[#This Row],[Algemene Heffingskorting]]-Table1[[#This Row],[Arbeidskorting]],0)</f>
        <v>34844.792999999998</v>
      </c>
      <c r="F8062" s="6">
        <f>Table1[[#This Row],[Belastbaar loon]]-Table1[[#This Row],[Belasting]]</f>
        <v>53596.207000000002</v>
      </c>
      <c r="G8062" s="2">
        <f>(Table1[[#This Row],[Belastbaar loon]]-Table1[[#This Row],[Netto loon]])/Table1[[#This Row],[Belastbaar loon]]</f>
        <v>0.39398913399893715</v>
      </c>
      <c r="H8062" s="14">
        <f t="shared" ca="1" si="120"/>
        <v>34839.243000000002</v>
      </c>
      <c r="I8062" s="14">
        <f ca="1">IF(ROW()=2, Table1[[#This Row],[Netto loon]], INDIRECT(ADDRESS(ROW()-1,COLUMN(F:F))))</f>
        <v>53591.756999999998</v>
      </c>
      <c r="J8062" s="6">
        <f ca="1">IF(ROW()=2, 0, Table1[[#This Row],[Belastbaar loon]]-INDIRECT(ADDRESS(ROW()-1,COLUMN(A:A))))</f>
        <v>10</v>
      </c>
      <c r="K8062" s="6">
        <f ca="1">Table1[[#This Row],[Netto loon]]-Table1[[#This Row],[Netto vorige schijf]]</f>
        <v>4.4500000000043656</v>
      </c>
      <c r="L8062" s="2">
        <f ca="1">(Table1[[#This Row],[Bruto tov vorige schijf]]-Table1[[#This Row],[Netto tov vorige schijf]])/MAX(Table1[[#This Row],[Bruto tov vorige schijf]],1)</f>
        <v>0.5549999999995634</v>
      </c>
    </row>
    <row r="8063" spans="1:12" x14ac:dyDescent="0.25">
      <c r="A8063" s="14">
        <v>88451</v>
      </c>
      <c r="B8063" s="6">
        <f>LoonHeffing2020(Table1[[#This Row],[Belastbaar loon]])</f>
        <v>35459.523000000001</v>
      </c>
      <c r="C8063" s="6">
        <f>AlgemeneHeffingsKorting2020(Table1[[#This Row],[Belastbaar loon]])</f>
        <v>0</v>
      </c>
      <c r="D8063" s="14">
        <f>ArbeidsKorting2020(Table1[[#This Row],[Belastbaar loon]])</f>
        <v>609.18000000000006</v>
      </c>
      <c r="E8063" s="14">
        <f>MAX(Table1[[#This Row],[Loonheffing]]-Table1[[#This Row],[Algemene Heffingskorting]]-Table1[[#This Row],[Arbeidskorting]],0)</f>
        <v>34850.343000000001</v>
      </c>
      <c r="F8063" s="6">
        <f>Table1[[#This Row],[Belastbaar loon]]-Table1[[#This Row],[Belasting]]</f>
        <v>53600.656999999999</v>
      </c>
      <c r="G8063" s="2">
        <f>(Table1[[#This Row],[Belastbaar loon]]-Table1[[#This Row],[Netto loon]])/Table1[[#This Row],[Belastbaar loon]]</f>
        <v>0.39400733739584631</v>
      </c>
      <c r="H8063" s="14">
        <f t="shared" ca="1" si="120"/>
        <v>34844.792999999998</v>
      </c>
      <c r="I8063" s="14">
        <f ca="1">IF(ROW()=2, Table1[[#This Row],[Netto loon]], INDIRECT(ADDRESS(ROW()-1,COLUMN(F:F))))</f>
        <v>53596.207000000002</v>
      </c>
      <c r="J8063" s="6">
        <f ca="1">IF(ROW()=2, 0, Table1[[#This Row],[Belastbaar loon]]-INDIRECT(ADDRESS(ROW()-1,COLUMN(A:A))))</f>
        <v>10</v>
      </c>
      <c r="K8063" s="6">
        <f ca="1">Table1[[#This Row],[Netto loon]]-Table1[[#This Row],[Netto vorige schijf]]</f>
        <v>4.4499999999970896</v>
      </c>
      <c r="L8063" s="2">
        <f ca="1">(Table1[[#This Row],[Bruto tov vorige schijf]]-Table1[[#This Row],[Netto tov vorige schijf]])/MAX(Table1[[#This Row],[Bruto tov vorige schijf]],1)</f>
        <v>0.55500000000029104</v>
      </c>
    </row>
    <row r="8064" spans="1:12" x14ac:dyDescent="0.25">
      <c r="A8064" s="14">
        <v>88461</v>
      </c>
      <c r="B8064" s="6">
        <f>LoonHeffing2020(Table1[[#This Row],[Belastbaar loon]])</f>
        <v>35464.472999999998</v>
      </c>
      <c r="C8064" s="6">
        <f>AlgemeneHeffingsKorting2020(Table1[[#This Row],[Belastbaar loon]])</f>
        <v>0</v>
      </c>
      <c r="D8064" s="14">
        <f>ArbeidsKorting2020(Table1[[#This Row],[Belastbaar loon]])</f>
        <v>608.58000000000015</v>
      </c>
      <c r="E8064" s="14">
        <f>MAX(Table1[[#This Row],[Loonheffing]]-Table1[[#This Row],[Algemene Heffingskorting]]-Table1[[#This Row],[Arbeidskorting]],0)</f>
        <v>34855.892999999996</v>
      </c>
      <c r="F8064" s="6">
        <f>Table1[[#This Row],[Belastbaar loon]]-Table1[[#This Row],[Belasting]]</f>
        <v>53605.107000000004</v>
      </c>
      <c r="G8064" s="2">
        <f>(Table1[[#This Row],[Belastbaar loon]]-Table1[[#This Row],[Netto loon]])/Table1[[#This Row],[Belastbaar loon]]</f>
        <v>0.39402553667717971</v>
      </c>
      <c r="H8064" s="14">
        <f t="shared" ca="1" si="120"/>
        <v>34850.343000000001</v>
      </c>
      <c r="I8064" s="14">
        <f ca="1">IF(ROW()=2, Table1[[#This Row],[Netto loon]], INDIRECT(ADDRESS(ROW()-1,COLUMN(F:F))))</f>
        <v>53600.656999999999</v>
      </c>
      <c r="J8064" s="6">
        <f ca="1">IF(ROW()=2, 0, Table1[[#This Row],[Belastbaar loon]]-INDIRECT(ADDRESS(ROW()-1,COLUMN(A:A))))</f>
        <v>10</v>
      </c>
      <c r="K8064" s="6">
        <f ca="1">Table1[[#This Row],[Netto loon]]-Table1[[#This Row],[Netto vorige schijf]]</f>
        <v>4.4500000000043656</v>
      </c>
      <c r="L8064" s="2">
        <f ca="1">(Table1[[#This Row],[Bruto tov vorige schijf]]-Table1[[#This Row],[Netto tov vorige schijf]])/MAX(Table1[[#This Row],[Bruto tov vorige schijf]],1)</f>
        <v>0.5549999999995634</v>
      </c>
    </row>
    <row r="8065" spans="1:12" x14ac:dyDescent="0.25">
      <c r="A8065" s="14">
        <v>88471</v>
      </c>
      <c r="B8065" s="6">
        <f>LoonHeffing2020(Table1[[#This Row],[Belastbaar loon]])</f>
        <v>35469.423000000003</v>
      </c>
      <c r="C8065" s="6">
        <f>AlgemeneHeffingsKorting2020(Table1[[#This Row],[Belastbaar loon]])</f>
        <v>0</v>
      </c>
      <c r="D8065" s="14">
        <f>ArbeidsKorting2020(Table1[[#This Row],[Belastbaar loon]])</f>
        <v>607.98000000000013</v>
      </c>
      <c r="E8065" s="14">
        <f>MAX(Table1[[#This Row],[Loonheffing]]-Table1[[#This Row],[Algemene Heffingskorting]]-Table1[[#This Row],[Arbeidskorting]],0)</f>
        <v>34861.442999999999</v>
      </c>
      <c r="F8065" s="6">
        <f>Table1[[#This Row],[Belastbaar loon]]-Table1[[#This Row],[Belasting]]</f>
        <v>53609.557000000001</v>
      </c>
      <c r="G8065" s="2">
        <f>(Table1[[#This Row],[Belastbaar loon]]-Table1[[#This Row],[Netto loon]])/Table1[[#This Row],[Belastbaar loon]]</f>
        <v>0.39404373184433317</v>
      </c>
      <c r="H8065" s="14">
        <f t="shared" ca="1" si="120"/>
        <v>34855.892999999996</v>
      </c>
      <c r="I8065" s="14">
        <f ca="1">IF(ROW()=2, Table1[[#This Row],[Netto loon]], INDIRECT(ADDRESS(ROW()-1,COLUMN(F:F))))</f>
        <v>53605.107000000004</v>
      </c>
      <c r="J8065" s="6">
        <f ca="1">IF(ROW()=2, 0, Table1[[#This Row],[Belastbaar loon]]-INDIRECT(ADDRESS(ROW()-1,COLUMN(A:A))))</f>
        <v>10</v>
      </c>
      <c r="K8065" s="6">
        <f ca="1">Table1[[#This Row],[Netto loon]]-Table1[[#This Row],[Netto vorige schijf]]</f>
        <v>4.4499999999970896</v>
      </c>
      <c r="L8065" s="2">
        <f ca="1">(Table1[[#This Row],[Bruto tov vorige schijf]]-Table1[[#This Row],[Netto tov vorige schijf]])/MAX(Table1[[#This Row],[Bruto tov vorige schijf]],1)</f>
        <v>0.55500000000029104</v>
      </c>
    </row>
    <row r="8066" spans="1:12" x14ac:dyDescent="0.25">
      <c r="A8066" s="14">
        <v>88481</v>
      </c>
      <c r="B8066" s="6">
        <f>LoonHeffing2020(Table1[[#This Row],[Belastbaar loon]])</f>
        <v>35474.373</v>
      </c>
      <c r="C8066" s="6">
        <f>AlgemeneHeffingsKorting2020(Table1[[#This Row],[Belastbaar loon]])</f>
        <v>0</v>
      </c>
      <c r="D8066" s="14">
        <f>ArbeidsKorting2020(Table1[[#This Row],[Belastbaar loon]])</f>
        <v>607.38000000000011</v>
      </c>
      <c r="E8066" s="14">
        <f>MAX(Table1[[#This Row],[Loonheffing]]-Table1[[#This Row],[Algemene Heffingskorting]]-Table1[[#This Row],[Arbeidskorting]],0)</f>
        <v>34866.993000000002</v>
      </c>
      <c r="F8066" s="6">
        <f>Table1[[#This Row],[Belastbaar loon]]-Table1[[#This Row],[Belasting]]</f>
        <v>53614.006999999998</v>
      </c>
      <c r="G8066" s="2">
        <f>(Table1[[#This Row],[Belastbaar loon]]-Table1[[#This Row],[Netto loon]])/Table1[[#This Row],[Belastbaar loon]]</f>
        <v>0.39406192289870146</v>
      </c>
      <c r="H8066" s="14">
        <f t="shared" ca="1" si="120"/>
        <v>34861.442999999999</v>
      </c>
      <c r="I8066" s="14">
        <f ca="1">IF(ROW()=2, Table1[[#This Row],[Netto loon]], INDIRECT(ADDRESS(ROW()-1,COLUMN(F:F))))</f>
        <v>53609.557000000001</v>
      </c>
      <c r="J8066" s="6">
        <f ca="1">IF(ROW()=2, 0, Table1[[#This Row],[Belastbaar loon]]-INDIRECT(ADDRESS(ROW()-1,COLUMN(A:A))))</f>
        <v>10</v>
      </c>
      <c r="K8066" s="6">
        <f ca="1">Table1[[#This Row],[Netto loon]]-Table1[[#This Row],[Netto vorige schijf]]</f>
        <v>4.4499999999970896</v>
      </c>
      <c r="L8066" s="2">
        <f ca="1">(Table1[[#This Row],[Bruto tov vorige schijf]]-Table1[[#This Row],[Netto tov vorige schijf]])/MAX(Table1[[#This Row],[Bruto tov vorige schijf]],1)</f>
        <v>0.55500000000029104</v>
      </c>
    </row>
    <row r="8067" spans="1:12" x14ac:dyDescent="0.25">
      <c r="A8067" s="14">
        <v>88491</v>
      </c>
      <c r="B8067" s="6">
        <f>LoonHeffing2020(Table1[[#This Row],[Belastbaar loon]])</f>
        <v>35479.322999999997</v>
      </c>
      <c r="C8067" s="6">
        <f>AlgemeneHeffingsKorting2020(Table1[[#This Row],[Belastbaar loon]])</f>
        <v>0</v>
      </c>
      <c r="D8067" s="14">
        <f>ArbeidsKorting2020(Table1[[#This Row],[Belastbaar loon]])</f>
        <v>606.78000000000009</v>
      </c>
      <c r="E8067" s="14">
        <f>MAX(Table1[[#This Row],[Loonheffing]]-Table1[[#This Row],[Algemene Heffingskorting]]-Table1[[#This Row],[Arbeidskorting]],0)</f>
        <v>34872.542999999998</v>
      </c>
      <c r="F8067" s="6">
        <f>Table1[[#This Row],[Belastbaar loon]]-Table1[[#This Row],[Belasting]]</f>
        <v>53618.457000000002</v>
      </c>
      <c r="G8067" s="2">
        <f>(Table1[[#This Row],[Belastbaar loon]]-Table1[[#This Row],[Netto loon]])/Table1[[#This Row],[Belastbaar loon]]</f>
        <v>0.39408010984167879</v>
      </c>
      <c r="H8067" s="14">
        <f t="shared" ca="1" si="120"/>
        <v>34866.993000000002</v>
      </c>
      <c r="I8067" s="14">
        <f ca="1">IF(ROW()=2, Table1[[#This Row],[Netto loon]], INDIRECT(ADDRESS(ROW()-1,COLUMN(F:F))))</f>
        <v>53614.006999999998</v>
      </c>
      <c r="J8067" s="6">
        <f ca="1">IF(ROW()=2, 0, Table1[[#This Row],[Belastbaar loon]]-INDIRECT(ADDRESS(ROW()-1,COLUMN(A:A))))</f>
        <v>10</v>
      </c>
      <c r="K8067" s="6">
        <f ca="1">Table1[[#This Row],[Netto loon]]-Table1[[#This Row],[Netto vorige schijf]]</f>
        <v>4.4500000000043656</v>
      </c>
      <c r="L8067" s="2">
        <f ca="1">(Table1[[#This Row],[Bruto tov vorige schijf]]-Table1[[#This Row],[Netto tov vorige schijf]])/MAX(Table1[[#This Row],[Bruto tov vorige schijf]],1)</f>
        <v>0.5549999999995634</v>
      </c>
    </row>
    <row r="8068" spans="1:12" x14ac:dyDescent="0.25">
      <c r="A8068" s="14">
        <v>88501</v>
      </c>
      <c r="B8068" s="6">
        <f>LoonHeffing2020(Table1[[#This Row],[Belastbaar loon]])</f>
        <v>35484.273000000001</v>
      </c>
      <c r="C8068" s="6">
        <f>AlgemeneHeffingsKorting2020(Table1[[#This Row],[Belastbaar loon]])</f>
        <v>0</v>
      </c>
      <c r="D8068" s="14">
        <f>ArbeidsKorting2020(Table1[[#This Row],[Belastbaar loon]])</f>
        <v>606.18000000000006</v>
      </c>
      <c r="E8068" s="14">
        <f>MAX(Table1[[#This Row],[Loonheffing]]-Table1[[#This Row],[Algemene Heffingskorting]]-Table1[[#This Row],[Arbeidskorting]],0)</f>
        <v>34878.093000000001</v>
      </c>
      <c r="F8068" s="6">
        <f>Table1[[#This Row],[Belastbaar loon]]-Table1[[#This Row],[Belasting]]</f>
        <v>53622.906999999999</v>
      </c>
      <c r="G8068" s="2">
        <f>(Table1[[#This Row],[Belastbaar loon]]-Table1[[#This Row],[Netto loon]])/Table1[[#This Row],[Belastbaar loon]]</f>
        <v>0.39409829267465907</v>
      </c>
      <c r="H8068" s="14">
        <f t="shared" ca="1" si="120"/>
        <v>34872.542999999998</v>
      </c>
      <c r="I8068" s="14">
        <f ca="1">IF(ROW()=2, Table1[[#This Row],[Netto loon]], INDIRECT(ADDRESS(ROW()-1,COLUMN(F:F))))</f>
        <v>53618.457000000002</v>
      </c>
      <c r="J8068" s="6">
        <f ca="1">IF(ROW()=2, 0, Table1[[#This Row],[Belastbaar loon]]-INDIRECT(ADDRESS(ROW()-1,COLUMN(A:A))))</f>
        <v>10</v>
      </c>
      <c r="K8068" s="6">
        <f ca="1">Table1[[#This Row],[Netto loon]]-Table1[[#This Row],[Netto vorige schijf]]</f>
        <v>4.4499999999970896</v>
      </c>
      <c r="L8068" s="2">
        <f ca="1">(Table1[[#This Row],[Bruto tov vorige schijf]]-Table1[[#This Row],[Netto tov vorige schijf]])/MAX(Table1[[#This Row],[Bruto tov vorige schijf]],1)</f>
        <v>0.55500000000029104</v>
      </c>
    </row>
    <row r="8069" spans="1:12" x14ac:dyDescent="0.25">
      <c r="A8069" s="14">
        <v>88511</v>
      </c>
      <c r="B8069" s="6">
        <f>LoonHeffing2020(Table1[[#This Row],[Belastbaar loon]])</f>
        <v>35489.222999999998</v>
      </c>
      <c r="C8069" s="6">
        <f>AlgemeneHeffingsKorting2020(Table1[[#This Row],[Belastbaar loon]])</f>
        <v>0</v>
      </c>
      <c r="D8069" s="14">
        <f>ArbeidsKorting2020(Table1[[#This Row],[Belastbaar loon]])</f>
        <v>605.58000000000015</v>
      </c>
      <c r="E8069" s="14">
        <f>MAX(Table1[[#This Row],[Loonheffing]]-Table1[[#This Row],[Algemene Heffingskorting]]-Table1[[#This Row],[Arbeidskorting]],0)</f>
        <v>34883.642999999996</v>
      </c>
      <c r="F8069" s="6">
        <f>Table1[[#This Row],[Belastbaar loon]]-Table1[[#This Row],[Belasting]]</f>
        <v>53627.357000000004</v>
      </c>
      <c r="G8069" s="2">
        <f>(Table1[[#This Row],[Belastbaar loon]]-Table1[[#This Row],[Netto loon]])/Table1[[#This Row],[Belastbaar loon]]</f>
        <v>0.39411647139903511</v>
      </c>
      <c r="H8069" s="14">
        <f t="shared" ca="1" si="120"/>
        <v>34878.093000000001</v>
      </c>
      <c r="I8069" s="14">
        <f ca="1">IF(ROW()=2, Table1[[#This Row],[Netto loon]], INDIRECT(ADDRESS(ROW()-1,COLUMN(F:F))))</f>
        <v>53622.906999999999</v>
      </c>
      <c r="J8069" s="6">
        <f ca="1">IF(ROW()=2, 0, Table1[[#This Row],[Belastbaar loon]]-INDIRECT(ADDRESS(ROW()-1,COLUMN(A:A))))</f>
        <v>10</v>
      </c>
      <c r="K8069" s="6">
        <f ca="1">Table1[[#This Row],[Netto loon]]-Table1[[#This Row],[Netto vorige schijf]]</f>
        <v>4.4500000000043656</v>
      </c>
      <c r="L8069" s="2">
        <f ca="1">(Table1[[#This Row],[Bruto tov vorige schijf]]-Table1[[#This Row],[Netto tov vorige schijf]])/MAX(Table1[[#This Row],[Bruto tov vorige schijf]],1)</f>
        <v>0.5549999999995634</v>
      </c>
    </row>
    <row r="8070" spans="1:12" x14ac:dyDescent="0.25">
      <c r="A8070" s="14">
        <v>88521</v>
      </c>
      <c r="B8070" s="6">
        <f>LoonHeffing2020(Table1[[#This Row],[Belastbaar loon]])</f>
        <v>35494.173000000003</v>
      </c>
      <c r="C8070" s="6">
        <f>AlgemeneHeffingsKorting2020(Table1[[#This Row],[Belastbaar loon]])</f>
        <v>0</v>
      </c>
      <c r="D8070" s="14">
        <f>ArbeidsKorting2020(Table1[[#This Row],[Belastbaar loon]])</f>
        <v>604.98000000000013</v>
      </c>
      <c r="E8070" s="14">
        <f>MAX(Table1[[#This Row],[Loonheffing]]-Table1[[#This Row],[Algemene Heffingskorting]]-Table1[[#This Row],[Arbeidskorting]],0)</f>
        <v>34889.192999999999</v>
      </c>
      <c r="F8070" s="6">
        <f>Table1[[#This Row],[Belastbaar loon]]-Table1[[#This Row],[Belasting]]</f>
        <v>53631.807000000001</v>
      </c>
      <c r="G8070" s="2">
        <f>(Table1[[#This Row],[Belastbaar loon]]-Table1[[#This Row],[Netto loon]])/Table1[[#This Row],[Belastbaar loon]]</f>
        <v>0.39413464601619952</v>
      </c>
      <c r="H8070" s="14">
        <f t="shared" ca="1" si="120"/>
        <v>34883.642999999996</v>
      </c>
      <c r="I8070" s="14">
        <f ca="1">IF(ROW()=2, Table1[[#This Row],[Netto loon]], INDIRECT(ADDRESS(ROW()-1,COLUMN(F:F))))</f>
        <v>53627.357000000004</v>
      </c>
      <c r="J8070" s="6">
        <f ca="1">IF(ROW()=2, 0, Table1[[#This Row],[Belastbaar loon]]-INDIRECT(ADDRESS(ROW()-1,COLUMN(A:A))))</f>
        <v>10</v>
      </c>
      <c r="K8070" s="6">
        <f ca="1">Table1[[#This Row],[Netto loon]]-Table1[[#This Row],[Netto vorige schijf]]</f>
        <v>4.4499999999970896</v>
      </c>
      <c r="L8070" s="2">
        <f ca="1">(Table1[[#This Row],[Bruto tov vorige schijf]]-Table1[[#This Row],[Netto tov vorige schijf]])/MAX(Table1[[#This Row],[Bruto tov vorige schijf]],1)</f>
        <v>0.55500000000029104</v>
      </c>
    </row>
    <row r="8071" spans="1:12" x14ac:dyDescent="0.25">
      <c r="A8071" s="14">
        <v>88531</v>
      </c>
      <c r="B8071" s="6">
        <f>LoonHeffing2020(Table1[[#This Row],[Belastbaar loon]])</f>
        <v>35499.123</v>
      </c>
      <c r="C8071" s="6">
        <f>AlgemeneHeffingsKorting2020(Table1[[#This Row],[Belastbaar loon]])</f>
        <v>0</v>
      </c>
      <c r="D8071" s="14">
        <f>ArbeidsKorting2020(Table1[[#This Row],[Belastbaar loon]])</f>
        <v>604.38000000000011</v>
      </c>
      <c r="E8071" s="14">
        <f>MAX(Table1[[#This Row],[Loonheffing]]-Table1[[#This Row],[Algemene Heffingskorting]]-Table1[[#This Row],[Arbeidskorting]],0)</f>
        <v>34894.743000000002</v>
      </c>
      <c r="F8071" s="6">
        <f>Table1[[#This Row],[Belastbaar loon]]-Table1[[#This Row],[Belasting]]</f>
        <v>53636.256999999998</v>
      </c>
      <c r="G8071" s="2">
        <f>(Table1[[#This Row],[Belastbaar loon]]-Table1[[#This Row],[Netto loon]])/Table1[[#This Row],[Belastbaar loon]]</f>
        <v>0.39415281652754403</v>
      </c>
      <c r="H8071" s="14">
        <f t="shared" ca="1" si="120"/>
        <v>34889.192999999999</v>
      </c>
      <c r="I8071" s="14">
        <f ca="1">IF(ROW()=2, Table1[[#This Row],[Netto loon]], INDIRECT(ADDRESS(ROW()-1,COLUMN(F:F))))</f>
        <v>53631.807000000001</v>
      </c>
      <c r="J8071" s="6">
        <f ca="1">IF(ROW()=2, 0, Table1[[#This Row],[Belastbaar loon]]-INDIRECT(ADDRESS(ROW()-1,COLUMN(A:A))))</f>
        <v>10</v>
      </c>
      <c r="K8071" s="6">
        <f ca="1">Table1[[#This Row],[Netto loon]]-Table1[[#This Row],[Netto vorige schijf]]</f>
        <v>4.4499999999970896</v>
      </c>
      <c r="L8071" s="2">
        <f ca="1">(Table1[[#This Row],[Bruto tov vorige schijf]]-Table1[[#This Row],[Netto tov vorige schijf]])/MAX(Table1[[#This Row],[Bruto tov vorige schijf]],1)</f>
        <v>0.55500000000029104</v>
      </c>
    </row>
    <row r="8072" spans="1:12" x14ac:dyDescent="0.25">
      <c r="A8072" s="14">
        <v>88541</v>
      </c>
      <c r="B8072" s="6">
        <f>LoonHeffing2020(Table1[[#This Row],[Belastbaar loon]])</f>
        <v>35504.072999999997</v>
      </c>
      <c r="C8072" s="6">
        <f>AlgemeneHeffingsKorting2020(Table1[[#This Row],[Belastbaar loon]])</f>
        <v>0</v>
      </c>
      <c r="D8072" s="14">
        <f>ArbeidsKorting2020(Table1[[#This Row],[Belastbaar loon]])</f>
        <v>603.78000000000009</v>
      </c>
      <c r="E8072" s="14">
        <f>MAX(Table1[[#This Row],[Loonheffing]]-Table1[[#This Row],[Algemene Heffingskorting]]-Table1[[#This Row],[Arbeidskorting]],0)</f>
        <v>34900.292999999998</v>
      </c>
      <c r="F8072" s="6">
        <f>Table1[[#This Row],[Belastbaar loon]]-Table1[[#This Row],[Belasting]]</f>
        <v>53640.707000000002</v>
      </c>
      <c r="G8072" s="2">
        <f>(Table1[[#This Row],[Belastbaar loon]]-Table1[[#This Row],[Netto loon]])/Table1[[#This Row],[Belastbaar loon]]</f>
        <v>0.39417098293445973</v>
      </c>
      <c r="H8072" s="14">
        <f t="shared" ca="1" si="120"/>
        <v>34894.743000000002</v>
      </c>
      <c r="I8072" s="14">
        <f ca="1">IF(ROW()=2, Table1[[#This Row],[Netto loon]], INDIRECT(ADDRESS(ROW()-1,COLUMN(F:F))))</f>
        <v>53636.256999999998</v>
      </c>
      <c r="J8072" s="6">
        <f ca="1">IF(ROW()=2, 0, Table1[[#This Row],[Belastbaar loon]]-INDIRECT(ADDRESS(ROW()-1,COLUMN(A:A))))</f>
        <v>10</v>
      </c>
      <c r="K8072" s="6">
        <f ca="1">Table1[[#This Row],[Netto loon]]-Table1[[#This Row],[Netto vorige schijf]]</f>
        <v>4.4500000000043656</v>
      </c>
      <c r="L8072" s="2">
        <f ca="1">(Table1[[#This Row],[Bruto tov vorige schijf]]-Table1[[#This Row],[Netto tov vorige schijf]])/MAX(Table1[[#This Row],[Bruto tov vorige schijf]],1)</f>
        <v>0.5549999999995634</v>
      </c>
    </row>
    <row r="8073" spans="1:12" x14ac:dyDescent="0.25">
      <c r="A8073" s="14">
        <v>88551</v>
      </c>
      <c r="B8073" s="6">
        <f>LoonHeffing2020(Table1[[#This Row],[Belastbaar loon]])</f>
        <v>35509.023000000001</v>
      </c>
      <c r="C8073" s="6">
        <f>AlgemeneHeffingsKorting2020(Table1[[#This Row],[Belastbaar loon]])</f>
        <v>0</v>
      </c>
      <c r="D8073" s="14">
        <f>ArbeidsKorting2020(Table1[[#This Row],[Belastbaar loon]])</f>
        <v>603.18000000000006</v>
      </c>
      <c r="E8073" s="14">
        <f>MAX(Table1[[#This Row],[Loonheffing]]-Table1[[#This Row],[Algemene Heffingskorting]]-Table1[[#This Row],[Arbeidskorting]],0)</f>
        <v>34905.843000000001</v>
      </c>
      <c r="F8073" s="6">
        <f>Table1[[#This Row],[Belastbaar loon]]-Table1[[#This Row],[Belasting]]</f>
        <v>53645.156999999999</v>
      </c>
      <c r="G8073" s="2">
        <f>(Table1[[#This Row],[Belastbaar loon]]-Table1[[#This Row],[Netto loon]])/Table1[[#This Row],[Belastbaar loon]]</f>
        <v>0.39418914523833726</v>
      </c>
      <c r="H8073" s="14">
        <f t="shared" ca="1" si="120"/>
        <v>34900.292999999998</v>
      </c>
      <c r="I8073" s="14">
        <f ca="1">IF(ROW()=2, Table1[[#This Row],[Netto loon]], INDIRECT(ADDRESS(ROW()-1,COLUMN(F:F))))</f>
        <v>53640.707000000002</v>
      </c>
      <c r="J8073" s="6">
        <f ca="1">IF(ROW()=2, 0, Table1[[#This Row],[Belastbaar loon]]-INDIRECT(ADDRESS(ROW()-1,COLUMN(A:A))))</f>
        <v>10</v>
      </c>
      <c r="K8073" s="6">
        <f ca="1">Table1[[#This Row],[Netto loon]]-Table1[[#This Row],[Netto vorige schijf]]</f>
        <v>4.4499999999970896</v>
      </c>
      <c r="L8073" s="2">
        <f ca="1">(Table1[[#This Row],[Bruto tov vorige schijf]]-Table1[[#This Row],[Netto tov vorige schijf]])/MAX(Table1[[#This Row],[Bruto tov vorige schijf]],1)</f>
        <v>0.55500000000029104</v>
      </c>
    </row>
    <row r="8074" spans="1:12" x14ac:dyDescent="0.25">
      <c r="A8074" s="14">
        <v>88561</v>
      </c>
      <c r="B8074" s="6">
        <f>LoonHeffing2020(Table1[[#This Row],[Belastbaar loon]])</f>
        <v>35513.972999999998</v>
      </c>
      <c r="C8074" s="6">
        <f>AlgemeneHeffingsKorting2020(Table1[[#This Row],[Belastbaar loon]])</f>
        <v>0</v>
      </c>
      <c r="D8074" s="14">
        <f>ArbeidsKorting2020(Table1[[#This Row],[Belastbaar loon]])</f>
        <v>602.58000000000015</v>
      </c>
      <c r="E8074" s="14">
        <f>MAX(Table1[[#This Row],[Loonheffing]]-Table1[[#This Row],[Algemene Heffingskorting]]-Table1[[#This Row],[Arbeidskorting]],0)</f>
        <v>34911.392999999996</v>
      </c>
      <c r="F8074" s="6">
        <f>Table1[[#This Row],[Belastbaar loon]]-Table1[[#This Row],[Belasting]]</f>
        <v>53649.607000000004</v>
      </c>
      <c r="G8074" s="2">
        <f>(Table1[[#This Row],[Belastbaar loon]]-Table1[[#This Row],[Netto loon]])/Table1[[#This Row],[Belastbaar loon]]</f>
        <v>0.39420730344056637</v>
      </c>
      <c r="H8074" s="14">
        <f t="shared" ca="1" si="120"/>
        <v>34905.843000000001</v>
      </c>
      <c r="I8074" s="14">
        <f ca="1">IF(ROW()=2, Table1[[#This Row],[Netto loon]], INDIRECT(ADDRESS(ROW()-1,COLUMN(F:F))))</f>
        <v>53645.156999999999</v>
      </c>
      <c r="J8074" s="6">
        <f ca="1">IF(ROW()=2, 0, Table1[[#This Row],[Belastbaar loon]]-INDIRECT(ADDRESS(ROW()-1,COLUMN(A:A))))</f>
        <v>10</v>
      </c>
      <c r="K8074" s="6">
        <f ca="1">Table1[[#This Row],[Netto loon]]-Table1[[#This Row],[Netto vorige schijf]]</f>
        <v>4.4500000000043656</v>
      </c>
      <c r="L8074" s="2">
        <f ca="1">(Table1[[#This Row],[Bruto tov vorige schijf]]-Table1[[#This Row],[Netto tov vorige schijf]])/MAX(Table1[[#This Row],[Bruto tov vorige schijf]],1)</f>
        <v>0.5549999999995634</v>
      </c>
    </row>
    <row r="8075" spans="1:12" x14ac:dyDescent="0.25">
      <c r="A8075" s="14">
        <v>88571</v>
      </c>
      <c r="B8075" s="6">
        <f>LoonHeffing2020(Table1[[#This Row],[Belastbaar loon]])</f>
        <v>35518.923000000003</v>
      </c>
      <c r="C8075" s="6">
        <f>AlgemeneHeffingsKorting2020(Table1[[#This Row],[Belastbaar loon]])</f>
        <v>0</v>
      </c>
      <c r="D8075" s="14">
        <f>ArbeidsKorting2020(Table1[[#This Row],[Belastbaar loon]])</f>
        <v>601.98000000000013</v>
      </c>
      <c r="E8075" s="14">
        <f>MAX(Table1[[#This Row],[Loonheffing]]-Table1[[#This Row],[Algemene Heffingskorting]]-Table1[[#This Row],[Arbeidskorting]],0)</f>
        <v>34916.942999999999</v>
      </c>
      <c r="F8075" s="6">
        <f>Table1[[#This Row],[Belastbaar loon]]-Table1[[#This Row],[Belasting]]</f>
        <v>53654.057000000001</v>
      </c>
      <c r="G8075" s="2">
        <f>(Table1[[#This Row],[Belastbaar loon]]-Table1[[#This Row],[Netto loon]])/Table1[[#This Row],[Belastbaar loon]]</f>
        <v>0.39422545754253646</v>
      </c>
      <c r="H8075" s="14">
        <f t="shared" ca="1" si="120"/>
        <v>34911.392999999996</v>
      </c>
      <c r="I8075" s="14">
        <f ca="1">IF(ROW()=2, Table1[[#This Row],[Netto loon]], INDIRECT(ADDRESS(ROW()-1,COLUMN(F:F))))</f>
        <v>53649.607000000004</v>
      </c>
      <c r="J8075" s="6">
        <f ca="1">IF(ROW()=2, 0, Table1[[#This Row],[Belastbaar loon]]-INDIRECT(ADDRESS(ROW()-1,COLUMN(A:A))))</f>
        <v>10</v>
      </c>
      <c r="K8075" s="6">
        <f ca="1">Table1[[#This Row],[Netto loon]]-Table1[[#This Row],[Netto vorige schijf]]</f>
        <v>4.4499999999970896</v>
      </c>
      <c r="L8075" s="2">
        <f ca="1">(Table1[[#This Row],[Bruto tov vorige schijf]]-Table1[[#This Row],[Netto tov vorige schijf]])/MAX(Table1[[#This Row],[Bruto tov vorige schijf]],1)</f>
        <v>0.55500000000029104</v>
      </c>
    </row>
    <row r="8076" spans="1:12" x14ac:dyDescent="0.25">
      <c r="A8076" s="14">
        <v>88581</v>
      </c>
      <c r="B8076" s="6">
        <f>LoonHeffing2020(Table1[[#This Row],[Belastbaar loon]])</f>
        <v>35523.873</v>
      </c>
      <c r="C8076" s="6">
        <f>AlgemeneHeffingsKorting2020(Table1[[#This Row],[Belastbaar loon]])</f>
        <v>0</v>
      </c>
      <c r="D8076" s="14">
        <f>ArbeidsKorting2020(Table1[[#This Row],[Belastbaar loon]])</f>
        <v>601.38000000000011</v>
      </c>
      <c r="E8076" s="14">
        <f>MAX(Table1[[#This Row],[Loonheffing]]-Table1[[#This Row],[Algemene Heffingskorting]]-Table1[[#This Row],[Arbeidskorting]],0)</f>
        <v>34922.493000000002</v>
      </c>
      <c r="F8076" s="6">
        <f>Table1[[#This Row],[Belastbaar loon]]-Table1[[#This Row],[Belasting]]</f>
        <v>53658.506999999998</v>
      </c>
      <c r="G8076" s="2">
        <f>(Table1[[#This Row],[Belastbaar loon]]-Table1[[#This Row],[Netto loon]])/Table1[[#This Row],[Belastbaar loon]]</f>
        <v>0.3942436075456362</v>
      </c>
      <c r="H8076" s="14">
        <f t="shared" ca="1" si="120"/>
        <v>34916.942999999999</v>
      </c>
      <c r="I8076" s="14">
        <f ca="1">IF(ROW()=2, Table1[[#This Row],[Netto loon]], INDIRECT(ADDRESS(ROW()-1,COLUMN(F:F))))</f>
        <v>53654.057000000001</v>
      </c>
      <c r="J8076" s="6">
        <f ca="1">IF(ROW()=2, 0, Table1[[#This Row],[Belastbaar loon]]-INDIRECT(ADDRESS(ROW()-1,COLUMN(A:A))))</f>
        <v>10</v>
      </c>
      <c r="K8076" s="6">
        <f ca="1">Table1[[#This Row],[Netto loon]]-Table1[[#This Row],[Netto vorige schijf]]</f>
        <v>4.4499999999970896</v>
      </c>
      <c r="L8076" s="2">
        <f ca="1">(Table1[[#This Row],[Bruto tov vorige schijf]]-Table1[[#This Row],[Netto tov vorige schijf]])/MAX(Table1[[#This Row],[Bruto tov vorige schijf]],1)</f>
        <v>0.55500000000029104</v>
      </c>
    </row>
    <row r="8077" spans="1:12" x14ac:dyDescent="0.25">
      <c r="A8077" s="14">
        <v>88591</v>
      </c>
      <c r="B8077" s="6">
        <f>LoonHeffing2020(Table1[[#This Row],[Belastbaar loon]])</f>
        <v>35528.822999999997</v>
      </c>
      <c r="C8077" s="6">
        <f>AlgemeneHeffingsKorting2020(Table1[[#This Row],[Belastbaar loon]])</f>
        <v>0</v>
      </c>
      <c r="D8077" s="14">
        <f>ArbeidsKorting2020(Table1[[#This Row],[Belastbaar loon]])</f>
        <v>600.78000000000009</v>
      </c>
      <c r="E8077" s="14">
        <f>MAX(Table1[[#This Row],[Loonheffing]]-Table1[[#This Row],[Algemene Heffingskorting]]-Table1[[#This Row],[Arbeidskorting]],0)</f>
        <v>34928.042999999998</v>
      </c>
      <c r="F8077" s="6">
        <f>Table1[[#This Row],[Belastbaar loon]]-Table1[[#This Row],[Belasting]]</f>
        <v>53662.957000000002</v>
      </c>
      <c r="G8077" s="2">
        <f>(Table1[[#This Row],[Belastbaar loon]]-Table1[[#This Row],[Netto loon]])/Table1[[#This Row],[Belastbaar loon]]</f>
        <v>0.39426175345125347</v>
      </c>
      <c r="H8077" s="14">
        <f t="shared" ca="1" si="120"/>
        <v>34922.493000000002</v>
      </c>
      <c r="I8077" s="14">
        <f ca="1">IF(ROW()=2, Table1[[#This Row],[Netto loon]], INDIRECT(ADDRESS(ROW()-1,COLUMN(F:F))))</f>
        <v>53658.506999999998</v>
      </c>
      <c r="J8077" s="6">
        <f ca="1">IF(ROW()=2, 0, Table1[[#This Row],[Belastbaar loon]]-INDIRECT(ADDRESS(ROW()-1,COLUMN(A:A))))</f>
        <v>10</v>
      </c>
      <c r="K8077" s="6">
        <f ca="1">Table1[[#This Row],[Netto loon]]-Table1[[#This Row],[Netto vorige schijf]]</f>
        <v>4.4500000000043656</v>
      </c>
      <c r="L8077" s="2">
        <f ca="1">(Table1[[#This Row],[Bruto tov vorige schijf]]-Table1[[#This Row],[Netto tov vorige schijf]])/MAX(Table1[[#This Row],[Bruto tov vorige schijf]],1)</f>
        <v>0.5549999999995634</v>
      </c>
    </row>
    <row r="8078" spans="1:12" x14ac:dyDescent="0.25">
      <c r="A8078" s="14">
        <v>88601</v>
      </c>
      <c r="B8078" s="6">
        <f>LoonHeffing2020(Table1[[#This Row],[Belastbaar loon]])</f>
        <v>35533.773000000001</v>
      </c>
      <c r="C8078" s="6">
        <f>AlgemeneHeffingsKorting2020(Table1[[#This Row],[Belastbaar loon]])</f>
        <v>0</v>
      </c>
      <c r="D8078" s="14">
        <f>ArbeidsKorting2020(Table1[[#This Row],[Belastbaar loon]])</f>
        <v>600.18000000000006</v>
      </c>
      <c r="E8078" s="14">
        <f>MAX(Table1[[#This Row],[Loonheffing]]-Table1[[#This Row],[Algemene Heffingskorting]]-Table1[[#This Row],[Arbeidskorting]],0)</f>
        <v>34933.593000000001</v>
      </c>
      <c r="F8078" s="6">
        <f>Table1[[#This Row],[Belastbaar loon]]-Table1[[#This Row],[Belasting]]</f>
        <v>53667.406999999999</v>
      </c>
      <c r="G8078" s="2">
        <f>(Table1[[#This Row],[Belastbaar loon]]-Table1[[#This Row],[Netto loon]])/Table1[[#This Row],[Belastbaar loon]]</f>
        <v>0.39427989526077584</v>
      </c>
      <c r="H8078" s="14">
        <f t="shared" ca="1" si="120"/>
        <v>34928.042999999998</v>
      </c>
      <c r="I8078" s="14">
        <f ca="1">IF(ROW()=2, Table1[[#This Row],[Netto loon]], INDIRECT(ADDRESS(ROW()-1,COLUMN(F:F))))</f>
        <v>53662.957000000002</v>
      </c>
      <c r="J8078" s="6">
        <f ca="1">IF(ROW()=2, 0, Table1[[#This Row],[Belastbaar loon]]-INDIRECT(ADDRESS(ROW()-1,COLUMN(A:A))))</f>
        <v>10</v>
      </c>
      <c r="K8078" s="6">
        <f ca="1">Table1[[#This Row],[Netto loon]]-Table1[[#This Row],[Netto vorige schijf]]</f>
        <v>4.4499999999970896</v>
      </c>
      <c r="L8078" s="2">
        <f ca="1">(Table1[[#This Row],[Bruto tov vorige schijf]]-Table1[[#This Row],[Netto tov vorige schijf]])/MAX(Table1[[#This Row],[Bruto tov vorige schijf]],1)</f>
        <v>0.55500000000029104</v>
      </c>
    </row>
    <row r="8079" spans="1:12" x14ac:dyDescent="0.25">
      <c r="A8079" s="14">
        <v>88611</v>
      </c>
      <c r="B8079" s="6">
        <f>LoonHeffing2020(Table1[[#This Row],[Belastbaar loon]])</f>
        <v>35538.722999999998</v>
      </c>
      <c r="C8079" s="6">
        <f>AlgemeneHeffingsKorting2020(Table1[[#This Row],[Belastbaar loon]])</f>
        <v>0</v>
      </c>
      <c r="D8079" s="14">
        <f>ArbeidsKorting2020(Table1[[#This Row],[Belastbaar loon]])</f>
        <v>599.58000000000015</v>
      </c>
      <c r="E8079" s="14">
        <f>MAX(Table1[[#This Row],[Loonheffing]]-Table1[[#This Row],[Algemene Heffingskorting]]-Table1[[#This Row],[Arbeidskorting]],0)</f>
        <v>34939.142999999996</v>
      </c>
      <c r="F8079" s="6">
        <f>Table1[[#This Row],[Belastbaar loon]]-Table1[[#This Row],[Belasting]]</f>
        <v>53671.857000000004</v>
      </c>
      <c r="G8079" s="2">
        <f>(Table1[[#This Row],[Belastbaar loon]]-Table1[[#This Row],[Netto loon]])/Table1[[#This Row],[Belastbaar loon]]</f>
        <v>0.39429803297558991</v>
      </c>
      <c r="H8079" s="14">
        <f t="shared" ca="1" si="120"/>
        <v>34933.593000000001</v>
      </c>
      <c r="I8079" s="14">
        <f ca="1">IF(ROW()=2, Table1[[#This Row],[Netto loon]], INDIRECT(ADDRESS(ROW()-1,COLUMN(F:F))))</f>
        <v>53667.406999999999</v>
      </c>
      <c r="J8079" s="6">
        <f ca="1">IF(ROW()=2, 0, Table1[[#This Row],[Belastbaar loon]]-INDIRECT(ADDRESS(ROW()-1,COLUMN(A:A))))</f>
        <v>10</v>
      </c>
      <c r="K8079" s="6">
        <f ca="1">Table1[[#This Row],[Netto loon]]-Table1[[#This Row],[Netto vorige schijf]]</f>
        <v>4.4500000000043656</v>
      </c>
      <c r="L8079" s="2">
        <f ca="1">(Table1[[#This Row],[Bruto tov vorige schijf]]-Table1[[#This Row],[Netto tov vorige schijf]])/MAX(Table1[[#This Row],[Bruto tov vorige schijf]],1)</f>
        <v>0.5549999999995634</v>
      </c>
    </row>
    <row r="8080" spans="1:12" x14ac:dyDescent="0.25">
      <c r="A8080" s="14">
        <v>88621</v>
      </c>
      <c r="B8080" s="6">
        <f>LoonHeffing2020(Table1[[#This Row],[Belastbaar loon]])</f>
        <v>35543.673000000003</v>
      </c>
      <c r="C8080" s="6">
        <f>AlgemeneHeffingsKorting2020(Table1[[#This Row],[Belastbaar loon]])</f>
        <v>0</v>
      </c>
      <c r="D8080" s="14">
        <f>ArbeidsKorting2020(Table1[[#This Row],[Belastbaar loon]])</f>
        <v>598.98000000000013</v>
      </c>
      <c r="E8080" s="14">
        <f>MAX(Table1[[#This Row],[Loonheffing]]-Table1[[#This Row],[Algemene Heffingskorting]]-Table1[[#This Row],[Arbeidskorting]],0)</f>
        <v>34944.692999999999</v>
      </c>
      <c r="F8080" s="6">
        <f>Table1[[#This Row],[Belastbaar loon]]-Table1[[#This Row],[Belasting]]</f>
        <v>53676.307000000001</v>
      </c>
      <c r="G8080" s="2">
        <f>(Table1[[#This Row],[Belastbaar loon]]-Table1[[#This Row],[Netto loon]])/Table1[[#This Row],[Belastbaar loon]]</f>
        <v>0.39431616659708196</v>
      </c>
      <c r="H8080" s="14">
        <f t="shared" ca="1" si="120"/>
        <v>34939.142999999996</v>
      </c>
      <c r="I8080" s="14">
        <f ca="1">IF(ROW()=2, Table1[[#This Row],[Netto loon]], INDIRECT(ADDRESS(ROW()-1,COLUMN(F:F))))</f>
        <v>53671.857000000004</v>
      </c>
      <c r="J8080" s="6">
        <f ca="1">IF(ROW()=2, 0, Table1[[#This Row],[Belastbaar loon]]-INDIRECT(ADDRESS(ROW()-1,COLUMN(A:A))))</f>
        <v>10</v>
      </c>
      <c r="K8080" s="6">
        <f ca="1">Table1[[#This Row],[Netto loon]]-Table1[[#This Row],[Netto vorige schijf]]</f>
        <v>4.4499999999970896</v>
      </c>
      <c r="L8080" s="2">
        <f ca="1">(Table1[[#This Row],[Bruto tov vorige schijf]]-Table1[[#This Row],[Netto tov vorige schijf]])/MAX(Table1[[#This Row],[Bruto tov vorige schijf]],1)</f>
        <v>0.55500000000029104</v>
      </c>
    </row>
    <row r="8081" spans="1:12" x14ac:dyDescent="0.25">
      <c r="A8081" s="14">
        <v>88631</v>
      </c>
      <c r="B8081" s="6">
        <f>LoonHeffing2020(Table1[[#This Row],[Belastbaar loon]])</f>
        <v>35548.623</v>
      </c>
      <c r="C8081" s="6">
        <f>AlgemeneHeffingsKorting2020(Table1[[#This Row],[Belastbaar loon]])</f>
        <v>0</v>
      </c>
      <c r="D8081" s="14">
        <f>ArbeidsKorting2020(Table1[[#This Row],[Belastbaar loon]])</f>
        <v>598.38000000000011</v>
      </c>
      <c r="E8081" s="14">
        <f>MAX(Table1[[#This Row],[Loonheffing]]-Table1[[#This Row],[Algemene Heffingskorting]]-Table1[[#This Row],[Arbeidskorting]],0)</f>
        <v>34950.243000000002</v>
      </c>
      <c r="F8081" s="6">
        <f>Table1[[#This Row],[Belastbaar loon]]-Table1[[#This Row],[Belasting]]</f>
        <v>53680.756999999998</v>
      </c>
      <c r="G8081" s="2">
        <f>(Table1[[#This Row],[Belastbaar loon]]-Table1[[#This Row],[Netto loon]])/Table1[[#This Row],[Belastbaar loon]]</f>
        <v>0.39433429612663745</v>
      </c>
      <c r="H8081" s="14">
        <f t="shared" ca="1" si="120"/>
        <v>34944.692999999999</v>
      </c>
      <c r="I8081" s="14">
        <f ca="1">IF(ROW()=2, Table1[[#This Row],[Netto loon]], INDIRECT(ADDRESS(ROW()-1,COLUMN(F:F))))</f>
        <v>53676.307000000001</v>
      </c>
      <c r="J8081" s="6">
        <f ca="1">IF(ROW()=2, 0, Table1[[#This Row],[Belastbaar loon]]-INDIRECT(ADDRESS(ROW()-1,COLUMN(A:A))))</f>
        <v>10</v>
      </c>
      <c r="K8081" s="6">
        <f ca="1">Table1[[#This Row],[Netto loon]]-Table1[[#This Row],[Netto vorige schijf]]</f>
        <v>4.4499999999970896</v>
      </c>
      <c r="L8081" s="2">
        <f ca="1">(Table1[[#This Row],[Bruto tov vorige schijf]]-Table1[[#This Row],[Netto tov vorige schijf]])/MAX(Table1[[#This Row],[Bruto tov vorige schijf]],1)</f>
        <v>0.55500000000029104</v>
      </c>
    </row>
    <row r="8082" spans="1:12" x14ac:dyDescent="0.25">
      <c r="A8082" s="14">
        <v>88641</v>
      </c>
      <c r="B8082" s="6">
        <f>LoonHeffing2020(Table1[[#This Row],[Belastbaar loon]])</f>
        <v>35553.572999999997</v>
      </c>
      <c r="C8082" s="6">
        <f>AlgemeneHeffingsKorting2020(Table1[[#This Row],[Belastbaar loon]])</f>
        <v>0</v>
      </c>
      <c r="D8082" s="14">
        <f>ArbeidsKorting2020(Table1[[#This Row],[Belastbaar loon]])</f>
        <v>597.78000000000009</v>
      </c>
      <c r="E8082" s="14">
        <f>MAX(Table1[[#This Row],[Loonheffing]]-Table1[[#This Row],[Algemene Heffingskorting]]-Table1[[#This Row],[Arbeidskorting]],0)</f>
        <v>34955.792999999998</v>
      </c>
      <c r="F8082" s="6">
        <f>Table1[[#This Row],[Belastbaar loon]]-Table1[[#This Row],[Belasting]]</f>
        <v>53685.207000000002</v>
      </c>
      <c r="G8082" s="2">
        <f>(Table1[[#This Row],[Belastbaar loon]]-Table1[[#This Row],[Netto loon]])/Table1[[#This Row],[Belastbaar loon]]</f>
        <v>0.39435242156564115</v>
      </c>
      <c r="H8082" s="14">
        <f t="shared" ca="1" si="120"/>
        <v>34950.243000000002</v>
      </c>
      <c r="I8082" s="14">
        <f ca="1">IF(ROW()=2, Table1[[#This Row],[Netto loon]], INDIRECT(ADDRESS(ROW()-1,COLUMN(F:F))))</f>
        <v>53680.756999999998</v>
      </c>
      <c r="J8082" s="6">
        <f ca="1">IF(ROW()=2, 0, Table1[[#This Row],[Belastbaar loon]]-INDIRECT(ADDRESS(ROW()-1,COLUMN(A:A))))</f>
        <v>10</v>
      </c>
      <c r="K8082" s="6">
        <f ca="1">Table1[[#This Row],[Netto loon]]-Table1[[#This Row],[Netto vorige schijf]]</f>
        <v>4.4500000000043656</v>
      </c>
      <c r="L8082" s="2">
        <f ca="1">(Table1[[#This Row],[Bruto tov vorige schijf]]-Table1[[#This Row],[Netto tov vorige schijf]])/MAX(Table1[[#This Row],[Bruto tov vorige schijf]],1)</f>
        <v>0.5549999999995634</v>
      </c>
    </row>
    <row r="8083" spans="1:12" x14ac:dyDescent="0.25">
      <c r="A8083" s="14">
        <v>88651</v>
      </c>
      <c r="B8083" s="6">
        <f>LoonHeffing2020(Table1[[#This Row],[Belastbaar loon]])</f>
        <v>35558.523000000001</v>
      </c>
      <c r="C8083" s="6">
        <f>AlgemeneHeffingsKorting2020(Table1[[#This Row],[Belastbaar loon]])</f>
        <v>0</v>
      </c>
      <c r="D8083" s="14">
        <f>ArbeidsKorting2020(Table1[[#This Row],[Belastbaar loon]])</f>
        <v>597.18000000000006</v>
      </c>
      <c r="E8083" s="14">
        <f>MAX(Table1[[#This Row],[Loonheffing]]-Table1[[#This Row],[Algemene Heffingskorting]]-Table1[[#This Row],[Arbeidskorting]],0)</f>
        <v>34961.343000000001</v>
      </c>
      <c r="F8083" s="6">
        <f>Table1[[#This Row],[Belastbaar loon]]-Table1[[#This Row],[Belasting]]</f>
        <v>53689.656999999999</v>
      </c>
      <c r="G8083" s="2">
        <f>(Table1[[#This Row],[Belastbaar loon]]-Table1[[#This Row],[Netto loon]])/Table1[[#This Row],[Belastbaar loon]]</f>
        <v>0.39437054291547757</v>
      </c>
      <c r="H8083" s="14">
        <f t="shared" ca="1" si="120"/>
        <v>34955.792999999998</v>
      </c>
      <c r="I8083" s="14">
        <f ca="1">IF(ROW()=2, Table1[[#This Row],[Netto loon]], INDIRECT(ADDRESS(ROW()-1,COLUMN(F:F))))</f>
        <v>53685.207000000002</v>
      </c>
      <c r="J8083" s="6">
        <f ca="1">IF(ROW()=2, 0, Table1[[#This Row],[Belastbaar loon]]-INDIRECT(ADDRESS(ROW()-1,COLUMN(A:A))))</f>
        <v>10</v>
      </c>
      <c r="K8083" s="6">
        <f ca="1">Table1[[#This Row],[Netto loon]]-Table1[[#This Row],[Netto vorige schijf]]</f>
        <v>4.4499999999970896</v>
      </c>
      <c r="L8083" s="2">
        <f ca="1">(Table1[[#This Row],[Bruto tov vorige schijf]]-Table1[[#This Row],[Netto tov vorige schijf]])/MAX(Table1[[#This Row],[Bruto tov vorige schijf]],1)</f>
        <v>0.55500000000029104</v>
      </c>
    </row>
    <row r="8084" spans="1:12" x14ac:dyDescent="0.25">
      <c r="A8084" s="14">
        <v>88661</v>
      </c>
      <c r="B8084" s="6">
        <f>LoonHeffing2020(Table1[[#This Row],[Belastbaar loon]])</f>
        <v>35563.472999999998</v>
      </c>
      <c r="C8084" s="6">
        <f>AlgemeneHeffingsKorting2020(Table1[[#This Row],[Belastbaar loon]])</f>
        <v>0</v>
      </c>
      <c r="D8084" s="14">
        <f>ArbeidsKorting2020(Table1[[#This Row],[Belastbaar loon]])</f>
        <v>596.58000000000015</v>
      </c>
      <c r="E8084" s="14">
        <f>MAX(Table1[[#This Row],[Loonheffing]]-Table1[[#This Row],[Algemene Heffingskorting]]-Table1[[#This Row],[Arbeidskorting]],0)</f>
        <v>34966.892999999996</v>
      </c>
      <c r="F8084" s="6">
        <f>Table1[[#This Row],[Belastbaar loon]]-Table1[[#This Row],[Belasting]]</f>
        <v>53694.107000000004</v>
      </c>
      <c r="G8084" s="2">
        <f>(Table1[[#This Row],[Belastbaar loon]]-Table1[[#This Row],[Netto loon]])/Table1[[#This Row],[Belastbaar loon]]</f>
        <v>0.3943886601775301</v>
      </c>
      <c r="H8084" s="14">
        <f t="shared" ca="1" si="120"/>
        <v>34961.343000000001</v>
      </c>
      <c r="I8084" s="14">
        <f ca="1">IF(ROW()=2, Table1[[#This Row],[Netto loon]], INDIRECT(ADDRESS(ROW()-1,COLUMN(F:F))))</f>
        <v>53689.656999999999</v>
      </c>
      <c r="J8084" s="6">
        <f ca="1">IF(ROW()=2, 0, Table1[[#This Row],[Belastbaar loon]]-INDIRECT(ADDRESS(ROW()-1,COLUMN(A:A))))</f>
        <v>10</v>
      </c>
      <c r="K8084" s="6">
        <f ca="1">Table1[[#This Row],[Netto loon]]-Table1[[#This Row],[Netto vorige schijf]]</f>
        <v>4.4500000000043656</v>
      </c>
      <c r="L8084" s="2">
        <f ca="1">(Table1[[#This Row],[Bruto tov vorige schijf]]-Table1[[#This Row],[Netto tov vorige schijf]])/MAX(Table1[[#This Row],[Bruto tov vorige schijf]],1)</f>
        <v>0.5549999999995634</v>
      </c>
    </row>
    <row r="8085" spans="1:12" x14ac:dyDescent="0.25">
      <c r="A8085" s="14">
        <v>88671</v>
      </c>
      <c r="B8085" s="6">
        <f>LoonHeffing2020(Table1[[#This Row],[Belastbaar loon]])</f>
        <v>35568.423000000003</v>
      </c>
      <c r="C8085" s="6">
        <f>AlgemeneHeffingsKorting2020(Table1[[#This Row],[Belastbaar loon]])</f>
        <v>0</v>
      </c>
      <c r="D8085" s="14">
        <f>ArbeidsKorting2020(Table1[[#This Row],[Belastbaar loon]])</f>
        <v>595.98000000000013</v>
      </c>
      <c r="E8085" s="14">
        <f>MAX(Table1[[#This Row],[Loonheffing]]-Table1[[#This Row],[Algemene Heffingskorting]]-Table1[[#This Row],[Arbeidskorting]],0)</f>
        <v>34972.442999999999</v>
      </c>
      <c r="F8085" s="6">
        <f>Table1[[#This Row],[Belastbaar loon]]-Table1[[#This Row],[Belasting]]</f>
        <v>53698.557000000001</v>
      </c>
      <c r="G8085" s="2">
        <f>(Table1[[#This Row],[Belastbaar loon]]-Table1[[#This Row],[Netto loon]])/Table1[[#This Row],[Belastbaar loon]]</f>
        <v>0.39440677335318197</v>
      </c>
      <c r="H8085" s="14">
        <f t="shared" ca="1" si="120"/>
        <v>34966.892999999996</v>
      </c>
      <c r="I8085" s="14">
        <f ca="1">IF(ROW()=2, Table1[[#This Row],[Netto loon]], INDIRECT(ADDRESS(ROW()-1,COLUMN(F:F))))</f>
        <v>53694.107000000004</v>
      </c>
      <c r="J8085" s="6">
        <f ca="1">IF(ROW()=2, 0, Table1[[#This Row],[Belastbaar loon]]-INDIRECT(ADDRESS(ROW()-1,COLUMN(A:A))))</f>
        <v>10</v>
      </c>
      <c r="K8085" s="6">
        <f ca="1">Table1[[#This Row],[Netto loon]]-Table1[[#This Row],[Netto vorige schijf]]</f>
        <v>4.4499999999970896</v>
      </c>
      <c r="L8085" s="2">
        <f ca="1">(Table1[[#This Row],[Bruto tov vorige schijf]]-Table1[[#This Row],[Netto tov vorige schijf]])/MAX(Table1[[#This Row],[Bruto tov vorige schijf]],1)</f>
        <v>0.55500000000029104</v>
      </c>
    </row>
    <row r="8086" spans="1:12" x14ac:dyDescent="0.25">
      <c r="A8086" s="14">
        <v>88681</v>
      </c>
      <c r="B8086" s="6">
        <f>LoonHeffing2020(Table1[[#This Row],[Belastbaar loon]])</f>
        <v>35573.373</v>
      </c>
      <c r="C8086" s="6">
        <f>AlgemeneHeffingsKorting2020(Table1[[#This Row],[Belastbaar loon]])</f>
        <v>0</v>
      </c>
      <c r="D8086" s="14">
        <f>ArbeidsKorting2020(Table1[[#This Row],[Belastbaar loon]])</f>
        <v>595.38000000000011</v>
      </c>
      <c r="E8086" s="14">
        <f>MAX(Table1[[#This Row],[Loonheffing]]-Table1[[#This Row],[Algemene Heffingskorting]]-Table1[[#This Row],[Arbeidskorting]],0)</f>
        <v>34977.993000000002</v>
      </c>
      <c r="F8086" s="6">
        <f>Table1[[#This Row],[Belastbaar loon]]-Table1[[#This Row],[Belasting]]</f>
        <v>53703.006999999998</v>
      </c>
      <c r="G8086" s="2">
        <f>(Table1[[#This Row],[Belastbaar loon]]-Table1[[#This Row],[Netto loon]])/Table1[[#This Row],[Belastbaar loon]]</f>
        <v>0.39442488244381552</v>
      </c>
      <c r="H8086" s="14">
        <f t="shared" ca="1" si="120"/>
        <v>34972.442999999999</v>
      </c>
      <c r="I8086" s="14">
        <f ca="1">IF(ROW()=2, Table1[[#This Row],[Netto loon]], INDIRECT(ADDRESS(ROW()-1,COLUMN(F:F))))</f>
        <v>53698.557000000001</v>
      </c>
      <c r="J8086" s="6">
        <f ca="1">IF(ROW()=2, 0, Table1[[#This Row],[Belastbaar loon]]-INDIRECT(ADDRESS(ROW()-1,COLUMN(A:A))))</f>
        <v>10</v>
      </c>
      <c r="K8086" s="6">
        <f ca="1">Table1[[#This Row],[Netto loon]]-Table1[[#This Row],[Netto vorige schijf]]</f>
        <v>4.4499999999970896</v>
      </c>
      <c r="L8086" s="2">
        <f ca="1">(Table1[[#This Row],[Bruto tov vorige schijf]]-Table1[[#This Row],[Netto tov vorige schijf]])/MAX(Table1[[#This Row],[Bruto tov vorige schijf]],1)</f>
        <v>0.55500000000029104</v>
      </c>
    </row>
    <row r="8087" spans="1:12" x14ac:dyDescent="0.25">
      <c r="A8087" s="14">
        <v>88691</v>
      </c>
      <c r="B8087" s="6">
        <f>LoonHeffing2020(Table1[[#This Row],[Belastbaar loon]])</f>
        <v>35578.322999999997</v>
      </c>
      <c r="C8087" s="6">
        <f>AlgemeneHeffingsKorting2020(Table1[[#This Row],[Belastbaar loon]])</f>
        <v>0</v>
      </c>
      <c r="D8087" s="14">
        <f>ArbeidsKorting2020(Table1[[#This Row],[Belastbaar loon]])</f>
        <v>594.78000000000009</v>
      </c>
      <c r="E8087" s="14">
        <f>MAX(Table1[[#This Row],[Loonheffing]]-Table1[[#This Row],[Algemene Heffingskorting]]-Table1[[#This Row],[Arbeidskorting]],0)</f>
        <v>34983.542999999998</v>
      </c>
      <c r="F8087" s="6">
        <f>Table1[[#This Row],[Belastbaar loon]]-Table1[[#This Row],[Belasting]]</f>
        <v>53707.457000000002</v>
      </c>
      <c r="G8087" s="2">
        <f>(Table1[[#This Row],[Belastbaar loon]]-Table1[[#This Row],[Netto loon]])/Table1[[#This Row],[Belastbaar loon]]</f>
        <v>0.39444298745081235</v>
      </c>
      <c r="H8087" s="14">
        <f t="shared" ca="1" si="120"/>
        <v>34977.993000000002</v>
      </c>
      <c r="I8087" s="14">
        <f ca="1">IF(ROW()=2, Table1[[#This Row],[Netto loon]], INDIRECT(ADDRESS(ROW()-1,COLUMN(F:F))))</f>
        <v>53703.006999999998</v>
      </c>
      <c r="J8087" s="6">
        <f ca="1">IF(ROW()=2, 0, Table1[[#This Row],[Belastbaar loon]]-INDIRECT(ADDRESS(ROW()-1,COLUMN(A:A))))</f>
        <v>10</v>
      </c>
      <c r="K8087" s="6">
        <f ca="1">Table1[[#This Row],[Netto loon]]-Table1[[#This Row],[Netto vorige schijf]]</f>
        <v>4.4500000000043656</v>
      </c>
      <c r="L8087" s="2">
        <f ca="1">(Table1[[#This Row],[Bruto tov vorige schijf]]-Table1[[#This Row],[Netto tov vorige schijf]])/MAX(Table1[[#This Row],[Bruto tov vorige schijf]],1)</f>
        <v>0.5549999999995634</v>
      </c>
    </row>
    <row r="8088" spans="1:12" x14ac:dyDescent="0.25">
      <c r="A8088" s="14">
        <v>88701</v>
      </c>
      <c r="B8088" s="6">
        <f>LoonHeffing2020(Table1[[#This Row],[Belastbaar loon]])</f>
        <v>35583.273000000001</v>
      </c>
      <c r="C8088" s="6">
        <f>AlgemeneHeffingsKorting2020(Table1[[#This Row],[Belastbaar loon]])</f>
        <v>0</v>
      </c>
      <c r="D8088" s="14">
        <f>ArbeidsKorting2020(Table1[[#This Row],[Belastbaar loon]])</f>
        <v>594.18000000000006</v>
      </c>
      <c r="E8088" s="14">
        <f>MAX(Table1[[#This Row],[Loonheffing]]-Table1[[#This Row],[Algemene Heffingskorting]]-Table1[[#This Row],[Arbeidskorting]],0)</f>
        <v>34989.093000000001</v>
      </c>
      <c r="F8088" s="6">
        <f>Table1[[#This Row],[Belastbaar loon]]-Table1[[#This Row],[Belasting]]</f>
        <v>53711.906999999999</v>
      </c>
      <c r="G8088" s="2">
        <f>(Table1[[#This Row],[Belastbaar loon]]-Table1[[#This Row],[Netto loon]])/Table1[[#This Row],[Belastbaar loon]]</f>
        <v>0.39446108837555383</v>
      </c>
      <c r="H8088" s="14">
        <f t="shared" ca="1" si="120"/>
        <v>34983.542999999998</v>
      </c>
      <c r="I8088" s="14">
        <f ca="1">IF(ROW()=2, Table1[[#This Row],[Netto loon]], INDIRECT(ADDRESS(ROW()-1,COLUMN(F:F))))</f>
        <v>53707.457000000002</v>
      </c>
      <c r="J8088" s="6">
        <f ca="1">IF(ROW()=2, 0, Table1[[#This Row],[Belastbaar loon]]-INDIRECT(ADDRESS(ROW()-1,COLUMN(A:A))))</f>
        <v>10</v>
      </c>
      <c r="K8088" s="6">
        <f ca="1">Table1[[#This Row],[Netto loon]]-Table1[[#This Row],[Netto vorige schijf]]</f>
        <v>4.4499999999970896</v>
      </c>
      <c r="L8088" s="2">
        <f ca="1">(Table1[[#This Row],[Bruto tov vorige schijf]]-Table1[[#This Row],[Netto tov vorige schijf]])/MAX(Table1[[#This Row],[Bruto tov vorige schijf]],1)</f>
        <v>0.55500000000029104</v>
      </c>
    </row>
    <row r="8089" spans="1:12" x14ac:dyDescent="0.25">
      <c r="A8089" s="14">
        <v>88711</v>
      </c>
      <c r="B8089" s="6">
        <f>LoonHeffing2020(Table1[[#This Row],[Belastbaar loon]])</f>
        <v>35588.222999999998</v>
      </c>
      <c r="C8089" s="6">
        <f>AlgemeneHeffingsKorting2020(Table1[[#This Row],[Belastbaar loon]])</f>
        <v>0</v>
      </c>
      <c r="D8089" s="14">
        <f>ArbeidsKorting2020(Table1[[#This Row],[Belastbaar loon]])</f>
        <v>593.58000000000015</v>
      </c>
      <c r="E8089" s="14">
        <f>MAX(Table1[[#This Row],[Loonheffing]]-Table1[[#This Row],[Algemene Heffingskorting]]-Table1[[#This Row],[Arbeidskorting]],0)</f>
        <v>34994.642999999996</v>
      </c>
      <c r="F8089" s="6">
        <f>Table1[[#This Row],[Belastbaar loon]]-Table1[[#This Row],[Belasting]]</f>
        <v>53716.357000000004</v>
      </c>
      <c r="G8089" s="2">
        <f>(Table1[[#This Row],[Belastbaar loon]]-Table1[[#This Row],[Netto loon]])/Table1[[#This Row],[Belastbaar loon]]</f>
        <v>0.39447918521942033</v>
      </c>
      <c r="H8089" s="14">
        <f t="shared" ca="1" si="120"/>
        <v>34989.093000000001</v>
      </c>
      <c r="I8089" s="14">
        <f ca="1">IF(ROW()=2, Table1[[#This Row],[Netto loon]], INDIRECT(ADDRESS(ROW()-1,COLUMN(F:F))))</f>
        <v>53711.906999999999</v>
      </c>
      <c r="J8089" s="6">
        <f ca="1">IF(ROW()=2, 0, Table1[[#This Row],[Belastbaar loon]]-INDIRECT(ADDRESS(ROW()-1,COLUMN(A:A))))</f>
        <v>10</v>
      </c>
      <c r="K8089" s="6">
        <f ca="1">Table1[[#This Row],[Netto loon]]-Table1[[#This Row],[Netto vorige schijf]]</f>
        <v>4.4500000000043656</v>
      </c>
      <c r="L8089" s="2">
        <f ca="1">(Table1[[#This Row],[Bruto tov vorige schijf]]-Table1[[#This Row],[Netto tov vorige schijf]])/MAX(Table1[[#This Row],[Bruto tov vorige schijf]],1)</f>
        <v>0.5549999999995634</v>
      </c>
    </row>
    <row r="8090" spans="1:12" x14ac:dyDescent="0.25">
      <c r="A8090" s="14">
        <v>88721</v>
      </c>
      <c r="B8090" s="6">
        <f>LoonHeffing2020(Table1[[#This Row],[Belastbaar loon]])</f>
        <v>35593.173000000003</v>
      </c>
      <c r="C8090" s="6">
        <f>AlgemeneHeffingsKorting2020(Table1[[#This Row],[Belastbaar loon]])</f>
        <v>0</v>
      </c>
      <c r="D8090" s="14">
        <f>ArbeidsKorting2020(Table1[[#This Row],[Belastbaar loon]])</f>
        <v>592.98000000000013</v>
      </c>
      <c r="E8090" s="14">
        <f>MAX(Table1[[#This Row],[Loonheffing]]-Table1[[#This Row],[Algemene Heffingskorting]]-Table1[[#This Row],[Arbeidskorting]],0)</f>
        <v>35000.192999999999</v>
      </c>
      <c r="F8090" s="6">
        <f>Table1[[#This Row],[Belastbaar loon]]-Table1[[#This Row],[Belasting]]</f>
        <v>53720.807000000001</v>
      </c>
      <c r="G8090" s="2">
        <f>(Table1[[#This Row],[Belastbaar loon]]-Table1[[#This Row],[Netto loon]])/Table1[[#This Row],[Belastbaar loon]]</f>
        <v>0.39449727798379186</v>
      </c>
      <c r="H8090" s="14">
        <f t="shared" ref="H8090:H8153" ca="1" si="121">IF(ROW()=2, 0, INDIRECT(ADDRESS(ROW()-1,COLUMN(E:E))))</f>
        <v>34994.642999999996</v>
      </c>
      <c r="I8090" s="14">
        <f ca="1">IF(ROW()=2, Table1[[#This Row],[Netto loon]], INDIRECT(ADDRESS(ROW()-1,COLUMN(F:F))))</f>
        <v>53716.357000000004</v>
      </c>
      <c r="J8090" s="6">
        <f ca="1">IF(ROW()=2, 0, Table1[[#This Row],[Belastbaar loon]]-INDIRECT(ADDRESS(ROW()-1,COLUMN(A:A))))</f>
        <v>10</v>
      </c>
      <c r="K8090" s="6">
        <f ca="1">Table1[[#This Row],[Netto loon]]-Table1[[#This Row],[Netto vorige schijf]]</f>
        <v>4.4499999999970896</v>
      </c>
      <c r="L8090" s="2">
        <f ca="1">(Table1[[#This Row],[Bruto tov vorige schijf]]-Table1[[#This Row],[Netto tov vorige schijf]])/MAX(Table1[[#This Row],[Bruto tov vorige schijf]],1)</f>
        <v>0.55500000000029104</v>
      </c>
    </row>
    <row r="8091" spans="1:12" x14ac:dyDescent="0.25">
      <c r="A8091" s="14">
        <v>88731</v>
      </c>
      <c r="B8091" s="6">
        <f>LoonHeffing2020(Table1[[#This Row],[Belastbaar loon]])</f>
        <v>35598.123</v>
      </c>
      <c r="C8091" s="6">
        <f>AlgemeneHeffingsKorting2020(Table1[[#This Row],[Belastbaar loon]])</f>
        <v>0</v>
      </c>
      <c r="D8091" s="14">
        <f>ArbeidsKorting2020(Table1[[#This Row],[Belastbaar loon]])</f>
        <v>592.38000000000011</v>
      </c>
      <c r="E8091" s="14">
        <f>MAX(Table1[[#This Row],[Loonheffing]]-Table1[[#This Row],[Algemene Heffingskorting]]-Table1[[#This Row],[Arbeidskorting]],0)</f>
        <v>35005.743000000002</v>
      </c>
      <c r="F8091" s="6">
        <f>Table1[[#This Row],[Belastbaar loon]]-Table1[[#This Row],[Belasting]]</f>
        <v>53725.256999999998</v>
      </c>
      <c r="G8091" s="2">
        <f>(Table1[[#This Row],[Belastbaar loon]]-Table1[[#This Row],[Netto loon]])/Table1[[#This Row],[Belastbaar loon]]</f>
        <v>0.39451536667004772</v>
      </c>
      <c r="H8091" s="14">
        <f t="shared" ca="1" si="121"/>
        <v>35000.192999999999</v>
      </c>
      <c r="I8091" s="14">
        <f ca="1">IF(ROW()=2, Table1[[#This Row],[Netto loon]], INDIRECT(ADDRESS(ROW()-1,COLUMN(F:F))))</f>
        <v>53720.807000000001</v>
      </c>
      <c r="J8091" s="6">
        <f ca="1">IF(ROW()=2, 0, Table1[[#This Row],[Belastbaar loon]]-INDIRECT(ADDRESS(ROW()-1,COLUMN(A:A))))</f>
        <v>10</v>
      </c>
      <c r="K8091" s="6">
        <f ca="1">Table1[[#This Row],[Netto loon]]-Table1[[#This Row],[Netto vorige schijf]]</f>
        <v>4.4499999999970896</v>
      </c>
      <c r="L8091" s="2">
        <f ca="1">(Table1[[#This Row],[Bruto tov vorige schijf]]-Table1[[#This Row],[Netto tov vorige schijf]])/MAX(Table1[[#This Row],[Bruto tov vorige schijf]],1)</f>
        <v>0.55500000000029104</v>
      </c>
    </row>
    <row r="8092" spans="1:12" x14ac:dyDescent="0.25">
      <c r="A8092" s="14">
        <v>88741</v>
      </c>
      <c r="B8092" s="6">
        <f>LoonHeffing2020(Table1[[#This Row],[Belastbaar loon]])</f>
        <v>35603.072999999997</v>
      </c>
      <c r="C8092" s="6">
        <f>AlgemeneHeffingsKorting2020(Table1[[#This Row],[Belastbaar loon]])</f>
        <v>0</v>
      </c>
      <c r="D8092" s="14">
        <f>ArbeidsKorting2020(Table1[[#This Row],[Belastbaar loon]])</f>
        <v>591.78000000000009</v>
      </c>
      <c r="E8092" s="14">
        <f>MAX(Table1[[#This Row],[Loonheffing]]-Table1[[#This Row],[Algemene Heffingskorting]]-Table1[[#This Row],[Arbeidskorting]],0)</f>
        <v>35011.292999999998</v>
      </c>
      <c r="F8092" s="6">
        <f>Table1[[#This Row],[Belastbaar loon]]-Table1[[#This Row],[Belasting]]</f>
        <v>53729.707000000002</v>
      </c>
      <c r="G8092" s="2">
        <f>(Table1[[#This Row],[Belastbaar loon]]-Table1[[#This Row],[Netto loon]])/Table1[[#This Row],[Belastbaar loon]]</f>
        <v>0.39453345127956635</v>
      </c>
      <c r="H8092" s="14">
        <f t="shared" ca="1" si="121"/>
        <v>35005.743000000002</v>
      </c>
      <c r="I8092" s="14">
        <f ca="1">IF(ROW()=2, Table1[[#This Row],[Netto loon]], INDIRECT(ADDRESS(ROW()-1,COLUMN(F:F))))</f>
        <v>53725.256999999998</v>
      </c>
      <c r="J8092" s="6">
        <f ca="1">IF(ROW()=2, 0, Table1[[#This Row],[Belastbaar loon]]-INDIRECT(ADDRESS(ROW()-1,COLUMN(A:A))))</f>
        <v>10</v>
      </c>
      <c r="K8092" s="6">
        <f ca="1">Table1[[#This Row],[Netto loon]]-Table1[[#This Row],[Netto vorige schijf]]</f>
        <v>4.4500000000043656</v>
      </c>
      <c r="L8092" s="2">
        <f ca="1">(Table1[[#This Row],[Bruto tov vorige schijf]]-Table1[[#This Row],[Netto tov vorige schijf]])/MAX(Table1[[#This Row],[Bruto tov vorige schijf]],1)</f>
        <v>0.5549999999995634</v>
      </c>
    </row>
    <row r="8093" spans="1:12" x14ac:dyDescent="0.25">
      <c r="A8093" s="14">
        <v>88751</v>
      </c>
      <c r="B8093" s="6">
        <f>LoonHeffing2020(Table1[[#This Row],[Belastbaar loon]])</f>
        <v>35608.023000000001</v>
      </c>
      <c r="C8093" s="6">
        <f>AlgemeneHeffingsKorting2020(Table1[[#This Row],[Belastbaar loon]])</f>
        <v>0</v>
      </c>
      <c r="D8093" s="14">
        <f>ArbeidsKorting2020(Table1[[#This Row],[Belastbaar loon]])</f>
        <v>591.18000000000006</v>
      </c>
      <c r="E8093" s="14">
        <f>MAX(Table1[[#This Row],[Loonheffing]]-Table1[[#This Row],[Algemene Heffingskorting]]-Table1[[#This Row],[Arbeidskorting]],0)</f>
        <v>35016.843000000001</v>
      </c>
      <c r="F8093" s="6">
        <f>Table1[[#This Row],[Belastbaar loon]]-Table1[[#This Row],[Belasting]]</f>
        <v>53734.156999999999</v>
      </c>
      <c r="G8093" s="2">
        <f>(Table1[[#This Row],[Belastbaar loon]]-Table1[[#This Row],[Netto loon]])/Table1[[#This Row],[Belastbaar loon]]</f>
        <v>0.39455153181372604</v>
      </c>
      <c r="H8093" s="14">
        <f t="shared" ca="1" si="121"/>
        <v>35011.292999999998</v>
      </c>
      <c r="I8093" s="14">
        <f ca="1">IF(ROW()=2, Table1[[#This Row],[Netto loon]], INDIRECT(ADDRESS(ROW()-1,COLUMN(F:F))))</f>
        <v>53729.707000000002</v>
      </c>
      <c r="J8093" s="6">
        <f ca="1">IF(ROW()=2, 0, Table1[[#This Row],[Belastbaar loon]]-INDIRECT(ADDRESS(ROW()-1,COLUMN(A:A))))</f>
        <v>10</v>
      </c>
      <c r="K8093" s="6">
        <f ca="1">Table1[[#This Row],[Netto loon]]-Table1[[#This Row],[Netto vorige schijf]]</f>
        <v>4.4499999999970896</v>
      </c>
      <c r="L8093" s="2">
        <f ca="1">(Table1[[#This Row],[Bruto tov vorige schijf]]-Table1[[#This Row],[Netto tov vorige schijf]])/MAX(Table1[[#This Row],[Bruto tov vorige schijf]],1)</f>
        <v>0.55500000000029104</v>
      </c>
    </row>
    <row r="8094" spans="1:12" x14ac:dyDescent="0.25">
      <c r="A8094" s="14">
        <v>88761</v>
      </c>
      <c r="B8094" s="6">
        <f>LoonHeffing2020(Table1[[#This Row],[Belastbaar loon]])</f>
        <v>35612.972999999998</v>
      </c>
      <c r="C8094" s="6">
        <f>AlgemeneHeffingsKorting2020(Table1[[#This Row],[Belastbaar loon]])</f>
        <v>0</v>
      </c>
      <c r="D8094" s="14">
        <f>ArbeidsKorting2020(Table1[[#This Row],[Belastbaar loon]])</f>
        <v>590.58000000000015</v>
      </c>
      <c r="E8094" s="14">
        <f>MAX(Table1[[#This Row],[Loonheffing]]-Table1[[#This Row],[Algemene Heffingskorting]]-Table1[[#This Row],[Arbeidskorting]],0)</f>
        <v>35022.392999999996</v>
      </c>
      <c r="F8094" s="6">
        <f>Table1[[#This Row],[Belastbaar loon]]-Table1[[#This Row],[Belasting]]</f>
        <v>53738.607000000004</v>
      </c>
      <c r="G8094" s="2">
        <f>(Table1[[#This Row],[Belastbaar loon]]-Table1[[#This Row],[Netto loon]])/Table1[[#This Row],[Belastbaar loon]]</f>
        <v>0.39456960827390403</v>
      </c>
      <c r="H8094" s="14">
        <f t="shared" ca="1" si="121"/>
        <v>35016.843000000001</v>
      </c>
      <c r="I8094" s="14">
        <f ca="1">IF(ROW()=2, Table1[[#This Row],[Netto loon]], INDIRECT(ADDRESS(ROW()-1,COLUMN(F:F))))</f>
        <v>53734.156999999999</v>
      </c>
      <c r="J8094" s="6">
        <f ca="1">IF(ROW()=2, 0, Table1[[#This Row],[Belastbaar loon]]-INDIRECT(ADDRESS(ROW()-1,COLUMN(A:A))))</f>
        <v>10</v>
      </c>
      <c r="K8094" s="6">
        <f ca="1">Table1[[#This Row],[Netto loon]]-Table1[[#This Row],[Netto vorige schijf]]</f>
        <v>4.4500000000043656</v>
      </c>
      <c r="L8094" s="2">
        <f ca="1">(Table1[[#This Row],[Bruto tov vorige schijf]]-Table1[[#This Row],[Netto tov vorige schijf]])/MAX(Table1[[#This Row],[Bruto tov vorige schijf]],1)</f>
        <v>0.5549999999995634</v>
      </c>
    </row>
    <row r="8095" spans="1:12" x14ac:dyDescent="0.25">
      <c r="A8095" s="14">
        <v>88771</v>
      </c>
      <c r="B8095" s="6">
        <f>LoonHeffing2020(Table1[[#This Row],[Belastbaar loon]])</f>
        <v>35617.923000000003</v>
      </c>
      <c r="C8095" s="6">
        <f>AlgemeneHeffingsKorting2020(Table1[[#This Row],[Belastbaar loon]])</f>
        <v>0</v>
      </c>
      <c r="D8095" s="14">
        <f>ArbeidsKorting2020(Table1[[#This Row],[Belastbaar loon]])</f>
        <v>589.98000000000013</v>
      </c>
      <c r="E8095" s="14">
        <f>MAX(Table1[[#This Row],[Loonheffing]]-Table1[[#This Row],[Algemene Heffingskorting]]-Table1[[#This Row],[Arbeidskorting]],0)</f>
        <v>35027.942999999999</v>
      </c>
      <c r="F8095" s="6">
        <f>Table1[[#This Row],[Belastbaar loon]]-Table1[[#This Row],[Belasting]]</f>
        <v>53743.057000000001</v>
      </c>
      <c r="G8095" s="2">
        <f>(Table1[[#This Row],[Belastbaar loon]]-Table1[[#This Row],[Netto loon]])/Table1[[#This Row],[Belastbaar loon]]</f>
        <v>0.39458768066147726</v>
      </c>
      <c r="H8095" s="14">
        <f t="shared" ca="1" si="121"/>
        <v>35022.392999999996</v>
      </c>
      <c r="I8095" s="14">
        <f ca="1">IF(ROW()=2, Table1[[#This Row],[Netto loon]], INDIRECT(ADDRESS(ROW()-1,COLUMN(F:F))))</f>
        <v>53738.607000000004</v>
      </c>
      <c r="J8095" s="6">
        <f ca="1">IF(ROW()=2, 0, Table1[[#This Row],[Belastbaar loon]]-INDIRECT(ADDRESS(ROW()-1,COLUMN(A:A))))</f>
        <v>10</v>
      </c>
      <c r="K8095" s="6">
        <f ca="1">Table1[[#This Row],[Netto loon]]-Table1[[#This Row],[Netto vorige schijf]]</f>
        <v>4.4499999999970896</v>
      </c>
      <c r="L8095" s="2">
        <f ca="1">(Table1[[#This Row],[Bruto tov vorige schijf]]-Table1[[#This Row],[Netto tov vorige schijf]])/MAX(Table1[[#This Row],[Bruto tov vorige schijf]],1)</f>
        <v>0.55500000000029104</v>
      </c>
    </row>
    <row r="8096" spans="1:12" x14ac:dyDescent="0.25">
      <c r="A8096" s="14">
        <v>88781</v>
      </c>
      <c r="B8096" s="6">
        <f>LoonHeffing2020(Table1[[#This Row],[Belastbaar loon]])</f>
        <v>35622.873</v>
      </c>
      <c r="C8096" s="6">
        <f>AlgemeneHeffingsKorting2020(Table1[[#This Row],[Belastbaar loon]])</f>
        <v>0</v>
      </c>
      <c r="D8096" s="14">
        <f>ArbeidsKorting2020(Table1[[#This Row],[Belastbaar loon]])</f>
        <v>589.38000000000011</v>
      </c>
      <c r="E8096" s="14">
        <f>MAX(Table1[[#This Row],[Loonheffing]]-Table1[[#This Row],[Algemene Heffingskorting]]-Table1[[#This Row],[Arbeidskorting]],0)</f>
        <v>35033.493000000002</v>
      </c>
      <c r="F8096" s="6">
        <f>Table1[[#This Row],[Belastbaar loon]]-Table1[[#This Row],[Belasting]]</f>
        <v>53747.506999999998</v>
      </c>
      <c r="G8096" s="2">
        <f>(Table1[[#This Row],[Belastbaar loon]]-Table1[[#This Row],[Netto loon]])/Table1[[#This Row],[Belastbaar loon]]</f>
        <v>0.39460574897782186</v>
      </c>
      <c r="H8096" s="14">
        <f t="shared" ca="1" si="121"/>
        <v>35027.942999999999</v>
      </c>
      <c r="I8096" s="14">
        <f ca="1">IF(ROW()=2, Table1[[#This Row],[Netto loon]], INDIRECT(ADDRESS(ROW()-1,COLUMN(F:F))))</f>
        <v>53743.057000000001</v>
      </c>
      <c r="J8096" s="6">
        <f ca="1">IF(ROW()=2, 0, Table1[[#This Row],[Belastbaar loon]]-INDIRECT(ADDRESS(ROW()-1,COLUMN(A:A))))</f>
        <v>10</v>
      </c>
      <c r="K8096" s="6">
        <f ca="1">Table1[[#This Row],[Netto loon]]-Table1[[#This Row],[Netto vorige schijf]]</f>
        <v>4.4499999999970896</v>
      </c>
      <c r="L8096" s="2">
        <f ca="1">(Table1[[#This Row],[Bruto tov vorige schijf]]-Table1[[#This Row],[Netto tov vorige schijf]])/MAX(Table1[[#This Row],[Bruto tov vorige schijf]],1)</f>
        <v>0.55500000000029104</v>
      </c>
    </row>
    <row r="8097" spans="1:12" x14ac:dyDescent="0.25">
      <c r="A8097" s="14">
        <v>88791</v>
      </c>
      <c r="B8097" s="6">
        <f>LoonHeffing2020(Table1[[#This Row],[Belastbaar loon]])</f>
        <v>35627.822999999997</v>
      </c>
      <c r="C8097" s="6">
        <f>AlgemeneHeffingsKorting2020(Table1[[#This Row],[Belastbaar loon]])</f>
        <v>0</v>
      </c>
      <c r="D8097" s="14">
        <f>ArbeidsKorting2020(Table1[[#This Row],[Belastbaar loon]])</f>
        <v>588.78000000000009</v>
      </c>
      <c r="E8097" s="14">
        <f>MAX(Table1[[#This Row],[Loonheffing]]-Table1[[#This Row],[Algemene Heffingskorting]]-Table1[[#This Row],[Arbeidskorting]],0)</f>
        <v>35039.042999999998</v>
      </c>
      <c r="F8097" s="6">
        <f>Table1[[#This Row],[Belastbaar loon]]-Table1[[#This Row],[Belasting]]</f>
        <v>53751.957000000002</v>
      </c>
      <c r="G8097" s="2">
        <f>(Table1[[#This Row],[Belastbaar loon]]-Table1[[#This Row],[Netto loon]])/Table1[[#This Row],[Belastbaar loon]]</f>
        <v>0.39462381322431322</v>
      </c>
      <c r="H8097" s="14">
        <f t="shared" ca="1" si="121"/>
        <v>35033.493000000002</v>
      </c>
      <c r="I8097" s="14">
        <f ca="1">IF(ROW()=2, Table1[[#This Row],[Netto loon]], INDIRECT(ADDRESS(ROW()-1,COLUMN(F:F))))</f>
        <v>53747.506999999998</v>
      </c>
      <c r="J8097" s="6">
        <f ca="1">IF(ROW()=2, 0, Table1[[#This Row],[Belastbaar loon]]-INDIRECT(ADDRESS(ROW()-1,COLUMN(A:A))))</f>
        <v>10</v>
      </c>
      <c r="K8097" s="6">
        <f ca="1">Table1[[#This Row],[Netto loon]]-Table1[[#This Row],[Netto vorige schijf]]</f>
        <v>4.4500000000043656</v>
      </c>
      <c r="L8097" s="2">
        <f ca="1">(Table1[[#This Row],[Bruto tov vorige schijf]]-Table1[[#This Row],[Netto tov vorige schijf]])/MAX(Table1[[#This Row],[Bruto tov vorige schijf]],1)</f>
        <v>0.5549999999995634</v>
      </c>
    </row>
    <row r="8098" spans="1:12" x14ac:dyDescent="0.25">
      <c r="A8098" s="14">
        <v>88801</v>
      </c>
      <c r="B8098" s="6">
        <f>LoonHeffing2020(Table1[[#This Row],[Belastbaar loon]])</f>
        <v>35632.773000000001</v>
      </c>
      <c r="C8098" s="6">
        <f>AlgemeneHeffingsKorting2020(Table1[[#This Row],[Belastbaar loon]])</f>
        <v>0</v>
      </c>
      <c r="D8098" s="14">
        <f>ArbeidsKorting2020(Table1[[#This Row],[Belastbaar loon]])</f>
        <v>588.18000000000006</v>
      </c>
      <c r="E8098" s="14">
        <f>MAX(Table1[[#This Row],[Loonheffing]]-Table1[[#This Row],[Algemene Heffingskorting]]-Table1[[#This Row],[Arbeidskorting]],0)</f>
        <v>35044.593000000001</v>
      </c>
      <c r="F8098" s="6">
        <f>Table1[[#This Row],[Belastbaar loon]]-Table1[[#This Row],[Belasting]]</f>
        <v>53756.406999999999</v>
      </c>
      <c r="G8098" s="2">
        <f>(Table1[[#This Row],[Belastbaar loon]]-Table1[[#This Row],[Netto loon]])/Table1[[#This Row],[Belastbaar loon]]</f>
        <v>0.39464187340232654</v>
      </c>
      <c r="H8098" s="14">
        <f t="shared" ca="1" si="121"/>
        <v>35039.042999999998</v>
      </c>
      <c r="I8098" s="14">
        <f ca="1">IF(ROW()=2, Table1[[#This Row],[Netto loon]], INDIRECT(ADDRESS(ROW()-1,COLUMN(F:F))))</f>
        <v>53751.957000000002</v>
      </c>
      <c r="J8098" s="6">
        <f ca="1">IF(ROW()=2, 0, Table1[[#This Row],[Belastbaar loon]]-INDIRECT(ADDRESS(ROW()-1,COLUMN(A:A))))</f>
        <v>10</v>
      </c>
      <c r="K8098" s="6">
        <f ca="1">Table1[[#This Row],[Netto loon]]-Table1[[#This Row],[Netto vorige schijf]]</f>
        <v>4.4499999999970896</v>
      </c>
      <c r="L8098" s="2">
        <f ca="1">(Table1[[#This Row],[Bruto tov vorige schijf]]-Table1[[#This Row],[Netto tov vorige schijf]])/MAX(Table1[[#This Row],[Bruto tov vorige schijf]],1)</f>
        <v>0.55500000000029104</v>
      </c>
    </row>
    <row r="8099" spans="1:12" x14ac:dyDescent="0.25">
      <c r="A8099" s="14">
        <v>88811</v>
      </c>
      <c r="B8099" s="6">
        <f>LoonHeffing2020(Table1[[#This Row],[Belastbaar loon]])</f>
        <v>35637.722999999998</v>
      </c>
      <c r="C8099" s="6">
        <f>AlgemeneHeffingsKorting2020(Table1[[#This Row],[Belastbaar loon]])</f>
        <v>0</v>
      </c>
      <c r="D8099" s="14">
        <f>ArbeidsKorting2020(Table1[[#This Row],[Belastbaar loon]])</f>
        <v>587.58000000000015</v>
      </c>
      <c r="E8099" s="14">
        <f>MAX(Table1[[#This Row],[Loonheffing]]-Table1[[#This Row],[Algemene Heffingskorting]]-Table1[[#This Row],[Arbeidskorting]],0)</f>
        <v>35050.142999999996</v>
      </c>
      <c r="F8099" s="6">
        <f>Table1[[#This Row],[Belastbaar loon]]-Table1[[#This Row],[Belasting]]</f>
        <v>53760.857000000004</v>
      </c>
      <c r="G8099" s="2">
        <f>(Table1[[#This Row],[Belastbaar loon]]-Table1[[#This Row],[Netto loon]])/Table1[[#This Row],[Belastbaar loon]]</f>
        <v>0.39465992951323592</v>
      </c>
      <c r="H8099" s="14">
        <f t="shared" ca="1" si="121"/>
        <v>35044.593000000001</v>
      </c>
      <c r="I8099" s="14">
        <f ca="1">IF(ROW()=2, Table1[[#This Row],[Netto loon]], INDIRECT(ADDRESS(ROW()-1,COLUMN(F:F))))</f>
        <v>53756.406999999999</v>
      </c>
      <c r="J8099" s="6">
        <f ca="1">IF(ROW()=2, 0, Table1[[#This Row],[Belastbaar loon]]-INDIRECT(ADDRESS(ROW()-1,COLUMN(A:A))))</f>
        <v>10</v>
      </c>
      <c r="K8099" s="6">
        <f ca="1">Table1[[#This Row],[Netto loon]]-Table1[[#This Row],[Netto vorige schijf]]</f>
        <v>4.4500000000043656</v>
      </c>
      <c r="L8099" s="2">
        <f ca="1">(Table1[[#This Row],[Bruto tov vorige schijf]]-Table1[[#This Row],[Netto tov vorige schijf]])/MAX(Table1[[#This Row],[Bruto tov vorige schijf]],1)</f>
        <v>0.5549999999995634</v>
      </c>
    </row>
    <row r="8100" spans="1:12" x14ac:dyDescent="0.25">
      <c r="A8100" s="14">
        <v>88821</v>
      </c>
      <c r="B8100" s="6">
        <f>LoonHeffing2020(Table1[[#This Row],[Belastbaar loon]])</f>
        <v>35642.673000000003</v>
      </c>
      <c r="C8100" s="6">
        <f>AlgemeneHeffingsKorting2020(Table1[[#This Row],[Belastbaar loon]])</f>
        <v>0</v>
      </c>
      <c r="D8100" s="14">
        <f>ArbeidsKorting2020(Table1[[#This Row],[Belastbaar loon]])</f>
        <v>586.98000000000013</v>
      </c>
      <c r="E8100" s="14">
        <f>MAX(Table1[[#This Row],[Loonheffing]]-Table1[[#This Row],[Algemene Heffingskorting]]-Table1[[#This Row],[Arbeidskorting]],0)</f>
        <v>35055.692999999999</v>
      </c>
      <c r="F8100" s="6">
        <f>Table1[[#This Row],[Belastbaar loon]]-Table1[[#This Row],[Belasting]]</f>
        <v>53765.307000000001</v>
      </c>
      <c r="G8100" s="2">
        <f>(Table1[[#This Row],[Belastbaar loon]]-Table1[[#This Row],[Netto loon]])/Table1[[#This Row],[Belastbaar loon]]</f>
        <v>0.39467798155841521</v>
      </c>
      <c r="H8100" s="14">
        <f t="shared" ca="1" si="121"/>
        <v>35050.142999999996</v>
      </c>
      <c r="I8100" s="14">
        <f ca="1">IF(ROW()=2, Table1[[#This Row],[Netto loon]], INDIRECT(ADDRESS(ROW()-1,COLUMN(F:F))))</f>
        <v>53760.857000000004</v>
      </c>
      <c r="J8100" s="6">
        <f ca="1">IF(ROW()=2, 0, Table1[[#This Row],[Belastbaar loon]]-INDIRECT(ADDRESS(ROW()-1,COLUMN(A:A))))</f>
        <v>10</v>
      </c>
      <c r="K8100" s="6">
        <f ca="1">Table1[[#This Row],[Netto loon]]-Table1[[#This Row],[Netto vorige schijf]]</f>
        <v>4.4499999999970896</v>
      </c>
      <c r="L8100" s="2">
        <f ca="1">(Table1[[#This Row],[Bruto tov vorige schijf]]-Table1[[#This Row],[Netto tov vorige schijf]])/MAX(Table1[[#This Row],[Bruto tov vorige schijf]],1)</f>
        <v>0.55500000000029104</v>
      </c>
    </row>
    <row r="8101" spans="1:12" x14ac:dyDescent="0.25">
      <c r="A8101" s="14">
        <v>88831</v>
      </c>
      <c r="B8101" s="6">
        <f>LoonHeffing2020(Table1[[#This Row],[Belastbaar loon]])</f>
        <v>35647.623</v>
      </c>
      <c r="C8101" s="6">
        <f>AlgemeneHeffingsKorting2020(Table1[[#This Row],[Belastbaar loon]])</f>
        <v>0</v>
      </c>
      <c r="D8101" s="14">
        <f>ArbeidsKorting2020(Table1[[#This Row],[Belastbaar loon]])</f>
        <v>586.38000000000011</v>
      </c>
      <c r="E8101" s="14">
        <f>MAX(Table1[[#This Row],[Loonheffing]]-Table1[[#This Row],[Algemene Heffingskorting]]-Table1[[#This Row],[Arbeidskorting]],0)</f>
        <v>35061.243000000002</v>
      </c>
      <c r="F8101" s="6">
        <f>Table1[[#This Row],[Belastbaar loon]]-Table1[[#This Row],[Belasting]]</f>
        <v>53769.756999999998</v>
      </c>
      <c r="G8101" s="2">
        <f>(Table1[[#This Row],[Belastbaar loon]]-Table1[[#This Row],[Netto loon]])/Table1[[#This Row],[Belastbaar loon]]</f>
        <v>0.39469602953923744</v>
      </c>
      <c r="H8101" s="14">
        <f t="shared" ca="1" si="121"/>
        <v>35055.692999999999</v>
      </c>
      <c r="I8101" s="14">
        <f ca="1">IF(ROW()=2, Table1[[#This Row],[Netto loon]], INDIRECT(ADDRESS(ROW()-1,COLUMN(F:F))))</f>
        <v>53765.307000000001</v>
      </c>
      <c r="J8101" s="6">
        <f ca="1">IF(ROW()=2, 0, Table1[[#This Row],[Belastbaar loon]]-INDIRECT(ADDRESS(ROW()-1,COLUMN(A:A))))</f>
        <v>10</v>
      </c>
      <c r="K8101" s="6">
        <f ca="1">Table1[[#This Row],[Netto loon]]-Table1[[#This Row],[Netto vorige schijf]]</f>
        <v>4.4499999999970896</v>
      </c>
      <c r="L8101" s="2">
        <f ca="1">(Table1[[#This Row],[Bruto tov vorige schijf]]-Table1[[#This Row],[Netto tov vorige schijf]])/MAX(Table1[[#This Row],[Bruto tov vorige schijf]],1)</f>
        <v>0.55500000000029104</v>
      </c>
    </row>
    <row r="8102" spans="1:12" x14ac:dyDescent="0.25">
      <c r="A8102" s="14">
        <v>88841</v>
      </c>
      <c r="B8102" s="6">
        <f>LoonHeffing2020(Table1[[#This Row],[Belastbaar loon]])</f>
        <v>35652.572999999997</v>
      </c>
      <c r="C8102" s="6">
        <f>AlgemeneHeffingsKorting2020(Table1[[#This Row],[Belastbaar loon]])</f>
        <v>0</v>
      </c>
      <c r="D8102" s="14">
        <f>ArbeidsKorting2020(Table1[[#This Row],[Belastbaar loon]])</f>
        <v>585.78000000000009</v>
      </c>
      <c r="E8102" s="14">
        <f>MAX(Table1[[#This Row],[Loonheffing]]-Table1[[#This Row],[Algemene Heffingskorting]]-Table1[[#This Row],[Arbeidskorting]],0)</f>
        <v>35066.792999999998</v>
      </c>
      <c r="F8102" s="6">
        <f>Table1[[#This Row],[Belastbaar loon]]-Table1[[#This Row],[Belasting]]</f>
        <v>53774.207000000002</v>
      </c>
      <c r="G8102" s="2">
        <f>(Table1[[#This Row],[Belastbaar loon]]-Table1[[#This Row],[Netto loon]])/Table1[[#This Row],[Belastbaar loon]]</f>
        <v>0.39471407345707499</v>
      </c>
      <c r="H8102" s="14">
        <f t="shared" ca="1" si="121"/>
        <v>35061.243000000002</v>
      </c>
      <c r="I8102" s="14">
        <f ca="1">IF(ROW()=2, Table1[[#This Row],[Netto loon]], INDIRECT(ADDRESS(ROW()-1,COLUMN(F:F))))</f>
        <v>53769.756999999998</v>
      </c>
      <c r="J8102" s="6">
        <f ca="1">IF(ROW()=2, 0, Table1[[#This Row],[Belastbaar loon]]-INDIRECT(ADDRESS(ROW()-1,COLUMN(A:A))))</f>
        <v>10</v>
      </c>
      <c r="K8102" s="6">
        <f ca="1">Table1[[#This Row],[Netto loon]]-Table1[[#This Row],[Netto vorige schijf]]</f>
        <v>4.4500000000043656</v>
      </c>
      <c r="L8102" s="2">
        <f ca="1">(Table1[[#This Row],[Bruto tov vorige schijf]]-Table1[[#This Row],[Netto tov vorige schijf]])/MAX(Table1[[#This Row],[Bruto tov vorige schijf]],1)</f>
        <v>0.5549999999995634</v>
      </c>
    </row>
    <row r="8103" spans="1:12" x14ac:dyDescent="0.25">
      <c r="A8103" s="14">
        <v>88851</v>
      </c>
      <c r="B8103" s="6">
        <f>LoonHeffing2020(Table1[[#This Row],[Belastbaar loon]])</f>
        <v>35657.523000000001</v>
      </c>
      <c r="C8103" s="6">
        <f>AlgemeneHeffingsKorting2020(Table1[[#This Row],[Belastbaar loon]])</f>
        <v>0</v>
      </c>
      <c r="D8103" s="14">
        <f>ArbeidsKorting2020(Table1[[#This Row],[Belastbaar loon]])</f>
        <v>585.18000000000006</v>
      </c>
      <c r="E8103" s="14">
        <f>MAX(Table1[[#This Row],[Loonheffing]]-Table1[[#This Row],[Algemene Heffingskorting]]-Table1[[#This Row],[Arbeidskorting]],0)</f>
        <v>35072.343000000001</v>
      </c>
      <c r="F8103" s="6">
        <f>Table1[[#This Row],[Belastbaar loon]]-Table1[[#This Row],[Belasting]]</f>
        <v>53778.656999999999</v>
      </c>
      <c r="G8103" s="2">
        <f>(Table1[[#This Row],[Belastbaar loon]]-Table1[[#This Row],[Netto loon]])/Table1[[#This Row],[Belastbaar loon]]</f>
        <v>0.39473211331329983</v>
      </c>
      <c r="H8103" s="14">
        <f t="shared" ca="1" si="121"/>
        <v>35066.792999999998</v>
      </c>
      <c r="I8103" s="14">
        <f ca="1">IF(ROW()=2, Table1[[#This Row],[Netto loon]], INDIRECT(ADDRESS(ROW()-1,COLUMN(F:F))))</f>
        <v>53774.207000000002</v>
      </c>
      <c r="J8103" s="6">
        <f ca="1">IF(ROW()=2, 0, Table1[[#This Row],[Belastbaar loon]]-INDIRECT(ADDRESS(ROW()-1,COLUMN(A:A))))</f>
        <v>10</v>
      </c>
      <c r="K8103" s="6">
        <f ca="1">Table1[[#This Row],[Netto loon]]-Table1[[#This Row],[Netto vorige schijf]]</f>
        <v>4.4499999999970896</v>
      </c>
      <c r="L8103" s="2">
        <f ca="1">(Table1[[#This Row],[Bruto tov vorige schijf]]-Table1[[#This Row],[Netto tov vorige schijf]])/MAX(Table1[[#This Row],[Bruto tov vorige schijf]],1)</f>
        <v>0.55500000000029104</v>
      </c>
    </row>
    <row r="8104" spans="1:12" x14ac:dyDescent="0.25">
      <c r="A8104" s="14">
        <v>88861</v>
      </c>
      <c r="B8104" s="6">
        <f>LoonHeffing2020(Table1[[#This Row],[Belastbaar loon]])</f>
        <v>35662.472999999998</v>
      </c>
      <c r="C8104" s="6">
        <f>AlgemeneHeffingsKorting2020(Table1[[#This Row],[Belastbaar loon]])</f>
        <v>0</v>
      </c>
      <c r="D8104" s="14">
        <f>ArbeidsKorting2020(Table1[[#This Row],[Belastbaar loon]])</f>
        <v>584.58000000000015</v>
      </c>
      <c r="E8104" s="14">
        <f>MAX(Table1[[#This Row],[Loonheffing]]-Table1[[#This Row],[Algemene Heffingskorting]]-Table1[[#This Row],[Arbeidskorting]],0)</f>
        <v>35077.892999999996</v>
      </c>
      <c r="F8104" s="6">
        <f>Table1[[#This Row],[Belastbaar loon]]-Table1[[#This Row],[Belasting]]</f>
        <v>53783.107000000004</v>
      </c>
      <c r="G8104" s="2">
        <f>(Table1[[#This Row],[Belastbaar loon]]-Table1[[#This Row],[Netto loon]])/Table1[[#This Row],[Belastbaar loon]]</f>
        <v>0.39475014910928302</v>
      </c>
      <c r="H8104" s="14">
        <f t="shared" ca="1" si="121"/>
        <v>35072.343000000001</v>
      </c>
      <c r="I8104" s="14">
        <f ca="1">IF(ROW()=2, Table1[[#This Row],[Netto loon]], INDIRECT(ADDRESS(ROW()-1,COLUMN(F:F))))</f>
        <v>53778.656999999999</v>
      </c>
      <c r="J8104" s="6">
        <f ca="1">IF(ROW()=2, 0, Table1[[#This Row],[Belastbaar loon]]-INDIRECT(ADDRESS(ROW()-1,COLUMN(A:A))))</f>
        <v>10</v>
      </c>
      <c r="K8104" s="6">
        <f ca="1">Table1[[#This Row],[Netto loon]]-Table1[[#This Row],[Netto vorige schijf]]</f>
        <v>4.4500000000043656</v>
      </c>
      <c r="L8104" s="2">
        <f ca="1">(Table1[[#This Row],[Bruto tov vorige schijf]]-Table1[[#This Row],[Netto tov vorige schijf]])/MAX(Table1[[#This Row],[Bruto tov vorige schijf]],1)</f>
        <v>0.5549999999995634</v>
      </c>
    </row>
    <row r="8105" spans="1:12" x14ac:dyDescent="0.25">
      <c r="A8105" s="14">
        <v>88871</v>
      </c>
      <c r="B8105" s="6">
        <f>LoonHeffing2020(Table1[[#This Row],[Belastbaar loon]])</f>
        <v>35667.423000000003</v>
      </c>
      <c r="C8105" s="6">
        <f>AlgemeneHeffingsKorting2020(Table1[[#This Row],[Belastbaar loon]])</f>
        <v>0</v>
      </c>
      <c r="D8105" s="14">
        <f>ArbeidsKorting2020(Table1[[#This Row],[Belastbaar loon]])</f>
        <v>583.98000000000013</v>
      </c>
      <c r="E8105" s="14">
        <f>MAX(Table1[[#This Row],[Loonheffing]]-Table1[[#This Row],[Algemene Heffingskorting]]-Table1[[#This Row],[Arbeidskorting]],0)</f>
        <v>35083.442999999999</v>
      </c>
      <c r="F8105" s="6">
        <f>Table1[[#This Row],[Belastbaar loon]]-Table1[[#This Row],[Belasting]]</f>
        <v>53787.557000000001</v>
      </c>
      <c r="G8105" s="2">
        <f>(Table1[[#This Row],[Belastbaar loon]]-Table1[[#This Row],[Netto loon]])/Table1[[#This Row],[Belastbaar loon]]</f>
        <v>0.39476818084639531</v>
      </c>
      <c r="H8105" s="14">
        <f t="shared" ca="1" si="121"/>
        <v>35077.892999999996</v>
      </c>
      <c r="I8105" s="14">
        <f ca="1">IF(ROW()=2, Table1[[#This Row],[Netto loon]], INDIRECT(ADDRESS(ROW()-1,COLUMN(F:F))))</f>
        <v>53783.107000000004</v>
      </c>
      <c r="J8105" s="6">
        <f ca="1">IF(ROW()=2, 0, Table1[[#This Row],[Belastbaar loon]]-INDIRECT(ADDRESS(ROW()-1,COLUMN(A:A))))</f>
        <v>10</v>
      </c>
      <c r="K8105" s="6">
        <f ca="1">Table1[[#This Row],[Netto loon]]-Table1[[#This Row],[Netto vorige schijf]]</f>
        <v>4.4499999999970896</v>
      </c>
      <c r="L8105" s="2">
        <f ca="1">(Table1[[#This Row],[Bruto tov vorige schijf]]-Table1[[#This Row],[Netto tov vorige schijf]])/MAX(Table1[[#This Row],[Bruto tov vorige schijf]],1)</f>
        <v>0.55500000000029104</v>
      </c>
    </row>
    <row r="8106" spans="1:12" x14ac:dyDescent="0.25">
      <c r="A8106" s="14">
        <v>88881</v>
      </c>
      <c r="B8106" s="6">
        <f>LoonHeffing2020(Table1[[#This Row],[Belastbaar loon]])</f>
        <v>35672.373</v>
      </c>
      <c r="C8106" s="6">
        <f>AlgemeneHeffingsKorting2020(Table1[[#This Row],[Belastbaar loon]])</f>
        <v>0</v>
      </c>
      <c r="D8106" s="14">
        <f>ArbeidsKorting2020(Table1[[#This Row],[Belastbaar loon]])</f>
        <v>583.38000000000011</v>
      </c>
      <c r="E8106" s="14">
        <f>MAX(Table1[[#This Row],[Loonheffing]]-Table1[[#This Row],[Algemene Heffingskorting]]-Table1[[#This Row],[Arbeidskorting]],0)</f>
        <v>35088.993000000002</v>
      </c>
      <c r="F8106" s="6">
        <f>Table1[[#This Row],[Belastbaar loon]]-Table1[[#This Row],[Belasting]]</f>
        <v>53792.006999999998</v>
      </c>
      <c r="G8106" s="2">
        <f>(Table1[[#This Row],[Belastbaar loon]]-Table1[[#This Row],[Netto loon]])/Table1[[#This Row],[Belastbaar loon]]</f>
        <v>0.39478620852600671</v>
      </c>
      <c r="H8106" s="14">
        <f t="shared" ca="1" si="121"/>
        <v>35083.442999999999</v>
      </c>
      <c r="I8106" s="14">
        <f ca="1">IF(ROW()=2, Table1[[#This Row],[Netto loon]], INDIRECT(ADDRESS(ROW()-1,COLUMN(F:F))))</f>
        <v>53787.557000000001</v>
      </c>
      <c r="J8106" s="6">
        <f ca="1">IF(ROW()=2, 0, Table1[[#This Row],[Belastbaar loon]]-INDIRECT(ADDRESS(ROW()-1,COLUMN(A:A))))</f>
        <v>10</v>
      </c>
      <c r="K8106" s="6">
        <f ca="1">Table1[[#This Row],[Netto loon]]-Table1[[#This Row],[Netto vorige schijf]]</f>
        <v>4.4499999999970896</v>
      </c>
      <c r="L8106" s="2">
        <f ca="1">(Table1[[#This Row],[Bruto tov vorige schijf]]-Table1[[#This Row],[Netto tov vorige schijf]])/MAX(Table1[[#This Row],[Bruto tov vorige schijf]],1)</f>
        <v>0.55500000000029104</v>
      </c>
    </row>
    <row r="8107" spans="1:12" x14ac:dyDescent="0.25">
      <c r="A8107" s="14">
        <v>88891</v>
      </c>
      <c r="B8107" s="6">
        <f>LoonHeffing2020(Table1[[#This Row],[Belastbaar loon]])</f>
        <v>35677.322999999997</v>
      </c>
      <c r="C8107" s="6">
        <f>AlgemeneHeffingsKorting2020(Table1[[#This Row],[Belastbaar loon]])</f>
        <v>0</v>
      </c>
      <c r="D8107" s="14">
        <f>ArbeidsKorting2020(Table1[[#This Row],[Belastbaar loon]])</f>
        <v>582.78000000000009</v>
      </c>
      <c r="E8107" s="14">
        <f>MAX(Table1[[#This Row],[Loonheffing]]-Table1[[#This Row],[Algemene Heffingskorting]]-Table1[[#This Row],[Arbeidskorting]],0)</f>
        <v>35094.542999999998</v>
      </c>
      <c r="F8107" s="6">
        <f>Table1[[#This Row],[Belastbaar loon]]-Table1[[#This Row],[Belasting]]</f>
        <v>53796.457000000002</v>
      </c>
      <c r="G8107" s="2">
        <f>(Table1[[#This Row],[Belastbaar loon]]-Table1[[#This Row],[Netto loon]])/Table1[[#This Row],[Belastbaar loon]]</f>
        <v>0.3948042321494864</v>
      </c>
      <c r="H8107" s="14">
        <f t="shared" ca="1" si="121"/>
        <v>35088.993000000002</v>
      </c>
      <c r="I8107" s="14">
        <f ca="1">IF(ROW()=2, Table1[[#This Row],[Netto loon]], INDIRECT(ADDRESS(ROW()-1,COLUMN(F:F))))</f>
        <v>53792.006999999998</v>
      </c>
      <c r="J8107" s="6">
        <f ca="1">IF(ROW()=2, 0, Table1[[#This Row],[Belastbaar loon]]-INDIRECT(ADDRESS(ROW()-1,COLUMN(A:A))))</f>
        <v>10</v>
      </c>
      <c r="K8107" s="6">
        <f ca="1">Table1[[#This Row],[Netto loon]]-Table1[[#This Row],[Netto vorige schijf]]</f>
        <v>4.4500000000043656</v>
      </c>
      <c r="L8107" s="2">
        <f ca="1">(Table1[[#This Row],[Bruto tov vorige schijf]]-Table1[[#This Row],[Netto tov vorige schijf]])/MAX(Table1[[#This Row],[Bruto tov vorige schijf]],1)</f>
        <v>0.5549999999995634</v>
      </c>
    </row>
    <row r="8108" spans="1:12" x14ac:dyDescent="0.25">
      <c r="A8108" s="14">
        <v>88901</v>
      </c>
      <c r="B8108" s="6">
        <f>LoonHeffing2020(Table1[[#This Row],[Belastbaar loon]])</f>
        <v>35682.273000000001</v>
      </c>
      <c r="C8108" s="6">
        <f>AlgemeneHeffingsKorting2020(Table1[[#This Row],[Belastbaar loon]])</f>
        <v>0</v>
      </c>
      <c r="D8108" s="14">
        <f>ArbeidsKorting2020(Table1[[#This Row],[Belastbaar loon]])</f>
        <v>582.18000000000006</v>
      </c>
      <c r="E8108" s="14">
        <f>MAX(Table1[[#This Row],[Loonheffing]]-Table1[[#This Row],[Algemene Heffingskorting]]-Table1[[#This Row],[Arbeidskorting]],0)</f>
        <v>35100.093000000001</v>
      </c>
      <c r="F8108" s="6">
        <f>Table1[[#This Row],[Belastbaar loon]]-Table1[[#This Row],[Belasting]]</f>
        <v>53800.906999999999</v>
      </c>
      <c r="G8108" s="2">
        <f>(Table1[[#This Row],[Belastbaar loon]]-Table1[[#This Row],[Netto loon]])/Table1[[#This Row],[Belastbaar loon]]</f>
        <v>0.3948222517182034</v>
      </c>
      <c r="H8108" s="14">
        <f t="shared" ca="1" si="121"/>
        <v>35094.542999999998</v>
      </c>
      <c r="I8108" s="14">
        <f ca="1">IF(ROW()=2, Table1[[#This Row],[Netto loon]], INDIRECT(ADDRESS(ROW()-1,COLUMN(F:F))))</f>
        <v>53796.457000000002</v>
      </c>
      <c r="J8108" s="6">
        <f ca="1">IF(ROW()=2, 0, Table1[[#This Row],[Belastbaar loon]]-INDIRECT(ADDRESS(ROW()-1,COLUMN(A:A))))</f>
        <v>10</v>
      </c>
      <c r="K8108" s="6">
        <f ca="1">Table1[[#This Row],[Netto loon]]-Table1[[#This Row],[Netto vorige schijf]]</f>
        <v>4.4499999999970896</v>
      </c>
      <c r="L8108" s="2">
        <f ca="1">(Table1[[#This Row],[Bruto tov vorige schijf]]-Table1[[#This Row],[Netto tov vorige schijf]])/MAX(Table1[[#This Row],[Bruto tov vorige schijf]],1)</f>
        <v>0.55500000000029104</v>
      </c>
    </row>
    <row r="8109" spans="1:12" x14ac:dyDescent="0.25">
      <c r="A8109" s="14">
        <v>88911</v>
      </c>
      <c r="B8109" s="6">
        <f>LoonHeffing2020(Table1[[#This Row],[Belastbaar loon]])</f>
        <v>35687.222999999998</v>
      </c>
      <c r="C8109" s="6">
        <f>AlgemeneHeffingsKorting2020(Table1[[#This Row],[Belastbaar loon]])</f>
        <v>0</v>
      </c>
      <c r="D8109" s="14">
        <f>ArbeidsKorting2020(Table1[[#This Row],[Belastbaar loon]])</f>
        <v>581.58000000000015</v>
      </c>
      <c r="E8109" s="14">
        <f>MAX(Table1[[#This Row],[Loonheffing]]-Table1[[#This Row],[Algemene Heffingskorting]]-Table1[[#This Row],[Arbeidskorting]],0)</f>
        <v>35105.642999999996</v>
      </c>
      <c r="F8109" s="6">
        <f>Table1[[#This Row],[Belastbaar loon]]-Table1[[#This Row],[Belasting]]</f>
        <v>53805.357000000004</v>
      </c>
      <c r="G8109" s="2">
        <f>(Table1[[#This Row],[Belastbaar loon]]-Table1[[#This Row],[Netto loon]])/Table1[[#This Row],[Belastbaar loon]]</f>
        <v>0.39484026723352561</v>
      </c>
      <c r="H8109" s="14">
        <f t="shared" ca="1" si="121"/>
        <v>35100.093000000001</v>
      </c>
      <c r="I8109" s="14">
        <f ca="1">IF(ROW()=2, Table1[[#This Row],[Netto loon]], INDIRECT(ADDRESS(ROW()-1,COLUMN(F:F))))</f>
        <v>53800.906999999999</v>
      </c>
      <c r="J8109" s="6">
        <f ca="1">IF(ROW()=2, 0, Table1[[#This Row],[Belastbaar loon]]-INDIRECT(ADDRESS(ROW()-1,COLUMN(A:A))))</f>
        <v>10</v>
      </c>
      <c r="K8109" s="6">
        <f ca="1">Table1[[#This Row],[Netto loon]]-Table1[[#This Row],[Netto vorige schijf]]</f>
        <v>4.4500000000043656</v>
      </c>
      <c r="L8109" s="2">
        <f ca="1">(Table1[[#This Row],[Bruto tov vorige schijf]]-Table1[[#This Row],[Netto tov vorige schijf]])/MAX(Table1[[#This Row],[Bruto tov vorige schijf]],1)</f>
        <v>0.5549999999995634</v>
      </c>
    </row>
    <row r="8110" spans="1:12" x14ac:dyDescent="0.25">
      <c r="A8110" s="14">
        <v>88921</v>
      </c>
      <c r="B8110" s="6">
        <f>LoonHeffing2020(Table1[[#This Row],[Belastbaar loon]])</f>
        <v>35692.173000000003</v>
      </c>
      <c r="C8110" s="6">
        <f>AlgemeneHeffingsKorting2020(Table1[[#This Row],[Belastbaar loon]])</f>
        <v>0</v>
      </c>
      <c r="D8110" s="14">
        <f>ArbeidsKorting2020(Table1[[#This Row],[Belastbaar loon]])</f>
        <v>580.98000000000013</v>
      </c>
      <c r="E8110" s="14">
        <f>MAX(Table1[[#This Row],[Loonheffing]]-Table1[[#This Row],[Algemene Heffingskorting]]-Table1[[#This Row],[Arbeidskorting]],0)</f>
        <v>35111.192999999999</v>
      </c>
      <c r="F8110" s="6">
        <f>Table1[[#This Row],[Belastbaar loon]]-Table1[[#This Row],[Belasting]]</f>
        <v>53809.807000000001</v>
      </c>
      <c r="G8110" s="2">
        <f>(Table1[[#This Row],[Belastbaar loon]]-Table1[[#This Row],[Netto loon]])/Table1[[#This Row],[Belastbaar loon]]</f>
        <v>0.39485827869682077</v>
      </c>
      <c r="H8110" s="14">
        <f t="shared" ca="1" si="121"/>
        <v>35105.642999999996</v>
      </c>
      <c r="I8110" s="14">
        <f ca="1">IF(ROW()=2, Table1[[#This Row],[Netto loon]], INDIRECT(ADDRESS(ROW()-1,COLUMN(F:F))))</f>
        <v>53805.357000000004</v>
      </c>
      <c r="J8110" s="6">
        <f ca="1">IF(ROW()=2, 0, Table1[[#This Row],[Belastbaar loon]]-INDIRECT(ADDRESS(ROW()-1,COLUMN(A:A))))</f>
        <v>10</v>
      </c>
      <c r="K8110" s="6">
        <f ca="1">Table1[[#This Row],[Netto loon]]-Table1[[#This Row],[Netto vorige schijf]]</f>
        <v>4.4499999999970896</v>
      </c>
      <c r="L8110" s="2">
        <f ca="1">(Table1[[#This Row],[Bruto tov vorige schijf]]-Table1[[#This Row],[Netto tov vorige schijf]])/MAX(Table1[[#This Row],[Bruto tov vorige schijf]],1)</f>
        <v>0.55500000000029104</v>
      </c>
    </row>
    <row r="8111" spans="1:12" x14ac:dyDescent="0.25">
      <c r="A8111" s="14">
        <v>88931</v>
      </c>
      <c r="B8111" s="6">
        <f>LoonHeffing2020(Table1[[#This Row],[Belastbaar loon]])</f>
        <v>35697.123</v>
      </c>
      <c r="C8111" s="6">
        <f>AlgemeneHeffingsKorting2020(Table1[[#This Row],[Belastbaar loon]])</f>
        <v>0</v>
      </c>
      <c r="D8111" s="14">
        <f>ArbeidsKorting2020(Table1[[#This Row],[Belastbaar loon]])</f>
        <v>580.38000000000011</v>
      </c>
      <c r="E8111" s="14">
        <f>MAX(Table1[[#This Row],[Loonheffing]]-Table1[[#This Row],[Algemene Heffingskorting]]-Table1[[#This Row],[Arbeidskorting]],0)</f>
        <v>35116.743000000002</v>
      </c>
      <c r="F8111" s="6">
        <f>Table1[[#This Row],[Belastbaar loon]]-Table1[[#This Row],[Belasting]]</f>
        <v>53814.256999999998</v>
      </c>
      <c r="G8111" s="2">
        <f>(Table1[[#This Row],[Belastbaar loon]]-Table1[[#This Row],[Netto loon]])/Table1[[#This Row],[Belastbaar loon]]</f>
        <v>0.39487628610945569</v>
      </c>
      <c r="H8111" s="14">
        <f t="shared" ca="1" si="121"/>
        <v>35111.192999999999</v>
      </c>
      <c r="I8111" s="14">
        <f ca="1">IF(ROW()=2, Table1[[#This Row],[Netto loon]], INDIRECT(ADDRESS(ROW()-1,COLUMN(F:F))))</f>
        <v>53809.807000000001</v>
      </c>
      <c r="J8111" s="6">
        <f ca="1">IF(ROW()=2, 0, Table1[[#This Row],[Belastbaar loon]]-INDIRECT(ADDRESS(ROW()-1,COLUMN(A:A))))</f>
        <v>10</v>
      </c>
      <c r="K8111" s="6">
        <f ca="1">Table1[[#This Row],[Netto loon]]-Table1[[#This Row],[Netto vorige schijf]]</f>
        <v>4.4499999999970896</v>
      </c>
      <c r="L8111" s="2">
        <f ca="1">(Table1[[#This Row],[Bruto tov vorige schijf]]-Table1[[#This Row],[Netto tov vorige schijf]])/MAX(Table1[[#This Row],[Bruto tov vorige schijf]],1)</f>
        <v>0.55500000000029104</v>
      </c>
    </row>
    <row r="8112" spans="1:12" x14ac:dyDescent="0.25">
      <c r="A8112" s="14">
        <v>88941</v>
      </c>
      <c r="B8112" s="6">
        <f>LoonHeffing2020(Table1[[#This Row],[Belastbaar loon]])</f>
        <v>35702.072999999997</v>
      </c>
      <c r="C8112" s="6">
        <f>AlgemeneHeffingsKorting2020(Table1[[#This Row],[Belastbaar loon]])</f>
        <v>0</v>
      </c>
      <c r="D8112" s="14">
        <f>ArbeidsKorting2020(Table1[[#This Row],[Belastbaar loon]])</f>
        <v>579.78000000000009</v>
      </c>
      <c r="E8112" s="14">
        <f>MAX(Table1[[#This Row],[Loonheffing]]-Table1[[#This Row],[Algemene Heffingskorting]]-Table1[[#This Row],[Arbeidskorting]],0)</f>
        <v>35122.292999999998</v>
      </c>
      <c r="F8112" s="6">
        <f>Table1[[#This Row],[Belastbaar loon]]-Table1[[#This Row],[Belasting]]</f>
        <v>53818.707000000002</v>
      </c>
      <c r="G8112" s="2">
        <f>(Table1[[#This Row],[Belastbaar loon]]-Table1[[#This Row],[Netto loon]])/Table1[[#This Row],[Belastbaar loon]]</f>
        <v>0.39489428947279653</v>
      </c>
      <c r="H8112" s="14">
        <f t="shared" ca="1" si="121"/>
        <v>35116.743000000002</v>
      </c>
      <c r="I8112" s="14">
        <f ca="1">IF(ROW()=2, Table1[[#This Row],[Netto loon]], INDIRECT(ADDRESS(ROW()-1,COLUMN(F:F))))</f>
        <v>53814.256999999998</v>
      </c>
      <c r="J8112" s="6">
        <f ca="1">IF(ROW()=2, 0, Table1[[#This Row],[Belastbaar loon]]-INDIRECT(ADDRESS(ROW()-1,COLUMN(A:A))))</f>
        <v>10</v>
      </c>
      <c r="K8112" s="6">
        <f ca="1">Table1[[#This Row],[Netto loon]]-Table1[[#This Row],[Netto vorige schijf]]</f>
        <v>4.4500000000043656</v>
      </c>
      <c r="L8112" s="2">
        <f ca="1">(Table1[[#This Row],[Bruto tov vorige schijf]]-Table1[[#This Row],[Netto tov vorige schijf]])/MAX(Table1[[#This Row],[Bruto tov vorige schijf]],1)</f>
        <v>0.5549999999995634</v>
      </c>
    </row>
    <row r="8113" spans="1:12" x14ac:dyDescent="0.25">
      <c r="A8113" s="14">
        <v>88951</v>
      </c>
      <c r="B8113" s="6">
        <f>LoonHeffing2020(Table1[[#This Row],[Belastbaar loon]])</f>
        <v>35707.023000000001</v>
      </c>
      <c r="C8113" s="6">
        <f>AlgemeneHeffingsKorting2020(Table1[[#This Row],[Belastbaar loon]])</f>
        <v>0</v>
      </c>
      <c r="D8113" s="14">
        <f>ArbeidsKorting2020(Table1[[#This Row],[Belastbaar loon]])</f>
        <v>579.18000000000006</v>
      </c>
      <c r="E8113" s="14">
        <f>MAX(Table1[[#This Row],[Loonheffing]]-Table1[[#This Row],[Algemene Heffingskorting]]-Table1[[#This Row],[Arbeidskorting]],0)</f>
        <v>35127.843000000001</v>
      </c>
      <c r="F8113" s="6">
        <f>Table1[[#This Row],[Belastbaar loon]]-Table1[[#This Row],[Belasting]]</f>
        <v>53823.156999999999</v>
      </c>
      <c r="G8113" s="2">
        <f>(Table1[[#This Row],[Belastbaar loon]]-Table1[[#This Row],[Netto loon]])/Table1[[#This Row],[Belastbaar loon]]</f>
        <v>0.39491228878820922</v>
      </c>
      <c r="H8113" s="14">
        <f t="shared" ca="1" si="121"/>
        <v>35122.292999999998</v>
      </c>
      <c r="I8113" s="14">
        <f ca="1">IF(ROW()=2, Table1[[#This Row],[Netto loon]], INDIRECT(ADDRESS(ROW()-1,COLUMN(F:F))))</f>
        <v>53818.707000000002</v>
      </c>
      <c r="J8113" s="6">
        <f ca="1">IF(ROW()=2, 0, Table1[[#This Row],[Belastbaar loon]]-INDIRECT(ADDRESS(ROW()-1,COLUMN(A:A))))</f>
        <v>10</v>
      </c>
      <c r="K8113" s="6">
        <f ca="1">Table1[[#This Row],[Netto loon]]-Table1[[#This Row],[Netto vorige schijf]]</f>
        <v>4.4499999999970896</v>
      </c>
      <c r="L8113" s="2">
        <f ca="1">(Table1[[#This Row],[Bruto tov vorige schijf]]-Table1[[#This Row],[Netto tov vorige schijf]])/MAX(Table1[[#This Row],[Bruto tov vorige schijf]],1)</f>
        <v>0.55500000000029104</v>
      </c>
    </row>
    <row r="8114" spans="1:12" x14ac:dyDescent="0.25">
      <c r="A8114" s="14">
        <v>88961</v>
      </c>
      <c r="B8114" s="6">
        <f>LoonHeffing2020(Table1[[#This Row],[Belastbaar loon]])</f>
        <v>35711.972999999998</v>
      </c>
      <c r="C8114" s="6">
        <f>AlgemeneHeffingsKorting2020(Table1[[#This Row],[Belastbaar loon]])</f>
        <v>0</v>
      </c>
      <c r="D8114" s="14">
        <f>ArbeidsKorting2020(Table1[[#This Row],[Belastbaar loon]])</f>
        <v>578.58000000000015</v>
      </c>
      <c r="E8114" s="14">
        <f>MAX(Table1[[#This Row],[Loonheffing]]-Table1[[#This Row],[Algemene Heffingskorting]]-Table1[[#This Row],[Arbeidskorting]],0)</f>
        <v>35133.392999999996</v>
      </c>
      <c r="F8114" s="6">
        <f>Table1[[#This Row],[Belastbaar loon]]-Table1[[#This Row],[Belasting]]</f>
        <v>53827.607000000004</v>
      </c>
      <c r="G8114" s="2">
        <f>(Table1[[#This Row],[Belastbaar loon]]-Table1[[#This Row],[Netto loon]])/Table1[[#This Row],[Belastbaar loon]]</f>
        <v>0.39493028405705866</v>
      </c>
      <c r="H8114" s="14">
        <f t="shared" ca="1" si="121"/>
        <v>35127.843000000001</v>
      </c>
      <c r="I8114" s="14">
        <f ca="1">IF(ROW()=2, Table1[[#This Row],[Netto loon]], INDIRECT(ADDRESS(ROW()-1,COLUMN(F:F))))</f>
        <v>53823.156999999999</v>
      </c>
      <c r="J8114" s="6">
        <f ca="1">IF(ROW()=2, 0, Table1[[#This Row],[Belastbaar loon]]-INDIRECT(ADDRESS(ROW()-1,COLUMN(A:A))))</f>
        <v>10</v>
      </c>
      <c r="K8114" s="6">
        <f ca="1">Table1[[#This Row],[Netto loon]]-Table1[[#This Row],[Netto vorige schijf]]</f>
        <v>4.4500000000043656</v>
      </c>
      <c r="L8114" s="2">
        <f ca="1">(Table1[[#This Row],[Bruto tov vorige schijf]]-Table1[[#This Row],[Netto tov vorige schijf]])/MAX(Table1[[#This Row],[Bruto tov vorige schijf]],1)</f>
        <v>0.5549999999995634</v>
      </c>
    </row>
    <row r="8115" spans="1:12" x14ac:dyDescent="0.25">
      <c r="A8115" s="14">
        <v>88971</v>
      </c>
      <c r="B8115" s="6">
        <f>LoonHeffing2020(Table1[[#This Row],[Belastbaar loon]])</f>
        <v>35716.923000000003</v>
      </c>
      <c r="C8115" s="6">
        <f>AlgemeneHeffingsKorting2020(Table1[[#This Row],[Belastbaar loon]])</f>
        <v>0</v>
      </c>
      <c r="D8115" s="14">
        <f>ArbeidsKorting2020(Table1[[#This Row],[Belastbaar loon]])</f>
        <v>577.98000000000013</v>
      </c>
      <c r="E8115" s="14">
        <f>MAX(Table1[[#This Row],[Loonheffing]]-Table1[[#This Row],[Algemene Heffingskorting]]-Table1[[#This Row],[Arbeidskorting]],0)</f>
        <v>35138.942999999999</v>
      </c>
      <c r="F8115" s="6">
        <f>Table1[[#This Row],[Belastbaar loon]]-Table1[[#This Row],[Belasting]]</f>
        <v>53832.057000000001</v>
      </c>
      <c r="G8115" s="2">
        <f>(Table1[[#This Row],[Belastbaar loon]]-Table1[[#This Row],[Netto loon]])/Table1[[#This Row],[Belastbaar loon]]</f>
        <v>0.39494827528070942</v>
      </c>
      <c r="H8115" s="14">
        <f t="shared" ca="1" si="121"/>
        <v>35133.392999999996</v>
      </c>
      <c r="I8115" s="14">
        <f ca="1">IF(ROW()=2, Table1[[#This Row],[Netto loon]], INDIRECT(ADDRESS(ROW()-1,COLUMN(F:F))))</f>
        <v>53827.607000000004</v>
      </c>
      <c r="J8115" s="6">
        <f ca="1">IF(ROW()=2, 0, Table1[[#This Row],[Belastbaar loon]]-INDIRECT(ADDRESS(ROW()-1,COLUMN(A:A))))</f>
        <v>10</v>
      </c>
      <c r="K8115" s="6">
        <f ca="1">Table1[[#This Row],[Netto loon]]-Table1[[#This Row],[Netto vorige schijf]]</f>
        <v>4.4499999999970896</v>
      </c>
      <c r="L8115" s="2">
        <f ca="1">(Table1[[#This Row],[Bruto tov vorige schijf]]-Table1[[#This Row],[Netto tov vorige schijf]])/MAX(Table1[[#This Row],[Bruto tov vorige schijf]],1)</f>
        <v>0.55500000000029104</v>
      </c>
    </row>
    <row r="8116" spans="1:12" x14ac:dyDescent="0.25">
      <c r="A8116" s="14">
        <v>88981</v>
      </c>
      <c r="B8116" s="6">
        <f>LoonHeffing2020(Table1[[#This Row],[Belastbaar loon]])</f>
        <v>35721.873</v>
      </c>
      <c r="C8116" s="6">
        <f>AlgemeneHeffingsKorting2020(Table1[[#This Row],[Belastbaar loon]])</f>
        <v>0</v>
      </c>
      <c r="D8116" s="14">
        <f>ArbeidsKorting2020(Table1[[#This Row],[Belastbaar loon]])</f>
        <v>577.38000000000011</v>
      </c>
      <c r="E8116" s="14">
        <f>MAX(Table1[[#This Row],[Loonheffing]]-Table1[[#This Row],[Algemene Heffingskorting]]-Table1[[#This Row],[Arbeidskorting]],0)</f>
        <v>35144.493000000002</v>
      </c>
      <c r="F8116" s="6">
        <f>Table1[[#This Row],[Belastbaar loon]]-Table1[[#This Row],[Belasting]]</f>
        <v>53836.506999999998</v>
      </c>
      <c r="G8116" s="2">
        <f>(Table1[[#This Row],[Belastbaar loon]]-Table1[[#This Row],[Netto loon]])/Table1[[#This Row],[Belastbaar loon]]</f>
        <v>0.3949662624605253</v>
      </c>
      <c r="H8116" s="14">
        <f t="shared" ca="1" si="121"/>
        <v>35138.942999999999</v>
      </c>
      <c r="I8116" s="14">
        <f ca="1">IF(ROW()=2, Table1[[#This Row],[Netto loon]], INDIRECT(ADDRESS(ROW()-1,COLUMN(F:F))))</f>
        <v>53832.057000000001</v>
      </c>
      <c r="J8116" s="6">
        <f ca="1">IF(ROW()=2, 0, Table1[[#This Row],[Belastbaar loon]]-INDIRECT(ADDRESS(ROW()-1,COLUMN(A:A))))</f>
        <v>10</v>
      </c>
      <c r="K8116" s="6">
        <f ca="1">Table1[[#This Row],[Netto loon]]-Table1[[#This Row],[Netto vorige schijf]]</f>
        <v>4.4499999999970896</v>
      </c>
      <c r="L8116" s="2">
        <f ca="1">(Table1[[#This Row],[Bruto tov vorige schijf]]-Table1[[#This Row],[Netto tov vorige schijf]])/MAX(Table1[[#This Row],[Bruto tov vorige schijf]],1)</f>
        <v>0.55500000000029104</v>
      </c>
    </row>
    <row r="8117" spans="1:12" x14ac:dyDescent="0.25">
      <c r="A8117" s="14">
        <v>88991</v>
      </c>
      <c r="B8117" s="6">
        <f>LoonHeffing2020(Table1[[#This Row],[Belastbaar loon]])</f>
        <v>35726.822999999997</v>
      </c>
      <c r="C8117" s="6">
        <f>AlgemeneHeffingsKorting2020(Table1[[#This Row],[Belastbaar loon]])</f>
        <v>0</v>
      </c>
      <c r="D8117" s="14">
        <f>ArbeidsKorting2020(Table1[[#This Row],[Belastbaar loon]])</f>
        <v>576.78000000000009</v>
      </c>
      <c r="E8117" s="14">
        <f>MAX(Table1[[#This Row],[Loonheffing]]-Table1[[#This Row],[Algemene Heffingskorting]]-Table1[[#This Row],[Arbeidskorting]],0)</f>
        <v>35150.042999999998</v>
      </c>
      <c r="F8117" s="6">
        <f>Table1[[#This Row],[Belastbaar loon]]-Table1[[#This Row],[Belasting]]</f>
        <v>53840.957000000002</v>
      </c>
      <c r="G8117" s="2">
        <f>(Table1[[#This Row],[Belastbaar loon]]-Table1[[#This Row],[Netto loon]])/Table1[[#This Row],[Belastbaar loon]]</f>
        <v>0.39498424559786943</v>
      </c>
      <c r="H8117" s="14">
        <f t="shared" ca="1" si="121"/>
        <v>35144.493000000002</v>
      </c>
      <c r="I8117" s="14">
        <f ca="1">IF(ROW()=2, Table1[[#This Row],[Netto loon]], INDIRECT(ADDRESS(ROW()-1,COLUMN(F:F))))</f>
        <v>53836.506999999998</v>
      </c>
      <c r="J8117" s="6">
        <f ca="1">IF(ROW()=2, 0, Table1[[#This Row],[Belastbaar loon]]-INDIRECT(ADDRESS(ROW()-1,COLUMN(A:A))))</f>
        <v>10</v>
      </c>
      <c r="K8117" s="6">
        <f ca="1">Table1[[#This Row],[Netto loon]]-Table1[[#This Row],[Netto vorige schijf]]</f>
        <v>4.4500000000043656</v>
      </c>
      <c r="L8117" s="2">
        <f ca="1">(Table1[[#This Row],[Bruto tov vorige schijf]]-Table1[[#This Row],[Netto tov vorige schijf]])/MAX(Table1[[#This Row],[Bruto tov vorige schijf]],1)</f>
        <v>0.5549999999995634</v>
      </c>
    </row>
    <row r="8118" spans="1:12" x14ac:dyDescent="0.25">
      <c r="A8118" s="14">
        <v>89001</v>
      </c>
      <c r="B8118" s="6">
        <f>LoonHeffing2020(Table1[[#This Row],[Belastbaar loon]])</f>
        <v>35731.773000000001</v>
      </c>
      <c r="C8118" s="6">
        <f>AlgemeneHeffingsKorting2020(Table1[[#This Row],[Belastbaar loon]])</f>
        <v>0</v>
      </c>
      <c r="D8118" s="14">
        <f>ArbeidsKorting2020(Table1[[#This Row],[Belastbaar loon]])</f>
        <v>576.18000000000006</v>
      </c>
      <c r="E8118" s="14">
        <f>MAX(Table1[[#This Row],[Loonheffing]]-Table1[[#This Row],[Algemene Heffingskorting]]-Table1[[#This Row],[Arbeidskorting]],0)</f>
        <v>35155.593000000001</v>
      </c>
      <c r="F8118" s="6">
        <f>Table1[[#This Row],[Belastbaar loon]]-Table1[[#This Row],[Belasting]]</f>
        <v>53845.406999999999</v>
      </c>
      <c r="G8118" s="2">
        <f>(Table1[[#This Row],[Belastbaar loon]]-Table1[[#This Row],[Netto loon]])/Table1[[#This Row],[Belastbaar loon]]</f>
        <v>0.39500222469410456</v>
      </c>
      <c r="H8118" s="14">
        <f t="shared" ca="1" si="121"/>
        <v>35150.042999999998</v>
      </c>
      <c r="I8118" s="14">
        <f ca="1">IF(ROW()=2, Table1[[#This Row],[Netto loon]], INDIRECT(ADDRESS(ROW()-1,COLUMN(F:F))))</f>
        <v>53840.957000000002</v>
      </c>
      <c r="J8118" s="6">
        <f ca="1">IF(ROW()=2, 0, Table1[[#This Row],[Belastbaar loon]]-INDIRECT(ADDRESS(ROW()-1,COLUMN(A:A))))</f>
        <v>10</v>
      </c>
      <c r="K8118" s="6">
        <f ca="1">Table1[[#This Row],[Netto loon]]-Table1[[#This Row],[Netto vorige schijf]]</f>
        <v>4.4499999999970896</v>
      </c>
      <c r="L8118" s="2">
        <f ca="1">(Table1[[#This Row],[Bruto tov vorige schijf]]-Table1[[#This Row],[Netto tov vorige schijf]])/MAX(Table1[[#This Row],[Bruto tov vorige schijf]],1)</f>
        <v>0.55500000000029104</v>
      </c>
    </row>
    <row r="8119" spans="1:12" x14ac:dyDescent="0.25">
      <c r="A8119" s="14">
        <v>89011</v>
      </c>
      <c r="B8119" s="6">
        <f>LoonHeffing2020(Table1[[#This Row],[Belastbaar loon]])</f>
        <v>35736.722999999998</v>
      </c>
      <c r="C8119" s="6">
        <f>AlgemeneHeffingsKorting2020(Table1[[#This Row],[Belastbaar loon]])</f>
        <v>0</v>
      </c>
      <c r="D8119" s="14">
        <f>ArbeidsKorting2020(Table1[[#This Row],[Belastbaar loon]])</f>
        <v>575.58000000000015</v>
      </c>
      <c r="E8119" s="14">
        <f>MAX(Table1[[#This Row],[Loonheffing]]-Table1[[#This Row],[Algemene Heffingskorting]]-Table1[[#This Row],[Arbeidskorting]],0)</f>
        <v>35161.142999999996</v>
      </c>
      <c r="F8119" s="6">
        <f>Table1[[#This Row],[Belastbaar loon]]-Table1[[#This Row],[Belasting]]</f>
        <v>53849.857000000004</v>
      </c>
      <c r="G8119" s="2">
        <f>(Table1[[#This Row],[Belastbaar loon]]-Table1[[#This Row],[Netto loon]])/Table1[[#This Row],[Belastbaar loon]]</f>
        <v>0.3950201997505926</v>
      </c>
      <c r="H8119" s="14">
        <f t="shared" ca="1" si="121"/>
        <v>35155.593000000001</v>
      </c>
      <c r="I8119" s="14">
        <f ca="1">IF(ROW()=2, Table1[[#This Row],[Netto loon]], INDIRECT(ADDRESS(ROW()-1,COLUMN(F:F))))</f>
        <v>53845.406999999999</v>
      </c>
      <c r="J8119" s="6">
        <f ca="1">IF(ROW()=2, 0, Table1[[#This Row],[Belastbaar loon]]-INDIRECT(ADDRESS(ROW()-1,COLUMN(A:A))))</f>
        <v>10</v>
      </c>
      <c r="K8119" s="6">
        <f ca="1">Table1[[#This Row],[Netto loon]]-Table1[[#This Row],[Netto vorige schijf]]</f>
        <v>4.4500000000043656</v>
      </c>
      <c r="L8119" s="2">
        <f ca="1">(Table1[[#This Row],[Bruto tov vorige schijf]]-Table1[[#This Row],[Netto tov vorige schijf]])/MAX(Table1[[#This Row],[Bruto tov vorige schijf]],1)</f>
        <v>0.5549999999995634</v>
      </c>
    </row>
    <row r="8120" spans="1:12" x14ac:dyDescent="0.25">
      <c r="A8120" s="14">
        <v>89021</v>
      </c>
      <c r="B8120" s="6">
        <f>LoonHeffing2020(Table1[[#This Row],[Belastbaar loon]])</f>
        <v>35741.673000000003</v>
      </c>
      <c r="C8120" s="6">
        <f>AlgemeneHeffingsKorting2020(Table1[[#This Row],[Belastbaar loon]])</f>
        <v>0</v>
      </c>
      <c r="D8120" s="14">
        <f>ArbeidsKorting2020(Table1[[#This Row],[Belastbaar loon]])</f>
        <v>574.98000000000013</v>
      </c>
      <c r="E8120" s="14">
        <f>MAX(Table1[[#This Row],[Loonheffing]]-Table1[[#This Row],[Algemene Heffingskorting]]-Table1[[#This Row],[Arbeidskorting]],0)</f>
        <v>35166.692999999999</v>
      </c>
      <c r="F8120" s="6">
        <f>Table1[[#This Row],[Belastbaar loon]]-Table1[[#This Row],[Belasting]]</f>
        <v>53854.307000000001</v>
      </c>
      <c r="G8120" s="2">
        <f>(Table1[[#This Row],[Belastbaar loon]]-Table1[[#This Row],[Netto loon]])/Table1[[#This Row],[Belastbaar loon]]</f>
        <v>0.39503817076869502</v>
      </c>
      <c r="H8120" s="14">
        <f t="shared" ca="1" si="121"/>
        <v>35161.142999999996</v>
      </c>
      <c r="I8120" s="14">
        <f ca="1">IF(ROW()=2, Table1[[#This Row],[Netto loon]], INDIRECT(ADDRESS(ROW()-1,COLUMN(F:F))))</f>
        <v>53849.857000000004</v>
      </c>
      <c r="J8120" s="6">
        <f ca="1">IF(ROW()=2, 0, Table1[[#This Row],[Belastbaar loon]]-INDIRECT(ADDRESS(ROW()-1,COLUMN(A:A))))</f>
        <v>10</v>
      </c>
      <c r="K8120" s="6">
        <f ca="1">Table1[[#This Row],[Netto loon]]-Table1[[#This Row],[Netto vorige schijf]]</f>
        <v>4.4499999999970896</v>
      </c>
      <c r="L8120" s="2">
        <f ca="1">(Table1[[#This Row],[Bruto tov vorige schijf]]-Table1[[#This Row],[Netto tov vorige schijf]])/MAX(Table1[[#This Row],[Bruto tov vorige schijf]],1)</f>
        <v>0.55500000000029104</v>
      </c>
    </row>
    <row r="8121" spans="1:12" x14ac:dyDescent="0.25">
      <c r="A8121" s="14">
        <v>89031</v>
      </c>
      <c r="B8121" s="6">
        <f>LoonHeffing2020(Table1[[#This Row],[Belastbaar loon]])</f>
        <v>35746.623</v>
      </c>
      <c r="C8121" s="6">
        <f>AlgemeneHeffingsKorting2020(Table1[[#This Row],[Belastbaar loon]])</f>
        <v>0</v>
      </c>
      <c r="D8121" s="14">
        <f>ArbeidsKorting2020(Table1[[#This Row],[Belastbaar loon]])</f>
        <v>574.38000000000011</v>
      </c>
      <c r="E8121" s="14">
        <f>MAX(Table1[[#This Row],[Loonheffing]]-Table1[[#This Row],[Algemene Heffingskorting]]-Table1[[#This Row],[Arbeidskorting]],0)</f>
        <v>35172.243000000002</v>
      </c>
      <c r="F8121" s="6">
        <f>Table1[[#This Row],[Belastbaar loon]]-Table1[[#This Row],[Belasting]]</f>
        <v>53858.756999999998</v>
      </c>
      <c r="G8121" s="2">
        <f>(Table1[[#This Row],[Belastbaar loon]]-Table1[[#This Row],[Netto loon]])/Table1[[#This Row],[Belastbaar loon]]</f>
        <v>0.39505613774977255</v>
      </c>
      <c r="H8121" s="14">
        <f t="shared" ca="1" si="121"/>
        <v>35166.692999999999</v>
      </c>
      <c r="I8121" s="14">
        <f ca="1">IF(ROW()=2, Table1[[#This Row],[Netto loon]], INDIRECT(ADDRESS(ROW()-1,COLUMN(F:F))))</f>
        <v>53854.307000000001</v>
      </c>
      <c r="J8121" s="6">
        <f ca="1">IF(ROW()=2, 0, Table1[[#This Row],[Belastbaar loon]]-INDIRECT(ADDRESS(ROW()-1,COLUMN(A:A))))</f>
        <v>10</v>
      </c>
      <c r="K8121" s="6">
        <f ca="1">Table1[[#This Row],[Netto loon]]-Table1[[#This Row],[Netto vorige schijf]]</f>
        <v>4.4499999999970896</v>
      </c>
      <c r="L8121" s="2">
        <f ca="1">(Table1[[#This Row],[Bruto tov vorige schijf]]-Table1[[#This Row],[Netto tov vorige schijf]])/MAX(Table1[[#This Row],[Bruto tov vorige schijf]],1)</f>
        <v>0.55500000000029104</v>
      </c>
    </row>
    <row r="8122" spans="1:12" x14ac:dyDescent="0.25">
      <c r="A8122" s="14">
        <v>89041</v>
      </c>
      <c r="B8122" s="6">
        <f>LoonHeffing2020(Table1[[#This Row],[Belastbaar loon]])</f>
        <v>35751.572999999997</v>
      </c>
      <c r="C8122" s="6">
        <f>AlgemeneHeffingsKorting2020(Table1[[#This Row],[Belastbaar loon]])</f>
        <v>0</v>
      </c>
      <c r="D8122" s="14">
        <f>ArbeidsKorting2020(Table1[[#This Row],[Belastbaar loon]])</f>
        <v>573.78000000000009</v>
      </c>
      <c r="E8122" s="14">
        <f>MAX(Table1[[#This Row],[Loonheffing]]-Table1[[#This Row],[Algemene Heffingskorting]]-Table1[[#This Row],[Arbeidskorting]],0)</f>
        <v>35177.792999999998</v>
      </c>
      <c r="F8122" s="6">
        <f>Table1[[#This Row],[Belastbaar loon]]-Table1[[#This Row],[Belasting]]</f>
        <v>53863.207000000002</v>
      </c>
      <c r="G8122" s="2">
        <f>(Table1[[#This Row],[Belastbaar loon]]-Table1[[#This Row],[Netto loon]])/Table1[[#This Row],[Belastbaar loon]]</f>
        <v>0.39507410069518534</v>
      </c>
      <c r="H8122" s="14">
        <f t="shared" ca="1" si="121"/>
        <v>35172.243000000002</v>
      </c>
      <c r="I8122" s="14">
        <f ca="1">IF(ROW()=2, Table1[[#This Row],[Netto loon]], INDIRECT(ADDRESS(ROW()-1,COLUMN(F:F))))</f>
        <v>53858.756999999998</v>
      </c>
      <c r="J8122" s="6">
        <f ca="1">IF(ROW()=2, 0, Table1[[#This Row],[Belastbaar loon]]-INDIRECT(ADDRESS(ROW()-1,COLUMN(A:A))))</f>
        <v>10</v>
      </c>
      <c r="K8122" s="6">
        <f ca="1">Table1[[#This Row],[Netto loon]]-Table1[[#This Row],[Netto vorige schijf]]</f>
        <v>4.4500000000043656</v>
      </c>
      <c r="L8122" s="2">
        <f ca="1">(Table1[[#This Row],[Bruto tov vorige schijf]]-Table1[[#This Row],[Netto tov vorige schijf]])/MAX(Table1[[#This Row],[Bruto tov vorige schijf]],1)</f>
        <v>0.5549999999995634</v>
      </c>
    </row>
    <row r="8123" spans="1:12" x14ac:dyDescent="0.25">
      <c r="A8123" s="14">
        <v>89051</v>
      </c>
      <c r="B8123" s="6">
        <f>LoonHeffing2020(Table1[[#This Row],[Belastbaar loon]])</f>
        <v>35756.523000000001</v>
      </c>
      <c r="C8123" s="6">
        <f>AlgemeneHeffingsKorting2020(Table1[[#This Row],[Belastbaar loon]])</f>
        <v>0</v>
      </c>
      <c r="D8123" s="14">
        <f>ArbeidsKorting2020(Table1[[#This Row],[Belastbaar loon]])</f>
        <v>573.18000000000006</v>
      </c>
      <c r="E8123" s="14">
        <f>MAX(Table1[[#This Row],[Loonheffing]]-Table1[[#This Row],[Algemene Heffingskorting]]-Table1[[#This Row],[Arbeidskorting]],0)</f>
        <v>35183.343000000001</v>
      </c>
      <c r="F8123" s="6">
        <f>Table1[[#This Row],[Belastbaar loon]]-Table1[[#This Row],[Belasting]]</f>
        <v>53867.656999999999</v>
      </c>
      <c r="G8123" s="2">
        <f>(Table1[[#This Row],[Belastbaar loon]]-Table1[[#This Row],[Netto loon]])/Table1[[#This Row],[Belastbaar loon]]</f>
        <v>0.39509205960629301</v>
      </c>
      <c r="H8123" s="14">
        <f t="shared" ca="1" si="121"/>
        <v>35177.792999999998</v>
      </c>
      <c r="I8123" s="14">
        <f ca="1">IF(ROW()=2, Table1[[#This Row],[Netto loon]], INDIRECT(ADDRESS(ROW()-1,COLUMN(F:F))))</f>
        <v>53863.207000000002</v>
      </c>
      <c r="J8123" s="6">
        <f ca="1">IF(ROW()=2, 0, Table1[[#This Row],[Belastbaar loon]]-INDIRECT(ADDRESS(ROW()-1,COLUMN(A:A))))</f>
        <v>10</v>
      </c>
      <c r="K8123" s="6">
        <f ca="1">Table1[[#This Row],[Netto loon]]-Table1[[#This Row],[Netto vorige schijf]]</f>
        <v>4.4499999999970896</v>
      </c>
      <c r="L8123" s="2">
        <f ca="1">(Table1[[#This Row],[Bruto tov vorige schijf]]-Table1[[#This Row],[Netto tov vorige schijf]])/MAX(Table1[[#This Row],[Bruto tov vorige schijf]],1)</f>
        <v>0.55500000000029104</v>
      </c>
    </row>
    <row r="8124" spans="1:12" x14ac:dyDescent="0.25">
      <c r="A8124" s="14">
        <v>89061</v>
      </c>
      <c r="B8124" s="6">
        <f>LoonHeffing2020(Table1[[#This Row],[Belastbaar loon]])</f>
        <v>35761.472999999998</v>
      </c>
      <c r="C8124" s="6">
        <f>AlgemeneHeffingsKorting2020(Table1[[#This Row],[Belastbaar loon]])</f>
        <v>0</v>
      </c>
      <c r="D8124" s="14">
        <f>ArbeidsKorting2020(Table1[[#This Row],[Belastbaar loon]])</f>
        <v>572.58000000000015</v>
      </c>
      <c r="E8124" s="14">
        <f>MAX(Table1[[#This Row],[Loonheffing]]-Table1[[#This Row],[Algemene Heffingskorting]]-Table1[[#This Row],[Arbeidskorting]],0)</f>
        <v>35188.892999999996</v>
      </c>
      <c r="F8124" s="6">
        <f>Table1[[#This Row],[Belastbaar loon]]-Table1[[#This Row],[Belasting]]</f>
        <v>53872.107000000004</v>
      </c>
      <c r="G8124" s="2">
        <f>(Table1[[#This Row],[Belastbaar loon]]-Table1[[#This Row],[Netto loon]])/Table1[[#This Row],[Belastbaar loon]]</f>
        <v>0.39511001448445443</v>
      </c>
      <c r="H8124" s="14">
        <f t="shared" ca="1" si="121"/>
        <v>35183.343000000001</v>
      </c>
      <c r="I8124" s="14">
        <f ca="1">IF(ROW()=2, Table1[[#This Row],[Netto loon]], INDIRECT(ADDRESS(ROW()-1,COLUMN(F:F))))</f>
        <v>53867.656999999999</v>
      </c>
      <c r="J8124" s="6">
        <f ca="1">IF(ROW()=2, 0, Table1[[#This Row],[Belastbaar loon]]-INDIRECT(ADDRESS(ROW()-1,COLUMN(A:A))))</f>
        <v>10</v>
      </c>
      <c r="K8124" s="6">
        <f ca="1">Table1[[#This Row],[Netto loon]]-Table1[[#This Row],[Netto vorige schijf]]</f>
        <v>4.4500000000043656</v>
      </c>
      <c r="L8124" s="2">
        <f ca="1">(Table1[[#This Row],[Bruto tov vorige schijf]]-Table1[[#This Row],[Netto tov vorige schijf]])/MAX(Table1[[#This Row],[Bruto tov vorige schijf]],1)</f>
        <v>0.5549999999995634</v>
      </c>
    </row>
    <row r="8125" spans="1:12" x14ac:dyDescent="0.25">
      <c r="A8125" s="14">
        <v>89071</v>
      </c>
      <c r="B8125" s="6">
        <f>LoonHeffing2020(Table1[[#This Row],[Belastbaar loon]])</f>
        <v>35766.423000000003</v>
      </c>
      <c r="C8125" s="6">
        <f>AlgemeneHeffingsKorting2020(Table1[[#This Row],[Belastbaar loon]])</f>
        <v>0</v>
      </c>
      <c r="D8125" s="14">
        <f>ArbeidsKorting2020(Table1[[#This Row],[Belastbaar loon]])</f>
        <v>571.98000000000013</v>
      </c>
      <c r="E8125" s="14">
        <f>MAX(Table1[[#This Row],[Loonheffing]]-Table1[[#This Row],[Algemene Heffingskorting]]-Table1[[#This Row],[Arbeidskorting]],0)</f>
        <v>35194.442999999999</v>
      </c>
      <c r="F8125" s="6">
        <f>Table1[[#This Row],[Belastbaar loon]]-Table1[[#This Row],[Belasting]]</f>
        <v>53876.557000000001</v>
      </c>
      <c r="G8125" s="2">
        <f>(Table1[[#This Row],[Belastbaar loon]]-Table1[[#This Row],[Netto loon]])/Table1[[#This Row],[Belastbaar loon]]</f>
        <v>0.39512796533102806</v>
      </c>
      <c r="H8125" s="14">
        <f t="shared" ca="1" si="121"/>
        <v>35188.892999999996</v>
      </c>
      <c r="I8125" s="14">
        <f ca="1">IF(ROW()=2, Table1[[#This Row],[Netto loon]], INDIRECT(ADDRESS(ROW()-1,COLUMN(F:F))))</f>
        <v>53872.107000000004</v>
      </c>
      <c r="J8125" s="6">
        <f ca="1">IF(ROW()=2, 0, Table1[[#This Row],[Belastbaar loon]]-INDIRECT(ADDRESS(ROW()-1,COLUMN(A:A))))</f>
        <v>10</v>
      </c>
      <c r="K8125" s="6">
        <f ca="1">Table1[[#This Row],[Netto loon]]-Table1[[#This Row],[Netto vorige schijf]]</f>
        <v>4.4499999999970896</v>
      </c>
      <c r="L8125" s="2">
        <f ca="1">(Table1[[#This Row],[Bruto tov vorige schijf]]-Table1[[#This Row],[Netto tov vorige schijf]])/MAX(Table1[[#This Row],[Bruto tov vorige schijf]],1)</f>
        <v>0.55500000000029104</v>
      </c>
    </row>
    <row r="8126" spans="1:12" x14ac:dyDescent="0.25">
      <c r="A8126" s="14">
        <v>89081</v>
      </c>
      <c r="B8126" s="6">
        <f>LoonHeffing2020(Table1[[#This Row],[Belastbaar loon]])</f>
        <v>35771.373</v>
      </c>
      <c r="C8126" s="6">
        <f>AlgemeneHeffingsKorting2020(Table1[[#This Row],[Belastbaar loon]])</f>
        <v>0</v>
      </c>
      <c r="D8126" s="14">
        <f>ArbeidsKorting2020(Table1[[#This Row],[Belastbaar loon]])</f>
        <v>571.38000000000011</v>
      </c>
      <c r="E8126" s="14">
        <f>MAX(Table1[[#This Row],[Loonheffing]]-Table1[[#This Row],[Algemene Heffingskorting]]-Table1[[#This Row],[Arbeidskorting]],0)</f>
        <v>35199.993000000002</v>
      </c>
      <c r="F8126" s="6">
        <f>Table1[[#This Row],[Belastbaar loon]]-Table1[[#This Row],[Belasting]]</f>
        <v>53881.006999999998</v>
      </c>
      <c r="G8126" s="2">
        <f>(Table1[[#This Row],[Belastbaar loon]]-Table1[[#This Row],[Netto loon]])/Table1[[#This Row],[Belastbaar loon]]</f>
        <v>0.39514591214737149</v>
      </c>
      <c r="H8126" s="14">
        <f t="shared" ca="1" si="121"/>
        <v>35194.442999999999</v>
      </c>
      <c r="I8126" s="14">
        <f ca="1">IF(ROW()=2, Table1[[#This Row],[Netto loon]], INDIRECT(ADDRESS(ROW()-1,COLUMN(F:F))))</f>
        <v>53876.557000000001</v>
      </c>
      <c r="J8126" s="6">
        <f ca="1">IF(ROW()=2, 0, Table1[[#This Row],[Belastbaar loon]]-INDIRECT(ADDRESS(ROW()-1,COLUMN(A:A))))</f>
        <v>10</v>
      </c>
      <c r="K8126" s="6">
        <f ca="1">Table1[[#This Row],[Netto loon]]-Table1[[#This Row],[Netto vorige schijf]]</f>
        <v>4.4499999999970896</v>
      </c>
      <c r="L8126" s="2">
        <f ca="1">(Table1[[#This Row],[Bruto tov vorige schijf]]-Table1[[#This Row],[Netto tov vorige schijf]])/MAX(Table1[[#This Row],[Bruto tov vorige schijf]],1)</f>
        <v>0.55500000000029104</v>
      </c>
    </row>
    <row r="8127" spans="1:12" x14ac:dyDescent="0.25">
      <c r="A8127" s="14">
        <v>89091</v>
      </c>
      <c r="B8127" s="6">
        <f>LoonHeffing2020(Table1[[#This Row],[Belastbaar loon]])</f>
        <v>35776.322999999997</v>
      </c>
      <c r="C8127" s="6">
        <f>AlgemeneHeffingsKorting2020(Table1[[#This Row],[Belastbaar loon]])</f>
        <v>0</v>
      </c>
      <c r="D8127" s="14">
        <f>ArbeidsKorting2020(Table1[[#This Row],[Belastbaar loon]])</f>
        <v>570.78000000000009</v>
      </c>
      <c r="E8127" s="14">
        <f>MAX(Table1[[#This Row],[Loonheffing]]-Table1[[#This Row],[Algemene Heffingskorting]]-Table1[[#This Row],[Arbeidskorting]],0)</f>
        <v>35205.542999999998</v>
      </c>
      <c r="F8127" s="6">
        <f>Table1[[#This Row],[Belastbaar loon]]-Table1[[#This Row],[Belasting]]</f>
        <v>53885.457000000002</v>
      </c>
      <c r="G8127" s="2">
        <f>(Table1[[#This Row],[Belastbaar loon]]-Table1[[#This Row],[Netto loon]])/Table1[[#This Row],[Belastbaar loon]]</f>
        <v>0.39516385493484185</v>
      </c>
      <c r="H8127" s="14">
        <f t="shared" ca="1" si="121"/>
        <v>35199.993000000002</v>
      </c>
      <c r="I8127" s="14">
        <f ca="1">IF(ROW()=2, Table1[[#This Row],[Netto loon]], INDIRECT(ADDRESS(ROW()-1,COLUMN(F:F))))</f>
        <v>53881.006999999998</v>
      </c>
      <c r="J8127" s="6">
        <f ca="1">IF(ROW()=2, 0, Table1[[#This Row],[Belastbaar loon]]-INDIRECT(ADDRESS(ROW()-1,COLUMN(A:A))))</f>
        <v>10</v>
      </c>
      <c r="K8127" s="6">
        <f ca="1">Table1[[#This Row],[Netto loon]]-Table1[[#This Row],[Netto vorige schijf]]</f>
        <v>4.4500000000043656</v>
      </c>
      <c r="L8127" s="2">
        <f ca="1">(Table1[[#This Row],[Bruto tov vorige schijf]]-Table1[[#This Row],[Netto tov vorige schijf]])/MAX(Table1[[#This Row],[Bruto tov vorige schijf]],1)</f>
        <v>0.5549999999995634</v>
      </c>
    </row>
    <row r="8128" spans="1:12" x14ac:dyDescent="0.25">
      <c r="A8128" s="14">
        <v>89101</v>
      </c>
      <c r="B8128" s="6">
        <f>LoonHeffing2020(Table1[[#This Row],[Belastbaar loon]])</f>
        <v>35781.273000000001</v>
      </c>
      <c r="C8128" s="6">
        <f>AlgemeneHeffingsKorting2020(Table1[[#This Row],[Belastbaar loon]])</f>
        <v>0</v>
      </c>
      <c r="D8128" s="14">
        <f>ArbeidsKorting2020(Table1[[#This Row],[Belastbaar loon]])</f>
        <v>570.18000000000006</v>
      </c>
      <c r="E8128" s="14">
        <f>MAX(Table1[[#This Row],[Loonheffing]]-Table1[[#This Row],[Algemene Heffingskorting]]-Table1[[#This Row],[Arbeidskorting]],0)</f>
        <v>35211.093000000001</v>
      </c>
      <c r="F8128" s="6">
        <f>Table1[[#This Row],[Belastbaar loon]]-Table1[[#This Row],[Belasting]]</f>
        <v>53889.906999999999</v>
      </c>
      <c r="G8128" s="2">
        <f>(Table1[[#This Row],[Belastbaar loon]]-Table1[[#This Row],[Netto loon]])/Table1[[#This Row],[Belastbaar loon]]</f>
        <v>0.39518179369479578</v>
      </c>
      <c r="H8128" s="14">
        <f t="shared" ca="1" si="121"/>
        <v>35205.542999999998</v>
      </c>
      <c r="I8128" s="14">
        <f ca="1">IF(ROW()=2, Table1[[#This Row],[Netto loon]], INDIRECT(ADDRESS(ROW()-1,COLUMN(F:F))))</f>
        <v>53885.457000000002</v>
      </c>
      <c r="J8128" s="6">
        <f ca="1">IF(ROW()=2, 0, Table1[[#This Row],[Belastbaar loon]]-INDIRECT(ADDRESS(ROW()-1,COLUMN(A:A))))</f>
        <v>10</v>
      </c>
      <c r="K8128" s="6">
        <f ca="1">Table1[[#This Row],[Netto loon]]-Table1[[#This Row],[Netto vorige schijf]]</f>
        <v>4.4499999999970896</v>
      </c>
      <c r="L8128" s="2">
        <f ca="1">(Table1[[#This Row],[Bruto tov vorige schijf]]-Table1[[#This Row],[Netto tov vorige schijf]])/MAX(Table1[[#This Row],[Bruto tov vorige schijf]],1)</f>
        <v>0.55500000000029104</v>
      </c>
    </row>
    <row r="8129" spans="1:12" x14ac:dyDescent="0.25">
      <c r="A8129" s="14">
        <v>89111</v>
      </c>
      <c r="B8129" s="6">
        <f>LoonHeffing2020(Table1[[#This Row],[Belastbaar loon]])</f>
        <v>35786.222999999998</v>
      </c>
      <c r="C8129" s="6">
        <f>AlgemeneHeffingsKorting2020(Table1[[#This Row],[Belastbaar loon]])</f>
        <v>0</v>
      </c>
      <c r="D8129" s="14">
        <f>ArbeidsKorting2020(Table1[[#This Row],[Belastbaar loon]])</f>
        <v>569.58000000000015</v>
      </c>
      <c r="E8129" s="14">
        <f>MAX(Table1[[#This Row],[Loonheffing]]-Table1[[#This Row],[Algemene Heffingskorting]]-Table1[[#This Row],[Arbeidskorting]],0)</f>
        <v>35216.642999999996</v>
      </c>
      <c r="F8129" s="6">
        <f>Table1[[#This Row],[Belastbaar loon]]-Table1[[#This Row],[Belasting]]</f>
        <v>53894.357000000004</v>
      </c>
      <c r="G8129" s="2">
        <f>(Table1[[#This Row],[Belastbaar loon]]-Table1[[#This Row],[Netto loon]])/Table1[[#This Row],[Belastbaar loon]]</f>
        <v>0.39519972842858903</v>
      </c>
      <c r="H8129" s="14">
        <f t="shared" ca="1" si="121"/>
        <v>35211.093000000001</v>
      </c>
      <c r="I8129" s="14">
        <f ca="1">IF(ROW()=2, Table1[[#This Row],[Netto loon]], INDIRECT(ADDRESS(ROW()-1,COLUMN(F:F))))</f>
        <v>53889.906999999999</v>
      </c>
      <c r="J8129" s="6">
        <f ca="1">IF(ROW()=2, 0, Table1[[#This Row],[Belastbaar loon]]-INDIRECT(ADDRESS(ROW()-1,COLUMN(A:A))))</f>
        <v>10</v>
      </c>
      <c r="K8129" s="6">
        <f ca="1">Table1[[#This Row],[Netto loon]]-Table1[[#This Row],[Netto vorige schijf]]</f>
        <v>4.4500000000043656</v>
      </c>
      <c r="L8129" s="2">
        <f ca="1">(Table1[[#This Row],[Bruto tov vorige schijf]]-Table1[[#This Row],[Netto tov vorige schijf]])/MAX(Table1[[#This Row],[Bruto tov vorige schijf]],1)</f>
        <v>0.5549999999995634</v>
      </c>
    </row>
    <row r="8130" spans="1:12" x14ac:dyDescent="0.25">
      <c r="A8130" s="14">
        <v>89121</v>
      </c>
      <c r="B8130" s="6">
        <f>LoonHeffing2020(Table1[[#This Row],[Belastbaar loon]])</f>
        <v>35791.173000000003</v>
      </c>
      <c r="C8130" s="6">
        <f>AlgemeneHeffingsKorting2020(Table1[[#This Row],[Belastbaar loon]])</f>
        <v>0</v>
      </c>
      <c r="D8130" s="14">
        <f>ArbeidsKorting2020(Table1[[#This Row],[Belastbaar loon]])</f>
        <v>568.98000000000013</v>
      </c>
      <c r="E8130" s="14">
        <f>MAX(Table1[[#This Row],[Loonheffing]]-Table1[[#This Row],[Algemene Heffingskorting]]-Table1[[#This Row],[Arbeidskorting]],0)</f>
        <v>35222.192999999999</v>
      </c>
      <c r="F8130" s="6">
        <f>Table1[[#This Row],[Belastbaar loon]]-Table1[[#This Row],[Belasting]]</f>
        <v>53898.807000000001</v>
      </c>
      <c r="G8130" s="2">
        <f>(Table1[[#This Row],[Belastbaar loon]]-Table1[[#This Row],[Netto loon]])/Table1[[#This Row],[Belastbaar loon]]</f>
        <v>0.395217659137577</v>
      </c>
      <c r="H8130" s="14">
        <f t="shared" ca="1" si="121"/>
        <v>35216.642999999996</v>
      </c>
      <c r="I8130" s="14">
        <f ca="1">IF(ROW()=2, Table1[[#This Row],[Netto loon]], INDIRECT(ADDRESS(ROW()-1,COLUMN(F:F))))</f>
        <v>53894.357000000004</v>
      </c>
      <c r="J8130" s="6">
        <f ca="1">IF(ROW()=2, 0, Table1[[#This Row],[Belastbaar loon]]-INDIRECT(ADDRESS(ROW()-1,COLUMN(A:A))))</f>
        <v>10</v>
      </c>
      <c r="K8130" s="6">
        <f ca="1">Table1[[#This Row],[Netto loon]]-Table1[[#This Row],[Netto vorige schijf]]</f>
        <v>4.4499999999970896</v>
      </c>
      <c r="L8130" s="2">
        <f ca="1">(Table1[[#This Row],[Bruto tov vorige schijf]]-Table1[[#This Row],[Netto tov vorige schijf]])/MAX(Table1[[#This Row],[Bruto tov vorige schijf]],1)</f>
        <v>0.55500000000029104</v>
      </c>
    </row>
    <row r="8131" spans="1:12" x14ac:dyDescent="0.25">
      <c r="A8131" s="14">
        <v>89131</v>
      </c>
      <c r="B8131" s="6">
        <f>LoonHeffing2020(Table1[[#This Row],[Belastbaar loon]])</f>
        <v>35796.123</v>
      </c>
      <c r="C8131" s="6">
        <f>AlgemeneHeffingsKorting2020(Table1[[#This Row],[Belastbaar loon]])</f>
        <v>0</v>
      </c>
      <c r="D8131" s="14">
        <f>ArbeidsKorting2020(Table1[[#This Row],[Belastbaar loon]])</f>
        <v>568.38000000000011</v>
      </c>
      <c r="E8131" s="14">
        <f>MAX(Table1[[#This Row],[Loonheffing]]-Table1[[#This Row],[Algemene Heffingskorting]]-Table1[[#This Row],[Arbeidskorting]],0)</f>
        <v>35227.743000000002</v>
      </c>
      <c r="F8131" s="6">
        <f>Table1[[#This Row],[Belastbaar loon]]-Table1[[#This Row],[Belasting]]</f>
        <v>53903.256999999998</v>
      </c>
      <c r="G8131" s="2">
        <f>(Table1[[#This Row],[Belastbaar loon]]-Table1[[#This Row],[Netto loon]])/Table1[[#This Row],[Belastbaar loon]]</f>
        <v>0.3952355858231143</v>
      </c>
      <c r="H8131" s="14">
        <f t="shared" ca="1" si="121"/>
        <v>35222.192999999999</v>
      </c>
      <c r="I8131" s="14">
        <f ca="1">IF(ROW()=2, Table1[[#This Row],[Netto loon]], INDIRECT(ADDRESS(ROW()-1,COLUMN(F:F))))</f>
        <v>53898.807000000001</v>
      </c>
      <c r="J8131" s="6">
        <f ca="1">IF(ROW()=2, 0, Table1[[#This Row],[Belastbaar loon]]-INDIRECT(ADDRESS(ROW()-1,COLUMN(A:A))))</f>
        <v>10</v>
      </c>
      <c r="K8131" s="6">
        <f ca="1">Table1[[#This Row],[Netto loon]]-Table1[[#This Row],[Netto vorige schijf]]</f>
        <v>4.4499999999970896</v>
      </c>
      <c r="L8131" s="2">
        <f ca="1">(Table1[[#This Row],[Bruto tov vorige schijf]]-Table1[[#This Row],[Netto tov vorige schijf]])/MAX(Table1[[#This Row],[Bruto tov vorige schijf]],1)</f>
        <v>0.55500000000029104</v>
      </c>
    </row>
    <row r="8132" spans="1:12" x14ac:dyDescent="0.25">
      <c r="A8132" s="14">
        <v>89141</v>
      </c>
      <c r="B8132" s="6">
        <f>LoonHeffing2020(Table1[[#This Row],[Belastbaar loon]])</f>
        <v>35801.072999999997</v>
      </c>
      <c r="C8132" s="6">
        <f>AlgemeneHeffingsKorting2020(Table1[[#This Row],[Belastbaar loon]])</f>
        <v>0</v>
      </c>
      <c r="D8132" s="14">
        <f>ArbeidsKorting2020(Table1[[#This Row],[Belastbaar loon]])</f>
        <v>567.78000000000009</v>
      </c>
      <c r="E8132" s="14">
        <f>MAX(Table1[[#This Row],[Loonheffing]]-Table1[[#This Row],[Algemene Heffingskorting]]-Table1[[#This Row],[Arbeidskorting]],0)</f>
        <v>35233.292999999998</v>
      </c>
      <c r="F8132" s="6">
        <f>Table1[[#This Row],[Belastbaar loon]]-Table1[[#This Row],[Belasting]]</f>
        <v>53907.707000000002</v>
      </c>
      <c r="G8132" s="2">
        <f>(Table1[[#This Row],[Belastbaar loon]]-Table1[[#This Row],[Netto loon]])/Table1[[#This Row],[Belastbaar loon]]</f>
        <v>0.39525350848655499</v>
      </c>
      <c r="H8132" s="14">
        <f t="shared" ca="1" si="121"/>
        <v>35227.743000000002</v>
      </c>
      <c r="I8132" s="14">
        <f ca="1">IF(ROW()=2, Table1[[#This Row],[Netto loon]], INDIRECT(ADDRESS(ROW()-1,COLUMN(F:F))))</f>
        <v>53903.256999999998</v>
      </c>
      <c r="J8132" s="6">
        <f ca="1">IF(ROW()=2, 0, Table1[[#This Row],[Belastbaar loon]]-INDIRECT(ADDRESS(ROW()-1,COLUMN(A:A))))</f>
        <v>10</v>
      </c>
      <c r="K8132" s="6">
        <f ca="1">Table1[[#This Row],[Netto loon]]-Table1[[#This Row],[Netto vorige schijf]]</f>
        <v>4.4500000000043656</v>
      </c>
      <c r="L8132" s="2">
        <f ca="1">(Table1[[#This Row],[Bruto tov vorige schijf]]-Table1[[#This Row],[Netto tov vorige schijf]])/MAX(Table1[[#This Row],[Bruto tov vorige schijf]],1)</f>
        <v>0.5549999999995634</v>
      </c>
    </row>
    <row r="8133" spans="1:12" x14ac:dyDescent="0.25">
      <c r="A8133" s="14">
        <v>89151</v>
      </c>
      <c r="B8133" s="6">
        <f>LoonHeffing2020(Table1[[#This Row],[Belastbaar loon]])</f>
        <v>35806.023000000001</v>
      </c>
      <c r="C8133" s="6">
        <f>AlgemeneHeffingsKorting2020(Table1[[#This Row],[Belastbaar loon]])</f>
        <v>0</v>
      </c>
      <c r="D8133" s="14">
        <f>ArbeidsKorting2020(Table1[[#This Row],[Belastbaar loon]])</f>
        <v>567.18000000000006</v>
      </c>
      <c r="E8133" s="14">
        <f>MAX(Table1[[#This Row],[Loonheffing]]-Table1[[#This Row],[Algemene Heffingskorting]]-Table1[[#This Row],[Arbeidskorting]],0)</f>
        <v>35238.843000000001</v>
      </c>
      <c r="F8133" s="6">
        <f>Table1[[#This Row],[Belastbaar loon]]-Table1[[#This Row],[Belasting]]</f>
        <v>53912.156999999999</v>
      </c>
      <c r="G8133" s="2">
        <f>(Table1[[#This Row],[Belastbaar loon]]-Table1[[#This Row],[Netto loon]])/Table1[[#This Row],[Belastbaar loon]]</f>
        <v>0.39527142712925262</v>
      </c>
      <c r="H8133" s="14">
        <f t="shared" ca="1" si="121"/>
        <v>35233.292999999998</v>
      </c>
      <c r="I8133" s="14">
        <f ca="1">IF(ROW()=2, Table1[[#This Row],[Netto loon]], INDIRECT(ADDRESS(ROW()-1,COLUMN(F:F))))</f>
        <v>53907.707000000002</v>
      </c>
      <c r="J8133" s="6">
        <f ca="1">IF(ROW()=2, 0, Table1[[#This Row],[Belastbaar loon]]-INDIRECT(ADDRESS(ROW()-1,COLUMN(A:A))))</f>
        <v>10</v>
      </c>
      <c r="K8133" s="6">
        <f ca="1">Table1[[#This Row],[Netto loon]]-Table1[[#This Row],[Netto vorige schijf]]</f>
        <v>4.4499999999970896</v>
      </c>
      <c r="L8133" s="2">
        <f ca="1">(Table1[[#This Row],[Bruto tov vorige schijf]]-Table1[[#This Row],[Netto tov vorige schijf]])/MAX(Table1[[#This Row],[Bruto tov vorige schijf]],1)</f>
        <v>0.55500000000029104</v>
      </c>
    </row>
    <row r="8134" spans="1:12" x14ac:dyDescent="0.25">
      <c r="A8134" s="14">
        <v>89161</v>
      </c>
      <c r="B8134" s="6">
        <f>LoonHeffing2020(Table1[[#This Row],[Belastbaar loon]])</f>
        <v>35810.972999999998</v>
      </c>
      <c r="C8134" s="6">
        <f>AlgemeneHeffingsKorting2020(Table1[[#This Row],[Belastbaar loon]])</f>
        <v>0</v>
      </c>
      <c r="D8134" s="14">
        <f>ArbeidsKorting2020(Table1[[#This Row],[Belastbaar loon]])</f>
        <v>566.58000000000015</v>
      </c>
      <c r="E8134" s="14">
        <f>MAX(Table1[[#This Row],[Loonheffing]]-Table1[[#This Row],[Algemene Heffingskorting]]-Table1[[#This Row],[Arbeidskorting]],0)</f>
        <v>35244.392999999996</v>
      </c>
      <c r="F8134" s="6">
        <f>Table1[[#This Row],[Belastbaar loon]]-Table1[[#This Row],[Belasting]]</f>
        <v>53916.607000000004</v>
      </c>
      <c r="G8134" s="2">
        <f>(Table1[[#This Row],[Belastbaar loon]]-Table1[[#This Row],[Netto loon]])/Table1[[#This Row],[Belastbaar loon]]</f>
        <v>0.39528934175255992</v>
      </c>
      <c r="H8134" s="14">
        <f t="shared" ca="1" si="121"/>
        <v>35238.843000000001</v>
      </c>
      <c r="I8134" s="14">
        <f ca="1">IF(ROW()=2, Table1[[#This Row],[Netto loon]], INDIRECT(ADDRESS(ROW()-1,COLUMN(F:F))))</f>
        <v>53912.156999999999</v>
      </c>
      <c r="J8134" s="6">
        <f ca="1">IF(ROW()=2, 0, Table1[[#This Row],[Belastbaar loon]]-INDIRECT(ADDRESS(ROW()-1,COLUMN(A:A))))</f>
        <v>10</v>
      </c>
      <c r="K8134" s="6">
        <f ca="1">Table1[[#This Row],[Netto loon]]-Table1[[#This Row],[Netto vorige schijf]]</f>
        <v>4.4500000000043656</v>
      </c>
      <c r="L8134" s="2">
        <f ca="1">(Table1[[#This Row],[Bruto tov vorige schijf]]-Table1[[#This Row],[Netto tov vorige schijf]])/MAX(Table1[[#This Row],[Bruto tov vorige schijf]],1)</f>
        <v>0.5549999999995634</v>
      </c>
    </row>
    <row r="8135" spans="1:12" x14ac:dyDescent="0.25">
      <c r="A8135" s="14">
        <v>89171</v>
      </c>
      <c r="B8135" s="6">
        <f>LoonHeffing2020(Table1[[#This Row],[Belastbaar loon]])</f>
        <v>35815.923000000003</v>
      </c>
      <c r="C8135" s="6">
        <f>AlgemeneHeffingsKorting2020(Table1[[#This Row],[Belastbaar loon]])</f>
        <v>0</v>
      </c>
      <c r="D8135" s="14">
        <f>ArbeidsKorting2020(Table1[[#This Row],[Belastbaar loon]])</f>
        <v>565.98000000000013</v>
      </c>
      <c r="E8135" s="14">
        <f>MAX(Table1[[#This Row],[Loonheffing]]-Table1[[#This Row],[Algemene Heffingskorting]]-Table1[[#This Row],[Arbeidskorting]],0)</f>
        <v>35249.942999999999</v>
      </c>
      <c r="F8135" s="6">
        <f>Table1[[#This Row],[Belastbaar loon]]-Table1[[#This Row],[Belasting]]</f>
        <v>53921.057000000001</v>
      </c>
      <c r="G8135" s="2">
        <f>(Table1[[#This Row],[Belastbaar loon]]-Table1[[#This Row],[Netto loon]])/Table1[[#This Row],[Belastbaar loon]]</f>
        <v>0.39530725235782932</v>
      </c>
      <c r="H8135" s="14">
        <f t="shared" ca="1" si="121"/>
        <v>35244.392999999996</v>
      </c>
      <c r="I8135" s="14">
        <f ca="1">IF(ROW()=2, Table1[[#This Row],[Netto loon]], INDIRECT(ADDRESS(ROW()-1,COLUMN(F:F))))</f>
        <v>53916.607000000004</v>
      </c>
      <c r="J8135" s="6">
        <f ca="1">IF(ROW()=2, 0, Table1[[#This Row],[Belastbaar loon]]-INDIRECT(ADDRESS(ROW()-1,COLUMN(A:A))))</f>
        <v>10</v>
      </c>
      <c r="K8135" s="6">
        <f ca="1">Table1[[#This Row],[Netto loon]]-Table1[[#This Row],[Netto vorige schijf]]</f>
        <v>4.4499999999970896</v>
      </c>
      <c r="L8135" s="2">
        <f ca="1">(Table1[[#This Row],[Bruto tov vorige schijf]]-Table1[[#This Row],[Netto tov vorige schijf]])/MAX(Table1[[#This Row],[Bruto tov vorige schijf]],1)</f>
        <v>0.55500000000029104</v>
      </c>
    </row>
    <row r="8136" spans="1:12" x14ac:dyDescent="0.25">
      <c r="A8136" s="14">
        <v>89181</v>
      </c>
      <c r="B8136" s="6">
        <f>LoonHeffing2020(Table1[[#This Row],[Belastbaar loon]])</f>
        <v>35820.873</v>
      </c>
      <c r="C8136" s="6">
        <f>AlgemeneHeffingsKorting2020(Table1[[#This Row],[Belastbaar loon]])</f>
        <v>0</v>
      </c>
      <c r="D8136" s="14">
        <f>ArbeidsKorting2020(Table1[[#This Row],[Belastbaar loon]])</f>
        <v>565.38000000000011</v>
      </c>
      <c r="E8136" s="14">
        <f>MAX(Table1[[#This Row],[Loonheffing]]-Table1[[#This Row],[Algemene Heffingskorting]]-Table1[[#This Row],[Arbeidskorting]],0)</f>
        <v>35255.493000000002</v>
      </c>
      <c r="F8136" s="6">
        <f>Table1[[#This Row],[Belastbaar loon]]-Table1[[#This Row],[Belasting]]</f>
        <v>53925.506999999998</v>
      </c>
      <c r="G8136" s="2">
        <f>(Table1[[#This Row],[Belastbaar loon]]-Table1[[#This Row],[Netto loon]])/Table1[[#This Row],[Belastbaar loon]]</f>
        <v>0.3953251589464124</v>
      </c>
      <c r="H8136" s="14">
        <f t="shared" ca="1" si="121"/>
        <v>35249.942999999999</v>
      </c>
      <c r="I8136" s="14">
        <f ca="1">IF(ROW()=2, Table1[[#This Row],[Netto loon]], INDIRECT(ADDRESS(ROW()-1,COLUMN(F:F))))</f>
        <v>53921.057000000001</v>
      </c>
      <c r="J8136" s="6">
        <f ca="1">IF(ROW()=2, 0, Table1[[#This Row],[Belastbaar loon]]-INDIRECT(ADDRESS(ROW()-1,COLUMN(A:A))))</f>
        <v>10</v>
      </c>
      <c r="K8136" s="6">
        <f ca="1">Table1[[#This Row],[Netto loon]]-Table1[[#This Row],[Netto vorige schijf]]</f>
        <v>4.4499999999970896</v>
      </c>
      <c r="L8136" s="2">
        <f ca="1">(Table1[[#This Row],[Bruto tov vorige schijf]]-Table1[[#This Row],[Netto tov vorige schijf]])/MAX(Table1[[#This Row],[Bruto tov vorige schijf]],1)</f>
        <v>0.55500000000029104</v>
      </c>
    </row>
    <row r="8137" spans="1:12" x14ac:dyDescent="0.25">
      <c r="A8137" s="14">
        <v>89191</v>
      </c>
      <c r="B8137" s="6">
        <f>LoonHeffing2020(Table1[[#This Row],[Belastbaar loon]])</f>
        <v>35825.822999999997</v>
      </c>
      <c r="C8137" s="6">
        <f>AlgemeneHeffingsKorting2020(Table1[[#This Row],[Belastbaar loon]])</f>
        <v>0</v>
      </c>
      <c r="D8137" s="14">
        <f>ArbeidsKorting2020(Table1[[#This Row],[Belastbaar loon]])</f>
        <v>564.78000000000009</v>
      </c>
      <c r="E8137" s="14">
        <f>MAX(Table1[[#This Row],[Loonheffing]]-Table1[[#This Row],[Algemene Heffingskorting]]-Table1[[#This Row],[Arbeidskorting]],0)</f>
        <v>35261.042999999998</v>
      </c>
      <c r="F8137" s="6">
        <f>Table1[[#This Row],[Belastbaar loon]]-Table1[[#This Row],[Belasting]]</f>
        <v>53929.957000000002</v>
      </c>
      <c r="G8137" s="2">
        <f>(Table1[[#This Row],[Belastbaar loon]]-Table1[[#This Row],[Netto loon]])/Table1[[#This Row],[Belastbaar loon]]</f>
        <v>0.39534306151966003</v>
      </c>
      <c r="H8137" s="14">
        <f t="shared" ca="1" si="121"/>
        <v>35255.493000000002</v>
      </c>
      <c r="I8137" s="14">
        <f ca="1">IF(ROW()=2, Table1[[#This Row],[Netto loon]], INDIRECT(ADDRESS(ROW()-1,COLUMN(F:F))))</f>
        <v>53925.506999999998</v>
      </c>
      <c r="J8137" s="6">
        <f ca="1">IF(ROW()=2, 0, Table1[[#This Row],[Belastbaar loon]]-INDIRECT(ADDRESS(ROW()-1,COLUMN(A:A))))</f>
        <v>10</v>
      </c>
      <c r="K8137" s="6">
        <f ca="1">Table1[[#This Row],[Netto loon]]-Table1[[#This Row],[Netto vorige schijf]]</f>
        <v>4.4500000000043656</v>
      </c>
      <c r="L8137" s="2">
        <f ca="1">(Table1[[#This Row],[Bruto tov vorige schijf]]-Table1[[#This Row],[Netto tov vorige schijf]])/MAX(Table1[[#This Row],[Bruto tov vorige schijf]],1)</f>
        <v>0.5549999999995634</v>
      </c>
    </row>
    <row r="8138" spans="1:12" x14ac:dyDescent="0.25">
      <c r="A8138" s="14">
        <v>89201</v>
      </c>
      <c r="B8138" s="6">
        <f>LoonHeffing2020(Table1[[#This Row],[Belastbaar loon]])</f>
        <v>35830.773000000001</v>
      </c>
      <c r="C8138" s="6">
        <f>AlgemeneHeffingsKorting2020(Table1[[#This Row],[Belastbaar loon]])</f>
        <v>0</v>
      </c>
      <c r="D8138" s="14">
        <f>ArbeidsKorting2020(Table1[[#This Row],[Belastbaar loon]])</f>
        <v>564.18000000000006</v>
      </c>
      <c r="E8138" s="14">
        <f>MAX(Table1[[#This Row],[Loonheffing]]-Table1[[#This Row],[Algemene Heffingskorting]]-Table1[[#This Row],[Arbeidskorting]],0)</f>
        <v>35266.593000000001</v>
      </c>
      <c r="F8138" s="6">
        <f>Table1[[#This Row],[Belastbaar loon]]-Table1[[#This Row],[Belasting]]</f>
        <v>53934.406999999999</v>
      </c>
      <c r="G8138" s="2">
        <f>(Table1[[#This Row],[Belastbaar loon]]-Table1[[#This Row],[Netto loon]])/Table1[[#This Row],[Belastbaar loon]]</f>
        <v>0.39536096007892291</v>
      </c>
      <c r="H8138" s="14">
        <f t="shared" ca="1" si="121"/>
        <v>35261.042999999998</v>
      </c>
      <c r="I8138" s="14">
        <f ca="1">IF(ROW()=2, Table1[[#This Row],[Netto loon]], INDIRECT(ADDRESS(ROW()-1,COLUMN(F:F))))</f>
        <v>53929.957000000002</v>
      </c>
      <c r="J8138" s="6">
        <f ca="1">IF(ROW()=2, 0, Table1[[#This Row],[Belastbaar loon]]-INDIRECT(ADDRESS(ROW()-1,COLUMN(A:A))))</f>
        <v>10</v>
      </c>
      <c r="K8138" s="6">
        <f ca="1">Table1[[#This Row],[Netto loon]]-Table1[[#This Row],[Netto vorige schijf]]</f>
        <v>4.4499999999970896</v>
      </c>
      <c r="L8138" s="2">
        <f ca="1">(Table1[[#This Row],[Bruto tov vorige schijf]]-Table1[[#This Row],[Netto tov vorige schijf]])/MAX(Table1[[#This Row],[Bruto tov vorige schijf]],1)</f>
        <v>0.55500000000029104</v>
      </c>
    </row>
    <row r="8139" spans="1:12" x14ac:dyDescent="0.25">
      <c r="A8139" s="14">
        <v>89211</v>
      </c>
      <c r="B8139" s="6">
        <f>LoonHeffing2020(Table1[[#This Row],[Belastbaar loon]])</f>
        <v>35835.722999999998</v>
      </c>
      <c r="C8139" s="6">
        <f>AlgemeneHeffingsKorting2020(Table1[[#This Row],[Belastbaar loon]])</f>
        <v>0</v>
      </c>
      <c r="D8139" s="14">
        <f>ArbeidsKorting2020(Table1[[#This Row],[Belastbaar loon]])</f>
        <v>563.58000000000015</v>
      </c>
      <c r="E8139" s="14">
        <f>MAX(Table1[[#This Row],[Loonheffing]]-Table1[[#This Row],[Algemene Heffingskorting]]-Table1[[#This Row],[Arbeidskorting]],0)</f>
        <v>35272.142999999996</v>
      </c>
      <c r="F8139" s="6">
        <f>Table1[[#This Row],[Belastbaar loon]]-Table1[[#This Row],[Belasting]]</f>
        <v>53938.857000000004</v>
      </c>
      <c r="G8139" s="2">
        <f>(Table1[[#This Row],[Belastbaar loon]]-Table1[[#This Row],[Netto loon]])/Table1[[#This Row],[Belastbaar loon]]</f>
        <v>0.39537885462555061</v>
      </c>
      <c r="H8139" s="14">
        <f t="shared" ca="1" si="121"/>
        <v>35266.593000000001</v>
      </c>
      <c r="I8139" s="14">
        <f ca="1">IF(ROW()=2, Table1[[#This Row],[Netto loon]], INDIRECT(ADDRESS(ROW()-1,COLUMN(F:F))))</f>
        <v>53934.406999999999</v>
      </c>
      <c r="J8139" s="6">
        <f ca="1">IF(ROW()=2, 0, Table1[[#This Row],[Belastbaar loon]]-INDIRECT(ADDRESS(ROW()-1,COLUMN(A:A))))</f>
        <v>10</v>
      </c>
      <c r="K8139" s="6">
        <f ca="1">Table1[[#This Row],[Netto loon]]-Table1[[#This Row],[Netto vorige schijf]]</f>
        <v>4.4500000000043656</v>
      </c>
      <c r="L8139" s="2">
        <f ca="1">(Table1[[#This Row],[Bruto tov vorige schijf]]-Table1[[#This Row],[Netto tov vorige schijf]])/MAX(Table1[[#This Row],[Bruto tov vorige schijf]],1)</f>
        <v>0.5549999999995634</v>
      </c>
    </row>
    <row r="8140" spans="1:12" x14ac:dyDescent="0.25">
      <c r="A8140" s="14">
        <v>89221</v>
      </c>
      <c r="B8140" s="6">
        <f>LoonHeffing2020(Table1[[#This Row],[Belastbaar loon]])</f>
        <v>35840.673000000003</v>
      </c>
      <c r="C8140" s="6">
        <f>AlgemeneHeffingsKorting2020(Table1[[#This Row],[Belastbaar loon]])</f>
        <v>0</v>
      </c>
      <c r="D8140" s="14">
        <f>ArbeidsKorting2020(Table1[[#This Row],[Belastbaar loon]])</f>
        <v>562.98000000000013</v>
      </c>
      <c r="E8140" s="14">
        <f>MAX(Table1[[#This Row],[Loonheffing]]-Table1[[#This Row],[Algemene Heffingskorting]]-Table1[[#This Row],[Arbeidskorting]],0)</f>
        <v>35277.692999999999</v>
      </c>
      <c r="F8140" s="6">
        <f>Table1[[#This Row],[Belastbaar loon]]-Table1[[#This Row],[Belasting]]</f>
        <v>53943.307000000001</v>
      </c>
      <c r="G8140" s="2">
        <f>(Table1[[#This Row],[Belastbaar loon]]-Table1[[#This Row],[Netto loon]])/Table1[[#This Row],[Belastbaar loon]]</f>
        <v>0.39539674516089263</v>
      </c>
      <c r="H8140" s="14">
        <f t="shared" ca="1" si="121"/>
        <v>35272.142999999996</v>
      </c>
      <c r="I8140" s="14">
        <f ca="1">IF(ROW()=2, Table1[[#This Row],[Netto loon]], INDIRECT(ADDRESS(ROW()-1,COLUMN(F:F))))</f>
        <v>53938.857000000004</v>
      </c>
      <c r="J8140" s="6">
        <f ca="1">IF(ROW()=2, 0, Table1[[#This Row],[Belastbaar loon]]-INDIRECT(ADDRESS(ROW()-1,COLUMN(A:A))))</f>
        <v>10</v>
      </c>
      <c r="K8140" s="6">
        <f ca="1">Table1[[#This Row],[Netto loon]]-Table1[[#This Row],[Netto vorige schijf]]</f>
        <v>4.4499999999970896</v>
      </c>
      <c r="L8140" s="2">
        <f ca="1">(Table1[[#This Row],[Bruto tov vorige schijf]]-Table1[[#This Row],[Netto tov vorige schijf]])/MAX(Table1[[#This Row],[Bruto tov vorige schijf]],1)</f>
        <v>0.55500000000029104</v>
      </c>
    </row>
    <row r="8141" spans="1:12" x14ac:dyDescent="0.25">
      <c r="A8141" s="14">
        <v>89231</v>
      </c>
      <c r="B8141" s="6">
        <f>LoonHeffing2020(Table1[[#This Row],[Belastbaar loon]])</f>
        <v>35845.623</v>
      </c>
      <c r="C8141" s="6">
        <f>AlgemeneHeffingsKorting2020(Table1[[#This Row],[Belastbaar loon]])</f>
        <v>0</v>
      </c>
      <c r="D8141" s="14">
        <f>ArbeidsKorting2020(Table1[[#This Row],[Belastbaar loon]])</f>
        <v>562.38000000000011</v>
      </c>
      <c r="E8141" s="14">
        <f>MAX(Table1[[#This Row],[Loonheffing]]-Table1[[#This Row],[Algemene Heffingskorting]]-Table1[[#This Row],[Arbeidskorting]],0)</f>
        <v>35283.243000000002</v>
      </c>
      <c r="F8141" s="6">
        <f>Table1[[#This Row],[Belastbaar loon]]-Table1[[#This Row],[Belasting]]</f>
        <v>53947.756999999998</v>
      </c>
      <c r="G8141" s="2">
        <f>(Table1[[#This Row],[Belastbaar loon]]-Table1[[#This Row],[Netto loon]])/Table1[[#This Row],[Belastbaar loon]]</f>
        <v>0.39541463168629737</v>
      </c>
      <c r="H8141" s="14">
        <f t="shared" ca="1" si="121"/>
        <v>35277.692999999999</v>
      </c>
      <c r="I8141" s="14">
        <f ca="1">IF(ROW()=2, Table1[[#This Row],[Netto loon]], INDIRECT(ADDRESS(ROW()-1,COLUMN(F:F))))</f>
        <v>53943.307000000001</v>
      </c>
      <c r="J8141" s="6">
        <f ca="1">IF(ROW()=2, 0, Table1[[#This Row],[Belastbaar loon]]-INDIRECT(ADDRESS(ROW()-1,COLUMN(A:A))))</f>
        <v>10</v>
      </c>
      <c r="K8141" s="6">
        <f ca="1">Table1[[#This Row],[Netto loon]]-Table1[[#This Row],[Netto vorige schijf]]</f>
        <v>4.4499999999970896</v>
      </c>
      <c r="L8141" s="2">
        <f ca="1">(Table1[[#This Row],[Bruto tov vorige schijf]]-Table1[[#This Row],[Netto tov vorige schijf]])/MAX(Table1[[#This Row],[Bruto tov vorige schijf]],1)</f>
        <v>0.55500000000029104</v>
      </c>
    </row>
    <row r="8142" spans="1:12" x14ac:dyDescent="0.25">
      <c r="A8142" s="14">
        <v>89241</v>
      </c>
      <c r="B8142" s="6">
        <f>LoonHeffing2020(Table1[[#This Row],[Belastbaar loon]])</f>
        <v>35850.572999999997</v>
      </c>
      <c r="C8142" s="6">
        <f>AlgemeneHeffingsKorting2020(Table1[[#This Row],[Belastbaar loon]])</f>
        <v>0</v>
      </c>
      <c r="D8142" s="14">
        <f>ArbeidsKorting2020(Table1[[#This Row],[Belastbaar loon]])</f>
        <v>561.78000000000009</v>
      </c>
      <c r="E8142" s="14">
        <f>MAX(Table1[[#This Row],[Loonheffing]]-Table1[[#This Row],[Algemene Heffingskorting]]-Table1[[#This Row],[Arbeidskorting]],0)</f>
        <v>35288.792999999998</v>
      </c>
      <c r="F8142" s="6">
        <f>Table1[[#This Row],[Belastbaar loon]]-Table1[[#This Row],[Belasting]]</f>
        <v>53952.207000000002</v>
      </c>
      <c r="G8142" s="2">
        <f>(Table1[[#This Row],[Belastbaar loon]]-Table1[[#This Row],[Netto loon]])/Table1[[#This Row],[Belastbaar loon]]</f>
        <v>0.39543251420311287</v>
      </c>
      <c r="H8142" s="14">
        <f t="shared" ca="1" si="121"/>
        <v>35283.243000000002</v>
      </c>
      <c r="I8142" s="14">
        <f ca="1">IF(ROW()=2, Table1[[#This Row],[Netto loon]], INDIRECT(ADDRESS(ROW()-1,COLUMN(F:F))))</f>
        <v>53947.756999999998</v>
      </c>
      <c r="J8142" s="6">
        <f ca="1">IF(ROW()=2, 0, Table1[[#This Row],[Belastbaar loon]]-INDIRECT(ADDRESS(ROW()-1,COLUMN(A:A))))</f>
        <v>10</v>
      </c>
      <c r="K8142" s="6">
        <f ca="1">Table1[[#This Row],[Netto loon]]-Table1[[#This Row],[Netto vorige schijf]]</f>
        <v>4.4500000000043656</v>
      </c>
      <c r="L8142" s="2">
        <f ca="1">(Table1[[#This Row],[Bruto tov vorige schijf]]-Table1[[#This Row],[Netto tov vorige schijf]])/MAX(Table1[[#This Row],[Bruto tov vorige schijf]],1)</f>
        <v>0.5549999999995634</v>
      </c>
    </row>
    <row r="8143" spans="1:12" x14ac:dyDescent="0.25">
      <c r="A8143" s="14">
        <v>89251</v>
      </c>
      <c r="B8143" s="6">
        <f>LoonHeffing2020(Table1[[#This Row],[Belastbaar loon]])</f>
        <v>35855.523000000001</v>
      </c>
      <c r="C8143" s="6">
        <f>AlgemeneHeffingsKorting2020(Table1[[#This Row],[Belastbaar loon]])</f>
        <v>0</v>
      </c>
      <c r="D8143" s="14">
        <f>ArbeidsKorting2020(Table1[[#This Row],[Belastbaar loon]])</f>
        <v>561.18000000000006</v>
      </c>
      <c r="E8143" s="14">
        <f>MAX(Table1[[#This Row],[Loonheffing]]-Table1[[#This Row],[Algemene Heffingskorting]]-Table1[[#This Row],[Arbeidskorting]],0)</f>
        <v>35294.343000000001</v>
      </c>
      <c r="F8143" s="6">
        <f>Table1[[#This Row],[Belastbaar loon]]-Table1[[#This Row],[Belasting]]</f>
        <v>53956.656999999999</v>
      </c>
      <c r="G8143" s="2">
        <f>(Table1[[#This Row],[Belastbaar loon]]-Table1[[#This Row],[Netto loon]])/Table1[[#This Row],[Belastbaar loon]]</f>
        <v>0.39545039271268673</v>
      </c>
      <c r="H8143" s="14">
        <f t="shared" ca="1" si="121"/>
        <v>35288.792999999998</v>
      </c>
      <c r="I8143" s="14">
        <f ca="1">IF(ROW()=2, Table1[[#This Row],[Netto loon]], INDIRECT(ADDRESS(ROW()-1,COLUMN(F:F))))</f>
        <v>53952.207000000002</v>
      </c>
      <c r="J8143" s="6">
        <f ca="1">IF(ROW()=2, 0, Table1[[#This Row],[Belastbaar loon]]-INDIRECT(ADDRESS(ROW()-1,COLUMN(A:A))))</f>
        <v>10</v>
      </c>
      <c r="K8143" s="6">
        <f ca="1">Table1[[#This Row],[Netto loon]]-Table1[[#This Row],[Netto vorige schijf]]</f>
        <v>4.4499999999970896</v>
      </c>
      <c r="L8143" s="2">
        <f ca="1">(Table1[[#This Row],[Bruto tov vorige schijf]]-Table1[[#This Row],[Netto tov vorige schijf]])/MAX(Table1[[#This Row],[Bruto tov vorige schijf]],1)</f>
        <v>0.55500000000029104</v>
      </c>
    </row>
    <row r="8144" spans="1:12" x14ac:dyDescent="0.25">
      <c r="A8144" s="14">
        <v>89261</v>
      </c>
      <c r="B8144" s="6">
        <f>LoonHeffing2020(Table1[[#This Row],[Belastbaar loon]])</f>
        <v>35860.472999999998</v>
      </c>
      <c r="C8144" s="6">
        <f>AlgemeneHeffingsKorting2020(Table1[[#This Row],[Belastbaar loon]])</f>
        <v>0</v>
      </c>
      <c r="D8144" s="14">
        <f>ArbeidsKorting2020(Table1[[#This Row],[Belastbaar loon]])</f>
        <v>560.58000000000015</v>
      </c>
      <c r="E8144" s="14">
        <f>MAX(Table1[[#This Row],[Loonheffing]]-Table1[[#This Row],[Algemene Heffingskorting]]-Table1[[#This Row],[Arbeidskorting]],0)</f>
        <v>35299.892999999996</v>
      </c>
      <c r="F8144" s="6">
        <f>Table1[[#This Row],[Belastbaar loon]]-Table1[[#This Row],[Belasting]]</f>
        <v>53961.107000000004</v>
      </c>
      <c r="G8144" s="2">
        <f>(Table1[[#This Row],[Belastbaar loon]]-Table1[[#This Row],[Netto loon]])/Table1[[#This Row],[Belastbaar loon]]</f>
        <v>0.39546826721636547</v>
      </c>
      <c r="H8144" s="14">
        <f t="shared" ca="1" si="121"/>
        <v>35294.343000000001</v>
      </c>
      <c r="I8144" s="14">
        <f ca="1">IF(ROW()=2, Table1[[#This Row],[Netto loon]], INDIRECT(ADDRESS(ROW()-1,COLUMN(F:F))))</f>
        <v>53956.656999999999</v>
      </c>
      <c r="J8144" s="6">
        <f ca="1">IF(ROW()=2, 0, Table1[[#This Row],[Belastbaar loon]]-INDIRECT(ADDRESS(ROW()-1,COLUMN(A:A))))</f>
        <v>10</v>
      </c>
      <c r="K8144" s="6">
        <f ca="1">Table1[[#This Row],[Netto loon]]-Table1[[#This Row],[Netto vorige schijf]]</f>
        <v>4.4500000000043656</v>
      </c>
      <c r="L8144" s="2">
        <f ca="1">(Table1[[#This Row],[Bruto tov vorige schijf]]-Table1[[#This Row],[Netto tov vorige schijf]])/MAX(Table1[[#This Row],[Bruto tov vorige schijf]],1)</f>
        <v>0.5549999999995634</v>
      </c>
    </row>
    <row r="8145" spans="1:12" x14ac:dyDescent="0.25">
      <c r="A8145" s="14">
        <v>89271</v>
      </c>
      <c r="B8145" s="6">
        <f>LoonHeffing2020(Table1[[#This Row],[Belastbaar loon]])</f>
        <v>35865.423000000003</v>
      </c>
      <c r="C8145" s="6">
        <f>AlgemeneHeffingsKorting2020(Table1[[#This Row],[Belastbaar loon]])</f>
        <v>0</v>
      </c>
      <c r="D8145" s="14">
        <f>ArbeidsKorting2020(Table1[[#This Row],[Belastbaar loon]])</f>
        <v>559.98000000000013</v>
      </c>
      <c r="E8145" s="14">
        <f>MAX(Table1[[#This Row],[Loonheffing]]-Table1[[#This Row],[Algemene Heffingskorting]]-Table1[[#This Row],[Arbeidskorting]],0)</f>
        <v>35305.442999999999</v>
      </c>
      <c r="F8145" s="6">
        <f>Table1[[#This Row],[Belastbaar loon]]-Table1[[#This Row],[Belasting]]</f>
        <v>53965.557000000001</v>
      </c>
      <c r="G8145" s="2">
        <f>(Table1[[#This Row],[Belastbaar loon]]-Table1[[#This Row],[Netto loon]])/Table1[[#This Row],[Belastbaar loon]]</f>
        <v>0.39548613771549551</v>
      </c>
      <c r="H8145" s="14">
        <f t="shared" ca="1" si="121"/>
        <v>35299.892999999996</v>
      </c>
      <c r="I8145" s="14">
        <f ca="1">IF(ROW()=2, Table1[[#This Row],[Netto loon]], INDIRECT(ADDRESS(ROW()-1,COLUMN(F:F))))</f>
        <v>53961.107000000004</v>
      </c>
      <c r="J8145" s="6">
        <f ca="1">IF(ROW()=2, 0, Table1[[#This Row],[Belastbaar loon]]-INDIRECT(ADDRESS(ROW()-1,COLUMN(A:A))))</f>
        <v>10</v>
      </c>
      <c r="K8145" s="6">
        <f ca="1">Table1[[#This Row],[Netto loon]]-Table1[[#This Row],[Netto vorige schijf]]</f>
        <v>4.4499999999970896</v>
      </c>
      <c r="L8145" s="2">
        <f ca="1">(Table1[[#This Row],[Bruto tov vorige schijf]]-Table1[[#This Row],[Netto tov vorige schijf]])/MAX(Table1[[#This Row],[Bruto tov vorige schijf]],1)</f>
        <v>0.55500000000029104</v>
      </c>
    </row>
    <row r="8146" spans="1:12" x14ac:dyDescent="0.25">
      <c r="A8146" s="14">
        <v>89281</v>
      </c>
      <c r="B8146" s="6">
        <f>LoonHeffing2020(Table1[[#This Row],[Belastbaar loon]])</f>
        <v>35870.373</v>
      </c>
      <c r="C8146" s="6">
        <f>AlgemeneHeffingsKorting2020(Table1[[#This Row],[Belastbaar loon]])</f>
        <v>0</v>
      </c>
      <c r="D8146" s="14">
        <f>ArbeidsKorting2020(Table1[[#This Row],[Belastbaar loon]])</f>
        <v>559.38000000000011</v>
      </c>
      <c r="E8146" s="14">
        <f>MAX(Table1[[#This Row],[Loonheffing]]-Table1[[#This Row],[Algemene Heffingskorting]]-Table1[[#This Row],[Arbeidskorting]],0)</f>
        <v>35310.993000000002</v>
      </c>
      <c r="F8146" s="6">
        <f>Table1[[#This Row],[Belastbaar loon]]-Table1[[#This Row],[Belasting]]</f>
        <v>53970.006999999998</v>
      </c>
      <c r="G8146" s="2">
        <f>(Table1[[#This Row],[Belastbaar loon]]-Table1[[#This Row],[Netto loon]])/Table1[[#This Row],[Belastbaar loon]]</f>
        <v>0.3955040042114224</v>
      </c>
      <c r="H8146" s="14">
        <f t="shared" ca="1" si="121"/>
        <v>35305.442999999999</v>
      </c>
      <c r="I8146" s="14">
        <f ca="1">IF(ROW()=2, Table1[[#This Row],[Netto loon]], INDIRECT(ADDRESS(ROW()-1,COLUMN(F:F))))</f>
        <v>53965.557000000001</v>
      </c>
      <c r="J8146" s="6">
        <f ca="1">IF(ROW()=2, 0, Table1[[#This Row],[Belastbaar loon]]-INDIRECT(ADDRESS(ROW()-1,COLUMN(A:A))))</f>
        <v>10</v>
      </c>
      <c r="K8146" s="6">
        <f ca="1">Table1[[#This Row],[Netto loon]]-Table1[[#This Row],[Netto vorige schijf]]</f>
        <v>4.4499999999970896</v>
      </c>
      <c r="L8146" s="2">
        <f ca="1">(Table1[[#This Row],[Bruto tov vorige schijf]]-Table1[[#This Row],[Netto tov vorige schijf]])/MAX(Table1[[#This Row],[Bruto tov vorige schijf]],1)</f>
        <v>0.55500000000029104</v>
      </c>
    </row>
    <row r="8147" spans="1:12" x14ac:dyDescent="0.25">
      <c r="A8147" s="14">
        <v>89291</v>
      </c>
      <c r="B8147" s="6">
        <f>LoonHeffing2020(Table1[[#This Row],[Belastbaar loon]])</f>
        <v>35875.322999999997</v>
      </c>
      <c r="C8147" s="6">
        <f>AlgemeneHeffingsKorting2020(Table1[[#This Row],[Belastbaar loon]])</f>
        <v>0</v>
      </c>
      <c r="D8147" s="14">
        <f>ArbeidsKorting2020(Table1[[#This Row],[Belastbaar loon]])</f>
        <v>558.78000000000009</v>
      </c>
      <c r="E8147" s="14">
        <f>MAX(Table1[[#This Row],[Loonheffing]]-Table1[[#This Row],[Algemene Heffingskorting]]-Table1[[#This Row],[Arbeidskorting]],0)</f>
        <v>35316.542999999998</v>
      </c>
      <c r="F8147" s="6">
        <f>Table1[[#This Row],[Belastbaar loon]]-Table1[[#This Row],[Belasting]]</f>
        <v>53974.457000000002</v>
      </c>
      <c r="G8147" s="2">
        <f>(Table1[[#This Row],[Belastbaar loon]]-Table1[[#This Row],[Netto loon]])/Table1[[#This Row],[Belastbaar loon]]</f>
        <v>0.395521866705491</v>
      </c>
      <c r="H8147" s="14">
        <f t="shared" ca="1" si="121"/>
        <v>35310.993000000002</v>
      </c>
      <c r="I8147" s="14">
        <f ca="1">IF(ROW()=2, Table1[[#This Row],[Netto loon]], INDIRECT(ADDRESS(ROW()-1,COLUMN(F:F))))</f>
        <v>53970.006999999998</v>
      </c>
      <c r="J8147" s="6">
        <f ca="1">IF(ROW()=2, 0, Table1[[#This Row],[Belastbaar loon]]-INDIRECT(ADDRESS(ROW()-1,COLUMN(A:A))))</f>
        <v>10</v>
      </c>
      <c r="K8147" s="6">
        <f ca="1">Table1[[#This Row],[Netto loon]]-Table1[[#This Row],[Netto vorige schijf]]</f>
        <v>4.4500000000043656</v>
      </c>
      <c r="L8147" s="2">
        <f ca="1">(Table1[[#This Row],[Bruto tov vorige schijf]]-Table1[[#This Row],[Netto tov vorige schijf]])/MAX(Table1[[#This Row],[Bruto tov vorige schijf]],1)</f>
        <v>0.5549999999995634</v>
      </c>
    </row>
    <row r="8148" spans="1:12" x14ac:dyDescent="0.25">
      <c r="A8148" s="14">
        <v>89301</v>
      </c>
      <c r="B8148" s="6">
        <f>LoonHeffing2020(Table1[[#This Row],[Belastbaar loon]])</f>
        <v>35880.273000000001</v>
      </c>
      <c r="C8148" s="6">
        <f>AlgemeneHeffingsKorting2020(Table1[[#This Row],[Belastbaar loon]])</f>
        <v>0</v>
      </c>
      <c r="D8148" s="14">
        <f>ArbeidsKorting2020(Table1[[#This Row],[Belastbaar loon]])</f>
        <v>558.18000000000018</v>
      </c>
      <c r="E8148" s="14">
        <f>MAX(Table1[[#This Row],[Loonheffing]]-Table1[[#This Row],[Algemene Heffingskorting]]-Table1[[#This Row],[Arbeidskorting]],0)</f>
        <v>35322.093000000001</v>
      </c>
      <c r="F8148" s="6">
        <f>Table1[[#This Row],[Belastbaar loon]]-Table1[[#This Row],[Belasting]]</f>
        <v>53978.906999999999</v>
      </c>
      <c r="G8148" s="2">
        <f>(Table1[[#This Row],[Belastbaar loon]]-Table1[[#This Row],[Netto loon]])/Table1[[#This Row],[Belastbaar loon]]</f>
        <v>0.39553972519904596</v>
      </c>
      <c r="H8148" s="14">
        <f t="shared" ca="1" si="121"/>
        <v>35316.542999999998</v>
      </c>
      <c r="I8148" s="14">
        <f ca="1">IF(ROW()=2, Table1[[#This Row],[Netto loon]], INDIRECT(ADDRESS(ROW()-1,COLUMN(F:F))))</f>
        <v>53974.457000000002</v>
      </c>
      <c r="J8148" s="6">
        <f ca="1">IF(ROW()=2, 0, Table1[[#This Row],[Belastbaar loon]]-INDIRECT(ADDRESS(ROW()-1,COLUMN(A:A))))</f>
        <v>10</v>
      </c>
      <c r="K8148" s="6">
        <f ca="1">Table1[[#This Row],[Netto loon]]-Table1[[#This Row],[Netto vorige schijf]]</f>
        <v>4.4499999999970896</v>
      </c>
      <c r="L8148" s="2">
        <f ca="1">(Table1[[#This Row],[Bruto tov vorige schijf]]-Table1[[#This Row],[Netto tov vorige schijf]])/MAX(Table1[[#This Row],[Bruto tov vorige schijf]],1)</f>
        <v>0.55500000000029104</v>
      </c>
    </row>
    <row r="8149" spans="1:12" x14ac:dyDescent="0.25">
      <c r="A8149" s="14">
        <v>89311</v>
      </c>
      <c r="B8149" s="6">
        <f>LoonHeffing2020(Table1[[#This Row],[Belastbaar loon]])</f>
        <v>35885.222999999998</v>
      </c>
      <c r="C8149" s="6">
        <f>AlgemeneHeffingsKorting2020(Table1[[#This Row],[Belastbaar loon]])</f>
        <v>0</v>
      </c>
      <c r="D8149" s="14">
        <f>ArbeidsKorting2020(Table1[[#This Row],[Belastbaar loon]])</f>
        <v>557.58000000000015</v>
      </c>
      <c r="E8149" s="14">
        <f>MAX(Table1[[#This Row],[Loonheffing]]-Table1[[#This Row],[Algemene Heffingskorting]]-Table1[[#This Row],[Arbeidskorting]],0)</f>
        <v>35327.642999999996</v>
      </c>
      <c r="F8149" s="6">
        <f>Table1[[#This Row],[Belastbaar loon]]-Table1[[#This Row],[Belasting]]</f>
        <v>53983.357000000004</v>
      </c>
      <c r="G8149" s="2">
        <f>(Table1[[#This Row],[Belastbaar loon]]-Table1[[#This Row],[Netto loon]])/Table1[[#This Row],[Belastbaar loon]]</f>
        <v>0.39555757969343081</v>
      </c>
      <c r="H8149" s="14">
        <f t="shared" ca="1" si="121"/>
        <v>35322.093000000001</v>
      </c>
      <c r="I8149" s="14">
        <f ca="1">IF(ROW()=2, Table1[[#This Row],[Netto loon]], INDIRECT(ADDRESS(ROW()-1,COLUMN(F:F))))</f>
        <v>53978.906999999999</v>
      </c>
      <c r="J8149" s="6">
        <f ca="1">IF(ROW()=2, 0, Table1[[#This Row],[Belastbaar loon]]-INDIRECT(ADDRESS(ROW()-1,COLUMN(A:A))))</f>
        <v>10</v>
      </c>
      <c r="K8149" s="6">
        <f ca="1">Table1[[#This Row],[Netto loon]]-Table1[[#This Row],[Netto vorige schijf]]</f>
        <v>4.4500000000043656</v>
      </c>
      <c r="L8149" s="2">
        <f ca="1">(Table1[[#This Row],[Bruto tov vorige schijf]]-Table1[[#This Row],[Netto tov vorige schijf]])/MAX(Table1[[#This Row],[Bruto tov vorige schijf]],1)</f>
        <v>0.5549999999995634</v>
      </c>
    </row>
    <row r="8150" spans="1:12" x14ac:dyDescent="0.25">
      <c r="A8150" s="14">
        <v>89321</v>
      </c>
      <c r="B8150" s="6">
        <f>LoonHeffing2020(Table1[[#This Row],[Belastbaar loon]])</f>
        <v>35890.173000000003</v>
      </c>
      <c r="C8150" s="6">
        <f>AlgemeneHeffingsKorting2020(Table1[[#This Row],[Belastbaar loon]])</f>
        <v>0</v>
      </c>
      <c r="D8150" s="14">
        <f>ArbeidsKorting2020(Table1[[#This Row],[Belastbaar loon]])</f>
        <v>556.98000000000013</v>
      </c>
      <c r="E8150" s="14">
        <f>MAX(Table1[[#This Row],[Loonheffing]]-Table1[[#This Row],[Algemene Heffingskorting]]-Table1[[#This Row],[Arbeidskorting]],0)</f>
        <v>35333.192999999999</v>
      </c>
      <c r="F8150" s="6">
        <f>Table1[[#This Row],[Belastbaar loon]]-Table1[[#This Row],[Belasting]]</f>
        <v>53987.807000000001</v>
      </c>
      <c r="G8150" s="2">
        <f>(Table1[[#This Row],[Belastbaar loon]]-Table1[[#This Row],[Netto loon]])/Table1[[#This Row],[Belastbaar loon]]</f>
        <v>0.39557543018998892</v>
      </c>
      <c r="H8150" s="14">
        <f t="shared" ca="1" si="121"/>
        <v>35327.642999999996</v>
      </c>
      <c r="I8150" s="14">
        <f ca="1">IF(ROW()=2, Table1[[#This Row],[Netto loon]], INDIRECT(ADDRESS(ROW()-1,COLUMN(F:F))))</f>
        <v>53983.357000000004</v>
      </c>
      <c r="J8150" s="6">
        <f ca="1">IF(ROW()=2, 0, Table1[[#This Row],[Belastbaar loon]]-INDIRECT(ADDRESS(ROW()-1,COLUMN(A:A))))</f>
        <v>10</v>
      </c>
      <c r="K8150" s="6">
        <f ca="1">Table1[[#This Row],[Netto loon]]-Table1[[#This Row],[Netto vorige schijf]]</f>
        <v>4.4499999999970896</v>
      </c>
      <c r="L8150" s="2">
        <f ca="1">(Table1[[#This Row],[Bruto tov vorige schijf]]-Table1[[#This Row],[Netto tov vorige schijf]])/MAX(Table1[[#This Row],[Bruto tov vorige schijf]],1)</f>
        <v>0.55500000000029104</v>
      </c>
    </row>
    <row r="8151" spans="1:12" x14ac:dyDescent="0.25">
      <c r="A8151" s="14">
        <v>89331</v>
      </c>
      <c r="B8151" s="6">
        <f>LoonHeffing2020(Table1[[#This Row],[Belastbaar loon]])</f>
        <v>35895.123</v>
      </c>
      <c r="C8151" s="6">
        <f>AlgemeneHeffingsKorting2020(Table1[[#This Row],[Belastbaar loon]])</f>
        <v>0</v>
      </c>
      <c r="D8151" s="14">
        <f>ArbeidsKorting2020(Table1[[#This Row],[Belastbaar loon]])</f>
        <v>556.38000000000011</v>
      </c>
      <c r="E8151" s="14">
        <f>MAX(Table1[[#This Row],[Loonheffing]]-Table1[[#This Row],[Algemene Heffingskorting]]-Table1[[#This Row],[Arbeidskorting]],0)</f>
        <v>35338.743000000002</v>
      </c>
      <c r="F8151" s="6">
        <f>Table1[[#This Row],[Belastbaar loon]]-Table1[[#This Row],[Belasting]]</f>
        <v>53992.256999999998</v>
      </c>
      <c r="G8151" s="2">
        <f>(Table1[[#This Row],[Belastbaar loon]]-Table1[[#This Row],[Netto loon]])/Table1[[#This Row],[Belastbaar loon]]</f>
        <v>0.39559327669006283</v>
      </c>
      <c r="H8151" s="14">
        <f t="shared" ca="1" si="121"/>
        <v>35333.192999999999</v>
      </c>
      <c r="I8151" s="14">
        <f ca="1">IF(ROW()=2, Table1[[#This Row],[Netto loon]], INDIRECT(ADDRESS(ROW()-1,COLUMN(F:F))))</f>
        <v>53987.807000000001</v>
      </c>
      <c r="J8151" s="6">
        <f ca="1">IF(ROW()=2, 0, Table1[[#This Row],[Belastbaar loon]]-INDIRECT(ADDRESS(ROW()-1,COLUMN(A:A))))</f>
        <v>10</v>
      </c>
      <c r="K8151" s="6">
        <f ca="1">Table1[[#This Row],[Netto loon]]-Table1[[#This Row],[Netto vorige schijf]]</f>
        <v>4.4499999999970896</v>
      </c>
      <c r="L8151" s="2">
        <f ca="1">(Table1[[#This Row],[Bruto tov vorige schijf]]-Table1[[#This Row],[Netto tov vorige schijf]])/MAX(Table1[[#This Row],[Bruto tov vorige schijf]],1)</f>
        <v>0.55500000000029104</v>
      </c>
    </row>
    <row r="8152" spans="1:12" x14ac:dyDescent="0.25">
      <c r="A8152" s="14">
        <v>89341</v>
      </c>
      <c r="B8152" s="6">
        <f>LoonHeffing2020(Table1[[#This Row],[Belastbaar loon]])</f>
        <v>35900.072999999997</v>
      </c>
      <c r="C8152" s="6">
        <f>AlgemeneHeffingsKorting2020(Table1[[#This Row],[Belastbaar loon]])</f>
        <v>0</v>
      </c>
      <c r="D8152" s="14">
        <f>ArbeidsKorting2020(Table1[[#This Row],[Belastbaar loon]])</f>
        <v>555.78000000000009</v>
      </c>
      <c r="E8152" s="14">
        <f>MAX(Table1[[#This Row],[Loonheffing]]-Table1[[#This Row],[Algemene Heffingskorting]]-Table1[[#This Row],[Arbeidskorting]],0)</f>
        <v>35344.292999999998</v>
      </c>
      <c r="F8152" s="6">
        <f>Table1[[#This Row],[Belastbaar loon]]-Table1[[#This Row],[Belasting]]</f>
        <v>53996.707000000002</v>
      </c>
      <c r="G8152" s="2">
        <f>(Table1[[#This Row],[Belastbaar loon]]-Table1[[#This Row],[Netto loon]])/Table1[[#This Row],[Belastbaar loon]]</f>
        <v>0.39561111919499442</v>
      </c>
      <c r="H8152" s="14">
        <f t="shared" ca="1" si="121"/>
        <v>35338.743000000002</v>
      </c>
      <c r="I8152" s="14">
        <f ca="1">IF(ROW()=2, Table1[[#This Row],[Netto loon]], INDIRECT(ADDRESS(ROW()-1,COLUMN(F:F))))</f>
        <v>53992.256999999998</v>
      </c>
      <c r="J8152" s="6">
        <f ca="1">IF(ROW()=2, 0, Table1[[#This Row],[Belastbaar loon]]-INDIRECT(ADDRESS(ROW()-1,COLUMN(A:A))))</f>
        <v>10</v>
      </c>
      <c r="K8152" s="6">
        <f ca="1">Table1[[#This Row],[Netto loon]]-Table1[[#This Row],[Netto vorige schijf]]</f>
        <v>4.4500000000043656</v>
      </c>
      <c r="L8152" s="2">
        <f ca="1">(Table1[[#This Row],[Bruto tov vorige schijf]]-Table1[[#This Row],[Netto tov vorige schijf]])/MAX(Table1[[#This Row],[Bruto tov vorige schijf]],1)</f>
        <v>0.5549999999995634</v>
      </c>
    </row>
    <row r="8153" spans="1:12" x14ac:dyDescent="0.25">
      <c r="A8153" s="14">
        <v>89351</v>
      </c>
      <c r="B8153" s="6">
        <f>LoonHeffing2020(Table1[[#This Row],[Belastbaar loon]])</f>
        <v>35905.023000000001</v>
      </c>
      <c r="C8153" s="6">
        <f>AlgemeneHeffingsKorting2020(Table1[[#This Row],[Belastbaar loon]])</f>
        <v>0</v>
      </c>
      <c r="D8153" s="14">
        <f>ArbeidsKorting2020(Table1[[#This Row],[Belastbaar loon]])</f>
        <v>555.18000000000018</v>
      </c>
      <c r="E8153" s="14">
        <f>MAX(Table1[[#This Row],[Loonheffing]]-Table1[[#This Row],[Algemene Heffingskorting]]-Table1[[#This Row],[Arbeidskorting]],0)</f>
        <v>35349.843000000001</v>
      </c>
      <c r="F8153" s="6">
        <f>Table1[[#This Row],[Belastbaar loon]]-Table1[[#This Row],[Belasting]]</f>
        <v>54001.156999999999</v>
      </c>
      <c r="G8153" s="2">
        <f>(Table1[[#This Row],[Belastbaar loon]]-Table1[[#This Row],[Netto loon]])/Table1[[#This Row],[Belastbaar loon]]</f>
        <v>0.39562895770612527</v>
      </c>
      <c r="H8153" s="14">
        <f t="shared" ca="1" si="121"/>
        <v>35344.292999999998</v>
      </c>
      <c r="I8153" s="14">
        <f ca="1">IF(ROW()=2, Table1[[#This Row],[Netto loon]], INDIRECT(ADDRESS(ROW()-1,COLUMN(F:F))))</f>
        <v>53996.707000000002</v>
      </c>
      <c r="J8153" s="6">
        <f ca="1">IF(ROW()=2, 0, Table1[[#This Row],[Belastbaar loon]]-INDIRECT(ADDRESS(ROW()-1,COLUMN(A:A))))</f>
        <v>10</v>
      </c>
      <c r="K8153" s="6">
        <f ca="1">Table1[[#This Row],[Netto loon]]-Table1[[#This Row],[Netto vorige schijf]]</f>
        <v>4.4499999999970896</v>
      </c>
      <c r="L8153" s="2">
        <f ca="1">(Table1[[#This Row],[Bruto tov vorige schijf]]-Table1[[#This Row],[Netto tov vorige schijf]])/MAX(Table1[[#This Row],[Bruto tov vorige schijf]],1)</f>
        <v>0.55500000000029104</v>
      </c>
    </row>
    <row r="8154" spans="1:12" x14ac:dyDescent="0.25">
      <c r="A8154" s="14">
        <v>89361</v>
      </c>
      <c r="B8154" s="6">
        <f>LoonHeffing2020(Table1[[#This Row],[Belastbaar loon]])</f>
        <v>35909.972999999998</v>
      </c>
      <c r="C8154" s="6">
        <f>AlgemeneHeffingsKorting2020(Table1[[#This Row],[Belastbaar loon]])</f>
        <v>0</v>
      </c>
      <c r="D8154" s="14">
        <f>ArbeidsKorting2020(Table1[[#This Row],[Belastbaar loon]])</f>
        <v>554.58000000000015</v>
      </c>
      <c r="E8154" s="14">
        <f>MAX(Table1[[#This Row],[Loonheffing]]-Table1[[#This Row],[Algemene Heffingskorting]]-Table1[[#This Row],[Arbeidskorting]],0)</f>
        <v>35355.392999999996</v>
      </c>
      <c r="F8154" s="6">
        <f>Table1[[#This Row],[Belastbaar loon]]-Table1[[#This Row],[Belasting]]</f>
        <v>54005.607000000004</v>
      </c>
      <c r="G8154" s="2">
        <f>(Table1[[#This Row],[Belastbaar loon]]-Table1[[#This Row],[Netto loon]])/Table1[[#This Row],[Belastbaar loon]]</f>
        <v>0.39564679222479598</v>
      </c>
      <c r="H8154" s="14">
        <f t="shared" ref="H8154:H8217" ca="1" si="122">IF(ROW()=2, 0, INDIRECT(ADDRESS(ROW()-1,COLUMN(E:E))))</f>
        <v>35349.843000000001</v>
      </c>
      <c r="I8154" s="14">
        <f ca="1">IF(ROW()=2, Table1[[#This Row],[Netto loon]], INDIRECT(ADDRESS(ROW()-1,COLUMN(F:F))))</f>
        <v>54001.156999999999</v>
      </c>
      <c r="J8154" s="6">
        <f ca="1">IF(ROW()=2, 0, Table1[[#This Row],[Belastbaar loon]]-INDIRECT(ADDRESS(ROW()-1,COLUMN(A:A))))</f>
        <v>10</v>
      </c>
      <c r="K8154" s="6">
        <f ca="1">Table1[[#This Row],[Netto loon]]-Table1[[#This Row],[Netto vorige schijf]]</f>
        <v>4.4500000000043656</v>
      </c>
      <c r="L8154" s="2">
        <f ca="1">(Table1[[#This Row],[Bruto tov vorige schijf]]-Table1[[#This Row],[Netto tov vorige schijf]])/MAX(Table1[[#This Row],[Bruto tov vorige schijf]],1)</f>
        <v>0.5549999999995634</v>
      </c>
    </row>
    <row r="8155" spans="1:12" x14ac:dyDescent="0.25">
      <c r="A8155" s="14">
        <v>89371</v>
      </c>
      <c r="B8155" s="6">
        <f>LoonHeffing2020(Table1[[#This Row],[Belastbaar loon]])</f>
        <v>35914.923000000003</v>
      </c>
      <c r="C8155" s="6">
        <f>AlgemeneHeffingsKorting2020(Table1[[#This Row],[Belastbaar loon]])</f>
        <v>0</v>
      </c>
      <c r="D8155" s="14">
        <f>ArbeidsKorting2020(Table1[[#This Row],[Belastbaar loon]])</f>
        <v>553.98000000000013</v>
      </c>
      <c r="E8155" s="14">
        <f>MAX(Table1[[#This Row],[Loonheffing]]-Table1[[#This Row],[Algemene Heffingskorting]]-Table1[[#This Row],[Arbeidskorting]],0)</f>
        <v>35360.942999999999</v>
      </c>
      <c r="F8155" s="6">
        <f>Table1[[#This Row],[Belastbaar loon]]-Table1[[#This Row],[Belasting]]</f>
        <v>54010.057000000001</v>
      </c>
      <c r="G8155" s="2">
        <f>(Table1[[#This Row],[Belastbaar loon]]-Table1[[#This Row],[Netto loon]])/Table1[[#This Row],[Belastbaar loon]]</f>
        <v>0.39566462275234693</v>
      </c>
      <c r="H8155" s="14">
        <f t="shared" ca="1" si="122"/>
        <v>35355.392999999996</v>
      </c>
      <c r="I8155" s="14">
        <f ca="1">IF(ROW()=2, Table1[[#This Row],[Netto loon]], INDIRECT(ADDRESS(ROW()-1,COLUMN(F:F))))</f>
        <v>54005.607000000004</v>
      </c>
      <c r="J8155" s="6">
        <f ca="1">IF(ROW()=2, 0, Table1[[#This Row],[Belastbaar loon]]-INDIRECT(ADDRESS(ROW()-1,COLUMN(A:A))))</f>
        <v>10</v>
      </c>
      <c r="K8155" s="6">
        <f ca="1">Table1[[#This Row],[Netto loon]]-Table1[[#This Row],[Netto vorige schijf]]</f>
        <v>4.4499999999970896</v>
      </c>
      <c r="L8155" s="2">
        <f ca="1">(Table1[[#This Row],[Bruto tov vorige schijf]]-Table1[[#This Row],[Netto tov vorige schijf]])/MAX(Table1[[#This Row],[Bruto tov vorige schijf]],1)</f>
        <v>0.55500000000029104</v>
      </c>
    </row>
    <row r="8156" spans="1:12" x14ac:dyDescent="0.25">
      <c r="A8156" s="14">
        <v>89381</v>
      </c>
      <c r="B8156" s="6">
        <f>LoonHeffing2020(Table1[[#This Row],[Belastbaar loon]])</f>
        <v>35919.873</v>
      </c>
      <c r="C8156" s="6">
        <f>AlgemeneHeffingsKorting2020(Table1[[#This Row],[Belastbaar loon]])</f>
        <v>0</v>
      </c>
      <c r="D8156" s="14">
        <f>ArbeidsKorting2020(Table1[[#This Row],[Belastbaar loon]])</f>
        <v>553.38000000000011</v>
      </c>
      <c r="E8156" s="14">
        <f>MAX(Table1[[#This Row],[Loonheffing]]-Table1[[#This Row],[Algemene Heffingskorting]]-Table1[[#This Row],[Arbeidskorting]],0)</f>
        <v>35366.493000000002</v>
      </c>
      <c r="F8156" s="6">
        <f>Table1[[#This Row],[Belastbaar loon]]-Table1[[#This Row],[Belasting]]</f>
        <v>54014.506999999998</v>
      </c>
      <c r="G8156" s="2">
        <f>(Table1[[#This Row],[Belastbaar loon]]-Table1[[#This Row],[Netto loon]])/Table1[[#This Row],[Belastbaar loon]]</f>
        <v>0.39568244929011759</v>
      </c>
      <c r="H8156" s="14">
        <f t="shared" ca="1" si="122"/>
        <v>35360.942999999999</v>
      </c>
      <c r="I8156" s="14">
        <f ca="1">IF(ROW()=2, Table1[[#This Row],[Netto loon]], INDIRECT(ADDRESS(ROW()-1,COLUMN(F:F))))</f>
        <v>54010.057000000001</v>
      </c>
      <c r="J8156" s="6">
        <f ca="1">IF(ROW()=2, 0, Table1[[#This Row],[Belastbaar loon]]-INDIRECT(ADDRESS(ROW()-1,COLUMN(A:A))))</f>
        <v>10</v>
      </c>
      <c r="K8156" s="6">
        <f ca="1">Table1[[#This Row],[Netto loon]]-Table1[[#This Row],[Netto vorige schijf]]</f>
        <v>4.4499999999970896</v>
      </c>
      <c r="L8156" s="2">
        <f ca="1">(Table1[[#This Row],[Bruto tov vorige schijf]]-Table1[[#This Row],[Netto tov vorige schijf]])/MAX(Table1[[#This Row],[Bruto tov vorige schijf]],1)</f>
        <v>0.55500000000029104</v>
      </c>
    </row>
    <row r="8157" spans="1:12" x14ac:dyDescent="0.25">
      <c r="A8157" s="14">
        <v>89391</v>
      </c>
      <c r="B8157" s="6">
        <f>LoonHeffing2020(Table1[[#This Row],[Belastbaar loon]])</f>
        <v>35924.822999999997</v>
      </c>
      <c r="C8157" s="6">
        <f>AlgemeneHeffingsKorting2020(Table1[[#This Row],[Belastbaar loon]])</f>
        <v>0</v>
      </c>
      <c r="D8157" s="14">
        <f>ArbeidsKorting2020(Table1[[#This Row],[Belastbaar loon]])</f>
        <v>552.78000000000009</v>
      </c>
      <c r="E8157" s="14">
        <f>MAX(Table1[[#This Row],[Loonheffing]]-Table1[[#This Row],[Algemene Heffingskorting]]-Table1[[#This Row],[Arbeidskorting]],0)</f>
        <v>35372.042999999998</v>
      </c>
      <c r="F8157" s="6">
        <f>Table1[[#This Row],[Belastbaar loon]]-Table1[[#This Row],[Belasting]]</f>
        <v>54018.957000000002</v>
      </c>
      <c r="G8157" s="2">
        <f>(Table1[[#This Row],[Belastbaar loon]]-Table1[[#This Row],[Netto loon]])/Table1[[#This Row],[Belastbaar loon]]</f>
        <v>0.39570027183944689</v>
      </c>
      <c r="H8157" s="14">
        <f t="shared" ca="1" si="122"/>
        <v>35366.493000000002</v>
      </c>
      <c r="I8157" s="14">
        <f ca="1">IF(ROW()=2, Table1[[#This Row],[Netto loon]], INDIRECT(ADDRESS(ROW()-1,COLUMN(F:F))))</f>
        <v>54014.506999999998</v>
      </c>
      <c r="J8157" s="6">
        <f ca="1">IF(ROW()=2, 0, Table1[[#This Row],[Belastbaar loon]]-INDIRECT(ADDRESS(ROW()-1,COLUMN(A:A))))</f>
        <v>10</v>
      </c>
      <c r="K8157" s="6">
        <f ca="1">Table1[[#This Row],[Netto loon]]-Table1[[#This Row],[Netto vorige schijf]]</f>
        <v>4.4500000000043656</v>
      </c>
      <c r="L8157" s="2">
        <f ca="1">(Table1[[#This Row],[Bruto tov vorige schijf]]-Table1[[#This Row],[Netto tov vorige schijf]])/MAX(Table1[[#This Row],[Bruto tov vorige schijf]],1)</f>
        <v>0.5549999999995634</v>
      </c>
    </row>
    <row r="8158" spans="1:12" x14ac:dyDescent="0.25">
      <c r="A8158" s="14">
        <v>89401</v>
      </c>
      <c r="B8158" s="6">
        <f>LoonHeffing2020(Table1[[#This Row],[Belastbaar loon]])</f>
        <v>35929.773000000001</v>
      </c>
      <c r="C8158" s="6">
        <f>AlgemeneHeffingsKorting2020(Table1[[#This Row],[Belastbaar loon]])</f>
        <v>0</v>
      </c>
      <c r="D8158" s="14">
        <f>ArbeidsKorting2020(Table1[[#This Row],[Belastbaar loon]])</f>
        <v>552.18000000000018</v>
      </c>
      <c r="E8158" s="14">
        <f>MAX(Table1[[#This Row],[Loonheffing]]-Table1[[#This Row],[Algemene Heffingskorting]]-Table1[[#This Row],[Arbeidskorting]],0)</f>
        <v>35377.593000000001</v>
      </c>
      <c r="F8158" s="6">
        <f>Table1[[#This Row],[Belastbaar loon]]-Table1[[#This Row],[Belasting]]</f>
        <v>54023.406999999999</v>
      </c>
      <c r="G8158" s="2">
        <f>(Table1[[#This Row],[Belastbaar loon]]-Table1[[#This Row],[Netto loon]])/Table1[[#This Row],[Belastbaar loon]]</f>
        <v>0.39571809040167338</v>
      </c>
      <c r="H8158" s="14">
        <f t="shared" ca="1" si="122"/>
        <v>35372.042999999998</v>
      </c>
      <c r="I8158" s="14">
        <f ca="1">IF(ROW()=2, Table1[[#This Row],[Netto loon]], INDIRECT(ADDRESS(ROW()-1,COLUMN(F:F))))</f>
        <v>54018.957000000002</v>
      </c>
      <c r="J8158" s="6">
        <f ca="1">IF(ROW()=2, 0, Table1[[#This Row],[Belastbaar loon]]-INDIRECT(ADDRESS(ROW()-1,COLUMN(A:A))))</f>
        <v>10</v>
      </c>
      <c r="K8158" s="6">
        <f ca="1">Table1[[#This Row],[Netto loon]]-Table1[[#This Row],[Netto vorige schijf]]</f>
        <v>4.4499999999970896</v>
      </c>
      <c r="L8158" s="2">
        <f ca="1">(Table1[[#This Row],[Bruto tov vorige schijf]]-Table1[[#This Row],[Netto tov vorige schijf]])/MAX(Table1[[#This Row],[Bruto tov vorige schijf]],1)</f>
        <v>0.55500000000029104</v>
      </c>
    </row>
    <row r="8159" spans="1:12" x14ac:dyDescent="0.25">
      <c r="A8159" s="14">
        <v>89411</v>
      </c>
      <c r="B8159" s="6">
        <f>LoonHeffing2020(Table1[[#This Row],[Belastbaar loon]])</f>
        <v>35934.722999999998</v>
      </c>
      <c r="C8159" s="6">
        <f>AlgemeneHeffingsKorting2020(Table1[[#This Row],[Belastbaar loon]])</f>
        <v>0</v>
      </c>
      <c r="D8159" s="14">
        <f>ArbeidsKorting2020(Table1[[#This Row],[Belastbaar loon]])</f>
        <v>551.58000000000015</v>
      </c>
      <c r="E8159" s="14">
        <f>MAX(Table1[[#This Row],[Loonheffing]]-Table1[[#This Row],[Algemene Heffingskorting]]-Table1[[#This Row],[Arbeidskorting]],0)</f>
        <v>35383.142999999996</v>
      </c>
      <c r="F8159" s="6">
        <f>Table1[[#This Row],[Belastbaar loon]]-Table1[[#This Row],[Belasting]]</f>
        <v>54027.857000000004</v>
      </c>
      <c r="G8159" s="2">
        <f>(Table1[[#This Row],[Belastbaar loon]]-Table1[[#This Row],[Netto loon]])/Table1[[#This Row],[Belastbaar loon]]</f>
        <v>0.39573590497813466</v>
      </c>
      <c r="H8159" s="14">
        <f t="shared" ca="1" si="122"/>
        <v>35377.593000000001</v>
      </c>
      <c r="I8159" s="14">
        <f ca="1">IF(ROW()=2, Table1[[#This Row],[Netto loon]], INDIRECT(ADDRESS(ROW()-1,COLUMN(F:F))))</f>
        <v>54023.406999999999</v>
      </c>
      <c r="J8159" s="6">
        <f ca="1">IF(ROW()=2, 0, Table1[[#This Row],[Belastbaar loon]]-INDIRECT(ADDRESS(ROW()-1,COLUMN(A:A))))</f>
        <v>10</v>
      </c>
      <c r="K8159" s="6">
        <f ca="1">Table1[[#This Row],[Netto loon]]-Table1[[#This Row],[Netto vorige schijf]]</f>
        <v>4.4500000000043656</v>
      </c>
      <c r="L8159" s="2">
        <f ca="1">(Table1[[#This Row],[Bruto tov vorige schijf]]-Table1[[#This Row],[Netto tov vorige schijf]])/MAX(Table1[[#This Row],[Bruto tov vorige schijf]],1)</f>
        <v>0.5549999999995634</v>
      </c>
    </row>
    <row r="8160" spans="1:12" x14ac:dyDescent="0.25">
      <c r="A8160" s="14">
        <v>89421</v>
      </c>
      <c r="B8160" s="6">
        <f>LoonHeffing2020(Table1[[#This Row],[Belastbaar loon]])</f>
        <v>35939.673000000003</v>
      </c>
      <c r="C8160" s="6">
        <f>AlgemeneHeffingsKorting2020(Table1[[#This Row],[Belastbaar loon]])</f>
        <v>0</v>
      </c>
      <c r="D8160" s="14">
        <f>ArbeidsKorting2020(Table1[[#This Row],[Belastbaar loon]])</f>
        <v>550.98000000000013</v>
      </c>
      <c r="E8160" s="14">
        <f>MAX(Table1[[#This Row],[Loonheffing]]-Table1[[#This Row],[Algemene Heffingskorting]]-Table1[[#This Row],[Arbeidskorting]],0)</f>
        <v>35388.692999999999</v>
      </c>
      <c r="F8160" s="6">
        <f>Table1[[#This Row],[Belastbaar loon]]-Table1[[#This Row],[Belasting]]</f>
        <v>54032.307000000001</v>
      </c>
      <c r="G8160" s="2">
        <f>(Table1[[#This Row],[Belastbaar loon]]-Table1[[#This Row],[Netto loon]])/Table1[[#This Row],[Belastbaar loon]]</f>
        <v>0.39575371557016809</v>
      </c>
      <c r="H8160" s="14">
        <f t="shared" ca="1" si="122"/>
        <v>35383.142999999996</v>
      </c>
      <c r="I8160" s="14">
        <f ca="1">IF(ROW()=2, Table1[[#This Row],[Netto loon]], INDIRECT(ADDRESS(ROW()-1,COLUMN(F:F))))</f>
        <v>54027.857000000004</v>
      </c>
      <c r="J8160" s="6">
        <f ca="1">IF(ROW()=2, 0, Table1[[#This Row],[Belastbaar loon]]-INDIRECT(ADDRESS(ROW()-1,COLUMN(A:A))))</f>
        <v>10</v>
      </c>
      <c r="K8160" s="6">
        <f ca="1">Table1[[#This Row],[Netto loon]]-Table1[[#This Row],[Netto vorige schijf]]</f>
        <v>4.4499999999970896</v>
      </c>
      <c r="L8160" s="2">
        <f ca="1">(Table1[[#This Row],[Bruto tov vorige schijf]]-Table1[[#This Row],[Netto tov vorige schijf]])/MAX(Table1[[#This Row],[Bruto tov vorige schijf]],1)</f>
        <v>0.55500000000029104</v>
      </c>
    </row>
    <row r="8161" spans="1:12" x14ac:dyDescent="0.25">
      <c r="A8161" s="14">
        <v>89431</v>
      </c>
      <c r="B8161" s="6">
        <f>LoonHeffing2020(Table1[[#This Row],[Belastbaar loon]])</f>
        <v>35944.623</v>
      </c>
      <c r="C8161" s="6">
        <f>AlgemeneHeffingsKorting2020(Table1[[#This Row],[Belastbaar loon]])</f>
        <v>0</v>
      </c>
      <c r="D8161" s="14">
        <f>ArbeidsKorting2020(Table1[[#This Row],[Belastbaar loon]])</f>
        <v>550.38000000000011</v>
      </c>
      <c r="E8161" s="14">
        <f>MAX(Table1[[#This Row],[Loonheffing]]-Table1[[#This Row],[Algemene Heffingskorting]]-Table1[[#This Row],[Arbeidskorting]],0)</f>
        <v>35394.243000000002</v>
      </c>
      <c r="F8161" s="6">
        <f>Table1[[#This Row],[Belastbaar loon]]-Table1[[#This Row],[Belasting]]</f>
        <v>54036.756999999998</v>
      </c>
      <c r="G8161" s="2">
        <f>(Table1[[#This Row],[Belastbaar loon]]-Table1[[#This Row],[Netto loon]])/Table1[[#This Row],[Belastbaar loon]]</f>
        <v>0.39577152217911016</v>
      </c>
      <c r="H8161" s="14">
        <f t="shared" ca="1" si="122"/>
        <v>35388.692999999999</v>
      </c>
      <c r="I8161" s="14">
        <f ca="1">IF(ROW()=2, Table1[[#This Row],[Netto loon]], INDIRECT(ADDRESS(ROW()-1,COLUMN(F:F))))</f>
        <v>54032.307000000001</v>
      </c>
      <c r="J8161" s="6">
        <f ca="1">IF(ROW()=2, 0, Table1[[#This Row],[Belastbaar loon]]-INDIRECT(ADDRESS(ROW()-1,COLUMN(A:A))))</f>
        <v>10</v>
      </c>
      <c r="K8161" s="6">
        <f ca="1">Table1[[#This Row],[Netto loon]]-Table1[[#This Row],[Netto vorige schijf]]</f>
        <v>4.4499999999970896</v>
      </c>
      <c r="L8161" s="2">
        <f ca="1">(Table1[[#This Row],[Bruto tov vorige schijf]]-Table1[[#This Row],[Netto tov vorige schijf]])/MAX(Table1[[#This Row],[Bruto tov vorige schijf]],1)</f>
        <v>0.55500000000029104</v>
      </c>
    </row>
    <row r="8162" spans="1:12" x14ac:dyDescent="0.25">
      <c r="A8162" s="14">
        <v>89441</v>
      </c>
      <c r="B8162" s="6">
        <f>LoonHeffing2020(Table1[[#This Row],[Belastbaar loon]])</f>
        <v>35949.572999999997</v>
      </c>
      <c r="C8162" s="6">
        <f>AlgemeneHeffingsKorting2020(Table1[[#This Row],[Belastbaar loon]])</f>
        <v>0</v>
      </c>
      <c r="D8162" s="14">
        <f>ArbeidsKorting2020(Table1[[#This Row],[Belastbaar loon]])</f>
        <v>549.78000000000009</v>
      </c>
      <c r="E8162" s="14">
        <f>MAX(Table1[[#This Row],[Loonheffing]]-Table1[[#This Row],[Algemene Heffingskorting]]-Table1[[#This Row],[Arbeidskorting]],0)</f>
        <v>35399.792999999998</v>
      </c>
      <c r="F8162" s="6">
        <f>Table1[[#This Row],[Belastbaar loon]]-Table1[[#This Row],[Belasting]]</f>
        <v>54041.207000000002</v>
      </c>
      <c r="G8162" s="2">
        <f>(Table1[[#This Row],[Belastbaar loon]]-Table1[[#This Row],[Netto loon]])/Table1[[#This Row],[Belastbaar loon]]</f>
        <v>0.39578932480629686</v>
      </c>
      <c r="H8162" s="14">
        <f t="shared" ca="1" si="122"/>
        <v>35394.243000000002</v>
      </c>
      <c r="I8162" s="14">
        <f ca="1">IF(ROW()=2, Table1[[#This Row],[Netto loon]], INDIRECT(ADDRESS(ROW()-1,COLUMN(F:F))))</f>
        <v>54036.756999999998</v>
      </c>
      <c r="J8162" s="6">
        <f ca="1">IF(ROW()=2, 0, Table1[[#This Row],[Belastbaar loon]]-INDIRECT(ADDRESS(ROW()-1,COLUMN(A:A))))</f>
        <v>10</v>
      </c>
      <c r="K8162" s="6">
        <f ca="1">Table1[[#This Row],[Netto loon]]-Table1[[#This Row],[Netto vorige schijf]]</f>
        <v>4.4500000000043656</v>
      </c>
      <c r="L8162" s="2">
        <f ca="1">(Table1[[#This Row],[Bruto tov vorige schijf]]-Table1[[#This Row],[Netto tov vorige schijf]])/MAX(Table1[[#This Row],[Bruto tov vorige schijf]],1)</f>
        <v>0.5549999999995634</v>
      </c>
    </row>
    <row r="8163" spans="1:12" x14ac:dyDescent="0.25">
      <c r="A8163" s="14">
        <v>89451</v>
      </c>
      <c r="B8163" s="6">
        <f>LoonHeffing2020(Table1[[#This Row],[Belastbaar loon]])</f>
        <v>35954.523000000001</v>
      </c>
      <c r="C8163" s="6">
        <f>AlgemeneHeffingsKorting2020(Table1[[#This Row],[Belastbaar loon]])</f>
        <v>0</v>
      </c>
      <c r="D8163" s="14">
        <f>ArbeidsKorting2020(Table1[[#This Row],[Belastbaar loon]])</f>
        <v>549.18000000000018</v>
      </c>
      <c r="E8163" s="14">
        <f>MAX(Table1[[#This Row],[Loonheffing]]-Table1[[#This Row],[Algemene Heffingskorting]]-Table1[[#This Row],[Arbeidskorting]],0)</f>
        <v>35405.343000000001</v>
      </c>
      <c r="F8163" s="6">
        <f>Table1[[#This Row],[Belastbaar loon]]-Table1[[#This Row],[Belasting]]</f>
        <v>54045.656999999999</v>
      </c>
      <c r="G8163" s="2">
        <f>(Table1[[#This Row],[Belastbaar loon]]-Table1[[#This Row],[Netto loon]])/Table1[[#This Row],[Belastbaar loon]]</f>
        <v>0.39580712345306368</v>
      </c>
      <c r="H8163" s="14">
        <f t="shared" ca="1" si="122"/>
        <v>35399.792999999998</v>
      </c>
      <c r="I8163" s="14">
        <f ca="1">IF(ROW()=2, Table1[[#This Row],[Netto loon]], INDIRECT(ADDRESS(ROW()-1,COLUMN(F:F))))</f>
        <v>54041.207000000002</v>
      </c>
      <c r="J8163" s="6">
        <f ca="1">IF(ROW()=2, 0, Table1[[#This Row],[Belastbaar loon]]-INDIRECT(ADDRESS(ROW()-1,COLUMN(A:A))))</f>
        <v>10</v>
      </c>
      <c r="K8163" s="6">
        <f ca="1">Table1[[#This Row],[Netto loon]]-Table1[[#This Row],[Netto vorige schijf]]</f>
        <v>4.4499999999970896</v>
      </c>
      <c r="L8163" s="2">
        <f ca="1">(Table1[[#This Row],[Bruto tov vorige schijf]]-Table1[[#This Row],[Netto tov vorige schijf]])/MAX(Table1[[#This Row],[Bruto tov vorige schijf]],1)</f>
        <v>0.55500000000029104</v>
      </c>
    </row>
    <row r="8164" spans="1:12" x14ac:dyDescent="0.25">
      <c r="A8164" s="14">
        <v>89461</v>
      </c>
      <c r="B8164" s="6">
        <f>LoonHeffing2020(Table1[[#This Row],[Belastbaar loon]])</f>
        <v>35959.472999999998</v>
      </c>
      <c r="C8164" s="6">
        <f>AlgemeneHeffingsKorting2020(Table1[[#This Row],[Belastbaar loon]])</f>
        <v>0</v>
      </c>
      <c r="D8164" s="14">
        <f>ArbeidsKorting2020(Table1[[#This Row],[Belastbaar loon]])</f>
        <v>548.58000000000015</v>
      </c>
      <c r="E8164" s="14">
        <f>MAX(Table1[[#This Row],[Loonheffing]]-Table1[[#This Row],[Algemene Heffingskorting]]-Table1[[#This Row],[Arbeidskorting]],0)</f>
        <v>35410.892999999996</v>
      </c>
      <c r="F8164" s="6">
        <f>Table1[[#This Row],[Belastbaar loon]]-Table1[[#This Row],[Belasting]]</f>
        <v>54050.107000000004</v>
      </c>
      <c r="G8164" s="2">
        <f>(Table1[[#This Row],[Belastbaar loon]]-Table1[[#This Row],[Netto loon]])/Table1[[#This Row],[Belastbaar loon]]</f>
        <v>0.39582491812074533</v>
      </c>
      <c r="H8164" s="14">
        <f t="shared" ca="1" si="122"/>
        <v>35405.343000000001</v>
      </c>
      <c r="I8164" s="14">
        <f ca="1">IF(ROW()=2, Table1[[#This Row],[Netto loon]], INDIRECT(ADDRESS(ROW()-1,COLUMN(F:F))))</f>
        <v>54045.656999999999</v>
      </c>
      <c r="J8164" s="6">
        <f ca="1">IF(ROW()=2, 0, Table1[[#This Row],[Belastbaar loon]]-INDIRECT(ADDRESS(ROW()-1,COLUMN(A:A))))</f>
        <v>10</v>
      </c>
      <c r="K8164" s="6">
        <f ca="1">Table1[[#This Row],[Netto loon]]-Table1[[#This Row],[Netto vorige schijf]]</f>
        <v>4.4500000000043656</v>
      </c>
      <c r="L8164" s="2">
        <f ca="1">(Table1[[#This Row],[Bruto tov vorige schijf]]-Table1[[#This Row],[Netto tov vorige schijf]])/MAX(Table1[[#This Row],[Bruto tov vorige schijf]],1)</f>
        <v>0.5549999999995634</v>
      </c>
    </row>
    <row r="8165" spans="1:12" x14ac:dyDescent="0.25">
      <c r="A8165" s="14">
        <v>89471</v>
      </c>
      <c r="B8165" s="6">
        <f>LoonHeffing2020(Table1[[#This Row],[Belastbaar loon]])</f>
        <v>35964.423000000003</v>
      </c>
      <c r="C8165" s="6">
        <f>AlgemeneHeffingsKorting2020(Table1[[#This Row],[Belastbaar loon]])</f>
        <v>0</v>
      </c>
      <c r="D8165" s="14">
        <f>ArbeidsKorting2020(Table1[[#This Row],[Belastbaar loon]])</f>
        <v>547.98000000000013</v>
      </c>
      <c r="E8165" s="14">
        <f>MAX(Table1[[#This Row],[Loonheffing]]-Table1[[#This Row],[Algemene Heffingskorting]]-Table1[[#This Row],[Arbeidskorting]],0)</f>
        <v>35416.442999999999</v>
      </c>
      <c r="F8165" s="6">
        <f>Table1[[#This Row],[Belastbaar loon]]-Table1[[#This Row],[Belasting]]</f>
        <v>54054.557000000001</v>
      </c>
      <c r="G8165" s="2">
        <f>(Table1[[#This Row],[Belastbaar loon]]-Table1[[#This Row],[Netto loon]])/Table1[[#This Row],[Belastbaar loon]]</f>
        <v>0.39584270881067607</v>
      </c>
      <c r="H8165" s="14">
        <f t="shared" ca="1" si="122"/>
        <v>35410.892999999996</v>
      </c>
      <c r="I8165" s="14">
        <f ca="1">IF(ROW()=2, Table1[[#This Row],[Netto loon]], INDIRECT(ADDRESS(ROW()-1,COLUMN(F:F))))</f>
        <v>54050.107000000004</v>
      </c>
      <c r="J8165" s="6">
        <f ca="1">IF(ROW()=2, 0, Table1[[#This Row],[Belastbaar loon]]-INDIRECT(ADDRESS(ROW()-1,COLUMN(A:A))))</f>
        <v>10</v>
      </c>
      <c r="K8165" s="6">
        <f ca="1">Table1[[#This Row],[Netto loon]]-Table1[[#This Row],[Netto vorige schijf]]</f>
        <v>4.4499999999970896</v>
      </c>
      <c r="L8165" s="2">
        <f ca="1">(Table1[[#This Row],[Bruto tov vorige schijf]]-Table1[[#This Row],[Netto tov vorige schijf]])/MAX(Table1[[#This Row],[Bruto tov vorige schijf]],1)</f>
        <v>0.55500000000029104</v>
      </c>
    </row>
    <row r="8166" spans="1:12" x14ac:dyDescent="0.25">
      <c r="A8166" s="14">
        <v>89481</v>
      </c>
      <c r="B8166" s="6">
        <f>LoonHeffing2020(Table1[[#This Row],[Belastbaar loon]])</f>
        <v>35969.373</v>
      </c>
      <c r="C8166" s="6">
        <f>AlgemeneHeffingsKorting2020(Table1[[#This Row],[Belastbaar loon]])</f>
        <v>0</v>
      </c>
      <c r="D8166" s="14">
        <f>ArbeidsKorting2020(Table1[[#This Row],[Belastbaar loon]])</f>
        <v>547.38000000000011</v>
      </c>
      <c r="E8166" s="14">
        <f>MAX(Table1[[#This Row],[Loonheffing]]-Table1[[#This Row],[Algemene Heffingskorting]]-Table1[[#This Row],[Arbeidskorting]],0)</f>
        <v>35421.993000000002</v>
      </c>
      <c r="F8166" s="6">
        <f>Table1[[#This Row],[Belastbaar loon]]-Table1[[#This Row],[Belasting]]</f>
        <v>54059.006999999998</v>
      </c>
      <c r="G8166" s="2">
        <f>(Table1[[#This Row],[Belastbaar loon]]-Table1[[#This Row],[Netto loon]])/Table1[[#This Row],[Belastbaar loon]]</f>
        <v>0.3958604955241895</v>
      </c>
      <c r="H8166" s="14">
        <f t="shared" ca="1" si="122"/>
        <v>35416.442999999999</v>
      </c>
      <c r="I8166" s="14">
        <f ca="1">IF(ROW()=2, Table1[[#This Row],[Netto loon]], INDIRECT(ADDRESS(ROW()-1,COLUMN(F:F))))</f>
        <v>54054.557000000001</v>
      </c>
      <c r="J8166" s="6">
        <f ca="1">IF(ROW()=2, 0, Table1[[#This Row],[Belastbaar loon]]-INDIRECT(ADDRESS(ROW()-1,COLUMN(A:A))))</f>
        <v>10</v>
      </c>
      <c r="K8166" s="6">
        <f ca="1">Table1[[#This Row],[Netto loon]]-Table1[[#This Row],[Netto vorige schijf]]</f>
        <v>4.4499999999970896</v>
      </c>
      <c r="L8166" s="2">
        <f ca="1">(Table1[[#This Row],[Bruto tov vorige schijf]]-Table1[[#This Row],[Netto tov vorige schijf]])/MAX(Table1[[#This Row],[Bruto tov vorige schijf]],1)</f>
        <v>0.55500000000029104</v>
      </c>
    </row>
    <row r="8167" spans="1:12" x14ac:dyDescent="0.25">
      <c r="A8167" s="14">
        <v>89491</v>
      </c>
      <c r="B8167" s="6">
        <f>LoonHeffing2020(Table1[[#This Row],[Belastbaar loon]])</f>
        <v>35974.322999999997</v>
      </c>
      <c r="C8167" s="6">
        <f>AlgemeneHeffingsKorting2020(Table1[[#This Row],[Belastbaar loon]])</f>
        <v>0</v>
      </c>
      <c r="D8167" s="14">
        <f>ArbeidsKorting2020(Table1[[#This Row],[Belastbaar loon]])</f>
        <v>546.78000000000009</v>
      </c>
      <c r="E8167" s="14">
        <f>MAX(Table1[[#This Row],[Loonheffing]]-Table1[[#This Row],[Algemene Heffingskorting]]-Table1[[#This Row],[Arbeidskorting]],0)</f>
        <v>35427.542999999998</v>
      </c>
      <c r="F8167" s="6">
        <f>Table1[[#This Row],[Belastbaar loon]]-Table1[[#This Row],[Belasting]]</f>
        <v>54063.457000000002</v>
      </c>
      <c r="G8167" s="2">
        <f>(Table1[[#This Row],[Belastbaar loon]]-Table1[[#This Row],[Netto loon]])/Table1[[#This Row],[Belastbaar loon]]</f>
        <v>0.39587827826261857</v>
      </c>
      <c r="H8167" s="14">
        <f t="shared" ca="1" si="122"/>
        <v>35421.993000000002</v>
      </c>
      <c r="I8167" s="14">
        <f ca="1">IF(ROW()=2, Table1[[#This Row],[Netto loon]], INDIRECT(ADDRESS(ROW()-1,COLUMN(F:F))))</f>
        <v>54059.006999999998</v>
      </c>
      <c r="J8167" s="6">
        <f ca="1">IF(ROW()=2, 0, Table1[[#This Row],[Belastbaar loon]]-INDIRECT(ADDRESS(ROW()-1,COLUMN(A:A))))</f>
        <v>10</v>
      </c>
      <c r="K8167" s="6">
        <f ca="1">Table1[[#This Row],[Netto loon]]-Table1[[#This Row],[Netto vorige schijf]]</f>
        <v>4.4500000000043656</v>
      </c>
      <c r="L8167" s="2">
        <f ca="1">(Table1[[#This Row],[Bruto tov vorige schijf]]-Table1[[#This Row],[Netto tov vorige schijf]])/MAX(Table1[[#This Row],[Bruto tov vorige schijf]],1)</f>
        <v>0.5549999999995634</v>
      </c>
    </row>
    <row r="8168" spans="1:12" x14ac:dyDescent="0.25">
      <c r="A8168" s="14">
        <v>89501</v>
      </c>
      <c r="B8168" s="6">
        <f>LoonHeffing2020(Table1[[#This Row],[Belastbaar loon]])</f>
        <v>35979.273000000001</v>
      </c>
      <c r="C8168" s="6">
        <f>AlgemeneHeffingsKorting2020(Table1[[#This Row],[Belastbaar loon]])</f>
        <v>0</v>
      </c>
      <c r="D8168" s="14">
        <f>ArbeidsKorting2020(Table1[[#This Row],[Belastbaar loon]])</f>
        <v>546.18000000000018</v>
      </c>
      <c r="E8168" s="14">
        <f>MAX(Table1[[#This Row],[Loonheffing]]-Table1[[#This Row],[Algemene Heffingskorting]]-Table1[[#This Row],[Arbeidskorting]],0)</f>
        <v>35433.093000000001</v>
      </c>
      <c r="F8168" s="6">
        <f>Table1[[#This Row],[Belastbaar loon]]-Table1[[#This Row],[Belasting]]</f>
        <v>54067.906999999999</v>
      </c>
      <c r="G8168" s="2">
        <f>(Table1[[#This Row],[Belastbaar loon]]-Table1[[#This Row],[Netto loon]])/Table1[[#This Row],[Belastbaar loon]]</f>
        <v>0.3958960570272958</v>
      </c>
      <c r="H8168" s="14">
        <f t="shared" ca="1" si="122"/>
        <v>35427.542999999998</v>
      </c>
      <c r="I8168" s="14">
        <f ca="1">IF(ROW()=2, Table1[[#This Row],[Netto loon]], INDIRECT(ADDRESS(ROW()-1,COLUMN(F:F))))</f>
        <v>54063.457000000002</v>
      </c>
      <c r="J8168" s="6">
        <f ca="1">IF(ROW()=2, 0, Table1[[#This Row],[Belastbaar loon]]-INDIRECT(ADDRESS(ROW()-1,COLUMN(A:A))))</f>
        <v>10</v>
      </c>
      <c r="K8168" s="6">
        <f ca="1">Table1[[#This Row],[Netto loon]]-Table1[[#This Row],[Netto vorige schijf]]</f>
        <v>4.4499999999970896</v>
      </c>
      <c r="L8168" s="2">
        <f ca="1">(Table1[[#This Row],[Bruto tov vorige schijf]]-Table1[[#This Row],[Netto tov vorige schijf]])/MAX(Table1[[#This Row],[Bruto tov vorige schijf]],1)</f>
        <v>0.55500000000029104</v>
      </c>
    </row>
    <row r="8169" spans="1:12" x14ac:dyDescent="0.25">
      <c r="A8169" s="14">
        <v>89511</v>
      </c>
      <c r="B8169" s="6">
        <f>LoonHeffing2020(Table1[[#This Row],[Belastbaar loon]])</f>
        <v>35984.222999999998</v>
      </c>
      <c r="C8169" s="6">
        <f>AlgemeneHeffingsKorting2020(Table1[[#This Row],[Belastbaar loon]])</f>
        <v>0</v>
      </c>
      <c r="D8169" s="14">
        <f>ArbeidsKorting2020(Table1[[#This Row],[Belastbaar loon]])</f>
        <v>545.58000000000015</v>
      </c>
      <c r="E8169" s="14">
        <f>MAX(Table1[[#This Row],[Loonheffing]]-Table1[[#This Row],[Algemene Heffingskorting]]-Table1[[#This Row],[Arbeidskorting]],0)</f>
        <v>35438.642999999996</v>
      </c>
      <c r="F8169" s="6">
        <f>Table1[[#This Row],[Belastbaar loon]]-Table1[[#This Row],[Belasting]]</f>
        <v>54072.357000000004</v>
      </c>
      <c r="G8169" s="2">
        <f>(Table1[[#This Row],[Belastbaar loon]]-Table1[[#This Row],[Netto loon]])/Table1[[#This Row],[Belastbaar loon]]</f>
        <v>0.39591383181955286</v>
      </c>
      <c r="H8169" s="14">
        <f t="shared" ca="1" si="122"/>
        <v>35433.093000000001</v>
      </c>
      <c r="I8169" s="14">
        <f ca="1">IF(ROW()=2, Table1[[#This Row],[Netto loon]], INDIRECT(ADDRESS(ROW()-1,COLUMN(F:F))))</f>
        <v>54067.906999999999</v>
      </c>
      <c r="J8169" s="6">
        <f ca="1">IF(ROW()=2, 0, Table1[[#This Row],[Belastbaar loon]]-INDIRECT(ADDRESS(ROW()-1,COLUMN(A:A))))</f>
        <v>10</v>
      </c>
      <c r="K8169" s="6">
        <f ca="1">Table1[[#This Row],[Netto loon]]-Table1[[#This Row],[Netto vorige schijf]]</f>
        <v>4.4500000000043656</v>
      </c>
      <c r="L8169" s="2">
        <f ca="1">(Table1[[#This Row],[Bruto tov vorige schijf]]-Table1[[#This Row],[Netto tov vorige schijf]])/MAX(Table1[[#This Row],[Bruto tov vorige schijf]],1)</f>
        <v>0.5549999999995634</v>
      </c>
    </row>
    <row r="8170" spans="1:12" x14ac:dyDescent="0.25">
      <c r="A8170" s="14">
        <v>89521</v>
      </c>
      <c r="B8170" s="6">
        <f>LoonHeffing2020(Table1[[#This Row],[Belastbaar loon]])</f>
        <v>35989.173000000003</v>
      </c>
      <c r="C8170" s="6">
        <f>AlgemeneHeffingsKorting2020(Table1[[#This Row],[Belastbaar loon]])</f>
        <v>0</v>
      </c>
      <c r="D8170" s="14">
        <f>ArbeidsKorting2020(Table1[[#This Row],[Belastbaar loon]])</f>
        <v>544.98000000000013</v>
      </c>
      <c r="E8170" s="14">
        <f>MAX(Table1[[#This Row],[Loonheffing]]-Table1[[#This Row],[Algemene Heffingskorting]]-Table1[[#This Row],[Arbeidskorting]],0)</f>
        <v>35444.192999999999</v>
      </c>
      <c r="F8170" s="6">
        <f>Table1[[#This Row],[Belastbaar loon]]-Table1[[#This Row],[Belasting]]</f>
        <v>54076.807000000001</v>
      </c>
      <c r="G8170" s="2">
        <f>(Table1[[#This Row],[Belastbaar loon]]-Table1[[#This Row],[Netto loon]])/Table1[[#This Row],[Belastbaar loon]]</f>
        <v>0.39593160264072114</v>
      </c>
      <c r="H8170" s="14">
        <f t="shared" ca="1" si="122"/>
        <v>35438.642999999996</v>
      </c>
      <c r="I8170" s="14">
        <f ca="1">IF(ROW()=2, Table1[[#This Row],[Netto loon]], INDIRECT(ADDRESS(ROW()-1,COLUMN(F:F))))</f>
        <v>54072.357000000004</v>
      </c>
      <c r="J8170" s="6">
        <f ca="1">IF(ROW()=2, 0, Table1[[#This Row],[Belastbaar loon]]-INDIRECT(ADDRESS(ROW()-1,COLUMN(A:A))))</f>
        <v>10</v>
      </c>
      <c r="K8170" s="6">
        <f ca="1">Table1[[#This Row],[Netto loon]]-Table1[[#This Row],[Netto vorige schijf]]</f>
        <v>4.4499999999970896</v>
      </c>
      <c r="L8170" s="2">
        <f ca="1">(Table1[[#This Row],[Bruto tov vorige schijf]]-Table1[[#This Row],[Netto tov vorige schijf]])/MAX(Table1[[#This Row],[Bruto tov vorige schijf]],1)</f>
        <v>0.55500000000029104</v>
      </c>
    </row>
    <row r="8171" spans="1:12" x14ac:dyDescent="0.25">
      <c r="A8171" s="14">
        <v>89531</v>
      </c>
      <c r="B8171" s="6">
        <f>LoonHeffing2020(Table1[[#This Row],[Belastbaar loon]])</f>
        <v>35994.123</v>
      </c>
      <c r="C8171" s="6">
        <f>AlgemeneHeffingsKorting2020(Table1[[#This Row],[Belastbaar loon]])</f>
        <v>0</v>
      </c>
      <c r="D8171" s="14">
        <f>ArbeidsKorting2020(Table1[[#This Row],[Belastbaar loon]])</f>
        <v>544.38000000000011</v>
      </c>
      <c r="E8171" s="14">
        <f>MAX(Table1[[#This Row],[Loonheffing]]-Table1[[#This Row],[Algemene Heffingskorting]]-Table1[[#This Row],[Arbeidskorting]],0)</f>
        <v>35449.743000000002</v>
      </c>
      <c r="F8171" s="6">
        <f>Table1[[#This Row],[Belastbaar loon]]-Table1[[#This Row],[Belasting]]</f>
        <v>54081.256999999998</v>
      </c>
      <c r="G8171" s="2">
        <f>(Table1[[#This Row],[Belastbaar loon]]-Table1[[#This Row],[Netto loon]])/Table1[[#This Row],[Belastbaar loon]]</f>
        <v>0.39594936949213122</v>
      </c>
      <c r="H8171" s="14">
        <f t="shared" ca="1" si="122"/>
        <v>35444.192999999999</v>
      </c>
      <c r="I8171" s="14">
        <f ca="1">IF(ROW()=2, Table1[[#This Row],[Netto loon]], INDIRECT(ADDRESS(ROW()-1,COLUMN(F:F))))</f>
        <v>54076.807000000001</v>
      </c>
      <c r="J8171" s="6">
        <f ca="1">IF(ROW()=2, 0, Table1[[#This Row],[Belastbaar loon]]-INDIRECT(ADDRESS(ROW()-1,COLUMN(A:A))))</f>
        <v>10</v>
      </c>
      <c r="K8171" s="6">
        <f ca="1">Table1[[#This Row],[Netto loon]]-Table1[[#This Row],[Netto vorige schijf]]</f>
        <v>4.4499999999970896</v>
      </c>
      <c r="L8171" s="2">
        <f ca="1">(Table1[[#This Row],[Bruto tov vorige schijf]]-Table1[[#This Row],[Netto tov vorige schijf]])/MAX(Table1[[#This Row],[Bruto tov vorige schijf]],1)</f>
        <v>0.55500000000029104</v>
      </c>
    </row>
    <row r="8172" spans="1:12" x14ac:dyDescent="0.25">
      <c r="A8172" s="14">
        <v>89541</v>
      </c>
      <c r="B8172" s="6">
        <f>LoonHeffing2020(Table1[[#This Row],[Belastbaar loon]])</f>
        <v>35999.072999999997</v>
      </c>
      <c r="C8172" s="6">
        <f>AlgemeneHeffingsKorting2020(Table1[[#This Row],[Belastbaar loon]])</f>
        <v>0</v>
      </c>
      <c r="D8172" s="14">
        <f>ArbeidsKorting2020(Table1[[#This Row],[Belastbaar loon]])</f>
        <v>543.78000000000009</v>
      </c>
      <c r="E8172" s="14">
        <f>MAX(Table1[[#This Row],[Loonheffing]]-Table1[[#This Row],[Algemene Heffingskorting]]-Table1[[#This Row],[Arbeidskorting]],0)</f>
        <v>35455.292999999998</v>
      </c>
      <c r="F8172" s="6">
        <f>Table1[[#This Row],[Belastbaar loon]]-Table1[[#This Row],[Belasting]]</f>
        <v>54085.707000000002</v>
      </c>
      <c r="G8172" s="2">
        <f>(Table1[[#This Row],[Belastbaar loon]]-Table1[[#This Row],[Netto loon]])/Table1[[#This Row],[Belastbaar loon]]</f>
        <v>0.39596713237511305</v>
      </c>
      <c r="H8172" s="14">
        <f t="shared" ca="1" si="122"/>
        <v>35449.743000000002</v>
      </c>
      <c r="I8172" s="14">
        <f ca="1">IF(ROW()=2, Table1[[#This Row],[Netto loon]], INDIRECT(ADDRESS(ROW()-1,COLUMN(F:F))))</f>
        <v>54081.256999999998</v>
      </c>
      <c r="J8172" s="6">
        <f ca="1">IF(ROW()=2, 0, Table1[[#This Row],[Belastbaar loon]]-INDIRECT(ADDRESS(ROW()-1,COLUMN(A:A))))</f>
        <v>10</v>
      </c>
      <c r="K8172" s="6">
        <f ca="1">Table1[[#This Row],[Netto loon]]-Table1[[#This Row],[Netto vorige schijf]]</f>
        <v>4.4500000000043656</v>
      </c>
      <c r="L8172" s="2">
        <f ca="1">(Table1[[#This Row],[Bruto tov vorige schijf]]-Table1[[#This Row],[Netto tov vorige schijf]])/MAX(Table1[[#This Row],[Bruto tov vorige schijf]],1)</f>
        <v>0.5549999999995634</v>
      </c>
    </row>
    <row r="8173" spans="1:12" x14ac:dyDescent="0.25">
      <c r="A8173" s="14">
        <v>89551</v>
      </c>
      <c r="B8173" s="6">
        <f>LoonHeffing2020(Table1[[#This Row],[Belastbaar loon]])</f>
        <v>36004.023000000001</v>
      </c>
      <c r="C8173" s="6">
        <f>AlgemeneHeffingsKorting2020(Table1[[#This Row],[Belastbaar loon]])</f>
        <v>0</v>
      </c>
      <c r="D8173" s="14">
        <f>ArbeidsKorting2020(Table1[[#This Row],[Belastbaar loon]])</f>
        <v>543.18000000000018</v>
      </c>
      <c r="E8173" s="14">
        <f>MAX(Table1[[#This Row],[Loonheffing]]-Table1[[#This Row],[Algemene Heffingskorting]]-Table1[[#This Row],[Arbeidskorting]],0)</f>
        <v>35460.843000000001</v>
      </c>
      <c r="F8173" s="6">
        <f>Table1[[#This Row],[Belastbaar loon]]-Table1[[#This Row],[Belasting]]</f>
        <v>54090.156999999999</v>
      </c>
      <c r="G8173" s="2">
        <f>(Table1[[#This Row],[Belastbaar loon]]-Table1[[#This Row],[Netto loon]])/Table1[[#This Row],[Belastbaar loon]]</f>
        <v>0.39598489129099618</v>
      </c>
      <c r="H8173" s="14">
        <f t="shared" ca="1" si="122"/>
        <v>35455.292999999998</v>
      </c>
      <c r="I8173" s="14">
        <f ca="1">IF(ROW()=2, Table1[[#This Row],[Netto loon]], INDIRECT(ADDRESS(ROW()-1,COLUMN(F:F))))</f>
        <v>54085.707000000002</v>
      </c>
      <c r="J8173" s="6">
        <f ca="1">IF(ROW()=2, 0, Table1[[#This Row],[Belastbaar loon]]-INDIRECT(ADDRESS(ROW()-1,COLUMN(A:A))))</f>
        <v>10</v>
      </c>
      <c r="K8173" s="6">
        <f ca="1">Table1[[#This Row],[Netto loon]]-Table1[[#This Row],[Netto vorige schijf]]</f>
        <v>4.4499999999970896</v>
      </c>
      <c r="L8173" s="2">
        <f ca="1">(Table1[[#This Row],[Bruto tov vorige schijf]]-Table1[[#This Row],[Netto tov vorige schijf]])/MAX(Table1[[#This Row],[Bruto tov vorige schijf]],1)</f>
        <v>0.55500000000029104</v>
      </c>
    </row>
    <row r="8174" spans="1:12" x14ac:dyDescent="0.25">
      <c r="A8174" s="14">
        <v>89561</v>
      </c>
      <c r="B8174" s="6">
        <f>LoonHeffing2020(Table1[[#This Row],[Belastbaar loon]])</f>
        <v>36008.972999999998</v>
      </c>
      <c r="C8174" s="6">
        <f>AlgemeneHeffingsKorting2020(Table1[[#This Row],[Belastbaar loon]])</f>
        <v>0</v>
      </c>
      <c r="D8174" s="14">
        <f>ArbeidsKorting2020(Table1[[#This Row],[Belastbaar loon]])</f>
        <v>542.58000000000015</v>
      </c>
      <c r="E8174" s="14">
        <f>MAX(Table1[[#This Row],[Loonheffing]]-Table1[[#This Row],[Algemene Heffingskorting]]-Table1[[#This Row],[Arbeidskorting]],0)</f>
        <v>35466.392999999996</v>
      </c>
      <c r="F8174" s="6">
        <f>Table1[[#This Row],[Belastbaar loon]]-Table1[[#This Row],[Belasting]]</f>
        <v>54094.607000000004</v>
      </c>
      <c r="G8174" s="2">
        <f>(Table1[[#This Row],[Belastbaar loon]]-Table1[[#This Row],[Netto loon]])/Table1[[#This Row],[Belastbaar loon]]</f>
        <v>0.39600264624110937</v>
      </c>
      <c r="H8174" s="14">
        <f t="shared" ca="1" si="122"/>
        <v>35460.843000000001</v>
      </c>
      <c r="I8174" s="14">
        <f ca="1">IF(ROW()=2, Table1[[#This Row],[Netto loon]], INDIRECT(ADDRESS(ROW()-1,COLUMN(F:F))))</f>
        <v>54090.156999999999</v>
      </c>
      <c r="J8174" s="6">
        <f ca="1">IF(ROW()=2, 0, Table1[[#This Row],[Belastbaar loon]]-INDIRECT(ADDRESS(ROW()-1,COLUMN(A:A))))</f>
        <v>10</v>
      </c>
      <c r="K8174" s="6">
        <f ca="1">Table1[[#This Row],[Netto loon]]-Table1[[#This Row],[Netto vorige schijf]]</f>
        <v>4.4500000000043656</v>
      </c>
      <c r="L8174" s="2">
        <f ca="1">(Table1[[#This Row],[Bruto tov vorige schijf]]-Table1[[#This Row],[Netto tov vorige schijf]])/MAX(Table1[[#This Row],[Bruto tov vorige schijf]],1)</f>
        <v>0.5549999999995634</v>
      </c>
    </row>
    <row r="8175" spans="1:12" x14ac:dyDescent="0.25">
      <c r="A8175" s="14">
        <v>89571</v>
      </c>
      <c r="B8175" s="6">
        <f>LoonHeffing2020(Table1[[#This Row],[Belastbaar loon]])</f>
        <v>36013.923000000003</v>
      </c>
      <c r="C8175" s="6">
        <f>AlgemeneHeffingsKorting2020(Table1[[#This Row],[Belastbaar loon]])</f>
        <v>0</v>
      </c>
      <c r="D8175" s="14">
        <f>ArbeidsKorting2020(Table1[[#This Row],[Belastbaar loon]])</f>
        <v>541.98000000000013</v>
      </c>
      <c r="E8175" s="14">
        <f>MAX(Table1[[#This Row],[Loonheffing]]-Table1[[#This Row],[Algemene Heffingskorting]]-Table1[[#This Row],[Arbeidskorting]],0)</f>
        <v>35471.942999999999</v>
      </c>
      <c r="F8175" s="6">
        <f>Table1[[#This Row],[Belastbaar loon]]-Table1[[#This Row],[Belasting]]</f>
        <v>54099.057000000001</v>
      </c>
      <c r="G8175" s="2">
        <f>(Table1[[#This Row],[Belastbaar loon]]-Table1[[#This Row],[Netto loon]])/Table1[[#This Row],[Belastbaar loon]]</f>
        <v>0.39602039722678101</v>
      </c>
      <c r="H8175" s="14">
        <f t="shared" ca="1" si="122"/>
        <v>35466.392999999996</v>
      </c>
      <c r="I8175" s="14">
        <f ca="1">IF(ROW()=2, Table1[[#This Row],[Netto loon]], INDIRECT(ADDRESS(ROW()-1,COLUMN(F:F))))</f>
        <v>54094.607000000004</v>
      </c>
      <c r="J8175" s="6">
        <f ca="1">IF(ROW()=2, 0, Table1[[#This Row],[Belastbaar loon]]-INDIRECT(ADDRESS(ROW()-1,COLUMN(A:A))))</f>
        <v>10</v>
      </c>
      <c r="K8175" s="6">
        <f ca="1">Table1[[#This Row],[Netto loon]]-Table1[[#This Row],[Netto vorige schijf]]</f>
        <v>4.4499999999970896</v>
      </c>
      <c r="L8175" s="2">
        <f ca="1">(Table1[[#This Row],[Bruto tov vorige schijf]]-Table1[[#This Row],[Netto tov vorige schijf]])/MAX(Table1[[#This Row],[Bruto tov vorige schijf]],1)</f>
        <v>0.55500000000029104</v>
      </c>
    </row>
    <row r="8176" spans="1:12" x14ac:dyDescent="0.25">
      <c r="A8176" s="14">
        <v>89581</v>
      </c>
      <c r="B8176" s="6">
        <f>LoonHeffing2020(Table1[[#This Row],[Belastbaar loon]])</f>
        <v>36018.873</v>
      </c>
      <c r="C8176" s="6">
        <f>AlgemeneHeffingsKorting2020(Table1[[#This Row],[Belastbaar loon]])</f>
        <v>0</v>
      </c>
      <c r="D8176" s="14">
        <f>ArbeidsKorting2020(Table1[[#This Row],[Belastbaar loon]])</f>
        <v>541.38000000000011</v>
      </c>
      <c r="E8176" s="14">
        <f>MAX(Table1[[#This Row],[Loonheffing]]-Table1[[#This Row],[Algemene Heffingskorting]]-Table1[[#This Row],[Arbeidskorting]],0)</f>
        <v>35477.493000000002</v>
      </c>
      <c r="F8176" s="6">
        <f>Table1[[#This Row],[Belastbaar loon]]-Table1[[#This Row],[Belasting]]</f>
        <v>54103.506999999998</v>
      </c>
      <c r="G8176" s="2">
        <f>(Table1[[#This Row],[Belastbaar loon]]-Table1[[#This Row],[Netto loon]])/Table1[[#This Row],[Belastbaar loon]]</f>
        <v>0.39603814424933859</v>
      </c>
      <c r="H8176" s="14">
        <f t="shared" ca="1" si="122"/>
        <v>35471.942999999999</v>
      </c>
      <c r="I8176" s="14">
        <f ca="1">IF(ROW()=2, Table1[[#This Row],[Netto loon]], INDIRECT(ADDRESS(ROW()-1,COLUMN(F:F))))</f>
        <v>54099.057000000001</v>
      </c>
      <c r="J8176" s="6">
        <f ca="1">IF(ROW()=2, 0, Table1[[#This Row],[Belastbaar loon]]-INDIRECT(ADDRESS(ROW()-1,COLUMN(A:A))))</f>
        <v>10</v>
      </c>
      <c r="K8176" s="6">
        <f ca="1">Table1[[#This Row],[Netto loon]]-Table1[[#This Row],[Netto vorige schijf]]</f>
        <v>4.4499999999970896</v>
      </c>
      <c r="L8176" s="2">
        <f ca="1">(Table1[[#This Row],[Bruto tov vorige schijf]]-Table1[[#This Row],[Netto tov vorige schijf]])/MAX(Table1[[#This Row],[Bruto tov vorige schijf]],1)</f>
        <v>0.55500000000029104</v>
      </c>
    </row>
    <row r="8177" spans="1:12" x14ac:dyDescent="0.25">
      <c r="A8177" s="14">
        <v>89591</v>
      </c>
      <c r="B8177" s="6">
        <f>LoonHeffing2020(Table1[[#This Row],[Belastbaar loon]])</f>
        <v>36023.822999999997</v>
      </c>
      <c r="C8177" s="6">
        <f>AlgemeneHeffingsKorting2020(Table1[[#This Row],[Belastbaar loon]])</f>
        <v>0</v>
      </c>
      <c r="D8177" s="14">
        <f>ArbeidsKorting2020(Table1[[#This Row],[Belastbaar loon]])</f>
        <v>540.78000000000009</v>
      </c>
      <c r="E8177" s="14">
        <f>MAX(Table1[[#This Row],[Loonheffing]]-Table1[[#This Row],[Algemene Heffingskorting]]-Table1[[#This Row],[Arbeidskorting]],0)</f>
        <v>35483.042999999998</v>
      </c>
      <c r="F8177" s="6">
        <f>Table1[[#This Row],[Belastbaar loon]]-Table1[[#This Row],[Belasting]]</f>
        <v>54107.957000000002</v>
      </c>
      <c r="G8177" s="2">
        <f>(Table1[[#This Row],[Belastbaar loon]]-Table1[[#This Row],[Netto loon]])/Table1[[#This Row],[Belastbaar loon]]</f>
        <v>0.39605588731010927</v>
      </c>
      <c r="H8177" s="14">
        <f t="shared" ca="1" si="122"/>
        <v>35477.493000000002</v>
      </c>
      <c r="I8177" s="14">
        <f ca="1">IF(ROW()=2, Table1[[#This Row],[Netto loon]], INDIRECT(ADDRESS(ROW()-1,COLUMN(F:F))))</f>
        <v>54103.506999999998</v>
      </c>
      <c r="J8177" s="6">
        <f ca="1">IF(ROW()=2, 0, Table1[[#This Row],[Belastbaar loon]]-INDIRECT(ADDRESS(ROW()-1,COLUMN(A:A))))</f>
        <v>10</v>
      </c>
      <c r="K8177" s="6">
        <f ca="1">Table1[[#This Row],[Netto loon]]-Table1[[#This Row],[Netto vorige schijf]]</f>
        <v>4.4500000000043656</v>
      </c>
      <c r="L8177" s="2">
        <f ca="1">(Table1[[#This Row],[Bruto tov vorige schijf]]-Table1[[#This Row],[Netto tov vorige schijf]])/MAX(Table1[[#This Row],[Bruto tov vorige schijf]],1)</f>
        <v>0.5549999999995634</v>
      </c>
    </row>
    <row r="8178" spans="1:12" x14ac:dyDescent="0.25">
      <c r="A8178" s="14">
        <v>89601</v>
      </c>
      <c r="B8178" s="6">
        <f>LoonHeffing2020(Table1[[#This Row],[Belastbaar loon]])</f>
        <v>36028.773000000001</v>
      </c>
      <c r="C8178" s="6">
        <f>AlgemeneHeffingsKorting2020(Table1[[#This Row],[Belastbaar loon]])</f>
        <v>0</v>
      </c>
      <c r="D8178" s="14">
        <f>ArbeidsKorting2020(Table1[[#This Row],[Belastbaar loon]])</f>
        <v>540.18000000000018</v>
      </c>
      <c r="E8178" s="14">
        <f>MAX(Table1[[#This Row],[Loonheffing]]-Table1[[#This Row],[Algemene Heffingskorting]]-Table1[[#This Row],[Arbeidskorting]],0)</f>
        <v>35488.593000000001</v>
      </c>
      <c r="F8178" s="6">
        <f>Table1[[#This Row],[Belastbaar loon]]-Table1[[#This Row],[Belasting]]</f>
        <v>54112.406999999999</v>
      </c>
      <c r="G8178" s="2">
        <f>(Table1[[#This Row],[Belastbaar loon]]-Table1[[#This Row],[Netto loon]])/Table1[[#This Row],[Belastbaar loon]]</f>
        <v>0.39607362641041954</v>
      </c>
      <c r="H8178" s="14">
        <f t="shared" ca="1" si="122"/>
        <v>35483.042999999998</v>
      </c>
      <c r="I8178" s="14">
        <f ca="1">IF(ROW()=2, Table1[[#This Row],[Netto loon]], INDIRECT(ADDRESS(ROW()-1,COLUMN(F:F))))</f>
        <v>54107.957000000002</v>
      </c>
      <c r="J8178" s="6">
        <f ca="1">IF(ROW()=2, 0, Table1[[#This Row],[Belastbaar loon]]-INDIRECT(ADDRESS(ROW()-1,COLUMN(A:A))))</f>
        <v>10</v>
      </c>
      <c r="K8178" s="6">
        <f ca="1">Table1[[#This Row],[Netto loon]]-Table1[[#This Row],[Netto vorige schijf]]</f>
        <v>4.4499999999970896</v>
      </c>
      <c r="L8178" s="2">
        <f ca="1">(Table1[[#This Row],[Bruto tov vorige schijf]]-Table1[[#This Row],[Netto tov vorige schijf]])/MAX(Table1[[#This Row],[Bruto tov vorige schijf]],1)</f>
        <v>0.55500000000029104</v>
      </c>
    </row>
    <row r="8179" spans="1:12" x14ac:dyDescent="0.25">
      <c r="A8179" s="14">
        <v>89611</v>
      </c>
      <c r="B8179" s="6">
        <f>LoonHeffing2020(Table1[[#This Row],[Belastbaar loon]])</f>
        <v>36033.722999999998</v>
      </c>
      <c r="C8179" s="6">
        <f>AlgemeneHeffingsKorting2020(Table1[[#This Row],[Belastbaar loon]])</f>
        <v>0</v>
      </c>
      <c r="D8179" s="14">
        <f>ArbeidsKorting2020(Table1[[#This Row],[Belastbaar loon]])</f>
        <v>539.58000000000015</v>
      </c>
      <c r="E8179" s="14">
        <f>MAX(Table1[[#This Row],[Loonheffing]]-Table1[[#This Row],[Algemene Heffingskorting]]-Table1[[#This Row],[Arbeidskorting]],0)</f>
        <v>35494.142999999996</v>
      </c>
      <c r="F8179" s="6">
        <f>Table1[[#This Row],[Belastbaar loon]]-Table1[[#This Row],[Belasting]]</f>
        <v>54116.857000000004</v>
      </c>
      <c r="G8179" s="2">
        <f>(Table1[[#This Row],[Belastbaar loon]]-Table1[[#This Row],[Netto loon]])/Table1[[#This Row],[Belastbaar loon]]</f>
        <v>0.39609136155159519</v>
      </c>
      <c r="H8179" s="14">
        <f t="shared" ca="1" si="122"/>
        <v>35488.593000000001</v>
      </c>
      <c r="I8179" s="14">
        <f ca="1">IF(ROW()=2, Table1[[#This Row],[Netto loon]], INDIRECT(ADDRESS(ROW()-1,COLUMN(F:F))))</f>
        <v>54112.406999999999</v>
      </c>
      <c r="J8179" s="6">
        <f ca="1">IF(ROW()=2, 0, Table1[[#This Row],[Belastbaar loon]]-INDIRECT(ADDRESS(ROW()-1,COLUMN(A:A))))</f>
        <v>10</v>
      </c>
      <c r="K8179" s="6">
        <f ca="1">Table1[[#This Row],[Netto loon]]-Table1[[#This Row],[Netto vorige schijf]]</f>
        <v>4.4500000000043656</v>
      </c>
      <c r="L8179" s="2">
        <f ca="1">(Table1[[#This Row],[Bruto tov vorige schijf]]-Table1[[#This Row],[Netto tov vorige schijf]])/MAX(Table1[[#This Row],[Bruto tov vorige schijf]],1)</f>
        <v>0.5549999999995634</v>
      </c>
    </row>
    <row r="8180" spans="1:12" x14ac:dyDescent="0.25">
      <c r="A8180" s="14">
        <v>89621</v>
      </c>
      <c r="B8180" s="6">
        <f>LoonHeffing2020(Table1[[#This Row],[Belastbaar loon]])</f>
        <v>36038.673000000003</v>
      </c>
      <c r="C8180" s="6">
        <f>AlgemeneHeffingsKorting2020(Table1[[#This Row],[Belastbaar loon]])</f>
        <v>0</v>
      </c>
      <c r="D8180" s="14">
        <f>ArbeidsKorting2020(Table1[[#This Row],[Belastbaar loon]])</f>
        <v>538.98000000000013</v>
      </c>
      <c r="E8180" s="14">
        <f>MAX(Table1[[#This Row],[Loonheffing]]-Table1[[#This Row],[Algemene Heffingskorting]]-Table1[[#This Row],[Arbeidskorting]],0)</f>
        <v>35499.692999999999</v>
      </c>
      <c r="F8180" s="6">
        <f>Table1[[#This Row],[Belastbaar loon]]-Table1[[#This Row],[Belasting]]</f>
        <v>54121.307000000001</v>
      </c>
      <c r="G8180" s="2">
        <f>(Table1[[#This Row],[Belastbaar loon]]-Table1[[#This Row],[Netto loon]])/Table1[[#This Row],[Belastbaar loon]]</f>
        <v>0.39610909273496164</v>
      </c>
      <c r="H8180" s="14">
        <f t="shared" ca="1" si="122"/>
        <v>35494.142999999996</v>
      </c>
      <c r="I8180" s="14">
        <f ca="1">IF(ROW()=2, Table1[[#This Row],[Netto loon]], INDIRECT(ADDRESS(ROW()-1,COLUMN(F:F))))</f>
        <v>54116.857000000004</v>
      </c>
      <c r="J8180" s="6">
        <f ca="1">IF(ROW()=2, 0, Table1[[#This Row],[Belastbaar loon]]-INDIRECT(ADDRESS(ROW()-1,COLUMN(A:A))))</f>
        <v>10</v>
      </c>
      <c r="K8180" s="6">
        <f ca="1">Table1[[#This Row],[Netto loon]]-Table1[[#This Row],[Netto vorige schijf]]</f>
        <v>4.4499999999970896</v>
      </c>
      <c r="L8180" s="2">
        <f ca="1">(Table1[[#This Row],[Bruto tov vorige schijf]]-Table1[[#This Row],[Netto tov vorige schijf]])/MAX(Table1[[#This Row],[Bruto tov vorige schijf]],1)</f>
        <v>0.55500000000029104</v>
      </c>
    </row>
    <row r="8181" spans="1:12" x14ac:dyDescent="0.25">
      <c r="A8181" s="14">
        <v>89631</v>
      </c>
      <c r="B8181" s="6">
        <f>LoonHeffing2020(Table1[[#This Row],[Belastbaar loon]])</f>
        <v>36043.623</v>
      </c>
      <c r="C8181" s="6">
        <f>AlgemeneHeffingsKorting2020(Table1[[#This Row],[Belastbaar loon]])</f>
        <v>0</v>
      </c>
      <c r="D8181" s="14">
        <f>ArbeidsKorting2020(Table1[[#This Row],[Belastbaar loon]])</f>
        <v>538.38000000000011</v>
      </c>
      <c r="E8181" s="14">
        <f>MAX(Table1[[#This Row],[Loonheffing]]-Table1[[#This Row],[Algemene Heffingskorting]]-Table1[[#This Row],[Arbeidskorting]],0)</f>
        <v>35505.243000000002</v>
      </c>
      <c r="F8181" s="6">
        <f>Table1[[#This Row],[Belastbaar loon]]-Table1[[#This Row],[Belasting]]</f>
        <v>54125.756999999998</v>
      </c>
      <c r="G8181" s="2">
        <f>(Table1[[#This Row],[Belastbaar loon]]-Table1[[#This Row],[Netto loon]])/Table1[[#This Row],[Belastbaar loon]]</f>
        <v>0.39612681996184357</v>
      </c>
      <c r="H8181" s="14">
        <f t="shared" ca="1" si="122"/>
        <v>35499.692999999999</v>
      </c>
      <c r="I8181" s="14">
        <f ca="1">IF(ROW()=2, Table1[[#This Row],[Netto loon]], INDIRECT(ADDRESS(ROW()-1,COLUMN(F:F))))</f>
        <v>54121.307000000001</v>
      </c>
      <c r="J8181" s="6">
        <f ca="1">IF(ROW()=2, 0, Table1[[#This Row],[Belastbaar loon]]-INDIRECT(ADDRESS(ROW()-1,COLUMN(A:A))))</f>
        <v>10</v>
      </c>
      <c r="K8181" s="6">
        <f ca="1">Table1[[#This Row],[Netto loon]]-Table1[[#This Row],[Netto vorige schijf]]</f>
        <v>4.4499999999970896</v>
      </c>
      <c r="L8181" s="2">
        <f ca="1">(Table1[[#This Row],[Bruto tov vorige schijf]]-Table1[[#This Row],[Netto tov vorige schijf]])/MAX(Table1[[#This Row],[Bruto tov vorige schijf]],1)</f>
        <v>0.55500000000029104</v>
      </c>
    </row>
    <row r="8182" spans="1:12" x14ac:dyDescent="0.25">
      <c r="A8182" s="14">
        <v>89641</v>
      </c>
      <c r="B8182" s="6">
        <f>LoonHeffing2020(Table1[[#This Row],[Belastbaar loon]])</f>
        <v>36048.572999999997</v>
      </c>
      <c r="C8182" s="6">
        <f>AlgemeneHeffingsKorting2020(Table1[[#This Row],[Belastbaar loon]])</f>
        <v>0</v>
      </c>
      <c r="D8182" s="14">
        <f>ArbeidsKorting2020(Table1[[#This Row],[Belastbaar loon]])</f>
        <v>537.78000000000009</v>
      </c>
      <c r="E8182" s="14">
        <f>MAX(Table1[[#This Row],[Loonheffing]]-Table1[[#This Row],[Algemene Heffingskorting]]-Table1[[#This Row],[Arbeidskorting]],0)</f>
        <v>35510.792999999998</v>
      </c>
      <c r="F8182" s="6">
        <f>Table1[[#This Row],[Belastbaar loon]]-Table1[[#This Row],[Belasting]]</f>
        <v>54130.207000000002</v>
      </c>
      <c r="G8182" s="2">
        <f>(Table1[[#This Row],[Belastbaar loon]]-Table1[[#This Row],[Netto loon]])/Table1[[#This Row],[Belastbaar loon]]</f>
        <v>0.39614454323356496</v>
      </c>
      <c r="H8182" s="14">
        <f t="shared" ca="1" si="122"/>
        <v>35505.243000000002</v>
      </c>
      <c r="I8182" s="14">
        <f ca="1">IF(ROW()=2, Table1[[#This Row],[Netto loon]], INDIRECT(ADDRESS(ROW()-1,COLUMN(F:F))))</f>
        <v>54125.756999999998</v>
      </c>
      <c r="J8182" s="6">
        <f ca="1">IF(ROW()=2, 0, Table1[[#This Row],[Belastbaar loon]]-INDIRECT(ADDRESS(ROW()-1,COLUMN(A:A))))</f>
        <v>10</v>
      </c>
      <c r="K8182" s="6">
        <f ca="1">Table1[[#This Row],[Netto loon]]-Table1[[#This Row],[Netto vorige schijf]]</f>
        <v>4.4500000000043656</v>
      </c>
      <c r="L8182" s="2">
        <f ca="1">(Table1[[#This Row],[Bruto tov vorige schijf]]-Table1[[#This Row],[Netto tov vorige schijf]])/MAX(Table1[[#This Row],[Bruto tov vorige schijf]],1)</f>
        <v>0.5549999999995634</v>
      </c>
    </row>
    <row r="8183" spans="1:12" x14ac:dyDescent="0.25">
      <c r="A8183" s="14">
        <v>89651</v>
      </c>
      <c r="B8183" s="6">
        <f>LoonHeffing2020(Table1[[#This Row],[Belastbaar loon]])</f>
        <v>36053.523000000001</v>
      </c>
      <c r="C8183" s="6">
        <f>AlgemeneHeffingsKorting2020(Table1[[#This Row],[Belastbaar loon]])</f>
        <v>0</v>
      </c>
      <c r="D8183" s="14">
        <f>ArbeidsKorting2020(Table1[[#This Row],[Belastbaar loon]])</f>
        <v>537.18000000000018</v>
      </c>
      <c r="E8183" s="14">
        <f>MAX(Table1[[#This Row],[Loonheffing]]-Table1[[#This Row],[Algemene Heffingskorting]]-Table1[[#This Row],[Arbeidskorting]],0)</f>
        <v>35516.343000000001</v>
      </c>
      <c r="F8183" s="6">
        <f>Table1[[#This Row],[Belastbaar loon]]-Table1[[#This Row],[Belasting]]</f>
        <v>54134.656999999999</v>
      </c>
      <c r="G8183" s="2">
        <f>(Table1[[#This Row],[Belastbaar loon]]-Table1[[#This Row],[Netto loon]])/Table1[[#This Row],[Belastbaar loon]]</f>
        <v>0.39616226255144954</v>
      </c>
      <c r="H8183" s="14">
        <f t="shared" ca="1" si="122"/>
        <v>35510.792999999998</v>
      </c>
      <c r="I8183" s="14">
        <f ca="1">IF(ROW()=2, Table1[[#This Row],[Netto loon]], INDIRECT(ADDRESS(ROW()-1,COLUMN(F:F))))</f>
        <v>54130.207000000002</v>
      </c>
      <c r="J8183" s="6">
        <f ca="1">IF(ROW()=2, 0, Table1[[#This Row],[Belastbaar loon]]-INDIRECT(ADDRESS(ROW()-1,COLUMN(A:A))))</f>
        <v>10</v>
      </c>
      <c r="K8183" s="6">
        <f ca="1">Table1[[#This Row],[Netto loon]]-Table1[[#This Row],[Netto vorige schijf]]</f>
        <v>4.4499999999970896</v>
      </c>
      <c r="L8183" s="2">
        <f ca="1">(Table1[[#This Row],[Bruto tov vorige schijf]]-Table1[[#This Row],[Netto tov vorige schijf]])/MAX(Table1[[#This Row],[Bruto tov vorige schijf]],1)</f>
        <v>0.55500000000029104</v>
      </c>
    </row>
    <row r="8184" spans="1:12" x14ac:dyDescent="0.25">
      <c r="A8184" s="14">
        <v>89661</v>
      </c>
      <c r="B8184" s="6">
        <f>LoonHeffing2020(Table1[[#This Row],[Belastbaar loon]])</f>
        <v>36058.472999999998</v>
      </c>
      <c r="C8184" s="6">
        <f>AlgemeneHeffingsKorting2020(Table1[[#This Row],[Belastbaar loon]])</f>
        <v>0</v>
      </c>
      <c r="D8184" s="14">
        <f>ArbeidsKorting2020(Table1[[#This Row],[Belastbaar loon]])</f>
        <v>536.58000000000015</v>
      </c>
      <c r="E8184" s="14">
        <f>MAX(Table1[[#This Row],[Loonheffing]]-Table1[[#This Row],[Algemene Heffingskorting]]-Table1[[#This Row],[Arbeidskorting]],0)</f>
        <v>35521.892999999996</v>
      </c>
      <c r="F8184" s="6">
        <f>Table1[[#This Row],[Belastbaar loon]]-Table1[[#This Row],[Belasting]]</f>
        <v>54139.107000000004</v>
      </c>
      <c r="G8184" s="2">
        <f>(Table1[[#This Row],[Belastbaar loon]]-Table1[[#This Row],[Netto loon]])/Table1[[#This Row],[Belastbaar loon]]</f>
        <v>0.39617997791681997</v>
      </c>
      <c r="H8184" s="14">
        <f t="shared" ca="1" si="122"/>
        <v>35516.343000000001</v>
      </c>
      <c r="I8184" s="14">
        <f ca="1">IF(ROW()=2, Table1[[#This Row],[Netto loon]], INDIRECT(ADDRESS(ROW()-1,COLUMN(F:F))))</f>
        <v>54134.656999999999</v>
      </c>
      <c r="J8184" s="6">
        <f ca="1">IF(ROW()=2, 0, Table1[[#This Row],[Belastbaar loon]]-INDIRECT(ADDRESS(ROW()-1,COLUMN(A:A))))</f>
        <v>10</v>
      </c>
      <c r="K8184" s="6">
        <f ca="1">Table1[[#This Row],[Netto loon]]-Table1[[#This Row],[Netto vorige schijf]]</f>
        <v>4.4500000000043656</v>
      </c>
      <c r="L8184" s="2">
        <f ca="1">(Table1[[#This Row],[Bruto tov vorige schijf]]-Table1[[#This Row],[Netto tov vorige schijf]])/MAX(Table1[[#This Row],[Bruto tov vorige schijf]],1)</f>
        <v>0.5549999999995634</v>
      </c>
    </row>
    <row r="8185" spans="1:12" x14ac:dyDescent="0.25">
      <c r="A8185" s="14">
        <v>89671</v>
      </c>
      <c r="B8185" s="6">
        <f>LoonHeffing2020(Table1[[#This Row],[Belastbaar loon]])</f>
        <v>36063.423000000003</v>
      </c>
      <c r="C8185" s="6">
        <f>AlgemeneHeffingsKorting2020(Table1[[#This Row],[Belastbaar loon]])</f>
        <v>0</v>
      </c>
      <c r="D8185" s="14">
        <f>ArbeidsKorting2020(Table1[[#This Row],[Belastbaar loon]])</f>
        <v>535.98000000000013</v>
      </c>
      <c r="E8185" s="14">
        <f>MAX(Table1[[#This Row],[Loonheffing]]-Table1[[#This Row],[Algemene Heffingskorting]]-Table1[[#This Row],[Arbeidskorting]],0)</f>
        <v>35527.442999999999</v>
      </c>
      <c r="F8185" s="6">
        <f>Table1[[#This Row],[Belastbaar loon]]-Table1[[#This Row],[Belasting]]</f>
        <v>54143.557000000001</v>
      </c>
      <c r="G8185" s="2">
        <f>(Table1[[#This Row],[Belastbaar loon]]-Table1[[#This Row],[Netto loon]])/Table1[[#This Row],[Belastbaar loon]]</f>
        <v>0.39619768933099886</v>
      </c>
      <c r="H8185" s="14">
        <f t="shared" ca="1" si="122"/>
        <v>35521.892999999996</v>
      </c>
      <c r="I8185" s="14">
        <f ca="1">IF(ROW()=2, Table1[[#This Row],[Netto loon]], INDIRECT(ADDRESS(ROW()-1,COLUMN(F:F))))</f>
        <v>54139.107000000004</v>
      </c>
      <c r="J8185" s="6">
        <f ca="1">IF(ROW()=2, 0, Table1[[#This Row],[Belastbaar loon]]-INDIRECT(ADDRESS(ROW()-1,COLUMN(A:A))))</f>
        <v>10</v>
      </c>
      <c r="K8185" s="6">
        <f ca="1">Table1[[#This Row],[Netto loon]]-Table1[[#This Row],[Netto vorige schijf]]</f>
        <v>4.4499999999970896</v>
      </c>
      <c r="L8185" s="2">
        <f ca="1">(Table1[[#This Row],[Bruto tov vorige schijf]]-Table1[[#This Row],[Netto tov vorige schijf]])/MAX(Table1[[#This Row],[Bruto tov vorige schijf]],1)</f>
        <v>0.55500000000029104</v>
      </c>
    </row>
    <row r="8186" spans="1:12" x14ac:dyDescent="0.25">
      <c r="A8186" s="14">
        <v>89681</v>
      </c>
      <c r="B8186" s="6">
        <f>LoonHeffing2020(Table1[[#This Row],[Belastbaar loon]])</f>
        <v>36068.373</v>
      </c>
      <c r="C8186" s="6">
        <f>AlgemeneHeffingsKorting2020(Table1[[#This Row],[Belastbaar loon]])</f>
        <v>0</v>
      </c>
      <c r="D8186" s="14">
        <f>ArbeidsKorting2020(Table1[[#This Row],[Belastbaar loon]])</f>
        <v>535.38000000000011</v>
      </c>
      <c r="E8186" s="14">
        <f>MAX(Table1[[#This Row],[Loonheffing]]-Table1[[#This Row],[Algemene Heffingskorting]]-Table1[[#This Row],[Arbeidskorting]],0)</f>
        <v>35532.993000000002</v>
      </c>
      <c r="F8186" s="6">
        <f>Table1[[#This Row],[Belastbaar loon]]-Table1[[#This Row],[Belasting]]</f>
        <v>54148.006999999998</v>
      </c>
      <c r="G8186" s="2">
        <f>(Table1[[#This Row],[Belastbaar loon]]-Table1[[#This Row],[Netto loon]])/Table1[[#This Row],[Belastbaar loon]]</f>
        <v>0.39621539679530782</v>
      </c>
      <c r="H8186" s="14">
        <f t="shared" ca="1" si="122"/>
        <v>35527.442999999999</v>
      </c>
      <c r="I8186" s="14">
        <f ca="1">IF(ROW()=2, Table1[[#This Row],[Netto loon]], INDIRECT(ADDRESS(ROW()-1,COLUMN(F:F))))</f>
        <v>54143.557000000001</v>
      </c>
      <c r="J8186" s="6">
        <f ca="1">IF(ROW()=2, 0, Table1[[#This Row],[Belastbaar loon]]-INDIRECT(ADDRESS(ROW()-1,COLUMN(A:A))))</f>
        <v>10</v>
      </c>
      <c r="K8186" s="6">
        <f ca="1">Table1[[#This Row],[Netto loon]]-Table1[[#This Row],[Netto vorige schijf]]</f>
        <v>4.4499999999970896</v>
      </c>
      <c r="L8186" s="2">
        <f ca="1">(Table1[[#This Row],[Bruto tov vorige schijf]]-Table1[[#This Row],[Netto tov vorige schijf]])/MAX(Table1[[#This Row],[Bruto tov vorige schijf]],1)</f>
        <v>0.55500000000029104</v>
      </c>
    </row>
    <row r="8187" spans="1:12" x14ac:dyDescent="0.25">
      <c r="A8187" s="14">
        <v>89691</v>
      </c>
      <c r="B8187" s="6">
        <f>LoonHeffing2020(Table1[[#This Row],[Belastbaar loon]])</f>
        <v>36073.322999999997</v>
      </c>
      <c r="C8187" s="6">
        <f>AlgemeneHeffingsKorting2020(Table1[[#This Row],[Belastbaar loon]])</f>
        <v>0</v>
      </c>
      <c r="D8187" s="14">
        <f>ArbeidsKorting2020(Table1[[#This Row],[Belastbaar loon]])</f>
        <v>534.78000000000009</v>
      </c>
      <c r="E8187" s="14">
        <f>MAX(Table1[[#This Row],[Loonheffing]]-Table1[[#This Row],[Algemene Heffingskorting]]-Table1[[#This Row],[Arbeidskorting]],0)</f>
        <v>35538.542999999998</v>
      </c>
      <c r="F8187" s="6">
        <f>Table1[[#This Row],[Belastbaar loon]]-Table1[[#This Row],[Belasting]]</f>
        <v>54152.457000000002</v>
      </c>
      <c r="G8187" s="2">
        <f>(Table1[[#This Row],[Belastbaar loon]]-Table1[[#This Row],[Netto loon]])/Table1[[#This Row],[Belastbaar loon]]</f>
        <v>0.39623310031106795</v>
      </c>
      <c r="H8187" s="14">
        <f t="shared" ca="1" si="122"/>
        <v>35532.993000000002</v>
      </c>
      <c r="I8187" s="14">
        <f ca="1">IF(ROW()=2, Table1[[#This Row],[Netto loon]], INDIRECT(ADDRESS(ROW()-1,COLUMN(F:F))))</f>
        <v>54148.006999999998</v>
      </c>
      <c r="J8187" s="6">
        <f ca="1">IF(ROW()=2, 0, Table1[[#This Row],[Belastbaar loon]]-INDIRECT(ADDRESS(ROW()-1,COLUMN(A:A))))</f>
        <v>10</v>
      </c>
      <c r="K8187" s="6">
        <f ca="1">Table1[[#This Row],[Netto loon]]-Table1[[#This Row],[Netto vorige schijf]]</f>
        <v>4.4500000000043656</v>
      </c>
      <c r="L8187" s="2">
        <f ca="1">(Table1[[#This Row],[Bruto tov vorige schijf]]-Table1[[#This Row],[Netto tov vorige schijf]])/MAX(Table1[[#This Row],[Bruto tov vorige schijf]],1)</f>
        <v>0.5549999999995634</v>
      </c>
    </row>
    <row r="8188" spans="1:12" x14ac:dyDescent="0.25">
      <c r="A8188" s="14">
        <v>89701</v>
      </c>
      <c r="B8188" s="6">
        <f>LoonHeffing2020(Table1[[#This Row],[Belastbaar loon]])</f>
        <v>36078.273000000001</v>
      </c>
      <c r="C8188" s="6">
        <f>AlgemeneHeffingsKorting2020(Table1[[#This Row],[Belastbaar loon]])</f>
        <v>0</v>
      </c>
      <c r="D8188" s="14">
        <f>ArbeidsKorting2020(Table1[[#This Row],[Belastbaar loon]])</f>
        <v>534.18000000000018</v>
      </c>
      <c r="E8188" s="14">
        <f>MAX(Table1[[#This Row],[Loonheffing]]-Table1[[#This Row],[Algemene Heffingskorting]]-Table1[[#This Row],[Arbeidskorting]],0)</f>
        <v>35544.093000000001</v>
      </c>
      <c r="F8188" s="6">
        <f>Table1[[#This Row],[Belastbaar loon]]-Table1[[#This Row],[Belasting]]</f>
        <v>54156.906999999999</v>
      </c>
      <c r="G8188" s="2">
        <f>(Table1[[#This Row],[Belastbaar loon]]-Table1[[#This Row],[Netto loon]])/Table1[[#This Row],[Belastbaar loon]]</f>
        <v>0.39625079987959999</v>
      </c>
      <c r="H8188" s="14">
        <f t="shared" ca="1" si="122"/>
        <v>35538.542999999998</v>
      </c>
      <c r="I8188" s="14">
        <f ca="1">IF(ROW()=2, Table1[[#This Row],[Netto loon]], INDIRECT(ADDRESS(ROW()-1,COLUMN(F:F))))</f>
        <v>54152.457000000002</v>
      </c>
      <c r="J8188" s="6">
        <f ca="1">IF(ROW()=2, 0, Table1[[#This Row],[Belastbaar loon]]-INDIRECT(ADDRESS(ROW()-1,COLUMN(A:A))))</f>
        <v>10</v>
      </c>
      <c r="K8188" s="6">
        <f ca="1">Table1[[#This Row],[Netto loon]]-Table1[[#This Row],[Netto vorige schijf]]</f>
        <v>4.4499999999970896</v>
      </c>
      <c r="L8188" s="2">
        <f ca="1">(Table1[[#This Row],[Bruto tov vorige schijf]]-Table1[[#This Row],[Netto tov vorige schijf]])/MAX(Table1[[#This Row],[Bruto tov vorige schijf]],1)</f>
        <v>0.55500000000029104</v>
      </c>
    </row>
    <row r="8189" spans="1:12" x14ac:dyDescent="0.25">
      <c r="A8189" s="14">
        <v>89711</v>
      </c>
      <c r="B8189" s="6">
        <f>LoonHeffing2020(Table1[[#This Row],[Belastbaar loon]])</f>
        <v>36083.222999999998</v>
      </c>
      <c r="C8189" s="6">
        <f>AlgemeneHeffingsKorting2020(Table1[[#This Row],[Belastbaar loon]])</f>
        <v>0</v>
      </c>
      <c r="D8189" s="14">
        <f>ArbeidsKorting2020(Table1[[#This Row],[Belastbaar loon]])</f>
        <v>533.58000000000015</v>
      </c>
      <c r="E8189" s="14">
        <f>MAX(Table1[[#This Row],[Loonheffing]]-Table1[[#This Row],[Algemene Heffingskorting]]-Table1[[#This Row],[Arbeidskorting]],0)</f>
        <v>35549.642999999996</v>
      </c>
      <c r="F8189" s="6">
        <f>Table1[[#This Row],[Belastbaar loon]]-Table1[[#This Row],[Belasting]]</f>
        <v>54161.357000000004</v>
      </c>
      <c r="G8189" s="2">
        <f>(Table1[[#This Row],[Belastbaar loon]]-Table1[[#This Row],[Netto loon]])/Table1[[#This Row],[Belastbaar loon]]</f>
        <v>0.39626849550222376</v>
      </c>
      <c r="H8189" s="14">
        <f t="shared" ca="1" si="122"/>
        <v>35544.093000000001</v>
      </c>
      <c r="I8189" s="14">
        <f ca="1">IF(ROW()=2, Table1[[#This Row],[Netto loon]], INDIRECT(ADDRESS(ROW()-1,COLUMN(F:F))))</f>
        <v>54156.906999999999</v>
      </c>
      <c r="J8189" s="6">
        <f ca="1">IF(ROW()=2, 0, Table1[[#This Row],[Belastbaar loon]]-INDIRECT(ADDRESS(ROW()-1,COLUMN(A:A))))</f>
        <v>10</v>
      </c>
      <c r="K8189" s="6">
        <f ca="1">Table1[[#This Row],[Netto loon]]-Table1[[#This Row],[Netto vorige schijf]]</f>
        <v>4.4500000000043656</v>
      </c>
      <c r="L8189" s="2">
        <f ca="1">(Table1[[#This Row],[Bruto tov vorige schijf]]-Table1[[#This Row],[Netto tov vorige schijf]])/MAX(Table1[[#This Row],[Bruto tov vorige schijf]],1)</f>
        <v>0.5549999999995634</v>
      </c>
    </row>
    <row r="8190" spans="1:12" x14ac:dyDescent="0.25">
      <c r="A8190" s="14">
        <v>89721</v>
      </c>
      <c r="B8190" s="6">
        <f>LoonHeffing2020(Table1[[#This Row],[Belastbaar loon]])</f>
        <v>36088.173000000003</v>
      </c>
      <c r="C8190" s="6">
        <f>AlgemeneHeffingsKorting2020(Table1[[#This Row],[Belastbaar loon]])</f>
        <v>0</v>
      </c>
      <c r="D8190" s="14">
        <f>ArbeidsKorting2020(Table1[[#This Row],[Belastbaar loon]])</f>
        <v>532.98000000000013</v>
      </c>
      <c r="E8190" s="14">
        <f>MAX(Table1[[#This Row],[Loonheffing]]-Table1[[#This Row],[Algemene Heffingskorting]]-Table1[[#This Row],[Arbeidskorting]],0)</f>
        <v>35555.192999999999</v>
      </c>
      <c r="F8190" s="6">
        <f>Table1[[#This Row],[Belastbaar loon]]-Table1[[#This Row],[Belasting]]</f>
        <v>54165.807000000001</v>
      </c>
      <c r="G8190" s="2">
        <f>(Table1[[#This Row],[Belastbaar loon]]-Table1[[#This Row],[Netto loon]])/Table1[[#This Row],[Belastbaar loon]]</f>
        <v>0.39628618718025882</v>
      </c>
      <c r="H8190" s="14">
        <f t="shared" ca="1" si="122"/>
        <v>35549.642999999996</v>
      </c>
      <c r="I8190" s="14">
        <f ca="1">IF(ROW()=2, Table1[[#This Row],[Netto loon]], INDIRECT(ADDRESS(ROW()-1,COLUMN(F:F))))</f>
        <v>54161.357000000004</v>
      </c>
      <c r="J8190" s="6">
        <f ca="1">IF(ROW()=2, 0, Table1[[#This Row],[Belastbaar loon]]-INDIRECT(ADDRESS(ROW()-1,COLUMN(A:A))))</f>
        <v>10</v>
      </c>
      <c r="K8190" s="6">
        <f ca="1">Table1[[#This Row],[Netto loon]]-Table1[[#This Row],[Netto vorige schijf]]</f>
        <v>4.4499999999970896</v>
      </c>
      <c r="L8190" s="2">
        <f ca="1">(Table1[[#This Row],[Bruto tov vorige schijf]]-Table1[[#This Row],[Netto tov vorige schijf]])/MAX(Table1[[#This Row],[Bruto tov vorige schijf]],1)</f>
        <v>0.55500000000029104</v>
      </c>
    </row>
    <row r="8191" spans="1:12" x14ac:dyDescent="0.25">
      <c r="A8191" s="14">
        <v>89731</v>
      </c>
      <c r="B8191" s="6">
        <f>LoonHeffing2020(Table1[[#This Row],[Belastbaar loon]])</f>
        <v>36093.123</v>
      </c>
      <c r="C8191" s="6">
        <f>AlgemeneHeffingsKorting2020(Table1[[#This Row],[Belastbaar loon]])</f>
        <v>0</v>
      </c>
      <c r="D8191" s="14">
        <f>ArbeidsKorting2020(Table1[[#This Row],[Belastbaar loon]])</f>
        <v>532.38000000000011</v>
      </c>
      <c r="E8191" s="14">
        <f>MAX(Table1[[#This Row],[Loonheffing]]-Table1[[#This Row],[Algemene Heffingskorting]]-Table1[[#This Row],[Arbeidskorting]],0)</f>
        <v>35560.743000000002</v>
      </c>
      <c r="F8191" s="6">
        <f>Table1[[#This Row],[Belastbaar loon]]-Table1[[#This Row],[Belasting]]</f>
        <v>54170.256999999998</v>
      </c>
      <c r="G8191" s="2">
        <f>(Table1[[#This Row],[Belastbaar loon]]-Table1[[#This Row],[Netto loon]])/Table1[[#This Row],[Belastbaar loon]]</f>
        <v>0.39630387491502383</v>
      </c>
      <c r="H8191" s="14">
        <f t="shared" ca="1" si="122"/>
        <v>35555.192999999999</v>
      </c>
      <c r="I8191" s="14">
        <f ca="1">IF(ROW()=2, Table1[[#This Row],[Netto loon]], INDIRECT(ADDRESS(ROW()-1,COLUMN(F:F))))</f>
        <v>54165.807000000001</v>
      </c>
      <c r="J8191" s="6">
        <f ca="1">IF(ROW()=2, 0, Table1[[#This Row],[Belastbaar loon]]-INDIRECT(ADDRESS(ROW()-1,COLUMN(A:A))))</f>
        <v>10</v>
      </c>
      <c r="K8191" s="6">
        <f ca="1">Table1[[#This Row],[Netto loon]]-Table1[[#This Row],[Netto vorige schijf]]</f>
        <v>4.4499999999970896</v>
      </c>
      <c r="L8191" s="2">
        <f ca="1">(Table1[[#This Row],[Bruto tov vorige schijf]]-Table1[[#This Row],[Netto tov vorige schijf]])/MAX(Table1[[#This Row],[Bruto tov vorige schijf]],1)</f>
        <v>0.55500000000029104</v>
      </c>
    </row>
    <row r="8192" spans="1:12" x14ac:dyDescent="0.25">
      <c r="A8192" s="14">
        <v>89741</v>
      </c>
      <c r="B8192" s="6">
        <f>LoonHeffing2020(Table1[[#This Row],[Belastbaar loon]])</f>
        <v>36098.072999999997</v>
      </c>
      <c r="C8192" s="6">
        <f>AlgemeneHeffingsKorting2020(Table1[[#This Row],[Belastbaar loon]])</f>
        <v>0</v>
      </c>
      <c r="D8192" s="14">
        <f>ArbeidsKorting2020(Table1[[#This Row],[Belastbaar loon]])</f>
        <v>531.78000000000009</v>
      </c>
      <c r="E8192" s="14">
        <f>MAX(Table1[[#This Row],[Loonheffing]]-Table1[[#This Row],[Algemene Heffingskorting]]-Table1[[#This Row],[Arbeidskorting]],0)</f>
        <v>35566.292999999998</v>
      </c>
      <c r="F8192" s="6">
        <f>Table1[[#This Row],[Belastbaar loon]]-Table1[[#This Row],[Belasting]]</f>
        <v>54174.707000000002</v>
      </c>
      <c r="G8192" s="2">
        <f>(Table1[[#This Row],[Belastbaar loon]]-Table1[[#This Row],[Netto loon]])/Table1[[#This Row],[Belastbaar loon]]</f>
        <v>0.39632155870783697</v>
      </c>
      <c r="H8192" s="14">
        <f t="shared" ca="1" si="122"/>
        <v>35560.743000000002</v>
      </c>
      <c r="I8192" s="14">
        <f ca="1">IF(ROW()=2, Table1[[#This Row],[Netto loon]], INDIRECT(ADDRESS(ROW()-1,COLUMN(F:F))))</f>
        <v>54170.256999999998</v>
      </c>
      <c r="J8192" s="6">
        <f ca="1">IF(ROW()=2, 0, Table1[[#This Row],[Belastbaar loon]]-INDIRECT(ADDRESS(ROW()-1,COLUMN(A:A))))</f>
        <v>10</v>
      </c>
      <c r="K8192" s="6">
        <f ca="1">Table1[[#This Row],[Netto loon]]-Table1[[#This Row],[Netto vorige schijf]]</f>
        <v>4.4500000000043656</v>
      </c>
      <c r="L8192" s="2">
        <f ca="1">(Table1[[#This Row],[Bruto tov vorige schijf]]-Table1[[#This Row],[Netto tov vorige schijf]])/MAX(Table1[[#This Row],[Bruto tov vorige schijf]],1)</f>
        <v>0.5549999999995634</v>
      </c>
    </row>
    <row r="8193" spans="1:12" x14ac:dyDescent="0.25">
      <c r="A8193" s="14">
        <v>89751</v>
      </c>
      <c r="B8193" s="6">
        <f>LoonHeffing2020(Table1[[#This Row],[Belastbaar loon]])</f>
        <v>36103.023000000001</v>
      </c>
      <c r="C8193" s="6">
        <f>AlgemeneHeffingsKorting2020(Table1[[#This Row],[Belastbaar loon]])</f>
        <v>0</v>
      </c>
      <c r="D8193" s="14">
        <f>ArbeidsKorting2020(Table1[[#This Row],[Belastbaar loon]])</f>
        <v>531.18000000000018</v>
      </c>
      <c r="E8193" s="14">
        <f>MAX(Table1[[#This Row],[Loonheffing]]-Table1[[#This Row],[Algemene Heffingskorting]]-Table1[[#This Row],[Arbeidskorting]],0)</f>
        <v>35571.843000000001</v>
      </c>
      <c r="F8193" s="6">
        <f>Table1[[#This Row],[Belastbaar loon]]-Table1[[#This Row],[Belasting]]</f>
        <v>54179.156999999999</v>
      </c>
      <c r="G8193" s="2">
        <f>(Table1[[#This Row],[Belastbaar loon]]-Table1[[#This Row],[Netto loon]])/Table1[[#This Row],[Belastbaar loon]]</f>
        <v>0.39633923856001607</v>
      </c>
      <c r="H8193" s="14">
        <f t="shared" ca="1" si="122"/>
        <v>35566.292999999998</v>
      </c>
      <c r="I8193" s="14">
        <f ca="1">IF(ROW()=2, Table1[[#This Row],[Netto loon]], INDIRECT(ADDRESS(ROW()-1,COLUMN(F:F))))</f>
        <v>54174.707000000002</v>
      </c>
      <c r="J8193" s="6">
        <f ca="1">IF(ROW()=2, 0, Table1[[#This Row],[Belastbaar loon]]-INDIRECT(ADDRESS(ROW()-1,COLUMN(A:A))))</f>
        <v>10</v>
      </c>
      <c r="K8193" s="6">
        <f ca="1">Table1[[#This Row],[Netto loon]]-Table1[[#This Row],[Netto vorige schijf]]</f>
        <v>4.4499999999970896</v>
      </c>
      <c r="L8193" s="2">
        <f ca="1">(Table1[[#This Row],[Bruto tov vorige schijf]]-Table1[[#This Row],[Netto tov vorige schijf]])/MAX(Table1[[#This Row],[Bruto tov vorige schijf]],1)</f>
        <v>0.55500000000029104</v>
      </c>
    </row>
    <row r="8194" spans="1:12" x14ac:dyDescent="0.25">
      <c r="A8194" s="14">
        <v>89761</v>
      </c>
      <c r="B8194" s="6">
        <f>LoonHeffing2020(Table1[[#This Row],[Belastbaar loon]])</f>
        <v>36107.972999999998</v>
      </c>
      <c r="C8194" s="6">
        <f>AlgemeneHeffingsKorting2020(Table1[[#This Row],[Belastbaar loon]])</f>
        <v>0</v>
      </c>
      <c r="D8194" s="14">
        <f>ArbeidsKorting2020(Table1[[#This Row],[Belastbaar loon]])</f>
        <v>530.58000000000015</v>
      </c>
      <c r="E8194" s="14">
        <f>MAX(Table1[[#This Row],[Loonheffing]]-Table1[[#This Row],[Algemene Heffingskorting]]-Table1[[#This Row],[Arbeidskorting]],0)</f>
        <v>35577.392999999996</v>
      </c>
      <c r="F8194" s="6">
        <f>Table1[[#This Row],[Belastbaar loon]]-Table1[[#This Row],[Belasting]]</f>
        <v>54183.607000000004</v>
      </c>
      <c r="G8194" s="2">
        <f>(Table1[[#This Row],[Belastbaar loon]]-Table1[[#This Row],[Netto loon]])/Table1[[#This Row],[Belastbaar loon]]</f>
        <v>0.39635691447287791</v>
      </c>
      <c r="H8194" s="14">
        <f t="shared" ca="1" si="122"/>
        <v>35571.843000000001</v>
      </c>
      <c r="I8194" s="14">
        <f ca="1">IF(ROW()=2, Table1[[#This Row],[Netto loon]], INDIRECT(ADDRESS(ROW()-1,COLUMN(F:F))))</f>
        <v>54179.156999999999</v>
      </c>
      <c r="J8194" s="6">
        <f ca="1">IF(ROW()=2, 0, Table1[[#This Row],[Belastbaar loon]]-INDIRECT(ADDRESS(ROW()-1,COLUMN(A:A))))</f>
        <v>10</v>
      </c>
      <c r="K8194" s="6">
        <f ca="1">Table1[[#This Row],[Netto loon]]-Table1[[#This Row],[Netto vorige schijf]]</f>
        <v>4.4500000000043656</v>
      </c>
      <c r="L8194" s="2">
        <f ca="1">(Table1[[#This Row],[Bruto tov vorige schijf]]-Table1[[#This Row],[Netto tov vorige schijf]])/MAX(Table1[[#This Row],[Bruto tov vorige schijf]],1)</f>
        <v>0.5549999999995634</v>
      </c>
    </row>
    <row r="8195" spans="1:12" x14ac:dyDescent="0.25">
      <c r="A8195" s="14">
        <v>89771</v>
      </c>
      <c r="B8195" s="6">
        <f>LoonHeffing2020(Table1[[#This Row],[Belastbaar loon]])</f>
        <v>36112.923000000003</v>
      </c>
      <c r="C8195" s="6">
        <f>AlgemeneHeffingsKorting2020(Table1[[#This Row],[Belastbaar loon]])</f>
        <v>0</v>
      </c>
      <c r="D8195" s="14">
        <f>ArbeidsKorting2020(Table1[[#This Row],[Belastbaar loon]])</f>
        <v>529.98000000000013</v>
      </c>
      <c r="E8195" s="14">
        <f>MAX(Table1[[#This Row],[Loonheffing]]-Table1[[#This Row],[Algemene Heffingskorting]]-Table1[[#This Row],[Arbeidskorting]],0)</f>
        <v>35582.942999999999</v>
      </c>
      <c r="F8195" s="6">
        <f>Table1[[#This Row],[Belastbaar loon]]-Table1[[#This Row],[Belasting]]</f>
        <v>54188.057000000001</v>
      </c>
      <c r="G8195" s="2">
        <f>(Table1[[#This Row],[Belastbaar loon]]-Table1[[#This Row],[Netto loon]])/Table1[[#This Row],[Belastbaar loon]]</f>
        <v>0.39637458644773926</v>
      </c>
      <c r="H8195" s="14">
        <f t="shared" ca="1" si="122"/>
        <v>35577.392999999996</v>
      </c>
      <c r="I8195" s="14">
        <f ca="1">IF(ROW()=2, Table1[[#This Row],[Netto loon]], INDIRECT(ADDRESS(ROW()-1,COLUMN(F:F))))</f>
        <v>54183.607000000004</v>
      </c>
      <c r="J8195" s="6">
        <f ca="1">IF(ROW()=2, 0, Table1[[#This Row],[Belastbaar loon]]-INDIRECT(ADDRESS(ROW()-1,COLUMN(A:A))))</f>
        <v>10</v>
      </c>
      <c r="K8195" s="6">
        <f ca="1">Table1[[#This Row],[Netto loon]]-Table1[[#This Row],[Netto vorige schijf]]</f>
        <v>4.4499999999970896</v>
      </c>
      <c r="L8195" s="2">
        <f ca="1">(Table1[[#This Row],[Bruto tov vorige schijf]]-Table1[[#This Row],[Netto tov vorige schijf]])/MAX(Table1[[#This Row],[Bruto tov vorige schijf]],1)</f>
        <v>0.55500000000029104</v>
      </c>
    </row>
    <row r="8196" spans="1:12" x14ac:dyDescent="0.25">
      <c r="A8196" s="14">
        <v>89781</v>
      </c>
      <c r="B8196" s="6">
        <f>LoonHeffing2020(Table1[[#This Row],[Belastbaar loon]])</f>
        <v>36117.873</v>
      </c>
      <c r="C8196" s="6">
        <f>AlgemeneHeffingsKorting2020(Table1[[#This Row],[Belastbaar loon]])</f>
        <v>0</v>
      </c>
      <c r="D8196" s="14">
        <f>ArbeidsKorting2020(Table1[[#This Row],[Belastbaar loon]])</f>
        <v>529.38000000000011</v>
      </c>
      <c r="E8196" s="14">
        <f>MAX(Table1[[#This Row],[Loonheffing]]-Table1[[#This Row],[Algemene Heffingskorting]]-Table1[[#This Row],[Arbeidskorting]],0)</f>
        <v>35588.493000000002</v>
      </c>
      <c r="F8196" s="6">
        <f>Table1[[#This Row],[Belastbaar loon]]-Table1[[#This Row],[Belasting]]</f>
        <v>54192.506999999998</v>
      </c>
      <c r="G8196" s="2">
        <f>(Table1[[#This Row],[Belastbaar loon]]-Table1[[#This Row],[Netto loon]])/Table1[[#This Row],[Belastbaar loon]]</f>
        <v>0.39639225448591575</v>
      </c>
      <c r="H8196" s="14">
        <f t="shared" ca="1" si="122"/>
        <v>35582.942999999999</v>
      </c>
      <c r="I8196" s="14">
        <f ca="1">IF(ROW()=2, Table1[[#This Row],[Netto loon]], INDIRECT(ADDRESS(ROW()-1,COLUMN(F:F))))</f>
        <v>54188.057000000001</v>
      </c>
      <c r="J8196" s="6">
        <f ca="1">IF(ROW()=2, 0, Table1[[#This Row],[Belastbaar loon]]-INDIRECT(ADDRESS(ROW()-1,COLUMN(A:A))))</f>
        <v>10</v>
      </c>
      <c r="K8196" s="6">
        <f ca="1">Table1[[#This Row],[Netto loon]]-Table1[[#This Row],[Netto vorige schijf]]</f>
        <v>4.4499999999970896</v>
      </c>
      <c r="L8196" s="2">
        <f ca="1">(Table1[[#This Row],[Bruto tov vorige schijf]]-Table1[[#This Row],[Netto tov vorige schijf]])/MAX(Table1[[#This Row],[Bruto tov vorige schijf]],1)</f>
        <v>0.55500000000029104</v>
      </c>
    </row>
    <row r="8197" spans="1:12" x14ac:dyDescent="0.25">
      <c r="A8197" s="14">
        <v>89791</v>
      </c>
      <c r="B8197" s="6">
        <f>LoonHeffing2020(Table1[[#This Row],[Belastbaar loon]])</f>
        <v>36122.822999999997</v>
      </c>
      <c r="C8197" s="6">
        <f>AlgemeneHeffingsKorting2020(Table1[[#This Row],[Belastbaar loon]])</f>
        <v>0</v>
      </c>
      <c r="D8197" s="14">
        <f>ArbeidsKorting2020(Table1[[#This Row],[Belastbaar loon]])</f>
        <v>528.78000000000009</v>
      </c>
      <c r="E8197" s="14">
        <f>MAX(Table1[[#This Row],[Loonheffing]]-Table1[[#This Row],[Algemene Heffingskorting]]-Table1[[#This Row],[Arbeidskorting]],0)</f>
        <v>35594.042999999998</v>
      </c>
      <c r="F8197" s="6">
        <f>Table1[[#This Row],[Belastbaar loon]]-Table1[[#This Row],[Belasting]]</f>
        <v>54196.957000000002</v>
      </c>
      <c r="G8197" s="2">
        <f>(Table1[[#This Row],[Belastbaar loon]]-Table1[[#This Row],[Netto loon]])/Table1[[#This Row],[Belastbaar loon]]</f>
        <v>0.39640991858872265</v>
      </c>
      <c r="H8197" s="14">
        <f t="shared" ca="1" si="122"/>
        <v>35588.493000000002</v>
      </c>
      <c r="I8197" s="14">
        <f ca="1">IF(ROW()=2, Table1[[#This Row],[Netto loon]], INDIRECT(ADDRESS(ROW()-1,COLUMN(F:F))))</f>
        <v>54192.506999999998</v>
      </c>
      <c r="J8197" s="6">
        <f ca="1">IF(ROW()=2, 0, Table1[[#This Row],[Belastbaar loon]]-INDIRECT(ADDRESS(ROW()-1,COLUMN(A:A))))</f>
        <v>10</v>
      </c>
      <c r="K8197" s="6">
        <f ca="1">Table1[[#This Row],[Netto loon]]-Table1[[#This Row],[Netto vorige schijf]]</f>
        <v>4.4500000000043656</v>
      </c>
      <c r="L8197" s="2">
        <f ca="1">(Table1[[#This Row],[Bruto tov vorige schijf]]-Table1[[#This Row],[Netto tov vorige schijf]])/MAX(Table1[[#This Row],[Bruto tov vorige schijf]],1)</f>
        <v>0.5549999999995634</v>
      </c>
    </row>
    <row r="8198" spans="1:12" x14ac:dyDescent="0.25">
      <c r="A8198" s="14">
        <v>89801</v>
      </c>
      <c r="B8198" s="6">
        <f>LoonHeffing2020(Table1[[#This Row],[Belastbaar loon]])</f>
        <v>36127.773000000001</v>
      </c>
      <c r="C8198" s="6">
        <f>AlgemeneHeffingsKorting2020(Table1[[#This Row],[Belastbaar loon]])</f>
        <v>0</v>
      </c>
      <c r="D8198" s="14">
        <f>ArbeidsKorting2020(Table1[[#This Row],[Belastbaar loon]])</f>
        <v>528.18000000000018</v>
      </c>
      <c r="E8198" s="14">
        <f>MAX(Table1[[#This Row],[Loonheffing]]-Table1[[#This Row],[Algemene Heffingskorting]]-Table1[[#This Row],[Arbeidskorting]],0)</f>
        <v>35599.593000000001</v>
      </c>
      <c r="F8198" s="6">
        <f>Table1[[#This Row],[Belastbaar loon]]-Table1[[#This Row],[Belasting]]</f>
        <v>54201.406999999999</v>
      </c>
      <c r="G8198" s="2">
        <f>(Table1[[#This Row],[Belastbaar loon]]-Table1[[#This Row],[Netto loon]])/Table1[[#This Row],[Belastbaar loon]]</f>
        <v>0.39642757875747486</v>
      </c>
      <c r="H8198" s="14">
        <f t="shared" ca="1" si="122"/>
        <v>35594.042999999998</v>
      </c>
      <c r="I8198" s="14">
        <f ca="1">IF(ROW()=2, Table1[[#This Row],[Netto loon]], INDIRECT(ADDRESS(ROW()-1,COLUMN(F:F))))</f>
        <v>54196.957000000002</v>
      </c>
      <c r="J8198" s="6">
        <f ca="1">IF(ROW()=2, 0, Table1[[#This Row],[Belastbaar loon]]-INDIRECT(ADDRESS(ROW()-1,COLUMN(A:A))))</f>
        <v>10</v>
      </c>
      <c r="K8198" s="6">
        <f ca="1">Table1[[#This Row],[Netto loon]]-Table1[[#This Row],[Netto vorige schijf]]</f>
        <v>4.4499999999970896</v>
      </c>
      <c r="L8198" s="2">
        <f ca="1">(Table1[[#This Row],[Bruto tov vorige schijf]]-Table1[[#This Row],[Netto tov vorige schijf]])/MAX(Table1[[#This Row],[Bruto tov vorige schijf]],1)</f>
        <v>0.55500000000029104</v>
      </c>
    </row>
    <row r="8199" spans="1:12" x14ac:dyDescent="0.25">
      <c r="A8199" s="14">
        <v>89811</v>
      </c>
      <c r="B8199" s="6">
        <f>LoonHeffing2020(Table1[[#This Row],[Belastbaar loon]])</f>
        <v>36132.722999999998</v>
      </c>
      <c r="C8199" s="6">
        <f>AlgemeneHeffingsKorting2020(Table1[[#This Row],[Belastbaar loon]])</f>
        <v>0</v>
      </c>
      <c r="D8199" s="14">
        <f>ArbeidsKorting2020(Table1[[#This Row],[Belastbaar loon]])</f>
        <v>527.58000000000015</v>
      </c>
      <c r="E8199" s="14">
        <f>MAX(Table1[[#This Row],[Loonheffing]]-Table1[[#This Row],[Algemene Heffingskorting]]-Table1[[#This Row],[Arbeidskorting]],0)</f>
        <v>35605.142999999996</v>
      </c>
      <c r="F8199" s="6">
        <f>Table1[[#This Row],[Belastbaar loon]]-Table1[[#This Row],[Belasting]]</f>
        <v>54205.857000000004</v>
      </c>
      <c r="G8199" s="2">
        <f>(Table1[[#This Row],[Belastbaar loon]]-Table1[[#This Row],[Netto loon]])/Table1[[#This Row],[Belastbaar loon]]</f>
        <v>0.39644523499348627</v>
      </c>
      <c r="H8199" s="14">
        <f t="shared" ca="1" si="122"/>
        <v>35599.593000000001</v>
      </c>
      <c r="I8199" s="14">
        <f ca="1">IF(ROW()=2, Table1[[#This Row],[Netto loon]], INDIRECT(ADDRESS(ROW()-1,COLUMN(F:F))))</f>
        <v>54201.406999999999</v>
      </c>
      <c r="J8199" s="6">
        <f ca="1">IF(ROW()=2, 0, Table1[[#This Row],[Belastbaar loon]]-INDIRECT(ADDRESS(ROW()-1,COLUMN(A:A))))</f>
        <v>10</v>
      </c>
      <c r="K8199" s="6">
        <f ca="1">Table1[[#This Row],[Netto loon]]-Table1[[#This Row],[Netto vorige schijf]]</f>
        <v>4.4500000000043656</v>
      </c>
      <c r="L8199" s="2">
        <f ca="1">(Table1[[#This Row],[Bruto tov vorige schijf]]-Table1[[#This Row],[Netto tov vorige schijf]])/MAX(Table1[[#This Row],[Bruto tov vorige schijf]],1)</f>
        <v>0.5549999999995634</v>
      </c>
    </row>
    <row r="8200" spans="1:12" x14ac:dyDescent="0.25">
      <c r="A8200" s="14">
        <v>89821</v>
      </c>
      <c r="B8200" s="6">
        <f>LoonHeffing2020(Table1[[#This Row],[Belastbaar loon]])</f>
        <v>36137.673000000003</v>
      </c>
      <c r="C8200" s="6">
        <f>AlgemeneHeffingsKorting2020(Table1[[#This Row],[Belastbaar loon]])</f>
        <v>0</v>
      </c>
      <c r="D8200" s="14">
        <f>ArbeidsKorting2020(Table1[[#This Row],[Belastbaar loon]])</f>
        <v>526.98000000000013</v>
      </c>
      <c r="E8200" s="14">
        <f>MAX(Table1[[#This Row],[Loonheffing]]-Table1[[#This Row],[Algemene Heffingskorting]]-Table1[[#This Row],[Arbeidskorting]],0)</f>
        <v>35610.692999999999</v>
      </c>
      <c r="F8200" s="6">
        <f>Table1[[#This Row],[Belastbaar loon]]-Table1[[#This Row],[Belasting]]</f>
        <v>54210.307000000001</v>
      </c>
      <c r="G8200" s="2">
        <f>(Table1[[#This Row],[Belastbaar loon]]-Table1[[#This Row],[Netto loon]])/Table1[[#This Row],[Belastbaar loon]]</f>
        <v>0.39646288729807061</v>
      </c>
      <c r="H8200" s="14">
        <f t="shared" ca="1" si="122"/>
        <v>35605.142999999996</v>
      </c>
      <c r="I8200" s="14">
        <f ca="1">IF(ROW()=2, Table1[[#This Row],[Netto loon]], INDIRECT(ADDRESS(ROW()-1,COLUMN(F:F))))</f>
        <v>54205.857000000004</v>
      </c>
      <c r="J8200" s="6">
        <f ca="1">IF(ROW()=2, 0, Table1[[#This Row],[Belastbaar loon]]-INDIRECT(ADDRESS(ROW()-1,COLUMN(A:A))))</f>
        <v>10</v>
      </c>
      <c r="K8200" s="6">
        <f ca="1">Table1[[#This Row],[Netto loon]]-Table1[[#This Row],[Netto vorige schijf]]</f>
        <v>4.4499999999970896</v>
      </c>
      <c r="L8200" s="2">
        <f ca="1">(Table1[[#This Row],[Bruto tov vorige schijf]]-Table1[[#This Row],[Netto tov vorige schijf]])/MAX(Table1[[#This Row],[Bruto tov vorige schijf]],1)</f>
        <v>0.55500000000029104</v>
      </c>
    </row>
    <row r="8201" spans="1:12" x14ac:dyDescent="0.25">
      <c r="A8201" s="14">
        <v>89831</v>
      </c>
      <c r="B8201" s="6">
        <f>LoonHeffing2020(Table1[[#This Row],[Belastbaar loon]])</f>
        <v>36142.623</v>
      </c>
      <c r="C8201" s="6">
        <f>AlgemeneHeffingsKorting2020(Table1[[#This Row],[Belastbaar loon]])</f>
        <v>0</v>
      </c>
      <c r="D8201" s="14">
        <f>ArbeidsKorting2020(Table1[[#This Row],[Belastbaar loon]])</f>
        <v>526.38000000000011</v>
      </c>
      <c r="E8201" s="14">
        <f>MAX(Table1[[#This Row],[Loonheffing]]-Table1[[#This Row],[Algemene Heffingskorting]]-Table1[[#This Row],[Arbeidskorting]],0)</f>
        <v>35616.243000000002</v>
      </c>
      <c r="F8201" s="6">
        <f>Table1[[#This Row],[Belastbaar loon]]-Table1[[#This Row],[Belasting]]</f>
        <v>54214.756999999998</v>
      </c>
      <c r="G8201" s="2">
        <f>(Table1[[#This Row],[Belastbaar loon]]-Table1[[#This Row],[Netto loon]])/Table1[[#This Row],[Belastbaar loon]]</f>
        <v>0.39648053567254066</v>
      </c>
      <c r="H8201" s="14">
        <f t="shared" ca="1" si="122"/>
        <v>35610.692999999999</v>
      </c>
      <c r="I8201" s="14">
        <f ca="1">IF(ROW()=2, Table1[[#This Row],[Netto loon]], INDIRECT(ADDRESS(ROW()-1,COLUMN(F:F))))</f>
        <v>54210.307000000001</v>
      </c>
      <c r="J8201" s="6">
        <f ca="1">IF(ROW()=2, 0, Table1[[#This Row],[Belastbaar loon]]-INDIRECT(ADDRESS(ROW()-1,COLUMN(A:A))))</f>
        <v>10</v>
      </c>
      <c r="K8201" s="6">
        <f ca="1">Table1[[#This Row],[Netto loon]]-Table1[[#This Row],[Netto vorige schijf]]</f>
        <v>4.4499999999970896</v>
      </c>
      <c r="L8201" s="2">
        <f ca="1">(Table1[[#This Row],[Bruto tov vorige schijf]]-Table1[[#This Row],[Netto tov vorige schijf]])/MAX(Table1[[#This Row],[Bruto tov vorige schijf]],1)</f>
        <v>0.55500000000029104</v>
      </c>
    </row>
    <row r="8202" spans="1:12" x14ac:dyDescent="0.25">
      <c r="A8202" s="14">
        <v>89841</v>
      </c>
      <c r="B8202" s="6">
        <f>LoonHeffing2020(Table1[[#This Row],[Belastbaar loon]])</f>
        <v>36147.572999999997</v>
      </c>
      <c r="C8202" s="6">
        <f>AlgemeneHeffingsKorting2020(Table1[[#This Row],[Belastbaar loon]])</f>
        <v>0</v>
      </c>
      <c r="D8202" s="14">
        <f>ArbeidsKorting2020(Table1[[#This Row],[Belastbaar loon]])</f>
        <v>525.78000000000009</v>
      </c>
      <c r="E8202" s="14">
        <f>MAX(Table1[[#This Row],[Loonheffing]]-Table1[[#This Row],[Algemene Heffingskorting]]-Table1[[#This Row],[Arbeidskorting]],0)</f>
        <v>35621.792999999998</v>
      </c>
      <c r="F8202" s="6">
        <f>Table1[[#This Row],[Belastbaar loon]]-Table1[[#This Row],[Belasting]]</f>
        <v>54219.207000000002</v>
      </c>
      <c r="G8202" s="2">
        <f>(Table1[[#This Row],[Belastbaar loon]]-Table1[[#This Row],[Netto loon]])/Table1[[#This Row],[Belastbaar loon]]</f>
        <v>0.39649818011820881</v>
      </c>
      <c r="H8202" s="14">
        <f t="shared" ca="1" si="122"/>
        <v>35616.243000000002</v>
      </c>
      <c r="I8202" s="14">
        <f ca="1">IF(ROW()=2, Table1[[#This Row],[Netto loon]], INDIRECT(ADDRESS(ROW()-1,COLUMN(F:F))))</f>
        <v>54214.756999999998</v>
      </c>
      <c r="J8202" s="6">
        <f ca="1">IF(ROW()=2, 0, Table1[[#This Row],[Belastbaar loon]]-INDIRECT(ADDRESS(ROW()-1,COLUMN(A:A))))</f>
        <v>10</v>
      </c>
      <c r="K8202" s="6">
        <f ca="1">Table1[[#This Row],[Netto loon]]-Table1[[#This Row],[Netto vorige schijf]]</f>
        <v>4.4500000000043656</v>
      </c>
      <c r="L8202" s="2">
        <f ca="1">(Table1[[#This Row],[Bruto tov vorige schijf]]-Table1[[#This Row],[Netto tov vorige schijf]])/MAX(Table1[[#This Row],[Bruto tov vorige schijf]],1)</f>
        <v>0.5549999999995634</v>
      </c>
    </row>
    <row r="8203" spans="1:12" x14ac:dyDescent="0.25">
      <c r="A8203" s="14">
        <v>89851</v>
      </c>
      <c r="B8203" s="6">
        <f>LoonHeffing2020(Table1[[#This Row],[Belastbaar loon]])</f>
        <v>36152.523000000001</v>
      </c>
      <c r="C8203" s="6">
        <f>AlgemeneHeffingsKorting2020(Table1[[#This Row],[Belastbaar loon]])</f>
        <v>0</v>
      </c>
      <c r="D8203" s="14">
        <f>ArbeidsKorting2020(Table1[[#This Row],[Belastbaar loon]])</f>
        <v>525.18000000000018</v>
      </c>
      <c r="E8203" s="14">
        <f>MAX(Table1[[#This Row],[Loonheffing]]-Table1[[#This Row],[Algemene Heffingskorting]]-Table1[[#This Row],[Arbeidskorting]],0)</f>
        <v>35627.343000000001</v>
      </c>
      <c r="F8203" s="6">
        <f>Table1[[#This Row],[Belastbaar loon]]-Table1[[#This Row],[Belasting]]</f>
        <v>54223.656999999999</v>
      </c>
      <c r="G8203" s="2">
        <f>(Table1[[#This Row],[Belastbaar loon]]-Table1[[#This Row],[Netto loon]])/Table1[[#This Row],[Belastbaar loon]]</f>
        <v>0.39651582063638691</v>
      </c>
      <c r="H8203" s="14">
        <f t="shared" ca="1" si="122"/>
        <v>35621.792999999998</v>
      </c>
      <c r="I8203" s="14">
        <f ca="1">IF(ROW()=2, Table1[[#This Row],[Netto loon]], INDIRECT(ADDRESS(ROW()-1,COLUMN(F:F))))</f>
        <v>54219.207000000002</v>
      </c>
      <c r="J8203" s="6">
        <f ca="1">IF(ROW()=2, 0, Table1[[#This Row],[Belastbaar loon]]-INDIRECT(ADDRESS(ROW()-1,COLUMN(A:A))))</f>
        <v>10</v>
      </c>
      <c r="K8203" s="6">
        <f ca="1">Table1[[#This Row],[Netto loon]]-Table1[[#This Row],[Netto vorige schijf]]</f>
        <v>4.4499999999970896</v>
      </c>
      <c r="L8203" s="2">
        <f ca="1">(Table1[[#This Row],[Bruto tov vorige schijf]]-Table1[[#This Row],[Netto tov vorige schijf]])/MAX(Table1[[#This Row],[Bruto tov vorige schijf]],1)</f>
        <v>0.55500000000029104</v>
      </c>
    </row>
    <row r="8204" spans="1:12" x14ac:dyDescent="0.25">
      <c r="A8204" s="14">
        <v>89861</v>
      </c>
      <c r="B8204" s="6">
        <f>LoonHeffing2020(Table1[[#This Row],[Belastbaar loon]])</f>
        <v>36157.472999999998</v>
      </c>
      <c r="C8204" s="6">
        <f>AlgemeneHeffingsKorting2020(Table1[[#This Row],[Belastbaar loon]])</f>
        <v>0</v>
      </c>
      <c r="D8204" s="14">
        <f>ArbeidsKorting2020(Table1[[#This Row],[Belastbaar loon]])</f>
        <v>524.58000000000015</v>
      </c>
      <c r="E8204" s="14">
        <f>MAX(Table1[[#This Row],[Loonheffing]]-Table1[[#This Row],[Algemene Heffingskorting]]-Table1[[#This Row],[Arbeidskorting]],0)</f>
        <v>35632.892999999996</v>
      </c>
      <c r="F8204" s="6">
        <f>Table1[[#This Row],[Belastbaar loon]]-Table1[[#This Row],[Belasting]]</f>
        <v>54228.107000000004</v>
      </c>
      <c r="G8204" s="2">
        <f>(Table1[[#This Row],[Belastbaar loon]]-Table1[[#This Row],[Netto loon]])/Table1[[#This Row],[Belastbaar loon]]</f>
        <v>0.39653345722838601</v>
      </c>
      <c r="H8204" s="14">
        <f t="shared" ca="1" si="122"/>
        <v>35627.343000000001</v>
      </c>
      <c r="I8204" s="14">
        <f ca="1">IF(ROW()=2, Table1[[#This Row],[Netto loon]], INDIRECT(ADDRESS(ROW()-1,COLUMN(F:F))))</f>
        <v>54223.656999999999</v>
      </c>
      <c r="J8204" s="6">
        <f ca="1">IF(ROW()=2, 0, Table1[[#This Row],[Belastbaar loon]]-INDIRECT(ADDRESS(ROW()-1,COLUMN(A:A))))</f>
        <v>10</v>
      </c>
      <c r="K8204" s="6">
        <f ca="1">Table1[[#This Row],[Netto loon]]-Table1[[#This Row],[Netto vorige schijf]]</f>
        <v>4.4500000000043656</v>
      </c>
      <c r="L8204" s="2">
        <f ca="1">(Table1[[#This Row],[Bruto tov vorige schijf]]-Table1[[#This Row],[Netto tov vorige schijf]])/MAX(Table1[[#This Row],[Bruto tov vorige schijf]],1)</f>
        <v>0.5549999999995634</v>
      </c>
    </row>
    <row r="8205" spans="1:12" x14ac:dyDescent="0.25">
      <c r="A8205" s="14">
        <v>89871</v>
      </c>
      <c r="B8205" s="6">
        <f>LoonHeffing2020(Table1[[#This Row],[Belastbaar loon]])</f>
        <v>36162.423000000003</v>
      </c>
      <c r="C8205" s="6">
        <f>AlgemeneHeffingsKorting2020(Table1[[#This Row],[Belastbaar loon]])</f>
        <v>0</v>
      </c>
      <c r="D8205" s="14">
        <f>ArbeidsKorting2020(Table1[[#This Row],[Belastbaar loon]])</f>
        <v>523.98000000000013</v>
      </c>
      <c r="E8205" s="14">
        <f>MAX(Table1[[#This Row],[Loonheffing]]-Table1[[#This Row],[Algemene Heffingskorting]]-Table1[[#This Row],[Arbeidskorting]],0)</f>
        <v>35638.442999999999</v>
      </c>
      <c r="F8205" s="6">
        <f>Table1[[#This Row],[Belastbaar loon]]-Table1[[#This Row],[Belasting]]</f>
        <v>54232.557000000001</v>
      </c>
      <c r="G8205" s="2">
        <f>(Table1[[#This Row],[Belastbaar loon]]-Table1[[#This Row],[Netto loon]])/Table1[[#This Row],[Belastbaar loon]]</f>
        <v>0.39655108989551691</v>
      </c>
      <c r="H8205" s="14">
        <f t="shared" ca="1" si="122"/>
        <v>35632.892999999996</v>
      </c>
      <c r="I8205" s="14">
        <f ca="1">IF(ROW()=2, Table1[[#This Row],[Netto loon]], INDIRECT(ADDRESS(ROW()-1,COLUMN(F:F))))</f>
        <v>54228.107000000004</v>
      </c>
      <c r="J8205" s="6">
        <f ca="1">IF(ROW()=2, 0, Table1[[#This Row],[Belastbaar loon]]-INDIRECT(ADDRESS(ROW()-1,COLUMN(A:A))))</f>
        <v>10</v>
      </c>
      <c r="K8205" s="6">
        <f ca="1">Table1[[#This Row],[Netto loon]]-Table1[[#This Row],[Netto vorige schijf]]</f>
        <v>4.4499999999970896</v>
      </c>
      <c r="L8205" s="2">
        <f ca="1">(Table1[[#This Row],[Bruto tov vorige schijf]]-Table1[[#This Row],[Netto tov vorige schijf]])/MAX(Table1[[#This Row],[Bruto tov vorige schijf]],1)</f>
        <v>0.55500000000029104</v>
      </c>
    </row>
    <row r="8206" spans="1:12" x14ac:dyDescent="0.25">
      <c r="A8206" s="14">
        <v>89881</v>
      </c>
      <c r="B8206" s="6">
        <f>LoonHeffing2020(Table1[[#This Row],[Belastbaar loon]])</f>
        <v>36167.373</v>
      </c>
      <c r="C8206" s="6">
        <f>AlgemeneHeffingsKorting2020(Table1[[#This Row],[Belastbaar loon]])</f>
        <v>0</v>
      </c>
      <c r="D8206" s="14">
        <f>ArbeidsKorting2020(Table1[[#This Row],[Belastbaar loon]])</f>
        <v>523.38000000000011</v>
      </c>
      <c r="E8206" s="14">
        <f>MAX(Table1[[#This Row],[Loonheffing]]-Table1[[#This Row],[Algemene Heffingskorting]]-Table1[[#This Row],[Arbeidskorting]],0)</f>
        <v>35643.993000000002</v>
      </c>
      <c r="F8206" s="6">
        <f>Table1[[#This Row],[Belastbaar loon]]-Table1[[#This Row],[Belasting]]</f>
        <v>54237.006999999998</v>
      </c>
      <c r="G8206" s="2">
        <f>(Table1[[#This Row],[Belastbaar loon]]-Table1[[#This Row],[Netto loon]])/Table1[[#This Row],[Belastbaar loon]]</f>
        <v>0.39656871863908949</v>
      </c>
      <c r="H8206" s="14">
        <f t="shared" ca="1" si="122"/>
        <v>35638.442999999999</v>
      </c>
      <c r="I8206" s="14">
        <f ca="1">IF(ROW()=2, Table1[[#This Row],[Netto loon]], INDIRECT(ADDRESS(ROW()-1,COLUMN(F:F))))</f>
        <v>54232.557000000001</v>
      </c>
      <c r="J8206" s="6">
        <f ca="1">IF(ROW()=2, 0, Table1[[#This Row],[Belastbaar loon]]-INDIRECT(ADDRESS(ROW()-1,COLUMN(A:A))))</f>
        <v>10</v>
      </c>
      <c r="K8206" s="6">
        <f ca="1">Table1[[#This Row],[Netto loon]]-Table1[[#This Row],[Netto vorige schijf]]</f>
        <v>4.4499999999970896</v>
      </c>
      <c r="L8206" s="2">
        <f ca="1">(Table1[[#This Row],[Bruto tov vorige schijf]]-Table1[[#This Row],[Netto tov vorige schijf]])/MAX(Table1[[#This Row],[Bruto tov vorige schijf]],1)</f>
        <v>0.55500000000029104</v>
      </c>
    </row>
    <row r="8207" spans="1:12" x14ac:dyDescent="0.25">
      <c r="A8207" s="14">
        <v>89891</v>
      </c>
      <c r="B8207" s="6">
        <f>LoonHeffing2020(Table1[[#This Row],[Belastbaar loon]])</f>
        <v>36172.322999999997</v>
      </c>
      <c r="C8207" s="6">
        <f>AlgemeneHeffingsKorting2020(Table1[[#This Row],[Belastbaar loon]])</f>
        <v>0</v>
      </c>
      <c r="D8207" s="14">
        <f>ArbeidsKorting2020(Table1[[#This Row],[Belastbaar loon]])</f>
        <v>522.78000000000009</v>
      </c>
      <c r="E8207" s="14">
        <f>MAX(Table1[[#This Row],[Loonheffing]]-Table1[[#This Row],[Algemene Heffingskorting]]-Table1[[#This Row],[Arbeidskorting]],0)</f>
        <v>35649.542999999998</v>
      </c>
      <c r="F8207" s="6">
        <f>Table1[[#This Row],[Belastbaar loon]]-Table1[[#This Row],[Belasting]]</f>
        <v>54241.457000000002</v>
      </c>
      <c r="G8207" s="2">
        <f>(Table1[[#This Row],[Belastbaar loon]]-Table1[[#This Row],[Netto loon]])/Table1[[#This Row],[Belastbaar loon]]</f>
        <v>0.39658634346041316</v>
      </c>
      <c r="H8207" s="14">
        <f t="shared" ca="1" si="122"/>
        <v>35643.993000000002</v>
      </c>
      <c r="I8207" s="14">
        <f ca="1">IF(ROW()=2, Table1[[#This Row],[Netto loon]], INDIRECT(ADDRESS(ROW()-1,COLUMN(F:F))))</f>
        <v>54237.006999999998</v>
      </c>
      <c r="J8207" s="6">
        <f ca="1">IF(ROW()=2, 0, Table1[[#This Row],[Belastbaar loon]]-INDIRECT(ADDRESS(ROW()-1,COLUMN(A:A))))</f>
        <v>10</v>
      </c>
      <c r="K8207" s="6">
        <f ca="1">Table1[[#This Row],[Netto loon]]-Table1[[#This Row],[Netto vorige schijf]]</f>
        <v>4.4500000000043656</v>
      </c>
      <c r="L8207" s="2">
        <f ca="1">(Table1[[#This Row],[Bruto tov vorige schijf]]-Table1[[#This Row],[Netto tov vorige schijf]])/MAX(Table1[[#This Row],[Bruto tov vorige schijf]],1)</f>
        <v>0.5549999999995634</v>
      </c>
    </row>
    <row r="8208" spans="1:12" x14ac:dyDescent="0.25">
      <c r="A8208" s="14">
        <v>89901</v>
      </c>
      <c r="B8208" s="6">
        <f>LoonHeffing2020(Table1[[#This Row],[Belastbaar loon]])</f>
        <v>36177.273000000001</v>
      </c>
      <c r="C8208" s="6">
        <f>AlgemeneHeffingsKorting2020(Table1[[#This Row],[Belastbaar loon]])</f>
        <v>0</v>
      </c>
      <c r="D8208" s="14">
        <f>ArbeidsKorting2020(Table1[[#This Row],[Belastbaar loon]])</f>
        <v>522.18000000000018</v>
      </c>
      <c r="E8208" s="14">
        <f>MAX(Table1[[#This Row],[Loonheffing]]-Table1[[#This Row],[Algemene Heffingskorting]]-Table1[[#This Row],[Arbeidskorting]],0)</f>
        <v>35655.093000000001</v>
      </c>
      <c r="F8208" s="6">
        <f>Table1[[#This Row],[Belastbaar loon]]-Table1[[#This Row],[Belasting]]</f>
        <v>54245.906999999999</v>
      </c>
      <c r="G8208" s="2">
        <f>(Table1[[#This Row],[Belastbaar loon]]-Table1[[#This Row],[Netto loon]])/Table1[[#This Row],[Belastbaar loon]]</f>
        <v>0.39660396436079687</v>
      </c>
      <c r="H8208" s="14">
        <f t="shared" ca="1" si="122"/>
        <v>35649.542999999998</v>
      </c>
      <c r="I8208" s="14">
        <f ca="1">IF(ROW()=2, Table1[[#This Row],[Netto loon]], INDIRECT(ADDRESS(ROW()-1,COLUMN(F:F))))</f>
        <v>54241.457000000002</v>
      </c>
      <c r="J8208" s="6">
        <f ca="1">IF(ROW()=2, 0, Table1[[#This Row],[Belastbaar loon]]-INDIRECT(ADDRESS(ROW()-1,COLUMN(A:A))))</f>
        <v>10</v>
      </c>
      <c r="K8208" s="6">
        <f ca="1">Table1[[#This Row],[Netto loon]]-Table1[[#This Row],[Netto vorige schijf]]</f>
        <v>4.4499999999970896</v>
      </c>
      <c r="L8208" s="2">
        <f ca="1">(Table1[[#This Row],[Bruto tov vorige schijf]]-Table1[[#This Row],[Netto tov vorige schijf]])/MAX(Table1[[#This Row],[Bruto tov vorige schijf]],1)</f>
        <v>0.55500000000029104</v>
      </c>
    </row>
    <row r="8209" spans="1:12" x14ac:dyDescent="0.25">
      <c r="A8209" s="14">
        <v>89911</v>
      </c>
      <c r="B8209" s="6">
        <f>LoonHeffing2020(Table1[[#This Row],[Belastbaar loon]])</f>
        <v>36182.222999999998</v>
      </c>
      <c r="C8209" s="6">
        <f>AlgemeneHeffingsKorting2020(Table1[[#This Row],[Belastbaar loon]])</f>
        <v>0</v>
      </c>
      <c r="D8209" s="14">
        <f>ArbeidsKorting2020(Table1[[#This Row],[Belastbaar loon]])</f>
        <v>521.58000000000015</v>
      </c>
      <c r="E8209" s="14">
        <f>MAX(Table1[[#This Row],[Loonheffing]]-Table1[[#This Row],[Algemene Heffingskorting]]-Table1[[#This Row],[Arbeidskorting]],0)</f>
        <v>35660.642999999996</v>
      </c>
      <c r="F8209" s="6">
        <f>Table1[[#This Row],[Belastbaar loon]]-Table1[[#This Row],[Belasting]]</f>
        <v>54250.357000000004</v>
      </c>
      <c r="G8209" s="2">
        <f>(Table1[[#This Row],[Belastbaar loon]]-Table1[[#This Row],[Netto loon]])/Table1[[#This Row],[Belastbaar loon]]</f>
        <v>0.39662158134154885</v>
      </c>
      <c r="H8209" s="14">
        <f t="shared" ca="1" si="122"/>
        <v>35655.093000000001</v>
      </c>
      <c r="I8209" s="14">
        <f ca="1">IF(ROW()=2, Table1[[#This Row],[Netto loon]], INDIRECT(ADDRESS(ROW()-1,COLUMN(F:F))))</f>
        <v>54245.906999999999</v>
      </c>
      <c r="J8209" s="6">
        <f ca="1">IF(ROW()=2, 0, Table1[[#This Row],[Belastbaar loon]]-INDIRECT(ADDRESS(ROW()-1,COLUMN(A:A))))</f>
        <v>10</v>
      </c>
      <c r="K8209" s="6">
        <f ca="1">Table1[[#This Row],[Netto loon]]-Table1[[#This Row],[Netto vorige schijf]]</f>
        <v>4.4500000000043656</v>
      </c>
      <c r="L8209" s="2">
        <f ca="1">(Table1[[#This Row],[Bruto tov vorige schijf]]-Table1[[#This Row],[Netto tov vorige schijf]])/MAX(Table1[[#This Row],[Bruto tov vorige schijf]],1)</f>
        <v>0.5549999999995634</v>
      </c>
    </row>
    <row r="8210" spans="1:12" x14ac:dyDescent="0.25">
      <c r="A8210" s="14">
        <v>89921</v>
      </c>
      <c r="B8210" s="6">
        <f>LoonHeffing2020(Table1[[#This Row],[Belastbaar loon]])</f>
        <v>36187.173000000003</v>
      </c>
      <c r="C8210" s="6">
        <f>AlgemeneHeffingsKorting2020(Table1[[#This Row],[Belastbaar loon]])</f>
        <v>0</v>
      </c>
      <c r="D8210" s="14">
        <f>ArbeidsKorting2020(Table1[[#This Row],[Belastbaar loon]])</f>
        <v>520.98000000000013</v>
      </c>
      <c r="E8210" s="14">
        <f>MAX(Table1[[#This Row],[Loonheffing]]-Table1[[#This Row],[Algemene Heffingskorting]]-Table1[[#This Row],[Arbeidskorting]],0)</f>
        <v>35666.192999999999</v>
      </c>
      <c r="F8210" s="6">
        <f>Table1[[#This Row],[Belastbaar loon]]-Table1[[#This Row],[Belasting]]</f>
        <v>54254.807000000001</v>
      </c>
      <c r="G8210" s="2">
        <f>(Table1[[#This Row],[Belastbaar loon]]-Table1[[#This Row],[Netto loon]])/Table1[[#This Row],[Belastbaar loon]]</f>
        <v>0.39663919440397682</v>
      </c>
      <c r="H8210" s="14">
        <f t="shared" ca="1" si="122"/>
        <v>35660.642999999996</v>
      </c>
      <c r="I8210" s="14">
        <f ca="1">IF(ROW()=2, Table1[[#This Row],[Netto loon]], INDIRECT(ADDRESS(ROW()-1,COLUMN(F:F))))</f>
        <v>54250.357000000004</v>
      </c>
      <c r="J8210" s="6">
        <f ca="1">IF(ROW()=2, 0, Table1[[#This Row],[Belastbaar loon]]-INDIRECT(ADDRESS(ROW()-1,COLUMN(A:A))))</f>
        <v>10</v>
      </c>
      <c r="K8210" s="6">
        <f ca="1">Table1[[#This Row],[Netto loon]]-Table1[[#This Row],[Netto vorige schijf]]</f>
        <v>4.4499999999970896</v>
      </c>
      <c r="L8210" s="2">
        <f ca="1">(Table1[[#This Row],[Bruto tov vorige schijf]]-Table1[[#This Row],[Netto tov vorige schijf]])/MAX(Table1[[#This Row],[Bruto tov vorige schijf]],1)</f>
        <v>0.55500000000029104</v>
      </c>
    </row>
    <row r="8211" spans="1:12" x14ac:dyDescent="0.25">
      <c r="A8211" s="14">
        <v>89931</v>
      </c>
      <c r="B8211" s="6">
        <f>LoonHeffing2020(Table1[[#This Row],[Belastbaar loon]])</f>
        <v>36192.123</v>
      </c>
      <c r="C8211" s="6">
        <f>AlgemeneHeffingsKorting2020(Table1[[#This Row],[Belastbaar loon]])</f>
        <v>0</v>
      </c>
      <c r="D8211" s="14">
        <f>ArbeidsKorting2020(Table1[[#This Row],[Belastbaar loon]])</f>
        <v>520.38000000000011</v>
      </c>
      <c r="E8211" s="14">
        <f>MAX(Table1[[#This Row],[Loonheffing]]-Table1[[#This Row],[Algemene Heffingskorting]]-Table1[[#This Row],[Arbeidskorting]],0)</f>
        <v>35671.743000000002</v>
      </c>
      <c r="F8211" s="6">
        <f>Table1[[#This Row],[Belastbaar loon]]-Table1[[#This Row],[Belasting]]</f>
        <v>54259.256999999998</v>
      </c>
      <c r="G8211" s="2">
        <f>(Table1[[#This Row],[Belastbaar loon]]-Table1[[#This Row],[Netto loon]])/Table1[[#This Row],[Belastbaar loon]]</f>
        <v>0.39665680354938787</v>
      </c>
      <c r="H8211" s="14">
        <f t="shared" ca="1" si="122"/>
        <v>35666.192999999999</v>
      </c>
      <c r="I8211" s="14">
        <f ca="1">IF(ROW()=2, Table1[[#This Row],[Netto loon]], INDIRECT(ADDRESS(ROW()-1,COLUMN(F:F))))</f>
        <v>54254.807000000001</v>
      </c>
      <c r="J8211" s="6">
        <f ca="1">IF(ROW()=2, 0, Table1[[#This Row],[Belastbaar loon]]-INDIRECT(ADDRESS(ROW()-1,COLUMN(A:A))))</f>
        <v>10</v>
      </c>
      <c r="K8211" s="6">
        <f ca="1">Table1[[#This Row],[Netto loon]]-Table1[[#This Row],[Netto vorige schijf]]</f>
        <v>4.4499999999970896</v>
      </c>
      <c r="L8211" s="2">
        <f ca="1">(Table1[[#This Row],[Bruto tov vorige schijf]]-Table1[[#This Row],[Netto tov vorige schijf]])/MAX(Table1[[#This Row],[Bruto tov vorige schijf]],1)</f>
        <v>0.55500000000029104</v>
      </c>
    </row>
    <row r="8212" spans="1:12" x14ac:dyDescent="0.25">
      <c r="A8212" s="14">
        <v>89941</v>
      </c>
      <c r="B8212" s="6">
        <f>LoonHeffing2020(Table1[[#This Row],[Belastbaar loon]])</f>
        <v>36197.072999999997</v>
      </c>
      <c r="C8212" s="6">
        <f>AlgemeneHeffingsKorting2020(Table1[[#This Row],[Belastbaar loon]])</f>
        <v>0</v>
      </c>
      <c r="D8212" s="14">
        <f>ArbeidsKorting2020(Table1[[#This Row],[Belastbaar loon]])</f>
        <v>519.78000000000009</v>
      </c>
      <c r="E8212" s="14">
        <f>MAX(Table1[[#This Row],[Loonheffing]]-Table1[[#This Row],[Algemene Heffingskorting]]-Table1[[#This Row],[Arbeidskorting]],0)</f>
        <v>35677.292999999998</v>
      </c>
      <c r="F8212" s="6">
        <f>Table1[[#This Row],[Belastbaar loon]]-Table1[[#This Row],[Belasting]]</f>
        <v>54263.707000000002</v>
      </c>
      <c r="G8212" s="2">
        <f>(Table1[[#This Row],[Belastbaar loon]]-Table1[[#This Row],[Netto loon]])/Table1[[#This Row],[Belastbaar loon]]</f>
        <v>0.39667440877908849</v>
      </c>
      <c r="H8212" s="14">
        <f t="shared" ca="1" si="122"/>
        <v>35671.743000000002</v>
      </c>
      <c r="I8212" s="14">
        <f ca="1">IF(ROW()=2, Table1[[#This Row],[Netto loon]], INDIRECT(ADDRESS(ROW()-1,COLUMN(F:F))))</f>
        <v>54259.256999999998</v>
      </c>
      <c r="J8212" s="6">
        <f ca="1">IF(ROW()=2, 0, Table1[[#This Row],[Belastbaar loon]]-INDIRECT(ADDRESS(ROW()-1,COLUMN(A:A))))</f>
        <v>10</v>
      </c>
      <c r="K8212" s="6">
        <f ca="1">Table1[[#This Row],[Netto loon]]-Table1[[#This Row],[Netto vorige schijf]]</f>
        <v>4.4500000000043656</v>
      </c>
      <c r="L8212" s="2">
        <f ca="1">(Table1[[#This Row],[Bruto tov vorige schijf]]-Table1[[#This Row],[Netto tov vorige schijf]])/MAX(Table1[[#This Row],[Bruto tov vorige schijf]],1)</f>
        <v>0.5549999999995634</v>
      </c>
    </row>
    <row r="8213" spans="1:12" x14ac:dyDescent="0.25">
      <c r="A8213" s="14">
        <v>89951</v>
      </c>
      <c r="B8213" s="6">
        <f>LoonHeffing2020(Table1[[#This Row],[Belastbaar loon]])</f>
        <v>36202.023000000001</v>
      </c>
      <c r="C8213" s="6">
        <f>AlgemeneHeffingsKorting2020(Table1[[#This Row],[Belastbaar loon]])</f>
        <v>0</v>
      </c>
      <c r="D8213" s="14">
        <f>ArbeidsKorting2020(Table1[[#This Row],[Belastbaar loon]])</f>
        <v>519.18000000000018</v>
      </c>
      <c r="E8213" s="14">
        <f>MAX(Table1[[#This Row],[Loonheffing]]-Table1[[#This Row],[Algemene Heffingskorting]]-Table1[[#This Row],[Arbeidskorting]],0)</f>
        <v>35682.843000000001</v>
      </c>
      <c r="F8213" s="6">
        <f>Table1[[#This Row],[Belastbaar loon]]-Table1[[#This Row],[Belasting]]</f>
        <v>54268.156999999999</v>
      </c>
      <c r="G8213" s="2">
        <f>(Table1[[#This Row],[Belastbaar loon]]-Table1[[#This Row],[Netto loon]])/Table1[[#This Row],[Belastbaar loon]]</f>
        <v>0.39669201009438471</v>
      </c>
      <c r="H8213" s="14">
        <f t="shared" ca="1" si="122"/>
        <v>35677.292999999998</v>
      </c>
      <c r="I8213" s="14">
        <f ca="1">IF(ROW()=2, Table1[[#This Row],[Netto loon]], INDIRECT(ADDRESS(ROW()-1,COLUMN(F:F))))</f>
        <v>54263.707000000002</v>
      </c>
      <c r="J8213" s="6">
        <f ca="1">IF(ROW()=2, 0, Table1[[#This Row],[Belastbaar loon]]-INDIRECT(ADDRESS(ROW()-1,COLUMN(A:A))))</f>
        <v>10</v>
      </c>
      <c r="K8213" s="6">
        <f ca="1">Table1[[#This Row],[Netto loon]]-Table1[[#This Row],[Netto vorige schijf]]</f>
        <v>4.4499999999970896</v>
      </c>
      <c r="L8213" s="2">
        <f ca="1">(Table1[[#This Row],[Bruto tov vorige schijf]]-Table1[[#This Row],[Netto tov vorige schijf]])/MAX(Table1[[#This Row],[Bruto tov vorige schijf]],1)</f>
        <v>0.55500000000029104</v>
      </c>
    </row>
    <row r="8214" spans="1:12" x14ac:dyDescent="0.25">
      <c r="A8214" s="14">
        <v>89961</v>
      </c>
      <c r="B8214" s="6">
        <f>LoonHeffing2020(Table1[[#This Row],[Belastbaar loon]])</f>
        <v>36206.972999999998</v>
      </c>
      <c r="C8214" s="6">
        <f>AlgemeneHeffingsKorting2020(Table1[[#This Row],[Belastbaar loon]])</f>
        <v>0</v>
      </c>
      <c r="D8214" s="14">
        <f>ArbeidsKorting2020(Table1[[#This Row],[Belastbaar loon]])</f>
        <v>518.58000000000015</v>
      </c>
      <c r="E8214" s="14">
        <f>MAX(Table1[[#This Row],[Loonheffing]]-Table1[[#This Row],[Algemene Heffingskorting]]-Table1[[#This Row],[Arbeidskorting]],0)</f>
        <v>35688.392999999996</v>
      </c>
      <c r="F8214" s="6">
        <f>Table1[[#This Row],[Belastbaar loon]]-Table1[[#This Row],[Belasting]]</f>
        <v>54272.607000000004</v>
      </c>
      <c r="G8214" s="2">
        <f>(Table1[[#This Row],[Belastbaar loon]]-Table1[[#This Row],[Netto loon]])/Table1[[#This Row],[Belastbaar loon]]</f>
        <v>0.3967096074965818</v>
      </c>
      <c r="H8214" s="14">
        <f t="shared" ca="1" si="122"/>
        <v>35682.843000000001</v>
      </c>
      <c r="I8214" s="14">
        <f ca="1">IF(ROW()=2, Table1[[#This Row],[Netto loon]], INDIRECT(ADDRESS(ROW()-1,COLUMN(F:F))))</f>
        <v>54268.156999999999</v>
      </c>
      <c r="J8214" s="6">
        <f ca="1">IF(ROW()=2, 0, Table1[[#This Row],[Belastbaar loon]]-INDIRECT(ADDRESS(ROW()-1,COLUMN(A:A))))</f>
        <v>10</v>
      </c>
      <c r="K8214" s="6">
        <f ca="1">Table1[[#This Row],[Netto loon]]-Table1[[#This Row],[Netto vorige schijf]]</f>
        <v>4.4500000000043656</v>
      </c>
      <c r="L8214" s="2">
        <f ca="1">(Table1[[#This Row],[Bruto tov vorige schijf]]-Table1[[#This Row],[Netto tov vorige schijf]])/MAX(Table1[[#This Row],[Bruto tov vorige schijf]],1)</f>
        <v>0.5549999999995634</v>
      </c>
    </row>
    <row r="8215" spans="1:12" x14ac:dyDescent="0.25">
      <c r="A8215" s="14">
        <v>89971</v>
      </c>
      <c r="B8215" s="6">
        <f>LoonHeffing2020(Table1[[#This Row],[Belastbaar loon]])</f>
        <v>36211.923000000003</v>
      </c>
      <c r="C8215" s="6">
        <f>AlgemeneHeffingsKorting2020(Table1[[#This Row],[Belastbaar loon]])</f>
        <v>0</v>
      </c>
      <c r="D8215" s="14">
        <f>ArbeidsKorting2020(Table1[[#This Row],[Belastbaar loon]])</f>
        <v>517.98000000000013</v>
      </c>
      <c r="E8215" s="14">
        <f>MAX(Table1[[#This Row],[Loonheffing]]-Table1[[#This Row],[Algemene Heffingskorting]]-Table1[[#This Row],[Arbeidskorting]],0)</f>
        <v>35693.942999999999</v>
      </c>
      <c r="F8215" s="6">
        <f>Table1[[#This Row],[Belastbaar loon]]-Table1[[#This Row],[Belasting]]</f>
        <v>54277.057000000001</v>
      </c>
      <c r="G8215" s="2">
        <f>(Table1[[#This Row],[Belastbaar loon]]-Table1[[#This Row],[Netto loon]])/Table1[[#This Row],[Belastbaar loon]]</f>
        <v>0.39672720098698466</v>
      </c>
      <c r="H8215" s="14">
        <f t="shared" ca="1" si="122"/>
        <v>35688.392999999996</v>
      </c>
      <c r="I8215" s="14">
        <f ca="1">IF(ROW()=2, Table1[[#This Row],[Netto loon]], INDIRECT(ADDRESS(ROW()-1,COLUMN(F:F))))</f>
        <v>54272.607000000004</v>
      </c>
      <c r="J8215" s="6">
        <f ca="1">IF(ROW()=2, 0, Table1[[#This Row],[Belastbaar loon]]-INDIRECT(ADDRESS(ROW()-1,COLUMN(A:A))))</f>
        <v>10</v>
      </c>
      <c r="K8215" s="6">
        <f ca="1">Table1[[#This Row],[Netto loon]]-Table1[[#This Row],[Netto vorige schijf]]</f>
        <v>4.4499999999970896</v>
      </c>
      <c r="L8215" s="2">
        <f ca="1">(Table1[[#This Row],[Bruto tov vorige schijf]]-Table1[[#This Row],[Netto tov vorige schijf]])/MAX(Table1[[#This Row],[Bruto tov vorige schijf]],1)</f>
        <v>0.55500000000029104</v>
      </c>
    </row>
    <row r="8216" spans="1:12" x14ac:dyDescent="0.25">
      <c r="A8216" s="14">
        <v>89981</v>
      </c>
      <c r="B8216" s="6">
        <f>LoonHeffing2020(Table1[[#This Row],[Belastbaar loon]])</f>
        <v>36216.873</v>
      </c>
      <c r="C8216" s="6">
        <f>AlgemeneHeffingsKorting2020(Table1[[#This Row],[Belastbaar loon]])</f>
        <v>0</v>
      </c>
      <c r="D8216" s="14">
        <f>ArbeidsKorting2020(Table1[[#This Row],[Belastbaar loon]])</f>
        <v>517.38000000000011</v>
      </c>
      <c r="E8216" s="14">
        <f>MAX(Table1[[#This Row],[Loonheffing]]-Table1[[#This Row],[Algemene Heffingskorting]]-Table1[[#This Row],[Arbeidskorting]],0)</f>
        <v>35699.493000000002</v>
      </c>
      <c r="F8216" s="6">
        <f>Table1[[#This Row],[Belastbaar loon]]-Table1[[#This Row],[Belasting]]</f>
        <v>54281.506999999998</v>
      </c>
      <c r="G8216" s="2">
        <f>(Table1[[#This Row],[Belastbaar loon]]-Table1[[#This Row],[Netto loon]])/Table1[[#This Row],[Belastbaar loon]]</f>
        <v>0.39674479056689749</v>
      </c>
      <c r="H8216" s="14">
        <f t="shared" ca="1" si="122"/>
        <v>35693.942999999999</v>
      </c>
      <c r="I8216" s="14">
        <f ca="1">IF(ROW()=2, Table1[[#This Row],[Netto loon]], INDIRECT(ADDRESS(ROW()-1,COLUMN(F:F))))</f>
        <v>54277.057000000001</v>
      </c>
      <c r="J8216" s="6">
        <f ca="1">IF(ROW()=2, 0, Table1[[#This Row],[Belastbaar loon]]-INDIRECT(ADDRESS(ROW()-1,COLUMN(A:A))))</f>
        <v>10</v>
      </c>
      <c r="K8216" s="6">
        <f ca="1">Table1[[#This Row],[Netto loon]]-Table1[[#This Row],[Netto vorige schijf]]</f>
        <v>4.4499999999970896</v>
      </c>
      <c r="L8216" s="2">
        <f ca="1">(Table1[[#This Row],[Bruto tov vorige schijf]]-Table1[[#This Row],[Netto tov vorige schijf]])/MAX(Table1[[#This Row],[Bruto tov vorige schijf]],1)</f>
        <v>0.55500000000029104</v>
      </c>
    </row>
    <row r="8217" spans="1:12" x14ac:dyDescent="0.25">
      <c r="A8217" s="14">
        <v>89991</v>
      </c>
      <c r="B8217" s="6">
        <f>LoonHeffing2020(Table1[[#This Row],[Belastbaar loon]])</f>
        <v>36221.822999999997</v>
      </c>
      <c r="C8217" s="6">
        <f>AlgemeneHeffingsKorting2020(Table1[[#This Row],[Belastbaar loon]])</f>
        <v>0</v>
      </c>
      <c r="D8217" s="14">
        <f>ArbeidsKorting2020(Table1[[#This Row],[Belastbaar loon]])</f>
        <v>516.78000000000009</v>
      </c>
      <c r="E8217" s="14">
        <f>MAX(Table1[[#This Row],[Loonheffing]]-Table1[[#This Row],[Algemene Heffingskorting]]-Table1[[#This Row],[Arbeidskorting]],0)</f>
        <v>35705.042999999998</v>
      </c>
      <c r="F8217" s="6">
        <f>Table1[[#This Row],[Belastbaar loon]]-Table1[[#This Row],[Belasting]]</f>
        <v>54285.957000000002</v>
      </c>
      <c r="G8217" s="2">
        <f>(Table1[[#This Row],[Belastbaar loon]]-Table1[[#This Row],[Netto loon]])/Table1[[#This Row],[Belastbaar loon]]</f>
        <v>0.39676237623762373</v>
      </c>
      <c r="H8217" s="14">
        <f t="shared" ca="1" si="122"/>
        <v>35699.493000000002</v>
      </c>
      <c r="I8217" s="14">
        <f ca="1">IF(ROW()=2, Table1[[#This Row],[Netto loon]], INDIRECT(ADDRESS(ROW()-1,COLUMN(F:F))))</f>
        <v>54281.506999999998</v>
      </c>
      <c r="J8217" s="6">
        <f ca="1">IF(ROW()=2, 0, Table1[[#This Row],[Belastbaar loon]]-INDIRECT(ADDRESS(ROW()-1,COLUMN(A:A))))</f>
        <v>10</v>
      </c>
      <c r="K8217" s="6">
        <f ca="1">Table1[[#This Row],[Netto loon]]-Table1[[#This Row],[Netto vorige schijf]]</f>
        <v>4.4500000000043656</v>
      </c>
      <c r="L8217" s="2">
        <f ca="1">(Table1[[#This Row],[Bruto tov vorige schijf]]-Table1[[#This Row],[Netto tov vorige schijf]])/MAX(Table1[[#This Row],[Bruto tov vorige schijf]],1)</f>
        <v>0.5549999999995634</v>
      </c>
    </row>
    <row r="8218" spans="1:12" x14ac:dyDescent="0.25">
      <c r="A8218" s="14">
        <v>90001</v>
      </c>
      <c r="B8218" s="6">
        <f>LoonHeffing2020(Table1[[#This Row],[Belastbaar loon]])</f>
        <v>36226.773000000001</v>
      </c>
      <c r="C8218" s="6">
        <f>AlgemeneHeffingsKorting2020(Table1[[#This Row],[Belastbaar loon]])</f>
        <v>0</v>
      </c>
      <c r="D8218" s="14">
        <f>ArbeidsKorting2020(Table1[[#This Row],[Belastbaar loon]])</f>
        <v>516.18000000000018</v>
      </c>
      <c r="E8218" s="14">
        <f>MAX(Table1[[#This Row],[Loonheffing]]-Table1[[#This Row],[Algemene Heffingskorting]]-Table1[[#This Row],[Arbeidskorting]],0)</f>
        <v>35710.593000000001</v>
      </c>
      <c r="F8218" s="6">
        <f>Table1[[#This Row],[Belastbaar loon]]-Table1[[#This Row],[Belasting]]</f>
        <v>54290.406999999999</v>
      </c>
      <c r="G8218" s="2">
        <f>(Table1[[#This Row],[Belastbaar loon]]-Table1[[#This Row],[Netto loon]])/Table1[[#This Row],[Belastbaar loon]]</f>
        <v>0.39677995800046667</v>
      </c>
      <c r="H8218" s="14">
        <f t="shared" ref="H8218:H8281" ca="1" si="123">IF(ROW()=2, 0, INDIRECT(ADDRESS(ROW()-1,COLUMN(E:E))))</f>
        <v>35705.042999999998</v>
      </c>
      <c r="I8218" s="14">
        <f ca="1">IF(ROW()=2, Table1[[#This Row],[Netto loon]], INDIRECT(ADDRESS(ROW()-1,COLUMN(F:F))))</f>
        <v>54285.957000000002</v>
      </c>
      <c r="J8218" s="6">
        <f ca="1">IF(ROW()=2, 0, Table1[[#This Row],[Belastbaar loon]]-INDIRECT(ADDRESS(ROW()-1,COLUMN(A:A))))</f>
        <v>10</v>
      </c>
      <c r="K8218" s="6">
        <f ca="1">Table1[[#This Row],[Netto loon]]-Table1[[#This Row],[Netto vorige schijf]]</f>
        <v>4.4499999999970896</v>
      </c>
      <c r="L8218" s="2">
        <f ca="1">(Table1[[#This Row],[Bruto tov vorige schijf]]-Table1[[#This Row],[Netto tov vorige schijf]])/MAX(Table1[[#This Row],[Bruto tov vorige schijf]],1)</f>
        <v>0.55500000000029104</v>
      </c>
    </row>
    <row r="8219" spans="1:12" x14ac:dyDescent="0.25">
      <c r="A8219" s="14">
        <v>90011</v>
      </c>
      <c r="B8219" s="6">
        <f>LoonHeffing2020(Table1[[#This Row],[Belastbaar loon]])</f>
        <v>36231.722999999998</v>
      </c>
      <c r="C8219" s="6">
        <f>AlgemeneHeffingsKorting2020(Table1[[#This Row],[Belastbaar loon]])</f>
        <v>0</v>
      </c>
      <c r="D8219" s="14">
        <f>ArbeidsKorting2020(Table1[[#This Row],[Belastbaar loon]])</f>
        <v>515.58000000000015</v>
      </c>
      <c r="E8219" s="14">
        <f>MAX(Table1[[#This Row],[Loonheffing]]-Table1[[#This Row],[Algemene Heffingskorting]]-Table1[[#This Row],[Arbeidskorting]],0)</f>
        <v>35716.142999999996</v>
      </c>
      <c r="F8219" s="6">
        <f>Table1[[#This Row],[Belastbaar loon]]-Table1[[#This Row],[Belasting]]</f>
        <v>54294.857000000004</v>
      </c>
      <c r="G8219" s="2">
        <f>(Table1[[#This Row],[Belastbaar loon]]-Table1[[#This Row],[Netto loon]])/Table1[[#This Row],[Belastbaar loon]]</f>
        <v>0.39679753585672856</v>
      </c>
      <c r="H8219" s="14">
        <f t="shared" ca="1" si="123"/>
        <v>35710.593000000001</v>
      </c>
      <c r="I8219" s="14">
        <f ca="1">IF(ROW()=2, Table1[[#This Row],[Netto loon]], INDIRECT(ADDRESS(ROW()-1,COLUMN(F:F))))</f>
        <v>54290.406999999999</v>
      </c>
      <c r="J8219" s="6">
        <f ca="1">IF(ROW()=2, 0, Table1[[#This Row],[Belastbaar loon]]-INDIRECT(ADDRESS(ROW()-1,COLUMN(A:A))))</f>
        <v>10</v>
      </c>
      <c r="K8219" s="6">
        <f ca="1">Table1[[#This Row],[Netto loon]]-Table1[[#This Row],[Netto vorige schijf]]</f>
        <v>4.4500000000043656</v>
      </c>
      <c r="L8219" s="2">
        <f ca="1">(Table1[[#This Row],[Bruto tov vorige schijf]]-Table1[[#This Row],[Netto tov vorige schijf]])/MAX(Table1[[#This Row],[Bruto tov vorige schijf]],1)</f>
        <v>0.5549999999995634</v>
      </c>
    </row>
    <row r="8220" spans="1:12" x14ac:dyDescent="0.25">
      <c r="A8220" s="14">
        <v>90021</v>
      </c>
      <c r="B8220" s="6">
        <f>LoonHeffing2020(Table1[[#This Row],[Belastbaar loon]])</f>
        <v>36236.673000000003</v>
      </c>
      <c r="C8220" s="6">
        <f>AlgemeneHeffingsKorting2020(Table1[[#This Row],[Belastbaar loon]])</f>
        <v>0</v>
      </c>
      <c r="D8220" s="14">
        <f>ArbeidsKorting2020(Table1[[#This Row],[Belastbaar loon]])</f>
        <v>514.98000000000013</v>
      </c>
      <c r="E8220" s="14">
        <f>MAX(Table1[[#This Row],[Loonheffing]]-Table1[[#This Row],[Algemene Heffingskorting]]-Table1[[#This Row],[Arbeidskorting]],0)</f>
        <v>35721.692999999999</v>
      </c>
      <c r="F8220" s="6">
        <f>Table1[[#This Row],[Belastbaar loon]]-Table1[[#This Row],[Belasting]]</f>
        <v>54299.307000000001</v>
      </c>
      <c r="G8220" s="2">
        <f>(Table1[[#This Row],[Belastbaar loon]]-Table1[[#This Row],[Netto loon]])/Table1[[#This Row],[Belastbaar loon]]</f>
        <v>0.39681510980771151</v>
      </c>
      <c r="H8220" s="14">
        <f t="shared" ca="1" si="123"/>
        <v>35716.142999999996</v>
      </c>
      <c r="I8220" s="14">
        <f ca="1">IF(ROW()=2, Table1[[#This Row],[Netto loon]], INDIRECT(ADDRESS(ROW()-1,COLUMN(F:F))))</f>
        <v>54294.857000000004</v>
      </c>
      <c r="J8220" s="6">
        <f ca="1">IF(ROW()=2, 0, Table1[[#This Row],[Belastbaar loon]]-INDIRECT(ADDRESS(ROW()-1,COLUMN(A:A))))</f>
        <v>10</v>
      </c>
      <c r="K8220" s="6">
        <f ca="1">Table1[[#This Row],[Netto loon]]-Table1[[#This Row],[Netto vorige schijf]]</f>
        <v>4.4499999999970896</v>
      </c>
      <c r="L8220" s="2">
        <f ca="1">(Table1[[#This Row],[Bruto tov vorige schijf]]-Table1[[#This Row],[Netto tov vorige schijf]])/MAX(Table1[[#This Row],[Bruto tov vorige schijf]],1)</f>
        <v>0.55500000000029104</v>
      </c>
    </row>
    <row r="8221" spans="1:12" x14ac:dyDescent="0.25">
      <c r="A8221" s="14">
        <v>90031</v>
      </c>
      <c r="B8221" s="6">
        <f>LoonHeffing2020(Table1[[#This Row],[Belastbaar loon]])</f>
        <v>36241.623</v>
      </c>
      <c r="C8221" s="6">
        <f>AlgemeneHeffingsKorting2020(Table1[[#This Row],[Belastbaar loon]])</f>
        <v>0</v>
      </c>
      <c r="D8221" s="14">
        <f>ArbeidsKorting2020(Table1[[#This Row],[Belastbaar loon]])</f>
        <v>514.38000000000011</v>
      </c>
      <c r="E8221" s="14">
        <f>MAX(Table1[[#This Row],[Loonheffing]]-Table1[[#This Row],[Algemene Heffingskorting]]-Table1[[#This Row],[Arbeidskorting]],0)</f>
        <v>35727.243000000002</v>
      </c>
      <c r="F8221" s="6">
        <f>Table1[[#This Row],[Belastbaar loon]]-Table1[[#This Row],[Belasting]]</f>
        <v>54303.756999999998</v>
      </c>
      <c r="G8221" s="2">
        <f>(Table1[[#This Row],[Belastbaar loon]]-Table1[[#This Row],[Netto loon]])/Table1[[#This Row],[Belastbaar loon]]</f>
        <v>0.39683267985471671</v>
      </c>
      <c r="H8221" s="14">
        <f t="shared" ca="1" si="123"/>
        <v>35721.692999999999</v>
      </c>
      <c r="I8221" s="14">
        <f ca="1">IF(ROW()=2, Table1[[#This Row],[Netto loon]], INDIRECT(ADDRESS(ROW()-1,COLUMN(F:F))))</f>
        <v>54299.307000000001</v>
      </c>
      <c r="J8221" s="6">
        <f ca="1">IF(ROW()=2, 0, Table1[[#This Row],[Belastbaar loon]]-INDIRECT(ADDRESS(ROW()-1,COLUMN(A:A))))</f>
        <v>10</v>
      </c>
      <c r="K8221" s="6">
        <f ca="1">Table1[[#This Row],[Netto loon]]-Table1[[#This Row],[Netto vorige schijf]]</f>
        <v>4.4499999999970896</v>
      </c>
      <c r="L8221" s="2">
        <f ca="1">(Table1[[#This Row],[Bruto tov vorige schijf]]-Table1[[#This Row],[Netto tov vorige schijf]])/MAX(Table1[[#This Row],[Bruto tov vorige schijf]],1)</f>
        <v>0.55500000000029104</v>
      </c>
    </row>
    <row r="8222" spans="1:12" x14ac:dyDescent="0.25">
      <c r="A8222" s="14">
        <v>90041</v>
      </c>
      <c r="B8222" s="6">
        <f>LoonHeffing2020(Table1[[#This Row],[Belastbaar loon]])</f>
        <v>36246.572999999997</v>
      </c>
      <c r="C8222" s="6">
        <f>AlgemeneHeffingsKorting2020(Table1[[#This Row],[Belastbaar loon]])</f>
        <v>0</v>
      </c>
      <c r="D8222" s="14">
        <f>ArbeidsKorting2020(Table1[[#This Row],[Belastbaar loon]])</f>
        <v>513.78000000000009</v>
      </c>
      <c r="E8222" s="14">
        <f>MAX(Table1[[#This Row],[Loonheffing]]-Table1[[#This Row],[Algemene Heffingskorting]]-Table1[[#This Row],[Arbeidskorting]],0)</f>
        <v>35732.792999999998</v>
      </c>
      <c r="F8222" s="6">
        <f>Table1[[#This Row],[Belastbaar loon]]-Table1[[#This Row],[Belasting]]</f>
        <v>54308.207000000002</v>
      </c>
      <c r="G8222" s="2">
        <f>(Table1[[#This Row],[Belastbaar loon]]-Table1[[#This Row],[Netto loon]])/Table1[[#This Row],[Belastbaar loon]]</f>
        <v>0.39685024599904484</v>
      </c>
      <c r="H8222" s="14">
        <f t="shared" ca="1" si="123"/>
        <v>35727.243000000002</v>
      </c>
      <c r="I8222" s="14">
        <f ca="1">IF(ROW()=2, Table1[[#This Row],[Netto loon]], INDIRECT(ADDRESS(ROW()-1,COLUMN(F:F))))</f>
        <v>54303.756999999998</v>
      </c>
      <c r="J8222" s="6">
        <f ca="1">IF(ROW()=2, 0, Table1[[#This Row],[Belastbaar loon]]-INDIRECT(ADDRESS(ROW()-1,COLUMN(A:A))))</f>
        <v>10</v>
      </c>
      <c r="K8222" s="6">
        <f ca="1">Table1[[#This Row],[Netto loon]]-Table1[[#This Row],[Netto vorige schijf]]</f>
        <v>4.4500000000043656</v>
      </c>
      <c r="L8222" s="2">
        <f ca="1">(Table1[[#This Row],[Bruto tov vorige schijf]]-Table1[[#This Row],[Netto tov vorige schijf]])/MAX(Table1[[#This Row],[Bruto tov vorige schijf]],1)</f>
        <v>0.5549999999995634</v>
      </c>
    </row>
    <row r="8223" spans="1:12" x14ac:dyDescent="0.25">
      <c r="A8223" s="14">
        <v>90051</v>
      </c>
      <c r="B8223" s="6">
        <f>LoonHeffing2020(Table1[[#This Row],[Belastbaar loon]])</f>
        <v>36251.523000000001</v>
      </c>
      <c r="C8223" s="6">
        <f>AlgemeneHeffingsKorting2020(Table1[[#This Row],[Belastbaar loon]])</f>
        <v>0</v>
      </c>
      <c r="D8223" s="14">
        <f>ArbeidsKorting2020(Table1[[#This Row],[Belastbaar loon]])</f>
        <v>513.18000000000018</v>
      </c>
      <c r="E8223" s="14">
        <f>MAX(Table1[[#This Row],[Loonheffing]]-Table1[[#This Row],[Algemene Heffingskorting]]-Table1[[#This Row],[Arbeidskorting]],0)</f>
        <v>35738.343000000001</v>
      </c>
      <c r="F8223" s="6">
        <f>Table1[[#This Row],[Belastbaar loon]]-Table1[[#This Row],[Belasting]]</f>
        <v>54312.656999999999</v>
      </c>
      <c r="G8223" s="2">
        <f>(Table1[[#This Row],[Belastbaar loon]]-Table1[[#This Row],[Netto loon]])/Table1[[#This Row],[Belastbaar loon]]</f>
        <v>0.39686780824199619</v>
      </c>
      <c r="H8223" s="14">
        <f t="shared" ca="1" si="123"/>
        <v>35732.792999999998</v>
      </c>
      <c r="I8223" s="14">
        <f ca="1">IF(ROW()=2, Table1[[#This Row],[Netto loon]], INDIRECT(ADDRESS(ROW()-1,COLUMN(F:F))))</f>
        <v>54308.207000000002</v>
      </c>
      <c r="J8223" s="6">
        <f ca="1">IF(ROW()=2, 0, Table1[[#This Row],[Belastbaar loon]]-INDIRECT(ADDRESS(ROW()-1,COLUMN(A:A))))</f>
        <v>10</v>
      </c>
      <c r="K8223" s="6">
        <f ca="1">Table1[[#This Row],[Netto loon]]-Table1[[#This Row],[Netto vorige schijf]]</f>
        <v>4.4499999999970896</v>
      </c>
      <c r="L8223" s="2">
        <f ca="1">(Table1[[#This Row],[Bruto tov vorige schijf]]-Table1[[#This Row],[Netto tov vorige schijf]])/MAX(Table1[[#This Row],[Bruto tov vorige schijf]],1)</f>
        <v>0.55500000000029104</v>
      </c>
    </row>
    <row r="8224" spans="1:12" x14ac:dyDescent="0.25">
      <c r="A8224" s="14">
        <v>90061</v>
      </c>
      <c r="B8224" s="6">
        <f>LoonHeffing2020(Table1[[#This Row],[Belastbaar loon]])</f>
        <v>36256.472999999998</v>
      </c>
      <c r="C8224" s="6">
        <f>AlgemeneHeffingsKorting2020(Table1[[#This Row],[Belastbaar loon]])</f>
        <v>0</v>
      </c>
      <c r="D8224" s="14">
        <f>ArbeidsKorting2020(Table1[[#This Row],[Belastbaar loon]])</f>
        <v>512.58000000000015</v>
      </c>
      <c r="E8224" s="14">
        <f>MAX(Table1[[#This Row],[Loonheffing]]-Table1[[#This Row],[Algemene Heffingskorting]]-Table1[[#This Row],[Arbeidskorting]],0)</f>
        <v>35743.892999999996</v>
      </c>
      <c r="F8224" s="6">
        <f>Table1[[#This Row],[Belastbaar loon]]-Table1[[#This Row],[Belasting]]</f>
        <v>54317.107000000004</v>
      </c>
      <c r="G8224" s="2">
        <f>(Table1[[#This Row],[Belastbaar loon]]-Table1[[#This Row],[Netto loon]])/Table1[[#This Row],[Belastbaar loon]]</f>
        <v>0.39688536658487023</v>
      </c>
      <c r="H8224" s="14">
        <f t="shared" ca="1" si="123"/>
        <v>35738.343000000001</v>
      </c>
      <c r="I8224" s="14">
        <f ca="1">IF(ROW()=2, Table1[[#This Row],[Netto loon]], INDIRECT(ADDRESS(ROW()-1,COLUMN(F:F))))</f>
        <v>54312.656999999999</v>
      </c>
      <c r="J8224" s="6">
        <f ca="1">IF(ROW()=2, 0, Table1[[#This Row],[Belastbaar loon]]-INDIRECT(ADDRESS(ROW()-1,COLUMN(A:A))))</f>
        <v>10</v>
      </c>
      <c r="K8224" s="6">
        <f ca="1">Table1[[#This Row],[Netto loon]]-Table1[[#This Row],[Netto vorige schijf]]</f>
        <v>4.4500000000043656</v>
      </c>
      <c r="L8224" s="2">
        <f ca="1">(Table1[[#This Row],[Bruto tov vorige schijf]]-Table1[[#This Row],[Netto tov vorige schijf]])/MAX(Table1[[#This Row],[Bruto tov vorige schijf]],1)</f>
        <v>0.5549999999995634</v>
      </c>
    </row>
    <row r="8225" spans="1:12" x14ac:dyDescent="0.25">
      <c r="A8225" s="14">
        <v>90071</v>
      </c>
      <c r="B8225" s="6">
        <f>LoonHeffing2020(Table1[[#This Row],[Belastbaar loon]])</f>
        <v>36261.423000000003</v>
      </c>
      <c r="C8225" s="6">
        <f>AlgemeneHeffingsKorting2020(Table1[[#This Row],[Belastbaar loon]])</f>
        <v>0</v>
      </c>
      <c r="D8225" s="14">
        <f>ArbeidsKorting2020(Table1[[#This Row],[Belastbaar loon]])</f>
        <v>511.98000000000013</v>
      </c>
      <c r="E8225" s="14">
        <f>MAX(Table1[[#This Row],[Loonheffing]]-Table1[[#This Row],[Algemene Heffingskorting]]-Table1[[#This Row],[Arbeidskorting]],0)</f>
        <v>35749.442999999999</v>
      </c>
      <c r="F8225" s="6">
        <f>Table1[[#This Row],[Belastbaar loon]]-Table1[[#This Row],[Belasting]]</f>
        <v>54321.557000000001</v>
      </c>
      <c r="G8225" s="2">
        <f>(Table1[[#This Row],[Belastbaar loon]]-Table1[[#This Row],[Netto loon]])/Table1[[#This Row],[Belastbaar loon]]</f>
        <v>0.39690292102896602</v>
      </c>
      <c r="H8225" s="14">
        <f t="shared" ca="1" si="123"/>
        <v>35743.892999999996</v>
      </c>
      <c r="I8225" s="14">
        <f ca="1">IF(ROW()=2, Table1[[#This Row],[Netto loon]], INDIRECT(ADDRESS(ROW()-1,COLUMN(F:F))))</f>
        <v>54317.107000000004</v>
      </c>
      <c r="J8225" s="6">
        <f ca="1">IF(ROW()=2, 0, Table1[[#This Row],[Belastbaar loon]]-INDIRECT(ADDRESS(ROW()-1,COLUMN(A:A))))</f>
        <v>10</v>
      </c>
      <c r="K8225" s="6">
        <f ca="1">Table1[[#This Row],[Netto loon]]-Table1[[#This Row],[Netto vorige schijf]]</f>
        <v>4.4499999999970896</v>
      </c>
      <c r="L8225" s="2">
        <f ca="1">(Table1[[#This Row],[Bruto tov vorige schijf]]-Table1[[#This Row],[Netto tov vorige schijf]])/MAX(Table1[[#This Row],[Bruto tov vorige schijf]],1)</f>
        <v>0.55500000000029104</v>
      </c>
    </row>
    <row r="8226" spans="1:12" x14ac:dyDescent="0.25">
      <c r="A8226" s="14">
        <v>90081</v>
      </c>
      <c r="B8226" s="6">
        <f>LoonHeffing2020(Table1[[#This Row],[Belastbaar loon]])</f>
        <v>36266.373</v>
      </c>
      <c r="C8226" s="6">
        <f>AlgemeneHeffingsKorting2020(Table1[[#This Row],[Belastbaar loon]])</f>
        <v>0</v>
      </c>
      <c r="D8226" s="14">
        <f>ArbeidsKorting2020(Table1[[#This Row],[Belastbaar loon]])</f>
        <v>511.38000000000011</v>
      </c>
      <c r="E8226" s="14">
        <f>MAX(Table1[[#This Row],[Loonheffing]]-Table1[[#This Row],[Algemene Heffingskorting]]-Table1[[#This Row],[Arbeidskorting]],0)</f>
        <v>35754.993000000002</v>
      </c>
      <c r="F8226" s="6">
        <f>Table1[[#This Row],[Belastbaar loon]]-Table1[[#This Row],[Belasting]]</f>
        <v>54326.006999999998</v>
      </c>
      <c r="G8226" s="2">
        <f>(Table1[[#This Row],[Belastbaar loon]]-Table1[[#This Row],[Netto loon]])/Table1[[#This Row],[Belastbaar loon]]</f>
        <v>0.39692047157558202</v>
      </c>
      <c r="H8226" s="14">
        <f t="shared" ca="1" si="123"/>
        <v>35749.442999999999</v>
      </c>
      <c r="I8226" s="14">
        <f ca="1">IF(ROW()=2, Table1[[#This Row],[Netto loon]], INDIRECT(ADDRESS(ROW()-1,COLUMN(F:F))))</f>
        <v>54321.557000000001</v>
      </c>
      <c r="J8226" s="6">
        <f ca="1">IF(ROW()=2, 0, Table1[[#This Row],[Belastbaar loon]]-INDIRECT(ADDRESS(ROW()-1,COLUMN(A:A))))</f>
        <v>10</v>
      </c>
      <c r="K8226" s="6">
        <f ca="1">Table1[[#This Row],[Netto loon]]-Table1[[#This Row],[Netto vorige schijf]]</f>
        <v>4.4499999999970896</v>
      </c>
      <c r="L8226" s="2">
        <f ca="1">(Table1[[#This Row],[Bruto tov vorige schijf]]-Table1[[#This Row],[Netto tov vorige schijf]])/MAX(Table1[[#This Row],[Bruto tov vorige schijf]],1)</f>
        <v>0.55500000000029104</v>
      </c>
    </row>
    <row r="8227" spans="1:12" x14ac:dyDescent="0.25">
      <c r="A8227" s="14">
        <v>90091</v>
      </c>
      <c r="B8227" s="6">
        <f>LoonHeffing2020(Table1[[#This Row],[Belastbaar loon]])</f>
        <v>36271.322999999997</v>
      </c>
      <c r="C8227" s="6">
        <f>AlgemeneHeffingsKorting2020(Table1[[#This Row],[Belastbaar loon]])</f>
        <v>0</v>
      </c>
      <c r="D8227" s="14">
        <f>ArbeidsKorting2020(Table1[[#This Row],[Belastbaar loon]])</f>
        <v>510.78000000000014</v>
      </c>
      <c r="E8227" s="14">
        <f>MAX(Table1[[#This Row],[Loonheffing]]-Table1[[#This Row],[Algemene Heffingskorting]]-Table1[[#This Row],[Arbeidskorting]],0)</f>
        <v>35760.542999999998</v>
      </c>
      <c r="F8227" s="6">
        <f>Table1[[#This Row],[Belastbaar loon]]-Table1[[#This Row],[Belasting]]</f>
        <v>54330.457000000002</v>
      </c>
      <c r="G8227" s="2">
        <f>(Table1[[#This Row],[Belastbaar loon]]-Table1[[#This Row],[Netto loon]])/Table1[[#This Row],[Belastbaar loon]]</f>
        <v>0.39693801822601588</v>
      </c>
      <c r="H8227" s="14">
        <f t="shared" ca="1" si="123"/>
        <v>35754.993000000002</v>
      </c>
      <c r="I8227" s="14">
        <f ca="1">IF(ROW()=2, Table1[[#This Row],[Netto loon]], INDIRECT(ADDRESS(ROW()-1,COLUMN(F:F))))</f>
        <v>54326.006999999998</v>
      </c>
      <c r="J8227" s="6">
        <f ca="1">IF(ROW()=2, 0, Table1[[#This Row],[Belastbaar loon]]-INDIRECT(ADDRESS(ROW()-1,COLUMN(A:A))))</f>
        <v>10</v>
      </c>
      <c r="K8227" s="6">
        <f ca="1">Table1[[#This Row],[Netto loon]]-Table1[[#This Row],[Netto vorige schijf]]</f>
        <v>4.4500000000043656</v>
      </c>
      <c r="L8227" s="2">
        <f ca="1">(Table1[[#This Row],[Bruto tov vorige schijf]]-Table1[[#This Row],[Netto tov vorige schijf]])/MAX(Table1[[#This Row],[Bruto tov vorige schijf]],1)</f>
        <v>0.5549999999995634</v>
      </c>
    </row>
    <row r="8228" spans="1:12" x14ac:dyDescent="0.25">
      <c r="A8228" s="14">
        <v>90101</v>
      </c>
      <c r="B8228" s="6">
        <f>LoonHeffing2020(Table1[[#This Row],[Belastbaar loon]])</f>
        <v>36276.273000000001</v>
      </c>
      <c r="C8228" s="6">
        <f>AlgemeneHeffingsKorting2020(Table1[[#This Row],[Belastbaar loon]])</f>
        <v>0</v>
      </c>
      <c r="D8228" s="14">
        <f>ArbeidsKorting2020(Table1[[#This Row],[Belastbaar loon]])</f>
        <v>510.18000000000012</v>
      </c>
      <c r="E8228" s="14">
        <f>MAX(Table1[[#This Row],[Loonheffing]]-Table1[[#This Row],[Algemene Heffingskorting]]-Table1[[#This Row],[Arbeidskorting]],0)</f>
        <v>35766.093000000001</v>
      </c>
      <c r="F8228" s="6">
        <f>Table1[[#This Row],[Belastbaar loon]]-Table1[[#This Row],[Belasting]]</f>
        <v>54334.906999999999</v>
      </c>
      <c r="G8228" s="2">
        <f>(Table1[[#This Row],[Belastbaar loon]]-Table1[[#This Row],[Netto loon]])/Table1[[#This Row],[Belastbaar loon]]</f>
        <v>0.39695556098156515</v>
      </c>
      <c r="H8228" s="14">
        <f t="shared" ca="1" si="123"/>
        <v>35760.542999999998</v>
      </c>
      <c r="I8228" s="14">
        <f ca="1">IF(ROW()=2, Table1[[#This Row],[Netto loon]], INDIRECT(ADDRESS(ROW()-1,COLUMN(F:F))))</f>
        <v>54330.457000000002</v>
      </c>
      <c r="J8228" s="6">
        <f ca="1">IF(ROW()=2, 0, Table1[[#This Row],[Belastbaar loon]]-INDIRECT(ADDRESS(ROW()-1,COLUMN(A:A))))</f>
        <v>10</v>
      </c>
      <c r="K8228" s="6">
        <f ca="1">Table1[[#This Row],[Netto loon]]-Table1[[#This Row],[Netto vorige schijf]]</f>
        <v>4.4499999999970896</v>
      </c>
      <c r="L8228" s="2">
        <f ca="1">(Table1[[#This Row],[Bruto tov vorige schijf]]-Table1[[#This Row],[Netto tov vorige schijf]])/MAX(Table1[[#This Row],[Bruto tov vorige schijf]],1)</f>
        <v>0.55500000000029104</v>
      </c>
    </row>
    <row r="8229" spans="1:12" x14ac:dyDescent="0.25">
      <c r="A8229" s="14">
        <v>90111</v>
      </c>
      <c r="B8229" s="6">
        <f>LoonHeffing2020(Table1[[#This Row],[Belastbaar loon]])</f>
        <v>36281.222999999998</v>
      </c>
      <c r="C8229" s="6">
        <f>AlgemeneHeffingsKorting2020(Table1[[#This Row],[Belastbaar loon]])</f>
        <v>0</v>
      </c>
      <c r="D8229" s="14">
        <f>ArbeidsKorting2020(Table1[[#This Row],[Belastbaar loon]])</f>
        <v>509.5800000000001</v>
      </c>
      <c r="E8229" s="14">
        <f>MAX(Table1[[#This Row],[Loonheffing]]-Table1[[#This Row],[Algemene Heffingskorting]]-Table1[[#This Row],[Arbeidskorting]],0)</f>
        <v>35771.642999999996</v>
      </c>
      <c r="F8229" s="6">
        <f>Table1[[#This Row],[Belastbaar loon]]-Table1[[#This Row],[Belasting]]</f>
        <v>54339.357000000004</v>
      </c>
      <c r="G8229" s="2">
        <f>(Table1[[#This Row],[Belastbaar loon]]-Table1[[#This Row],[Netto loon]])/Table1[[#This Row],[Belastbaar loon]]</f>
        <v>0.3969730998435263</v>
      </c>
      <c r="H8229" s="14">
        <f t="shared" ca="1" si="123"/>
        <v>35766.093000000001</v>
      </c>
      <c r="I8229" s="14">
        <f ca="1">IF(ROW()=2, Table1[[#This Row],[Netto loon]], INDIRECT(ADDRESS(ROW()-1,COLUMN(F:F))))</f>
        <v>54334.906999999999</v>
      </c>
      <c r="J8229" s="6">
        <f ca="1">IF(ROW()=2, 0, Table1[[#This Row],[Belastbaar loon]]-INDIRECT(ADDRESS(ROW()-1,COLUMN(A:A))))</f>
        <v>10</v>
      </c>
      <c r="K8229" s="6">
        <f ca="1">Table1[[#This Row],[Netto loon]]-Table1[[#This Row],[Netto vorige schijf]]</f>
        <v>4.4500000000043656</v>
      </c>
      <c r="L8229" s="2">
        <f ca="1">(Table1[[#This Row],[Bruto tov vorige schijf]]-Table1[[#This Row],[Netto tov vorige schijf]])/MAX(Table1[[#This Row],[Bruto tov vorige schijf]],1)</f>
        <v>0.5549999999995634</v>
      </c>
    </row>
    <row r="8230" spans="1:12" x14ac:dyDescent="0.25">
      <c r="A8230" s="14">
        <v>90121</v>
      </c>
      <c r="B8230" s="6">
        <f>LoonHeffing2020(Table1[[#This Row],[Belastbaar loon]])</f>
        <v>36286.173000000003</v>
      </c>
      <c r="C8230" s="6">
        <f>AlgemeneHeffingsKorting2020(Table1[[#This Row],[Belastbaar loon]])</f>
        <v>0</v>
      </c>
      <c r="D8230" s="14">
        <f>ArbeidsKorting2020(Table1[[#This Row],[Belastbaar loon]])</f>
        <v>508.98000000000013</v>
      </c>
      <c r="E8230" s="14">
        <f>MAX(Table1[[#This Row],[Loonheffing]]-Table1[[#This Row],[Algemene Heffingskorting]]-Table1[[#This Row],[Arbeidskorting]],0)</f>
        <v>35777.192999999999</v>
      </c>
      <c r="F8230" s="6">
        <f>Table1[[#This Row],[Belastbaar loon]]-Table1[[#This Row],[Belasting]]</f>
        <v>54343.807000000001</v>
      </c>
      <c r="G8230" s="2">
        <f>(Table1[[#This Row],[Belastbaar loon]]-Table1[[#This Row],[Netto loon]])/Table1[[#This Row],[Belastbaar loon]]</f>
        <v>0.39699063481319558</v>
      </c>
      <c r="H8230" s="14">
        <f t="shared" ca="1" si="123"/>
        <v>35771.642999999996</v>
      </c>
      <c r="I8230" s="14">
        <f ca="1">IF(ROW()=2, Table1[[#This Row],[Netto loon]], INDIRECT(ADDRESS(ROW()-1,COLUMN(F:F))))</f>
        <v>54339.357000000004</v>
      </c>
      <c r="J8230" s="6">
        <f ca="1">IF(ROW()=2, 0, Table1[[#This Row],[Belastbaar loon]]-INDIRECT(ADDRESS(ROW()-1,COLUMN(A:A))))</f>
        <v>10</v>
      </c>
      <c r="K8230" s="6">
        <f ca="1">Table1[[#This Row],[Netto loon]]-Table1[[#This Row],[Netto vorige schijf]]</f>
        <v>4.4499999999970896</v>
      </c>
      <c r="L8230" s="2">
        <f ca="1">(Table1[[#This Row],[Bruto tov vorige schijf]]-Table1[[#This Row],[Netto tov vorige schijf]])/MAX(Table1[[#This Row],[Bruto tov vorige schijf]],1)</f>
        <v>0.55500000000029104</v>
      </c>
    </row>
    <row r="8231" spans="1:12" x14ac:dyDescent="0.25">
      <c r="A8231" s="14">
        <v>90131</v>
      </c>
      <c r="B8231" s="6">
        <f>LoonHeffing2020(Table1[[#This Row],[Belastbaar loon]])</f>
        <v>36291.123</v>
      </c>
      <c r="C8231" s="6">
        <f>AlgemeneHeffingsKorting2020(Table1[[#This Row],[Belastbaar loon]])</f>
        <v>0</v>
      </c>
      <c r="D8231" s="14">
        <f>ArbeidsKorting2020(Table1[[#This Row],[Belastbaar loon]])</f>
        <v>508.38000000000011</v>
      </c>
      <c r="E8231" s="14">
        <f>MAX(Table1[[#This Row],[Loonheffing]]-Table1[[#This Row],[Algemene Heffingskorting]]-Table1[[#This Row],[Arbeidskorting]],0)</f>
        <v>35782.743000000002</v>
      </c>
      <c r="F8231" s="6">
        <f>Table1[[#This Row],[Belastbaar loon]]-Table1[[#This Row],[Belasting]]</f>
        <v>54348.256999999998</v>
      </c>
      <c r="G8231" s="2">
        <f>(Table1[[#This Row],[Belastbaar loon]]-Table1[[#This Row],[Netto loon]])/Table1[[#This Row],[Belastbaar loon]]</f>
        <v>0.39700816589186855</v>
      </c>
      <c r="H8231" s="14">
        <f t="shared" ca="1" si="123"/>
        <v>35777.192999999999</v>
      </c>
      <c r="I8231" s="14">
        <f ca="1">IF(ROW()=2, Table1[[#This Row],[Netto loon]], INDIRECT(ADDRESS(ROW()-1,COLUMN(F:F))))</f>
        <v>54343.807000000001</v>
      </c>
      <c r="J8231" s="6">
        <f ca="1">IF(ROW()=2, 0, Table1[[#This Row],[Belastbaar loon]]-INDIRECT(ADDRESS(ROW()-1,COLUMN(A:A))))</f>
        <v>10</v>
      </c>
      <c r="K8231" s="6">
        <f ca="1">Table1[[#This Row],[Netto loon]]-Table1[[#This Row],[Netto vorige schijf]]</f>
        <v>4.4499999999970896</v>
      </c>
      <c r="L8231" s="2">
        <f ca="1">(Table1[[#This Row],[Bruto tov vorige schijf]]-Table1[[#This Row],[Netto tov vorige schijf]])/MAX(Table1[[#This Row],[Bruto tov vorige schijf]],1)</f>
        <v>0.55500000000029104</v>
      </c>
    </row>
    <row r="8232" spans="1:12" x14ac:dyDescent="0.25">
      <c r="A8232" s="14">
        <v>90141</v>
      </c>
      <c r="B8232" s="6">
        <f>LoonHeffing2020(Table1[[#This Row],[Belastbaar loon]])</f>
        <v>36296.072999999997</v>
      </c>
      <c r="C8232" s="6">
        <f>AlgemeneHeffingsKorting2020(Table1[[#This Row],[Belastbaar loon]])</f>
        <v>0</v>
      </c>
      <c r="D8232" s="14">
        <f>ArbeidsKorting2020(Table1[[#This Row],[Belastbaar loon]])</f>
        <v>507.78000000000014</v>
      </c>
      <c r="E8232" s="14">
        <f>MAX(Table1[[#This Row],[Loonheffing]]-Table1[[#This Row],[Algemene Heffingskorting]]-Table1[[#This Row],[Arbeidskorting]],0)</f>
        <v>35788.292999999998</v>
      </c>
      <c r="F8232" s="6">
        <f>Table1[[#This Row],[Belastbaar loon]]-Table1[[#This Row],[Belasting]]</f>
        <v>54352.707000000002</v>
      </c>
      <c r="G8232" s="2">
        <f>(Table1[[#This Row],[Belastbaar loon]]-Table1[[#This Row],[Netto loon]])/Table1[[#This Row],[Belastbaar loon]]</f>
        <v>0.39702569308084001</v>
      </c>
      <c r="H8232" s="14">
        <f t="shared" ca="1" si="123"/>
        <v>35782.743000000002</v>
      </c>
      <c r="I8232" s="14">
        <f ca="1">IF(ROW()=2, Table1[[#This Row],[Netto loon]], INDIRECT(ADDRESS(ROW()-1,COLUMN(F:F))))</f>
        <v>54348.256999999998</v>
      </c>
      <c r="J8232" s="6">
        <f ca="1">IF(ROW()=2, 0, Table1[[#This Row],[Belastbaar loon]]-INDIRECT(ADDRESS(ROW()-1,COLUMN(A:A))))</f>
        <v>10</v>
      </c>
      <c r="K8232" s="6">
        <f ca="1">Table1[[#This Row],[Netto loon]]-Table1[[#This Row],[Netto vorige schijf]]</f>
        <v>4.4500000000043656</v>
      </c>
      <c r="L8232" s="2">
        <f ca="1">(Table1[[#This Row],[Bruto tov vorige schijf]]-Table1[[#This Row],[Netto tov vorige schijf]])/MAX(Table1[[#This Row],[Bruto tov vorige schijf]],1)</f>
        <v>0.5549999999995634</v>
      </c>
    </row>
    <row r="8233" spans="1:12" x14ac:dyDescent="0.25">
      <c r="A8233" s="14">
        <v>90151</v>
      </c>
      <c r="B8233" s="6">
        <f>LoonHeffing2020(Table1[[#This Row],[Belastbaar loon]])</f>
        <v>36301.023000000001</v>
      </c>
      <c r="C8233" s="6">
        <f>AlgemeneHeffingsKorting2020(Table1[[#This Row],[Belastbaar loon]])</f>
        <v>0</v>
      </c>
      <c r="D8233" s="14">
        <f>ArbeidsKorting2020(Table1[[#This Row],[Belastbaar loon]])</f>
        <v>507.18000000000012</v>
      </c>
      <c r="E8233" s="14">
        <f>MAX(Table1[[#This Row],[Loonheffing]]-Table1[[#This Row],[Algemene Heffingskorting]]-Table1[[#This Row],[Arbeidskorting]],0)</f>
        <v>35793.843000000001</v>
      </c>
      <c r="F8233" s="6">
        <f>Table1[[#This Row],[Belastbaar loon]]-Table1[[#This Row],[Belasting]]</f>
        <v>54357.156999999999</v>
      </c>
      <c r="G8233" s="2">
        <f>(Table1[[#This Row],[Belastbaar loon]]-Table1[[#This Row],[Netto loon]])/Table1[[#This Row],[Belastbaar loon]]</f>
        <v>0.39704321638140455</v>
      </c>
      <c r="H8233" s="14">
        <f t="shared" ca="1" si="123"/>
        <v>35788.292999999998</v>
      </c>
      <c r="I8233" s="14">
        <f ca="1">IF(ROW()=2, Table1[[#This Row],[Netto loon]], INDIRECT(ADDRESS(ROW()-1,COLUMN(F:F))))</f>
        <v>54352.707000000002</v>
      </c>
      <c r="J8233" s="6">
        <f ca="1">IF(ROW()=2, 0, Table1[[#This Row],[Belastbaar loon]]-INDIRECT(ADDRESS(ROW()-1,COLUMN(A:A))))</f>
        <v>10</v>
      </c>
      <c r="K8233" s="6">
        <f ca="1">Table1[[#This Row],[Netto loon]]-Table1[[#This Row],[Netto vorige schijf]]</f>
        <v>4.4499999999970896</v>
      </c>
      <c r="L8233" s="2">
        <f ca="1">(Table1[[#This Row],[Bruto tov vorige schijf]]-Table1[[#This Row],[Netto tov vorige schijf]])/MAX(Table1[[#This Row],[Bruto tov vorige schijf]],1)</f>
        <v>0.55500000000029104</v>
      </c>
    </row>
    <row r="8234" spans="1:12" x14ac:dyDescent="0.25">
      <c r="A8234" s="14">
        <v>90161</v>
      </c>
      <c r="B8234" s="6">
        <f>LoonHeffing2020(Table1[[#This Row],[Belastbaar loon]])</f>
        <v>36305.972999999998</v>
      </c>
      <c r="C8234" s="6">
        <f>AlgemeneHeffingsKorting2020(Table1[[#This Row],[Belastbaar loon]])</f>
        <v>0</v>
      </c>
      <c r="D8234" s="14">
        <f>ArbeidsKorting2020(Table1[[#This Row],[Belastbaar loon]])</f>
        <v>506.5800000000001</v>
      </c>
      <c r="E8234" s="14">
        <f>MAX(Table1[[#This Row],[Loonheffing]]-Table1[[#This Row],[Algemene Heffingskorting]]-Table1[[#This Row],[Arbeidskorting]],0)</f>
        <v>35799.392999999996</v>
      </c>
      <c r="F8234" s="6">
        <f>Table1[[#This Row],[Belastbaar loon]]-Table1[[#This Row],[Belasting]]</f>
        <v>54361.607000000004</v>
      </c>
      <c r="G8234" s="2">
        <f>(Table1[[#This Row],[Belastbaar loon]]-Table1[[#This Row],[Netto loon]])/Table1[[#This Row],[Belastbaar loon]]</f>
        <v>0.39706073579485585</v>
      </c>
      <c r="H8234" s="14">
        <f t="shared" ca="1" si="123"/>
        <v>35793.843000000001</v>
      </c>
      <c r="I8234" s="14">
        <f ca="1">IF(ROW()=2, Table1[[#This Row],[Netto loon]], INDIRECT(ADDRESS(ROW()-1,COLUMN(F:F))))</f>
        <v>54357.156999999999</v>
      </c>
      <c r="J8234" s="6">
        <f ca="1">IF(ROW()=2, 0, Table1[[#This Row],[Belastbaar loon]]-INDIRECT(ADDRESS(ROW()-1,COLUMN(A:A))))</f>
        <v>10</v>
      </c>
      <c r="K8234" s="6">
        <f ca="1">Table1[[#This Row],[Netto loon]]-Table1[[#This Row],[Netto vorige schijf]]</f>
        <v>4.4500000000043656</v>
      </c>
      <c r="L8234" s="2">
        <f ca="1">(Table1[[#This Row],[Bruto tov vorige schijf]]-Table1[[#This Row],[Netto tov vorige schijf]])/MAX(Table1[[#This Row],[Bruto tov vorige schijf]],1)</f>
        <v>0.5549999999995634</v>
      </c>
    </row>
    <row r="8235" spans="1:12" x14ac:dyDescent="0.25">
      <c r="A8235" s="14">
        <v>90171</v>
      </c>
      <c r="B8235" s="6">
        <f>LoonHeffing2020(Table1[[#This Row],[Belastbaar loon]])</f>
        <v>36310.923000000003</v>
      </c>
      <c r="C8235" s="6">
        <f>AlgemeneHeffingsKorting2020(Table1[[#This Row],[Belastbaar loon]])</f>
        <v>0</v>
      </c>
      <c r="D8235" s="14">
        <f>ArbeidsKorting2020(Table1[[#This Row],[Belastbaar loon]])</f>
        <v>505.98000000000013</v>
      </c>
      <c r="E8235" s="14">
        <f>MAX(Table1[[#This Row],[Loonheffing]]-Table1[[#This Row],[Algemene Heffingskorting]]-Table1[[#This Row],[Arbeidskorting]],0)</f>
        <v>35804.942999999999</v>
      </c>
      <c r="F8235" s="6">
        <f>Table1[[#This Row],[Belastbaar loon]]-Table1[[#This Row],[Belasting]]</f>
        <v>54366.057000000001</v>
      </c>
      <c r="G8235" s="2">
        <f>(Table1[[#This Row],[Belastbaar loon]]-Table1[[#This Row],[Netto loon]])/Table1[[#This Row],[Belastbaar loon]]</f>
        <v>0.39707825132248725</v>
      </c>
      <c r="H8235" s="14">
        <f t="shared" ca="1" si="123"/>
        <v>35799.392999999996</v>
      </c>
      <c r="I8235" s="14">
        <f ca="1">IF(ROW()=2, Table1[[#This Row],[Netto loon]], INDIRECT(ADDRESS(ROW()-1,COLUMN(F:F))))</f>
        <v>54361.607000000004</v>
      </c>
      <c r="J8235" s="6">
        <f ca="1">IF(ROW()=2, 0, Table1[[#This Row],[Belastbaar loon]]-INDIRECT(ADDRESS(ROW()-1,COLUMN(A:A))))</f>
        <v>10</v>
      </c>
      <c r="K8235" s="6">
        <f ca="1">Table1[[#This Row],[Netto loon]]-Table1[[#This Row],[Netto vorige schijf]]</f>
        <v>4.4499999999970896</v>
      </c>
      <c r="L8235" s="2">
        <f ca="1">(Table1[[#This Row],[Bruto tov vorige schijf]]-Table1[[#This Row],[Netto tov vorige schijf]])/MAX(Table1[[#This Row],[Bruto tov vorige schijf]],1)</f>
        <v>0.55500000000029104</v>
      </c>
    </row>
    <row r="8236" spans="1:12" x14ac:dyDescent="0.25">
      <c r="A8236" s="14">
        <v>90181</v>
      </c>
      <c r="B8236" s="6">
        <f>LoonHeffing2020(Table1[[#This Row],[Belastbaar loon]])</f>
        <v>36315.873</v>
      </c>
      <c r="C8236" s="6">
        <f>AlgemeneHeffingsKorting2020(Table1[[#This Row],[Belastbaar loon]])</f>
        <v>0</v>
      </c>
      <c r="D8236" s="14">
        <f>ArbeidsKorting2020(Table1[[#This Row],[Belastbaar loon]])</f>
        <v>505.38000000000011</v>
      </c>
      <c r="E8236" s="14">
        <f>MAX(Table1[[#This Row],[Loonheffing]]-Table1[[#This Row],[Algemene Heffingskorting]]-Table1[[#This Row],[Arbeidskorting]],0)</f>
        <v>35810.493000000002</v>
      </c>
      <c r="F8236" s="6">
        <f>Table1[[#This Row],[Belastbaar loon]]-Table1[[#This Row],[Belasting]]</f>
        <v>54370.506999999998</v>
      </c>
      <c r="G8236" s="2">
        <f>(Table1[[#This Row],[Belastbaar loon]]-Table1[[#This Row],[Netto loon]])/Table1[[#This Row],[Belastbaar loon]]</f>
        <v>0.39709576296559146</v>
      </c>
      <c r="H8236" s="14">
        <f t="shared" ca="1" si="123"/>
        <v>35804.942999999999</v>
      </c>
      <c r="I8236" s="14">
        <f ca="1">IF(ROW()=2, Table1[[#This Row],[Netto loon]], INDIRECT(ADDRESS(ROW()-1,COLUMN(F:F))))</f>
        <v>54366.057000000001</v>
      </c>
      <c r="J8236" s="6">
        <f ca="1">IF(ROW()=2, 0, Table1[[#This Row],[Belastbaar loon]]-INDIRECT(ADDRESS(ROW()-1,COLUMN(A:A))))</f>
        <v>10</v>
      </c>
      <c r="K8236" s="6">
        <f ca="1">Table1[[#This Row],[Netto loon]]-Table1[[#This Row],[Netto vorige schijf]]</f>
        <v>4.4499999999970896</v>
      </c>
      <c r="L8236" s="2">
        <f ca="1">(Table1[[#This Row],[Bruto tov vorige schijf]]-Table1[[#This Row],[Netto tov vorige schijf]])/MAX(Table1[[#This Row],[Bruto tov vorige schijf]],1)</f>
        <v>0.55500000000029104</v>
      </c>
    </row>
    <row r="8237" spans="1:12" x14ac:dyDescent="0.25">
      <c r="A8237" s="14">
        <v>90191</v>
      </c>
      <c r="B8237" s="6">
        <f>LoonHeffing2020(Table1[[#This Row],[Belastbaar loon]])</f>
        <v>36320.822999999997</v>
      </c>
      <c r="C8237" s="6">
        <f>AlgemeneHeffingsKorting2020(Table1[[#This Row],[Belastbaar loon]])</f>
        <v>0</v>
      </c>
      <c r="D8237" s="14">
        <f>ArbeidsKorting2020(Table1[[#This Row],[Belastbaar loon]])</f>
        <v>504.78000000000014</v>
      </c>
      <c r="E8237" s="14">
        <f>MAX(Table1[[#This Row],[Loonheffing]]-Table1[[#This Row],[Algemene Heffingskorting]]-Table1[[#This Row],[Arbeidskorting]],0)</f>
        <v>35816.042999999998</v>
      </c>
      <c r="F8237" s="6">
        <f>Table1[[#This Row],[Belastbaar loon]]-Table1[[#This Row],[Belasting]]</f>
        <v>54374.957000000002</v>
      </c>
      <c r="G8237" s="2">
        <f>(Table1[[#This Row],[Belastbaar loon]]-Table1[[#This Row],[Netto loon]])/Table1[[#This Row],[Belastbaar loon]]</f>
        <v>0.39711327072546038</v>
      </c>
      <c r="H8237" s="14">
        <f t="shared" ca="1" si="123"/>
        <v>35810.493000000002</v>
      </c>
      <c r="I8237" s="14">
        <f ca="1">IF(ROW()=2, Table1[[#This Row],[Netto loon]], INDIRECT(ADDRESS(ROW()-1,COLUMN(F:F))))</f>
        <v>54370.506999999998</v>
      </c>
      <c r="J8237" s="6">
        <f ca="1">IF(ROW()=2, 0, Table1[[#This Row],[Belastbaar loon]]-INDIRECT(ADDRESS(ROW()-1,COLUMN(A:A))))</f>
        <v>10</v>
      </c>
      <c r="K8237" s="6">
        <f ca="1">Table1[[#This Row],[Netto loon]]-Table1[[#This Row],[Netto vorige schijf]]</f>
        <v>4.4500000000043656</v>
      </c>
      <c r="L8237" s="2">
        <f ca="1">(Table1[[#This Row],[Bruto tov vorige schijf]]-Table1[[#This Row],[Netto tov vorige schijf]])/MAX(Table1[[#This Row],[Bruto tov vorige schijf]],1)</f>
        <v>0.5549999999995634</v>
      </c>
    </row>
    <row r="8238" spans="1:12" x14ac:dyDescent="0.25">
      <c r="A8238" s="14">
        <v>90201</v>
      </c>
      <c r="B8238" s="6">
        <f>LoonHeffing2020(Table1[[#This Row],[Belastbaar loon]])</f>
        <v>36325.773000000001</v>
      </c>
      <c r="C8238" s="6">
        <f>AlgemeneHeffingsKorting2020(Table1[[#This Row],[Belastbaar loon]])</f>
        <v>0</v>
      </c>
      <c r="D8238" s="14">
        <f>ArbeidsKorting2020(Table1[[#This Row],[Belastbaar loon]])</f>
        <v>504.18000000000012</v>
      </c>
      <c r="E8238" s="14">
        <f>MAX(Table1[[#This Row],[Loonheffing]]-Table1[[#This Row],[Algemene Heffingskorting]]-Table1[[#This Row],[Arbeidskorting]],0)</f>
        <v>35821.593000000001</v>
      </c>
      <c r="F8238" s="6">
        <f>Table1[[#This Row],[Belastbaar loon]]-Table1[[#This Row],[Belasting]]</f>
        <v>54379.406999999999</v>
      </c>
      <c r="G8238" s="2">
        <f>(Table1[[#This Row],[Belastbaar loon]]-Table1[[#This Row],[Netto loon]])/Table1[[#This Row],[Belastbaar loon]]</f>
        <v>0.39713077460338581</v>
      </c>
      <c r="H8238" s="14">
        <f t="shared" ca="1" si="123"/>
        <v>35816.042999999998</v>
      </c>
      <c r="I8238" s="14">
        <f ca="1">IF(ROW()=2, Table1[[#This Row],[Netto loon]], INDIRECT(ADDRESS(ROW()-1,COLUMN(F:F))))</f>
        <v>54374.957000000002</v>
      </c>
      <c r="J8238" s="6">
        <f ca="1">IF(ROW()=2, 0, Table1[[#This Row],[Belastbaar loon]]-INDIRECT(ADDRESS(ROW()-1,COLUMN(A:A))))</f>
        <v>10</v>
      </c>
      <c r="K8238" s="6">
        <f ca="1">Table1[[#This Row],[Netto loon]]-Table1[[#This Row],[Netto vorige schijf]]</f>
        <v>4.4499999999970896</v>
      </c>
      <c r="L8238" s="2">
        <f ca="1">(Table1[[#This Row],[Bruto tov vorige schijf]]-Table1[[#This Row],[Netto tov vorige schijf]])/MAX(Table1[[#This Row],[Bruto tov vorige schijf]],1)</f>
        <v>0.55500000000029104</v>
      </c>
    </row>
    <row r="8239" spans="1:12" x14ac:dyDescent="0.25">
      <c r="A8239" s="14">
        <v>90211</v>
      </c>
      <c r="B8239" s="6">
        <f>LoonHeffing2020(Table1[[#This Row],[Belastbaar loon]])</f>
        <v>36330.722999999998</v>
      </c>
      <c r="C8239" s="6">
        <f>AlgemeneHeffingsKorting2020(Table1[[#This Row],[Belastbaar loon]])</f>
        <v>0</v>
      </c>
      <c r="D8239" s="14">
        <f>ArbeidsKorting2020(Table1[[#This Row],[Belastbaar loon]])</f>
        <v>503.5800000000001</v>
      </c>
      <c r="E8239" s="14">
        <f>MAX(Table1[[#This Row],[Loonheffing]]-Table1[[#This Row],[Algemene Heffingskorting]]-Table1[[#This Row],[Arbeidskorting]],0)</f>
        <v>35827.142999999996</v>
      </c>
      <c r="F8239" s="6">
        <f>Table1[[#This Row],[Belastbaar loon]]-Table1[[#This Row],[Belasting]]</f>
        <v>54383.857000000004</v>
      </c>
      <c r="G8239" s="2">
        <f>(Table1[[#This Row],[Belastbaar loon]]-Table1[[#This Row],[Netto loon]])/Table1[[#This Row],[Belastbaar loon]]</f>
        <v>0.39714827460065844</v>
      </c>
      <c r="H8239" s="14">
        <f t="shared" ca="1" si="123"/>
        <v>35821.593000000001</v>
      </c>
      <c r="I8239" s="14">
        <f ca="1">IF(ROW()=2, Table1[[#This Row],[Netto loon]], INDIRECT(ADDRESS(ROW()-1,COLUMN(F:F))))</f>
        <v>54379.406999999999</v>
      </c>
      <c r="J8239" s="6">
        <f ca="1">IF(ROW()=2, 0, Table1[[#This Row],[Belastbaar loon]]-INDIRECT(ADDRESS(ROW()-1,COLUMN(A:A))))</f>
        <v>10</v>
      </c>
      <c r="K8239" s="6">
        <f ca="1">Table1[[#This Row],[Netto loon]]-Table1[[#This Row],[Netto vorige schijf]]</f>
        <v>4.4500000000043656</v>
      </c>
      <c r="L8239" s="2">
        <f ca="1">(Table1[[#This Row],[Bruto tov vorige schijf]]-Table1[[#This Row],[Netto tov vorige schijf]])/MAX(Table1[[#This Row],[Bruto tov vorige schijf]],1)</f>
        <v>0.5549999999995634</v>
      </c>
    </row>
    <row r="8240" spans="1:12" x14ac:dyDescent="0.25">
      <c r="A8240" s="14">
        <v>90221</v>
      </c>
      <c r="B8240" s="6">
        <f>LoonHeffing2020(Table1[[#This Row],[Belastbaar loon]])</f>
        <v>36335.673000000003</v>
      </c>
      <c r="C8240" s="6">
        <f>AlgemeneHeffingsKorting2020(Table1[[#This Row],[Belastbaar loon]])</f>
        <v>0</v>
      </c>
      <c r="D8240" s="14">
        <f>ArbeidsKorting2020(Table1[[#This Row],[Belastbaar loon]])</f>
        <v>502.98000000000013</v>
      </c>
      <c r="E8240" s="14">
        <f>MAX(Table1[[#This Row],[Loonheffing]]-Table1[[#This Row],[Algemene Heffingskorting]]-Table1[[#This Row],[Arbeidskorting]],0)</f>
        <v>35832.692999999999</v>
      </c>
      <c r="F8240" s="6">
        <f>Table1[[#This Row],[Belastbaar loon]]-Table1[[#This Row],[Belasting]]</f>
        <v>54388.307000000001</v>
      </c>
      <c r="G8240" s="2">
        <f>(Table1[[#This Row],[Belastbaar loon]]-Table1[[#This Row],[Netto loon]])/Table1[[#This Row],[Belastbaar loon]]</f>
        <v>0.39716577071856884</v>
      </c>
      <c r="H8240" s="14">
        <f t="shared" ca="1" si="123"/>
        <v>35827.142999999996</v>
      </c>
      <c r="I8240" s="14">
        <f ca="1">IF(ROW()=2, Table1[[#This Row],[Netto loon]], INDIRECT(ADDRESS(ROW()-1,COLUMN(F:F))))</f>
        <v>54383.857000000004</v>
      </c>
      <c r="J8240" s="6">
        <f ca="1">IF(ROW()=2, 0, Table1[[#This Row],[Belastbaar loon]]-INDIRECT(ADDRESS(ROW()-1,COLUMN(A:A))))</f>
        <v>10</v>
      </c>
      <c r="K8240" s="6">
        <f ca="1">Table1[[#This Row],[Netto loon]]-Table1[[#This Row],[Netto vorige schijf]]</f>
        <v>4.4499999999970896</v>
      </c>
      <c r="L8240" s="2">
        <f ca="1">(Table1[[#This Row],[Bruto tov vorige schijf]]-Table1[[#This Row],[Netto tov vorige schijf]])/MAX(Table1[[#This Row],[Bruto tov vorige schijf]],1)</f>
        <v>0.55500000000029104</v>
      </c>
    </row>
    <row r="8241" spans="1:12" x14ac:dyDescent="0.25">
      <c r="A8241" s="14">
        <v>90231</v>
      </c>
      <c r="B8241" s="6">
        <f>LoonHeffing2020(Table1[[#This Row],[Belastbaar loon]])</f>
        <v>36340.623</v>
      </c>
      <c r="C8241" s="6">
        <f>AlgemeneHeffingsKorting2020(Table1[[#This Row],[Belastbaar loon]])</f>
        <v>0</v>
      </c>
      <c r="D8241" s="14">
        <f>ArbeidsKorting2020(Table1[[#This Row],[Belastbaar loon]])</f>
        <v>502.38000000000011</v>
      </c>
      <c r="E8241" s="14">
        <f>MAX(Table1[[#This Row],[Loonheffing]]-Table1[[#This Row],[Algemene Heffingskorting]]-Table1[[#This Row],[Arbeidskorting]],0)</f>
        <v>35838.243000000002</v>
      </c>
      <c r="F8241" s="6">
        <f>Table1[[#This Row],[Belastbaar loon]]-Table1[[#This Row],[Belasting]]</f>
        <v>54392.756999999998</v>
      </c>
      <c r="G8241" s="2">
        <f>(Table1[[#This Row],[Belastbaar loon]]-Table1[[#This Row],[Netto loon]])/Table1[[#This Row],[Belastbaar loon]]</f>
        <v>0.39718326295840678</v>
      </c>
      <c r="H8241" s="14">
        <f t="shared" ca="1" si="123"/>
        <v>35832.692999999999</v>
      </c>
      <c r="I8241" s="14">
        <f ca="1">IF(ROW()=2, Table1[[#This Row],[Netto loon]], INDIRECT(ADDRESS(ROW()-1,COLUMN(F:F))))</f>
        <v>54388.307000000001</v>
      </c>
      <c r="J8241" s="6">
        <f ca="1">IF(ROW()=2, 0, Table1[[#This Row],[Belastbaar loon]]-INDIRECT(ADDRESS(ROW()-1,COLUMN(A:A))))</f>
        <v>10</v>
      </c>
      <c r="K8241" s="6">
        <f ca="1">Table1[[#This Row],[Netto loon]]-Table1[[#This Row],[Netto vorige schijf]]</f>
        <v>4.4499999999970896</v>
      </c>
      <c r="L8241" s="2">
        <f ca="1">(Table1[[#This Row],[Bruto tov vorige schijf]]-Table1[[#This Row],[Netto tov vorige schijf]])/MAX(Table1[[#This Row],[Bruto tov vorige schijf]],1)</f>
        <v>0.55500000000029104</v>
      </c>
    </row>
    <row r="8242" spans="1:12" x14ac:dyDescent="0.25">
      <c r="A8242" s="14">
        <v>90241</v>
      </c>
      <c r="B8242" s="6">
        <f>LoonHeffing2020(Table1[[#This Row],[Belastbaar loon]])</f>
        <v>36345.572999999997</v>
      </c>
      <c r="C8242" s="6">
        <f>AlgemeneHeffingsKorting2020(Table1[[#This Row],[Belastbaar loon]])</f>
        <v>0</v>
      </c>
      <c r="D8242" s="14">
        <f>ArbeidsKorting2020(Table1[[#This Row],[Belastbaar loon]])</f>
        <v>501.78000000000014</v>
      </c>
      <c r="E8242" s="14">
        <f>MAX(Table1[[#This Row],[Loonheffing]]-Table1[[#This Row],[Algemene Heffingskorting]]-Table1[[#This Row],[Arbeidskorting]],0)</f>
        <v>35843.792999999998</v>
      </c>
      <c r="F8242" s="6">
        <f>Table1[[#This Row],[Belastbaar loon]]-Table1[[#This Row],[Belasting]]</f>
        <v>54397.207000000002</v>
      </c>
      <c r="G8242" s="2">
        <f>(Table1[[#This Row],[Belastbaar loon]]-Table1[[#This Row],[Netto loon]])/Table1[[#This Row],[Belastbaar loon]]</f>
        <v>0.39720075132146138</v>
      </c>
      <c r="H8242" s="14">
        <f t="shared" ca="1" si="123"/>
        <v>35838.243000000002</v>
      </c>
      <c r="I8242" s="14">
        <f ca="1">IF(ROW()=2, Table1[[#This Row],[Netto loon]], INDIRECT(ADDRESS(ROW()-1,COLUMN(F:F))))</f>
        <v>54392.756999999998</v>
      </c>
      <c r="J8242" s="6">
        <f ca="1">IF(ROW()=2, 0, Table1[[#This Row],[Belastbaar loon]]-INDIRECT(ADDRESS(ROW()-1,COLUMN(A:A))))</f>
        <v>10</v>
      </c>
      <c r="K8242" s="6">
        <f ca="1">Table1[[#This Row],[Netto loon]]-Table1[[#This Row],[Netto vorige schijf]]</f>
        <v>4.4500000000043656</v>
      </c>
      <c r="L8242" s="2">
        <f ca="1">(Table1[[#This Row],[Bruto tov vorige schijf]]-Table1[[#This Row],[Netto tov vorige schijf]])/MAX(Table1[[#This Row],[Bruto tov vorige schijf]],1)</f>
        <v>0.5549999999995634</v>
      </c>
    </row>
    <row r="8243" spans="1:12" x14ac:dyDescent="0.25">
      <c r="A8243" s="14">
        <v>90251</v>
      </c>
      <c r="B8243" s="6">
        <f>LoonHeffing2020(Table1[[#This Row],[Belastbaar loon]])</f>
        <v>36350.523000000001</v>
      </c>
      <c r="C8243" s="6">
        <f>AlgemeneHeffingsKorting2020(Table1[[#This Row],[Belastbaar loon]])</f>
        <v>0</v>
      </c>
      <c r="D8243" s="14">
        <f>ArbeidsKorting2020(Table1[[#This Row],[Belastbaar loon]])</f>
        <v>501.18000000000012</v>
      </c>
      <c r="E8243" s="14">
        <f>MAX(Table1[[#This Row],[Loonheffing]]-Table1[[#This Row],[Algemene Heffingskorting]]-Table1[[#This Row],[Arbeidskorting]],0)</f>
        <v>35849.343000000001</v>
      </c>
      <c r="F8243" s="6">
        <f>Table1[[#This Row],[Belastbaar loon]]-Table1[[#This Row],[Belasting]]</f>
        <v>54401.656999999999</v>
      </c>
      <c r="G8243" s="2">
        <f>(Table1[[#This Row],[Belastbaar loon]]-Table1[[#This Row],[Netto loon]])/Table1[[#This Row],[Belastbaar loon]]</f>
        <v>0.39721823580902149</v>
      </c>
      <c r="H8243" s="14">
        <f t="shared" ca="1" si="123"/>
        <v>35843.792999999998</v>
      </c>
      <c r="I8243" s="14">
        <f ca="1">IF(ROW()=2, Table1[[#This Row],[Netto loon]], INDIRECT(ADDRESS(ROW()-1,COLUMN(F:F))))</f>
        <v>54397.207000000002</v>
      </c>
      <c r="J8243" s="6">
        <f ca="1">IF(ROW()=2, 0, Table1[[#This Row],[Belastbaar loon]]-INDIRECT(ADDRESS(ROW()-1,COLUMN(A:A))))</f>
        <v>10</v>
      </c>
      <c r="K8243" s="6">
        <f ca="1">Table1[[#This Row],[Netto loon]]-Table1[[#This Row],[Netto vorige schijf]]</f>
        <v>4.4499999999970896</v>
      </c>
      <c r="L8243" s="2">
        <f ca="1">(Table1[[#This Row],[Bruto tov vorige schijf]]-Table1[[#This Row],[Netto tov vorige schijf]])/MAX(Table1[[#This Row],[Bruto tov vorige schijf]],1)</f>
        <v>0.55500000000029104</v>
      </c>
    </row>
    <row r="8244" spans="1:12" x14ac:dyDescent="0.25">
      <c r="A8244" s="14">
        <v>90261</v>
      </c>
      <c r="B8244" s="6">
        <f>LoonHeffing2020(Table1[[#This Row],[Belastbaar loon]])</f>
        <v>36355.472999999998</v>
      </c>
      <c r="C8244" s="6">
        <f>AlgemeneHeffingsKorting2020(Table1[[#This Row],[Belastbaar loon]])</f>
        <v>0</v>
      </c>
      <c r="D8244" s="14">
        <f>ArbeidsKorting2020(Table1[[#This Row],[Belastbaar loon]])</f>
        <v>500.5800000000001</v>
      </c>
      <c r="E8244" s="14">
        <f>MAX(Table1[[#This Row],[Loonheffing]]-Table1[[#This Row],[Algemene Heffingskorting]]-Table1[[#This Row],[Arbeidskorting]],0)</f>
        <v>35854.892999999996</v>
      </c>
      <c r="F8244" s="6">
        <f>Table1[[#This Row],[Belastbaar loon]]-Table1[[#This Row],[Belasting]]</f>
        <v>54406.107000000004</v>
      </c>
      <c r="G8244" s="2">
        <f>(Table1[[#This Row],[Belastbaar loon]]-Table1[[#This Row],[Netto loon]])/Table1[[#This Row],[Belastbaar loon]]</f>
        <v>0.3972357164223751</v>
      </c>
      <c r="H8244" s="14">
        <f t="shared" ca="1" si="123"/>
        <v>35849.343000000001</v>
      </c>
      <c r="I8244" s="14">
        <f ca="1">IF(ROW()=2, Table1[[#This Row],[Netto loon]], INDIRECT(ADDRESS(ROW()-1,COLUMN(F:F))))</f>
        <v>54401.656999999999</v>
      </c>
      <c r="J8244" s="6">
        <f ca="1">IF(ROW()=2, 0, Table1[[#This Row],[Belastbaar loon]]-INDIRECT(ADDRESS(ROW()-1,COLUMN(A:A))))</f>
        <v>10</v>
      </c>
      <c r="K8244" s="6">
        <f ca="1">Table1[[#This Row],[Netto loon]]-Table1[[#This Row],[Netto vorige schijf]]</f>
        <v>4.4500000000043656</v>
      </c>
      <c r="L8244" s="2">
        <f ca="1">(Table1[[#This Row],[Bruto tov vorige schijf]]-Table1[[#This Row],[Netto tov vorige schijf]])/MAX(Table1[[#This Row],[Bruto tov vorige schijf]],1)</f>
        <v>0.5549999999995634</v>
      </c>
    </row>
    <row r="8245" spans="1:12" x14ac:dyDescent="0.25">
      <c r="A8245" s="14">
        <v>90271</v>
      </c>
      <c r="B8245" s="6">
        <f>LoonHeffing2020(Table1[[#This Row],[Belastbaar loon]])</f>
        <v>36360.423000000003</v>
      </c>
      <c r="C8245" s="6">
        <f>AlgemeneHeffingsKorting2020(Table1[[#This Row],[Belastbaar loon]])</f>
        <v>0</v>
      </c>
      <c r="D8245" s="14">
        <f>ArbeidsKorting2020(Table1[[#This Row],[Belastbaar loon]])</f>
        <v>499.98000000000013</v>
      </c>
      <c r="E8245" s="14">
        <f>MAX(Table1[[#This Row],[Loonheffing]]-Table1[[#This Row],[Algemene Heffingskorting]]-Table1[[#This Row],[Arbeidskorting]],0)</f>
        <v>35860.442999999999</v>
      </c>
      <c r="F8245" s="6">
        <f>Table1[[#This Row],[Belastbaar loon]]-Table1[[#This Row],[Belasting]]</f>
        <v>54410.557000000001</v>
      </c>
      <c r="G8245" s="2">
        <f>(Table1[[#This Row],[Belastbaar loon]]-Table1[[#This Row],[Netto loon]])/Table1[[#This Row],[Belastbaar loon]]</f>
        <v>0.39725319316280977</v>
      </c>
      <c r="H8245" s="14">
        <f t="shared" ca="1" si="123"/>
        <v>35854.892999999996</v>
      </c>
      <c r="I8245" s="14">
        <f ca="1">IF(ROW()=2, Table1[[#This Row],[Netto loon]], INDIRECT(ADDRESS(ROW()-1,COLUMN(F:F))))</f>
        <v>54406.107000000004</v>
      </c>
      <c r="J8245" s="6">
        <f ca="1">IF(ROW()=2, 0, Table1[[#This Row],[Belastbaar loon]]-INDIRECT(ADDRESS(ROW()-1,COLUMN(A:A))))</f>
        <v>10</v>
      </c>
      <c r="K8245" s="6">
        <f ca="1">Table1[[#This Row],[Netto loon]]-Table1[[#This Row],[Netto vorige schijf]]</f>
        <v>4.4499999999970896</v>
      </c>
      <c r="L8245" s="2">
        <f ca="1">(Table1[[#This Row],[Bruto tov vorige schijf]]-Table1[[#This Row],[Netto tov vorige schijf]])/MAX(Table1[[#This Row],[Bruto tov vorige schijf]],1)</f>
        <v>0.55500000000029104</v>
      </c>
    </row>
    <row r="8246" spans="1:12" x14ac:dyDescent="0.25">
      <c r="A8246" s="14">
        <v>90281</v>
      </c>
      <c r="B8246" s="6">
        <f>LoonHeffing2020(Table1[[#This Row],[Belastbaar loon]])</f>
        <v>36365.373</v>
      </c>
      <c r="C8246" s="6">
        <f>AlgemeneHeffingsKorting2020(Table1[[#This Row],[Belastbaar loon]])</f>
        <v>0</v>
      </c>
      <c r="D8246" s="14">
        <f>ArbeidsKorting2020(Table1[[#This Row],[Belastbaar loon]])</f>
        <v>499.38000000000011</v>
      </c>
      <c r="E8246" s="14">
        <f>MAX(Table1[[#This Row],[Loonheffing]]-Table1[[#This Row],[Algemene Heffingskorting]]-Table1[[#This Row],[Arbeidskorting]],0)</f>
        <v>35865.993000000002</v>
      </c>
      <c r="F8246" s="6">
        <f>Table1[[#This Row],[Belastbaar loon]]-Table1[[#This Row],[Belasting]]</f>
        <v>54415.006999999998</v>
      </c>
      <c r="G8246" s="2">
        <f>(Table1[[#This Row],[Belastbaar loon]]-Table1[[#This Row],[Netto loon]])/Table1[[#This Row],[Belastbaar loon]]</f>
        <v>0.39727066603161243</v>
      </c>
      <c r="H8246" s="14">
        <f t="shared" ca="1" si="123"/>
        <v>35860.442999999999</v>
      </c>
      <c r="I8246" s="14">
        <f ca="1">IF(ROW()=2, Table1[[#This Row],[Netto loon]], INDIRECT(ADDRESS(ROW()-1,COLUMN(F:F))))</f>
        <v>54410.557000000001</v>
      </c>
      <c r="J8246" s="6">
        <f ca="1">IF(ROW()=2, 0, Table1[[#This Row],[Belastbaar loon]]-INDIRECT(ADDRESS(ROW()-1,COLUMN(A:A))))</f>
        <v>10</v>
      </c>
      <c r="K8246" s="6">
        <f ca="1">Table1[[#This Row],[Netto loon]]-Table1[[#This Row],[Netto vorige schijf]]</f>
        <v>4.4499999999970896</v>
      </c>
      <c r="L8246" s="2">
        <f ca="1">(Table1[[#This Row],[Bruto tov vorige schijf]]-Table1[[#This Row],[Netto tov vorige schijf]])/MAX(Table1[[#This Row],[Bruto tov vorige schijf]],1)</f>
        <v>0.55500000000029104</v>
      </c>
    </row>
    <row r="8247" spans="1:12" x14ac:dyDescent="0.25">
      <c r="A8247" s="14">
        <v>90291</v>
      </c>
      <c r="B8247" s="6">
        <f>LoonHeffing2020(Table1[[#This Row],[Belastbaar loon]])</f>
        <v>36370.322999999997</v>
      </c>
      <c r="C8247" s="6">
        <f>AlgemeneHeffingsKorting2020(Table1[[#This Row],[Belastbaar loon]])</f>
        <v>0</v>
      </c>
      <c r="D8247" s="14">
        <f>ArbeidsKorting2020(Table1[[#This Row],[Belastbaar loon]])</f>
        <v>498.78000000000014</v>
      </c>
      <c r="E8247" s="14">
        <f>MAX(Table1[[#This Row],[Loonheffing]]-Table1[[#This Row],[Algemene Heffingskorting]]-Table1[[#This Row],[Arbeidskorting]],0)</f>
        <v>35871.542999999998</v>
      </c>
      <c r="F8247" s="6">
        <f>Table1[[#This Row],[Belastbaar loon]]-Table1[[#This Row],[Belasting]]</f>
        <v>54419.457000000002</v>
      </c>
      <c r="G8247" s="2">
        <f>(Table1[[#This Row],[Belastbaar loon]]-Table1[[#This Row],[Netto loon]])/Table1[[#This Row],[Belastbaar loon]]</f>
        <v>0.39728813503006943</v>
      </c>
      <c r="H8247" s="14">
        <f t="shared" ca="1" si="123"/>
        <v>35865.993000000002</v>
      </c>
      <c r="I8247" s="14">
        <f ca="1">IF(ROW()=2, Table1[[#This Row],[Netto loon]], INDIRECT(ADDRESS(ROW()-1,COLUMN(F:F))))</f>
        <v>54415.006999999998</v>
      </c>
      <c r="J8247" s="6">
        <f ca="1">IF(ROW()=2, 0, Table1[[#This Row],[Belastbaar loon]]-INDIRECT(ADDRESS(ROW()-1,COLUMN(A:A))))</f>
        <v>10</v>
      </c>
      <c r="K8247" s="6">
        <f ca="1">Table1[[#This Row],[Netto loon]]-Table1[[#This Row],[Netto vorige schijf]]</f>
        <v>4.4500000000043656</v>
      </c>
      <c r="L8247" s="2">
        <f ca="1">(Table1[[#This Row],[Bruto tov vorige schijf]]-Table1[[#This Row],[Netto tov vorige schijf]])/MAX(Table1[[#This Row],[Bruto tov vorige schijf]],1)</f>
        <v>0.5549999999995634</v>
      </c>
    </row>
    <row r="8248" spans="1:12" x14ac:dyDescent="0.25">
      <c r="A8248" s="14">
        <v>90301</v>
      </c>
      <c r="B8248" s="6">
        <f>LoonHeffing2020(Table1[[#This Row],[Belastbaar loon]])</f>
        <v>36375.273000000001</v>
      </c>
      <c r="C8248" s="6">
        <f>AlgemeneHeffingsKorting2020(Table1[[#This Row],[Belastbaar loon]])</f>
        <v>0</v>
      </c>
      <c r="D8248" s="14">
        <f>ArbeidsKorting2020(Table1[[#This Row],[Belastbaar loon]])</f>
        <v>498.18000000000012</v>
      </c>
      <c r="E8248" s="14">
        <f>MAX(Table1[[#This Row],[Loonheffing]]-Table1[[#This Row],[Algemene Heffingskorting]]-Table1[[#This Row],[Arbeidskorting]],0)</f>
        <v>35877.093000000001</v>
      </c>
      <c r="F8248" s="6">
        <f>Table1[[#This Row],[Belastbaar loon]]-Table1[[#This Row],[Belasting]]</f>
        <v>54423.906999999999</v>
      </c>
      <c r="G8248" s="2">
        <f>(Table1[[#This Row],[Belastbaar loon]]-Table1[[#This Row],[Netto loon]])/Table1[[#This Row],[Belastbaar loon]]</f>
        <v>0.3973056001594667</v>
      </c>
      <c r="H8248" s="14">
        <f t="shared" ca="1" si="123"/>
        <v>35871.542999999998</v>
      </c>
      <c r="I8248" s="14">
        <f ca="1">IF(ROW()=2, Table1[[#This Row],[Netto loon]], INDIRECT(ADDRESS(ROW()-1,COLUMN(F:F))))</f>
        <v>54419.457000000002</v>
      </c>
      <c r="J8248" s="6">
        <f ca="1">IF(ROW()=2, 0, Table1[[#This Row],[Belastbaar loon]]-INDIRECT(ADDRESS(ROW()-1,COLUMN(A:A))))</f>
        <v>10</v>
      </c>
      <c r="K8248" s="6">
        <f ca="1">Table1[[#This Row],[Netto loon]]-Table1[[#This Row],[Netto vorige schijf]]</f>
        <v>4.4499999999970896</v>
      </c>
      <c r="L8248" s="2">
        <f ca="1">(Table1[[#This Row],[Bruto tov vorige schijf]]-Table1[[#This Row],[Netto tov vorige schijf]])/MAX(Table1[[#This Row],[Bruto tov vorige schijf]],1)</f>
        <v>0.55500000000029104</v>
      </c>
    </row>
    <row r="8249" spans="1:12" x14ac:dyDescent="0.25">
      <c r="A8249" s="14">
        <v>90311</v>
      </c>
      <c r="B8249" s="6">
        <f>LoonHeffing2020(Table1[[#This Row],[Belastbaar loon]])</f>
        <v>36380.222999999998</v>
      </c>
      <c r="C8249" s="6">
        <f>AlgemeneHeffingsKorting2020(Table1[[#This Row],[Belastbaar loon]])</f>
        <v>0</v>
      </c>
      <c r="D8249" s="14">
        <f>ArbeidsKorting2020(Table1[[#This Row],[Belastbaar loon]])</f>
        <v>497.5800000000001</v>
      </c>
      <c r="E8249" s="14">
        <f>MAX(Table1[[#This Row],[Loonheffing]]-Table1[[#This Row],[Algemene Heffingskorting]]-Table1[[#This Row],[Arbeidskorting]],0)</f>
        <v>35882.642999999996</v>
      </c>
      <c r="F8249" s="6">
        <f>Table1[[#This Row],[Belastbaar loon]]-Table1[[#This Row],[Belasting]]</f>
        <v>54428.357000000004</v>
      </c>
      <c r="G8249" s="2">
        <f>(Table1[[#This Row],[Belastbaar loon]]-Table1[[#This Row],[Netto loon]])/Table1[[#This Row],[Belastbaar loon]]</f>
        <v>0.39732306142108931</v>
      </c>
      <c r="H8249" s="14">
        <f t="shared" ca="1" si="123"/>
        <v>35877.093000000001</v>
      </c>
      <c r="I8249" s="14">
        <f ca="1">IF(ROW()=2, Table1[[#This Row],[Netto loon]], INDIRECT(ADDRESS(ROW()-1,COLUMN(F:F))))</f>
        <v>54423.906999999999</v>
      </c>
      <c r="J8249" s="6">
        <f ca="1">IF(ROW()=2, 0, Table1[[#This Row],[Belastbaar loon]]-INDIRECT(ADDRESS(ROW()-1,COLUMN(A:A))))</f>
        <v>10</v>
      </c>
      <c r="K8249" s="6">
        <f ca="1">Table1[[#This Row],[Netto loon]]-Table1[[#This Row],[Netto vorige schijf]]</f>
        <v>4.4500000000043656</v>
      </c>
      <c r="L8249" s="2">
        <f ca="1">(Table1[[#This Row],[Bruto tov vorige schijf]]-Table1[[#This Row],[Netto tov vorige schijf]])/MAX(Table1[[#This Row],[Bruto tov vorige schijf]],1)</f>
        <v>0.5549999999995634</v>
      </c>
    </row>
    <row r="8250" spans="1:12" x14ac:dyDescent="0.25">
      <c r="A8250" s="14">
        <v>90321</v>
      </c>
      <c r="B8250" s="6">
        <f>LoonHeffing2020(Table1[[#This Row],[Belastbaar loon]])</f>
        <v>36385.173000000003</v>
      </c>
      <c r="C8250" s="6">
        <f>AlgemeneHeffingsKorting2020(Table1[[#This Row],[Belastbaar loon]])</f>
        <v>0</v>
      </c>
      <c r="D8250" s="14">
        <f>ArbeidsKorting2020(Table1[[#This Row],[Belastbaar loon]])</f>
        <v>496.98000000000013</v>
      </c>
      <c r="E8250" s="14">
        <f>MAX(Table1[[#This Row],[Loonheffing]]-Table1[[#This Row],[Algemene Heffingskorting]]-Table1[[#This Row],[Arbeidskorting]],0)</f>
        <v>35888.192999999999</v>
      </c>
      <c r="F8250" s="6">
        <f>Table1[[#This Row],[Belastbaar loon]]-Table1[[#This Row],[Belasting]]</f>
        <v>54432.807000000001</v>
      </c>
      <c r="G8250" s="2">
        <f>(Table1[[#This Row],[Belastbaar loon]]-Table1[[#This Row],[Netto loon]])/Table1[[#This Row],[Belastbaar loon]]</f>
        <v>0.39734051881622212</v>
      </c>
      <c r="H8250" s="14">
        <f t="shared" ca="1" si="123"/>
        <v>35882.642999999996</v>
      </c>
      <c r="I8250" s="14">
        <f ca="1">IF(ROW()=2, Table1[[#This Row],[Netto loon]], INDIRECT(ADDRESS(ROW()-1,COLUMN(F:F))))</f>
        <v>54428.357000000004</v>
      </c>
      <c r="J8250" s="6">
        <f ca="1">IF(ROW()=2, 0, Table1[[#This Row],[Belastbaar loon]]-INDIRECT(ADDRESS(ROW()-1,COLUMN(A:A))))</f>
        <v>10</v>
      </c>
      <c r="K8250" s="6">
        <f ca="1">Table1[[#This Row],[Netto loon]]-Table1[[#This Row],[Netto vorige schijf]]</f>
        <v>4.4499999999970896</v>
      </c>
      <c r="L8250" s="2">
        <f ca="1">(Table1[[#This Row],[Bruto tov vorige schijf]]-Table1[[#This Row],[Netto tov vorige schijf]])/MAX(Table1[[#This Row],[Bruto tov vorige schijf]],1)</f>
        <v>0.55500000000029104</v>
      </c>
    </row>
    <row r="8251" spans="1:12" x14ac:dyDescent="0.25">
      <c r="A8251" s="14">
        <v>90331</v>
      </c>
      <c r="B8251" s="6">
        <f>LoonHeffing2020(Table1[[#This Row],[Belastbaar loon]])</f>
        <v>36390.123</v>
      </c>
      <c r="C8251" s="6">
        <f>AlgemeneHeffingsKorting2020(Table1[[#This Row],[Belastbaar loon]])</f>
        <v>0</v>
      </c>
      <c r="D8251" s="14">
        <f>ArbeidsKorting2020(Table1[[#This Row],[Belastbaar loon]])</f>
        <v>496.38000000000011</v>
      </c>
      <c r="E8251" s="14">
        <f>MAX(Table1[[#This Row],[Loonheffing]]-Table1[[#This Row],[Algemene Heffingskorting]]-Table1[[#This Row],[Arbeidskorting]],0)</f>
        <v>35893.743000000002</v>
      </c>
      <c r="F8251" s="6">
        <f>Table1[[#This Row],[Belastbaar loon]]-Table1[[#This Row],[Belasting]]</f>
        <v>54437.256999999998</v>
      </c>
      <c r="G8251" s="2">
        <f>(Table1[[#This Row],[Belastbaar loon]]-Table1[[#This Row],[Netto loon]])/Table1[[#This Row],[Belastbaar loon]]</f>
        <v>0.39735797234614917</v>
      </c>
      <c r="H8251" s="14">
        <f t="shared" ca="1" si="123"/>
        <v>35888.192999999999</v>
      </c>
      <c r="I8251" s="14">
        <f ca="1">IF(ROW()=2, Table1[[#This Row],[Netto loon]], INDIRECT(ADDRESS(ROW()-1,COLUMN(F:F))))</f>
        <v>54432.807000000001</v>
      </c>
      <c r="J8251" s="6">
        <f ca="1">IF(ROW()=2, 0, Table1[[#This Row],[Belastbaar loon]]-INDIRECT(ADDRESS(ROW()-1,COLUMN(A:A))))</f>
        <v>10</v>
      </c>
      <c r="K8251" s="6">
        <f ca="1">Table1[[#This Row],[Netto loon]]-Table1[[#This Row],[Netto vorige schijf]]</f>
        <v>4.4499999999970896</v>
      </c>
      <c r="L8251" s="2">
        <f ca="1">(Table1[[#This Row],[Bruto tov vorige schijf]]-Table1[[#This Row],[Netto tov vorige schijf]])/MAX(Table1[[#This Row],[Bruto tov vorige schijf]],1)</f>
        <v>0.55500000000029104</v>
      </c>
    </row>
    <row r="8252" spans="1:12" x14ac:dyDescent="0.25">
      <c r="A8252" s="14">
        <v>90341</v>
      </c>
      <c r="B8252" s="6">
        <f>LoonHeffing2020(Table1[[#This Row],[Belastbaar loon]])</f>
        <v>36395.072999999997</v>
      </c>
      <c r="C8252" s="6">
        <f>AlgemeneHeffingsKorting2020(Table1[[#This Row],[Belastbaar loon]])</f>
        <v>0</v>
      </c>
      <c r="D8252" s="14">
        <f>ArbeidsKorting2020(Table1[[#This Row],[Belastbaar loon]])</f>
        <v>495.78000000000014</v>
      </c>
      <c r="E8252" s="14">
        <f>MAX(Table1[[#This Row],[Loonheffing]]-Table1[[#This Row],[Algemene Heffingskorting]]-Table1[[#This Row],[Arbeidskorting]],0)</f>
        <v>35899.292999999998</v>
      </c>
      <c r="F8252" s="6">
        <f>Table1[[#This Row],[Belastbaar loon]]-Table1[[#This Row],[Belasting]]</f>
        <v>54441.707000000002</v>
      </c>
      <c r="G8252" s="2">
        <f>(Table1[[#This Row],[Belastbaar loon]]-Table1[[#This Row],[Netto loon]])/Table1[[#This Row],[Belastbaar loon]]</f>
        <v>0.39737542201215392</v>
      </c>
      <c r="H8252" s="14">
        <f t="shared" ca="1" si="123"/>
        <v>35893.743000000002</v>
      </c>
      <c r="I8252" s="14">
        <f ca="1">IF(ROW()=2, Table1[[#This Row],[Netto loon]], INDIRECT(ADDRESS(ROW()-1,COLUMN(F:F))))</f>
        <v>54437.256999999998</v>
      </c>
      <c r="J8252" s="6">
        <f ca="1">IF(ROW()=2, 0, Table1[[#This Row],[Belastbaar loon]]-INDIRECT(ADDRESS(ROW()-1,COLUMN(A:A))))</f>
        <v>10</v>
      </c>
      <c r="K8252" s="6">
        <f ca="1">Table1[[#This Row],[Netto loon]]-Table1[[#This Row],[Netto vorige schijf]]</f>
        <v>4.4500000000043656</v>
      </c>
      <c r="L8252" s="2">
        <f ca="1">(Table1[[#This Row],[Bruto tov vorige schijf]]-Table1[[#This Row],[Netto tov vorige schijf]])/MAX(Table1[[#This Row],[Bruto tov vorige schijf]],1)</f>
        <v>0.5549999999995634</v>
      </c>
    </row>
    <row r="8253" spans="1:12" x14ac:dyDescent="0.25">
      <c r="A8253" s="14">
        <v>90351</v>
      </c>
      <c r="B8253" s="6">
        <f>LoonHeffing2020(Table1[[#This Row],[Belastbaar loon]])</f>
        <v>36400.023000000001</v>
      </c>
      <c r="C8253" s="6">
        <f>AlgemeneHeffingsKorting2020(Table1[[#This Row],[Belastbaar loon]])</f>
        <v>0</v>
      </c>
      <c r="D8253" s="14">
        <f>ArbeidsKorting2020(Table1[[#This Row],[Belastbaar loon]])</f>
        <v>495.18000000000012</v>
      </c>
      <c r="E8253" s="14">
        <f>MAX(Table1[[#This Row],[Loonheffing]]-Table1[[#This Row],[Algemene Heffingskorting]]-Table1[[#This Row],[Arbeidskorting]],0)</f>
        <v>35904.843000000001</v>
      </c>
      <c r="F8253" s="6">
        <f>Table1[[#This Row],[Belastbaar loon]]-Table1[[#This Row],[Belasting]]</f>
        <v>54446.156999999999</v>
      </c>
      <c r="G8253" s="2">
        <f>(Table1[[#This Row],[Belastbaar loon]]-Table1[[#This Row],[Netto loon]])/Table1[[#This Row],[Belastbaar loon]]</f>
        <v>0.39739286781551947</v>
      </c>
      <c r="H8253" s="14">
        <f t="shared" ca="1" si="123"/>
        <v>35899.292999999998</v>
      </c>
      <c r="I8253" s="14">
        <f ca="1">IF(ROW()=2, Table1[[#This Row],[Netto loon]], INDIRECT(ADDRESS(ROW()-1,COLUMN(F:F))))</f>
        <v>54441.707000000002</v>
      </c>
      <c r="J8253" s="6">
        <f ca="1">IF(ROW()=2, 0, Table1[[#This Row],[Belastbaar loon]]-INDIRECT(ADDRESS(ROW()-1,COLUMN(A:A))))</f>
        <v>10</v>
      </c>
      <c r="K8253" s="6">
        <f ca="1">Table1[[#This Row],[Netto loon]]-Table1[[#This Row],[Netto vorige schijf]]</f>
        <v>4.4499999999970896</v>
      </c>
      <c r="L8253" s="2">
        <f ca="1">(Table1[[#This Row],[Bruto tov vorige schijf]]-Table1[[#This Row],[Netto tov vorige schijf]])/MAX(Table1[[#This Row],[Bruto tov vorige schijf]],1)</f>
        <v>0.55500000000029104</v>
      </c>
    </row>
    <row r="8254" spans="1:12" x14ac:dyDescent="0.25">
      <c r="A8254" s="14">
        <v>90361</v>
      </c>
      <c r="B8254" s="6">
        <f>LoonHeffing2020(Table1[[#This Row],[Belastbaar loon]])</f>
        <v>36404.972999999998</v>
      </c>
      <c r="C8254" s="6">
        <f>AlgemeneHeffingsKorting2020(Table1[[#This Row],[Belastbaar loon]])</f>
        <v>0</v>
      </c>
      <c r="D8254" s="14">
        <f>ArbeidsKorting2020(Table1[[#This Row],[Belastbaar loon]])</f>
        <v>494.5800000000001</v>
      </c>
      <c r="E8254" s="14">
        <f>MAX(Table1[[#This Row],[Loonheffing]]-Table1[[#This Row],[Algemene Heffingskorting]]-Table1[[#This Row],[Arbeidskorting]],0)</f>
        <v>35910.392999999996</v>
      </c>
      <c r="F8254" s="6">
        <f>Table1[[#This Row],[Belastbaar loon]]-Table1[[#This Row],[Belasting]]</f>
        <v>54450.607000000004</v>
      </c>
      <c r="G8254" s="2">
        <f>(Table1[[#This Row],[Belastbaar loon]]-Table1[[#This Row],[Netto loon]])/Table1[[#This Row],[Belastbaar loon]]</f>
        <v>0.39741030975752811</v>
      </c>
      <c r="H8254" s="14">
        <f t="shared" ca="1" si="123"/>
        <v>35904.843000000001</v>
      </c>
      <c r="I8254" s="14">
        <f ca="1">IF(ROW()=2, Table1[[#This Row],[Netto loon]], INDIRECT(ADDRESS(ROW()-1,COLUMN(F:F))))</f>
        <v>54446.156999999999</v>
      </c>
      <c r="J8254" s="6">
        <f ca="1">IF(ROW()=2, 0, Table1[[#This Row],[Belastbaar loon]]-INDIRECT(ADDRESS(ROW()-1,COLUMN(A:A))))</f>
        <v>10</v>
      </c>
      <c r="K8254" s="6">
        <f ca="1">Table1[[#This Row],[Netto loon]]-Table1[[#This Row],[Netto vorige schijf]]</f>
        <v>4.4500000000043656</v>
      </c>
      <c r="L8254" s="2">
        <f ca="1">(Table1[[#This Row],[Bruto tov vorige schijf]]-Table1[[#This Row],[Netto tov vorige schijf]])/MAX(Table1[[#This Row],[Bruto tov vorige schijf]],1)</f>
        <v>0.5549999999995634</v>
      </c>
    </row>
    <row r="8255" spans="1:12" x14ac:dyDescent="0.25">
      <c r="A8255" s="14">
        <v>90371</v>
      </c>
      <c r="B8255" s="6">
        <f>LoonHeffing2020(Table1[[#This Row],[Belastbaar loon]])</f>
        <v>36409.923000000003</v>
      </c>
      <c r="C8255" s="6">
        <f>AlgemeneHeffingsKorting2020(Table1[[#This Row],[Belastbaar loon]])</f>
        <v>0</v>
      </c>
      <c r="D8255" s="14">
        <f>ArbeidsKorting2020(Table1[[#This Row],[Belastbaar loon]])</f>
        <v>493.98000000000013</v>
      </c>
      <c r="E8255" s="14">
        <f>MAX(Table1[[#This Row],[Loonheffing]]-Table1[[#This Row],[Algemene Heffingskorting]]-Table1[[#This Row],[Arbeidskorting]],0)</f>
        <v>35915.942999999999</v>
      </c>
      <c r="F8255" s="6">
        <f>Table1[[#This Row],[Belastbaar loon]]-Table1[[#This Row],[Belasting]]</f>
        <v>54455.057000000001</v>
      </c>
      <c r="G8255" s="2">
        <f>(Table1[[#This Row],[Belastbaar loon]]-Table1[[#This Row],[Netto loon]])/Table1[[#This Row],[Belastbaar loon]]</f>
        <v>0.39742774783946178</v>
      </c>
      <c r="H8255" s="14">
        <f t="shared" ca="1" si="123"/>
        <v>35910.392999999996</v>
      </c>
      <c r="I8255" s="14">
        <f ca="1">IF(ROW()=2, Table1[[#This Row],[Netto loon]], INDIRECT(ADDRESS(ROW()-1,COLUMN(F:F))))</f>
        <v>54450.607000000004</v>
      </c>
      <c r="J8255" s="6">
        <f ca="1">IF(ROW()=2, 0, Table1[[#This Row],[Belastbaar loon]]-INDIRECT(ADDRESS(ROW()-1,COLUMN(A:A))))</f>
        <v>10</v>
      </c>
      <c r="K8255" s="6">
        <f ca="1">Table1[[#This Row],[Netto loon]]-Table1[[#This Row],[Netto vorige schijf]]</f>
        <v>4.4499999999970896</v>
      </c>
      <c r="L8255" s="2">
        <f ca="1">(Table1[[#This Row],[Bruto tov vorige schijf]]-Table1[[#This Row],[Netto tov vorige schijf]])/MAX(Table1[[#This Row],[Bruto tov vorige schijf]],1)</f>
        <v>0.55500000000029104</v>
      </c>
    </row>
    <row r="8256" spans="1:12" x14ac:dyDescent="0.25">
      <c r="A8256" s="14">
        <v>90381</v>
      </c>
      <c r="B8256" s="6">
        <f>LoonHeffing2020(Table1[[#This Row],[Belastbaar loon]])</f>
        <v>36414.873</v>
      </c>
      <c r="C8256" s="6">
        <f>AlgemeneHeffingsKorting2020(Table1[[#This Row],[Belastbaar loon]])</f>
        <v>0</v>
      </c>
      <c r="D8256" s="14">
        <f>ArbeidsKorting2020(Table1[[#This Row],[Belastbaar loon]])</f>
        <v>493.38000000000011</v>
      </c>
      <c r="E8256" s="14">
        <f>MAX(Table1[[#This Row],[Loonheffing]]-Table1[[#This Row],[Algemene Heffingskorting]]-Table1[[#This Row],[Arbeidskorting]],0)</f>
        <v>35921.493000000002</v>
      </c>
      <c r="F8256" s="6">
        <f>Table1[[#This Row],[Belastbaar loon]]-Table1[[#This Row],[Belasting]]</f>
        <v>54459.506999999998</v>
      </c>
      <c r="G8256" s="2">
        <f>(Table1[[#This Row],[Belastbaar loon]]-Table1[[#This Row],[Netto loon]])/Table1[[#This Row],[Belastbaar loon]]</f>
        <v>0.39744518206260165</v>
      </c>
      <c r="H8256" s="14">
        <f t="shared" ca="1" si="123"/>
        <v>35915.942999999999</v>
      </c>
      <c r="I8256" s="14">
        <f ca="1">IF(ROW()=2, Table1[[#This Row],[Netto loon]], INDIRECT(ADDRESS(ROW()-1,COLUMN(F:F))))</f>
        <v>54455.057000000001</v>
      </c>
      <c r="J8256" s="6">
        <f ca="1">IF(ROW()=2, 0, Table1[[#This Row],[Belastbaar loon]]-INDIRECT(ADDRESS(ROW()-1,COLUMN(A:A))))</f>
        <v>10</v>
      </c>
      <c r="K8256" s="6">
        <f ca="1">Table1[[#This Row],[Netto loon]]-Table1[[#This Row],[Netto vorige schijf]]</f>
        <v>4.4499999999970896</v>
      </c>
      <c r="L8256" s="2">
        <f ca="1">(Table1[[#This Row],[Bruto tov vorige schijf]]-Table1[[#This Row],[Netto tov vorige schijf]])/MAX(Table1[[#This Row],[Bruto tov vorige schijf]],1)</f>
        <v>0.55500000000029104</v>
      </c>
    </row>
    <row r="8257" spans="1:12" x14ac:dyDescent="0.25">
      <c r="A8257" s="14">
        <v>90391</v>
      </c>
      <c r="B8257" s="6">
        <f>LoonHeffing2020(Table1[[#This Row],[Belastbaar loon]])</f>
        <v>36419.822999999997</v>
      </c>
      <c r="C8257" s="6">
        <f>AlgemeneHeffingsKorting2020(Table1[[#This Row],[Belastbaar loon]])</f>
        <v>0</v>
      </c>
      <c r="D8257" s="14">
        <f>ArbeidsKorting2020(Table1[[#This Row],[Belastbaar loon]])</f>
        <v>492.78000000000014</v>
      </c>
      <c r="E8257" s="14">
        <f>MAX(Table1[[#This Row],[Loonheffing]]-Table1[[#This Row],[Algemene Heffingskorting]]-Table1[[#This Row],[Arbeidskorting]],0)</f>
        <v>35927.042999999998</v>
      </c>
      <c r="F8257" s="6">
        <f>Table1[[#This Row],[Belastbaar loon]]-Table1[[#This Row],[Belasting]]</f>
        <v>54463.957000000002</v>
      </c>
      <c r="G8257" s="2">
        <f>(Table1[[#This Row],[Belastbaar loon]]-Table1[[#This Row],[Netto loon]])/Table1[[#This Row],[Belastbaar loon]]</f>
        <v>0.39746261242822845</v>
      </c>
      <c r="H8257" s="14">
        <f t="shared" ca="1" si="123"/>
        <v>35921.493000000002</v>
      </c>
      <c r="I8257" s="14">
        <f ca="1">IF(ROW()=2, Table1[[#This Row],[Netto loon]], INDIRECT(ADDRESS(ROW()-1,COLUMN(F:F))))</f>
        <v>54459.506999999998</v>
      </c>
      <c r="J8257" s="6">
        <f ca="1">IF(ROW()=2, 0, Table1[[#This Row],[Belastbaar loon]]-INDIRECT(ADDRESS(ROW()-1,COLUMN(A:A))))</f>
        <v>10</v>
      </c>
      <c r="K8257" s="6">
        <f ca="1">Table1[[#This Row],[Netto loon]]-Table1[[#This Row],[Netto vorige schijf]]</f>
        <v>4.4500000000043656</v>
      </c>
      <c r="L8257" s="2">
        <f ca="1">(Table1[[#This Row],[Bruto tov vorige schijf]]-Table1[[#This Row],[Netto tov vorige schijf]])/MAX(Table1[[#This Row],[Bruto tov vorige schijf]],1)</f>
        <v>0.5549999999995634</v>
      </c>
    </row>
    <row r="8258" spans="1:12" x14ac:dyDescent="0.25">
      <c r="A8258" s="14">
        <v>90401</v>
      </c>
      <c r="B8258" s="6">
        <f>LoonHeffing2020(Table1[[#This Row],[Belastbaar loon]])</f>
        <v>36424.773000000001</v>
      </c>
      <c r="C8258" s="6">
        <f>AlgemeneHeffingsKorting2020(Table1[[#This Row],[Belastbaar loon]])</f>
        <v>0</v>
      </c>
      <c r="D8258" s="14">
        <f>ArbeidsKorting2020(Table1[[#This Row],[Belastbaar loon]])</f>
        <v>492.18000000000012</v>
      </c>
      <c r="E8258" s="14">
        <f>MAX(Table1[[#This Row],[Loonheffing]]-Table1[[#This Row],[Algemene Heffingskorting]]-Table1[[#This Row],[Arbeidskorting]],0)</f>
        <v>35932.593000000001</v>
      </c>
      <c r="F8258" s="6">
        <f>Table1[[#This Row],[Belastbaar loon]]-Table1[[#This Row],[Belasting]]</f>
        <v>54468.406999999999</v>
      </c>
      <c r="G8258" s="2">
        <f>(Table1[[#This Row],[Belastbaar loon]]-Table1[[#This Row],[Netto loon]])/Table1[[#This Row],[Belastbaar loon]]</f>
        <v>0.3974800389376224</v>
      </c>
      <c r="H8258" s="14">
        <f t="shared" ca="1" si="123"/>
        <v>35927.042999999998</v>
      </c>
      <c r="I8258" s="14">
        <f ca="1">IF(ROW()=2, Table1[[#This Row],[Netto loon]], INDIRECT(ADDRESS(ROW()-1,COLUMN(F:F))))</f>
        <v>54463.957000000002</v>
      </c>
      <c r="J8258" s="6">
        <f ca="1">IF(ROW()=2, 0, Table1[[#This Row],[Belastbaar loon]]-INDIRECT(ADDRESS(ROW()-1,COLUMN(A:A))))</f>
        <v>10</v>
      </c>
      <c r="K8258" s="6">
        <f ca="1">Table1[[#This Row],[Netto loon]]-Table1[[#This Row],[Netto vorige schijf]]</f>
        <v>4.4499999999970896</v>
      </c>
      <c r="L8258" s="2">
        <f ca="1">(Table1[[#This Row],[Bruto tov vorige schijf]]-Table1[[#This Row],[Netto tov vorige schijf]])/MAX(Table1[[#This Row],[Bruto tov vorige schijf]],1)</f>
        <v>0.55500000000029104</v>
      </c>
    </row>
    <row r="8259" spans="1:12" x14ac:dyDescent="0.25">
      <c r="A8259" s="14">
        <v>90411</v>
      </c>
      <c r="B8259" s="6">
        <f>LoonHeffing2020(Table1[[#This Row],[Belastbaar loon]])</f>
        <v>36429.722999999998</v>
      </c>
      <c r="C8259" s="6">
        <f>AlgemeneHeffingsKorting2020(Table1[[#This Row],[Belastbaar loon]])</f>
        <v>0</v>
      </c>
      <c r="D8259" s="14">
        <f>ArbeidsKorting2020(Table1[[#This Row],[Belastbaar loon]])</f>
        <v>491.5800000000001</v>
      </c>
      <c r="E8259" s="14">
        <f>MAX(Table1[[#This Row],[Loonheffing]]-Table1[[#This Row],[Algemene Heffingskorting]]-Table1[[#This Row],[Arbeidskorting]],0)</f>
        <v>35938.142999999996</v>
      </c>
      <c r="F8259" s="6">
        <f>Table1[[#This Row],[Belastbaar loon]]-Table1[[#This Row],[Belasting]]</f>
        <v>54472.857000000004</v>
      </c>
      <c r="G8259" s="2">
        <f>(Table1[[#This Row],[Belastbaar loon]]-Table1[[#This Row],[Netto loon]])/Table1[[#This Row],[Belastbaar loon]]</f>
        <v>0.3974974615920629</v>
      </c>
      <c r="H8259" s="14">
        <f t="shared" ca="1" si="123"/>
        <v>35932.593000000001</v>
      </c>
      <c r="I8259" s="14">
        <f ca="1">IF(ROW()=2, Table1[[#This Row],[Netto loon]], INDIRECT(ADDRESS(ROW()-1,COLUMN(F:F))))</f>
        <v>54468.406999999999</v>
      </c>
      <c r="J8259" s="6">
        <f ca="1">IF(ROW()=2, 0, Table1[[#This Row],[Belastbaar loon]]-INDIRECT(ADDRESS(ROW()-1,COLUMN(A:A))))</f>
        <v>10</v>
      </c>
      <c r="K8259" s="6">
        <f ca="1">Table1[[#This Row],[Netto loon]]-Table1[[#This Row],[Netto vorige schijf]]</f>
        <v>4.4500000000043656</v>
      </c>
      <c r="L8259" s="2">
        <f ca="1">(Table1[[#This Row],[Bruto tov vorige schijf]]-Table1[[#This Row],[Netto tov vorige schijf]])/MAX(Table1[[#This Row],[Bruto tov vorige schijf]],1)</f>
        <v>0.5549999999995634</v>
      </c>
    </row>
    <row r="8260" spans="1:12" x14ac:dyDescent="0.25">
      <c r="A8260" s="14">
        <v>90421</v>
      </c>
      <c r="B8260" s="6">
        <f>LoonHeffing2020(Table1[[#This Row],[Belastbaar loon]])</f>
        <v>36434.673000000003</v>
      </c>
      <c r="C8260" s="6">
        <f>AlgemeneHeffingsKorting2020(Table1[[#This Row],[Belastbaar loon]])</f>
        <v>0</v>
      </c>
      <c r="D8260" s="14">
        <f>ArbeidsKorting2020(Table1[[#This Row],[Belastbaar loon]])</f>
        <v>490.98000000000013</v>
      </c>
      <c r="E8260" s="14">
        <f>MAX(Table1[[#This Row],[Loonheffing]]-Table1[[#This Row],[Algemene Heffingskorting]]-Table1[[#This Row],[Arbeidskorting]],0)</f>
        <v>35943.692999999999</v>
      </c>
      <c r="F8260" s="6">
        <f>Table1[[#This Row],[Belastbaar loon]]-Table1[[#This Row],[Belasting]]</f>
        <v>54477.307000000001</v>
      </c>
      <c r="G8260" s="2">
        <f>(Table1[[#This Row],[Belastbaar loon]]-Table1[[#This Row],[Netto loon]])/Table1[[#This Row],[Belastbaar loon]]</f>
        <v>0.39751488039282912</v>
      </c>
      <c r="H8260" s="14">
        <f t="shared" ca="1" si="123"/>
        <v>35938.142999999996</v>
      </c>
      <c r="I8260" s="14">
        <f ca="1">IF(ROW()=2, Table1[[#This Row],[Netto loon]], INDIRECT(ADDRESS(ROW()-1,COLUMN(F:F))))</f>
        <v>54472.857000000004</v>
      </c>
      <c r="J8260" s="6">
        <f ca="1">IF(ROW()=2, 0, Table1[[#This Row],[Belastbaar loon]]-INDIRECT(ADDRESS(ROW()-1,COLUMN(A:A))))</f>
        <v>10</v>
      </c>
      <c r="K8260" s="6">
        <f ca="1">Table1[[#This Row],[Netto loon]]-Table1[[#This Row],[Netto vorige schijf]]</f>
        <v>4.4499999999970896</v>
      </c>
      <c r="L8260" s="2">
        <f ca="1">(Table1[[#This Row],[Bruto tov vorige schijf]]-Table1[[#This Row],[Netto tov vorige schijf]])/MAX(Table1[[#This Row],[Bruto tov vorige schijf]],1)</f>
        <v>0.55500000000029104</v>
      </c>
    </row>
    <row r="8261" spans="1:12" x14ac:dyDescent="0.25">
      <c r="A8261" s="14">
        <v>90431</v>
      </c>
      <c r="B8261" s="6">
        <f>LoonHeffing2020(Table1[[#This Row],[Belastbaar loon]])</f>
        <v>36439.623</v>
      </c>
      <c r="C8261" s="6">
        <f>AlgemeneHeffingsKorting2020(Table1[[#This Row],[Belastbaar loon]])</f>
        <v>0</v>
      </c>
      <c r="D8261" s="14">
        <f>ArbeidsKorting2020(Table1[[#This Row],[Belastbaar loon]])</f>
        <v>490.38000000000011</v>
      </c>
      <c r="E8261" s="14">
        <f>MAX(Table1[[#This Row],[Loonheffing]]-Table1[[#This Row],[Algemene Heffingskorting]]-Table1[[#This Row],[Arbeidskorting]],0)</f>
        <v>35949.243000000002</v>
      </c>
      <c r="F8261" s="6">
        <f>Table1[[#This Row],[Belastbaar loon]]-Table1[[#This Row],[Belasting]]</f>
        <v>54481.756999999998</v>
      </c>
      <c r="G8261" s="2">
        <f>(Table1[[#This Row],[Belastbaar loon]]-Table1[[#This Row],[Netto loon]])/Table1[[#This Row],[Belastbaar loon]]</f>
        <v>0.39753229534119938</v>
      </c>
      <c r="H8261" s="14">
        <f t="shared" ca="1" si="123"/>
        <v>35943.692999999999</v>
      </c>
      <c r="I8261" s="14">
        <f ca="1">IF(ROW()=2, Table1[[#This Row],[Netto loon]], INDIRECT(ADDRESS(ROW()-1,COLUMN(F:F))))</f>
        <v>54477.307000000001</v>
      </c>
      <c r="J8261" s="6">
        <f ca="1">IF(ROW()=2, 0, Table1[[#This Row],[Belastbaar loon]]-INDIRECT(ADDRESS(ROW()-1,COLUMN(A:A))))</f>
        <v>10</v>
      </c>
      <c r="K8261" s="6">
        <f ca="1">Table1[[#This Row],[Netto loon]]-Table1[[#This Row],[Netto vorige schijf]]</f>
        <v>4.4499999999970896</v>
      </c>
      <c r="L8261" s="2">
        <f ca="1">(Table1[[#This Row],[Bruto tov vorige schijf]]-Table1[[#This Row],[Netto tov vorige schijf]])/MAX(Table1[[#This Row],[Bruto tov vorige schijf]],1)</f>
        <v>0.55500000000029104</v>
      </c>
    </row>
    <row r="8262" spans="1:12" x14ac:dyDescent="0.25">
      <c r="A8262" s="14">
        <v>90441</v>
      </c>
      <c r="B8262" s="6">
        <f>LoonHeffing2020(Table1[[#This Row],[Belastbaar loon]])</f>
        <v>36444.572999999997</v>
      </c>
      <c r="C8262" s="6">
        <f>AlgemeneHeffingsKorting2020(Table1[[#This Row],[Belastbaar loon]])</f>
        <v>0</v>
      </c>
      <c r="D8262" s="14">
        <f>ArbeidsKorting2020(Table1[[#This Row],[Belastbaar loon]])</f>
        <v>489.78000000000014</v>
      </c>
      <c r="E8262" s="14">
        <f>MAX(Table1[[#This Row],[Loonheffing]]-Table1[[#This Row],[Algemene Heffingskorting]]-Table1[[#This Row],[Arbeidskorting]],0)</f>
        <v>35954.792999999998</v>
      </c>
      <c r="F8262" s="6">
        <f>Table1[[#This Row],[Belastbaar loon]]-Table1[[#This Row],[Belasting]]</f>
        <v>54486.207000000002</v>
      </c>
      <c r="G8262" s="2">
        <f>(Table1[[#This Row],[Belastbaar loon]]-Table1[[#This Row],[Netto loon]])/Table1[[#This Row],[Belastbaar loon]]</f>
        <v>0.39754970643845156</v>
      </c>
      <c r="H8262" s="14">
        <f t="shared" ca="1" si="123"/>
        <v>35949.243000000002</v>
      </c>
      <c r="I8262" s="14">
        <f ca="1">IF(ROW()=2, Table1[[#This Row],[Netto loon]], INDIRECT(ADDRESS(ROW()-1,COLUMN(F:F))))</f>
        <v>54481.756999999998</v>
      </c>
      <c r="J8262" s="6">
        <f ca="1">IF(ROW()=2, 0, Table1[[#This Row],[Belastbaar loon]]-INDIRECT(ADDRESS(ROW()-1,COLUMN(A:A))))</f>
        <v>10</v>
      </c>
      <c r="K8262" s="6">
        <f ca="1">Table1[[#This Row],[Netto loon]]-Table1[[#This Row],[Netto vorige schijf]]</f>
        <v>4.4500000000043656</v>
      </c>
      <c r="L8262" s="2">
        <f ca="1">(Table1[[#This Row],[Bruto tov vorige schijf]]-Table1[[#This Row],[Netto tov vorige schijf]])/MAX(Table1[[#This Row],[Bruto tov vorige schijf]],1)</f>
        <v>0.5549999999995634</v>
      </c>
    </row>
    <row r="8263" spans="1:12" x14ac:dyDescent="0.25">
      <c r="A8263" s="14">
        <v>90451</v>
      </c>
      <c r="B8263" s="6">
        <f>LoonHeffing2020(Table1[[#This Row],[Belastbaar loon]])</f>
        <v>36449.523000000001</v>
      </c>
      <c r="C8263" s="6">
        <f>AlgemeneHeffingsKorting2020(Table1[[#This Row],[Belastbaar loon]])</f>
        <v>0</v>
      </c>
      <c r="D8263" s="14">
        <f>ArbeidsKorting2020(Table1[[#This Row],[Belastbaar loon]])</f>
        <v>489.18000000000012</v>
      </c>
      <c r="E8263" s="14">
        <f>MAX(Table1[[#This Row],[Loonheffing]]-Table1[[#This Row],[Algemene Heffingskorting]]-Table1[[#This Row],[Arbeidskorting]],0)</f>
        <v>35960.343000000001</v>
      </c>
      <c r="F8263" s="6">
        <f>Table1[[#This Row],[Belastbaar loon]]-Table1[[#This Row],[Belasting]]</f>
        <v>54490.656999999999</v>
      </c>
      <c r="G8263" s="2">
        <f>(Table1[[#This Row],[Belastbaar loon]]-Table1[[#This Row],[Netto loon]])/Table1[[#This Row],[Belastbaar loon]]</f>
        <v>0.39756711368586306</v>
      </c>
      <c r="H8263" s="14">
        <f t="shared" ca="1" si="123"/>
        <v>35954.792999999998</v>
      </c>
      <c r="I8263" s="14">
        <f ca="1">IF(ROW()=2, Table1[[#This Row],[Netto loon]], INDIRECT(ADDRESS(ROW()-1,COLUMN(F:F))))</f>
        <v>54486.207000000002</v>
      </c>
      <c r="J8263" s="6">
        <f ca="1">IF(ROW()=2, 0, Table1[[#This Row],[Belastbaar loon]]-INDIRECT(ADDRESS(ROW()-1,COLUMN(A:A))))</f>
        <v>10</v>
      </c>
      <c r="K8263" s="6">
        <f ca="1">Table1[[#This Row],[Netto loon]]-Table1[[#This Row],[Netto vorige schijf]]</f>
        <v>4.4499999999970896</v>
      </c>
      <c r="L8263" s="2">
        <f ca="1">(Table1[[#This Row],[Bruto tov vorige schijf]]-Table1[[#This Row],[Netto tov vorige schijf]])/MAX(Table1[[#This Row],[Bruto tov vorige schijf]],1)</f>
        <v>0.55500000000029104</v>
      </c>
    </row>
    <row r="8264" spans="1:12" x14ac:dyDescent="0.25">
      <c r="A8264" s="14">
        <v>90461</v>
      </c>
      <c r="B8264" s="6">
        <f>LoonHeffing2020(Table1[[#This Row],[Belastbaar loon]])</f>
        <v>36454.472999999998</v>
      </c>
      <c r="C8264" s="6">
        <f>AlgemeneHeffingsKorting2020(Table1[[#This Row],[Belastbaar loon]])</f>
        <v>0</v>
      </c>
      <c r="D8264" s="14">
        <f>ArbeidsKorting2020(Table1[[#This Row],[Belastbaar loon]])</f>
        <v>488.5800000000001</v>
      </c>
      <c r="E8264" s="14">
        <f>MAX(Table1[[#This Row],[Loonheffing]]-Table1[[#This Row],[Algemene Heffingskorting]]-Table1[[#This Row],[Arbeidskorting]],0)</f>
        <v>35965.892999999996</v>
      </c>
      <c r="F8264" s="6">
        <f>Table1[[#This Row],[Belastbaar loon]]-Table1[[#This Row],[Belasting]]</f>
        <v>54495.107000000004</v>
      </c>
      <c r="G8264" s="2">
        <f>(Table1[[#This Row],[Belastbaar loon]]-Table1[[#This Row],[Netto loon]])/Table1[[#This Row],[Belastbaar loon]]</f>
        <v>0.39758451708471049</v>
      </c>
      <c r="H8264" s="14">
        <f t="shared" ca="1" si="123"/>
        <v>35960.343000000001</v>
      </c>
      <c r="I8264" s="14">
        <f ca="1">IF(ROW()=2, Table1[[#This Row],[Netto loon]], INDIRECT(ADDRESS(ROW()-1,COLUMN(F:F))))</f>
        <v>54490.656999999999</v>
      </c>
      <c r="J8264" s="6">
        <f ca="1">IF(ROW()=2, 0, Table1[[#This Row],[Belastbaar loon]]-INDIRECT(ADDRESS(ROW()-1,COLUMN(A:A))))</f>
        <v>10</v>
      </c>
      <c r="K8264" s="6">
        <f ca="1">Table1[[#This Row],[Netto loon]]-Table1[[#This Row],[Netto vorige schijf]]</f>
        <v>4.4500000000043656</v>
      </c>
      <c r="L8264" s="2">
        <f ca="1">(Table1[[#This Row],[Bruto tov vorige schijf]]-Table1[[#This Row],[Netto tov vorige schijf]])/MAX(Table1[[#This Row],[Bruto tov vorige schijf]],1)</f>
        <v>0.5549999999995634</v>
      </c>
    </row>
    <row r="8265" spans="1:12" x14ac:dyDescent="0.25">
      <c r="A8265" s="14">
        <v>90471</v>
      </c>
      <c r="B8265" s="6">
        <f>LoonHeffing2020(Table1[[#This Row],[Belastbaar loon]])</f>
        <v>36459.423000000003</v>
      </c>
      <c r="C8265" s="6">
        <f>AlgemeneHeffingsKorting2020(Table1[[#This Row],[Belastbaar loon]])</f>
        <v>0</v>
      </c>
      <c r="D8265" s="14">
        <f>ArbeidsKorting2020(Table1[[#This Row],[Belastbaar loon]])</f>
        <v>487.98000000000013</v>
      </c>
      <c r="E8265" s="14">
        <f>MAX(Table1[[#This Row],[Loonheffing]]-Table1[[#This Row],[Algemene Heffingskorting]]-Table1[[#This Row],[Arbeidskorting]],0)</f>
        <v>35971.442999999999</v>
      </c>
      <c r="F8265" s="6">
        <f>Table1[[#This Row],[Belastbaar loon]]-Table1[[#This Row],[Belasting]]</f>
        <v>54499.557000000001</v>
      </c>
      <c r="G8265" s="2">
        <f>(Table1[[#This Row],[Belastbaar loon]]-Table1[[#This Row],[Netto loon]])/Table1[[#This Row],[Belastbaar loon]]</f>
        <v>0.3976019166362702</v>
      </c>
      <c r="H8265" s="14">
        <f t="shared" ca="1" si="123"/>
        <v>35965.892999999996</v>
      </c>
      <c r="I8265" s="14">
        <f ca="1">IF(ROW()=2, Table1[[#This Row],[Netto loon]], INDIRECT(ADDRESS(ROW()-1,COLUMN(F:F))))</f>
        <v>54495.107000000004</v>
      </c>
      <c r="J8265" s="6">
        <f ca="1">IF(ROW()=2, 0, Table1[[#This Row],[Belastbaar loon]]-INDIRECT(ADDRESS(ROW()-1,COLUMN(A:A))))</f>
        <v>10</v>
      </c>
      <c r="K8265" s="6">
        <f ca="1">Table1[[#This Row],[Netto loon]]-Table1[[#This Row],[Netto vorige schijf]]</f>
        <v>4.4499999999970896</v>
      </c>
      <c r="L8265" s="2">
        <f ca="1">(Table1[[#This Row],[Bruto tov vorige schijf]]-Table1[[#This Row],[Netto tov vorige schijf]])/MAX(Table1[[#This Row],[Bruto tov vorige schijf]],1)</f>
        <v>0.55500000000029104</v>
      </c>
    </row>
    <row r="8266" spans="1:12" x14ac:dyDescent="0.25">
      <c r="A8266" s="14">
        <v>90481</v>
      </c>
      <c r="B8266" s="6">
        <f>LoonHeffing2020(Table1[[#This Row],[Belastbaar loon]])</f>
        <v>36464.373</v>
      </c>
      <c r="C8266" s="6">
        <f>AlgemeneHeffingsKorting2020(Table1[[#This Row],[Belastbaar loon]])</f>
        <v>0</v>
      </c>
      <c r="D8266" s="14">
        <f>ArbeidsKorting2020(Table1[[#This Row],[Belastbaar loon]])</f>
        <v>487.38000000000011</v>
      </c>
      <c r="E8266" s="14">
        <f>MAX(Table1[[#This Row],[Loonheffing]]-Table1[[#This Row],[Algemene Heffingskorting]]-Table1[[#This Row],[Arbeidskorting]],0)</f>
        <v>35976.993000000002</v>
      </c>
      <c r="F8266" s="6">
        <f>Table1[[#This Row],[Belastbaar loon]]-Table1[[#This Row],[Belasting]]</f>
        <v>54504.006999999998</v>
      </c>
      <c r="G8266" s="2">
        <f>(Table1[[#This Row],[Belastbaar loon]]-Table1[[#This Row],[Netto loon]])/Table1[[#This Row],[Belastbaar loon]]</f>
        <v>0.39761931234181763</v>
      </c>
      <c r="H8266" s="14">
        <f t="shared" ca="1" si="123"/>
        <v>35971.442999999999</v>
      </c>
      <c r="I8266" s="14">
        <f ca="1">IF(ROW()=2, Table1[[#This Row],[Netto loon]], INDIRECT(ADDRESS(ROW()-1,COLUMN(F:F))))</f>
        <v>54499.557000000001</v>
      </c>
      <c r="J8266" s="6">
        <f ca="1">IF(ROW()=2, 0, Table1[[#This Row],[Belastbaar loon]]-INDIRECT(ADDRESS(ROW()-1,COLUMN(A:A))))</f>
        <v>10</v>
      </c>
      <c r="K8266" s="6">
        <f ca="1">Table1[[#This Row],[Netto loon]]-Table1[[#This Row],[Netto vorige schijf]]</f>
        <v>4.4499999999970896</v>
      </c>
      <c r="L8266" s="2">
        <f ca="1">(Table1[[#This Row],[Bruto tov vorige schijf]]-Table1[[#This Row],[Netto tov vorige schijf]])/MAX(Table1[[#This Row],[Bruto tov vorige schijf]],1)</f>
        <v>0.55500000000029104</v>
      </c>
    </row>
    <row r="8267" spans="1:12" x14ac:dyDescent="0.25">
      <c r="A8267" s="14">
        <v>90491</v>
      </c>
      <c r="B8267" s="6">
        <f>LoonHeffing2020(Table1[[#This Row],[Belastbaar loon]])</f>
        <v>36469.322999999997</v>
      </c>
      <c r="C8267" s="6">
        <f>AlgemeneHeffingsKorting2020(Table1[[#This Row],[Belastbaar loon]])</f>
        <v>0</v>
      </c>
      <c r="D8267" s="14">
        <f>ArbeidsKorting2020(Table1[[#This Row],[Belastbaar loon]])</f>
        <v>486.78000000000014</v>
      </c>
      <c r="E8267" s="14">
        <f>MAX(Table1[[#This Row],[Loonheffing]]-Table1[[#This Row],[Algemene Heffingskorting]]-Table1[[#This Row],[Arbeidskorting]],0)</f>
        <v>35982.542999999998</v>
      </c>
      <c r="F8267" s="6">
        <f>Table1[[#This Row],[Belastbaar loon]]-Table1[[#This Row],[Belasting]]</f>
        <v>54508.457000000002</v>
      </c>
      <c r="G8267" s="2">
        <f>(Table1[[#This Row],[Belastbaar loon]]-Table1[[#This Row],[Netto loon]])/Table1[[#This Row],[Belastbaar loon]]</f>
        <v>0.39763670420262787</v>
      </c>
      <c r="H8267" s="14">
        <f t="shared" ca="1" si="123"/>
        <v>35976.993000000002</v>
      </c>
      <c r="I8267" s="14">
        <f ca="1">IF(ROW()=2, Table1[[#This Row],[Netto loon]], INDIRECT(ADDRESS(ROW()-1,COLUMN(F:F))))</f>
        <v>54504.006999999998</v>
      </c>
      <c r="J8267" s="6">
        <f ca="1">IF(ROW()=2, 0, Table1[[#This Row],[Belastbaar loon]]-INDIRECT(ADDRESS(ROW()-1,COLUMN(A:A))))</f>
        <v>10</v>
      </c>
      <c r="K8267" s="6">
        <f ca="1">Table1[[#This Row],[Netto loon]]-Table1[[#This Row],[Netto vorige schijf]]</f>
        <v>4.4500000000043656</v>
      </c>
      <c r="L8267" s="2">
        <f ca="1">(Table1[[#This Row],[Bruto tov vorige schijf]]-Table1[[#This Row],[Netto tov vorige schijf]])/MAX(Table1[[#This Row],[Bruto tov vorige schijf]],1)</f>
        <v>0.5549999999995634</v>
      </c>
    </row>
    <row r="8268" spans="1:12" x14ac:dyDescent="0.25">
      <c r="A8268" s="14">
        <v>90501</v>
      </c>
      <c r="B8268" s="6">
        <f>LoonHeffing2020(Table1[[#This Row],[Belastbaar loon]])</f>
        <v>36474.273000000001</v>
      </c>
      <c r="C8268" s="6">
        <f>AlgemeneHeffingsKorting2020(Table1[[#This Row],[Belastbaar loon]])</f>
        <v>0</v>
      </c>
      <c r="D8268" s="14">
        <f>ArbeidsKorting2020(Table1[[#This Row],[Belastbaar loon]])</f>
        <v>486.18000000000012</v>
      </c>
      <c r="E8268" s="14">
        <f>MAX(Table1[[#This Row],[Loonheffing]]-Table1[[#This Row],[Algemene Heffingskorting]]-Table1[[#This Row],[Arbeidskorting]],0)</f>
        <v>35988.093000000001</v>
      </c>
      <c r="F8268" s="6">
        <f>Table1[[#This Row],[Belastbaar loon]]-Table1[[#This Row],[Belasting]]</f>
        <v>54512.906999999999</v>
      </c>
      <c r="G8268" s="2">
        <f>(Table1[[#This Row],[Belastbaar loon]]-Table1[[#This Row],[Netto loon]])/Table1[[#This Row],[Belastbaar loon]]</f>
        <v>0.3976540922199755</v>
      </c>
      <c r="H8268" s="14">
        <f t="shared" ca="1" si="123"/>
        <v>35982.542999999998</v>
      </c>
      <c r="I8268" s="14">
        <f ca="1">IF(ROW()=2, Table1[[#This Row],[Netto loon]], INDIRECT(ADDRESS(ROW()-1,COLUMN(F:F))))</f>
        <v>54508.457000000002</v>
      </c>
      <c r="J8268" s="6">
        <f ca="1">IF(ROW()=2, 0, Table1[[#This Row],[Belastbaar loon]]-INDIRECT(ADDRESS(ROW()-1,COLUMN(A:A))))</f>
        <v>10</v>
      </c>
      <c r="K8268" s="6">
        <f ca="1">Table1[[#This Row],[Netto loon]]-Table1[[#This Row],[Netto vorige schijf]]</f>
        <v>4.4499999999970896</v>
      </c>
      <c r="L8268" s="2">
        <f ca="1">(Table1[[#This Row],[Bruto tov vorige schijf]]-Table1[[#This Row],[Netto tov vorige schijf]])/MAX(Table1[[#This Row],[Bruto tov vorige schijf]],1)</f>
        <v>0.55500000000029104</v>
      </c>
    </row>
    <row r="8269" spans="1:12" x14ac:dyDescent="0.25">
      <c r="A8269" s="14">
        <v>90511</v>
      </c>
      <c r="B8269" s="6">
        <f>LoonHeffing2020(Table1[[#This Row],[Belastbaar loon]])</f>
        <v>36479.222999999998</v>
      </c>
      <c r="C8269" s="6">
        <f>AlgemeneHeffingsKorting2020(Table1[[#This Row],[Belastbaar loon]])</f>
        <v>0</v>
      </c>
      <c r="D8269" s="14">
        <f>ArbeidsKorting2020(Table1[[#This Row],[Belastbaar loon]])</f>
        <v>485.5800000000001</v>
      </c>
      <c r="E8269" s="14">
        <f>MAX(Table1[[#This Row],[Loonheffing]]-Table1[[#This Row],[Algemene Heffingskorting]]-Table1[[#This Row],[Arbeidskorting]],0)</f>
        <v>35993.642999999996</v>
      </c>
      <c r="F8269" s="6">
        <f>Table1[[#This Row],[Belastbaar loon]]-Table1[[#This Row],[Belasting]]</f>
        <v>54517.357000000004</v>
      </c>
      <c r="G8269" s="2">
        <f>(Table1[[#This Row],[Belastbaar loon]]-Table1[[#This Row],[Netto loon]])/Table1[[#This Row],[Belastbaar loon]]</f>
        <v>0.39767147639513423</v>
      </c>
      <c r="H8269" s="14">
        <f t="shared" ca="1" si="123"/>
        <v>35988.093000000001</v>
      </c>
      <c r="I8269" s="14">
        <f ca="1">IF(ROW()=2, Table1[[#This Row],[Netto loon]], INDIRECT(ADDRESS(ROW()-1,COLUMN(F:F))))</f>
        <v>54512.906999999999</v>
      </c>
      <c r="J8269" s="6">
        <f ca="1">IF(ROW()=2, 0, Table1[[#This Row],[Belastbaar loon]]-INDIRECT(ADDRESS(ROW()-1,COLUMN(A:A))))</f>
        <v>10</v>
      </c>
      <c r="K8269" s="6">
        <f ca="1">Table1[[#This Row],[Netto loon]]-Table1[[#This Row],[Netto vorige schijf]]</f>
        <v>4.4500000000043656</v>
      </c>
      <c r="L8269" s="2">
        <f ca="1">(Table1[[#This Row],[Bruto tov vorige schijf]]-Table1[[#This Row],[Netto tov vorige schijf]])/MAX(Table1[[#This Row],[Bruto tov vorige schijf]],1)</f>
        <v>0.5549999999995634</v>
      </c>
    </row>
    <row r="8270" spans="1:12" x14ac:dyDescent="0.25">
      <c r="A8270" s="14">
        <v>90521</v>
      </c>
      <c r="B8270" s="6">
        <f>LoonHeffing2020(Table1[[#This Row],[Belastbaar loon]])</f>
        <v>36484.173000000003</v>
      </c>
      <c r="C8270" s="6">
        <f>AlgemeneHeffingsKorting2020(Table1[[#This Row],[Belastbaar loon]])</f>
        <v>0</v>
      </c>
      <c r="D8270" s="14">
        <f>ArbeidsKorting2020(Table1[[#This Row],[Belastbaar loon]])</f>
        <v>484.98000000000013</v>
      </c>
      <c r="E8270" s="14">
        <f>MAX(Table1[[#This Row],[Loonheffing]]-Table1[[#This Row],[Algemene Heffingskorting]]-Table1[[#This Row],[Arbeidskorting]],0)</f>
        <v>35999.192999999999</v>
      </c>
      <c r="F8270" s="6">
        <f>Table1[[#This Row],[Belastbaar loon]]-Table1[[#This Row],[Belasting]]</f>
        <v>54521.807000000001</v>
      </c>
      <c r="G8270" s="2">
        <f>(Table1[[#This Row],[Belastbaar loon]]-Table1[[#This Row],[Netto loon]])/Table1[[#This Row],[Belastbaar loon]]</f>
        <v>0.3976888567293777</v>
      </c>
      <c r="H8270" s="14">
        <f t="shared" ca="1" si="123"/>
        <v>35993.642999999996</v>
      </c>
      <c r="I8270" s="14">
        <f ca="1">IF(ROW()=2, Table1[[#This Row],[Netto loon]], INDIRECT(ADDRESS(ROW()-1,COLUMN(F:F))))</f>
        <v>54517.357000000004</v>
      </c>
      <c r="J8270" s="6">
        <f ca="1">IF(ROW()=2, 0, Table1[[#This Row],[Belastbaar loon]]-INDIRECT(ADDRESS(ROW()-1,COLUMN(A:A))))</f>
        <v>10</v>
      </c>
      <c r="K8270" s="6">
        <f ca="1">Table1[[#This Row],[Netto loon]]-Table1[[#This Row],[Netto vorige schijf]]</f>
        <v>4.4499999999970896</v>
      </c>
      <c r="L8270" s="2">
        <f ca="1">(Table1[[#This Row],[Bruto tov vorige schijf]]-Table1[[#This Row],[Netto tov vorige schijf]])/MAX(Table1[[#This Row],[Bruto tov vorige schijf]],1)</f>
        <v>0.55500000000029104</v>
      </c>
    </row>
    <row r="8271" spans="1:12" x14ac:dyDescent="0.25">
      <c r="A8271" s="14">
        <v>90531</v>
      </c>
      <c r="B8271" s="6">
        <f>LoonHeffing2020(Table1[[#This Row],[Belastbaar loon]])</f>
        <v>36489.123</v>
      </c>
      <c r="C8271" s="6">
        <f>AlgemeneHeffingsKorting2020(Table1[[#This Row],[Belastbaar loon]])</f>
        <v>0</v>
      </c>
      <c r="D8271" s="14">
        <f>ArbeidsKorting2020(Table1[[#This Row],[Belastbaar loon]])</f>
        <v>484.38000000000011</v>
      </c>
      <c r="E8271" s="14">
        <f>MAX(Table1[[#This Row],[Loonheffing]]-Table1[[#This Row],[Algemene Heffingskorting]]-Table1[[#This Row],[Arbeidskorting]],0)</f>
        <v>36004.743000000002</v>
      </c>
      <c r="F8271" s="6">
        <f>Table1[[#This Row],[Belastbaar loon]]-Table1[[#This Row],[Belasting]]</f>
        <v>54526.256999999998</v>
      </c>
      <c r="G8271" s="2">
        <f>(Table1[[#This Row],[Belastbaar loon]]-Table1[[#This Row],[Netto loon]])/Table1[[#This Row],[Belastbaar loon]]</f>
        <v>0.39770623322397858</v>
      </c>
      <c r="H8271" s="14">
        <f t="shared" ca="1" si="123"/>
        <v>35999.192999999999</v>
      </c>
      <c r="I8271" s="14">
        <f ca="1">IF(ROW()=2, Table1[[#This Row],[Netto loon]], INDIRECT(ADDRESS(ROW()-1,COLUMN(F:F))))</f>
        <v>54521.807000000001</v>
      </c>
      <c r="J8271" s="6">
        <f ca="1">IF(ROW()=2, 0, Table1[[#This Row],[Belastbaar loon]]-INDIRECT(ADDRESS(ROW()-1,COLUMN(A:A))))</f>
        <v>10</v>
      </c>
      <c r="K8271" s="6">
        <f ca="1">Table1[[#This Row],[Netto loon]]-Table1[[#This Row],[Netto vorige schijf]]</f>
        <v>4.4499999999970896</v>
      </c>
      <c r="L8271" s="2">
        <f ca="1">(Table1[[#This Row],[Bruto tov vorige schijf]]-Table1[[#This Row],[Netto tov vorige schijf]])/MAX(Table1[[#This Row],[Bruto tov vorige schijf]],1)</f>
        <v>0.55500000000029104</v>
      </c>
    </row>
    <row r="8272" spans="1:12" x14ac:dyDescent="0.25">
      <c r="A8272" s="14">
        <v>90541</v>
      </c>
      <c r="B8272" s="6">
        <f>LoonHeffing2020(Table1[[#This Row],[Belastbaar loon]])</f>
        <v>36494.072999999997</v>
      </c>
      <c r="C8272" s="6">
        <f>AlgemeneHeffingsKorting2020(Table1[[#This Row],[Belastbaar loon]])</f>
        <v>0</v>
      </c>
      <c r="D8272" s="14">
        <f>ArbeidsKorting2020(Table1[[#This Row],[Belastbaar loon]])</f>
        <v>483.78000000000014</v>
      </c>
      <c r="E8272" s="14">
        <f>MAX(Table1[[#This Row],[Loonheffing]]-Table1[[#This Row],[Algemene Heffingskorting]]-Table1[[#This Row],[Arbeidskorting]],0)</f>
        <v>36010.292999999998</v>
      </c>
      <c r="F8272" s="6">
        <f>Table1[[#This Row],[Belastbaar loon]]-Table1[[#This Row],[Belasting]]</f>
        <v>54530.707000000002</v>
      </c>
      <c r="G8272" s="2">
        <f>(Table1[[#This Row],[Belastbaar loon]]-Table1[[#This Row],[Netto loon]])/Table1[[#This Row],[Belastbaar loon]]</f>
        <v>0.39772360588020894</v>
      </c>
      <c r="H8272" s="14">
        <f t="shared" ca="1" si="123"/>
        <v>36004.743000000002</v>
      </c>
      <c r="I8272" s="14">
        <f ca="1">IF(ROW()=2, Table1[[#This Row],[Netto loon]], INDIRECT(ADDRESS(ROW()-1,COLUMN(F:F))))</f>
        <v>54526.256999999998</v>
      </c>
      <c r="J8272" s="6">
        <f ca="1">IF(ROW()=2, 0, Table1[[#This Row],[Belastbaar loon]]-INDIRECT(ADDRESS(ROW()-1,COLUMN(A:A))))</f>
        <v>10</v>
      </c>
      <c r="K8272" s="6">
        <f ca="1">Table1[[#This Row],[Netto loon]]-Table1[[#This Row],[Netto vorige schijf]]</f>
        <v>4.4500000000043656</v>
      </c>
      <c r="L8272" s="2">
        <f ca="1">(Table1[[#This Row],[Bruto tov vorige schijf]]-Table1[[#This Row],[Netto tov vorige schijf]])/MAX(Table1[[#This Row],[Bruto tov vorige schijf]],1)</f>
        <v>0.5549999999995634</v>
      </c>
    </row>
    <row r="8273" spans="1:12" x14ac:dyDescent="0.25">
      <c r="A8273" s="14">
        <v>90551</v>
      </c>
      <c r="B8273" s="6">
        <f>LoonHeffing2020(Table1[[#This Row],[Belastbaar loon]])</f>
        <v>36499.023000000001</v>
      </c>
      <c r="C8273" s="6">
        <f>AlgemeneHeffingsKorting2020(Table1[[#This Row],[Belastbaar loon]])</f>
        <v>0</v>
      </c>
      <c r="D8273" s="14">
        <f>ArbeidsKorting2020(Table1[[#This Row],[Belastbaar loon]])</f>
        <v>483.18000000000012</v>
      </c>
      <c r="E8273" s="14">
        <f>MAX(Table1[[#This Row],[Loonheffing]]-Table1[[#This Row],[Algemene Heffingskorting]]-Table1[[#This Row],[Arbeidskorting]],0)</f>
        <v>36015.843000000001</v>
      </c>
      <c r="F8273" s="6">
        <f>Table1[[#This Row],[Belastbaar loon]]-Table1[[#This Row],[Belasting]]</f>
        <v>54535.156999999999</v>
      </c>
      <c r="G8273" s="2">
        <f>(Table1[[#This Row],[Belastbaar loon]]-Table1[[#This Row],[Netto loon]])/Table1[[#This Row],[Belastbaar loon]]</f>
        <v>0.39774097469934072</v>
      </c>
      <c r="H8273" s="14">
        <f t="shared" ca="1" si="123"/>
        <v>36010.292999999998</v>
      </c>
      <c r="I8273" s="14">
        <f ca="1">IF(ROW()=2, Table1[[#This Row],[Netto loon]], INDIRECT(ADDRESS(ROW()-1,COLUMN(F:F))))</f>
        <v>54530.707000000002</v>
      </c>
      <c r="J8273" s="6">
        <f ca="1">IF(ROW()=2, 0, Table1[[#This Row],[Belastbaar loon]]-INDIRECT(ADDRESS(ROW()-1,COLUMN(A:A))))</f>
        <v>10</v>
      </c>
      <c r="K8273" s="6">
        <f ca="1">Table1[[#This Row],[Netto loon]]-Table1[[#This Row],[Netto vorige schijf]]</f>
        <v>4.4499999999970896</v>
      </c>
      <c r="L8273" s="2">
        <f ca="1">(Table1[[#This Row],[Bruto tov vorige schijf]]-Table1[[#This Row],[Netto tov vorige schijf]])/MAX(Table1[[#This Row],[Bruto tov vorige schijf]],1)</f>
        <v>0.55500000000029104</v>
      </c>
    </row>
    <row r="8274" spans="1:12" x14ac:dyDescent="0.25">
      <c r="A8274" s="14">
        <v>90561</v>
      </c>
      <c r="B8274" s="6">
        <f>LoonHeffing2020(Table1[[#This Row],[Belastbaar loon]])</f>
        <v>36503.972999999998</v>
      </c>
      <c r="C8274" s="6">
        <f>AlgemeneHeffingsKorting2020(Table1[[#This Row],[Belastbaar loon]])</f>
        <v>0</v>
      </c>
      <c r="D8274" s="14">
        <f>ArbeidsKorting2020(Table1[[#This Row],[Belastbaar loon]])</f>
        <v>482.5800000000001</v>
      </c>
      <c r="E8274" s="14">
        <f>MAX(Table1[[#This Row],[Loonheffing]]-Table1[[#This Row],[Algemene Heffingskorting]]-Table1[[#This Row],[Arbeidskorting]],0)</f>
        <v>36021.392999999996</v>
      </c>
      <c r="F8274" s="6">
        <f>Table1[[#This Row],[Belastbaar loon]]-Table1[[#This Row],[Belasting]]</f>
        <v>54539.607000000004</v>
      </c>
      <c r="G8274" s="2">
        <f>(Table1[[#This Row],[Belastbaar loon]]-Table1[[#This Row],[Netto loon]])/Table1[[#This Row],[Belastbaar loon]]</f>
        <v>0.39775833968264479</v>
      </c>
      <c r="H8274" s="14">
        <f t="shared" ca="1" si="123"/>
        <v>36015.843000000001</v>
      </c>
      <c r="I8274" s="14">
        <f ca="1">IF(ROW()=2, Table1[[#This Row],[Netto loon]], INDIRECT(ADDRESS(ROW()-1,COLUMN(F:F))))</f>
        <v>54535.156999999999</v>
      </c>
      <c r="J8274" s="6">
        <f ca="1">IF(ROW()=2, 0, Table1[[#This Row],[Belastbaar loon]]-INDIRECT(ADDRESS(ROW()-1,COLUMN(A:A))))</f>
        <v>10</v>
      </c>
      <c r="K8274" s="6">
        <f ca="1">Table1[[#This Row],[Netto loon]]-Table1[[#This Row],[Netto vorige schijf]]</f>
        <v>4.4500000000043656</v>
      </c>
      <c r="L8274" s="2">
        <f ca="1">(Table1[[#This Row],[Bruto tov vorige schijf]]-Table1[[#This Row],[Netto tov vorige schijf]])/MAX(Table1[[#This Row],[Bruto tov vorige schijf]],1)</f>
        <v>0.5549999999995634</v>
      </c>
    </row>
    <row r="8275" spans="1:12" x14ac:dyDescent="0.25">
      <c r="A8275" s="14">
        <v>90571</v>
      </c>
      <c r="B8275" s="6">
        <f>LoonHeffing2020(Table1[[#This Row],[Belastbaar loon]])</f>
        <v>36508.923000000003</v>
      </c>
      <c r="C8275" s="6">
        <f>AlgemeneHeffingsKorting2020(Table1[[#This Row],[Belastbaar loon]])</f>
        <v>0</v>
      </c>
      <c r="D8275" s="14">
        <f>ArbeidsKorting2020(Table1[[#This Row],[Belastbaar loon]])</f>
        <v>481.98000000000013</v>
      </c>
      <c r="E8275" s="14">
        <f>MAX(Table1[[#This Row],[Loonheffing]]-Table1[[#This Row],[Algemene Heffingskorting]]-Table1[[#This Row],[Arbeidskorting]],0)</f>
        <v>36026.942999999999</v>
      </c>
      <c r="F8275" s="6">
        <f>Table1[[#This Row],[Belastbaar loon]]-Table1[[#This Row],[Belasting]]</f>
        <v>54544.057000000001</v>
      </c>
      <c r="G8275" s="2">
        <f>(Table1[[#This Row],[Belastbaar loon]]-Table1[[#This Row],[Netto loon]])/Table1[[#This Row],[Belastbaar loon]]</f>
        <v>0.39777570083139197</v>
      </c>
      <c r="H8275" s="14">
        <f t="shared" ca="1" si="123"/>
        <v>36021.392999999996</v>
      </c>
      <c r="I8275" s="14">
        <f ca="1">IF(ROW()=2, Table1[[#This Row],[Netto loon]], INDIRECT(ADDRESS(ROW()-1,COLUMN(F:F))))</f>
        <v>54539.607000000004</v>
      </c>
      <c r="J8275" s="6">
        <f ca="1">IF(ROW()=2, 0, Table1[[#This Row],[Belastbaar loon]]-INDIRECT(ADDRESS(ROW()-1,COLUMN(A:A))))</f>
        <v>10</v>
      </c>
      <c r="K8275" s="6">
        <f ca="1">Table1[[#This Row],[Netto loon]]-Table1[[#This Row],[Netto vorige schijf]]</f>
        <v>4.4499999999970896</v>
      </c>
      <c r="L8275" s="2">
        <f ca="1">(Table1[[#This Row],[Bruto tov vorige schijf]]-Table1[[#This Row],[Netto tov vorige schijf]])/MAX(Table1[[#This Row],[Bruto tov vorige schijf]],1)</f>
        <v>0.55500000000029104</v>
      </c>
    </row>
    <row r="8276" spans="1:12" x14ac:dyDescent="0.25">
      <c r="A8276" s="14">
        <v>90581</v>
      </c>
      <c r="B8276" s="6">
        <f>LoonHeffing2020(Table1[[#This Row],[Belastbaar loon]])</f>
        <v>36513.873</v>
      </c>
      <c r="C8276" s="6">
        <f>AlgemeneHeffingsKorting2020(Table1[[#This Row],[Belastbaar loon]])</f>
        <v>0</v>
      </c>
      <c r="D8276" s="14">
        <f>ArbeidsKorting2020(Table1[[#This Row],[Belastbaar loon]])</f>
        <v>481.38000000000011</v>
      </c>
      <c r="E8276" s="14">
        <f>MAX(Table1[[#This Row],[Loonheffing]]-Table1[[#This Row],[Algemene Heffingskorting]]-Table1[[#This Row],[Arbeidskorting]],0)</f>
        <v>36032.493000000002</v>
      </c>
      <c r="F8276" s="6">
        <f>Table1[[#This Row],[Belastbaar loon]]-Table1[[#This Row],[Belasting]]</f>
        <v>54548.506999999998</v>
      </c>
      <c r="G8276" s="2">
        <f>(Table1[[#This Row],[Belastbaar loon]]-Table1[[#This Row],[Netto loon]])/Table1[[#This Row],[Belastbaar loon]]</f>
        <v>0.39779305814685201</v>
      </c>
      <c r="H8276" s="14">
        <f t="shared" ca="1" si="123"/>
        <v>36026.942999999999</v>
      </c>
      <c r="I8276" s="14">
        <f ca="1">IF(ROW()=2, Table1[[#This Row],[Netto loon]], INDIRECT(ADDRESS(ROW()-1,COLUMN(F:F))))</f>
        <v>54544.057000000001</v>
      </c>
      <c r="J8276" s="6">
        <f ca="1">IF(ROW()=2, 0, Table1[[#This Row],[Belastbaar loon]]-INDIRECT(ADDRESS(ROW()-1,COLUMN(A:A))))</f>
        <v>10</v>
      </c>
      <c r="K8276" s="6">
        <f ca="1">Table1[[#This Row],[Netto loon]]-Table1[[#This Row],[Netto vorige schijf]]</f>
        <v>4.4499999999970896</v>
      </c>
      <c r="L8276" s="2">
        <f ca="1">(Table1[[#This Row],[Bruto tov vorige schijf]]-Table1[[#This Row],[Netto tov vorige schijf]])/MAX(Table1[[#This Row],[Bruto tov vorige schijf]],1)</f>
        <v>0.55500000000029104</v>
      </c>
    </row>
    <row r="8277" spans="1:12" x14ac:dyDescent="0.25">
      <c r="A8277" s="14">
        <v>90591</v>
      </c>
      <c r="B8277" s="6">
        <f>LoonHeffing2020(Table1[[#This Row],[Belastbaar loon]])</f>
        <v>36518.822999999997</v>
      </c>
      <c r="C8277" s="6">
        <f>AlgemeneHeffingsKorting2020(Table1[[#This Row],[Belastbaar loon]])</f>
        <v>0</v>
      </c>
      <c r="D8277" s="14">
        <f>ArbeidsKorting2020(Table1[[#This Row],[Belastbaar loon]])</f>
        <v>480.78000000000014</v>
      </c>
      <c r="E8277" s="14">
        <f>MAX(Table1[[#This Row],[Loonheffing]]-Table1[[#This Row],[Algemene Heffingskorting]]-Table1[[#This Row],[Arbeidskorting]],0)</f>
        <v>36038.042999999998</v>
      </c>
      <c r="F8277" s="6">
        <f>Table1[[#This Row],[Belastbaar loon]]-Table1[[#This Row],[Belasting]]</f>
        <v>54552.957000000002</v>
      </c>
      <c r="G8277" s="2">
        <f>(Table1[[#This Row],[Belastbaar loon]]-Table1[[#This Row],[Netto loon]])/Table1[[#This Row],[Belastbaar loon]]</f>
        <v>0.3978104116302944</v>
      </c>
      <c r="H8277" s="14">
        <f t="shared" ca="1" si="123"/>
        <v>36032.493000000002</v>
      </c>
      <c r="I8277" s="14">
        <f ca="1">IF(ROW()=2, Table1[[#This Row],[Netto loon]], INDIRECT(ADDRESS(ROW()-1,COLUMN(F:F))))</f>
        <v>54548.506999999998</v>
      </c>
      <c r="J8277" s="6">
        <f ca="1">IF(ROW()=2, 0, Table1[[#This Row],[Belastbaar loon]]-INDIRECT(ADDRESS(ROW()-1,COLUMN(A:A))))</f>
        <v>10</v>
      </c>
      <c r="K8277" s="6">
        <f ca="1">Table1[[#This Row],[Netto loon]]-Table1[[#This Row],[Netto vorige schijf]]</f>
        <v>4.4500000000043656</v>
      </c>
      <c r="L8277" s="2">
        <f ca="1">(Table1[[#This Row],[Bruto tov vorige schijf]]-Table1[[#This Row],[Netto tov vorige schijf]])/MAX(Table1[[#This Row],[Bruto tov vorige schijf]],1)</f>
        <v>0.5549999999995634</v>
      </c>
    </row>
    <row r="8278" spans="1:12" x14ac:dyDescent="0.25">
      <c r="A8278" s="14">
        <v>90601</v>
      </c>
      <c r="B8278" s="6">
        <f>LoonHeffing2020(Table1[[#This Row],[Belastbaar loon]])</f>
        <v>36523.773000000001</v>
      </c>
      <c r="C8278" s="6">
        <f>AlgemeneHeffingsKorting2020(Table1[[#This Row],[Belastbaar loon]])</f>
        <v>0</v>
      </c>
      <c r="D8278" s="14">
        <f>ArbeidsKorting2020(Table1[[#This Row],[Belastbaar loon]])</f>
        <v>480.18000000000012</v>
      </c>
      <c r="E8278" s="14">
        <f>MAX(Table1[[#This Row],[Loonheffing]]-Table1[[#This Row],[Algemene Heffingskorting]]-Table1[[#This Row],[Arbeidskorting]],0)</f>
        <v>36043.593000000001</v>
      </c>
      <c r="F8278" s="6">
        <f>Table1[[#This Row],[Belastbaar loon]]-Table1[[#This Row],[Belasting]]</f>
        <v>54557.406999999999</v>
      </c>
      <c r="G8278" s="2">
        <f>(Table1[[#This Row],[Belastbaar loon]]-Table1[[#This Row],[Netto loon]])/Table1[[#This Row],[Belastbaar loon]]</f>
        <v>0.39782776128298808</v>
      </c>
      <c r="H8278" s="14">
        <f t="shared" ca="1" si="123"/>
        <v>36038.042999999998</v>
      </c>
      <c r="I8278" s="14">
        <f ca="1">IF(ROW()=2, Table1[[#This Row],[Netto loon]], INDIRECT(ADDRESS(ROW()-1,COLUMN(F:F))))</f>
        <v>54552.957000000002</v>
      </c>
      <c r="J8278" s="6">
        <f ca="1">IF(ROW()=2, 0, Table1[[#This Row],[Belastbaar loon]]-INDIRECT(ADDRESS(ROW()-1,COLUMN(A:A))))</f>
        <v>10</v>
      </c>
      <c r="K8278" s="6">
        <f ca="1">Table1[[#This Row],[Netto loon]]-Table1[[#This Row],[Netto vorige schijf]]</f>
        <v>4.4499999999970896</v>
      </c>
      <c r="L8278" s="2">
        <f ca="1">(Table1[[#This Row],[Bruto tov vorige schijf]]-Table1[[#This Row],[Netto tov vorige schijf]])/MAX(Table1[[#This Row],[Bruto tov vorige schijf]],1)</f>
        <v>0.55500000000029104</v>
      </c>
    </row>
    <row r="8279" spans="1:12" x14ac:dyDescent="0.25">
      <c r="A8279" s="14">
        <v>90611</v>
      </c>
      <c r="B8279" s="6">
        <f>LoonHeffing2020(Table1[[#This Row],[Belastbaar loon]])</f>
        <v>36528.722999999998</v>
      </c>
      <c r="C8279" s="6">
        <f>AlgemeneHeffingsKorting2020(Table1[[#This Row],[Belastbaar loon]])</f>
        <v>0</v>
      </c>
      <c r="D8279" s="14">
        <f>ArbeidsKorting2020(Table1[[#This Row],[Belastbaar loon]])</f>
        <v>479.5800000000001</v>
      </c>
      <c r="E8279" s="14">
        <f>MAX(Table1[[#This Row],[Loonheffing]]-Table1[[#This Row],[Algemene Heffingskorting]]-Table1[[#This Row],[Arbeidskorting]],0)</f>
        <v>36049.142999999996</v>
      </c>
      <c r="F8279" s="6">
        <f>Table1[[#This Row],[Belastbaar loon]]-Table1[[#This Row],[Belasting]]</f>
        <v>54561.857000000004</v>
      </c>
      <c r="G8279" s="2">
        <f>(Table1[[#This Row],[Belastbaar loon]]-Table1[[#This Row],[Netto loon]])/Table1[[#This Row],[Belastbaar loon]]</f>
        <v>0.39784510710620119</v>
      </c>
      <c r="H8279" s="14">
        <f t="shared" ca="1" si="123"/>
        <v>36043.593000000001</v>
      </c>
      <c r="I8279" s="14">
        <f ca="1">IF(ROW()=2, Table1[[#This Row],[Netto loon]], INDIRECT(ADDRESS(ROW()-1,COLUMN(F:F))))</f>
        <v>54557.406999999999</v>
      </c>
      <c r="J8279" s="6">
        <f ca="1">IF(ROW()=2, 0, Table1[[#This Row],[Belastbaar loon]]-INDIRECT(ADDRESS(ROW()-1,COLUMN(A:A))))</f>
        <v>10</v>
      </c>
      <c r="K8279" s="6">
        <f ca="1">Table1[[#This Row],[Netto loon]]-Table1[[#This Row],[Netto vorige schijf]]</f>
        <v>4.4500000000043656</v>
      </c>
      <c r="L8279" s="2">
        <f ca="1">(Table1[[#This Row],[Bruto tov vorige schijf]]-Table1[[#This Row],[Netto tov vorige schijf]])/MAX(Table1[[#This Row],[Bruto tov vorige schijf]],1)</f>
        <v>0.5549999999995634</v>
      </c>
    </row>
    <row r="8280" spans="1:12" x14ac:dyDescent="0.25">
      <c r="A8280" s="14">
        <v>90621</v>
      </c>
      <c r="B8280" s="6">
        <f>LoonHeffing2020(Table1[[#This Row],[Belastbaar loon]])</f>
        <v>36533.673000000003</v>
      </c>
      <c r="C8280" s="6">
        <f>AlgemeneHeffingsKorting2020(Table1[[#This Row],[Belastbaar loon]])</f>
        <v>0</v>
      </c>
      <c r="D8280" s="14">
        <f>ArbeidsKorting2020(Table1[[#This Row],[Belastbaar loon]])</f>
        <v>478.98000000000013</v>
      </c>
      <c r="E8280" s="14">
        <f>MAX(Table1[[#This Row],[Loonheffing]]-Table1[[#This Row],[Algemene Heffingskorting]]-Table1[[#This Row],[Arbeidskorting]],0)</f>
        <v>36054.692999999999</v>
      </c>
      <c r="F8280" s="6">
        <f>Table1[[#This Row],[Belastbaar loon]]-Table1[[#This Row],[Belasting]]</f>
        <v>54566.307000000001</v>
      </c>
      <c r="G8280" s="2">
        <f>(Table1[[#This Row],[Belastbaar loon]]-Table1[[#This Row],[Netto loon]])/Table1[[#This Row],[Belastbaar loon]]</f>
        <v>0.39786244910120172</v>
      </c>
      <c r="H8280" s="14">
        <f t="shared" ca="1" si="123"/>
        <v>36049.142999999996</v>
      </c>
      <c r="I8280" s="14">
        <f ca="1">IF(ROW()=2, Table1[[#This Row],[Netto loon]], INDIRECT(ADDRESS(ROW()-1,COLUMN(F:F))))</f>
        <v>54561.857000000004</v>
      </c>
      <c r="J8280" s="6">
        <f ca="1">IF(ROW()=2, 0, Table1[[#This Row],[Belastbaar loon]]-INDIRECT(ADDRESS(ROW()-1,COLUMN(A:A))))</f>
        <v>10</v>
      </c>
      <c r="K8280" s="6">
        <f ca="1">Table1[[#This Row],[Netto loon]]-Table1[[#This Row],[Netto vorige schijf]]</f>
        <v>4.4499999999970896</v>
      </c>
      <c r="L8280" s="2">
        <f ca="1">(Table1[[#This Row],[Bruto tov vorige schijf]]-Table1[[#This Row],[Netto tov vorige schijf]])/MAX(Table1[[#This Row],[Bruto tov vorige schijf]],1)</f>
        <v>0.55500000000029104</v>
      </c>
    </row>
    <row r="8281" spans="1:12" x14ac:dyDescent="0.25">
      <c r="A8281" s="14">
        <v>90631</v>
      </c>
      <c r="B8281" s="6">
        <f>LoonHeffing2020(Table1[[#This Row],[Belastbaar loon]])</f>
        <v>36538.623</v>
      </c>
      <c r="C8281" s="6">
        <f>AlgemeneHeffingsKorting2020(Table1[[#This Row],[Belastbaar loon]])</f>
        <v>0</v>
      </c>
      <c r="D8281" s="14">
        <f>ArbeidsKorting2020(Table1[[#This Row],[Belastbaar loon]])</f>
        <v>478.38000000000011</v>
      </c>
      <c r="E8281" s="14">
        <f>MAX(Table1[[#This Row],[Loonheffing]]-Table1[[#This Row],[Algemene Heffingskorting]]-Table1[[#This Row],[Arbeidskorting]],0)</f>
        <v>36060.243000000002</v>
      </c>
      <c r="F8281" s="6">
        <f>Table1[[#This Row],[Belastbaar loon]]-Table1[[#This Row],[Belasting]]</f>
        <v>54570.756999999998</v>
      </c>
      <c r="G8281" s="2">
        <f>(Table1[[#This Row],[Belastbaar loon]]-Table1[[#This Row],[Netto loon]])/Table1[[#This Row],[Belastbaar loon]]</f>
        <v>0.39787978726925666</v>
      </c>
      <c r="H8281" s="14">
        <f t="shared" ca="1" si="123"/>
        <v>36054.692999999999</v>
      </c>
      <c r="I8281" s="14">
        <f ca="1">IF(ROW()=2, Table1[[#This Row],[Netto loon]], INDIRECT(ADDRESS(ROW()-1,COLUMN(F:F))))</f>
        <v>54566.307000000001</v>
      </c>
      <c r="J8281" s="6">
        <f ca="1">IF(ROW()=2, 0, Table1[[#This Row],[Belastbaar loon]]-INDIRECT(ADDRESS(ROW()-1,COLUMN(A:A))))</f>
        <v>10</v>
      </c>
      <c r="K8281" s="6">
        <f ca="1">Table1[[#This Row],[Netto loon]]-Table1[[#This Row],[Netto vorige schijf]]</f>
        <v>4.4499999999970896</v>
      </c>
      <c r="L8281" s="2">
        <f ca="1">(Table1[[#This Row],[Bruto tov vorige schijf]]-Table1[[#This Row],[Netto tov vorige schijf]])/MAX(Table1[[#This Row],[Bruto tov vorige schijf]],1)</f>
        <v>0.55500000000029104</v>
      </c>
    </row>
    <row r="8282" spans="1:12" x14ac:dyDescent="0.25">
      <c r="A8282" s="14">
        <v>90641</v>
      </c>
      <c r="B8282" s="6">
        <f>LoonHeffing2020(Table1[[#This Row],[Belastbaar loon]])</f>
        <v>36543.572999999997</v>
      </c>
      <c r="C8282" s="6">
        <f>AlgemeneHeffingsKorting2020(Table1[[#This Row],[Belastbaar loon]])</f>
        <v>0</v>
      </c>
      <c r="D8282" s="14">
        <f>ArbeidsKorting2020(Table1[[#This Row],[Belastbaar loon]])</f>
        <v>477.78000000000014</v>
      </c>
      <c r="E8282" s="14">
        <f>MAX(Table1[[#This Row],[Loonheffing]]-Table1[[#This Row],[Algemene Heffingskorting]]-Table1[[#This Row],[Arbeidskorting]],0)</f>
        <v>36065.792999999998</v>
      </c>
      <c r="F8282" s="6">
        <f>Table1[[#This Row],[Belastbaar loon]]-Table1[[#This Row],[Belasting]]</f>
        <v>54575.207000000002</v>
      </c>
      <c r="G8282" s="2">
        <f>(Table1[[#This Row],[Belastbaar loon]]-Table1[[#This Row],[Netto loon]])/Table1[[#This Row],[Belastbaar loon]]</f>
        <v>0.39789712161163265</v>
      </c>
      <c r="H8282" s="14">
        <f t="shared" ref="H8282:H8345" ca="1" si="124">IF(ROW()=2, 0, INDIRECT(ADDRESS(ROW()-1,COLUMN(E:E))))</f>
        <v>36060.243000000002</v>
      </c>
      <c r="I8282" s="14">
        <f ca="1">IF(ROW()=2, Table1[[#This Row],[Netto loon]], INDIRECT(ADDRESS(ROW()-1,COLUMN(F:F))))</f>
        <v>54570.756999999998</v>
      </c>
      <c r="J8282" s="6">
        <f ca="1">IF(ROW()=2, 0, Table1[[#This Row],[Belastbaar loon]]-INDIRECT(ADDRESS(ROW()-1,COLUMN(A:A))))</f>
        <v>10</v>
      </c>
      <c r="K8282" s="6">
        <f ca="1">Table1[[#This Row],[Netto loon]]-Table1[[#This Row],[Netto vorige schijf]]</f>
        <v>4.4500000000043656</v>
      </c>
      <c r="L8282" s="2">
        <f ca="1">(Table1[[#This Row],[Bruto tov vorige schijf]]-Table1[[#This Row],[Netto tov vorige schijf]])/MAX(Table1[[#This Row],[Bruto tov vorige schijf]],1)</f>
        <v>0.5549999999995634</v>
      </c>
    </row>
    <row r="8283" spans="1:12" x14ac:dyDescent="0.25">
      <c r="A8283" s="14">
        <v>90651</v>
      </c>
      <c r="B8283" s="6">
        <f>LoonHeffing2020(Table1[[#This Row],[Belastbaar loon]])</f>
        <v>36548.523000000001</v>
      </c>
      <c r="C8283" s="6">
        <f>AlgemeneHeffingsKorting2020(Table1[[#This Row],[Belastbaar loon]])</f>
        <v>0</v>
      </c>
      <c r="D8283" s="14">
        <f>ArbeidsKorting2020(Table1[[#This Row],[Belastbaar loon]])</f>
        <v>477.18000000000012</v>
      </c>
      <c r="E8283" s="14">
        <f>MAX(Table1[[#This Row],[Loonheffing]]-Table1[[#This Row],[Algemene Heffingskorting]]-Table1[[#This Row],[Arbeidskorting]],0)</f>
        <v>36071.343000000001</v>
      </c>
      <c r="F8283" s="6">
        <f>Table1[[#This Row],[Belastbaar loon]]-Table1[[#This Row],[Belasting]]</f>
        <v>54579.656999999999</v>
      </c>
      <c r="G8283" s="2">
        <f>(Table1[[#This Row],[Belastbaar loon]]-Table1[[#This Row],[Netto loon]])/Table1[[#This Row],[Belastbaar loon]]</f>
        <v>0.39791445212959592</v>
      </c>
      <c r="H8283" s="14">
        <f t="shared" ca="1" si="124"/>
        <v>36065.792999999998</v>
      </c>
      <c r="I8283" s="14">
        <f ca="1">IF(ROW()=2, Table1[[#This Row],[Netto loon]], INDIRECT(ADDRESS(ROW()-1,COLUMN(F:F))))</f>
        <v>54575.207000000002</v>
      </c>
      <c r="J8283" s="6">
        <f ca="1">IF(ROW()=2, 0, Table1[[#This Row],[Belastbaar loon]]-INDIRECT(ADDRESS(ROW()-1,COLUMN(A:A))))</f>
        <v>10</v>
      </c>
      <c r="K8283" s="6">
        <f ca="1">Table1[[#This Row],[Netto loon]]-Table1[[#This Row],[Netto vorige schijf]]</f>
        <v>4.4499999999970896</v>
      </c>
      <c r="L8283" s="2">
        <f ca="1">(Table1[[#This Row],[Bruto tov vorige schijf]]-Table1[[#This Row],[Netto tov vorige schijf]])/MAX(Table1[[#This Row],[Bruto tov vorige schijf]],1)</f>
        <v>0.55500000000029104</v>
      </c>
    </row>
    <row r="8284" spans="1:12" x14ac:dyDescent="0.25">
      <c r="A8284" s="14">
        <v>90661</v>
      </c>
      <c r="B8284" s="6">
        <f>LoonHeffing2020(Table1[[#This Row],[Belastbaar loon]])</f>
        <v>36553.472999999998</v>
      </c>
      <c r="C8284" s="6">
        <f>AlgemeneHeffingsKorting2020(Table1[[#This Row],[Belastbaar loon]])</f>
        <v>0</v>
      </c>
      <c r="D8284" s="14">
        <f>ArbeidsKorting2020(Table1[[#This Row],[Belastbaar loon]])</f>
        <v>476.5800000000001</v>
      </c>
      <c r="E8284" s="14">
        <f>MAX(Table1[[#This Row],[Loonheffing]]-Table1[[#This Row],[Algemene Heffingskorting]]-Table1[[#This Row],[Arbeidskorting]],0)</f>
        <v>36076.892999999996</v>
      </c>
      <c r="F8284" s="6">
        <f>Table1[[#This Row],[Belastbaar loon]]-Table1[[#This Row],[Belasting]]</f>
        <v>54584.107000000004</v>
      </c>
      <c r="G8284" s="2">
        <f>(Table1[[#This Row],[Belastbaar loon]]-Table1[[#This Row],[Netto loon]])/Table1[[#This Row],[Belastbaar loon]]</f>
        <v>0.39793177882441177</v>
      </c>
      <c r="H8284" s="14">
        <f t="shared" ca="1" si="124"/>
        <v>36071.343000000001</v>
      </c>
      <c r="I8284" s="14">
        <f ca="1">IF(ROW()=2, Table1[[#This Row],[Netto loon]], INDIRECT(ADDRESS(ROW()-1,COLUMN(F:F))))</f>
        <v>54579.656999999999</v>
      </c>
      <c r="J8284" s="6">
        <f ca="1">IF(ROW()=2, 0, Table1[[#This Row],[Belastbaar loon]]-INDIRECT(ADDRESS(ROW()-1,COLUMN(A:A))))</f>
        <v>10</v>
      </c>
      <c r="K8284" s="6">
        <f ca="1">Table1[[#This Row],[Netto loon]]-Table1[[#This Row],[Netto vorige schijf]]</f>
        <v>4.4500000000043656</v>
      </c>
      <c r="L8284" s="2">
        <f ca="1">(Table1[[#This Row],[Bruto tov vorige schijf]]-Table1[[#This Row],[Netto tov vorige schijf]])/MAX(Table1[[#This Row],[Bruto tov vorige schijf]],1)</f>
        <v>0.5549999999995634</v>
      </c>
    </row>
    <row r="8285" spans="1:12" x14ac:dyDescent="0.25">
      <c r="A8285" s="14">
        <v>90671</v>
      </c>
      <c r="B8285" s="6">
        <f>LoonHeffing2020(Table1[[#This Row],[Belastbaar loon]])</f>
        <v>36558.423000000003</v>
      </c>
      <c r="C8285" s="6">
        <f>AlgemeneHeffingsKorting2020(Table1[[#This Row],[Belastbaar loon]])</f>
        <v>0</v>
      </c>
      <c r="D8285" s="14">
        <f>ArbeidsKorting2020(Table1[[#This Row],[Belastbaar loon]])</f>
        <v>475.98000000000013</v>
      </c>
      <c r="E8285" s="14">
        <f>MAX(Table1[[#This Row],[Loonheffing]]-Table1[[#This Row],[Algemene Heffingskorting]]-Table1[[#This Row],[Arbeidskorting]],0)</f>
        <v>36082.442999999999</v>
      </c>
      <c r="F8285" s="6">
        <f>Table1[[#This Row],[Belastbaar loon]]-Table1[[#This Row],[Belasting]]</f>
        <v>54588.557000000001</v>
      </c>
      <c r="G8285" s="2">
        <f>(Table1[[#This Row],[Belastbaar loon]]-Table1[[#This Row],[Netto loon]])/Table1[[#This Row],[Belastbaar loon]]</f>
        <v>0.39794910169734532</v>
      </c>
      <c r="H8285" s="14">
        <f t="shared" ca="1" si="124"/>
        <v>36076.892999999996</v>
      </c>
      <c r="I8285" s="14">
        <f ca="1">IF(ROW()=2, Table1[[#This Row],[Netto loon]], INDIRECT(ADDRESS(ROW()-1,COLUMN(F:F))))</f>
        <v>54584.107000000004</v>
      </c>
      <c r="J8285" s="6">
        <f ca="1">IF(ROW()=2, 0, Table1[[#This Row],[Belastbaar loon]]-INDIRECT(ADDRESS(ROW()-1,COLUMN(A:A))))</f>
        <v>10</v>
      </c>
      <c r="K8285" s="6">
        <f ca="1">Table1[[#This Row],[Netto loon]]-Table1[[#This Row],[Netto vorige schijf]]</f>
        <v>4.4499999999970896</v>
      </c>
      <c r="L8285" s="2">
        <f ca="1">(Table1[[#This Row],[Bruto tov vorige schijf]]-Table1[[#This Row],[Netto tov vorige schijf]])/MAX(Table1[[#This Row],[Bruto tov vorige schijf]],1)</f>
        <v>0.55500000000029104</v>
      </c>
    </row>
    <row r="8286" spans="1:12" x14ac:dyDescent="0.25">
      <c r="A8286" s="14">
        <v>90681</v>
      </c>
      <c r="B8286" s="6">
        <f>LoonHeffing2020(Table1[[#This Row],[Belastbaar loon]])</f>
        <v>36563.373</v>
      </c>
      <c r="C8286" s="6">
        <f>AlgemeneHeffingsKorting2020(Table1[[#This Row],[Belastbaar loon]])</f>
        <v>0</v>
      </c>
      <c r="D8286" s="14">
        <f>ArbeidsKorting2020(Table1[[#This Row],[Belastbaar loon]])</f>
        <v>475.38000000000011</v>
      </c>
      <c r="E8286" s="14">
        <f>MAX(Table1[[#This Row],[Loonheffing]]-Table1[[#This Row],[Algemene Heffingskorting]]-Table1[[#This Row],[Arbeidskorting]],0)</f>
        <v>36087.993000000002</v>
      </c>
      <c r="F8286" s="6">
        <f>Table1[[#This Row],[Belastbaar loon]]-Table1[[#This Row],[Belasting]]</f>
        <v>54593.006999999998</v>
      </c>
      <c r="G8286" s="2">
        <f>(Table1[[#This Row],[Belastbaar loon]]-Table1[[#This Row],[Netto loon]])/Table1[[#This Row],[Belastbaar loon]]</f>
        <v>0.39796642074966093</v>
      </c>
      <c r="H8286" s="14">
        <f t="shared" ca="1" si="124"/>
        <v>36082.442999999999</v>
      </c>
      <c r="I8286" s="14">
        <f ca="1">IF(ROW()=2, Table1[[#This Row],[Netto loon]], INDIRECT(ADDRESS(ROW()-1,COLUMN(F:F))))</f>
        <v>54588.557000000001</v>
      </c>
      <c r="J8286" s="6">
        <f ca="1">IF(ROW()=2, 0, Table1[[#This Row],[Belastbaar loon]]-INDIRECT(ADDRESS(ROW()-1,COLUMN(A:A))))</f>
        <v>10</v>
      </c>
      <c r="K8286" s="6">
        <f ca="1">Table1[[#This Row],[Netto loon]]-Table1[[#This Row],[Netto vorige schijf]]</f>
        <v>4.4499999999970896</v>
      </c>
      <c r="L8286" s="2">
        <f ca="1">(Table1[[#This Row],[Bruto tov vorige schijf]]-Table1[[#This Row],[Netto tov vorige schijf]])/MAX(Table1[[#This Row],[Bruto tov vorige schijf]],1)</f>
        <v>0.55500000000029104</v>
      </c>
    </row>
    <row r="8287" spans="1:12" x14ac:dyDescent="0.25">
      <c r="A8287" s="14">
        <v>90691</v>
      </c>
      <c r="B8287" s="6">
        <f>LoonHeffing2020(Table1[[#This Row],[Belastbaar loon]])</f>
        <v>36568.322999999997</v>
      </c>
      <c r="C8287" s="6">
        <f>AlgemeneHeffingsKorting2020(Table1[[#This Row],[Belastbaar loon]])</f>
        <v>0</v>
      </c>
      <c r="D8287" s="14">
        <f>ArbeidsKorting2020(Table1[[#This Row],[Belastbaar loon]])</f>
        <v>474.78000000000014</v>
      </c>
      <c r="E8287" s="14">
        <f>MAX(Table1[[#This Row],[Loonheffing]]-Table1[[#This Row],[Algemene Heffingskorting]]-Table1[[#This Row],[Arbeidskorting]],0)</f>
        <v>36093.542999999998</v>
      </c>
      <c r="F8287" s="6">
        <f>Table1[[#This Row],[Belastbaar loon]]-Table1[[#This Row],[Belasting]]</f>
        <v>54597.457000000002</v>
      </c>
      <c r="G8287" s="2">
        <f>(Table1[[#This Row],[Belastbaar loon]]-Table1[[#This Row],[Netto loon]])/Table1[[#This Row],[Belastbaar loon]]</f>
        <v>0.39798373598262227</v>
      </c>
      <c r="H8287" s="14">
        <f t="shared" ca="1" si="124"/>
        <v>36087.993000000002</v>
      </c>
      <c r="I8287" s="14">
        <f ca="1">IF(ROW()=2, Table1[[#This Row],[Netto loon]], INDIRECT(ADDRESS(ROW()-1,COLUMN(F:F))))</f>
        <v>54593.006999999998</v>
      </c>
      <c r="J8287" s="6">
        <f ca="1">IF(ROW()=2, 0, Table1[[#This Row],[Belastbaar loon]]-INDIRECT(ADDRESS(ROW()-1,COLUMN(A:A))))</f>
        <v>10</v>
      </c>
      <c r="K8287" s="6">
        <f ca="1">Table1[[#This Row],[Netto loon]]-Table1[[#This Row],[Netto vorige schijf]]</f>
        <v>4.4500000000043656</v>
      </c>
      <c r="L8287" s="2">
        <f ca="1">(Table1[[#This Row],[Bruto tov vorige schijf]]-Table1[[#This Row],[Netto tov vorige schijf]])/MAX(Table1[[#This Row],[Bruto tov vorige schijf]],1)</f>
        <v>0.5549999999995634</v>
      </c>
    </row>
    <row r="8288" spans="1:12" x14ac:dyDescent="0.25">
      <c r="A8288" s="14">
        <v>90701</v>
      </c>
      <c r="B8288" s="6">
        <f>LoonHeffing2020(Table1[[#This Row],[Belastbaar loon]])</f>
        <v>36573.273000000001</v>
      </c>
      <c r="C8288" s="6">
        <f>AlgemeneHeffingsKorting2020(Table1[[#This Row],[Belastbaar loon]])</f>
        <v>0</v>
      </c>
      <c r="D8288" s="14">
        <f>ArbeidsKorting2020(Table1[[#This Row],[Belastbaar loon]])</f>
        <v>474.18000000000012</v>
      </c>
      <c r="E8288" s="14">
        <f>MAX(Table1[[#This Row],[Loonheffing]]-Table1[[#This Row],[Algemene Heffingskorting]]-Table1[[#This Row],[Arbeidskorting]],0)</f>
        <v>36099.093000000001</v>
      </c>
      <c r="F8288" s="6">
        <f>Table1[[#This Row],[Belastbaar loon]]-Table1[[#This Row],[Belasting]]</f>
        <v>54601.906999999999</v>
      </c>
      <c r="G8288" s="2">
        <f>(Table1[[#This Row],[Belastbaar loon]]-Table1[[#This Row],[Netto loon]])/Table1[[#This Row],[Belastbaar loon]]</f>
        <v>0.39800104739749287</v>
      </c>
      <c r="H8288" s="14">
        <f t="shared" ca="1" si="124"/>
        <v>36093.542999999998</v>
      </c>
      <c r="I8288" s="14">
        <f ca="1">IF(ROW()=2, Table1[[#This Row],[Netto loon]], INDIRECT(ADDRESS(ROW()-1,COLUMN(F:F))))</f>
        <v>54597.457000000002</v>
      </c>
      <c r="J8288" s="6">
        <f ca="1">IF(ROW()=2, 0, Table1[[#This Row],[Belastbaar loon]]-INDIRECT(ADDRESS(ROW()-1,COLUMN(A:A))))</f>
        <v>10</v>
      </c>
      <c r="K8288" s="6">
        <f ca="1">Table1[[#This Row],[Netto loon]]-Table1[[#This Row],[Netto vorige schijf]]</f>
        <v>4.4499999999970896</v>
      </c>
      <c r="L8288" s="2">
        <f ca="1">(Table1[[#This Row],[Bruto tov vorige schijf]]-Table1[[#This Row],[Netto tov vorige schijf]])/MAX(Table1[[#This Row],[Bruto tov vorige schijf]],1)</f>
        <v>0.55500000000029104</v>
      </c>
    </row>
    <row r="8289" spans="1:12" x14ac:dyDescent="0.25">
      <c r="A8289" s="14">
        <v>90711</v>
      </c>
      <c r="B8289" s="6">
        <f>LoonHeffing2020(Table1[[#This Row],[Belastbaar loon]])</f>
        <v>36578.222999999998</v>
      </c>
      <c r="C8289" s="6">
        <f>AlgemeneHeffingsKorting2020(Table1[[#This Row],[Belastbaar loon]])</f>
        <v>0</v>
      </c>
      <c r="D8289" s="14">
        <f>ArbeidsKorting2020(Table1[[#This Row],[Belastbaar loon]])</f>
        <v>473.5800000000001</v>
      </c>
      <c r="E8289" s="14">
        <f>MAX(Table1[[#This Row],[Loonheffing]]-Table1[[#This Row],[Algemene Heffingskorting]]-Table1[[#This Row],[Arbeidskorting]],0)</f>
        <v>36104.642999999996</v>
      </c>
      <c r="F8289" s="6">
        <f>Table1[[#This Row],[Belastbaar loon]]-Table1[[#This Row],[Belasting]]</f>
        <v>54606.357000000004</v>
      </c>
      <c r="G8289" s="2">
        <f>(Table1[[#This Row],[Belastbaar loon]]-Table1[[#This Row],[Netto loon]])/Table1[[#This Row],[Belastbaar loon]]</f>
        <v>0.39801835499553523</v>
      </c>
      <c r="H8289" s="14">
        <f t="shared" ca="1" si="124"/>
        <v>36099.093000000001</v>
      </c>
      <c r="I8289" s="14">
        <f ca="1">IF(ROW()=2, Table1[[#This Row],[Netto loon]], INDIRECT(ADDRESS(ROW()-1,COLUMN(F:F))))</f>
        <v>54601.906999999999</v>
      </c>
      <c r="J8289" s="6">
        <f ca="1">IF(ROW()=2, 0, Table1[[#This Row],[Belastbaar loon]]-INDIRECT(ADDRESS(ROW()-1,COLUMN(A:A))))</f>
        <v>10</v>
      </c>
      <c r="K8289" s="6">
        <f ca="1">Table1[[#This Row],[Netto loon]]-Table1[[#This Row],[Netto vorige schijf]]</f>
        <v>4.4500000000043656</v>
      </c>
      <c r="L8289" s="2">
        <f ca="1">(Table1[[#This Row],[Bruto tov vorige schijf]]-Table1[[#This Row],[Netto tov vorige schijf]])/MAX(Table1[[#This Row],[Bruto tov vorige schijf]],1)</f>
        <v>0.5549999999995634</v>
      </c>
    </row>
    <row r="8290" spans="1:12" x14ac:dyDescent="0.25">
      <c r="A8290" s="14">
        <v>90721</v>
      </c>
      <c r="B8290" s="6">
        <f>LoonHeffing2020(Table1[[#This Row],[Belastbaar loon]])</f>
        <v>36583.173000000003</v>
      </c>
      <c r="C8290" s="6">
        <f>AlgemeneHeffingsKorting2020(Table1[[#This Row],[Belastbaar loon]])</f>
        <v>0</v>
      </c>
      <c r="D8290" s="14">
        <f>ArbeidsKorting2020(Table1[[#This Row],[Belastbaar loon]])</f>
        <v>472.98000000000013</v>
      </c>
      <c r="E8290" s="14">
        <f>MAX(Table1[[#This Row],[Loonheffing]]-Table1[[#This Row],[Algemene Heffingskorting]]-Table1[[#This Row],[Arbeidskorting]],0)</f>
        <v>36110.192999999999</v>
      </c>
      <c r="F8290" s="6">
        <f>Table1[[#This Row],[Belastbaar loon]]-Table1[[#This Row],[Belasting]]</f>
        <v>54610.807000000001</v>
      </c>
      <c r="G8290" s="2">
        <f>(Table1[[#This Row],[Belastbaar loon]]-Table1[[#This Row],[Netto loon]])/Table1[[#This Row],[Belastbaar loon]]</f>
        <v>0.39803565877801173</v>
      </c>
      <c r="H8290" s="14">
        <f t="shared" ca="1" si="124"/>
        <v>36104.642999999996</v>
      </c>
      <c r="I8290" s="14">
        <f ca="1">IF(ROW()=2, Table1[[#This Row],[Netto loon]], INDIRECT(ADDRESS(ROW()-1,COLUMN(F:F))))</f>
        <v>54606.357000000004</v>
      </c>
      <c r="J8290" s="6">
        <f ca="1">IF(ROW()=2, 0, Table1[[#This Row],[Belastbaar loon]]-INDIRECT(ADDRESS(ROW()-1,COLUMN(A:A))))</f>
        <v>10</v>
      </c>
      <c r="K8290" s="6">
        <f ca="1">Table1[[#This Row],[Netto loon]]-Table1[[#This Row],[Netto vorige schijf]]</f>
        <v>4.4499999999970896</v>
      </c>
      <c r="L8290" s="2">
        <f ca="1">(Table1[[#This Row],[Bruto tov vorige schijf]]-Table1[[#This Row],[Netto tov vorige schijf]])/MAX(Table1[[#This Row],[Bruto tov vorige schijf]],1)</f>
        <v>0.55500000000029104</v>
      </c>
    </row>
    <row r="8291" spans="1:12" x14ac:dyDescent="0.25">
      <c r="A8291" s="14">
        <v>90731</v>
      </c>
      <c r="B8291" s="6">
        <f>LoonHeffing2020(Table1[[#This Row],[Belastbaar loon]])</f>
        <v>36588.123</v>
      </c>
      <c r="C8291" s="6">
        <f>AlgemeneHeffingsKorting2020(Table1[[#This Row],[Belastbaar loon]])</f>
        <v>0</v>
      </c>
      <c r="D8291" s="14">
        <f>ArbeidsKorting2020(Table1[[#This Row],[Belastbaar loon]])</f>
        <v>472.38000000000011</v>
      </c>
      <c r="E8291" s="14">
        <f>MAX(Table1[[#This Row],[Loonheffing]]-Table1[[#This Row],[Algemene Heffingskorting]]-Table1[[#This Row],[Arbeidskorting]],0)</f>
        <v>36115.743000000002</v>
      </c>
      <c r="F8291" s="6">
        <f>Table1[[#This Row],[Belastbaar loon]]-Table1[[#This Row],[Belasting]]</f>
        <v>54615.256999999998</v>
      </c>
      <c r="G8291" s="2">
        <f>(Table1[[#This Row],[Belastbaar loon]]-Table1[[#This Row],[Netto loon]])/Table1[[#This Row],[Belastbaar loon]]</f>
        <v>0.39805295874618379</v>
      </c>
      <c r="H8291" s="14">
        <f t="shared" ca="1" si="124"/>
        <v>36110.192999999999</v>
      </c>
      <c r="I8291" s="14">
        <f ca="1">IF(ROW()=2, Table1[[#This Row],[Netto loon]], INDIRECT(ADDRESS(ROW()-1,COLUMN(F:F))))</f>
        <v>54610.807000000001</v>
      </c>
      <c r="J8291" s="6">
        <f ca="1">IF(ROW()=2, 0, Table1[[#This Row],[Belastbaar loon]]-INDIRECT(ADDRESS(ROW()-1,COLUMN(A:A))))</f>
        <v>10</v>
      </c>
      <c r="K8291" s="6">
        <f ca="1">Table1[[#This Row],[Netto loon]]-Table1[[#This Row],[Netto vorige schijf]]</f>
        <v>4.4499999999970896</v>
      </c>
      <c r="L8291" s="2">
        <f ca="1">(Table1[[#This Row],[Bruto tov vorige schijf]]-Table1[[#This Row],[Netto tov vorige schijf]])/MAX(Table1[[#This Row],[Bruto tov vorige schijf]],1)</f>
        <v>0.55500000000029104</v>
      </c>
    </row>
    <row r="8292" spans="1:12" x14ac:dyDescent="0.25">
      <c r="A8292" s="14">
        <v>90741</v>
      </c>
      <c r="B8292" s="6">
        <f>LoonHeffing2020(Table1[[#This Row],[Belastbaar loon]])</f>
        <v>36593.072999999997</v>
      </c>
      <c r="C8292" s="6">
        <f>AlgemeneHeffingsKorting2020(Table1[[#This Row],[Belastbaar loon]])</f>
        <v>0</v>
      </c>
      <c r="D8292" s="14">
        <f>ArbeidsKorting2020(Table1[[#This Row],[Belastbaar loon]])</f>
        <v>471.78000000000014</v>
      </c>
      <c r="E8292" s="14">
        <f>MAX(Table1[[#This Row],[Loonheffing]]-Table1[[#This Row],[Algemene Heffingskorting]]-Table1[[#This Row],[Arbeidskorting]],0)</f>
        <v>36121.292999999998</v>
      </c>
      <c r="F8292" s="6">
        <f>Table1[[#This Row],[Belastbaar loon]]-Table1[[#This Row],[Belasting]]</f>
        <v>54619.707000000002</v>
      </c>
      <c r="G8292" s="2">
        <f>(Table1[[#This Row],[Belastbaar loon]]-Table1[[#This Row],[Netto loon]])/Table1[[#This Row],[Belastbaar loon]]</f>
        <v>0.39807025490131248</v>
      </c>
      <c r="H8292" s="14">
        <f t="shared" ca="1" si="124"/>
        <v>36115.743000000002</v>
      </c>
      <c r="I8292" s="14">
        <f ca="1">IF(ROW()=2, Table1[[#This Row],[Netto loon]], INDIRECT(ADDRESS(ROW()-1,COLUMN(F:F))))</f>
        <v>54615.256999999998</v>
      </c>
      <c r="J8292" s="6">
        <f ca="1">IF(ROW()=2, 0, Table1[[#This Row],[Belastbaar loon]]-INDIRECT(ADDRESS(ROW()-1,COLUMN(A:A))))</f>
        <v>10</v>
      </c>
      <c r="K8292" s="6">
        <f ca="1">Table1[[#This Row],[Netto loon]]-Table1[[#This Row],[Netto vorige schijf]]</f>
        <v>4.4500000000043656</v>
      </c>
      <c r="L8292" s="2">
        <f ca="1">(Table1[[#This Row],[Bruto tov vorige schijf]]-Table1[[#This Row],[Netto tov vorige schijf]])/MAX(Table1[[#This Row],[Bruto tov vorige schijf]],1)</f>
        <v>0.5549999999995634</v>
      </c>
    </row>
    <row r="8293" spans="1:12" x14ac:dyDescent="0.25">
      <c r="A8293" s="14">
        <v>90751</v>
      </c>
      <c r="B8293" s="6">
        <f>LoonHeffing2020(Table1[[#This Row],[Belastbaar loon]])</f>
        <v>36598.023000000001</v>
      </c>
      <c r="C8293" s="6">
        <f>AlgemeneHeffingsKorting2020(Table1[[#This Row],[Belastbaar loon]])</f>
        <v>0</v>
      </c>
      <c r="D8293" s="14">
        <f>ArbeidsKorting2020(Table1[[#This Row],[Belastbaar loon]])</f>
        <v>471.18000000000012</v>
      </c>
      <c r="E8293" s="14">
        <f>MAX(Table1[[#This Row],[Loonheffing]]-Table1[[#This Row],[Algemene Heffingskorting]]-Table1[[#This Row],[Arbeidskorting]],0)</f>
        <v>36126.843000000001</v>
      </c>
      <c r="F8293" s="6">
        <f>Table1[[#This Row],[Belastbaar loon]]-Table1[[#This Row],[Belasting]]</f>
        <v>54624.156999999999</v>
      </c>
      <c r="G8293" s="2">
        <f>(Table1[[#This Row],[Belastbaar loon]]-Table1[[#This Row],[Netto loon]])/Table1[[#This Row],[Belastbaar loon]]</f>
        <v>0.39808754724465845</v>
      </c>
      <c r="H8293" s="14">
        <f t="shared" ca="1" si="124"/>
        <v>36121.292999999998</v>
      </c>
      <c r="I8293" s="14">
        <f ca="1">IF(ROW()=2, Table1[[#This Row],[Netto loon]], INDIRECT(ADDRESS(ROW()-1,COLUMN(F:F))))</f>
        <v>54619.707000000002</v>
      </c>
      <c r="J8293" s="6">
        <f ca="1">IF(ROW()=2, 0, Table1[[#This Row],[Belastbaar loon]]-INDIRECT(ADDRESS(ROW()-1,COLUMN(A:A))))</f>
        <v>10</v>
      </c>
      <c r="K8293" s="6">
        <f ca="1">Table1[[#This Row],[Netto loon]]-Table1[[#This Row],[Netto vorige schijf]]</f>
        <v>4.4499999999970896</v>
      </c>
      <c r="L8293" s="2">
        <f ca="1">(Table1[[#This Row],[Bruto tov vorige schijf]]-Table1[[#This Row],[Netto tov vorige schijf]])/MAX(Table1[[#This Row],[Bruto tov vorige schijf]],1)</f>
        <v>0.55500000000029104</v>
      </c>
    </row>
    <row r="8294" spans="1:12" x14ac:dyDescent="0.25">
      <c r="A8294" s="14">
        <v>90761</v>
      </c>
      <c r="B8294" s="6">
        <f>LoonHeffing2020(Table1[[#This Row],[Belastbaar loon]])</f>
        <v>36602.972999999998</v>
      </c>
      <c r="C8294" s="6">
        <f>AlgemeneHeffingsKorting2020(Table1[[#This Row],[Belastbaar loon]])</f>
        <v>0</v>
      </c>
      <c r="D8294" s="14">
        <f>ArbeidsKorting2020(Table1[[#This Row],[Belastbaar loon]])</f>
        <v>470.5800000000001</v>
      </c>
      <c r="E8294" s="14">
        <f>MAX(Table1[[#This Row],[Loonheffing]]-Table1[[#This Row],[Algemene Heffingskorting]]-Table1[[#This Row],[Arbeidskorting]],0)</f>
        <v>36132.392999999996</v>
      </c>
      <c r="F8294" s="6">
        <f>Table1[[#This Row],[Belastbaar loon]]-Table1[[#This Row],[Belasting]]</f>
        <v>54628.607000000004</v>
      </c>
      <c r="G8294" s="2">
        <f>(Table1[[#This Row],[Belastbaar loon]]-Table1[[#This Row],[Netto loon]])/Table1[[#This Row],[Belastbaar loon]]</f>
        <v>0.39810483577748146</v>
      </c>
      <c r="H8294" s="14">
        <f t="shared" ca="1" si="124"/>
        <v>36126.843000000001</v>
      </c>
      <c r="I8294" s="14">
        <f ca="1">IF(ROW()=2, Table1[[#This Row],[Netto loon]], INDIRECT(ADDRESS(ROW()-1,COLUMN(F:F))))</f>
        <v>54624.156999999999</v>
      </c>
      <c r="J8294" s="6">
        <f ca="1">IF(ROW()=2, 0, Table1[[#This Row],[Belastbaar loon]]-INDIRECT(ADDRESS(ROW()-1,COLUMN(A:A))))</f>
        <v>10</v>
      </c>
      <c r="K8294" s="6">
        <f ca="1">Table1[[#This Row],[Netto loon]]-Table1[[#This Row],[Netto vorige schijf]]</f>
        <v>4.4500000000043656</v>
      </c>
      <c r="L8294" s="2">
        <f ca="1">(Table1[[#This Row],[Bruto tov vorige schijf]]-Table1[[#This Row],[Netto tov vorige schijf]])/MAX(Table1[[#This Row],[Bruto tov vorige schijf]],1)</f>
        <v>0.5549999999995634</v>
      </c>
    </row>
    <row r="8295" spans="1:12" x14ac:dyDescent="0.25">
      <c r="A8295" s="14">
        <v>90771</v>
      </c>
      <c r="B8295" s="6">
        <f>LoonHeffing2020(Table1[[#This Row],[Belastbaar loon]])</f>
        <v>36607.923000000003</v>
      </c>
      <c r="C8295" s="6">
        <f>AlgemeneHeffingsKorting2020(Table1[[#This Row],[Belastbaar loon]])</f>
        <v>0</v>
      </c>
      <c r="D8295" s="14">
        <f>ArbeidsKorting2020(Table1[[#This Row],[Belastbaar loon]])</f>
        <v>469.98000000000013</v>
      </c>
      <c r="E8295" s="14">
        <f>MAX(Table1[[#This Row],[Loonheffing]]-Table1[[#This Row],[Algemene Heffingskorting]]-Table1[[#This Row],[Arbeidskorting]],0)</f>
        <v>36137.942999999999</v>
      </c>
      <c r="F8295" s="6">
        <f>Table1[[#This Row],[Belastbaar loon]]-Table1[[#This Row],[Belasting]]</f>
        <v>54633.057000000001</v>
      </c>
      <c r="G8295" s="2">
        <f>(Table1[[#This Row],[Belastbaar loon]]-Table1[[#This Row],[Netto loon]])/Table1[[#This Row],[Belastbaar loon]]</f>
        <v>0.39812212050104107</v>
      </c>
      <c r="H8295" s="14">
        <f t="shared" ca="1" si="124"/>
        <v>36132.392999999996</v>
      </c>
      <c r="I8295" s="14">
        <f ca="1">IF(ROW()=2, Table1[[#This Row],[Netto loon]], INDIRECT(ADDRESS(ROW()-1,COLUMN(F:F))))</f>
        <v>54628.607000000004</v>
      </c>
      <c r="J8295" s="6">
        <f ca="1">IF(ROW()=2, 0, Table1[[#This Row],[Belastbaar loon]]-INDIRECT(ADDRESS(ROW()-1,COLUMN(A:A))))</f>
        <v>10</v>
      </c>
      <c r="K8295" s="6">
        <f ca="1">Table1[[#This Row],[Netto loon]]-Table1[[#This Row],[Netto vorige schijf]]</f>
        <v>4.4499999999970896</v>
      </c>
      <c r="L8295" s="2">
        <f ca="1">(Table1[[#This Row],[Bruto tov vorige schijf]]-Table1[[#This Row],[Netto tov vorige schijf]])/MAX(Table1[[#This Row],[Bruto tov vorige schijf]],1)</f>
        <v>0.55500000000029104</v>
      </c>
    </row>
    <row r="8296" spans="1:12" x14ac:dyDescent="0.25">
      <c r="A8296" s="14">
        <v>90781</v>
      </c>
      <c r="B8296" s="6">
        <f>LoonHeffing2020(Table1[[#This Row],[Belastbaar loon]])</f>
        <v>36612.873</v>
      </c>
      <c r="C8296" s="6">
        <f>AlgemeneHeffingsKorting2020(Table1[[#This Row],[Belastbaar loon]])</f>
        <v>0</v>
      </c>
      <c r="D8296" s="14">
        <f>ArbeidsKorting2020(Table1[[#This Row],[Belastbaar loon]])</f>
        <v>469.38000000000011</v>
      </c>
      <c r="E8296" s="14">
        <f>MAX(Table1[[#This Row],[Loonheffing]]-Table1[[#This Row],[Algemene Heffingskorting]]-Table1[[#This Row],[Arbeidskorting]],0)</f>
        <v>36143.493000000002</v>
      </c>
      <c r="F8296" s="6">
        <f>Table1[[#This Row],[Belastbaar loon]]-Table1[[#This Row],[Belasting]]</f>
        <v>54637.506999999998</v>
      </c>
      <c r="G8296" s="2">
        <f>(Table1[[#This Row],[Belastbaar loon]]-Table1[[#This Row],[Netto loon]])/Table1[[#This Row],[Belastbaar loon]]</f>
        <v>0.39813940141659598</v>
      </c>
      <c r="H8296" s="14">
        <f t="shared" ca="1" si="124"/>
        <v>36137.942999999999</v>
      </c>
      <c r="I8296" s="14">
        <f ca="1">IF(ROW()=2, Table1[[#This Row],[Netto loon]], INDIRECT(ADDRESS(ROW()-1,COLUMN(F:F))))</f>
        <v>54633.057000000001</v>
      </c>
      <c r="J8296" s="6">
        <f ca="1">IF(ROW()=2, 0, Table1[[#This Row],[Belastbaar loon]]-INDIRECT(ADDRESS(ROW()-1,COLUMN(A:A))))</f>
        <v>10</v>
      </c>
      <c r="K8296" s="6">
        <f ca="1">Table1[[#This Row],[Netto loon]]-Table1[[#This Row],[Netto vorige schijf]]</f>
        <v>4.4499999999970896</v>
      </c>
      <c r="L8296" s="2">
        <f ca="1">(Table1[[#This Row],[Bruto tov vorige schijf]]-Table1[[#This Row],[Netto tov vorige schijf]])/MAX(Table1[[#This Row],[Bruto tov vorige schijf]],1)</f>
        <v>0.55500000000029104</v>
      </c>
    </row>
    <row r="8297" spans="1:12" x14ac:dyDescent="0.25">
      <c r="A8297" s="14">
        <v>90791</v>
      </c>
      <c r="B8297" s="6">
        <f>LoonHeffing2020(Table1[[#This Row],[Belastbaar loon]])</f>
        <v>36617.822999999997</v>
      </c>
      <c r="C8297" s="6">
        <f>AlgemeneHeffingsKorting2020(Table1[[#This Row],[Belastbaar loon]])</f>
        <v>0</v>
      </c>
      <c r="D8297" s="14">
        <f>ArbeidsKorting2020(Table1[[#This Row],[Belastbaar loon]])</f>
        <v>468.78000000000014</v>
      </c>
      <c r="E8297" s="14">
        <f>MAX(Table1[[#This Row],[Loonheffing]]-Table1[[#This Row],[Algemene Heffingskorting]]-Table1[[#This Row],[Arbeidskorting]],0)</f>
        <v>36149.042999999998</v>
      </c>
      <c r="F8297" s="6">
        <f>Table1[[#This Row],[Belastbaar loon]]-Table1[[#This Row],[Belasting]]</f>
        <v>54641.957000000002</v>
      </c>
      <c r="G8297" s="2">
        <f>(Table1[[#This Row],[Belastbaar loon]]-Table1[[#This Row],[Netto loon]])/Table1[[#This Row],[Belastbaar loon]]</f>
        <v>0.39815667852540448</v>
      </c>
      <c r="H8297" s="14">
        <f t="shared" ca="1" si="124"/>
        <v>36143.493000000002</v>
      </c>
      <c r="I8297" s="14">
        <f ca="1">IF(ROW()=2, Table1[[#This Row],[Netto loon]], INDIRECT(ADDRESS(ROW()-1,COLUMN(F:F))))</f>
        <v>54637.506999999998</v>
      </c>
      <c r="J8297" s="6">
        <f ca="1">IF(ROW()=2, 0, Table1[[#This Row],[Belastbaar loon]]-INDIRECT(ADDRESS(ROW()-1,COLUMN(A:A))))</f>
        <v>10</v>
      </c>
      <c r="K8297" s="6">
        <f ca="1">Table1[[#This Row],[Netto loon]]-Table1[[#This Row],[Netto vorige schijf]]</f>
        <v>4.4500000000043656</v>
      </c>
      <c r="L8297" s="2">
        <f ca="1">(Table1[[#This Row],[Bruto tov vorige schijf]]-Table1[[#This Row],[Netto tov vorige schijf]])/MAX(Table1[[#This Row],[Bruto tov vorige schijf]],1)</f>
        <v>0.5549999999995634</v>
      </c>
    </row>
    <row r="8298" spans="1:12" x14ac:dyDescent="0.25">
      <c r="A8298" s="14">
        <v>90801</v>
      </c>
      <c r="B8298" s="6">
        <f>LoonHeffing2020(Table1[[#This Row],[Belastbaar loon]])</f>
        <v>36622.773000000001</v>
      </c>
      <c r="C8298" s="6">
        <f>AlgemeneHeffingsKorting2020(Table1[[#This Row],[Belastbaar loon]])</f>
        <v>0</v>
      </c>
      <c r="D8298" s="14">
        <f>ArbeidsKorting2020(Table1[[#This Row],[Belastbaar loon]])</f>
        <v>468.18000000000012</v>
      </c>
      <c r="E8298" s="14">
        <f>MAX(Table1[[#This Row],[Loonheffing]]-Table1[[#This Row],[Algemene Heffingskorting]]-Table1[[#This Row],[Arbeidskorting]],0)</f>
        <v>36154.593000000001</v>
      </c>
      <c r="F8298" s="6">
        <f>Table1[[#This Row],[Belastbaar loon]]-Table1[[#This Row],[Belasting]]</f>
        <v>54646.406999999999</v>
      </c>
      <c r="G8298" s="2">
        <f>(Table1[[#This Row],[Belastbaar loon]]-Table1[[#This Row],[Netto loon]])/Table1[[#This Row],[Belastbaar loon]]</f>
        <v>0.39817395182872434</v>
      </c>
      <c r="H8298" s="14">
        <f t="shared" ca="1" si="124"/>
        <v>36149.042999999998</v>
      </c>
      <c r="I8298" s="14">
        <f ca="1">IF(ROW()=2, Table1[[#This Row],[Netto loon]], INDIRECT(ADDRESS(ROW()-1,COLUMN(F:F))))</f>
        <v>54641.957000000002</v>
      </c>
      <c r="J8298" s="6">
        <f ca="1">IF(ROW()=2, 0, Table1[[#This Row],[Belastbaar loon]]-INDIRECT(ADDRESS(ROW()-1,COLUMN(A:A))))</f>
        <v>10</v>
      </c>
      <c r="K8298" s="6">
        <f ca="1">Table1[[#This Row],[Netto loon]]-Table1[[#This Row],[Netto vorige schijf]]</f>
        <v>4.4499999999970896</v>
      </c>
      <c r="L8298" s="2">
        <f ca="1">(Table1[[#This Row],[Bruto tov vorige schijf]]-Table1[[#This Row],[Netto tov vorige schijf]])/MAX(Table1[[#This Row],[Bruto tov vorige schijf]],1)</f>
        <v>0.55500000000029104</v>
      </c>
    </row>
    <row r="8299" spans="1:12" x14ac:dyDescent="0.25">
      <c r="A8299" s="14">
        <v>90811</v>
      </c>
      <c r="B8299" s="6">
        <f>LoonHeffing2020(Table1[[#This Row],[Belastbaar loon]])</f>
        <v>36627.722999999998</v>
      </c>
      <c r="C8299" s="6">
        <f>AlgemeneHeffingsKorting2020(Table1[[#This Row],[Belastbaar loon]])</f>
        <v>0</v>
      </c>
      <c r="D8299" s="14">
        <f>ArbeidsKorting2020(Table1[[#This Row],[Belastbaar loon]])</f>
        <v>467.5800000000001</v>
      </c>
      <c r="E8299" s="14">
        <f>MAX(Table1[[#This Row],[Loonheffing]]-Table1[[#This Row],[Algemene Heffingskorting]]-Table1[[#This Row],[Arbeidskorting]],0)</f>
        <v>36160.142999999996</v>
      </c>
      <c r="F8299" s="6">
        <f>Table1[[#This Row],[Belastbaar loon]]-Table1[[#This Row],[Belasting]]</f>
        <v>54650.857000000004</v>
      </c>
      <c r="G8299" s="2">
        <f>(Table1[[#This Row],[Belastbaar loon]]-Table1[[#This Row],[Netto loon]])/Table1[[#This Row],[Belastbaar loon]]</f>
        <v>0.39819122132781265</v>
      </c>
      <c r="H8299" s="14">
        <f t="shared" ca="1" si="124"/>
        <v>36154.593000000001</v>
      </c>
      <c r="I8299" s="14">
        <f ca="1">IF(ROW()=2, Table1[[#This Row],[Netto loon]], INDIRECT(ADDRESS(ROW()-1,COLUMN(F:F))))</f>
        <v>54646.406999999999</v>
      </c>
      <c r="J8299" s="6">
        <f ca="1">IF(ROW()=2, 0, Table1[[#This Row],[Belastbaar loon]]-INDIRECT(ADDRESS(ROW()-1,COLUMN(A:A))))</f>
        <v>10</v>
      </c>
      <c r="K8299" s="6">
        <f ca="1">Table1[[#This Row],[Netto loon]]-Table1[[#This Row],[Netto vorige schijf]]</f>
        <v>4.4500000000043656</v>
      </c>
      <c r="L8299" s="2">
        <f ca="1">(Table1[[#This Row],[Bruto tov vorige schijf]]-Table1[[#This Row],[Netto tov vorige schijf]])/MAX(Table1[[#This Row],[Bruto tov vorige schijf]],1)</f>
        <v>0.5549999999995634</v>
      </c>
    </row>
    <row r="8300" spans="1:12" x14ac:dyDescent="0.25">
      <c r="A8300" s="14">
        <v>90821</v>
      </c>
      <c r="B8300" s="6">
        <f>LoonHeffing2020(Table1[[#This Row],[Belastbaar loon]])</f>
        <v>36632.673000000003</v>
      </c>
      <c r="C8300" s="6">
        <f>AlgemeneHeffingsKorting2020(Table1[[#This Row],[Belastbaar loon]])</f>
        <v>0</v>
      </c>
      <c r="D8300" s="14">
        <f>ArbeidsKorting2020(Table1[[#This Row],[Belastbaar loon]])</f>
        <v>466.98000000000013</v>
      </c>
      <c r="E8300" s="14">
        <f>MAX(Table1[[#This Row],[Loonheffing]]-Table1[[#This Row],[Algemene Heffingskorting]]-Table1[[#This Row],[Arbeidskorting]],0)</f>
        <v>36165.692999999999</v>
      </c>
      <c r="F8300" s="6">
        <f>Table1[[#This Row],[Belastbaar loon]]-Table1[[#This Row],[Belasting]]</f>
        <v>54655.307000000001</v>
      </c>
      <c r="G8300" s="2">
        <f>(Table1[[#This Row],[Belastbaar loon]]-Table1[[#This Row],[Netto loon]])/Table1[[#This Row],[Belastbaar loon]]</f>
        <v>0.39820848702392619</v>
      </c>
      <c r="H8300" s="14">
        <f t="shared" ca="1" si="124"/>
        <v>36160.142999999996</v>
      </c>
      <c r="I8300" s="14">
        <f ca="1">IF(ROW()=2, Table1[[#This Row],[Netto loon]], INDIRECT(ADDRESS(ROW()-1,COLUMN(F:F))))</f>
        <v>54650.857000000004</v>
      </c>
      <c r="J8300" s="6">
        <f ca="1">IF(ROW()=2, 0, Table1[[#This Row],[Belastbaar loon]]-INDIRECT(ADDRESS(ROW()-1,COLUMN(A:A))))</f>
        <v>10</v>
      </c>
      <c r="K8300" s="6">
        <f ca="1">Table1[[#This Row],[Netto loon]]-Table1[[#This Row],[Netto vorige schijf]]</f>
        <v>4.4499999999970896</v>
      </c>
      <c r="L8300" s="2">
        <f ca="1">(Table1[[#This Row],[Bruto tov vorige schijf]]-Table1[[#This Row],[Netto tov vorige schijf]])/MAX(Table1[[#This Row],[Bruto tov vorige schijf]],1)</f>
        <v>0.55500000000029104</v>
      </c>
    </row>
    <row r="8301" spans="1:12" x14ac:dyDescent="0.25">
      <c r="A8301" s="14">
        <v>90831</v>
      </c>
      <c r="B8301" s="6">
        <f>LoonHeffing2020(Table1[[#This Row],[Belastbaar loon]])</f>
        <v>36637.623</v>
      </c>
      <c r="C8301" s="6">
        <f>AlgemeneHeffingsKorting2020(Table1[[#This Row],[Belastbaar loon]])</f>
        <v>0</v>
      </c>
      <c r="D8301" s="14">
        <f>ArbeidsKorting2020(Table1[[#This Row],[Belastbaar loon]])</f>
        <v>466.38000000000011</v>
      </c>
      <c r="E8301" s="14">
        <f>MAX(Table1[[#This Row],[Loonheffing]]-Table1[[#This Row],[Algemene Heffingskorting]]-Table1[[#This Row],[Arbeidskorting]],0)</f>
        <v>36171.243000000002</v>
      </c>
      <c r="F8301" s="6">
        <f>Table1[[#This Row],[Belastbaar loon]]-Table1[[#This Row],[Belasting]]</f>
        <v>54659.756999999998</v>
      </c>
      <c r="G8301" s="2">
        <f>(Table1[[#This Row],[Belastbaar loon]]-Table1[[#This Row],[Netto loon]])/Table1[[#This Row],[Belastbaar loon]]</f>
        <v>0.39822574891832085</v>
      </c>
      <c r="H8301" s="14">
        <f t="shared" ca="1" si="124"/>
        <v>36165.692999999999</v>
      </c>
      <c r="I8301" s="14">
        <f ca="1">IF(ROW()=2, Table1[[#This Row],[Netto loon]], INDIRECT(ADDRESS(ROW()-1,COLUMN(F:F))))</f>
        <v>54655.307000000001</v>
      </c>
      <c r="J8301" s="6">
        <f ca="1">IF(ROW()=2, 0, Table1[[#This Row],[Belastbaar loon]]-INDIRECT(ADDRESS(ROW()-1,COLUMN(A:A))))</f>
        <v>10</v>
      </c>
      <c r="K8301" s="6">
        <f ca="1">Table1[[#This Row],[Netto loon]]-Table1[[#This Row],[Netto vorige schijf]]</f>
        <v>4.4499999999970896</v>
      </c>
      <c r="L8301" s="2">
        <f ca="1">(Table1[[#This Row],[Bruto tov vorige schijf]]-Table1[[#This Row],[Netto tov vorige schijf]])/MAX(Table1[[#This Row],[Bruto tov vorige schijf]],1)</f>
        <v>0.55500000000029104</v>
      </c>
    </row>
    <row r="8302" spans="1:12" x14ac:dyDescent="0.25">
      <c r="A8302" s="14">
        <v>90841</v>
      </c>
      <c r="B8302" s="6">
        <f>LoonHeffing2020(Table1[[#This Row],[Belastbaar loon]])</f>
        <v>36642.572999999997</v>
      </c>
      <c r="C8302" s="6">
        <f>AlgemeneHeffingsKorting2020(Table1[[#This Row],[Belastbaar loon]])</f>
        <v>0</v>
      </c>
      <c r="D8302" s="14">
        <f>ArbeidsKorting2020(Table1[[#This Row],[Belastbaar loon]])</f>
        <v>465.78000000000014</v>
      </c>
      <c r="E8302" s="14">
        <f>MAX(Table1[[#This Row],[Loonheffing]]-Table1[[#This Row],[Algemene Heffingskorting]]-Table1[[#This Row],[Arbeidskorting]],0)</f>
        <v>36176.792999999998</v>
      </c>
      <c r="F8302" s="6">
        <f>Table1[[#This Row],[Belastbaar loon]]-Table1[[#This Row],[Belasting]]</f>
        <v>54664.207000000002</v>
      </c>
      <c r="G8302" s="2">
        <f>(Table1[[#This Row],[Belastbaar loon]]-Table1[[#This Row],[Netto loon]])/Table1[[#This Row],[Belastbaar loon]]</f>
        <v>0.39824300701225213</v>
      </c>
      <c r="H8302" s="14">
        <f t="shared" ca="1" si="124"/>
        <v>36171.243000000002</v>
      </c>
      <c r="I8302" s="14">
        <f ca="1">IF(ROW()=2, Table1[[#This Row],[Netto loon]], INDIRECT(ADDRESS(ROW()-1,COLUMN(F:F))))</f>
        <v>54659.756999999998</v>
      </c>
      <c r="J8302" s="6">
        <f ca="1">IF(ROW()=2, 0, Table1[[#This Row],[Belastbaar loon]]-INDIRECT(ADDRESS(ROW()-1,COLUMN(A:A))))</f>
        <v>10</v>
      </c>
      <c r="K8302" s="6">
        <f ca="1">Table1[[#This Row],[Netto loon]]-Table1[[#This Row],[Netto vorige schijf]]</f>
        <v>4.4500000000043656</v>
      </c>
      <c r="L8302" s="2">
        <f ca="1">(Table1[[#This Row],[Bruto tov vorige schijf]]-Table1[[#This Row],[Netto tov vorige schijf]])/MAX(Table1[[#This Row],[Bruto tov vorige schijf]],1)</f>
        <v>0.5549999999995634</v>
      </c>
    </row>
    <row r="8303" spans="1:12" x14ac:dyDescent="0.25">
      <c r="A8303" s="14">
        <v>90851</v>
      </c>
      <c r="B8303" s="6">
        <f>LoonHeffing2020(Table1[[#This Row],[Belastbaar loon]])</f>
        <v>36647.523000000001</v>
      </c>
      <c r="C8303" s="6">
        <f>AlgemeneHeffingsKorting2020(Table1[[#This Row],[Belastbaar loon]])</f>
        <v>0</v>
      </c>
      <c r="D8303" s="14">
        <f>ArbeidsKorting2020(Table1[[#This Row],[Belastbaar loon]])</f>
        <v>465.18000000000012</v>
      </c>
      <c r="E8303" s="14">
        <f>MAX(Table1[[#This Row],[Loonheffing]]-Table1[[#This Row],[Algemene Heffingskorting]]-Table1[[#This Row],[Arbeidskorting]],0)</f>
        <v>36182.343000000001</v>
      </c>
      <c r="F8303" s="6">
        <f>Table1[[#This Row],[Belastbaar loon]]-Table1[[#This Row],[Belasting]]</f>
        <v>54668.656999999999</v>
      </c>
      <c r="G8303" s="2">
        <f>(Table1[[#This Row],[Belastbaar loon]]-Table1[[#This Row],[Netto loon]])/Table1[[#This Row],[Belastbaar loon]]</f>
        <v>0.39826026130697517</v>
      </c>
      <c r="H8303" s="14">
        <f t="shared" ca="1" si="124"/>
        <v>36176.792999999998</v>
      </c>
      <c r="I8303" s="14">
        <f ca="1">IF(ROW()=2, Table1[[#This Row],[Netto loon]], INDIRECT(ADDRESS(ROW()-1,COLUMN(F:F))))</f>
        <v>54664.207000000002</v>
      </c>
      <c r="J8303" s="6">
        <f ca="1">IF(ROW()=2, 0, Table1[[#This Row],[Belastbaar loon]]-INDIRECT(ADDRESS(ROW()-1,COLUMN(A:A))))</f>
        <v>10</v>
      </c>
      <c r="K8303" s="6">
        <f ca="1">Table1[[#This Row],[Netto loon]]-Table1[[#This Row],[Netto vorige schijf]]</f>
        <v>4.4499999999970896</v>
      </c>
      <c r="L8303" s="2">
        <f ca="1">(Table1[[#This Row],[Bruto tov vorige schijf]]-Table1[[#This Row],[Netto tov vorige schijf]])/MAX(Table1[[#This Row],[Bruto tov vorige schijf]],1)</f>
        <v>0.55500000000029104</v>
      </c>
    </row>
    <row r="8304" spans="1:12" x14ac:dyDescent="0.25">
      <c r="A8304" s="14">
        <v>90861</v>
      </c>
      <c r="B8304" s="6">
        <f>LoonHeffing2020(Table1[[#This Row],[Belastbaar loon]])</f>
        <v>36652.472999999998</v>
      </c>
      <c r="C8304" s="6">
        <f>AlgemeneHeffingsKorting2020(Table1[[#This Row],[Belastbaar loon]])</f>
        <v>0</v>
      </c>
      <c r="D8304" s="14">
        <f>ArbeidsKorting2020(Table1[[#This Row],[Belastbaar loon]])</f>
        <v>464.5800000000001</v>
      </c>
      <c r="E8304" s="14">
        <f>MAX(Table1[[#This Row],[Loonheffing]]-Table1[[#This Row],[Algemene Heffingskorting]]-Table1[[#This Row],[Arbeidskorting]],0)</f>
        <v>36187.892999999996</v>
      </c>
      <c r="F8304" s="6">
        <f>Table1[[#This Row],[Belastbaar loon]]-Table1[[#This Row],[Belasting]]</f>
        <v>54673.107000000004</v>
      </c>
      <c r="G8304" s="2">
        <f>(Table1[[#This Row],[Belastbaar loon]]-Table1[[#This Row],[Netto loon]])/Table1[[#This Row],[Belastbaar loon]]</f>
        <v>0.39827751180374416</v>
      </c>
      <c r="H8304" s="14">
        <f t="shared" ca="1" si="124"/>
        <v>36182.343000000001</v>
      </c>
      <c r="I8304" s="14">
        <f ca="1">IF(ROW()=2, Table1[[#This Row],[Netto loon]], INDIRECT(ADDRESS(ROW()-1,COLUMN(F:F))))</f>
        <v>54668.656999999999</v>
      </c>
      <c r="J8304" s="6">
        <f ca="1">IF(ROW()=2, 0, Table1[[#This Row],[Belastbaar loon]]-INDIRECT(ADDRESS(ROW()-1,COLUMN(A:A))))</f>
        <v>10</v>
      </c>
      <c r="K8304" s="6">
        <f ca="1">Table1[[#This Row],[Netto loon]]-Table1[[#This Row],[Netto vorige schijf]]</f>
        <v>4.4500000000043656</v>
      </c>
      <c r="L8304" s="2">
        <f ca="1">(Table1[[#This Row],[Bruto tov vorige schijf]]-Table1[[#This Row],[Netto tov vorige schijf]])/MAX(Table1[[#This Row],[Bruto tov vorige schijf]],1)</f>
        <v>0.5549999999995634</v>
      </c>
    </row>
    <row r="8305" spans="1:12" x14ac:dyDescent="0.25">
      <c r="A8305" s="14">
        <v>90871</v>
      </c>
      <c r="B8305" s="6">
        <f>LoonHeffing2020(Table1[[#This Row],[Belastbaar loon]])</f>
        <v>36657.423000000003</v>
      </c>
      <c r="C8305" s="6">
        <f>AlgemeneHeffingsKorting2020(Table1[[#This Row],[Belastbaar loon]])</f>
        <v>0</v>
      </c>
      <c r="D8305" s="14">
        <f>ArbeidsKorting2020(Table1[[#This Row],[Belastbaar loon]])</f>
        <v>463.98000000000013</v>
      </c>
      <c r="E8305" s="14">
        <f>MAX(Table1[[#This Row],[Loonheffing]]-Table1[[#This Row],[Algemene Heffingskorting]]-Table1[[#This Row],[Arbeidskorting]],0)</f>
        <v>36193.442999999999</v>
      </c>
      <c r="F8305" s="6">
        <f>Table1[[#This Row],[Belastbaar loon]]-Table1[[#This Row],[Belasting]]</f>
        <v>54677.557000000001</v>
      </c>
      <c r="G8305" s="2">
        <f>(Table1[[#This Row],[Belastbaar loon]]-Table1[[#This Row],[Netto loon]])/Table1[[#This Row],[Belastbaar loon]]</f>
        <v>0.39829475850381307</v>
      </c>
      <c r="H8305" s="14">
        <f t="shared" ca="1" si="124"/>
        <v>36187.892999999996</v>
      </c>
      <c r="I8305" s="14">
        <f ca="1">IF(ROW()=2, Table1[[#This Row],[Netto loon]], INDIRECT(ADDRESS(ROW()-1,COLUMN(F:F))))</f>
        <v>54673.107000000004</v>
      </c>
      <c r="J8305" s="6">
        <f ca="1">IF(ROW()=2, 0, Table1[[#This Row],[Belastbaar loon]]-INDIRECT(ADDRESS(ROW()-1,COLUMN(A:A))))</f>
        <v>10</v>
      </c>
      <c r="K8305" s="6">
        <f ca="1">Table1[[#This Row],[Netto loon]]-Table1[[#This Row],[Netto vorige schijf]]</f>
        <v>4.4499999999970896</v>
      </c>
      <c r="L8305" s="2">
        <f ca="1">(Table1[[#This Row],[Bruto tov vorige schijf]]-Table1[[#This Row],[Netto tov vorige schijf]])/MAX(Table1[[#This Row],[Bruto tov vorige schijf]],1)</f>
        <v>0.55500000000029104</v>
      </c>
    </row>
    <row r="8306" spans="1:12" x14ac:dyDescent="0.25">
      <c r="A8306" s="14">
        <v>90881</v>
      </c>
      <c r="B8306" s="6">
        <f>LoonHeffing2020(Table1[[#This Row],[Belastbaar loon]])</f>
        <v>36662.373</v>
      </c>
      <c r="C8306" s="6">
        <f>AlgemeneHeffingsKorting2020(Table1[[#This Row],[Belastbaar loon]])</f>
        <v>0</v>
      </c>
      <c r="D8306" s="14">
        <f>ArbeidsKorting2020(Table1[[#This Row],[Belastbaar loon]])</f>
        <v>463.38000000000011</v>
      </c>
      <c r="E8306" s="14">
        <f>MAX(Table1[[#This Row],[Loonheffing]]-Table1[[#This Row],[Algemene Heffingskorting]]-Table1[[#This Row],[Arbeidskorting]],0)</f>
        <v>36198.993000000002</v>
      </c>
      <c r="F8306" s="6">
        <f>Table1[[#This Row],[Belastbaar loon]]-Table1[[#This Row],[Belasting]]</f>
        <v>54682.006999999998</v>
      </c>
      <c r="G8306" s="2">
        <f>(Table1[[#This Row],[Belastbaar loon]]-Table1[[#This Row],[Netto loon]])/Table1[[#This Row],[Belastbaar loon]]</f>
        <v>0.39831200140843526</v>
      </c>
      <c r="H8306" s="14">
        <f t="shared" ca="1" si="124"/>
        <v>36193.442999999999</v>
      </c>
      <c r="I8306" s="14">
        <f ca="1">IF(ROW()=2, Table1[[#This Row],[Netto loon]], INDIRECT(ADDRESS(ROW()-1,COLUMN(F:F))))</f>
        <v>54677.557000000001</v>
      </c>
      <c r="J8306" s="6">
        <f ca="1">IF(ROW()=2, 0, Table1[[#This Row],[Belastbaar loon]]-INDIRECT(ADDRESS(ROW()-1,COLUMN(A:A))))</f>
        <v>10</v>
      </c>
      <c r="K8306" s="6">
        <f ca="1">Table1[[#This Row],[Netto loon]]-Table1[[#This Row],[Netto vorige schijf]]</f>
        <v>4.4499999999970896</v>
      </c>
      <c r="L8306" s="2">
        <f ca="1">(Table1[[#This Row],[Bruto tov vorige schijf]]-Table1[[#This Row],[Netto tov vorige schijf]])/MAX(Table1[[#This Row],[Bruto tov vorige schijf]],1)</f>
        <v>0.55500000000029104</v>
      </c>
    </row>
    <row r="8307" spans="1:12" x14ac:dyDescent="0.25">
      <c r="A8307" s="14">
        <v>90891</v>
      </c>
      <c r="B8307" s="6">
        <f>LoonHeffing2020(Table1[[#This Row],[Belastbaar loon]])</f>
        <v>36667.322999999997</v>
      </c>
      <c r="C8307" s="6">
        <f>AlgemeneHeffingsKorting2020(Table1[[#This Row],[Belastbaar loon]])</f>
        <v>0</v>
      </c>
      <c r="D8307" s="14">
        <f>ArbeidsKorting2020(Table1[[#This Row],[Belastbaar loon]])</f>
        <v>462.78000000000014</v>
      </c>
      <c r="E8307" s="14">
        <f>MAX(Table1[[#This Row],[Loonheffing]]-Table1[[#This Row],[Algemene Heffingskorting]]-Table1[[#This Row],[Arbeidskorting]],0)</f>
        <v>36204.542999999998</v>
      </c>
      <c r="F8307" s="6">
        <f>Table1[[#This Row],[Belastbaar loon]]-Table1[[#This Row],[Belasting]]</f>
        <v>54686.457000000002</v>
      </c>
      <c r="G8307" s="2">
        <f>(Table1[[#This Row],[Belastbaar loon]]-Table1[[#This Row],[Netto loon]])/Table1[[#This Row],[Belastbaar loon]]</f>
        <v>0.3983292405188632</v>
      </c>
      <c r="H8307" s="14">
        <f t="shared" ca="1" si="124"/>
        <v>36198.993000000002</v>
      </c>
      <c r="I8307" s="14">
        <f ca="1">IF(ROW()=2, Table1[[#This Row],[Netto loon]], INDIRECT(ADDRESS(ROW()-1,COLUMN(F:F))))</f>
        <v>54682.006999999998</v>
      </c>
      <c r="J8307" s="6">
        <f ca="1">IF(ROW()=2, 0, Table1[[#This Row],[Belastbaar loon]]-INDIRECT(ADDRESS(ROW()-1,COLUMN(A:A))))</f>
        <v>10</v>
      </c>
      <c r="K8307" s="6">
        <f ca="1">Table1[[#This Row],[Netto loon]]-Table1[[#This Row],[Netto vorige schijf]]</f>
        <v>4.4500000000043656</v>
      </c>
      <c r="L8307" s="2">
        <f ca="1">(Table1[[#This Row],[Bruto tov vorige schijf]]-Table1[[#This Row],[Netto tov vorige schijf]])/MAX(Table1[[#This Row],[Bruto tov vorige schijf]],1)</f>
        <v>0.5549999999995634</v>
      </c>
    </row>
    <row r="8308" spans="1:12" x14ac:dyDescent="0.25">
      <c r="A8308" s="14">
        <v>90901</v>
      </c>
      <c r="B8308" s="6">
        <f>LoonHeffing2020(Table1[[#This Row],[Belastbaar loon]])</f>
        <v>36672.273000000001</v>
      </c>
      <c r="C8308" s="6">
        <f>AlgemeneHeffingsKorting2020(Table1[[#This Row],[Belastbaar loon]])</f>
        <v>0</v>
      </c>
      <c r="D8308" s="14">
        <f>ArbeidsKorting2020(Table1[[#This Row],[Belastbaar loon]])</f>
        <v>462.18000000000012</v>
      </c>
      <c r="E8308" s="14">
        <f>MAX(Table1[[#This Row],[Loonheffing]]-Table1[[#This Row],[Algemene Heffingskorting]]-Table1[[#This Row],[Arbeidskorting]],0)</f>
        <v>36210.093000000001</v>
      </c>
      <c r="F8308" s="6">
        <f>Table1[[#This Row],[Belastbaar loon]]-Table1[[#This Row],[Belasting]]</f>
        <v>54690.906999999999</v>
      </c>
      <c r="G8308" s="2">
        <f>(Table1[[#This Row],[Belastbaar loon]]-Table1[[#This Row],[Netto loon]])/Table1[[#This Row],[Belastbaar loon]]</f>
        <v>0.39834647583634947</v>
      </c>
      <c r="H8308" s="14">
        <f t="shared" ca="1" si="124"/>
        <v>36204.542999999998</v>
      </c>
      <c r="I8308" s="14">
        <f ca="1">IF(ROW()=2, Table1[[#This Row],[Netto loon]], INDIRECT(ADDRESS(ROW()-1,COLUMN(F:F))))</f>
        <v>54686.457000000002</v>
      </c>
      <c r="J8308" s="6">
        <f ca="1">IF(ROW()=2, 0, Table1[[#This Row],[Belastbaar loon]]-INDIRECT(ADDRESS(ROW()-1,COLUMN(A:A))))</f>
        <v>10</v>
      </c>
      <c r="K8308" s="6">
        <f ca="1">Table1[[#This Row],[Netto loon]]-Table1[[#This Row],[Netto vorige schijf]]</f>
        <v>4.4499999999970896</v>
      </c>
      <c r="L8308" s="2">
        <f ca="1">(Table1[[#This Row],[Bruto tov vorige schijf]]-Table1[[#This Row],[Netto tov vorige schijf]])/MAX(Table1[[#This Row],[Bruto tov vorige schijf]],1)</f>
        <v>0.55500000000029104</v>
      </c>
    </row>
    <row r="8309" spans="1:12" x14ac:dyDescent="0.25">
      <c r="A8309" s="14">
        <v>90911</v>
      </c>
      <c r="B8309" s="6">
        <f>LoonHeffing2020(Table1[[#This Row],[Belastbaar loon]])</f>
        <v>36677.222999999998</v>
      </c>
      <c r="C8309" s="6">
        <f>AlgemeneHeffingsKorting2020(Table1[[#This Row],[Belastbaar loon]])</f>
        <v>0</v>
      </c>
      <c r="D8309" s="14">
        <f>ArbeidsKorting2020(Table1[[#This Row],[Belastbaar loon]])</f>
        <v>461.5800000000001</v>
      </c>
      <c r="E8309" s="14">
        <f>MAX(Table1[[#This Row],[Loonheffing]]-Table1[[#This Row],[Algemene Heffingskorting]]-Table1[[#This Row],[Arbeidskorting]],0)</f>
        <v>36215.642999999996</v>
      </c>
      <c r="F8309" s="6">
        <f>Table1[[#This Row],[Belastbaar loon]]-Table1[[#This Row],[Belasting]]</f>
        <v>54695.357000000004</v>
      </c>
      <c r="G8309" s="2">
        <f>(Table1[[#This Row],[Belastbaar loon]]-Table1[[#This Row],[Netto loon]])/Table1[[#This Row],[Belastbaar loon]]</f>
        <v>0.39836370736214538</v>
      </c>
      <c r="H8309" s="14">
        <f t="shared" ca="1" si="124"/>
        <v>36210.093000000001</v>
      </c>
      <c r="I8309" s="14">
        <f ca="1">IF(ROW()=2, Table1[[#This Row],[Netto loon]], INDIRECT(ADDRESS(ROW()-1,COLUMN(F:F))))</f>
        <v>54690.906999999999</v>
      </c>
      <c r="J8309" s="6">
        <f ca="1">IF(ROW()=2, 0, Table1[[#This Row],[Belastbaar loon]]-INDIRECT(ADDRESS(ROW()-1,COLUMN(A:A))))</f>
        <v>10</v>
      </c>
      <c r="K8309" s="6">
        <f ca="1">Table1[[#This Row],[Netto loon]]-Table1[[#This Row],[Netto vorige schijf]]</f>
        <v>4.4500000000043656</v>
      </c>
      <c r="L8309" s="2">
        <f ca="1">(Table1[[#This Row],[Bruto tov vorige schijf]]-Table1[[#This Row],[Netto tov vorige schijf]])/MAX(Table1[[#This Row],[Bruto tov vorige schijf]],1)</f>
        <v>0.5549999999995634</v>
      </c>
    </row>
    <row r="8310" spans="1:12" x14ac:dyDescent="0.25">
      <c r="A8310" s="14">
        <v>90921</v>
      </c>
      <c r="B8310" s="6">
        <f>LoonHeffing2020(Table1[[#This Row],[Belastbaar loon]])</f>
        <v>36682.173000000003</v>
      </c>
      <c r="C8310" s="6">
        <f>AlgemeneHeffingsKorting2020(Table1[[#This Row],[Belastbaar loon]])</f>
        <v>0</v>
      </c>
      <c r="D8310" s="14">
        <f>ArbeidsKorting2020(Table1[[#This Row],[Belastbaar loon]])</f>
        <v>460.98000000000013</v>
      </c>
      <c r="E8310" s="14">
        <f>MAX(Table1[[#This Row],[Loonheffing]]-Table1[[#This Row],[Algemene Heffingskorting]]-Table1[[#This Row],[Arbeidskorting]],0)</f>
        <v>36221.192999999999</v>
      </c>
      <c r="F8310" s="6">
        <f>Table1[[#This Row],[Belastbaar loon]]-Table1[[#This Row],[Belasting]]</f>
        <v>54699.807000000001</v>
      </c>
      <c r="G8310" s="2">
        <f>(Table1[[#This Row],[Belastbaar loon]]-Table1[[#This Row],[Netto loon]])/Table1[[#This Row],[Belastbaar loon]]</f>
        <v>0.39838093509750222</v>
      </c>
      <c r="H8310" s="14">
        <f t="shared" ca="1" si="124"/>
        <v>36215.642999999996</v>
      </c>
      <c r="I8310" s="14">
        <f ca="1">IF(ROW()=2, Table1[[#This Row],[Netto loon]], INDIRECT(ADDRESS(ROW()-1,COLUMN(F:F))))</f>
        <v>54695.357000000004</v>
      </c>
      <c r="J8310" s="6">
        <f ca="1">IF(ROW()=2, 0, Table1[[#This Row],[Belastbaar loon]]-INDIRECT(ADDRESS(ROW()-1,COLUMN(A:A))))</f>
        <v>10</v>
      </c>
      <c r="K8310" s="6">
        <f ca="1">Table1[[#This Row],[Netto loon]]-Table1[[#This Row],[Netto vorige schijf]]</f>
        <v>4.4499999999970896</v>
      </c>
      <c r="L8310" s="2">
        <f ca="1">(Table1[[#This Row],[Bruto tov vorige schijf]]-Table1[[#This Row],[Netto tov vorige schijf]])/MAX(Table1[[#This Row],[Bruto tov vorige schijf]],1)</f>
        <v>0.55500000000029104</v>
      </c>
    </row>
    <row r="8311" spans="1:12" x14ac:dyDescent="0.25">
      <c r="A8311" s="14">
        <v>90931</v>
      </c>
      <c r="B8311" s="6">
        <f>LoonHeffing2020(Table1[[#This Row],[Belastbaar loon]])</f>
        <v>36687.123</v>
      </c>
      <c r="C8311" s="6">
        <f>AlgemeneHeffingsKorting2020(Table1[[#This Row],[Belastbaar loon]])</f>
        <v>0</v>
      </c>
      <c r="D8311" s="14">
        <f>ArbeidsKorting2020(Table1[[#This Row],[Belastbaar loon]])</f>
        <v>460.38000000000011</v>
      </c>
      <c r="E8311" s="14">
        <f>MAX(Table1[[#This Row],[Loonheffing]]-Table1[[#This Row],[Algemene Heffingskorting]]-Table1[[#This Row],[Arbeidskorting]],0)</f>
        <v>36226.743000000002</v>
      </c>
      <c r="F8311" s="6">
        <f>Table1[[#This Row],[Belastbaar loon]]-Table1[[#This Row],[Belasting]]</f>
        <v>54704.256999999998</v>
      </c>
      <c r="G8311" s="2">
        <f>(Table1[[#This Row],[Belastbaar loon]]-Table1[[#This Row],[Netto loon]])/Table1[[#This Row],[Belastbaar loon]]</f>
        <v>0.39839815904367049</v>
      </c>
      <c r="H8311" s="14">
        <f t="shared" ca="1" si="124"/>
        <v>36221.192999999999</v>
      </c>
      <c r="I8311" s="14">
        <f ca="1">IF(ROW()=2, Table1[[#This Row],[Netto loon]], INDIRECT(ADDRESS(ROW()-1,COLUMN(F:F))))</f>
        <v>54699.807000000001</v>
      </c>
      <c r="J8311" s="6">
        <f ca="1">IF(ROW()=2, 0, Table1[[#This Row],[Belastbaar loon]]-INDIRECT(ADDRESS(ROW()-1,COLUMN(A:A))))</f>
        <v>10</v>
      </c>
      <c r="K8311" s="6">
        <f ca="1">Table1[[#This Row],[Netto loon]]-Table1[[#This Row],[Netto vorige schijf]]</f>
        <v>4.4499999999970896</v>
      </c>
      <c r="L8311" s="2">
        <f ca="1">(Table1[[#This Row],[Bruto tov vorige schijf]]-Table1[[#This Row],[Netto tov vorige schijf]])/MAX(Table1[[#This Row],[Bruto tov vorige schijf]],1)</f>
        <v>0.55500000000029104</v>
      </c>
    </row>
    <row r="8312" spans="1:12" x14ac:dyDescent="0.25">
      <c r="A8312" s="14">
        <v>90941</v>
      </c>
      <c r="B8312" s="6">
        <f>LoonHeffing2020(Table1[[#This Row],[Belastbaar loon]])</f>
        <v>36692.072999999997</v>
      </c>
      <c r="C8312" s="6">
        <f>AlgemeneHeffingsKorting2020(Table1[[#This Row],[Belastbaar loon]])</f>
        <v>0</v>
      </c>
      <c r="D8312" s="14">
        <f>ArbeidsKorting2020(Table1[[#This Row],[Belastbaar loon]])</f>
        <v>459.78000000000014</v>
      </c>
      <c r="E8312" s="14">
        <f>MAX(Table1[[#This Row],[Loonheffing]]-Table1[[#This Row],[Algemene Heffingskorting]]-Table1[[#This Row],[Arbeidskorting]],0)</f>
        <v>36232.292999999998</v>
      </c>
      <c r="F8312" s="6">
        <f>Table1[[#This Row],[Belastbaar loon]]-Table1[[#This Row],[Belasting]]</f>
        <v>54708.707000000002</v>
      </c>
      <c r="G8312" s="2">
        <f>(Table1[[#This Row],[Belastbaar loon]]-Table1[[#This Row],[Netto loon]])/Table1[[#This Row],[Belastbaar loon]]</f>
        <v>0.39841537920190012</v>
      </c>
      <c r="H8312" s="14">
        <f t="shared" ca="1" si="124"/>
        <v>36226.743000000002</v>
      </c>
      <c r="I8312" s="14">
        <f ca="1">IF(ROW()=2, Table1[[#This Row],[Netto loon]], INDIRECT(ADDRESS(ROW()-1,COLUMN(F:F))))</f>
        <v>54704.256999999998</v>
      </c>
      <c r="J8312" s="6">
        <f ca="1">IF(ROW()=2, 0, Table1[[#This Row],[Belastbaar loon]]-INDIRECT(ADDRESS(ROW()-1,COLUMN(A:A))))</f>
        <v>10</v>
      </c>
      <c r="K8312" s="6">
        <f ca="1">Table1[[#This Row],[Netto loon]]-Table1[[#This Row],[Netto vorige schijf]]</f>
        <v>4.4500000000043656</v>
      </c>
      <c r="L8312" s="2">
        <f ca="1">(Table1[[#This Row],[Bruto tov vorige schijf]]-Table1[[#This Row],[Netto tov vorige schijf]])/MAX(Table1[[#This Row],[Bruto tov vorige schijf]],1)</f>
        <v>0.5549999999995634</v>
      </c>
    </row>
    <row r="8313" spans="1:12" x14ac:dyDescent="0.25">
      <c r="A8313" s="14">
        <v>90951</v>
      </c>
      <c r="B8313" s="6">
        <f>LoonHeffing2020(Table1[[#This Row],[Belastbaar loon]])</f>
        <v>36697.023000000001</v>
      </c>
      <c r="C8313" s="6">
        <f>AlgemeneHeffingsKorting2020(Table1[[#This Row],[Belastbaar loon]])</f>
        <v>0</v>
      </c>
      <c r="D8313" s="14">
        <f>ArbeidsKorting2020(Table1[[#This Row],[Belastbaar loon]])</f>
        <v>459.18000000000012</v>
      </c>
      <c r="E8313" s="14">
        <f>MAX(Table1[[#This Row],[Loonheffing]]-Table1[[#This Row],[Algemene Heffingskorting]]-Table1[[#This Row],[Arbeidskorting]],0)</f>
        <v>36237.843000000001</v>
      </c>
      <c r="F8313" s="6">
        <f>Table1[[#This Row],[Belastbaar loon]]-Table1[[#This Row],[Belasting]]</f>
        <v>54713.156999999999</v>
      </c>
      <c r="G8313" s="2">
        <f>(Table1[[#This Row],[Belastbaar loon]]-Table1[[#This Row],[Netto loon]])/Table1[[#This Row],[Belastbaar loon]]</f>
        <v>0.39843259557344063</v>
      </c>
      <c r="H8313" s="14">
        <f t="shared" ca="1" si="124"/>
        <v>36232.292999999998</v>
      </c>
      <c r="I8313" s="14">
        <f ca="1">IF(ROW()=2, Table1[[#This Row],[Netto loon]], INDIRECT(ADDRESS(ROW()-1,COLUMN(F:F))))</f>
        <v>54708.707000000002</v>
      </c>
      <c r="J8313" s="6">
        <f ca="1">IF(ROW()=2, 0, Table1[[#This Row],[Belastbaar loon]]-INDIRECT(ADDRESS(ROW()-1,COLUMN(A:A))))</f>
        <v>10</v>
      </c>
      <c r="K8313" s="6">
        <f ca="1">Table1[[#This Row],[Netto loon]]-Table1[[#This Row],[Netto vorige schijf]]</f>
        <v>4.4499999999970896</v>
      </c>
      <c r="L8313" s="2">
        <f ca="1">(Table1[[#This Row],[Bruto tov vorige schijf]]-Table1[[#This Row],[Netto tov vorige schijf]])/MAX(Table1[[#This Row],[Bruto tov vorige schijf]],1)</f>
        <v>0.55500000000029104</v>
      </c>
    </row>
    <row r="8314" spans="1:12" x14ac:dyDescent="0.25">
      <c r="A8314" s="14">
        <v>90961</v>
      </c>
      <c r="B8314" s="6">
        <f>LoonHeffing2020(Table1[[#This Row],[Belastbaar loon]])</f>
        <v>36701.972999999998</v>
      </c>
      <c r="C8314" s="6">
        <f>AlgemeneHeffingsKorting2020(Table1[[#This Row],[Belastbaar loon]])</f>
        <v>0</v>
      </c>
      <c r="D8314" s="14">
        <f>ArbeidsKorting2020(Table1[[#This Row],[Belastbaar loon]])</f>
        <v>458.5800000000001</v>
      </c>
      <c r="E8314" s="14">
        <f>MAX(Table1[[#This Row],[Loonheffing]]-Table1[[#This Row],[Algemene Heffingskorting]]-Table1[[#This Row],[Arbeidskorting]],0)</f>
        <v>36243.392999999996</v>
      </c>
      <c r="F8314" s="6">
        <f>Table1[[#This Row],[Belastbaar loon]]-Table1[[#This Row],[Belasting]]</f>
        <v>54717.607000000004</v>
      </c>
      <c r="G8314" s="2">
        <f>(Table1[[#This Row],[Belastbaar loon]]-Table1[[#This Row],[Netto loon]])/Table1[[#This Row],[Belastbaar loon]]</f>
        <v>0.39844980815954084</v>
      </c>
      <c r="H8314" s="14">
        <f t="shared" ca="1" si="124"/>
        <v>36237.843000000001</v>
      </c>
      <c r="I8314" s="14">
        <f ca="1">IF(ROW()=2, Table1[[#This Row],[Netto loon]], INDIRECT(ADDRESS(ROW()-1,COLUMN(F:F))))</f>
        <v>54713.156999999999</v>
      </c>
      <c r="J8314" s="6">
        <f ca="1">IF(ROW()=2, 0, Table1[[#This Row],[Belastbaar loon]]-INDIRECT(ADDRESS(ROW()-1,COLUMN(A:A))))</f>
        <v>10</v>
      </c>
      <c r="K8314" s="6">
        <f ca="1">Table1[[#This Row],[Netto loon]]-Table1[[#This Row],[Netto vorige schijf]]</f>
        <v>4.4500000000043656</v>
      </c>
      <c r="L8314" s="2">
        <f ca="1">(Table1[[#This Row],[Bruto tov vorige schijf]]-Table1[[#This Row],[Netto tov vorige schijf]])/MAX(Table1[[#This Row],[Bruto tov vorige schijf]],1)</f>
        <v>0.5549999999995634</v>
      </c>
    </row>
    <row r="8315" spans="1:12" x14ac:dyDescent="0.25">
      <c r="A8315" s="14">
        <v>90971</v>
      </c>
      <c r="B8315" s="6">
        <f>LoonHeffing2020(Table1[[#This Row],[Belastbaar loon]])</f>
        <v>36706.923000000003</v>
      </c>
      <c r="C8315" s="6">
        <f>AlgemeneHeffingsKorting2020(Table1[[#This Row],[Belastbaar loon]])</f>
        <v>0</v>
      </c>
      <c r="D8315" s="14">
        <f>ArbeidsKorting2020(Table1[[#This Row],[Belastbaar loon]])</f>
        <v>457.98000000000013</v>
      </c>
      <c r="E8315" s="14">
        <f>MAX(Table1[[#This Row],[Loonheffing]]-Table1[[#This Row],[Algemene Heffingskorting]]-Table1[[#This Row],[Arbeidskorting]],0)</f>
        <v>36248.942999999999</v>
      </c>
      <c r="F8315" s="6">
        <f>Table1[[#This Row],[Belastbaar loon]]-Table1[[#This Row],[Belasting]]</f>
        <v>54722.057000000001</v>
      </c>
      <c r="G8315" s="2">
        <f>(Table1[[#This Row],[Belastbaar loon]]-Table1[[#This Row],[Netto loon]])/Table1[[#This Row],[Belastbaar loon]]</f>
        <v>0.39846701696144926</v>
      </c>
      <c r="H8315" s="14">
        <f t="shared" ca="1" si="124"/>
        <v>36243.392999999996</v>
      </c>
      <c r="I8315" s="14">
        <f ca="1">IF(ROW()=2, Table1[[#This Row],[Netto loon]], INDIRECT(ADDRESS(ROW()-1,COLUMN(F:F))))</f>
        <v>54717.607000000004</v>
      </c>
      <c r="J8315" s="6">
        <f ca="1">IF(ROW()=2, 0, Table1[[#This Row],[Belastbaar loon]]-INDIRECT(ADDRESS(ROW()-1,COLUMN(A:A))))</f>
        <v>10</v>
      </c>
      <c r="K8315" s="6">
        <f ca="1">Table1[[#This Row],[Netto loon]]-Table1[[#This Row],[Netto vorige schijf]]</f>
        <v>4.4499999999970896</v>
      </c>
      <c r="L8315" s="2">
        <f ca="1">(Table1[[#This Row],[Bruto tov vorige schijf]]-Table1[[#This Row],[Netto tov vorige schijf]])/MAX(Table1[[#This Row],[Bruto tov vorige schijf]],1)</f>
        <v>0.55500000000029104</v>
      </c>
    </row>
    <row r="8316" spans="1:12" x14ac:dyDescent="0.25">
      <c r="A8316" s="14">
        <v>90981</v>
      </c>
      <c r="B8316" s="6">
        <f>LoonHeffing2020(Table1[[#This Row],[Belastbaar loon]])</f>
        <v>36711.873</v>
      </c>
      <c r="C8316" s="6">
        <f>AlgemeneHeffingsKorting2020(Table1[[#This Row],[Belastbaar loon]])</f>
        <v>0</v>
      </c>
      <c r="D8316" s="14">
        <f>ArbeidsKorting2020(Table1[[#This Row],[Belastbaar loon]])</f>
        <v>457.38000000000011</v>
      </c>
      <c r="E8316" s="14">
        <f>MAX(Table1[[#This Row],[Loonheffing]]-Table1[[#This Row],[Algemene Heffingskorting]]-Table1[[#This Row],[Arbeidskorting]],0)</f>
        <v>36254.493000000002</v>
      </c>
      <c r="F8316" s="6">
        <f>Table1[[#This Row],[Belastbaar loon]]-Table1[[#This Row],[Belasting]]</f>
        <v>54726.506999999998</v>
      </c>
      <c r="G8316" s="2">
        <f>(Table1[[#This Row],[Belastbaar loon]]-Table1[[#This Row],[Netto loon]])/Table1[[#This Row],[Belastbaar loon]]</f>
        <v>0.3984842219804135</v>
      </c>
      <c r="H8316" s="14">
        <f t="shared" ca="1" si="124"/>
        <v>36248.942999999999</v>
      </c>
      <c r="I8316" s="14">
        <f ca="1">IF(ROW()=2, Table1[[#This Row],[Netto loon]], INDIRECT(ADDRESS(ROW()-1,COLUMN(F:F))))</f>
        <v>54722.057000000001</v>
      </c>
      <c r="J8316" s="6">
        <f ca="1">IF(ROW()=2, 0, Table1[[#This Row],[Belastbaar loon]]-INDIRECT(ADDRESS(ROW()-1,COLUMN(A:A))))</f>
        <v>10</v>
      </c>
      <c r="K8316" s="6">
        <f ca="1">Table1[[#This Row],[Netto loon]]-Table1[[#This Row],[Netto vorige schijf]]</f>
        <v>4.4499999999970896</v>
      </c>
      <c r="L8316" s="2">
        <f ca="1">(Table1[[#This Row],[Bruto tov vorige schijf]]-Table1[[#This Row],[Netto tov vorige schijf]])/MAX(Table1[[#This Row],[Bruto tov vorige schijf]],1)</f>
        <v>0.55500000000029104</v>
      </c>
    </row>
    <row r="8317" spans="1:12" x14ac:dyDescent="0.25">
      <c r="A8317" s="14">
        <v>90991</v>
      </c>
      <c r="B8317" s="6">
        <f>LoonHeffing2020(Table1[[#This Row],[Belastbaar loon]])</f>
        <v>36716.822999999997</v>
      </c>
      <c r="C8317" s="6">
        <f>AlgemeneHeffingsKorting2020(Table1[[#This Row],[Belastbaar loon]])</f>
        <v>0</v>
      </c>
      <c r="D8317" s="14">
        <f>ArbeidsKorting2020(Table1[[#This Row],[Belastbaar loon]])</f>
        <v>456.78000000000014</v>
      </c>
      <c r="E8317" s="14">
        <f>MAX(Table1[[#This Row],[Loonheffing]]-Table1[[#This Row],[Algemene Heffingskorting]]-Table1[[#This Row],[Arbeidskorting]],0)</f>
        <v>36260.042999999998</v>
      </c>
      <c r="F8317" s="6">
        <f>Table1[[#This Row],[Belastbaar loon]]-Table1[[#This Row],[Belasting]]</f>
        <v>54730.957000000002</v>
      </c>
      <c r="G8317" s="2">
        <f>(Table1[[#This Row],[Belastbaar loon]]-Table1[[#This Row],[Netto loon]])/Table1[[#This Row],[Belastbaar loon]]</f>
        <v>0.39850142321768084</v>
      </c>
      <c r="H8317" s="14">
        <f t="shared" ca="1" si="124"/>
        <v>36254.493000000002</v>
      </c>
      <c r="I8317" s="14">
        <f ca="1">IF(ROW()=2, Table1[[#This Row],[Netto loon]], INDIRECT(ADDRESS(ROW()-1,COLUMN(F:F))))</f>
        <v>54726.506999999998</v>
      </c>
      <c r="J8317" s="6">
        <f ca="1">IF(ROW()=2, 0, Table1[[#This Row],[Belastbaar loon]]-INDIRECT(ADDRESS(ROW()-1,COLUMN(A:A))))</f>
        <v>10</v>
      </c>
      <c r="K8317" s="6">
        <f ca="1">Table1[[#This Row],[Netto loon]]-Table1[[#This Row],[Netto vorige schijf]]</f>
        <v>4.4500000000043656</v>
      </c>
      <c r="L8317" s="2">
        <f ca="1">(Table1[[#This Row],[Bruto tov vorige schijf]]-Table1[[#This Row],[Netto tov vorige schijf]])/MAX(Table1[[#This Row],[Bruto tov vorige schijf]],1)</f>
        <v>0.5549999999995634</v>
      </c>
    </row>
    <row r="8318" spans="1:12" x14ac:dyDescent="0.25">
      <c r="A8318" s="14">
        <v>91001</v>
      </c>
      <c r="B8318" s="6">
        <f>LoonHeffing2020(Table1[[#This Row],[Belastbaar loon]])</f>
        <v>36721.773000000001</v>
      </c>
      <c r="C8318" s="6">
        <f>AlgemeneHeffingsKorting2020(Table1[[#This Row],[Belastbaar loon]])</f>
        <v>0</v>
      </c>
      <c r="D8318" s="14">
        <f>ArbeidsKorting2020(Table1[[#This Row],[Belastbaar loon]])</f>
        <v>456.18000000000012</v>
      </c>
      <c r="E8318" s="14">
        <f>MAX(Table1[[#This Row],[Loonheffing]]-Table1[[#This Row],[Algemene Heffingskorting]]-Table1[[#This Row],[Arbeidskorting]],0)</f>
        <v>36265.593000000001</v>
      </c>
      <c r="F8318" s="6">
        <f>Table1[[#This Row],[Belastbaar loon]]-Table1[[#This Row],[Belasting]]</f>
        <v>54735.406999999999</v>
      </c>
      <c r="G8318" s="2">
        <f>(Table1[[#This Row],[Belastbaar loon]]-Table1[[#This Row],[Netto loon]])/Table1[[#This Row],[Belastbaar loon]]</f>
        <v>0.39851862067449811</v>
      </c>
      <c r="H8318" s="14">
        <f t="shared" ca="1" si="124"/>
        <v>36260.042999999998</v>
      </c>
      <c r="I8318" s="14">
        <f ca="1">IF(ROW()=2, Table1[[#This Row],[Netto loon]], INDIRECT(ADDRESS(ROW()-1,COLUMN(F:F))))</f>
        <v>54730.957000000002</v>
      </c>
      <c r="J8318" s="6">
        <f ca="1">IF(ROW()=2, 0, Table1[[#This Row],[Belastbaar loon]]-INDIRECT(ADDRESS(ROW()-1,COLUMN(A:A))))</f>
        <v>10</v>
      </c>
      <c r="K8318" s="6">
        <f ca="1">Table1[[#This Row],[Netto loon]]-Table1[[#This Row],[Netto vorige schijf]]</f>
        <v>4.4499999999970896</v>
      </c>
      <c r="L8318" s="2">
        <f ca="1">(Table1[[#This Row],[Bruto tov vorige schijf]]-Table1[[#This Row],[Netto tov vorige schijf]])/MAX(Table1[[#This Row],[Bruto tov vorige schijf]],1)</f>
        <v>0.55500000000029104</v>
      </c>
    </row>
    <row r="8319" spans="1:12" x14ac:dyDescent="0.25">
      <c r="A8319" s="14">
        <v>91011</v>
      </c>
      <c r="B8319" s="6">
        <f>LoonHeffing2020(Table1[[#This Row],[Belastbaar loon]])</f>
        <v>36726.722999999998</v>
      </c>
      <c r="C8319" s="6">
        <f>AlgemeneHeffingsKorting2020(Table1[[#This Row],[Belastbaar loon]])</f>
        <v>0</v>
      </c>
      <c r="D8319" s="14">
        <f>ArbeidsKorting2020(Table1[[#This Row],[Belastbaar loon]])</f>
        <v>455.5800000000001</v>
      </c>
      <c r="E8319" s="14">
        <f>MAX(Table1[[#This Row],[Loonheffing]]-Table1[[#This Row],[Algemene Heffingskorting]]-Table1[[#This Row],[Arbeidskorting]],0)</f>
        <v>36271.142999999996</v>
      </c>
      <c r="F8319" s="6">
        <f>Table1[[#This Row],[Belastbaar loon]]-Table1[[#This Row],[Belasting]]</f>
        <v>54739.857000000004</v>
      </c>
      <c r="G8319" s="2">
        <f>(Table1[[#This Row],[Belastbaar loon]]-Table1[[#This Row],[Netto loon]])/Table1[[#This Row],[Belastbaar loon]]</f>
        <v>0.39853581435211122</v>
      </c>
      <c r="H8319" s="14">
        <f t="shared" ca="1" si="124"/>
        <v>36265.593000000001</v>
      </c>
      <c r="I8319" s="14">
        <f ca="1">IF(ROW()=2, Table1[[#This Row],[Netto loon]], INDIRECT(ADDRESS(ROW()-1,COLUMN(F:F))))</f>
        <v>54735.406999999999</v>
      </c>
      <c r="J8319" s="6">
        <f ca="1">IF(ROW()=2, 0, Table1[[#This Row],[Belastbaar loon]]-INDIRECT(ADDRESS(ROW()-1,COLUMN(A:A))))</f>
        <v>10</v>
      </c>
      <c r="K8319" s="6">
        <f ca="1">Table1[[#This Row],[Netto loon]]-Table1[[#This Row],[Netto vorige schijf]]</f>
        <v>4.4500000000043656</v>
      </c>
      <c r="L8319" s="2">
        <f ca="1">(Table1[[#This Row],[Bruto tov vorige schijf]]-Table1[[#This Row],[Netto tov vorige schijf]])/MAX(Table1[[#This Row],[Bruto tov vorige schijf]],1)</f>
        <v>0.5549999999995634</v>
      </c>
    </row>
    <row r="8320" spans="1:12" x14ac:dyDescent="0.25">
      <c r="A8320" s="14">
        <v>91021</v>
      </c>
      <c r="B8320" s="6">
        <f>LoonHeffing2020(Table1[[#This Row],[Belastbaar loon]])</f>
        <v>36731.673000000003</v>
      </c>
      <c r="C8320" s="6">
        <f>AlgemeneHeffingsKorting2020(Table1[[#This Row],[Belastbaar loon]])</f>
        <v>0</v>
      </c>
      <c r="D8320" s="14">
        <f>ArbeidsKorting2020(Table1[[#This Row],[Belastbaar loon]])</f>
        <v>454.98000000000013</v>
      </c>
      <c r="E8320" s="14">
        <f>MAX(Table1[[#This Row],[Loonheffing]]-Table1[[#This Row],[Algemene Heffingskorting]]-Table1[[#This Row],[Arbeidskorting]],0)</f>
        <v>36276.692999999999</v>
      </c>
      <c r="F8320" s="6">
        <f>Table1[[#This Row],[Belastbaar loon]]-Table1[[#This Row],[Belasting]]</f>
        <v>54744.307000000001</v>
      </c>
      <c r="G8320" s="2">
        <f>(Table1[[#This Row],[Belastbaar loon]]-Table1[[#This Row],[Netto loon]])/Table1[[#This Row],[Belastbaar loon]]</f>
        <v>0.39855300425176604</v>
      </c>
      <c r="H8320" s="14">
        <f t="shared" ca="1" si="124"/>
        <v>36271.142999999996</v>
      </c>
      <c r="I8320" s="14">
        <f ca="1">IF(ROW()=2, Table1[[#This Row],[Netto loon]], INDIRECT(ADDRESS(ROW()-1,COLUMN(F:F))))</f>
        <v>54739.857000000004</v>
      </c>
      <c r="J8320" s="6">
        <f ca="1">IF(ROW()=2, 0, Table1[[#This Row],[Belastbaar loon]]-INDIRECT(ADDRESS(ROW()-1,COLUMN(A:A))))</f>
        <v>10</v>
      </c>
      <c r="K8320" s="6">
        <f ca="1">Table1[[#This Row],[Netto loon]]-Table1[[#This Row],[Netto vorige schijf]]</f>
        <v>4.4499999999970896</v>
      </c>
      <c r="L8320" s="2">
        <f ca="1">(Table1[[#This Row],[Bruto tov vorige schijf]]-Table1[[#This Row],[Netto tov vorige schijf]])/MAX(Table1[[#This Row],[Bruto tov vorige schijf]],1)</f>
        <v>0.55500000000029104</v>
      </c>
    </row>
    <row r="8321" spans="1:12" x14ac:dyDescent="0.25">
      <c r="A8321" s="14">
        <v>91031</v>
      </c>
      <c r="B8321" s="6">
        <f>LoonHeffing2020(Table1[[#This Row],[Belastbaar loon]])</f>
        <v>36736.623</v>
      </c>
      <c r="C8321" s="6">
        <f>AlgemeneHeffingsKorting2020(Table1[[#This Row],[Belastbaar loon]])</f>
        <v>0</v>
      </c>
      <c r="D8321" s="14">
        <f>ArbeidsKorting2020(Table1[[#This Row],[Belastbaar loon]])</f>
        <v>454.38000000000011</v>
      </c>
      <c r="E8321" s="14">
        <f>MAX(Table1[[#This Row],[Loonheffing]]-Table1[[#This Row],[Algemene Heffingskorting]]-Table1[[#This Row],[Arbeidskorting]],0)</f>
        <v>36282.243000000002</v>
      </c>
      <c r="F8321" s="6">
        <f>Table1[[#This Row],[Belastbaar loon]]-Table1[[#This Row],[Belasting]]</f>
        <v>54748.756999999998</v>
      </c>
      <c r="G8321" s="2">
        <f>(Table1[[#This Row],[Belastbaar loon]]-Table1[[#This Row],[Netto loon]])/Table1[[#This Row],[Belastbaar loon]]</f>
        <v>0.39857019037470753</v>
      </c>
      <c r="H8321" s="14">
        <f t="shared" ca="1" si="124"/>
        <v>36276.692999999999</v>
      </c>
      <c r="I8321" s="14">
        <f ca="1">IF(ROW()=2, Table1[[#This Row],[Netto loon]], INDIRECT(ADDRESS(ROW()-1,COLUMN(F:F))))</f>
        <v>54744.307000000001</v>
      </c>
      <c r="J8321" s="6">
        <f ca="1">IF(ROW()=2, 0, Table1[[#This Row],[Belastbaar loon]]-INDIRECT(ADDRESS(ROW()-1,COLUMN(A:A))))</f>
        <v>10</v>
      </c>
      <c r="K8321" s="6">
        <f ca="1">Table1[[#This Row],[Netto loon]]-Table1[[#This Row],[Netto vorige schijf]]</f>
        <v>4.4499999999970896</v>
      </c>
      <c r="L8321" s="2">
        <f ca="1">(Table1[[#This Row],[Bruto tov vorige schijf]]-Table1[[#This Row],[Netto tov vorige schijf]])/MAX(Table1[[#This Row],[Bruto tov vorige schijf]],1)</f>
        <v>0.55500000000029104</v>
      </c>
    </row>
    <row r="8322" spans="1:12" x14ac:dyDescent="0.25">
      <c r="A8322" s="14">
        <v>91041</v>
      </c>
      <c r="B8322" s="6">
        <f>LoonHeffing2020(Table1[[#This Row],[Belastbaar loon]])</f>
        <v>36741.572999999997</v>
      </c>
      <c r="C8322" s="6">
        <f>AlgemeneHeffingsKorting2020(Table1[[#This Row],[Belastbaar loon]])</f>
        <v>0</v>
      </c>
      <c r="D8322" s="14">
        <f>ArbeidsKorting2020(Table1[[#This Row],[Belastbaar loon]])</f>
        <v>453.78000000000014</v>
      </c>
      <c r="E8322" s="14">
        <f>MAX(Table1[[#This Row],[Loonheffing]]-Table1[[#This Row],[Algemene Heffingskorting]]-Table1[[#This Row],[Arbeidskorting]],0)</f>
        <v>36287.792999999998</v>
      </c>
      <c r="F8322" s="6">
        <f>Table1[[#This Row],[Belastbaar loon]]-Table1[[#This Row],[Belasting]]</f>
        <v>54753.207000000002</v>
      </c>
      <c r="G8322" s="2">
        <f>(Table1[[#This Row],[Belastbaar loon]]-Table1[[#This Row],[Netto loon]])/Table1[[#This Row],[Belastbaar loon]]</f>
        <v>0.39858737272218009</v>
      </c>
      <c r="H8322" s="14">
        <f t="shared" ca="1" si="124"/>
        <v>36282.243000000002</v>
      </c>
      <c r="I8322" s="14">
        <f ca="1">IF(ROW()=2, Table1[[#This Row],[Netto loon]], INDIRECT(ADDRESS(ROW()-1,COLUMN(F:F))))</f>
        <v>54748.756999999998</v>
      </c>
      <c r="J8322" s="6">
        <f ca="1">IF(ROW()=2, 0, Table1[[#This Row],[Belastbaar loon]]-INDIRECT(ADDRESS(ROW()-1,COLUMN(A:A))))</f>
        <v>10</v>
      </c>
      <c r="K8322" s="6">
        <f ca="1">Table1[[#This Row],[Netto loon]]-Table1[[#This Row],[Netto vorige schijf]]</f>
        <v>4.4500000000043656</v>
      </c>
      <c r="L8322" s="2">
        <f ca="1">(Table1[[#This Row],[Bruto tov vorige schijf]]-Table1[[#This Row],[Netto tov vorige schijf]])/MAX(Table1[[#This Row],[Bruto tov vorige schijf]],1)</f>
        <v>0.5549999999995634</v>
      </c>
    </row>
    <row r="8323" spans="1:12" x14ac:dyDescent="0.25">
      <c r="A8323" s="14">
        <v>91051</v>
      </c>
      <c r="B8323" s="6">
        <f>LoonHeffing2020(Table1[[#This Row],[Belastbaar loon]])</f>
        <v>36746.523000000001</v>
      </c>
      <c r="C8323" s="6">
        <f>AlgemeneHeffingsKorting2020(Table1[[#This Row],[Belastbaar loon]])</f>
        <v>0</v>
      </c>
      <c r="D8323" s="14">
        <f>ArbeidsKorting2020(Table1[[#This Row],[Belastbaar loon]])</f>
        <v>453.18000000000012</v>
      </c>
      <c r="E8323" s="14">
        <f>MAX(Table1[[#This Row],[Loonheffing]]-Table1[[#This Row],[Algemene Heffingskorting]]-Table1[[#This Row],[Arbeidskorting]],0)</f>
        <v>36293.343000000001</v>
      </c>
      <c r="F8323" s="6">
        <f>Table1[[#This Row],[Belastbaar loon]]-Table1[[#This Row],[Belasting]]</f>
        <v>54757.656999999999</v>
      </c>
      <c r="G8323" s="2">
        <f>(Table1[[#This Row],[Belastbaar loon]]-Table1[[#This Row],[Netto loon]])/Table1[[#This Row],[Belastbaar loon]]</f>
        <v>0.39860455129542782</v>
      </c>
      <c r="H8323" s="14">
        <f t="shared" ca="1" si="124"/>
        <v>36287.792999999998</v>
      </c>
      <c r="I8323" s="14">
        <f ca="1">IF(ROW()=2, Table1[[#This Row],[Netto loon]], INDIRECT(ADDRESS(ROW()-1,COLUMN(F:F))))</f>
        <v>54753.207000000002</v>
      </c>
      <c r="J8323" s="6">
        <f ca="1">IF(ROW()=2, 0, Table1[[#This Row],[Belastbaar loon]]-INDIRECT(ADDRESS(ROW()-1,COLUMN(A:A))))</f>
        <v>10</v>
      </c>
      <c r="K8323" s="6">
        <f ca="1">Table1[[#This Row],[Netto loon]]-Table1[[#This Row],[Netto vorige schijf]]</f>
        <v>4.4499999999970896</v>
      </c>
      <c r="L8323" s="2">
        <f ca="1">(Table1[[#This Row],[Bruto tov vorige schijf]]-Table1[[#This Row],[Netto tov vorige schijf]])/MAX(Table1[[#This Row],[Bruto tov vorige schijf]],1)</f>
        <v>0.55500000000029104</v>
      </c>
    </row>
    <row r="8324" spans="1:12" x14ac:dyDescent="0.25">
      <c r="A8324" s="14">
        <v>91061</v>
      </c>
      <c r="B8324" s="6">
        <f>LoonHeffing2020(Table1[[#This Row],[Belastbaar loon]])</f>
        <v>36751.472999999998</v>
      </c>
      <c r="C8324" s="6">
        <f>AlgemeneHeffingsKorting2020(Table1[[#This Row],[Belastbaar loon]])</f>
        <v>0</v>
      </c>
      <c r="D8324" s="14">
        <f>ArbeidsKorting2020(Table1[[#This Row],[Belastbaar loon]])</f>
        <v>452.5800000000001</v>
      </c>
      <c r="E8324" s="14">
        <f>MAX(Table1[[#This Row],[Loonheffing]]-Table1[[#This Row],[Algemene Heffingskorting]]-Table1[[#This Row],[Arbeidskorting]],0)</f>
        <v>36298.892999999996</v>
      </c>
      <c r="F8324" s="6">
        <f>Table1[[#This Row],[Belastbaar loon]]-Table1[[#This Row],[Belasting]]</f>
        <v>54762.107000000004</v>
      </c>
      <c r="G8324" s="2">
        <f>(Table1[[#This Row],[Belastbaar loon]]-Table1[[#This Row],[Netto loon]])/Table1[[#This Row],[Belastbaar loon]]</f>
        <v>0.39862172609569407</v>
      </c>
      <c r="H8324" s="14">
        <f t="shared" ca="1" si="124"/>
        <v>36293.343000000001</v>
      </c>
      <c r="I8324" s="14">
        <f ca="1">IF(ROW()=2, Table1[[#This Row],[Netto loon]], INDIRECT(ADDRESS(ROW()-1,COLUMN(F:F))))</f>
        <v>54757.656999999999</v>
      </c>
      <c r="J8324" s="6">
        <f ca="1">IF(ROW()=2, 0, Table1[[#This Row],[Belastbaar loon]]-INDIRECT(ADDRESS(ROW()-1,COLUMN(A:A))))</f>
        <v>10</v>
      </c>
      <c r="K8324" s="6">
        <f ca="1">Table1[[#This Row],[Netto loon]]-Table1[[#This Row],[Netto vorige schijf]]</f>
        <v>4.4500000000043656</v>
      </c>
      <c r="L8324" s="2">
        <f ca="1">(Table1[[#This Row],[Bruto tov vorige schijf]]-Table1[[#This Row],[Netto tov vorige schijf]])/MAX(Table1[[#This Row],[Bruto tov vorige schijf]],1)</f>
        <v>0.5549999999995634</v>
      </c>
    </row>
    <row r="8325" spans="1:12" x14ac:dyDescent="0.25">
      <c r="A8325" s="14">
        <v>91071</v>
      </c>
      <c r="B8325" s="6">
        <f>LoonHeffing2020(Table1[[#This Row],[Belastbaar loon]])</f>
        <v>36756.423000000003</v>
      </c>
      <c r="C8325" s="6">
        <f>AlgemeneHeffingsKorting2020(Table1[[#This Row],[Belastbaar loon]])</f>
        <v>0</v>
      </c>
      <c r="D8325" s="14">
        <f>ArbeidsKorting2020(Table1[[#This Row],[Belastbaar loon]])</f>
        <v>451.98000000000013</v>
      </c>
      <c r="E8325" s="14">
        <f>MAX(Table1[[#This Row],[Loonheffing]]-Table1[[#This Row],[Algemene Heffingskorting]]-Table1[[#This Row],[Arbeidskorting]],0)</f>
        <v>36304.442999999999</v>
      </c>
      <c r="F8325" s="6">
        <f>Table1[[#This Row],[Belastbaar loon]]-Table1[[#This Row],[Belasting]]</f>
        <v>54766.557000000001</v>
      </c>
      <c r="G8325" s="2">
        <f>(Table1[[#This Row],[Belastbaar loon]]-Table1[[#This Row],[Netto loon]])/Table1[[#This Row],[Belastbaar loon]]</f>
        <v>0.39863889712422174</v>
      </c>
      <c r="H8325" s="14">
        <f t="shared" ca="1" si="124"/>
        <v>36298.892999999996</v>
      </c>
      <c r="I8325" s="14">
        <f ca="1">IF(ROW()=2, Table1[[#This Row],[Netto loon]], INDIRECT(ADDRESS(ROW()-1,COLUMN(F:F))))</f>
        <v>54762.107000000004</v>
      </c>
      <c r="J8325" s="6">
        <f ca="1">IF(ROW()=2, 0, Table1[[#This Row],[Belastbaar loon]]-INDIRECT(ADDRESS(ROW()-1,COLUMN(A:A))))</f>
        <v>10</v>
      </c>
      <c r="K8325" s="6">
        <f ca="1">Table1[[#This Row],[Netto loon]]-Table1[[#This Row],[Netto vorige schijf]]</f>
        <v>4.4499999999970896</v>
      </c>
      <c r="L8325" s="2">
        <f ca="1">(Table1[[#This Row],[Bruto tov vorige schijf]]-Table1[[#This Row],[Netto tov vorige schijf]])/MAX(Table1[[#This Row],[Bruto tov vorige schijf]],1)</f>
        <v>0.55500000000029104</v>
      </c>
    </row>
    <row r="8326" spans="1:12" x14ac:dyDescent="0.25">
      <c r="A8326" s="14">
        <v>91081</v>
      </c>
      <c r="B8326" s="6">
        <f>LoonHeffing2020(Table1[[#This Row],[Belastbaar loon]])</f>
        <v>36761.373</v>
      </c>
      <c r="C8326" s="6">
        <f>AlgemeneHeffingsKorting2020(Table1[[#This Row],[Belastbaar loon]])</f>
        <v>0</v>
      </c>
      <c r="D8326" s="14">
        <f>ArbeidsKorting2020(Table1[[#This Row],[Belastbaar loon]])</f>
        <v>451.38000000000011</v>
      </c>
      <c r="E8326" s="14">
        <f>MAX(Table1[[#This Row],[Loonheffing]]-Table1[[#This Row],[Algemene Heffingskorting]]-Table1[[#This Row],[Arbeidskorting]],0)</f>
        <v>36309.993000000002</v>
      </c>
      <c r="F8326" s="6">
        <f>Table1[[#This Row],[Belastbaar loon]]-Table1[[#This Row],[Belasting]]</f>
        <v>54771.006999999998</v>
      </c>
      <c r="G8326" s="2">
        <f>(Table1[[#This Row],[Belastbaar loon]]-Table1[[#This Row],[Netto loon]])/Table1[[#This Row],[Belastbaar loon]]</f>
        <v>0.39865606438225321</v>
      </c>
      <c r="H8326" s="14">
        <f t="shared" ca="1" si="124"/>
        <v>36304.442999999999</v>
      </c>
      <c r="I8326" s="14">
        <f ca="1">IF(ROW()=2, Table1[[#This Row],[Netto loon]], INDIRECT(ADDRESS(ROW()-1,COLUMN(F:F))))</f>
        <v>54766.557000000001</v>
      </c>
      <c r="J8326" s="6">
        <f ca="1">IF(ROW()=2, 0, Table1[[#This Row],[Belastbaar loon]]-INDIRECT(ADDRESS(ROW()-1,COLUMN(A:A))))</f>
        <v>10</v>
      </c>
      <c r="K8326" s="6">
        <f ca="1">Table1[[#This Row],[Netto loon]]-Table1[[#This Row],[Netto vorige schijf]]</f>
        <v>4.4499999999970896</v>
      </c>
      <c r="L8326" s="2">
        <f ca="1">(Table1[[#This Row],[Bruto tov vorige schijf]]-Table1[[#This Row],[Netto tov vorige schijf]])/MAX(Table1[[#This Row],[Bruto tov vorige schijf]],1)</f>
        <v>0.55500000000029104</v>
      </c>
    </row>
    <row r="8327" spans="1:12" x14ac:dyDescent="0.25">
      <c r="A8327" s="14">
        <v>91091</v>
      </c>
      <c r="B8327" s="6">
        <f>LoonHeffing2020(Table1[[#This Row],[Belastbaar loon]])</f>
        <v>36766.322999999997</v>
      </c>
      <c r="C8327" s="6">
        <f>AlgemeneHeffingsKorting2020(Table1[[#This Row],[Belastbaar loon]])</f>
        <v>0</v>
      </c>
      <c r="D8327" s="14">
        <f>ArbeidsKorting2020(Table1[[#This Row],[Belastbaar loon]])</f>
        <v>450.78000000000014</v>
      </c>
      <c r="E8327" s="14">
        <f>MAX(Table1[[#This Row],[Loonheffing]]-Table1[[#This Row],[Algemene Heffingskorting]]-Table1[[#This Row],[Arbeidskorting]],0)</f>
        <v>36315.542999999998</v>
      </c>
      <c r="F8327" s="6">
        <f>Table1[[#This Row],[Belastbaar loon]]-Table1[[#This Row],[Belasting]]</f>
        <v>54775.457000000002</v>
      </c>
      <c r="G8327" s="2">
        <f>(Table1[[#This Row],[Belastbaar loon]]-Table1[[#This Row],[Netto loon]])/Table1[[#This Row],[Belastbaar loon]]</f>
        <v>0.39867322787103004</v>
      </c>
      <c r="H8327" s="14">
        <f t="shared" ca="1" si="124"/>
        <v>36309.993000000002</v>
      </c>
      <c r="I8327" s="14">
        <f ca="1">IF(ROW()=2, Table1[[#This Row],[Netto loon]], INDIRECT(ADDRESS(ROW()-1,COLUMN(F:F))))</f>
        <v>54771.006999999998</v>
      </c>
      <c r="J8327" s="6">
        <f ca="1">IF(ROW()=2, 0, Table1[[#This Row],[Belastbaar loon]]-INDIRECT(ADDRESS(ROW()-1,COLUMN(A:A))))</f>
        <v>10</v>
      </c>
      <c r="K8327" s="6">
        <f ca="1">Table1[[#This Row],[Netto loon]]-Table1[[#This Row],[Netto vorige schijf]]</f>
        <v>4.4500000000043656</v>
      </c>
      <c r="L8327" s="2">
        <f ca="1">(Table1[[#This Row],[Bruto tov vorige schijf]]-Table1[[#This Row],[Netto tov vorige schijf]])/MAX(Table1[[#This Row],[Bruto tov vorige schijf]],1)</f>
        <v>0.5549999999995634</v>
      </c>
    </row>
    <row r="8328" spans="1:12" x14ac:dyDescent="0.25">
      <c r="A8328" s="14">
        <v>91101</v>
      </c>
      <c r="B8328" s="6">
        <f>LoonHeffing2020(Table1[[#This Row],[Belastbaar loon]])</f>
        <v>36771.273000000001</v>
      </c>
      <c r="C8328" s="6">
        <f>AlgemeneHeffingsKorting2020(Table1[[#This Row],[Belastbaar loon]])</f>
        <v>0</v>
      </c>
      <c r="D8328" s="14">
        <f>ArbeidsKorting2020(Table1[[#This Row],[Belastbaar loon]])</f>
        <v>450.18000000000012</v>
      </c>
      <c r="E8328" s="14">
        <f>MAX(Table1[[#This Row],[Loonheffing]]-Table1[[#This Row],[Algemene Heffingskorting]]-Table1[[#This Row],[Arbeidskorting]],0)</f>
        <v>36321.093000000001</v>
      </c>
      <c r="F8328" s="6">
        <f>Table1[[#This Row],[Belastbaar loon]]-Table1[[#This Row],[Belasting]]</f>
        <v>54779.906999999999</v>
      </c>
      <c r="G8328" s="2">
        <f>(Table1[[#This Row],[Belastbaar loon]]-Table1[[#This Row],[Netto loon]])/Table1[[#This Row],[Belastbaar loon]]</f>
        <v>0.3986903875917937</v>
      </c>
      <c r="H8328" s="14">
        <f t="shared" ca="1" si="124"/>
        <v>36315.542999999998</v>
      </c>
      <c r="I8328" s="14">
        <f ca="1">IF(ROW()=2, Table1[[#This Row],[Netto loon]], INDIRECT(ADDRESS(ROW()-1,COLUMN(F:F))))</f>
        <v>54775.457000000002</v>
      </c>
      <c r="J8328" s="6">
        <f ca="1">IF(ROW()=2, 0, Table1[[#This Row],[Belastbaar loon]]-INDIRECT(ADDRESS(ROW()-1,COLUMN(A:A))))</f>
        <v>10</v>
      </c>
      <c r="K8328" s="6">
        <f ca="1">Table1[[#This Row],[Netto loon]]-Table1[[#This Row],[Netto vorige schijf]]</f>
        <v>4.4499999999970896</v>
      </c>
      <c r="L8328" s="2">
        <f ca="1">(Table1[[#This Row],[Bruto tov vorige schijf]]-Table1[[#This Row],[Netto tov vorige schijf]])/MAX(Table1[[#This Row],[Bruto tov vorige schijf]],1)</f>
        <v>0.55500000000029104</v>
      </c>
    </row>
    <row r="8329" spans="1:12" x14ac:dyDescent="0.25">
      <c r="A8329" s="14">
        <v>91111</v>
      </c>
      <c r="B8329" s="6">
        <f>LoonHeffing2020(Table1[[#This Row],[Belastbaar loon]])</f>
        <v>36776.222999999998</v>
      </c>
      <c r="C8329" s="6">
        <f>AlgemeneHeffingsKorting2020(Table1[[#This Row],[Belastbaar loon]])</f>
        <v>0</v>
      </c>
      <c r="D8329" s="14">
        <f>ArbeidsKorting2020(Table1[[#This Row],[Belastbaar loon]])</f>
        <v>449.5800000000001</v>
      </c>
      <c r="E8329" s="14">
        <f>MAX(Table1[[#This Row],[Loonheffing]]-Table1[[#This Row],[Algemene Heffingskorting]]-Table1[[#This Row],[Arbeidskorting]],0)</f>
        <v>36326.642999999996</v>
      </c>
      <c r="F8329" s="6">
        <f>Table1[[#This Row],[Belastbaar loon]]-Table1[[#This Row],[Belasting]]</f>
        <v>54784.357000000004</v>
      </c>
      <c r="G8329" s="2">
        <f>(Table1[[#This Row],[Belastbaar loon]]-Table1[[#This Row],[Netto loon]])/Table1[[#This Row],[Belastbaar loon]]</f>
        <v>0.39870754354578475</v>
      </c>
      <c r="H8329" s="14">
        <f t="shared" ca="1" si="124"/>
        <v>36321.093000000001</v>
      </c>
      <c r="I8329" s="14">
        <f ca="1">IF(ROW()=2, Table1[[#This Row],[Netto loon]], INDIRECT(ADDRESS(ROW()-1,COLUMN(F:F))))</f>
        <v>54779.906999999999</v>
      </c>
      <c r="J8329" s="6">
        <f ca="1">IF(ROW()=2, 0, Table1[[#This Row],[Belastbaar loon]]-INDIRECT(ADDRESS(ROW()-1,COLUMN(A:A))))</f>
        <v>10</v>
      </c>
      <c r="K8329" s="6">
        <f ca="1">Table1[[#This Row],[Netto loon]]-Table1[[#This Row],[Netto vorige schijf]]</f>
        <v>4.4500000000043656</v>
      </c>
      <c r="L8329" s="2">
        <f ca="1">(Table1[[#This Row],[Bruto tov vorige schijf]]-Table1[[#This Row],[Netto tov vorige schijf]])/MAX(Table1[[#This Row],[Bruto tov vorige schijf]],1)</f>
        <v>0.5549999999995634</v>
      </c>
    </row>
    <row r="8330" spans="1:12" x14ac:dyDescent="0.25">
      <c r="A8330" s="14">
        <v>91121</v>
      </c>
      <c r="B8330" s="6">
        <f>LoonHeffing2020(Table1[[#This Row],[Belastbaar loon]])</f>
        <v>36781.173000000003</v>
      </c>
      <c r="C8330" s="6">
        <f>AlgemeneHeffingsKorting2020(Table1[[#This Row],[Belastbaar loon]])</f>
        <v>0</v>
      </c>
      <c r="D8330" s="14">
        <f>ArbeidsKorting2020(Table1[[#This Row],[Belastbaar loon]])</f>
        <v>448.98000000000013</v>
      </c>
      <c r="E8330" s="14">
        <f>MAX(Table1[[#This Row],[Loonheffing]]-Table1[[#This Row],[Algemene Heffingskorting]]-Table1[[#This Row],[Arbeidskorting]],0)</f>
        <v>36332.192999999999</v>
      </c>
      <c r="F8330" s="6">
        <f>Table1[[#This Row],[Belastbaar loon]]-Table1[[#This Row],[Belasting]]</f>
        <v>54788.807000000001</v>
      </c>
      <c r="G8330" s="2">
        <f>(Table1[[#This Row],[Belastbaar loon]]-Table1[[#This Row],[Netto loon]])/Table1[[#This Row],[Belastbaar loon]]</f>
        <v>0.39872469573424346</v>
      </c>
      <c r="H8330" s="14">
        <f t="shared" ca="1" si="124"/>
        <v>36326.642999999996</v>
      </c>
      <c r="I8330" s="14">
        <f ca="1">IF(ROW()=2, Table1[[#This Row],[Netto loon]], INDIRECT(ADDRESS(ROW()-1,COLUMN(F:F))))</f>
        <v>54784.357000000004</v>
      </c>
      <c r="J8330" s="6">
        <f ca="1">IF(ROW()=2, 0, Table1[[#This Row],[Belastbaar loon]]-INDIRECT(ADDRESS(ROW()-1,COLUMN(A:A))))</f>
        <v>10</v>
      </c>
      <c r="K8330" s="6">
        <f ca="1">Table1[[#This Row],[Netto loon]]-Table1[[#This Row],[Netto vorige schijf]]</f>
        <v>4.4499999999970896</v>
      </c>
      <c r="L8330" s="2">
        <f ca="1">(Table1[[#This Row],[Bruto tov vorige schijf]]-Table1[[#This Row],[Netto tov vorige schijf]])/MAX(Table1[[#This Row],[Bruto tov vorige schijf]],1)</f>
        <v>0.55500000000029104</v>
      </c>
    </row>
    <row r="8331" spans="1:12" x14ac:dyDescent="0.25">
      <c r="A8331" s="14">
        <v>91131</v>
      </c>
      <c r="B8331" s="6">
        <f>LoonHeffing2020(Table1[[#This Row],[Belastbaar loon]])</f>
        <v>36786.123</v>
      </c>
      <c r="C8331" s="6">
        <f>AlgemeneHeffingsKorting2020(Table1[[#This Row],[Belastbaar loon]])</f>
        <v>0</v>
      </c>
      <c r="D8331" s="14">
        <f>ArbeidsKorting2020(Table1[[#This Row],[Belastbaar loon]])</f>
        <v>448.38000000000011</v>
      </c>
      <c r="E8331" s="14">
        <f>MAX(Table1[[#This Row],[Loonheffing]]-Table1[[#This Row],[Algemene Heffingskorting]]-Table1[[#This Row],[Arbeidskorting]],0)</f>
        <v>36337.743000000002</v>
      </c>
      <c r="F8331" s="6">
        <f>Table1[[#This Row],[Belastbaar loon]]-Table1[[#This Row],[Belasting]]</f>
        <v>54793.256999999998</v>
      </c>
      <c r="G8331" s="2">
        <f>(Table1[[#This Row],[Belastbaar loon]]-Table1[[#This Row],[Netto loon]])/Table1[[#This Row],[Belastbaar loon]]</f>
        <v>0.39874184415840935</v>
      </c>
      <c r="H8331" s="14">
        <f t="shared" ca="1" si="124"/>
        <v>36332.192999999999</v>
      </c>
      <c r="I8331" s="14">
        <f ca="1">IF(ROW()=2, Table1[[#This Row],[Netto loon]], INDIRECT(ADDRESS(ROW()-1,COLUMN(F:F))))</f>
        <v>54788.807000000001</v>
      </c>
      <c r="J8331" s="6">
        <f ca="1">IF(ROW()=2, 0, Table1[[#This Row],[Belastbaar loon]]-INDIRECT(ADDRESS(ROW()-1,COLUMN(A:A))))</f>
        <v>10</v>
      </c>
      <c r="K8331" s="6">
        <f ca="1">Table1[[#This Row],[Netto loon]]-Table1[[#This Row],[Netto vorige schijf]]</f>
        <v>4.4499999999970896</v>
      </c>
      <c r="L8331" s="2">
        <f ca="1">(Table1[[#This Row],[Bruto tov vorige schijf]]-Table1[[#This Row],[Netto tov vorige schijf]])/MAX(Table1[[#This Row],[Bruto tov vorige schijf]],1)</f>
        <v>0.55500000000029104</v>
      </c>
    </row>
    <row r="8332" spans="1:12" x14ac:dyDescent="0.25">
      <c r="A8332" s="14">
        <v>91141</v>
      </c>
      <c r="B8332" s="6">
        <f>LoonHeffing2020(Table1[[#This Row],[Belastbaar loon]])</f>
        <v>36791.072999999997</v>
      </c>
      <c r="C8332" s="6">
        <f>AlgemeneHeffingsKorting2020(Table1[[#This Row],[Belastbaar loon]])</f>
        <v>0</v>
      </c>
      <c r="D8332" s="14">
        <f>ArbeidsKorting2020(Table1[[#This Row],[Belastbaar loon]])</f>
        <v>447.78000000000014</v>
      </c>
      <c r="E8332" s="14">
        <f>MAX(Table1[[#This Row],[Loonheffing]]-Table1[[#This Row],[Algemene Heffingskorting]]-Table1[[#This Row],[Arbeidskorting]],0)</f>
        <v>36343.292999999998</v>
      </c>
      <c r="F8332" s="6">
        <f>Table1[[#This Row],[Belastbaar loon]]-Table1[[#This Row],[Belasting]]</f>
        <v>54797.707000000002</v>
      </c>
      <c r="G8332" s="2">
        <f>(Table1[[#This Row],[Belastbaar loon]]-Table1[[#This Row],[Netto loon]])/Table1[[#This Row],[Belastbaar loon]]</f>
        <v>0.39875898881952138</v>
      </c>
      <c r="H8332" s="14">
        <f t="shared" ca="1" si="124"/>
        <v>36337.743000000002</v>
      </c>
      <c r="I8332" s="14">
        <f ca="1">IF(ROW()=2, Table1[[#This Row],[Netto loon]], INDIRECT(ADDRESS(ROW()-1,COLUMN(F:F))))</f>
        <v>54793.256999999998</v>
      </c>
      <c r="J8332" s="6">
        <f ca="1">IF(ROW()=2, 0, Table1[[#This Row],[Belastbaar loon]]-INDIRECT(ADDRESS(ROW()-1,COLUMN(A:A))))</f>
        <v>10</v>
      </c>
      <c r="K8332" s="6">
        <f ca="1">Table1[[#This Row],[Netto loon]]-Table1[[#This Row],[Netto vorige schijf]]</f>
        <v>4.4500000000043656</v>
      </c>
      <c r="L8332" s="2">
        <f ca="1">(Table1[[#This Row],[Bruto tov vorige schijf]]-Table1[[#This Row],[Netto tov vorige schijf]])/MAX(Table1[[#This Row],[Bruto tov vorige schijf]],1)</f>
        <v>0.5549999999995634</v>
      </c>
    </row>
    <row r="8333" spans="1:12" x14ac:dyDescent="0.25">
      <c r="A8333" s="14">
        <v>91151</v>
      </c>
      <c r="B8333" s="6">
        <f>LoonHeffing2020(Table1[[#This Row],[Belastbaar loon]])</f>
        <v>36796.023000000001</v>
      </c>
      <c r="C8333" s="6">
        <f>AlgemeneHeffingsKorting2020(Table1[[#This Row],[Belastbaar loon]])</f>
        <v>0</v>
      </c>
      <c r="D8333" s="14">
        <f>ArbeidsKorting2020(Table1[[#This Row],[Belastbaar loon]])</f>
        <v>447.18000000000012</v>
      </c>
      <c r="E8333" s="14">
        <f>MAX(Table1[[#This Row],[Loonheffing]]-Table1[[#This Row],[Algemene Heffingskorting]]-Table1[[#This Row],[Arbeidskorting]],0)</f>
        <v>36348.843000000001</v>
      </c>
      <c r="F8333" s="6">
        <f>Table1[[#This Row],[Belastbaar loon]]-Table1[[#This Row],[Belasting]]</f>
        <v>54802.156999999999</v>
      </c>
      <c r="G8333" s="2">
        <f>(Table1[[#This Row],[Belastbaar loon]]-Table1[[#This Row],[Netto loon]])/Table1[[#This Row],[Belastbaar loon]]</f>
        <v>0.39877612971881821</v>
      </c>
      <c r="H8333" s="14">
        <f t="shared" ca="1" si="124"/>
        <v>36343.292999999998</v>
      </c>
      <c r="I8333" s="14">
        <f ca="1">IF(ROW()=2, Table1[[#This Row],[Netto loon]], INDIRECT(ADDRESS(ROW()-1,COLUMN(F:F))))</f>
        <v>54797.707000000002</v>
      </c>
      <c r="J8333" s="6">
        <f ca="1">IF(ROW()=2, 0, Table1[[#This Row],[Belastbaar loon]]-INDIRECT(ADDRESS(ROW()-1,COLUMN(A:A))))</f>
        <v>10</v>
      </c>
      <c r="K8333" s="6">
        <f ca="1">Table1[[#This Row],[Netto loon]]-Table1[[#This Row],[Netto vorige schijf]]</f>
        <v>4.4499999999970896</v>
      </c>
      <c r="L8333" s="2">
        <f ca="1">(Table1[[#This Row],[Bruto tov vorige schijf]]-Table1[[#This Row],[Netto tov vorige schijf]])/MAX(Table1[[#This Row],[Bruto tov vorige schijf]],1)</f>
        <v>0.55500000000029104</v>
      </c>
    </row>
    <row r="8334" spans="1:12" x14ac:dyDescent="0.25">
      <c r="A8334" s="14">
        <v>91161</v>
      </c>
      <c r="B8334" s="6">
        <f>LoonHeffing2020(Table1[[#This Row],[Belastbaar loon]])</f>
        <v>36800.972999999998</v>
      </c>
      <c r="C8334" s="6">
        <f>AlgemeneHeffingsKorting2020(Table1[[#This Row],[Belastbaar loon]])</f>
        <v>0</v>
      </c>
      <c r="D8334" s="14">
        <f>ArbeidsKorting2020(Table1[[#This Row],[Belastbaar loon]])</f>
        <v>446.5800000000001</v>
      </c>
      <c r="E8334" s="14">
        <f>MAX(Table1[[#This Row],[Loonheffing]]-Table1[[#This Row],[Algemene Heffingskorting]]-Table1[[#This Row],[Arbeidskorting]],0)</f>
        <v>36354.392999999996</v>
      </c>
      <c r="F8334" s="6">
        <f>Table1[[#This Row],[Belastbaar loon]]-Table1[[#This Row],[Belasting]]</f>
        <v>54806.607000000004</v>
      </c>
      <c r="G8334" s="2">
        <f>(Table1[[#This Row],[Belastbaar loon]]-Table1[[#This Row],[Netto loon]])/Table1[[#This Row],[Belastbaar loon]]</f>
        <v>0.39879326685753774</v>
      </c>
      <c r="H8334" s="14">
        <f t="shared" ca="1" si="124"/>
        <v>36348.843000000001</v>
      </c>
      <c r="I8334" s="14">
        <f ca="1">IF(ROW()=2, Table1[[#This Row],[Netto loon]], INDIRECT(ADDRESS(ROW()-1,COLUMN(F:F))))</f>
        <v>54802.156999999999</v>
      </c>
      <c r="J8334" s="6">
        <f ca="1">IF(ROW()=2, 0, Table1[[#This Row],[Belastbaar loon]]-INDIRECT(ADDRESS(ROW()-1,COLUMN(A:A))))</f>
        <v>10</v>
      </c>
      <c r="K8334" s="6">
        <f ca="1">Table1[[#This Row],[Netto loon]]-Table1[[#This Row],[Netto vorige schijf]]</f>
        <v>4.4500000000043656</v>
      </c>
      <c r="L8334" s="2">
        <f ca="1">(Table1[[#This Row],[Bruto tov vorige schijf]]-Table1[[#This Row],[Netto tov vorige schijf]])/MAX(Table1[[#This Row],[Bruto tov vorige schijf]],1)</f>
        <v>0.5549999999995634</v>
      </c>
    </row>
    <row r="8335" spans="1:12" x14ac:dyDescent="0.25">
      <c r="A8335" s="14">
        <v>91171</v>
      </c>
      <c r="B8335" s="6">
        <f>LoonHeffing2020(Table1[[#This Row],[Belastbaar loon]])</f>
        <v>36805.923000000003</v>
      </c>
      <c r="C8335" s="6">
        <f>AlgemeneHeffingsKorting2020(Table1[[#This Row],[Belastbaar loon]])</f>
        <v>0</v>
      </c>
      <c r="D8335" s="14">
        <f>ArbeidsKorting2020(Table1[[#This Row],[Belastbaar loon]])</f>
        <v>445.98000000000013</v>
      </c>
      <c r="E8335" s="14">
        <f>MAX(Table1[[#This Row],[Loonheffing]]-Table1[[#This Row],[Algemene Heffingskorting]]-Table1[[#This Row],[Arbeidskorting]],0)</f>
        <v>36359.942999999999</v>
      </c>
      <c r="F8335" s="6">
        <f>Table1[[#This Row],[Belastbaar loon]]-Table1[[#This Row],[Belasting]]</f>
        <v>54811.057000000001</v>
      </c>
      <c r="G8335" s="2">
        <f>(Table1[[#This Row],[Belastbaar loon]]-Table1[[#This Row],[Netto loon]])/Table1[[#This Row],[Belastbaar loon]]</f>
        <v>0.39881040023691744</v>
      </c>
      <c r="H8335" s="14">
        <f t="shared" ca="1" si="124"/>
        <v>36354.392999999996</v>
      </c>
      <c r="I8335" s="14">
        <f ca="1">IF(ROW()=2, Table1[[#This Row],[Netto loon]], INDIRECT(ADDRESS(ROW()-1,COLUMN(F:F))))</f>
        <v>54806.607000000004</v>
      </c>
      <c r="J8335" s="6">
        <f ca="1">IF(ROW()=2, 0, Table1[[#This Row],[Belastbaar loon]]-INDIRECT(ADDRESS(ROW()-1,COLUMN(A:A))))</f>
        <v>10</v>
      </c>
      <c r="K8335" s="6">
        <f ca="1">Table1[[#This Row],[Netto loon]]-Table1[[#This Row],[Netto vorige schijf]]</f>
        <v>4.4499999999970896</v>
      </c>
      <c r="L8335" s="2">
        <f ca="1">(Table1[[#This Row],[Bruto tov vorige schijf]]-Table1[[#This Row],[Netto tov vorige schijf]])/MAX(Table1[[#This Row],[Bruto tov vorige schijf]],1)</f>
        <v>0.55500000000029104</v>
      </c>
    </row>
    <row r="8336" spans="1:12" x14ac:dyDescent="0.25">
      <c r="A8336" s="14">
        <v>91181</v>
      </c>
      <c r="B8336" s="6">
        <f>LoonHeffing2020(Table1[[#This Row],[Belastbaar loon]])</f>
        <v>36810.873</v>
      </c>
      <c r="C8336" s="6">
        <f>AlgemeneHeffingsKorting2020(Table1[[#This Row],[Belastbaar loon]])</f>
        <v>0</v>
      </c>
      <c r="D8336" s="14">
        <f>ArbeidsKorting2020(Table1[[#This Row],[Belastbaar loon]])</f>
        <v>445.38000000000011</v>
      </c>
      <c r="E8336" s="14">
        <f>MAX(Table1[[#This Row],[Loonheffing]]-Table1[[#This Row],[Algemene Heffingskorting]]-Table1[[#This Row],[Arbeidskorting]],0)</f>
        <v>36365.493000000002</v>
      </c>
      <c r="F8336" s="6">
        <f>Table1[[#This Row],[Belastbaar loon]]-Table1[[#This Row],[Belasting]]</f>
        <v>54815.506999999998</v>
      </c>
      <c r="G8336" s="2">
        <f>(Table1[[#This Row],[Belastbaar loon]]-Table1[[#This Row],[Netto loon]])/Table1[[#This Row],[Belastbaar loon]]</f>
        <v>0.39882752985819414</v>
      </c>
      <c r="H8336" s="14">
        <f t="shared" ca="1" si="124"/>
        <v>36359.942999999999</v>
      </c>
      <c r="I8336" s="14">
        <f ca="1">IF(ROW()=2, Table1[[#This Row],[Netto loon]], INDIRECT(ADDRESS(ROW()-1,COLUMN(F:F))))</f>
        <v>54811.057000000001</v>
      </c>
      <c r="J8336" s="6">
        <f ca="1">IF(ROW()=2, 0, Table1[[#This Row],[Belastbaar loon]]-INDIRECT(ADDRESS(ROW()-1,COLUMN(A:A))))</f>
        <v>10</v>
      </c>
      <c r="K8336" s="6">
        <f ca="1">Table1[[#This Row],[Netto loon]]-Table1[[#This Row],[Netto vorige schijf]]</f>
        <v>4.4499999999970896</v>
      </c>
      <c r="L8336" s="2">
        <f ca="1">(Table1[[#This Row],[Bruto tov vorige schijf]]-Table1[[#This Row],[Netto tov vorige schijf]])/MAX(Table1[[#This Row],[Bruto tov vorige schijf]],1)</f>
        <v>0.55500000000029104</v>
      </c>
    </row>
    <row r="8337" spans="1:12" x14ac:dyDescent="0.25">
      <c r="A8337" s="14">
        <v>91191</v>
      </c>
      <c r="B8337" s="6">
        <f>LoonHeffing2020(Table1[[#This Row],[Belastbaar loon]])</f>
        <v>36815.822999999997</v>
      </c>
      <c r="C8337" s="6">
        <f>AlgemeneHeffingsKorting2020(Table1[[#This Row],[Belastbaar loon]])</f>
        <v>0</v>
      </c>
      <c r="D8337" s="14">
        <f>ArbeidsKorting2020(Table1[[#This Row],[Belastbaar loon]])</f>
        <v>444.78000000000014</v>
      </c>
      <c r="E8337" s="14">
        <f>MAX(Table1[[#This Row],[Loonheffing]]-Table1[[#This Row],[Algemene Heffingskorting]]-Table1[[#This Row],[Arbeidskorting]],0)</f>
        <v>36371.042999999998</v>
      </c>
      <c r="F8337" s="6">
        <f>Table1[[#This Row],[Belastbaar loon]]-Table1[[#This Row],[Belasting]]</f>
        <v>54819.957000000002</v>
      </c>
      <c r="G8337" s="2">
        <f>(Table1[[#This Row],[Belastbaar loon]]-Table1[[#This Row],[Netto loon]])/Table1[[#This Row],[Belastbaar loon]]</f>
        <v>0.39884465572260419</v>
      </c>
      <c r="H8337" s="14">
        <f t="shared" ca="1" si="124"/>
        <v>36365.493000000002</v>
      </c>
      <c r="I8337" s="14">
        <f ca="1">IF(ROW()=2, Table1[[#This Row],[Netto loon]], INDIRECT(ADDRESS(ROW()-1,COLUMN(F:F))))</f>
        <v>54815.506999999998</v>
      </c>
      <c r="J8337" s="6">
        <f ca="1">IF(ROW()=2, 0, Table1[[#This Row],[Belastbaar loon]]-INDIRECT(ADDRESS(ROW()-1,COLUMN(A:A))))</f>
        <v>10</v>
      </c>
      <c r="K8337" s="6">
        <f ca="1">Table1[[#This Row],[Netto loon]]-Table1[[#This Row],[Netto vorige schijf]]</f>
        <v>4.4500000000043656</v>
      </c>
      <c r="L8337" s="2">
        <f ca="1">(Table1[[#This Row],[Bruto tov vorige schijf]]-Table1[[#This Row],[Netto tov vorige schijf]])/MAX(Table1[[#This Row],[Bruto tov vorige schijf]],1)</f>
        <v>0.5549999999995634</v>
      </c>
    </row>
    <row r="8338" spans="1:12" x14ac:dyDescent="0.25">
      <c r="A8338" s="14">
        <v>91201</v>
      </c>
      <c r="B8338" s="6">
        <f>LoonHeffing2020(Table1[[#This Row],[Belastbaar loon]])</f>
        <v>36820.773000000001</v>
      </c>
      <c r="C8338" s="6">
        <f>AlgemeneHeffingsKorting2020(Table1[[#This Row],[Belastbaar loon]])</f>
        <v>0</v>
      </c>
      <c r="D8338" s="14">
        <f>ArbeidsKorting2020(Table1[[#This Row],[Belastbaar loon]])</f>
        <v>444.18000000000012</v>
      </c>
      <c r="E8338" s="14">
        <f>MAX(Table1[[#This Row],[Loonheffing]]-Table1[[#This Row],[Algemene Heffingskorting]]-Table1[[#This Row],[Arbeidskorting]],0)</f>
        <v>36376.593000000001</v>
      </c>
      <c r="F8338" s="6">
        <f>Table1[[#This Row],[Belastbaar loon]]-Table1[[#This Row],[Belasting]]</f>
        <v>54824.406999999999</v>
      </c>
      <c r="G8338" s="2">
        <f>(Table1[[#This Row],[Belastbaar loon]]-Table1[[#This Row],[Netto loon]])/Table1[[#This Row],[Belastbaar loon]]</f>
        <v>0.39886177783138344</v>
      </c>
      <c r="H8338" s="14">
        <f t="shared" ca="1" si="124"/>
        <v>36371.042999999998</v>
      </c>
      <c r="I8338" s="14">
        <f ca="1">IF(ROW()=2, Table1[[#This Row],[Netto loon]], INDIRECT(ADDRESS(ROW()-1,COLUMN(F:F))))</f>
        <v>54819.957000000002</v>
      </c>
      <c r="J8338" s="6">
        <f ca="1">IF(ROW()=2, 0, Table1[[#This Row],[Belastbaar loon]]-INDIRECT(ADDRESS(ROW()-1,COLUMN(A:A))))</f>
        <v>10</v>
      </c>
      <c r="K8338" s="6">
        <f ca="1">Table1[[#This Row],[Netto loon]]-Table1[[#This Row],[Netto vorige schijf]]</f>
        <v>4.4499999999970896</v>
      </c>
      <c r="L8338" s="2">
        <f ca="1">(Table1[[#This Row],[Bruto tov vorige schijf]]-Table1[[#This Row],[Netto tov vorige schijf]])/MAX(Table1[[#This Row],[Bruto tov vorige schijf]],1)</f>
        <v>0.55500000000029104</v>
      </c>
    </row>
    <row r="8339" spans="1:12" x14ac:dyDescent="0.25">
      <c r="A8339" s="14">
        <v>91211</v>
      </c>
      <c r="B8339" s="6">
        <f>LoonHeffing2020(Table1[[#This Row],[Belastbaar loon]])</f>
        <v>36825.722999999998</v>
      </c>
      <c r="C8339" s="6">
        <f>AlgemeneHeffingsKorting2020(Table1[[#This Row],[Belastbaar loon]])</f>
        <v>0</v>
      </c>
      <c r="D8339" s="14">
        <f>ArbeidsKorting2020(Table1[[#This Row],[Belastbaar loon]])</f>
        <v>443.5800000000001</v>
      </c>
      <c r="E8339" s="14">
        <f>MAX(Table1[[#This Row],[Loonheffing]]-Table1[[#This Row],[Algemene Heffingskorting]]-Table1[[#This Row],[Arbeidskorting]],0)</f>
        <v>36382.142999999996</v>
      </c>
      <c r="F8339" s="6">
        <f>Table1[[#This Row],[Belastbaar loon]]-Table1[[#This Row],[Belasting]]</f>
        <v>54828.857000000004</v>
      </c>
      <c r="G8339" s="2">
        <f>(Table1[[#This Row],[Belastbaar loon]]-Table1[[#This Row],[Netto loon]])/Table1[[#This Row],[Belastbaar loon]]</f>
        <v>0.39887889618576705</v>
      </c>
      <c r="H8339" s="14">
        <f t="shared" ca="1" si="124"/>
        <v>36376.593000000001</v>
      </c>
      <c r="I8339" s="14">
        <f ca="1">IF(ROW()=2, Table1[[#This Row],[Netto loon]], INDIRECT(ADDRESS(ROW()-1,COLUMN(F:F))))</f>
        <v>54824.406999999999</v>
      </c>
      <c r="J8339" s="6">
        <f ca="1">IF(ROW()=2, 0, Table1[[#This Row],[Belastbaar loon]]-INDIRECT(ADDRESS(ROW()-1,COLUMN(A:A))))</f>
        <v>10</v>
      </c>
      <c r="K8339" s="6">
        <f ca="1">Table1[[#This Row],[Netto loon]]-Table1[[#This Row],[Netto vorige schijf]]</f>
        <v>4.4500000000043656</v>
      </c>
      <c r="L8339" s="2">
        <f ca="1">(Table1[[#This Row],[Bruto tov vorige schijf]]-Table1[[#This Row],[Netto tov vorige schijf]])/MAX(Table1[[#This Row],[Bruto tov vorige schijf]],1)</f>
        <v>0.5549999999995634</v>
      </c>
    </row>
    <row r="8340" spans="1:12" x14ac:dyDescent="0.25">
      <c r="A8340" s="14">
        <v>91221</v>
      </c>
      <c r="B8340" s="6">
        <f>LoonHeffing2020(Table1[[#This Row],[Belastbaar loon]])</f>
        <v>36830.673000000003</v>
      </c>
      <c r="C8340" s="6">
        <f>AlgemeneHeffingsKorting2020(Table1[[#This Row],[Belastbaar loon]])</f>
        <v>0</v>
      </c>
      <c r="D8340" s="14">
        <f>ArbeidsKorting2020(Table1[[#This Row],[Belastbaar loon]])</f>
        <v>442.98000000000013</v>
      </c>
      <c r="E8340" s="14">
        <f>MAX(Table1[[#This Row],[Loonheffing]]-Table1[[#This Row],[Algemene Heffingskorting]]-Table1[[#This Row],[Arbeidskorting]],0)</f>
        <v>36387.692999999999</v>
      </c>
      <c r="F8340" s="6">
        <f>Table1[[#This Row],[Belastbaar loon]]-Table1[[#This Row],[Belasting]]</f>
        <v>54833.307000000001</v>
      </c>
      <c r="G8340" s="2">
        <f>(Table1[[#This Row],[Belastbaar loon]]-Table1[[#This Row],[Netto loon]])/Table1[[#This Row],[Belastbaar loon]]</f>
        <v>0.39889601078698983</v>
      </c>
      <c r="H8340" s="14">
        <f t="shared" ca="1" si="124"/>
        <v>36382.142999999996</v>
      </c>
      <c r="I8340" s="14">
        <f ca="1">IF(ROW()=2, Table1[[#This Row],[Netto loon]], INDIRECT(ADDRESS(ROW()-1,COLUMN(F:F))))</f>
        <v>54828.857000000004</v>
      </c>
      <c r="J8340" s="6">
        <f ca="1">IF(ROW()=2, 0, Table1[[#This Row],[Belastbaar loon]]-INDIRECT(ADDRESS(ROW()-1,COLUMN(A:A))))</f>
        <v>10</v>
      </c>
      <c r="K8340" s="6">
        <f ca="1">Table1[[#This Row],[Netto loon]]-Table1[[#This Row],[Netto vorige schijf]]</f>
        <v>4.4499999999970896</v>
      </c>
      <c r="L8340" s="2">
        <f ca="1">(Table1[[#This Row],[Bruto tov vorige schijf]]-Table1[[#This Row],[Netto tov vorige schijf]])/MAX(Table1[[#This Row],[Bruto tov vorige schijf]],1)</f>
        <v>0.55500000000029104</v>
      </c>
    </row>
    <row r="8341" spans="1:12" x14ac:dyDescent="0.25">
      <c r="A8341" s="14">
        <v>91231</v>
      </c>
      <c r="B8341" s="6">
        <f>LoonHeffing2020(Table1[[#This Row],[Belastbaar loon]])</f>
        <v>36835.623</v>
      </c>
      <c r="C8341" s="6">
        <f>AlgemeneHeffingsKorting2020(Table1[[#This Row],[Belastbaar loon]])</f>
        <v>0</v>
      </c>
      <c r="D8341" s="14">
        <f>ArbeidsKorting2020(Table1[[#This Row],[Belastbaar loon]])</f>
        <v>442.38000000000011</v>
      </c>
      <c r="E8341" s="14">
        <f>MAX(Table1[[#This Row],[Loonheffing]]-Table1[[#This Row],[Algemene Heffingskorting]]-Table1[[#This Row],[Arbeidskorting]],0)</f>
        <v>36393.243000000002</v>
      </c>
      <c r="F8341" s="6">
        <f>Table1[[#This Row],[Belastbaar loon]]-Table1[[#This Row],[Belasting]]</f>
        <v>54837.756999999998</v>
      </c>
      <c r="G8341" s="2">
        <f>(Table1[[#This Row],[Belastbaar loon]]-Table1[[#This Row],[Netto loon]])/Table1[[#This Row],[Belastbaar loon]]</f>
        <v>0.39891312163628595</v>
      </c>
      <c r="H8341" s="14">
        <f t="shared" ca="1" si="124"/>
        <v>36387.692999999999</v>
      </c>
      <c r="I8341" s="14">
        <f ca="1">IF(ROW()=2, Table1[[#This Row],[Netto loon]], INDIRECT(ADDRESS(ROW()-1,COLUMN(F:F))))</f>
        <v>54833.307000000001</v>
      </c>
      <c r="J8341" s="6">
        <f ca="1">IF(ROW()=2, 0, Table1[[#This Row],[Belastbaar loon]]-INDIRECT(ADDRESS(ROW()-1,COLUMN(A:A))))</f>
        <v>10</v>
      </c>
      <c r="K8341" s="6">
        <f ca="1">Table1[[#This Row],[Netto loon]]-Table1[[#This Row],[Netto vorige schijf]]</f>
        <v>4.4499999999970896</v>
      </c>
      <c r="L8341" s="2">
        <f ca="1">(Table1[[#This Row],[Bruto tov vorige schijf]]-Table1[[#This Row],[Netto tov vorige schijf]])/MAX(Table1[[#This Row],[Bruto tov vorige schijf]],1)</f>
        <v>0.55500000000029104</v>
      </c>
    </row>
    <row r="8342" spans="1:12" x14ac:dyDescent="0.25">
      <c r="A8342" s="14">
        <v>91241</v>
      </c>
      <c r="B8342" s="6">
        <f>LoonHeffing2020(Table1[[#This Row],[Belastbaar loon]])</f>
        <v>36840.572999999997</v>
      </c>
      <c r="C8342" s="6">
        <f>AlgemeneHeffingsKorting2020(Table1[[#This Row],[Belastbaar loon]])</f>
        <v>0</v>
      </c>
      <c r="D8342" s="14">
        <f>ArbeidsKorting2020(Table1[[#This Row],[Belastbaar loon]])</f>
        <v>441.78000000000014</v>
      </c>
      <c r="E8342" s="14">
        <f>MAX(Table1[[#This Row],[Loonheffing]]-Table1[[#This Row],[Algemene Heffingskorting]]-Table1[[#This Row],[Arbeidskorting]],0)</f>
        <v>36398.792999999998</v>
      </c>
      <c r="F8342" s="6">
        <f>Table1[[#This Row],[Belastbaar loon]]-Table1[[#This Row],[Belasting]]</f>
        <v>54842.207000000002</v>
      </c>
      <c r="G8342" s="2">
        <f>(Table1[[#This Row],[Belastbaar loon]]-Table1[[#This Row],[Netto loon]])/Table1[[#This Row],[Belastbaar loon]]</f>
        <v>0.39893022873488887</v>
      </c>
      <c r="H8342" s="14">
        <f t="shared" ca="1" si="124"/>
        <v>36393.243000000002</v>
      </c>
      <c r="I8342" s="14">
        <f ca="1">IF(ROW()=2, Table1[[#This Row],[Netto loon]], INDIRECT(ADDRESS(ROW()-1,COLUMN(F:F))))</f>
        <v>54837.756999999998</v>
      </c>
      <c r="J8342" s="6">
        <f ca="1">IF(ROW()=2, 0, Table1[[#This Row],[Belastbaar loon]]-INDIRECT(ADDRESS(ROW()-1,COLUMN(A:A))))</f>
        <v>10</v>
      </c>
      <c r="K8342" s="6">
        <f ca="1">Table1[[#This Row],[Netto loon]]-Table1[[#This Row],[Netto vorige schijf]]</f>
        <v>4.4500000000043656</v>
      </c>
      <c r="L8342" s="2">
        <f ca="1">(Table1[[#This Row],[Bruto tov vorige schijf]]-Table1[[#This Row],[Netto tov vorige schijf]])/MAX(Table1[[#This Row],[Bruto tov vorige schijf]],1)</f>
        <v>0.5549999999995634</v>
      </c>
    </row>
    <row r="8343" spans="1:12" x14ac:dyDescent="0.25">
      <c r="A8343" s="14">
        <v>91251</v>
      </c>
      <c r="B8343" s="6">
        <f>LoonHeffing2020(Table1[[#This Row],[Belastbaar loon]])</f>
        <v>36845.523000000001</v>
      </c>
      <c r="C8343" s="6">
        <f>AlgemeneHeffingsKorting2020(Table1[[#This Row],[Belastbaar loon]])</f>
        <v>0</v>
      </c>
      <c r="D8343" s="14">
        <f>ArbeidsKorting2020(Table1[[#This Row],[Belastbaar loon]])</f>
        <v>441.18000000000012</v>
      </c>
      <c r="E8343" s="14">
        <f>MAX(Table1[[#This Row],[Loonheffing]]-Table1[[#This Row],[Algemene Heffingskorting]]-Table1[[#This Row],[Arbeidskorting]],0)</f>
        <v>36404.343000000001</v>
      </c>
      <c r="F8343" s="6">
        <f>Table1[[#This Row],[Belastbaar loon]]-Table1[[#This Row],[Belasting]]</f>
        <v>54846.656999999999</v>
      </c>
      <c r="G8343" s="2">
        <f>(Table1[[#This Row],[Belastbaar loon]]-Table1[[#This Row],[Netto loon]])/Table1[[#This Row],[Belastbaar loon]]</f>
        <v>0.39894733208403199</v>
      </c>
      <c r="H8343" s="14">
        <f t="shared" ca="1" si="124"/>
        <v>36398.792999999998</v>
      </c>
      <c r="I8343" s="14">
        <f ca="1">IF(ROW()=2, Table1[[#This Row],[Netto loon]], INDIRECT(ADDRESS(ROW()-1,COLUMN(F:F))))</f>
        <v>54842.207000000002</v>
      </c>
      <c r="J8343" s="6">
        <f ca="1">IF(ROW()=2, 0, Table1[[#This Row],[Belastbaar loon]]-INDIRECT(ADDRESS(ROW()-1,COLUMN(A:A))))</f>
        <v>10</v>
      </c>
      <c r="K8343" s="6">
        <f ca="1">Table1[[#This Row],[Netto loon]]-Table1[[#This Row],[Netto vorige schijf]]</f>
        <v>4.4499999999970896</v>
      </c>
      <c r="L8343" s="2">
        <f ca="1">(Table1[[#This Row],[Bruto tov vorige schijf]]-Table1[[#This Row],[Netto tov vorige schijf]])/MAX(Table1[[#This Row],[Bruto tov vorige schijf]],1)</f>
        <v>0.55500000000029104</v>
      </c>
    </row>
    <row r="8344" spans="1:12" x14ac:dyDescent="0.25">
      <c r="A8344" s="14">
        <v>91261</v>
      </c>
      <c r="B8344" s="6">
        <f>LoonHeffing2020(Table1[[#This Row],[Belastbaar loon]])</f>
        <v>36850.472999999998</v>
      </c>
      <c r="C8344" s="6">
        <f>AlgemeneHeffingsKorting2020(Table1[[#This Row],[Belastbaar loon]])</f>
        <v>0</v>
      </c>
      <c r="D8344" s="14">
        <f>ArbeidsKorting2020(Table1[[#This Row],[Belastbaar loon]])</f>
        <v>440.5800000000001</v>
      </c>
      <c r="E8344" s="14">
        <f>MAX(Table1[[#This Row],[Loonheffing]]-Table1[[#This Row],[Algemene Heffingskorting]]-Table1[[#This Row],[Arbeidskorting]],0)</f>
        <v>36409.892999999996</v>
      </c>
      <c r="F8344" s="6">
        <f>Table1[[#This Row],[Belastbaar loon]]-Table1[[#This Row],[Belasting]]</f>
        <v>54851.107000000004</v>
      </c>
      <c r="G8344" s="2">
        <f>(Table1[[#This Row],[Belastbaar loon]]-Table1[[#This Row],[Netto loon]])/Table1[[#This Row],[Belastbaar loon]]</f>
        <v>0.39896443168494755</v>
      </c>
      <c r="H8344" s="14">
        <f t="shared" ca="1" si="124"/>
        <v>36404.343000000001</v>
      </c>
      <c r="I8344" s="14">
        <f ca="1">IF(ROW()=2, Table1[[#This Row],[Netto loon]], INDIRECT(ADDRESS(ROW()-1,COLUMN(F:F))))</f>
        <v>54846.656999999999</v>
      </c>
      <c r="J8344" s="6">
        <f ca="1">IF(ROW()=2, 0, Table1[[#This Row],[Belastbaar loon]]-INDIRECT(ADDRESS(ROW()-1,COLUMN(A:A))))</f>
        <v>10</v>
      </c>
      <c r="K8344" s="6">
        <f ca="1">Table1[[#This Row],[Netto loon]]-Table1[[#This Row],[Netto vorige schijf]]</f>
        <v>4.4500000000043656</v>
      </c>
      <c r="L8344" s="2">
        <f ca="1">(Table1[[#This Row],[Bruto tov vorige schijf]]-Table1[[#This Row],[Netto tov vorige schijf]])/MAX(Table1[[#This Row],[Bruto tov vorige schijf]],1)</f>
        <v>0.5549999999995634</v>
      </c>
    </row>
    <row r="8345" spans="1:12" x14ac:dyDescent="0.25">
      <c r="A8345" s="14">
        <v>91271</v>
      </c>
      <c r="B8345" s="6">
        <f>LoonHeffing2020(Table1[[#This Row],[Belastbaar loon]])</f>
        <v>36855.423000000003</v>
      </c>
      <c r="C8345" s="6">
        <f>AlgemeneHeffingsKorting2020(Table1[[#This Row],[Belastbaar loon]])</f>
        <v>0</v>
      </c>
      <c r="D8345" s="14">
        <f>ArbeidsKorting2020(Table1[[#This Row],[Belastbaar loon]])</f>
        <v>439.98000000000013</v>
      </c>
      <c r="E8345" s="14">
        <f>MAX(Table1[[#This Row],[Loonheffing]]-Table1[[#This Row],[Algemene Heffingskorting]]-Table1[[#This Row],[Arbeidskorting]],0)</f>
        <v>36415.442999999999</v>
      </c>
      <c r="F8345" s="6">
        <f>Table1[[#This Row],[Belastbaar loon]]-Table1[[#This Row],[Belasting]]</f>
        <v>54855.557000000001</v>
      </c>
      <c r="G8345" s="2">
        <f>(Table1[[#This Row],[Belastbaar loon]]-Table1[[#This Row],[Netto loon]])/Table1[[#This Row],[Belastbaar loon]]</f>
        <v>0.39898152753886779</v>
      </c>
      <c r="H8345" s="14">
        <f t="shared" ca="1" si="124"/>
        <v>36409.892999999996</v>
      </c>
      <c r="I8345" s="14">
        <f ca="1">IF(ROW()=2, Table1[[#This Row],[Netto loon]], INDIRECT(ADDRESS(ROW()-1,COLUMN(F:F))))</f>
        <v>54851.107000000004</v>
      </c>
      <c r="J8345" s="6">
        <f ca="1">IF(ROW()=2, 0, Table1[[#This Row],[Belastbaar loon]]-INDIRECT(ADDRESS(ROW()-1,COLUMN(A:A))))</f>
        <v>10</v>
      </c>
      <c r="K8345" s="6">
        <f ca="1">Table1[[#This Row],[Netto loon]]-Table1[[#This Row],[Netto vorige schijf]]</f>
        <v>4.4499999999970896</v>
      </c>
      <c r="L8345" s="2">
        <f ca="1">(Table1[[#This Row],[Bruto tov vorige schijf]]-Table1[[#This Row],[Netto tov vorige schijf]])/MAX(Table1[[#This Row],[Bruto tov vorige schijf]],1)</f>
        <v>0.55500000000029104</v>
      </c>
    </row>
    <row r="8346" spans="1:12" x14ac:dyDescent="0.25">
      <c r="A8346" s="14">
        <v>91281</v>
      </c>
      <c r="B8346" s="6">
        <f>LoonHeffing2020(Table1[[#This Row],[Belastbaar loon]])</f>
        <v>36860.373</v>
      </c>
      <c r="C8346" s="6">
        <f>AlgemeneHeffingsKorting2020(Table1[[#This Row],[Belastbaar loon]])</f>
        <v>0</v>
      </c>
      <c r="D8346" s="14">
        <f>ArbeidsKorting2020(Table1[[#This Row],[Belastbaar loon]])</f>
        <v>439.38000000000011</v>
      </c>
      <c r="E8346" s="14">
        <f>MAX(Table1[[#This Row],[Loonheffing]]-Table1[[#This Row],[Algemene Heffingskorting]]-Table1[[#This Row],[Arbeidskorting]],0)</f>
        <v>36420.993000000002</v>
      </c>
      <c r="F8346" s="6">
        <f>Table1[[#This Row],[Belastbaar loon]]-Table1[[#This Row],[Belasting]]</f>
        <v>54860.006999999998</v>
      </c>
      <c r="G8346" s="2">
        <f>(Table1[[#This Row],[Belastbaar loon]]-Table1[[#This Row],[Netto loon]])/Table1[[#This Row],[Belastbaar loon]]</f>
        <v>0.39899861964702404</v>
      </c>
      <c r="H8346" s="14">
        <f t="shared" ref="H8346:H8409" ca="1" si="125">IF(ROW()=2, 0, INDIRECT(ADDRESS(ROW()-1,COLUMN(E:E))))</f>
        <v>36415.442999999999</v>
      </c>
      <c r="I8346" s="14">
        <f ca="1">IF(ROW()=2, Table1[[#This Row],[Netto loon]], INDIRECT(ADDRESS(ROW()-1,COLUMN(F:F))))</f>
        <v>54855.557000000001</v>
      </c>
      <c r="J8346" s="6">
        <f ca="1">IF(ROW()=2, 0, Table1[[#This Row],[Belastbaar loon]]-INDIRECT(ADDRESS(ROW()-1,COLUMN(A:A))))</f>
        <v>10</v>
      </c>
      <c r="K8346" s="6">
        <f ca="1">Table1[[#This Row],[Netto loon]]-Table1[[#This Row],[Netto vorige schijf]]</f>
        <v>4.4499999999970896</v>
      </c>
      <c r="L8346" s="2">
        <f ca="1">(Table1[[#This Row],[Bruto tov vorige schijf]]-Table1[[#This Row],[Netto tov vorige schijf]])/MAX(Table1[[#This Row],[Bruto tov vorige schijf]],1)</f>
        <v>0.55500000000029104</v>
      </c>
    </row>
    <row r="8347" spans="1:12" x14ac:dyDescent="0.25">
      <c r="A8347" s="14">
        <v>91291</v>
      </c>
      <c r="B8347" s="6">
        <f>LoonHeffing2020(Table1[[#This Row],[Belastbaar loon]])</f>
        <v>36865.322999999997</v>
      </c>
      <c r="C8347" s="6">
        <f>AlgemeneHeffingsKorting2020(Table1[[#This Row],[Belastbaar loon]])</f>
        <v>0</v>
      </c>
      <c r="D8347" s="14">
        <f>ArbeidsKorting2020(Table1[[#This Row],[Belastbaar loon]])</f>
        <v>438.78000000000014</v>
      </c>
      <c r="E8347" s="14">
        <f>MAX(Table1[[#This Row],[Loonheffing]]-Table1[[#This Row],[Algemene Heffingskorting]]-Table1[[#This Row],[Arbeidskorting]],0)</f>
        <v>36426.542999999998</v>
      </c>
      <c r="F8347" s="6">
        <f>Table1[[#This Row],[Belastbaar loon]]-Table1[[#This Row],[Belasting]]</f>
        <v>54864.457000000002</v>
      </c>
      <c r="G8347" s="2">
        <f>(Table1[[#This Row],[Belastbaar loon]]-Table1[[#This Row],[Netto loon]])/Table1[[#This Row],[Belastbaar loon]]</f>
        <v>0.39901570801064723</v>
      </c>
      <c r="H8347" s="14">
        <f t="shared" ca="1" si="125"/>
        <v>36420.993000000002</v>
      </c>
      <c r="I8347" s="14">
        <f ca="1">IF(ROW()=2, Table1[[#This Row],[Netto loon]], INDIRECT(ADDRESS(ROW()-1,COLUMN(F:F))))</f>
        <v>54860.006999999998</v>
      </c>
      <c r="J8347" s="6">
        <f ca="1">IF(ROW()=2, 0, Table1[[#This Row],[Belastbaar loon]]-INDIRECT(ADDRESS(ROW()-1,COLUMN(A:A))))</f>
        <v>10</v>
      </c>
      <c r="K8347" s="6">
        <f ca="1">Table1[[#This Row],[Netto loon]]-Table1[[#This Row],[Netto vorige schijf]]</f>
        <v>4.4500000000043656</v>
      </c>
      <c r="L8347" s="2">
        <f ca="1">(Table1[[#This Row],[Bruto tov vorige schijf]]-Table1[[#This Row],[Netto tov vorige schijf]])/MAX(Table1[[#This Row],[Bruto tov vorige schijf]],1)</f>
        <v>0.5549999999995634</v>
      </c>
    </row>
    <row r="8348" spans="1:12" x14ac:dyDescent="0.25">
      <c r="A8348" s="14">
        <v>91301</v>
      </c>
      <c r="B8348" s="6">
        <f>LoonHeffing2020(Table1[[#This Row],[Belastbaar loon]])</f>
        <v>36870.273000000001</v>
      </c>
      <c r="C8348" s="6">
        <f>AlgemeneHeffingsKorting2020(Table1[[#This Row],[Belastbaar loon]])</f>
        <v>0</v>
      </c>
      <c r="D8348" s="14">
        <f>ArbeidsKorting2020(Table1[[#This Row],[Belastbaar loon]])</f>
        <v>438.18000000000012</v>
      </c>
      <c r="E8348" s="14">
        <f>MAX(Table1[[#This Row],[Loonheffing]]-Table1[[#This Row],[Algemene Heffingskorting]]-Table1[[#This Row],[Arbeidskorting]],0)</f>
        <v>36432.093000000001</v>
      </c>
      <c r="F8348" s="6">
        <f>Table1[[#This Row],[Belastbaar loon]]-Table1[[#This Row],[Belasting]]</f>
        <v>54868.906999999999</v>
      </c>
      <c r="G8348" s="2">
        <f>(Table1[[#This Row],[Belastbaar loon]]-Table1[[#This Row],[Netto loon]])/Table1[[#This Row],[Belastbaar loon]]</f>
        <v>0.39903279263096791</v>
      </c>
      <c r="H8348" s="14">
        <f t="shared" ca="1" si="125"/>
        <v>36426.542999999998</v>
      </c>
      <c r="I8348" s="14">
        <f ca="1">IF(ROW()=2, Table1[[#This Row],[Netto loon]], INDIRECT(ADDRESS(ROW()-1,COLUMN(F:F))))</f>
        <v>54864.457000000002</v>
      </c>
      <c r="J8348" s="6">
        <f ca="1">IF(ROW()=2, 0, Table1[[#This Row],[Belastbaar loon]]-INDIRECT(ADDRESS(ROW()-1,COLUMN(A:A))))</f>
        <v>10</v>
      </c>
      <c r="K8348" s="6">
        <f ca="1">Table1[[#This Row],[Netto loon]]-Table1[[#This Row],[Netto vorige schijf]]</f>
        <v>4.4499999999970896</v>
      </c>
      <c r="L8348" s="2">
        <f ca="1">(Table1[[#This Row],[Bruto tov vorige schijf]]-Table1[[#This Row],[Netto tov vorige schijf]])/MAX(Table1[[#This Row],[Bruto tov vorige schijf]],1)</f>
        <v>0.55500000000029104</v>
      </c>
    </row>
    <row r="8349" spans="1:12" x14ac:dyDescent="0.25">
      <c r="A8349" s="14">
        <v>91311</v>
      </c>
      <c r="B8349" s="6">
        <f>LoonHeffing2020(Table1[[#This Row],[Belastbaar loon]])</f>
        <v>36875.222999999998</v>
      </c>
      <c r="C8349" s="6">
        <f>AlgemeneHeffingsKorting2020(Table1[[#This Row],[Belastbaar loon]])</f>
        <v>0</v>
      </c>
      <c r="D8349" s="14">
        <f>ArbeidsKorting2020(Table1[[#This Row],[Belastbaar loon]])</f>
        <v>437.5800000000001</v>
      </c>
      <c r="E8349" s="14">
        <f>MAX(Table1[[#This Row],[Loonheffing]]-Table1[[#This Row],[Algemene Heffingskorting]]-Table1[[#This Row],[Arbeidskorting]],0)</f>
        <v>36437.642999999996</v>
      </c>
      <c r="F8349" s="6">
        <f>Table1[[#This Row],[Belastbaar loon]]-Table1[[#This Row],[Belasting]]</f>
        <v>54873.357000000004</v>
      </c>
      <c r="G8349" s="2">
        <f>(Table1[[#This Row],[Belastbaar loon]]-Table1[[#This Row],[Netto loon]])/Table1[[#This Row],[Belastbaar loon]]</f>
        <v>0.39904987350921572</v>
      </c>
      <c r="H8349" s="14">
        <f t="shared" ca="1" si="125"/>
        <v>36432.093000000001</v>
      </c>
      <c r="I8349" s="14">
        <f ca="1">IF(ROW()=2, Table1[[#This Row],[Netto loon]], INDIRECT(ADDRESS(ROW()-1,COLUMN(F:F))))</f>
        <v>54868.906999999999</v>
      </c>
      <c r="J8349" s="6">
        <f ca="1">IF(ROW()=2, 0, Table1[[#This Row],[Belastbaar loon]]-INDIRECT(ADDRESS(ROW()-1,COLUMN(A:A))))</f>
        <v>10</v>
      </c>
      <c r="K8349" s="6">
        <f ca="1">Table1[[#This Row],[Netto loon]]-Table1[[#This Row],[Netto vorige schijf]]</f>
        <v>4.4500000000043656</v>
      </c>
      <c r="L8349" s="2">
        <f ca="1">(Table1[[#This Row],[Bruto tov vorige schijf]]-Table1[[#This Row],[Netto tov vorige schijf]])/MAX(Table1[[#This Row],[Bruto tov vorige schijf]],1)</f>
        <v>0.5549999999995634</v>
      </c>
    </row>
    <row r="8350" spans="1:12" x14ac:dyDescent="0.25">
      <c r="A8350" s="14">
        <v>91321</v>
      </c>
      <c r="B8350" s="6">
        <f>LoonHeffing2020(Table1[[#This Row],[Belastbaar loon]])</f>
        <v>36880.173000000003</v>
      </c>
      <c r="C8350" s="6">
        <f>AlgemeneHeffingsKorting2020(Table1[[#This Row],[Belastbaar loon]])</f>
        <v>0</v>
      </c>
      <c r="D8350" s="14">
        <f>ArbeidsKorting2020(Table1[[#This Row],[Belastbaar loon]])</f>
        <v>436.98000000000013</v>
      </c>
      <c r="E8350" s="14">
        <f>MAX(Table1[[#This Row],[Loonheffing]]-Table1[[#This Row],[Algemene Heffingskorting]]-Table1[[#This Row],[Arbeidskorting]],0)</f>
        <v>36443.192999999999</v>
      </c>
      <c r="F8350" s="6">
        <f>Table1[[#This Row],[Belastbaar loon]]-Table1[[#This Row],[Belasting]]</f>
        <v>54877.807000000001</v>
      </c>
      <c r="G8350" s="2">
        <f>(Table1[[#This Row],[Belastbaar loon]]-Table1[[#This Row],[Netto loon]])/Table1[[#This Row],[Belastbaar loon]]</f>
        <v>0.39906695064662018</v>
      </c>
      <c r="H8350" s="14">
        <f t="shared" ca="1" si="125"/>
        <v>36437.642999999996</v>
      </c>
      <c r="I8350" s="14">
        <f ca="1">IF(ROW()=2, Table1[[#This Row],[Netto loon]], INDIRECT(ADDRESS(ROW()-1,COLUMN(F:F))))</f>
        <v>54873.357000000004</v>
      </c>
      <c r="J8350" s="6">
        <f ca="1">IF(ROW()=2, 0, Table1[[#This Row],[Belastbaar loon]]-INDIRECT(ADDRESS(ROW()-1,COLUMN(A:A))))</f>
        <v>10</v>
      </c>
      <c r="K8350" s="6">
        <f ca="1">Table1[[#This Row],[Netto loon]]-Table1[[#This Row],[Netto vorige schijf]]</f>
        <v>4.4499999999970896</v>
      </c>
      <c r="L8350" s="2">
        <f ca="1">(Table1[[#This Row],[Bruto tov vorige schijf]]-Table1[[#This Row],[Netto tov vorige schijf]])/MAX(Table1[[#This Row],[Bruto tov vorige schijf]],1)</f>
        <v>0.55500000000029104</v>
      </c>
    </row>
    <row r="8351" spans="1:12" x14ac:dyDescent="0.25">
      <c r="A8351" s="14">
        <v>91331</v>
      </c>
      <c r="B8351" s="6">
        <f>LoonHeffing2020(Table1[[#This Row],[Belastbaar loon]])</f>
        <v>36885.123</v>
      </c>
      <c r="C8351" s="6">
        <f>AlgemeneHeffingsKorting2020(Table1[[#This Row],[Belastbaar loon]])</f>
        <v>0</v>
      </c>
      <c r="D8351" s="14">
        <f>ArbeidsKorting2020(Table1[[#This Row],[Belastbaar loon]])</f>
        <v>436.38000000000011</v>
      </c>
      <c r="E8351" s="14">
        <f>MAX(Table1[[#This Row],[Loonheffing]]-Table1[[#This Row],[Algemene Heffingskorting]]-Table1[[#This Row],[Arbeidskorting]],0)</f>
        <v>36448.743000000002</v>
      </c>
      <c r="F8351" s="6">
        <f>Table1[[#This Row],[Belastbaar loon]]-Table1[[#This Row],[Belasting]]</f>
        <v>54882.256999999998</v>
      </c>
      <c r="G8351" s="2">
        <f>(Table1[[#This Row],[Belastbaar loon]]-Table1[[#This Row],[Netto loon]])/Table1[[#This Row],[Belastbaar loon]]</f>
        <v>0.3990840240444099</v>
      </c>
      <c r="H8351" s="14">
        <f t="shared" ca="1" si="125"/>
        <v>36443.192999999999</v>
      </c>
      <c r="I8351" s="14">
        <f ca="1">IF(ROW()=2, Table1[[#This Row],[Netto loon]], INDIRECT(ADDRESS(ROW()-1,COLUMN(F:F))))</f>
        <v>54877.807000000001</v>
      </c>
      <c r="J8351" s="6">
        <f ca="1">IF(ROW()=2, 0, Table1[[#This Row],[Belastbaar loon]]-INDIRECT(ADDRESS(ROW()-1,COLUMN(A:A))))</f>
        <v>10</v>
      </c>
      <c r="K8351" s="6">
        <f ca="1">Table1[[#This Row],[Netto loon]]-Table1[[#This Row],[Netto vorige schijf]]</f>
        <v>4.4499999999970896</v>
      </c>
      <c r="L8351" s="2">
        <f ca="1">(Table1[[#This Row],[Bruto tov vorige schijf]]-Table1[[#This Row],[Netto tov vorige schijf]])/MAX(Table1[[#This Row],[Bruto tov vorige schijf]],1)</f>
        <v>0.55500000000029104</v>
      </c>
    </row>
    <row r="8352" spans="1:12" x14ac:dyDescent="0.25">
      <c r="A8352" s="14">
        <v>91341</v>
      </c>
      <c r="B8352" s="6">
        <f>LoonHeffing2020(Table1[[#This Row],[Belastbaar loon]])</f>
        <v>36890.072999999997</v>
      </c>
      <c r="C8352" s="6">
        <f>AlgemeneHeffingsKorting2020(Table1[[#This Row],[Belastbaar loon]])</f>
        <v>0</v>
      </c>
      <c r="D8352" s="14">
        <f>ArbeidsKorting2020(Table1[[#This Row],[Belastbaar loon]])</f>
        <v>435.78000000000014</v>
      </c>
      <c r="E8352" s="14">
        <f>MAX(Table1[[#This Row],[Loonheffing]]-Table1[[#This Row],[Algemene Heffingskorting]]-Table1[[#This Row],[Arbeidskorting]],0)</f>
        <v>36454.292999999998</v>
      </c>
      <c r="F8352" s="6">
        <f>Table1[[#This Row],[Belastbaar loon]]-Table1[[#This Row],[Belasting]]</f>
        <v>54886.707000000002</v>
      </c>
      <c r="G8352" s="2">
        <f>(Table1[[#This Row],[Belastbaar loon]]-Table1[[#This Row],[Netto loon]])/Table1[[#This Row],[Belastbaar loon]]</f>
        <v>0.39910109370381314</v>
      </c>
      <c r="H8352" s="14">
        <f t="shared" ca="1" si="125"/>
        <v>36448.743000000002</v>
      </c>
      <c r="I8352" s="14">
        <f ca="1">IF(ROW()=2, Table1[[#This Row],[Netto loon]], INDIRECT(ADDRESS(ROW()-1,COLUMN(F:F))))</f>
        <v>54882.256999999998</v>
      </c>
      <c r="J8352" s="6">
        <f ca="1">IF(ROW()=2, 0, Table1[[#This Row],[Belastbaar loon]]-INDIRECT(ADDRESS(ROW()-1,COLUMN(A:A))))</f>
        <v>10</v>
      </c>
      <c r="K8352" s="6">
        <f ca="1">Table1[[#This Row],[Netto loon]]-Table1[[#This Row],[Netto vorige schijf]]</f>
        <v>4.4500000000043656</v>
      </c>
      <c r="L8352" s="2">
        <f ca="1">(Table1[[#This Row],[Bruto tov vorige schijf]]-Table1[[#This Row],[Netto tov vorige schijf]])/MAX(Table1[[#This Row],[Bruto tov vorige schijf]],1)</f>
        <v>0.5549999999995634</v>
      </c>
    </row>
    <row r="8353" spans="1:12" x14ac:dyDescent="0.25">
      <c r="A8353" s="14">
        <v>91351</v>
      </c>
      <c r="B8353" s="6">
        <f>LoonHeffing2020(Table1[[#This Row],[Belastbaar loon]])</f>
        <v>36895.023000000001</v>
      </c>
      <c r="C8353" s="6">
        <f>AlgemeneHeffingsKorting2020(Table1[[#This Row],[Belastbaar loon]])</f>
        <v>0</v>
      </c>
      <c r="D8353" s="14">
        <f>ArbeidsKorting2020(Table1[[#This Row],[Belastbaar loon]])</f>
        <v>435.18000000000012</v>
      </c>
      <c r="E8353" s="14">
        <f>MAX(Table1[[#This Row],[Loonheffing]]-Table1[[#This Row],[Algemene Heffingskorting]]-Table1[[#This Row],[Arbeidskorting]],0)</f>
        <v>36459.843000000001</v>
      </c>
      <c r="F8353" s="6">
        <f>Table1[[#This Row],[Belastbaar loon]]-Table1[[#This Row],[Belasting]]</f>
        <v>54891.156999999999</v>
      </c>
      <c r="G8353" s="2">
        <f>(Table1[[#This Row],[Belastbaar loon]]-Table1[[#This Row],[Netto loon]])/Table1[[#This Row],[Belastbaar loon]]</f>
        <v>0.39911815962605773</v>
      </c>
      <c r="H8353" s="14">
        <f t="shared" ca="1" si="125"/>
        <v>36454.292999999998</v>
      </c>
      <c r="I8353" s="14">
        <f ca="1">IF(ROW()=2, Table1[[#This Row],[Netto loon]], INDIRECT(ADDRESS(ROW()-1,COLUMN(F:F))))</f>
        <v>54886.707000000002</v>
      </c>
      <c r="J8353" s="6">
        <f ca="1">IF(ROW()=2, 0, Table1[[#This Row],[Belastbaar loon]]-INDIRECT(ADDRESS(ROW()-1,COLUMN(A:A))))</f>
        <v>10</v>
      </c>
      <c r="K8353" s="6">
        <f ca="1">Table1[[#This Row],[Netto loon]]-Table1[[#This Row],[Netto vorige schijf]]</f>
        <v>4.4499999999970896</v>
      </c>
      <c r="L8353" s="2">
        <f ca="1">(Table1[[#This Row],[Bruto tov vorige schijf]]-Table1[[#This Row],[Netto tov vorige schijf]])/MAX(Table1[[#This Row],[Bruto tov vorige schijf]],1)</f>
        <v>0.55500000000029104</v>
      </c>
    </row>
    <row r="8354" spans="1:12" x14ac:dyDescent="0.25">
      <c r="A8354" s="14">
        <v>91361</v>
      </c>
      <c r="B8354" s="6">
        <f>LoonHeffing2020(Table1[[#This Row],[Belastbaar loon]])</f>
        <v>36899.972999999998</v>
      </c>
      <c r="C8354" s="6">
        <f>AlgemeneHeffingsKorting2020(Table1[[#This Row],[Belastbaar loon]])</f>
        <v>0</v>
      </c>
      <c r="D8354" s="14">
        <f>ArbeidsKorting2020(Table1[[#This Row],[Belastbaar loon]])</f>
        <v>434.5800000000001</v>
      </c>
      <c r="E8354" s="14">
        <f>MAX(Table1[[#This Row],[Loonheffing]]-Table1[[#This Row],[Algemene Heffingskorting]]-Table1[[#This Row],[Arbeidskorting]],0)</f>
        <v>36465.392999999996</v>
      </c>
      <c r="F8354" s="6">
        <f>Table1[[#This Row],[Belastbaar loon]]-Table1[[#This Row],[Belasting]]</f>
        <v>54895.607000000004</v>
      </c>
      <c r="G8354" s="2">
        <f>(Table1[[#This Row],[Belastbaar loon]]-Table1[[#This Row],[Netto loon]])/Table1[[#This Row],[Belastbaar loon]]</f>
        <v>0.39913522181237066</v>
      </c>
      <c r="H8354" s="14">
        <f t="shared" ca="1" si="125"/>
        <v>36459.843000000001</v>
      </c>
      <c r="I8354" s="14">
        <f ca="1">IF(ROW()=2, Table1[[#This Row],[Netto loon]], INDIRECT(ADDRESS(ROW()-1,COLUMN(F:F))))</f>
        <v>54891.156999999999</v>
      </c>
      <c r="J8354" s="6">
        <f ca="1">IF(ROW()=2, 0, Table1[[#This Row],[Belastbaar loon]]-INDIRECT(ADDRESS(ROW()-1,COLUMN(A:A))))</f>
        <v>10</v>
      </c>
      <c r="K8354" s="6">
        <f ca="1">Table1[[#This Row],[Netto loon]]-Table1[[#This Row],[Netto vorige schijf]]</f>
        <v>4.4500000000043656</v>
      </c>
      <c r="L8354" s="2">
        <f ca="1">(Table1[[#This Row],[Bruto tov vorige schijf]]-Table1[[#This Row],[Netto tov vorige schijf]])/MAX(Table1[[#This Row],[Bruto tov vorige schijf]],1)</f>
        <v>0.5549999999995634</v>
      </c>
    </row>
    <row r="8355" spans="1:12" x14ac:dyDescent="0.25">
      <c r="A8355" s="14">
        <v>91371</v>
      </c>
      <c r="B8355" s="6">
        <f>LoonHeffing2020(Table1[[#This Row],[Belastbaar loon]])</f>
        <v>36904.923000000003</v>
      </c>
      <c r="C8355" s="6">
        <f>AlgemeneHeffingsKorting2020(Table1[[#This Row],[Belastbaar loon]])</f>
        <v>0</v>
      </c>
      <c r="D8355" s="14">
        <f>ArbeidsKorting2020(Table1[[#This Row],[Belastbaar loon]])</f>
        <v>433.98000000000013</v>
      </c>
      <c r="E8355" s="14">
        <f>MAX(Table1[[#This Row],[Loonheffing]]-Table1[[#This Row],[Algemene Heffingskorting]]-Table1[[#This Row],[Arbeidskorting]],0)</f>
        <v>36470.942999999999</v>
      </c>
      <c r="F8355" s="6">
        <f>Table1[[#This Row],[Belastbaar loon]]-Table1[[#This Row],[Belasting]]</f>
        <v>54900.057000000001</v>
      </c>
      <c r="G8355" s="2">
        <f>(Table1[[#This Row],[Belastbaar loon]]-Table1[[#This Row],[Netto loon]])/Table1[[#This Row],[Belastbaar loon]]</f>
        <v>0.3991522802639787</v>
      </c>
      <c r="H8355" s="14">
        <f t="shared" ca="1" si="125"/>
        <v>36465.392999999996</v>
      </c>
      <c r="I8355" s="14">
        <f ca="1">IF(ROW()=2, Table1[[#This Row],[Netto loon]], INDIRECT(ADDRESS(ROW()-1,COLUMN(F:F))))</f>
        <v>54895.607000000004</v>
      </c>
      <c r="J8355" s="6">
        <f ca="1">IF(ROW()=2, 0, Table1[[#This Row],[Belastbaar loon]]-INDIRECT(ADDRESS(ROW()-1,COLUMN(A:A))))</f>
        <v>10</v>
      </c>
      <c r="K8355" s="6">
        <f ca="1">Table1[[#This Row],[Netto loon]]-Table1[[#This Row],[Netto vorige schijf]]</f>
        <v>4.4499999999970896</v>
      </c>
      <c r="L8355" s="2">
        <f ca="1">(Table1[[#This Row],[Bruto tov vorige schijf]]-Table1[[#This Row],[Netto tov vorige schijf]])/MAX(Table1[[#This Row],[Bruto tov vorige schijf]],1)</f>
        <v>0.55500000000029104</v>
      </c>
    </row>
    <row r="8356" spans="1:12" x14ac:dyDescent="0.25">
      <c r="A8356" s="14">
        <v>91381</v>
      </c>
      <c r="B8356" s="6">
        <f>LoonHeffing2020(Table1[[#This Row],[Belastbaar loon]])</f>
        <v>36909.873</v>
      </c>
      <c r="C8356" s="6">
        <f>AlgemeneHeffingsKorting2020(Table1[[#This Row],[Belastbaar loon]])</f>
        <v>0</v>
      </c>
      <c r="D8356" s="14">
        <f>ArbeidsKorting2020(Table1[[#This Row],[Belastbaar loon]])</f>
        <v>433.38000000000011</v>
      </c>
      <c r="E8356" s="14">
        <f>MAX(Table1[[#This Row],[Loonheffing]]-Table1[[#This Row],[Algemene Heffingskorting]]-Table1[[#This Row],[Arbeidskorting]],0)</f>
        <v>36476.493000000002</v>
      </c>
      <c r="F8356" s="6">
        <f>Table1[[#This Row],[Belastbaar loon]]-Table1[[#This Row],[Belasting]]</f>
        <v>54904.506999999998</v>
      </c>
      <c r="G8356" s="2">
        <f>(Table1[[#This Row],[Belastbaar loon]]-Table1[[#This Row],[Netto loon]])/Table1[[#This Row],[Belastbaar loon]]</f>
        <v>0.39916933498210788</v>
      </c>
      <c r="H8356" s="14">
        <f t="shared" ca="1" si="125"/>
        <v>36470.942999999999</v>
      </c>
      <c r="I8356" s="14">
        <f ca="1">IF(ROW()=2, Table1[[#This Row],[Netto loon]], INDIRECT(ADDRESS(ROW()-1,COLUMN(F:F))))</f>
        <v>54900.057000000001</v>
      </c>
      <c r="J8356" s="6">
        <f ca="1">IF(ROW()=2, 0, Table1[[#This Row],[Belastbaar loon]]-INDIRECT(ADDRESS(ROW()-1,COLUMN(A:A))))</f>
        <v>10</v>
      </c>
      <c r="K8356" s="6">
        <f ca="1">Table1[[#This Row],[Netto loon]]-Table1[[#This Row],[Netto vorige schijf]]</f>
        <v>4.4499999999970896</v>
      </c>
      <c r="L8356" s="2">
        <f ca="1">(Table1[[#This Row],[Bruto tov vorige schijf]]-Table1[[#This Row],[Netto tov vorige schijf]])/MAX(Table1[[#This Row],[Bruto tov vorige schijf]],1)</f>
        <v>0.55500000000029104</v>
      </c>
    </row>
    <row r="8357" spans="1:12" x14ac:dyDescent="0.25">
      <c r="A8357" s="14">
        <v>91391</v>
      </c>
      <c r="B8357" s="6">
        <f>LoonHeffing2020(Table1[[#This Row],[Belastbaar loon]])</f>
        <v>36914.822999999997</v>
      </c>
      <c r="C8357" s="6">
        <f>AlgemeneHeffingsKorting2020(Table1[[#This Row],[Belastbaar loon]])</f>
        <v>0</v>
      </c>
      <c r="D8357" s="14">
        <f>ArbeidsKorting2020(Table1[[#This Row],[Belastbaar loon]])</f>
        <v>432.78000000000014</v>
      </c>
      <c r="E8357" s="14">
        <f>MAX(Table1[[#This Row],[Loonheffing]]-Table1[[#This Row],[Algemene Heffingskorting]]-Table1[[#This Row],[Arbeidskorting]],0)</f>
        <v>36482.042999999998</v>
      </c>
      <c r="F8357" s="6">
        <f>Table1[[#This Row],[Belastbaar loon]]-Table1[[#This Row],[Belasting]]</f>
        <v>54908.957000000002</v>
      </c>
      <c r="G8357" s="2">
        <f>(Table1[[#This Row],[Belastbaar loon]]-Table1[[#This Row],[Netto loon]])/Table1[[#This Row],[Belastbaar loon]]</f>
        <v>0.39918638596798367</v>
      </c>
      <c r="H8357" s="14">
        <f t="shared" ca="1" si="125"/>
        <v>36476.493000000002</v>
      </c>
      <c r="I8357" s="14">
        <f ca="1">IF(ROW()=2, Table1[[#This Row],[Netto loon]], INDIRECT(ADDRESS(ROW()-1,COLUMN(F:F))))</f>
        <v>54904.506999999998</v>
      </c>
      <c r="J8357" s="6">
        <f ca="1">IF(ROW()=2, 0, Table1[[#This Row],[Belastbaar loon]]-INDIRECT(ADDRESS(ROW()-1,COLUMN(A:A))))</f>
        <v>10</v>
      </c>
      <c r="K8357" s="6">
        <f ca="1">Table1[[#This Row],[Netto loon]]-Table1[[#This Row],[Netto vorige schijf]]</f>
        <v>4.4500000000043656</v>
      </c>
      <c r="L8357" s="2">
        <f ca="1">(Table1[[#This Row],[Bruto tov vorige schijf]]-Table1[[#This Row],[Netto tov vorige schijf]])/MAX(Table1[[#This Row],[Bruto tov vorige schijf]],1)</f>
        <v>0.5549999999995634</v>
      </c>
    </row>
    <row r="8358" spans="1:12" x14ac:dyDescent="0.25">
      <c r="A8358" s="14">
        <v>91401</v>
      </c>
      <c r="B8358" s="6">
        <f>LoonHeffing2020(Table1[[#This Row],[Belastbaar loon]])</f>
        <v>36919.773000000001</v>
      </c>
      <c r="C8358" s="6">
        <f>AlgemeneHeffingsKorting2020(Table1[[#This Row],[Belastbaar loon]])</f>
        <v>0</v>
      </c>
      <c r="D8358" s="14">
        <f>ArbeidsKorting2020(Table1[[#This Row],[Belastbaar loon]])</f>
        <v>432.18000000000012</v>
      </c>
      <c r="E8358" s="14">
        <f>MAX(Table1[[#This Row],[Loonheffing]]-Table1[[#This Row],[Algemene Heffingskorting]]-Table1[[#This Row],[Arbeidskorting]],0)</f>
        <v>36487.593000000001</v>
      </c>
      <c r="F8358" s="6">
        <f>Table1[[#This Row],[Belastbaar loon]]-Table1[[#This Row],[Belasting]]</f>
        <v>54913.406999999999</v>
      </c>
      <c r="G8358" s="2">
        <f>(Table1[[#This Row],[Belastbaar loon]]-Table1[[#This Row],[Netto loon]])/Table1[[#This Row],[Belastbaar loon]]</f>
        <v>0.39920343322283125</v>
      </c>
      <c r="H8358" s="14">
        <f t="shared" ca="1" si="125"/>
        <v>36482.042999999998</v>
      </c>
      <c r="I8358" s="14">
        <f ca="1">IF(ROW()=2, Table1[[#This Row],[Netto loon]], INDIRECT(ADDRESS(ROW()-1,COLUMN(F:F))))</f>
        <v>54908.957000000002</v>
      </c>
      <c r="J8358" s="6">
        <f ca="1">IF(ROW()=2, 0, Table1[[#This Row],[Belastbaar loon]]-INDIRECT(ADDRESS(ROW()-1,COLUMN(A:A))))</f>
        <v>10</v>
      </c>
      <c r="K8358" s="6">
        <f ca="1">Table1[[#This Row],[Netto loon]]-Table1[[#This Row],[Netto vorige schijf]]</f>
        <v>4.4499999999970896</v>
      </c>
      <c r="L8358" s="2">
        <f ca="1">(Table1[[#This Row],[Bruto tov vorige schijf]]-Table1[[#This Row],[Netto tov vorige schijf]])/MAX(Table1[[#This Row],[Bruto tov vorige schijf]],1)</f>
        <v>0.55500000000029104</v>
      </c>
    </row>
    <row r="8359" spans="1:12" x14ac:dyDescent="0.25">
      <c r="A8359" s="14">
        <v>91411</v>
      </c>
      <c r="B8359" s="6">
        <f>LoonHeffing2020(Table1[[#This Row],[Belastbaar loon]])</f>
        <v>36924.722999999998</v>
      </c>
      <c r="C8359" s="6">
        <f>AlgemeneHeffingsKorting2020(Table1[[#This Row],[Belastbaar loon]])</f>
        <v>0</v>
      </c>
      <c r="D8359" s="14">
        <f>ArbeidsKorting2020(Table1[[#This Row],[Belastbaar loon]])</f>
        <v>431.5800000000001</v>
      </c>
      <c r="E8359" s="14">
        <f>MAX(Table1[[#This Row],[Loonheffing]]-Table1[[#This Row],[Algemene Heffingskorting]]-Table1[[#This Row],[Arbeidskorting]],0)</f>
        <v>36493.142999999996</v>
      </c>
      <c r="F8359" s="6">
        <f>Table1[[#This Row],[Belastbaar loon]]-Table1[[#This Row],[Belasting]]</f>
        <v>54917.857000000004</v>
      </c>
      <c r="G8359" s="2">
        <f>(Table1[[#This Row],[Belastbaar loon]]-Table1[[#This Row],[Netto loon]])/Table1[[#This Row],[Belastbaar loon]]</f>
        <v>0.39922047674787492</v>
      </c>
      <c r="H8359" s="14">
        <f t="shared" ca="1" si="125"/>
        <v>36487.593000000001</v>
      </c>
      <c r="I8359" s="14">
        <f ca="1">IF(ROW()=2, Table1[[#This Row],[Netto loon]], INDIRECT(ADDRESS(ROW()-1,COLUMN(F:F))))</f>
        <v>54913.406999999999</v>
      </c>
      <c r="J8359" s="6">
        <f ca="1">IF(ROW()=2, 0, Table1[[#This Row],[Belastbaar loon]]-INDIRECT(ADDRESS(ROW()-1,COLUMN(A:A))))</f>
        <v>10</v>
      </c>
      <c r="K8359" s="6">
        <f ca="1">Table1[[#This Row],[Netto loon]]-Table1[[#This Row],[Netto vorige schijf]]</f>
        <v>4.4500000000043656</v>
      </c>
      <c r="L8359" s="2">
        <f ca="1">(Table1[[#This Row],[Bruto tov vorige schijf]]-Table1[[#This Row],[Netto tov vorige schijf]])/MAX(Table1[[#This Row],[Bruto tov vorige schijf]],1)</f>
        <v>0.5549999999995634</v>
      </c>
    </row>
    <row r="8360" spans="1:12" x14ac:dyDescent="0.25">
      <c r="A8360" s="14">
        <v>91421</v>
      </c>
      <c r="B8360" s="6">
        <f>LoonHeffing2020(Table1[[#This Row],[Belastbaar loon]])</f>
        <v>36929.673000000003</v>
      </c>
      <c r="C8360" s="6">
        <f>AlgemeneHeffingsKorting2020(Table1[[#This Row],[Belastbaar loon]])</f>
        <v>0</v>
      </c>
      <c r="D8360" s="14">
        <f>ArbeidsKorting2020(Table1[[#This Row],[Belastbaar loon]])</f>
        <v>430.98000000000013</v>
      </c>
      <c r="E8360" s="14">
        <f>MAX(Table1[[#This Row],[Loonheffing]]-Table1[[#This Row],[Algemene Heffingskorting]]-Table1[[#This Row],[Arbeidskorting]],0)</f>
        <v>36498.692999999999</v>
      </c>
      <c r="F8360" s="6">
        <f>Table1[[#This Row],[Belastbaar loon]]-Table1[[#This Row],[Belasting]]</f>
        <v>54922.307000000001</v>
      </c>
      <c r="G8360" s="2">
        <f>(Table1[[#This Row],[Belastbaar loon]]-Table1[[#This Row],[Netto loon]])/Table1[[#This Row],[Belastbaar loon]]</f>
        <v>0.39923751654433881</v>
      </c>
      <c r="H8360" s="14">
        <f t="shared" ca="1" si="125"/>
        <v>36493.142999999996</v>
      </c>
      <c r="I8360" s="14">
        <f ca="1">IF(ROW()=2, Table1[[#This Row],[Netto loon]], INDIRECT(ADDRESS(ROW()-1,COLUMN(F:F))))</f>
        <v>54917.857000000004</v>
      </c>
      <c r="J8360" s="6">
        <f ca="1">IF(ROW()=2, 0, Table1[[#This Row],[Belastbaar loon]]-INDIRECT(ADDRESS(ROW()-1,COLUMN(A:A))))</f>
        <v>10</v>
      </c>
      <c r="K8360" s="6">
        <f ca="1">Table1[[#This Row],[Netto loon]]-Table1[[#This Row],[Netto vorige schijf]]</f>
        <v>4.4499999999970896</v>
      </c>
      <c r="L8360" s="2">
        <f ca="1">(Table1[[#This Row],[Bruto tov vorige schijf]]-Table1[[#This Row],[Netto tov vorige schijf]])/MAX(Table1[[#This Row],[Bruto tov vorige schijf]],1)</f>
        <v>0.55500000000029104</v>
      </c>
    </row>
    <row r="8361" spans="1:12" x14ac:dyDescent="0.25">
      <c r="A8361" s="14">
        <v>91431</v>
      </c>
      <c r="B8361" s="6">
        <f>LoonHeffing2020(Table1[[#This Row],[Belastbaar loon]])</f>
        <v>36934.623</v>
      </c>
      <c r="C8361" s="6">
        <f>AlgemeneHeffingsKorting2020(Table1[[#This Row],[Belastbaar loon]])</f>
        <v>0</v>
      </c>
      <c r="D8361" s="14">
        <f>ArbeidsKorting2020(Table1[[#This Row],[Belastbaar loon]])</f>
        <v>430.38000000000011</v>
      </c>
      <c r="E8361" s="14">
        <f>MAX(Table1[[#This Row],[Loonheffing]]-Table1[[#This Row],[Algemene Heffingskorting]]-Table1[[#This Row],[Arbeidskorting]],0)</f>
        <v>36504.243000000002</v>
      </c>
      <c r="F8361" s="6">
        <f>Table1[[#This Row],[Belastbaar loon]]-Table1[[#This Row],[Belasting]]</f>
        <v>54926.756999999998</v>
      </c>
      <c r="G8361" s="2">
        <f>(Table1[[#This Row],[Belastbaar loon]]-Table1[[#This Row],[Netto loon]])/Table1[[#This Row],[Belastbaar loon]]</f>
        <v>0.39925455261344622</v>
      </c>
      <c r="H8361" s="14">
        <f t="shared" ca="1" si="125"/>
        <v>36498.692999999999</v>
      </c>
      <c r="I8361" s="14">
        <f ca="1">IF(ROW()=2, Table1[[#This Row],[Netto loon]], INDIRECT(ADDRESS(ROW()-1,COLUMN(F:F))))</f>
        <v>54922.307000000001</v>
      </c>
      <c r="J8361" s="6">
        <f ca="1">IF(ROW()=2, 0, Table1[[#This Row],[Belastbaar loon]]-INDIRECT(ADDRESS(ROW()-1,COLUMN(A:A))))</f>
        <v>10</v>
      </c>
      <c r="K8361" s="6">
        <f ca="1">Table1[[#This Row],[Netto loon]]-Table1[[#This Row],[Netto vorige schijf]]</f>
        <v>4.4499999999970896</v>
      </c>
      <c r="L8361" s="2">
        <f ca="1">(Table1[[#This Row],[Bruto tov vorige schijf]]-Table1[[#This Row],[Netto tov vorige schijf]])/MAX(Table1[[#This Row],[Bruto tov vorige schijf]],1)</f>
        <v>0.55500000000029104</v>
      </c>
    </row>
    <row r="8362" spans="1:12" x14ac:dyDescent="0.25">
      <c r="A8362" s="14">
        <v>91441</v>
      </c>
      <c r="B8362" s="6">
        <f>LoonHeffing2020(Table1[[#This Row],[Belastbaar loon]])</f>
        <v>36939.572999999997</v>
      </c>
      <c r="C8362" s="6">
        <f>AlgemeneHeffingsKorting2020(Table1[[#This Row],[Belastbaar loon]])</f>
        <v>0</v>
      </c>
      <c r="D8362" s="14">
        <f>ArbeidsKorting2020(Table1[[#This Row],[Belastbaar loon]])</f>
        <v>429.78000000000014</v>
      </c>
      <c r="E8362" s="14">
        <f>MAX(Table1[[#This Row],[Loonheffing]]-Table1[[#This Row],[Algemene Heffingskorting]]-Table1[[#This Row],[Arbeidskorting]],0)</f>
        <v>36509.792999999998</v>
      </c>
      <c r="F8362" s="6">
        <f>Table1[[#This Row],[Belastbaar loon]]-Table1[[#This Row],[Belasting]]</f>
        <v>54931.207000000002</v>
      </c>
      <c r="G8362" s="2">
        <f>(Table1[[#This Row],[Belastbaar loon]]-Table1[[#This Row],[Netto loon]])/Table1[[#This Row],[Belastbaar loon]]</f>
        <v>0.39927158495641996</v>
      </c>
      <c r="H8362" s="14">
        <f t="shared" ca="1" si="125"/>
        <v>36504.243000000002</v>
      </c>
      <c r="I8362" s="14">
        <f ca="1">IF(ROW()=2, Table1[[#This Row],[Netto loon]], INDIRECT(ADDRESS(ROW()-1,COLUMN(F:F))))</f>
        <v>54926.756999999998</v>
      </c>
      <c r="J8362" s="6">
        <f ca="1">IF(ROW()=2, 0, Table1[[#This Row],[Belastbaar loon]]-INDIRECT(ADDRESS(ROW()-1,COLUMN(A:A))))</f>
        <v>10</v>
      </c>
      <c r="K8362" s="6">
        <f ca="1">Table1[[#This Row],[Netto loon]]-Table1[[#This Row],[Netto vorige schijf]]</f>
        <v>4.4500000000043656</v>
      </c>
      <c r="L8362" s="2">
        <f ca="1">(Table1[[#This Row],[Bruto tov vorige schijf]]-Table1[[#This Row],[Netto tov vorige schijf]])/MAX(Table1[[#This Row],[Bruto tov vorige schijf]],1)</f>
        <v>0.5549999999995634</v>
      </c>
    </row>
    <row r="8363" spans="1:12" x14ac:dyDescent="0.25">
      <c r="A8363" s="14">
        <v>91451</v>
      </c>
      <c r="B8363" s="6">
        <f>LoonHeffing2020(Table1[[#This Row],[Belastbaar loon]])</f>
        <v>36944.523000000001</v>
      </c>
      <c r="C8363" s="6">
        <f>AlgemeneHeffingsKorting2020(Table1[[#This Row],[Belastbaar loon]])</f>
        <v>0</v>
      </c>
      <c r="D8363" s="14">
        <f>ArbeidsKorting2020(Table1[[#This Row],[Belastbaar loon]])</f>
        <v>429.18000000000012</v>
      </c>
      <c r="E8363" s="14">
        <f>MAX(Table1[[#This Row],[Loonheffing]]-Table1[[#This Row],[Algemene Heffingskorting]]-Table1[[#This Row],[Arbeidskorting]],0)</f>
        <v>36515.343000000001</v>
      </c>
      <c r="F8363" s="6">
        <f>Table1[[#This Row],[Belastbaar loon]]-Table1[[#This Row],[Belasting]]</f>
        <v>54935.656999999999</v>
      </c>
      <c r="G8363" s="2">
        <f>(Table1[[#This Row],[Belastbaar loon]]-Table1[[#This Row],[Netto loon]])/Table1[[#This Row],[Belastbaar loon]]</f>
        <v>0.39928861357448253</v>
      </c>
      <c r="H8363" s="14">
        <f t="shared" ca="1" si="125"/>
        <v>36509.792999999998</v>
      </c>
      <c r="I8363" s="14">
        <f ca="1">IF(ROW()=2, Table1[[#This Row],[Netto loon]], INDIRECT(ADDRESS(ROW()-1,COLUMN(F:F))))</f>
        <v>54931.207000000002</v>
      </c>
      <c r="J8363" s="6">
        <f ca="1">IF(ROW()=2, 0, Table1[[#This Row],[Belastbaar loon]]-INDIRECT(ADDRESS(ROW()-1,COLUMN(A:A))))</f>
        <v>10</v>
      </c>
      <c r="K8363" s="6">
        <f ca="1">Table1[[#This Row],[Netto loon]]-Table1[[#This Row],[Netto vorige schijf]]</f>
        <v>4.4499999999970896</v>
      </c>
      <c r="L8363" s="2">
        <f ca="1">(Table1[[#This Row],[Bruto tov vorige schijf]]-Table1[[#This Row],[Netto tov vorige schijf]])/MAX(Table1[[#This Row],[Bruto tov vorige schijf]],1)</f>
        <v>0.55500000000029104</v>
      </c>
    </row>
    <row r="8364" spans="1:12" x14ac:dyDescent="0.25">
      <c r="A8364" s="14">
        <v>91461</v>
      </c>
      <c r="B8364" s="6">
        <f>LoonHeffing2020(Table1[[#This Row],[Belastbaar loon]])</f>
        <v>36949.472999999998</v>
      </c>
      <c r="C8364" s="6">
        <f>AlgemeneHeffingsKorting2020(Table1[[#This Row],[Belastbaar loon]])</f>
        <v>0</v>
      </c>
      <c r="D8364" s="14">
        <f>ArbeidsKorting2020(Table1[[#This Row],[Belastbaar loon]])</f>
        <v>428.5800000000001</v>
      </c>
      <c r="E8364" s="14">
        <f>MAX(Table1[[#This Row],[Loonheffing]]-Table1[[#This Row],[Algemene Heffingskorting]]-Table1[[#This Row],[Arbeidskorting]],0)</f>
        <v>36520.892999999996</v>
      </c>
      <c r="F8364" s="6">
        <f>Table1[[#This Row],[Belastbaar loon]]-Table1[[#This Row],[Belasting]]</f>
        <v>54940.107000000004</v>
      </c>
      <c r="G8364" s="2">
        <f>(Table1[[#This Row],[Belastbaar loon]]-Table1[[#This Row],[Netto loon]])/Table1[[#This Row],[Belastbaar loon]]</f>
        <v>0.39930563846885553</v>
      </c>
      <c r="H8364" s="14">
        <f t="shared" ca="1" si="125"/>
        <v>36515.343000000001</v>
      </c>
      <c r="I8364" s="14">
        <f ca="1">IF(ROW()=2, Table1[[#This Row],[Netto loon]], INDIRECT(ADDRESS(ROW()-1,COLUMN(F:F))))</f>
        <v>54935.656999999999</v>
      </c>
      <c r="J8364" s="6">
        <f ca="1">IF(ROW()=2, 0, Table1[[#This Row],[Belastbaar loon]]-INDIRECT(ADDRESS(ROW()-1,COLUMN(A:A))))</f>
        <v>10</v>
      </c>
      <c r="K8364" s="6">
        <f ca="1">Table1[[#This Row],[Netto loon]]-Table1[[#This Row],[Netto vorige schijf]]</f>
        <v>4.4500000000043656</v>
      </c>
      <c r="L8364" s="2">
        <f ca="1">(Table1[[#This Row],[Bruto tov vorige schijf]]-Table1[[#This Row],[Netto tov vorige schijf]])/MAX(Table1[[#This Row],[Bruto tov vorige schijf]],1)</f>
        <v>0.5549999999995634</v>
      </c>
    </row>
    <row r="8365" spans="1:12" x14ac:dyDescent="0.25">
      <c r="A8365" s="14">
        <v>91471</v>
      </c>
      <c r="B8365" s="6">
        <f>LoonHeffing2020(Table1[[#This Row],[Belastbaar loon]])</f>
        <v>36954.423000000003</v>
      </c>
      <c r="C8365" s="6">
        <f>AlgemeneHeffingsKorting2020(Table1[[#This Row],[Belastbaar loon]])</f>
        <v>0</v>
      </c>
      <c r="D8365" s="14">
        <f>ArbeidsKorting2020(Table1[[#This Row],[Belastbaar loon]])</f>
        <v>427.98000000000013</v>
      </c>
      <c r="E8365" s="14">
        <f>MAX(Table1[[#This Row],[Loonheffing]]-Table1[[#This Row],[Algemene Heffingskorting]]-Table1[[#This Row],[Arbeidskorting]],0)</f>
        <v>36526.442999999999</v>
      </c>
      <c r="F8365" s="6">
        <f>Table1[[#This Row],[Belastbaar loon]]-Table1[[#This Row],[Belasting]]</f>
        <v>54944.557000000001</v>
      </c>
      <c r="G8365" s="2">
        <f>(Table1[[#This Row],[Belastbaar loon]]-Table1[[#This Row],[Netto loon]])/Table1[[#This Row],[Belastbaar loon]]</f>
        <v>0.39932265964076047</v>
      </c>
      <c r="H8365" s="14">
        <f t="shared" ca="1" si="125"/>
        <v>36520.892999999996</v>
      </c>
      <c r="I8365" s="14">
        <f ca="1">IF(ROW()=2, Table1[[#This Row],[Netto loon]], INDIRECT(ADDRESS(ROW()-1,COLUMN(F:F))))</f>
        <v>54940.107000000004</v>
      </c>
      <c r="J8365" s="6">
        <f ca="1">IF(ROW()=2, 0, Table1[[#This Row],[Belastbaar loon]]-INDIRECT(ADDRESS(ROW()-1,COLUMN(A:A))))</f>
        <v>10</v>
      </c>
      <c r="K8365" s="6">
        <f ca="1">Table1[[#This Row],[Netto loon]]-Table1[[#This Row],[Netto vorige schijf]]</f>
        <v>4.4499999999970896</v>
      </c>
      <c r="L8365" s="2">
        <f ca="1">(Table1[[#This Row],[Bruto tov vorige schijf]]-Table1[[#This Row],[Netto tov vorige schijf]])/MAX(Table1[[#This Row],[Bruto tov vorige schijf]],1)</f>
        <v>0.55500000000029104</v>
      </c>
    </row>
    <row r="8366" spans="1:12" x14ac:dyDescent="0.25">
      <c r="A8366" s="14">
        <v>91481</v>
      </c>
      <c r="B8366" s="6">
        <f>LoonHeffing2020(Table1[[#This Row],[Belastbaar loon]])</f>
        <v>36959.373</v>
      </c>
      <c r="C8366" s="6">
        <f>AlgemeneHeffingsKorting2020(Table1[[#This Row],[Belastbaar loon]])</f>
        <v>0</v>
      </c>
      <c r="D8366" s="14">
        <f>ArbeidsKorting2020(Table1[[#This Row],[Belastbaar loon]])</f>
        <v>427.38000000000011</v>
      </c>
      <c r="E8366" s="14">
        <f>MAX(Table1[[#This Row],[Loonheffing]]-Table1[[#This Row],[Algemene Heffingskorting]]-Table1[[#This Row],[Arbeidskorting]],0)</f>
        <v>36531.993000000002</v>
      </c>
      <c r="F8366" s="6">
        <f>Table1[[#This Row],[Belastbaar loon]]-Table1[[#This Row],[Belasting]]</f>
        <v>54949.006999999998</v>
      </c>
      <c r="G8366" s="2">
        <f>(Table1[[#This Row],[Belastbaar loon]]-Table1[[#This Row],[Netto loon]])/Table1[[#This Row],[Belastbaar loon]]</f>
        <v>0.39933967709141793</v>
      </c>
      <c r="H8366" s="14">
        <f t="shared" ca="1" si="125"/>
        <v>36526.442999999999</v>
      </c>
      <c r="I8366" s="14">
        <f ca="1">IF(ROW()=2, Table1[[#This Row],[Netto loon]], INDIRECT(ADDRESS(ROW()-1,COLUMN(F:F))))</f>
        <v>54944.557000000001</v>
      </c>
      <c r="J8366" s="6">
        <f ca="1">IF(ROW()=2, 0, Table1[[#This Row],[Belastbaar loon]]-INDIRECT(ADDRESS(ROW()-1,COLUMN(A:A))))</f>
        <v>10</v>
      </c>
      <c r="K8366" s="6">
        <f ca="1">Table1[[#This Row],[Netto loon]]-Table1[[#This Row],[Netto vorige schijf]]</f>
        <v>4.4499999999970896</v>
      </c>
      <c r="L8366" s="2">
        <f ca="1">(Table1[[#This Row],[Bruto tov vorige schijf]]-Table1[[#This Row],[Netto tov vorige schijf]])/MAX(Table1[[#This Row],[Bruto tov vorige schijf]],1)</f>
        <v>0.55500000000029104</v>
      </c>
    </row>
    <row r="8367" spans="1:12" x14ac:dyDescent="0.25">
      <c r="A8367" s="14">
        <v>91491</v>
      </c>
      <c r="B8367" s="6">
        <f>LoonHeffing2020(Table1[[#This Row],[Belastbaar loon]])</f>
        <v>36964.322999999997</v>
      </c>
      <c r="C8367" s="6">
        <f>AlgemeneHeffingsKorting2020(Table1[[#This Row],[Belastbaar loon]])</f>
        <v>0</v>
      </c>
      <c r="D8367" s="14">
        <f>ArbeidsKorting2020(Table1[[#This Row],[Belastbaar loon]])</f>
        <v>426.78000000000014</v>
      </c>
      <c r="E8367" s="14">
        <f>MAX(Table1[[#This Row],[Loonheffing]]-Table1[[#This Row],[Algemene Heffingskorting]]-Table1[[#This Row],[Arbeidskorting]],0)</f>
        <v>36537.542999999998</v>
      </c>
      <c r="F8367" s="6">
        <f>Table1[[#This Row],[Belastbaar loon]]-Table1[[#This Row],[Belasting]]</f>
        <v>54953.457000000002</v>
      </c>
      <c r="G8367" s="2">
        <f>(Table1[[#This Row],[Belastbaar loon]]-Table1[[#This Row],[Netto loon]])/Table1[[#This Row],[Belastbaar loon]]</f>
        <v>0.39935669082204805</v>
      </c>
      <c r="H8367" s="14">
        <f t="shared" ca="1" si="125"/>
        <v>36531.993000000002</v>
      </c>
      <c r="I8367" s="14">
        <f ca="1">IF(ROW()=2, Table1[[#This Row],[Netto loon]], INDIRECT(ADDRESS(ROW()-1,COLUMN(F:F))))</f>
        <v>54949.006999999998</v>
      </c>
      <c r="J8367" s="6">
        <f ca="1">IF(ROW()=2, 0, Table1[[#This Row],[Belastbaar loon]]-INDIRECT(ADDRESS(ROW()-1,COLUMN(A:A))))</f>
        <v>10</v>
      </c>
      <c r="K8367" s="6">
        <f ca="1">Table1[[#This Row],[Netto loon]]-Table1[[#This Row],[Netto vorige schijf]]</f>
        <v>4.4500000000043656</v>
      </c>
      <c r="L8367" s="2">
        <f ca="1">(Table1[[#This Row],[Bruto tov vorige schijf]]-Table1[[#This Row],[Netto tov vorige schijf]])/MAX(Table1[[#This Row],[Bruto tov vorige schijf]],1)</f>
        <v>0.5549999999995634</v>
      </c>
    </row>
    <row r="8368" spans="1:12" x14ac:dyDescent="0.25">
      <c r="A8368" s="14">
        <v>91501</v>
      </c>
      <c r="B8368" s="6">
        <f>LoonHeffing2020(Table1[[#This Row],[Belastbaar loon]])</f>
        <v>36969.273000000001</v>
      </c>
      <c r="C8368" s="6">
        <f>AlgemeneHeffingsKorting2020(Table1[[#This Row],[Belastbaar loon]])</f>
        <v>0</v>
      </c>
      <c r="D8368" s="14">
        <f>ArbeidsKorting2020(Table1[[#This Row],[Belastbaar loon]])</f>
        <v>426.18000000000012</v>
      </c>
      <c r="E8368" s="14">
        <f>MAX(Table1[[#This Row],[Loonheffing]]-Table1[[#This Row],[Algemene Heffingskorting]]-Table1[[#This Row],[Arbeidskorting]],0)</f>
        <v>36543.093000000001</v>
      </c>
      <c r="F8368" s="6">
        <f>Table1[[#This Row],[Belastbaar loon]]-Table1[[#This Row],[Belasting]]</f>
        <v>54957.906999999999</v>
      </c>
      <c r="G8368" s="2">
        <f>(Table1[[#This Row],[Belastbaar loon]]-Table1[[#This Row],[Netto loon]])/Table1[[#This Row],[Belastbaar loon]]</f>
        <v>0.39937370083387069</v>
      </c>
      <c r="H8368" s="14">
        <f t="shared" ca="1" si="125"/>
        <v>36537.542999999998</v>
      </c>
      <c r="I8368" s="14">
        <f ca="1">IF(ROW()=2, Table1[[#This Row],[Netto loon]], INDIRECT(ADDRESS(ROW()-1,COLUMN(F:F))))</f>
        <v>54953.457000000002</v>
      </c>
      <c r="J8368" s="6">
        <f ca="1">IF(ROW()=2, 0, Table1[[#This Row],[Belastbaar loon]]-INDIRECT(ADDRESS(ROW()-1,COLUMN(A:A))))</f>
        <v>10</v>
      </c>
      <c r="K8368" s="6">
        <f ca="1">Table1[[#This Row],[Netto loon]]-Table1[[#This Row],[Netto vorige schijf]]</f>
        <v>4.4499999999970896</v>
      </c>
      <c r="L8368" s="2">
        <f ca="1">(Table1[[#This Row],[Bruto tov vorige schijf]]-Table1[[#This Row],[Netto tov vorige schijf]])/MAX(Table1[[#This Row],[Bruto tov vorige schijf]],1)</f>
        <v>0.55500000000029104</v>
      </c>
    </row>
    <row r="8369" spans="1:12" x14ac:dyDescent="0.25">
      <c r="A8369" s="14">
        <v>91511</v>
      </c>
      <c r="B8369" s="6">
        <f>LoonHeffing2020(Table1[[#This Row],[Belastbaar loon]])</f>
        <v>36974.222999999998</v>
      </c>
      <c r="C8369" s="6">
        <f>AlgemeneHeffingsKorting2020(Table1[[#This Row],[Belastbaar loon]])</f>
        <v>0</v>
      </c>
      <c r="D8369" s="14">
        <f>ArbeidsKorting2020(Table1[[#This Row],[Belastbaar loon]])</f>
        <v>425.5800000000001</v>
      </c>
      <c r="E8369" s="14">
        <f>MAX(Table1[[#This Row],[Loonheffing]]-Table1[[#This Row],[Algemene Heffingskorting]]-Table1[[#This Row],[Arbeidskorting]],0)</f>
        <v>36548.642999999996</v>
      </c>
      <c r="F8369" s="6">
        <f>Table1[[#This Row],[Belastbaar loon]]-Table1[[#This Row],[Belasting]]</f>
        <v>54962.357000000004</v>
      </c>
      <c r="G8369" s="2">
        <f>(Table1[[#This Row],[Belastbaar loon]]-Table1[[#This Row],[Netto loon]])/Table1[[#This Row],[Belastbaar loon]]</f>
        <v>0.39939070712810476</v>
      </c>
      <c r="H8369" s="14">
        <f t="shared" ca="1" si="125"/>
        <v>36543.093000000001</v>
      </c>
      <c r="I8369" s="14">
        <f ca="1">IF(ROW()=2, Table1[[#This Row],[Netto loon]], INDIRECT(ADDRESS(ROW()-1,COLUMN(F:F))))</f>
        <v>54957.906999999999</v>
      </c>
      <c r="J8369" s="6">
        <f ca="1">IF(ROW()=2, 0, Table1[[#This Row],[Belastbaar loon]]-INDIRECT(ADDRESS(ROW()-1,COLUMN(A:A))))</f>
        <v>10</v>
      </c>
      <c r="K8369" s="6">
        <f ca="1">Table1[[#This Row],[Netto loon]]-Table1[[#This Row],[Netto vorige schijf]]</f>
        <v>4.4500000000043656</v>
      </c>
      <c r="L8369" s="2">
        <f ca="1">(Table1[[#This Row],[Bruto tov vorige schijf]]-Table1[[#This Row],[Netto tov vorige schijf]])/MAX(Table1[[#This Row],[Bruto tov vorige schijf]],1)</f>
        <v>0.5549999999995634</v>
      </c>
    </row>
    <row r="8370" spans="1:12" x14ac:dyDescent="0.25">
      <c r="A8370" s="14">
        <v>91521</v>
      </c>
      <c r="B8370" s="6">
        <f>LoonHeffing2020(Table1[[#This Row],[Belastbaar loon]])</f>
        <v>36979.173000000003</v>
      </c>
      <c r="C8370" s="6">
        <f>AlgemeneHeffingsKorting2020(Table1[[#This Row],[Belastbaar loon]])</f>
        <v>0</v>
      </c>
      <c r="D8370" s="14">
        <f>ArbeidsKorting2020(Table1[[#This Row],[Belastbaar loon]])</f>
        <v>424.98000000000013</v>
      </c>
      <c r="E8370" s="14">
        <f>MAX(Table1[[#This Row],[Loonheffing]]-Table1[[#This Row],[Algemene Heffingskorting]]-Table1[[#This Row],[Arbeidskorting]],0)</f>
        <v>36554.192999999999</v>
      </c>
      <c r="F8370" s="6">
        <f>Table1[[#This Row],[Belastbaar loon]]-Table1[[#This Row],[Belasting]]</f>
        <v>54966.807000000001</v>
      </c>
      <c r="G8370" s="2">
        <f>(Table1[[#This Row],[Belastbaar loon]]-Table1[[#This Row],[Netto loon]])/Table1[[#This Row],[Belastbaar loon]]</f>
        <v>0.39940770970596912</v>
      </c>
      <c r="H8370" s="14">
        <f t="shared" ca="1" si="125"/>
        <v>36548.642999999996</v>
      </c>
      <c r="I8370" s="14">
        <f ca="1">IF(ROW()=2, Table1[[#This Row],[Netto loon]], INDIRECT(ADDRESS(ROW()-1,COLUMN(F:F))))</f>
        <v>54962.357000000004</v>
      </c>
      <c r="J8370" s="6">
        <f ca="1">IF(ROW()=2, 0, Table1[[#This Row],[Belastbaar loon]]-INDIRECT(ADDRESS(ROW()-1,COLUMN(A:A))))</f>
        <v>10</v>
      </c>
      <c r="K8370" s="6">
        <f ca="1">Table1[[#This Row],[Netto loon]]-Table1[[#This Row],[Netto vorige schijf]]</f>
        <v>4.4499999999970896</v>
      </c>
      <c r="L8370" s="2">
        <f ca="1">(Table1[[#This Row],[Bruto tov vorige schijf]]-Table1[[#This Row],[Netto tov vorige schijf]])/MAX(Table1[[#This Row],[Bruto tov vorige schijf]],1)</f>
        <v>0.55500000000029104</v>
      </c>
    </row>
    <row r="8371" spans="1:12" x14ac:dyDescent="0.25">
      <c r="A8371" s="14">
        <v>91531</v>
      </c>
      <c r="B8371" s="6">
        <f>LoonHeffing2020(Table1[[#This Row],[Belastbaar loon]])</f>
        <v>36984.123</v>
      </c>
      <c r="C8371" s="6">
        <f>AlgemeneHeffingsKorting2020(Table1[[#This Row],[Belastbaar loon]])</f>
        <v>0</v>
      </c>
      <c r="D8371" s="14">
        <f>ArbeidsKorting2020(Table1[[#This Row],[Belastbaar loon]])</f>
        <v>424.38000000000011</v>
      </c>
      <c r="E8371" s="14">
        <f>MAX(Table1[[#This Row],[Loonheffing]]-Table1[[#This Row],[Algemene Heffingskorting]]-Table1[[#This Row],[Arbeidskorting]],0)</f>
        <v>36559.743000000002</v>
      </c>
      <c r="F8371" s="6">
        <f>Table1[[#This Row],[Belastbaar loon]]-Table1[[#This Row],[Belasting]]</f>
        <v>54971.256999999998</v>
      </c>
      <c r="G8371" s="2">
        <f>(Table1[[#This Row],[Belastbaar loon]]-Table1[[#This Row],[Netto loon]])/Table1[[#This Row],[Belastbaar loon]]</f>
        <v>0.39942470856868167</v>
      </c>
      <c r="H8371" s="14">
        <f t="shared" ca="1" si="125"/>
        <v>36554.192999999999</v>
      </c>
      <c r="I8371" s="14">
        <f ca="1">IF(ROW()=2, Table1[[#This Row],[Netto loon]], INDIRECT(ADDRESS(ROW()-1,COLUMN(F:F))))</f>
        <v>54966.807000000001</v>
      </c>
      <c r="J8371" s="6">
        <f ca="1">IF(ROW()=2, 0, Table1[[#This Row],[Belastbaar loon]]-INDIRECT(ADDRESS(ROW()-1,COLUMN(A:A))))</f>
        <v>10</v>
      </c>
      <c r="K8371" s="6">
        <f ca="1">Table1[[#This Row],[Netto loon]]-Table1[[#This Row],[Netto vorige schijf]]</f>
        <v>4.4499999999970896</v>
      </c>
      <c r="L8371" s="2">
        <f ca="1">(Table1[[#This Row],[Bruto tov vorige schijf]]-Table1[[#This Row],[Netto tov vorige schijf]])/MAX(Table1[[#This Row],[Bruto tov vorige schijf]],1)</f>
        <v>0.55500000000029104</v>
      </c>
    </row>
    <row r="8372" spans="1:12" x14ac:dyDescent="0.25">
      <c r="A8372" s="14">
        <v>91541</v>
      </c>
      <c r="B8372" s="6">
        <f>LoonHeffing2020(Table1[[#This Row],[Belastbaar loon]])</f>
        <v>36989.072999999997</v>
      </c>
      <c r="C8372" s="6">
        <f>AlgemeneHeffingsKorting2020(Table1[[#This Row],[Belastbaar loon]])</f>
        <v>0</v>
      </c>
      <c r="D8372" s="14">
        <f>ArbeidsKorting2020(Table1[[#This Row],[Belastbaar loon]])</f>
        <v>423.78000000000014</v>
      </c>
      <c r="E8372" s="14">
        <f>MAX(Table1[[#This Row],[Loonheffing]]-Table1[[#This Row],[Algemene Heffingskorting]]-Table1[[#This Row],[Arbeidskorting]],0)</f>
        <v>36565.292999999998</v>
      </c>
      <c r="F8372" s="6">
        <f>Table1[[#This Row],[Belastbaar loon]]-Table1[[#This Row],[Belasting]]</f>
        <v>54975.707000000002</v>
      </c>
      <c r="G8372" s="2">
        <f>(Table1[[#This Row],[Belastbaar loon]]-Table1[[#This Row],[Netto loon]])/Table1[[#This Row],[Belastbaar loon]]</f>
        <v>0.39944170371745991</v>
      </c>
      <c r="H8372" s="14">
        <f t="shared" ca="1" si="125"/>
        <v>36559.743000000002</v>
      </c>
      <c r="I8372" s="14">
        <f ca="1">IF(ROW()=2, Table1[[#This Row],[Netto loon]], INDIRECT(ADDRESS(ROW()-1,COLUMN(F:F))))</f>
        <v>54971.256999999998</v>
      </c>
      <c r="J8372" s="6">
        <f ca="1">IF(ROW()=2, 0, Table1[[#This Row],[Belastbaar loon]]-INDIRECT(ADDRESS(ROW()-1,COLUMN(A:A))))</f>
        <v>10</v>
      </c>
      <c r="K8372" s="6">
        <f ca="1">Table1[[#This Row],[Netto loon]]-Table1[[#This Row],[Netto vorige schijf]]</f>
        <v>4.4500000000043656</v>
      </c>
      <c r="L8372" s="2">
        <f ca="1">(Table1[[#This Row],[Bruto tov vorige schijf]]-Table1[[#This Row],[Netto tov vorige schijf]])/MAX(Table1[[#This Row],[Bruto tov vorige schijf]],1)</f>
        <v>0.5549999999995634</v>
      </c>
    </row>
    <row r="8373" spans="1:12" x14ac:dyDescent="0.25">
      <c r="A8373" s="14">
        <v>91551</v>
      </c>
      <c r="B8373" s="6">
        <f>LoonHeffing2020(Table1[[#This Row],[Belastbaar loon]])</f>
        <v>36994.023000000001</v>
      </c>
      <c r="C8373" s="6">
        <f>AlgemeneHeffingsKorting2020(Table1[[#This Row],[Belastbaar loon]])</f>
        <v>0</v>
      </c>
      <c r="D8373" s="14">
        <f>ArbeidsKorting2020(Table1[[#This Row],[Belastbaar loon]])</f>
        <v>423.18000000000012</v>
      </c>
      <c r="E8373" s="14">
        <f>MAX(Table1[[#This Row],[Loonheffing]]-Table1[[#This Row],[Algemene Heffingskorting]]-Table1[[#This Row],[Arbeidskorting]],0)</f>
        <v>36570.843000000001</v>
      </c>
      <c r="F8373" s="6">
        <f>Table1[[#This Row],[Belastbaar loon]]-Table1[[#This Row],[Belasting]]</f>
        <v>54980.156999999999</v>
      </c>
      <c r="G8373" s="2">
        <f>(Table1[[#This Row],[Belastbaar loon]]-Table1[[#This Row],[Netto loon]])/Table1[[#This Row],[Belastbaar loon]]</f>
        <v>0.399458695153521</v>
      </c>
      <c r="H8373" s="14">
        <f t="shared" ca="1" si="125"/>
        <v>36565.292999999998</v>
      </c>
      <c r="I8373" s="14">
        <f ca="1">IF(ROW()=2, Table1[[#This Row],[Netto loon]], INDIRECT(ADDRESS(ROW()-1,COLUMN(F:F))))</f>
        <v>54975.707000000002</v>
      </c>
      <c r="J8373" s="6">
        <f ca="1">IF(ROW()=2, 0, Table1[[#This Row],[Belastbaar loon]]-INDIRECT(ADDRESS(ROW()-1,COLUMN(A:A))))</f>
        <v>10</v>
      </c>
      <c r="K8373" s="6">
        <f ca="1">Table1[[#This Row],[Netto loon]]-Table1[[#This Row],[Netto vorige schijf]]</f>
        <v>4.4499999999970896</v>
      </c>
      <c r="L8373" s="2">
        <f ca="1">(Table1[[#This Row],[Bruto tov vorige schijf]]-Table1[[#This Row],[Netto tov vorige schijf]])/MAX(Table1[[#This Row],[Bruto tov vorige schijf]],1)</f>
        <v>0.55500000000029104</v>
      </c>
    </row>
    <row r="8374" spans="1:12" x14ac:dyDescent="0.25">
      <c r="A8374" s="14">
        <v>91561</v>
      </c>
      <c r="B8374" s="6">
        <f>LoonHeffing2020(Table1[[#This Row],[Belastbaar loon]])</f>
        <v>36998.972999999998</v>
      </c>
      <c r="C8374" s="6">
        <f>AlgemeneHeffingsKorting2020(Table1[[#This Row],[Belastbaar loon]])</f>
        <v>0</v>
      </c>
      <c r="D8374" s="14">
        <f>ArbeidsKorting2020(Table1[[#This Row],[Belastbaar loon]])</f>
        <v>422.5800000000001</v>
      </c>
      <c r="E8374" s="14">
        <f>MAX(Table1[[#This Row],[Loonheffing]]-Table1[[#This Row],[Algemene Heffingskorting]]-Table1[[#This Row],[Arbeidskorting]],0)</f>
        <v>36576.392999999996</v>
      </c>
      <c r="F8374" s="6">
        <f>Table1[[#This Row],[Belastbaar loon]]-Table1[[#This Row],[Belasting]]</f>
        <v>54984.607000000004</v>
      </c>
      <c r="G8374" s="2">
        <f>(Table1[[#This Row],[Belastbaar loon]]-Table1[[#This Row],[Netto loon]])/Table1[[#This Row],[Belastbaar loon]]</f>
        <v>0.39947568287808122</v>
      </c>
      <c r="H8374" s="14">
        <f t="shared" ca="1" si="125"/>
        <v>36570.843000000001</v>
      </c>
      <c r="I8374" s="14">
        <f ca="1">IF(ROW()=2, Table1[[#This Row],[Netto loon]], INDIRECT(ADDRESS(ROW()-1,COLUMN(F:F))))</f>
        <v>54980.156999999999</v>
      </c>
      <c r="J8374" s="6">
        <f ca="1">IF(ROW()=2, 0, Table1[[#This Row],[Belastbaar loon]]-INDIRECT(ADDRESS(ROW()-1,COLUMN(A:A))))</f>
        <v>10</v>
      </c>
      <c r="K8374" s="6">
        <f ca="1">Table1[[#This Row],[Netto loon]]-Table1[[#This Row],[Netto vorige schijf]]</f>
        <v>4.4500000000043656</v>
      </c>
      <c r="L8374" s="2">
        <f ca="1">(Table1[[#This Row],[Bruto tov vorige schijf]]-Table1[[#This Row],[Netto tov vorige schijf]])/MAX(Table1[[#This Row],[Bruto tov vorige schijf]],1)</f>
        <v>0.5549999999995634</v>
      </c>
    </row>
    <row r="8375" spans="1:12" x14ac:dyDescent="0.25">
      <c r="A8375" s="14">
        <v>91571</v>
      </c>
      <c r="B8375" s="6">
        <f>LoonHeffing2020(Table1[[#This Row],[Belastbaar loon]])</f>
        <v>37003.923000000003</v>
      </c>
      <c r="C8375" s="6">
        <f>AlgemeneHeffingsKorting2020(Table1[[#This Row],[Belastbaar loon]])</f>
        <v>0</v>
      </c>
      <c r="D8375" s="14">
        <f>ArbeidsKorting2020(Table1[[#This Row],[Belastbaar loon]])</f>
        <v>421.98000000000013</v>
      </c>
      <c r="E8375" s="14">
        <f>MAX(Table1[[#This Row],[Loonheffing]]-Table1[[#This Row],[Algemene Heffingskorting]]-Table1[[#This Row],[Arbeidskorting]],0)</f>
        <v>36581.942999999999</v>
      </c>
      <c r="F8375" s="6">
        <f>Table1[[#This Row],[Belastbaar loon]]-Table1[[#This Row],[Belasting]]</f>
        <v>54989.057000000001</v>
      </c>
      <c r="G8375" s="2">
        <f>(Table1[[#This Row],[Belastbaar loon]]-Table1[[#This Row],[Netto loon]])/Table1[[#This Row],[Belastbaar loon]]</f>
        <v>0.39949266689235674</v>
      </c>
      <c r="H8375" s="14">
        <f t="shared" ca="1" si="125"/>
        <v>36576.392999999996</v>
      </c>
      <c r="I8375" s="14">
        <f ca="1">IF(ROW()=2, Table1[[#This Row],[Netto loon]], INDIRECT(ADDRESS(ROW()-1,COLUMN(F:F))))</f>
        <v>54984.607000000004</v>
      </c>
      <c r="J8375" s="6">
        <f ca="1">IF(ROW()=2, 0, Table1[[#This Row],[Belastbaar loon]]-INDIRECT(ADDRESS(ROW()-1,COLUMN(A:A))))</f>
        <v>10</v>
      </c>
      <c r="K8375" s="6">
        <f ca="1">Table1[[#This Row],[Netto loon]]-Table1[[#This Row],[Netto vorige schijf]]</f>
        <v>4.4499999999970896</v>
      </c>
      <c r="L8375" s="2">
        <f ca="1">(Table1[[#This Row],[Bruto tov vorige schijf]]-Table1[[#This Row],[Netto tov vorige schijf]])/MAX(Table1[[#This Row],[Bruto tov vorige schijf]],1)</f>
        <v>0.55500000000029104</v>
      </c>
    </row>
    <row r="8376" spans="1:12" x14ac:dyDescent="0.25">
      <c r="A8376" s="14">
        <v>91581</v>
      </c>
      <c r="B8376" s="6">
        <f>LoonHeffing2020(Table1[[#This Row],[Belastbaar loon]])</f>
        <v>37008.873</v>
      </c>
      <c r="C8376" s="6">
        <f>AlgemeneHeffingsKorting2020(Table1[[#This Row],[Belastbaar loon]])</f>
        <v>0</v>
      </c>
      <c r="D8376" s="14">
        <f>ArbeidsKorting2020(Table1[[#This Row],[Belastbaar loon]])</f>
        <v>421.38000000000011</v>
      </c>
      <c r="E8376" s="14">
        <f>MAX(Table1[[#This Row],[Loonheffing]]-Table1[[#This Row],[Algemene Heffingskorting]]-Table1[[#This Row],[Arbeidskorting]],0)</f>
        <v>36587.493000000002</v>
      </c>
      <c r="F8376" s="6">
        <f>Table1[[#This Row],[Belastbaar loon]]-Table1[[#This Row],[Belasting]]</f>
        <v>54993.506999999998</v>
      </c>
      <c r="G8376" s="2">
        <f>(Table1[[#This Row],[Belastbaar loon]]-Table1[[#This Row],[Netto loon]])/Table1[[#This Row],[Belastbaar loon]]</f>
        <v>0.39950964719756282</v>
      </c>
      <c r="H8376" s="14">
        <f t="shared" ca="1" si="125"/>
        <v>36581.942999999999</v>
      </c>
      <c r="I8376" s="14">
        <f ca="1">IF(ROW()=2, Table1[[#This Row],[Netto loon]], INDIRECT(ADDRESS(ROW()-1,COLUMN(F:F))))</f>
        <v>54989.057000000001</v>
      </c>
      <c r="J8376" s="6">
        <f ca="1">IF(ROW()=2, 0, Table1[[#This Row],[Belastbaar loon]]-INDIRECT(ADDRESS(ROW()-1,COLUMN(A:A))))</f>
        <v>10</v>
      </c>
      <c r="K8376" s="6">
        <f ca="1">Table1[[#This Row],[Netto loon]]-Table1[[#This Row],[Netto vorige schijf]]</f>
        <v>4.4499999999970896</v>
      </c>
      <c r="L8376" s="2">
        <f ca="1">(Table1[[#This Row],[Bruto tov vorige schijf]]-Table1[[#This Row],[Netto tov vorige schijf]])/MAX(Table1[[#This Row],[Bruto tov vorige schijf]],1)</f>
        <v>0.55500000000029104</v>
      </c>
    </row>
    <row r="8377" spans="1:12" x14ac:dyDescent="0.25">
      <c r="A8377" s="14">
        <v>91591</v>
      </c>
      <c r="B8377" s="6">
        <f>LoonHeffing2020(Table1[[#This Row],[Belastbaar loon]])</f>
        <v>37013.822999999997</v>
      </c>
      <c r="C8377" s="6">
        <f>AlgemeneHeffingsKorting2020(Table1[[#This Row],[Belastbaar loon]])</f>
        <v>0</v>
      </c>
      <c r="D8377" s="14">
        <f>ArbeidsKorting2020(Table1[[#This Row],[Belastbaar loon]])</f>
        <v>420.78000000000014</v>
      </c>
      <c r="E8377" s="14">
        <f>MAX(Table1[[#This Row],[Loonheffing]]-Table1[[#This Row],[Algemene Heffingskorting]]-Table1[[#This Row],[Arbeidskorting]],0)</f>
        <v>36593.042999999998</v>
      </c>
      <c r="F8377" s="6">
        <f>Table1[[#This Row],[Belastbaar loon]]-Table1[[#This Row],[Belasting]]</f>
        <v>54997.957000000002</v>
      </c>
      <c r="G8377" s="2">
        <f>(Table1[[#This Row],[Belastbaar loon]]-Table1[[#This Row],[Netto loon]])/Table1[[#This Row],[Belastbaar loon]]</f>
        <v>0.39952662379491433</v>
      </c>
      <c r="H8377" s="14">
        <f t="shared" ca="1" si="125"/>
        <v>36587.493000000002</v>
      </c>
      <c r="I8377" s="14">
        <f ca="1">IF(ROW()=2, Table1[[#This Row],[Netto loon]], INDIRECT(ADDRESS(ROW()-1,COLUMN(F:F))))</f>
        <v>54993.506999999998</v>
      </c>
      <c r="J8377" s="6">
        <f ca="1">IF(ROW()=2, 0, Table1[[#This Row],[Belastbaar loon]]-INDIRECT(ADDRESS(ROW()-1,COLUMN(A:A))))</f>
        <v>10</v>
      </c>
      <c r="K8377" s="6">
        <f ca="1">Table1[[#This Row],[Netto loon]]-Table1[[#This Row],[Netto vorige schijf]]</f>
        <v>4.4500000000043656</v>
      </c>
      <c r="L8377" s="2">
        <f ca="1">(Table1[[#This Row],[Bruto tov vorige schijf]]-Table1[[#This Row],[Netto tov vorige schijf]])/MAX(Table1[[#This Row],[Bruto tov vorige schijf]],1)</f>
        <v>0.5549999999995634</v>
      </c>
    </row>
    <row r="8378" spans="1:12" x14ac:dyDescent="0.25">
      <c r="A8378" s="14">
        <v>91601</v>
      </c>
      <c r="B8378" s="6">
        <f>LoonHeffing2020(Table1[[#This Row],[Belastbaar loon]])</f>
        <v>37018.773000000001</v>
      </c>
      <c r="C8378" s="6">
        <f>AlgemeneHeffingsKorting2020(Table1[[#This Row],[Belastbaar loon]])</f>
        <v>0</v>
      </c>
      <c r="D8378" s="14">
        <f>ArbeidsKorting2020(Table1[[#This Row],[Belastbaar loon]])</f>
        <v>420.18000000000012</v>
      </c>
      <c r="E8378" s="14">
        <f>MAX(Table1[[#This Row],[Loonheffing]]-Table1[[#This Row],[Algemene Heffingskorting]]-Table1[[#This Row],[Arbeidskorting]],0)</f>
        <v>36598.593000000001</v>
      </c>
      <c r="F8378" s="6">
        <f>Table1[[#This Row],[Belastbaar loon]]-Table1[[#This Row],[Belasting]]</f>
        <v>55002.406999999999</v>
      </c>
      <c r="G8378" s="2">
        <f>(Table1[[#This Row],[Belastbaar loon]]-Table1[[#This Row],[Netto loon]])/Table1[[#This Row],[Belastbaar loon]]</f>
        <v>0.39954359668562572</v>
      </c>
      <c r="H8378" s="14">
        <f t="shared" ca="1" si="125"/>
        <v>36593.042999999998</v>
      </c>
      <c r="I8378" s="14">
        <f ca="1">IF(ROW()=2, Table1[[#This Row],[Netto loon]], INDIRECT(ADDRESS(ROW()-1,COLUMN(F:F))))</f>
        <v>54997.957000000002</v>
      </c>
      <c r="J8378" s="6">
        <f ca="1">IF(ROW()=2, 0, Table1[[#This Row],[Belastbaar loon]]-INDIRECT(ADDRESS(ROW()-1,COLUMN(A:A))))</f>
        <v>10</v>
      </c>
      <c r="K8378" s="6">
        <f ca="1">Table1[[#This Row],[Netto loon]]-Table1[[#This Row],[Netto vorige schijf]]</f>
        <v>4.4499999999970896</v>
      </c>
      <c r="L8378" s="2">
        <f ca="1">(Table1[[#This Row],[Bruto tov vorige schijf]]-Table1[[#This Row],[Netto tov vorige schijf]])/MAX(Table1[[#This Row],[Bruto tov vorige schijf]],1)</f>
        <v>0.55500000000029104</v>
      </c>
    </row>
    <row r="8379" spans="1:12" x14ac:dyDescent="0.25">
      <c r="A8379" s="14">
        <v>91611</v>
      </c>
      <c r="B8379" s="6">
        <f>LoonHeffing2020(Table1[[#This Row],[Belastbaar loon]])</f>
        <v>37023.722999999998</v>
      </c>
      <c r="C8379" s="6">
        <f>AlgemeneHeffingsKorting2020(Table1[[#This Row],[Belastbaar loon]])</f>
        <v>0</v>
      </c>
      <c r="D8379" s="14">
        <f>ArbeidsKorting2020(Table1[[#This Row],[Belastbaar loon]])</f>
        <v>419.5800000000001</v>
      </c>
      <c r="E8379" s="14">
        <f>MAX(Table1[[#This Row],[Loonheffing]]-Table1[[#This Row],[Algemene Heffingskorting]]-Table1[[#This Row],[Arbeidskorting]],0)</f>
        <v>36604.142999999996</v>
      </c>
      <c r="F8379" s="6">
        <f>Table1[[#This Row],[Belastbaar loon]]-Table1[[#This Row],[Belasting]]</f>
        <v>55006.857000000004</v>
      </c>
      <c r="G8379" s="2">
        <f>(Table1[[#This Row],[Belastbaar loon]]-Table1[[#This Row],[Netto loon]])/Table1[[#This Row],[Belastbaar loon]]</f>
        <v>0.39956056587091066</v>
      </c>
      <c r="H8379" s="14">
        <f t="shared" ca="1" si="125"/>
        <v>36598.593000000001</v>
      </c>
      <c r="I8379" s="14">
        <f ca="1">IF(ROW()=2, Table1[[#This Row],[Netto loon]], INDIRECT(ADDRESS(ROW()-1,COLUMN(F:F))))</f>
        <v>55002.406999999999</v>
      </c>
      <c r="J8379" s="6">
        <f ca="1">IF(ROW()=2, 0, Table1[[#This Row],[Belastbaar loon]]-INDIRECT(ADDRESS(ROW()-1,COLUMN(A:A))))</f>
        <v>10</v>
      </c>
      <c r="K8379" s="6">
        <f ca="1">Table1[[#This Row],[Netto loon]]-Table1[[#This Row],[Netto vorige schijf]]</f>
        <v>4.4500000000043656</v>
      </c>
      <c r="L8379" s="2">
        <f ca="1">(Table1[[#This Row],[Bruto tov vorige schijf]]-Table1[[#This Row],[Netto tov vorige schijf]])/MAX(Table1[[#This Row],[Bruto tov vorige schijf]],1)</f>
        <v>0.5549999999995634</v>
      </c>
    </row>
    <row r="8380" spans="1:12" x14ac:dyDescent="0.25">
      <c r="A8380" s="14">
        <v>91621</v>
      </c>
      <c r="B8380" s="6">
        <f>LoonHeffing2020(Table1[[#This Row],[Belastbaar loon]])</f>
        <v>37028.673000000003</v>
      </c>
      <c r="C8380" s="6">
        <f>AlgemeneHeffingsKorting2020(Table1[[#This Row],[Belastbaar loon]])</f>
        <v>0</v>
      </c>
      <c r="D8380" s="14">
        <f>ArbeidsKorting2020(Table1[[#This Row],[Belastbaar loon]])</f>
        <v>418.98000000000013</v>
      </c>
      <c r="E8380" s="14">
        <f>MAX(Table1[[#This Row],[Loonheffing]]-Table1[[#This Row],[Algemene Heffingskorting]]-Table1[[#This Row],[Arbeidskorting]],0)</f>
        <v>36609.692999999999</v>
      </c>
      <c r="F8380" s="6">
        <f>Table1[[#This Row],[Belastbaar loon]]-Table1[[#This Row],[Belasting]]</f>
        <v>55011.307000000001</v>
      </c>
      <c r="G8380" s="2">
        <f>(Table1[[#This Row],[Belastbaar loon]]-Table1[[#This Row],[Netto loon]])/Table1[[#This Row],[Belastbaar loon]]</f>
        <v>0.3995775313519826</v>
      </c>
      <c r="H8380" s="14">
        <f t="shared" ca="1" si="125"/>
        <v>36604.142999999996</v>
      </c>
      <c r="I8380" s="14">
        <f ca="1">IF(ROW()=2, Table1[[#This Row],[Netto loon]], INDIRECT(ADDRESS(ROW()-1,COLUMN(F:F))))</f>
        <v>55006.857000000004</v>
      </c>
      <c r="J8380" s="6">
        <f ca="1">IF(ROW()=2, 0, Table1[[#This Row],[Belastbaar loon]]-INDIRECT(ADDRESS(ROW()-1,COLUMN(A:A))))</f>
        <v>10</v>
      </c>
      <c r="K8380" s="6">
        <f ca="1">Table1[[#This Row],[Netto loon]]-Table1[[#This Row],[Netto vorige schijf]]</f>
        <v>4.4499999999970896</v>
      </c>
      <c r="L8380" s="2">
        <f ca="1">(Table1[[#This Row],[Bruto tov vorige schijf]]-Table1[[#This Row],[Netto tov vorige schijf]])/MAX(Table1[[#This Row],[Bruto tov vorige schijf]],1)</f>
        <v>0.55500000000029104</v>
      </c>
    </row>
    <row r="8381" spans="1:12" x14ac:dyDescent="0.25">
      <c r="A8381" s="14">
        <v>91631</v>
      </c>
      <c r="B8381" s="6">
        <f>LoonHeffing2020(Table1[[#This Row],[Belastbaar loon]])</f>
        <v>37033.623</v>
      </c>
      <c r="C8381" s="6">
        <f>AlgemeneHeffingsKorting2020(Table1[[#This Row],[Belastbaar loon]])</f>
        <v>0</v>
      </c>
      <c r="D8381" s="14">
        <f>ArbeidsKorting2020(Table1[[#This Row],[Belastbaar loon]])</f>
        <v>418.38000000000011</v>
      </c>
      <c r="E8381" s="14">
        <f>MAX(Table1[[#This Row],[Loonheffing]]-Table1[[#This Row],[Algemene Heffingskorting]]-Table1[[#This Row],[Arbeidskorting]],0)</f>
        <v>36615.243000000002</v>
      </c>
      <c r="F8381" s="6">
        <f>Table1[[#This Row],[Belastbaar loon]]-Table1[[#This Row],[Belasting]]</f>
        <v>55015.756999999998</v>
      </c>
      <c r="G8381" s="2">
        <f>(Table1[[#This Row],[Belastbaar loon]]-Table1[[#This Row],[Netto loon]])/Table1[[#This Row],[Belastbaar loon]]</f>
        <v>0.39959449313005424</v>
      </c>
      <c r="H8381" s="14">
        <f t="shared" ca="1" si="125"/>
        <v>36609.692999999999</v>
      </c>
      <c r="I8381" s="14">
        <f ca="1">IF(ROW()=2, Table1[[#This Row],[Netto loon]], INDIRECT(ADDRESS(ROW()-1,COLUMN(F:F))))</f>
        <v>55011.307000000001</v>
      </c>
      <c r="J8381" s="6">
        <f ca="1">IF(ROW()=2, 0, Table1[[#This Row],[Belastbaar loon]]-INDIRECT(ADDRESS(ROW()-1,COLUMN(A:A))))</f>
        <v>10</v>
      </c>
      <c r="K8381" s="6">
        <f ca="1">Table1[[#This Row],[Netto loon]]-Table1[[#This Row],[Netto vorige schijf]]</f>
        <v>4.4499999999970896</v>
      </c>
      <c r="L8381" s="2">
        <f ca="1">(Table1[[#This Row],[Bruto tov vorige schijf]]-Table1[[#This Row],[Netto tov vorige schijf]])/MAX(Table1[[#This Row],[Bruto tov vorige schijf]],1)</f>
        <v>0.55500000000029104</v>
      </c>
    </row>
    <row r="8382" spans="1:12" x14ac:dyDescent="0.25">
      <c r="A8382" s="14">
        <v>91641</v>
      </c>
      <c r="B8382" s="6">
        <f>LoonHeffing2020(Table1[[#This Row],[Belastbaar loon]])</f>
        <v>37038.572999999997</v>
      </c>
      <c r="C8382" s="6">
        <f>AlgemeneHeffingsKorting2020(Table1[[#This Row],[Belastbaar loon]])</f>
        <v>0</v>
      </c>
      <c r="D8382" s="14">
        <f>ArbeidsKorting2020(Table1[[#This Row],[Belastbaar loon]])</f>
        <v>417.78000000000014</v>
      </c>
      <c r="E8382" s="14">
        <f>MAX(Table1[[#This Row],[Loonheffing]]-Table1[[#This Row],[Algemene Heffingskorting]]-Table1[[#This Row],[Arbeidskorting]],0)</f>
        <v>36620.792999999998</v>
      </c>
      <c r="F8382" s="6">
        <f>Table1[[#This Row],[Belastbaar loon]]-Table1[[#This Row],[Belasting]]</f>
        <v>55020.207000000002</v>
      </c>
      <c r="G8382" s="2">
        <f>(Table1[[#This Row],[Belastbaar loon]]-Table1[[#This Row],[Netto loon]])/Table1[[#This Row],[Belastbaar loon]]</f>
        <v>0.39961145120633773</v>
      </c>
      <c r="H8382" s="14">
        <f t="shared" ca="1" si="125"/>
        <v>36615.243000000002</v>
      </c>
      <c r="I8382" s="14">
        <f ca="1">IF(ROW()=2, Table1[[#This Row],[Netto loon]], INDIRECT(ADDRESS(ROW()-1,COLUMN(F:F))))</f>
        <v>55015.756999999998</v>
      </c>
      <c r="J8382" s="6">
        <f ca="1">IF(ROW()=2, 0, Table1[[#This Row],[Belastbaar loon]]-INDIRECT(ADDRESS(ROW()-1,COLUMN(A:A))))</f>
        <v>10</v>
      </c>
      <c r="K8382" s="6">
        <f ca="1">Table1[[#This Row],[Netto loon]]-Table1[[#This Row],[Netto vorige schijf]]</f>
        <v>4.4500000000043656</v>
      </c>
      <c r="L8382" s="2">
        <f ca="1">(Table1[[#This Row],[Bruto tov vorige schijf]]-Table1[[#This Row],[Netto tov vorige schijf]])/MAX(Table1[[#This Row],[Bruto tov vorige schijf]],1)</f>
        <v>0.5549999999995634</v>
      </c>
    </row>
    <row r="8383" spans="1:12" x14ac:dyDescent="0.25">
      <c r="A8383" s="14">
        <v>91651</v>
      </c>
      <c r="B8383" s="6">
        <f>LoonHeffing2020(Table1[[#This Row],[Belastbaar loon]])</f>
        <v>37043.523000000001</v>
      </c>
      <c r="C8383" s="6">
        <f>AlgemeneHeffingsKorting2020(Table1[[#This Row],[Belastbaar loon]])</f>
        <v>0</v>
      </c>
      <c r="D8383" s="14">
        <f>ArbeidsKorting2020(Table1[[#This Row],[Belastbaar loon]])</f>
        <v>417.18000000000012</v>
      </c>
      <c r="E8383" s="14">
        <f>MAX(Table1[[#This Row],[Loonheffing]]-Table1[[#This Row],[Algemene Heffingskorting]]-Table1[[#This Row],[Arbeidskorting]],0)</f>
        <v>36626.343000000001</v>
      </c>
      <c r="F8383" s="6">
        <f>Table1[[#This Row],[Belastbaar loon]]-Table1[[#This Row],[Belasting]]</f>
        <v>55024.656999999999</v>
      </c>
      <c r="G8383" s="2">
        <f>(Table1[[#This Row],[Belastbaar loon]]-Table1[[#This Row],[Netto loon]])/Table1[[#This Row],[Belastbaar loon]]</f>
        <v>0.39962840558204493</v>
      </c>
      <c r="H8383" s="14">
        <f t="shared" ca="1" si="125"/>
        <v>36620.792999999998</v>
      </c>
      <c r="I8383" s="14">
        <f ca="1">IF(ROW()=2, Table1[[#This Row],[Netto loon]], INDIRECT(ADDRESS(ROW()-1,COLUMN(F:F))))</f>
        <v>55020.207000000002</v>
      </c>
      <c r="J8383" s="6">
        <f ca="1">IF(ROW()=2, 0, Table1[[#This Row],[Belastbaar loon]]-INDIRECT(ADDRESS(ROW()-1,COLUMN(A:A))))</f>
        <v>10</v>
      </c>
      <c r="K8383" s="6">
        <f ca="1">Table1[[#This Row],[Netto loon]]-Table1[[#This Row],[Netto vorige schijf]]</f>
        <v>4.4499999999970896</v>
      </c>
      <c r="L8383" s="2">
        <f ca="1">(Table1[[#This Row],[Bruto tov vorige schijf]]-Table1[[#This Row],[Netto tov vorige schijf]])/MAX(Table1[[#This Row],[Bruto tov vorige schijf]],1)</f>
        <v>0.55500000000029104</v>
      </c>
    </row>
    <row r="8384" spans="1:12" x14ac:dyDescent="0.25">
      <c r="A8384" s="14">
        <v>91661</v>
      </c>
      <c r="B8384" s="6">
        <f>LoonHeffing2020(Table1[[#This Row],[Belastbaar loon]])</f>
        <v>37048.472999999998</v>
      </c>
      <c r="C8384" s="6">
        <f>AlgemeneHeffingsKorting2020(Table1[[#This Row],[Belastbaar loon]])</f>
        <v>0</v>
      </c>
      <c r="D8384" s="14">
        <f>ArbeidsKorting2020(Table1[[#This Row],[Belastbaar loon]])</f>
        <v>416.5800000000001</v>
      </c>
      <c r="E8384" s="14">
        <f>MAX(Table1[[#This Row],[Loonheffing]]-Table1[[#This Row],[Algemene Heffingskorting]]-Table1[[#This Row],[Arbeidskorting]],0)</f>
        <v>36631.892999999996</v>
      </c>
      <c r="F8384" s="6">
        <f>Table1[[#This Row],[Belastbaar loon]]-Table1[[#This Row],[Belasting]]</f>
        <v>55029.107000000004</v>
      </c>
      <c r="G8384" s="2">
        <f>(Table1[[#This Row],[Belastbaar loon]]-Table1[[#This Row],[Netto loon]])/Table1[[#This Row],[Belastbaar loon]]</f>
        <v>0.39964535625838682</v>
      </c>
      <c r="H8384" s="14">
        <f t="shared" ca="1" si="125"/>
        <v>36626.343000000001</v>
      </c>
      <c r="I8384" s="14">
        <f ca="1">IF(ROW()=2, Table1[[#This Row],[Netto loon]], INDIRECT(ADDRESS(ROW()-1,COLUMN(F:F))))</f>
        <v>55024.656999999999</v>
      </c>
      <c r="J8384" s="6">
        <f ca="1">IF(ROW()=2, 0, Table1[[#This Row],[Belastbaar loon]]-INDIRECT(ADDRESS(ROW()-1,COLUMN(A:A))))</f>
        <v>10</v>
      </c>
      <c r="K8384" s="6">
        <f ca="1">Table1[[#This Row],[Netto loon]]-Table1[[#This Row],[Netto vorige schijf]]</f>
        <v>4.4500000000043656</v>
      </c>
      <c r="L8384" s="2">
        <f ca="1">(Table1[[#This Row],[Bruto tov vorige schijf]]-Table1[[#This Row],[Netto tov vorige schijf]])/MAX(Table1[[#This Row],[Bruto tov vorige schijf]],1)</f>
        <v>0.5549999999995634</v>
      </c>
    </row>
    <row r="8385" spans="1:12" x14ac:dyDescent="0.25">
      <c r="A8385" s="14">
        <v>91671</v>
      </c>
      <c r="B8385" s="6">
        <f>LoonHeffing2020(Table1[[#This Row],[Belastbaar loon]])</f>
        <v>37053.423000000003</v>
      </c>
      <c r="C8385" s="6">
        <f>AlgemeneHeffingsKorting2020(Table1[[#This Row],[Belastbaar loon]])</f>
        <v>0</v>
      </c>
      <c r="D8385" s="14">
        <f>ArbeidsKorting2020(Table1[[#This Row],[Belastbaar loon]])</f>
        <v>415.98000000000013</v>
      </c>
      <c r="E8385" s="14">
        <f>MAX(Table1[[#This Row],[Loonheffing]]-Table1[[#This Row],[Algemene Heffingskorting]]-Table1[[#This Row],[Arbeidskorting]],0)</f>
        <v>36637.442999999999</v>
      </c>
      <c r="F8385" s="6">
        <f>Table1[[#This Row],[Belastbaar loon]]-Table1[[#This Row],[Belasting]]</f>
        <v>55033.557000000001</v>
      </c>
      <c r="G8385" s="2">
        <f>(Table1[[#This Row],[Belastbaar loon]]-Table1[[#This Row],[Netto loon]])/Table1[[#This Row],[Belastbaar loon]]</f>
        <v>0.39966230323657426</v>
      </c>
      <c r="H8385" s="14">
        <f t="shared" ca="1" si="125"/>
        <v>36631.892999999996</v>
      </c>
      <c r="I8385" s="14">
        <f ca="1">IF(ROW()=2, Table1[[#This Row],[Netto loon]], INDIRECT(ADDRESS(ROW()-1,COLUMN(F:F))))</f>
        <v>55029.107000000004</v>
      </c>
      <c r="J8385" s="6">
        <f ca="1">IF(ROW()=2, 0, Table1[[#This Row],[Belastbaar loon]]-INDIRECT(ADDRESS(ROW()-1,COLUMN(A:A))))</f>
        <v>10</v>
      </c>
      <c r="K8385" s="6">
        <f ca="1">Table1[[#This Row],[Netto loon]]-Table1[[#This Row],[Netto vorige schijf]]</f>
        <v>4.4499999999970896</v>
      </c>
      <c r="L8385" s="2">
        <f ca="1">(Table1[[#This Row],[Bruto tov vorige schijf]]-Table1[[#This Row],[Netto tov vorige schijf]])/MAX(Table1[[#This Row],[Bruto tov vorige schijf]],1)</f>
        <v>0.55500000000029104</v>
      </c>
    </row>
    <row r="8386" spans="1:12" x14ac:dyDescent="0.25">
      <c r="A8386" s="14">
        <v>91681</v>
      </c>
      <c r="B8386" s="6">
        <f>LoonHeffing2020(Table1[[#This Row],[Belastbaar loon]])</f>
        <v>37058.373</v>
      </c>
      <c r="C8386" s="6">
        <f>AlgemeneHeffingsKorting2020(Table1[[#This Row],[Belastbaar loon]])</f>
        <v>0</v>
      </c>
      <c r="D8386" s="14">
        <f>ArbeidsKorting2020(Table1[[#This Row],[Belastbaar loon]])</f>
        <v>415.38000000000011</v>
      </c>
      <c r="E8386" s="14">
        <f>MAX(Table1[[#This Row],[Loonheffing]]-Table1[[#This Row],[Algemene Heffingskorting]]-Table1[[#This Row],[Arbeidskorting]],0)</f>
        <v>36642.993000000002</v>
      </c>
      <c r="F8386" s="6">
        <f>Table1[[#This Row],[Belastbaar loon]]-Table1[[#This Row],[Belasting]]</f>
        <v>55038.006999999998</v>
      </c>
      <c r="G8386" s="2">
        <f>(Table1[[#This Row],[Belastbaar loon]]-Table1[[#This Row],[Netto loon]])/Table1[[#This Row],[Belastbaar loon]]</f>
        <v>0.39967924651781722</v>
      </c>
      <c r="H8386" s="14">
        <f t="shared" ca="1" si="125"/>
        <v>36637.442999999999</v>
      </c>
      <c r="I8386" s="14">
        <f ca="1">IF(ROW()=2, Table1[[#This Row],[Netto loon]], INDIRECT(ADDRESS(ROW()-1,COLUMN(F:F))))</f>
        <v>55033.557000000001</v>
      </c>
      <c r="J8386" s="6">
        <f ca="1">IF(ROW()=2, 0, Table1[[#This Row],[Belastbaar loon]]-INDIRECT(ADDRESS(ROW()-1,COLUMN(A:A))))</f>
        <v>10</v>
      </c>
      <c r="K8386" s="6">
        <f ca="1">Table1[[#This Row],[Netto loon]]-Table1[[#This Row],[Netto vorige schijf]]</f>
        <v>4.4499999999970896</v>
      </c>
      <c r="L8386" s="2">
        <f ca="1">(Table1[[#This Row],[Bruto tov vorige schijf]]-Table1[[#This Row],[Netto tov vorige schijf]])/MAX(Table1[[#This Row],[Bruto tov vorige schijf]],1)</f>
        <v>0.55500000000029104</v>
      </c>
    </row>
    <row r="8387" spans="1:12" x14ac:dyDescent="0.25">
      <c r="A8387" s="14">
        <v>91691</v>
      </c>
      <c r="B8387" s="6">
        <f>LoonHeffing2020(Table1[[#This Row],[Belastbaar loon]])</f>
        <v>37063.322999999997</v>
      </c>
      <c r="C8387" s="6">
        <f>AlgemeneHeffingsKorting2020(Table1[[#This Row],[Belastbaar loon]])</f>
        <v>0</v>
      </c>
      <c r="D8387" s="14">
        <f>ArbeidsKorting2020(Table1[[#This Row],[Belastbaar loon]])</f>
        <v>414.78000000000014</v>
      </c>
      <c r="E8387" s="14">
        <f>MAX(Table1[[#This Row],[Loonheffing]]-Table1[[#This Row],[Algemene Heffingskorting]]-Table1[[#This Row],[Arbeidskorting]],0)</f>
        <v>36648.542999999998</v>
      </c>
      <c r="F8387" s="6">
        <f>Table1[[#This Row],[Belastbaar loon]]-Table1[[#This Row],[Belasting]]</f>
        <v>55042.457000000002</v>
      </c>
      <c r="G8387" s="2">
        <f>(Table1[[#This Row],[Belastbaar loon]]-Table1[[#This Row],[Netto loon]])/Table1[[#This Row],[Belastbaar loon]]</f>
        <v>0.3996961861033253</v>
      </c>
      <c r="H8387" s="14">
        <f t="shared" ca="1" si="125"/>
        <v>36642.993000000002</v>
      </c>
      <c r="I8387" s="14">
        <f ca="1">IF(ROW()=2, Table1[[#This Row],[Netto loon]], INDIRECT(ADDRESS(ROW()-1,COLUMN(F:F))))</f>
        <v>55038.006999999998</v>
      </c>
      <c r="J8387" s="6">
        <f ca="1">IF(ROW()=2, 0, Table1[[#This Row],[Belastbaar loon]]-INDIRECT(ADDRESS(ROW()-1,COLUMN(A:A))))</f>
        <v>10</v>
      </c>
      <c r="K8387" s="6">
        <f ca="1">Table1[[#This Row],[Netto loon]]-Table1[[#This Row],[Netto vorige schijf]]</f>
        <v>4.4500000000043656</v>
      </c>
      <c r="L8387" s="2">
        <f ca="1">(Table1[[#This Row],[Bruto tov vorige schijf]]-Table1[[#This Row],[Netto tov vorige schijf]])/MAX(Table1[[#This Row],[Bruto tov vorige schijf]],1)</f>
        <v>0.5549999999995634</v>
      </c>
    </row>
    <row r="8388" spans="1:12" x14ac:dyDescent="0.25">
      <c r="A8388" s="14">
        <v>91701</v>
      </c>
      <c r="B8388" s="6">
        <f>LoonHeffing2020(Table1[[#This Row],[Belastbaar loon]])</f>
        <v>37068.273000000001</v>
      </c>
      <c r="C8388" s="6">
        <f>AlgemeneHeffingsKorting2020(Table1[[#This Row],[Belastbaar loon]])</f>
        <v>0</v>
      </c>
      <c r="D8388" s="14">
        <f>ArbeidsKorting2020(Table1[[#This Row],[Belastbaar loon]])</f>
        <v>414.18000000000012</v>
      </c>
      <c r="E8388" s="14">
        <f>MAX(Table1[[#This Row],[Loonheffing]]-Table1[[#This Row],[Algemene Heffingskorting]]-Table1[[#This Row],[Arbeidskorting]],0)</f>
        <v>36654.093000000001</v>
      </c>
      <c r="F8388" s="6">
        <f>Table1[[#This Row],[Belastbaar loon]]-Table1[[#This Row],[Belasting]]</f>
        <v>55046.906999999999</v>
      </c>
      <c r="G8388" s="2">
        <f>(Table1[[#This Row],[Belastbaar loon]]-Table1[[#This Row],[Netto loon]])/Table1[[#This Row],[Belastbaar loon]]</f>
        <v>0.39971312199430759</v>
      </c>
      <c r="H8388" s="14">
        <f t="shared" ca="1" si="125"/>
        <v>36648.542999999998</v>
      </c>
      <c r="I8388" s="14">
        <f ca="1">IF(ROW()=2, Table1[[#This Row],[Netto loon]], INDIRECT(ADDRESS(ROW()-1,COLUMN(F:F))))</f>
        <v>55042.457000000002</v>
      </c>
      <c r="J8388" s="6">
        <f ca="1">IF(ROW()=2, 0, Table1[[#This Row],[Belastbaar loon]]-INDIRECT(ADDRESS(ROW()-1,COLUMN(A:A))))</f>
        <v>10</v>
      </c>
      <c r="K8388" s="6">
        <f ca="1">Table1[[#This Row],[Netto loon]]-Table1[[#This Row],[Netto vorige schijf]]</f>
        <v>4.4499999999970896</v>
      </c>
      <c r="L8388" s="2">
        <f ca="1">(Table1[[#This Row],[Bruto tov vorige schijf]]-Table1[[#This Row],[Netto tov vorige schijf]])/MAX(Table1[[#This Row],[Bruto tov vorige schijf]],1)</f>
        <v>0.55500000000029104</v>
      </c>
    </row>
    <row r="8389" spans="1:12" x14ac:dyDescent="0.25">
      <c r="A8389" s="14">
        <v>91711</v>
      </c>
      <c r="B8389" s="6">
        <f>LoonHeffing2020(Table1[[#This Row],[Belastbaar loon]])</f>
        <v>37073.222999999998</v>
      </c>
      <c r="C8389" s="6">
        <f>AlgemeneHeffingsKorting2020(Table1[[#This Row],[Belastbaar loon]])</f>
        <v>0</v>
      </c>
      <c r="D8389" s="14">
        <f>ArbeidsKorting2020(Table1[[#This Row],[Belastbaar loon]])</f>
        <v>413.5800000000001</v>
      </c>
      <c r="E8389" s="14">
        <f>MAX(Table1[[#This Row],[Loonheffing]]-Table1[[#This Row],[Algemene Heffingskorting]]-Table1[[#This Row],[Arbeidskorting]],0)</f>
        <v>36659.642999999996</v>
      </c>
      <c r="F8389" s="6">
        <f>Table1[[#This Row],[Belastbaar loon]]-Table1[[#This Row],[Belasting]]</f>
        <v>55051.357000000004</v>
      </c>
      <c r="G8389" s="2">
        <f>(Table1[[#This Row],[Belastbaar loon]]-Table1[[#This Row],[Netto loon]])/Table1[[#This Row],[Belastbaar loon]]</f>
        <v>0.39973005419197255</v>
      </c>
      <c r="H8389" s="14">
        <f t="shared" ca="1" si="125"/>
        <v>36654.093000000001</v>
      </c>
      <c r="I8389" s="14">
        <f ca="1">IF(ROW()=2, Table1[[#This Row],[Netto loon]], INDIRECT(ADDRESS(ROW()-1,COLUMN(F:F))))</f>
        <v>55046.906999999999</v>
      </c>
      <c r="J8389" s="6">
        <f ca="1">IF(ROW()=2, 0, Table1[[#This Row],[Belastbaar loon]]-INDIRECT(ADDRESS(ROW()-1,COLUMN(A:A))))</f>
        <v>10</v>
      </c>
      <c r="K8389" s="6">
        <f ca="1">Table1[[#This Row],[Netto loon]]-Table1[[#This Row],[Netto vorige schijf]]</f>
        <v>4.4500000000043656</v>
      </c>
      <c r="L8389" s="2">
        <f ca="1">(Table1[[#This Row],[Bruto tov vorige schijf]]-Table1[[#This Row],[Netto tov vorige schijf]])/MAX(Table1[[#This Row],[Bruto tov vorige schijf]],1)</f>
        <v>0.5549999999995634</v>
      </c>
    </row>
    <row r="8390" spans="1:12" x14ac:dyDescent="0.25">
      <c r="A8390" s="14">
        <v>91721</v>
      </c>
      <c r="B8390" s="6">
        <f>LoonHeffing2020(Table1[[#This Row],[Belastbaar loon]])</f>
        <v>37078.173000000003</v>
      </c>
      <c r="C8390" s="6">
        <f>AlgemeneHeffingsKorting2020(Table1[[#This Row],[Belastbaar loon]])</f>
        <v>0</v>
      </c>
      <c r="D8390" s="14">
        <f>ArbeidsKorting2020(Table1[[#This Row],[Belastbaar loon]])</f>
        <v>412.98000000000013</v>
      </c>
      <c r="E8390" s="14">
        <f>MAX(Table1[[#This Row],[Loonheffing]]-Table1[[#This Row],[Algemene Heffingskorting]]-Table1[[#This Row],[Arbeidskorting]],0)</f>
        <v>36665.192999999999</v>
      </c>
      <c r="F8390" s="6">
        <f>Table1[[#This Row],[Belastbaar loon]]-Table1[[#This Row],[Belasting]]</f>
        <v>55055.807000000001</v>
      </c>
      <c r="G8390" s="2">
        <f>(Table1[[#This Row],[Belastbaar loon]]-Table1[[#This Row],[Netto loon]])/Table1[[#This Row],[Belastbaar loon]]</f>
        <v>0.39974698269752834</v>
      </c>
      <c r="H8390" s="14">
        <f t="shared" ca="1" si="125"/>
        <v>36659.642999999996</v>
      </c>
      <c r="I8390" s="14">
        <f ca="1">IF(ROW()=2, Table1[[#This Row],[Netto loon]], INDIRECT(ADDRESS(ROW()-1,COLUMN(F:F))))</f>
        <v>55051.357000000004</v>
      </c>
      <c r="J8390" s="6">
        <f ca="1">IF(ROW()=2, 0, Table1[[#This Row],[Belastbaar loon]]-INDIRECT(ADDRESS(ROW()-1,COLUMN(A:A))))</f>
        <v>10</v>
      </c>
      <c r="K8390" s="6">
        <f ca="1">Table1[[#This Row],[Netto loon]]-Table1[[#This Row],[Netto vorige schijf]]</f>
        <v>4.4499999999970896</v>
      </c>
      <c r="L8390" s="2">
        <f ca="1">(Table1[[#This Row],[Bruto tov vorige schijf]]-Table1[[#This Row],[Netto tov vorige schijf]])/MAX(Table1[[#This Row],[Bruto tov vorige schijf]],1)</f>
        <v>0.55500000000029104</v>
      </c>
    </row>
    <row r="8391" spans="1:12" x14ac:dyDescent="0.25">
      <c r="A8391" s="14">
        <v>91731</v>
      </c>
      <c r="B8391" s="6">
        <f>LoonHeffing2020(Table1[[#This Row],[Belastbaar loon]])</f>
        <v>37083.123</v>
      </c>
      <c r="C8391" s="6">
        <f>AlgemeneHeffingsKorting2020(Table1[[#This Row],[Belastbaar loon]])</f>
        <v>0</v>
      </c>
      <c r="D8391" s="14">
        <f>ArbeidsKorting2020(Table1[[#This Row],[Belastbaar loon]])</f>
        <v>412.38000000000011</v>
      </c>
      <c r="E8391" s="14">
        <f>MAX(Table1[[#This Row],[Loonheffing]]-Table1[[#This Row],[Algemene Heffingskorting]]-Table1[[#This Row],[Arbeidskorting]],0)</f>
        <v>36670.743000000002</v>
      </c>
      <c r="F8391" s="6">
        <f>Table1[[#This Row],[Belastbaar loon]]-Table1[[#This Row],[Belasting]]</f>
        <v>55060.256999999998</v>
      </c>
      <c r="G8391" s="2">
        <f>(Table1[[#This Row],[Belastbaar loon]]-Table1[[#This Row],[Netto loon]])/Table1[[#This Row],[Belastbaar loon]]</f>
        <v>0.39976390751218238</v>
      </c>
      <c r="H8391" s="14">
        <f t="shared" ca="1" si="125"/>
        <v>36665.192999999999</v>
      </c>
      <c r="I8391" s="14">
        <f ca="1">IF(ROW()=2, Table1[[#This Row],[Netto loon]], INDIRECT(ADDRESS(ROW()-1,COLUMN(F:F))))</f>
        <v>55055.807000000001</v>
      </c>
      <c r="J8391" s="6">
        <f ca="1">IF(ROW()=2, 0, Table1[[#This Row],[Belastbaar loon]]-INDIRECT(ADDRESS(ROW()-1,COLUMN(A:A))))</f>
        <v>10</v>
      </c>
      <c r="K8391" s="6">
        <f ca="1">Table1[[#This Row],[Netto loon]]-Table1[[#This Row],[Netto vorige schijf]]</f>
        <v>4.4499999999970896</v>
      </c>
      <c r="L8391" s="2">
        <f ca="1">(Table1[[#This Row],[Bruto tov vorige schijf]]-Table1[[#This Row],[Netto tov vorige schijf]])/MAX(Table1[[#This Row],[Bruto tov vorige schijf]],1)</f>
        <v>0.55500000000029104</v>
      </c>
    </row>
    <row r="8392" spans="1:12" x14ac:dyDescent="0.25">
      <c r="A8392" s="14">
        <v>91741</v>
      </c>
      <c r="B8392" s="6">
        <f>LoonHeffing2020(Table1[[#This Row],[Belastbaar loon]])</f>
        <v>37088.072999999997</v>
      </c>
      <c r="C8392" s="6">
        <f>AlgemeneHeffingsKorting2020(Table1[[#This Row],[Belastbaar loon]])</f>
        <v>0</v>
      </c>
      <c r="D8392" s="14">
        <f>ArbeidsKorting2020(Table1[[#This Row],[Belastbaar loon]])</f>
        <v>411.78000000000014</v>
      </c>
      <c r="E8392" s="14">
        <f>MAX(Table1[[#This Row],[Loonheffing]]-Table1[[#This Row],[Algemene Heffingskorting]]-Table1[[#This Row],[Arbeidskorting]],0)</f>
        <v>36676.292999999998</v>
      </c>
      <c r="F8392" s="6">
        <f>Table1[[#This Row],[Belastbaar loon]]-Table1[[#This Row],[Belasting]]</f>
        <v>55064.707000000002</v>
      </c>
      <c r="G8392" s="2">
        <f>(Table1[[#This Row],[Belastbaar loon]]-Table1[[#This Row],[Netto loon]])/Table1[[#This Row],[Belastbaar loon]]</f>
        <v>0.39978082863714148</v>
      </c>
      <c r="H8392" s="14">
        <f t="shared" ca="1" si="125"/>
        <v>36670.743000000002</v>
      </c>
      <c r="I8392" s="14">
        <f ca="1">IF(ROW()=2, Table1[[#This Row],[Netto loon]], INDIRECT(ADDRESS(ROW()-1,COLUMN(F:F))))</f>
        <v>55060.256999999998</v>
      </c>
      <c r="J8392" s="6">
        <f ca="1">IF(ROW()=2, 0, Table1[[#This Row],[Belastbaar loon]]-INDIRECT(ADDRESS(ROW()-1,COLUMN(A:A))))</f>
        <v>10</v>
      </c>
      <c r="K8392" s="6">
        <f ca="1">Table1[[#This Row],[Netto loon]]-Table1[[#This Row],[Netto vorige schijf]]</f>
        <v>4.4500000000043656</v>
      </c>
      <c r="L8392" s="2">
        <f ca="1">(Table1[[#This Row],[Bruto tov vorige schijf]]-Table1[[#This Row],[Netto tov vorige schijf]])/MAX(Table1[[#This Row],[Bruto tov vorige schijf]],1)</f>
        <v>0.5549999999995634</v>
      </c>
    </row>
    <row r="8393" spans="1:12" x14ac:dyDescent="0.25">
      <c r="A8393" s="14">
        <v>91751</v>
      </c>
      <c r="B8393" s="6">
        <f>LoonHeffing2020(Table1[[#This Row],[Belastbaar loon]])</f>
        <v>37093.023000000001</v>
      </c>
      <c r="C8393" s="6">
        <f>AlgemeneHeffingsKorting2020(Table1[[#This Row],[Belastbaar loon]])</f>
        <v>0</v>
      </c>
      <c r="D8393" s="14">
        <f>ArbeidsKorting2020(Table1[[#This Row],[Belastbaar loon]])</f>
        <v>411.18000000000012</v>
      </c>
      <c r="E8393" s="14">
        <f>MAX(Table1[[#This Row],[Loonheffing]]-Table1[[#This Row],[Algemene Heffingskorting]]-Table1[[#This Row],[Arbeidskorting]],0)</f>
        <v>36681.843000000001</v>
      </c>
      <c r="F8393" s="6">
        <f>Table1[[#This Row],[Belastbaar loon]]-Table1[[#This Row],[Belasting]]</f>
        <v>55069.156999999999</v>
      </c>
      <c r="G8393" s="2">
        <f>(Table1[[#This Row],[Belastbaar loon]]-Table1[[#This Row],[Netto loon]])/Table1[[#This Row],[Belastbaar loon]]</f>
        <v>0.39979774607361229</v>
      </c>
      <c r="H8393" s="14">
        <f t="shared" ca="1" si="125"/>
        <v>36676.292999999998</v>
      </c>
      <c r="I8393" s="14">
        <f ca="1">IF(ROW()=2, Table1[[#This Row],[Netto loon]], INDIRECT(ADDRESS(ROW()-1,COLUMN(F:F))))</f>
        <v>55064.707000000002</v>
      </c>
      <c r="J8393" s="6">
        <f ca="1">IF(ROW()=2, 0, Table1[[#This Row],[Belastbaar loon]]-INDIRECT(ADDRESS(ROW()-1,COLUMN(A:A))))</f>
        <v>10</v>
      </c>
      <c r="K8393" s="6">
        <f ca="1">Table1[[#This Row],[Netto loon]]-Table1[[#This Row],[Netto vorige schijf]]</f>
        <v>4.4499999999970896</v>
      </c>
      <c r="L8393" s="2">
        <f ca="1">(Table1[[#This Row],[Bruto tov vorige schijf]]-Table1[[#This Row],[Netto tov vorige schijf]])/MAX(Table1[[#This Row],[Bruto tov vorige schijf]],1)</f>
        <v>0.55500000000029104</v>
      </c>
    </row>
    <row r="8394" spans="1:12" x14ac:dyDescent="0.25">
      <c r="A8394" s="14">
        <v>91761</v>
      </c>
      <c r="B8394" s="6">
        <f>LoonHeffing2020(Table1[[#This Row],[Belastbaar loon]])</f>
        <v>37097.972999999998</v>
      </c>
      <c r="C8394" s="6">
        <f>AlgemeneHeffingsKorting2020(Table1[[#This Row],[Belastbaar loon]])</f>
        <v>0</v>
      </c>
      <c r="D8394" s="14">
        <f>ArbeidsKorting2020(Table1[[#This Row],[Belastbaar loon]])</f>
        <v>410.58000000000015</v>
      </c>
      <c r="E8394" s="14">
        <f>MAX(Table1[[#This Row],[Loonheffing]]-Table1[[#This Row],[Algemene Heffingskorting]]-Table1[[#This Row],[Arbeidskorting]],0)</f>
        <v>36687.392999999996</v>
      </c>
      <c r="F8394" s="6">
        <f>Table1[[#This Row],[Belastbaar loon]]-Table1[[#This Row],[Belasting]]</f>
        <v>55073.607000000004</v>
      </c>
      <c r="G8394" s="2">
        <f>(Table1[[#This Row],[Belastbaar loon]]-Table1[[#This Row],[Netto loon]])/Table1[[#This Row],[Belastbaar loon]]</f>
        <v>0.39981465982280051</v>
      </c>
      <c r="H8394" s="14">
        <f t="shared" ca="1" si="125"/>
        <v>36681.843000000001</v>
      </c>
      <c r="I8394" s="14">
        <f ca="1">IF(ROW()=2, Table1[[#This Row],[Netto loon]], INDIRECT(ADDRESS(ROW()-1,COLUMN(F:F))))</f>
        <v>55069.156999999999</v>
      </c>
      <c r="J8394" s="6">
        <f ca="1">IF(ROW()=2, 0, Table1[[#This Row],[Belastbaar loon]]-INDIRECT(ADDRESS(ROW()-1,COLUMN(A:A))))</f>
        <v>10</v>
      </c>
      <c r="K8394" s="6">
        <f ca="1">Table1[[#This Row],[Netto loon]]-Table1[[#This Row],[Netto vorige schijf]]</f>
        <v>4.4500000000043656</v>
      </c>
      <c r="L8394" s="2">
        <f ca="1">(Table1[[#This Row],[Bruto tov vorige schijf]]-Table1[[#This Row],[Netto tov vorige schijf]])/MAX(Table1[[#This Row],[Bruto tov vorige schijf]],1)</f>
        <v>0.5549999999995634</v>
      </c>
    </row>
    <row r="8395" spans="1:12" x14ac:dyDescent="0.25">
      <c r="A8395" s="14">
        <v>91771</v>
      </c>
      <c r="B8395" s="6">
        <f>LoonHeffing2020(Table1[[#This Row],[Belastbaar loon]])</f>
        <v>37102.923000000003</v>
      </c>
      <c r="C8395" s="6">
        <f>AlgemeneHeffingsKorting2020(Table1[[#This Row],[Belastbaar loon]])</f>
        <v>0</v>
      </c>
      <c r="D8395" s="14">
        <f>ArbeidsKorting2020(Table1[[#This Row],[Belastbaar loon]])</f>
        <v>409.98000000000013</v>
      </c>
      <c r="E8395" s="14">
        <f>MAX(Table1[[#This Row],[Loonheffing]]-Table1[[#This Row],[Algemene Heffingskorting]]-Table1[[#This Row],[Arbeidskorting]],0)</f>
        <v>36692.942999999999</v>
      </c>
      <c r="F8395" s="6">
        <f>Table1[[#This Row],[Belastbaar loon]]-Table1[[#This Row],[Belasting]]</f>
        <v>55078.057000000001</v>
      </c>
      <c r="G8395" s="2">
        <f>(Table1[[#This Row],[Belastbaar loon]]-Table1[[#This Row],[Netto loon]])/Table1[[#This Row],[Belastbaar loon]]</f>
        <v>0.39983156988591168</v>
      </c>
      <c r="H8395" s="14">
        <f t="shared" ca="1" si="125"/>
        <v>36687.392999999996</v>
      </c>
      <c r="I8395" s="14">
        <f ca="1">IF(ROW()=2, Table1[[#This Row],[Netto loon]], INDIRECT(ADDRESS(ROW()-1,COLUMN(F:F))))</f>
        <v>55073.607000000004</v>
      </c>
      <c r="J8395" s="6">
        <f ca="1">IF(ROW()=2, 0, Table1[[#This Row],[Belastbaar loon]]-INDIRECT(ADDRESS(ROW()-1,COLUMN(A:A))))</f>
        <v>10</v>
      </c>
      <c r="K8395" s="6">
        <f ca="1">Table1[[#This Row],[Netto loon]]-Table1[[#This Row],[Netto vorige schijf]]</f>
        <v>4.4499999999970896</v>
      </c>
      <c r="L8395" s="2">
        <f ca="1">(Table1[[#This Row],[Bruto tov vorige schijf]]-Table1[[#This Row],[Netto tov vorige schijf]])/MAX(Table1[[#This Row],[Bruto tov vorige schijf]],1)</f>
        <v>0.55500000000029104</v>
      </c>
    </row>
    <row r="8396" spans="1:12" x14ac:dyDescent="0.25">
      <c r="A8396" s="14">
        <v>91781</v>
      </c>
      <c r="B8396" s="6">
        <f>LoonHeffing2020(Table1[[#This Row],[Belastbaar loon]])</f>
        <v>37107.873</v>
      </c>
      <c r="C8396" s="6">
        <f>AlgemeneHeffingsKorting2020(Table1[[#This Row],[Belastbaar loon]])</f>
        <v>0</v>
      </c>
      <c r="D8396" s="14">
        <f>ArbeidsKorting2020(Table1[[#This Row],[Belastbaar loon]])</f>
        <v>409.38000000000011</v>
      </c>
      <c r="E8396" s="14">
        <f>MAX(Table1[[#This Row],[Loonheffing]]-Table1[[#This Row],[Algemene Heffingskorting]]-Table1[[#This Row],[Arbeidskorting]],0)</f>
        <v>36698.493000000002</v>
      </c>
      <c r="F8396" s="6">
        <f>Table1[[#This Row],[Belastbaar loon]]-Table1[[#This Row],[Belasting]]</f>
        <v>55082.506999999998</v>
      </c>
      <c r="G8396" s="2">
        <f>(Table1[[#This Row],[Belastbaar loon]]-Table1[[#This Row],[Netto loon]])/Table1[[#This Row],[Belastbaar loon]]</f>
        <v>0.39984847626415054</v>
      </c>
      <c r="H8396" s="14">
        <f t="shared" ca="1" si="125"/>
        <v>36692.942999999999</v>
      </c>
      <c r="I8396" s="14">
        <f ca="1">IF(ROW()=2, Table1[[#This Row],[Netto loon]], INDIRECT(ADDRESS(ROW()-1,COLUMN(F:F))))</f>
        <v>55078.057000000001</v>
      </c>
      <c r="J8396" s="6">
        <f ca="1">IF(ROW()=2, 0, Table1[[#This Row],[Belastbaar loon]]-INDIRECT(ADDRESS(ROW()-1,COLUMN(A:A))))</f>
        <v>10</v>
      </c>
      <c r="K8396" s="6">
        <f ca="1">Table1[[#This Row],[Netto loon]]-Table1[[#This Row],[Netto vorige schijf]]</f>
        <v>4.4499999999970896</v>
      </c>
      <c r="L8396" s="2">
        <f ca="1">(Table1[[#This Row],[Bruto tov vorige schijf]]-Table1[[#This Row],[Netto tov vorige schijf]])/MAX(Table1[[#This Row],[Bruto tov vorige schijf]],1)</f>
        <v>0.55500000000029104</v>
      </c>
    </row>
    <row r="8397" spans="1:12" x14ac:dyDescent="0.25">
      <c r="A8397" s="14">
        <v>91791</v>
      </c>
      <c r="B8397" s="6">
        <f>LoonHeffing2020(Table1[[#This Row],[Belastbaar loon]])</f>
        <v>37112.822999999997</v>
      </c>
      <c r="C8397" s="6">
        <f>AlgemeneHeffingsKorting2020(Table1[[#This Row],[Belastbaar loon]])</f>
        <v>0</v>
      </c>
      <c r="D8397" s="14">
        <f>ArbeidsKorting2020(Table1[[#This Row],[Belastbaar loon]])</f>
        <v>408.78000000000014</v>
      </c>
      <c r="E8397" s="14">
        <f>MAX(Table1[[#This Row],[Loonheffing]]-Table1[[#This Row],[Algemene Heffingskorting]]-Table1[[#This Row],[Arbeidskorting]],0)</f>
        <v>36704.042999999998</v>
      </c>
      <c r="F8397" s="6">
        <f>Table1[[#This Row],[Belastbaar loon]]-Table1[[#This Row],[Belasting]]</f>
        <v>55086.957000000002</v>
      </c>
      <c r="G8397" s="2">
        <f>(Table1[[#This Row],[Belastbaar loon]]-Table1[[#This Row],[Netto loon]])/Table1[[#This Row],[Belastbaar loon]]</f>
        <v>0.39986537895872143</v>
      </c>
      <c r="H8397" s="14">
        <f t="shared" ca="1" si="125"/>
        <v>36698.493000000002</v>
      </c>
      <c r="I8397" s="14">
        <f ca="1">IF(ROW()=2, Table1[[#This Row],[Netto loon]], INDIRECT(ADDRESS(ROW()-1,COLUMN(F:F))))</f>
        <v>55082.506999999998</v>
      </c>
      <c r="J8397" s="6">
        <f ca="1">IF(ROW()=2, 0, Table1[[#This Row],[Belastbaar loon]]-INDIRECT(ADDRESS(ROW()-1,COLUMN(A:A))))</f>
        <v>10</v>
      </c>
      <c r="K8397" s="6">
        <f ca="1">Table1[[#This Row],[Netto loon]]-Table1[[#This Row],[Netto vorige schijf]]</f>
        <v>4.4500000000043656</v>
      </c>
      <c r="L8397" s="2">
        <f ca="1">(Table1[[#This Row],[Bruto tov vorige schijf]]-Table1[[#This Row],[Netto tov vorige schijf]])/MAX(Table1[[#This Row],[Bruto tov vorige schijf]],1)</f>
        <v>0.5549999999995634</v>
      </c>
    </row>
    <row r="8398" spans="1:12" x14ac:dyDescent="0.25">
      <c r="A8398" s="14">
        <v>91801</v>
      </c>
      <c r="B8398" s="6">
        <f>LoonHeffing2020(Table1[[#This Row],[Belastbaar loon]])</f>
        <v>37117.773000000001</v>
      </c>
      <c r="C8398" s="6">
        <f>AlgemeneHeffingsKorting2020(Table1[[#This Row],[Belastbaar loon]])</f>
        <v>0</v>
      </c>
      <c r="D8398" s="14">
        <f>ArbeidsKorting2020(Table1[[#This Row],[Belastbaar loon]])</f>
        <v>408.18000000000012</v>
      </c>
      <c r="E8398" s="14">
        <f>MAX(Table1[[#This Row],[Loonheffing]]-Table1[[#This Row],[Algemene Heffingskorting]]-Table1[[#This Row],[Arbeidskorting]],0)</f>
        <v>36709.593000000001</v>
      </c>
      <c r="F8398" s="6">
        <f>Table1[[#This Row],[Belastbaar loon]]-Table1[[#This Row],[Belasting]]</f>
        <v>55091.406999999999</v>
      </c>
      <c r="G8398" s="2">
        <f>(Table1[[#This Row],[Belastbaar loon]]-Table1[[#This Row],[Netto loon]])/Table1[[#This Row],[Belastbaar loon]]</f>
        <v>0.3998822779708282</v>
      </c>
      <c r="H8398" s="14">
        <f t="shared" ca="1" si="125"/>
        <v>36704.042999999998</v>
      </c>
      <c r="I8398" s="14">
        <f ca="1">IF(ROW()=2, Table1[[#This Row],[Netto loon]], INDIRECT(ADDRESS(ROW()-1,COLUMN(F:F))))</f>
        <v>55086.957000000002</v>
      </c>
      <c r="J8398" s="6">
        <f ca="1">IF(ROW()=2, 0, Table1[[#This Row],[Belastbaar loon]]-INDIRECT(ADDRESS(ROW()-1,COLUMN(A:A))))</f>
        <v>10</v>
      </c>
      <c r="K8398" s="6">
        <f ca="1">Table1[[#This Row],[Netto loon]]-Table1[[#This Row],[Netto vorige schijf]]</f>
        <v>4.4499999999970896</v>
      </c>
      <c r="L8398" s="2">
        <f ca="1">(Table1[[#This Row],[Bruto tov vorige schijf]]-Table1[[#This Row],[Netto tov vorige schijf]])/MAX(Table1[[#This Row],[Bruto tov vorige schijf]],1)</f>
        <v>0.55500000000029104</v>
      </c>
    </row>
    <row r="8399" spans="1:12" x14ac:dyDescent="0.25">
      <c r="A8399" s="14">
        <v>91811</v>
      </c>
      <c r="B8399" s="6">
        <f>LoonHeffing2020(Table1[[#This Row],[Belastbaar loon]])</f>
        <v>37122.722999999998</v>
      </c>
      <c r="C8399" s="6">
        <f>AlgemeneHeffingsKorting2020(Table1[[#This Row],[Belastbaar loon]])</f>
        <v>0</v>
      </c>
      <c r="D8399" s="14">
        <f>ArbeidsKorting2020(Table1[[#This Row],[Belastbaar loon]])</f>
        <v>407.58000000000015</v>
      </c>
      <c r="E8399" s="14">
        <f>MAX(Table1[[#This Row],[Loonheffing]]-Table1[[#This Row],[Algemene Heffingskorting]]-Table1[[#This Row],[Arbeidskorting]],0)</f>
        <v>36715.142999999996</v>
      </c>
      <c r="F8399" s="6">
        <f>Table1[[#This Row],[Belastbaar loon]]-Table1[[#This Row],[Belasting]]</f>
        <v>55095.857000000004</v>
      </c>
      <c r="G8399" s="2">
        <f>(Table1[[#This Row],[Belastbaar loon]]-Table1[[#This Row],[Netto loon]])/Table1[[#This Row],[Belastbaar loon]]</f>
        <v>0.39989917330167407</v>
      </c>
      <c r="H8399" s="14">
        <f t="shared" ca="1" si="125"/>
        <v>36709.593000000001</v>
      </c>
      <c r="I8399" s="14">
        <f ca="1">IF(ROW()=2, Table1[[#This Row],[Netto loon]], INDIRECT(ADDRESS(ROW()-1,COLUMN(F:F))))</f>
        <v>55091.406999999999</v>
      </c>
      <c r="J8399" s="6">
        <f ca="1">IF(ROW()=2, 0, Table1[[#This Row],[Belastbaar loon]]-INDIRECT(ADDRESS(ROW()-1,COLUMN(A:A))))</f>
        <v>10</v>
      </c>
      <c r="K8399" s="6">
        <f ca="1">Table1[[#This Row],[Netto loon]]-Table1[[#This Row],[Netto vorige schijf]]</f>
        <v>4.4500000000043656</v>
      </c>
      <c r="L8399" s="2">
        <f ca="1">(Table1[[#This Row],[Bruto tov vorige schijf]]-Table1[[#This Row],[Netto tov vorige schijf]])/MAX(Table1[[#This Row],[Bruto tov vorige schijf]],1)</f>
        <v>0.5549999999995634</v>
      </c>
    </row>
    <row r="8400" spans="1:12" x14ac:dyDescent="0.25">
      <c r="A8400" s="14">
        <v>91821</v>
      </c>
      <c r="B8400" s="6">
        <f>LoonHeffing2020(Table1[[#This Row],[Belastbaar loon]])</f>
        <v>37127.673000000003</v>
      </c>
      <c r="C8400" s="6">
        <f>AlgemeneHeffingsKorting2020(Table1[[#This Row],[Belastbaar loon]])</f>
        <v>0</v>
      </c>
      <c r="D8400" s="14">
        <f>ArbeidsKorting2020(Table1[[#This Row],[Belastbaar loon]])</f>
        <v>406.98000000000013</v>
      </c>
      <c r="E8400" s="14">
        <f>MAX(Table1[[#This Row],[Loonheffing]]-Table1[[#This Row],[Algemene Heffingskorting]]-Table1[[#This Row],[Arbeidskorting]],0)</f>
        <v>36720.692999999999</v>
      </c>
      <c r="F8400" s="6">
        <f>Table1[[#This Row],[Belastbaar loon]]-Table1[[#This Row],[Belasting]]</f>
        <v>55100.307000000001</v>
      </c>
      <c r="G8400" s="2">
        <f>(Table1[[#This Row],[Belastbaar loon]]-Table1[[#This Row],[Netto loon]])/Table1[[#This Row],[Belastbaar loon]]</f>
        <v>0.39991606495246185</v>
      </c>
      <c r="H8400" s="14">
        <f t="shared" ca="1" si="125"/>
        <v>36715.142999999996</v>
      </c>
      <c r="I8400" s="14">
        <f ca="1">IF(ROW()=2, Table1[[#This Row],[Netto loon]], INDIRECT(ADDRESS(ROW()-1,COLUMN(F:F))))</f>
        <v>55095.857000000004</v>
      </c>
      <c r="J8400" s="6">
        <f ca="1">IF(ROW()=2, 0, Table1[[#This Row],[Belastbaar loon]]-INDIRECT(ADDRESS(ROW()-1,COLUMN(A:A))))</f>
        <v>10</v>
      </c>
      <c r="K8400" s="6">
        <f ca="1">Table1[[#This Row],[Netto loon]]-Table1[[#This Row],[Netto vorige schijf]]</f>
        <v>4.4499999999970896</v>
      </c>
      <c r="L8400" s="2">
        <f ca="1">(Table1[[#This Row],[Bruto tov vorige schijf]]-Table1[[#This Row],[Netto tov vorige schijf]])/MAX(Table1[[#This Row],[Bruto tov vorige schijf]],1)</f>
        <v>0.55500000000029104</v>
      </c>
    </row>
    <row r="8401" spans="1:12" x14ac:dyDescent="0.25">
      <c r="A8401" s="14">
        <v>91831</v>
      </c>
      <c r="B8401" s="6">
        <f>LoonHeffing2020(Table1[[#This Row],[Belastbaar loon]])</f>
        <v>37132.623</v>
      </c>
      <c r="C8401" s="6">
        <f>AlgemeneHeffingsKorting2020(Table1[[#This Row],[Belastbaar loon]])</f>
        <v>0</v>
      </c>
      <c r="D8401" s="14">
        <f>ArbeidsKorting2020(Table1[[#This Row],[Belastbaar loon]])</f>
        <v>406.38000000000011</v>
      </c>
      <c r="E8401" s="14">
        <f>MAX(Table1[[#This Row],[Loonheffing]]-Table1[[#This Row],[Algemene Heffingskorting]]-Table1[[#This Row],[Arbeidskorting]],0)</f>
        <v>36726.243000000002</v>
      </c>
      <c r="F8401" s="6">
        <f>Table1[[#This Row],[Belastbaar loon]]-Table1[[#This Row],[Belasting]]</f>
        <v>55104.756999999998</v>
      </c>
      <c r="G8401" s="2">
        <f>(Table1[[#This Row],[Belastbaar loon]]-Table1[[#This Row],[Netto loon]])/Table1[[#This Row],[Belastbaar loon]]</f>
        <v>0.39993295292439374</v>
      </c>
      <c r="H8401" s="14">
        <f t="shared" ca="1" si="125"/>
        <v>36720.692999999999</v>
      </c>
      <c r="I8401" s="14">
        <f ca="1">IF(ROW()=2, Table1[[#This Row],[Netto loon]], INDIRECT(ADDRESS(ROW()-1,COLUMN(F:F))))</f>
        <v>55100.307000000001</v>
      </c>
      <c r="J8401" s="6">
        <f ca="1">IF(ROW()=2, 0, Table1[[#This Row],[Belastbaar loon]]-INDIRECT(ADDRESS(ROW()-1,COLUMN(A:A))))</f>
        <v>10</v>
      </c>
      <c r="K8401" s="6">
        <f ca="1">Table1[[#This Row],[Netto loon]]-Table1[[#This Row],[Netto vorige schijf]]</f>
        <v>4.4499999999970896</v>
      </c>
      <c r="L8401" s="2">
        <f ca="1">(Table1[[#This Row],[Bruto tov vorige schijf]]-Table1[[#This Row],[Netto tov vorige schijf]])/MAX(Table1[[#This Row],[Bruto tov vorige schijf]],1)</f>
        <v>0.55500000000029104</v>
      </c>
    </row>
    <row r="8402" spans="1:12" x14ac:dyDescent="0.25">
      <c r="A8402" s="14">
        <v>91841</v>
      </c>
      <c r="B8402" s="6">
        <f>LoonHeffing2020(Table1[[#This Row],[Belastbaar loon]])</f>
        <v>37137.572999999997</v>
      </c>
      <c r="C8402" s="6">
        <f>AlgemeneHeffingsKorting2020(Table1[[#This Row],[Belastbaar loon]])</f>
        <v>0</v>
      </c>
      <c r="D8402" s="14">
        <f>ArbeidsKorting2020(Table1[[#This Row],[Belastbaar loon]])</f>
        <v>405.78000000000014</v>
      </c>
      <c r="E8402" s="14">
        <f>MAX(Table1[[#This Row],[Loonheffing]]-Table1[[#This Row],[Algemene Heffingskorting]]-Table1[[#This Row],[Arbeidskorting]],0)</f>
        <v>36731.792999999998</v>
      </c>
      <c r="F8402" s="6">
        <f>Table1[[#This Row],[Belastbaar loon]]-Table1[[#This Row],[Belasting]]</f>
        <v>55109.207000000002</v>
      </c>
      <c r="G8402" s="2">
        <f>(Table1[[#This Row],[Belastbaar loon]]-Table1[[#This Row],[Netto loon]])/Table1[[#This Row],[Belastbaar loon]]</f>
        <v>0.39994983721867139</v>
      </c>
      <c r="H8402" s="14">
        <f t="shared" ca="1" si="125"/>
        <v>36726.243000000002</v>
      </c>
      <c r="I8402" s="14">
        <f ca="1">IF(ROW()=2, Table1[[#This Row],[Netto loon]], INDIRECT(ADDRESS(ROW()-1,COLUMN(F:F))))</f>
        <v>55104.756999999998</v>
      </c>
      <c r="J8402" s="6">
        <f ca="1">IF(ROW()=2, 0, Table1[[#This Row],[Belastbaar loon]]-INDIRECT(ADDRESS(ROW()-1,COLUMN(A:A))))</f>
        <v>10</v>
      </c>
      <c r="K8402" s="6">
        <f ca="1">Table1[[#This Row],[Netto loon]]-Table1[[#This Row],[Netto vorige schijf]]</f>
        <v>4.4500000000043656</v>
      </c>
      <c r="L8402" s="2">
        <f ca="1">(Table1[[#This Row],[Bruto tov vorige schijf]]-Table1[[#This Row],[Netto tov vorige schijf]])/MAX(Table1[[#This Row],[Bruto tov vorige schijf]],1)</f>
        <v>0.5549999999995634</v>
      </c>
    </row>
    <row r="8403" spans="1:12" x14ac:dyDescent="0.25">
      <c r="A8403" s="14">
        <v>91851</v>
      </c>
      <c r="B8403" s="6">
        <f>LoonHeffing2020(Table1[[#This Row],[Belastbaar loon]])</f>
        <v>37142.523000000001</v>
      </c>
      <c r="C8403" s="6">
        <f>AlgemeneHeffingsKorting2020(Table1[[#This Row],[Belastbaar loon]])</f>
        <v>0</v>
      </c>
      <c r="D8403" s="14">
        <f>ArbeidsKorting2020(Table1[[#This Row],[Belastbaar loon]])</f>
        <v>405.18000000000012</v>
      </c>
      <c r="E8403" s="14">
        <f>MAX(Table1[[#This Row],[Loonheffing]]-Table1[[#This Row],[Algemene Heffingskorting]]-Table1[[#This Row],[Arbeidskorting]],0)</f>
        <v>36737.343000000001</v>
      </c>
      <c r="F8403" s="6">
        <f>Table1[[#This Row],[Belastbaar loon]]-Table1[[#This Row],[Belasting]]</f>
        <v>55113.656999999999</v>
      </c>
      <c r="G8403" s="2">
        <f>(Table1[[#This Row],[Belastbaar loon]]-Table1[[#This Row],[Netto loon]])/Table1[[#This Row],[Belastbaar loon]]</f>
        <v>0.39996671783649607</v>
      </c>
      <c r="H8403" s="14">
        <f t="shared" ca="1" si="125"/>
        <v>36731.792999999998</v>
      </c>
      <c r="I8403" s="14">
        <f ca="1">IF(ROW()=2, Table1[[#This Row],[Netto loon]], INDIRECT(ADDRESS(ROW()-1,COLUMN(F:F))))</f>
        <v>55109.207000000002</v>
      </c>
      <c r="J8403" s="6">
        <f ca="1">IF(ROW()=2, 0, Table1[[#This Row],[Belastbaar loon]]-INDIRECT(ADDRESS(ROW()-1,COLUMN(A:A))))</f>
        <v>10</v>
      </c>
      <c r="K8403" s="6">
        <f ca="1">Table1[[#This Row],[Netto loon]]-Table1[[#This Row],[Netto vorige schijf]]</f>
        <v>4.4499999999970896</v>
      </c>
      <c r="L8403" s="2">
        <f ca="1">(Table1[[#This Row],[Bruto tov vorige schijf]]-Table1[[#This Row],[Netto tov vorige schijf]])/MAX(Table1[[#This Row],[Bruto tov vorige schijf]],1)</f>
        <v>0.55500000000029104</v>
      </c>
    </row>
    <row r="8404" spans="1:12" x14ac:dyDescent="0.25">
      <c r="A8404" s="14">
        <v>91861</v>
      </c>
      <c r="B8404" s="6">
        <f>LoonHeffing2020(Table1[[#This Row],[Belastbaar loon]])</f>
        <v>37147.472999999998</v>
      </c>
      <c r="C8404" s="6">
        <f>AlgemeneHeffingsKorting2020(Table1[[#This Row],[Belastbaar loon]])</f>
        <v>0</v>
      </c>
      <c r="D8404" s="14">
        <f>ArbeidsKorting2020(Table1[[#This Row],[Belastbaar loon]])</f>
        <v>404.58000000000015</v>
      </c>
      <c r="E8404" s="14">
        <f>MAX(Table1[[#This Row],[Loonheffing]]-Table1[[#This Row],[Algemene Heffingskorting]]-Table1[[#This Row],[Arbeidskorting]],0)</f>
        <v>36742.892999999996</v>
      </c>
      <c r="F8404" s="6">
        <f>Table1[[#This Row],[Belastbaar loon]]-Table1[[#This Row],[Belasting]]</f>
        <v>55118.107000000004</v>
      </c>
      <c r="G8404" s="2">
        <f>(Table1[[#This Row],[Belastbaar loon]]-Table1[[#This Row],[Netto loon]])/Table1[[#This Row],[Belastbaar loon]]</f>
        <v>0.39998359477906836</v>
      </c>
      <c r="H8404" s="14">
        <f t="shared" ca="1" si="125"/>
        <v>36737.343000000001</v>
      </c>
      <c r="I8404" s="14">
        <f ca="1">IF(ROW()=2, Table1[[#This Row],[Netto loon]], INDIRECT(ADDRESS(ROW()-1,COLUMN(F:F))))</f>
        <v>55113.656999999999</v>
      </c>
      <c r="J8404" s="6">
        <f ca="1">IF(ROW()=2, 0, Table1[[#This Row],[Belastbaar loon]]-INDIRECT(ADDRESS(ROW()-1,COLUMN(A:A))))</f>
        <v>10</v>
      </c>
      <c r="K8404" s="6">
        <f ca="1">Table1[[#This Row],[Netto loon]]-Table1[[#This Row],[Netto vorige schijf]]</f>
        <v>4.4500000000043656</v>
      </c>
      <c r="L8404" s="2">
        <f ca="1">(Table1[[#This Row],[Bruto tov vorige schijf]]-Table1[[#This Row],[Netto tov vorige schijf]])/MAX(Table1[[#This Row],[Bruto tov vorige schijf]],1)</f>
        <v>0.5549999999995634</v>
      </c>
    </row>
    <row r="8405" spans="1:12" x14ac:dyDescent="0.25">
      <c r="A8405" s="14">
        <v>91871</v>
      </c>
      <c r="B8405" s="6">
        <f>LoonHeffing2020(Table1[[#This Row],[Belastbaar loon]])</f>
        <v>37152.423000000003</v>
      </c>
      <c r="C8405" s="6">
        <f>AlgemeneHeffingsKorting2020(Table1[[#This Row],[Belastbaar loon]])</f>
        <v>0</v>
      </c>
      <c r="D8405" s="14">
        <f>ArbeidsKorting2020(Table1[[#This Row],[Belastbaar loon]])</f>
        <v>403.98000000000013</v>
      </c>
      <c r="E8405" s="14">
        <f>MAX(Table1[[#This Row],[Loonheffing]]-Table1[[#This Row],[Algemene Heffingskorting]]-Table1[[#This Row],[Arbeidskorting]],0)</f>
        <v>36748.442999999999</v>
      </c>
      <c r="F8405" s="6">
        <f>Table1[[#This Row],[Belastbaar loon]]-Table1[[#This Row],[Belasting]]</f>
        <v>55122.557000000001</v>
      </c>
      <c r="G8405" s="2">
        <f>(Table1[[#This Row],[Belastbaar loon]]-Table1[[#This Row],[Netto loon]])/Table1[[#This Row],[Belastbaar loon]]</f>
        <v>0.40000046804758843</v>
      </c>
      <c r="H8405" s="14">
        <f t="shared" ca="1" si="125"/>
        <v>36742.892999999996</v>
      </c>
      <c r="I8405" s="14">
        <f ca="1">IF(ROW()=2, Table1[[#This Row],[Netto loon]], INDIRECT(ADDRESS(ROW()-1,COLUMN(F:F))))</f>
        <v>55118.107000000004</v>
      </c>
      <c r="J8405" s="6">
        <f ca="1">IF(ROW()=2, 0, Table1[[#This Row],[Belastbaar loon]]-INDIRECT(ADDRESS(ROW()-1,COLUMN(A:A))))</f>
        <v>10</v>
      </c>
      <c r="K8405" s="6">
        <f ca="1">Table1[[#This Row],[Netto loon]]-Table1[[#This Row],[Netto vorige schijf]]</f>
        <v>4.4499999999970896</v>
      </c>
      <c r="L8405" s="2">
        <f ca="1">(Table1[[#This Row],[Bruto tov vorige schijf]]-Table1[[#This Row],[Netto tov vorige schijf]])/MAX(Table1[[#This Row],[Bruto tov vorige schijf]],1)</f>
        <v>0.55500000000029104</v>
      </c>
    </row>
    <row r="8406" spans="1:12" x14ac:dyDescent="0.25">
      <c r="A8406" s="14">
        <v>91881</v>
      </c>
      <c r="B8406" s="6">
        <f>LoonHeffing2020(Table1[[#This Row],[Belastbaar loon]])</f>
        <v>37157.373</v>
      </c>
      <c r="C8406" s="6">
        <f>AlgemeneHeffingsKorting2020(Table1[[#This Row],[Belastbaar loon]])</f>
        <v>0</v>
      </c>
      <c r="D8406" s="14">
        <f>ArbeidsKorting2020(Table1[[#This Row],[Belastbaar loon]])</f>
        <v>403.38000000000011</v>
      </c>
      <c r="E8406" s="14">
        <f>MAX(Table1[[#This Row],[Loonheffing]]-Table1[[#This Row],[Algemene Heffingskorting]]-Table1[[#This Row],[Arbeidskorting]],0)</f>
        <v>36753.993000000002</v>
      </c>
      <c r="F8406" s="6">
        <f>Table1[[#This Row],[Belastbaar loon]]-Table1[[#This Row],[Belasting]]</f>
        <v>55127.006999999998</v>
      </c>
      <c r="G8406" s="2">
        <f>(Table1[[#This Row],[Belastbaar loon]]-Table1[[#This Row],[Netto loon]])/Table1[[#This Row],[Belastbaar loon]]</f>
        <v>0.40001733764325598</v>
      </c>
      <c r="H8406" s="14">
        <f t="shared" ca="1" si="125"/>
        <v>36748.442999999999</v>
      </c>
      <c r="I8406" s="14">
        <f ca="1">IF(ROW()=2, Table1[[#This Row],[Netto loon]], INDIRECT(ADDRESS(ROW()-1,COLUMN(F:F))))</f>
        <v>55122.557000000001</v>
      </c>
      <c r="J8406" s="6">
        <f ca="1">IF(ROW()=2, 0, Table1[[#This Row],[Belastbaar loon]]-INDIRECT(ADDRESS(ROW()-1,COLUMN(A:A))))</f>
        <v>10</v>
      </c>
      <c r="K8406" s="6">
        <f ca="1">Table1[[#This Row],[Netto loon]]-Table1[[#This Row],[Netto vorige schijf]]</f>
        <v>4.4499999999970896</v>
      </c>
      <c r="L8406" s="2">
        <f ca="1">(Table1[[#This Row],[Bruto tov vorige schijf]]-Table1[[#This Row],[Netto tov vorige schijf]])/MAX(Table1[[#This Row],[Bruto tov vorige schijf]],1)</f>
        <v>0.55500000000029104</v>
      </c>
    </row>
    <row r="8407" spans="1:12" x14ac:dyDescent="0.25">
      <c r="A8407" s="14">
        <v>91891</v>
      </c>
      <c r="B8407" s="6">
        <f>LoonHeffing2020(Table1[[#This Row],[Belastbaar loon]])</f>
        <v>37162.322999999997</v>
      </c>
      <c r="C8407" s="6">
        <f>AlgemeneHeffingsKorting2020(Table1[[#This Row],[Belastbaar loon]])</f>
        <v>0</v>
      </c>
      <c r="D8407" s="14">
        <f>ArbeidsKorting2020(Table1[[#This Row],[Belastbaar loon]])</f>
        <v>402.78000000000014</v>
      </c>
      <c r="E8407" s="14">
        <f>MAX(Table1[[#This Row],[Loonheffing]]-Table1[[#This Row],[Algemene Heffingskorting]]-Table1[[#This Row],[Arbeidskorting]],0)</f>
        <v>36759.542999999998</v>
      </c>
      <c r="F8407" s="6">
        <f>Table1[[#This Row],[Belastbaar loon]]-Table1[[#This Row],[Belasting]]</f>
        <v>55131.457000000002</v>
      </c>
      <c r="G8407" s="2">
        <f>(Table1[[#This Row],[Belastbaar loon]]-Table1[[#This Row],[Netto loon]])/Table1[[#This Row],[Belastbaar loon]]</f>
        <v>0.40003420356726987</v>
      </c>
      <c r="H8407" s="14">
        <f t="shared" ca="1" si="125"/>
        <v>36753.993000000002</v>
      </c>
      <c r="I8407" s="14">
        <f ca="1">IF(ROW()=2, Table1[[#This Row],[Netto loon]], INDIRECT(ADDRESS(ROW()-1,COLUMN(F:F))))</f>
        <v>55127.006999999998</v>
      </c>
      <c r="J8407" s="6">
        <f ca="1">IF(ROW()=2, 0, Table1[[#This Row],[Belastbaar loon]]-INDIRECT(ADDRESS(ROW()-1,COLUMN(A:A))))</f>
        <v>10</v>
      </c>
      <c r="K8407" s="6">
        <f ca="1">Table1[[#This Row],[Netto loon]]-Table1[[#This Row],[Netto vorige schijf]]</f>
        <v>4.4500000000043656</v>
      </c>
      <c r="L8407" s="2">
        <f ca="1">(Table1[[#This Row],[Bruto tov vorige schijf]]-Table1[[#This Row],[Netto tov vorige schijf]])/MAX(Table1[[#This Row],[Bruto tov vorige schijf]],1)</f>
        <v>0.5549999999995634</v>
      </c>
    </row>
    <row r="8408" spans="1:12" x14ac:dyDescent="0.25">
      <c r="A8408" s="14">
        <v>91901</v>
      </c>
      <c r="B8408" s="6">
        <f>LoonHeffing2020(Table1[[#This Row],[Belastbaar loon]])</f>
        <v>37167.273000000001</v>
      </c>
      <c r="C8408" s="6">
        <f>AlgemeneHeffingsKorting2020(Table1[[#This Row],[Belastbaar loon]])</f>
        <v>0</v>
      </c>
      <c r="D8408" s="14">
        <f>ArbeidsKorting2020(Table1[[#This Row],[Belastbaar loon]])</f>
        <v>402.18000000000012</v>
      </c>
      <c r="E8408" s="14">
        <f>MAX(Table1[[#This Row],[Loonheffing]]-Table1[[#This Row],[Algemene Heffingskorting]]-Table1[[#This Row],[Arbeidskorting]],0)</f>
        <v>36765.093000000001</v>
      </c>
      <c r="F8408" s="6">
        <f>Table1[[#This Row],[Belastbaar loon]]-Table1[[#This Row],[Belasting]]</f>
        <v>55135.906999999999</v>
      </c>
      <c r="G8408" s="2">
        <f>(Table1[[#This Row],[Belastbaar loon]]-Table1[[#This Row],[Netto loon]])/Table1[[#This Row],[Belastbaar loon]]</f>
        <v>0.40005106582082894</v>
      </c>
      <c r="H8408" s="14">
        <f t="shared" ca="1" si="125"/>
        <v>36759.542999999998</v>
      </c>
      <c r="I8408" s="14">
        <f ca="1">IF(ROW()=2, Table1[[#This Row],[Netto loon]], INDIRECT(ADDRESS(ROW()-1,COLUMN(F:F))))</f>
        <v>55131.457000000002</v>
      </c>
      <c r="J8408" s="6">
        <f ca="1">IF(ROW()=2, 0, Table1[[#This Row],[Belastbaar loon]]-INDIRECT(ADDRESS(ROW()-1,COLUMN(A:A))))</f>
        <v>10</v>
      </c>
      <c r="K8408" s="6">
        <f ca="1">Table1[[#This Row],[Netto loon]]-Table1[[#This Row],[Netto vorige schijf]]</f>
        <v>4.4499999999970896</v>
      </c>
      <c r="L8408" s="2">
        <f ca="1">(Table1[[#This Row],[Bruto tov vorige schijf]]-Table1[[#This Row],[Netto tov vorige schijf]])/MAX(Table1[[#This Row],[Bruto tov vorige schijf]],1)</f>
        <v>0.55500000000029104</v>
      </c>
    </row>
    <row r="8409" spans="1:12" x14ac:dyDescent="0.25">
      <c r="A8409" s="14">
        <v>91911</v>
      </c>
      <c r="B8409" s="6">
        <f>LoonHeffing2020(Table1[[#This Row],[Belastbaar loon]])</f>
        <v>37172.222999999998</v>
      </c>
      <c r="C8409" s="6">
        <f>AlgemeneHeffingsKorting2020(Table1[[#This Row],[Belastbaar loon]])</f>
        <v>0</v>
      </c>
      <c r="D8409" s="14">
        <f>ArbeidsKorting2020(Table1[[#This Row],[Belastbaar loon]])</f>
        <v>401.58000000000015</v>
      </c>
      <c r="E8409" s="14">
        <f>MAX(Table1[[#This Row],[Loonheffing]]-Table1[[#This Row],[Algemene Heffingskorting]]-Table1[[#This Row],[Arbeidskorting]],0)</f>
        <v>36770.642999999996</v>
      </c>
      <c r="F8409" s="6">
        <f>Table1[[#This Row],[Belastbaar loon]]-Table1[[#This Row],[Belasting]]</f>
        <v>55140.357000000004</v>
      </c>
      <c r="G8409" s="2">
        <f>(Table1[[#This Row],[Belastbaar loon]]-Table1[[#This Row],[Netto loon]])/Table1[[#This Row],[Belastbaar loon]]</f>
        <v>0.400067924405131</v>
      </c>
      <c r="H8409" s="14">
        <f t="shared" ca="1" si="125"/>
        <v>36765.093000000001</v>
      </c>
      <c r="I8409" s="14">
        <f ca="1">IF(ROW()=2, Table1[[#This Row],[Netto loon]], INDIRECT(ADDRESS(ROW()-1,COLUMN(F:F))))</f>
        <v>55135.906999999999</v>
      </c>
      <c r="J8409" s="6">
        <f ca="1">IF(ROW()=2, 0, Table1[[#This Row],[Belastbaar loon]]-INDIRECT(ADDRESS(ROW()-1,COLUMN(A:A))))</f>
        <v>10</v>
      </c>
      <c r="K8409" s="6">
        <f ca="1">Table1[[#This Row],[Netto loon]]-Table1[[#This Row],[Netto vorige schijf]]</f>
        <v>4.4500000000043656</v>
      </c>
      <c r="L8409" s="2">
        <f ca="1">(Table1[[#This Row],[Bruto tov vorige schijf]]-Table1[[#This Row],[Netto tov vorige schijf]])/MAX(Table1[[#This Row],[Bruto tov vorige schijf]],1)</f>
        <v>0.5549999999995634</v>
      </c>
    </row>
    <row r="8410" spans="1:12" x14ac:dyDescent="0.25">
      <c r="A8410" s="14">
        <v>91921</v>
      </c>
      <c r="B8410" s="6">
        <f>LoonHeffing2020(Table1[[#This Row],[Belastbaar loon]])</f>
        <v>37177.173000000003</v>
      </c>
      <c r="C8410" s="6">
        <f>AlgemeneHeffingsKorting2020(Table1[[#This Row],[Belastbaar loon]])</f>
        <v>0</v>
      </c>
      <c r="D8410" s="14">
        <f>ArbeidsKorting2020(Table1[[#This Row],[Belastbaar loon]])</f>
        <v>400.98000000000013</v>
      </c>
      <c r="E8410" s="14">
        <f>MAX(Table1[[#This Row],[Loonheffing]]-Table1[[#This Row],[Algemene Heffingskorting]]-Table1[[#This Row],[Arbeidskorting]],0)</f>
        <v>36776.192999999999</v>
      </c>
      <c r="F8410" s="6">
        <f>Table1[[#This Row],[Belastbaar loon]]-Table1[[#This Row],[Belasting]]</f>
        <v>55144.807000000001</v>
      </c>
      <c r="G8410" s="2">
        <f>(Table1[[#This Row],[Belastbaar loon]]-Table1[[#This Row],[Netto loon]])/Table1[[#This Row],[Belastbaar loon]]</f>
        <v>0.40008477932137376</v>
      </c>
      <c r="H8410" s="14">
        <f t="shared" ref="H8410:H8473" ca="1" si="126">IF(ROW()=2, 0, INDIRECT(ADDRESS(ROW()-1,COLUMN(E:E))))</f>
        <v>36770.642999999996</v>
      </c>
      <c r="I8410" s="14">
        <f ca="1">IF(ROW()=2, Table1[[#This Row],[Netto loon]], INDIRECT(ADDRESS(ROW()-1,COLUMN(F:F))))</f>
        <v>55140.357000000004</v>
      </c>
      <c r="J8410" s="6">
        <f ca="1">IF(ROW()=2, 0, Table1[[#This Row],[Belastbaar loon]]-INDIRECT(ADDRESS(ROW()-1,COLUMN(A:A))))</f>
        <v>10</v>
      </c>
      <c r="K8410" s="6">
        <f ca="1">Table1[[#This Row],[Netto loon]]-Table1[[#This Row],[Netto vorige schijf]]</f>
        <v>4.4499999999970896</v>
      </c>
      <c r="L8410" s="2">
        <f ca="1">(Table1[[#This Row],[Bruto tov vorige schijf]]-Table1[[#This Row],[Netto tov vorige schijf]])/MAX(Table1[[#This Row],[Bruto tov vorige schijf]],1)</f>
        <v>0.55500000000029104</v>
      </c>
    </row>
    <row r="8411" spans="1:12" x14ac:dyDescent="0.25">
      <c r="A8411" s="14">
        <v>91931</v>
      </c>
      <c r="B8411" s="6">
        <f>LoonHeffing2020(Table1[[#This Row],[Belastbaar loon]])</f>
        <v>37182.123</v>
      </c>
      <c r="C8411" s="6">
        <f>AlgemeneHeffingsKorting2020(Table1[[#This Row],[Belastbaar loon]])</f>
        <v>0</v>
      </c>
      <c r="D8411" s="14">
        <f>ArbeidsKorting2020(Table1[[#This Row],[Belastbaar loon]])</f>
        <v>400.38000000000011</v>
      </c>
      <c r="E8411" s="14">
        <f>MAX(Table1[[#This Row],[Loonheffing]]-Table1[[#This Row],[Algemene Heffingskorting]]-Table1[[#This Row],[Arbeidskorting]],0)</f>
        <v>36781.743000000002</v>
      </c>
      <c r="F8411" s="6">
        <f>Table1[[#This Row],[Belastbaar loon]]-Table1[[#This Row],[Belasting]]</f>
        <v>55149.256999999998</v>
      </c>
      <c r="G8411" s="2">
        <f>(Table1[[#This Row],[Belastbaar loon]]-Table1[[#This Row],[Netto loon]])/Table1[[#This Row],[Belastbaar loon]]</f>
        <v>0.40010163057075415</v>
      </c>
      <c r="H8411" s="14">
        <f t="shared" ca="1" si="126"/>
        <v>36776.192999999999</v>
      </c>
      <c r="I8411" s="14">
        <f ca="1">IF(ROW()=2, Table1[[#This Row],[Netto loon]], INDIRECT(ADDRESS(ROW()-1,COLUMN(F:F))))</f>
        <v>55144.807000000001</v>
      </c>
      <c r="J8411" s="6">
        <f ca="1">IF(ROW()=2, 0, Table1[[#This Row],[Belastbaar loon]]-INDIRECT(ADDRESS(ROW()-1,COLUMN(A:A))))</f>
        <v>10</v>
      </c>
      <c r="K8411" s="6">
        <f ca="1">Table1[[#This Row],[Netto loon]]-Table1[[#This Row],[Netto vorige schijf]]</f>
        <v>4.4499999999970896</v>
      </c>
      <c r="L8411" s="2">
        <f ca="1">(Table1[[#This Row],[Bruto tov vorige schijf]]-Table1[[#This Row],[Netto tov vorige schijf]])/MAX(Table1[[#This Row],[Bruto tov vorige schijf]],1)</f>
        <v>0.55500000000029104</v>
      </c>
    </row>
    <row r="8412" spans="1:12" x14ac:dyDescent="0.25">
      <c r="A8412" s="14">
        <v>91941</v>
      </c>
      <c r="B8412" s="6">
        <f>LoonHeffing2020(Table1[[#This Row],[Belastbaar loon]])</f>
        <v>37187.072999999997</v>
      </c>
      <c r="C8412" s="6">
        <f>AlgemeneHeffingsKorting2020(Table1[[#This Row],[Belastbaar loon]])</f>
        <v>0</v>
      </c>
      <c r="D8412" s="14">
        <f>ArbeidsKorting2020(Table1[[#This Row],[Belastbaar loon]])</f>
        <v>399.78000000000014</v>
      </c>
      <c r="E8412" s="14">
        <f>MAX(Table1[[#This Row],[Loonheffing]]-Table1[[#This Row],[Algemene Heffingskorting]]-Table1[[#This Row],[Arbeidskorting]],0)</f>
        <v>36787.292999999998</v>
      </c>
      <c r="F8412" s="6">
        <f>Table1[[#This Row],[Belastbaar loon]]-Table1[[#This Row],[Belasting]]</f>
        <v>55153.707000000002</v>
      </c>
      <c r="G8412" s="2">
        <f>(Table1[[#This Row],[Belastbaar loon]]-Table1[[#This Row],[Netto loon]])/Table1[[#This Row],[Belastbaar loon]]</f>
        <v>0.4001184781544686</v>
      </c>
      <c r="H8412" s="14">
        <f t="shared" ca="1" si="126"/>
        <v>36781.743000000002</v>
      </c>
      <c r="I8412" s="14">
        <f ca="1">IF(ROW()=2, Table1[[#This Row],[Netto loon]], INDIRECT(ADDRESS(ROW()-1,COLUMN(F:F))))</f>
        <v>55149.256999999998</v>
      </c>
      <c r="J8412" s="6">
        <f ca="1">IF(ROW()=2, 0, Table1[[#This Row],[Belastbaar loon]]-INDIRECT(ADDRESS(ROW()-1,COLUMN(A:A))))</f>
        <v>10</v>
      </c>
      <c r="K8412" s="6">
        <f ca="1">Table1[[#This Row],[Netto loon]]-Table1[[#This Row],[Netto vorige schijf]]</f>
        <v>4.4500000000043656</v>
      </c>
      <c r="L8412" s="2">
        <f ca="1">(Table1[[#This Row],[Bruto tov vorige schijf]]-Table1[[#This Row],[Netto tov vorige schijf]])/MAX(Table1[[#This Row],[Bruto tov vorige schijf]],1)</f>
        <v>0.5549999999995634</v>
      </c>
    </row>
    <row r="8413" spans="1:12" x14ac:dyDescent="0.25">
      <c r="A8413" s="14">
        <v>91951</v>
      </c>
      <c r="B8413" s="6">
        <f>LoonHeffing2020(Table1[[#This Row],[Belastbaar loon]])</f>
        <v>37192.023000000001</v>
      </c>
      <c r="C8413" s="6">
        <f>AlgemeneHeffingsKorting2020(Table1[[#This Row],[Belastbaar loon]])</f>
        <v>0</v>
      </c>
      <c r="D8413" s="14">
        <f>ArbeidsKorting2020(Table1[[#This Row],[Belastbaar loon]])</f>
        <v>399.18000000000012</v>
      </c>
      <c r="E8413" s="14">
        <f>MAX(Table1[[#This Row],[Loonheffing]]-Table1[[#This Row],[Algemene Heffingskorting]]-Table1[[#This Row],[Arbeidskorting]],0)</f>
        <v>36792.843000000001</v>
      </c>
      <c r="F8413" s="6">
        <f>Table1[[#This Row],[Belastbaar loon]]-Table1[[#This Row],[Belasting]]</f>
        <v>55158.156999999999</v>
      </c>
      <c r="G8413" s="2">
        <f>(Table1[[#This Row],[Belastbaar loon]]-Table1[[#This Row],[Netto loon]])/Table1[[#This Row],[Belastbaar loon]]</f>
        <v>0.40013532207371316</v>
      </c>
      <c r="H8413" s="14">
        <f t="shared" ca="1" si="126"/>
        <v>36787.292999999998</v>
      </c>
      <c r="I8413" s="14">
        <f ca="1">IF(ROW()=2, Table1[[#This Row],[Netto loon]], INDIRECT(ADDRESS(ROW()-1,COLUMN(F:F))))</f>
        <v>55153.707000000002</v>
      </c>
      <c r="J8413" s="6">
        <f ca="1">IF(ROW()=2, 0, Table1[[#This Row],[Belastbaar loon]]-INDIRECT(ADDRESS(ROW()-1,COLUMN(A:A))))</f>
        <v>10</v>
      </c>
      <c r="K8413" s="6">
        <f ca="1">Table1[[#This Row],[Netto loon]]-Table1[[#This Row],[Netto vorige schijf]]</f>
        <v>4.4499999999970896</v>
      </c>
      <c r="L8413" s="2">
        <f ca="1">(Table1[[#This Row],[Bruto tov vorige schijf]]-Table1[[#This Row],[Netto tov vorige schijf]])/MAX(Table1[[#This Row],[Bruto tov vorige schijf]],1)</f>
        <v>0.55500000000029104</v>
      </c>
    </row>
    <row r="8414" spans="1:12" x14ac:dyDescent="0.25">
      <c r="A8414" s="14">
        <v>91961</v>
      </c>
      <c r="B8414" s="6">
        <f>LoonHeffing2020(Table1[[#This Row],[Belastbaar loon]])</f>
        <v>37196.972999999998</v>
      </c>
      <c r="C8414" s="6">
        <f>AlgemeneHeffingsKorting2020(Table1[[#This Row],[Belastbaar loon]])</f>
        <v>0</v>
      </c>
      <c r="D8414" s="14">
        <f>ArbeidsKorting2020(Table1[[#This Row],[Belastbaar loon]])</f>
        <v>398.58000000000015</v>
      </c>
      <c r="E8414" s="14">
        <f>MAX(Table1[[#This Row],[Loonheffing]]-Table1[[#This Row],[Algemene Heffingskorting]]-Table1[[#This Row],[Arbeidskorting]],0)</f>
        <v>36798.392999999996</v>
      </c>
      <c r="F8414" s="6">
        <f>Table1[[#This Row],[Belastbaar loon]]-Table1[[#This Row],[Belasting]]</f>
        <v>55162.607000000004</v>
      </c>
      <c r="G8414" s="2">
        <f>(Table1[[#This Row],[Belastbaar loon]]-Table1[[#This Row],[Netto loon]])/Table1[[#This Row],[Belastbaar loon]]</f>
        <v>0.4001521623296832</v>
      </c>
      <c r="H8414" s="14">
        <f t="shared" ca="1" si="126"/>
        <v>36792.843000000001</v>
      </c>
      <c r="I8414" s="14">
        <f ca="1">IF(ROW()=2, Table1[[#This Row],[Netto loon]], INDIRECT(ADDRESS(ROW()-1,COLUMN(F:F))))</f>
        <v>55158.156999999999</v>
      </c>
      <c r="J8414" s="6">
        <f ca="1">IF(ROW()=2, 0, Table1[[#This Row],[Belastbaar loon]]-INDIRECT(ADDRESS(ROW()-1,COLUMN(A:A))))</f>
        <v>10</v>
      </c>
      <c r="K8414" s="6">
        <f ca="1">Table1[[#This Row],[Netto loon]]-Table1[[#This Row],[Netto vorige schijf]]</f>
        <v>4.4500000000043656</v>
      </c>
      <c r="L8414" s="2">
        <f ca="1">(Table1[[#This Row],[Bruto tov vorige schijf]]-Table1[[#This Row],[Netto tov vorige schijf]])/MAX(Table1[[#This Row],[Bruto tov vorige schijf]],1)</f>
        <v>0.5549999999995634</v>
      </c>
    </row>
    <row r="8415" spans="1:12" x14ac:dyDescent="0.25">
      <c r="A8415" s="14">
        <v>91971</v>
      </c>
      <c r="B8415" s="6">
        <f>LoonHeffing2020(Table1[[#This Row],[Belastbaar loon]])</f>
        <v>37201.923000000003</v>
      </c>
      <c r="C8415" s="6">
        <f>AlgemeneHeffingsKorting2020(Table1[[#This Row],[Belastbaar loon]])</f>
        <v>0</v>
      </c>
      <c r="D8415" s="14">
        <f>ArbeidsKorting2020(Table1[[#This Row],[Belastbaar loon]])</f>
        <v>397.98000000000013</v>
      </c>
      <c r="E8415" s="14">
        <f>MAX(Table1[[#This Row],[Loonheffing]]-Table1[[#This Row],[Algemene Heffingskorting]]-Table1[[#This Row],[Arbeidskorting]],0)</f>
        <v>36803.942999999999</v>
      </c>
      <c r="F8415" s="6">
        <f>Table1[[#This Row],[Belastbaar loon]]-Table1[[#This Row],[Belasting]]</f>
        <v>55167.057000000001</v>
      </c>
      <c r="G8415" s="2">
        <f>(Table1[[#This Row],[Belastbaar loon]]-Table1[[#This Row],[Netto loon]])/Table1[[#This Row],[Belastbaar loon]]</f>
        <v>0.40016899892357372</v>
      </c>
      <c r="H8415" s="14">
        <f t="shared" ca="1" si="126"/>
        <v>36798.392999999996</v>
      </c>
      <c r="I8415" s="14">
        <f ca="1">IF(ROW()=2, Table1[[#This Row],[Netto loon]], INDIRECT(ADDRESS(ROW()-1,COLUMN(F:F))))</f>
        <v>55162.607000000004</v>
      </c>
      <c r="J8415" s="6">
        <f ca="1">IF(ROW()=2, 0, Table1[[#This Row],[Belastbaar loon]]-INDIRECT(ADDRESS(ROW()-1,COLUMN(A:A))))</f>
        <v>10</v>
      </c>
      <c r="K8415" s="6">
        <f ca="1">Table1[[#This Row],[Netto loon]]-Table1[[#This Row],[Netto vorige schijf]]</f>
        <v>4.4499999999970896</v>
      </c>
      <c r="L8415" s="2">
        <f ca="1">(Table1[[#This Row],[Bruto tov vorige schijf]]-Table1[[#This Row],[Netto tov vorige schijf]])/MAX(Table1[[#This Row],[Bruto tov vorige schijf]],1)</f>
        <v>0.55500000000029104</v>
      </c>
    </row>
    <row r="8416" spans="1:12" x14ac:dyDescent="0.25">
      <c r="A8416" s="14">
        <v>91981</v>
      </c>
      <c r="B8416" s="6">
        <f>LoonHeffing2020(Table1[[#This Row],[Belastbaar loon]])</f>
        <v>37206.873</v>
      </c>
      <c r="C8416" s="6">
        <f>AlgemeneHeffingsKorting2020(Table1[[#This Row],[Belastbaar loon]])</f>
        <v>0</v>
      </c>
      <c r="D8416" s="14">
        <f>ArbeidsKorting2020(Table1[[#This Row],[Belastbaar loon]])</f>
        <v>397.38000000000011</v>
      </c>
      <c r="E8416" s="14">
        <f>MAX(Table1[[#This Row],[Loonheffing]]-Table1[[#This Row],[Algemene Heffingskorting]]-Table1[[#This Row],[Arbeidskorting]],0)</f>
        <v>36809.493000000002</v>
      </c>
      <c r="F8416" s="6">
        <f>Table1[[#This Row],[Belastbaar loon]]-Table1[[#This Row],[Belasting]]</f>
        <v>55171.506999999998</v>
      </c>
      <c r="G8416" s="2">
        <f>(Table1[[#This Row],[Belastbaar loon]]-Table1[[#This Row],[Netto loon]])/Table1[[#This Row],[Belastbaar loon]]</f>
        <v>0.40018583185657908</v>
      </c>
      <c r="H8416" s="14">
        <f t="shared" ca="1" si="126"/>
        <v>36803.942999999999</v>
      </c>
      <c r="I8416" s="14">
        <f ca="1">IF(ROW()=2, Table1[[#This Row],[Netto loon]], INDIRECT(ADDRESS(ROW()-1,COLUMN(F:F))))</f>
        <v>55167.057000000001</v>
      </c>
      <c r="J8416" s="6">
        <f ca="1">IF(ROW()=2, 0, Table1[[#This Row],[Belastbaar loon]]-INDIRECT(ADDRESS(ROW()-1,COLUMN(A:A))))</f>
        <v>10</v>
      </c>
      <c r="K8416" s="6">
        <f ca="1">Table1[[#This Row],[Netto loon]]-Table1[[#This Row],[Netto vorige schijf]]</f>
        <v>4.4499999999970896</v>
      </c>
      <c r="L8416" s="2">
        <f ca="1">(Table1[[#This Row],[Bruto tov vorige schijf]]-Table1[[#This Row],[Netto tov vorige schijf]])/MAX(Table1[[#This Row],[Bruto tov vorige schijf]],1)</f>
        <v>0.55500000000029104</v>
      </c>
    </row>
    <row r="8417" spans="1:12" x14ac:dyDescent="0.25">
      <c r="A8417" s="14">
        <v>91991</v>
      </c>
      <c r="B8417" s="6">
        <f>LoonHeffing2020(Table1[[#This Row],[Belastbaar loon]])</f>
        <v>37211.822999999997</v>
      </c>
      <c r="C8417" s="6">
        <f>AlgemeneHeffingsKorting2020(Table1[[#This Row],[Belastbaar loon]])</f>
        <v>0</v>
      </c>
      <c r="D8417" s="14">
        <f>ArbeidsKorting2020(Table1[[#This Row],[Belastbaar loon]])</f>
        <v>396.78000000000014</v>
      </c>
      <c r="E8417" s="14">
        <f>MAX(Table1[[#This Row],[Loonheffing]]-Table1[[#This Row],[Algemene Heffingskorting]]-Table1[[#This Row],[Arbeidskorting]],0)</f>
        <v>36815.042999999998</v>
      </c>
      <c r="F8417" s="6">
        <f>Table1[[#This Row],[Belastbaar loon]]-Table1[[#This Row],[Belasting]]</f>
        <v>55175.957000000002</v>
      </c>
      <c r="G8417" s="2">
        <f>(Table1[[#This Row],[Belastbaar loon]]-Table1[[#This Row],[Netto loon]])/Table1[[#This Row],[Belastbaar loon]]</f>
        <v>0.40020266112989311</v>
      </c>
      <c r="H8417" s="14">
        <f t="shared" ca="1" si="126"/>
        <v>36809.493000000002</v>
      </c>
      <c r="I8417" s="14">
        <f ca="1">IF(ROW()=2, Table1[[#This Row],[Netto loon]], INDIRECT(ADDRESS(ROW()-1,COLUMN(F:F))))</f>
        <v>55171.506999999998</v>
      </c>
      <c r="J8417" s="6">
        <f ca="1">IF(ROW()=2, 0, Table1[[#This Row],[Belastbaar loon]]-INDIRECT(ADDRESS(ROW()-1,COLUMN(A:A))))</f>
        <v>10</v>
      </c>
      <c r="K8417" s="6">
        <f ca="1">Table1[[#This Row],[Netto loon]]-Table1[[#This Row],[Netto vorige schijf]]</f>
        <v>4.4500000000043656</v>
      </c>
      <c r="L8417" s="2">
        <f ca="1">(Table1[[#This Row],[Bruto tov vorige schijf]]-Table1[[#This Row],[Netto tov vorige schijf]])/MAX(Table1[[#This Row],[Bruto tov vorige schijf]],1)</f>
        <v>0.5549999999995634</v>
      </c>
    </row>
    <row r="8418" spans="1:12" x14ac:dyDescent="0.25">
      <c r="A8418" s="14">
        <v>92001</v>
      </c>
      <c r="B8418" s="6">
        <f>LoonHeffing2020(Table1[[#This Row],[Belastbaar loon]])</f>
        <v>37216.773000000001</v>
      </c>
      <c r="C8418" s="6">
        <f>AlgemeneHeffingsKorting2020(Table1[[#This Row],[Belastbaar loon]])</f>
        <v>0</v>
      </c>
      <c r="D8418" s="14">
        <f>ArbeidsKorting2020(Table1[[#This Row],[Belastbaar loon]])</f>
        <v>396.18000000000012</v>
      </c>
      <c r="E8418" s="14">
        <f>MAX(Table1[[#This Row],[Loonheffing]]-Table1[[#This Row],[Algemene Heffingskorting]]-Table1[[#This Row],[Arbeidskorting]],0)</f>
        <v>36820.593000000001</v>
      </c>
      <c r="F8418" s="6">
        <f>Table1[[#This Row],[Belastbaar loon]]-Table1[[#This Row],[Belasting]]</f>
        <v>55180.406999999999</v>
      </c>
      <c r="G8418" s="2">
        <f>(Table1[[#This Row],[Belastbaar loon]]-Table1[[#This Row],[Netto loon]])/Table1[[#This Row],[Belastbaar loon]]</f>
        <v>0.40021948674470931</v>
      </c>
      <c r="H8418" s="14">
        <f t="shared" ca="1" si="126"/>
        <v>36815.042999999998</v>
      </c>
      <c r="I8418" s="14">
        <f ca="1">IF(ROW()=2, Table1[[#This Row],[Netto loon]], INDIRECT(ADDRESS(ROW()-1,COLUMN(F:F))))</f>
        <v>55175.957000000002</v>
      </c>
      <c r="J8418" s="6">
        <f ca="1">IF(ROW()=2, 0, Table1[[#This Row],[Belastbaar loon]]-INDIRECT(ADDRESS(ROW()-1,COLUMN(A:A))))</f>
        <v>10</v>
      </c>
      <c r="K8418" s="6">
        <f ca="1">Table1[[#This Row],[Netto loon]]-Table1[[#This Row],[Netto vorige schijf]]</f>
        <v>4.4499999999970896</v>
      </c>
      <c r="L8418" s="2">
        <f ca="1">(Table1[[#This Row],[Bruto tov vorige schijf]]-Table1[[#This Row],[Netto tov vorige schijf]])/MAX(Table1[[#This Row],[Bruto tov vorige schijf]],1)</f>
        <v>0.55500000000029104</v>
      </c>
    </row>
    <row r="8419" spans="1:12" x14ac:dyDescent="0.25">
      <c r="A8419" s="14">
        <v>92011</v>
      </c>
      <c r="B8419" s="6">
        <f>LoonHeffing2020(Table1[[#This Row],[Belastbaar loon]])</f>
        <v>37221.722999999998</v>
      </c>
      <c r="C8419" s="6">
        <f>AlgemeneHeffingsKorting2020(Table1[[#This Row],[Belastbaar loon]])</f>
        <v>0</v>
      </c>
      <c r="D8419" s="14">
        <f>ArbeidsKorting2020(Table1[[#This Row],[Belastbaar loon]])</f>
        <v>395.58000000000015</v>
      </c>
      <c r="E8419" s="14">
        <f>MAX(Table1[[#This Row],[Loonheffing]]-Table1[[#This Row],[Algemene Heffingskorting]]-Table1[[#This Row],[Arbeidskorting]],0)</f>
        <v>36826.142999999996</v>
      </c>
      <c r="F8419" s="6">
        <f>Table1[[#This Row],[Belastbaar loon]]-Table1[[#This Row],[Belasting]]</f>
        <v>55184.857000000004</v>
      </c>
      <c r="G8419" s="2">
        <f>(Table1[[#This Row],[Belastbaar loon]]-Table1[[#This Row],[Netto loon]])/Table1[[#This Row],[Belastbaar loon]]</f>
        <v>0.40023630870222032</v>
      </c>
      <c r="H8419" s="14">
        <f t="shared" ca="1" si="126"/>
        <v>36820.593000000001</v>
      </c>
      <c r="I8419" s="14">
        <f ca="1">IF(ROW()=2, Table1[[#This Row],[Netto loon]], INDIRECT(ADDRESS(ROW()-1,COLUMN(F:F))))</f>
        <v>55180.406999999999</v>
      </c>
      <c r="J8419" s="6">
        <f ca="1">IF(ROW()=2, 0, Table1[[#This Row],[Belastbaar loon]]-INDIRECT(ADDRESS(ROW()-1,COLUMN(A:A))))</f>
        <v>10</v>
      </c>
      <c r="K8419" s="6">
        <f ca="1">Table1[[#This Row],[Netto loon]]-Table1[[#This Row],[Netto vorige schijf]]</f>
        <v>4.4500000000043656</v>
      </c>
      <c r="L8419" s="2">
        <f ca="1">(Table1[[#This Row],[Bruto tov vorige schijf]]-Table1[[#This Row],[Netto tov vorige schijf]])/MAX(Table1[[#This Row],[Bruto tov vorige schijf]],1)</f>
        <v>0.5549999999995634</v>
      </c>
    </row>
    <row r="8420" spans="1:12" x14ac:dyDescent="0.25">
      <c r="A8420" s="14">
        <v>92021</v>
      </c>
      <c r="B8420" s="6">
        <f>LoonHeffing2020(Table1[[#This Row],[Belastbaar loon]])</f>
        <v>37226.673000000003</v>
      </c>
      <c r="C8420" s="6">
        <f>AlgemeneHeffingsKorting2020(Table1[[#This Row],[Belastbaar loon]])</f>
        <v>0</v>
      </c>
      <c r="D8420" s="14">
        <f>ArbeidsKorting2020(Table1[[#This Row],[Belastbaar loon]])</f>
        <v>394.98000000000013</v>
      </c>
      <c r="E8420" s="14">
        <f>MAX(Table1[[#This Row],[Loonheffing]]-Table1[[#This Row],[Algemene Heffingskorting]]-Table1[[#This Row],[Arbeidskorting]],0)</f>
        <v>36831.692999999999</v>
      </c>
      <c r="F8420" s="6">
        <f>Table1[[#This Row],[Belastbaar loon]]-Table1[[#This Row],[Belasting]]</f>
        <v>55189.307000000001</v>
      </c>
      <c r="G8420" s="2">
        <f>(Table1[[#This Row],[Belastbaar loon]]-Table1[[#This Row],[Netto loon]])/Table1[[#This Row],[Belastbaar loon]]</f>
        <v>0.40025312700361876</v>
      </c>
      <c r="H8420" s="14">
        <f t="shared" ca="1" si="126"/>
        <v>36826.142999999996</v>
      </c>
      <c r="I8420" s="14">
        <f ca="1">IF(ROW()=2, Table1[[#This Row],[Netto loon]], INDIRECT(ADDRESS(ROW()-1,COLUMN(F:F))))</f>
        <v>55184.857000000004</v>
      </c>
      <c r="J8420" s="6">
        <f ca="1">IF(ROW()=2, 0, Table1[[#This Row],[Belastbaar loon]]-INDIRECT(ADDRESS(ROW()-1,COLUMN(A:A))))</f>
        <v>10</v>
      </c>
      <c r="K8420" s="6">
        <f ca="1">Table1[[#This Row],[Netto loon]]-Table1[[#This Row],[Netto vorige schijf]]</f>
        <v>4.4499999999970896</v>
      </c>
      <c r="L8420" s="2">
        <f ca="1">(Table1[[#This Row],[Bruto tov vorige schijf]]-Table1[[#This Row],[Netto tov vorige schijf]])/MAX(Table1[[#This Row],[Bruto tov vorige schijf]],1)</f>
        <v>0.55500000000029104</v>
      </c>
    </row>
    <row r="8421" spans="1:12" x14ac:dyDescent="0.25">
      <c r="A8421" s="14">
        <v>92031</v>
      </c>
      <c r="B8421" s="6">
        <f>LoonHeffing2020(Table1[[#This Row],[Belastbaar loon]])</f>
        <v>37231.623</v>
      </c>
      <c r="C8421" s="6">
        <f>AlgemeneHeffingsKorting2020(Table1[[#This Row],[Belastbaar loon]])</f>
        <v>0</v>
      </c>
      <c r="D8421" s="14">
        <f>ArbeidsKorting2020(Table1[[#This Row],[Belastbaar loon]])</f>
        <v>394.38000000000011</v>
      </c>
      <c r="E8421" s="14">
        <f>MAX(Table1[[#This Row],[Loonheffing]]-Table1[[#This Row],[Algemene Heffingskorting]]-Table1[[#This Row],[Arbeidskorting]],0)</f>
        <v>36837.243000000002</v>
      </c>
      <c r="F8421" s="6">
        <f>Table1[[#This Row],[Belastbaar loon]]-Table1[[#This Row],[Belasting]]</f>
        <v>55193.756999999998</v>
      </c>
      <c r="G8421" s="2">
        <f>(Table1[[#This Row],[Belastbaar loon]]-Table1[[#This Row],[Netto loon]])/Table1[[#This Row],[Belastbaar loon]]</f>
        <v>0.40026994165009616</v>
      </c>
      <c r="H8421" s="14">
        <f t="shared" ca="1" si="126"/>
        <v>36831.692999999999</v>
      </c>
      <c r="I8421" s="14">
        <f ca="1">IF(ROW()=2, Table1[[#This Row],[Netto loon]], INDIRECT(ADDRESS(ROW()-1,COLUMN(F:F))))</f>
        <v>55189.307000000001</v>
      </c>
      <c r="J8421" s="6">
        <f ca="1">IF(ROW()=2, 0, Table1[[#This Row],[Belastbaar loon]]-INDIRECT(ADDRESS(ROW()-1,COLUMN(A:A))))</f>
        <v>10</v>
      </c>
      <c r="K8421" s="6">
        <f ca="1">Table1[[#This Row],[Netto loon]]-Table1[[#This Row],[Netto vorige schijf]]</f>
        <v>4.4499999999970896</v>
      </c>
      <c r="L8421" s="2">
        <f ca="1">(Table1[[#This Row],[Bruto tov vorige schijf]]-Table1[[#This Row],[Netto tov vorige schijf]])/MAX(Table1[[#This Row],[Bruto tov vorige schijf]],1)</f>
        <v>0.55500000000029104</v>
      </c>
    </row>
    <row r="8422" spans="1:12" x14ac:dyDescent="0.25">
      <c r="A8422" s="14">
        <v>92041</v>
      </c>
      <c r="B8422" s="6">
        <f>LoonHeffing2020(Table1[[#This Row],[Belastbaar loon]])</f>
        <v>37236.572999999997</v>
      </c>
      <c r="C8422" s="6">
        <f>AlgemeneHeffingsKorting2020(Table1[[#This Row],[Belastbaar loon]])</f>
        <v>0</v>
      </c>
      <c r="D8422" s="14">
        <f>ArbeidsKorting2020(Table1[[#This Row],[Belastbaar loon]])</f>
        <v>393.78000000000014</v>
      </c>
      <c r="E8422" s="14">
        <f>MAX(Table1[[#This Row],[Loonheffing]]-Table1[[#This Row],[Algemene Heffingskorting]]-Table1[[#This Row],[Arbeidskorting]],0)</f>
        <v>36842.792999999998</v>
      </c>
      <c r="F8422" s="6">
        <f>Table1[[#This Row],[Belastbaar loon]]-Table1[[#This Row],[Belasting]]</f>
        <v>55198.207000000002</v>
      </c>
      <c r="G8422" s="2">
        <f>(Table1[[#This Row],[Belastbaar loon]]-Table1[[#This Row],[Netto loon]])/Table1[[#This Row],[Belastbaar loon]]</f>
        <v>0.40028675264284391</v>
      </c>
      <c r="H8422" s="14">
        <f t="shared" ca="1" si="126"/>
        <v>36837.243000000002</v>
      </c>
      <c r="I8422" s="14">
        <f ca="1">IF(ROW()=2, Table1[[#This Row],[Netto loon]], INDIRECT(ADDRESS(ROW()-1,COLUMN(F:F))))</f>
        <v>55193.756999999998</v>
      </c>
      <c r="J8422" s="6">
        <f ca="1">IF(ROW()=2, 0, Table1[[#This Row],[Belastbaar loon]]-INDIRECT(ADDRESS(ROW()-1,COLUMN(A:A))))</f>
        <v>10</v>
      </c>
      <c r="K8422" s="6">
        <f ca="1">Table1[[#This Row],[Netto loon]]-Table1[[#This Row],[Netto vorige schijf]]</f>
        <v>4.4500000000043656</v>
      </c>
      <c r="L8422" s="2">
        <f ca="1">(Table1[[#This Row],[Bruto tov vorige schijf]]-Table1[[#This Row],[Netto tov vorige schijf]])/MAX(Table1[[#This Row],[Bruto tov vorige schijf]],1)</f>
        <v>0.5549999999995634</v>
      </c>
    </row>
    <row r="8423" spans="1:12" x14ac:dyDescent="0.25">
      <c r="A8423" s="14">
        <v>92051</v>
      </c>
      <c r="B8423" s="6">
        <f>LoonHeffing2020(Table1[[#This Row],[Belastbaar loon]])</f>
        <v>37241.523000000001</v>
      </c>
      <c r="C8423" s="6">
        <f>AlgemeneHeffingsKorting2020(Table1[[#This Row],[Belastbaar loon]])</f>
        <v>0</v>
      </c>
      <c r="D8423" s="14">
        <f>ArbeidsKorting2020(Table1[[#This Row],[Belastbaar loon]])</f>
        <v>393.18000000000012</v>
      </c>
      <c r="E8423" s="14">
        <f>MAX(Table1[[#This Row],[Loonheffing]]-Table1[[#This Row],[Algemene Heffingskorting]]-Table1[[#This Row],[Arbeidskorting]],0)</f>
        <v>36848.343000000001</v>
      </c>
      <c r="F8423" s="6">
        <f>Table1[[#This Row],[Belastbaar loon]]-Table1[[#This Row],[Belasting]]</f>
        <v>55202.656999999999</v>
      </c>
      <c r="G8423" s="2">
        <f>(Table1[[#This Row],[Belastbaar loon]]-Table1[[#This Row],[Netto loon]])/Table1[[#This Row],[Belastbaar loon]]</f>
        <v>0.40030355998305289</v>
      </c>
      <c r="H8423" s="14">
        <f t="shared" ca="1" si="126"/>
        <v>36842.792999999998</v>
      </c>
      <c r="I8423" s="14">
        <f ca="1">IF(ROW()=2, Table1[[#This Row],[Netto loon]], INDIRECT(ADDRESS(ROW()-1,COLUMN(F:F))))</f>
        <v>55198.207000000002</v>
      </c>
      <c r="J8423" s="6">
        <f ca="1">IF(ROW()=2, 0, Table1[[#This Row],[Belastbaar loon]]-INDIRECT(ADDRESS(ROW()-1,COLUMN(A:A))))</f>
        <v>10</v>
      </c>
      <c r="K8423" s="6">
        <f ca="1">Table1[[#This Row],[Netto loon]]-Table1[[#This Row],[Netto vorige schijf]]</f>
        <v>4.4499999999970896</v>
      </c>
      <c r="L8423" s="2">
        <f ca="1">(Table1[[#This Row],[Bruto tov vorige schijf]]-Table1[[#This Row],[Netto tov vorige schijf]])/MAX(Table1[[#This Row],[Bruto tov vorige schijf]],1)</f>
        <v>0.55500000000029104</v>
      </c>
    </row>
    <row r="8424" spans="1:12" x14ac:dyDescent="0.25">
      <c r="A8424" s="14">
        <v>92061</v>
      </c>
      <c r="B8424" s="6">
        <f>LoonHeffing2020(Table1[[#This Row],[Belastbaar loon]])</f>
        <v>37246.472999999998</v>
      </c>
      <c r="C8424" s="6">
        <f>AlgemeneHeffingsKorting2020(Table1[[#This Row],[Belastbaar loon]])</f>
        <v>0</v>
      </c>
      <c r="D8424" s="14">
        <f>ArbeidsKorting2020(Table1[[#This Row],[Belastbaar loon]])</f>
        <v>392.58000000000015</v>
      </c>
      <c r="E8424" s="14">
        <f>MAX(Table1[[#This Row],[Loonheffing]]-Table1[[#This Row],[Algemene Heffingskorting]]-Table1[[#This Row],[Arbeidskorting]],0)</f>
        <v>36853.892999999996</v>
      </c>
      <c r="F8424" s="6">
        <f>Table1[[#This Row],[Belastbaar loon]]-Table1[[#This Row],[Belasting]]</f>
        <v>55207.107000000004</v>
      </c>
      <c r="G8424" s="2">
        <f>(Table1[[#This Row],[Belastbaar loon]]-Table1[[#This Row],[Netto loon]])/Table1[[#This Row],[Belastbaar loon]]</f>
        <v>0.40032036367191315</v>
      </c>
      <c r="H8424" s="14">
        <f t="shared" ca="1" si="126"/>
        <v>36848.343000000001</v>
      </c>
      <c r="I8424" s="14">
        <f ca="1">IF(ROW()=2, Table1[[#This Row],[Netto loon]], INDIRECT(ADDRESS(ROW()-1,COLUMN(F:F))))</f>
        <v>55202.656999999999</v>
      </c>
      <c r="J8424" s="6">
        <f ca="1">IF(ROW()=2, 0, Table1[[#This Row],[Belastbaar loon]]-INDIRECT(ADDRESS(ROW()-1,COLUMN(A:A))))</f>
        <v>10</v>
      </c>
      <c r="K8424" s="6">
        <f ca="1">Table1[[#This Row],[Netto loon]]-Table1[[#This Row],[Netto vorige schijf]]</f>
        <v>4.4500000000043656</v>
      </c>
      <c r="L8424" s="2">
        <f ca="1">(Table1[[#This Row],[Bruto tov vorige schijf]]-Table1[[#This Row],[Netto tov vorige schijf]])/MAX(Table1[[#This Row],[Bruto tov vorige schijf]],1)</f>
        <v>0.5549999999995634</v>
      </c>
    </row>
    <row r="8425" spans="1:12" x14ac:dyDescent="0.25">
      <c r="A8425" s="14">
        <v>92071</v>
      </c>
      <c r="B8425" s="6">
        <f>LoonHeffing2020(Table1[[#This Row],[Belastbaar loon]])</f>
        <v>37251.423000000003</v>
      </c>
      <c r="C8425" s="6">
        <f>AlgemeneHeffingsKorting2020(Table1[[#This Row],[Belastbaar loon]])</f>
        <v>0</v>
      </c>
      <c r="D8425" s="14">
        <f>ArbeidsKorting2020(Table1[[#This Row],[Belastbaar loon]])</f>
        <v>391.98000000000013</v>
      </c>
      <c r="E8425" s="14">
        <f>MAX(Table1[[#This Row],[Loonheffing]]-Table1[[#This Row],[Algemene Heffingskorting]]-Table1[[#This Row],[Arbeidskorting]],0)</f>
        <v>36859.442999999999</v>
      </c>
      <c r="F8425" s="6">
        <f>Table1[[#This Row],[Belastbaar loon]]-Table1[[#This Row],[Belasting]]</f>
        <v>55211.557000000001</v>
      </c>
      <c r="G8425" s="2">
        <f>(Table1[[#This Row],[Belastbaar loon]]-Table1[[#This Row],[Netto loon]])/Table1[[#This Row],[Belastbaar loon]]</f>
        <v>0.40033716371061462</v>
      </c>
      <c r="H8425" s="14">
        <f t="shared" ca="1" si="126"/>
        <v>36853.892999999996</v>
      </c>
      <c r="I8425" s="14">
        <f ca="1">IF(ROW()=2, Table1[[#This Row],[Netto loon]], INDIRECT(ADDRESS(ROW()-1,COLUMN(F:F))))</f>
        <v>55207.107000000004</v>
      </c>
      <c r="J8425" s="6">
        <f ca="1">IF(ROW()=2, 0, Table1[[#This Row],[Belastbaar loon]]-INDIRECT(ADDRESS(ROW()-1,COLUMN(A:A))))</f>
        <v>10</v>
      </c>
      <c r="K8425" s="6">
        <f ca="1">Table1[[#This Row],[Netto loon]]-Table1[[#This Row],[Netto vorige schijf]]</f>
        <v>4.4499999999970896</v>
      </c>
      <c r="L8425" s="2">
        <f ca="1">(Table1[[#This Row],[Bruto tov vorige schijf]]-Table1[[#This Row],[Netto tov vorige schijf]])/MAX(Table1[[#This Row],[Bruto tov vorige schijf]],1)</f>
        <v>0.55500000000029104</v>
      </c>
    </row>
    <row r="8426" spans="1:12" x14ac:dyDescent="0.25">
      <c r="A8426" s="14">
        <v>92081</v>
      </c>
      <c r="B8426" s="6">
        <f>LoonHeffing2020(Table1[[#This Row],[Belastbaar loon]])</f>
        <v>37256.373</v>
      </c>
      <c r="C8426" s="6">
        <f>AlgemeneHeffingsKorting2020(Table1[[#This Row],[Belastbaar loon]])</f>
        <v>0</v>
      </c>
      <c r="D8426" s="14">
        <f>ArbeidsKorting2020(Table1[[#This Row],[Belastbaar loon]])</f>
        <v>391.38000000000011</v>
      </c>
      <c r="E8426" s="14">
        <f>MAX(Table1[[#This Row],[Loonheffing]]-Table1[[#This Row],[Algemene Heffingskorting]]-Table1[[#This Row],[Arbeidskorting]],0)</f>
        <v>36864.993000000002</v>
      </c>
      <c r="F8426" s="6">
        <f>Table1[[#This Row],[Belastbaar loon]]-Table1[[#This Row],[Belasting]]</f>
        <v>55216.006999999998</v>
      </c>
      <c r="G8426" s="2">
        <f>(Table1[[#This Row],[Belastbaar loon]]-Table1[[#This Row],[Netto loon]])/Table1[[#This Row],[Belastbaar loon]]</f>
        <v>0.40035396010034646</v>
      </c>
      <c r="H8426" s="14">
        <f t="shared" ca="1" si="126"/>
        <v>36859.442999999999</v>
      </c>
      <c r="I8426" s="14">
        <f ca="1">IF(ROW()=2, Table1[[#This Row],[Netto loon]], INDIRECT(ADDRESS(ROW()-1,COLUMN(F:F))))</f>
        <v>55211.557000000001</v>
      </c>
      <c r="J8426" s="6">
        <f ca="1">IF(ROW()=2, 0, Table1[[#This Row],[Belastbaar loon]]-INDIRECT(ADDRESS(ROW()-1,COLUMN(A:A))))</f>
        <v>10</v>
      </c>
      <c r="K8426" s="6">
        <f ca="1">Table1[[#This Row],[Netto loon]]-Table1[[#This Row],[Netto vorige schijf]]</f>
        <v>4.4499999999970896</v>
      </c>
      <c r="L8426" s="2">
        <f ca="1">(Table1[[#This Row],[Bruto tov vorige schijf]]-Table1[[#This Row],[Netto tov vorige schijf]])/MAX(Table1[[#This Row],[Bruto tov vorige schijf]],1)</f>
        <v>0.55500000000029104</v>
      </c>
    </row>
    <row r="8427" spans="1:12" x14ac:dyDescent="0.25">
      <c r="A8427" s="14">
        <v>92091</v>
      </c>
      <c r="B8427" s="6">
        <f>LoonHeffing2020(Table1[[#This Row],[Belastbaar loon]])</f>
        <v>37261.322999999997</v>
      </c>
      <c r="C8427" s="6">
        <f>AlgemeneHeffingsKorting2020(Table1[[#This Row],[Belastbaar loon]])</f>
        <v>0</v>
      </c>
      <c r="D8427" s="14">
        <f>ArbeidsKorting2020(Table1[[#This Row],[Belastbaar loon]])</f>
        <v>390.78000000000014</v>
      </c>
      <c r="E8427" s="14">
        <f>MAX(Table1[[#This Row],[Loonheffing]]-Table1[[#This Row],[Algemene Heffingskorting]]-Table1[[#This Row],[Arbeidskorting]],0)</f>
        <v>36870.542999999998</v>
      </c>
      <c r="F8427" s="6">
        <f>Table1[[#This Row],[Belastbaar loon]]-Table1[[#This Row],[Belasting]]</f>
        <v>55220.457000000002</v>
      </c>
      <c r="G8427" s="2">
        <f>(Table1[[#This Row],[Belastbaar loon]]-Table1[[#This Row],[Netto loon]])/Table1[[#This Row],[Belastbaar loon]]</f>
        <v>0.40037075284229728</v>
      </c>
      <c r="H8427" s="14">
        <f t="shared" ca="1" si="126"/>
        <v>36864.993000000002</v>
      </c>
      <c r="I8427" s="14">
        <f ca="1">IF(ROW()=2, Table1[[#This Row],[Netto loon]], INDIRECT(ADDRESS(ROW()-1,COLUMN(F:F))))</f>
        <v>55216.006999999998</v>
      </c>
      <c r="J8427" s="6">
        <f ca="1">IF(ROW()=2, 0, Table1[[#This Row],[Belastbaar loon]]-INDIRECT(ADDRESS(ROW()-1,COLUMN(A:A))))</f>
        <v>10</v>
      </c>
      <c r="K8427" s="6">
        <f ca="1">Table1[[#This Row],[Netto loon]]-Table1[[#This Row],[Netto vorige schijf]]</f>
        <v>4.4500000000043656</v>
      </c>
      <c r="L8427" s="2">
        <f ca="1">(Table1[[#This Row],[Bruto tov vorige schijf]]-Table1[[#This Row],[Netto tov vorige schijf]])/MAX(Table1[[#This Row],[Bruto tov vorige schijf]],1)</f>
        <v>0.5549999999995634</v>
      </c>
    </row>
    <row r="8428" spans="1:12" x14ac:dyDescent="0.25">
      <c r="A8428" s="14">
        <v>92101</v>
      </c>
      <c r="B8428" s="6">
        <f>LoonHeffing2020(Table1[[#This Row],[Belastbaar loon]])</f>
        <v>37266.273000000001</v>
      </c>
      <c r="C8428" s="6">
        <f>AlgemeneHeffingsKorting2020(Table1[[#This Row],[Belastbaar loon]])</f>
        <v>0</v>
      </c>
      <c r="D8428" s="14">
        <f>ArbeidsKorting2020(Table1[[#This Row],[Belastbaar loon]])</f>
        <v>390.18000000000012</v>
      </c>
      <c r="E8428" s="14">
        <f>MAX(Table1[[#This Row],[Loonheffing]]-Table1[[#This Row],[Algemene Heffingskorting]]-Table1[[#This Row],[Arbeidskorting]],0)</f>
        <v>36876.093000000001</v>
      </c>
      <c r="F8428" s="6">
        <f>Table1[[#This Row],[Belastbaar loon]]-Table1[[#This Row],[Belasting]]</f>
        <v>55224.906999999999</v>
      </c>
      <c r="G8428" s="2">
        <f>(Table1[[#This Row],[Belastbaar loon]]-Table1[[#This Row],[Netto loon]])/Table1[[#This Row],[Belastbaar loon]]</f>
        <v>0.40038754193765541</v>
      </c>
      <c r="H8428" s="14">
        <f t="shared" ca="1" si="126"/>
        <v>36870.542999999998</v>
      </c>
      <c r="I8428" s="14">
        <f ca="1">IF(ROW()=2, Table1[[#This Row],[Netto loon]], INDIRECT(ADDRESS(ROW()-1,COLUMN(F:F))))</f>
        <v>55220.457000000002</v>
      </c>
      <c r="J8428" s="6">
        <f ca="1">IF(ROW()=2, 0, Table1[[#This Row],[Belastbaar loon]]-INDIRECT(ADDRESS(ROW()-1,COLUMN(A:A))))</f>
        <v>10</v>
      </c>
      <c r="K8428" s="6">
        <f ca="1">Table1[[#This Row],[Netto loon]]-Table1[[#This Row],[Netto vorige schijf]]</f>
        <v>4.4499999999970896</v>
      </c>
      <c r="L8428" s="2">
        <f ca="1">(Table1[[#This Row],[Bruto tov vorige schijf]]-Table1[[#This Row],[Netto tov vorige schijf]])/MAX(Table1[[#This Row],[Bruto tov vorige schijf]],1)</f>
        <v>0.55500000000029104</v>
      </c>
    </row>
    <row r="8429" spans="1:12" x14ac:dyDescent="0.25">
      <c r="A8429" s="14">
        <v>92111</v>
      </c>
      <c r="B8429" s="6">
        <f>LoonHeffing2020(Table1[[#This Row],[Belastbaar loon]])</f>
        <v>37271.222999999998</v>
      </c>
      <c r="C8429" s="6">
        <f>AlgemeneHeffingsKorting2020(Table1[[#This Row],[Belastbaar loon]])</f>
        <v>0</v>
      </c>
      <c r="D8429" s="14">
        <f>ArbeidsKorting2020(Table1[[#This Row],[Belastbaar loon]])</f>
        <v>389.58000000000015</v>
      </c>
      <c r="E8429" s="14">
        <f>MAX(Table1[[#This Row],[Loonheffing]]-Table1[[#This Row],[Algemene Heffingskorting]]-Table1[[#This Row],[Arbeidskorting]],0)</f>
        <v>36881.642999999996</v>
      </c>
      <c r="F8429" s="6">
        <f>Table1[[#This Row],[Belastbaar loon]]-Table1[[#This Row],[Belasting]]</f>
        <v>55229.357000000004</v>
      </c>
      <c r="G8429" s="2">
        <f>(Table1[[#This Row],[Belastbaar loon]]-Table1[[#This Row],[Netto loon]])/Table1[[#This Row],[Belastbaar loon]]</f>
        <v>0.40040432738760839</v>
      </c>
      <c r="H8429" s="14">
        <f t="shared" ca="1" si="126"/>
        <v>36876.093000000001</v>
      </c>
      <c r="I8429" s="14">
        <f ca="1">IF(ROW()=2, Table1[[#This Row],[Netto loon]], INDIRECT(ADDRESS(ROW()-1,COLUMN(F:F))))</f>
        <v>55224.906999999999</v>
      </c>
      <c r="J8429" s="6">
        <f ca="1">IF(ROW()=2, 0, Table1[[#This Row],[Belastbaar loon]]-INDIRECT(ADDRESS(ROW()-1,COLUMN(A:A))))</f>
        <v>10</v>
      </c>
      <c r="K8429" s="6">
        <f ca="1">Table1[[#This Row],[Netto loon]]-Table1[[#This Row],[Netto vorige schijf]]</f>
        <v>4.4500000000043656</v>
      </c>
      <c r="L8429" s="2">
        <f ca="1">(Table1[[#This Row],[Bruto tov vorige schijf]]-Table1[[#This Row],[Netto tov vorige schijf]])/MAX(Table1[[#This Row],[Bruto tov vorige schijf]],1)</f>
        <v>0.5549999999995634</v>
      </c>
    </row>
    <row r="8430" spans="1:12" x14ac:dyDescent="0.25">
      <c r="A8430" s="14">
        <v>92121</v>
      </c>
      <c r="B8430" s="6">
        <f>LoonHeffing2020(Table1[[#This Row],[Belastbaar loon]])</f>
        <v>37276.173000000003</v>
      </c>
      <c r="C8430" s="6">
        <f>AlgemeneHeffingsKorting2020(Table1[[#This Row],[Belastbaar loon]])</f>
        <v>0</v>
      </c>
      <c r="D8430" s="14">
        <f>ArbeidsKorting2020(Table1[[#This Row],[Belastbaar loon]])</f>
        <v>388.98000000000013</v>
      </c>
      <c r="E8430" s="14">
        <f>MAX(Table1[[#This Row],[Loonheffing]]-Table1[[#This Row],[Algemene Heffingskorting]]-Table1[[#This Row],[Arbeidskorting]],0)</f>
        <v>36887.192999999999</v>
      </c>
      <c r="F8430" s="6">
        <f>Table1[[#This Row],[Belastbaar loon]]-Table1[[#This Row],[Belasting]]</f>
        <v>55233.807000000001</v>
      </c>
      <c r="G8430" s="2">
        <f>(Table1[[#This Row],[Belastbaar loon]]-Table1[[#This Row],[Netto loon]])/Table1[[#This Row],[Belastbaar loon]]</f>
        <v>0.40042110919334351</v>
      </c>
      <c r="H8430" s="14">
        <f t="shared" ca="1" si="126"/>
        <v>36881.642999999996</v>
      </c>
      <c r="I8430" s="14">
        <f ca="1">IF(ROW()=2, Table1[[#This Row],[Netto loon]], INDIRECT(ADDRESS(ROW()-1,COLUMN(F:F))))</f>
        <v>55229.357000000004</v>
      </c>
      <c r="J8430" s="6">
        <f ca="1">IF(ROW()=2, 0, Table1[[#This Row],[Belastbaar loon]]-INDIRECT(ADDRESS(ROW()-1,COLUMN(A:A))))</f>
        <v>10</v>
      </c>
      <c r="K8430" s="6">
        <f ca="1">Table1[[#This Row],[Netto loon]]-Table1[[#This Row],[Netto vorige schijf]]</f>
        <v>4.4499999999970896</v>
      </c>
      <c r="L8430" s="2">
        <f ca="1">(Table1[[#This Row],[Bruto tov vorige schijf]]-Table1[[#This Row],[Netto tov vorige schijf]])/MAX(Table1[[#This Row],[Bruto tov vorige schijf]],1)</f>
        <v>0.55500000000029104</v>
      </c>
    </row>
    <row r="8431" spans="1:12" x14ac:dyDescent="0.25">
      <c r="A8431" s="14">
        <v>92131</v>
      </c>
      <c r="B8431" s="6">
        <f>LoonHeffing2020(Table1[[#This Row],[Belastbaar loon]])</f>
        <v>37281.123</v>
      </c>
      <c r="C8431" s="6">
        <f>AlgemeneHeffingsKorting2020(Table1[[#This Row],[Belastbaar loon]])</f>
        <v>0</v>
      </c>
      <c r="D8431" s="14">
        <f>ArbeidsKorting2020(Table1[[#This Row],[Belastbaar loon]])</f>
        <v>388.38000000000011</v>
      </c>
      <c r="E8431" s="14">
        <f>MAX(Table1[[#This Row],[Loonheffing]]-Table1[[#This Row],[Algemene Heffingskorting]]-Table1[[#This Row],[Arbeidskorting]],0)</f>
        <v>36892.743000000002</v>
      </c>
      <c r="F8431" s="6">
        <f>Table1[[#This Row],[Belastbaar loon]]-Table1[[#This Row],[Belasting]]</f>
        <v>55238.256999999998</v>
      </c>
      <c r="G8431" s="2">
        <f>(Table1[[#This Row],[Belastbaar loon]]-Table1[[#This Row],[Netto loon]])/Table1[[#This Row],[Belastbaar loon]]</f>
        <v>0.40043788735604741</v>
      </c>
      <c r="H8431" s="14">
        <f t="shared" ca="1" si="126"/>
        <v>36887.192999999999</v>
      </c>
      <c r="I8431" s="14">
        <f ca="1">IF(ROW()=2, Table1[[#This Row],[Netto loon]], INDIRECT(ADDRESS(ROW()-1,COLUMN(F:F))))</f>
        <v>55233.807000000001</v>
      </c>
      <c r="J8431" s="6">
        <f ca="1">IF(ROW()=2, 0, Table1[[#This Row],[Belastbaar loon]]-INDIRECT(ADDRESS(ROW()-1,COLUMN(A:A))))</f>
        <v>10</v>
      </c>
      <c r="K8431" s="6">
        <f ca="1">Table1[[#This Row],[Netto loon]]-Table1[[#This Row],[Netto vorige schijf]]</f>
        <v>4.4499999999970896</v>
      </c>
      <c r="L8431" s="2">
        <f ca="1">(Table1[[#This Row],[Bruto tov vorige schijf]]-Table1[[#This Row],[Netto tov vorige schijf]])/MAX(Table1[[#This Row],[Bruto tov vorige schijf]],1)</f>
        <v>0.55500000000029104</v>
      </c>
    </row>
    <row r="8432" spans="1:12" x14ac:dyDescent="0.25">
      <c r="A8432" s="14">
        <v>92141</v>
      </c>
      <c r="B8432" s="6">
        <f>LoonHeffing2020(Table1[[#This Row],[Belastbaar loon]])</f>
        <v>37286.072999999997</v>
      </c>
      <c r="C8432" s="6">
        <f>AlgemeneHeffingsKorting2020(Table1[[#This Row],[Belastbaar loon]])</f>
        <v>0</v>
      </c>
      <c r="D8432" s="14">
        <f>ArbeidsKorting2020(Table1[[#This Row],[Belastbaar loon]])</f>
        <v>387.78000000000014</v>
      </c>
      <c r="E8432" s="14">
        <f>MAX(Table1[[#This Row],[Loonheffing]]-Table1[[#This Row],[Algemene Heffingskorting]]-Table1[[#This Row],[Arbeidskorting]],0)</f>
        <v>36898.292999999998</v>
      </c>
      <c r="F8432" s="6">
        <f>Table1[[#This Row],[Belastbaar loon]]-Table1[[#This Row],[Belasting]]</f>
        <v>55242.707000000002</v>
      </c>
      <c r="G8432" s="2">
        <f>(Table1[[#This Row],[Belastbaar loon]]-Table1[[#This Row],[Netto loon]])/Table1[[#This Row],[Belastbaar loon]]</f>
        <v>0.40045466187690604</v>
      </c>
      <c r="H8432" s="14">
        <f t="shared" ca="1" si="126"/>
        <v>36892.743000000002</v>
      </c>
      <c r="I8432" s="14">
        <f ca="1">IF(ROW()=2, Table1[[#This Row],[Netto loon]], INDIRECT(ADDRESS(ROW()-1,COLUMN(F:F))))</f>
        <v>55238.256999999998</v>
      </c>
      <c r="J8432" s="6">
        <f ca="1">IF(ROW()=2, 0, Table1[[#This Row],[Belastbaar loon]]-INDIRECT(ADDRESS(ROW()-1,COLUMN(A:A))))</f>
        <v>10</v>
      </c>
      <c r="K8432" s="6">
        <f ca="1">Table1[[#This Row],[Netto loon]]-Table1[[#This Row],[Netto vorige schijf]]</f>
        <v>4.4500000000043656</v>
      </c>
      <c r="L8432" s="2">
        <f ca="1">(Table1[[#This Row],[Bruto tov vorige schijf]]-Table1[[#This Row],[Netto tov vorige schijf]])/MAX(Table1[[#This Row],[Bruto tov vorige schijf]],1)</f>
        <v>0.5549999999995634</v>
      </c>
    </row>
    <row r="8433" spans="1:12" x14ac:dyDescent="0.25">
      <c r="A8433" s="14">
        <v>92151</v>
      </c>
      <c r="B8433" s="6">
        <f>LoonHeffing2020(Table1[[#This Row],[Belastbaar loon]])</f>
        <v>37291.023000000001</v>
      </c>
      <c r="C8433" s="6">
        <f>AlgemeneHeffingsKorting2020(Table1[[#This Row],[Belastbaar loon]])</f>
        <v>0</v>
      </c>
      <c r="D8433" s="14">
        <f>ArbeidsKorting2020(Table1[[#This Row],[Belastbaar loon]])</f>
        <v>387.18000000000012</v>
      </c>
      <c r="E8433" s="14">
        <f>MAX(Table1[[#This Row],[Loonheffing]]-Table1[[#This Row],[Algemene Heffingskorting]]-Table1[[#This Row],[Arbeidskorting]],0)</f>
        <v>36903.843000000001</v>
      </c>
      <c r="F8433" s="6">
        <f>Table1[[#This Row],[Belastbaar loon]]-Table1[[#This Row],[Belasting]]</f>
        <v>55247.156999999999</v>
      </c>
      <c r="G8433" s="2">
        <f>(Table1[[#This Row],[Belastbaar loon]]-Table1[[#This Row],[Netto loon]])/Table1[[#This Row],[Belastbaar loon]]</f>
        <v>0.40047143275710517</v>
      </c>
      <c r="H8433" s="14">
        <f t="shared" ca="1" si="126"/>
        <v>36898.292999999998</v>
      </c>
      <c r="I8433" s="14">
        <f ca="1">IF(ROW()=2, Table1[[#This Row],[Netto loon]], INDIRECT(ADDRESS(ROW()-1,COLUMN(F:F))))</f>
        <v>55242.707000000002</v>
      </c>
      <c r="J8433" s="6">
        <f ca="1">IF(ROW()=2, 0, Table1[[#This Row],[Belastbaar loon]]-INDIRECT(ADDRESS(ROW()-1,COLUMN(A:A))))</f>
        <v>10</v>
      </c>
      <c r="K8433" s="6">
        <f ca="1">Table1[[#This Row],[Netto loon]]-Table1[[#This Row],[Netto vorige schijf]]</f>
        <v>4.4499999999970896</v>
      </c>
      <c r="L8433" s="2">
        <f ca="1">(Table1[[#This Row],[Bruto tov vorige schijf]]-Table1[[#This Row],[Netto tov vorige schijf]])/MAX(Table1[[#This Row],[Bruto tov vorige schijf]],1)</f>
        <v>0.55500000000029104</v>
      </c>
    </row>
    <row r="8434" spans="1:12" x14ac:dyDescent="0.25">
      <c r="A8434" s="14">
        <v>92161</v>
      </c>
      <c r="B8434" s="6">
        <f>LoonHeffing2020(Table1[[#This Row],[Belastbaar loon]])</f>
        <v>37295.972999999998</v>
      </c>
      <c r="C8434" s="6">
        <f>AlgemeneHeffingsKorting2020(Table1[[#This Row],[Belastbaar loon]])</f>
        <v>0</v>
      </c>
      <c r="D8434" s="14">
        <f>ArbeidsKorting2020(Table1[[#This Row],[Belastbaar loon]])</f>
        <v>386.58000000000015</v>
      </c>
      <c r="E8434" s="14">
        <f>MAX(Table1[[#This Row],[Loonheffing]]-Table1[[#This Row],[Algemene Heffingskorting]]-Table1[[#This Row],[Arbeidskorting]],0)</f>
        <v>36909.392999999996</v>
      </c>
      <c r="F8434" s="6">
        <f>Table1[[#This Row],[Belastbaar loon]]-Table1[[#This Row],[Belasting]]</f>
        <v>55251.607000000004</v>
      </c>
      <c r="G8434" s="2">
        <f>(Table1[[#This Row],[Belastbaar loon]]-Table1[[#This Row],[Netto loon]])/Table1[[#This Row],[Belastbaar loon]]</f>
        <v>0.40048819999782986</v>
      </c>
      <c r="H8434" s="14">
        <f t="shared" ca="1" si="126"/>
        <v>36903.843000000001</v>
      </c>
      <c r="I8434" s="14">
        <f ca="1">IF(ROW()=2, Table1[[#This Row],[Netto loon]], INDIRECT(ADDRESS(ROW()-1,COLUMN(F:F))))</f>
        <v>55247.156999999999</v>
      </c>
      <c r="J8434" s="6">
        <f ca="1">IF(ROW()=2, 0, Table1[[#This Row],[Belastbaar loon]]-INDIRECT(ADDRESS(ROW()-1,COLUMN(A:A))))</f>
        <v>10</v>
      </c>
      <c r="K8434" s="6">
        <f ca="1">Table1[[#This Row],[Netto loon]]-Table1[[#This Row],[Netto vorige schijf]]</f>
        <v>4.4500000000043656</v>
      </c>
      <c r="L8434" s="2">
        <f ca="1">(Table1[[#This Row],[Bruto tov vorige schijf]]-Table1[[#This Row],[Netto tov vorige schijf]])/MAX(Table1[[#This Row],[Bruto tov vorige schijf]],1)</f>
        <v>0.5549999999995634</v>
      </c>
    </row>
    <row r="8435" spans="1:12" x14ac:dyDescent="0.25">
      <c r="A8435" s="14">
        <v>92171</v>
      </c>
      <c r="B8435" s="6">
        <f>LoonHeffing2020(Table1[[#This Row],[Belastbaar loon]])</f>
        <v>37300.923000000003</v>
      </c>
      <c r="C8435" s="6">
        <f>AlgemeneHeffingsKorting2020(Table1[[#This Row],[Belastbaar loon]])</f>
        <v>0</v>
      </c>
      <c r="D8435" s="14">
        <f>ArbeidsKorting2020(Table1[[#This Row],[Belastbaar loon]])</f>
        <v>385.98000000000013</v>
      </c>
      <c r="E8435" s="14">
        <f>MAX(Table1[[#This Row],[Loonheffing]]-Table1[[#This Row],[Algemene Heffingskorting]]-Table1[[#This Row],[Arbeidskorting]],0)</f>
        <v>36914.942999999999</v>
      </c>
      <c r="F8435" s="6">
        <f>Table1[[#This Row],[Belastbaar loon]]-Table1[[#This Row],[Belasting]]</f>
        <v>55256.057000000001</v>
      </c>
      <c r="G8435" s="2">
        <f>(Table1[[#This Row],[Belastbaar loon]]-Table1[[#This Row],[Netto loon]])/Table1[[#This Row],[Belastbaar loon]]</f>
        <v>0.40050496360026472</v>
      </c>
      <c r="H8435" s="14">
        <f t="shared" ca="1" si="126"/>
        <v>36909.392999999996</v>
      </c>
      <c r="I8435" s="14">
        <f ca="1">IF(ROW()=2, Table1[[#This Row],[Netto loon]], INDIRECT(ADDRESS(ROW()-1,COLUMN(F:F))))</f>
        <v>55251.607000000004</v>
      </c>
      <c r="J8435" s="6">
        <f ca="1">IF(ROW()=2, 0, Table1[[#This Row],[Belastbaar loon]]-INDIRECT(ADDRESS(ROW()-1,COLUMN(A:A))))</f>
        <v>10</v>
      </c>
      <c r="K8435" s="6">
        <f ca="1">Table1[[#This Row],[Netto loon]]-Table1[[#This Row],[Netto vorige schijf]]</f>
        <v>4.4499999999970896</v>
      </c>
      <c r="L8435" s="2">
        <f ca="1">(Table1[[#This Row],[Bruto tov vorige schijf]]-Table1[[#This Row],[Netto tov vorige schijf]])/MAX(Table1[[#This Row],[Bruto tov vorige schijf]],1)</f>
        <v>0.55500000000029104</v>
      </c>
    </row>
    <row r="8436" spans="1:12" x14ac:dyDescent="0.25">
      <c r="A8436" s="14">
        <v>92181</v>
      </c>
      <c r="B8436" s="6">
        <f>LoonHeffing2020(Table1[[#This Row],[Belastbaar loon]])</f>
        <v>37305.873</v>
      </c>
      <c r="C8436" s="6">
        <f>AlgemeneHeffingsKorting2020(Table1[[#This Row],[Belastbaar loon]])</f>
        <v>0</v>
      </c>
      <c r="D8436" s="14">
        <f>ArbeidsKorting2020(Table1[[#This Row],[Belastbaar loon]])</f>
        <v>385.38000000000011</v>
      </c>
      <c r="E8436" s="14">
        <f>MAX(Table1[[#This Row],[Loonheffing]]-Table1[[#This Row],[Algemene Heffingskorting]]-Table1[[#This Row],[Arbeidskorting]],0)</f>
        <v>36920.493000000002</v>
      </c>
      <c r="F8436" s="6">
        <f>Table1[[#This Row],[Belastbaar loon]]-Table1[[#This Row],[Belasting]]</f>
        <v>55260.506999999998</v>
      </c>
      <c r="G8436" s="2">
        <f>(Table1[[#This Row],[Belastbaar loon]]-Table1[[#This Row],[Netto loon]])/Table1[[#This Row],[Belastbaar loon]]</f>
        <v>0.40052172356559379</v>
      </c>
      <c r="H8436" s="14">
        <f t="shared" ca="1" si="126"/>
        <v>36914.942999999999</v>
      </c>
      <c r="I8436" s="14">
        <f ca="1">IF(ROW()=2, Table1[[#This Row],[Netto loon]], INDIRECT(ADDRESS(ROW()-1,COLUMN(F:F))))</f>
        <v>55256.057000000001</v>
      </c>
      <c r="J8436" s="6">
        <f ca="1">IF(ROW()=2, 0, Table1[[#This Row],[Belastbaar loon]]-INDIRECT(ADDRESS(ROW()-1,COLUMN(A:A))))</f>
        <v>10</v>
      </c>
      <c r="K8436" s="6">
        <f ca="1">Table1[[#This Row],[Netto loon]]-Table1[[#This Row],[Netto vorige schijf]]</f>
        <v>4.4499999999970896</v>
      </c>
      <c r="L8436" s="2">
        <f ca="1">(Table1[[#This Row],[Bruto tov vorige schijf]]-Table1[[#This Row],[Netto tov vorige schijf]])/MAX(Table1[[#This Row],[Bruto tov vorige schijf]],1)</f>
        <v>0.55500000000029104</v>
      </c>
    </row>
    <row r="8437" spans="1:12" x14ac:dyDescent="0.25">
      <c r="A8437" s="14">
        <v>92191</v>
      </c>
      <c r="B8437" s="6">
        <f>LoonHeffing2020(Table1[[#This Row],[Belastbaar loon]])</f>
        <v>37310.822999999997</v>
      </c>
      <c r="C8437" s="6">
        <f>AlgemeneHeffingsKorting2020(Table1[[#This Row],[Belastbaar loon]])</f>
        <v>0</v>
      </c>
      <c r="D8437" s="14">
        <f>ArbeidsKorting2020(Table1[[#This Row],[Belastbaar loon]])</f>
        <v>384.78000000000014</v>
      </c>
      <c r="E8437" s="14">
        <f>MAX(Table1[[#This Row],[Loonheffing]]-Table1[[#This Row],[Algemene Heffingskorting]]-Table1[[#This Row],[Arbeidskorting]],0)</f>
        <v>36926.042999999998</v>
      </c>
      <c r="F8437" s="6">
        <f>Table1[[#This Row],[Belastbaar loon]]-Table1[[#This Row],[Belasting]]</f>
        <v>55264.957000000002</v>
      </c>
      <c r="G8437" s="2">
        <f>(Table1[[#This Row],[Belastbaar loon]]-Table1[[#This Row],[Netto loon]])/Table1[[#This Row],[Belastbaar loon]]</f>
        <v>0.40053847989500058</v>
      </c>
      <c r="H8437" s="14">
        <f t="shared" ca="1" si="126"/>
        <v>36920.493000000002</v>
      </c>
      <c r="I8437" s="14">
        <f ca="1">IF(ROW()=2, Table1[[#This Row],[Netto loon]], INDIRECT(ADDRESS(ROW()-1,COLUMN(F:F))))</f>
        <v>55260.506999999998</v>
      </c>
      <c r="J8437" s="6">
        <f ca="1">IF(ROW()=2, 0, Table1[[#This Row],[Belastbaar loon]]-INDIRECT(ADDRESS(ROW()-1,COLUMN(A:A))))</f>
        <v>10</v>
      </c>
      <c r="K8437" s="6">
        <f ca="1">Table1[[#This Row],[Netto loon]]-Table1[[#This Row],[Netto vorige schijf]]</f>
        <v>4.4500000000043656</v>
      </c>
      <c r="L8437" s="2">
        <f ca="1">(Table1[[#This Row],[Bruto tov vorige schijf]]-Table1[[#This Row],[Netto tov vorige schijf]])/MAX(Table1[[#This Row],[Bruto tov vorige schijf]],1)</f>
        <v>0.5549999999995634</v>
      </c>
    </row>
    <row r="8438" spans="1:12" x14ac:dyDescent="0.25">
      <c r="A8438" s="14">
        <v>92201</v>
      </c>
      <c r="B8438" s="6">
        <f>LoonHeffing2020(Table1[[#This Row],[Belastbaar loon]])</f>
        <v>37315.773000000001</v>
      </c>
      <c r="C8438" s="6">
        <f>AlgemeneHeffingsKorting2020(Table1[[#This Row],[Belastbaar loon]])</f>
        <v>0</v>
      </c>
      <c r="D8438" s="14">
        <f>ArbeidsKorting2020(Table1[[#This Row],[Belastbaar loon]])</f>
        <v>384.18000000000012</v>
      </c>
      <c r="E8438" s="14">
        <f>MAX(Table1[[#This Row],[Loonheffing]]-Table1[[#This Row],[Algemene Heffingskorting]]-Table1[[#This Row],[Arbeidskorting]],0)</f>
        <v>36931.593000000001</v>
      </c>
      <c r="F8438" s="6">
        <f>Table1[[#This Row],[Belastbaar loon]]-Table1[[#This Row],[Belasting]]</f>
        <v>55269.406999999999</v>
      </c>
      <c r="G8438" s="2">
        <f>(Table1[[#This Row],[Belastbaar loon]]-Table1[[#This Row],[Netto loon]])/Table1[[#This Row],[Belastbaar loon]]</f>
        <v>0.40055523258966824</v>
      </c>
      <c r="H8438" s="14">
        <f t="shared" ca="1" si="126"/>
        <v>36926.042999999998</v>
      </c>
      <c r="I8438" s="14">
        <f ca="1">IF(ROW()=2, Table1[[#This Row],[Netto loon]], INDIRECT(ADDRESS(ROW()-1,COLUMN(F:F))))</f>
        <v>55264.957000000002</v>
      </c>
      <c r="J8438" s="6">
        <f ca="1">IF(ROW()=2, 0, Table1[[#This Row],[Belastbaar loon]]-INDIRECT(ADDRESS(ROW()-1,COLUMN(A:A))))</f>
        <v>10</v>
      </c>
      <c r="K8438" s="6">
        <f ca="1">Table1[[#This Row],[Netto loon]]-Table1[[#This Row],[Netto vorige schijf]]</f>
        <v>4.4499999999970896</v>
      </c>
      <c r="L8438" s="2">
        <f ca="1">(Table1[[#This Row],[Bruto tov vorige schijf]]-Table1[[#This Row],[Netto tov vorige schijf]])/MAX(Table1[[#This Row],[Bruto tov vorige schijf]],1)</f>
        <v>0.55500000000029104</v>
      </c>
    </row>
    <row r="8439" spans="1:12" x14ac:dyDescent="0.25">
      <c r="A8439" s="14">
        <v>92211</v>
      </c>
      <c r="B8439" s="6">
        <f>LoonHeffing2020(Table1[[#This Row],[Belastbaar loon]])</f>
        <v>37320.722999999998</v>
      </c>
      <c r="C8439" s="6">
        <f>AlgemeneHeffingsKorting2020(Table1[[#This Row],[Belastbaar loon]])</f>
        <v>0</v>
      </c>
      <c r="D8439" s="14">
        <f>ArbeidsKorting2020(Table1[[#This Row],[Belastbaar loon]])</f>
        <v>383.58000000000015</v>
      </c>
      <c r="E8439" s="14">
        <f>MAX(Table1[[#This Row],[Loonheffing]]-Table1[[#This Row],[Algemene Heffingskorting]]-Table1[[#This Row],[Arbeidskorting]],0)</f>
        <v>36937.142999999996</v>
      </c>
      <c r="F8439" s="6">
        <f>Table1[[#This Row],[Belastbaar loon]]-Table1[[#This Row],[Belasting]]</f>
        <v>55273.857000000004</v>
      </c>
      <c r="G8439" s="2">
        <f>(Table1[[#This Row],[Belastbaar loon]]-Table1[[#This Row],[Netto loon]])/Table1[[#This Row],[Belastbaar loon]]</f>
        <v>0.40057198165077917</v>
      </c>
      <c r="H8439" s="14">
        <f t="shared" ca="1" si="126"/>
        <v>36931.593000000001</v>
      </c>
      <c r="I8439" s="14">
        <f ca="1">IF(ROW()=2, Table1[[#This Row],[Netto loon]], INDIRECT(ADDRESS(ROW()-1,COLUMN(F:F))))</f>
        <v>55269.406999999999</v>
      </c>
      <c r="J8439" s="6">
        <f ca="1">IF(ROW()=2, 0, Table1[[#This Row],[Belastbaar loon]]-INDIRECT(ADDRESS(ROW()-1,COLUMN(A:A))))</f>
        <v>10</v>
      </c>
      <c r="K8439" s="6">
        <f ca="1">Table1[[#This Row],[Netto loon]]-Table1[[#This Row],[Netto vorige schijf]]</f>
        <v>4.4500000000043656</v>
      </c>
      <c r="L8439" s="2">
        <f ca="1">(Table1[[#This Row],[Bruto tov vorige schijf]]-Table1[[#This Row],[Netto tov vorige schijf]])/MAX(Table1[[#This Row],[Bruto tov vorige schijf]],1)</f>
        <v>0.5549999999995634</v>
      </c>
    </row>
    <row r="8440" spans="1:12" x14ac:dyDescent="0.25">
      <c r="A8440" s="14">
        <v>92221</v>
      </c>
      <c r="B8440" s="6">
        <f>LoonHeffing2020(Table1[[#This Row],[Belastbaar loon]])</f>
        <v>37325.673000000003</v>
      </c>
      <c r="C8440" s="6">
        <f>AlgemeneHeffingsKorting2020(Table1[[#This Row],[Belastbaar loon]])</f>
        <v>0</v>
      </c>
      <c r="D8440" s="14">
        <f>ArbeidsKorting2020(Table1[[#This Row],[Belastbaar loon]])</f>
        <v>382.98000000000013</v>
      </c>
      <c r="E8440" s="14">
        <f>MAX(Table1[[#This Row],[Loonheffing]]-Table1[[#This Row],[Algemene Heffingskorting]]-Table1[[#This Row],[Arbeidskorting]],0)</f>
        <v>36942.692999999999</v>
      </c>
      <c r="F8440" s="6">
        <f>Table1[[#This Row],[Belastbaar loon]]-Table1[[#This Row],[Belasting]]</f>
        <v>55278.307000000001</v>
      </c>
      <c r="G8440" s="2">
        <f>(Table1[[#This Row],[Belastbaar loon]]-Table1[[#This Row],[Netto loon]])/Table1[[#This Row],[Belastbaar loon]]</f>
        <v>0.40058872707951548</v>
      </c>
      <c r="H8440" s="14">
        <f t="shared" ca="1" si="126"/>
        <v>36937.142999999996</v>
      </c>
      <c r="I8440" s="14">
        <f ca="1">IF(ROW()=2, Table1[[#This Row],[Netto loon]], INDIRECT(ADDRESS(ROW()-1,COLUMN(F:F))))</f>
        <v>55273.857000000004</v>
      </c>
      <c r="J8440" s="6">
        <f ca="1">IF(ROW()=2, 0, Table1[[#This Row],[Belastbaar loon]]-INDIRECT(ADDRESS(ROW()-1,COLUMN(A:A))))</f>
        <v>10</v>
      </c>
      <c r="K8440" s="6">
        <f ca="1">Table1[[#This Row],[Netto loon]]-Table1[[#This Row],[Netto vorige schijf]]</f>
        <v>4.4499999999970896</v>
      </c>
      <c r="L8440" s="2">
        <f ca="1">(Table1[[#This Row],[Bruto tov vorige schijf]]-Table1[[#This Row],[Netto tov vorige schijf]])/MAX(Table1[[#This Row],[Bruto tov vorige schijf]],1)</f>
        <v>0.55500000000029104</v>
      </c>
    </row>
    <row r="8441" spans="1:12" x14ac:dyDescent="0.25">
      <c r="A8441" s="14">
        <v>92231</v>
      </c>
      <c r="B8441" s="6">
        <f>LoonHeffing2020(Table1[[#This Row],[Belastbaar loon]])</f>
        <v>37330.623</v>
      </c>
      <c r="C8441" s="6">
        <f>AlgemeneHeffingsKorting2020(Table1[[#This Row],[Belastbaar loon]])</f>
        <v>0</v>
      </c>
      <c r="D8441" s="14">
        <f>ArbeidsKorting2020(Table1[[#This Row],[Belastbaar loon]])</f>
        <v>382.38000000000011</v>
      </c>
      <c r="E8441" s="14">
        <f>MAX(Table1[[#This Row],[Loonheffing]]-Table1[[#This Row],[Algemene Heffingskorting]]-Table1[[#This Row],[Arbeidskorting]],0)</f>
        <v>36948.243000000002</v>
      </c>
      <c r="F8441" s="6">
        <f>Table1[[#This Row],[Belastbaar loon]]-Table1[[#This Row],[Belasting]]</f>
        <v>55282.756999999998</v>
      </c>
      <c r="G8441" s="2">
        <f>(Table1[[#This Row],[Belastbaar loon]]-Table1[[#This Row],[Netto loon]])/Table1[[#This Row],[Belastbaar loon]]</f>
        <v>0.40060546887705872</v>
      </c>
      <c r="H8441" s="14">
        <f t="shared" ca="1" si="126"/>
        <v>36942.692999999999</v>
      </c>
      <c r="I8441" s="14">
        <f ca="1">IF(ROW()=2, Table1[[#This Row],[Netto loon]], INDIRECT(ADDRESS(ROW()-1,COLUMN(F:F))))</f>
        <v>55278.307000000001</v>
      </c>
      <c r="J8441" s="6">
        <f ca="1">IF(ROW()=2, 0, Table1[[#This Row],[Belastbaar loon]]-INDIRECT(ADDRESS(ROW()-1,COLUMN(A:A))))</f>
        <v>10</v>
      </c>
      <c r="K8441" s="6">
        <f ca="1">Table1[[#This Row],[Netto loon]]-Table1[[#This Row],[Netto vorige schijf]]</f>
        <v>4.4499999999970896</v>
      </c>
      <c r="L8441" s="2">
        <f ca="1">(Table1[[#This Row],[Bruto tov vorige schijf]]-Table1[[#This Row],[Netto tov vorige schijf]])/MAX(Table1[[#This Row],[Bruto tov vorige schijf]],1)</f>
        <v>0.55500000000029104</v>
      </c>
    </row>
    <row r="8442" spans="1:12" x14ac:dyDescent="0.25">
      <c r="A8442" s="14">
        <v>92241</v>
      </c>
      <c r="B8442" s="6">
        <f>LoonHeffing2020(Table1[[#This Row],[Belastbaar loon]])</f>
        <v>37335.572999999997</v>
      </c>
      <c r="C8442" s="6">
        <f>AlgemeneHeffingsKorting2020(Table1[[#This Row],[Belastbaar loon]])</f>
        <v>0</v>
      </c>
      <c r="D8442" s="14">
        <f>ArbeidsKorting2020(Table1[[#This Row],[Belastbaar loon]])</f>
        <v>381.78000000000014</v>
      </c>
      <c r="E8442" s="14">
        <f>MAX(Table1[[#This Row],[Loonheffing]]-Table1[[#This Row],[Algemene Heffingskorting]]-Table1[[#This Row],[Arbeidskorting]],0)</f>
        <v>36953.792999999998</v>
      </c>
      <c r="F8442" s="6">
        <f>Table1[[#This Row],[Belastbaar loon]]-Table1[[#This Row],[Belasting]]</f>
        <v>55287.207000000002</v>
      </c>
      <c r="G8442" s="2">
        <f>(Table1[[#This Row],[Belastbaar loon]]-Table1[[#This Row],[Netto loon]])/Table1[[#This Row],[Belastbaar loon]]</f>
        <v>0.40062220704458967</v>
      </c>
      <c r="H8442" s="14">
        <f t="shared" ca="1" si="126"/>
        <v>36948.243000000002</v>
      </c>
      <c r="I8442" s="14">
        <f ca="1">IF(ROW()=2, Table1[[#This Row],[Netto loon]], INDIRECT(ADDRESS(ROW()-1,COLUMN(F:F))))</f>
        <v>55282.756999999998</v>
      </c>
      <c r="J8442" s="6">
        <f ca="1">IF(ROW()=2, 0, Table1[[#This Row],[Belastbaar loon]]-INDIRECT(ADDRESS(ROW()-1,COLUMN(A:A))))</f>
        <v>10</v>
      </c>
      <c r="K8442" s="6">
        <f ca="1">Table1[[#This Row],[Netto loon]]-Table1[[#This Row],[Netto vorige schijf]]</f>
        <v>4.4500000000043656</v>
      </c>
      <c r="L8442" s="2">
        <f ca="1">(Table1[[#This Row],[Bruto tov vorige schijf]]-Table1[[#This Row],[Netto tov vorige schijf]])/MAX(Table1[[#This Row],[Bruto tov vorige schijf]],1)</f>
        <v>0.5549999999995634</v>
      </c>
    </row>
    <row r="8443" spans="1:12" x14ac:dyDescent="0.25">
      <c r="A8443" s="14">
        <v>92251</v>
      </c>
      <c r="B8443" s="6">
        <f>LoonHeffing2020(Table1[[#This Row],[Belastbaar loon]])</f>
        <v>37340.523000000001</v>
      </c>
      <c r="C8443" s="6">
        <f>AlgemeneHeffingsKorting2020(Table1[[#This Row],[Belastbaar loon]])</f>
        <v>0</v>
      </c>
      <c r="D8443" s="14">
        <f>ArbeidsKorting2020(Table1[[#This Row],[Belastbaar loon]])</f>
        <v>381.18000000000012</v>
      </c>
      <c r="E8443" s="14">
        <f>MAX(Table1[[#This Row],[Loonheffing]]-Table1[[#This Row],[Algemene Heffingskorting]]-Table1[[#This Row],[Arbeidskorting]],0)</f>
        <v>36959.343000000001</v>
      </c>
      <c r="F8443" s="6">
        <f>Table1[[#This Row],[Belastbaar loon]]-Table1[[#This Row],[Belasting]]</f>
        <v>55291.656999999999</v>
      </c>
      <c r="G8443" s="2">
        <f>(Table1[[#This Row],[Belastbaar loon]]-Table1[[#This Row],[Netto loon]])/Table1[[#This Row],[Belastbaar loon]]</f>
        <v>0.40063894158328905</v>
      </c>
      <c r="H8443" s="14">
        <f t="shared" ca="1" si="126"/>
        <v>36953.792999999998</v>
      </c>
      <c r="I8443" s="14">
        <f ca="1">IF(ROW()=2, Table1[[#This Row],[Netto loon]], INDIRECT(ADDRESS(ROW()-1,COLUMN(F:F))))</f>
        <v>55287.207000000002</v>
      </c>
      <c r="J8443" s="6">
        <f ca="1">IF(ROW()=2, 0, Table1[[#This Row],[Belastbaar loon]]-INDIRECT(ADDRESS(ROW()-1,COLUMN(A:A))))</f>
        <v>10</v>
      </c>
      <c r="K8443" s="6">
        <f ca="1">Table1[[#This Row],[Netto loon]]-Table1[[#This Row],[Netto vorige schijf]]</f>
        <v>4.4499999999970896</v>
      </c>
      <c r="L8443" s="2">
        <f ca="1">(Table1[[#This Row],[Bruto tov vorige schijf]]-Table1[[#This Row],[Netto tov vorige schijf]])/MAX(Table1[[#This Row],[Bruto tov vorige schijf]],1)</f>
        <v>0.55500000000029104</v>
      </c>
    </row>
    <row r="8444" spans="1:12" x14ac:dyDescent="0.25">
      <c r="A8444" s="14">
        <v>92261</v>
      </c>
      <c r="B8444" s="6">
        <f>LoonHeffing2020(Table1[[#This Row],[Belastbaar loon]])</f>
        <v>37345.472999999998</v>
      </c>
      <c r="C8444" s="6">
        <f>AlgemeneHeffingsKorting2020(Table1[[#This Row],[Belastbaar loon]])</f>
        <v>0</v>
      </c>
      <c r="D8444" s="14">
        <f>ArbeidsKorting2020(Table1[[#This Row],[Belastbaar loon]])</f>
        <v>380.58000000000015</v>
      </c>
      <c r="E8444" s="14">
        <f>MAX(Table1[[#This Row],[Loonheffing]]-Table1[[#This Row],[Algemene Heffingskorting]]-Table1[[#This Row],[Arbeidskorting]],0)</f>
        <v>36964.892999999996</v>
      </c>
      <c r="F8444" s="6">
        <f>Table1[[#This Row],[Belastbaar loon]]-Table1[[#This Row],[Belasting]]</f>
        <v>55296.107000000004</v>
      </c>
      <c r="G8444" s="2">
        <f>(Table1[[#This Row],[Belastbaar loon]]-Table1[[#This Row],[Netto loon]])/Table1[[#This Row],[Belastbaar loon]]</f>
        <v>0.4006556724943367</v>
      </c>
      <c r="H8444" s="14">
        <f t="shared" ca="1" si="126"/>
        <v>36959.343000000001</v>
      </c>
      <c r="I8444" s="14">
        <f ca="1">IF(ROW()=2, Table1[[#This Row],[Netto loon]], INDIRECT(ADDRESS(ROW()-1,COLUMN(F:F))))</f>
        <v>55291.656999999999</v>
      </c>
      <c r="J8444" s="6">
        <f ca="1">IF(ROW()=2, 0, Table1[[#This Row],[Belastbaar loon]]-INDIRECT(ADDRESS(ROW()-1,COLUMN(A:A))))</f>
        <v>10</v>
      </c>
      <c r="K8444" s="6">
        <f ca="1">Table1[[#This Row],[Netto loon]]-Table1[[#This Row],[Netto vorige schijf]]</f>
        <v>4.4500000000043656</v>
      </c>
      <c r="L8444" s="2">
        <f ca="1">(Table1[[#This Row],[Bruto tov vorige schijf]]-Table1[[#This Row],[Netto tov vorige schijf]])/MAX(Table1[[#This Row],[Bruto tov vorige schijf]],1)</f>
        <v>0.5549999999995634</v>
      </c>
    </row>
    <row r="8445" spans="1:12" x14ac:dyDescent="0.25">
      <c r="A8445" s="14">
        <v>92271</v>
      </c>
      <c r="B8445" s="6">
        <f>LoonHeffing2020(Table1[[#This Row],[Belastbaar loon]])</f>
        <v>37350.423000000003</v>
      </c>
      <c r="C8445" s="6">
        <f>AlgemeneHeffingsKorting2020(Table1[[#This Row],[Belastbaar loon]])</f>
        <v>0</v>
      </c>
      <c r="D8445" s="14">
        <f>ArbeidsKorting2020(Table1[[#This Row],[Belastbaar loon]])</f>
        <v>379.98000000000013</v>
      </c>
      <c r="E8445" s="14">
        <f>MAX(Table1[[#This Row],[Loonheffing]]-Table1[[#This Row],[Algemene Heffingskorting]]-Table1[[#This Row],[Arbeidskorting]],0)</f>
        <v>36970.442999999999</v>
      </c>
      <c r="F8445" s="6">
        <f>Table1[[#This Row],[Belastbaar loon]]-Table1[[#This Row],[Belasting]]</f>
        <v>55300.557000000001</v>
      </c>
      <c r="G8445" s="2">
        <f>(Table1[[#This Row],[Belastbaar loon]]-Table1[[#This Row],[Netto loon]])/Table1[[#This Row],[Belastbaar loon]]</f>
        <v>0.40067239977891211</v>
      </c>
      <c r="H8445" s="14">
        <f t="shared" ca="1" si="126"/>
        <v>36964.892999999996</v>
      </c>
      <c r="I8445" s="14">
        <f ca="1">IF(ROW()=2, Table1[[#This Row],[Netto loon]], INDIRECT(ADDRESS(ROW()-1,COLUMN(F:F))))</f>
        <v>55296.107000000004</v>
      </c>
      <c r="J8445" s="6">
        <f ca="1">IF(ROW()=2, 0, Table1[[#This Row],[Belastbaar loon]]-INDIRECT(ADDRESS(ROW()-1,COLUMN(A:A))))</f>
        <v>10</v>
      </c>
      <c r="K8445" s="6">
        <f ca="1">Table1[[#This Row],[Netto loon]]-Table1[[#This Row],[Netto vorige schijf]]</f>
        <v>4.4499999999970896</v>
      </c>
      <c r="L8445" s="2">
        <f ca="1">(Table1[[#This Row],[Bruto tov vorige schijf]]-Table1[[#This Row],[Netto tov vorige schijf]])/MAX(Table1[[#This Row],[Bruto tov vorige schijf]],1)</f>
        <v>0.55500000000029104</v>
      </c>
    </row>
    <row r="8446" spans="1:12" x14ac:dyDescent="0.25">
      <c r="A8446" s="14">
        <v>92281</v>
      </c>
      <c r="B8446" s="6">
        <f>LoonHeffing2020(Table1[[#This Row],[Belastbaar loon]])</f>
        <v>37355.373</v>
      </c>
      <c r="C8446" s="6">
        <f>AlgemeneHeffingsKorting2020(Table1[[#This Row],[Belastbaar loon]])</f>
        <v>0</v>
      </c>
      <c r="D8446" s="14">
        <f>ArbeidsKorting2020(Table1[[#This Row],[Belastbaar loon]])</f>
        <v>379.38000000000011</v>
      </c>
      <c r="E8446" s="14">
        <f>MAX(Table1[[#This Row],[Loonheffing]]-Table1[[#This Row],[Algemene Heffingskorting]]-Table1[[#This Row],[Arbeidskorting]],0)</f>
        <v>36975.993000000002</v>
      </c>
      <c r="F8446" s="6">
        <f>Table1[[#This Row],[Belastbaar loon]]-Table1[[#This Row],[Belasting]]</f>
        <v>55305.006999999998</v>
      </c>
      <c r="G8446" s="2">
        <f>(Table1[[#This Row],[Belastbaar loon]]-Table1[[#This Row],[Netto loon]])/Table1[[#This Row],[Belastbaar loon]]</f>
        <v>0.40068912343819424</v>
      </c>
      <c r="H8446" s="14">
        <f t="shared" ca="1" si="126"/>
        <v>36970.442999999999</v>
      </c>
      <c r="I8446" s="14">
        <f ca="1">IF(ROW()=2, Table1[[#This Row],[Netto loon]], INDIRECT(ADDRESS(ROW()-1,COLUMN(F:F))))</f>
        <v>55300.557000000001</v>
      </c>
      <c r="J8446" s="6">
        <f ca="1">IF(ROW()=2, 0, Table1[[#This Row],[Belastbaar loon]]-INDIRECT(ADDRESS(ROW()-1,COLUMN(A:A))))</f>
        <v>10</v>
      </c>
      <c r="K8446" s="6">
        <f ca="1">Table1[[#This Row],[Netto loon]]-Table1[[#This Row],[Netto vorige schijf]]</f>
        <v>4.4499999999970896</v>
      </c>
      <c r="L8446" s="2">
        <f ca="1">(Table1[[#This Row],[Bruto tov vorige schijf]]-Table1[[#This Row],[Netto tov vorige schijf]])/MAX(Table1[[#This Row],[Bruto tov vorige schijf]],1)</f>
        <v>0.55500000000029104</v>
      </c>
    </row>
    <row r="8447" spans="1:12" x14ac:dyDescent="0.25">
      <c r="A8447" s="14">
        <v>92291</v>
      </c>
      <c r="B8447" s="6">
        <f>LoonHeffing2020(Table1[[#This Row],[Belastbaar loon]])</f>
        <v>37360.322999999997</v>
      </c>
      <c r="C8447" s="6">
        <f>AlgemeneHeffingsKorting2020(Table1[[#This Row],[Belastbaar loon]])</f>
        <v>0</v>
      </c>
      <c r="D8447" s="14">
        <f>ArbeidsKorting2020(Table1[[#This Row],[Belastbaar loon]])</f>
        <v>378.78000000000014</v>
      </c>
      <c r="E8447" s="14">
        <f>MAX(Table1[[#This Row],[Loonheffing]]-Table1[[#This Row],[Algemene Heffingskorting]]-Table1[[#This Row],[Arbeidskorting]],0)</f>
        <v>36981.542999999998</v>
      </c>
      <c r="F8447" s="6">
        <f>Table1[[#This Row],[Belastbaar loon]]-Table1[[#This Row],[Belasting]]</f>
        <v>55309.457000000002</v>
      </c>
      <c r="G8447" s="2">
        <f>(Table1[[#This Row],[Belastbaar loon]]-Table1[[#This Row],[Netto loon]])/Table1[[#This Row],[Belastbaar loon]]</f>
        <v>0.40070584347336141</v>
      </c>
      <c r="H8447" s="14">
        <f t="shared" ca="1" si="126"/>
        <v>36975.993000000002</v>
      </c>
      <c r="I8447" s="14">
        <f ca="1">IF(ROW()=2, Table1[[#This Row],[Netto loon]], INDIRECT(ADDRESS(ROW()-1,COLUMN(F:F))))</f>
        <v>55305.006999999998</v>
      </c>
      <c r="J8447" s="6">
        <f ca="1">IF(ROW()=2, 0, Table1[[#This Row],[Belastbaar loon]]-INDIRECT(ADDRESS(ROW()-1,COLUMN(A:A))))</f>
        <v>10</v>
      </c>
      <c r="K8447" s="6">
        <f ca="1">Table1[[#This Row],[Netto loon]]-Table1[[#This Row],[Netto vorige schijf]]</f>
        <v>4.4500000000043656</v>
      </c>
      <c r="L8447" s="2">
        <f ca="1">(Table1[[#This Row],[Bruto tov vorige schijf]]-Table1[[#This Row],[Netto tov vorige schijf]])/MAX(Table1[[#This Row],[Bruto tov vorige schijf]],1)</f>
        <v>0.5549999999995634</v>
      </c>
    </row>
    <row r="8448" spans="1:12" x14ac:dyDescent="0.25">
      <c r="A8448" s="14">
        <v>92301</v>
      </c>
      <c r="B8448" s="6">
        <f>LoonHeffing2020(Table1[[#This Row],[Belastbaar loon]])</f>
        <v>37365.273000000001</v>
      </c>
      <c r="C8448" s="6">
        <f>AlgemeneHeffingsKorting2020(Table1[[#This Row],[Belastbaar loon]])</f>
        <v>0</v>
      </c>
      <c r="D8448" s="14">
        <f>ArbeidsKorting2020(Table1[[#This Row],[Belastbaar loon]])</f>
        <v>378.18000000000012</v>
      </c>
      <c r="E8448" s="14">
        <f>MAX(Table1[[#This Row],[Loonheffing]]-Table1[[#This Row],[Algemene Heffingskorting]]-Table1[[#This Row],[Arbeidskorting]],0)</f>
        <v>36987.093000000001</v>
      </c>
      <c r="F8448" s="6">
        <f>Table1[[#This Row],[Belastbaar loon]]-Table1[[#This Row],[Belasting]]</f>
        <v>55313.906999999999</v>
      </c>
      <c r="G8448" s="2">
        <f>(Table1[[#This Row],[Belastbaar loon]]-Table1[[#This Row],[Netto loon]])/Table1[[#This Row],[Belastbaar loon]]</f>
        <v>0.40072255988559169</v>
      </c>
      <c r="H8448" s="14">
        <f t="shared" ca="1" si="126"/>
        <v>36981.542999999998</v>
      </c>
      <c r="I8448" s="14">
        <f ca="1">IF(ROW()=2, Table1[[#This Row],[Netto loon]], INDIRECT(ADDRESS(ROW()-1,COLUMN(F:F))))</f>
        <v>55309.457000000002</v>
      </c>
      <c r="J8448" s="6">
        <f ca="1">IF(ROW()=2, 0, Table1[[#This Row],[Belastbaar loon]]-INDIRECT(ADDRESS(ROW()-1,COLUMN(A:A))))</f>
        <v>10</v>
      </c>
      <c r="K8448" s="6">
        <f ca="1">Table1[[#This Row],[Netto loon]]-Table1[[#This Row],[Netto vorige schijf]]</f>
        <v>4.4499999999970896</v>
      </c>
      <c r="L8448" s="2">
        <f ca="1">(Table1[[#This Row],[Bruto tov vorige schijf]]-Table1[[#This Row],[Netto tov vorige schijf]])/MAX(Table1[[#This Row],[Bruto tov vorige schijf]],1)</f>
        <v>0.55500000000029104</v>
      </c>
    </row>
    <row r="8449" spans="1:12" x14ac:dyDescent="0.25">
      <c r="A8449" s="14">
        <v>92311</v>
      </c>
      <c r="B8449" s="6">
        <f>LoonHeffing2020(Table1[[#This Row],[Belastbaar loon]])</f>
        <v>37370.222999999998</v>
      </c>
      <c r="C8449" s="6">
        <f>AlgemeneHeffingsKorting2020(Table1[[#This Row],[Belastbaar loon]])</f>
        <v>0</v>
      </c>
      <c r="D8449" s="14">
        <f>ArbeidsKorting2020(Table1[[#This Row],[Belastbaar loon]])</f>
        <v>377.58000000000015</v>
      </c>
      <c r="E8449" s="14">
        <f>MAX(Table1[[#This Row],[Loonheffing]]-Table1[[#This Row],[Algemene Heffingskorting]]-Table1[[#This Row],[Arbeidskorting]],0)</f>
        <v>36992.642999999996</v>
      </c>
      <c r="F8449" s="6">
        <f>Table1[[#This Row],[Belastbaar loon]]-Table1[[#This Row],[Belasting]]</f>
        <v>55318.357000000004</v>
      </c>
      <c r="G8449" s="2">
        <f>(Table1[[#This Row],[Belastbaar loon]]-Table1[[#This Row],[Netto loon]])/Table1[[#This Row],[Belastbaar loon]]</f>
        <v>0.40073927267606241</v>
      </c>
      <c r="H8449" s="14">
        <f t="shared" ca="1" si="126"/>
        <v>36987.093000000001</v>
      </c>
      <c r="I8449" s="14">
        <f ca="1">IF(ROW()=2, Table1[[#This Row],[Netto loon]], INDIRECT(ADDRESS(ROW()-1,COLUMN(F:F))))</f>
        <v>55313.906999999999</v>
      </c>
      <c r="J8449" s="6">
        <f ca="1">IF(ROW()=2, 0, Table1[[#This Row],[Belastbaar loon]]-INDIRECT(ADDRESS(ROW()-1,COLUMN(A:A))))</f>
        <v>10</v>
      </c>
      <c r="K8449" s="6">
        <f ca="1">Table1[[#This Row],[Netto loon]]-Table1[[#This Row],[Netto vorige schijf]]</f>
        <v>4.4500000000043656</v>
      </c>
      <c r="L8449" s="2">
        <f ca="1">(Table1[[#This Row],[Bruto tov vorige schijf]]-Table1[[#This Row],[Netto tov vorige schijf]])/MAX(Table1[[#This Row],[Bruto tov vorige schijf]],1)</f>
        <v>0.5549999999995634</v>
      </c>
    </row>
    <row r="8450" spans="1:12" x14ac:dyDescent="0.25">
      <c r="A8450" s="14">
        <v>92321</v>
      </c>
      <c r="B8450" s="6">
        <f>LoonHeffing2020(Table1[[#This Row],[Belastbaar loon]])</f>
        <v>37375.173000000003</v>
      </c>
      <c r="C8450" s="6">
        <f>AlgemeneHeffingsKorting2020(Table1[[#This Row],[Belastbaar loon]])</f>
        <v>0</v>
      </c>
      <c r="D8450" s="14">
        <f>ArbeidsKorting2020(Table1[[#This Row],[Belastbaar loon]])</f>
        <v>376.98000000000013</v>
      </c>
      <c r="E8450" s="14">
        <f>MAX(Table1[[#This Row],[Loonheffing]]-Table1[[#This Row],[Algemene Heffingskorting]]-Table1[[#This Row],[Arbeidskorting]],0)</f>
        <v>36998.192999999999</v>
      </c>
      <c r="F8450" s="6">
        <f>Table1[[#This Row],[Belastbaar loon]]-Table1[[#This Row],[Belasting]]</f>
        <v>55322.807000000001</v>
      </c>
      <c r="G8450" s="2">
        <f>(Table1[[#This Row],[Belastbaar loon]]-Table1[[#This Row],[Netto loon]])/Table1[[#This Row],[Belastbaar loon]]</f>
        <v>0.40075598184595052</v>
      </c>
      <c r="H8450" s="14">
        <f t="shared" ca="1" si="126"/>
        <v>36992.642999999996</v>
      </c>
      <c r="I8450" s="14">
        <f ca="1">IF(ROW()=2, Table1[[#This Row],[Netto loon]], INDIRECT(ADDRESS(ROW()-1,COLUMN(F:F))))</f>
        <v>55318.357000000004</v>
      </c>
      <c r="J8450" s="6">
        <f ca="1">IF(ROW()=2, 0, Table1[[#This Row],[Belastbaar loon]]-INDIRECT(ADDRESS(ROW()-1,COLUMN(A:A))))</f>
        <v>10</v>
      </c>
      <c r="K8450" s="6">
        <f ca="1">Table1[[#This Row],[Netto loon]]-Table1[[#This Row],[Netto vorige schijf]]</f>
        <v>4.4499999999970896</v>
      </c>
      <c r="L8450" s="2">
        <f ca="1">(Table1[[#This Row],[Bruto tov vorige schijf]]-Table1[[#This Row],[Netto tov vorige schijf]])/MAX(Table1[[#This Row],[Bruto tov vorige schijf]],1)</f>
        <v>0.55500000000029104</v>
      </c>
    </row>
    <row r="8451" spans="1:12" x14ac:dyDescent="0.25">
      <c r="A8451" s="14">
        <v>92331</v>
      </c>
      <c r="B8451" s="6">
        <f>LoonHeffing2020(Table1[[#This Row],[Belastbaar loon]])</f>
        <v>37380.123</v>
      </c>
      <c r="C8451" s="6">
        <f>AlgemeneHeffingsKorting2020(Table1[[#This Row],[Belastbaar loon]])</f>
        <v>0</v>
      </c>
      <c r="D8451" s="14">
        <f>ArbeidsKorting2020(Table1[[#This Row],[Belastbaar loon]])</f>
        <v>376.38000000000011</v>
      </c>
      <c r="E8451" s="14">
        <f>MAX(Table1[[#This Row],[Loonheffing]]-Table1[[#This Row],[Algemene Heffingskorting]]-Table1[[#This Row],[Arbeidskorting]],0)</f>
        <v>37003.743000000002</v>
      </c>
      <c r="F8451" s="6">
        <f>Table1[[#This Row],[Belastbaar loon]]-Table1[[#This Row],[Belasting]]</f>
        <v>55327.256999999998</v>
      </c>
      <c r="G8451" s="2">
        <f>(Table1[[#This Row],[Belastbaar loon]]-Table1[[#This Row],[Netto loon]])/Table1[[#This Row],[Belastbaar loon]]</f>
        <v>0.4007726873964324</v>
      </c>
      <c r="H8451" s="14">
        <f t="shared" ca="1" si="126"/>
        <v>36998.192999999999</v>
      </c>
      <c r="I8451" s="14">
        <f ca="1">IF(ROW()=2, Table1[[#This Row],[Netto loon]], INDIRECT(ADDRESS(ROW()-1,COLUMN(F:F))))</f>
        <v>55322.807000000001</v>
      </c>
      <c r="J8451" s="6">
        <f ca="1">IF(ROW()=2, 0, Table1[[#This Row],[Belastbaar loon]]-INDIRECT(ADDRESS(ROW()-1,COLUMN(A:A))))</f>
        <v>10</v>
      </c>
      <c r="K8451" s="6">
        <f ca="1">Table1[[#This Row],[Netto loon]]-Table1[[#This Row],[Netto vorige schijf]]</f>
        <v>4.4499999999970896</v>
      </c>
      <c r="L8451" s="2">
        <f ca="1">(Table1[[#This Row],[Bruto tov vorige schijf]]-Table1[[#This Row],[Netto tov vorige schijf]])/MAX(Table1[[#This Row],[Bruto tov vorige schijf]],1)</f>
        <v>0.55500000000029104</v>
      </c>
    </row>
    <row r="8452" spans="1:12" x14ac:dyDescent="0.25">
      <c r="A8452" s="14">
        <v>92341</v>
      </c>
      <c r="B8452" s="6">
        <f>LoonHeffing2020(Table1[[#This Row],[Belastbaar loon]])</f>
        <v>37385.072999999997</v>
      </c>
      <c r="C8452" s="6">
        <f>AlgemeneHeffingsKorting2020(Table1[[#This Row],[Belastbaar loon]])</f>
        <v>0</v>
      </c>
      <c r="D8452" s="14">
        <f>ArbeidsKorting2020(Table1[[#This Row],[Belastbaar loon]])</f>
        <v>375.78000000000014</v>
      </c>
      <c r="E8452" s="14">
        <f>MAX(Table1[[#This Row],[Loonheffing]]-Table1[[#This Row],[Algemene Heffingskorting]]-Table1[[#This Row],[Arbeidskorting]],0)</f>
        <v>37009.292999999998</v>
      </c>
      <c r="F8452" s="6">
        <f>Table1[[#This Row],[Belastbaar loon]]-Table1[[#This Row],[Belasting]]</f>
        <v>55331.707000000002</v>
      </c>
      <c r="G8452" s="2">
        <f>(Table1[[#This Row],[Belastbaar loon]]-Table1[[#This Row],[Netto loon]])/Table1[[#This Row],[Belastbaar loon]]</f>
        <v>0.40078938932868385</v>
      </c>
      <c r="H8452" s="14">
        <f t="shared" ca="1" si="126"/>
        <v>37003.743000000002</v>
      </c>
      <c r="I8452" s="14">
        <f ca="1">IF(ROW()=2, Table1[[#This Row],[Netto loon]], INDIRECT(ADDRESS(ROW()-1,COLUMN(F:F))))</f>
        <v>55327.256999999998</v>
      </c>
      <c r="J8452" s="6">
        <f ca="1">IF(ROW()=2, 0, Table1[[#This Row],[Belastbaar loon]]-INDIRECT(ADDRESS(ROW()-1,COLUMN(A:A))))</f>
        <v>10</v>
      </c>
      <c r="K8452" s="6">
        <f ca="1">Table1[[#This Row],[Netto loon]]-Table1[[#This Row],[Netto vorige schijf]]</f>
        <v>4.4500000000043656</v>
      </c>
      <c r="L8452" s="2">
        <f ca="1">(Table1[[#This Row],[Bruto tov vorige schijf]]-Table1[[#This Row],[Netto tov vorige schijf]])/MAX(Table1[[#This Row],[Bruto tov vorige schijf]],1)</f>
        <v>0.5549999999995634</v>
      </c>
    </row>
    <row r="8453" spans="1:12" x14ac:dyDescent="0.25">
      <c r="A8453" s="14">
        <v>92351</v>
      </c>
      <c r="B8453" s="6">
        <f>LoonHeffing2020(Table1[[#This Row],[Belastbaar loon]])</f>
        <v>37390.023000000001</v>
      </c>
      <c r="C8453" s="6">
        <f>AlgemeneHeffingsKorting2020(Table1[[#This Row],[Belastbaar loon]])</f>
        <v>0</v>
      </c>
      <c r="D8453" s="14">
        <f>ArbeidsKorting2020(Table1[[#This Row],[Belastbaar loon]])</f>
        <v>375.18000000000012</v>
      </c>
      <c r="E8453" s="14">
        <f>MAX(Table1[[#This Row],[Loonheffing]]-Table1[[#This Row],[Algemene Heffingskorting]]-Table1[[#This Row],[Arbeidskorting]],0)</f>
        <v>37014.843000000001</v>
      </c>
      <c r="F8453" s="6">
        <f>Table1[[#This Row],[Belastbaar loon]]-Table1[[#This Row],[Belasting]]</f>
        <v>55336.156999999999</v>
      </c>
      <c r="G8453" s="2">
        <f>(Table1[[#This Row],[Belastbaar loon]]-Table1[[#This Row],[Netto loon]])/Table1[[#This Row],[Belastbaar loon]]</f>
        <v>0.40080608764388043</v>
      </c>
      <c r="H8453" s="14">
        <f t="shared" ca="1" si="126"/>
        <v>37009.292999999998</v>
      </c>
      <c r="I8453" s="14">
        <f ca="1">IF(ROW()=2, Table1[[#This Row],[Netto loon]], INDIRECT(ADDRESS(ROW()-1,COLUMN(F:F))))</f>
        <v>55331.707000000002</v>
      </c>
      <c r="J8453" s="6">
        <f ca="1">IF(ROW()=2, 0, Table1[[#This Row],[Belastbaar loon]]-INDIRECT(ADDRESS(ROW()-1,COLUMN(A:A))))</f>
        <v>10</v>
      </c>
      <c r="K8453" s="6">
        <f ca="1">Table1[[#This Row],[Netto loon]]-Table1[[#This Row],[Netto vorige schijf]]</f>
        <v>4.4499999999970896</v>
      </c>
      <c r="L8453" s="2">
        <f ca="1">(Table1[[#This Row],[Bruto tov vorige schijf]]-Table1[[#This Row],[Netto tov vorige schijf]])/MAX(Table1[[#This Row],[Bruto tov vorige schijf]],1)</f>
        <v>0.55500000000029104</v>
      </c>
    </row>
    <row r="8454" spans="1:12" x14ac:dyDescent="0.25">
      <c r="A8454" s="14">
        <v>92361</v>
      </c>
      <c r="B8454" s="6">
        <f>LoonHeffing2020(Table1[[#This Row],[Belastbaar loon]])</f>
        <v>37394.972999999998</v>
      </c>
      <c r="C8454" s="6">
        <f>AlgemeneHeffingsKorting2020(Table1[[#This Row],[Belastbaar loon]])</f>
        <v>0</v>
      </c>
      <c r="D8454" s="14">
        <f>ArbeidsKorting2020(Table1[[#This Row],[Belastbaar loon]])</f>
        <v>374.58000000000015</v>
      </c>
      <c r="E8454" s="14">
        <f>MAX(Table1[[#This Row],[Loonheffing]]-Table1[[#This Row],[Algemene Heffingskorting]]-Table1[[#This Row],[Arbeidskorting]],0)</f>
        <v>37020.392999999996</v>
      </c>
      <c r="F8454" s="6">
        <f>Table1[[#This Row],[Belastbaar loon]]-Table1[[#This Row],[Belasting]]</f>
        <v>55340.607000000004</v>
      </c>
      <c r="G8454" s="2">
        <f>(Table1[[#This Row],[Belastbaar loon]]-Table1[[#This Row],[Netto loon]])/Table1[[#This Row],[Belastbaar loon]]</f>
        <v>0.40082278234319674</v>
      </c>
      <c r="H8454" s="14">
        <f t="shared" ca="1" si="126"/>
        <v>37014.843000000001</v>
      </c>
      <c r="I8454" s="14">
        <f ca="1">IF(ROW()=2, Table1[[#This Row],[Netto loon]], INDIRECT(ADDRESS(ROW()-1,COLUMN(F:F))))</f>
        <v>55336.156999999999</v>
      </c>
      <c r="J8454" s="6">
        <f ca="1">IF(ROW()=2, 0, Table1[[#This Row],[Belastbaar loon]]-INDIRECT(ADDRESS(ROW()-1,COLUMN(A:A))))</f>
        <v>10</v>
      </c>
      <c r="K8454" s="6">
        <f ca="1">Table1[[#This Row],[Netto loon]]-Table1[[#This Row],[Netto vorige schijf]]</f>
        <v>4.4500000000043656</v>
      </c>
      <c r="L8454" s="2">
        <f ca="1">(Table1[[#This Row],[Bruto tov vorige schijf]]-Table1[[#This Row],[Netto tov vorige schijf]])/MAX(Table1[[#This Row],[Bruto tov vorige schijf]],1)</f>
        <v>0.5549999999995634</v>
      </c>
    </row>
    <row r="8455" spans="1:12" x14ac:dyDescent="0.25">
      <c r="A8455" s="14">
        <v>92371</v>
      </c>
      <c r="B8455" s="6">
        <f>LoonHeffing2020(Table1[[#This Row],[Belastbaar loon]])</f>
        <v>37399.923000000003</v>
      </c>
      <c r="C8455" s="6">
        <f>AlgemeneHeffingsKorting2020(Table1[[#This Row],[Belastbaar loon]])</f>
        <v>0</v>
      </c>
      <c r="D8455" s="14">
        <f>ArbeidsKorting2020(Table1[[#This Row],[Belastbaar loon]])</f>
        <v>373.98000000000013</v>
      </c>
      <c r="E8455" s="14">
        <f>MAX(Table1[[#This Row],[Loonheffing]]-Table1[[#This Row],[Algemene Heffingskorting]]-Table1[[#This Row],[Arbeidskorting]],0)</f>
        <v>37025.942999999999</v>
      </c>
      <c r="F8455" s="6">
        <f>Table1[[#This Row],[Belastbaar loon]]-Table1[[#This Row],[Belasting]]</f>
        <v>55345.057000000001</v>
      </c>
      <c r="G8455" s="2">
        <f>(Table1[[#This Row],[Belastbaar loon]]-Table1[[#This Row],[Netto loon]])/Table1[[#This Row],[Belastbaar loon]]</f>
        <v>0.4008394734278074</v>
      </c>
      <c r="H8455" s="14">
        <f t="shared" ca="1" si="126"/>
        <v>37020.392999999996</v>
      </c>
      <c r="I8455" s="14">
        <f ca="1">IF(ROW()=2, Table1[[#This Row],[Netto loon]], INDIRECT(ADDRESS(ROW()-1,COLUMN(F:F))))</f>
        <v>55340.607000000004</v>
      </c>
      <c r="J8455" s="6">
        <f ca="1">IF(ROW()=2, 0, Table1[[#This Row],[Belastbaar loon]]-INDIRECT(ADDRESS(ROW()-1,COLUMN(A:A))))</f>
        <v>10</v>
      </c>
      <c r="K8455" s="6">
        <f ca="1">Table1[[#This Row],[Netto loon]]-Table1[[#This Row],[Netto vorige schijf]]</f>
        <v>4.4499999999970896</v>
      </c>
      <c r="L8455" s="2">
        <f ca="1">(Table1[[#This Row],[Bruto tov vorige schijf]]-Table1[[#This Row],[Netto tov vorige schijf]])/MAX(Table1[[#This Row],[Bruto tov vorige schijf]],1)</f>
        <v>0.55500000000029104</v>
      </c>
    </row>
    <row r="8456" spans="1:12" x14ac:dyDescent="0.25">
      <c r="A8456" s="14">
        <v>92381</v>
      </c>
      <c r="B8456" s="6">
        <f>LoonHeffing2020(Table1[[#This Row],[Belastbaar loon]])</f>
        <v>37404.873</v>
      </c>
      <c r="C8456" s="6">
        <f>AlgemeneHeffingsKorting2020(Table1[[#This Row],[Belastbaar loon]])</f>
        <v>0</v>
      </c>
      <c r="D8456" s="14">
        <f>ArbeidsKorting2020(Table1[[#This Row],[Belastbaar loon]])</f>
        <v>373.38000000000011</v>
      </c>
      <c r="E8456" s="14">
        <f>MAX(Table1[[#This Row],[Loonheffing]]-Table1[[#This Row],[Algemene Heffingskorting]]-Table1[[#This Row],[Arbeidskorting]],0)</f>
        <v>37031.493000000002</v>
      </c>
      <c r="F8456" s="6">
        <f>Table1[[#This Row],[Belastbaar loon]]-Table1[[#This Row],[Belasting]]</f>
        <v>55349.506999999998</v>
      </c>
      <c r="G8456" s="2">
        <f>(Table1[[#This Row],[Belastbaar loon]]-Table1[[#This Row],[Netto loon]])/Table1[[#This Row],[Belastbaar loon]]</f>
        <v>0.40085616089888615</v>
      </c>
      <c r="H8456" s="14">
        <f t="shared" ca="1" si="126"/>
        <v>37025.942999999999</v>
      </c>
      <c r="I8456" s="14">
        <f ca="1">IF(ROW()=2, Table1[[#This Row],[Netto loon]], INDIRECT(ADDRESS(ROW()-1,COLUMN(F:F))))</f>
        <v>55345.057000000001</v>
      </c>
      <c r="J8456" s="6">
        <f ca="1">IF(ROW()=2, 0, Table1[[#This Row],[Belastbaar loon]]-INDIRECT(ADDRESS(ROW()-1,COLUMN(A:A))))</f>
        <v>10</v>
      </c>
      <c r="K8456" s="6">
        <f ca="1">Table1[[#This Row],[Netto loon]]-Table1[[#This Row],[Netto vorige schijf]]</f>
        <v>4.4499999999970896</v>
      </c>
      <c r="L8456" s="2">
        <f ca="1">(Table1[[#This Row],[Bruto tov vorige schijf]]-Table1[[#This Row],[Netto tov vorige schijf]])/MAX(Table1[[#This Row],[Bruto tov vorige schijf]],1)</f>
        <v>0.55500000000029104</v>
      </c>
    </row>
    <row r="8457" spans="1:12" x14ac:dyDescent="0.25">
      <c r="A8457" s="14">
        <v>92391</v>
      </c>
      <c r="B8457" s="6">
        <f>LoonHeffing2020(Table1[[#This Row],[Belastbaar loon]])</f>
        <v>37409.822999999997</v>
      </c>
      <c r="C8457" s="6">
        <f>AlgemeneHeffingsKorting2020(Table1[[#This Row],[Belastbaar loon]])</f>
        <v>0</v>
      </c>
      <c r="D8457" s="14">
        <f>ArbeidsKorting2020(Table1[[#This Row],[Belastbaar loon]])</f>
        <v>372.78000000000014</v>
      </c>
      <c r="E8457" s="14">
        <f>MAX(Table1[[#This Row],[Loonheffing]]-Table1[[#This Row],[Algemene Heffingskorting]]-Table1[[#This Row],[Arbeidskorting]],0)</f>
        <v>37037.042999999998</v>
      </c>
      <c r="F8457" s="6">
        <f>Table1[[#This Row],[Belastbaar loon]]-Table1[[#This Row],[Belasting]]</f>
        <v>55353.957000000002</v>
      </c>
      <c r="G8457" s="2">
        <f>(Table1[[#This Row],[Belastbaar loon]]-Table1[[#This Row],[Netto loon]])/Table1[[#This Row],[Belastbaar loon]]</f>
        <v>0.40087284475760626</v>
      </c>
      <c r="H8457" s="14">
        <f t="shared" ca="1" si="126"/>
        <v>37031.493000000002</v>
      </c>
      <c r="I8457" s="14">
        <f ca="1">IF(ROW()=2, Table1[[#This Row],[Netto loon]], INDIRECT(ADDRESS(ROW()-1,COLUMN(F:F))))</f>
        <v>55349.506999999998</v>
      </c>
      <c r="J8457" s="6">
        <f ca="1">IF(ROW()=2, 0, Table1[[#This Row],[Belastbaar loon]]-INDIRECT(ADDRESS(ROW()-1,COLUMN(A:A))))</f>
        <v>10</v>
      </c>
      <c r="K8457" s="6">
        <f ca="1">Table1[[#This Row],[Netto loon]]-Table1[[#This Row],[Netto vorige schijf]]</f>
        <v>4.4500000000043656</v>
      </c>
      <c r="L8457" s="2">
        <f ca="1">(Table1[[#This Row],[Bruto tov vorige schijf]]-Table1[[#This Row],[Netto tov vorige schijf]])/MAX(Table1[[#This Row],[Bruto tov vorige schijf]],1)</f>
        <v>0.5549999999995634</v>
      </c>
    </row>
    <row r="8458" spans="1:12" x14ac:dyDescent="0.25">
      <c r="A8458" s="14">
        <v>92401</v>
      </c>
      <c r="B8458" s="6">
        <f>LoonHeffing2020(Table1[[#This Row],[Belastbaar loon]])</f>
        <v>37414.773000000001</v>
      </c>
      <c r="C8458" s="6">
        <f>AlgemeneHeffingsKorting2020(Table1[[#This Row],[Belastbaar loon]])</f>
        <v>0</v>
      </c>
      <c r="D8458" s="14">
        <f>ArbeidsKorting2020(Table1[[#This Row],[Belastbaar loon]])</f>
        <v>372.18000000000012</v>
      </c>
      <c r="E8458" s="14">
        <f>MAX(Table1[[#This Row],[Loonheffing]]-Table1[[#This Row],[Algemene Heffingskorting]]-Table1[[#This Row],[Arbeidskorting]],0)</f>
        <v>37042.593000000001</v>
      </c>
      <c r="F8458" s="6">
        <f>Table1[[#This Row],[Belastbaar loon]]-Table1[[#This Row],[Belasting]]</f>
        <v>55358.406999999999</v>
      </c>
      <c r="G8458" s="2">
        <f>(Table1[[#This Row],[Belastbaar loon]]-Table1[[#This Row],[Netto loon]])/Table1[[#This Row],[Belastbaar loon]]</f>
        <v>0.40088952500514063</v>
      </c>
      <c r="H8458" s="14">
        <f t="shared" ca="1" si="126"/>
        <v>37037.042999999998</v>
      </c>
      <c r="I8458" s="14">
        <f ca="1">IF(ROW()=2, Table1[[#This Row],[Netto loon]], INDIRECT(ADDRESS(ROW()-1,COLUMN(F:F))))</f>
        <v>55353.957000000002</v>
      </c>
      <c r="J8458" s="6">
        <f ca="1">IF(ROW()=2, 0, Table1[[#This Row],[Belastbaar loon]]-INDIRECT(ADDRESS(ROW()-1,COLUMN(A:A))))</f>
        <v>10</v>
      </c>
      <c r="K8458" s="6">
        <f ca="1">Table1[[#This Row],[Netto loon]]-Table1[[#This Row],[Netto vorige schijf]]</f>
        <v>4.4499999999970896</v>
      </c>
      <c r="L8458" s="2">
        <f ca="1">(Table1[[#This Row],[Bruto tov vorige schijf]]-Table1[[#This Row],[Netto tov vorige schijf]])/MAX(Table1[[#This Row],[Bruto tov vorige schijf]],1)</f>
        <v>0.55500000000029104</v>
      </c>
    </row>
    <row r="8459" spans="1:12" x14ac:dyDescent="0.25">
      <c r="A8459" s="14">
        <v>92411</v>
      </c>
      <c r="B8459" s="6">
        <f>LoonHeffing2020(Table1[[#This Row],[Belastbaar loon]])</f>
        <v>37419.722999999998</v>
      </c>
      <c r="C8459" s="6">
        <f>AlgemeneHeffingsKorting2020(Table1[[#This Row],[Belastbaar loon]])</f>
        <v>0</v>
      </c>
      <c r="D8459" s="14">
        <f>ArbeidsKorting2020(Table1[[#This Row],[Belastbaar loon]])</f>
        <v>371.58000000000015</v>
      </c>
      <c r="E8459" s="14">
        <f>MAX(Table1[[#This Row],[Loonheffing]]-Table1[[#This Row],[Algemene Heffingskorting]]-Table1[[#This Row],[Arbeidskorting]],0)</f>
        <v>37048.142999999996</v>
      </c>
      <c r="F8459" s="6">
        <f>Table1[[#This Row],[Belastbaar loon]]-Table1[[#This Row],[Belasting]]</f>
        <v>55362.857000000004</v>
      </c>
      <c r="G8459" s="2">
        <f>(Table1[[#This Row],[Belastbaar loon]]-Table1[[#This Row],[Netto loon]])/Table1[[#This Row],[Belastbaar loon]]</f>
        <v>0.40090620164266155</v>
      </c>
      <c r="H8459" s="14">
        <f t="shared" ca="1" si="126"/>
        <v>37042.593000000001</v>
      </c>
      <c r="I8459" s="14">
        <f ca="1">IF(ROW()=2, Table1[[#This Row],[Netto loon]], INDIRECT(ADDRESS(ROW()-1,COLUMN(F:F))))</f>
        <v>55358.406999999999</v>
      </c>
      <c r="J8459" s="6">
        <f ca="1">IF(ROW()=2, 0, Table1[[#This Row],[Belastbaar loon]]-INDIRECT(ADDRESS(ROW()-1,COLUMN(A:A))))</f>
        <v>10</v>
      </c>
      <c r="K8459" s="6">
        <f ca="1">Table1[[#This Row],[Netto loon]]-Table1[[#This Row],[Netto vorige schijf]]</f>
        <v>4.4500000000043656</v>
      </c>
      <c r="L8459" s="2">
        <f ca="1">(Table1[[#This Row],[Bruto tov vorige schijf]]-Table1[[#This Row],[Netto tov vorige schijf]])/MAX(Table1[[#This Row],[Bruto tov vorige schijf]],1)</f>
        <v>0.5549999999995634</v>
      </c>
    </row>
    <row r="8460" spans="1:12" x14ac:dyDescent="0.25">
      <c r="A8460" s="14">
        <v>92421</v>
      </c>
      <c r="B8460" s="6">
        <f>LoonHeffing2020(Table1[[#This Row],[Belastbaar loon]])</f>
        <v>37424.673000000003</v>
      </c>
      <c r="C8460" s="6">
        <f>AlgemeneHeffingsKorting2020(Table1[[#This Row],[Belastbaar loon]])</f>
        <v>0</v>
      </c>
      <c r="D8460" s="14">
        <f>ArbeidsKorting2020(Table1[[#This Row],[Belastbaar loon]])</f>
        <v>370.98000000000013</v>
      </c>
      <c r="E8460" s="14">
        <f>MAX(Table1[[#This Row],[Loonheffing]]-Table1[[#This Row],[Algemene Heffingskorting]]-Table1[[#This Row],[Arbeidskorting]],0)</f>
        <v>37053.692999999999</v>
      </c>
      <c r="F8460" s="6">
        <f>Table1[[#This Row],[Belastbaar loon]]-Table1[[#This Row],[Belasting]]</f>
        <v>55367.307000000001</v>
      </c>
      <c r="G8460" s="2">
        <f>(Table1[[#This Row],[Belastbaar loon]]-Table1[[#This Row],[Netto loon]])/Table1[[#This Row],[Belastbaar loon]]</f>
        <v>0.40092287467134091</v>
      </c>
      <c r="H8460" s="14">
        <f t="shared" ca="1" si="126"/>
        <v>37048.142999999996</v>
      </c>
      <c r="I8460" s="14">
        <f ca="1">IF(ROW()=2, Table1[[#This Row],[Netto loon]], INDIRECT(ADDRESS(ROW()-1,COLUMN(F:F))))</f>
        <v>55362.857000000004</v>
      </c>
      <c r="J8460" s="6">
        <f ca="1">IF(ROW()=2, 0, Table1[[#This Row],[Belastbaar loon]]-INDIRECT(ADDRESS(ROW()-1,COLUMN(A:A))))</f>
        <v>10</v>
      </c>
      <c r="K8460" s="6">
        <f ca="1">Table1[[#This Row],[Netto loon]]-Table1[[#This Row],[Netto vorige schijf]]</f>
        <v>4.4499999999970896</v>
      </c>
      <c r="L8460" s="2">
        <f ca="1">(Table1[[#This Row],[Bruto tov vorige schijf]]-Table1[[#This Row],[Netto tov vorige schijf]])/MAX(Table1[[#This Row],[Bruto tov vorige schijf]],1)</f>
        <v>0.55500000000029104</v>
      </c>
    </row>
    <row r="8461" spans="1:12" x14ac:dyDescent="0.25">
      <c r="A8461" s="14">
        <v>92431</v>
      </c>
      <c r="B8461" s="6">
        <f>LoonHeffing2020(Table1[[#This Row],[Belastbaar loon]])</f>
        <v>37429.623</v>
      </c>
      <c r="C8461" s="6">
        <f>AlgemeneHeffingsKorting2020(Table1[[#This Row],[Belastbaar loon]])</f>
        <v>0</v>
      </c>
      <c r="D8461" s="14">
        <f>ArbeidsKorting2020(Table1[[#This Row],[Belastbaar loon]])</f>
        <v>370.38000000000011</v>
      </c>
      <c r="E8461" s="14">
        <f>MAX(Table1[[#This Row],[Loonheffing]]-Table1[[#This Row],[Algemene Heffingskorting]]-Table1[[#This Row],[Arbeidskorting]],0)</f>
        <v>37059.243000000002</v>
      </c>
      <c r="F8461" s="6">
        <f>Table1[[#This Row],[Belastbaar loon]]-Table1[[#This Row],[Belasting]]</f>
        <v>55371.756999999998</v>
      </c>
      <c r="G8461" s="2">
        <f>(Table1[[#This Row],[Belastbaar loon]]-Table1[[#This Row],[Netto loon]])/Table1[[#This Row],[Belastbaar loon]]</f>
        <v>0.40093954409235</v>
      </c>
      <c r="H8461" s="14">
        <f t="shared" ca="1" si="126"/>
        <v>37053.692999999999</v>
      </c>
      <c r="I8461" s="14">
        <f ca="1">IF(ROW()=2, Table1[[#This Row],[Netto loon]], INDIRECT(ADDRESS(ROW()-1,COLUMN(F:F))))</f>
        <v>55367.307000000001</v>
      </c>
      <c r="J8461" s="6">
        <f ca="1">IF(ROW()=2, 0, Table1[[#This Row],[Belastbaar loon]]-INDIRECT(ADDRESS(ROW()-1,COLUMN(A:A))))</f>
        <v>10</v>
      </c>
      <c r="K8461" s="6">
        <f ca="1">Table1[[#This Row],[Netto loon]]-Table1[[#This Row],[Netto vorige schijf]]</f>
        <v>4.4499999999970896</v>
      </c>
      <c r="L8461" s="2">
        <f ca="1">(Table1[[#This Row],[Bruto tov vorige schijf]]-Table1[[#This Row],[Netto tov vorige schijf]])/MAX(Table1[[#This Row],[Bruto tov vorige schijf]],1)</f>
        <v>0.55500000000029104</v>
      </c>
    </row>
    <row r="8462" spans="1:12" x14ac:dyDescent="0.25">
      <c r="A8462" s="14">
        <v>92441</v>
      </c>
      <c r="B8462" s="6">
        <f>LoonHeffing2020(Table1[[#This Row],[Belastbaar loon]])</f>
        <v>37434.572999999997</v>
      </c>
      <c r="C8462" s="6">
        <f>AlgemeneHeffingsKorting2020(Table1[[#This Row],[Belastbaar loon]])</f>
        <v>0</v>
      </c>
      <c r="D8462" s="14">
        <f>ArbeidsKorting2020(Table1[[#This Row],[Belastbaar loon]])</f>
        <v>369.78000000000014</v>
      </c>
      <c r="E8462" s="14">
        <f>MAX(Table1[[#This Row],[Loonheffing]]-Table1[[#This Row],[Algemene Heffingskorting]]-Table1[[#This Row],[Arbeidskorting]],0)</f>
        <v>37064.792999999998</v>
      </c>
      <c r="F8462" s="6">
        <f>Table1[[#This Row],[Belastbaar loon]]-Table1[[#This Row],[Belasting]]</f>
        <v>55376.207000000002</v>
      </c>
      <c r="G8462" s="2">
        <f>(Table1[[#This Row],[Belastbaar loon]]-Table1[[#This Row],[Netto loon]])/Table1[[#This Row],[Belastbaar loon]]</f>
        <v>0.40095620990685948</v>
      </c>
      <c r="H8462" s="14">
        <f t="shared" ca="1" si="126"/>
        <v>37059.243000000002</v>
      </c>
      <c r="I8462" s="14">
        <f ca="1">IF(ROW()=2, Table1[[#This Row],[Netto loon]], INDIRECT(ADDRESS(ROW()-1,COLUMN(F:F))))</f>
        <v>55371.756999999998</v>
      </c>
      <c r="J8462" s="6">
        <f ca="1">IF(ROW()=2, 0, Table1[[#This Row],[Belastbaar loon]]-INDIRECT(ADDRESS(ROW()-1,COLUMN(A:A))))</f>
        <v>10</v>
      </c>
      <c r="K8462" s="6">
        <f ca="1">Table1[[#This Row],[Netto loon]]-Table1[[#This Row],[Netto vorige schijf]]</f>
        <v>4.4500000000043656</v>
      </c>
      <c r="L8462" s="2">
        <f ca="1">(Table1[[#This Row],[Bruto tov vorige schijf]]-Table1[[#This Row],[Netto tov vorige schijf]])/MAX(Table1[[#This Row],[Bruto tov vorige schijf]],1)</f>
        <v>0.5549999999995634</v>
      </c>
    </row>
    <row r="8463" spans="1:12" x14ac:dyDescent="0.25">
      <c r="A8463" s="14">
        <v>92451</v>
      </c>
      <c r="B8463" s="6">
        <f>LoonHeffing2020(Table1[[#This Row],[Belastbaar loon]])</f>
        <v>37439.523000000001</v>
      </c>
      <c r="C8463" s="6">
        <f>AlgemeneHeffingsKorting2020(Table1[[#This Row],[Belastbaar loon]])</f>
        <v>0</v>
      </c>
      <c r="D8463" s="14">
        <f>ArbeidsKorting2020(Table1[[#This Row],[Belastbaar loon]])</f>
        <v>369.18000000000012</v>
      </c>
      <c r="E8463" s="14">
        <f>MAX(Table1[[#This Row],[Loonheffing]]-Table1[[#This Row],[Algemene Heffingskorting]]-Table1[[#This Row],[Arbeidskorting]],0)</f>
        <v>37070.343000000001</v>
      </c>
      <c r="F8463" s="6">
        <f>Table1[[#This Row],[Belastbaar loon]]-Table1[[#This Row],[Belasting]]</f>
        <v>55380.656999999999</v>
      </c>
      <c r="G8463" s="2">
        <f>(Table1[[#This Row],[Belastbaar loon]]-Table1[[#This Row],[Netto loon]])/Table1[[#This Row],[Belastbaar loon]]</f>
        <v>0.40097287211603988</v>
      </c>
      <c r="H8463" s="14">
        <f t="shared" ca="1" si="126"/>
        <v>37064.792999999998</v>
      </c>
      <c r="I8463" s="14">
        <f ca="1">IF(ROW()=2, Table1[[#This Row],[Netto loon]], INDIRECT(ADDRESS(ROW()-1,COLUMN(F:F))))</f>
        <v>55376.207000000002</v>
      </c>
      <c r="J8463" s="6">
        <f ca="1">IF(ROW()=2, 0, Table1[[#This Row],[Belastbaar loon]]-INDIRECT(ADDRESS(ROW()-1,COLUMN(A:A))))</f>
        <v>10</v>
      </c>
      <c r="K8463" s="6">
        <f ca="1">Table1[[#This Row],[Netto loon]]-Table1[[#This Row],[Netto vorige schijf]]</f>
        <v>4.4499999999970896</v>
      </c>
      <c r="L8463" s="2">
        <f ca="1">(Table1[[#This Row],[Bruto tov vorige schijf]]-Table1[[#This Row],[Netto tov vorige schijf]])/MAX(Table1[[#This Row],[Bruto tov vorige schijf]],1)</f>
        <v>0.55500000000029104</v>
      </c>
    </row>
    <row r="8464" spans="1:12" x14ac:dyDescent="0.25">
      <c r="A8464" s="14">
        <v>92461</v>
      </c>
      <c r="B8464" s="6">
        <f>LoonHeffing2020(Table1[[#This Row],[Belastbaar loon]])</f>
        <v>37444.472999999998</v>
      </c>
      <c r="C8464" s="6">
        <f>AlgemeneHeffingsKorting2020(Table1[[#This Row],[Belastbaar loon]])</f>
        <v>0</v>
      </c>
      <c r="D8464" s="14">
        <f>ArbeidsKorting2020(Table1[[#This Row],[Belastbaar loon]])</f>
        <v>368.58000000000015</v>
      </c>
      <c r="E8464" s="14">
        <f>MAX(Table1[[#This Row],[Loonheffing]]-Table1[[#This Row],[Algemene Heffingskorting]]-Table1[[#This Row],[Arbeidskorting]],0)</f>
        <v>37075.892999999996</v>
      </c>
      <c r="F8464" s="6">
        <f>Table1[[#This Row],[Belastbaar loon]]-Table1[[#This Row],[Belasting]]</f>
        <v>55385.107000000004</v>
      </c>
      <c r="G8464" s="2">
        <f>(Table1[[#This Row],[Belastbaar loon]]-Table1[[#This Row],[Netto loon]])/Table1[[#This Row],[Belastbaar loon]]</f>
        <v>0.40098953072106075</v>
      </c>
      <c r="H8464" s="14">
        <f t="shared" ca="1" si="126"/>
        <v>37070.343000000001</v>
      </c>
      <c r="I8464" s="14">
        <f ca="1">IF(ROW()=2, Table1[[#This Row],[Netto loon]], INDIRECT(ADDRESS(ROW()-1,COLUMN(F:F))))</f>
        <v>55380.656999999999</v>
      </c>
      <c r="J8464" s="6">
        <f ca="1">IF(ROW()=2, 0, Table1[[#This Row],[Belastbaar loon]]-INDIRECT(ADDRESS(ROW()-1,COLUMN(A:A))))</f>
        <v>10</v>
      </c>
      <c r="K8464" s="6">
        <f ca="1">Table1[[#This Row],[Netto loon]]-Table1[[#This Row],[Netto vorige schijf]]</f>
        <v>4.4500000000043656</v>
      </c>
      <c r="L8464" s="2">
        <f ca="1">(Table1[[#This Row],[Bruto tov vorige schijf]]-Table1[[#This Row],[Netto tov vorige schijf]])/MAX(Table1[[#This Row],[Bruto tov vorige schijf]],1)</f>
        <v>0.5549999999995634</v>
      </c>
    </row>
    <row r="8465" spans="1:12" x14ac:dyDescent="0.25">
      <c r="A8465" s="14">
        <v>92471</v>
      </c>
      <c r="B8465" s="6">
        <f>LoonHeffing2020(Table1[[#This Row],[Belastbaar loon]])</f>
        <v>37449.423000000003</v>
      </c>
      <c r="C8465" s="6">
        <f>AlgemeneHeffingsKorting2020(Table1[[#This Row],[Belastbaar loon]])</f>
        <v>0</v>
      </c>
      <c r="D8465" s="14">
        <f>ArbeidsKorting2020(Table1[[#This Row],[Belastbaar loon]])</f>
        <v>367.98000000000013</v>
      </c>
      <c r="E8465" s="14">
        <f>MAX(Table1[[#This Row],[Loonheffing]]-Table1[[#This Row],[Algemene Heffingskorting]]-Table1[[#This Row],[Arbeidskorting]],0)</f>
        <v>37081.442999999999</v>
      </c>
      <c r="F8465" s="6">
        <f>Table1[[#This Row],[Belastbaar loon]]-Table1[[#This Row],[Belasting]]</f>
        <v>55389.557000000001</v>
      </c>
      <c r="G8465" s="2">
        <f>(Table1[[#This Row],[Belastbaar loon]]-Table1[[#This Row],[Netto loon]])/Table1[[#This Row],[Belastbaar loon]]</f>
        <v>0.40100618572309155</v>
      </c>
      <c r="H8465" s="14">
        <f t="shared" ca="1" si="126"/>
        <v>37075.892999999996</v>
      </c>
      <c r="I8465" s="14">
        <f ca="1">IF(ROW()=2, Table1[[#This Row],[Netto loon]], INDIRECT(ADDRESS(ROW()-1,COLUMN(F:F))))</f>
        <v>55385.107000000004</v>
      </c>
      <c r="J8465" s="6">
        <f ca="1">IF(ROW()=2, 0, Table1[[#This Row],[Belastbaar loon]]-INDIRECT(ADDRESS(ROW()-1,COLUMN(A:A))))</f>
        <v>10</v>
      </c>
      <c r="K8465" s="6">
        <f ca="1">Table1[[#This Row],[Netto loon]]-Table1[[#This Row],[Netto vorige schijf]]</f>
        <v>4.4499999999970896</v>
      </c>
      <c r="L8465" s="2">
        <f ca="1">(Table1[[#This Row],[Bruto tov vorige schijf]]-Table1[[#This Row],[Netto tov vorige schijf]])/MAX(Table1[[#This Row],[Bruto tov vorige schijf]],1)</f>
        <v>0.55500000000029104</v>
      </c>
    </row>
    <row r="8466" spans="1:12" x14ac:dyDescent="0.25">
      <c r="A8466" s="14">
        <v>92481</v>
      </c>
      <c r="B8466" s="6">
        <f>LoonHeffing2020(Table1[[#This Row],[Belastbaar loon]])</f>
        <v>37454.373</v>
      </c>
      <c r="C8466" s="6">
        <f>AlgemeneHeffingsKorting2020(Table1[[#This Row],[Belastbaar loon]])</f>
        <v>0</v>
      </c>
      <c r="D8466" s="14">
        <f>ArbeidsKorting2020(Table1[[#This Row],[Belastbaar loon]])</f>
        <v>367.38000000000011</v>
      </c>
      <c r="E8466" s="14">
        <f>MAX(Table1[[#This Row],[Loonheffing]]-Table1[[#This Row],[Algemene Heffingskorting]]-Table1[[#This Row],[Arbeidskorting]],0)</f>
        <v>37086.993000000002</v>
      </c>
      <c r="F8466" s="6">
        <f>Table1[[#This Row],[Belastbaar loon]]-Table1[[#This Row],[Belasting]]</f>
        <v>55394.006999999998</v>
      </c>
      <c r="G8466" s="2">
        <f>(Table1[[#This Row],[Belastbaar loon]]-Table1[[#This Row],[Netto loon]])/Table1[[#This Row],[Belastbaar loon]]</f>
        <v>0.401022837123301</v>
      </c>
      <c r="H8466" s="14">
        <f t="shared" ca="1" si="126"/>
        <v>37081.442999999999</v>
      </c>
      <c r="I8466" s="14">
        <f ca="1">IF(ROW()=2, Table1[[#This Row],[Netto loon]], INDIRECT(ADDRESS(ROW()-1,COLUMN(F:F))))</f>
        <v>55389.557000000001</v>
      </c>
      <c r="J8466" s="6">
        <f ca="1">IF(ROW()=2, 0, Table1[[#This Row],[Belastbaar loon]]-INDIRECT(ADDRESS(ROW()-1,COLUMN(A:A))))</f>
        <v>10</v>
      </c>
      <c r="K8466" s="6">
        <f ca="1">Table1[[#This Row],[Netto loon]]-Table1[[#This Row],[Netto vorige schijf]]</f>
        <v>4.4499999999970896</v>
      </c>
      <c r="L8466" s="2">
        <f ca="1">(Table1[[#This Row],[Bruto tov vorige schijf]]-Table1[[#This Row],[Netto tov vorige schijf]])/MAX(Table1[[#This Row],[Bruto tov vorige schijf]],1)</f>
        <v>0.55500000000029104</v>
      </c>
    </row>
    <row r="8467" spans="1:12" x14ac:dyDescent="0.25">
      <c r="A8467" s="14">
        <v>92491</v>
      </c>
      <c r="B8467" s="6">
        <f>LoonHeffing2020(Table1[[#This Row],[Belastbaar loon]])</f>
        <v>37459.322999999997</v>
      </c>
      <c r="C8467" s="6">
        <f>AlgemeneHeffingsKorting2020(Table1[[#This Row],[Belastbaar loon]])</f>
        <v>0</v>
      </c>
      <c r="D8467" s="14">
        <f>ArbeidsKorting2020(Table1[[#This Row],[Belastbaar loon]])</f>
        <v>366.78000000000014</v>
      </c>
      <c r="E8467" s="14">
        <f>MAX(Table1[[#This Row],[Loonheffing]]-Table1[[#This Row],[Algemene Heffingskorting]]-Table1[[#This Row],[Arbeidskorting]],0)</f>
        <v>37092.542999999998</v>
      </c>
      <c r="F8467" s="6">
        <f>Table1[[#This Row],[Belastbaar loon]]-Table1[[#This Row],[Belasting]]</f>
        <v>55398.457000000002</v>
      </c>
      <c r="G8467" s="2">
        <f>(Table1[[#This Row],[Belastbaar loon]]-Table1[[#This Row],[Netto loon]])/Table1[[#This Row],[Belastbaar loon]]</f>
        <v>0.40103948492285735</v>
      </c>
      <c r="H8467" s="14">
        <f t="shared" ca="1" si="126"/>
        <v>37086.993000000002</v>
      </c>
      <c r="I8467" s="14">
        <f ca="1">IF(ROW()=2, Table1[[#This Row],[Netto loon]], INDIRECT(ADDRESS(ROW()-1,COLUMN(F:F))))</f>
        <v>55394.006999999998</v>
      </c>
      <c r="J8467" s="6">
        <f ca="1">IF(ROW()=2, 0, Table1[[#This Row],[Belastbaar loon]]-INDIRECT(ADDRESS(ROW()-1,COLUMN(A:A))))</f>
        <v>10</v>
      </c>
      <c r="K8467" s="6">
        <f ca="1">Table1[[#This Row],[Netto loon]]-Table1[[#This Row],[Netto vorige schijf]]</f>
        <v>4.4500000000043656</v>
      </c>
      <c r="L8467" s="2">
        <f ca="1">(Table1[[#This Row],[Bruto tov vorige schijf]]-Table1[[#This Row],[Netto tov vorige schijf]])/MAX(Table1[[#This Row],[Bruto tov vorige schijf]],1)</f>
        <v>0.5549999999995634</v>
      </c>
    </row>
    <row r="8468" spans="1:12" x14ac:dyDescent="0.25">
      <c r="A8468" s="14">
        <v>92501</v>
      </c>
      <c r="B8468" s="6">
        <f>LoonHeffing2020(Table1[[#This Row],[Belastbaar loon]])</f>
        <v>37464.273000000001</v>
      </c>
      <c r="C8468" s="6">
        <f>AlgemeneHeffingsKorting2020(Table1[[#This Row],[Belastbaar loon]])</f>
        <v>0</v>
      </c>
      <c r="D8468" s="14">
        <f>ArbeidsKorting2020(Table1[[#This Row],[Belastbaar loon]])</f>
        <v>366.18000000000012</v>
      </c>
      <c r="E8468" s="14">
        <f>MAX(Table1[[#This Row],[Loonheffing]]-Table1[[#This Row],[Algemene Heffingskorting]]-Table1[[#This Row],[Arbeidskorting]],0)</f>
        <v>37098.093000000001</v>
      </c>
      <c r="F8468" s="6">
        <f>Table1[[#This Row],[Belastbaar loon]]-Table1[[#This Row],[Belasting]]</f>
        <v>55402.906999999999</v>
      </c>
      <c r="G8468" s="2">
        <f>(Table1[[#This Row],[Belastbaar loon]]-Table1[[#This Row],[Netto loon]])/Table1[[#This Row],[Belastbaar loon]]</f>
        <v>0.40105612912292843</v>
      </c>
      <c r="H8468" s="14">
        <f t="shared" ca="1" si="126"/>
        <v>37092.542999999998</v>
      </c>
      <c r="I8468" s="14">
        <f ca="1">IF(ROW()=2, Table1[[#This Row],[Netto loon]], INDIRECT(ADDRESS(ROW()-1,COLUMN(F:F))))</f>
        <v>55398.457000000002</v>
      </c>
      <c r="J8468" s="6">
        <f ca="1">IF(ROW()=2, 0, Table1[[#This Row],[Belastbaar loon]]-INDIRECT(ADDRESS(ROW()-1,COLUMN(A:A))))</f>
        <v>10</v>
      </c>
      <c r="K8468" s="6">
        <f ca="1">Table1[[#This Row],[Netto loon]]-Table1[[#This Row],[Netto vorige schijf]]</f>
        <v>4.4499999999970896</v>
      </c>
      <c r="L8468" s="2">
        <f ca="1">(Table1[[#This Row],[Bruto tov vorige schijf]]-Table1[[#This Row],[Netto tov vorige schijf]])/MAX(Table1[[#This Row],[Bruto tov vorige schijf]],1)</f>
        <v>0.55500000000029104</v>
      </c>
    </row>
    <row r="8469" spans="1:12" x14ac:dyDescent="0.25">
      <c r="A8469" s="14">
        <v>92511</v>
      </c>
      <c r="B8469" s="6">
        <f>LoonHeffing2020(Table1[[#This Row],[Belastbaar loon]])</f>
        <v>37469.222999999998</v>
      </c>
      <c r="C8469" s="6">
        <f>AlgemeneHeffingsKorting2020(Table1[[#This Row],[Belastbaar loon]])</f>
        <v>0</v>
      </c>
      <c r="D8469" s="14">
        <f>ArbeidsKorting2020(Table1[[#This Row],[Belastbaar loon]])</f>
        <v>365.58000000000015</v>
      </c>
      <c r="E8469" s="14">
        <f>MAX(Table1[[#This Row],[Loonheffing]]-Table1[[#This Row],[Algemene Heffingskorting]]-Table1[[#This Row],[Arbeidskorting]],0)</f>
        <v>37103.642999999996</v>
      </c>
      <c r="F8469" s="6">
        <f>Table1[[#This Row],[Belastbaar loon]]-Table1[[#This Row],[Belasting]]</f>
        <v>55407.357000000004</v>
      </c>
      <c r="G8469" s="2">
        <f>(Table1[[#This Row],[Belastbaar loon]]-Table1[[#This Row],[Netto loon]])/Table1[[#This Row],[Belastbaar loon]]</f>
        <v>0.40107276972468137</v>
      </c>
      <c r="H8469" s="14">
        <f t="shared" ca="1" si="126"/>
        <v>37098.093000000001</v>
      </c>
      <c r="I8469" s="14">
        <f ca="1">IF(ROW()=2, Table1[[#This Row],[Netto loon]], INDIRECT(ADDRESS(ROW()-1,COLUMN(F:F))))</f>
        <v>55402.906999999999</v>
      </c>
      <c r="J8469" s="6">
        <f ca="1">IF(ROW()=2, 0, Table1[[#This Row],[Belastbaar loon]]-INDIRECT(ADDRESS(ROW()-1,COLUMN(A:A))))</f>
        <v>10</v>
      </c>
      <c r="K8469" s="6">
        <f ca="1">Table1[[#This Row],[Netto loon]]-Table1[[#This Row],[Netto vorige schijf]]</f>
        <v>4.4500000000043656</v>
      </c>
      <c r="L8469" s="2">
        <f ca="1">(Table1[[#This Row],[Bruto tov vorige schijf]]-Table1[[#This Row],[Netto tov vorige schijf]])/MAX(Table1[[#This Row],[Bruto tov vorige schijf]],1)</f>
        <v>0.5549999999995634</v>
      </c>
    </row>
    <row r="8470" spans="1:12" x14ac:dyDescent="0.25">
      <c r="A8470" s="14">
        <v>92521</v>
      </c>
      <c r="B8470" s="6">
        <f>LoonHeffing2020(Table1[[#This Row],[Belastbaar loon]])</f>
        <v>37474.173000000003</v>
      </c>
      <c r="C8470" s="6">
        <f>AlgemeneHeffingsKorting2020(Table1[[#This Row],[Belastbaar loon]])</f>
        <v>0</v>
      </c>
      <c r="D8470" s="14">
        <f>ArbeidsKorting2020(Table1[[#This Row],[Belastbaar loon]])</f>
        <v>364.98000000000013</v>
      </c>
      <c r="E8470" s="14">
        <f>MAX(Table1[[#This Row],[Loonheffing]]-Table1[[#This Row],[Algemene Heffingskorting]]-Table1[[#This Row],[Arbeidskorting]],0)</f>
        <v>37109.192999999999</v>
      </c>
      <c r="F8470" s="6">
        <f>Table1[[#This Row],[Belastbaar loon]]-Table1[[#This Row],[Belasting]]</f>
        <v>55411.807000000001</v>
      </c>
      <c r="G8470" s="2">
        <f>(Table1[[#This Row],[Belastbaar loon]]-Table1[[#This Row],[Netto loon]])/Table1[[#This Row],[Belastbaar loon]]</f>
        <v>0.40108940672928306</v>
      </c>
      <c r="H8470" s="14">
        <f t="shared" ca="1" si="126"/>
        <v>37103.642999999996</v>
      </c>
      <c r="I8470" s="14">
        <f ca="1">IF(ROW()=2, Table1[[#This Row],[Netto loon]], INDIRECT(ADDRESS(ROW()-1,COLUMN(F:F))))</f>
        <v>55407.357000000004</v>
      </c>
      <c r="J8470" s="6">
        <f ca="1">IF(ROW()=2, 0, Table1[[#This Row],[Belastbaar loon]]-INDIRECT(ADDRESS(ROW()-1,COLUMN(A:A))))</f>
        <v>10</v>
      </c>
      <c r="K8470" s="6">
        <f ca="1">Table1[[#This Row],[Netto loon]]-Table1[[#This Row],[Netto vorige schijf]]</f>
        <v>4.4499999999970896</v>
      </c>
      <c r="L8470" s="2">
        <f ca="1">(Table1[[#This Row],[Bruto tov vorige schijf]]-Table1[[#This Row],[Netto tov vorige schijf]])/MAX(Table1[[#This Row],[Bruto tov vorige schijf]],1)</f>
        <v>0.55500000000029104</v>
      </c>
    </row>
    <row r="8471" spans="1:12" x14ac:dyDescent="0.25">
      <c r="A8471" s="14">
        <v>92531</v>
      </c>
      <c r="B8471" s="6">
        <f>LoonHeffing2020(Table1[[#This Row],[Belastbaar loon]])</f>
        <v>37479.123</v>
      </c>
      <c r="C8471" s="6">
        <f>AlgemeneHeffingsKorting2020(Table1[[#This Row],[Belastbaar loon]])</f>
        <v>0</v>
      </c>
      <c r="D8471" s="14">
        <f>ArbeidsKorting2020(Table1[[#This Row],[Belastbaar loon]])</f>
        <v>364.38000000000011</v>
      </c>
      <c r="E8471" s="14">
        <f>MAX(Table1[[#This Row],[Loonheffing]]-Table1[[#This Row],[Algemene Heffingskorting]]-Table1[[#This Row],[Arbeidskorting]],0)</f>
        <v>37114.743000000002</v>
      </c>
      <c r="F8471" s="6">
        <f>Table1[[#This Row],[Belastbaar loon]]-Table1[[#This Row],[Belasting]]</f>
        <v>55416.256999999998</v>
      </c>
      <c r="G8471" s="2">
        <f>(Table1[[#This Row],[Belastbaar loon]]-Table1[[#This Row],[Netto loon]])/Table1[[#This Row],[Belastbaar loon]]</f>
        <v>0.40110604013789974</v>
      </c>
      <c r="H8471" s="14">
        <f t="shared" ca="1" si="126"/>
        <v>37109.192999999999</v>
      </c>
      <c r="I8471" s="14">
        <f ca="1">IF(ROW()=2, Table1[[#This Row],[Netto loon]], INDIRECT(ADDRESS(ROW()-1,COLUMN(F:F))))</f>
        <v>55411.807000000001</v>
      </c>
      <c r="J8471" s="6">
        <f ca="1">IF(ROW()=2, 0, Table1[[#This Row],[Belastbaar loon]]-INDIRECT(ADDRESS(ROW()-1,COLUMN(A:A))))</f>
        <v>10</v>
      </c>
      <c r="K8471" s="6">
        <f ca="1">Table1[[#This Row],[Netto loon]]-Table1[[#This Row],[Netto vorige schijf]]</f>
        <v>4.4499999999970896</v>
      </c>
      <c r="L8471" s="2">
        <f ca="1">(Table1[[#This Row],[Bruto tov vorige schijf]]-Table1[[#This Row],[Netto tov vorige schijf]])/MAX(Table1[[#This Row],[Bruto tov vorige schijf]],1)</f>
        <v>0.55500000000029104</v>
      </c>
    </row>
    <row r="8472" spans="1:12" x14ac:dyDescent="0.25">
      <c r="A8472" s="14">
        <v>92541</v>
      </c>
      <c r="B8472" s="6">
        <f>LoonHeffing2020(Table1[[#This Row],[Belastbaar loon]])</f>
        <v>37484.072999999997</v>
      </c>
      <c r="C8472" s="6">
        <f>AlgemeneHeffingsKorting2020(Table1[[#This Row],[Belastbaar loon]])</f>
        <v>0</v>
      </c>
      <c r="D8472" s="14">
        <f>ArbeidsKorting2020(Table1[[#This Row],[Belastbaar loon]])</f>
        <v>363.78000000000014</v>
      </c>
      <c r="E8472" s="14">
        <f>MAX(Table1[[#This Row],[Loonheffing]]-Table1[[#This Row],[Algemene Heffingskorting]]-Table1[[#This Row],[Arbeidskorting]],0)</f>
        <v>37120.292999999998</v>
      </c>
      <c r="F8472" s="6">
        <f>Table1[[#This Row],[Belastbaar loon]]-Table1[[#This Row],[Belasting]]</f>
        <v>55420.707000000002</v>
      </c>
      <c r="G8472" s="2">
        <f>(Table1[[#This Row],[Belastbaar loon]]-Table1[[#This Row],[Netto loon]])/Table1[[#This Row],[Belastbaar loon]]</f>
        <v>0.40112266995169704</v>
      </c>
      <c r="H8472" s="14">
        <f t="shared" ca="1" si="126"/>
        <v>37114.743000000002</v>
      </c>
      <c r="I8472" s="14">
        <f ca="1">IF(ROW()=2, Table1[[#This Row],[Netto loon]], INDIRECT(ADDRESS(ROW()-1,COLUMN(F:F))))</f>
        <v>55416.256999999998</v>
      </c>
      <c r="J8472" s="6">
        <f ca="1">IF(ROW()=2, 0, Table1[[#This Row],[Belastbaar loon]]-INDIRECT(ADDRESS(ROW()-1,COLUMN(A:A))))</f>
        <v>10</v>
      </c>
      <c r="K8472" s="6">
        <f ca="1">Table1[[#This Row],[Netto loon]]-Table1[[#This Row],[Netto vorige schijf]]</f>
        <v>4.4500000000043656</v>
      </c>
      <c r="L8472" s="2">
        <f ca="1">(Table1[[#This Row],[Bruto tov vorige schijf]]-Table1[[#This Row],[Netto tov vorige schijf]])/MAX(Table1[[#This Row],[Bruto tov vorige schijf]],1)</f>
        <v>0.5549999999995634</v>
      </c>
    </row>
    <row r="8473" spans="1:12" x14ac:dyDescent="0.25">
      <c r="A8473" s="14">
        <v>92551</v>
      </c>
      <c r="B8473" s="6">
        <f>LoonHeffing2020(Table1[[#This Row],[Belastbaar loon]])</f>
        <v>37489.023000000001</v>
      </c>
      <c r="C8473" s="6">
        <f>AlgemeneHeffingsKorting2020(Table1[[#This Row],[Belastbaar loon]])</f>
        <v>0</v>
      </c>
      <c r="D8473" s="14">
        <f>ArbeidsKorting2020(Table1[[#This Row],[Belastbaar loon]])</f>
        <v>363.18000000000012</v>
      </c>
      <c r="E8473" s="14">
        <f>MAX(Table1[[#This Row],[Loonheffing]]-Table1[[#This Row],[Algemene Heffingskorting]]-Table1[[#This Row],[Arbeidskorting]],0)</f>
        <v>37125.843000000001</v>
      </c>
      <c r="F8473" s="6">
        <f>Table1[[#This Row],[Belastbaar loon]]-Table1[[#This Row],[Belasting]]</f>
        <v>55425.156999999999</v>
      </c>
      <c r="G8473" s="2">
        <f>(Table1[[#This Row],[Belastbaar loon]]-Table1[[#This Row],[Netto loon]])/Table1[[#This Row],[Belastbaar loon]]</f>
        <v>0.40113929617184041</v>
      </c>
      <c r="H8473" s="14">
        <f t="shared" ca="1" si="126"/>
        <v>37120.292999999998</v>
      </c>
      <c r="I8473" s="14">
        <f ca="1">IF(ROW()=2, Table1[[#This Row],[Netto loon]], INDIRECT(ADDRESS(ROW()-1,COLUMN(F:F))))</f>
        <v>55420.707000000002</v>
      </c>
      <c r="J8473" s="6">
        <f ca="1">IF(ROW()=2, 0, Table1[[#This Row],[Belastbaar loon]]-INDIRECT(ADDRESS(ROW()-1,COLUMN(A:A))))</f>
        <v>10</v>
      </c>
      <c r="K8473" s="6">
        <f ca="1">Table1[[#This Row],[Netto loon]]-Table1[[#This Row],[Netto vorige schijf]]</f>
        <v>4.4499999999970896</v>
      </c>
      <c r="L8473" s="2">
        <f ca="1">(Table1[[#This Row],[Bruto tov vorige schijf]]-Table1[[#This Row],[Netto tov vorige schijf]])/MAX(Table1[[#This Row],[Bruto tov vorige schijf]],1)</f>
        <v>0.55500000000029104</v>
      </c>
    </row>
    <row r="8474" spans="1:12" x14ac:dyDescent="0.25">
      <c r="A8474" s="14">
        <v>92561</v>
      </c>
      <c r="B8474" s="6">
        <f>LoonHeffing2020(Table1[[#This Row],[Belastbaar loon]])</f>
        <v>37493.972999999998</v>
      </c>
      <c r="C8474" s="6">
        <f>AlgemeneHeffingsKorting2020(Table1[[#This Row],[Belastbaar loon]])</f>
        <v>0</v>
      </c>
      <c r="D8474" s="14">
        <f>ArbeidsKorting2020(Table1[[#This Row],[Belastbaar loon]])</f>
        <v>362.58000000000015</v>
      </c>
      <c r="E8474" s="14">
        <f>MAX(Table1[[#This Row],[Loonheffing]]-Table1[[#This Row],[Algemene Heffingskorting]]-Table1[[#This Row],[Arbeidskorting]],0)</f>
        <v>37131.392999999996</v>
      </c>
      <c r="F8474" s="6">
        <f>Table1[[#This Row],[Belastbaar loon]]-Table1[[#This Row],[Belasting]]</f>
        <v>55429.607000000004</v>
      </c>
      <c r="G8474" s="2">
        <f>(Table1[[#This Row],[Belastbaar loon]]-Table1[[#This Row],[Netto loon]])/Table1[[#This Row],[Belastbaar loon]]</f>
        <v>0.40115591879949436</v>
      </c>
      <c r="H8474" s="14">
        <f t="shared" ref="H8474:H8537" ca="1" si="127">IF(ROW()=2, 0, INDIRECT(ADDRESS(ROW()-1,COLUMN(E:E))))</f>
        <v>37125.843000000001</v>
      </c>
      <c r="I8474" s="14">
        <f ca="1">IF(ROW()=2, Table1[[#This Row],[Netto loon]], INDIRECT(ADDRESS(ROW()-1,COLUMN(F:F))))</f>
        <v>55425.156999999999</v>
      </c>
      <c r="J8474" s="6">
        <f ca="1">IF(ROW()=2, 0, Table1[[#This Row],[Belastbaar loon]]-INDIRECT(ADDRESS(ROW()-1,COLUMN(A:A))))</f>
        <v>10</v>
      </c>
      <c r="K8474" s="6">
        <f ca="1">Table1[[#This Row],[Netto loon]]-Table1[[#This Row],[Netto vorige schijf]]</f>
        <v>4.4500000000043656</v>
      </c>
      <c r="L8474" s="2">
        <f ca="1">(Table1[[#This Row],[Bruto tov vorige schijf]]-Table1[[#This Row],[Netto tov vorige schijf]])/MAX(Table1[[#This Row],[Bruto tov vorige schijf]],1)</f>
        <v>0.5549999999995634</v>
      </c>
    </row>
    <row r="8475" spans="1:12" x14ac:dyDescent="0.25">
      <c r="A8475" s="14">
        <v>92571</v>
      </c>
      <c r="B8475" s="6">
        <f>LoonHeffing2020(Table1[[#This Row],[Belastbaar loon]])</f>
        <v>37498.923000000003</v>
      </c>
      <c r="C8475" s="6">
        <f>AlgemeneHeffingsKorting2020(Table1[[#This Row],[Belastbaar loon]])</f>
        <v>0</v>
      </c>
      <c r="D8475" s="14">
        <f>ArbeidsKorting2020(Table1[[#This Row],[Belastbaar loon]])</f>
        <v>361.98000000000013</v>
      </c>
      <c r="E8475" s="14">
        <f>MAX(Table1[[#This Row],[Loonheffing]]-Table1[[#This Row],[Algemene Heffingskorting]]-Table1[[#This Row],[Arbeidskorting]],0)</f>
        <v>37136.942999999999</v>
      </c>
      <c r="F8475" s="6">
        <f>Table1[[#This Row],[Belastbaar loon]]-Table1[[#This Row],[Belasting]]</f>
        <v>55434.057000000001</v>
      </c>
      <c r="G8475" s="2">
        <f>(Table1[[#This Row],[Belastbaar loon]]-Table1[[#This Row],[Netto loon]])/Table1[[#This Row],[Belastbaar loon]]</f>
        <v>0.4011725378358233</v>
      </c>
      <c r="H8475" s="14">
        <f t="shared" ca="1" si="127"/>
        <v>37131.392999999996</v>
      </c>
      <c r="I8475" s="14">
        <f ca="1">IF(ROW()=2, Table1[[#This Row],[Netto loon]], INDIRECT(ADDRESS(ROW()-1,COLUMN(F:F))))</f>
        <v>55429.607000000004</v>
      </c>
      <c r="J8475" s="6">
        <f ca="1">IF(ROW()=2, 0, Table1[[#This Row],[Belastbaar loon]]-INDIRECT(ADDRESS(ROW()-1,COLUMN(A:A))))</f>
        <v>10</v>
      </c>
      <c r="K8475" s="6">
        <f ca="1">Table1[[#This Row],[Netto loon]]-Table1[[#This Row],[Netto vorige schijf]]</f>
        <v>4.4499999999970896</v>
      </c>
      <c r="L8475" s="2">
        <f ca="1">(Table1[[#This Row],[Bruto tov vorige schijf]]-Table1[[#This Row],[Netto tov vorige schijf]])/MAX(Table1[[#This Row],[Bruto tov vorige schijf]],1)</f>
        <v>0.55500000000029104</v>
      </c>
    </row>
    <row r="8476" spans="1:12" x14ac:dyDescent="0.25">
      <c r="A8476" s="14">
        <v>92581</v>
      </c>
      <c r="B8476" s="6">
        <f>LoonHeffing2020(Table1[[#This Row],[Belastbaar loon]])</f>
        <v>37503.873</v>
      </c>
      <c r="C8476" s="6">
        <f>AlgemeneHeffingsKorting2020(Table1[[#This Row],[Belastbaar loon]])</f>
        <v>0</v>
      </c>
      <c r="D8476" s="14">
        <f>ArbeidsKorting2020(Table1[[#This Row],[Belastbaar loon]])</f>
        <v>361.38000000000011</v>
      </c>
      <c r="E8476" s="14">
        <f>MAX(Table1[[#This Row],[Loonheffing]]-Table1[[#This Row],[Algemene Heffingskorting]]-Table1[[#This Row],[Arbeidskorting]],0)</f>
        <v>37142.493000000002</v>
      </c>
      <c r="F8476" s="6">
        <f>Table1[[#This Row],[Belastbaar loon]]-Table1[[#This Row],[Belasting]]</f>
        <v>55438.506999999998</v>
      </c>
      <c r="G8476" s="2">
        <f>(Table1[[#This Row],[Belastbaar loon]]-Table1[[#This Row],[Netto loon]])/Table1[[#This Row],[Belastbaar loon]]</f>
        <v>0.40118915328199095</v>
      </c>
      <c r="H8476" s="14">
        <f t="shared" ca="1" si="127"/>
        <v>37136.942999999999</v>
      </c>
      <c r="I8476" s="14">
        <f ca="1">IF(ROW()=2, Table1[[#This Row],[Netto loon]], INDIRECT(ADDRESS(ROW()-1,COLUMN(F:F))))</f>
        <v>55434.057000000001</v>
      </c>
      <c r="J8476" s="6">
        <f ca="1">IF(ROW()=2, 0, Table1[[#This Row],[Belastbaar loon]]-INDIRECT(ADDRESS(ROW()-1,COLUMN(A:A))))</f>
        <v>10</v>
      </c>
      <c r="K8476" s="6">
        <f ca="1">Table1[[#This Row],[Netto loon]]-Table1[[#This Row],[Netto vorige schijf]]</f>
        <v>4.4499999999970896</v>
      </c>
      <c r="L8476" s="2">
        <f ca="1">(Table1[[#This Row],[Bruto tov vorige schijf]]-Table1[[#This Row],[Netto tov vorige schijf]])/MAX(Table1[[#This Row],[Bruto tov vorige schijf]],1)</f>
        <v>0.55500000000029104</v>
      </c>
    </row>
    <row r="8477" spans="1:12" x14ac:dyDescent="0.25">
      <c r="A8477" s="14">
        <v>92591</v>
      </c>
      <c r="B8477" s="6">
        <f>LoonHeffing2020(Table1[[#This Row],[Belastbaar loon]])</f>
        <v>37508.822999999997</v>
      </c>
      <c r="C8477" s="6">
        <f>AlgemeneHeffingsKorting2020(Table1[[#This Row],[Belastbaar loon]])</f>
        <v>0</v>
      </c>
      <c r="D8477" s="14">
        <f>ArbeidsKorting2020(Table1[[#This Row],[Belastbaar loon]])</f>
        <v>360.78000000000014</v>
      </c>
      <c r="E8477" s="14">
        <f>MAX(Table1[[#This Row],[Loonheffing]]-Table1[[#This Row],[Algemene Heffingskorting]]-Table1[[#This Row],[Arbeidskorting]],0)</f>
        <v>37148.042999999998</v>
      </c>
      <c r="F8477" s="6">
        <f>Table1[[#This Row],[Belastbaar loon]]-Table1[[#This Row],[Belasting]]</f>
        <v>55442.957000000002</v>
      </c>
      <c r="G8477" s="2">
        <f>(Table1[[#This Row],[Belastbaar loon]]-Table1[[#This Row],[Netto loon]])/Table1[[#This Row],[Belastbaar loon]]</f>
        <v>0.4012057651391604</v>
      </c>
      <c r="H8477" s="14">
        <f t="shared" ca="1" si="127"/>
        <v>37142.493000000002</v>
      </c>
      <c r="I8477" s="14">
        <f ca="1">IF(ROW()=2, Table1[[#This Row],[Netto loon]], INDIRECT(ADDRESS(ROW()-1,COLUMN(F:F))))</f>
        <v>55438.506999999998</v>
      </c>
      <c r="J8477" s="6">
        <f ca="1">IF(ROW()=2, 0, Table1[[#This Row],[Belastbaar loon]]-INDIRECT(ADDRESS(ROW()-1,COLUMN(A:A))))</f>
        <v>10</v>
      </c>
      <c r="K8477" s="6">
        <f ca="1">Table1[[#This Row],[Netto loon]]-Table1[[#This Row],[Netto vorige schijf]]</f>
        <v>4.4500000000043656</v>
      </c>
      <c r="L8477" s="2">
        <f ca="1">(Table1[[#This Row],[Bruto tov vorige schijf]]-Table1[[#This Row],[Netto tov vorige schijf]])/MAX(Table1[[#This Row],[Bruto tov vorige schijf]],1)</f>
        <v>0.5549999999995634</v>
      </c>
    </row>
    <row r="8478" spans="1:12" x14ac:dyDescent="0.25">
      <c r="A8478" s="14">
        <v>92601</v>
      </c>
      <c r="B8478" s="6">
        <f>LoonHeffing2020(Table1[[#This Row],[Belastbaar loon]])</f>
        <v>37513.773000000001</v>
      </c>
      <c r="C8478" s="6">
        <f>AlgemeneHeffingsKorting2020(Table1[[#This Row],[Belastbaar loon]])</f>
        <v>0</v>
      </c>
      <c r="D8478" s="14">
        <f>ArbeidsKorting2020(Table1[[#This Row],[Belastbaar loon]])</f>
        <v>360.18000000000012</v>
      </c>
      <c r="E8478" s="14">
        <f>MAX(Table1[[#This Row],[Loonheffing]]-Table1[[#This Row],[Algemene Heffingskorting]]-Table1[[#This Row],[Arbeidskorting]],0)</f>
        <v>37153.593000000001</v>
      </c>
      <c r="F8478" s="6">
        <f>Table1[[#This Row],[Belastbaar loon]]-Table1[[#This Row],[Belasting]]</f>
        <v>55447.406999999999</v>
      </c>
      <c r="G8478" s="2">
        <f>(Table1[[#This Row],[Belastbaar loon]]-Table1[[#This Row],[Netto loon]])/Table1[[#This Row],[Belastbaar loon]]</f>
        <v>0.40122237340849454</v>
      </c>
      <c r="H8478" s="14">
        <f t="shared" ca="1" si="127"/>
        <v>37148.042999999998</v>
      </c>
      <c r="I8478" s="14">
        <f ca="1">IF(ROW()=2, Table1[[#This Row],[Netto loon]], INDIRECT(ADDRESS(ROW()-1,COLUMN(F:F))))</f>
        <v>55442.957000000002</v>
      </c>
      <c r="J8478" s="6">
        <f ca="1">IF(ROW()=2, 0, Table1[[#This Row],[Belastbaar loon]]-INDIRECT(ADDRESS(ROW()-1,COLUMN(A:A))))</f>
        <v>10</v>
      </c>
      <c r="K8478" s="6">
        <f ca="1">Table1[[#This Row],[Netto loon]]-Table1[[#This Row],[Netto vorige schijf]]</f>
        <v>4.4499999999970896</v>
      </c>
      <c r="L8478" s="2">
        <f ca="1">(Table1[[#This Row],[Bruto tov vorige schijf]]-Table1[[#This Row],[Netto tov vorige schijf]])/MAX(Table1[[#This Row],[Bruto tov vorige schijf]],1)</f>
        <v>0.55500000000029104</v>
      </c>
    </row>
    <row r="8479" spans="1:12" x14ac:dyDescent="0.25">
      <c r="A8479" s="14">
        <v>92611</v>
      </c>
      <c r="B8479" s="6">
        <f>LoonHeffing2020(Table1[[#This Row],[Belastbaar loon]])</f>
        <v>37518.722999999998</v>
      </c>
      <c r="C8479" s="6">
        <f>AlgemeneHeffingsKorting2020(Table1[[#This Row],[Belastbaar loon]])</f>
        <v>0</v>
      </c>
      <c r="D8479" s="14">
        <f>ArbeidsKorting2020(Table1[[#This Row],[Belastbaar loon]])</f>
        <v>359.58000000000015</v>
      </c>
      <c r="E8479" s="14">
        <f>MAX(Table1[[#This Row],[Loonheffing]]-Table1[[#This Row],[Algemene Heffingskorting]]-Table1[[#This Row],[Arbeidskorting]],0)</f>
        <v>37159.142999999996</v>
      </c>
      <c r="F8479" s="6">
        <f>Table1[[#This Row],[Belastbaar loon]]-Table1[[#This Row],[Belasting]]</f>
        <v>55451.857000000004</v>
      </c>
      <c r="G8479" s="2">
        <f>(Table1[[#This Row],[Belastbaar loon]]-Table1[[#This Row],[Netto loon]])/Table1[[#This Row],[Belastbaar loon]]</f>
        <v>0.40123897809115544</v>
      </c>
      <c r="H8479" s="14">
        <f t="shared" ca="1" si="127"/>
        <v>37153.593000000001</v>
      </c>
      <c r="I8479" s="14">
        <f ca="1">IF(ROW()=2, Table1[[#This Row],[Netto loon]], INDIRECT(ADDRESS(ROW()-1,COLUMN(F:F))))</f>
        <v>55447.406999999999</v>
      </c>
      <c r="J8479" s="6">
        <f ca="1">IF(ROW()=2, 0, Table1[[#This Row],[Belastbaar loon]]-INDIRECT(ADDRESS(ROW()-1,COLUMN(A:A))))</f>
        <v>10</v>
      </c>
      <c r="K8479" s="6">
        <f ca="1">Table1[[#This Row],[Netto loon]]-Table1[[#This Row],[Netto vorige schijf]]</f>
        <v>4.4500000000043656</v>
      </c>
      <c r="L8479" s="2">
        <f ca="1">(Table1[[#This Row],[Bruto tov vorige schijf]]-Table1[[#This Row],[Netto tov vorige schijf]])/MAX(Table1[[#This Row],[Bruto tov vorige schijf]],1)</f>
        <v>0.5549999999995634</v>
      </c>
    </row>
    <row r="8480" spans="1:12" x14ac:dyDescent="0.25">
      <c r="A8480" s="14">
        <v>92621</v>
      </c>
      <c r="B8480" s="6">
        <f>LoonHeffing2020(Table1[[#This Row],[Belastbaar loon]])</f>
        <v>37523.673000000003</v>
      </c>
      <c r="C8480" s="6">
        <f>AlgemeneHeffingsKorting2020(Table1[[#This Row],[Belastbaar loon]])</f>
        <v>0</v>
      </c>
      <c r="D8480" s="14">
        <f>ArbeidsKorting2020(Table1[[#This Row],[Belastbaar loon]])</f>
        <v>358.98000000000013</v>
      </c>
      <c r="E8480" s="14">
        <f>MAX(Table1[[#This Row],[Loonheffing]]-Table1[[#This Row],[Algemene Heffingskorting]]-Table1[[#This Row],[Arbeidskorting]],0)</f>
        <v>37164.692999999999</v>
      </c>
      <c r="F8480" s="6">
        <f>Table1[[#This Row],[Belastbaar loon]]-Table1[[#This Row],[Belasting]]</f>
        <v>55456.307000000001</v>
      </c>
      <c r="G8480" s="2">
        <f>(Table1[[#This Row],[Belastbaar loon]]-Table1[[#This Row],[Netto loon]])/Table1[[#This Row],[Belastbaar loon]]</f>
        <v>0.40125557918830501</v>
      </c>
      <c r="H8480" s="14">
        <f t="shared" ca="1" si="127"/>
        <v>37159.142999999996</v>
      </c>
      <c r="I8480" s="14">
        <f ca="1">IF(ROW()=2, Table1[[#This Row],[Netto loon]], INDIRECT(ADDRESS(ROW()-1,COLUMN(F:F))))</f>
        <v>55451.857000000004</v>
      </c>
      <c r="J8480" s="6">
        <f ca="1">IF(ROW()=2, 0, Table1[[#This Row],[Belastbaar loon]]-INDIRECT(ADDRESS(ROW()-1,COLUMN(A:A))))</f>
        <v>10</v>
      </c>
      <c r="K8480" s="6">
        <f ca="1">Table1[[#This Row],[Netto loon]]-Table1[[#This Row],[Netto vorige schijf]]</f>
        <v>4.4499999999970896</v>
      </c>
      <c r="L8480" s="2">
        <f ca="1">(Table1[[#This Row],[Bruto tov vorige schijf]]-Table1[[#This Row],[Netto tov vorige schijf]])/MAX(Table1[[#This Row],[Bruto tov vorige schijf]],1)</f>
        <v>0.55500000000029104</v>
      </c>
    </row>
    <row r="8481" spans="1:12" x14ac:dyDescent="0.25">
      <c r="A8481" s="14">
        <v>92631</v>
      </c>
      <c r="B8481" s="6">
        <f>LoonHeffing2020(Table1[[#This Row],[Belastbaar loon]])</f>
        <v>37528.623</v>
      </c>
      <c r="C8481" s="6">
        <f>AlgemeneHeffingsKorting2020(Table1[[#This Row],[Belastbaar loon]])</f>
        <v>0</v>
      </c>
      <c r="D8481" s="14">
        <f>ArbeidsKorting2020(Table1[[#This Row],[Belastbaar loon]])</f>
        <v>358.38000000000011</v>
      </c>
      <c r="E8481" s="14">
        <f>MAX(Table1[[#This Row],[Loonheffing]]-Table1[[#This Row],[Algemene Heffingskorting]]-Table1[[#This Row],[Arbeidskorting]],0)</f>
        <v>37170.243000000002</v>
      </c>
      <c r="F8481" s="6">
        <f>Table1[[#This Row],[Belastbaar loon]]-Table1[[#This Row],[Belasting]]</f>
        <v>55460.756999999998</v>
      </c>
      <c r="G8481" s="2">
        <f>(Table1[[#This Row],[Belastbaar loon]]-Table1[[#This Row],[Netto loon]])/Table1[[#This Row],[Belastbaar loon]]</f>
        <v>0.40127217670110443</v>
      </c>
      <c r="H8481" s="14">
        <f t="shared" ca="1" si="127"/>
        <v>37164.692999999999</v>
      </c>
      <c r="I8481" s="14">
        <f ca="1">IF(ROW()=2, Table1[[#This Row],[Netto loon]], INDIRECT(ADDRESS(ROW()-1,COLUMN(F:F))))</f>
        <v>55456.307000000001</v>
      </c>
      <c r="J8481" s="6">
        <f ca="1">IF(ROW()=2, 0, Table1[[#This Row],[Belastbaar loon]]-INDIRECT(ADDRESS(ROW()-1,COLUMN(A:A))))</f>
        <v>10</v>
      </c>
      <c r="K8481" s="6">
        <f ca="1">Table1[[#This Row],[Netto loon]]-Table1[[#This Row],[Netto vorige schijf]]</f>
        <v>4.4499999999970896</v>
      </c>
      <c r="L8481" s="2">
        <f ca="1">(Table1[[#This Row],[Bruto tov vorige schijf]]-Table1[[#This Row],[Netto tov vorige schijf]])/MAX(Table1[[#This Row],[Bruto tov vorige schijf]],1)</f>
        <v>0.55500000000029104</v>
      </c>
    </row>
    <row r="8482" spans="1:12" x14ac:dyDescent="0.25">
      <c r="A8482" s="14">
        <v>92641</v>
      </c>
      <c r="B8482" s="6">
        <f>LoonHeffing2020(Table1[[#This Row],[Belastbaar loon]])</f>
        <v>37533.572999999997</v>
      </c>
      <c r="C8482" s="6">
        <f>AlgemeneHeffingsKorting2020(Table1[[#This Row],[Belastbaar loon]])</f>
        <v>0</v>
      </c>
      <c r="D8482" s="14">
        <f>ArbeidsKorting2020(Table1[[#This Row],[Belastbaar loon]])</f>
        <v>357.78000000000014</v>
      </c>
      <c r="E8482" s="14">
        <f>MAX(Table1[[#This Row],[Loonheffing]]-Table1[[#This Row],[Algemene Heffingskorting]]-Table1[[#This Row],[Arbeidskorting]],0)</f>
        <v>37175.792999999998</v>
      </c>
      <c r="F8482" s="6">
        <f>Table1[[#This Row],[Belastbaar loon]]-Table1[[#This Row],[Belasting]]</f>
        <v>55465.207000000002</v>
      </c>
      <c r="G8482" s="2">
        <f>(Table1[[#This Row],[Belastbaar loon]]-Table1[[#This Row],[Netto loon]])/Table1[[#This Row],[Belastbaar loon]]</f>
        <v>0.40128877063071422</v>
      </c>
      <c r="H8482" s="14">
        <f t="shared" ca="1" si="127"/>
        <v>37170.243000000002</v>
      </c>
      <c r="I8482" s="14">
        <f ca="1">IF(ROW()=2, Table1[[#This Row],[Netto loon]], INDIRECT(ADDRESS(ROW()-1,COLUMN(F:F))))</f>
        <v>55460.756999999998</v>
      </c>
      <c r="J8482" s="6">
        <f ca="1">IF(ROW()=2, 0, Table1[[#This Row],[Belastbaar loon]]-INDIRECT(ADDRESS(ROW()-1,COLUMN(A:A))))</f>
        <v>10</v>
      </c>
      <c r="K8482" s="6">
        <f ca="1">Table1[[#This Row],[Netto loon]]-Table1[[#This Row],[Netto vorige schijf]]</f>
        <v>4.4500000000043656</v>
      </c>
      <c r="L8482" s="2">
        <f ca="1">(Table1[[#This Row],[Bruto tov vorige schijf]]-Table1[[#This Row],[Netto tov vorige schijf]])/MAX(Table1[[#This Row],[Bruto tov vorige schijf]],1)</f>
        <v>0.5549999999995634</v>
      </c>
    </row>
    <row r="8483" spans="1:12" x14ac:dyDescent="0.25">
      <c r="A8483" s="14">
        <v>92651</v>
      </c>
      <c r="B8483" s="6">
        <f>LoonHeffing2020(Table1[[#This Row],[Belastbaar loon]])</f>
        <v>37538.523000000001</v>
      </c>
      <c r="C8483" s="6">
        <f>AlgemeneHeffingsKorting2020(Table1[[#This Row],[Belastbaar loon]])</f>
        <v>0</v>
      </c>
      <c r="D8483" s="14">
        <f>ArbeidsKorting2020(Table1[[#This Row],[Belastbaar loon]])</f>
        <v>357.18000000000012</v>
      </c>
      <c r="E8483" s="14">
        <f>MAX(Table1[[#This Row],[Loonheffing]]-Table1[[#This Row],[Algemene Heffingskorting]]-Table1[[#This Row],[Arbeidskorting]],0)</f>
        <v>37181.343000000001</v>
      </c>
      <c r="F8483" s="6">
        <f>Table1[[#This Row],[Belastbaar loon]]-Table1[[#This Row],[Belasting]]</f>
        <v>55469.656999999999</v>
      </c>
      <c r="G8483" s="2">
        <f>(Table1[[#This Row],[Belastbaar loon]]-Table1[[#This Row],[Netto loon]])/Table1[[#This Row],[Belastbaar loon]]</f>
        <v>0.40130536097829489</v>
      </c>
      <c r="H8483" s="14">
        <f t="shared" ca="1" si="127"/>
        <v>37175.792999999998</v>
      </c>
      <c r="I8483" s="14">
        <f ca="1">IF(ROW()=2, Table1[[#This Row],[Netto loon]], INDIRECT(ADDRESS(ROW()-1,COLUMN(F:F))))</f>
        <v>55465.207000000002</v>
      </c>
      <c r="J8483" s="6">
        <f ca="1">IF(ROW()=2, 0, Table1[[#This Row],[Belastbaar loon]]-INDIRECT(ADDRESS(ROW()-1,COLUMN(A:A))))</f>
        <v>10</v>
      </c>
      <c r="K8483" s="6">
        <f ca="1">Table1[[#This Row],[Netto loon]]-Table1[[#This Row],[Netto vorige schijf]]</f>
        <v>4.4499999999970896</v>
      </c>
      <c r="L8483" s="2">
        <f ca="1">(Table1[[#This Row],[Bruto tov vorige schijf]]-Table1[[#This Row],[Netto tov vorige schijf]])/MAX(Table1[[#This Row],[Bruto tov vorige schijf]],1)</f>
        <v>0.55500000000029104</v>
      </c>
    </row>
    <row r="8484" spans="1:12" x14ac:dyDescent="0.25">
      <c r="A8484" s="14">
        <v>92661</v>
      </c>
      <c r="B8484" s="6">
        <f>LoonHeffing2020(Table1[[#This Row],[Belastbaar loon]])</f>
        <v>37543.472999999998</v>
      </c>
      <c r="C8484" s="6">
        <f>AlgemeneHeffingsKorting2020(Table1[[#This Row],[Belastbaar loon]])</f>
        <v>0</v>
      </c>
      <c r="D8484" s="14">
        <f>ArbeidsKorting2020(Table1[[#This Row],[Belastbaar loon]])</f>
        <v>356.58000000000015</v>
      </c>
      <c r="E8484" s="14">
        <f>MAX(Table1[[#This Row],[Loonheffing]]-Table1[[#This Row],[Algemene Heffingskorting]]-Table1[[#This Row],[Arbeidskorting]],0)</f>
        <v>37186.892999999996</v>
      </c>
      <c r="F8484" s="6">
        <f>Table1[[#This Row],[Belastbaar loon]]-Table1[[#This Row],[Belasting]]</f>
        <v>55474.107000000004</v>
      </c>
      <c r="G8484" s="2">
        <f>(Table1[[#This Row],[Belastbaar loon]]-Table1[[#This Row],[Netto loon]])/Table1[[#This Row],[Belastbaar loon]]</f>
        <v>0.40132194774500596</v>
      </c>
      <c r="H8484" s="14">
        <f t="shared" ca="1" si="127"/>
        <v>37181.343000000001</v>
      </c>
      <c r="I8484" s="14">
        <f ca="1">IF(ROW()=2, Table1[[#This Row],[Netto loon]], INDIRECT(ADDRESS(ROW()-1,COLUMN(F:F))))</f>
        <v>55469.656999999999</v>
      </c>
      <c r="J8484" s="6">
        <f ca="1">IF(ROW()=2, 0, Table1[[#This Row],[Belastbaar loon]]-INDIRECT(ADDRESS(ROW()-1,COLUMN(A:A))))</f>
        <v>10</v>
      </c>
      <c r="K8484" s="6">
        <f ca="1">Table1[[#This Row],[Netto loon]]-Table1[[#This Row],[Netto vorige schijf]]</f>
        <v>4.4500000000043656</v>
      </c>
      <c r="L8484" s="2">
        <f ca="1">(Table1[[#This Row],[Bruto tov vorige schijf]]-Table1[[#This Row],[Netto tov vorige schijf]])/MAX(Table1[[#This Row],[Bruto tov vorige schijf]],1)</f>
        <v>0.5549999999995634</v>
      </c>
    </row>
    <row r="8485" spans="1:12" x14ac:dyDescent="0.25">
      <c r="A8485" s="14">
        <v>92671</v>
      </c>
      <c r="B8485" s="6">
        <f>LoonHeffing2020(Table1[[#This Row],[Belastbaar loon]])</f>
        <v>37548.423000000003</v>
      </c>
      <c r="C8485" s="6">
        <f>AlgemeneHeffingsKorting2020(Table1[[#This Row],[Belastbaar loon]])</f>
        <v>0</v>
      </c>
      <c r="D8485" s="14">
        <f>ArbeidsKorting2020(Table1[[#This Row],[Belastbaar loon]])</f>
        <v>355.98000000000013</v>
      </c>
      <c r="E8485" s="14">
        <f>MAX(Table1[[#This Row],[Loonheffing]]-Table1[[#This Row],[Algemene Heffingskorting]]-Table1[[#This Row],[Arbeidskorting]],0)</f>
        <v>37192.442999999999</v>
      </c>
      <c r="F8485" s="6">
        <f>Table1[[#This Row],[Belastbaar loon]]-Table1[[#This Row],[Belasting]]</f>
        <v>55478.557000000001</v>
      </c>
      <c r="G8485" s="2">
        <f>(Table1[[#This Row],[Belastbaar loon]]-Table1[[#This Row],[Netto loon]])/Table1[[#This Row],[Belastbaar loon]]</f>
        <v>0.40133853093200678</v>
      </c>
      <c r="H8485" s="14">
        <f t="shared" ca="1" si="127"/>
        <v>37186.892999999996</v>
      </c>
      <c r="I8485" s="14">
        <f ca="1">IF(ROW()=2, Table1[[#This Row],[Netto loon]], INDIRECT(ADDRESS(ROW()-1,COLUMN(F:F))))</f>
        <v>55474.107000000004</v>
      </c>
      <c r="J8485" s="6">
        <f ca="1">IF(ROW()=2, 0, Table1[[#This Row],[Belastbaar loon]]-INDIRECT(ADDRESS(ROW()-1,COLUMN(A:A))))</f>
        <v>10</v>
      </c>
      <c r="K8485" s="6">
        <f ca="1">Table1[[#This Row],[Netto loon]]-Table1[[#This Row],[Netto vorige schijf]]</f>
        <v>4.4499999999970896</v>
      </c>
      <c r="L8485" s="2">
        <f ca="1">(Table1[[#This Row],[Bruto tov vorige schijf]]-Table1[[#This Row],[Netto tov vorige schijf]])/MAX(Table1[[#This Row],[Bruto tov vorige schijf]],1)</f>
        <v>0.55500000000029104</v>
      </c>
    </row>
    <row r="8486" spans="1:12" x14ac:dyDescent="0.25">
      <c r="A8486" s="14">
        <v>92681</v>
      </c>
      <c r="B8486" s="6">
        <f>LoonHeffing2020(Table1[[#This Row],[Belastbaar loon]])</f>
        <v>37553.373</v>
      </c>
      <c r="C8486" s="6">
        <f>AlgemeneHeffingsKorting2020(Table1[[#This Row],[Belastbaar loon]])</f>
        <v>0</v>
      </c>
      <c r="D8486" s="14">
        <f>ArbeidsKorting2020(Table1[[#This Row],[Belastbaar loon]])</f>
        <v>355.38000000000011</v>
      </c>
      <c r="E8486" s="14">
        <f>MAX(Table1[[#This Row],[Loonheffing]]-Table1[[#This Row],[Algemene Heffingskorting]]-Table1[[#This Row],[Arbeidskorting]],0)</f>
        <v>37197.993000000002</v>
      </c>
      <c r="F8486" s="6">
        <f>Table1[[#This Row],[Belastbaar loon]]-Table1[[#This Row],[Belasting]]</f>
        <v>55483.006999999998</v>
      </c>
      <c r="G8486" s="2">
        <f>(Table1[[#This Row],[Belastbaar loon]]-Table1[[#This Row],[Netto loon]])/Table1[[#This Row],[Belastbaar loon]]</f>
        <v>0.40135511054045597</v>
      </c>
      <c r="H8486" s="14">
        <f t="shared" ca="1" si="127"/>
        <v>37192.442999999999</v>
      </c>
      <c r="I8486" s="14">
        <f ca="1">IF(ROW()=2, Table1[[#This Row],[Netto loon]], INDIRECT(ADDRESS(ROW()-1,COLUMN(F:F))))</f>
        <v>55478.557000000001</v>
      </c>
      <c r="J8486" s="6">
        <f ca="1">IF(ROW()=2, 0, Table1[[#This Row],[Belastbaar loon]]-INDIRECT(ADDRESS(ROW()-1,COLUMN(A:A))))</f>
        <v>10</v>
      </c>
      <c r="K8486" s="6">
        <f ca="1">Table1[[#This Row],[Netto loon]]-Table1[[#This Row],[Netto vorige schijf]]</f>
        <v>4.4499999999970896</v>
      </c>
      <c r="L8486" s="2">
        <f ca="1">(Table1[[#This Row],[Bruto tov vorige schijf]]-Table1[[#This Row],[Netto tov vorige schijf]])/MAX(Table1[[#This Row],[Bruto tov vorige schijf]],1)</f>
        <v>0.55500000000029104</v>
      </c>
    </row>
    <row r="8487" spans="1:12" x14ac:dyDescent="0.25">
      <c r="A8487" s="14">
        <v>92691</v>
      </c>
      <c r="B8487" s="6">
        <f>LoonHeffing2020(Table1[[#This Row],[Belastbaar loon]])</f>
        <v>37558.322999999997</v>
      </c>
      <c r="C8487" s="6">
        <f>AlgemeneHeffingsKorting2020(Table1[[#This Row],[Belastbaar loon]])</f>
        <v>0</v>
      </c>
      <c r="D8487" s="14">
        <f>ArbeidsKorting2020(Table1[[#This Row],[Belastbaar loon]])</f>
        <v>354.78000000000014</v>
      </c>
      <c r="E8487" s="14">
        <f>MAX(Table1[[#This Row],[Loonheffing]]-Table1[[#This Row],[Algemene Heffingskorting]]-Table1[[#This Row],[Arbeidskorting]],0)</f>
        <v>37203.542999999998</v>
      </c>
      <c r="F8487" s="6">
        <f>Table1[[#This Row],[Belastbaar loon]]-Table1[[#This Row],[Belasting]]</f>
        <v>55487.457000000002</v>
      </c>
      <c r="G8487" s="2">
        <f>(Table1[[#This Row],[Belastbaar loon]]-Table1[[#This Row],[Netto loon]])/Table1[[#This Row],[Belastbaar loon]]</f>
        <v>0.40137168657151179</v>
      </c>
      <c r="H8487" s="14">
        <f t="shared" ca="1" si="127"/>
        <v>37197.993000000002</v>
      </c>
      <c r="I8487" s="14">
        <f ca="1">IF(ROW()=2, Table1[[#This Row],[Netto loon]], INDIRECT(ADDRESS(ROW()-1,COLUMN(F:F))))</f>
        <v>55483.006999999998</v>
      </c>
      <c r="J8487" s="6">
        <f ca="1">IF(ROW()=2, 0, Table1[[#This Row],[Belastbaar loon]]-INDIRECT(ADDRESS(ROW()-1,COLUMN(A:A))))</f>
        <v>10</v>
      </c>
      <c r="K8487" s="6">
        <f ca="1">Table1[[#This Row],[Netto loon]]-Table1[[#This Row],[Netto vorige schijf]]</f>
        <v>4.4500000000043656</v>
      </c>
      <c r="L8487" s="2">
        <f ca="1">(Table1[[#This Row],[Bruto tov vorige schijf]]-Table1[[#This Row],[Netto tov vorige schijf]])/MAX(Table1[[#This Row],[Bruto tov vorige schijf]],1)</f>
        <v>0.5549999999995634</v>
      </c>
    </row>
    <row r="8488" spans="1:12" x14ac:dyDescent="0.25">
      <c r="A8488" s="14">
        <v>92701</v>
      </c>
      <c r="B8488" s="6">
        <f>LoonHeffing2020(Table1[[#This Row],[Belastbaar loon]])</f>
        <v>37563.273000000001</v>
      </c>
      <c r="C8488" s="6">
        <f>AlgemeneHeffingsKorting2020(Table1[[#This Row],[Belastbaar loon]])</f>
        <v>0</v>
      </c>
      <c r="D8488" s="14">
        <f>ArbeidsKorting2020(Table1[[#This Row],[Belastbaar loon]])</f>
        <v>354.18000000000012</v>
      </c>
      <c r="E8488" s="14">
        <f>MAX(Table1[[#This Row],[Loonheffing]]-Table1[[#This Row],[Algemene Heffingskorting]]-Table1[[#This Row],[Arbeidskorting]],0)</f>
        <v>37209.093000000001</v>
      </c>
      <c r="F8488" s="6">
        <f>Table1[[#This Row],[Belastbaar loon]]-Table1[[#This Row],[Belasting]]</f>
        <v>55491.906999999999</v>
      </c>
      <c r="G8488" s="2">
        <f>(Table1[[#This Row],[Belastbaar loon]]-Table1[[#This Row],[Netto loon]])/Table1[[#This Row],[Belastbaar loon]]</f>
        <v>0.40138825902633196</v>
      </c>
      <c r="H8488" s="14">
        <f t="shared" ca="1" si="127"/>
        <v>37203.542999999998</v>
      </c>
      <c r="I8488" s="14">
        <f ca="1">IF(ROW()=2, Table1[[#This Row],[Netto loon]], INDIRECT(ADDRESS(ROW()-1,COLUMN(F:F))))</f>
        <v>55487.457000000002</v>
      </c>
      <c r="J8488" s="6">
        <f ca="1">IF(ROW()=2, 0, Table1[[#This Row],[Belastbaar loon]]-INDIRECT(ADDRESS(ROW()-1,COLUMN(A:A))))</f>
        <v>10</v>
      </c>
      <c r="K8488" s="6">
        <f ca="1">Table1[[#This Row],[Netto loon]]-Table1[[#This Row],[Netto vorige schijf]]</f>
        <v>4.4499999999970896</v>
      </c>
      <c r="L8488" s="2">
        <f ca="1">(Table1[[#This Row],[Bruto tov vorige schijf]]-Table1[[#This Row],[Netto tov vorige schijf]])/MAX(Table1[[#This Row],[Bruto tov vorige schijf]],1)</f>
        <v>0.55500000000029104</v>
      </c>
    </row>
    <row r="8489" spans="1:12" x14ac:dyDescent="0.25">
      <c r="A8489" s="14">
        <v>92711</v>
      </c>
      <c r="B8489" s="6">
        <f>LoonHeffing2020(Table1[[#This Row],[Belastbaar loon]])</f>
        <v>37568.222999999998</v>
      </c>
      <c r="C8489" s="6">
        <f>AlgemeneHeffingsKorting2020(Table1[[#This Row],[Belastbaar loon]])</f>
        <v>0</v>
      </c>
      <c r="D8489" s="14">
        <f>ArbeidsKorting2020(Table1[[#This Row],[Belastbaar loon]])</f>
        <v>353.58000000000015</v>
      </c>
      <c r="E8489" s="14">
        <f>MAX(Table1[[#This Row],[Loonheffing]]-Table1[[#This Row],[Algemene Heffingskorting]]-Table1[[#This Row],[Arbeidskorting]],0)</f>
        <v>37214.642999999996</v>
      </c>
      <c r="F8489" s="6">
        <f>Table1[[#This Row],[Belastbaar loon]]-Table1[[#This Row],[Belasting]]</f>
        <v>55496.357000000004</v>
      </c>
      <c r="G8489" s="2">
        <f>(Table1[[#This Row],[Belastbaar loon]]-Table1[[#This Row],[Netto loon]])/Table1[[#This Row],[Belastbaar loon]]</f>
        <v>0.40140482790607368</v>
      </c>
      <c r="H8489" s="14">
        <f t="shared" ca="1" si="127"/>
        <v>37209.093000000001</v>
      </c>
      <c r="I8489" s="14">
        <f ca="1">IF(ROW()=2, Table1[[#This Row],[Netto loon]], INDIRECT(ADDRESS(ROW()-1,COLUMN(F:F))))</f>
        <v>55491.906999999999</v>
      </c>
      <c r="J8489" s="6">
        <f ca="1">IF(ROW()=2, 0, Table1[[#This Row],[Belastbaar loon]]-INDIRECT(ADDRESS(ROW()-1,COLUMN(A:A))))</f>
        <v>10</v>
      </c>
      <c r="K8489" s="6">
        <f ca="1">Table1[[#This Row],[Netto loon]]-Table1[[#This Row],[Netto vorige schijf]]</f>
        <v>4.4500000000043656</v>
      </c>
      <c r="L8489" s="2">
        <f ca="1">(Table1[[#This Row],[Bruto tov vorige schijf]]-Table1[[#This Row],[Netto tov vorige schijf]])/MAX(Table1[[#This Row],[Bruto tov vorige schijf]],1)</f>
        <v>0.5549999999995634</v>
      </c>
    </row>
    <row r="8490" spans="1:12" x14ac:dyDescent="0.25">
      <c r="A8490" s="14">
        <v>92721</v>
      </c>
      <c r="B8490" s="6">
        <f>LoonHeffing2020(Table1[[#This Row],[Belastbaar loon]])</f>
        <v>37573.173000000003</v>
      </c>
      <c r="C8490" s="6">
        <f>AlgemeneHeffingsKorting2020(Table1[[#This Row],[Belastbaar loon]])</f>
        <v>0</v>
      </c>
      <c r="D8490" s="14">
        <f>ArbeidsKorting2020(Table1[[#This Row],[Belastbaar loon]])</f>
        <v>352.98000000000013</v>
      </c>
      <c r="E8490" s="14">
        <f>MAX(Table1[[#This Row],[Loonheffing]]-Table1[[#This Row],[Algemene Heffingskorting]]-Table1[[#This Row],[Arbeidskorting]],0)</f>
        <v>37220.192999999999</v>
      </c>
      <c r="F8490" s="6">
        <f>Table1[[#This Row],[Belastbaar loon]]-Table1[[#This Row],[Belasting]]</f>
        <v>55500.807000000001</v>
      </c>
      <c r="G8490" s="2">
        <f>(Table1[[#This Row],[Belastbaar loon]]-Table1[[#This Row],[Netto loon]])/Table1[[#This Row],[Belastbaar loon]]</f>
        <v>0.40142139321189374</v>
      </c>
      <c r="H8490" s="14">
        <f t="shared" ca="1" si="127"/>
        <v>37214.642999999996</v>
      </c>
      <c r="I8490" s="14">
        <f ca="1">IF(ROW()=2, Table1[[#This Row],[Netto loon]], INDIRECT(ADDRESS(ROW()-1,COLUMN(F:F))))</f>
        <v>55496.357000000004</v>
      </c>
      <c r="J8490" s="6">
        <f ca="1">IF(ROW()=2, 0, Table1[[#This Row],[Belastbaar loon]]-INDIRECT(ADDRESS(ROW()-1,COLUMN(A:A))))</f>
        <v>10</v>
      </c>
      <c r="K8490" s="6">
        <f ca="1">Table1[[#This Row],[Netto loon]]-Table1[[#This Row],[Netto vorige schijf]]</f>
        <v>4.4499999999970896</v>
      </c>
      <c r="L8490" s="2">
        <f ca="1">(Table1[[#This Row],[Bruto tov vorige schijf]]-Table1[[#This Row],[Netto tov vorige schijf]])/MAX(Table1[[#This Row],[Bruto tov vorige schijf]],1)</f>
        <v>0.55500000000029104</v>
      </c>
    </row>
    <row r="8491" spans="1:12" x14ac:dyDescent="0.25">
      <c r="A8491" s="14">
        <v>92731</v>
      </c>
      <c r="B8491" s="6">
        <f>LoonHeffing2020(Table1[[#This Row],[Belastbaar loon]])</f>
        <v>37578.123</v>
      </c>
      <c r="C8491" s="6">
        <f>AlgemeneHeffingsKorting2020(Table1[[#This Row],[Belastbaar loon]])</f>
        <v>0</v>
      </c>
      <c r="D8491" s="14">
        <f>ArbeidsKorting2020(Table1[[#This Row],[Belastbaar loon]])</f>
        <v>352.38000000000011</v>
      </c>
      <c r="E8491" s="14">
        <f>MAX(Table1[[#This Row],[Loonheffing]]-Table1[[#This Row],[Algemene Heffingskorting]]-Table1[[#This Row],[Arbeidskorting]],0)</f>
        <v>37225.743000000002</v>
      </c>
      <c r="F8491" s="6">
        <f>Table1[[#This Row],[Belastbaar loon]]-Table1[[#This Row],[Belasting]]</f>
        <v>55505.256999999998</v>
      </c>
      <c r="G8491" s="2">
        <f>(Table1[[#This Row],[Belastbaar loon]]-Table1[[#This Row],[Netto loon]])/Table1[[#This Row],[Belastbaar loon]]</f>
        <v>0.40143795494494833</v>
      </c>
      <c r="H8491" s="14">
        <f t="shared" ca="1" si="127"/>
        <v>37220.192999999999</v>
      </c>
      <c r="I8491" s="14">
        <f ca="1">IF(ROW()=2, Table1[[#This Row],[Netto loon]], INDIRECT(ADDRESS(ROW()-1,COLUMN(F:F))))</f>
        <v>55500.807000000001</v>
      </c>
      <c r="J8491" s="6">
        <f ca="1">IF(ROW()=2, 0, Table1[[#This Row],[Belastbaar loon]]-INDIRECT(ADDRESS(ROW()-1,COLUMN(A:A))))</f>
        <v>10</v>
      </c>
      <c r="K8491" s="6">
        <f ca="1">Table1[[#This Row],[Netto loon]]-Table1[[#This Row],[Netto vorige schijf]]</f>
        <v>4.4499999999970896</v>
      </c>
      <c r="L8491" s="2">
        <f ca="1">(Table1[[#This Row],[Bruto tov vorige schijf]]-Table1[[#This Row],[Netto tov vorige schijf]])/MAX(Table1[[#This Row],[Bruto tov vorige schijf]],1)</f>
        <v>0.55500000000029104</v>
      </c>
    </row>
    <row r="8492" spans="1:12" x14ac:dyDescent="0.25">
      <c r="A8492" s="14">
        <v>92741</v>
      </c>
      <c r="B8492" s="6">
        <f>LoonHeffing2020(Table1[[#This Row],[Belastbaar loon]])</f>
        <v>37583.072999999997</v>
      </c>
      <c r="C8492" s="6">
        <f>AlgemeneHeffingsKorting2020(Table1[[#This Row],[Belastbaar loon]])</f>
        <v>0</v>
      </c>
      <c r="D8492" s="14">
        <f>ArbeidsKorting2020(Table1[[#This Row],[Belastbaar loon]])</f>
        <v>351.78000000000014</v>
      </c>
      <c r="E8492" s="14">
        <f>MAX(Table1[[#This Row],[Loonheffing]]-Table1[[#This Row],[Algemene Heffingskorting]]-Table1[[#This Row],[Arbeidskorting]],0)</f>
        <v>37231.292999999998</v>
      </c>
      <c r="F8492" s="6">
        <f>Table1[[#This Row],[Belastbaar loon]]-Table1[[#This Row],[Belasting]]</f>
        <v>55509.707000000002</v>
      </c>
      <c r="G8492" s="2">
        <f>(Table1[[#This Row],[Belastbaar loon]]-Table1[[#This Row],[Netto loon]])/Table1[[#This Row],[Belastbaar loon]]</f>
        <v>0.40145451310639307</v>
      </c>
      <c r="H8492" s="14">
        <f t="shared" ca="1" si="127"/>
        <v>37225.743000000002</v>
      </c>
      <c r="I8492" s="14">
        <f ca="1">IF(ROW()=2, Table1[[#This Row],[Netto loon]], INDIRECT(ADDRESS(ROW()-1,COLUMN(F:F))))</f>
        <v>55505.256999999998</v>
      </c>
      <c r="J8492" s="6">
        <f ca="1">IF(ROW()=2, 0, Table1[[#This Row],[Belastbaar loon]]-INDIRECT(ADDRESS(ROW()-1,COLUMN(A:A))))</f>
        <v>10</v>
      </c>
      <c r="K8492" s="6">
        <f ca="1">Table1[[#This Row],[Netto loon]]-Table1[[#This Row],[Netto vorige schijf]]</f>
        <v>4.4500000000043656</v>
      </c>
      <c r="L8492" s="2">
        <f ca="1">(Table1[[#This Row],[Bruto tov vorige schijf]]-Table1[[#This Row],[Netto tov vorige schijf]])/MAX(Table1[[#This Row],[Bruto tov vorige schijf]],1)</f>
        <v>0.5549999999995634</v>
      </c>
    </row>
    <row r="8493" spans="1:12" x14ac:dyDescent="0.25">
      <c r="A8493" s="14">
        <v>92751</v>
      </c>
      <c r="B8493" s="6">
        <f>LoonHeffing2020(Table1[[#This Row],[Belastbaar loon]])</f>
        <v>37588.023000000001</v>
      </c>
      <c r="C8493" s="6">
        <f>AlgemeneHeffingsKorting2020(Table1[[#This Row],[Belastbaar loon]])</f>
        <v>0</v>
      </c>
      <c r="D8493" s="14">
        <f>ArbeidsKorting2020(Table1[[#This Row],[Belastbaar loon]])</f>
        <v>351.18000000000012</v>
      </c>
      <c r="E8493" s="14">
        <f>MAX(Table1[[#This Row],[Loonheffing]]-Table1[[#This Row],[Algemene Heffingskorting]]-Table1[[#This Row],[Arbeidskorting]],0)</f>
        <v>37236.843000000001</v>
      </c>
      <c r="F8493" s="6">
        <f>Table1[[#This Row],[Belastbaar loon]]-Table1[[#This Row],[Belasting]]</f>
        <v>55514.156999999999</v>
      </c>
      <c r="G8493" s="2">
        <f>(Table1[[#This Row],[Belastbaar loon]]-Table1[[#This Row],[Netto loon]])/Table1[[#This Row],[Belastbaar loon]]</f>
        <v>0.40147106769738333</v>
      </c>
      <c r="H8493" s="14">
        <f t="shared" ca="1" si="127"/>
        <v>37231.292999999998</v>
      </c>
      <c r="I8493" s="14">
        <f ca="1">IF(ROW()=2, Table1[[#This Row],[Netto loon]], INDIRECT(ADDRESS(ROW()-1,COLUMN(F:F))))</f>
        <v>55509.707000000002</v>
      </c>
      <c r="J8493" s="6">
        <f ca="1">IF(ROW()=2, 0, Table1[[#This Row],[Belastbaar loon]]-INDIRECT(ADDRESS(ROW()-1,COLUMN(A:A))))</f>
        <v>10</v>
      </c>
      <c r="K8493" s="6">
        <f ca="1">Table1[[#This Row],[Netto loon]]-Table1[[#This Row],[Netto vorige schijf]]</f>
        <v>4.4499999999970896</v>
      </c>
      <c r="L8493" s="2">
        <f ca="1">(Table1[[#This Row],[Bruto tov vorige schijf]]-Table1[[#This Row],[Netto tov vorige schijf]])/MAX(Table1[[#This Row],[Bruto tov vorige schijf]],1)</f>
        <v>0.55500000000029104</v>
      </c>
    </row>
    <row r="8494" spans="1:12" x14ac:dyDescent="0.25">
      <c r="A8494" s="14">
        <v>92761</v>
      </c>
      <c r="B8494" s="6">
        <f>LoonHeffing2020(Table1[[#This Row],[Belastbaar loon]])</f>
        <v>37592.972999999998</v>
      </c>
      <c r="C8494" s="6">
        <f>AlgemeneHeffingsKorting2020(Table1[[#This Row],[Belastbaar loon]])</f>
        <v>0</v>
      </c>
      <c r="D8494" s="14">
        <f>ArbeidsKorting2020(Table1[[#This Row],[Belastbaar loon]])</f>
        <v>350.58000000000015</v>
      </c>
      <c r="E8494" s="14">
        <f>MAX(Table1[[#This Row],[Loonheffing]]-Table1[[#This Row],[Algemene Heffingskorting]]-Table1[[#This Row],[Arbeidskorting]],0)</f>
        <v>37242.392999999996</v>
      </c>
      <c r="F8494" s="6">
        <f>Table1[[#This Row],[Belastbaar loon]]-Table1[[#This Row],[Belasting]]</f>
        <v>55518.607000000004</v>
      </c>
      <c r="G8494" s="2">
        <f>(Table1[[#This Row],[Belastbaar loon]]-Table1[[#This Row],[Netto loon]])/Table1[[#This Row],[Belastbaar loon]]</f>
        <v>0.40148761871907374</v>
      </c>
      <c r="H8494" s="14">
        <f t="shared" ca="1" si="127"/>
        <v>37236.843000000001</v>
      </c>
      <c r="I8494" s="14">
        <f ca="1">IF(ROW()=2, Table1[[#This Row],[Netto loon]], INDIRECT(ADDRESS(ROW()-1,COLUMN(F:F))))</f>
        <v>55514.156999999999</v>
      </c>
      <c r="J8494" s="6">
        <f ca="1">IF(ROW()=2, 0, Table1[[#This Row],[Belastbaar loon]]-INDIRECT(ADDRESS(ROW()-1,COLUMN(A:A))))</f>
        <v>10</v>
      </c>
      <c r="K8494" s="6">
        <f ca="1">Table1[[#This Row],[Netto loon]]-Table1[[#This Row],[Netto vorige schijf]]</f>
        <v>4.4500000000043656</v>
      </c>
      <c r="L8494" s="2">
        <f ca="1">(Table1[[#This Row],[Bruto tov vorige schijf]]-Table1[[#This Row],[Netto tov vorige schijf]])/MAX(Table1[[#This Row],[Bruto tov vorige schijf]],1)</f>
        <v>0.5549999999995634</v>
      </c>
    </row>
    <row r="8495" spans="1:12" x14ac:dyDescent="0.25">
      <c r="A8495" s="14">
        <v>92771</v>
      </c>
      <c r="B8495" s="6">
        <f>LoonHeffing2020(Table1[[#This Row],[Belastbaar loon]])</f>
        <v>37597.923000000003</v>
      </c>
      <c r="C8495" s="6">
        <f>AlgemeneHeffingsKorting2020(Table1[[#This Row],[Belastbaar loon]])</f>
        <v>0</v>
      </c>
      <c r="D8495" s="14">
        <f>ArbeidsKorting2020(Table1[[#This Row],[Belastbaar loon]])</f>
        <v>349.98000000000013</v>
      </c>
      <c r="E8495" s="14">
        <f>MAX(Table1[[#This Row],[Loonheffing]]-Table1[[#This Row],[Algemene Heffingskorting]]-Table1[[#This Row],[Arbeidskorting]],0)</f>
        <v>37247.942999999999</v>
      </c>
      <c r="F8495" s="6">
        <f>Table1[[#This Row],[Belastbaar loon]]-Table1[[#This Row],[Belasting]]</f>
        <v>55523.057000000001</v>
      </c>
      <c r="G8495" s="2">
        <f>(Table1[[#This Row],[Belastbaar loon]]-Table1[[#This Row],[Netto loon]])/Table1[[#This Row],[Belastbaar loon]]</f>
        <v>0.40150416617261858</v>
      </c>
      <c r="H8495" s="14">
        <f t="shared" ca="1" si="127"/>
        <v>37242.392999999996</v>
      </c>
      <c r="I8495" s="14">
        <f ca="1">IF(ROW()=2, Table1[[#This Row],[Netto loon]], INDIRECT(ADDRESS(ROW()-1,COLUMN(F:F))))</f>
        <v>55518.607000000004</v>
      </c>
      <c r="J8495" s="6">
        <f ca="1">IF(ROW()=2, 0, Table1[[#This Row],[Belastbaar loon]]-INDIRECT(ADDRESS(ROW()-1,COLUMN(A:A))))</f>
        <v>10</v>
      </c>
      <c r="K8495" s="6">
        <f ca="1">Table1[[#This Row],[Netto loon]]-Table1[[#This Row],[Netto vorige schijf]]</f>
        <v>4.4499999999970896</v>
      </c>
      <c r="L8495" s="2">
        <f ca="1">(Table1[[#This Row],[Bruto tov vorige schijf]]-Table1[[#This Row],[Netto tov vorige schijf]])/MAX(Table1[[#This Row],[Bruto tov vorige schijf]],1)</f>
        <v>0.55500000000029104</v>
      </c>
    </row>
    <row r="8496" spans="1:12" x14ac:dyDescent="0.25">
      <c r="A8496" s="14">
        <v>92781</v>
      </c>
      <c r="B8496" s="6">
        <f>LoonHeffing2020(Table1[[#This Row],[Belastbaar loon]])</f>
        <v>37602.873</v>
      </c>
      <c r="C8496" s="6">
        <f>AlgemeneHeffingsKorting2020(Table1[[#This Row],[Belastbaar loon]])</f>
        <v>0</v>
      </c>
      <c r="D8496" s="14">
        <f>ArbeidsKorting2020(Table1[[#This Row],[Belastbaar loon]])</f>
        <v>349.38000000000011</v>
      </c>
      <c r="E8496" s="14">
        <f>MAX(Table1[[#This Row],[Loonheffing]]-Table1[[#This Row],[Algemene Heffingskorting]]-Table1[[#This Row],[Arbeidskorting]],0)</f>
        <v>37253.493000000002</v>
      </c>
      <c r="F8496" s="6">
        <f>Table1[[#This Row],[Belastbaar loon]]-Table1[[#This Row],[Belasting]]</f>
        <v>55527.506999999998</v>
      </c>
      <c r="G8496" s="2">
        <f>(Table1[[#This Row],[Belastbaar loon]]-Table1[[#This Row],[Netto loon]])/Table1[[#This Row],[Belastbaar loon]]</f>
        <v>0.40152071005917161</v>
      </c>
      <c r="H8496" s="14">
        <f t="shared" ca="1" si="127"/>
        <v>37247.942999999999</v>
      </c>
      <c r="I8496" s="14">
        <f ca="1">IF(ROW()=2, Table1[[#This Row],[Netto loon]], INDIRECT(ADDRESS(ROW()-1,COLUMN(F:F))))</f>
        <v>55523.057000000001</v>
      </c>
      <c r="J8496" s="6">
        <f ca="1">IF(ROW()=2, 0, Table1[[#This Row],[Belastbaar loon]]-INDIRECT(ADDRESS(ROW()-1,COLUMN(A:A))))</f>
        <v>10</v>
      </c>
      <c r="K8496" s="6">
        <f ca="1">Table1[[#This Row],[Netto loon]]-Table1[[#This Row],[Netto vorige schijf]]</f>
        <v>4.4499999999970896</v>
      </c>
      <c r="L8496" s="2">
        <f ca="1">(Table1[[#This Row],[Bruto tov vorige schijf]]-Table1[[#This Row],[Netto tov vorige schijf]])/MAX(Table1[[#This Row],[Bruto tov vorige schijf]],1)</f>
        <v>0.55500000000029104</v>
      </c>
    </row>
    <row r="8497" spans="1:12" x14ac:dyDescent="0.25">
      <c r="A8497" s="14">
        <v>92791</v>
      </c>
      <c r="B8497" s="6">
        <f>LoonHeffing2020(Table1[[#This Row],[Belastbaar loon]])</f>
        <v>37607.822999999997</v>
      </c>
      <c r="C8497" s="6">
        <f>AlgemeneHeffingsKorting2020(Table1[[#This Row],[Belastbaar loon]])</f>
        <v>0</v>
      </c>
      <c r="D8497" s="14">
        <f>ArbeidsKorting2020(Table1[[#This Row],[Belastbaar loon]])</f>
        <v>348.78000000000014</v>
      </c>
      <c r="E8497" s="14">
        <f>MAX(Table1[[#This Row],[Loonheffing]]-Table1[[#This Row],[Algemene Heffingskorting]]-Table1[[#This Row],[Arbeidskorting]],0)</f>
        <v>37259.042999999998</v>
      </c>
      <c r="F8497" s="6">
        <f>Table1[[#This Row],[Belastbaar loon]]-Table1[[#This Row],[Belasting]]</f>
        <v>55531.957000000002</v>
      </c>
      <c r="G8497" s="2">
        <f>(Table1[[#This Row],[Belastbaar loon]]-Table1[[#This Row],[Netto loon]])/Table1[[#This Row],[Belastbaar loon]]</f>
        <v>0.40153725037988597</v>
      </c>
      <c r="H8497" s="14">
        <f t="shared" ca="1" si="127"/>
        <v>37253.493000000002</v>
      </c>
      <c r="I8497" s="14">
        <f ca="1">IF(ROW()=2, Table1[[#This Row],[Netto loon]], INDIRECT(ADDRESS(ROW()-1,COLUMN(F:F))))</f>
        <v>55527.506999999998</v>
      </c>
      <c r="J8497" s="6">
        <f ca="1">IF(ROW()=2, 0, Table1[[#This Row],[Belastbaar loon]]-INDIRECT(ADDRESS(ROW()-1,COLUMN(A:A))))</f>
        <v>10</v>
      </c>
      <c r="K8497" s="6">
        <f ca="1">Table1[[#This Row],[Netto loon]]-Table1[[#This Row],[Netto vorige schijf]]</f>
        <v>4.4500000000043656</v>
      </c>
      <c r="L8497" s="2">
        <f ca="1">(Table1[[#This Row],[Bruto tov vorige schijf]]-Table1[[#This Row],[Netto tov vorige schijf]])/MAX(Table1[[#This Row],[Bruto tov vorige schijf]],1)</f>
        <v>0.5549999999995634</v>
      </c>
    </row>
    <row r="8498" spans="1:12" x14ac:dyDescent="0.25">
      <c r="A8498" s="14">
        <v>92801</v>
      </c>
      <c r="B8498" s="6">
        <f>LoonHeffing2020(Table1[[#This Row],[Belastbaar loon]])</f>
        <v>37612.773000000001</v>
      </c>
      <c r="C8498" s="6">
        <f>AlgemeneHeffingsKorting2020(Table1[[#This Row],[Belastbaar loon]])</f>
        <v>0</v>
      </c>
      <c r="D8498" s="14">
        <f>ArbeidsKorting2020(Table1[[#This Row],[Belastbaar loon]])</f>
        <v>348.18000000000012</v>
      </c>
      <c r="E8498" s="14">
        <f>MAX(Table1[[#This Row],[Loonheffing]]-Table1[[#This Row],[Algemene Heffingskorting]]-Table1[[#This Row],[Arbeidskorting]],0)</f>
        <v>37264.593000000001</v>
      </c>
      <c r="F8498" s="6">
        <f>Table1[[#This Row],[Belastbaar loon]]-Table1[[#This Row],[Belasting]]</f>
        <v>55536.406999999999</v>
      </c>
      <c r="G8498" s="2">
        <f>(Table1[[#This Row],[Belastbaar loon]]-Table1[[#This Row],[Netto loon]])/Table1[[#This Row],[Belastbaar loon]]</f>
        <v>0.4015537871359145</v>
      </c>
      <c r="H8498" s="14">
        <f t="shared" ca="1" si="127"/>
        <v>37259.042999999998</v>
      </c>
      <c r="I8498" s="14">
        <f ca="1">IF(ROW()=2, Table1[[#This Row],[Netto loon]], INDIRECT(ADDRESS(ROW()-1,COLUMN(F:F))))</f>
        <v>55531.957000000002</v>
      </c>
      <c r="J8498" s="6">
        <f ca="1">IF(ROW()=2, 0, Table1[[#This Row],[Belastbaar loon]]-INDIRECT(ADDRESS(ROW()-1,COLUMN(A:A))))</f>
        <v>10</v>
      </c>
      <c r="K8498" s="6">
        <f ca="1">Table1[[#This Row],[Netto loon]]-Table1[[#This Row],[Netto vorige schijf]]</f>
        <v>4.4499999999970896</v>
      </c>
      <c r="L8498" s="2">
        <f ca="1">(Table1[[#This Row],[Bruto tov vorige schijf]]-Table1[[#This Row],[Netto tov vorige schijf]])/MAX(Table1[[#This Row],[Bruto tov vorige schijf]],1)</f>
        <v>0.55500000000029104</v>
      </c>
    </row>
    <row r="8499" spans="1:12" x14ac:dyDescent="0.25">
      <c r="A8499" s="14">
        <v>92811</v>
      </c>
      <c r="B8499" s="6">
        <f>LoonHeffing2020(Table1[[#This Row],[Belastbaar loon]])</f>
        <v>37617.722999999998</v>
      </c>
      <c r="C8499" s="6">
        <f>AlgemeneHeffingsKorting2020(Table1[[#This Row],[Belastbaar loon]])</f>
        <v>0</v>
      </c>
      <c r="D8499" s="14">
        <f>ArbeidsKorting2020(Table1[[#This Row],[Belastbaar loon]])</f>
        <v>347.58000000000015</v>
      </c>
      <c r="E8499" s="14">
        <f>MAX(Table1[[#This Row],[Loonheffing]]-Table1[[#This Row],[Algemene Heffingskorting]]-Table1[[#This Row],[Arbeidskorting]],0)</f>
        <v>37270.142999999996</v>
      </c>
      <c r="F8499" s="6">
        <f>Table1[[#This Row],[Belastbaar loon]]-Table1[[#This Row],[Belasting]]</f>
        <v>55540.857000000004</v>
      </c>
      <c r="G8499" s="2">
        <f>(Table1[[#This Row],[Belastbaar loon]]-Table1[[#This Row],[Netto loon]])/Table1[[#This Row],[Belastbaar loon]]</f>
        <v>0.40157032032840934</v>
      </c>
      <c r="H8499" s="14">
        <f t="shared" ca="1" si="127"/>
        <v>37264.593000000001</v>
      </c>
      <c r="I8499" s="14">
        <f ca="1">IF(ROW()=2, Table1[[#This Row],[Netto loon]], INDIRECT(ADDRESS(ROW()-1,COLUMN(F:F))))</f>
        <v>55536.406999999999</v>
      </c>
      <c r="J8499" s="6">
        <f ca="1">IF(ROW()=2, 0, Table1[[#This Row],[Belastbaar loon]]-INDIRECT(ADDRESS(ROW()-1,COLUMN(A:A))))</f>
        <v>10</v>
      </c>
      <c r="K8499" s="6">
        <f ca="1">Table1[[#This Row],[Netto loon]]-Table1[[#This Row],[Netto vorige schijf]]</f>
        <v>4.4500000000043656</v>
      </c>
      <c r="L8499" s="2">
        <f ca="1">(Table1[[#This Row],[Bruto tov vorige schijf]]-Table1[[#This Row],[Netto tov vorige schijf]])/MAX(Table1[[#This Row],[Bruto tov vorige schijf]],1)</f>
        <v>0.5549999999995634</v>
      </c>
    </row>
    <row r="8500" spans="1:12" x14ac:dyDescent="0.25">
      <c r="A8500" s="14">
        <v>92821</v>
      </c>
      <c r="B8500" s="6">
        <f>LoonHeffing2020(Table1[[#This Row],[Belastbaar loon]])</f>
        <v>37622.673000000003</v>
      </c>
      <c r="C8500" s="6">
        <f>AlgemeneHeffingsKorting2020(Table1[[#This Row],[Belastbaar loon]])</f>
        <v>0</v>
      </c>
      <c r="D8500" s="14">
        <f>ArbeidsKorting2020(Table1[[#This Row],[Belastbaar loon]])</f>
        <v>346.98000000000013</v>
      </c>
      <c r="E8500" s="14">
        <f>MAX(Table1[[#This Row],[Loonheffing]]-Table1[[#This Row],[Algemene Heffingskorting]]-Table1[[#This Row],[Arbeidskorting]],0)</f>
        <v>37275.692999999999</v>
      </c>
      <c r="F8500" s="6">
        <f>Table1[[#This Row],[Belastbaar loon]]-Table1[[#This Row],[Belasting]]</f>
        <v>55545.307000000001</v>
      </c>
      <c r="G8500" s="2">
        <f>(Table1[[#This Row],[Belastbaar loon]]-Table1[[#This Row],[Netto loon]])/Table1[[#This Row],[Belastbaar loon]]</f>
        <v>0.40158684995852229</v>
      </c>
      <c r="H8500" s="14">
        <f t="shared" ca="1" si="127"/>
        <v>37270.142999999996</v>
      </c>
      <c r="I8500" s="14">
        <f ca="1">IF(ROW()=2, Table1[[#This Row],[Netto loon]], INDIRECT(ADDRESS(ROW()-1,COLUMN(F:F))))</f>
        <v>55540.857000000004</v>
      </c>
      <c r="J8500" s="6">
        <f ca="1">IF(ROW()=2, 0, Table1[[#This Row],[Belastbaar loon]]-INDIRECT(ADDRESS(ROW()-1,COLUMN(A:A))))</f>
        <v>10</v>
      </c>
      <c r="K8500" s="6">
        <f ca="1">Table1[[#This Row],[Netto loon]]-Table1[[#This Row],[Netto vorige schijf]]</f>
        <v>4.4499999999970896</v>
      </c>
      <c r="L8500" s="2">
        <f ca="1">(Table1[[#This Row],[Bruto tov vorige schijf]]-Table1[[#This Row],[Netto tov vorige schijf]])/MAX(Table1[[#This Row],[Bruto tov vorige schijf]],1)</f>
        <v>0.55500000000029104</v>
      </c>
    </row>
    <row r="8501" spans="1:12" x14ac:dyDescent="0.25">
      <c r="A8501" s="14">
        <v>92831</v>
      </c>
      <c r="B8501" s="6">
        <f>LoonHeffing2020(Table1[[#This Row],[Belastbaar loon]])</f>
        <v>37627.623</v>
      </c>
      <c r="C8501" s="6">
        <f>AlgemeneHeffingsKorting2020(Table1[[#This Row],[Belastbaar loon]])</f>
        <v>0</v>
      </c>
      <c r="D8501" s="14">
        <f>ArbeidsKorting2020(Table1[[#This Row],[Belastbaar loon]])</f>
        <v>346.38000000000011</v>
      </c>
      <c r="E8501" s="14">
        <f>MAX(Table1[[#This Row],[Loonheffing]]-Table1[[#This Row],[Algemene Heffingskorting]]-Table1[[#This Row],[Arbeidskorting]],0)</f>
        <v>37281.243000000002</v>
      </c>
      <c r="F8501" s="6">
        <f>Table1[[#This Row],[Belastbaar loon]]-Table1[[#This Row],[Belasting]]</f>
        <v>55549.756999999998</v>
      </c>
      <c r="G8501" s="2">
        <f>(Table1[[#This Row],[Belastbaar loon]]-Table1[[#This Row],[Netto loon]])/Table1[[#This Row],[Belastbaar loon]]</f>
        <v>0.40160337602740465</v>
      </c>
      <c r="H8501" s="14">
        <f t="shared" ca="1" si="127"/>
        <v>37275.692999999999</v>
      </c>
      <c r="I8501" s="14">
        <f ca="1">IF(ROW()=2, Table1[[#This Row],[Netto loon]], INDIRECT(ADDRESS(ROW()-1,COLUMN(F:F))))</f>
        <v>55545.307000000001</v>
      </c>
      <c r="J8501" s="6">
        <f ca="1">IF(ROW()=2, 0, Table1[[#This Row],[Belastbaar loon]]-INDIRECT(ADDRESS(ROW()-1,COLUMN(A:A))))</f>
        <v>10</v>
      </c>
      <c r="K8501" s="6">
        <f ca="1">Table1[[#This Row],[Netto loon]]-Table1[[#This Row],[Netto vorige schijf]]</f>
        <v>4.4499999999970896</v>
      </c>
      <c r="L8501" s="2">
        <f ca="1">(Table1[[#This Row],[Bruto tov vorige schijf]]-Table1[[#This Row],[Netto tov vorige schijf]])/MAX(Table1[[#This Row],[Bruto tov vorige schijf]],1)</f>
        <v>0.55500000000029104</v>
      </c>
    </row>
    <row r="8502" spans="1:12" x14ac:dyDescent="0.25">
      <c r="A8502" s="14">
        <v>92841</v>
      </c>
      <c r="B8502" s="6">
        <f>LoonHeffing2020(Table1[[#This Row],[Belastbaar loon]])</f>
        <v>37632.572999999997</v>
      </c>
      <c r="C8502" s="6">
        <f>AlgemeneHeffingsKorting2020(Table1[[#This Row],[Belastbaar loon]])</f>
        <v>0</v>
      </c>
      <c r="D8502" s="14">
        <f>ArbeidsKorting2020(Table1[[#This Row],[Belastbaar loon]])</f>
        <v>345.78000000000014</v>
      </c>
      <c r="E8502" s="14">
        <f>MAX(Table1[[#This Row],[Loonheffing]]-Table1[[#This Row],[Algemene Heffingskorting]]-Table1[[#This Row],[Arbeidskorting]],0)</f>
        <v>37286.792999999998</v>
      </c>
      <c r="F8502" s="6">
        <f>Table1[[#This Row],[Belastbaar loon]]-Table1[[#This Row],[Belasting]]</f>
        <v>55554.207000000002</v>
      </c>
      <c r="G8502" s="2">
        <f>(Table1[[#This Row],[Belastbaar loon]]-Table1[[#This Row],[Netto loon]])/Table1[[#This Row],[Belastbaar loon]]</f>
        <v>0.40161989853620705</v>
      </c>
      <c r="H8502" s="14">
        <f t="shared" ca="1" si="127"/>
        <v>37281.243000000002</v>
      </c>
      <c r="I8502" s="14">
        <f ca="1">IF(ROW()=2, Table1[[#This Row],[Netto loon]], INDIRECT(ADDRESS(ROW()-1,COLUMN(F:F))))</f>
        <v>55549.756999999998</v>
      </c>
      <c r="J8502" s="6">
        <f ca="1">IF(ROW()=2, 0, Table1[[#This Row],[Belastbaar loon]]-INDIRECT(ADDRESS(ROW()-1,COLUMN(A:A))))</f>
        <v>10</v>
      </c>
      <c r="K8502" s="6">
        <f ca="1">Table1[[#This Row],[Netto loon]]-Table1[[#This Row],[Netto vorige schijf]]</f>
        <v>4.4500000000043656</v>
      </c>
      <c r="L8502" s="2">
        <f ca="1">(Table1[[#This Row],[Bruto tov vorige schijf]]-Table1[[#This Row],[Netto tov vorige schijf]])/MAX(Table1[[#This Row],[Bruto tov vorige schijf]],1)</f>
        <v>0.5549999999995634</v>
      </c>
    </row>
    <row r="8503" spans="1:12" x14ac:dyDescent="0.25">
      <c r="A8503" s="14">
        <v>92851</v>
      </c>
      <c r="B8503" s="6">
        <f>LoonHeffing2020(Table1[[#This Row],[Belastbaar loon]])</f>
        <v>37637.523000000001</v>
      </c>
      <c r="C8503" s="6">
        <f>AlgemeneHeffingsKorting2020(Table1[[#This Row],[Belastbaar loon]])</f>
        <v>0</v>
      </c>
      <c r="D8503" s="14">
        <f>ArbeidsKorting2020(Table1[[#This Row],[Belastbaar loon]])</f>
        <v>345.18000000000012</v>
      </c>
      <c r="E8503" s="14">
        <f>MAX(Table1[[#This Row],[Loonheffing]]-Table1[[#This Row],[Algemene Heffingskorting]]-Table1[[#This Row],[Arbeidskorting]],0)</f>
        <v>37292.343000000001</v>
      </c>
      <c r="F8503" s="6">
        <f>Table1[[#This Row],[Belastbaar loon]]-Table1[[#This Row],[Belasting]]</f>
        <v>55558.656999999999</v>
      </c>
      <c r="G8503" s="2">
        <f>(Table1[[#This Row],[Belastbaar loon]]-Table1[[#This Row],[Netto loon]])/Table1[[#This Row],[Belastbaar loon]]</f>
        <v>0.40163641748607987</v>
      </c>
      <c r="H8503" s="14">
        <f t="shared" ca="1" si="127"/>
        <v>37286.792999999998</v>
      </c>
      <c r="I8503" s="14">
        <f ca="1">IF(ROW()=2, Table1[[#This Row],[Netto loon]], INDIRECT(ADDRESS(ROW()-1,COLUMN(F:F))))</f>
        <v>55554.207000000002</v>
      </c>
      <c r="J8503" s="6">
        <f ca="1">IF(ROW()=2, 0, Table1[[#This Row],[Belastbaar loon]]-INDIRECT(ADDRESS(ROW()-1,COLUMN(A:A))))</f>
        <v>10</v>
      </c>
      <c r="K8503" s="6">
        <f ca="1">Table1[[#This Row],[Netto loon]]-Table1[[#This Row],[Netto vorige schijf]]</f>
        <v>4.4499999999970896</v>
      </c>
      <c r="L8503" s="2">
        <f ca="1">(Table1[[#This Row],[Bruto tov vorige schijf]]-Table1[[#This Row],[Netto tov vorige schijf]])/MAX(Table1[[#This Row],[Bruto tov vorige schijf]],1)</f>
        <v>0.55500000000029104</v>
      </c>
    </row>
    <row r="8504" spans="1:12" x14ac:dyDescent="0.25">
      <c r="A8504" s="14">
        <v>92861</v>
      </c>
      <c r="B8504" s="6">
        <f>LoonHeffing2020(Table1[[#This Row],[Belastbaar loon]])</f>
        <v>37642.472999999998</v>
      </c>
      <c r="C8504" s="6">
        <f>AlgemeneHeffingsKorting2020(Table1[[#This Row],[Belastbaar loon]])</f>
        <v>0</v>
      </c>
      <c r="D8504" s="14">
        <f>ArbeidsKorting2020(Table1[[#This Row],[Belastbaar loon]])</f>
        <v>344.58000000000015</v>
      </c>
      <c r="E8504" s="14">
        <f>MAX(Table1[[#This Row],[Loonheffing]]-Table1[[#This Row],[Algemene Heffingskorting]]-Table1[[#This Row],[Arbeidskorting]],0)</f>
        <v>37297.892999999996</v>
      </c>
      <c r="F8504" s="6">
        <f>Table1[[#This Row],[Belastbaar loon]]-Table1[[#This Row],[Belasting]]</f>
        <v>55563.107000000004</v>
      </c>
      <c r="G8504" s="2">
        <f>(Table1[[#This Row],[Belastbaar loon]]-Table1[[#This Row],[Netto loon]])/Table1[[#This Row],[Belastbaar loon]]</f>
        <v>0.40165293287817272</v>
      </c>
      <c r="H8504" s="14">
        <f t="shared" ca="1" si="127"/>
        <v>37292.343000000001</v>
      </c>
      <c r="I8504" s="14">
        <f ca="1">IF(ROW()=2, Table1[[#This Row],[Netto loon]], INDIRECT(ADDRESS(ROW()-1,COLUMN(F:F))))</f>
        <v>55558.656999999999</v>
      </c>
      <c r="J8504" s="6">
        <f ca="1">IF(ROW()=2, 0, Table1[[#This Row],[Belastbaar loon]]-INDIRECT(ADDRESS(ROW()-1,COLUMN(A:A))))</f>
        <v>10</v>
      </c>
      <c r="K8504" s="6">
        <f ca="1">Table1[[#This Row],[Netto loon]]-Table1[[#This Row],[Netto vorige schijf]]</f>
        <v>4.4500000000043656</v>
      </c>
      <c r="L8504" s="2">
        <f ca="1">(Table1[[#This Row],[Bruto tov vorige schijf]]-Table1[[#This Row],[Netto tov vorige schijf]])/MAX(Table1[[#This Row],[Bruto tov vorige schijf]],1)</f>
        <v>0.5549999999995634</v>
      </c>
    </row>
    <row r="8505" spans="1:12" x14ac:dyDescent="0.25">
      <c r="A8505" s="14">
        <v>92871</v>
      </c>
      <c r="B8505" s="6">
        <f>LoonHeffing2020(Table1[[#This Row],[Belastbaar loon]])</f>
        <v>37647.423000000003</v>
      </c>
      <c r="C8505" s="6">
        <f>AlgemeneHeffingsKorting2020(Table1[[#This Row],[Belastbaar loon]])</f>
        <v>0</v>
      </c>
      <c r="D8505" s="14">
        <f>ArbeidsKorting2020(Table1[[#This Row],[Belastbaar loon]])</f>
        <v>343.98000000000013</v>
      </c>
      <c r="E8505" s="14">
        <f>MAX(Table1[[#This Row],[Loonheffing]]-Table1[[#This Row],[Algemene Heffingskorting]]-Table1[[#This Row],[Arbeidskorting]],0)</f>
        <v>37303.442999999999</v>
      </c>
      <c r="F8505" s="6">
        <f>Table1[[#This Row],[Belastbaar loon]]-Table1[[#This Row],[Belasting]]</f>
        <v>55567.557000000001</v>
      </c>
      <c r="G8505" s="2">
        <f>(Table1[[#This Row],[Belastbaar loon]]-Table1[[#This Row],[Netto loon]])/Table1[[#This Row],[Belastbaar loon]]</f>
        <v>0.40166944471363503</v>
      </c>
      <c r="H8505" s="14">
        <f t="shared" ca="1" si="127"/>
        <v>37297.892999999996</v>
      </c>
      <c r="I8505" s="14">
        <f ca="1">IF(ROW()=2, Table1[[#This Row],[Netto loon]], INDIRECT(ADDRESS(ROW()-1,COLUMN(F:F))))</f>
        <v>55563.107000000004</v>
      </c>
      <c r="J8505" s="6">
        <f ca="1">IF(ROW()=2, 0, Table1[[#This Row],[Belastbaar loon]]-INDIRECT(ADDRESS(ROW()-1,COLUMN(A:A))))</f>
        <v>10</v>
      </c>
      <c r="K8505" s="6">
        <f ca="1">Table1[[#This Row],[Netto loon]]-Table1[[#This Row],[Netto vorige schijf]]</f>
        <v>4.4499999999970896</v>
      </c>
      <c r="L8505" s="2">
        <f ca="1">(Table1[[#This Row],[Bruto tov vorige schijf]]-Table1[[#This Row],[Netto tov vorige schijf]])/MAX(Table1[[#This Row],[Bruto tov vorige schijf]],1)</f>
        <v>0.55500000000029104</v>
      </c>
    </row>
    <row r="8506" spans="1:12" x14ac:dyDescent="0.25">
      <c r="A8506" s="14">
        <v>92881</v>
      </c>
      <c r="B8506" s="6">
        <f>LoonHeffing2020(Table1[[#This Row],[Belastbaar loon]])</f>
        <v>37652.373</v>
      </c>
      <c r="C8506" s="6">
        <f>AlgemeneHeffingsKorting2020(Table1[[#This Row],[Belastbaar loon]])</f>
        <v>0</v>
      </c>
      <c r="D8506" s="14">
        <f>ArbeidsKorting2020(Table1[[#This Row],[Belastbaar loon]])</f>
        <v>343.38000000000011</v>
      </c>
      <c r="E8506" s="14">
        <f>MAX(Table1[[#This Row],[Loonheffing]]-Table1[[#This Row],[Algemene Heffingskorting]]-Table1[[#This Row],[Arbeidskorting]],0)</f>
        <v>37308.993000000002</v>
      </c>
      <c r="F8506" s="6">
        <f>Table1[[#This Row],[Belastbaar loon]]-Table1[[#This Row],[Belasting]]</f>
        <v>55572.006999999998</v>
      </c>
      <c r="G8506" s="2">
        <f>(Table1[[#This Row],[Belastbaar loon]]-Table1[[#This Row],[Netto loon]])/Table1[[#This Row],[Belastbaar loon]]</f>
        <v>0.40168595299361554</v>
      </c>
      <c r="H8506" s="14">
        <f t="shared" ca="1" si="127"/>
        <v>37303.442999999999</v>
      </c>
      <c r="I8506" s="14">
        <f ca="1">IF(ROW()=2, Table1[[#This Row],[Netto loon]], INDIRECT(ADDRESS(ROW()-1,COLUMN(F:F))))</f>
        <v>55567.557000000001</v>
      </c>
      <c r="J8506" s="6">
        <f ca="1">IF(ROW()=2, 0, Table1[[#This Row],[Belastbaar loon]]-INDIRECT(ADDRESS(ROW()-1,COLUMN(A:A))))</f>
        <v>10</v>
      </c>
      <c r="K8506" s="6">
        <f ca="1">Table1[[#This Row],[Netto loon]]-Table1[[#This Row],[Netto vorige schijf]]</f>
        <v>4.4499999999970896</v>
      </c>
      <c r="L8506" s="2">
        <f ca="1">(Table1[[#This Row],[Bruto tov vorige schijf]]-Table1[[#This Row],[Netto tov vorige schijf]])/MAX(Table1[[#This Row],[Bruto tov vorige schijf]],1)</f>
        <v>0.55500000000029104</v>
      </c>
    </row>
    <row r="8507" spans="1:12" x14ac:dyDescent="0.25">
      <c r="A8507" s="14">
        <v>92891</v>
      </c>
      <c r="B8507" s="6">
        <f>LoonHeffing2020(Table1[[#This Row],[Belastbaar loon]])</f>
        <v>37657.322999999997</v>
      </c>
      <c r="C8507" s="6">
        <f>AlgemeneHeffingsKorting2020(Table1[[#This Row],[Belastbaar loon]])</f>
        <v>0</v>
      </c>
      <c r="D8507" s="14">
        <f>ArbeidsKorting2020(Table1[[#This Row],[Belastbaar loon]])</f>
        <v>342.78000000000014</v>
      </c>
      <c r="E8507" s="14">
        <f>MAX(Table1[[#This Row],[Loonheffing]]-Table1[[#This Row],[Algemene Heffingskorting]]-Table1[[#This Row],[Arbeidskorting]],0)</f>
        <v>37314.542999999998</v>
      </c>
      <c r="F8507" s="6">
        <f>Table1[[#This Row],[Belastbaar loon]]-Table1[[#This Row],[Belasting]]</f>
        <v>55576.457000000002</v>
      </c>
      <c r="G8507" s="2">
        <f>(Table1[[#This Row],[Belastbaar loon]]-Table1[[#This Row],[Netto loon]])/Table1[[#This Row],[Belastbaar loon]]</f>
        <v>0.40170245771926233</v>
      </c>
      <c r="H8507" s="14">
        <f t="shared" ca="1" si="127"/>
        <v>37308.993000000002</v>
      </c>
      <c r="I8507" s="14">
        <f ca="1">IF(ROW()=2, Table1[[#This Row],[Netto loon]], INDIRECT(ADDRESS(ROW()-1,COLUMN(F:F))))</f>
        <v>55572.006999999998</v>
      </c>
      <c r="J8507" s="6">
        <f ca="1">IF(ROW()=2, 0, Table1[[#This Row],[Belastbaar loon]]-INDIRECT(ADDRESS(ROW()-1,COLUMN(A:A))))</f>
        <v>10</v>
      </c>
      <c r="K8507" s="6">
        <f ca="1">Table1[[#This Row],[Netto loon]]-Table1[[#This Row],[Netto vorige schijf]]</f>
        <v>4.4500000000043656</v>
      </c>
      <c r="L8507" s="2">
        <f ca="1">(Table1[[#This Row],[Bruto tov vorige schijf]]-Table1[[#This Row],[Netto tov vorige schijf]])/MAX(Table1[[#This Row],[Bruto tov vorige schijf]],1)</f>
        <v>0.5549999999995634</v>
      </c>
    </row>
    <row r="8508" spans="1:12" x14ac:dyDescent="0.25">
      <c r="A8508" s="14">
        <v>92901</v>
      </c>
      <c r="B8508" s="6">
        <f>LoonHeffing2020(Table1[[#This Row],[Belastbaar loon]])</f>
        <v>37662.273000000001</v>
      </c>
      <c r="C8508" s="6">
        <f>AlgemeneHeffingsKorting2020(Table1[[#This Row],[Belastbaar loon]])</f>
        <v>0</v>
      </c>
      <c r="D8508" s="14">
        <f>ArbeidsKorting2020(Table1[[#This Row],[Belastbaar loon]])</f>
        <v>342.18000000000012</v>
      </c>
      <c r="E8508" s="14">
        <f>MAX(Table1[[#This Row],[Loonheffing]]-Table1[[#This Row],[Algemene Heffingskorting]]-Table1[[#This Row],[Arbeidskorting]],0)</f>
        <v>37320.093000000001</v>
      </c>
      <c r="F8508" s="6">
        <f>Table1[[#This Row],[Belastbaar loon]]-Table1[[#This Row],[Belasting]]</f>
        <v>55580.906999999999</v>
      </c>
      <c r="G8508" s="2">
        <f>(Table1[[#This Row],[Belastbaar loon]]-Table1[[#This Row],[Netto loon]])/Table1[[#This Row],[Belastbaar loon]]</f>
        <v>0.40171895889172343</v>
      </c>
      <c r="H8508" s="14">
        <f t="shared" ca="1" si="127"/>
        <v>37314.542999999998</v>
      </c>
      <c r="I8508" s="14">
        <f ca="1">IF(ROW()=2, Table1[[#This Row],[Netto loon]], INDIRECT(ADDRESS(ROW()-1,COLUMN(F:F))))</f>
        <v>55576.457000000002</v>
      </c>
      <c r="J8508" s="6">
        <f ca="1">IF(ROW()=2, 0, Table1[[#This Row],[Belastbaar loon]]-INDIRECT(ADDRESS(ROW()-1,COLUMN(A:A))))</f>
        <v>10</v>
      </c>
      <c r="K8508" s="6">
        <f ca="1">Table1[[#This Row],[Netto loon]]-Table1[[#This Row],[Netto vorige schijf]]</f>
        <v>4.4499999999970896</v>
      </c>
      <c r="L8508" s="2">
        <f ca="1">(Table1[[#This Row],[Bruto tov vorige schijf]]-Table1[[#This Row],[Netto tov vorige schijf]])/MAX(Table1[[#This Row],[Bruto tov vorige schijf]],1)</f>
        <v>0.55500000000029104</v>
      </c>
    </row>
    <row r="8509" spans="1:12" x14ac:dyDescent="0.25">
      <c r="A8509" s="14">
        <v>92911</v>
      </c>
      <c r="B8509" s="6">
        <f>LoonHeffing2020(Table1[[#This Row],[Belastbaar loon]])</f>
        <v>37667.222999999998</v>
      </c>
      <c r="C8509" s="6">
        <f>AlgemeneHeffingsKorting2020(Table1[[#This Row],[Belastbaar loon]])</f>
        <v>0</v>
      </c>
      <c r="D8509" s="14">
        <f>ArbeidsKorting2020(Table1[[#This Row],[Belastbaar loon]])</f>
        <v>341.58000000000015</v>
      </c>
      <c r="E8509" s="14">
        <f>MAX(Table1[[#This Row],[Loonheffing]]-Table1[[#This Row],[Algemene Heffingskorting]]-Table1[[#This Row],[Arbeidskorting]],0)</f>
        <v>37325.642999999996</v>
      </c>
      <c r="F8509" s="6">
        <f>Table1[[#This Row],[Belastbaar loon]]-Table1[[#This Row],[Belasting]]</f>
        <v>55585.357000000004</v>
      </c>
      <c r="G8509" s="2">
        <f>(Table1[[#This Row],[Belastbaar loon]]-Table1[[#This Row],[Netto loon]])/Table1[[#This Row],[Belastbaar loon]]</f>
        <v>0.40173545651214598</v>
      </c>
      <c r="H8509" s="14">
        <f t="shared" ca="1" si="127"/>
        <v>37320.093000000001</v>
      </c>
      <c r="I8509" s="14">
        <f ca="1">IF(ROW()=2, Table1[[#This Row],[Netto loon]], INDIRECT(ADDRESS(ROW()-1,COLUMN(F:F))))</f>
        <v>55580.906999999999</v>
      </c>
      <c r="J8509" s="6">
        <f ca="1">IF(ROW()=2, 0, Table1[[#This Row],[Belastbaar loon]]-INDIRECT(ADDRESS(ROW()-1,COLUMN(A:A))))</f>
        <v>10</v>
      </c>
      <c r="K8509" s="6">
        <f ca="1">Table1[[#This Row],[Netto loon]]-Table1[[#This Row],[Netto vorige schijf]]</f>
        <v>4.4500000000043656</v>
      </c>
      <c r="L8509" s="2">
        <f ca="1">(Table1[[#This Row],[Bruto tov vorige schijf]]-Table1[[#This Row],[Netto tov vorige schijf]])/MAX(Table1[[#This Row],[Bruto tov vorige schijf]],1)</f>
        <v>0.5549999999995634</v>
      </c>
    </row>
    <row r="8510" spans="1:12" x14ac:dyDescent="0.25">
      <c r="A8510" s="14">
        <v>92921</v>
      </c>
      <c r="B8510" s="6">
        <f>LoonHeffing2020(Table1[[#This Row],[Belastbaar loon]])</f>
        <v>37672.173000000003</v>
      </c>
      <c r="C8510" s="6">
        <f>AlgemeneHeffingsKorting2020(Table1[[#This Row],[Belastbaar loon]])</f>
        <v>0</v>
      </c>
      <c r="D8510" s="14">
        <f>ArbeidsKorting2020(Table1[[#This Row],[Belastbaar loon]])</f>
        <v>340.98000000000013</v>
      </c>
      <c r="E8510" s="14">
        <f>MAX(Table1[[#This Row],[Loonheffing]]-Table1[[#This Row],[Algemene Heffingskorting]]-Table1[[#This Row],[Arbeidskorting]],0)</f>
        <v>37331.192999999999</v>
      </c>
      <c r="F8510" s="6">
        <f>Table1[[#This Row],[Belastbaar loon]]-Table1[[#This Row],[Belasting]]</f>
        <v>55589.807000000001</v>
      </c>
      <c r="G8510" s="2">
        <f>(Table1[[#This Row],[Belastbaar loon]]-Table1[[#This Row],[Netto loon]])/Table1[[#This Row],[Belastbaar loon]]</f>
        <v>0.4017519505816769</v>
      </c>
      <c r="H8510" s="14">
        <f t="shared" ca="1" si="127"/>
        <v>37325.642999999996</v>
      </c>
      <c r="I8510" s="14">
        <f ca="1">IF(ROW()=2, Table1[[#This Row],[Netto loon]], INDIRECT(ADDRESS(ROW()-1,COLUMN(F:F))))</f>
        <v>55585.357000000004</v>
      </c>
      <c r="J8510" s="6">
        <f ca="1">IF(ROW()=2, 0, Table1[[#This Row],[Belastbaar loon]]-INDIRECT(ADDRESS(ROW()-1,COLUMN(A:A))))</f>
        <v>10</v>
      </c>
      <c r="K8510" s="6">
        <f ca="1">Table1[[#This Row],[Netto loon]]-Table1[[#This Row],[Netto vorige schijf]]</f>
        <v>4.4499999999970896</v>
      </c>
      <c r="L8510" s="2">
        <f ca="1">(Table1[[#This Row],[Bruto tov vorige schijf]]-Table1[[#This Row],[Netto tov vorige schijf]])/MAX(Table1[[#This Row],[Bruto tov vorige schijf]],1)</f>
        <v>0.55500000000029104</v>
      </c>
    </row>
    <row r="8511" spans="1:12" x14ac:dyDescent="0.25">
      <c r="A8511" s="14">
        <v>92931</v>
      </c>
      <c r="B8511" s="6">
        <f>LoonHeffing2020(Table1[[#This Row],[Belastbaar loon]])</f>
        <v>37677.123</v>
      </c>
      <c r="C8511" s="6">
        <f>AlgemeneHeffingsKorting2020(Table1[[#This Row],[Belastbaar loon]])</f>
        <v>0</v>
      </c>
      <c r="D8511" s="14">
        <f>ArbeidsKorting2020(Table1[[#This Row],[Belastbaar loon]])</f>
        <v>340.38000000000011</v>
      </c>
      <c r="E8511" s="14">
        <f>MAX(Table1[[#This Row],[Loonheffing]]-Table1[[#This Row],[Algemene Heffingskorting]]-Table1[[#This Row],[Arbeidskorting]],0)</f>
        <v>37336.743000000002</v>
      </c>
      <c r="F8511" s="6">
        <f>Table1[[#This Row],[Belastbaar loon]]-Table1[[#This Row],[Belasting]]</f>
        <v>55594.256999999998</v>
      </c>
      <c r="G8511" s="2">
        <f>(Table1[[#This Row],[Belastbaar loon]]-Table1[[#This Row],[Netto loon]])/Table1[[#This Row],[Belastbaar loon]]</f>
        <v>0.40176844110146243</v>
      </c>
      <c r="H8511" s="14">
        <f t="shared" ca="1" si="127"/>
        <v>37331.192999999999</v>
      </c>
      <c r="I8511" s="14">
        <f ca="1">IF(ROW()=2, Table1[[#This Row],[Netto loon]], INDIRECT(ADDRESS(ROW()-1,COLUMN(F:F))))</f>
        <v>55589.807000000001</v>
      </c>
      <c r="J8511" s="6">
        <f ca="1">IF(ROW()=2, 0, Table1[[#This Row],[Belastbaar loon]]-INDIRECT(ADDRESS(ROW()-1,COLUMN(A:A))))</f>
        <v>10</v>
      </c>
      <c r="K8511" s="6">
        <f ca="1">Table1[[#This Row],[Netto loon]]-Table1[[#This Row],[Netto vorige schijf]]</f>
        <v>4.4499999999970896</v>
      </c>
      <c r="L8511" s="2">
        <f ca="1">(Table1[[#This Row],[Bruto tov vorige schijf]]-Table1[[#This Row],[Netto tov vorige schijf]])/MAX(Table1[[#This Row],[Bruto tov vorige schijf]],1)</f>
        <v>0.55500000000029104</v>
      </c>
    </row>
    <row r="8512" spans="1:12" x14ac:dyDescent="0.25">
      <c r="A8512" s="14">
        <v>92941</v>
      </c>
      <c r="B8512" s="6">
        <f>LoonHeffing2020(Table1[[#This Row],[Belastbaar loon]])</f>
        <v>37682.072999999997</v>
      </c>
      <c r="C8512" s="6">
        <f>AlgemeneHeffingsKorting2020(Table1[[#This Row],[Belastbaar loon]])</f>
        <v>0</v>
      </c>
      <c r="D8512" s="14">
        <f>ArbeidsKorting2020(Table1[[#This Row],[Belastbaar loon]])</f>
        <v>339.78000000000014</v>
      </c>
      <c r="E8512" s="14">
        <f>MAX(Table1[[#This Row],[Loonheffing]]-Table1[[#This Row],[Algemene Heffingskorting]]-Table1[[#This Row],[Arbeidskorting]],0)</f>
        <v>37342.292999999998</v>
      </c>
      <c r="F8512" s="6">
        <f>Table1[[#This Row],[Belastbaar loon]]-Table1[[#This Row],[Belasting]]</f>
        <v>55598.707000000002</v>
      </c>
      <c r="G8512" s="2">
        <f>(Table1[[#This Row],[Belastbaar loon]]-Table1[[#This Row],[Netto loon]])/Table1[[#This Row],[Belastbaar loon]]</f>
        <v>0.40178492807264821</v>
      </c>
      <c r="H8512" s="14">
        <f t="shared" ca="1" si="127"/>
        <v>37336.743000000002</v>
      </c>
      <c r="I8512" s="14">
        <f ca="1">IF(ROW()=2, Table1[[#This Row],[Netto loon]], INDIRECT(ADDRESS(ROW()-1,COLUMN(F:F))))</f>
        <v>55594.256999999998</v>
      </c>
      <c r="J8512" s="6">
        <f ca="1">IF(ROW()=2, 0, Table1[[#This Row],[Belastbaar loon]]-INDIRECT(ADDRESS(ROW()-1,COLUMN(A:A))))</f>
        <v>10</v>
      </c>
      <c r="K8512" s="6">
        <f ca="1">Table1[[#This Row],[Netto loon]]-Table1[[#This Row],[Netto vorige schijf]]</f>
        <v>4.4500000000043656</v>
      </c>
      <c r="L8512" s="2">
        <f ca="1">(Table1[[#This Row],[Bruto tov vorige schijf]]-Table1[[#This Row],[Netto tov vorige schijf]])/MAX(Table1[[#This Row],[Bruto tov vorige schijf]],1)</f>
        <v>0.5549999999995634</v>
      </c>
    </row>
    <row r="8513" spans="1:12" x14ac:dyDescent="0.25">
      <c r="A8513" s="14">
        <v>92951</v>
      </c>
      <c r="B8513" s="6">
        <f>LoonHeffing2020(Table1[[#This Row],[Belastbaar loon]])</f>
        <v>37687.023000000001</v>
      </c>
      <c r="C8513" s="6">
        <f>AlgemeneHeffingsKorting2020(Table1[[#This Row],[Belastbaar loon]])</f>
        <v>0</v>
      </c>
      <c r="D8513" s="14">
        <f>ArbeidsKorting2020(Table1[[#This Row],[Belastbaar loon]])</f>
        <v>339.18000000000012</v>
      </c>
      <c r="E8513" s="14">
        <f>MAX(Table1[[#This Row],[Loonheffing]]-Table1[[#This Row],[Algemene Heffingskorting]]-Table1[[#This Row],[Arbeidskorting]],0)</f>
        <v>37347.843000000001</v>
      </c>
      <c r="F8513" s="6">
        <f>Table1[[#This Row],[Belastbaar loon]]-Table1[[#This Row],[Belasting]]</f>
        <v>55603.156999999999</v>
      </c>
      <c r="G8513" s="2">
        <f>(Table1[[#This Row],[Belastbaar loon]]-Table1[[#This Row],[Netto loon]])/Table1[[#This Row],[Belastbaar loon]]</f>
        <v>0.40180141149637982</v>
      </c>
      <c r="H8513" s="14">
        <f t="shared" ca="1" si="127"/>
        <v>37342.292999999998</v>
      </c>
      <c r="I8513" s="14">
        <f ca="1">IF(ROW()=2, Table1[[#This Row],[Netto loon]], INDIRECT(ADDRESS(ROW()-1,COLUMN(F:F))))</f>
        <v>55598.707000000002</v>
      </c>
      <c r="J8513" s="6">
        <f ca="1">IF(ROW()=2, 0, Table1[[#This Row],[Belastbaar loon]]-INDIRECT(ADDRESS(ROW()-1,COLUMN(A:A))))</f>
        <v>10</v>
      </c>
      <c r="K8513" s="6">
        <f ca="1">Table1[[#This Row],[Netto loon]]-Table1[[#This Row],[Netto vorige schijf]]</f>
        <v>4.4499999999970896</v>
      </c>
      <c r="L8513" s="2">
        <f ca="1">(Table1[[#This Row],[Bruto tov vorige schijf]]-Table1[[#This Row],[Netto tov vorige schijf]])/MAX(Table1[[#This Row],[Bruto tov vorige schijf]],1)</f>
        <v>0.55500000000029104</v>
      </c>
    </row>
    <row r="8514" spans="1:12" x14ac:dyDescent="0.25">
      <c r="A8514" s="14">
        <v>92961</v>
      </c>
      <c r="B8514" s="6">
        <f>LoonHeffing2020(Table1[[#This Row],[Belastbaar loon]])</f>
        <v>37691.972999999998</v>
      </c>
      <c r="C8514" s="6">
        <f>AlgemeneHeffingsKorting2020(Table1[[#This Row],[Belastbaar loon]])</f>
        <v>0</v>
      </c>
      <c r="D8514" s="14">
        <f>ArbeidsKorting2020(Table1[[#This Row],[Belastbaar loon]])</f>
        <v>338.58000000000015</v>
      </c>
      <c r="E8514" s="14">
        <f>MAX(Table1[[#This Row],[Loonheffing]]-Table1[[#This Row],[Algemene Heffingskorting]]-Table1[[#This Row],[Arbeidskorting]],0)</f>
        <v>37353.392999999996</v>
      </c>
      <c r="F8514" s="6">
        <f>Table1[[#This Row],[Belastbaar loon]]-Table1[[#This Row],[Belasting]]</f>
        <v>55607.607000000004</v>
      </c>
      <c r="G8514" s="2">
        <f>(Table1[[#This Row],[Belastbaar loon]]-Table1[[#This Row],[Netto loon]])/Table1[[#This Row],[Belastbaar loon]]</f>
        <v>0.40181789137380186</v>
      </c>
      <c r="H8514" s="14">
        <f t="shared" ca="1" si="127"/>
        <v>37347.843000000001</v>
      </c>
      <c r="I8514" s="14">
        <f ca="1">IF(ROW()=2, Table1[[#This Row],[Netto loon]], INDIRECT(ADDRESS(ROW()-1,COLUMN(F:F))))</f>
        <v>55603.156999999999</v>
      </c>
      <c r="J8514" s="6">
        <f ca="1">IF(ROW()=2, 0, Table1[[#This Row],[Belastbaar loon]]-INDIRECT(ADDRESS(ROW()-1,COLUMN(A:A))))</f>
        <v>10</v>
      </c>
      <c r="K8514" s="6">
        <f ca="1">Table1[[#This Row],[Netto loon]]-Table1[[#This Row],[Netto vorige schijf]]</f>
        <v>4.4500000000043656</v>
      </c>
      <c r="L8514" s="2">
        <f ca="1">(Table1[[#This Row],[Bruto tov vorige schijf]]-Table1[[#This Row],[Netto tov vorige schijf]])/MAX(Table1[[#This Row],[Bruto tov vorige schijf]],1)</f>
        <v>0.5549999999995634</v>
      </c>
    </row>
    <row r="8515" spans="1:12" x14ac:dyDescent="0.25">
      <c r="A8515" s="14">
        <v>92971</v>
      </c>
      <c r="B8515" s="6">
        <f>LoonHeffing2020(Table1[[#This Row],[Belastbaar loon]])</f>
        <v>37696.923000000003</v>
      </c>
      <c r="C8515" s="6">
        <f>AlgemeneHeffingsKorting2020(Table1[[#This Row],[Belastbaar loon]])</f>
        <v>0</v>
      </c>
      <c r="D8515" s="14">
        <f>ArbeidsKorting2020(Table1[[#This Row],[Belastbaar loon]])</f>
        <v>337.98000000000013</v>
      </c>
      <c r="E8515" s="14">
        <f>MAX(Table1[[#This Row],[Loonheffing]]-Table1[[#This Row],[Algemene Heffingskorting]]-Table1[[#This Row],[Arbeidskorting]],0)</f>
        <v>37358.942999999999</v>
      </c>
      <c r="F8515" s="6">
        <f>Table1[[#This Row],[Belastbaar loon]]-Table1[[#This Row],[Belasting]]</f>
        <v>55612.057000000001</v>
      </c>
      <c r="G8515" s="2">
        <f>(Table1[[#This Row],[Belastbaar loon]]-Table1[[#This Row],[Netto loon]])/Table1[[#This Row],[Belastbaar loon]]</f>
        <v>0.40183436770605885</v>
      </c>
      <c r="H8515" s="14">
        <f t="shared" ca="1" si="127"/>
        <v>37353.392999999996</v>
      </c>
      <c r="I8515" s="14">
        <f ca="1">IF(ROW()=2, Table1[[#This Row],[Netto loon]], INDIRECT(ADDRESS(ROW()-1,COLUMN(F:F))))</f>
        <v>55607.607000000004</v>
      </c>
      <c r="J8515" s="6">
        <f ca="1">IF(ROW()=2, 0, Table1[[#This Row],[Belastbaar loon]]-INDIRECT(ADDRESS(ROW()-1,COLUMN(A:A))))</f>
        <v>10</v>
      </c>
      <c r="K8515" s="6">
        <f ca="1">Table1[[#This Row],[Netto loon]]-Table1[[#This Row],[Netto vorige schijf]]</f>
        <v>4.4499999999970896</v>
      </c>
      <c r="L8515" s="2">
        <f ca="1">(Table1[[#This Row],[Bruto tov vorige schijf]]-Table1[[#This Row],[Netto tov vorige schijf]])/MAX(Table1[[#This Row],[Bruto tov vorige schijf]],1)</f>
        <v>0.55500000000029104</v>
      </c>
    </row>
    <row r="8516" spans="1:12" x14ac:dyDescent="0.25">
      <c r="A8516" s="14">
        <v>92981</v>
      </c>
      <c r="B8516" s="6">
        <f>LoonHeffing2020(Table1[[#This Row],[Belastbaar loon]])</f>
        <v>37701.873</v>
      </c>
      <c r="C8516" s="6">
        <f>AlgemeneHeffingsKorting2020(Table1[[#This Row],[Belastbaar loon]])</f>
        <v>0</v>
      </c>
      <c r="D8516" s="14">
        <f>ArbeidsKorting2020(Table1[[#This Row],[Belastbaar loon]])</f>
        <v>337.38000000000011</v>
      </c>
      <c r="E8516" s="14">
        <f>MAX(Table1[[#This Row],[Loonheffing]]-Table1[[#This Row],[Algemene Heffingskorting]]-Table1[[#This Row],[Arbeidskorting]],0)</f>
        <v>37364.493000000002</v>
      </c>
      <c r="F8516" s="6">
        <f>Table1[[#This Row],[Belastbaar loon]]-Table1[[#This Row],[Belasting]]</f>
        <v>55616.506999999998</v>
      </c>
      <c r="G8516" s="2">
        <f>(Table1[[#This Row],[Belastbaar loon]]-Table1[[#This Row],[Netto loon]])/Table1[[#This Row],[Belastbaar loon]]</f>
        <v>0.40185084049429454</v>
      </c>
      <c r="H8516" s="14">
        <f t="shared" ca="1" si="127"/>
        <v>37358.942999999999</v>
      </c>
      <c r="I8516" s="14">
        <f ca="1">IF(ROW()=2, Table1[[#This Row],[Netto loon]], INDIRECT(ADDRESS(ROW()-1,COLUMN(F:F))))</f>
        <v>55612.057000000001</v>
      </c>
      <c r="J8516" s="6">
        <f ca="1">IF(ROW()=2, 0, Table1[[#This Row],[Belastbaar loon]]-INDIRECT(ADDRESS(ROW()-1,COLUMN(A:A))))</f>
        <v>10</v>
      </c>
      <c r="K8516" s="6">
        <f ca="1">Table1[[#This Row],[Netto loon]]-Table1[[#This Row],[Netto vorige schijf]]</f>
        <v>4.4499999999970896</v>
      </c>
      <c r="L8516" s="2">
        <f ca="1">(Table1[[#This Row],[Bruto tov vorige schijf]]-Table1[[#This Row],[Netto tov vorige schijf]])/MAX(Table1[[#This Row],[Bruto tov vorige schijf]],1)</f>
        <v>0.55500000000029104</v>
      </c>
    </row>
    <row r="8517" spans="1:12" x14ac:dyDescent="0.25">
      <c r="A8517" s="14">
        <v>92991</v>
      </c>
      <c r="B8517" s="6">
        <f>LoonHeffing2020(Table1[[#This Row],[Belastbaar loon]])</f>
        <v>37706.822999999997</v>
      </c>
      <c r="C8517" s="6">
        <f>AlgemeneHeffingsKorting2020(Table1[[#This Row],[Belastbaar loon]])</f>
        <v>0</v>
      </c>
      <c r="D8517" s="14">
        <f>ArbeidsKorting2020(Table1[[#This Row],[Belastbaar loon]])</f>
        <v>336.78000000000014</v>
      </c>
      <c r="E8517" s="14">
        <f>MAX(Table1[[#This Row],[Loonheffing]]-Table1[[#This Row],[Algemene Heffingskorting]]-Table1[[#This Row],[Arbeidskorting]],0)</f>
        <v>37370.042999999998</v>
      </c>
      <c r="F8517" s="6">
        <f>Table1[[#This Row],[Belastbaar loon]]-Table1[[#This Row],[Belasting]]</f>
        <v>55620.957000000002</v>
      </c>
      <c r="G8517" s="2">
        <f>(Table1[[#This Row],[Belastbaar loon]]-Table1[[#This Row],[Netto loon]])/Table1[[#This Row],[Belastbaar loon]]</f>
        <v>0.40186730973965218</v>
      </c>
      <c r="H8517" s="14">
        <f t="shared" ca="1" si="127"/>
        <v>37364.493000000002</v>
      </c>
      <c r="I8517" s="14">
        <f ca="1">IF(ROW()=2, Table1[[#This Row],[Netto loon]], INDIRECT(ADDRESS(ROW()-1,COLUMN(F:F))))</f>
        <v>55616.506999999998</v>
      </c>
      <c r="J8517" s="6">
        <f ca="1">IF(ROW()=2, 0, Table1[[#This Row],[Belastbaar loon]]-INDIRECT(ADDRESS(ROW()-1,COLUMN(A:A))))</f>
        <v>10</v>
      </c>
      <c r="K8517" s="6">
        <f ca="1">Table1[[#This Row],[Netto loon]]-Table1[[#This Row],[Netto vorige schijf]]</f>
        <v>4.4500000000043656</v>
      </c>
      <c r="L8517" s="2">
        <f ca="1">(Table1[[#This Row],[Bruto tov vorige schijf]]-Table1[[#This Row],[Netto tov vorige schijf]])/MAX(Table1[[#This Row],[Bruto tov vorige schijf]],1)</f>
        <v>0.5549999999995634</v>
      </c>
    </row>
    <row r="8518" spans="1:12" x14ac:dyDescent="0.25">
      <c r="A8518" s="14">
        <v>93001</v>
      </c>
      <c r="B8518" s="6">
        <f>LoonHeffing2020(Table1[[#This Row],[Belastbaar loon]])</f>
        <v>37711.773000000001</v>
      </c>
      <c r="C8518" s="6">
        <f>AlgemeneHeffingsKorting2020(Table1[[#This Row],[Belastbaar loon]])</f>
        <v>0</v>
      </c>
      <c r="D8518" s="14">
        <f>ArbeidsKorting2020(Table1[[#This Row],[Belastbaar loon]])</f>
        <v>336.18000000000012</v>
      </c>
      <c r="E8518" s="14">
        <f>MAX(Table1[[#This Row],[Loonheffing]]-Table1[[#This Row],[Algemene Heffingskorting]]-Table1[[#This Row],[Arbeidskorting]],0)</f>
        <v>37375.593000000001</v>
      </c>
      <c r="F8518" s="6">
        <f>Table1[[#This Row],[Belastbaar loon]]-Table1[[#This Row],[Belasting]]</f>
        <v>55625.406999999999</v>
      </c>
      <c r="G8518" s="2">
        <f>(Table1[[#This Row],[Belastbaar loon]]-Table1[[#This Row],[Netto loon]])/Table1[[#This Row],[Belastbaar loon]]</f>
        <v>0.4018837754432748</v>
      </c>
      <c r="H8518" s="14">
        <f t="shared" ca="1" si="127"/>
        <v>37370.042999999998</v>
      </c>
      <c r="I8518" s="14">
        <f ca="1">IF(ROW()=2, Table1[[#This Row],[Netto loon]], INDIRECT(ADDRESS(ROW()-1,COLUMN(F:F))))</f>
        <v>55620.957000000002</v>
      </c>
      <c r="J8518" s="6">
        <f ca="1">IF(ROW()=2, 0, Table1[[#This Row],[Belastbaar loon]]-INDIRECT(ADDRESS(ROW()-1,COLUMN(A:A))))</f>
        <v>10</v>
      </c>
      <c r="K8518" s="6">
        <f ca="1">Table1[[#This Row],[Netto loon]]-Table1[[#This Row],[Netto vorige schijf]]</f>
        <v>4.4499999999970896</v>
      </c>
      <c r="L8518" s="2">
        <f ca="1">(Table1[[#This Row],[Bruto tov vorige schijf]]-Table1[[#This Row],[Netto tov vorige schijf]])/MAX(Table1[[#This Row],[Bruto tov vorige schijf]],1)</f>
        <v>0.55500000000029104</v>
      </c>
    </row>
    <row r="8519" spans="1:12" x14ac:dyDescent="0.25">
      <c r="A8519" s="14">
        <v>93011</v>
      </c>
      <c r="B8519" s="6">
        <f>LoonHeffing2020(Table1[[#This Row],[Belastbaar loon]])</f>
        <v>37716.722999999998</v>
      </c>
      <c r="C8519" s="6">
        <f>AlgemeneHeffingsKorting2020(Table1[[#This Row],[Belastbaar loon]])</f>
        <v>0</v>
      </c>
      <c r="D8519" s="14">
        <f>ArbeidsKorting2020(Table1[[#This Row],[Belastbaar loon]])</f>
        <v>335.58000000000015</v>
      </c>
      <c r="E8519" s="14">
        <f>MAX(Table1[[#This Row],[Loonheffing]]-Table1[[#This Row],[Algemene Heffingskorting]]-Table1[[#This Row],[Arbeidskorting]],0)</f>
        <v>37381.142999999996</v>
      </c>
      <c r="F8519" s="6">
        <f>Table1[[#This Row],[Belastbaar loon]]-Table1[[#This Row],[Belasting]]</f>
        <v>55629.857000000004</v>
      </c>
      <c r="G8519" s="2">
        <f>(Table1[[#This Row],[Belastbaar loon]]-Table1[[#This Row],[Netto loon]])/Table1[[#This Row],[Belastbaar loon]]</f>
        <v>0.40190023760630461</v>
      </c>
      <c r="H8519" s="14">
        <f t="shared" ca="1" si="127"/>
        <v>37375.593000000001</v>
      </c>
      <c r="I8519" s="14">
        <f ca="1">IF(ROW()=2, Table1[[#This Row],[Netto loon]], INDIRECT(ADDRESS(ROW()-1,COLUMN(F:F))))</f>
        <v>55625.406999999999</v>
      </c>
      <c r="J8519" s="6">
        <f ca="1">IF(ROW()=2, 0, Table1[[#This Row],[Belastbaar loon]]-INDIRECT(ADDRESS(ROW()-1,COLUMN(A:A))))</f>
        <v>10</v>
      </c>
      <c r="K8519" s="6">
        <f ca="1">Table1[[#This Row],[Netto loon]]-Table1[[#This Row],[Netto vorige schijf]]</f>
        <v>4.4500000000043656</v>
      </c>
      <c r="L8519" s="2">
        <f ca="1">(Table1[[#This Row],[Bruto tov vorige schijf]]-Table1[[#This Row],[Netto tov vorige schijf]])/MAX(Table1[[#This Row],[Bruto tov vorige schijf]],1)</f>
        <v>0.5549999999995634</v>
      </c>
    </row>
    <row r="8520" spans="1:12" x14ac:dyDescent="0.25">
      <c r="A8520" s="14">
        <v>93021</v>
      </c>
      <c r="B8520" s="6">
        <f>LoonHeffing2020(Table1[[#This Row],[Belastbaar loon]])</f>
        <v>37721.673000000003</v>
      </c>
      <c r="C8520" s="6">
        <f>AlgemeneHeffingsKorting2020(Table1[[#This Row],[Belastbaar loon]])</f>
        <v>0</v>
      </c>
      <c r="D8520" s="14">
        <f>ArbeidsKorting2020(Table1[[#This Row],[Belastbaar loon]])</f>
        <v>334.98000000000013</v>
      </c>
      <c r="E8520" s="14">
        <f>MAX(Table1[[#This Row],[Loonheffing]]-Table1[[#This Row],[Algemene Heffingskorting]]-Table1[[#This Row],[Arbeidskorting]],0)</f>
        <v>37386.692999999999</v>
      </c>
      <c r="F8520" s="6">
        <f>Table1[[#This Row],[Belastbaar loon]]-Table1[[#This Row],[Belasting]]</f>
        <v>55634.307000000001</v>
      </c>
      <c r="G8520" s="2">
        <f>(Table1[[#This Row],[Belastbaar loon]]-Table1[[#This Row],[Netto loon]])/Table1[[#This Row],[Belastbaar loon]]</f>
        <v>0.40191669622988357</v>
      </c>
      <c r="H8520" s="14">
        <f t="shared" ca="1" si="127"/>
        <v>37381.142999999996</v>
      </c>
      <c r="I8520" s="14">
        <f ca="1">IF(ROW()=2, Table1[[#This Row],[Netto loon]], INDIRECT(ADDRESS(ROW()-1,COLUMN(F:F))))</f>
        <v>55629.857000000004</v>
      </c>
      <c r="J8520" s="6">
        <f ca="1">IF(ROW()=2, 0, Table1[[#This Row],[Belastbaar loon]]-INDIRECT(ADDRESS(ROW()-1,COLUMN(A:A))))</f>
        <v>10</v>
      </c>
      <c r="K8520" s="6">
        <f ca="1">Table1[[#This Row],[Netto loon]]-Table1[[#This Row],[Netto vorige schijf]]</f>
        <v>4.4499999999970896</v>
      </c>
      <c r="L8520" s="2">
        <f ca="1">(Table1[[#This Row],[Bruto tov vorige schijf]]-Table1[[#This Row],[Netto tov vorige schijf]])/MAX(Table1[[#This Row],[Bruto tov vorige schijf]],1)</f>
        <v>0.55500000000029104</v>
      </c>
    </row>
    <row r="8521" spans="1:12" x14ac:dyDescent="0.25">
      <c r="A8521" s="14">
        <v>93031</v>
      </c>
      <c r="B8521" s="6">
        <f>LoonHeffing2020(Table1[[#This Row],[Belastbaar loon]])</f>
        <v>37726.623</v>
      </c>
      <c r="C8521" s="6">
        <f>AlgemeneHeffingsKorting2020(Table1[[#This Row],[Belastbaar loon]])</f>
        <v>0</v>
      </c>
      <c r="D8521" s="14">
        <f>ArbeidsKorting2020(Table1[[#This Row],[Belastbaar loon]])</f>
        <v>334.38000000000011</v>
      </c>
      <c r="E8521" s="14">
        <f>MAX(Table1[[#This Row],[Loonheffing]]-Table1[[#This Row],[Algemene Heffingskorting]]-Table1[[#This Row],[Arbeidskorting]],0)</f>
        <v>37392.243000000002</v>
      </c>
      <c r="F8521" s="6">
        <f>Table1[[#This Row],[Belastbaar loon]]-Table1[[#This Row],[Belasting]]</f>
        <v>55638.756999999998</v>
      </c>
      <c r="G8521" s="2">
        <f>(Table1[[#This Row],[Belastbaar loon]]-Table1[[#This Row],[Netto loon]])/Table1[[#This Row],[Belastbaar loon]]</f>
        <v>0.40193315131515306</v>
      </c>
      <c r="H8521" s="14">
        <f t="shared" ca="1" si="127"/>
        <v>37386.692999999999</v>
      </c>
      <c r="I8521" s="14">
        <f ca="1">IF(ROW()=2, Table1[[#This Row],[Netto loon]], INDIRECT(ADDRESS(ROW()-1,COLUMN(F:F))))</f>
        <v>55634.307000000001</v>
      </c>
      <c r="J8521" s="6">
        <f ca="1">IF(ROW()=2, 0, Table1[[#This Row],[Belastbaar loon]]-INDIRECT(ADDRESS(ROW()-1,COLUMN(A:A))))</f>
        <v>10</v>
      </c>
      <c r="K8521" s="6">
        <f ca="1">Table1[[#This Row],[Netto loon]]-Table1[[#This Row],[Netto vorige schijf]]</f>
        <v>4.4499999999970896</v>
      </c>
      <c r="L8521" s="2">
        <f ca="1">(Table1[[#This Row],[Bruto tov vorige schijf]]-Table1[[#This Row],[Netto tov vorige schijf]])/MAX(Table1[[#This Row],[Bruto tov vorige schijf]],1)</f>
        <v>0.55500000000029104</v>
      </c>
    </row>
    <row r="8522" spans="1:12" x14ac:dyDescent="0.25">
      <c r="A8522" s="14">
        <v>93041</v>
      </c>
      <c r="B8522" s="6">
        <f>LoonHeffing2020(Table1[[#This Row],[Belastbaar loon]])</f>
        <v>37731.572999999997</v>
      </c>
      <c r="C8522" s="6">
        <f>AlgemeneHeffingsKorting2020(Table1[[#This Row],[Belastbaar loon]])</f>
        <v>0</v>
      </c>
      <c r="D8522" s="14">
        <f>ArbeidsKorting2020(Table1[[#This Row],[Belastbaar loon]])</f>
        <v>333.78000000000014</v>
      </c>
      <c r="E8522" s="14">
        <f>MAX(Table1[[#This Row],[Loonheffing]]-Table1[[#This Row],[Algemene Heffingskorting]]-Table1[[#This Row],[Arbeidskorting]],0)</f>
        <v>37397.792999999998</v>
      </c>
      <c r="F8522" s="6">
        <f>Table1[[#This Row],[Belastbaar loon]]-Table1[[#This Row],[Belasting]]</f>
        <v>55643.207000000002</v>
      </c>
      <c r="G8522" s="2">
        <f>(Table1[[#This Row],[Belastbaar loon]]-Table1[[#This Row],[Netto loon]])/Table1[[#This Row],[Belastbaar loon]]</f>
        <v>0.40194960286325382</v>
      </c>
      <c r="H8522" s="14">
        <f t="shared" ca="1" si="127"/>
        <v>37392.243000000002</v>
      </c>
      <c r="I8522" s="14">
        <f ca="1">IF(ROW()=2, Table1[[#This Row],[Netto loon]], INDIRECT(ADDRESS(ROW()-1,COLUMN(F:F))))</f>
        <v>55638.756999999998</v>
      </c>
      <c r="J8522" s="6">
        <f ca="1">IF(ROW()=2, 0, Table1[[#This Row],[Belastbaar loon]]-INDIRECT(ADDRESS(ROW()-1,COLUMN(A:A))))</f>
        <v>10</v>
      </c>
      <c r="K8522" s="6">
        <f ca="1">Table1[[#This Row],[Netto loon]]-Table1[[#This Row],[Netto vorige schijf]]</f>
        <v>4.4500000000043656</v>
      </c>
      <c r="L8522" s="2">
        <f ca="1">(Table1[[#This Row],[Bruto tov vorige schijf]]-Table1[[#This Row],[Netto tov vorige schijf]])/MAX(Table1[[#This Row],[Bruto tov vorige schijf]],1)</f>
        <v>0.5549999999995634</v>
      </c>
    </row>
    <row r="8523" spans="1:12" x14ac:dyDescent="0.25">
      <c r="A8523" s="14">
        <v>93051</v>
      </c>
      <c r="B8523" s="6">
        <f>LoonHeffing2020(Table1[[#This Row],[Belastbaar loon]])</f>
        <v>37736.523000000001</v>
      </c>
      <c r="C8523" s="6">
        <f>AlgemeneHeffingsKorting2020(Table1[[#This Row],[Belastbaar loon]])</f>
        <v>0</v>
      </c>
      <c r="D8523" s="14">
        <f>ArbeidsKorting2020(Table1[[#This Row],[Belastbaar loon]])</f>
        <v>333.18000000000012</v>
      </c>
      <c r="E8523" s="14">
        <f>MAX(Table1[[#This Row],[Loonheffing]]-Table1[[#This Row],[Algemene Heffingskorting]]-Table1[[#This Row],[Arbeidskorting]],0)</f>
        <v>37403.343000000001</v>
      </c>
      <c r="F8523" s="6">
        <f>Table1[[#This Row],[Belastbaar loon]]-Table1[[#This Row],[Belasting]]</f>
        <v>55647.656999999999</v>
      </c>
      <c r="G8523" s="2">
        <f>(Table1[[#This Row],[Belastbaar loon]]-Table1[[#This Row],[Netto loon]])/Table1[[#This Row],[Belastbaar loon]]</f>
        <v>0.40196605087532644</v>
      </c>
      <c r="H8523" s="14">
        <f t="shared" ca="1" si="127"/>
        <v>37397.792999999998</v>
      </c>
      <c r="I8523" s="14">
        <f ca="1">IF(ROW()=2, Table1[[#This Row],[Netto loon]], INDIRECT(ADDRESS(ROW()-1,COLUMN(F:F))))</f>
        <v>55643.207000000002</v>
      </c>
      <c r="J8523" s="6">
        <f ca="1">IF(ROW()=2, 0, Table1[[#This Row],[Belastbaar loon]]-INDIRECT(ADDRESS(ROW()-1,COLUMN(A:A))))</f>
        <v>10</v>
      </c>
      <c r="K8523" s="6">
        <f ca="1">Table1[[#This Row],[Netto loon]]-Table1[[#This Row],[Netto vorige schijf]]</f>
        <v>4.4499999999970896</v>
      </c>
      <c r="L8523" s="2">
        <f ca="1">(Table1[[#This Row],[Bruto tov vorige schijf]]-Table1[[#This Row],[Netto tov vorige schijf]])/MAX(Table1[[#This Row],[Bruto tov vorige schijf]],1)</f>
        <v>0.55500000000029104</v>
      </c>
    </row>
    <row r="8524" spans="1:12" x14ac:dyDescent="0.25">
      <c r="A8524" s="14">
        <v>93061</v>
      </c>
      <c r="B8524" s="6">
        <f>LoonHeffing2020(Table1[[#This Row],[Belastbaar loon]])</f>
        <v>37741.472999999998</v>
      </c>
      <c r="C8524" s="6">
        <f>AlgemeneHeffingsKorting2020(Table1[[#This Row],[Belastbaar loon]])</f>
        <v>0</v>
      </c>
      <c r="D8524" s="14">
        <f>ArbeidsKorting2020(Table1[[#This Row],[Belastbaar loon]])</f>
        <v>332.58000000000015</v>
      </c>
      <c r="E8524" s="14">
        <f>MAX(Table1[[#This Row],[Loonheffing]]-Table1[[#This Row],[Algemene Heffingskorting]]-Table1[[#This Row],[Arbeidskorting]],0)</f>
        <v>37408.892999999996</v>
      </c>
      <c r="F8524" s="6">
        <f>Table1[[#This Row],[Belastbaar loon]]-Table1[[#This Row],[Belasting]]</f>
        <v>55652.107000000004</v>
      </c>
      <c r="G8524" s="2">
        <f>(Table1[[#This Row],[Belastbaar loon]]-Table1[[#This Row],[Netto loon]])/Table1[[#This Row],[Belastbaar loon]]</f>
        <v>0.40198249535251068</v>
      </c>
      <c r="H8524" s="14">
        <f t="shared" ca="1" si="127"/>
        <v>37403.343000000001</v>
      </c>
      <c r="I8524" s="14">
        <f ca="1">IF(ROW()=2, Table1[[#This Row],[Netto loon]], INDIRECT(ADDRESS(ROW()-1,COLUMN(F:F))))</f>
        <v>55647.656999999999</v>
      </c>
      <c r="J8524" s="6">
        <f ca="1">IF(ROW()=2, 0, Table1[[#This Row],[Belastbaar loon]]-INDIRECT(ADDRESS(ROW()-1,COLUMN(A:A))))</f>
        <v>10</v>
      </c>
      <c r="K8524" s="6">
        <f ca="1">Table1[[#This Row],[Netto loon]]-Table1[[#This Row],[Netto vorige schijf]]</f>
        <v>4.4500000000043656</v>
      </c>
      <c r="L8524" s="2">
        <f ca="1">(Table1[[#This Row],[Bruto tov vorige schijf]]-Table1[[#This Row],[Netto tov vorige schijf]])/MAX(Table1[[#This Row],[Bruto tov vorige schijf]],1)</f>
        <v>0.5549999999995634</v>
      </c>
    </row>
    <row r="8525" spans="1:12" x14ac:dyDescent="0.25">
      <c r="A8525" s="14">
        <v>93071</v>
      </c>
      <c r="B8525" s="6">
        <f>LoonHeffing2020(Table1[[#This Row],[Belastbaar loon]])</f>
        <v>37746.423000000003</v>
      </c>
      <c r="C8525" s="6">
        <f>AlgemeneHeffingsKorting2020(Table1[[#This Row],[Belastbaar loon]])</f>
        <v>0</v>
      </c>
      <c r="D8525" s="14">
        <f>ArbeidsKorting2020(Table1[[#This Row],[Belastbaar loon]])</f>
        <v>331.98000000000013</v>
      </c>
      <c r="E8525" s="14">
        <f>MAX(Table1[[#This Row],[Loonheffing]]-Table1[[#This Row],[Algemene Heffingskorting]]-Table1[[#This Row],[Arbeidskorting]],0)</f>
        <v>37414.442999999999</v>
      </c>
      <c r="F8525" s="6">
        <f>Table1[[#This Row],[Belastbaar loon]]-Table1[[#This Row],[Belasting]]</f>
        <v>55656.557000000001</v>
      </c>
      <c r="G8525" s="2">
        <f>(Table1[[#This Row],[Belastbaar loon]]-Table1[[#This Row],[Netto loon]])/Table1[[#This Row],[Belastbaar loon]]</f>
        <v>0.40199893629594607</v>
      </c>
      <c r="H8525" s="14">
        <f t="shared" ca="1" si="127"/>
        <v>37408.892999999996</v>
      </c>
      <c r="I8525" s="14">
        <f ca="1">IF(ROW()=2, Table1[[#This Row],[Netto loon]], INDIRECT(ADDRESS(ROW()-1,COLUMN(F:F))))</f>
        <v>55652.107000000004</v>
      </c>
      <c r="J8525" s="6">
        <f ca="1">IF(ROW()=2, 0, Table1[[#This Row],[Belastbaar loon]]-INDIRECT(ADDRESS(ROW()-1,COLUMN(A:A))))</f>
        <v>10</v>
      </c>
      <c r="K8525" s="6">
        <f ca="1">Table1[[#This Row],[Netto loon]]-Table1[[#This Row],[Netto vorige schijf]]</f>
        <v>4.4499999999970896</v>
      </c>
      <c r="L8525" s="2">
        <f ca="1">(Table1[[#This Row],[Bruto tov vorige schijf]]-Table1[[#This Row],[Netto tov vorige schijf]])/MAX(Table1[[#This Row],[Bruto tov vorige schijf]],1)</f>
        <v>0.55500000000029104</v>
      </c>
    </row>
    <row r="8526" spans="1:12" x14ac:dyDescent="0.25">
      <c r="A8526" s="14">
        <v>93081</v>
      </c>
      <c r="B8526" s="6">
        <f>LoonHeffing2020(Table1[[#This Row],[Belastbaar loon]])</f>
        <v>37751.373</v>
      </c>
      <c r="C8526" s="6">
        <f>AlgemeneHeffingsKorting2020(Table1[[#This Row],[Belastbaar loon]])</f>
        <v>0</v>
      </c>
      <c r="D8526" s="14">
        <f>ArbeidsKorting2020(Table1[[#This Row],[Belastbaar loon]])</f>
        <v>331.38000000000011</v>
      </c>
      <c r="E8526" s="14">
        <f>MAX(Table1[[#This Row],[Loonheffing]]-Table1[[#This Row],[Algemene Heffingskorting]]-Table1[[#This Row],[Arbeidskorting]],0)</f>
        <v>37419.993000000002</v>
      </c>
      <c r="F8526" s="6">
        <f>Table1[[#This Row],[Belastbaar loon]]-Table1[[#This Row],[Belasting]]</f>
        <v>55661.006999999998</v>
      </c>
      <c r="G8526" s="2">
        <f>(Table1[[#This Row],[Belastbaar loon]]-Table1[[#This Row],[Netto loon]])/Table1[[#This Row],[Belastbaar loon]]</f>
        <v>0.40201537370677154</v>
      </c>
      <c r="H8526" s="14">
        <f t="shared" ca="1" si="127"/>
        <v>37414.442999999999</v>
      </c>
      <c r="I8526" s="14">
        <f ca="1">IF(ROW()=2, Table1[[#This Row],[Netto loon]], INDIRECT(ADDRESS(ROW()-1,COLUMN(F:F))))</f>
        <v>55656.557000000001</v>
      </c>
      <c r="J8526" s="6">
        <f ca="1">IF(ROW()=2, 0, Table1[[#This Row],[Belastbaar loon]]-INDIRECT(ADDRESS(ROW()-1,COLUMN(A:A))))</f>
        <v>10</v>
      </c>
      <c r="K8526" s="6">
        <f ca="1">Table1[[#This Row],[Netto loon]]-Table1[[#This Row],[Netto vorige schijf]]</f>
        <v>4.4499999999970896</v>
      </c>
      <c r="L8526" s="2">
        <f ca="1">(Table1[[#This Row],[Bruto tov vorige schijf]]-Table1[[#This Row],[Netto tov vorige schijf]])/MAX(Table1[[#This Row],[Bruto tov vorige schijf]],1)</f>
        <v>0.55500000000029104</v>
      </c>
    </row>
    <row r="8527" spans="1:12" x14ac:dyDescent="0.25">
      <c r="A8527" s="14">
        <v>93091</v>
      </c>
      <c r="B8527" s="6">
        <f>LoonHeffing2020(Table1[[#This Row],[Belastbaar loon]])</f>
        <v>37756.322999999997</v>
      </c>
      <c r="C8527" s="6">
        <f>AlgemeneHeffingsKorting2020(Table1[[#This Row],[Belastbaar loon]])</f>
        <v>0</v>
      </c>
      <c r="D8527" s="14">
        <f>ArbeidsKorting2020(Table1[[#This Row],[Belastbaar loon]])</f>
        <v>330.78000000000014</v>
      </c>
      <c r="E8527" s="14">
        <f>MAX(Table1[[#This Row],[Loonheffing]]-Table1[[#This Row],[Algemene Heffingskorting]]-Table1[[#This Row],[Arbeidskorting]],0)</f>
        <v>37425.542999999998</v>
      </c>
      <c r="F8527" s="6">
        <f>Table1[[#This Row],[Belastbaar loon]]-Table1[[#This Row],[Belasting]]</f>
        <v>55665.457000000002</v>
      </c>
      <c r="G8527" s="2">
        <f>(Table1[[#This Row],[Belastbaar loon]]-Table1[[#This Row],[Netto loon]])/Table1[[#This Row],[Belastbaar loon]]</f>
        <v>0.40203180758612539</v>
      </c>
      <c r="H8527" s="14">
        <f t="shared" ca="1" si="127"/>
        <v>37419.993000000002</v>
      </c>
      <c r="I8527" s="14">
        <f ca="1">IF(ROW()=2, Table1[[#This Row],[Netto loon]], INDIRECT(ADDRESS(ROW()-1,COLUMN(F:F))))</f>
        <v>55661.006999999998</v>
      </c>
      <c r="J8527" s="6">
        <f ca="1">IF(ROW()=2, 0, Table1[[#This Row],[Belastbaar loon]]-INDIRECT(ADDRESS(ROW()-1,COLUMN(A:A))))</f>
        <v>10</v>
      </c>
      <c r="K8527" s="6">
        <f ca="1">Table1[[#This Row],[Netto loon]]-Table1[[#This Row],[Netto vorige schijf]]</f>
        <v>4.4500000000043656</v>
      </c>
      <c r="L8527" s="2">
        <f ca="1">(Table1[[#This Row],[Bruto tov vorige schijf]]-Table1[[#This Row],[Netto tov vorige schijf]])/MAX(Table1[[#This Row],[Bruto tov vorige schijf]],1)</f>
        <v>0.5549999999995634</v>
      </c>
    </row>
    <row r="8528" spans="1:12" x14ac:dyDescent="0.25">
      <c r="A8528" s="14">
        <v>93101</v>
      </c>
      <c r="B8528" s="6">
        <f>LoonHeffing2020(Table1[[#This Row],[Belastbaar loon]])</f>
        <v>37761.273000000001</v>
      </c>
      <c r="C8528" s="6">
        <f>AlgemeneHeffingsKorting2020(Table1[[#This Row],[Belastbaar loon]])</f>
        <v>0</v>
      </c>
      <c r="D8528" s="14">
        <f>ArbeidsKorting2020(Table1[[#This Row],[Belastbaar loon]])</f>
        <v>330.18000000000012</v>
      </c>
      <c r="E8528" s="14">
        <f>MAX(Table1[[#This Row],[Loonheffing]]-Table1[[#This Row],[Algemene Heffingskorting]]-Table1[[#This Row],[Arbeidskorting]],0)</f>
        <v>37431.093000000001</v>
      </c>
      <c r="F8528" s="6">
        <f>Table1[[#This Row],[Belastbaar loon]]-Table1[[#This Row],[Belasting]]</f>
        <v>55669.906999999999</v>
      </c>
      <c r="G8528" s="2">
        <f>(Table1[[#This Row],[Belastbaar loon]]-Table1[[#This Row],[Netto loon]])/Table1[[#This Row],[Belastbaar loon]]</f>
        <v>0.40204823793514571</v>
      </c>
      <c r="H8528" s="14">
        <f t="shared" ca="1" si="127"/>
        <v>37425.542999999998</v>
      </c>
      <c r="I8528" s="14">
        <f ca="1">IF(ROW()=2, Table1[[#This Row],[Netto loon]], INDIRECT(ADDRESS(ROW()-1,COLUMN(F:F))))</f>
        <v>55665.457000000002</v>
      </c>
      <c r="J8528" s="6">
        <f ca="1">IF(ROW()=2, 0, Table1[[#This Row],[Belastbaar loon]]-INDIRECT(ADDRESS(ROW()-1,COLUMN(A:A))))</f>
        <v>10</v>
      </c>
      <c r="K8528" s="6">
        <f ca="1">Table1[[#This Row],[Netto loon]]-Table1[[#This Row],[Netto vorige schijf]]</f>
        <v>4.4499999999970896</v>
      </c>
      <c r="L8528" s="2">
        <f ca="1">(Table1[[#This Row],[Bruto tov vorige schijf]]-Table1[[#This Row],[Netto tov vorige schijf]])/MAX(Table1[[#This Row],[Bruto tov vorige schijf]],1)</f>
        <v>0.55500000000029104</v>
      </c>
    </row>
    <row r="8529" spans="1:12" x14ac:dyDescent="0.25">
      <c r="A8529" s="14">
        <v>93111</v>
      </c>
      <c r="B8529" s="6">
        <f>LoonHeffing2020(Table1[[#This Row],[Belastbaar loon]])</f>
        <v>37766.222999999998</v>
      </c>
      <c r="C8529" s="6">
        <f>AlgemeneHeffingsKorting2020(Table1[[#This Row],[Belastbaar loon]])</f>
        <v>0</v>
      </c>
      <c r="D8529" s="14">
        <f>ArbeidsKorting2020(Table1[[#This Row],[Belastbaar loon]])</f>
        <v>329.58000000000015</v>
      </c>
      <c r="E8529" s="14">
        <f>MAX(Table1[[#This Row],[Loonheffing]]-Table1[[#This Row],[Algemene Heffingskorting]]-Table1[[#This Row],[Arbeidskorting]],0)</f>
        <v>37436.642999999996</v>
      </c>
      <c r="F8529" s="6">
        <f>Table1[[#This Row],[Belastbaar loon]]-Table1[[#This Row],[Belasting]]</f>
        <v>55674.357000000004</v>
      </c>
      <c r="G8529" s="2">
        <f>(Table1[[#This Row],[Belastbaar loon]]-Table1[[#This Row],[Netto loon]])/Table1[[#This Row],[Belastbaar loon]]</f>
        <v>0.40206466475496982</v>
      </c>
      <c r="H8529" s="14">
        <f t="shared" ca="1" si="127"/>
        <v>37431.093000000001</v>
      </c>
      <c r="I8529" s="14">
        <f ca="1">IF(ROW()=2, Table1[[#This Row],[Netto loon]], INDIRECT(ADDRESS(ROW()-1,COLUMN(F:F))))</f>
        <v>55669.906999999999</v>
      </c>
      <c r="J8529" s="6">
        <f ca="1">IF(ROW()=2, 0, Table1[[#This Row],[Belastbaar loon]]-INDIRECT(ADDRESS(ROW()-1,COLUMN(A:A))))</f>
        <v>10</v>
      </c>
      <c r="K8529" s="6">
        <f ca="1">Table1[[#This Row],[Netto loon]]-Table1[[#This Row],[Netto vorige schijf]]</f>
        <v>4.4500000000043656</v>
      </c>
      <c r="L8529" s="2">
        <f ca="1">(Table1[[#This Row],[Bruto tov vorige schijf]]-Table1[[#This Row],[Netto tov vorige schijf]])/MAX(Table1[[#This Row],[Bruto tov vorige schijf]],1)</f>
        <v>0.5549999999995634</v>
      </c>
    </row>
    <row r="8530" spans="1:12" x14ac:dyDescent="0.25">
      <c r="A8530" s="14">
        <v>93121</v>
      </c>
      <c r="B8530" s="6">
        <f>LoonHeffing2020(Table1[[#This Row],[Belastbaar loon]])</f>
        <v>37771.173000000003</v>
      </c>
      <c r="C8530" s="6">
        <f>AlgemeneHeffingsKorting2020(Table1[[#This Row],[Belastbaar loon]])</f>
        <v>0</v>
      </c>
      <c r="D8530" s="14">
        <f>ArbeidsKorting2020(Table1[[#This Row],[Belastbaar loon]])</f>
        <v>328.98000000000013</v>
      </c>
      <c r="E8530" s="14">
        <f>MAX(Table1[[#This Row],[Loonheffing]]-Table1[[#This Row],[Algemene Heffingskorting]]-Table1[[#This Row],[Arbeidskorting]],0)</f>
        <v>37442.192999999999</v>
      </c>
      <c r="F8530" s="6">
        <f>Table1[[#This Row],[Belastbaar loon]]-Table1[[#This Row],[Belasting]]</f>
        <v>55678.807000000001</v>
      </c>
      <c r="G8530" s="2">
        <f>(Table1[[#This Row],[Belastbaar loon]]-Table1[[#This Row],[Netto loon]])/Table1[[#This Row],[Belastbaar loon]]</f>
        <v>0.40208108804673487</v>
      </c>
      <c r="H8530" s="14">
        <f t="shared" ca="1" si="127"/>
        <v>37436.642999999996</v>
      </c>
      <c r="I8530" s="14">
        <f ca="1">IF(ROW()=2, Table1[[#This Row],[Netto loon]], INDIRECT(ADDRESS(ROW()-1,COLUMN(F:F))))</f>
        <v>55674.357000000004</v>
      </c>
      <c r="J8530" s="6">
        <f ca="1">IF(ROW()=2, 0, Table1[[#This Row],[Belastbaar loon]]-INDIRECT(ADDRESS(ROW()-1,COLUMN(A:A))))</f>
        <v>10</v>
      </c>
      <c r="K8530" s="6">
        <f ca="1">Table1[[#This Row],[Netto loon]]-Table1[[#This Row],[Netto vorige schijf]]</f>
        <v>4.4499999999970896</v>
      </c>
      <c r="L8530" s="2">
        <f ca="1">(Table1[[#This Row],[Bruto tov vorige schijf]]-Table1[[#This Row],[Netto tov vorige schijf]])/MAX(Table1[[#This Row],[Bruto tov vorige schijf]],1)</f>
        <v>0.55500000000029104</v>
      </c>
    </row>
    <row r="8531" spans="1:12" x14ac:dyDescent="0.25">
      <c r="A8531" s="14">
        <v>93131</v>
      </c>
      <c r="B8531" s="6">
        <f>LoonHeffing2020(Table1[[#This Row],[Belastbaar loon]])</f>
        <v>37776.123</v>
      </c>
      <c r="C8531" s="6">
        <f>AlgemeneHeffingsKorting2020(Table1[[#This Row],[Belastbaar loon]])</f>
        <v>0</v>
      </c>
      <c r="D8531" s="14">
        <f>ArbeidsKorting2020(Table1[[#This Row],[Belastbaar loon]])</f>
        <v>328.38000000000011</v>
      </c>
      <c r="E8531" s="14">
        <f>MAX(Table1[[#This Row],[Loonheffing]]-Table1[[#This Row],[Algemene Heffingskorting]]-Table1[[#This Row],[Arbeidskorting]],0)</f>
        <v>37447.743000000002</v>
      </c>
      <c r="F8531" s="6">
        <f>Table1[[#This Row],[Belastbaar loon]]-Table1[[#This Row],[Belasting]]</f>
        <v>55683.256999999998</v>
      </c>
      <c r="G8531" s="2">
        <f>(Table1[[#This Row],[Belastbaar loon]]-Table1[[#This Row],[Netto loon]])/Table1[[#This Row],[Belastbaar loon]]</f>
        <v>0.40209750781157727</v>
      </c>
      <c r="H8531" s="14">
        <f t="shared" ca="1" si="127"/>
        <v>37442.192999999999</v>
      </c>
      <c r="I8531" s="14">
        <f ca="1">IF(ROW()=2, Table1[[#This Row],[Netto loon]], INDIRECT(ADDRESS(ROW()-1,COLUMN(F:F))))</f>
        <v>55678.807000000001</v>
      </c>
      <c r="J8531" s="6">
        <f ca="1">IF(ROW()=2, 0, Table1[[#This Row],[Belastbaar loon]]-INDIRECT(ADDRESS(ROW()-1,COLUMN(A:A))))</f>
        <v>10</v>
      </c>
      <c r="K8531" s="6">
        <f ca="1">Table1[[#This Row],[Netto loon]]-Table1[[#This Row],[Netto vorige schijf]]</f>
        <v>4.4499999999970896</v>
      </c>
      <c r="L8531" s="2">
        <f ca="1">(Table1[[#This Row],[Bruto tov vorige schijf]]-Table1[[#This Row],[Netto tov vorige schijf]])/MAX(Table1[[#This Row],[Bruto tov vorige schijf]],1)</f>
        <v>0.55500000000029104</v>
      </c>
    </row>
    <row r="8532" spans="1:12" x14ac:dyDescent="0.25">
      <c r="A8532" s="14">
        <v>93141</v>
      </c>
      <c r="B8532" s="6">
        <f>LoonHeffing2020(Table1[[#This Row],[Belastbaar loon]])</f>
        <v>37781.072999999997</v>
      </c>
      <c r="C8532" s="6">
        <f>AlgemeneHeffingsKorting2020(Table1[[#This Row],[Belastbaar loon]])</f>
        <v>0</v>
      </c>
      <c r="D8532" s="14">
        <f>ArbeidsKorting2020(Table1[[#This Row],[Belastbaar loon]])</f>
        <v>327.78000000000014</v>
      </c>
      <c r="E8532" s="14">
        <f>MAX(Table1[[#This Row],[Loonheffing]]-Table1[[#This Row],[Algemene Heffingskorting]]-Table1[[#This Row],[Arbeidskorting]],0)</f>
        <v>37453.292999999998</v>
      </c>
      <c r="F8532" s="6">
        <f>Table1[[#This Row],[Belastbaar loon]]-Table1[[#This Row],[Belasting]]</f>
        <v>55687.707000000002</v>
      </c>
      <c r="G8532" s="2">
        <f>(Table1[[#This Row],[Belastbaar loon]]-Table1[[#This Row],[Netto loon]])/Table1[[#This Row],[Belastbaar loon]]</f>
        <v>0.4021139240506329</v>
      </c>
      <c r="H8532" s="14">
        <f t="shared" ca="1" si="127"/>
        <v>37447.743000000002</v>
      </c>
      <c r="I8532" s="14">
        <f ca="1">IF(ROW()=2, Table1[[#This Row],[Netto loon]], INDIRECT(ADDRESS(ROW()-1,COLUMN(F:F))))</f>
        <v>55683.256999999998</v>
      </c>
      <c r="J8532" s="6">
        <f ca="1">IF(ROW()=2, 0, Table1[[#This Row],[Belastbaar loon]]-INDIRECT(ADDRESS(ROW()-1,COLUMN(A:A))))</f>
        <v>10</v>
      </c>
      <c r="K8532" s="6">
        <f ca="1">Table1[[#This Row],[Netto loon]]-Table1[[#This Row],[Netto vorige schijf]]</f>
        <v>4.4500000000043656</v>
      </c>
      <c r="L8532" s="2">
        <f ca="1">(Table1[[#This Row],[Bruto tov vorige schijf]]-Table1[[#This Row],[Netto tov vorige schijf]])/MAX(Table1[[#This Row],[Bruto tov vorige schijf]],1)</f>
        <v>0.5549999999995634</v>
      </c>
    </row>
    <row r="8533" spans="1:12" x14ac:dyDescent="0.25">
      <c r="A8533" s="14">
        <v>93151</v>
      </c>
      <c r="B8533" s="6">
        <f>LoonHeffing2020(Table1[[#This Row],[Belastbaar loon]])</f>
        <v>37786.023000000001</v>
      </c>
      <c r="C8533" s="6">
        <f>AlgemeneHeffingsKorting2020(Table1[[#This Row],[Belastbaar loon]])</f>
        <v>0</v>
      </c>
      <c r="D8533" s="14">
        <f>ArbeidsKorting2020(Table1[[#This Row],[Belastbaar loon]])</f>
        <v>327.18000000000012</v>
      </c>
      <c r="E8533" s="14">
        <f>MAX(Table1[[#This Row],[Loonheffing]]-Table1[[#This Row],[Algemene Heffingskorting]]-Table1[[#This Row],[Arbeidskorting]],0)</f>
        <v>37458.843000000001</v>
      </c>
      <c r="F8533" s="6">
        <f>Table1[[#This Row],[Belastbaar loon]]-Table1[[#This Row],[Belasting]]</f>
        <v>55692.156999999999</v>
      </c>
      <c r="G8533" s="2">
        <f>(Table1[[#This Row],[Belastbaar loon]]-Table1[[#This Row],[Netto loon]])/Table1[[#This Row],[Belastbaar loon]]</f>
        <v>0.4021303367650374</v>
      </c>
      <c r="H8533" s="14">
        <f t="shared" ca="1" si="127"/>
        <v>37453.292999999998</v>
      </c>
      <c r="I8533" s="14">
        <f ca="1">IF(ROW()=2, Table1[[#This Row],[Netto loon]], INDIRECT(ADDRESS(ROW()-1,COLUMN(F:F))))</f>
        <v>55687.707000000002</v>
      </c>
      <c r="J8533" s="6">
        <f ca="1">IF(ROW()=2, 0, Table1[[#This Row],[Belastbaar loon]]-INDIRECT(ADDRESS(ROW()-1,COLUMN(A:A))))</f>
        <v>10</v>
      </c>
      <c r="K8533" s="6">
        <f ca="1">Table1[[#This Row],[Netto loon]]-Table1[[#This Row],[Netto vorige schijf]]</f>
        <v>4.4499999999970896</v>
      </c>
      <c r="L8533" s="2">
        <f ca="1">(Table1[[#This Row],[Bruto tov vorige schijf]]-Table1[[#This Row],[Netto tov vorige schijf]])/MAX(Table1[[#This Row],[Bruto tov vorige schijf]],1)</f>
        <v>0.55500000000029104</v>
      </c>
    </row>
    <row r="8534" spans="1:12" x14ac:dyDescent="0.25">
      <c r="A8534" s="14">
        <v>93161</v>
      </c>
      <c r="B8534" s="6">
        <f>LoonHeffing2020(Table1[[#This Row],[Belastbaar loon]])</f>
        <v>37790.972999999998</v>
      </c>
      <c r="C8534" s="6">
        <f>AlgemeneHeffingsKorting2020(Table1[[#This Row],[Belastbaar loon]])</f>
        <v>0</v>
      </c>
      <c r="D8534" s="14">
        <f>ArbeidsKorting2020(Table1[[#This Row],[Belastbaar loon]])</f>
        <v>326.58000000000015</v>
      </c>
      <c r="E8534" s="14">
        <f>MAX(Table1[[#This Row],[Loonheffing]]-Table1[[#This Row],[Algemene Heffingskorting]]-Table1[[#This Row],[Arbeidskorting]],0)</f>
        <v>37464.392999999996</v>
      </c>
      <c r="F8534" s="6">
        <f>Table1[[#This Row],[Belastbaar loon]]-Table1[[#This Row],[Belasting]]</f>
        <v>55696.607000000004</v>
      </c>
      <c r="G8534" s="2">
        <f>(Table1[[#This Row],[Belastbaar loon]]-Table1[[#This Row],[Netto loon]])/Table1[[#This Row],[Belastbaar loon]]</f>
        <v>0.4021467459559257</v>
      </c>
      <c r="H8534" s="14">
        <f t="shared" ca="1" si="127"/>
        <v>37458.843000000001</v>
      </c>
      <c r="I8534" s="14">
        <f ca="1">IF(ROW()=2, Table1[[#This Row],[Netto loon]], INDIRECT(ADDRESS(ROW()-1,COLUMN(F:F))))</f>
        <v>55692.156999999999</v>
      </c>
      <c r="J8534" s="6">
        <f ca="1">IF(ROW()=2, 0, Table1[[#This Row],[Belastbaar loon]]-INDIRECT(ADDRESS(ROW()-1,COLUMN(A:A))))</f>
        <v>10</v>
      </c>
      <c r="K8534" s="6">
        <f ca="1">Table1[[#This Row],[Netto loon]]-Table1[[#This Row],[Netto vorige schijf]]</f>
        <v>4.4500000000043656</v>
      </c>
      <c r="L8534" s="2">
        <f ca="1">(Table1[[#This Row],[Bruto tov vorige schijf]]-Table1[[#This Row],[Netto tov vorige schijf]])/MAX(Table1[[#This Row],[Bruto tov vorige schijf]],1)</f>
        <v>0.5549999999995634</v>
      </c>
    </row>
    <row r="8535" spans="1:12" x14ac:dyDescent="0.25">
      <c r="A8535" s="14">
        <v>93171</v>
      </c>
      <c r="B8535" s="6">
        <f>LoonHeffing2020(Table1[[#This Row],[Belastbaar loon]])</f>
        <v>37795.923000000003</v>
      </c>
      <c r="C8535" s="6">
        <f>AlgemeneHeffingsKorting2020(Table1[[#This Row],[Belastbaar loon]])</f>
        <v>0</v>
      </c>
      <c r="D8535" s="14">
        <f>ArbeidsKorting2020(Table1[[#This Row],[Belastbaar loon]])</f>
        <v>325.98000000000013</v>
      </c>
      <c r="E8535" s="14">
        <f>MAX(Table1[[#This Row],[Loonheffing]]-Table1[[#This Row],[Algemene Heffingskorting]]-Table1[[#This Row],[Arbeidskorting]],0)</f>
        <v>37469.942999999999</v>
      </c>
      <c r="F8535" s="6">
        <f>Table1[[#This Row],[Belastbaar loon]]-Table1[[#This Row],[Belasting]]</f>
        <v>55701.057000000001</v>
      </c>
      <c r="G8535" s="2">
        <f>(Table1[[#This Row],[Belastbaar loon]]-Table1[[#This Row],[Netto loon]])/Table1[[#This Row],[Belastbaar loon]]</f>
        <v>0.4021631516244325</v>
      </c>
      <c r="H8535" s="14">
        <f t="shared" ca="1" si="127"/>
        <v>37464.392999999996</v>
      </c>
      <c r="I8535" s="14">
        <f ca="1">IF(ROW()=2, Table1[[#This Row],[Netto loon]], INDIRECT(ADDRESS(ROW()-1,COLUMN(F:F))))</f>
        <v>55696.607000000004</v>
      </c>
      <c r="J8535" s="6">
        <f ca="1">IF(ROW()=2, 0, Table1[[#This Row],[Belastbaar loon]]-INDIRECT(ADDRESS(ROW()-1,COLUMN(A:A))))</f>
        <v>10</v>
      </c>
      <c r="K8535" s="6">
        <f ca="1">Table1[[#This Row],[Netto loon]]-Table1[[#This Row],[Netto vorige schijf]]</f>
        <v>4.4499999999970896</v>
      </c>
      <c r="L8535" s="2">
        <f ca="1">(Table1[[#This Row],[Bruto tov vorige schijf]]-Table1[[#This Row],[Netto tov vorige schijf]])/MAX(Table1[[#This Row],[Bruto tov vorige schijf]],1)</f>
        <v>0.55500000000029104</v>
      </c>
    </row>
    <row r="8536" spans="1:12" x14ac:dyDescent="0.25">
      <c r="A8536" s="14">
        <v>93181</v>
      </c>
      <c r="B8536" s="6">
        <f>LoonHeffing2020(Table1[[#This Row],[Belastbaar loon]])</f>
        <v>37800.873</v>
      </c>
      <c r="C8536" s="6">
        <f>AlgemeneHeffingsKorting2020(Table1[[#This Row],[Belastbaar loon]])</f>
        <v>0</v>
      </c>
      <c r="D8536" s="14">
        <f>ArbeidsKorting2020(Table1[[#This Row],[Belastbaar loon]])</f>
        <v>325.38000000000011</v>
      </c>
      <c r="E8536" s="14">
        <f>MAX(Table1[[#This Row],[Loonheffing]]-Table1[[#This Row],[Algemene Heffingskorting]]-Table1[[#This Row],[Arbeidskorting]],0)</f>
        <v>37475.493000000002</v>
      </c>
      <c r="F8536" s="6">
        <f>Table1[[#This Row],[Belastbaar loon]]-Table1[[#This Row],[Belasting]]</f>
        <v>55705.506999999998</v>
      </c>
      <c r="G8536" s="2">
        <f>(Table1[[#This Row],[Belastbaar loon]]-Table1[[#This Row],[Netto loon]])/Table1[[#This Row],[Belastbaar loon]]</f>
        <v>0.40217955377169168</v>
      </c>
      <c r="H8536" s="14">
        <f t="shared" ca="1" si="127"/>
        <v>37469.942999999999</v>
      </c>
      <c r="I8536" s="14">
        <f ca="1">IF(ROW()=2, Table1[[#This Row],[Netto loon]], INDIRECT(ADDRESS(ROW()-1,COLUMN(F:F))))</f>
        <v>55701.057000000001</v>
      </c>
      <c r="J8536" s="6">
        <f ca="1">IF(ROW()=2, 0, Table1[[#This Row],[Belastbaar loon]]-INDIRECT(ADDRESS(ROW()-1,COLUMN(A:A))))</f>
        <v>10</v>
      </c>
      <c r="K8536" s="6">
        <f ca="1">Table1[[#This Row],[Netto loon]]-Table1[[#This Row],[Netto vorige schijf]]</f>
        <v>4.4499999999970896</v>
      </c>
      <c r="L8536" s="2">
        <f ca="1">(Table1[[#This Row],[Bruto tov vorige schijf]]-Table1[[#This Row],[Netto tov vorige schijf]])/MAX(Table1[[#This Row],[Bruto tov vorige schijf]],1)</f>
        <v>0.55500000000029104</v>
      </c>
    </row>
    <row r="8537" spans="1:12" x14ac:dyDescent="0.25">
      <c r="A8537" s="14">
        <v>93191</v>
      </c>
      <c r="B8537" s="6">
        <f>LoonHeffing2020(Table1[[#This Row],[Belastbaar loon]])</f>
        <v>37805.822999999997</v>
      </c>
      <c r="C8537" s="6">
        <f>AlgemeneHeffingsKorting2020(Table1[[#This Row],[Belastbaar loon]])</f>
        <v>0</v>
      </c>
      <c r="D8537" s="14">
        <f>ArbeidsKorting2020(Table1[[#This Row],[Belastbaar loon]])</f>
        <v>324.78000000000014</v>
      </c>
      <c r="E8537" s="14">
        <f>MAX(Table1[[#This Row],[Loonheffing]]-Table1[[#This Row],[Algemene Heffingskorting]]-Table1[[#This Row],[Arbeidskorting]],0)</f>
        <v>37481.042999999998</v>
      </c>
      <c r="F8537" s="6">
        <f>Table1[[#This Row],[Belastbaar loon]]-Table1[[#This Row],[Belasting]]</f>
        <v>55709.957000000002</v>
      </c>
      <c r="G8537" s="2">
        <f>(Table1[[#This Row],[Belastbaar loon]]-Table1[[#This Row],[Netto loon]])/Table1[[#This Row],[Belastbaar loon]]</f>
        <v>0.40219595239883676</v>
      </c>
      <c r="H8537" s="14">
        <f t="shared" ca="1" si="127"/>
        <v>37475.493000000002</v>
      </c>
      <c r="I8537" s="14">
        <f ca="1">IF(ROW()=2, Table1[[#This Row],[Netto loon]], INDIRECT(ADDRESS(ROW()-1,COLUMN(F:F))))</f>
        <v>55705.506999999998</v>
      </c>
      <c r="J8537" s="6">
        <f ca="1">IF(ROW()=2, 0, Table1[[#This Row],[Belastbaar loon]]-INDIRECT(ADDRESS(ROW()-1,COLUMN(A:A))))</f>
        <v>10</v>
      </c>
      <c r="K8537" s="6">
        <f ca="1">Table1[[#This Row],[Netto loon]]-Table1[[#This Row],[Netto vorige schijf]]</f>
        <v>4.4500000000043656</v>
      </c>
      <c r="L8537" s="2">
        <f ca="1">(Table1[[#This Row],[Bruto tov vorige schijf]]-Table1[[#This Row],[Netto tov vorige schijf]])/MAX(Table1[[#This Row],[Bruto tov vorige schijf]],1)</f>
        <v>0.5549999999995634</v>
      </c>
    </row>
    <row r="8538" spans="1:12" x14ac:dyDescent="0.25">
      <c r="A8538" s="14">
        <v>93201</v>
      </c>
      <c r="B8538" s="6">
        <f>LoonHeffing2020(Table1[[#This Row],[Belastbaar loon]])</f>
        <v>37810.773000000001</v>
      </c>
      <c r="C8538" s="6">
        <f>AlgemeneHeffingsKorting2020(Table1[[#This Row],[Belastbaar loon]])</f>
        <v>0</v>
      </c>
      <c r="D8538" s="14">
        <f>ArbeidsKorting2020(Table1[[#This Row],[Belastbaar loon]])</f>
        <v>324.18000000000012</v>
      </c>
      <c r="E8538" s="14">
        <f>MAX(Table1[[#This Row],[Loonheffing]]-Table1[[#This Row],[Algemene Heffingskorting]]-Table1[[#This Row],[Arbeidskorting]],0)</f>
        <v>37486.593000000001</v>
      </c>
      <c r="F8538" s="6">
        <f>Table1[[#This Row],[Belastbaar loon]]-Table1[[#This Row],[Belasting]]</f>
        <v>55714.406999999999</v>
      </c>
      <c r="G8538" s="2">
        <f>(Table1[[#This Row],[Belastbaar loon]]-Table1[[#This Row],[Netto loon]])/Table1[[#This Row],[Belastbaar loon]]</f>
        <v>0.40221234750700102</v>
      </c>
      <c r="H8538" s="14">
        <f t="shared" ref="H8538:H8601" ca="1" si="128">IF(ROW()=2, 0, INDIRECT(ADDRESS(ROW()-1,COLUMN(E:E))))</f>
        <v>37481.042999999998</v>
      </c>
      <c r="I8538" s="14">
        <f ca="1">IF(ROW()=2, Table1[[#This Row],[Netto loon]], INDIRECT(ADDRESS(ROW()-1,COLUMN(F:F))))</f>
        <v>55709.957000000002</v>
      </c>
      <c r="J8538" s="6">
        <f ca="1">IF(ROW()=2, 0, Table1[[#This Row],[Belastbaar loon]]-INDIRECT(ADDRESS(ROW()-1,COLUMN(A:A))))</f>
        <v>10</v>
      </c>
      <c r="K8538" s="6">
        <f ca="1">Table1[[#This Row],[Netto loon]]-Table1[[#This Row],[Netto vorige schijf]]</f>
        <v>4.4499999999970896</v>
      </c>
      <c r="L8538" s="2">
        <f ca="1">(Table1[[#This Row],[Bruto tov vorige schijf]]-Table1[[#This Row],[Netto tov vorige schijf]])/MAX(Table1[[#This Row],[Bruto tov vorige schijf]],1)</f>
        <v>0.55500000000029104</v>
      </c>
    </row>
    <row r="8539" spans="1:12" x14ac:dyDescent="0.25">
      <c r="A8539" s="14">
        <v>93211</v>
      </c>
      <c r="B8539" s="6">
        <f>LoonHeffing2020(Table1[[#This Row],[Belastbaar loon]])</f>
        <v>37815.722999999998</v>
      </c>
      <c r="C8539" s="6">
        <f>AlgemeneHeffingsKorting2020(Table1[[#This Row],[Belastbaar loon]])</f>
        <v>0</v>
      </c>
      <c r="D8539" s="14">
        <f>ArbeidsKorting2020(Table1[[#This Row],[Belastbaar loon]])</f>
        <v>323.58000000000015</v>
      </c>
      <c r="E8539" s="14">
        <f>MAX(Table1[[#This Row],[Loonheffing]]-Table1[[#This Row],[Algemene Heffingskorting]]-Table1[[#This Row],[Arbeidskorting]],0)</f>
        <v>37492.142999999996</v>
      </c>
      <c r="F8539" s="6">
        <f>Table1[[#This Row],[Belastbaar loon]]-Table1[[#This Row],[Belasting]]</f>
        <v>55718.857000000004</v>
      </c>
      <c r="G8539" s="2">
        <f>(Table1[[#This Row],[Belastbaar loon]]-Table1[[#This Row],[Netto loon]])/Table1[[#This Row],[Belastbaar loon]]</f>
        <v>0.40222873909731682</v>
      </c>
      <c r="H8539" s="14">
        <f t="shared" ca="1" si="128"/>
        <v>37486.593000000001</v>
      </c>
      <c r="I8539" s="14">
        <f ca="1">IF(ROW()=2, Table1[[#This Row],[Netto loon]], INDIRECT(ADDRESS(ROW()-1,COLUMN(F:F))))</f>
        <v>55714.406999999999</v>
      </c>
      <c r="J8539" s="6">
        <f ca="1">IF(ROW()=2, 0, Table1[[#This Row],[Belastbaar loon]]-INDIRECT(ADDRESS(ROW()-1,COLUMN(A:A))))</f>
        <v>10</v>
      </c>
      <c r="K8539" s="6">
        <f ca="1">Table1[[#This Row],[Netto loon]]-Table1[[#This Row],[Netto vorige schijf]]</f>
        <v>4.4500000000043656</v>
      </c>
      <c r="L8539" s="2">
        <f ca="1">(Table1[[#This Row],[Bruto tov vorige schijf]]-Table1[[#This Row],[Netto tov vorige schijf]])/MAX(Table1[[#This Row],[Bruto tov vorige schijf]],1)</f>
        <v>0.5549999999995634</v>
      </c>
    </row>
    <row r="8540" spans="1:12" x14ac:dyDescent="0.25">
      <c r="A8540" s="14">
        <v>93221</v>
      </c>
      <c r="B8540" s="6">
        <f>LoonHeffing2020(Table1[[#This Row],[Belastbaar loon]])</f>
        <v>37820.673000000003</v>
      </c>
      <c r="C8540" s="6">
        <f>AlgemeneHeffingsKorting2020(Table1[[#This Row],[Belastbaar loon]])</f>
        <v>0</v>
      </c>
      <c r="D8540" s="14">
        <f>ArbeidsKorting2020(Table1[[#This Row],[Belastbaar loon]])</f>
        <v>322.98000000000013</v>
      </c>
      <c r="E8540" s="14">
        <f>MAX(Table1[[#This Row],[Loonheffing]]-Table1[[#This Row],[Algemene Heffingskorting]]-Table1[[#This Row],[Arbeidskorting]],0)</f>
        <v>37497.692999999999</v>
      </c>
      <c r="F8540" s="6">
        <f>Table1[[#This Row],[Belastbaar loon]]-Table1[[#This Row],[Belasting]]</f>
        <v>55723.307000000001</v>
      </c>
      <c r="G8540" s="2">
        <f>(Table1[[#This Row],[Belastbaar loon]]-Table1[[#This Row],[Netto loon]])/Table1[[#This Row],[Belastbaar loon]]</f>
        <v>0.40224512717091643</v>
      </c>
      <c r="H8540" s="14">
        <f t="shared" ca="1" si="128"/>
        <v>37492.142999999996</v>
      </c>
      <c r="I8540" s="14">
        <f ca="1">IF(ROW()=2, Table1[[#This Row],[Netto loon]], INDIRECT(ADDRESS(ROW()-1,COLUMN(F:F))))</f>
        <v>55718.857000000004</v>
      </c>
      <c r="J8540" s="6">
        <f ca="1">IF(ROW()=2, 0, Table1[[#This Row],[Belastbaar loon]]-INDIRECT(ADDRESS(ROW()-1,COLUMN(A:A))))</f>
        <v>10</v>
      </c>
      <c r="K8540" s="6">
        <f ca="1">Table1[[#This Row],[Netto loon]]-Table1[[#This Row],[Netto vorige schijf]]</f>
        <v>4.4499999999970896</v>
      </c>
      <c r="L8540" s="2">
        <f ca="1">(Table1[[#This Row],[Bruto tov vorige schijf]]-Table1[[#This Row],[Netto tov vorige schijf]])/MAX(Table1[[#This Row],[Bruto tov vorige schijf]],1)</f>
        <v>0.55500000000029104</v>
      </c>
    </row>
    <row r="8541" spans="1:12" x14ac:dyDescent="0.25">
      <c r="A8541" s="14">
        <v>93231</v>
      </c>
      <c r="B8541" s="6">
        <f>LoonHeffing2020(Table1[[#This Row],[Belastbaar loon]])</f>
        <v>37825.623</v>
      </c>
      <c r="C8541" s="6">
        <f>AlgemeneHeffingsKorting2020(Table1[[#This Row],[Belastbaar loon]])</f>
        <v>0</v>
      </c>
      <c r="D8541" s="14">
        <f>ArbeidsKorting2020(Table1[[#This Row],[Belastbaar loon]])</f>
        <v>322.38000000000011</v>
      </c>
      <c r="E8541" s="14">
        <f>MAX(Table1[[#This Row],[Loonheffing]]-Table1[[#This Row],[Algemene Heffingskorting]]-Table1[[#This Row],[Arbeidskorting]],0)</f>
        <v>37503.243000000002</v>
      </c>
      <c r="F8541" s="6">
        <f>Table1[[#This Row],[Belastbaar loon]]-Table1[[#This Row],[Belasting]]</f>
        <v>55727.756999999998</v>
      </c>
      <c r="G8541" s="2">
        <f>(Table1[[#This Row],[Belastbaar loon]]-Table1[[#This Row],[Netto loon]])/Table1[[#This Row],[Belastbaar loon]]</f>
        <v>0.40226151172893138</v>
      </c>
      <c r="H8541" s="14">
        <f t="shared" ca="1" si="128"/>
        <v>37497.692999999999</v>
      </c>
      <c r="I8541" s="14">
        <f ca="1">IF(ROW()=2, Table1[[#This Row],[Netto loon]], INDIRECT(ADDRESS(ROW()-1,COLUMN(F:F))))</f>
        <v>55723.307000000001</v>
      </c>
      <c r="J8541" s="6">
        <f ca="1">IF(ROW()=2, 0, Table1[[#This Row],[Belastbaar loon]]-INDIRECT(ADDRESS(ROW()-1,COLUMN(A:A))))</f>
        <v>10</v>
      </c>
      <c r="K8541" s="6">
        <f ca="1">Table1[[#This Row],[Netto loon]]-Table1[[#This Row],[Netto vorige schijf]]</f>
        <v>4.4499999999970896</v>
      </c>
      <c r="L8541" s="2">
        <f ca="1">(Table1[[#This Row],[Bruto tov vorige schijf]]-Table1[[#This Row],[Netto tov vorige schijf]])/MAX(Table1[[#This Row],[Bruto tov vorige schijf]],1)</f>
        <v>0.55500000000029104</v>
      </c>
    </row>
    <row r="8542" spans="1:12" x14ac:dyDescent="0.25">
      <c r="A8542" s="14">
        <v>93241</v>
      </c>
      <c r="B8542" s="6">
        <f>LoonHeffing2020(Table1[[#This Row],[Belastbaar loon]])</f>
        <v>37830.572999999997</v>
      </c>
      <c r="C8542" s="6">
        <f>AlgemeneHeffingsKorting2020(Table1[[#This Row],[Belastbaar loon]])</f>
        <v>0</v>
      </c>
      <c r="D8542" s="14">
        <f>ArbeidsKorting2020(Table1[[#This Row],[Belastbaar loon]])</f>
        <v>321.78000000000014</v>
      </c>
      <c r="E8542" s="14">
        <f>MAX(Table1[[#This Row],[Loonheffing]]-Table1[[#This Row],[Algemene Heffingskorting]]-Table1[[#This Row],[Arbeidskorting]],0)</f>
        <v>37508.792999999998</v>
      </c>
      <c r="F8542" s="6">
        <f>Table1[[#This Row],[Belastbaar loon]]-Table1[[#This Row],[Belasting]]</f>
        <v>55732.207000000002</v>
      </c>
      <c r="G8542" s="2">
        <f>(Table1[[#This Row],[Belastbaar loon]]-Table1[[#This Row],[Netto loon]])/Table1[[#This Row],[Belastbaar loon]]</f>
        <v>0.40227789277249276</v>
      </c>
      <c r="H8542" s="14">
        <f t="shared" ca="1" si="128"/>
        <v>37503.243000000002</v>
      </c>
      <c r="I8542" s="14">
        <f ca="1">IF(ROW()=2, Table1[[#This Row],[Netto loon]], INDIRECT(ADDRESS(ROW()-1,COLUMN(F:F))))</f>
        <v>55727.756999999998</v>
      </c>
      <c r="J8542" s="6">
        <f ca="1">IF(ROW()=2, 0, Table1[[#This Row],[Belastbaar loon]]-INDIRECT(ADDRESS(ROW()-1,COLUMN(A:A))))</f>
        <v>10</v>
      </c>
      <c r="K8542" s="6">
        <f ca="1">Table1[[#This Row],[Netto loon]]-Table1[[#This Row],[Netto vorige schijf]]</f>
        <v>4.4500000000043656</v>
      </c>
      <c r="L8542" s="2">
        <f ca="1">(Table1[[#This Row],[Bruto tov vorige schijf]]-Table1[[#This Row],[Netto tov vorige schijf]])/MAX(Table1[[#This Row],[Bruto tov vorige schijf]],1)</f>
        <v>0.5549999999995634</v>
      </c>
    </row>
    <row r="8543" spans="1:12" x14ac:dyDescent="0.25">
      <c r="A8543" s="14">
        <v>93251</v>
      </c>
      <c r="B8543" s="6">
        <f>LoonHeffing2020(Table1[[#This Row],[Belastbaar loon]])</f>
        <v>37835.523000000001</v>
      </c>
      <c r="C8543" s="6">
        <f>AlgemeneHeffingsKorting2020(Table1[[#This Row],[Belastbaar loon]])</f>
        <v>0</v>
      </c>
      <c r="D8543" s="14">
        <f>ArbeidsKorting2020(Table1[[#This Row],[Belastbaar loon]])</f>
        <v>321.18000000000012</v>
      </c>
      <c r="E8543" s="14">
        <f>MAX(Table1[[#This Row],[Loonheffing]]-Table1[[#This Row],[Algemene Heffingskorting]]-Table1[[#This Row],[Arbeidskorting]],0)</f>
        <v>37514.343000000001</v>
      </c>
      <c r="F8543" s="6">
        <f>Table1[[#This Row],[Belastbaar loon]]-Table1[[#This Row],[Belasting]]</f>
        <v>55736.656999999999</v>
      </c>
      <c r="G8543" s="2">
        <f>(Table1[[#This Row],[Belastbaar loon]]-Table1[[#This Row],[Netto loon]])/Table1[[#This Row],[Belastbaar loon]]</f>
        <v>0.40229427030273135</v>
      </c>
      <c r="H8543" s="14">
        <f t="shared" ca="1" si="128"/>
        <v>37508.792999999998</v>
      </c>
      <c r="I8543" s="14">
        <f ca="1">IF(ROW()=2, Table1[[#This Row],[Netto loon]], INDIRECT(ADDRESS(ROW()-1,COLUMN(F:F))))</f>
        <v>55732.207000000002</v>
      </c>
      <c r="J8543" s="6">
        <f ca="1">IF(ROW()=2, 0, Table1[[#This Row],[Belastbaar loon]]-INDIRECT(ADDRESS(ROW()-1,COLUMN(A:A))))</f>
        <v>10</v>
      </c>
      <c r="K8543" s="6">
        <f ca="1">Table1[[#This Row],[Netto loon]]-Table1[[#This Row],[Netto vorige schijf]]</f>
        <v>4.4499999999970896</v>
      </c>
      <c r="L8543" s="2">
        <f ca="1">(Table1[[#This Row],[Bruto tov vorige schijf]]-Table1[[#This Row],[Netto tov vorige schijf]])/MAX(Table1[[#This Row],[Bruto tov vorige schijf]],1)</f>
        <v>0.55500000000029104</v>
      </c>
    </row>
    <row r="8544" spans="1:12" x14ac:dyDescent="0.25">
      <c r="A8544" s="14">
        <v>93261</v>
      </c>
      <c r="B8544" s="6">
        <f>LoonHeffing2020(Table1[[#This Row],[Belastbaar loon]])</f>
        <v>37840.472999999998</v>
      </c>
      <c r="C8544" s="6">
        <f>AlgemeneHeffingsKorting2020(Table1[[#This Row],[Belastbaar loon]])</f>
        <v>0</v>
      </c>
      <c r="D8544" s="14">
        <f>ArbeidsKorting2020(Table1[[#This Row],[Belastbaar loon]])</f>
        <v>320.58000000000015</v>
      </c>
      <c r="E8544" s="14">
        <f>MAX(Table1[[#This Row],[Loonheffing]]-Table1[[#This Row],[Algemene Heffingskorting]]-Table1[[#This Row],[Arbeidskorting]],0)</f>
        <v>37519.892999999996</v>
      </c>
      <c r="F8544" s="6">
        <f>Table1[[#This Row],[Belastbaar loon]]-Table1[[#This Row],[Belasting]]</f>
        <v>55741.107000000004</v>
      </c>
      <c r="G8544" s="2">
        <f>(Table1[[#This Row],[Belastbaar loon]]-Table1[[#This Row],[Netto loon]])/Table1[[#This Row],[Belastbaar loon]]</f>
        <v>0.40231064432077712</v>
      </c>
      <c r="H8544" s="14">
        <f t="shared" ca="1" si="128"/>
        <v>37514.343000000001</v>
      </c>
      <c r="I8544" s="14">
        <f ca="1">IF(ROW()=2, Table1[[#This Row],[Netto loon]], INDIRECT(ADDRESS(ROW()-1,COLUMN(F:F))))</f>
        <v>55736.656999999999</v>
      </c>
      <c r="J8544" s="6">
        <f ca="1">IF(ROW()=2, 0, Table1[[#This Row],[Belastbaar loon]]-INDIRECT(ADDRESS(ROW()-1,COLUMN(A:A))))</f>
        <v>10</v>
      </c>
      <c r="K8544" s="6">
        <f ca="1">Table1[[#This Row],[Netto loon]]-Table1[[#This Row],[Netto vorige schijf]]</f>
        <v>4.4500000000043656</v>
      </c>
      <c r="L8544" s="2">
        <f ca="1">(Table1[[#This Row],[Bruto tov vorige schijf]]-Table1[[#This Row],[Netto tov vorige schijf]])/MAX(Table1[[#This Row],[Bruto tov vorige schijf]],1)</f>
        <v>0.5549999999995634</v>
      </c>
    </row>
    <row r="8545" spans="1:12" x14ac:dyDescent="0.25">
      <c r="A8545" s="14">
        <v>93271</v>
      </c>
      <c r="B8545" s="6">
        <f>LoonHeffing2020(Table1[[#This Row],[Belastbaar loon]])</f>
        <v>37845.423000000003</v>
      </c>
      <c r="C8545" s="6">
        <f>AlgemeneHeffingsKorting2020(Table1[[#This Row],[Belastbaar loon]])</f>
        <v>0</v>
      </c>
      <c r="D8545" s="14">
        <f>ArbeidsKorting2020(Table1[[#This Row],[Belastbaar loon]])</f>
        <v>319.98000000000013</v>
      </c>
      <c r="E8545" s="14">
        <f>MAX(Table1[[#This Row],[Loonheffing]]-Table1[[#This Row],[Algemene Heffingskorting]]-Table1[[#This Row],[Arbeidskorting]],0)</f>
        <v>37525.442999999999</v>
      </c>
      <c r="F8545" s="6">
        <f>Table1[[#This Row],[Belastbaar loon]]-Table1[[#This Row],[Belasting]]</f>
        <v>55745.557000000001</v>
      </c>
      <c r="G8545" s="2">
        <f>(Table1[[#This Row],[Belastbaar loon]]-Table1[[#This Row],[Netto loon]])/Table1[[#This Row],[Belastbaar loon]]</f>
        <v>0.40232701482775995</v>
      </c>
      <c r="H8545" s="14">
        <f t="shared" ca="1" si="128"/>
        <v>37519.892999999996</v>
      </c>
      <c r="I8545" s="14">
        <f ca="1">IF(ROW()=2, Table1[[#This Row],[Netto loon]], INDIRECT(ADDRESS(ROW()-1,COLUMN(F:F))))</f>
        <v>55741.107000000004</v>
      </c>
      <c r="J8545" s="6">
        <f ca="1">IF(ROW()=2, 0, Table1[[#This Row],[Belastbaar loon]]-INDIRECT(ADDRESS(ROW()-1,COLUMN(A:A))))</f>
        <v>10</v>
      </c>
      <c r="K8545" s="6">
        <f ca="1">Table1[[#This Row],[Netto loon]]-Table1[[#This Row],[Netto vorige schijf]]</f>
        <v>4.4499999999970896</v>
      </c>
      <c r="L8545" s="2">
        <f ca="1">(Table1[[#This Row],[Bruto tov vorige schijf]]-Table1[[#This Row],[Netto tov vorige schijf]])/MAX(Table1[[#This Row],[Bruto tov vorige schijf]],1)</f>
        <v>0.55500000000029104</v>
      </c>
    </row>
    <row r="8546" spans="1:12" x14ac:dyDescent="0.25">
      <c r="A8546" s="14">
        <v>93281</v>
      </c>
      <c r="B8546" s="6">
        <f>LoonHeffing2020(Table1[[#This Row],[Belastbaar loon]])</f>
        <v>37850.373</v>
      </c>
      <c r="C8546" s="6">
        <f>AlgemeneHeffingsKorting2020(Table1[[#This Row],[Belastbaar loon]])</f>
        <v>0</v>
      </c>
      <c r="D8546" s="14">
        <f>ArbeidsKorting2020(Table1[[#This Row],[Belastbaar loon]])</f>
        <v>319.38000000000011</v>
      </c>
      <c r="E8546" s="14">
        <f>MAX(Table1[[#This Row],[Loonheffing]]-Table1[[#This Row],[Algemene Heffingskorting]]-Table1[[#This Row],[Arbeidskorting]],0)</f>
        <v>37530.993000000002</v>
      </c>
      <c r="F8546" s="6">
        <f>Table1[[#This Row],[Belastbaar loon]]-Table1[[#This Row],[Belasting]]</f>
        <v>55750.006999999998</v>
      </c>
      <c r="G8546" s="2">
        <f>(Table1[[#This Row],[Belastbaar loon]]-Table1[[#This Row],[Netto loon]])/Table1[[#This Row],[Belastbaar loon]]</f>
        <v>0.40234338182480894</v>
      </c>
      <c r="H8546" s="14">
        <f t="shared" ca="1" si="128"/>
        <v>37525.442999999999</v>
      </c>
      <c r="I8546" s="14">
        <f ca="1">IF(ROW()=2, Table1[[#This Row],[Netto loon]], INDIRECT(ADDRESS(ROW()-1,COLUMN(F:F))))</f>
        <v>55745.557000000001</v>
      </c>
      <c r="J8546" s="6">
        <f ca="1">IF(ROW()=2, 0, Table1[[#This Row],[Belastbaar loon]]-INDIRECT(ADDRESS(ROW()-1,COLUMN(A:A))))</f>
        <v>10</v>
      </c>
      <c r="K8546" s="6">
        <f ca="1">Table1[[#This Row],[Netto loon]]-Table1[[#This Row],[Netto vorige schijf]]</f>
        <v>4.4499999999970896</v>
      </c>
      <c r="L8546" s="2">
        <f ca="1">(Table1[[#This Row],[Bruto tov vorige schijf]]-Table1[[#This Row],[Netto tov vorige schijf]])/MAX(Table1[[#This Row],[Bruto tov vorige schijf]],1)</f>
        <v>0.55500000000029104</v>
      </c>
    </row>
    <row r="8547" spans="1:12" x14ac:dyDescent="0.25">
      <c r="A8547" s="14">
        <v>93291</v>
      </c>
      <c r="B8547" s="6">
        <f>LoonHeffing2020(Table1[[#This Row],[Belastbaar loon]])</f>
        <v>37855.322999999997</v>
      </c>
      <c r="C8547" s="6">
        <f>AlgemeneHeffingsKorting2020(Table1[[#This Row],[Belastbaar loon]])</f>
        <v>0</v>
      </c>
      <c r="D8547" s="14">
        <f>ArbeidsKorting2020(Table1[[#This Row],[Belastbaar loon]])</f>
        <v>318.78000000000014</v>
      </c>
      <c r="E8547" s="14">
        <f>MAX(Table1[[#This Row],[Loonheffing]]-Table1[[#This Row],[Algemene Heffingskorting]]-Table1[[#This Row],[Arbeidskorting]],0)</f>
        <v>37536.542999999998</v>
      </c>
      <c r="F8547" s="6">
        <f>Table1[[#This Row],[Belastbaar loon]]-Table1[[#This Row],[Belasting]]</f>
        <v>55754.457000000002</v>
      </c>
      <c r="G8547" s="2">
        <f>(Table1[[#This Row],[Belastbaar loon]]-Table1[[#This Row],[Netto loon]])/Table1[[#This Row],[Belastbaar loon]]</f>
        <v>0.40235974531305269</v>
      </c>
      <c r="H8547" s="14">
        <f t="shared" ca="1" si="128"/>
        <v>37530.993000000002</v>
      </c>
      <c r="I8547" s="14">
        <f ca="1">IF(ROW()=2, Table1[[#This Row],[Netto loon]], INDIRECT(ADDRESS(ROW()-1,COLUMN(F:F))))</f>
        <v>55750.006999999998</v>
      </c>
      <c r="J8547" s="6">
        <f ca="1">IF(ROW()=2, 0, Table1[[#This Row],[Belastbaar loon]]-INDIRECT(ADDRESS(ROW()-1,COLUMN(A:A))))</f>
        <v>10</v>
      </c>
      <c r="K8547" s="6">
        <f ca="1">Table1[[#This Row],[Netto loon]]-Table1[[#This Row],[Netto vorige schijf]]</f>
        <v>4.4500000000043656</v>
      </c>
      <c r="L8547" s="2">
        <f ca="1">(Table1[[#This Row],[Bruto tov vorige schijf]]-Table1[[#This Row],[Netto tov vorige schijf]])/MAX(Table1[[#This Row],[Bruto tov vorige schijf]],1)</f>
        <v>0.5549999999995634</v>
      </c>
    </row>
    <row r="8548" spans="1:12" x14ac:dyDescent="0.25">
      <c r="A8548" s="14">
        <v>93301</v>
      </c>
      <c r="B8548" s="6">
        <f>LoonHeffing2020(Table1[[#This Row],[Belastbaar loon]])</f>
        <v>37860.273000000001</v>
      </c>
      <c r="C8548" s="6">
        <f>AlgemeneHeffingsKorting2020(Table1[[#This Row],[Belastbaar loon]])</f>
        <v>0</v>
      </c>
      <c r="D8548" s="14">
        <f>ArbeidsKorting2020(Table1[[#This Row],[Belastbaar loon]])</f>
        <v>318.18000000000012</v>
      </c>
      <c r="E8548" s="14">
        <f>MAX(Table1[[#This Row],[Loonheffing]]-Table1[[#This Row],[Algemene Heffingskorting]]-Table1[[#This Row],[Arbeidskorting]],0)</f>
        <v>37542.093000000001</v>
      </c>
      <c r="F8548" s="6">
        <f>Table1[[#This Row],[Belastbaar loon]]-Table1[[#This Row],[Belasting]]</f>
        <v>55758.906999999999</v>
      </c>
      <c r="G8548" s="2">
        <f>(Table1[[#This Row],[Belastbaar loon]]-Table1[[#This Row],[Netto loon]])/Table1[[#This Row],[Belastbaar loon]]</f>
        <v>0.40237610529361956</v>
      </c>
      <c r="H8548" s="14">
        <f t="shared" ca="1" si="128"/>
        <v>37536.542999999998</v>
      </c>
      <c r="I8548" s="14">
        <f ca="1">IF(ROW()=2, Table1[[#This Row],[Netto loon]], INDIRECT(ADDRESS(ROW()-1,COLUMN(F:F))))</f>
        <v>55754.457000000002</v>
      </c>
      <c r="J8548" s="6">
        <f ca="1">IF(ROW()=2, 0, Table1[[#This Row],[Belastbaar loon]]-INDIRECT(ADDRESS(ROW()-1,COLUMN(A:A))))</f>
        <v>10</v>
      </c>
      <c r="K8548" s="6">
        <f ca="1">Table1[[#This Row],[Netto loon]]-Table1[[#This Row],[Netto vorige schijf]]</f>
        <v>4.4499999999970896</v>
      </c>
      <c r="L8548" s="2">
        <f ca="1">(Table1[[#This Row],[Bruto tov vorige schijf]]-Table1[[#This Row],[Netto tov vorige schijf]])/MAX(Table1[[#This Row],[Bruto tov vorige schijf]],1)</f>
        <v>0.55500000000029104</v>
      </c>
    </row>
    <row r="8549" spans="1:12" x14ac:dyDescent="0.25">
      <c r="A8549" s="14">
        <v>93311</v>
      </c>
      <c r="B8549" s="6">
        <f>LoonHeffing2020(Table1[[#This Row],[Belastbaar loon]])</f>
        <v>37865.222999999998</v>
      </c>
      <c r="C8549" s="6">
        <f>AlgemeneHeffingsKorting2020(Table1[[#This Row],[Belastbaar loon]])</f>
        <v>0</v>
      </c>
      <c r="D8549" s="14">
        <f>ArbeidsKorting2020(Table1[[#This Row],[Belastbaar loon]])</f>
        <v>317.58000000000015</v>
      </c>
      <c r="E8549" s="14">
        <f>MAX(Table1[[#This Row],[Loonheffing]]-Table1[[#This Row],[Algemene Heffingskorting]]-Table1[[#This Row],[Arbeidskorting]],0)</f>
        <v>37547.642999999996</v>
      </c>
      <c r="F8549" s="6">
        <f>Table1[[#This Row],[Belastbaar loon]]-Table1[[#This Row],[Belasting]]</f>
        <v>55763.357000000004</v>
      </c>
      <c r="G8549" s="2">
        <f>(Table1[[#This Row],[Belastbaar loon]]-Table1[[#This Row],[Netto loon]])/Table1[[#This Row],[Belastbaar loon]]</f>
        <v>0.40239246176763721</v>
      </c>
      <c r="H8549" s="14">
        <f t="shared" ca="1" si="128"/>
        <v>37542.093000000001</v>
      </c>
      <c r="I8549" s="14">
        <f ca="1">IF(ROW()=2, Table1[[#This Row],[Netto loon]], INDIRECT(ADDRESS(ROW()-1,COLUMN(F:F))))</f>
        <v>55758.906999999999</v>
      </c>
      <c r="J8549" s="6">
        <f ca="1">IF(ROW()=2, 0, Table1[[#This Row],[Belastbaar loon]]-INDIRECT(ADDRESS(ROW()-1,COLUMN(A:A))))</f>
        <v>10</v>
      </c>
      <c r="K8549" s="6">
        <f ca="1">Table1[[#This Row],[Netto loon]]-Table1[[#This Row],[Netto vorige schijf]]</f>
        <v>4.4500000000043656</v>
      </c>
      <c r="L8549" s="2">
        <f ca="1">(Table1[[#This Row],[Bruto tov vorige schijf]]-Table1[[#This Row],[Netto tov vorige schijf]])/MAX(Table1[[#This Row],[Bruto tov vorige schijf]],1)</f>
        <v>0.5549999999995634</v>
      </c>
    </row>
    <row r="8550" spans="1:12" x14ac:dyDescent="0.25">
      <c r="A8550" s="14">
        <v>93321</v>
      </c>
      <c r="B8550" s="6">
        <f>LoonHeffing2020(Table1[[#This Row],[Belastbaar loon]])</f>
        <v>37870.173000000003</v>
      </c>
      <c r="C8550" s="6">
        <f>AlgemeneHeffingsKorting2020(Table1[[#This Row],[Belastbaar loon]])</f>
        <v>0</v>
      </c>
      <c r="D8550" s="14">
        <f>ArbeidsKorting2020(Table1[[#This Row],[Belastbaar loon]])</f>
        <v>316.98000000000013</v>
      </c>
      <c r="E8550" s="14">
        <f>MAX(Table1[[#This Row],[Loonheffing]]-Table1[[#This Row],[Algemene Heffingskorting]]-Table1[[#This Row],[Arbeidskorting]],0)</f>
        <v>37553.192999999999</v>
      </c>
      <c r="F8550" s="6">
        <f>Table1[[#This Row],[Belastbaar loon]]-Table1[[#This Row],[Belasting]]</f>
        <v>55767.807000000001</v>
      </c>
      <c r="G8550" s="2">
        <f>(Table1[[#This Row],[Belastbaar loon]]-Table1[[#This Row],[Netto loon]])/Table1[[#This Row],[Belastbaar loon]]</f>
        <v>0.40240881473623297</v>
      </c>
      <c r="H8550" s="14">
        <f t="shared" ca="1" si="128"/>
        <v>37547.642999999996</v>
      </c>
      <c r="I8550" s="14">
        <f ca="1">IF(ROW()=2, Table1[[#This Row],[Netto loon]], INDIRECT(ADDRESS(ROW()-1,COLUMN(F:F))))</f>
        <v>55763.357000000004</v>
      </c>
      <c r="J8550" s="6">
        <f ca="1">IF(ROW()=2, 0, Table1[[#This Row],[Belastbaar loon]]-INDIRECT(ADDRESS(ROW()-1,COLUMN(A:A))))</f>
        <v>10</v>
      </c>
      <c r="K8550" s="6">
        <f ca="1">Table1[[#This Row],[Netto loon]]-Table1[[#This Row],[Netto vorige schijf]]</f>
        <v>4.4499999999970896</v>
      </c>
      <c r="L8550" s="2">
        <f ca="1">(Table1[[#This Row],[Bruto tov vorige schijf]]-Table1[[#This Row],[Netto tov vorige schijf]])/MAX(Table1[[#This Row],[Bruto tov vorige schijf]],1)</f>
        <v>0.55500000000029104</v>
      </c>
    </row>
    <row r="8551" spans="1:12" x14ac:dyDescent="0.25">
      <c r="A8551" s="14">
        <v>93331</v>
      </c>
      <c r="B8551" s="6">
        <f>LoonHeffing2020(Table1[[#This Row],[Belastbaar loon]])</f>
        <v>37875.123</v>
      </c>
      <c r="C8551" s="6">
        <f>AlgemeneHeffingsKorting2020(Table1[[#This Row],[Belastbaar loon]])</f>
        <v>0</v>
      </c>
      <c r="D8551" s="14">
        <f>ArbeidsKorting2020(Table1[[#This Row],[Belastbaar loon]])</f>
        <v>316.38000000000011</v>
      </c>
      <c r="E8551" s="14">
        <f>MAX(Table1[[#This Row],[Loonheffing]]-Table1[[#This Row],[Algemene Heffingskorting]]-Table1[[#This Row],[Arbeidskorting]],0)</f>
        <v>37558.743000000002</v>
      </c>
      <c r="F8551" s="6">
        <f>Table1[[#This Row],[Belastbaar loon]]-Table1[[#This Row],[Belasting]]</f>
        <v>55772.256999999998</v>
      </c>
      <c r="G8551" s="2">
        <f>(Table1[[#This Row],[Belastbaar loon]]-Table1[[#This Row],[Netto loon]])/Table1[[#This Row],[Belastbaar loon]]</f>
        <v>0.40242516420053359</v>
      </c>
      <c r="H8551" s="14">
        <f t="shared" ca="1" si="128"/>
        <v>37553.192999999999</v>
      </c>
      <c r="I8551" s="14">
        <f ca="1">IF(ROW()=2, Table1[[#This Row],[Netto loon]], INDIRECT(ADDRESS(ROW()-1,COLUMN(F:F))))</f>
        <v>55767.807000000001</v>
      </c>
      <c r="J8551" s="6">
        <f ca="1">IF(ROW()=2, 0, Table1[[#This Row],[Belastbaar loon]]-INDIRECT(ADDRESS(ROW()-1,COLUMN(A:A))))</f>
        <v>10</v>
      </c>
      <c r="K8551" s="6">
        <f ca="1">Table1[[#This Row],[Netto loon]]-Table1[[#This Row],[Netto vorige schijf]]</f>
        <v>4.4499999999970896</v>
      </c>
      <c r="L8551" s="2">
        <f ca="1">(Table1[[#This Row],[Bruto tov vorige schijf]]-Table1[[#This Row],[Netto tov vorige schijf]])/MAX(Table1[[#This Row],[Bruto tov vorige schijf]],1)</f>
        <v>0.55500000000029104</v>
      </c>
    </row>
    <row r="8552" spans="1:12" x14ac:dyDescent="0.25">
      <c r="A8552" s="14">
        <v>93341</v>
      </c>
      <c r="B8552" s="6">
        <f>LoonHeffing2020(Table1[[#This Row],[Belastbaar loon]])</f>
        <v>37880.072999999997</v>
      </c>
      <c r="C8552" s="6">
        <f>AlgemeneHeffingsKorting2020(Table1[[#This Row],[Belastbaar loon]])</f>
        <v>0</v>
      </c>
      <c r="D8552" s="14">
        <f>ArbeidsKorting2020(Table1[[#This Row],[Belastbaar loon]])</f>
        <v>315.78000000000014</v>
      </c>
      <c r="E8552" s="14">
        <f>MAX(Table1[[#This Row],[Loonheffing]]-Table1[[#This Row],[Algemene Heffingskorting]]-Table1[[#This Row],[Arbeidskorting]],0)</f>
        <v>37564.292999999998</v>
      </c>
      <c r="F8552" s="6">
        <f>Table1[[#This Row],[Belastbaar loon]]-Table1[[#This Row],[Belasting]]</f>
        <v>55776.707000000002</v>
      </c>
      <c r="G8552" s="2">
        <f>(Table1[[#This Row],[Belastbaar loon]]-Table1[[#This Row],[Netto loon]])/Table1[[#This Row],[Belastbaar loon]]</f>
        <v>0.40244151016166529</v>
      </c>
      <c r="H8552" s="14">
        <f t="shared" ca="1" si="128"/>
        <v>37558.743000000002</v>
      </c>
      <c r="I8552" s="14">
        <f ca="1">IF(ROW()=2, Table1[[#This Row],[Netto loon]], INDIRECT(ADDRESS(ROW()-1,COLUMN(F:F))))</f>
        <v>55772.256999999998</v>
      </c>
      <c r="J8552" s="6">
        <f ca="1">IF(ROW()=2, 0, Table1[[#This Row],[Belastbaar loon]]-INDIRECT(ADDRESS(ROW()-1,COLUMN(A:A))))</f>
        <v>10</v>
      </c>
      <c r="K8552" s="6">
        <f ca="1">Table1[[#This Row],[Netto loon]]-Table1[[#This Row],[Netto vorige schijf]]</f>
        <v>4.4500000000043656</v>
      </c>
      <c r="L8552" s="2">
        <f ca="1">(Table1[[#This Row],[Bruto tov vorige schijf]]-Table1[[#This Row],[Netto tov vorige schijf]])/MAX(Table1[[#This Row],[Bruto tov vorige schijf]],1)</f>
        <v>0.5549999999995634</v>
      </c>
    </row>
    <row r="8553" spans="1:12" x14ac:dyDescent="0.25">
      <c r="A8553" s="14">
        <v>93351</v>
      </c>
      <c r="B8553" s="6">
        <f>LoonHeffing2020(Table1[[#This Row],[Belastbaar loon]])</f>
        <v>37885.023000000001</v>
      </c>
      <c r="C8553" s="6">
        <f>AlgemeneHeffingsKorting2020(Table1[[#This Row],[Belastbaar loon]])</f>
        <v>0</v>
      </c>
      <c r="D8553" s="14">
        <f>ArbeidsKorting2020(Table1[[#This Row],[Belastbaar loon]])</f>
        <v>315.18000000000012</v>
      </c>
      <c r="E8553" s="14">
        <f>MAX(Table1[[#This Row],[Loonheffing]]-Table1[[#This Row],[Algemene Heffingskorting]]-Table1[[#This Row],[Arbeidskorting]],0)</f>
        <v>37569.843000000001</v>
      </c>
      <c r="F8553" s="6">
        <f>Table1[[#This Row],[Belastbaar loon]]-Table1[[#This Row],[Belasting]]</f>
        <v>55781.156999999999</v>
      </c>
      <c r="G8553" s="2">
        <f>(Table1[[#This Row],[Belastbaar loon]]-Table1[[#This Row],[Netto loon]])/Table1[[#This Row],[Belastbaar loon]]</f>
        <v>0.40245785262075395</v>
      </c>
      <c r="H8553" s="14">
        <f t="shared" ca="1" si="128"/>
        <v>37564.292999999998</v>
      </c>
      <c r="I8553" s="14">
        <f ca="1">IF(ROW()=2, Table1[[#This Row],[Netto loon]], INDIRECT(ADDRESS(ROW()-1,COLUMN(F:F))))</f>
        <v>55776.707000000002</v>
      </c>
      <c r="J8553" s="6">
        <f ca="1">IF(ROW()=2, 0, Table1[[#This Row],[Belastbaar loon]]-INDIRECT(ADDRESS(ROW()-1,COLUMN(A:A))))</f>
        <v>10</v>
      </c>
      <c r="K8553" s="6">
        <f ca="1">Table1[[#This Row],[Netto loon]]-Table1[[#This Row],[Netto vorige schijf]]</f>
        <v>4.4499999999970896</v>
      </c>
      <c r="L8553" s="2">
        <f ca="1">(Table1[[#This Row],[Bruto tov vorige schijf]]-Table1[[#This Row],[Netto tov vorige schijf]])/MAX(Table1[[#This Row],[Bruto tov vorige schijf]],1)</f>
        <v>0.55500000000029104</v>
      </c>
    </row>
    <row r="8554" spans="1:12" x14ac:dyDescent="0.25">
      <c r="A8554" s="14">
        <v>93361</v>
      </c>
      <c r="B8554" s="6">
        <f>LoonHeffing2020(Table1[[#This Row],[Belastbaar loon]])</f>
        <v>37889.972999999998</v>
      </c>
      <c r="C8554" s="6">
        <f>AlgemeneHeffingsKorting2020(Table1[[#This Row],[Belastbaar loon]])</f>
        <v>0</v>
      </c>
      <c r="D8554" s="14">
        <f>ArbeidsKorting2020(Table1[[#This Row],[Belastbaar loon]])</f>
        <v>314.58000000000015</v>
      </c>
      <c r="E8554" s="14">
        <f>MAX(Table1[[#This Row],[Loonheffing]]-Table1[[#This Row],[Algemene Heffingskorting]]-Table1[[#This Row],[Arbeidskorting]],0)</f>
        <v>37575.392999999996</v>
      </c>
      <c r="F8554" s="6">
        <f>Table1[[#This Row],[Belastbaar loon]]-Table1[[#This Row],[Belasting]]</f>
        <v>55785.607000000004</v>
      </c>
      <c r="G8554" s="2">
        <f>(Table1[[#This Row],[Belastbaar loon]]-Table1[[#This Row],[Netto loon]])/Table1[[#This Row],[Belastbaar loon]]</f>
        <v>0.40247419157892478</v>
      </c>
      <c r="H8554" s="14">
        <f t="shared" ca="1" si="128"/>
        <v>37569.843000000001</v>
      </c>
      <c r="I8554" s="14">
        <f ca="1">IF(ROW()=2, Table1[[#This Row],[Netto loon]], INDIRECT(ADDRESS(ROW()-1,COLUMN(F:F))))</f>
        <v>55781.156999999999</v>
      </c>
      <c r="J8554" s="6">
        <f ca="1">IF(ROW()=2, 0, Table1[[#This Row],[Belastbaar loon]]-INDIRECT(ADDRESS(ROW()-1,COLUMN(A:A))))</f>
        <v>10</v>
      </c>
      <c r="K8554" s="6">
        <f ca="1">Table1[[#This Row],[Netto loon]]-Table1[[#This Row],[Netto vorige schijf]]</f>
        <v>4.4500000000043656</v>
      </c>
      <c r="L8554" s="2">
        <f ca="1">(Table1[[#This Row],[Bruto tov vorige schijf]]-Table1[[#This Row],[Netto tov vorige schijf]])/MAX(Table1[[#This Row],[Bruto tov vorige schijf]],1)</f>
        <v>0.5549999999995634</v>
      </c>
    </row>
    <row r="8555" spans="1:12" x14ac:dyDescent="0.25">
      <c r="A8555" s="14">
        <v>93371</v>
      </c>
      <c r="B8555" s="6">
        <f>LoonHeffing2020(Table1[[#This Row],[Belastbaar loon]])</f>
        <v>37894.923000000003</v>
      </c>
      <c r="C8555" s="6">
        <f>AlgemeneHeffingsKorting2020(Table1[[#This Row],[Belastbaar loon]])</f>
        <v>0</v>
      </c>
      <c r="D8555" s="14">
        <f>ArbeidsKorting2020(Table1[[#This Row],[Belastbaar loon]])</f>
        <v>313.98000000000013</v>
      </c>
      <c r="E8555" s="14">
        <f>MAX(Table1[[#This Row],[Loonheffing]]-Table1[[#This Row],[Algemene Heffingskorting]]-Table1[[#This Row],[Arbeidskorting]],0)</f>
        <v>37580.942999999999</v>
      </c>
      <c r="F8555" s="6">
        <f>Table1[[#This Row],[Belastbaar loon]]-Table1[[#This Row],[Belasting]]</f>
        <v>55790.057000000001</v>
      </c>
      <c r="G8555" s="2">
        <f>(Table1[[#This Row],[Belastbaar loon]]-Table1[[#This Row],[Netto loon]])/Table1[[#This Row],[Belastbaar loon]]</f>
        <v>0.40249052703730281</v>
      </c>
      <c r="H8555" s="14">
        <f t="shared" ca="1" si="128"/>
        <v>37575.392999999996</v>
      </c>
      <c r="I8555" s="14">
        <f ca="1">IF(ROW()=2, Table1[[#This Row],[Netto loon]], INDIRECT(ADDRESS(ROW()-1,COLUMN(F:F))))</f>
        <v>55785.607000000004</v>
      </c>
      <c r="J8555" s="6">
        <f ca="1">IF(ROW()=2, 0, Table1[[#This Row],[Belastbaar loon]]-INDIRECT(ADDRESS(ROW()-1,COLUMN(A:A))))</f>
        <v>10</v>
      </c>
      <c r="K8555" s="6">
        <f ca="1">Table1[[#This Row],[Netto loon]]-Table1[[#This Row],[Netto vorige schijf]]</f>
        <v>4.4499999999970896</v>
      </c>
      <c r="L8555" s="2">
        <f ca="1">(Table1[[#This Row],[Bruto tov vorige schijf]]-Table1[[#This Row],[Netto tov vorige schijf]])/MAX(Table1[[#This Row],[Bruto tov vorige schijf]],1)</f>
        <v>0.55500000000029104</v>
      </c>
    </row>
    <row r="8556" spans="1:12" x14ac:dyDescent="0.25">
      <c r="A8556" s="14">
        <v>93381</v>
      </c>
      <c r="B8556" s="6">
        <f>LoonHeffing2020(Table1[[#This Row],[Belastbaar loon]])</f>
        <v>37899.873</v>
      </c>
      <c r="C8556" s="6">
        <f>AlgemeneHeffingsKorting2020(Table1[[#This Row],[Belastbaar loon]])</f>
        <v>0</v>
      </c>
      <c r="D8556" s="14">
        <f>ArbeidsKorting2020(Table1[[#This Row],[Belastbaar loon]])</f>
        <v>313.38000000000011</v>
      </c>
      <c r="E8556" s="14">
        <f>MAX(Table1[[#This Row],[Loonheffing]]-Table1[[#This Row],[Algemene Heffingskorting]]-Table1[[#This Row],[Arbeidskorting]],0)</f>
        <v>37586.493000000002</v>
      </c>
      <c r="F8556" s="6">
        <f>Table1[[#This Row],[Belastbaar loon]]-Table1[[#This Row],[Belasting]]</f>
        <v>55794.506999999998</v>
      </c>
      <c r="G8556" s="2">
        <f>(Table1[[#This Row],[Belastbaar loon]]-Table1[[#This Row],[Netto loon]])/Table1[[#This Row],[Belastbaar loon]]</f>
        <v>0.40250685899701227</v>
      </c>
      <c r="H8556" s="14">
        <f t="shared" ca="1" si="128"/>
        <v>37580.942999999999</v>
      </c>
      <c r="I8556" s="14">
        <f ca="1">IF(ROW()=2, Table1[[#This Row],[Netto loon]], INDIRECT(ADDRESS(ROW()-1,COLUMN(F:F))))</f>
        <v>55790.057000000001</v>
      </c>
      <c r="J8556" s="6">
        <f ca="1">IF(ROW()=2, 0, Table1[[#This Row],[Belastbaar loon]]-INDIRECT(ADDRESS(ROW()-1,COLUMN(A:A))))</f>
        <v>10</v>
      </c>
      <c r="K8556" s="6">
        <f ca="1">Table1[[#This Row],[Netto loon]]-Table1[[#This Row],[Netto vorige schijf]]</f>
        <v>4.4499999999970896</v>
      </c>
      <c r="L8556" s="2">
        <f ca="1">(Table1[[#This Row],[Bruto tov vorige schijf]]-Table1[[#This Row],[Netto tov vorige schijf]])/MAX(Table1[[#This Row],[Bruto tov vorige schijf]],1)</f>
        <v>0.55500000000029104</v>
      </c>
    </row>
    <row r="8557" spans="1:12" x14ac:dyDescent="0.25">
      <c r="A8557" s="14">
        <v>93391</v>
      </c>
      <c r="B8557" s="6">
        <f>LoonHeffing2020(Table1[[#This Row],[Belastbaar loon]])</f>
        <v>37904.822999999997</v>
      </c>
      <c r="C8557" s="6">
        <f>AlgemeneHeffingsKorting2020(Table1[[#This Row],[Belastbaar loon]])</f>
        <v>0</v>
      </c>
      <c r="D8557" s="14">
        <f>ArbeidsKorting2020(Table1[[#This Row],[Belastbaar loon]])</f>
        <v>312.78000000000014</v>
      </c>
      <c r="E8557" s="14">
        <f>MAX(Table1[[#This Row],[Loonheffing]]-Table1[[#This Row],[Algemene Heffingskorting]]-Table1[[#This Row],[Arbeidskorting]],0)</f>
        <v>37592.042999999998</v>
      </c>
      <c r="F8557" s="6">
        <f>Table1[[#This Row],[Belastbaar loon]]-Table1[[#This Row],[Belasting]]</f>
        <v>55798.957000000002</v>
      </c>
      <c r="G8557" s="2">
        <f>(Table1[[#This Row],[Belastbaar loon]]-Table1[[#This Row],[Netto loon]])/Table1[[#This Row],[Belastbaar loon]]</f>
        <v>0.40252318745917698</v>
      </c>
      <c r="H8557" s="14">
        <f t="shared" ca="1" si="128"/>
        <v>37586.493000000002</v>
      </c>
      <c r="I8557" s="14">
        <f ca="1">IF(ROW()=2, Table1[[#This Row],[Netto loon]], INDIRECT(ADDRESS(ROW()-1,COLUMN(F:F))))</f>
        <v>55794.506999999998</v>
      </c>
      <c r="J8557" s="6">
        <f ca="1">IF(ROW()=2, 0, Table1[[#This Row],[Belastbaar loon]]-INDIRECT(ADDRESS(ROW()-1,COLUMN(A:A))))</f>
        <v>10</v>
      </c>
      <c r="K8557" s="6">
        <f ca="1">Table1[[#This Row],[Netto loon]]-Table1[[#This Row],[Netto vorige schijf]]</f>
        <v>4.4500000000043656</v>
      </c>
      <c r="L8557" s="2">
        <f ca="1">(Table1[[#This Row],[Bruto tov vorige schijf]]-Table1[[#This Row],[Netto tov vorige schijf]])/MAX(Table1[[#This Row],[Bruto tov vorige schijf]],1)</f>
        <v>0.5549999999995634</v>
      </c>
    </row>
    <row r="8558" spans="1:12" x14ac:dyDescent="0.25">
      <c r="A8558" s="14">
        <v>93401</v>
      </c>
      <c r="B8558" s="6">
        <f>LoonHeffing2020(Table1[[#This Row],[Belastbaar loon]])</f>
        <v>37909.773000000001</v>
      </c>
      <c r="C8558" s="6">
        <f>AlgemeneHeffingsKorting2020(Table1[[#This Row],[Belastbaar loon]])</f>
        <v>0</v>
      </c>
      <c r="D8558" s="14">
        <f>ArbeidsKorting2020(Table1[[#This Row],[Belastbaar loon]])</f>
        <v>312.18000000000012</v>
      </c>
      <c r="E8558" s="14">
        <f>MAX(Table1[[#This Row],[Loonheffing]]-Table1[[#This Row],[Algemene Heffingskorting]]-Table1[[#This Row],[Arbeidskorting]],0)</f>
        <v>37597.593000000001</v>
      </c>
      <c r="F8558" s="6">
        <f>Table1[[#This Row],[Belastbaar loon]]-Table1[[#This Row],[Belasting]]</f>
        <v>55803.406999999999</v>
      </c>
      <c r="G8558" s="2">
        <f>(Table1[[#This Row],[Belastbaar loon]]-Table1[[#This Row],[Netto loon]])/Table1[[#This Row],[Belastbaar loon]]</f>
        <v>0.40253951242492053</v>
      </c>
      <c r="H8558" s="14">
        <f t="shared" ca="1" si="128"/>
        <v>37592.042999999998</v>
      </c>
      <c r="I8558" s="14">
        <f ca="1">IF(ROW()=2, Table1[[#This Row],[Netto loon]], INDIRECT(ADDRESS(ROW()-1,COLUMN(F:F))))</f>
        <v>55798.957000000002</v>
      </c>
      <c r="J8558" s="6">
        <f ca="1">IF(ROW()=2, 0, Table1[[#This Row],[Belastbaar loon]]-INDIRECT(ADDRESS(ROW()-1,COLUMN(A:A))))</f>
        <v>10</v>
      </c>
      <c r="K8558" s="6">
        <f ca="1">Table1[[#This Row],[Netto loon]]-Table1[[#This Row],[Netto vorige schijf]]</f>
        <v>4.4499999999970896</v>
      </c>
      <c r="L8558" s="2">
        <f ca="1">(Table1[[#This Row],[Bruto tov vorige schijf]]-Table1[[#This Row],[Netto tov vorige schijf]])/MAX(Table1[[#This Row],[Bruto tov vorige schijf]],1)</f>
        <v>0.55500000000029104</v>
      </c>
    </row>
    <row r="8559" spans="1:12" x14ac:dyDescent="0.25">
      <c r="A8559" s="14">
        <v>93411</v>
      </c>
      <c r="B8559" s="6">
        <f>LoonHeffing2020(Table1[[#This Row],[Belastbaar loon]])</f>
        <v>37914.722999999998</v>
      </c>
      <c r="C8559" s="6">
        <f>AlgemeneHeffingsKorting2020(Table1[[#This Row],[Belastbaar loon]])</f>
        <v>0</v>
      </c>
      <c r="D8559" s="14">
        <f>ArbeidsKorting2020(Table1[[#This Row],[Belastbaar loon]])</f>
        <v>311.58000000000015</v>
      </c>
      <c r="E8559" s="14">
        <f>MAX(Table1[[#This Row],[Loonheffing]]-Table1[[#This Row],[Algemene Heffingskorting]]-Table1[[#This Row],[Arbeidskorting]],0)</f>
        <v>37603.142999999996</v>
      </c>
      <c r="F8559" s="6">
        <f>Table1[[#This Row],[Belastbaar loon]]-Table1[[#This Row],[Belasting]]</f>
        <v>55807.857000000004</v>
      </c>
      <c r="G8559" s="2">
        <f>(Table1[[#This Row],[Belastbaar loon]]-Table1[[#This Row],[Netto loon]])/Table1[[#This Row],[Belastbaar loon]]</f>
        <v>0.40255583389536559</v>
      </c>
      <c r="H8559" s="14">
        <f t="shared" ca="1" si="128"/>
        <v>37597.593000000001</v>
      </c>
      <c r="I8559" s="14">
        <f ca="1">IF(ROW()=2, Table1[[#This Row],[Netto loon]], INDIRECT(ADDRESS(ROW()-1,COLUMN(F:F))))</f>
        <v>55803.406999999999</v>
      </c>
      <c r="J8559" s="6">
        <f ca="1">IF(ROW()=2, 0, Table1[[#This Row],[Belastbaar loon]]-INDIRECT(ADDRESS(ROW()-1,COLUMN(A:A))))</f>
        <v>10</v>
      </c>
      <c r="K8559" s="6">
        <f ca="1">Table1[[#This Row],[Netto loon]]-Table1[[#This Row],[Netto vorige schijf]]</f>
        <v>4.4500000000043656</v>
      </c>
      <c r="L8559" s="2">
        <f ca="1">(Table1[[#This Row],[Bruto tov vorige schijf]]-Table1[[#This Row],[Netto tov vorige schijf]])/MAX(Table1[[#This Row],[Bruto tov vorige schijf]],1)</f>
        <v>0.5549999999995634</v>
      </c>
    </row>
    <row r="8560" spans="1:12" x14ac:dyDescent="0.25">
      <c r="A8560" s="14">
        <v>93421</v>
      </c>
      <c r="B8560" s="6">
        <f>LoonHeffing2020(Table1[[#This Row],[Belastbaar loon]])</f>
        <v>37919.673000000003</v>
      </c>
      <c r="C8560" s="6">
        <f>AlgemeneHeffingsKorting2020(Table1[[#This Row],[Belastbaar loon]])</f>
        <v>0</v>
      </c>
      <c r="D8560" s="14">
        <f>ArbeidsKorting2020(Table1[[#This Row],[Belastbaar loon]])</f>
        <v>310.98000000000013</v>
      </c>
      <c r="E8560" s="14">
        <f>MAX(Table1[[#This Row],[Loonheffing]]-Table1[[#This Row],[Algemene Heffingskorting]]-Table1[[#This Row],[Arbeidskorting]],0)</f>
        <v>37608.692999999999</v>
      </c>
      <c r="F8560" s="6">
        <f>Table1[[#This Row],[Belastbaar loon]]-Table1[[#This Row],[Belasting]]</f>
        <v>55812.307000000001</v>
      </c>
      <c r="G8560" s="2">
        <f>(Table1[[#This Row],[Belastbaar loon]]-Table1[[#This Row],[Netto loon]])/Table1[[#This Row],[Belastbaar loon]]</f>
        <v>0.40257215187163486</v>
      </c>
      <c r="H8560" s="14">
        <f t="shared" ca="1" si="128"/>
        <v>37603.142999999996</v>
      </c>
      <c r="I8560" s="14">
        <f ca="1">IF(ROW()=2, Table1[[#This Row],[Netto loon]], INDIRECT(ADDRESS(ROW()-1,COLUMN(F:F))))</f>
        <v>55807.857000000004</v>
      </c>
      <c r="J8560" s="6">
        <f ca="1">IF(ROW()=2, 0, Table1[[#This Row],[Belastbaar loon]]-INDIRECT(ADDRESS(ROW()-1,COLUMN(A:A))))</f>
        <v>10</v>
      </c>
      <c r="K8560" s="6">
        <f ca="1">Table1[[#This Row],[Netto loon]]-Table1[[#This Row],[Netto vorige schijf]]</f>
        <v>4.4499999999970896</v>
      </c>
      <c r="L8560" s="2">
        <f ca="1">(Table1[[#This Row],[Bruto tov vorige schijf]]-Table1[[#This Row],[Netto tov vorige schijf]])/MAX(Table1[[#This Row],[Bruto tov vorige schijf]],1)</f>
        <v>0.55500000000029104</v>
      </c>
    </row>
    <row r="8561" spans="1:12" x14ac:dyDescent="0.25">
      <c r="A8561" s="14">
        <v>93431</v>
      </c>
      <c r="B8561" s="6">
        <f>LoonHeffing2020(Table1[[#This Row],[Belastbaar loon]])</f>
        <v>37924.623</v>
      </c>
      <c r="C8561" s="6">
        <f>AlgemeneHeffingsKorting2020(Table1[[#This Row],[Belastbaar loon]])</f>
        <v>0</v>
      </c>
      <c r="D8561" s="14">
        <f>ArbeidsKorting2020(Table1[[#This Row],[Belastbaar loon]])</f>
        <v>310.38000000000011</v>
      </c>
      <c r="E8561" s="14">
        <f>MAX(Table1[[#This Row],[Loonheffing]]-Table1[[#This Row],[Algemene Heffingskorting]]-Table1[[#This Row],[Arbeidskorting]],0)</f>
        <v>37614.243000000002</v>
      </c>
      <c r="F8561" s="6">
        <f>Table1[[#This Row],[Belastbaar loon]]-Table1[[#This Row],[Belasting]]</f>
        <v>55816.756999999998</v>
      </c>
      <c r="G8561" s="2">
        <f>(Table1[[#This Row],[Belastbaar loon]]-Table1[[#This Row],[Netto loon]])/Table1[[#This Row],[Belastbaar loon]]</f>
        <v>0.40258846635485013</v>
      </c>
      <c r="H8561" s="14">
        <f t="shared" ca="1" si="128"/>
        <v>37608.692999999999</v>
      </c>
      <c r="I8561" s="14">
        <f ca="1">IF(ROW()=2, Table1[[#This Row],[Netto loon]], INDIRECT(ADDRESS(ROW()-1,COLUMN(F:F))))</f>
        <v>55812.307000000001</v>
      </c>
      <c r="J8561" s="6">
        <f ca="1">IF(ROW()=2, 0, Table1[[#This Row],[Belastbaar loon]]-INDIRECT(ADDRESS(ROW()-1,COLUMN(A:A))))</f>
        <v>10</v>
      </c>
      <c r="K8561" s="6">
        <f ca="1">Table1[[#This Row],[Netto loon]]-Table1[[#This Row],[Netto vorige schijf]]</f>
        <v>4.4499999999970896</v>
      </c>
      <c r="L8561" s="2">
        <f ca="1">(Table1[[#This Row],[Bruto tov vorige schijf]]-Table1[[#This Row],[Netto tov vorige schijf]])/MAX(Table1[[#This Row],[Bruto tov vorige schijf]],1)</f>
        <v>0.55500000000029104</v>
      </c>
    </row>
    <row r="8562" spans="1:12" x14ac:dyDescent="0.25">
      <c r="A8562" s="14">
        <v>93441</v>
      </c>
      <c r="B8562" s="6">
        <f>LoonHeffing2020(Table1[[#This Row],[Belastbaar loon]])</f>
        <v>37929.572999999997</v>
      </c>
      <c r="C8562" s="6">
        <f>AlgemeneHeffingsKorting2020(Table1[[#This Row],[Belastbaar loon]])</f>
        <v>0</v>
      </c>
      <c r="D8562" s="14">
        <f>ArbeidsKorting2020(Table1[[#This Row],[Belastbaar loon]])</f>
        <v>309.78000000000014</v>
      </c>
      <c r="E8562" s="14">
        <f>MAX(Table1[[#This Row],[Loonheffing]]-Table1[[#This Row],[Algemene Heffingskorting]]-Table1[[#This Row],[Arbeidskorting]],0)</f>
        <v>37619.792999999998</v>
      </c>
      <c r="F8562" s="6">
        <f>Table1[[#This Row],[Belastbaar loon]]-Table1[[#This Row],[Belasting]]</f>
        <v>55821.207000000002</v>
      </c>
      <c r="G8562" s="2">
        <f>(Table1[[#This Row],[Belastbaar loon]]-Table1[[#This Row],[Netto loon]])/Table1[[#This Row],[Belastbaar loon]]</f>
        <v>0.40260477734613281</v>
      </c>
      <c r="H8562" s="14">
        <f t="shared" ca="1" si="128"/>
        <v>37614.243000000002</v>
      </c>
      <c r="I8562" s="14">
        <f ca="1">IF(ROW()=2, Table1[[#This Row],[Netto loon]], INDIRECT(ADDRESS(ROW()-1,COLUMN(F:F))))</f>
        <v>55816.756999999998</v>
      </c>
      <c r="J8562" s="6">
        <f ca="1">IF(ROW()=2, 0, Table1[[#This Row],[Belastbaar loon]]-INDIRECT(ADDRESS(ROW()-1,COLUMN(A:A))))</f>
        <v>10</v>
      </c>
      <c r="K8562" s="6">
        <f ca="1">Table1[[#This Row],[Netto loon]]-Table1[[#This Row],[Netto vorige schijf]]</f>
        <v>4.4500000000043656</v>
      </c>
      <c r="L8562" s="2">
        <f ca="1">(Table1[[#This Row],[Bruto tov vorige schijf]]-Table1[[#This Row],[Netto tov vorige schijf]])/MAX(Table1[[#This Row],[Bruto tov vorige schijf]],1)</f>
        <v>0.5549999999995634</v>
      </c>
    </row>
    <row r="8563" spans="1:12" x14ac:dyDescent="0.25">
      <c r="A8563" s="14">
        <v>93451</v>
      </c>
      <c r="B8563" s="6">
        <f>LoonHeffing2020(Table1[[#This Row],[Belastbaar loon]])</f>
        <v>37934.523000000001</v>
      </c>
      <c r="C8563" s="6">
        <f>AlgemeneHeffingsKorting2020(Table1[[#This Row],[Belastbaar loon]])</f>
        <v>0</v>
      </c>
      <c r="D8563" s="14">
        <f>ArbeidsKorting2020(Table1[[#This Row],[Belastbaar loon]])</f>
        <v>309.18000000000012</v>
      </c>
      <c r="E8563" s="14">
        <f>MAX(Table1[[#This Row],[Loonheffing]]-Table1[[#This Row],[Algemene Heffingskorting]]-Table1[[#This Row],[Arbeidskorting]],0)</f>
        <v>37625.343000000001</v>
      </c>
      <c r="F8563" s="6">
        <f>Table1[[#This Row],[Belastbaar loon]]-Table1[[#This Row],[Belasting]]</f>
        <v>55825.656999999999</v>
      </c>
      <c r="G8563" s="2">
        <f>(Table1[[#This Row],[Belastbaar loon]]-Table1[[#This Row],[Netto loon]])/Table1[[#This Row],[Belastbaar loon]]</f>
        <v>0.40262108484660414</v>
      </c>
      <c r="H8563" s="14">
        <f t="shared" ca="1" si="128"/>
        <v>37619.792999999998</v>
      </c>
      <c r="I8563" s="14">
        <f ca="1">IF(ROW()=2, Table1[[#This Row],[Netto loon]], INDIRECT(ADDRESS(ROW()-1,COLUMN(F:F))))</f>
        <v>55821.207000000002</v>
      </c>
      <c r="J8563" s="6">
        <f ca="1">IF(ROW()=2, 0, Table1[[#This Row],[Belastbaar loon]]-INDIRECT(ADDRESS(ROW()-1,COLUMN(A:A))))</f>
        <v>10</v>
      </c>
      <c r="K8563" s="6">
        <f ca="1">Table1[[#This Row],[Netto loon]]-Table1[[#This Row],[Netto vorige schijf]]</f>
        <v>4.4499999999970896</v>
      </c>
      <c r="L8563" s="2">
        <f ca="1">(Table1[[#This Row],[Bruto tov vorige schijf]]-Table1[[#This Row],[Netto tov vorige schijf]])/MAX(Table1[[#This Row],[Bruto tov vorige schijf]],1)</f>
        <v>0.55500000000029104</v>
      </c>
    </row>
    <row r="8564" spans="1:12" x14ac:dyDescent="0.25">
      <c r="A8564" s="14">
        <v>93461</v>
      </c>
      <c r="B8564" s="6">
        <f>LoonHeffing2020(Table1[[#This Row],[Belastbaar loon]])</f>
        <v>37939.472999999998</v>
      </c>
      <c r="C8564" s="6">
        <f>AlgemeneHeffingsKorting2020(Table1[[#This Row],[Belastbaar loon]])</f>
        <v>0</v>
      </c>
      <c r="D8564" s="14">
        <f>ArbeidsKorting2020(Table1[[#This Row],[Belastbaar loon]])</f>
        <v>308.58000000000015</v>
      </c>
      <c r="E8564" s="14">
        <f>MAX(Table1[[#This Row],[Loonheffing]]-Table1[[#This Row],[Algemene Heffingskorting]]-Table1[[#This Row],[Arbeidskorting]],0)</f>
        <v>37630.892999999996</v>
      </c>
      <c r="F8564" s="6">
        <f>Table1[[#This Row],[Belastbaar loon]]-Table1[[#This Row],[Belasting]]</f>
        <v>55830.107000000004</v>
      </c>
      <c r="G8564" s="2">
        <f>(Table1[[#This Row],[Belastbaar loon]]-Table1[[#This Row],[Netto loon]])/Table1[[#This Row],[Belastbaar loon]]</f>
        <v>0.40263738885738432</v>
      </c>
      <c r="H8564" s="14">
        <f t="shared" ca="1" si="128"/>
        <v>37625.343000000001</v>
      </c>
      <c r="I8564" s="14">
        <f ca="1">IF(ROW()=2, Table1[[#This Row],[Netto loon]], INDIRECT(ADDRESS(ROW()-1,COLUMN(F:F))))</f>
        <v>55825.656999999999</v>
      </c>
      <c r="J8564" s="6">
        <f ca="1">IF(ROW()=2, 0, Table1[[#This Row],[Belastbaar loon]]-INDIRECT(ADDRESS(ROW()-1,COLUMN(A:A))))</f>
        <v>10</v>
      </c>
      <c r="K8564" s="6">
        <f ca="1">Table1[[#This Row],[Netto loon]]-Table1[[#This Row],[Netto vorige schijf]]</f>
        <v>4.4500000000043656</v>
      </c>
      <c r="L8564" s="2">
        <f ca="1">(Table1[[#This Row],[Bruto tov vorige schijf]]-Table1[[#This Row],[Netto tov vorige schijf]])/MAX(Table1[[#This Row],[Bruto tov vorige schijf]],1)</f>
        <v>0.5549999999995634</v>
      </c>
    </row>
    <row r="8565" spans="1:12" x14ac:dyDescent="0.25">
      <c r="A8565" s="14">
        <v>93471</v>
      </c>
      <c r="B8565" s="6">
        <f>LoonHeffing2020(Table1[[#This Row],[Belastbaar loon]])</f>
        <v>37944.423000000003</v>
      </c>
      <c r="C8565" s="6">
        <f>AlgemeneHeffingsKorting2020(Table1[[#This Row],[Belastbaar loon]])</f>
        <v>0</v>
      </c>
      <c r="D8565" s="14">
        <f>ArbeidsKorting2020(Table1[[#This Row],[Belastbaar loon]])</f>
        <v>307.98000000000013</v>
      </c>
      <c r="E8565" s="14">
        <f>MAX(Table1[[#This Row],[Loonheffing]]-Table1[[#This Row],[Algemene Heffingskorting]]-Table1[[#This Row],[Arbeidskorting]],0)</f>
        <v>37636.442999999999</v>
      </c>
      <c r="F8565" s="6">
        <f>Table1[[#This Row],[Belastbaar loon]]-Table1[[#This Row],[Belasting]]</f>
        <v>55834.557000000001</v>
      </c>
      <c r="G8565" s="2">
        <f>(Table1[[#This Row],[Belastbaar loon]]-Table1[[#This Row],[Netto loon]])/Table1[[#This Row],[Belastbaar loon]]</f>
        <v>0.40265368937959367</v>
      </c>
      <c r="H8565" s="14">
        <f t="shared" ca="1" si="128"/>
        <v>37630.892999999996</v>
      </c>
      <c r="I8565" s="14">
        <f ca="1">IF(ROW()=2, Table1[[#This Row],[Netto loon]], INDIRECT(ADDRESS(ROW()-1,COLUMN(F:F))))</f>
        <v>55830.107000000004</v>
      </c>
      <c r="J8565" s="6">
        <f ca="1">IF(ROW()=2, 0, Table1[[#This Row],[Belastbaar loon]]-INDIRECT(ADDRESS(ROW()-1,COLUMN(A:A))))</f>
        <v>10</v>
      </c>
      <c r="K8565" s="6">
        <f ca="1">Table1[[#This Row],[Netto loon]]-Table1[[#This Row],[Netto vorige schijf]]</f>
        <v>4.4499999999970896</v>
      </c>
      <c r="L8565" s="2">
        <f ca="1">(Table1[[#This Row],[Bruto tov vorige schijf]]-Table1[[#This Row],[Netto tov vorige schijf]])/MAX(Table1[[#This Row],[Bruto tov vorige schijf]],1)</f>
        <v>0.55500000000029104</v>
      </c>
    </row>
    <row r="8566" spans="1:12" x14ac:dyDescent="0.25">
      <c r="A8566" s="14">
        <v>93481</v>
      </c>
      <c r="B8566" s="6">
        <f>LoonHeffing2020(Table1[[#This Row],[Belastbaar loon]])</f>
        <v>37949.373</v>
      </c>
      <c r="C8566" s="6">
        <f>AlgemeneHeffingsKorting2020(Table1[[#This Row],[Belastbaar loon]])</f>
        <v>0</v>
      </c>
      <c r="D8566" s="14">
        <f>ArbeidsKorting2020(Table1[[#This Row],[Belastbaar loon]])</f>
        <v>307.38000000000011</v>
      </c>
      <c r="E8566" s="14">
        <f>MAX(Table1[[#This Row],[Loonheffing]]-Table1[[#This Row],[Algemene Heffingskorting]]-Table1[[#This Row],[Arbeidskorting]],0)</f>
        <v>37641.993000000002</v>
      </c>
      <c r="F8566" s="6">
        <f>Table1[[#This Row],[Belastbaar loon]]-Table1[[#This Row],[Belasting]]</f>
        <v>55839.006999999998</v>
      </c>
      <c r="G8566" s="2">
        <f>(Table1[[#This Row],[Belastbaar loon]]-Table1[[#This Row],[Netto loon]])/Table1[[#This Row],[Belastbaar loon]]</f>
        <v>0.40266998641435159</v>
      </c>
      <c r="H8566" s="14">
        <f t="shared" ca="1" si="128"/>
        <v>37636.442999999999</v>
      </c>
      <c r="I8566" s="14">
        <f ca="1">IF(ROW()=2, Table1[[#This Row],[Netto loon]], INDIRECT(ADDRESS(ROW()-1,COLUMN(F:F))))</f>
        <v>55834.557000000001</v>
      </c>
      <c r="J8566" s="6">
        <f ca="1">IF(ROW()=2, 0, Table1[[#This Row],[Belastbaar loon]]-INDIRECT(ADDRESS(ROW()-1,COLUMN(A:A))))</f>
        <v>10</v>
      </c>
      <c r="K8566" s="6">
        <f ca="1">Table1[[#This Row],[Netto loon]]-Table1[[#This Row],[Netto vorige schijf]]</f>
        <v>4.4499999999970896</v>
      </c>
      <c r="L8566" s="2">
        <f ca="1">(Table1[[#This Row],[Bruto tov vorige schijf]]-Table1[[#This Row],[Netto tov vorige schijf]])/MAX(Table1[[#This Row],[Bruto tov vorige schijf]],1)</f>
        <v>0.55500000000029104</v>
      </c>
    </row>
    <row r="8567" spans="1:12" x14ac:dyDescent="0.25">
      <c r="A8567" s="14">
        <v>93491</v>
      </c>
      <c r="B8567" s="6">
        <f>LoonHeffing2020(Table1[[#This Row],[Belastbaar loon]])</f>
        <v>37954.322999999997</v>
      </c>
      <c r="C8567" s="6">
        <f>AlgemeneHeffingsKorting2020(Table1[[#This Row],[Belastbaar loon]])</f>
        <v>0</v>
      </c>
      <c r="D8567" s="14">
        <f>ArbeidsKorting2020(Table1[[#This Row],[Belastbaar loon]])</f>
        <v>306.78000000000014</v>
      </c>
      <c r="E8567" s="14">
        <f>MAX(Table1[[#This Row],[Loonheffing]]-Table1[[#This Row],[Algemene Heffingskorting]]-Table1[[#This Row],[Arbeidskorting]],0)</f>
        <v>37647.542999999998</v>
      </c>
      <c r="F8567" s="6">
        <f>Table1[[#This Row],[Belastbaar loon]]-Table1[[#This Row],[Belasting]]</f>
        <v>55843.457000000002</v>
      </c>
      <c r="G8567" s="2">
        <f>(Table1[[#This Row],[Belastbaar loon]]-Table1[[#This Row],[Netto loon]])/Table1[[#This Row],[Belastbaar loon]]</f>
        <v>0.40268627996277712</v>
      </c>
      <c r="H8567" s="14">
        <f t="shared" ca="1" si="128"/>
        <v>37641.993000000002</v>
      </c>
      <c r="I8567" s="14">
        <f ca="1">IF(ROW()=2, Table1[[#This Row],[Netto loon]], INDIRECT(ADDRESS(ROW()-1,COLUMN(F:F))))</f>
        <v>55839.006999999998</v>
      </c>
      <c r="J8567" s="6">
        <f ca="1">IF(ROW()=2, 0, Table1[[#This Row],[Belastbaar loon]]-INDIRECT(ADDRESS(ROW()-1,COLUMN(A:A))))</f>
        <v>10</v>
      </c>
      <c r="K8567" s="6">
        <f ca="1">Table1[[#This Row],[Netto loon]]-Table1[[#This Row],[Netto vorige schijf]]</f>
        <v>4.4500000000043656</v>
      </c>
      <c r="L8567" s="2">
        <f ca="1">(Table1[[#This Row],[Bruto tov vorige schijf]]-Table1[[#This Row],[Netto tov vorige schijf]])/MAX(Table1[[#This Row],[Bruto tov vorige schijf]],1)</f>
        <v>0.5549999999995634</v>
      </c>
    </row>
    <row r="8568" spans="1:12" x14ac:dyDescent="0.25">
      <c r="A8568" s="14">
        <v>93501</v>
      </c>
      <c r="B8568" s="6">
        <f>LoonHeffing2020(Table1[[#This Row],[Belastbaar loon]])</f>
        <v>37959.273000000001</v>
      </c>
      <c r="C8568" s="6">
        <f>AlgemeneHeffingsKorting2020(Table1[[#This Row],[Belastbaar loon]])</f>
        <v>0</v>
      </c>
      <c r="D8568" s="14">
        <f>ArbeidsKorting2020(Table1[[#This Row],[Belastbaar loon]])</f>
        <v>306.18000000000012</v>
      </c>
      <c r="E8568" s="14">
        <f>MAX(Table1[[#This Row],[Loonheffing]]-Table1[[#This Row],[Algemene Heffingskorting]]-Table1[[#This Row],[Arbeidskorting]],0)</f>
        <v>37653.093000000001</v>
      </c>
      <c r="F8568" s="6">
        <f>Table1[[#This Row],[Belastbaar loon]]-Table1[[#This Row],[Belasting]]</f>
        <v>55847.906999999999</v>
      </c>
      <c r="G8568" s="2">
        <f>(Table1[[#This Row],[Belastbaar loon]]-Table1[[#This Row],[Netto loon]])/Table1[[#This Row],[Belastbaar loon]]</f>
        <v>0.40270257002598903</v>
      </c>
      <c r="H8568" s="14">
        <f t="shared" ca="1" si="128"/>
        <v>37647.542999999998</v>
      </c>
      <c r="I8568" s="14">
        <f ca="1">IF(ROW()=2, Table1[[#This Row],[Netto loon]], INDIRECT(ADDRESS(ROW()-1,COLUMN(F:F))))</f>
        <v>55843.457000000002</v>
      </c>
      <c r="J8568" s="6">
        <f ca="1">IF(ROW()=2, 0, Table1[[#This Row],[Belastbaar loon]]-INDIRECT(ADDRESS(ROW()-1,COLUMN(A:A))))</f>
        <v>10</v>
      </c>
      <c r="K8568" s="6">
        <f ca="1">Table1[[#This Row],[Netto loon]]-Table1[[#This Row],[Netto vorige schijf]]</f>
        <v>4.4499999999970896</v>
      </c>
      <c r="L8568" s="2">
        <f ca="1">(Table1[[#This Row],[Bruto tov vorige schijf]]-Table1[[#This Row],[Netto tov vorige schijf]])/MAX(Table1[[#This Row],[Bruto tov vorige schijf]],1)</f>
        <v>0.55500000000029104</v>
      </c>
    </row>
    <row r="8569" spans="1:12" x14ac:dyDescent="0.25">
      <c r="A8569" s="14">
        <v>93511</v>
      </c>
      <c r="B8569" s="6">
        <f>LoonHeffing2020(Table1[[#This Row],[Belastbaar loon]])</f>
        <v>37964.222999999998</v>
      </c>
      <c r="C8569" s="6">
        <f>AlgemeneHeffingsKorting2020(Table1[[#This Row],[Belastbaar loon]])</f>
        <v>0</v>
      </c>
      <c r="D8569" s="14">
        <f>ArbeidsKorting2020(Table1[[#This Row],[Belastbaar loon]])</f>
        <v>305.58000000000015</v>
      </c>
      <c r="E8569" s="14">
        <f>MAX(Table1[[#This Row],[Loonheffing]]-Table1[[#This Row],[Algemene Heffingskorting]]-Table1[[#This Row],[Arbeidskorting]],0)</f>
        <v>37658.642999999996</v>
      </c>
      <c r="F8569" s="6">
        <f>Table1[[#This Row],[Belastbaar loon]]-Table1[[#This Row],[Belasting]]</f>
        <v>55852.357000000004</v>
      </c>
      <c r="G8569" s="2">
        <f>(Table1[[#This Row],[Belastbaar loon]]-Table1[[#This Row],[Netto loon]])/Table1[[#This Row],[Belastbaar loon]]</f>
        <v>0.40271885660510526</v>
      </c>
      <c r="H8569" s="14">
        <f t="shared" ca="1" si="128"/>
        <v>37653.093000000001</v>
      </c>
      <c r="I8569" s="14">
        <f ca="1">IF(ROW()=2, Table1[[#This Row],[Netto loon]], INDIRECT(ADDRESS(ROW()-1,COLUMN(F:F))))</f>
        <v>55847.906999999999</v>
      </c>
      <c r="J8569" s="6">
        <f ca="1">IF(ROW()=2, 0, Table1[[#This Row],[Belastbaar loon]]-INDIRECT(ADDRESS(ROW()-1,COLUMN(A:A))))</f>
        <v>10</v>
      </c>
      <c r="K8569" s="6">
        <f ca="1">Table1[[#This Row],[Netto loon]]-Table1[[#This Row],[Netto vorige schijf]]</f>
        <v>4.4500000000043656</v>
      </c>
      <c r="L8569" s="2">
        <f ca="1">(Table1[[#This Row],[Bruto tov vorige schijf]]-Table1[[#This Row],[Netto tov vorige schijf]])/MAX(Table1[[#This Row],[Bruto tov vorige schijf]],1)</f>
        <v>0.5549999999995634</v>
      </c>
    </row>
    <row r="8570" spans="1:12" x14ac:dyDescent="0.25">
      <c r="A8570" s="14">
        <v>93521</v>
      </c>
      <c r="B8570" s="6">
        <f>LoonHeffing2020(Table1[[#This Row],[Belastbaar loon]])</f>
        <v>37969.173000000003</v>
      </c>
      <c r="C8570" s="6">
        <f>AlgemeneHeffingsKorting2020(Table1[[#This Row],[Belastbaar loon]])</f>
        <v>0</v>
      </c>
      <c r="D8570" s="14">
        <f>ArbeidsKorting2020(Table1[[#This Row],[Belastbaar loon]])</f>
        <v>304.98000000000013</v>
      </c>
      <c r="E8570" s="14">
        <f>MAX(Table1[[#This Row],[Loonheffing]]-Table1[[#This Row],[Algemene Heffingskorting]]-Table1[[#This Row],[Arbeidskorting]],0)</f>
        <v>37664.192999999999</v>
      </c>
      <c r="F8570" s="6">
        <f>Table1[[#This Row],[Belastbaar loon]]-Table1[[#This Row],[Belasting]]</f>
        <v>55856.807000000001</v>
      </c>
      <c r="G8570" s="2">
        <f>(Table1[[#This Row],[Belastbaar loon]]-Table1[[#This Row],[Netto loon]])/Table1[[#This Row],[Belastbaar loon]]</f>
        <v>0.40273513970124358</v>
      </c>
      <c r="H8570" s="14">
        <f t="shared" ca="1" si="128"/>
        <v>37658.642999999996</v>
      </c>
      <c r="I8570" s="14">
        <f ca="1">IF(ROW()=2, Table1[[#This Row],[Netto loon]], INDIRECT(ADDRESS(ROW()-1,COLUMN(F:F))))</f>
        <v>55852.357000000004</v>
      </c>
      <c r="J8570" s="6">
        <f ca="1">IF(ROW()=2, 0, Table1[[#This Row],[Belastbaar loon]]-INDIRECT(ADDRESS(ROW()-1,COLUMN(A:A))))</f>
        <v>10</v>
      </c>
      <c r="K8570" s="6">
        <f ca="1">Table1[[#This Row],[Netto loon]]-Table1[[#This Row],[Netto vorige schijf]]</f>
        <v>4.4499999999970896</v>
      </c>
      <c r="L8570" s="2">
        <f ca="1">(Table1[[#This Row],[Bruto tov vorige schijf]]-Table1[[#This Row],[Netto tov vorige schijf]])/MAX(Table1[[#This Row],[Bruto tov vorige schijf]],1)</f>
        <v>0.55500000000029104</v>
      </c>
    </row>
    <row r="8571" spans="1:12" x14ac:dyDescent="0.25">
      <c r="A8571" s="14">
        <v>93531</v>
      </c>
      <c r="B8571" s="6">
        <f>LoonHeffing2020(Table1[[#This Row],[Belastbaar loon]])</f>
        <v>37974.123</v>
      </c>
      <c r="C8571" s="6">
        <f>AlgemeneHeffingsKorting2020(Table1[[#This Row],[Belastbaar loon]])</f>
        <v>0</v>
      </c>
      <c r="D8571" s="14">
        <f>ArbeidsKorting2020(Table1[[#This Row],[Belastbaar loon]])</f>
        <v>304.38000000000011</v>
      </c>
      <c r="E8571" s="14">
        <f>MAX(Table1[[#This Row],[Loonheffing]]-Table1[[#This Row],[Algemene Heffingskorting]]-Table1[[#This Row],[Arbeidskorting]],0)</f>
        <v>37669.743000000002</v>
      </c>
      <c r="F8571" s="6">
        <f>Table1[[#This Row],[Belastbaar loon]]-Table1[[#This Row],[Belasting]]</f>
        <v>55861.256999999998</v>
      </c>
      <c r="G8571" s="2">
        <f>(Table1[[#This Row],[Belastbaar loon]]-Table1[[#This Row],[Netto loon]])/Table1[[#This Row],[Belastbaar loon]]</f>
        <v>0.40275141931552105</v>
      </c>
      <c r="H8571" s="14">
        <f t="shared" ca="1" si="128"/>
        <v>37664.192999999999</v>
      </c>
      <c r="I8571" s="14">
        <f ca="1">IF(ROW()=2, Table1[[#This Row],[Netto loon]], INDIRECT(ADDRESS(ROW()-1,COLUMN(F:F))))</f>
        <v>55856.807000000001</v>
      </c>
      <c r="J8571" s="6">
        <f ca="1">IF(ROW()=2, 0, Table1[[#This Row],[Belastbaar loon]]-INDIRECT(ADDRESS(ROW()-1,COLUMN(A:A))))</f>
        <v>10</v>
      </c>
      <c r="K8571" s="6">
        <f ca="1">Table1[[#This Row],[Netto loon]]-Table1[[#This Row],[Netto vorige schijf]]</f>
        <v>4.4499999999970896</v>
      </c>
      <c r="L8571" s="2">
        <f ca="1">(Table1[[#This Row],[Bruto tov vorige schijf]]-Table1[[#This Row],[Netto tov vorige schijf]])/MAX(Table1[[#This Row],[Bruto tov vorige schijf]],1)</f>
        <v>0.55500000000029104</v>
      </c>
    </row>
    <row r="8572" spans="1:12" x14ac:dyDescent="0.25">
      <c r="A8572" s="14">
        <v>93541</v>
      </c>
      <c r="B8572" s="6">
        <f>LoonHeffing2020(Table1[[#This Row],[Belastbaar loon]])</f>
        <v>37979.072999999997</v>
      </c>
      <c r="C8572" s="6">
        <f>AlgemeneHeffingsKorting2020(Table1[[#This Row],[Belastbaar loon]])</f>
        <v>0</v>
      </c>
      <c r="D8572" s="14">
        <f>ArbeidsKorting2020(Table1[[#This Row],[Belastbaar loon]])</f>
        <v>303.78000000000014</v>
      </c>
      <c r="E8572" s="14">
        <f>MAX(Table1[[#This Row],[Loonheffing]]-Table1[[#This Row],[Algemene Heffingskorting]]-Table1[[#This Row],[Arbeidskorting]],0)</f>
        <v>37675.292999999998</v>
      </c>
      <c r="F8572" s="6">
        <f>Table1[[#This Row],[Belastbaar loon]]-Table1[[#This Row],[Belasting]]</f>
        <v>55865.707000000002</v>
      </c>
      <c r="G8572" s="2">
        <f>(Table1[[#This Row],[Belastbaar loon]]-Table1[[#This Row],[Netto loon]])/Table1[[#This Row],[Belastbaar loon]]</f>
        <v>0.40276769544905439</v>
      </c>
      <c r="H8572" s="14">
        <f t="shared" ca="1" si="128"/>
        <v>37669.743000000002</v>
      </c>
      <c r="I8572" s="14">
        <f ca="1">IF(ROW()=2, Table1[[#This Row],[Netto loon]], INDIRECT(ADDRESS(ROW()-1,COLUMN(F:F))))</f>
        <v>55861.256999999998</v>
      </c>
      <c r="J8572" s="6">
        <f ca="1">IF(ROW()=2, 0, Table1[[#This Row],[Belastbaar loon]]-INDIRECT(ADDRESS(ROW()-1,COLUMN(A:A))))</f>
        <v>10</v>
      </c>
      <c r="K8572" s="6">
        <f ca="1">Table1[[#This Row],[Netto loon]]-Table1[[#This Row],[Netto vorige schijf]]</f>
        <v>4.4500000000043656</v>
      </c>
      <c r="L8572" s="2">
        <f ca="1">(Table1[[#This Row],[Bruto tov vorige schijf]]-Table1[[#This Row],[Netto tov vorige schijf]])/MAX(Table1[[#This Row],[Bruto tov vorige schijf]],1)</f>
        <v>0.5549999999995634</v>
      </c>
    </row>
    <row r="8573" spans="1:12" x14ac:dyDescent="0.25">
      <c r="A8573" s="14">
        <v>93551</v>
      </c>
      <c r="B8573" s="6">
        <f>LoonHeffing2020(Table1[[#This Row],[Belastbaar loon]])</f>
        <v>37984.023000000001</v>
      </c>
      <c r="C8573" s="6">
        <f>AlgemeneHeffingsKorting2020(Table1[[#This Row],[Belastbaar loon]])</f>
        <v>0</v>
      </c>
      <c r="D8573" s="14">
        <f>ArbeidsKorting2020(Table1[[#This Row],[Belastbaar loon]])</f>
        <v>303.18000000000012</v>
      </c>
      <c r="E8573" s="14">
        <f>MAX(Table1[[#This Row],[Loonheffing]]-Table1[[#This Row],[Algemene Heffingskorting]]-Table1[[#This Row],[Arbeidskorting]],0)</f>
        <v>37680.843000000001</v>
      </c>
      <c r="F8573" s="6">
        <f>Table1[[#This Row],[Belastbaar loon]]-Table1[[#This Row],[Belasting]]</f>
        <v>55870.156999999999</v>
      </c>
      <c r="G8573" s="2">
        <f>(Table1[[#This Row],[Belastbaar loon]]-Table1[[#This Row],[Netto loon]])/Table1[[#This Row],[Belastbaar loon]]</f>
        <v>0.40278396810295991</v>
      </c>
      <c r="H8573" s="14">
        <f t="shared" ca="1" si="128"/>
        <v>37675.292999999998</v>
      </c>
      <c r="I8573" s="14">
        <f ca="1">IF(ROW()=2, Table1[[#This Row],[Netto loon]], INDIRECT(ADDRESS(ROW()-1,COLUMN(F:F))))</f>
        <v>55865.707000000002</v>
      </c>
      <c r="J8573" s="6">
        <f ca="1">IF(ROW()=2, 0, Table1[[#This Row],[Belastbaar loon]]-INDIRECT(ADDRESS(ROW()-1,COLUMN(A:A))))</f>
        <v>10</v>
      </c>
      <c r="K8573" s="6">
        <f ca="1">Table1[[#This Row],[Netto loon]]-Table1[[#This Row],[Netto vorige schijf]]</f>
        <v>4.4499999999970896</v>
      </c>
      <c r="L8573" s="2">
        <f ca="1">(Table1[[#This Row],[Bruto tov vorige schijf]]-Table1[[#This Row],[Netto tov vorige schijf]])/MAX(Table1[[#This Row],[Bruto tov vorige schijf]],1)</f>
        <v>0.55500000000029104</v>
      </c>
    </row>
    <row r="8574" spans="1:12" x14ac:dyDescent="0.25">
      <c r="A8574" s="14">
        <v>93561</v>
      </c>
      <c r="B8574" s="6">
        <f>LoonHeffing2020(Table1[[#This Row],[Belastbaar loon]])</f>
        <v>37988.972999999998</v>
      </c>
      <c r="C8574" s="6">
        <f>AlgemeneHeffingsKorting2020(Table1[[#This Row],[Belastbaar loon]])</f>
        <v>0</v>
      </c>
      <c r="D8574" s="14">
        <f>ArbeidsKorting2020(Table1[[#This Row],[Belastbaar loon]])</f>
        <v>302.58000000000015</v>
      </c>
      <c r="E8574" s="14">
        <f>MAX(Table1[[#This Row],[Loonheffing]]-Table1[[#This Row],[Algemene Heffingskorting]]-Table1[[#This Row],[Arbeidskorting]],0)</f>
        <v>37686.392999999996</v>
      </c>
      <c r="F8574" s="6">
        <f>Table1[[#This Row],[Belastbaar loon]]-Table1[[#This Row],[Belasting]]</f>
        <v>55874.607000000004</v>
      </c>
      <c r="G8574" s="2">
        <f>(Table1[[#This Row],[Belastbaar loon]]-Table1[[#This Row],[Netto loon]])/Table1[[#This Row],[Belastbaar loon]]</f>
        <v>0.40280023727835312</v>
      </c>
      <c r="H8574" s="14">
        <f t="shared" ca="1" si="128"/>
        <v>37680.843000000001</v>
      </c>
      <c r="I8574" s="14">
        <f ca="1">IF(ROW()=2, Table1[[#This Row],[Netto loon]], INDIRECT(ADDRESS(ROW()-1,COLUMN(F:F))))</f>
        <v>55870.156999999999</v>
      </c>
      <c r="J8574" s="6">
        <f ca="1">IF(ROW()=2, 0, Table1[[#This Row],[Belastbaar loon]]-INDIRECT(ADDRESS(ROW()-1,COLUMN(A:A))))</f>
        <v>10</v>
      </c>
      <c r="K8574" s="6">
        <f ca="1">Table1[[#This Row],[Netto loon]]-Table1[[#This Row],[Netto vorige schijf]]</f>
        <v>4.4500000000043656</v>
      </c>
      <c r="L8574" s="2">
        <f ca="1">(Table1[[#This Row],[Bruto tov vorige schijf]]-Table1[[#This Row],[Netto tov vorige schijf]])/MAX(Table1[[#This Row],[Bruto tov vorige schijf]],1)</f>
        <v>0.5549999999995634</v>
      </c>
    </row>
    <row r="8575" spans="1:12" x14ac:dyDescent="0.25">
      <c r="A8575" s="14">
        <v>93571</v>
      </c>
      <c r="B8575" s="6">
        <f>LoonHeffing2020(Table1[[#This Row],[Belastbaar loon]])</f>
        <v>37993.923000000003</v>
      </c>
      <c r="C8575" s="6">
        <f>AlgemeneHeffingsKorting2020(Table1[[#This Row],[Belastbaar loon]])</f>
        <v>0</v>
      </c>
      <c r="D8575" s="14">
        <f>ArbeidsKorting2020(Table1[[#This Row],[Belastbaar loon]])</f>
        <v>301.98000000000013</v>
      </c>
      <c r="E8575" s="14">
        <f>MAX(Table1[[#This Row],[Loonheffing]]-Table1[[#This Row],[Algemene Heffingskorting]]-Table1[[#This Row],[Arbeidskorting]],0)</f>
        <v>37691.942999999999</v>
      </c>
      <c r="F8575" s="6">
        <f>Table1[[#This Row],[Belastbaar loon]]-Table1[[#This Row],[Belasting]]</f>
        <v>55879.057000000001</v>
      </c>
      <c r="G8575" s="2">
        <f>(Table1[[#This Row],[Belastbaar loon]]-Table1[[#This Row],[Netto loon]])/Table1[[#This Row],[Belastbaar loon]]</f>
        <v>0.40281650297634952</v>
      </c>
      <c r="H8575" s="14">
        <f t="shared" ca="1" si="128"/>
        <v>37686.392999999996</v>
      </c>
      <c r="I8575" s="14">
        <f ca="1">IF(ROW()=2, Table1[[#This Row],[Netto loon]], INDIRECT(ADDRESS(ROW()-1,COLUMN(F:F))))</f>
        <v>55874.607000000004</v>
      </c>
      <c r="J8575" s="6">
        <f ca="1">IF(ROW()=2, 0, Table1[[#This Row],[Belastbaar loon]]-INDIRECT(ADDRESS(ROW()-1,COLUMN(A:A))))</f>
        <v>10</v>
      </c>
      <c r="K8575" s="6">
        <f ca="1">Table1[[#This Row],[Netto loon]]-Table1[[#This Row],[Netto vorige schijf]]</f>
        <v>4.4499999999970896</v>
      </c>
      <c r="L8575" s="2">
        <f ca="1">(Table1[[#This Row],[Bruto tov vorige schijf]]-Table1[[#This Row],[Netto tov vorige schijf]])/MAX(Table1[[#This Row],[Bruto tov vorige schijf]],1)</f>
        <v>0.55500000000029104</v>
      </c>
    </row>
    <row r="8576" spans="1:12" x14ac:dyDescent="0.25">
      <c r="A8576" s="14">
        <v>93581</v>
      </c>
      <c r="B8576" s="6">
        <f>LoonHeffing2020(Table1[[#This Row],[Belastbaar loon]])</f>
        <v>37998.873</v>
      </c>
      <c r="C8576" s="6">
        <f>AlgemeneHeffingsKorting2020(Table1[[#This Row],[Belastbaar loon]])</f>
        <v>0</v>
      </c>
      <c r="D8576" s="14">
        <f>ArbeidsKorting2020(Table1[[#This Row],[Belastbaar loon]])</f>
        <v>301.38000000000011</v>
      </c>
      <c r="E8576" s="14">
        <f>MAX(Table1[[#This Row],[Loonheffing]]-Table1[[#This Row],[Algemene Heffingskorting]]-Table1[[#This Row],[Arbeidskorting]],0)</f>
        <v>37697.493000000002</v>
      </c>
      <c r="F8576" s="6">
        <f>Table1[[#This Row],[Belastbaar loon]]-Table1[[#This Row],[Belasting]]</f>
        <v>55883.506999999998</v>
      </c>
      <c r="G8576" s="2">
        <f>(Table1[[#This Row],[Belastbaar loon]]-Table1[[#This Row],[Netto loon]])/Table1[[#This Row],[Belastbaar loon]]</f>
        <v>0.40283276519806371</v>
      </c>
      <c r="H8576" s="14">
        <f t="shared" ca="1" si="128"/>
        <v>37691.942999999999</v>
      </c>
      <c r="I8576" s="14">
        <f ca="1">IF(ROW()=2, Table1[[#This Row],[Netto loon]], INDIRECT(ADDRESS(ROW()-1,COLUMN(F:F))))</f>
        <v>55879.057000000001</v>
      </c>
      <c r="J8576" s="6">
        <f ca="1">IF(ROW()=2, 0, Table1[[#This Row],[Belastbaar loon]]-INDIRECT(ADDRESS(ROW()-1,COLUMN(A:A))))</f>
        <v>10</v>
      </c>
      <c r="K8576" s="6">
        <f ca="1">Table1[[#This Row],[Netto loon]]-Table1[[#This Row],[Netto vorige schijf]]</f>
        <v>4.4499999999970896</v>
      </c>
      <c r="L8576" s="2">
        <f ca="1">(Table1[[#This Row],[Bruto tov vorige schijf]]-Table1[[#This Row],[Netto tov vorige schijf]])/MAX(Table1[[#This Row],[Bruto tov vorige schijf]],1)</f>
        <v>0.55500000000029104</v>
      </c>
    </row>
    <row r="8577" spans="1:12" x14ac:dyDescent="0.25">
      <c r="A8577" s="14">
        <v>93591</v>
      </c>
      <c r="B8577" s="6">
        <f>LoonHeffing2020(Table1[[#This Row],[Belastbaar loon]])</f>
        <v>38003.822999999997</v>
      </c>
      <c r="C8577" s="6">
        <f>AlgemeneHeffingsKorting2020(Table1[[#This Row],[Belastbaar loon]])</f>
        <v>0</v>
      </c>
      <c r="D8577" s="14">
        <f>ArbeidsKorting2020(Table1[[#This Row],[Belastbaar loon]])</f>
        <v>300.78000000000014</v>
      </c>
      <c r="E8577" s="14">
        <f>MAX(Table1[[#This Row],[Loonheffing]]-Table1[[#This Row],[Algemene Heffingskorting]]-Table1[[#This Row],[Arbeidskorting]],0)</f>
        <v>37703.042999999998</v>
      </c>
      <c r="F8577" s="6">
        <f>Table1[[#This Row],[Belastbaar loon]]-Table1[[#This Row],[Belasting]]</f>
        <v>55887.957000000002</v>
      </c>
      <c r="G8577" s="2">
        <f>(Table1[[#This Row],[Belastbaar loon]]-Table1[[#This Row],[Netto loon]])/Table1[[#This Row],[Belastbaar loon]]</f>
        <v>0.40284902394461003</v>
      </c>
      <c r="H8577" s="14">
        <f t="shared" ca="1" si="128"/>
        <v>37697.493000000002</v>
      </c>
      <c r="I8577" s="14">
        <f ca="1">IF(ROW()=2, Table1[[#This Row],[Netto loon]], INDIRECT(ADDRESS(ROW()-1,COLUMN(F:F))))</f>
        <v>55883.506999999998</v>
      </c>
      <c r="J8577" s="6">
        <f ca="1">IF(ROW()=2, 0, Table1[[#This Row],[Belastbaar loon]]-INDIRECT(ADDRESS(ROW()-1,COLUMN(A:A))))</f>
        <v>10</v>
      </c>
      <c r="K8577" s="6">
        <f ca="1">Table1[[#This Row],[Netto loon]]-Table1[[#This Row],[Netto vorige schijf]]</f>
        <v>4.4500000000043656</v>
      </c>
      <c r="L8577" s="2">
        <f ca="1">(Table1[[#This Row],[Bruto tov vorige schijf]]-Table1[[#This Row],[Netto tov vorige schijf]])/MAX(Table1[[#This Row],[Bruto tov vorige schijf]],1)</f>
        <v>0.5549999999995634</v>
      </c>
    </row>
    <row r="8578" spans="1:12" x14ac:dyDescent="0.25">
      <c r="A8578" s="14">
        <v>93601</v>
      </c>
      <c r="B8578" s="6">
        <f>LoonHeffing2020(Table1[[#This Row],[Belastbaar loon]])</f>
        <v>38008.773000000001</v>
      </c>
      <c r="C8578" s="6">
        <f>AlgemeneHeffingsKorting2020(Table1[[#This Row],[Belastbaar loon]])</f>
        <v>0</v>
      </c>
      <c r="D8578" s="14">
        <f>ArbeidsKorting2020(Table1[[#This Row],[Belastbaar loon]])</f>
        <v>300.18000000000012</v>
      </c>
      <c r="E8578" s="14">
        <f>MAX(Table1[[#This Row],[Loonheffing]]-Table1[[#This Row],[Algemene Heffingskorting]]-Table1[[#This Row],[Arbeidskorting]],0)</f>
        <v>37708.593000000001</v>
      </c>
      <c r="F8578" s="6">
        <f>Table1[[#This Row],[Belastbaar loon]]-Table1[[#This Row],[Belasting]]</f>
        <v>55892.406999999999</v>
      </c>
      <c r="G8578" s="2">
        <f>(Table1[[#This Row],[Belastbaar loon]]-Table1[[#This Row],[Netto loon]])/Table1[[#This Row],[Belastbaar loon]]</f>
        <v>0.40286527921710241</v>
      </c>
      <c r="H8578" s="14">
        <f t="shared" ca="1" si="128"/>
        <v>37703.042999999998</v>
      </c>
      <c r="I8578" s="14">
        <f ca="1">IF(ROW()=2, Table1[[#This Row],[Netto loon]], INDIRECT(ADDRESS(ROW()-1,COLUMN(F:F))))</f>
        <v>55887.957000000002</v>
      </c>
      <c r="J8578" s="6">
        <f ca="1">IF(ROW()=2, 0, Table1[[#This Row],[Belastbaar loon]]-INDIRECT(ADDRESS(ROW()-1,COLUMN(A:A))))</f>
        <v>10</v>
      </c>
      <c r="K8578" s="6">
        <f ca="1">Table1[[#This Row],[Netto loon]]-Table1[[#This Row],[Netto vorige schijf]]</f>
        <v>4.4499999999970896</v>
      </c>
      <c r="L8578" s="2">
        <f ca="1">(Table1[[#This Row],[Bruto tov vorige schijf]]-Table1[[#This Row],[Netto tov vorige schijf]])/MAX(Table1[[#This Row],[Bruto tov vorige schijf]],1)</f>
        <v>0.55500000000029104</v>
      </c>
    </row>
    <row r="8579" spans="1:12" x14ac:dyDescent="0.25">
      <c r="A8579" s="14">
        <v>93611</v>
      </c>
      <c r="B8579" s="6">
        <f>LoonHeffing2020(Table1[[#This Row],[Belastbaar loon]])</f>
        <v>38013.722999999998</v>
      </c>
      <c r="C8579" s="6">
        <f>AlgemeneHeffingsKorting2020(Table1[[#This Row],[Belastbaar loon]])</f>
        <v>0</v>
      </c>
      <c r="D8579" s="14">
        <f>ArbeidsKorting2020(Table1[[#This Row],[Belastbaar loon]])</f>
        <v>299.58000000000015</v>
      </c>
      <c r="E8579" s="14">
        <f>MAX(Table1[[#This Row],[Loonheffing]]-Table1[[#This Row],[Algemene Heffingskorting]]-Table1[[#This Row],[Arbeidskorting]],0)</f>
        <v>37714.142999999996</v>
      </c>
      <c r="F8579" s="6">
        <f>Table1[[#This Row],[Belastbaar loon]]-Table1[[#This Row],[Belasting]]</f>
        <v>55896.857000000004</v>
      </c>
      <c r="G8579" s="2">
        <f>(Table1[[#This Row],[Belastbaar loon]]-Table1[[#This Row],[Netto loon]])/Table1[[#This Row],[Belastbaar loon]]</f>
        <v>0.40288153101665397</v>
      </c>
      <c r="H8579" s="14">
        <f t="shared" ca="1" si="128"/>
        <v>37708.593000000001</v>
      </c>
      <c r="I8579" s="14">
        <f ca="1">IF(ROW()=2, Table1[[#This Row],[Netto loon]], INDIRECT(ADDRESS(ROW()-1,COLUMN(F:F))))</f>
        <v>55892.406999999999</v>
      </c>
      <c r="J8579" s="6">
        <f ca="1">IF(ROW()=2, 0, Table1[[#This Row],[Belastbaar loon]]-INDIRECT(ADDRESS(ROW()-1,COLUMN(A:A))))</f>
        <v>10</v>
      </c>
      <c r="K8579" s="6">
        <f ca="1">Table1[[#This Row],[Netto loon]]-Table1[[#This Row],[Netto vorige schijf]]</f>
        <v>4.4500000000043656</v>
      </c>
      <c r="L8579" s="2">
        <f ca="1">(Table1[[#This Row],[Bruto tov vorige schijf]]-Table1[[#This Row],[Netto tov vorige schijf]])/MAX(Table1[[#This Row],[Bruto tov vorige schijf]],1)</f>
        <v>0.5549999999995634</v>
      </c>
    </row>
    <row r="8580" spans="1:12" x14ac:dyDescent="0.25">
      <c r="A8580" s="14">
        <v>93621</v>
      </c>
      <c r="B8580" s="6">
        <f>LoonHeffing2020(Table1[[#This Row],[Belastbaar loon]])</f>
        <v>38018.673000000003</v>
      </c>
      <c r="C8580" s="6">
        <f>AlgemeneHeffingsKorting2020(Table1[[#This Row],[Belastbaar loon]])</f>
        <v>0</v>
      </c>
      <c r="D8580" s="14">
        <f>ArbeidsKorting2020(Table1[[#This Row],[Belastbaar loon]])</f>
        <v>298.98000000000013</v>
      </c>
      <c r="E8580" s="14">
        <f>MAX(Table1[[#This Row],[Loonheffing]]-Table1[[#This Row],[Algemene Heffingskorting]]-Table1[[#This Row],[Arbeidskorting]],0)</f>
        <v>37719.692999999999</v>
      </c>
      <c r="F8580" s="6">
        <f>Table1[[#This Row],[Belastbaar loon]]-Table1[[#This Row],[Belasting]]</f>
        <v>55901.307000000001</v>
      </c>
      <c r="G8580" s="2">
        <f>(Table1[[#This Row],[Belastbaar loon]]-Table1[[#This Row],[Netto loon]])/Table1[[#This Row],[Belastbaar loon]]</f>
        <v>0.40289777934437787</v>
      </c>
      <c r="H8580" s="14">
        <f t="shared" ca="1" si="128"/>
        <v>37714.142999999996</v>
      </c>
      <c r="I8580" s="14">
        <f ca="1">IF(ROW()=2, Table1[[#This Row],[Netto loon]], INDIRECT(ADDRESS(ROW()-1,COLUMN(F:F))))</f>
        <v>55896.857000000004</v>
      </c>
      <c r="J8580" s="6">
        <f ca="1">IF(ROW()=2, 0, Table1[[#This Row],[Belastbaar loon]]-INDIRECT(ADDRESS(ROW()-1,COLUMN(A:A))))</f>
        <v>10</v>
      </c>
      <c r="K8580" s="6">
        <f ca="1">Table1[[#This Row],[Netto loon]]-Table1[[#This Row],[Netto vorige schijf]]</f>
        <v>4.4499999999970896</v>
      </c>
      <c r="L8580" s="2">
        <f ca="1">(Table1[[#This Row],[Bruto tov vorige schijf]]-Table1[[#This Row],[Netto tov vorige schijf]])/MAX(Table1[[#This Row],[Bruto tov vorige schijf]],1)</f>
        <v>0.55500000000029104</v>
      </c>
    </row>
    <row r="8581" spans="1:12" x14ac:dyDescent="0.25">
      <c r="A8581" s="14">
        <v>93631</v>
      </c>
      <c r="B8581" s="6">
        <f>LoonHeffing2020(Table1[[#This Row],[Belastbaar loon]])</f>
        <v>38023.623</v>
      </c>
      <c r="C8581" s="6">
        <f>AlgemeneHeffingsKorting2020(Table1[[#This Row],[Belastbaar loon]])</f>
        <v>0</v>
      </c>
      <c r="D8581" s="14">
        <f>ArbeidsKorting2020(Table1[[#This Row],[Belastbaar loon]])</f>
        <v>298.38000000000011</v>
      </c>
      <c r="E8581" s="14">
        <f>MAX(Table1[[#This Row],[Loonheffing]]-Table1[[#This Row],[Algemene Heffingskorting]]-Table1[[#This Row],[Arbeidskorting]],0)</f>
        <v>37725.243000000002</v>
      </c>
      <c r="F8581" s="6">
        <f>Table1[[#This Row],[Belastbaar loon]]-Table1[[#This Row],[Belasting]]</f>
        <v>55905.756999999998</v>
      </c>
      <c r="G8581" s="2">
        <f>(Table1[[#This Row],[Belastbaar loon]]-Table1[[#This Row],[Netto loon]])/Table1[[#This Row],[Belastbaar loon]]</f>
        <v>0.40291402420138633</v>
      </c>
      <c r="H8581" s="14">
        <f t="shared" ca="1" si="128"/>
        <v>37719.692999999999</v>
      </c>
      <c r="I8581" s="14">
        <f ca="1">IF(ROW()=2, Table1[[#This Row],[Netto loon]], INDIRECT(ADDRESS(ROW()-1,COLUMN(F:F))))</f>
        <v>55901.307000000001</v>
      </c>
      <c r="J8581" s="6">
        <f ca="1">IF(ROW()=2, 0, Table1[[#This Row],[Belastbaar loon]]-INDIRECT(ADDRESS(ROW()-1,COLUMN(A:A))))</f>
        <v>10</v>
      </c>
      <c r="K8581" s="6">
        <f ca="1">Table1[[#This Row],[Netto loon]]-Table1[[#This Row],[Netto vorige schijf]]</f>
        <v>4.4499999999970896</v>
      </c>
      <c r="L8581" s="2">
        <f ca="1">(Table1[[#This Row],[Bruto tov vorige schijf]]-Table1[[#This Row],[Netto tov vorige schijf]])/MAX(Table1[[#This Row],[Bruto tov vorige schijf]],1)</f>
        <v>0.55500000000029104</v>
      </c>
    </row>
    <row r="8582" spans="1:12" x14ac:dyDescent="0.25">
      <c r="A8582" s="14">
        <v>93641</v>
      </c>
      <c r="B8582" s="6">
        <f>LoonHeffing2020(Table1[[#This Row],[Belastbaar loon]])</f>
        <v>38028.572999999997</v>
      </c>
      <c r="C8582" s="6">
        <f>AlgemeneHeffingsKorting2020(Table1[[#This Row],[Belastbaar loon]])</f>
        <v>0</v>
      </c>
      <c r="D8582" s="14">
        <f>ArbeidsKorting2020(Table1[[#This Row],[Belastbaar loon]])</f>
        <v>297.78000000000014</v>
      </c>
      <c r="E8582" s="14">
        <f>MAX(Table1[[#This Row],[Loonheffing]]-Table1[[#This Row],[Algemene Heffingskorting]]-Table1[[#This Row],[Arbeidskorting]],0)</f>
        <v>37730.792999999998</v>
      </c>
      <c r="F8582" s="6">
        <f>Table1[[#This Row],[Belastbaar loon]]-Table1[[#This Row],[Belasting]]</f>
        <v>55910.207000000002</v>
      </c>
      <c r="G8582" s="2">
        <f>(Table1[[#This Row],[Belastbaar loon]]-Table1[[#This Row],[Netto loon]])/Table1[[#This Row],[Belastbaar loon]]</f>
        <v>0.40293026558879119</v>
      </c>
      <c r="H8582" s="14">
        <f t="shared" ca="1" si="128"/>
        <v>37725.243000000002</v>
      </c>
      <c r="I8582" s="14">
        <f ca="1">IF(ROW()=2, Table1[[#This Row],[Netto loon]], INDIRECT(ADDRESS(ROW()-1,COLUMN(F:F))))</f>
        <v>55905.756999999998</v>
      </c>
      <c r="J8582" s="6">
        <f ca="1">IF(ROW()=2, 0, Table1[[#This Row],[Belastbaar loon]]-INDIRECT(ADDRESS(ROW()-1,COLUMN(A:A))))</f>
        <v>10</v>
      </c>
      <c r="K8582" s="6">
        <f ca="1">Table1[[#This Row],[Netto loon]]-Table1[[#This Row],[Netto vorige schijf]]</f>
        <v>4.4500000000043656</v>
      </c>
      <c r="L8582" s="2">
        <f ca="1">(Table1[[#This Row],[Bruto tov vorige schijf]]-Table1[[#This Row],[Netto tov vorige schijf]])/MAX(Table1[[#This Row],[Bruto tov vorige schijf]],1)</f>
        <v>0.5549999999995634</v>
      </c>
    </row>
    <row r="8583" spans="1:12" x14ac:dyDescent="0.25">
      <c r="A8583" s="14">
        <v>93651</v>
      </c>
      <c r="B8583" s="6">
        <f>LoonHeffing2020(Table1[[#This Row],[Belastbaar loon]])</f>
        <v>38033.523000000001</v>
      </c>
      <c r="C8583" s="6">
        <f>AlgemeneHeffingsKorting2020(Table1[[#This Row],[Belastbaar loon]])</f>
        <v>0</v>
      </c>
      <c r="D8583" s="14">
        <f>ArbeidsKorting2020(Table1[[#This Row],[Belastbaar loon]])</f>
        <v>297.18000000000012</v>
      </c>
      <c r="E8583" s="14">
        <f>MAX(Table1[[#This Row],[Loonheffing]]-Table1[[#This Row],[Algemene Heffingskorting]]-Table1[[#This Row],[Arbeidskorting]],0)</f>
        <v>37736.343000000001</v>
      </c>
      <c r="F8583" s="6">
        <f>Table1[[#This Row],[Belastbaar loon]]-Table1[[#This Row],[Belasting]]</f>
        <v>55914.656999999999</v>
      </c>
      <c r="G8583" s="2">
        <f>(Table1[[#This Row],[Belastbaar loon]]-Table1[[#This Row],[Netto loon]])/Table1[[#This Row],[Belastbaar loon]]</f>
        <v>0.40294650350770417</v>
      </c>
      <c r="H8583" s="14">
        <f t="shared" ca="1" si="128"/>
        <v>37730.792999999998</v>
      </c>
      <c r="I8583" s="14">
        <f ca="1">IF(ROW()=2, Table1[[#This Row],[Netto loon]], INDIRECT(ADDRESS(ROW()-1,COLUMN(F:F))))</f>
        <v>55910.207000000002</v>
      </c>
      <c r="J8583" s="6">
        <f ca="1">IF(ROW()=2, 0, Table1[[#This Row],[Belastbaar loon]]-INDIRECT(ADDRESS(ROW()-1,COLUMN(A:A))))</f>
        <v>10</v>
      </c>
      <c r="K8583" s="6">
        <f ca="1">Table1[[#This Row],[Netto loon]]-Table1[[#This Row],[Netto vorige schijf]]</f>
        <v>4.4499999999970896</v>
      </c>
      <c r="L8583" s="2">
        <f ca="1">(Table1[[#This Row],[Bruto tov vorige schijf]]-Table1[[#This Row],[Netto tov vorige schijf]])/MAX(Table1[[#This Row],[Bruto tov vorige schijf]],1)</f>
        <v>0.55500000000029104</v>
      </c>
    </row>
    <row r="8584" spans="1:12" x14ac:dyDescent="0.25">
      <c r="A8584" s="14">
        <v>93661</v>
      </c>
      <c r="B8584" s="6">
        <f>LoonHeffing2020(Table1[[#This Row],[Belastbaar loon]])</f>
        <v>38038.472999999998</v>
      </c>
      <c r="C8584" s="6">
        <f>AlgemeneHeffingsKorting2020(Table1[[#This Row],[Belastbaar loon]])</f>
        <v>0</v>
      </c>
      <c r="D8584" s="14">
        <f>ArbeidsKorting2020(Table1[[#This Row],[Belastbaar loon]])</f>
        <v>296.58000000000015</v>
      </c>
      <c r="E8584" s="14">
        <f>MAX(Table1[[#This Row],[Loonheffing]]-Table1[[#This Row],[Algemene Heffingskorting]]-Table1[[#This Row],[Arbeidskorting]],0)</f>
        <v>37741.892999999996</v>
      </c>
      <c r="F8584" s="6">
        <f>Table1[[#This Row],[Belastbaar loon]]-Table1[[#This Row],[Belasting]]</f>
        <v>55919.107000000004</v>
      </c>
      <c r="G8584" s="2">
        <f>(Table1[[#This Row],[Belastbaar loon]]-Table1[[#This Row],[Netto loon]])/Table1[[#This Row],[Belastbaar loon]]</f>
        <v>0.40296273795923593</v>
      </c>
      <c r="H8584" s="14">
        <f t="shared" ca="1" si="128"/>
        <v>37736.343000000001</v>
      </c>
      <c r="I8584" s="14">
        <f ca="1">IF(ROW()=2, Table1[[#This Row],[Netto loon]], INDIRECT(ADDRESS(ROW()-1,COLUMN(F:F))))</f>
        <v>55914.656999999999</v>
      </c>
      <c r="J8584" s="6">
        <f ca="1">IF(ROW()=2, 0, Table1[[#This Row],[Belastbaar loon]]-INDIRECT(ADDRESS(ROW()-1,COLUMN(A:A))))</f>
        <v>10</v>
      </c>
      <c r="K8584" s="6">
        <f ca="1">Table1[[#This Row],[Netto loon]]-Table1[[#This Row],[Netto vorige schijf]]</f>
        <v>4.4500000000043656</v>
      </c>
      <c r="L8584" s="2">
        <f ca="1">(Table1[[#This Row],[Bruto tov vorige schijf]]-Table1[[#This Row],[Netto tov vorige schijf]])/MAX(Table1[[#This Row],[Bruto tov vorige schijf]],1)</f>
        <v>0.5549999999995634</v>
      </c>
    </row>
    <row r="8585" spans="1:12" x14ac:dyDescent="0.25">
      <c r="A8585" s="14">
        <v>93671</v>
      </c>
      <c r="B8585" s="6">
        <f>LoonHeffing2020(Table1[[#This Row],[Belastbaar loon]])</f>
        <v>38043.423000000003</v>
      </c>
      <c r="C8585" s="6">
        <f>AlgemeneHeffingsKorting2020(Table1[[#This Row],[Belastbaar loon]])</f>
        <v>0</v>
      </c>
      <c r="D8585" s="14">
        <f>ArbeidsKorting2020(Table1[[#This Row],[Belastbaar loon]])</f>
        <v>295.98000000000013</v>
      </c>
      <c r="E8585" s="14">
        <f>MAX(Table1[[#This Row],[Loonheffing]]-Table1[[#This Row],[Algemene Heffingskorting]]-Table1[[#This Row],[Arbeidskorting]],0)</f>
        <v>37747.442999999999</v>
      </c>
      <c r="F8585" s="6">
        <f>Table1[[#This Row],[Belastbaar loon]]-Table1[[#This Row],[Belasting]]</f>
        <v>55923.557000000001</v>
      </c>
      <c r="G8585" s="2">
        <f>(Table1[[#This Row],[Belastbaar loon]]-Table1[[#This Row],[Netto loon]])/Table1[[#This Row],[Belastbaar loon]]</f>
        <v>0.4029789689444972</v>
      </c>
      <c r="H8585" s="14">
        <f t="shared" ca="1" si="128"/>
        <v>37741.892999999996</v>
      </c>
      <c r="I8585" s="14">
        <f ca="1">IF(ROW()=2, Table1[[#This Row],[Netto loon]], INDIRECT(ADDRESS(ROW()-1,COLUMN(F:F))))</f>
        <v>55919.107000000004</v>
      </c>
      <c r="J8585" s="6">
        <f ca="1">IF(ROW()=2, 0, Table1[[#This Row],[Belastbaar loon]]-INDIRECT(ADDRESS(ROW()-1,COLUMN(A:A))))</f>
        <v>10</v>
      </c>
      <c r="K8585" s="6">
        <f ca="1">Table1[[#This Row],[Netto loon]]-Table1[[#This Row],[Netto vorige schijf]]</f>
        <v>4.4499999999970896</v>
      </c>
      <c r="L8585" s="2">
        <f ca="1">(Table1[[#This Row],[Bruto tov vorige schijf]]-Table1[[#This Row],[Netto tov vorige schijf]])/MAX(Table1[[#This Row],[Bruto tov vorige schijf]],1)</f>
        <v>0.55500000000029104</v>
      </c>
    </row>
    <row r="8586" spans="1:12" x14ac:dyDescent="0.25">
      <c r="A8586" s="14">
        <v>93681</v>
      </c>
      <c r="B8586" s="6">
        <f>LoonHeffing2020(Table1[[#This Row],[Belastbaar loon]])</f>
        <v>38048.373</v>
      </c>
      <c r="C8586" s="6">
        <f>AlgemeneHeffingsKorting2020(Table1[[#This Row],[Belastbaar loon]])</f>
        <v>0</v>
      </c>
      <c r="D8586" s="14">
        <f>ArbeidsKorting2020(Table1[[#This Row],[Belastbaar loon]])</f>
        <v>295.38000000000011</v>
      </c>
      <c r="E8586" s="14">
        <f>MAX(Table1[[#This Row],[Loonheffing]]-Table1[[#This Row],[Algemene Heffingskorting]]-Table1[[#This Row],[Arbeidskorting]],0)</f>
        <v>37752.993000000002</v>
      </c>
      <c r="F8586" s="6">
        <f>Table1[[#This Row],[Belastbaar loon]]-Table1[[#This Row],[Belasting]]</f>
        <v>55928.006999999998</v>
      </c>
      <c r="G8586" s="2">
        <f>(Table1[[#This Row],[Belastbaar loon]]-Table1[[#This Row],[Netto loon]])/Table1[[#This Row],[Belastbaar loon]]</f>
        <v>0.40299519646459797</v>
      </c>
      <c r="H8586" s="14">
        <f t="shared" ca="1" si="128"/>
        <v>37747.442999999999</v>
      </c>
      <c r="I8586" s="14">
        <f ca="1">IF(ROW()=2, Table1[[#This Row],[Netto loon]], INDIRECT(ADDRESS(ROW()-1,COLUMN(F:F))))</f>
        <v>55923.557000000001</v>
      </c>
      <c r="J8586" s="6">
        <f ca="1">IF(ROW()=2, 0, Table1[[#This Row],[Belastbaar loon]]-INDIRECT(ADDRESS(ROW()-1,COLUMN(A:A))))</f>
        <v>10</v>
      </c>
      <c r="K8586" s="6">
        <f ca="1">Table1[[#This Row],[Netto loon]]-Table1[[#This Row],[Netto vorige schijf]]</f>
        <v>4.4499999999970896</v>
      </c>
      <c r="L8586" s="2">
        <f ca="1">(Table1[[#This Row],[Bruto tov vorige schijf]]-Table1[[#This Row],[Netto tov vorige schijf]])/MAX(Table1[[#This Row],[Bruto tov vorige schijf]],1)</f>
        <v>0.55500000000029104</v>
      </c>
    </row>
    <row r="8587" spans="1:12" x14ac:dyDescent="0.25">
      <c r="A8587" s="14">
        <v>93691</v>
      </c>
      <c r="B8587" s="6">
        <f>LoonHeffing2020(Table1[[#This Row],[Belastbaar loon]])</f>
        <v>38053.322999999997</v>
      </c>
      <c r="C8587" s="6">
        <f>AlgemeneHeffingsKorting2020(Table1[[#This Row],[Belastbaar loon]])</f>
        <v>0</v>
      </c>
      <c r="D8587" s="14">
        <f>ArbeidsKorting2020(Table1[[#This Row],[Belastbaar loon]])</f>
        <v>294.78000000000014</v>
      </c>
      <c r="E8587" s="14">
        <f>MAX(Table1[[#This Row],[Loonheffing]]-Table1[[#This Row],[Algemene Heffingskorting]]-Table1[[#This Row],[Arbeidskorting]],0)</f>
        <v>37758.542999999998</v>
      </c>
      <c r="F8587" s="6">
        <f>Table1[[#This Row],[Belastbaar loon]]-Table1[[#This Row],[Belasting]]</f>
        <v>55932.457000000002</v>
      </c>
      <c r="G8587" s="2">
        <f>(Table1[[#This Row],[Belastbaar loon]]-Table1[[#This Row],[Netto loon]])/Table1[[#This Row],[Belastbaar loon]]</f>
        <v>0.40301142052064765</v>
      </c>
      <c r="H8587" s="14">
        <f t="shared" ca="1" si="128"/>
        <v>37752.993000000002</v>
      </c>
      <c r="I8587" s="14">
        <f ca="1">IF(ROW()=2, Table1[[#This Row],[Netto loon]], INDIRECT(ADDRESS(ROW()-1,COLUMN(F:F))))</f>
        <v>55928.006999999998</v>
      </c>
      <c r="J8587" s="6">
        <f ca="1">IF(ROW()=2, 0, Table1[[#This Row],[Belastbaar loon]]-INDIRECT(ADDRESS(ROW()-1,COLUMN(A:A))))</f>
        <v>10</v>
      </c>
      <c r="K8587" s="6">
        <f ca="1">Table1[[#This Row],[Netto loon]]-Table1[[#This Row],[Netto vorige schijf]]</f>
        <v>4.4500000000043656</v>
      </c>
      <c r="L8587" s="2">
        <f ca="1">(Table1[[#This Row],[Bruto tov vorige schijf]]-Table1[[#This Row],[Netto tov vorige schijf]])/MAX(Table1[[#This Row],[Bruto tov vorige schijf]],1)</f>
        <v>0.5549999999995634</v>
      </c>
    </row>
    <row r="8588" spans="1:12" x14ac:dyDescent="0.25">
      <c r="A8588" s="14">
        <v>93701</v>
      </c>
      <c r="B8588" s="6">
        <f>LoonHeffing2020(Table1[[#This Row],[Belastbaar loon]])</f>
        <v>38058.273000000001</v>
      </c>
      <c r="C8588" s="6">
        <f>AlgemeneHeffingsKorting2020(Table1[[#This Row],[Belastbaar loon]])</f>
        <v>0</v>
      </c>
      <c r="D8588" s="14">
        <f>ArbeidsKorting2020(Table1[[#This Row],[Belastbaar loon]])</f>
        <v>294.18000000000012</v>
      </c>
      <c r="E8588" s="14">
        <f>MAX(Table1[[#This Row],[Loonheffing]]-Table1[[#This Row],[Algemene Heffingskorting]]-Table1[[#This Row],[Arbeidskorting]],0)</f>
        <v>37764.093000000001</v>
      </c>
      <c r="F8588" s="6">
        <f>Table1[[#This Row],[Belastbaar loon]]-Table1[[#This Row],[Belasting]]</f>
        <v>55936.906999999999</v>
      </c>
      <c r="G8588" s="2">
        <f>(Table1[[#This Row],[Belastbaar loon]]-Table1[[#This Row],[Netto loon]])/Table1[[#This Row],[Belastbaar loon]]</f>
        <v>0.40302764111375544</v>
      </c>
      <c r="H8588" s="14">
        <f t="shared" ca="1" si="128"/>
        <v>37758.542999999998</v>
      </c>
      <c r="I8588" s="14">
        <f ca="1">IF(ROW()=2, Table1[[#This Row],[Netto loon]], INDIRECT(ADDRESS(ROW()-1,COLUMN(F:F))))</f>
        <v>55932.457000000002</v>
      </c>
      <c r="J8588" s="6">
        <f ca="1">IF(ROW()=2, 0, Table1[[#This Row],[Belastbaar loon]]-INDIRECT(ADDRESS(ROW()-1,COLUMN(A:A))))</f>
        <v>10</v>
      </c>
      <c r="K8588" s="6">
        <f ca="1">Table1[[#This Row],[Netto loon]]-Table1[[#This Row],[Netto vorige schijf]]</f>
        <v>4.4499999999970896</v>
      </c>
      <c r="L8588" s="2">
        <f ca="1">(Table1[[#This Row],[Bruto tov vorige schijf]]-Table1[[#This Row],[Netto tov vorige schijf]])/MAX(Table1[[#This Row],[Bruto tov vorige schijf]],1)</f>
        <v>0.55500000000029104</v>
      </c>
    </row>
    <row r="8589" spans="1:12" x14ac:dyDescent="0.25">
      <c r="A8589" s="14">
        <v>93711</v>
      </c>
      <c r="B8589" s="6">
        <f>LoonHeffing2020(Table1[[#This Row],[Belastbaar loon]])</f>
        <v>38063.222999999998</v>
      </c>
      <c r="C8589" s="6">
        <f>AlgemeneHeffingsKorting2020(Table1[[#This Row],[Belastbaar loon]])</f>
        <v>0</v>
      </c>
      <c r="D8589" s="14">
        <f>ArbeidsKorting2020(Table1[[#This Row],[Belastbaar loon]])</f>
        <v>293.58000000000015</v>
      </c>
      <c r="E8589" s="14">
        <f>MAX(Table1[[#This Row],[Loonheffing]]-Table1[[#This Row],[Algemene Heffingskorting]]-Table1[[#This Row],[Arbeidskorting]],0)</f>
        <v>37769.642999999996</v>
      </c>
      <c r="F8589" s="6">
        <f>Table1[[#This Row],[Belastbaar loon]]-Table1[[#This Row],[Belasting]]</f>
        <v>55941.357000000004</v>
      </c>
      <c r="G8589" s="2">
        <f>(Table1[[#This Row],[Belastbaar loon]]-Table1[[#This Row],[Netto loon]])/Table1[[#This Row],[Belastbaar loon]]</f>
        <v>0.40304385824502992</v>
      </c>
      <c r="H8589" s="14">
        <f t="shared" ca="1" si="128"/>
        <v>37764.093000000001</v>
      </c>
      <c r="I8589" s="14">
        <f ca="1">IF(ROW()=2, Table1[[#This Row],[Netto loon]], INDIRECT(ADDRESS(ROW()-1,COLUMN(F:F))))</f>
        <v>55936.906999999999</v>
      </c>
      <c r="J8589" s="6">
        <f ca="1">IF(ROW()=2, 0, Table1[[#This Row],[Belastbaar loon]]-INDIRECT(ADDRESS(ROW()-1,COLUMN(A:A))))</f>
        <v>10</v>
      </c>
      <c r="K8589" s="6">
        <f ca="1">Table1[[#This Row],[Netto loon]]-Table1[[#This Row],[Netto vorige schijf]]</f>
        <v>4.4500000000043656</v>
      </c>
      <c r="L8589" s="2">
        <f ca="1">(Table1[[#This Row],[Bruto tov vorige schijf]]-Table1[[#This Row],[Netto tov vorige schijf]])/MAX(Table1[[#This Row],[Bruto tov vorige schijf]],1)</f>
        <v>0.5549999999995634</v>
      </c>
    </row>
    <row r="8590" spans="1:12" x14ac:dyDescent="0.25">
      <c r="A8590" s="14">
        <v>93721</v>
      </c>
      <c r="B8590" s="6">
        <f>LoonHeffing2020(Table1[[#This Row],[Belastbaar loon]])</f>
        <v>38068.173000000003</v>
      </c>
      <c r="C8590" s="6">
        <f>AlgemeneHeffingsKorting2020(Table1[[#This Row],[Belastbaar loon]])</f>
        <v>0</v>
      </c>
      <c r="D8590" s="14">
        <f>ArbeidsKorting2020(Table1[[#This Row],[Belastbaar loon]])</f>
        <v>292.98000000000013</v>
      </c>
      <c r="E8590" s="14">
        <f>MAX(Table1[[#This Row],[Loonheffing]]-Table1[[#This Row],[Algemene Heffingskorting]]-Table1[[#This Row],[Arbeidskorting]],0)</f>
        <v>37775.192999999999</v>
      </c>
      <c r="F8590" s="6">
        <f>Table1[[#This Row],[Belastbaar loon]]-Table1[[#This Row],[Belasting]]</f>
        <v>55945.807000000001</v>
      </c>
      <c r="G8590" s="2">
        <f>(Table1[[#This Row],[Belastbaar loon]]-Table1[[#This Row],[Netto loon]])/Table1[[#This Row],[Belastbaar loon]]</f>
        <v>0.40306007191557919</v>
      </c>
      <c r="H8590" s="14">
        <f t="shared" ca="1" si="128"/>
        <v>37769.642999999996</v>
      </c>
      <c r="I8590" s="14">
        <f ca="1">IF(ROW()=2, Table1[[#This Row],[Netto loon]], INDIRECT(ADDRESS(ROW()-1,COLUMN(F:F))))</f>
        <v>55941.357000000004</v>
      </c>
      <c r="J8590" s="6">
        <f ca="1">IF(ROW()=2, 0, Table1[[#This Row],[Belastbaar loon]]-INDIRECT(ADDRESS(ROW()-1,COLUMN(A:A))))</f>
        <v>10</v>
      </c>
      <c r="K8590" s="6">
        <f ca="1">Table1[[#This Row],[Netto loon]]-Table1[[#This Row],[Netto vorige schijf]]</f>
        <v>4.4499999999970896</v>
      </c>
      <c r="L8590" s="2">
        <f ca="1">(Table1[[#This Row],[Bruto tov vorige schijf]]-Table1[[#This Row],[Netto tov vorige schijf]])/MAX(Table1[[#This Row],[Bruto tov vorige schijf]],1)</f>
        <v>0.55500000000029104</v>
      </c>
    </row>
    <row r="8591" spans="1:12" x14ac:dyDescent="0.25">
      <c r="A8591" s="14">
        <v>93731</v>
      </c>
      <c r="B8591" s="6">
        <f>LoonHeffing2020(Table1[[#This Row],[Belastbaar loon]])</f>
        <v>38073.123</v>
      </c>
      <c r="C8591" s="6">
        <f>AlgemeneHeffingsKorting2020(Table1[[#This Row],[Belastbaar loon]])</f>
        <v>0</v>
      </c>
      <c r="D8591" s="14">
        <f>ArbeidsKorting2020(Table1[[#This Row],[Belastbaar loon]])</f>
        <v>292.38000000000011</v>
      </c>
      <c r="E8591" s="14">
        <f>MAX(Table1[[#This Row],[Loonheffing]]-Table1[[#This Row],[Algemene Heffingskorting]]-Table1[[#This Row],[Arbeidskorting]],0)</f>
        <v>37780.743000000002</v>
      </c>
      <c r="F8591" s="6">
        <f>Table1[[#This Row],[Belastbaar loon]]-Table1[[#This Row],[Belasting]]</f>
        <v>55950.256999999998</v>
      </c>
      <c r="G8591" s="2">
        <f>(Table1[[#This Row],[Belastbaar loon]]-Table1[[#This Row],[Netto loon]])/Table1[[#This Row],[Belastbaar loon]]</f>
        <v>0.40307628212651098</v>
      </c>
      <c r="H8591" s="14">
        <f t="shared" ca="1" si="128"/>
        <v>37775.192999999999</v>
      </c>
      <c r="I8591" s="14">
        <f ca="1">IF(ROW()=2, Table1[[#This Row],[Netto loon]], INDIRECT(ADDRESS(ROW()-1,COLUMN(F:F))))</f>
        <v>55945.807000000001</v>
      </c>
      <c r="J8591" s="6">
        <f ca="1">IF(ROW()=2, 0, Table1[[#This Row],[Belastbaar loon]]-INDIRECT(ADDRESS(ROW()-1,COLUMN(A:A))))</f>
        <v>10</v>
      </c>
      <c r="K8591" s="6">
        <f ca="1">Table1[[#This Row],[Netto loon]]-Table1[[#This Row],[Netto vorige schijf]]</f>
        <v>4.4499999999970896</v>
      </c>
      <c r="L8591" s="2">
        <f ca="1">(Table1[[#This Row],[Bruto tov vorige schijf]]-Table1[[#This Row],[Netto tov vorige schijf]])/MAX(Table1[[#This Row],[Bruto tov vorige schijf]],1)</f>
        <v>0.55500000000029104</v>
      </c>
    </row>
    <row r="8592" spans="1:12" x14ac:dyDescent="0.25">
      <c r="A8592" s="14">
        <v>93741</v>
      </c>
      <c r="B8592" s="6">
        <f>LoonHeffing2020(Table1[[#This Row],[Belastbaar loon]])</f>
        <v>38078.072999999997</v>
      </c>
      <c r="C8592" s="6">
        <f>AlgemeneHeffingsKorting2020(Table1[[#This Row],[Belastbaar loon]])</f>
        <v>0</v>
      </c>
      <c r="D8592" s="14">
        <f>ArbeidsKorting2020(Table1[[#This Row],[Belastbaar loon]])</f>
        <v>291.78000000000014</v>
      </c>
      <c r="E8592" s="14">
        <f>MAX(Table1[[#This Row],[Loonheffing]]-Table1[[#This Row],[Algemene Heffingskorting]]-Table1[[#This Row],[Arbeidskorting]],0)</f>
        <v>37786.292999999998</v>
      </c>
      <c r="F8592" s="6">
        <f>Table1[[#This Row],[Belastbaar loon]]-Table1[[#This Row],[Belasting]]</f>
        <v>55954.707000000002</v>
      </c>
      <c r="G8592" s="2">
        <f>(Table1[[#This Row],[Belastbaar loon]]-Table1[[#This Row],[Netto loon]])/Table1[[#This Row],[Belastbaar loon]]</f>
        <v>0.40309248887893234</v>
      </c>
      <c r="H8592" s="14">
        <f t="shared" ca="1" si="128"/>
        <v>37780.743000000002</v>
      </c>
      <c r="I8592" s="14">
        <f ca="1">IF(ROW()=2, Table1[[#This Row],[Netto loon]], INDIRECT(ADDRESS(ROW()-1,COLUMN(F:F))))</f>
        <v>55950.256999999998</v>
      </c>
      <c r="J8592" s="6">
        <f ca="1">IF(ROW()=2, 0, Table1[[#This Row],[Belastbaar loon]]-INDIRECT(ADDRESS(ROW()-1,COLUMN(A:A))))</f>
        <v>10</v>
      </c>
      <c r="K8592" s="6">
        <f ca="1">Table1[[#This Row],[Netto loon]]-Table1[[#This Row],[Netto vorige schijf]]</f>
        <v>4.4500000000043656</v>
      </c>
      <c r="L8592" s="2">
        <f ca="1">(Table1[[#This Row],[Bruto tov vorige schijf]]-Table1[[#This Row],[Netto tov vorige schijf]])/MAX(Table1[[#This Row],[Bruto tov vorige schijf]],1)</f>
        <v>0.5549999999995634</v>
      </c>
    </row>
    <row r="8593" spans="1:12" x14ac:dyDescent="0.25">
      <c r="A8593" s="14">
        <v>93751</v>
      </c>
      <c r="B8593" s="6">
        <f>LoonHeffing2020(Table1[[#This Row],[Belastbaar loon]])</f>
        <v>38083.023000000001</v>
      </c>
      <c r="C8593" s="6">
        <f>AlgemeneHeffingsKorting2020(Table1[[#This Row],[Belastbaar loon]])</f>
        <v>0</v>
      </c>
      <c r="D8593" s="14">
        <f>ArbeidsKorting2020(Table1[[#This Row],[Belastbaar loon]])</f>
        <v>291.18000000000012</v>
      </c>
      <c r="E8593" s="14">
        <f>MAX(Table1[[#This Row],[Loonheffing]]-Table1[[#This Row],[Algemene Heffingskorting]]-Table1[[#This Row],[Arbeidskorting]],0)</f>
        <v>37791.843000000001</v>
      </c>
      <c r="F8593" s="6">
        <f>Table1[[#This Row],[Belastbaar loon]]-Table1[[#This Row],[Belasting]]</f>
        <v>55959.156999999999</v>
      </c>
      <c r="G8593" s="2">
        <f>(Table1[[#This Row],[Belastbaar loon]]-Table1[[#This Row],[Netto loon]])/Table1[[#This Row],[Belastbaar loon]]</f>
        <v>0.40310869217395018</v>
      </c>
      <c r="H8593" s="14">
        <f t="shared" ca="1" si="128"/>
        <v>37786.292999999998</v>
      </c>
      <c r="I8593" s="14">
        <f ca="1">IF(ROW()=2, Table1[[#This Row],[Netto loon]], INDIRECT(ADDRESS(ROW()-1,COLUMN(F:F))))</f>
        <v>55954.707000000002</v>
      </c>
      <c r="J8593" s="6">
        <f ca="1">IF(ROW()=2, 0, Table1[[#This Row],[Belastbaar loon]]-INDIRECT(ADDRESS(ROW()-1,COLUMN(A:A))))</f>
        <v>10</v>
      </c>
      <c r="K8593" s="6">
        <f ca="1">Table1[[#This Row],[Netto loon]]-Table1[[#This Row],[Netto vorige schijf]]</f>
        <v>4.4499999999970896</v>
      </c>
      <c r="L8593" s="2">
        <f ca="1">(Table1[[#This Row],[Bruto tov vorige schijf]]-Table1[[#This Row],[Netto tov vorige schijf]])/MAX(Table1[[#This Row],[Bruto tov vorige schijf]],1)</f>
        <v>0.55500000000029104</v>
      </c>
    </row>
    <row r="8594" spans="1:12" x14ac:dyDescent="0.25">
      <c r="A8594" s="14">
        <v>93761</v>
      </c>
      <c r="B8594" s="6">
        <f>LoonHeffing2020(Table1[[#This Row],[Belastbaar loon]])</f>
        <v>38087.972999999998</v>
      </c>
      <c r="C8594" s="6">
        <f>AlgemeneHeffingsKorting2020(Table1[[#This Row],[Belastbaar loon]])</f>
        <v>0</v>
      </c>
      <c r="D8594" s="14">
        <f>ArbeidsKorting2020(Table1[[#This Row],[Belastbaar loon]])</f>
        <v>290.58000000000015</v>
      </c>
      <c r="E8594" s="14">
        <f>MAX(Table1[[#This Row],[Loonheffing]]-Table1[[#This Row],[Algemene Heffingskorting]]-Table1[[#This Row],[Arbeidskorting]],0)</f>
        <v>37797.392999999996</v>
      </c>
      <c r="F8594" s="6">
        <f>Table1[[#This Row],[Belastbaar loon]]-Table1[[#This Row],[Belasting]]</f>
        <v>55963.607000000004</v>
      </c>
      <c r="G8594" s="2">
        <f>(Table1[[#This Row],[Belastbaar loon]]-Table1[[#This Row],[Netto loon]])/Table1[[#This Row],[Belastbaar loon]]</f>
        <v>0.40312489201267049</v>
      </c>
      <c r="H8594" s="14">
        <f t="shared" ca="1" si="128"/>
        <v>37791.843000000001</v>
      </c>
      <c r="I8594" s="14">
        <f ca="1">IF(ROW()=2, Table1[[#This Row],[Netto loon]], INDIRECT(ADDRESS(ROW()-1,COLUMN(F:F))))</f>
        <v>55959.156999999999</v>
      </c>
      <c r="J8594" s="6">
        <f ca="1">IF(ROW()=2, 0, Table1[[#This Row],[Belastbaar loon]]-INDIRECT(ADDRESS(ROW()-1,COLUMN(A:A))))</f>
        <v>10</v>
      </c>
      <c r="K8594" s="6">
        <f ca="1">Table1[[#This Row],[Netto loon]]-Table1[[#This Row],[Netto vorige schijf]]</f>
        <v>4.4500000000043656</v>
      </c>
      <c r="L8594" s="2">
        <f ca="1">(Table1[[#This Row],[Bruto tov vorige schijf]]-Table1[[#This Row],[Netto tov vorige schijf]])/MAX(Table1[[#This Row],[Bruto tov vorige schijf]],1)</f>
        <v>0.5549999999995634</v>
      </c>
    </row>
    <row r="8595" spans="1:12" x14ac:dyDescent="0.25">
      <c r="A8595" s="14">
        <v>93771</v>
      </c>
      <c r="B8595" s="6">
        <f>LoonHeffing2020(Table1[[#This Row],[Belastbaar loon]])</f>
        <v>38092.923000000003</v>
      </c>
      <c r="C8595" s="6">
        <f>AlgemeneHeffingsKorting2020(Table1[[#This Row],[Belastbaar loon]])</f>
        <v>0</v>
      </c>
      <c r="D8595" s="14">
        <f>ArbeidsKorting2020(Table1[[#This Row],[Belastbaar loon]])</f>
        <v>289.98000000000013</v>
      </c>
      <c r="E8595" s="14">
        <f>MAX(Table1[[#This Row],[Loonheffing]]-Table1[[#This Row],[Algemene Heffingskorting]]-Table1[[#This Row],[Arbeidskorting]],0)</f>
        <v>37802.942999999999</v>
      </c>
      <c r="F8595" s="6">
        <f>Table1[[#This Row],[Belastbaar loon]]-Table1[[#This Row],[Belasting]]</f>
        <v>55968.057000000001</v>
      </c>
      <c r="G8595" s="2">
        <f>(Table1[[#This Row],[Belastbaar loon]]-Table1[[#This Row],[Netto loon]])/Table1[[#This Row],[Belastbaar loon]]</f>
        <v>0.40314108839619922</v>
      </c>
      <c r="H8595" s="14">
        <f t="shared" ca="1" si="128"/>
        <v>37797.392999999996</v>
      </c>
      <c r="I8595" s="14">
        <f ca="1">IF(ROW()=2, Table1[[#This Row],[Netto loon]], INDIRECT(ADDRESS(ROW()-1,COLUMN(F:F))))</f>
        <v>55963.607000000004</v>
      </c>
      <c r="J8595" s="6">
        <f ca="1">IF(ROW()=2, 0, Table1[[#This Row],[Belastbaar loon]]-INDIRECT(ADDRESS(ROW()-1,COLUMN(A:A))))</f>
        <v>10</v>
      </c>
      <c r="K8595" s="6">
        <f ca="1">Table1[[#This Row],[Netto loon]]-Table1[[#This Row],[Netto vorige schijf]]</f>
        <v>4.4499999999970896</v>
      </c>
      <c r="L8595" s="2">
        <f ca="1">(Table1[[#This Row],[Bruto tov vorige schijf]]-Table1[[#This Row],[Netto tov vorige schijf]])/MAX(Table1[[#This Row],[Bruto tov vorige schijf]],1)</f>
        <v>0.55500000000029104</v>
      </c>
    </row>
    <row r="8596" spans="1:12" x14ac:dyDescent="0.25">
      <c r="A8596" s="14">
        <v>93781</v>
      </c>
      <c r="B8596" s="6">
        <f>LoonHeffing2020(Table1[[#This Row],[Belastbaar loon]])</f>
        <v>38097.873</v>
      </c>
      <c r="C8596" s="6">
        <f>AlgemeneHeffingsKorting2020(Table1[[#This Row],[Belastbaar loon]])</f>
        <v>0</v>
      </c>
      <c r="D8596" s="14">
        <f>ArbeidsKorting2020(Table1[[#This Row],[Belastbaar loon]])</f>
        <v>289.38000000000011</v>
      </c>
      <c r="E8596" s="14">
        <f>MAX(Table1[[#This Row],[Loonheffing]]-Table1[[#This Row],[Algemene Heffingskorting]]-Table1[[#This Row],[Arbeidskorting]],0)</f>
        <v>37808.493000000002</v>
      </c>
      <c r="F8596" s="6">
        <f>Table1[[#This Row],[Belastbaar loon]]-Table1[[#This Row],[Belasting]]</f>
        <v>55972.506999999998</v>
      </c>
      <c r="G8596" s="2">
        <f>(Table1[[#This Row],[Belastbaar loon]]-Table1[[#This Row],[Netto loon]])/Table1[[#This Row],[Belastbaar loon]]</f>
        <v>0.40315728132564166</v>
      </c>
      <c r="H8596" s="14">
        <f t="shared" ca="1" si="128"/>
        <v>37802.942999999999</v>
      </c>
      <c r="I8596" s="14">
        <f ca="1">IF(ROW()=2, Table1[[#This Row],[Netto loon]], INDIRECT(ADDRESS(ROW()-1,COLUMN(F:F))))</f>
        <v>55968.057000000001</v>
      </c>
      <c r="J8596" s="6">
        <f ca="1">IF(ROW()=2, 0, Table1[[#This Row],[Belastbaar loon]]-INDIRECT(ADDRESS(ROW()-1,COLUMN(A:A))))</f>
        <v>10</v>
      </c>
      <c r="K8596" s="6">
        <f ca="1">Table1[[#This Row],[Netto loon]]-Table1[[#This Row],[Netto vorige schijf]]</f>
        <v>4.4499999999970896</v>
      </c>
      <c r="L8596" s="2">
        <f ca="1">(Table1[[#This Row],[Bruto tov vorige schijf]]-Table1[[#This Row],[Netto tov vorige schijf]])/MAX(Table1[[#This Row],[Bruto tov vorige schijf]],1)</f>
        <v>0.55500000000029104</v>
      </c>
    </row>
    <row r="8597" spans="1:12" x14ac:dyDescent="0.25">
      <c r="A8597" s="14">
        <v>93791</v>
      </c>
      <c r="B8597" s="6">
        <f>LoonHeffing2020(Table1[[#This Row],[Belastbaar loon]])</f>
        <v>38102.822999999997</v>
      </c>
      <c r="C8597" s="6">
        <f>AlgemeneHeffingsKorting2020(Table1[[#This Row],[Belastbaar loon]])</f>
        <v>0</v>
      </c>
      <c r="D8597" s="14">
        <f>ArbeidsKorting2020(Table1[[#This Row],[Belastbaar loon]])</f>
        <v>288.78000000000014</v>
      </c>
      <c r="E8597" s="14">
        <f>MAX(Table1[[#This Row],[Loonheffing]]-Table1[[#This Row],[Algemene Heffingskorting]]-Table1[[#This Row],[Arbeidskorting]],0)</f>
        <v>37814.042999999998</v>
      </c>
      <c r="F8597" s="6">
        <f>Table1[[#This Row],[Belastbaar loon]]-Table1[[#This Row],[Belasting]]</f>
        <v>55976.957000000002</v>
      </c>
      <c r="G8597" s="2">
        <f>(Table1[[#This Row],[Belastbaar loon]]-Table1[[#This Row],[Netto loon]])/Table1[[#This Row],[Belastbaar loon]]</f>
        <v>0.40317347080210253</v>
      </c>
      <c r="H8597" s="14">
        <f t="shared" ca="1" si="128"/>
        <v>37808.493000000002</v>
      </c>
      <c r="I8597" s="14">
        <f ca="1">IF(ROW()=2, Table1[[#This Row],[Netto loon]], INDIRECT(ADDRESS(ROW()-1,COLUMN(F:F))))</f>
        <v>55972.506999999998</v>
      </c>
      <c r="J8597" s="6">
        <f ca="1">IF(ROW()=2, 0, Table1[[#This Row],[Belastbaar loon]]-INDIRECT(ADDRESS(ROW()-1,COLUMN(A:A))))</f>
        <v>10</v>
      </c>
      <c r="K8597" s="6">
        <f ca="1">Table1[[#This Row],[Netto loon]]-Table1[[#This Row],[Netto vorige schijf]]</f>
        <v>4.4500000000043656</v>
      </c>
      <c r="L8597" s="2">
        <f ca="1">(Table1[[#This Row],[Bruto tov vorige schijf]]-Table1[[#This Row],[Netto tov vorige schijf]])/MAX(Table1[[#This Row],[Bruto tov vorige schijf]],1)</f>
        <v>0.5549999999995634</v>
      </c>
    </row>
    <row r="8598" spans="1:12" x14ac:dyDescent="0.25">
      <c r="A8598" s="14">
        <v>93801</v>
      </c>
      <c r="B8598" s="6">
        <f>LoonHeffing2020(Table1[[#This Row],[Belastbaar loon]])</f>
        <v>38107.773000000001</v>
      </c>
      <c r="C8598" s="6">
        <f>AlgemeneHeffingsKorting2020(Table1[[#This Row],[Belastbaar loon]])</f>
        <v>0</v>
      </c>
      <c r="D8598" s="14">
        <f>ArbeidsKorting2020(Table1[[#This Row],[Belastbaar loon]])</f>
        <v>288.18000000000012</v>
      </c>
      <c r="E8598" s="14">
        <f>MAX(Table1[[#This Row],[Loonheffing]]-Table1[[#This Row],[Algemene Heffingskorting]]-Table1[[#This Row],[Arbeidskorting]],0)</f>
        <v>37819.593000000001</v>
      </c>
      <c r="F8598" s="6">
        <f>Table1[[#This Row],[Belastbaar loon]]-Table1[[#This Row],[Belasting]]</f>
        <v>55981.406999999999</v>
      </c>
      <c r="G8598" s="2">
        <f>(Table1[[#This Row],[Belastbaar loon]]-Table1[[#This Row],[Netto loon]])/Table1[[#This Row],[Belastbaar loon]]</f>
        <v>0.40318965682668628</v>
      </c>
      <c r="H8598" s="14">
        <f t="shared" ca="1" si="128"/>
        <v>37814.042999999998</v>
      </c>
      <c r="I8598" s="14">
        <f ca="1">IF(ROW()=2, Table1[[#This Row],[Netto loon]], INDIRECT(ADDRESS(ROW()-1,COLUMN(F:F))))</f>
        <v>55976.957000000002</v>
      </c>
      <c r="J8598" s="6">
        <f ca="1">IF(ROW()=2, 0, Table1[[#This Row],[Belastbaar loon]]-INDIRECT(ADDRESS(ROW()-1,COLUMN(A:A))))</f>
        <v>10</v>
      </c>
      <c r="K8598" s="6">
        <f ca="1">Table1[[#This Row],[Netto loon]]-Table1[[#This Row],[Netto vorige schijf]]</f>
        <v>4.4499999999970896</v>
      </c>
      <c r="L8598" s="2">
        <f ca="1">(Table1[[#This Row],[Bruto tov vorige schijf]]-Table1[[#This Row],[Netto tov vorige schijf]])/MAX(Table1[[#This Row],[Bruto tov vorige schijf]],1)</f>
        <v>0.55500000000029104</v>
      </c>
    </row>
    <row r="8599" spans="1:12" x14ac:dyDescent="0.25">
      <c r="A8599" s="14">
        <v>93811</v>
      </c>
      <c r="B8599" s="6">
        <f>LoonHeffing2020(Table1[[#This Row],[Belastbaar loon]])</f>
        <v>38112.722999999998</v>
      </c>
      <c r="C8599" s="6">
        <f>AlgemeneHeffingsKorting2020(Table1[[#This Row],[Belastbaar loon]])</f>
        <v>0</v>
      </c>
      <c r="D8599" s="14">
        <f>ArbeidsKorting2020(Table1[[#This Row],[Belastbaar loon]])</f>
        <v>287.58000000000015</v>
      </c>
      <c r="E8599" s="14">
        <f>MAX(Table1[[#This Row],[Loonheffing]]-Table1[[#This Row],[Algemene Heffingskorting]]-Table1[[#This Row],[Arbeidskorting]],0)</f>
        <v>37825.142999999996</v>
      </c>
      <c r="F8599" s="6">
        <f>Table1[[#This Row],[Belastbaar loon]]-Table1[[#This Row],[Belasting]]</f>
        <v>55985.857000000004</v>
      </c>
      <c r="G8599" s="2">
        <f>(Table1[[#This Row],[Belastbaar loon]]-Table1[[#This Row],[Netto loon]])/Table1[[#This Row],[Belastbaar loon]]</f>
        <v>0.4032058394004967</v>
      </c>
      <c r="H8599" s="14">
        <f t="shared" ca="1" si="128"/>
        <v>37819.593000000001</v>
      </c>
      <c r="I8599" s="14">
        <f ca="1">IF(ROW()=2, Table1[[#This Row],[Netto loon]], INDIRECT(ADDRESS(ROW()-1,COLUMN(F:F))))</f>
        <v>55981.406999999999</v>
      </c>
      <c r="J8599" s="6">
        <f ca="1">IF(ROW()=2, 0, Table1[[#This Row],[Belastbaar loon]]-INDIRECT(ADDRESS(ROW()-1,COLUMN(A:A))))</f>
        <v>10</v>
      </c>
      <c r="K8599" s="6">
        <f ca="1">Table1[[#This Row],[Netto loon]]-Table1[[#This Row],[Netto vorige schijf]]</f>
        <v>4.4500000000043656</v>
      </c>
      <c r="L8599" s="2">
        <f ca="1">(Table1[[#This Row],[Bruto tov vorige schijf]]-Table1[[#This Row],[Netto tov vorige schijf]])/MAX(Table1[[#This Row],[Bruto tov vorige schijf]],1)</f>
        <v>0.5549999999995634</v>
      </c>
    </row>
    <row r="8600" spans="1:12" x14ac:dyDescent="0.25">
      <c r="A8600" s="14">
        <v>93821</v>
      </c>
      <c r="B8600" s="6">
        <f>LoonHeffing2020(Table1[[#This Row],[Belastbaar loon]])</f>
        <v>38117.673000000003</v>
      </c>
      <c r="C8600" s="6">
        <f>AlgemeneHeffingsKorting2020(Table1[[#This Row],[Belastbaar loon]])</f>
        <v>0</v>
      </c>
      <c r="D8600" s="14">
        <f>ArbeidsKorting2020(Table1[[#This Row],[Belastbaar loon]])</f>
        <v>286.98000000000013</v>
      </c>
      <c r="E8600" s="14">
        <f>MAX(Table1[[#This Row],[Loonheffing]]-Table1[[#This Row],[Algemene Heffingskorting]]-Table1[[#This Row],[Arbeidskorting]],0)</f>
        <v>37830.692999999999</v>
      </c>
      <c r="F8600" s="6">
        <f>Table1[[#This Row],[Belastbaar loon]]-Table1[[#This Row],[Belasting]]</f>
        <v>55990.307000000001</v>
      </c>
      <c r="G8600" s="2">
        <f>(Table1[[#This Row],[Belastbaar loon]]-Table1[[#This Row],[Netto loon]])/Table1[[#This Row],[Belastbaar loon]]</f>
        <v>0.40322201852463735</v>
      </c>
      <c r="H8600" s="14">
        <f t="shared" ca="1" si="128"/>
        <v>37825.142999999996</v>
      </c>
      <c r="I8600" s="14">
        <f ca="1">IF(ROW()=2, Table1[[#This Row],[Netto loon]], INDIRECT(ADDRESS(ROW()-1,COLUMN(F:F))))</f>
        <v>55985.857000000004</v>
      </c>
      <c r="J8600" s="6">
        <f ca="1">IF(ROW()=2, 0, Table1[[#This Row],[Belastbaar loon]]-INDIRECT(ADDRESS(ROW()-1,COLUMN(A:A))))</f>
        <v>10</v>
      </c>
      <c r="K8600" s="6">
        <f ca="1">Table1[[#This Row],[Netto loon]]-Table1[[#This Row],[Netto vorige schijf]]</f>
        <v>4.4499999999970896</v>
      </c>
      <c r="L8600" s="2">
        <f ca="1">(Table1[[#This Row],[Bruto tov vorige schijf]]-Table1[[#This Row],[Netto tov vorige schijf]])/MAX(Table1[[#This Row],[Bruto tov vorige schijf]],1)</f>
        <v>0.55500000000029104</v>
      </c>
    </row>
    <row r="8601" spans="1:12" x14ac:dyDescent="0.25">
      <c r="A8601" s="14">
        <v>93831</v>
      </c>
      <c r="B8601" s="6">
        <f>LoonHeffing2020(Table1[[#This Row],[Belastbaar loon]])</f>
        <v>38122.623</v>
      </c>
      <c r="C8601" s="6">
        <f>AlgemeneHeffingsKorting2020(Table1[[#This Row],[Belastbaar loon]])</f>
        <v>0</v>
      </c>
      <c r="D8601" s="14">
        <f>ArbeidsKorting2020(Table1[[#This Row],[Belastbaar loon]])</f>
        <v>286.38000000000011</v>
      </c>
      <c r="E8601" s="14">
        <f>MAX(Table1[[#This Row],[Loonheffing]]-Table1[[#This Row],[Algemene Heffingskorting]]-Table1[[#This Row],[Arbeidskorting]],0)</f>
        <v>37836.243000000002</v>
      </c>
      <c r="F8601" s="6">
        <f>Table1[[#This Row],[Belastbaar loon]]-Table1[[#This Row],[Belasting]]</f>
        <v>55994.756999999998</v>
      </c>
      <c r="G8601" s="2">
        <f>(Table1[[#This Row],[Belastbaar loon]]-Table1[[#This Row],[Netto loon]])/Table1[[#This Row],[Belastbaar loon]]</f>
        <v>0.40323819420021106</v>
      </c>
      <c r="H8601" s="14">
        <f t="shared" ca="1" si="128"/>
        <v>37830.692999999999</v>
      </c>
      <c r="I8601" s="14">
        <f ca="1">IF(ROW()=2, Table1[[#This Row],[Netto loon]], INDIRECT(ADDRESS(ROW()-1,COLUMN(F:F))))</f>
        <v>55990.307000000001</v>
      </c>
      <c r="J8601" s="6">
        <f ca="1">IF(ROW()=2, 0, Table1[[#This Row],[Belastbaar loon]]-INDIRECT(ADDRESS(ROW()-1,COLUMN(A:A))))</f>
        <v>10</v>
      </c>
      <c r="K8601" s="6">
        <f ca="1">Table1[[#This Row],[Netto loon]]-Table1[[#This Row],[Netto vorige schijf]]</f>
        <v>4.4499999999970896</v>
      </c>
      <c r="L8601" s="2">
        <f ca="1">(Table1[[#This Row],[Bruto tov vorige schijf]]-Table1[[#This Row],[Netto tov vorige schijf]])/MAX(Table1[[#This Row],[Bruto tov vorige schijf]],1)</f>
        <v>0.55500000000029104</v>
      </c>
    </row>
    <row r="8602" spans="1:12" x14ac:dyDescent="0.25">
      <c r="A8602" s="14">
        <v>93841</v>
      </c>
      <c r="B8602" s="6">
        <f>LoonHeffing2020(Table1[[#This Row],[Belastbaar loon]])</f>
        <v>38127.572999999997</v>
      </c>
      <c r="C8602" s="6">
        <f>AlgemeneHeffingsKorting2020(Table1[[#This Row],[Belastbaar loon]])</f>
        <v>0</v>
      </c>
      <c r="D8602" s="14">
        <f>ArbeidsKorting2020(Table1[[#This Row],[Belastbaar loon]])</f>
        <v>285.78000000000014</v>
      </c>
      <c r="E8602" s="14">
        <f>MAX(Table1[[#This Row],[Loonheffing]]-Table1[[#This Row],[Algemene Heffingskorting]]-Table1[[#This Row],[Arbeidskorting]],0)</f>
        <v>37841.792999999998</v>
      </c>
      <c r="F8602" s="6">
        <f>Table1[[#This Row],[Belastbaar loon]]-Table1[[#This Row],[Belasting]]</f>
        <v>55999.207000000002</v>
      </c>
      <c r="G8602" s="2">
        <f>(Table1[[#This Row],[Belastbaar loon]]-Table1[[#This Row],[Netto loon]])/Table1[[#This Row],[Belastbaar loon]]</f>
        <v>0.40325436642832024</v>
      </c>
      <c r="H8602" s="14">
        <f t="shared" ref="H8602:H8665" ca="1" si="129">IF(ROW()=2, 0, INDIRECT(ADDRESS(ROW()-1,COLUMN(E:E))))</f>
        <v>37836.243000000002</v>
      </c>
      <c r="I8602" s="14">
        <f ca="1">IF(ROW()=2, Table1[[#This Row],[Netto loon]], INDIRECT(ADDRESS(ROW()-1,COLUMN(F:F))))</f>
        <v>55994.756999999998</v>
      </c>
      <c r="J8602" s="6">
        <f ca="1">IF(ROW()=2, 0, Table1[[#This Row],[Belastbaar loon]]-INDIRECT(ADDRESS(ROW()-1,COLUMN(A:A))))</f>
        <v>10</v>
      </c>
      <c r="K8602" s="6">
        <f ca="1">Table1[[#This Row],[Netto loon]]-Table1[[#This Row],[Netto vorige schijf]]</f>
        <v>4.4500000000043656</v>
      </c>
      <c r="L8602" s="2">
        <f ca="1">(Table1[[#This Row],[Bruto tov vorige schijf]]-Table1[[#This Row],[Netto tov vorige schijf]])/MAX(Table1[[#This Row],[Bruto tov vorige schijf]],1)</f>
        <v>0.5549999999995634</v>
      </c>
    </row>
    <row r="8603" spans="1:12" x14ac:dyDescent="0.25">
      <c r="A8603" s="14">
        <v>93851</v>
      </c>
      <c r="B8603" s="6">
        <f>LoonHeffing2020(Table1[[#This Row],[Belastbaar loon]])</f>
        <v>38132.523000000001</v>
      </c>
      <c r="C8603" s="6">
        <f>AlgemeneHeffingsKorting2020(Table1[[#This Row],[Belastbaar loon]])</f>
        <v>0</v>
      </c>
      <c r="D8603" s="14">
        <f>ArbeidsKorting2020(Table1[[#This Row],[Belastbaar loon]])</f>
        <v>285.18000000000012</v>
      </c>
      <c r="E8603" s="14">
        <f>MAX(Table1[[#This Row],[Loonheffing]]-Table1[[#This Row],[Algemene Heffingskorting]]-Table1[[#This Row],[Arbeidskorting]],0)</f>
        <v>37847.343000000001</v>
      </c>
      <c r="F8603" s="6">
        <f>Table1[[#This Row],[Belastbaar loon]]-Table1[[#This Row],[Belasting]]</f>
        <v>56003.656999999999</v>
      </c>
      <c r="G8603" s="2">
        <f>(Table1[[#This Row],[Belastbaar loon]]-Table1[[#This Row],[Netto loon]])/Table1[[#This Row],[Belastbaar loon]]</f>
        <v>0.403270535210067</v>
      </c>
      <c r="H8603" s="14">
        <f t="shared" ca="1" si="129"/>
        <v>37841.792999999998</v>
      </c>
      <c r="I8603" s="14">
        <f ca="1">IF(ROW()=2, Table1[[#This Row],[Netto loon]], INDIRECT(ADDRESS(ROW()-1,COLUMN(F:F))))</f>
        <v>55999.207000000002</v>
      </c>
      <c r="J8603" s="6">
        <f ca="1">IF(ROW()=2, 0, Table1[[#This Row],[Belastbaar loon]]-INDIRECT(ADDRESS(ROW()-1,COLUMN(A:A))))</f>
        <v>10</v>
      </c>
      <c r="K8603" s="6">
        <f ca="1">Table1[[#This Row],[Netto loon]]-Table1[[#This Row],[Netto vorige schijf]]</f>
        <v>4.4499999999970896</v>
      </c>
      <c r="L8603" s="2">
        <f ca="1">(Table1[[#This Row],[Bruto tov vorige schijf]]-Table1[[#This Row],[Netto tov vorige schijf]])/MAX(Table1[[#This Row],[Bruto tov vorige schijf]],1)</f>
        <v>0.55500000000029104</v>
      </c>
    </row>
    <row r="8604" spans="1:12" x14ac:dyDescent="0.25">
      <c r="A8604" s="14">
        <v>93861</v>
      </c>
      <c r="B8604" s="6">
        <f>LoonHeffing2020(Table1[[#This Row],[Belastbaar loon]])</f>
        <v>38137.472999999998</v>
      </c>
      <c r="C8604" s="6">
        <f>AlgemeneHeffingsKorting2020(Table1[[#This Row],[Belastbaar loon]])</f>
        <v>0</v>
      </c>
      <c r="D8604" s="14">
        <f>ArbeidsKorting2020(Table1[[#This Row],[Belastbaar loon]])</f>
        <v>284.58000000000015</v>
      </c>
      <c r="E8604" s="14">
        <f>MAX(Table1[[#This Row],[Loonheffing]]-Table1[[#This Row],[Algemene Heffingskorting]]-Table1[[#This Row],[Arbeidskorting]],0)</f>
        <v>37852.892999999996</v>
      </c>
      <c r="F8604" s="6">
        <f>Table1[[#This Row],[Belastbaar loon]]-Table1[[#This Row],[Belasting]]</f>
        <v>56008.107000000004</v>
      </c>
      <c r="G8604" s="2">
        <f>(Table1[[#This Row],[Belastbaar loon]]-Table1[[#This Row],[Netto loon]])/Table1[[#This Row],[Belastbaar loon]]</f>
        <v>0.40328670054655286</v>
      </c>
      <c r="H8604" s="14">
        <f t="shared" ca="1" si="129"/>
        <v>37847.343000000001</v>
      </c>
      <c r="I8604" s="14">
        <f ca="1">IF(ROW()=2, Table1[[#This Row],[Netto loon]], INDIRECT(ADDRESS(ROW()-1,COLUMN(F:F))))</f>
        <v>56003.656999999999</v>
      </c>
      <c r="J8604" s="6">
        <f ca="1">IF(ROW()=2, 0, Table1[[#This Row],[Belastbaar loon]]-INDIRECT(ADDRESS(ROW()-1,COLUMN(A:A))))</f>
        <v>10</v>
      </c>
      <c r="K8604" s="6">
        <f ca="1">Table1[[#This Row],[Netto loon]]-Table1[[#This Row],[Netto vorige schijf]]</f>
        <v>4.4500000000043656</v>
      </c>
      <c r="L8604" s="2">
        <f ca="1">(Table1[[#This Row],[Bruto tov vorige schijf]]-Table1[[#This Row],[Netto tov vorige schijf]])/MAX(Table1[[#This Row],[Bruto tov vorige schijf]],1)</f>
        <v>0.5549999999995634</v>
      </c>
    </row>
    <row r="8605" spans="1:12" x14ac:dyDescent="0.25">
      <c r="A8605" s="14">
        <v>93871</v>
      </c>
      <c r="B8605" s="6">
        <f>LoonHeffing2020(Table1[[#This Row],[Belastbaar loon]])</f>
        <v>38142.423000000003</v>
      </c>
      <c r="C8605" s="6">
        <f>AlgemeneHeffingsKorting2020(Table1[[#This Row],[Belastbaar loon]])</f>
        <v>0</v>
      </c>
      <c r="D8605" s="14">
        <f>ArbeidsKorting2020(Table1[[#This Row],[Belastbaar loon]])</f>
        <v>283.98000000000013</v>
      </c>
      <c r="E8605" s="14">
        <f>MAX(Table1[[#This Row],[Loonheffing]]-Table1[[#This Row],[Algemene Heffingskorting]]-Table1[[#This Row],[Arbeidskorting]],0)</f>
        <v>37858.442999999999</v>
      </c>
      <c r="F8605" s="6">
        <f>Table1[[#This Row],[Belastbaar loon]]-Table1[[#This Row],[Belasting]]</f>
        <v>56012.557000000001</v>
      </c>
      <c r="G8605" s="2">
        <f>(Table1[[#This Row],[Belastbaar loon]]-Table1[[#This Row],[Netto loon]])/Table1[[#This Row],[Belastbaar loon]]</f>
        <v>0.40330286243887886</v>
      </c>
      <c r="H8605" s="14">
        <f t="shared" ca="1" si="129"/>
        <v>37852.892999999996</v>
      </c>
      <c r="I8605" s="14">
        <f ca="1">IF(ROW()=2, Table1[[#This Row],[Netto loon]], INDIRECT(ADDRESS(ROW()-1,COLUMN(F:F))))</f>
        <v>56008.107000000004</v>
      </c>
      <c r="J8605" s="6">
        <f ca="1">IF(ROW()=2, 0, Table1[[#This Row],[Belastbaar loon]]-INDIRECT(ADDRESS(ROW()-1,COLUMN(A:A))))</f>
        <v>10</v>
      </c>
      <c r="K8605" s="6">
        <f ca="1">Table1[[#This Row],[Netto loon]]-Table1[[#This Row],[Netto vorige schijf]]</f>
        <v>4.4499999999970896</v>
      </c>
      <c r="L8605" s="2">
        <f ca="1">(Table1[[#This Row],[Bruto tov vorige schijf]]-Table1[[#This Row],[Netto tov vorige schijf]])/MAX(Table1[[#This Row],[Bruto tov vorige schijf]],1)</f>
        <v>0.55500000000029104</v>
      </c>
    </row>
    <row r="8606" spans="1:12" x14ac:dyDescent="0.25">
      <c r="A8606" s="14">
        <v>93881</v>
      </c>
      <c r="B8606" s="6">
        <f>LoonHeffing2020(Table1[[#This Row],[Belastbaar loon]])</f>
        <v>38147.373</v>
      </c>
      <c r="C8606" s="6">
        <f>AlgemeneHeffingsKorting2020(Table1[[#This Row],[Belastbaar loon]])</f>
        <v>0</v>
      </c>
      <c r="D8606" s="14">
        <f>ArbeidsKorting2020(Table1[[#This Row],[Belastbaar loon]])</f>
        <v>283.38000000000011</v>
      </c>
      <c r="E8606" s="14">
        <f>MAX(Table1[[#This Row],[Loonheffing]]-Table1[[#This Row],[Algemene Heffingskorting]]-Table1[[#This Row],[Arbeidskorting]],0)</f>
        <v>37863.993000000002</v>
      </c>
      <c r="F8606" s="6">
        <f>Table1[[#This Row],[Belastbaar loon]]-Table1[[#This Row],[Belasting]]</f>
        <v>56017.006999999998</v>
      </c>
      <c r="G8606" s="2">
        <f>(Table1[[#This Row],[Belastbaar loon]]-Table1[[#This Row],[Netto loon]])/Table1[[#This Row],[Belastbaar loon]]</f>
        <v>0.40331902088814564</v>
      </c>
      <c r="H8606" s="14">
        <f t="shared" ca="1" si="129"/>
        <v>37858.442999999999</v>
      </c>
      <c r="I8606" s="14">
        <f ca="1">IF(ROW()=2, Table1[[#This Row],[Netto loon]], INDIRECT(ADDRESS(ROW()-1,COLUMN(F:F))))</f>
        <v>56012.557000000001</v>
      </c>
      <c r="J8606" s="6">
        <f ca="1">IF(ROW()=2, 0, Table1[[#This Row],[Belastbaar loon]]-INDIRECT(ADDRESS(ROW()-1,COLUMN(A:A))))</f>
        <v>10</v>
      </c>
      <c r="K8606" s="6">
        <f ca="1">Table1[[#This Row],[Netto loon]]-Table1[[#This Row],[Netto vorige schijf]]</f>
        <v>4.4499999999970896</v>
      </c>
      <c r="L8606" s="2">
        <f ca="1">(Table1[[#This Row],[Bruto tov vorige schijf]]-Table1[[#This Row],[Netto tov vorige schijf]])/MAX(Table1[[#This Row],[Bruto tov vorige schijf]],1)</f>
        <v>0.55500000000029104</v>
      </c>
    </row>
    <row r="8607" spans="1:12" x14ac:dyDescent="0.25">
      <c r="A8607" s="14">
        <v>93891</v>
      </c>
      <c r="B8607" s="6">
        <f>LoonHeffing2020(Table1[[#This Row],[Belastbaar loon]])</f>
        <v>38152.322999999997</v>
      </c>
      <c r="C8607" s="6">
        <f>AlgemeneHeffingsKorting2020(Table1[[#This Row],[Belastbaar loon]])</f>
        <v>0</v>
      </c>
      <c r="D8607" s="14">
        <f>ArbeidsKorting2020(Table1[[#This Row],[Belastbaar loon]])</f>
        <v>282.78000000000014</v>
      </c>
      <c r="E8607" s="14">
        <f>MAX(Table1[[#This Row],[Loonheffing]]-Table1[[#This Row],[Algemene Heffingskorting]]-Table1[[#This Row],[Arbeidskorting]],0)</f>
        <v>37869.542999999998</v>
      </c>
      <c r="F8607" s="6">
        <f>Table1[[#This Row],[Belastbaar loon]]-Table1[[#This Row],[Belasting]]</f>
        <v>56021.457000000002</v>
      </c>
      <c r="G8607" s="2">
        <f>(Table1[[#This Row],[Belastbaar loon]]-Table1[[#This Row],[Netto loon]])/Table1[[#This Row],[Belastbaar loon]]</f>
        <v>0.4033351758954532</v>
      </c>
      <c r="H8607" s="14">
        <f t="shared" ca="1" si="129"/>
        <v>37863.993000000002</v>
      </c>
      <c r="I8607" s="14">
        <f ca="1">IF(ROW()=2, Table1[[#This Row],[Netto loon]], INDIRECT(ADDRESS(ROW()-1,COLUMN(F:F))))</f>
        <v>56017.006999999998</v>
      </c>
      <c r="J8607" s="6">
        <f ca="1">IF(ROW()=2, 0, Table1[[#This Row],[Belastbaar loon]]-INDIRECT(ADDRESS(ROW()-1,COLUMN(A:A))))</f>
        <v>10</v>
      </c>
      <c r="K8607" s="6">
        <f ca="1">Table1[[#This Row],[Netto loon]]-Table1[[#This Row],[Netto vorige schijf]]</f>
        <v>4.4500000000043656</v>
      </c>
      <c r="L8607" s="2">
        <f ca="1">(Table1[[#This Row],[Bruto tov vorige schijf]]-Table1[[#This Row],[Netto tov vorige schijf]])/MAX(Table1[[#This Row],[Bruto tov vorige schijf]],1)</f>
        <v>0.5549999999995634</v>
      </c>
    </row>
    <row r="8608" spans="1:12" x14ac:dyDescent="0.25">
      <c r="A8608" s="14">
        <v>93901</v>
      </c>
      <c r="B8608" s="6">
        <f>LoonHeffing2020(Table1[[#This Row],[Belastbaar loon]])</f>
        <v>38157.273000000001</v>
      </c>
      <c r="C8608" s="6">
        <f>AlgemeneHeffingsKorting2020(Table1[[#This Row],[Belastbaar loon]])</f>
        <v>0</v>
      </c>
      <c r="D8608" s="14">
        <f>ArbeidsKorting2020(Table1[[#This Row],[Belastbaar loon]])</f>
        <v>282.18000000000012</v>
      </c>
      <c r="E8608" s="14">
        <f>MAX(Table1[[#This Row],[Loonheffing]]-Table1[[#This Row],[Algemene Heffingskorting]]-Table1[[#This Row],[Arbeidskorting]],0)</f>
        <v>37875.093000000001</v>
      </c>
      <c r="F8608" s="6">
        <f>Table1[[#This Row],[Belastbaar loon]]-Table1[[#This Row],[Belasting]]</f>
        <v>56025.906999999999</v>
      </c>
      <c r="G8608" s="2">
        <f>(Table1[[#This Row],[Belastbaar loon]]-Table1[[#This Row],[Netto loon]])/Table1[[#This Row],[Belastbaar loon]]</f>
        <v>0.40335132746190139</v>
      </c>
      <c r="H8608" s="14">
        <f t="shared" ca="1" si="129"/>
        <v>37869.542999999998</v>
      </c>
      <c r="I8608" s="14">
        <f ca="1">IF(ROW()=2, Table1[[#This Row],[Netto loon]], INDIRECT(ADDRESS(ROW()-1,COLUMN(F:F))))</f>
        <v>56021.457000000002</v>
      </c>
      <c r="J8608" s="6">
        <f ca="1">IF(ROW()=2, 0, Table1[[#This Row],[Belastbaar loon]]-INDIRECT(ADDRESS(ROW()-1,COLUMN(A:A))))</f>
        <v>10</v>
      </c>
      <c r="K8608" s="6">
        <f ca="1">Table1[[#This Row],[Netto loon]]-Table1[[#This Row],[Netto vorige schijf]]</f>
        <v>4.4499999999970896</v>
      </c>
      <c r="L8608" s="2">
        <f ca="1">(Table1[[#This Row],[Bruto tov vorige schijf]]-Table1[[#This Row],[Netto tov vorige schijf]])/MAX(Table1[[#This Row],[Bruto tov vorige schijf]],1)</f>
        <v>0.55500000000029104</v>
      </c>
    </row>
    <row r="8609" spans="1:12" x14ac:dyDescent="0.25">
      <c r="A8609" s="14">
        <v>93911</v>
      </c>
      <c r="B8609" s="6">
        <f>LoonHeffing2020(Table1[[#This Row],[Belastbaar loon]])</f>
        <v>38162.222999999998</v>
      </c>
      <c r="C8609" s="6">
        <f>AlgemeneHeffingsKorting2020(Table1[[#This Row],[Belastbaar loon]])</f>
        <v>0</v>
      </c>
      <c r="D8609" s="14">
        <f>ArbeidsKorting2020(Table1[[#This Row],[Belastbaar loon]])</f>
        <v>281.58000000000015</v>
      </c>
      <c r="E8609" s="14">
        <f>MAX(Table1[[#This Row],[Loonheffing]]-Table1[[#This Row],[Algemene Heffingskorting]]-Table1[[#This Row],[Arbeidskorting]],0)</f>
        <v>37880.642999999996</v>
      </c>
      <c r="F8609" s="6">
        <f>Table1[[#This Row],[Belastbaar loon]]-Table1[[#This Row],[Belasting]]</f>
        <v>56030.357000000004</v>
      </c>
      <c r="G8609" s="2">
        <f>(Table1[[#This Row],[Belastbaar loon]]-Table1[[#This Row],[Netto loon]])/Table1[[#This Row],[Belastbaar loon]]</f>
        <v>0.40336747558858915</v>
      </c>
      <c r="H8609" s="14">
        <f t="shared" ca="1" si="129"/>
        <v>37875.093000000001</v>
      </c>
      <c r="I8609" s="14">
        <f ca="1">IF(ROW()=2, Table1[[#This Row],[Netto loon]], INDIRECT(ADDRESS(ROW()-1,COLUMN(F:F))))</f>
        <v>56025.906999999999</v>
      </c>
      <c r="J8609" s="6">
        <f ca="1">IF(ROW()=2, 0, Table1[[#This Row],[Belastbaar loon]]-INDIRECT(ADDRESS(ROW()-1,COLUMN(A:A))))</f>
        <v>10</v>
      </c>
      <c r="K8609" s="6">
        <f ca="1">Table1[[#This Row],[Netto loon]]-Table1[[#This Row],[Netto vorige schijf]]</f>
        <v>4.4500000000043656</v>
      </c>
      <c r="L8609" s="2">
        <f ca="1">(Table1[[#This Row],[Bruto tov vorige schijf]]-Table1[[#This Row],[Netto tov vorige schijf]])/MAX(Table1[[#This Row],[Bruto tov vorige schijf]],1)</f>
        <v>0.5549999999995634</v>
      </c>
    </row>
    <row r="8610" spans="1:12" x14ac:dyDescent="0.25">
      <c r="A8610" s="14">
        <v>93921</v>
      </c>
      <c r="B8610" s="6">
        <f>LoonHeffing2020(Table1[[#This Row],[Belastbaar loon]])</f>
        <v>38167.173000000003</v>
      </c>
      <c r="C8610" s="6">
        <f>AlgemeneHeffingsKorting2020(Table1[[#This Row],[Belastbaar loon]])</f>
        <v>0</v>
      </c>
      <c r="D8610" s="14">
        <f>ArbeidsKorting2020(Table1[[#This Row],[Belastbaar loon]])</f>
        <v>280.98000000000013</v>
      </c>
      <c r="E8610" s="14">
        <f>MAX(Table1[[#This Row],[Loonheffing]]-Table1[[#This Row],[Algemene Heffingskorting]]-Table1[[#This Row],[Arbeidskorting]],0)</f>
        <v>37886.192999999999</v>
      </c>
      <c r="F8610" s="6">
        <f>Table1[[#This Row],[Belastbaar loon]]-Table1[[#This Row],[Belasting]]</f>
        <v>56034.807000000001</v>
      </c>
      <c r="G8610" s="2">
        <f>(Table1[[#This Row],[Belastbaar loon]]-Table1[[#This Row],[Netto loon]])/Table1[[#This Row],[Belastbaar loon]]</f>
        <v>0.40338362027661545</v>
      </c>
      <c r="H8610" s="14">
        <f t="shared" ca="1" si="129"/>
        <v>37880.642999999996</v>
      </c>
      <c r="I8610" s="14">
        <f ca="1">IF(ROW()=2, Table1[[#This Row],[Netto loon]], INDIRECT(ADDRESS(ROW()-1,COLUMN(F:F))))</f>
        <v>56030.357000000004</v>
      </c>
      <c r="J8610" s="6">
        <f ca="1">IF(ROW()=2, 0, Table1[[#This Row],[Belastbaar loon]]-INDIRECT(ADDRESS(ROW()-1,COLUMN(A:A))))</f>
        <v>10</v>
      </c>
      <c r="K8610" s="6">
        <f ca="1">Table1[[#This Row],[Netto loon]]-Table1[[#This Row],[Netto vorige schijf]]</f>
        <v>4.4499999999970896</v>
      </c>
      <c r="L8610" s="2">
        <f ca="1">(Table1[[#This Row],[Bruto tov vorige schijf]]-Table1[[#This Row],[Netto tov vorige schijf]])/MAX(Table1[[#This Row],[Bruto tov vorige schijf]],1)</f>
        <v>0.55500000000029104</v>
      </c>
    </row>
    <row r="8611" spans="1:12" x14ac:dyDescent="0.25">
      <c r="A8611" s="14">
        <v>93931</v>
      </c>
      <c r="B8611" s="6">
        <f>LoonHeffing2020(Table1[[#This Row],[Belastbaar loon]])</f>
        <v>38172.123</v>
      </c>
      <c r="C8611" s="6">
        <f>AlgemeneHeffingsKorting2020(Table1[[#This Row],[Belastbaar loon]])</f>
        <v>0</v>
      </c>
      <c r="D8611" s="14">
        <f>ArbeidsKorting2020(Table1[[#This Row],[Belastbaar loon]])</f>
        <v>280.38000000000011</v>
      </c>
      <c r="E8611" s="14">
        <f>MAX(Table1[[#This Row],[Loonheffing]]-Table1[[#This Row],[Algemene Heffingskorting]]-Table1[[#This Row],[Arbeidskorting]],0)</f>
        <v>37891.743000000002</v>
      </c>
      <c r="F8611" s="6">
        <f>Table1[[#This Row],[Belastbaar loon]]-Table1[[#This Row],[Belasting]]</f>
        <v>56039.256999999998</v>
      </c>
      <c r="G8611" s="2">
        <f>(Table1[[#This Row],[Belastbaar loon]]-Table1[[#This Row],[Netto loon]])/Table1[[#This Row],[Belastbaar loon]]</f>
        <v>0.4033997615270784</v>
      </c>
      <c r="H8611" s="14">
        <f t="shared" ca="1" si="129"/>
        <v>37886.192999999999</v>
      </c>
      <c r="I8611" s="14">
        <f ca="1">IF(ROW()=2, Table1[[#This Row],[Netto loon]], INDIRECT(ADDRESS(ROW()-1,COLUMN(F:F))))</f>
        <v>56034.807000000001</v>
      </c>
      <c r="J8611" s="6">
        <f ca="1">IF(ROW()=2, 0, Table1[[#This Row],[Belastbaar loon]]-INDIRECT(ADDRESS(ROW()-1,COLUMN(A:A))))</f>
        <v>10</v>
      </c>
      <c r="K8611" s="6">
        <f ca="1">Table1[[#This Row],[Netto loon]]-Table1[[#This Row],[Netto vorige schijf]]</f>
        <v>4.4499999999970896</v>
      </c>
      <c r="L8611" s="2">
        <f ca="1">(Table1[[#This Row],[Bruto tov vorige schijf]]-Table1[[#This Row],[Netto tov vorige schijf]])/MAX(Table1[[#This Row],[Bruto tov vorige schijf]],1)</f>
        <v>0.55500000000029104</v>
      </c>
    </row>
    <row r="8612" spans="1:12" x14ac:dyDescent="0.25">
      <c r="A8612" s="14">
        <v>93941</v>
      </c>
      <c r="B8612" s="6">
        <f>LoonHeffing2020(Table1[[#This Row],[Belastbaar loon]])</f>
        <v>38177.072999999997</v>
      </c>
      <c r="C8612" s="6">
        <f>AlgemeneHeffingsKorting2020(Table1[[#This Row],[Belastbaar loon]])</f>
        <v>0</v>
      </c>
      <c r="D8612" s="14">
        <f>ArbeidsKorting2020(Table1[[#This Row],[Belastbaar loon]])</f>
        <v>279.78000000000014</v>
      </c>
      <c r="E8612" s="14">
        <f>MAX(Table1[[#This Row],[Loonheffing]]-Table1[[#This Row],[Algemene Heffingskorting]]-Table1[[#This Row],[Arbeidskorting]],0)</f>
        <v>37897.292999999998</v>
      </c>
      <c r="F8612" s="6">
        <f>Table1[[#This Row],[Belastbaar loon]]-Table1[[#This Row],[Belasting]]</f>
        <v>56043.707000000002</v>
      </c>
      <c r="G8612" s="2">
        <f>(Table1[[#This Row],[Belastbaar loon]]-Table1[[#This Row],[Netto loon]])/Table1[[#This Row],[Belastbaar loon]]</f>
        <v>0.40341589934107575</v>
      </c>
      <c r="H8612" s="14">
        <f t="shared" ca="1" si="129"/>
        <v>37891.743000000002</v>
      </c>
      <c r="I8612" s="14">
        <f ca="1">IF(ROW()=2, Table1[[#This Row],[Netto loon]], INDIRECT(ADDRESS(ROW()-1,COLUMN(F:F))))</f>
        <v>56039.256999999998</v>
      </c>
      <c r="J8612" s="6">
        <f ca="1">IF(ROW()=2, 0, Table1[[#This Row],[Belastbaar loon]]-INDIRECT(ADDRESS(ROW()-1,COLUMN(A:A))))</f>
        <v>10</v>
      </c>
      <c r="K8612" s="6">
        <f ca="1">Table1[[#This Row],[Netto loon]]-Table1[[#This Row],[Netto vorige schijf]]</f>
        <v>4.4500000000043656</v>
      </c>
      <c r="L8612" s="2">
        <f ca="1">(Table1[[#This Row],[Bruto tov vorige schijf]]-Table1[[#This Row],[Netto tov vorige schijf]])/MAX(Table1[[#This Row],[Bruto tov vorige schijf]],1)</f>
        <v>0.5549999999995634</v>
      </c>
    </row>
    <row r="8613" spans="1:12" x14ac:dyDescent="0.25">
      <c r="A8613" s="14">
        <v>93951</v>
      </c>
      <c r="B8613" s="6">
        <f>LoonHeffing2020(Table1[[#This Row],[Belastbaar loon]])</f>
        <v>38182.023000000001</v>
      </c>
      <c r="C8613" s="6">
        <f>AlgemeneHeffingsKorting2020(Table1[[#This Row],[Belastbaar loon]])</f>
        <v>0</v>
      </c>
      <c r="D8613" s="14">
        <f>ArbeidsKorting2020(Table1[[#This Row],[Belastbaar loon]])</f>
        <v>279.18000000000012</v>
      </c>
      <c r="E8613" s="14">
        <f>MAX(Table1[[#This Row],[Loonheffing]]-Table1[[#This Row],[Algemene Heffingskorting]]-Table1[[#This Row],[Arbeidskorting]],0)</f>
        <v>37902.843000000001</v>
      </c>
      <c r="F8613" s="6">
        <f>Table1[[#This Row],[Belastbaar loon]]-Table1[[#This Row],[Belasting]]</f>
        <v>56048.156999999999</v>
      </c>
      <c r="G8613" s="2">
        <f>(Table1[[#This Row],[Belastbaar loon]]-Table1[[#This Row],[Netto loon]])/Table1[[#This Row],[Belastbaar loon]]</f>
        <v>0.40343203371970499</v>
      </c>
      <c r="H8613" s="14">
        <f t="shared" ca="1" si="129"/>
        <v>37897.292999999998</v>
      </c>
      <c r="I8613" s="14">
        <f ca="1">IF(ROW()=2, Table1[[#This Row],[Netto loon]], INDIRECT(ADDRESS(ROW()-1,COLUMN(F:F))))</f>
        <v>56043.707000000002</v>
      </c>
      <c r="J8613" s="6">
        <f ca="1">IF(ROW()=2, 0, Table1[[#This Row],[Belastbaar loon]]-INDIRECT(ADDRESS(ROW()-1,COLUMN(A:A))))</f>
        <v>10</v>
      </c>
      <c r="K8613" s="6">
        <f ca="1">Table1[[#This Row],[Netto loon]]-Table1[[#This Row],[Netto vorige schijf]]</f>
        <v>4.4499999999970896</v>
      </c>
      <c r="L8613" s="2">
        <f ca="1">(Table1[[#This Row],[Bruto tov vorige schijf]]-Table1[[#This Row],[Netto tov vorige schijf]])/MAX(Table1[[#This Row],[Bruto tov vorige schijf]],1)</f>
        <v>0.55500000000029104</v>
      </c>
    </row>
    <row r="8614" spans="1:12" x14ac:dyDescent="0.25">
      <c r="A8614" s="14">
        <v>93961</v>
      </c>
      <c r="B8614" s="6">
        <f>LoonHeffing2020(Table1[[#This Row],[Belastbaar loon]])</f>
        <v>38186.972999999998</v>
      </c>
      <c r="C8614" s="6">
        <f>AlgemeneHeffingsKorting2020(Table1[[#This Row],[Belastbaar loon]])</f>
        <v>0</v>
      </c>
      <c r="D8614" s="14">
        <f>ArbeidsKorting2020(Table1[[#This Row],[Belastbaar loon]])</f>
        <v>278.58000000000015</v>
      </c>
      <c r="E8614" s="14">
        <f>MAX(Table1[[#This Row],[Loonheffing]]-Table1[[#This Row],[Algemene Heffingskorting]]-Table1[[#This Row],[Arbeidskorting]],0)</f>
        <v>37908.392999999996</v>
      </c>
      <c r="F8614" s="6">
        <f>Table1[[#This Row],[Belastbaar loon]]-Table1[[#This Row],[Belasting]]</f>
        <v>56052.607000000004</v>
      </c>
      <c r="G8614" s="2">
        <f>(Table1[[#This Row],[Belastbaar loon]]-Table1[[#This Row],[Netto loon]])/Table1[[#This Row],[Belastbaar loon]]</f>
        <v>0.40344816466406269</v>
      </c>
      <c r="H8614" s="14">
        <f t="shared" ca="1" si="129"/>
        <v>37902.843000000001</v>
      </c>
      <c r="I8614" s="14">
        <f ca="1">IF(ROW()=2, Table1[[#This Row],[Netto loon]], INDIRECT(ADDRESS(ROW()-1,COLUMN(F:F))))</f>
        <v>56048.156999999999</v>
      </c>
      <c r="J8614" s="6">
        <f ca="1">IF(ROW()=2, 0, Table1[[#This Row],[Belastbaar loon]]-INDIRECT(ADDRESS(ROW()-1,COLUMN(A:A))))</f>
        <v>10</v>
      </c>
      <c r="K8614" s="6">
        <f ca="1">Table1[[#This Row],[Netto loon]]-Table1[[#This Row],[Netto vorige schijf]]</f>
        <v>4.4500000000043656</v>
      </c>
      <c r="L8614" s="2">
        <f ca="1">(Table1[[#This Row],[Bruto tov vorige schijf]]-Table1[[#This Row],[Netto tov vorige schijf]])/MAX(Table1[[#This Row],[Bruto tov vorige schijf]],1)</f>
        <v>0.5549999999995634</v>
      </c>
    </row>
    <row r="8615" spans="1:12" x14ac:dyDescent="0.25">
      <c r="A8615" s="14">
        <v>93971</v>
      </c>
      <c r="B8615" s="6">
        <f>LoonHeffing2020(Table1[[#This Row],[Belastbaar loon]])</f>
        <v>38191.923000000003</v>
      </c>
      <c r="C8615" s="6">
        <f>AlgemeneHeffingsKorting2020(Table1[[#This Row],[Belastbaar loon]])</f>
        <v>0</v>
      </c>
      <c r="D8615" s="14">
        <f>ArbeidsKorting2020(Table1[[#This Row],[Belastbaar loon]])</f>
        <v>277.98000000000013</v>
      </c>
      <c r="E8615" s="14">
        <f>MAX(Table1[[#This Row],[Loonheffing]]-Table1[[#This Row],[Algemene Heffingskorting]]-Table1[[#This Row],[Arbeidskorting]],0)</f>
        <v>37913.942999999999</v>
      </c>
      <c r="F8615" s="6">
        <f>Table1[[#This Row],[Belastbaar loon]]-Table1[[#This Row],[Belasting]]</f>
        <v>56057.057000000001</v>
      </c>
      <c r="G8615" s="2">
        <f>(Table1[[#This Row],[Belastbaar loon]]-Table1[[#This Row],[Netto loon]])/Table1[[#This Row],[Belastbaar loon]]</f>
        <v>0.40346429217524554</v>
      </c>
      <c r="H8615" s="14">
        <f t="shared" ca="1" si="129"/>
        <v>37908.392999999996</v>
      </c>
      <c r="I8615" s="14">
        <f ca="1">IF(ROW()=2, Table1[[#This Row],[Netto loon]], INDIRECT(ADDRESS(ROW()-1,COLUMN(F:F))))</f>
        <v>56052.607000000004</v>
      </c>
      <c r="J8615" s="6">
        <f ca="1">IF(ROW()=2, 0, Table1[[#This Row],[Belastbaar loon]]-INDIRECT(ADDRESS(ROW()-1,COLUMN(A:A))))</f>
        <v>10</v>
      </c>
      <c r="K8615" s="6">
        <f ca="1">Table1[[#This Row],[Netto loon]]-Table1[[#This Row],[Netto vorige schijf]]</f>
        <v>4.4499999999970896</v>
      </c>
      <c r="L8615" s="2">
        <f ca="1">(Table1[[#This Row],[Bruto tov vorige schijf]]-Table1[[#This Row],[Netto tov vorige schijf]])/MAX(Table1[[#This Row],[Bruto tov vorige schijf]],1)</f>
        <v>0.55500000000029104</v>
      </c>
    </row>
    <row r="8616" spans="1:12" x14ac:dyDescent="0.25">
      <c r="A8616" s="14">
        <v>93981</v>
      </c>
      <c r="B8616" s="6">
        <f>LoonHeffing2020(Table1[[#This Row],[Belastbaar loon]])</f>
        <v>38196.873</v>
      </c>
      <c r="C8616" s="6">
        <f>AlgemeneHeffingsKorting2020(Table1[[#This Row],[Belastbaar loon]])</f>
        <v>0</v>
      </c>
      <c r="D8616" s="14">
        <f>ArbeidsKorting2020(Table1[[#This Row],[Belastbaar loon]])</f>
        <v>277.38000000000011</v>
      </c>
      <c r="E8616" s="14">
        <f>MAX(Table1[[#This Row],[Loonheffing]]-Table1[[#This Row],[Algemene Heffingskorting]]-Table1[[#This Row],[Arbeidskorting]],0)</f>
        <v>37919.493000000002</v>
      </c>
      <c r="F8616" s="6">
        <f>Table1[[#This Row],[Belastbaar loon]]-Table1[[#This Row],[Belasting]]</f>
        <v>56061.506999999998</v>
      </c>
      <c r="G8616" s="2">
        <f>(Table1[[#This Row],[Belastbaar loon]]-Table1[[#This Row],[Netto loon]])/Table1[[#This Row],[Belastbaar loon]]</f>
        <v>0.40348041625434933</v>
      </c>
      <c r="H8616" s="14">
        <f t="shared" ca="1" si="129"/>
        <v>37913.942999999999</v>
      </c>
      <c r="I8616" s="14">
        <f ca="1">IF(ROW()=2, Table1[[#This Row],[Netto loon]], INDIRECT(ADDRESS(ROW()-1,COLUMN(F:F))))</f>
        <v>56057.057000000001</v>
      </c>
      <c r="J8616" s="6">
        <f ca="1">IF(ROW()=2, 0, Table1[[#This Row],[Belastbaar loon]]-INDIRECT(ADDRESS(ROW()-1,COLUMN(A:A))))</f>
        <v>10</v>
      </c>
      <c r="K8616" s="6">
        <f ca="1">Table1[[#This Row],[Netto loon]]-Table1[[#This Row],[Netto vorige schijf]]</f>
        <v>4.4499999999970896</v>
      </c>
      <c r="L8616" s="2">
        <f ca="1">(Table1[[#This Row],[Bruto tov vorige schijf]]-Table1[[#This Row],[Netto tov vorige schijf]])/MAX(Table1[[#This Row],[Bruto tov vorige schijf]],1)</f>
        <v>0.55500000000029104</v>
      </c>
    </row>
    <row r="8617" spans="1:12" x14ac:dyDescent="0.25">
      <c r="A8617" s="14">
        <v>93991</v>
      </c>
      <c r="B8617" s="6">
        <f>LoonHeffing2020(Table1[[#This Row],[Belastbaar loon]])</f>
        <v>38201.822999999997</v>
      </c>
      <c r="C8617" s="6">
        <f>AlgemeneHeffingsKorting2020(Table1[[#This Row],[Belastbaar loon]])</f>
        <v>0</v>
      </c>
      <c r="D8617" s="14">
        <f>ArbeidsKorting2020(Table1[[#This Row],[Belastbaar loon]])</f>
        <v>276.78000000000014</v>
      </c>
      <c r="E8617" s="14">
        <f>MAX(Table1[[#This Row],[Loonheffing]]-Table1[[#This Row],[Algemene Heffingskorting]]-Table1[[#This Row],[Arbeidskorting]],0)</f>
        <v>37925.042999999998</v>
      </c>
      <c r="F8617" s="6">
        <f>Table1[[#This Row],[Belastbaar loon]]-Table1[[#This Row],[Belasting]]</f>
        <v>56065.957000000002</v>
      </c>
      <c r="G8617" s="2">
        <f>(Table1[[#This Row],[Belastbaar loon]]-Table1[[#This Row],[Netto loon]])/Table1[[#This Row],[Belastbaar loon]]</f>
        <v>0.40349653690246934</v>
      </c>
      <c r="H8617" s="14">
        <f t="shared" ca="1" si="129"/>
        <v>37919.493000000002</v>
      </c>
      <c r="I8617" s="14">
        <f ca="1">IF(ROW()=2, Table1[[#This Row],[Netto loon]], INDIRECT(ADDRESS(ROW()-1,COLUMN(F:F))))</f>
        <v>56061.506999999998</v>
      </c>
      <c r="J8617" s="6">
        <f ca="1">IF(ROW()=2, 0, Table1[[#This Row],[Belastbaar loon]]-INDIRECT(ADDRESS(ROW()-1,COLUMN(A:A))))</f>
        <v>10</v>
      </c>
      <c r="K8617" s="6">
        <f ca="1">Table1[[#This Row],[Netto loon]]-Table1[[#This Row],[Netto vorige schijf]]</f>
        <v>4.4500000000043656</v>
      </c>
      <c r="L8617" s="2">
        <f ca="1">(Table1[[#This Row],[Bruto tov vorige schijf]]-Table1[[#This Row],[Netto tov vorige schijf]])/MAX(Table1[[#This Row],[Bruto tov vorige schijf]],1)</f>
        <v>0.5549999999995634</v>
      </c>
    </row>
    <row r="8618" spans="1:12" x14ac:dyDescent="0.25">
      <c r="A8618" s="14">
        <v>94001</v>
      </c>
      <c r="B8618" s="6">
        <f>LoonHeffing2020(Table1[[#This Row],[Belastbaar loon]])</f>
        <v>38206.773000000001</v>
      </c>
      <c r="C8618" s="6">
        <f>AlgemeneHeffingsKorting2020(Table1[[#This Row],[Belastbaar loon]])</f>
        <v>0</v>
      </c>
      <c r="D8618" s="14">
        <f>ArbeidsKorting2020(Table1[[#This Row],[Belastbaar loon]])</f>
        <v>276.18000000000012</v>
      </c>
      <c r="E8618" s="14">
        <f>MAX(Table1[[#This Row],[Loonheffing]]-Table1[[#This Row],[Algemene Heffingskorting]]-Table1[[#This Row],[Arbeidskorting]],0)</f>
        <v>37930.593000000001</v>
      </c>
      <c r="F8618" s="6">
        <f>Table1[[#This Row],[Belastbaar loon]]-Table1[[#This Row],[Belasting]]</f>
        <v>56070.406999999999</v>
      </c>
      <c r="G8618" s="2">
        <f>(Table1[[#This Row],[Belastbaar loon]]-Table1[[#This Row],[Netto loon]])/Table1[[#This Row],[Belastbaar loon]]</f>
        <v>0.40351265412070086</v>
      </c>
      <c r="H8618" s="14">
        <f t="shared" ca="1" si="129"/>
        <v>37925.042999999998</v>
      </c>
      <c r="I8618" s="14">
        <f ca="1">IF(ROW()=2, Table1[[#This Row],[Netto loon]], INDIRECT(ADDRESS(ROW()-1,COLUMN(F:F))))</f>
        <v>56065.957000000002</v>
      </c>
      <c r="J8618" s="6">
        <f ca="1">IF(ROW()=2, 0, Table1[[#This Row],[Belastbaar loon]]-INDIRECT(ADDRESS(ROW()-1,COLUMN(A:A))))</f>
        <v>10</v>
      </c>
      <c r="K8618" s="6">
        <f ca="1">Table1[[#This Row],[Netto loon]]-Table1[[#This Row],[Netto vorige schijf]]</f>
        <v>4.4499999999970896</v>
      </c>
      <c r="L8618" s="2">
        <f ca="1">(Table1[[#This Row],[Bruto tov vorige schijf]]-Table1[[#This Row],[Netto tov vorige schijf]])/MAX(Table1[[#This Row],[Bruto tov vorige schijf]],1)</f>
        <v>0.55500000000029104</v>
      </c>
    </row>
    <row r="8619" spans="1:12" x14ac:dyDescent="0.25">
      <c r="A8619" s="14">
        <v>94011</v>
      </c>
      <c r="B8619" s="6">
        <f>LoonHeffing2020(Table1[[#This Row],[Belastbaar loon]])</f>
        <v>38211.722999999998</v>
      </c>
      <c r="C8619" s="6">
        <f>AlgemeneHeffingsKorting2020(Table1[[#This Row],[Belastbaar loon]])</f>
        <v>0</v>
      </c>
      <c r="D8619" s="14">
        <f>ArbeidsKorting2020(Table1[[#This Row],[Belastbaar loon]])</f>
        <v>275.58000000000015</v>
      </c>
      <c r="E8619" s="14">
        <f>MAX(Table1[[#This Row],[Loonheffing]]-Table1[[#This Row],[Algemene Heffingskorting]]-Table1[[#This Row],[Arbeidskorting]],0)</f>
        <v>37936.142999999996</v>
      </c>
      <c r="F8619" s="6">
        <f>Table1[[#This Row],[Belastbaar loon]]-Table1[[#This Row],[Belasting]]</f>
        <v>56074.857000000004</v>
      </c>
      <c r="G8619" s="2">
        <f>(Table1[[#This Row],[Belastbaar loon]]-Table1[[#This Row],[Netto loon]])/Table1[[#This Row],[Belastbaar loon]]</f>
        <v>0.40352876791013814</v>
      </c>
      <c r="H8619" s="14">
        <f t="shared" ca="1" si="129"/>
        <v>37930.593000000001</v>
      </c>
      <c r="I8619" s="14">
        <f ca="1">IF(ROW()=2, Table1[[#This Row],[Netto loon]], INDIRECT(ADDRESS(ROW()-1,COLUMN(F:F))))</f>
        <v>56070.406999999999</v>
      </c>
      <c r="J8619" s="6">
        <f ca="1">IF(ROW()=2, 0, Table1[[#This Row],[Belastbaar loon]]-INDIRECT(ADDRESS(ROW()-1,COLUMN(A:A))))</f>
        <v>10</v>
      </c>
      <c r="K8619" s="6">
        <f ca="1">Table1[[#This Row],[Netto loon]]-Table1[[#This Row],[Netto vorige schijf]]</f>
        <v>4.4500000000043656</v>
      </c>
      <c r="L8619" s="2">
        <f ca="1">(Table1[[#This Row],[Bruto tov vorige schijf]]-Table1[[#This Row],[Netto tov vorige schijf]])/MAX(Table1[[#This Row],[Bruto tov vorige schijf]],1)</f>
        <v>0.5549999999995634</v>
      </c>
    </row>
    <row r="8620" spans="1:12" x14ac:dyDescent="0.25">
      <c r="A8620" s="14">
        <v>94021</v>
      </c>
      <c r="B8620" s="6">
        <f>LoonHeffing2020(Table1[[#This Row],[Belastbaar loon]])</f>
        <v>38216.673000000003</v>
      </c>
      <c r="C8620" s="6">
        <f>AlgemeneHeffingsKorting2020(Table1[[#This Row],[Belastbaar loon]])</f>
        <v>0</v>
      </c>
      <c r="D8620" s="14">
        <f>ArbeidsKorting2020(Table1[[#This Row],[Belastbaar loon]])</f>
        <v>274.98000000000013</v>
      </c>
      <c r="E8620" s="14">
        <f>MAX(Table1[[#This Row],[Loonheffing]]-Table1[[#This Row],[Algemene Heffingskorting]]-Table1[[#This Row],[Arbeidskorting]],0)</f>
        <v>37941.692999999999</v>
      </c>
      <c r="F8620" s="6">
        <f>Table1[[#This Row],[Belastbaar loon]]-Table1[[#This Row],[Belasting]]</f>
        <v>56079.307000000001</v>
      </c>
      <c r="G8620" s="2">
        <f>(Table1[[#This Row],[Belastbaar loon]]-Table1[[#This Row],[Netto loon]])/Table1[[#This Row],[Belastbaar loon]]</f>
        <v>0.40354487827187541</v>
      </c>
      <c r="H8620" s="14">
        <f t="shared" ca="1" si="129"/>
        <v>37936.142999999996</v>
      </c>
      <c r="I8620" s="14">
        <f ca="1">IF(ROW()=2, Table1[[#This Row],[Netto loon]], INDIRECT(ADDRESS(ROW()-1,COLUMN(F:F))))</f>
        <v>56074.857000000004</v>
      </c>
      <c r="J8620" s="6">
        <f ca="1">IF(ROW()=2, 0, Table1[[#This Row],[Belastbaar loon]]-INDIRECT(ADDRESS(ROW()-1,COLUMN(A:A))))</f>
        <v>10</v>
      </c>
      <c r="K8620" s="6">
        <f ca="1">Table1[[#This Row],[Netto loon]]-Table1[[#This Row],[Netto vorige schijf]]</f>
        <v>4.4499999999970896</v>
      </c>
      <c r="L8620" s="2">
        <f ca="1">(Table1[[#This Row],[Bruto tov vorige schijf]]-Table1[[#This Row],[Netto tov vorige schijf]])/MAX(Table1[[#This Row],[Bruto tov vorige schijf]],1)</f>
        <v>0.55500000000029104</v>
      </c>
    </row>
    <row r="8621" spans="1:12" x14ac:dyDescent="0.25">
      <c r="A8621" s="14">
        <v>94031</v>
      </c>
      <c r="B8621" s="6">
        <f>LoonHeffing2020(Table1[[#This Row],[Belastbaar loon]])</f>
        <v>38221.623</v>
      </c>
      <c r="C8621" s="6">
        <f>AlgemeneHeffingsKorting2020(Table1[[#This Row],[Belastbaar loon]])</f>
        <v>0</v>
      </c>
      <c r="D8621" s="14">
        <f>ArbeidsKorting2020(Table1[[#This Row],[Belastbaar loon]])</f>
        <v>274.38000000000011</v>
      </c>
      <c r="E8621" s="14">
        <f>MAX(Table1[[#This Row],[Loonheffing]]-Table1[[#This Row],[Algemene Heffingskorting]]-Table1[[#This Row],[Arbeidskorting]],0)</f>
        <v>37947.243000000002</v>
      </c>
      <c r="F8621" s="6">
        <f>Table1[[#This Row],[Belastbaar loon]]-Table1[[#This Row],[Belasting]]</f>
        <v>56083.756999999998</v>
      </c>
      <c r="G8621" s="2">
        <f>(Table1[[#This Row],[Belastbaar loon]]-Table1[[#This Row],[Netto loon]])/Table1[[#This Row],[Belastbaar loon]]</f>
        <v>0.40356098520700623</v>
      </c>
      <c r="H8621" s="14">
        <f t="shared" ca="1" si="129"/>
        <v>37941.692999999999</v>
      </c>
      <c r="I8621" s="14">
        <f ca="1">IF(ROW()=2, Table1[[#This Row],[Netto loon]], INDIRECT(ADDRESS(ROW()-1,COLUMN(F:F))))</f>
        <v>56079.307000000001</v>
      </c>
      <c r="J8621" s="6">
        <f ca="1">IF(ROW()=2, 0, Table1[[#This Row],[Belastbaar loon]]-INDIRECT(ADDRESS(ROW()-1,COLUMN(A:A))))</f>
        <v>10</v>
      </c>
      <c r="K8621" s="6">
        <f ca="1">Table1[[#This Row],[Netto loon]]-Table1[[#This Row],[Netto vorige schijf]]</f>
        <v>4.4499999999970896</v>
      </c>
      <c r="L8621" s="2">
        <f ca="1">(Table1[[#This Row],[Bruto tov vorige schijf]]-Table1[[#This Row],[Netto tov vorige schijf]])/MAX(Table1[[#This Row],[Bruto tov vorige schijf]],1)</f>
        <v>0.55500000000029104</v>
      </c>
    </row>
    <row r="8622" spans="1:12" x14ac:dyDescent="0.25">
      <c r="A8622" s="14">
        <v>94041</v>
      </c>
      <c r="B8622" s="6">
        <f>LoonHeffing2020(Table1[[#This Row],[Belastbaar loon]])</f>
        <v>38226.572999999997</v>
      </c>
      <c r="C8622" s="6">
        <f>AlgemeneHeffingsKorting2020(Table1[[#This Row],[Belastbaar loon]])</f>
        <v>0</v>
      </c>
      <c r="D8622" s="14">
        <f>ArbeidsKorting2020(Table1[[#This Row],[Belastbaar loon]])</f>
        <v>273.78000000000014</v>
      </c>
      <c r="E8622" s="14">
        <f>MAX(Table1[[#This Row],[Loonheffing]]-Table1[[#This Row],[Algemene Heffingskorting]]-Table1[[#This Row],[Arbeidskorting]],0)</f>
        <v>37952.792999999998</v>
      </c>
      <c r="F8622" s="6">
        <f>Table1[[#This Row],[Belastbaar loon]]-Table1[[#This Row],[Belasting]]</f>
        <v>56088.207000000002</v>
      </c>
      <c r="G8622" s="2">
        <f>(Table1[[#This Row],[Belastbaar loon]]-Table1[[#This Row],[Netto loon]])/Table1[[#This Row],[Belastbaar loon]]</f>
        <v>0.40357708871662357</v>
      </c>
      <c r="H8622" s="14">
        <f t="shared" ca="1" si="129"/>
        <v>37947.243000000002</v>
      </c>
      <c r="I8622" s="14">
        <f ca="1">IF(ROW()=2, Table1[[#This Row],[Netto loon]], INDIRECT(ADDRESS(ROW()-1,COLUMN(F:F))))</f>
        <v>56083.756999999998</v>
      </c>
      <c r="J8622" s="6">
        <f ca="1">IF(ROW()=2, 0, Table1[[#This Row],[Belastbaar loon]]-INDIRECT(ADDRESS(ROW()-1,COLUMN(A:A))))</f>
        <v>10</v>
      </c>
      <c r="K8622" s="6">
        <f ca="1">Table1[[#This Row],[Netto loon]]-Table1[[#This Row],[Netto vorige schijf]]</f>
        <v>4.4500000000043656</v>
      </c>
      <c r="L8622" s="2">
        <f ca="1">(Table1[[#This Row],[Bruto tov vorige schijf]]-Table1[[#This Row],[Netto tov vorige schijf]])/MAX(Table1[[#This Row],[Bruto tov vorige schijf]],1)</f>
        <v>0.5549999999995634</v>
      </c>
    </row>
    <row r="8623" spans="1:12" x14ac:dyDescent="0.25">
      <c r="A8623" s="14">
        <v>94051</v>
      </c>
      <c r="B8623" s="6">
        <f>LoonHeffing2020(Table1[[#This Row],[Belastbaar loon]])</f>
        <v>38231.523000000001</v>
      </c>
      <c r="C8623" s="6">
        <f>AlgemeneHeffingsKorting2020(Table1[[#This Row],[Belastbaar loon]])</f>
        <v>0</v>
      </c>
      <c r="D8623" s="14">
        <f>ArbeidsKorting2020(Table1[[#This Row],[Belastbaar loon]])</f>
        <v>273.18000000000012</v>
      </c>
      <c r="E8623" s="14">
        <f>MAX(Table1[[#This Row],[Loonheffing]]-Table1[[#This Row],[Algemene Heffingskorting]]-Table1[[#This Row],[Arbeidskorting]],0)</f>
        <v>37958.343000000001</v>
      </c>
      <c r="F8623" s="6">
        <f>Table1[[#This Row],[Belastbaar loon]]-Table1[[#This Row],[Belasting]]</f>
        <v>56092.656999999999</v>
      </c>
      <c r="G8623" s="2">
        <f>(Table1[[#This Row],[Belastbaar loon]]-Table1[[#This Row],[Netto loon]])/Table1[[#This Row],[Belastbaar loon]]</f>
        <v>0.40359318880182032</v>
      </c>
      <c r="H8623" s="14">
        <f t="shared" ca="1" si="129"/>
        <v>37952.792999999998</v>
      </c>
      <c r="I8623" s="14">
        <f ca="1">IF(ROW()=2, Table1[[#This Row],[Netto loon]], INDIRECT(ADDRESS(ROW()-1,COLUMN(F:F))))</f>
        <v>56088.207000000002</v>
      </c>
      <c r="J8623" s="6">
        <f ca="1">IF(ROW()=2, 0, Table1[[#This Row],[Belastbaar loon]]-INDIRECT(ADDRESS(ROW()-1,COLUMN(A:A))))</f>
        <v>10</v>
      </c>
      <c r="K8623" s="6">
        <f ca="1">Table1[[#This Row],[Netto loon]]-Table1[[#This Row],[Netto vorige schijf]]</f>
        <v>4.4499999999970896</v>
      </c>
      <c r="L8623" s="2">
        <f ca="1">(Table1[[#This Row],[Bruto tov vorige schijf]]-Table1[[#This Row],[Netto tov vorige schijf]])/MAX(Table1[[#This Row],[Bruto tov vorige schijf]],1)</f>
        <v>0.55500000000029104</v>
      </c>
    </row>
    <row r="8624" spans="1:12" x14ac:dyDescent="0.25">
      <c r="A8624" s="14">
        <v>94061</v>
      </c>
      <c r="B8624" s="6">
        <f>LoonHeffing2020(Table1[[#This Row],[Belastbaar loon]])</f>
        <v>38236.472999999998</v>
      </c>
      <c r="C8624" s="6">
        <f>AlgemeneHeffingsKorting2020(Table1[[#This Row],[Belastbaar loon]])</f>
        <v>0</v>
      </c>
      <c r="D8624" s="14">
        <f>ArbeidsKorting2020(Table1[[#This Row],[Belastbaar loon]])</f>
        <v>272.58000000000015</v>
      </c>
      <c r="E8624" s="14">
        <f>MAX(Table1[[#This Row],[Loonheffing]]-Table1[[#This Row],[Algemene Heffingskorting]]-Table1[[#This Row],[Arbeidskorting]],0)</f>
        <v>37963.892999999996</v>
      </c>
      <c r="F8624" s="6">
        <f>Table1[[#This Row],[Belastbaar loon]]-Table1[[#This Row],[Belasting]]</f>
        <v>56097.107000000004</v>
      </c>
      <c r="G8624" s="2">
        <f>(Table1[[#This Row],[Belastbaar loon]]-Table1[[#This Row],[Netto loon]])/Table1[[#This Row],[Belastbaar loon]]</f>
        <v>0.40360928546368841</v>
      </c>
      <c r="H8624" s="14">
        <f t="shared" ca="1" si="129"/>
        <v>37958.343000000001</v>
      </c>
      <c r="I8624" s="14">
        <f ca="1">IF(ROW()=2, Table1[[#This Row],[Netto loon]], INDIRECT(ADDRESS(ROW()-1,COLUMN(F:F))))</f>
        <v>56092.656999999999</v>
      </c>
      <c r="J8624" s="6">
        <f ca="1">IF(ROW()=2, 0, Table1[[#This Row],[Belastbaar loon]]-INDIRECT(ADDRESS(ROW()-1,COLUMN(A:A))))</f>
        <v>10</v>
      </c>
      <c r="K8624" s="6">
        <f ca="1">Table1[[#This Row],[Netto loon]]-Table1[[#This Row],[Netto vorige schijf]]</f>
        <v>4.4500000000043656</v>
      </c>
      <c r="L8624" s="2">
        <f ca="1">(Table1[[#This Row],[Bruto tov vorige schijf]]-Table1[[#This Row],[Netto tov vorige schijf]])/MAX(Table1[[#This Row],[Bruto tov vorige schijf]],1)</f>
        <v>0.5549999999995634</v>
      </c>
    </row>
    <row r="8625" spans="1:12" x14ac:dyDescent="0.25">
      <c r="A8625" s="14">
        <v>94071</v>
      </c>
      <c r="B8625" s="6">
        <f>LoonHeffing2020(Table1[[#This Row],[Belastbaar loon]])</f>
        <v>38241.423000000003</v>
      </c>
      <c r="C8625" s="6">
        <f>AlgemeneHeffingsKorting2020(Table1[[#This Row],[Belastbaar loon]])</f>
        <v>0</v>
      </c>
      <c r="D8625" s="14">
        <f>ArbeidsKorting2020(Table1[[#This Row],[Belastbaar loon]])</f>
        <v>271.98000000000013</v>
      </c>
      <c r="E8625" s="14">
        <f>MAX(Table1[[#This Row],[Loonheffing]]-Table1[[#This Row],[Algemene Heffingskorting]]-Table1[[#This Row],[Arbeidskorting]],0)</f>
        <v>37969.442999999999</v>
      </c>
      <c r="F8625" s="6">
        <f>Table1[[#This Row],[Belastbaar loon]]-Table1[[#This Row],[Belasting]]</f>
        <v>56101.557000000001</v>
      </c>
      <c r="G8625" s="2">
        <f>(Table1[[#This Row],[Belastbaar loon]]-Table1[[#This Row],[Netto loon]])/Table1[[#This Row],[Belastbaar loon]]</f>
        <v>0.40362537870331983</v>
      </c>
      <c r="H8625" s="14">
        <f t="shared" ca="1" si="129"/>
        <v>37963.892999999996</v>
      </c>
      <c r="I8625" s="14">
        <f ca="1">IF(ROW()=2, Table1[[#This Row],[Netto loon]], INDIRECT(ADDRESS(ROW()-1,COLUMN(F:F))))</f>
        <v>56097.107000000004</v>
      </c>
      <c r="J8625" s="6">
        <f ca="1">IF(ROW()=2, 0, Table1[[#This Row],[Belastbaar loon]]-INDIRECT(ADDRESS(ROW()-1,COLUMN(A:A))))</f>
        <v>10</v>
      </c>
      <c r="K8625" s="6">
        <f ca="1">Table1[[#This Row],[Netto loon]]-Table1[[#This Row],[Netto vorige schijf]]</f>
        <v>4.4499999999970896</v>
      </c>
      <c r="L8625" s="2">
        <f ca="1">(Table1[[#This Row],[Bruto tov vorige schijf]]-Table1[[#This Row],[Netto tov vorige schijf]])/MAX(Table1[[#This Row],[Bruto tov vorige schijf]],1)</f>
        <v>0.55500000000029104</v>
      </c>
    </row>
    <row r="8626" spans="1:12" x14ac:dyDescent="0.25">
      <c r="A8626" s="14">
        <v>94081</v>
      </c>
      <c r="B8626" s="6">
        <f>LoonHeffing2020(Table1[[#This Row],[Belastbaar loon]])</f>
        <v>38246.373</v>
      </c>
      <c r="C8626" s="6">
        <f>AlgemeneHeffingsKorting2020(Table1[[#This Row],[Belastbaar loon]])</f>
        <v>0</v>
      </c>
      <c r="D8626" s="14">
        <f>ArbeidsKorting2020(Table1[[#This Row],[Belastbaar loon]])</f>
        <v>271.38000000000011</v>
      </c>
      <c r="E8626" s="14">
        <f>MAX(Table1[[#This Row],[Loonheffing]]-Table1[[#This Row],[Algemene Heffingskorting]]-Table1[[#This Row],[Arbeidskorting]],0)</f>
        <v>37974.993000000002</v>
      </c>
      <c r="F8626" s="6">
        <f>Table1[[#This Row],[Belastbaar loon]]-Table1[[#This Row],[Belasting]]</f>
        <v>56106.006999999998</v>
      </c>
      <c r="G8626" s="2">
        <f>(Table1[[#This Row],[Belastbaar loon]]-Table1[[#This Row],[Netto loon]])/Table1[[#This Row],[Belastbaar loon]]</f>
        <v>0.40364146852180571</v>
      </c>
      <c r="H8626" s="14">
        <f t="shared" ca="1" si="129"/>
        <v>37969.442999999999</v>
      </c>
      <c r="I8626" s="14">
        <f ca="1">IF(ROW()=2, Table1[[#This Row],[Netto loon]], INDIRECT(ADDRESS(ROW()-1,COLUMN(F:F))))</f>
        <v>56101.557000000001</v>
      </c>
      <c r="J8626" s="6">
        <f ca="1">IF(ROW()=2, 0, Table1[[#This Row],[Belastbaar loon]]-INDIRECT(ADDRESS(ROW()-1,COLUMN(A:A))))</f>
        <v>10</v>
      </c>
      <c r="K8626" s="6">
        <f ca="1">Table1[[#This Row],[Netto loon]]-Table1[[#This Row],[Netto vorige schijf]]</f>
        <v>4.4499999999970896</v>
      </c>
      <c r="L8626" s="2">
        <f ca="1">(Table1[[#This Row],[Bruto tov vorige schijf]]-Table1[[#This Row],[Netto tov vorige schijf]])/MAX(Table1[[#This Row],[Bruto tov vorige schijf]],1)</f>
        <v>0.55500000000029104</v>
      </c>
    </row>
    <row r="8627" spans="1:12" x14ac:dyDescent="0.25">
      <c r="A8627" s="14">
        <v>94091</v>
      </c>
      <c r="B8627" s="6">
        <f>LoonHeffing2020(Table1[[#This Row],[Belastbaar loon]])</f>
        <v>38251.322999999997</v>
      </c>
      <c r="C8627" s="6">
        <f>AlgemeneHeffingsKorting2020(Table1[[#This Row],[Belastbaar loon]])</f>
        <v>0</v>
      </c>
      <c r="D8627" s="14">
        <f>ArbeidsKorting2020(Table1[[#This Row],[Belastbaar loon]])</f>
        <v>270.78000000000014</v>
      </c>
      <c r="E8627" s="14">
        <f>MAX(Table1[[#This Row],[Loonheffing]]-Table1[[#This Row],[Algemene Heffingskorting]]-Table1[[#This Row],[Arbeidskorting]],0)</f>
        <v>37980.542999999998</v>
      </c>
      <c r="F8627" s="6">
        <f>Table1[[#This Row],[Belastbaar loon]]-Table1[[#This Row],[Belasting]]</f>
        <v>56110.457000000002</v>
      </c>
      <c r="G8627" s="2">
        <f>(Table1[[#This Row],[Belastbaar loon]]-Table1[[#This Row],[Netto loon]])/Table1[[#This Row],[Belastbaar loon]]</f>
        <v>0.40365755492023675</v>
      </c>
      <c r="H8627" s="14">
        <f t="shared" ca="1" si="129"/>
        <v>37974.993000000002</v>
      </c>
      <c r="I8627" s="14">
        <f ca="1">IF(ROW()=2, Table1[[#This Row],[Netto loon]], INDIRECT(ADDRESS(ROW()-1,COLUMN(F:F))))</f>
        <v>56106.006999999998</v>
      </c>
      <c r="J8627" s="6">
        <f ca="1">IF(ROW()=2, 0, Table1[[#This Row],[Belastbaar loon]]-INDIRECT(ADDRESS(ROW()-1,COLUMN(A:A))))</f>
        <v>10</v>
      </c>
      <c r="K8627" s="6">
        <f ca="1">Table1[[#This Row],[Netto loon]]-Table1[[#This Row],[Netto vorige schijf]]</f>
        <v>4.4500000000043656</v>
      </c>
      <c r="L8627" s="2">
        <f ca="1">(Table1[[#This Row],[Bruto tov vorige schijf]]-Table1[[#This Row],[Netto tov vorige schijf]])/MAX(Table1[[#This Row],[Bruto tov vorige schijf]],1)</f>
        <v>0.5549999999995634</v>
      </c>
    </row>
    <row r="8628" spans="1:12" x14ac:dyDescent="0.25">
      <c r="A8628" s="14">
        <v>94101</v>
      </c>
      <c r="B8628" s="6">
        <f>LoonHeffing2020(Table1[[#This Row],[Belastbaar loon]])</f>
        <v>38256.273000000001</v>
      </c>
      <c r="C8628" s="6">
        <f>AlgemeneHeffingsKorting2020(Table1[[#This Row],[Belastbaar loon]])</f>
        <v>0</v>
      </c>
      <c r="D8628" s="14">
        <f>ArbeidsKorting2020(Table1[[#This Row],[Belastbaar loon]])</f>
        <v>270.18000000000012</v>
      </c>
      <c r="E8628" s="14">
        <f>MAX(Table1[[#This Row],[Loonheffing]]-Table1[[#This Row],[Algemene Heffingskorting]]-Table1[[#This Row],[Arbeidskorting]],0)</f>
        <v>37986.093000000001</v>
      </c>
      <c r="F8628" s="6">
        <f>Table1[[#This Row],[Belastbaar loon]]-Table1[[#This Row],[Belasting]]</f>
        <v>56114.906999999999</v>
      </c>
      <c r="G8628" s="2">
        <f>(Table1[[#This Row],[Belastbaar loon]]-Table1[[#This Row],[Netto loon]])/Table1[[#This Row],[Belastbaar loon]]</f>
        <v>0.40367363789970351</v>
      </c>
      <c r="H8628" s="14">
        <f t="shared" ca="1" si="129"/>
        <v>37980.542999999998</v>
      </c>
      <c r="I8628" s="14">
        <f ca="1">IF(ROW()=2, Table1[[#This Row],[Netto loon]], INDIRECT(ADDRESS(ROW()-1,COLUMN(F:F))))</f>
        <v>56110.457000000002</v>
      </c>
      <c r="J8628" s="6">
        <f ca="1">IF(ROW()=2, 0, Table1[[#This Row],[Belastbaar loon]]-INDIRECT(ADDRESS(ROW()-1,COLUMN(A:A))))</f>
        <v>10</v>
      </c>
      <c r="K8628" s="6">
        <f ca="1">Table1[[#This Row],[Netto loon]]-Table1[[#This Row],[Netto vorige schijf]]</f>
        <v>4.4499999999970896</v>
      </c>
      <c r="L8628" s="2">
        <f ca="1">(Table1[[#This Row],[Bruto tov vorige schijf]]-Table1[[#This Row],[Netto tov vorige schijf]])/MAX(Table1[[#This Row],[Bruto tov vorige schijf]],1)</f>
        <v>0.55500000000029104</v>
      </c>
    </row>
    <row r="8629" spans="1:12" x14ac:dyDescent="0.25">
      <c r="A8629" s="14">
        <v>94111</v>
      </c>
      <c r="B8629" s="6">
        <f>LoonHeffing2020(Table1[[#This Row],[Belastbaar loon]])</f>
        <v>38261.222999999998</v>
      </c>
      <c r="C8629" s="6">
        <f>AlgemeneHeffingsKorting2020(Table1[[#This Row],[Belastbaar loon]])</f>
        <v>0</v>
      </c>
      <c r="D8629" s="14">
        <f>ArbeidsKorting2020(Table1[[#This Row],[Belastbaar loon]])</f>
        <v>269.58000000000015</v>
      </c>
      <c r="E8629" s="14">
        <f>MAX(Table1[[#This Row],[Loonheffing]]-Table1[[#This Row],[Algemene Heffingskorting]]-Table1[[#This Row],[Arbeidskorting]],0)</f>
        <v>37991.642999999996</v>
      </c>
      <c r="F8629" s="6">
        <f>Table1[[#This Row],[Belastbaar loon]]-Table1[[#This Row],[Belasting]]</f>
        <v>56119.357000000004</v>
      </c>
      <c r="G8629" s="2">
        <f>(Table1[[#This Row],[Belastbaar loon]]-Table1[[#This Row],[Netto loon]])/Table1[[#This Row],[Belastbaar loon]]</f>
        <v>0.40368971746129567</v>
      </c>
      <c r="H8629" s="14">
        <f t="shared" ca="1" si="129"/>
        <v>37986.093000000001</v>
      </c>
      <c r="I8629" s="14">
        <f ca="1">IF(ROW()=2, Table1[[#This Row],[Netto loon]], INDIRECT(ADDRESS(ROW()-1,COLUMN(F:F))))</f>
        <v>56114.906999999999</v>
      </c>
      <c r="J8629" s="6">
        <f ca="1">IF(ROW()=2, 0, Table1[[#This Row],[Belastbaar loon]]-INDIRECT(ADDRESS(ROW()-1,COLUMN(A:A))))</f>
        <v>10</v>
      </c>
      <c r="K8629" s="6">
        <f ca="1">Table1[[#This Row],[Netto loon]]-Table1[[#This Row],[Netto vorige schijf]]</f>
        <v>4.4500000000043656</v>
      </c>
      <c r="L8629" s="2">
        <f ca="1">(Table1[[#This Row],[Bruto tov vorige schijf]]-Table1[[#This Row],[Netto tov vorige schijf]])/MAX(Table1[[#This Row],[Bruto tov vorige schijf]],1)</f>
        <v>0.5549999999995634</v>
      </c>
    </row>
    <row r="8630" spans="1:12" x14ac:dyDescent="0.25">
      <c r="A8630" s="14">
        <v>94121</v>
      </c>
      <c r="B8630" s="6">
        <f>LoonHeffing2020(Table1[[#This Row],[Belastbaar loon]])</f>
        <v>38266.173000000003</v>
      </c>
      <c r="C8630" s="6">
        <f>AlgemeneHeffingsKorting2020(Table1[[#This Row],[Belastbaar loon]])</f>
        <v>0</v>
      </c>
      <c r="D8630" s="14">
        <f>ArbeidsKorting2020(Table1[[#This Row],[Belastbaar loon]])</f>
        <v>268.98000000000013</v>
      </c>
      <c r="E8630" s="14">
        <f>MAX(Table1[[#This Row],[Loonheffing]]-Table1[[#This Row],[Algemene Heffingskorting]]-Table1[[#This Row],[Arbeidskorting]],0)</f>
        <v>37997.192999999999</v>
      </c>
      <c r="F8630" s="6">
        <f>Table1[[#This Row],[Belastbaar loon]]-Table1[[#This Row],[Belasting]]</f>
        <v>56123.807000000001</v>
      </c>
      <c r="G8630" s="2">
        <f>(Table1[[#This Row],[Belastbaar loon]]-Table1[[#This Row],[Netto loon]])/Table1[[#This Row],[Belastbaar loon]]</f>
        <v>0.40370579360610276</v>
      </c>
      <c r="H8630" s="14">
        <f t="shared" ca="1" si="129"/>
        <v>37991.642999999996</v>
      </c>
      <c r="I8630" s="14">
        <f ca="1">IF(ROW()=2, Table1[[#This Row],[Netto loon]], INDIRECT(ADDRESS(ROW()-1,COLUMN(F:F))))</f>
        <v>56119.357000000004</v>
      </c>
      <c r="J8630" s="6">
        <f ca="1">IF(ROW()=2, 0, Table1[[#This Row],[Belastbaar loon]]-INDIRECT(ADDRESS(ROW()-1,COLUMN(A:A))))</f>
        <v>10</v>
      </c>
      <c r="K8630" s="6">
        <f ca="1">Table1[[#This Row],[Netto loon]]-Table1[[#This Row],[Netto vorige schijf]]</f>
        <v>4.4499999999970896</v>
      </c>
      <c r="L8630" s="2">
        <f ca="1">(Table1[[#This Row],[Bruto tov vorige schijf]]-Table1[[#This Row],[Netto tov vorige schijf]])/MAX(Table1[[#This Row],[Bruto tov vorige schijf]],1)</f>
        <v>0.55500000000029104</v>
      </c>
    </row>
    <row r="8631" spans="1:12" x14ac:dyDescent="0.25">
      <c r="A8631" s="14">
        <v>94131</v>
      </c>
      <c r="B8631" s="6">
        <f>LoonHeffing2020(Table1[[#This Row],[Belastbaar loon]])</f>
        <v>38271.123</v>
      </c>
      <c r="C8631" s="6">
        <f>AlgemeneHeffingsKorting2020(Table1[[#This Row],[Belastbaar loon]])</f>
        <v>0</v>
      </c>
      <c r="D8631" s="14">
        <f>ArbeidsKorting2020(Table1[[#This Row],[Belastbaar loon]])</f>
        <v>268.38000000000011</v>
      </c>
      <c r="E8631" s="14">
        <f>MAX(Table1[[#This Row],[Loonheffing]]-Table1[[#This Row],[Algemene Heffingskorting]]-Table1[[#This Row],[Arbeidskorting]],0)</f>
        <v>38002.743000000002</v>
      </c>
      <c r="F8631" s="6">
        <f>Table1[[#This Row],[Belastbaar loon]]-Table1[[#This Row],[Belasting]]</f>
        <v>56128.256999999998</v>
      </c>
      <c r="G8631" s="2">
        <f>(Table1[[#This Row],[Belastbaar loon]]-Table1[[#This Row],[Netto loon]])/Table1[[#This Row],[Belastbaar loon]]</f>
        <v>0.40372186633521373</v>
      </c>
      <c r="H8631" s="14">
        <f t="shared" ca="1" si="129"/>
        <v>37997.192999999999</v>
      </c>
      <c r="I8631" s="14">
        <f ca="1">IF(ROW()=2, Table1[[#This Row],[Netto loon]], INDIRECT(ADDRESS(ROW()-1,COLUMN(F:F))))</f>
        <v>56123.807000000001</v>
      </c>
      <c r="J8631" s="6">
        <f ca="1">IF(ROW()=2, 0, Table1[[#This Row],[Belastbaar loon]]-INDIRECT(ADDRESS(ROW()-1,COLUMN(A:A))))</f>
        <v>10</v>
      </c>
      <c r="K8631" s="6">
        <f ca="1">Table1[[#This Row],[Netto loon]]-Table1[[#This Row],[Netto vorige schijf]]</f>
        <v>4.4499999999970896</v>
      </c>
      <c r="L8631" s="2">
        <f ca="1">(Table1[[#This Row],[Bruto tov vorige schijf]]-Table1[[#This Row],[Netto tov vorige schijf]])/MAX(Table1[[#This Row],[Bruto tov vorige schijf]],1)</f>
        <v>0.55500000000029104</v>
      </c>
    </row>
    <row r="8632" spans="1:12" x14ac:dyDescent="0.25">
      <c r="A8632" s="14">
        <v>94141</v>
      </c>
      <c r="B8632" s="6">
        <f>LoonHeffing2020(Table1[[#This Row],[Belastbaar loon]])</f>
        <v>38276.072999999997</v>
      </c>
      <c r="C8632" s="6">
        <f>AlgemeneHeffingsKorting2020(Table1[[#This Row],[Belastbaar loon]])</f>
        <v>0</v>
      </c>
      <c r="D8632" s="14">
        <f>ArbeidsKorting2020(Table1[[#This Row],[Belastbaar loon]])</f>
        <v>267.78000000000014</v>
      </c>
      <c r="E8632" s="14">
        <f>MAX(Table1[[#This Row],[Loonheffing]]-Table1[[#This Row],[Algemene Heffingskorting]]-Table1[[#This Row],[Arbeidskorting]],0)</f>
        <v>38008.292999999998</v>
      </c>
      <c r="F8632" s="6">
        <f>Table1[[#This Row],[Belastbaar loon]]-Table1[[#This Row],[Belasting]]</f>
        <v>56132.707000000002</v>
      </c>
      <c r="G8632" s="2">
        <f>(Table1[[#This Row],[Belastbaar loon]]-Table1[[#This Row],[Netto loon]])/Table1[[#This Row],[Belastbaar loon]]</f>
        <v>0.40373793564971688</v>
      </c>
      <c r="H8632" s="14">
        <f t="shared" ca="1" si="129"/>
        <v>38002.743000000002</v>
      </c>
      <c r="I8632" s="14">
        <f ca="1">IF(ROW()=2, Table1[[#This Row],[Netto loon]], INDIRECT(ADDRESS(ROW()-1,COLUMN(F:F))))</f>
        <v>56128.256999999998</v>
      </c>
      <c r="J8632" s="6">
        <f ca="1">IF(ROW()=2, 0, Table1[[#This Row],[Belastbaar loon]]-INDIRECT(ADDRESS(ROW()-1,COLUMN(A:A))))</f>
        <v>10</v>
      </c>
      <c r="K8632" s="6">
        <f ca="1">Table1[[#This Row],[Netto loon]]-Table1[[#This Row],[Netto vorige schijf]]</f>
        <v>4.4500000000043656</v>
      </c>
      <c r="L8632" s="2">
        <f ca="1">(Table1[[#This Row],[Bruto tov vorige schijf]]-Table1[[#This Row],[Netto tov vorige schijf]])/MAX(Table1[[#This Row],[Bruto tov vorige schijf]],1)</f>
        <v>0.5549999999995634</v>
      </c>
    </row>
    <row r="8633" spans="1:12" x14ac:dyDescent="0.25">
      <c r="A8633" s="14">
        <v>94151</v>
      </c>
      <c r="B8633" s="6">
        <f>LoonHeffing2020(Table1[[#This Row],[Belastbaar loon]])</f>
        <v>38281.023000000001</v>
      </c>
      <c r="C8633" s="6">
        <f>AlgemeneHeffingsKorting2020(Table1[[#This Row],[Belastbaar loon]])</f>
        <v>0</v>
      </c>
      <c r="D8633" s="14">
        <f>ArbeidsKorting2020(Table1[[#This Row],[Belastbaar loon]])</f>
        <v>267.18000000000012</v>
      </c>
      <c r="E8633" s="14">
        <f>MAX(Table1[[#This Row],[Loonheffing]]-Table1[[#This Row],[Algemene Heffingskorting]]-Table1[[#This Row],[Arbeidskorting]],0)</f>
        <v>38013.843000000001</v>
      </c>
      <c r="F8633" s="6">
        <f>Table1[[#This Row],[Belastbaar loon]]-Table1[[#This Row],[Belasting]]</f>
        <v>56137.156999999999</v>
      </c>
      <c r="G8633" s="2">
        <f>(Table1[[#This Row],[Belastbaar loon]]-Table1[[#This Row],[Netto loon]])/Table1[[#This Row],[Belastbaar loon]]</f>
        <v>0.40375400155070046</v>
      </c>
      <c r="H8633" s="14">
        <f t="shared" ca="1" si="129"/>
        <v>38008.292999999998</v>
      </c>
      <c r="I8633" s="14">
        <f ca="1">IF(ROW()=2, Table1[[#This Row],[Netto loon]], INDIRECT(ADDRESS(ROW()-1,COLUMN(F:F))))</f>
        <v>56132.707000000002</v>
      </c>
      <c r="J8633" s="6">
        <f ca="1">IF(ROW()=2, 0, Table1[[#This Row],[Belastbaar loon]]-INDIRECT(ADDRESS(ROW()-1,COLUMN(A:A))))</f>
        <v>10</v>
      </c>
      <c r="K8633" s="6">
        <f ca="1">Table1[[#This Row],[Netto loon]]-Table1[[#This Row],[Netto vorige schijf]]</f>
        <v>4.4499999999970896</v>
      </c>
      <c r="L8633" s="2">
        <f ca="1">(Table1[[#This Row],[Bruto tov vorige schijf]]-Table1[[#This Row],[Netto tov vorige schijf]])/MAX(Table1[[#This Row],[Bruto tov vorige schijf]],1)</f>
        <v>0.55500000000029104</v>
      </c>
    </row>
    <row r="8634" spans="1:12" x14ac:dyDescent="0.25">
      <c r="A8634" s="14">
        <v>94161</v>
      </c>
      <c r="B8634" s="6">
        <f>LoonHeffing2020(Table1[[#This Row],[Belastbaar loon]])</f>
        <v>38285.972999999998</v>
      </c>
      <c r="C8634" s="6">
        <f>AlgemeneHeffingsKorting2020(Table1[[#This Row],[Belastbaar loon]])</f>
        <v>0</v>
      </c>
      <c r="D8634" s="14">
        <f>ArbeidsKorting2020(Table1[[#This Row],[Belastbaar loon]])</f>
        <v>266.58000000000015</v>
      </c>
      <c r="E8634" s="14">
        <f>MAX(Table1[[#This Row],[Loonheffing]]-Table1[[#This Row],[Algemene Heffingskorting]]-Table1[[#This Row],[Arbeidskorting]],0)</f>
        <v>38019.392999999996</v>
      </c>
      <c r="F8634" s="6">
        <f>Table1[[#This Row],[Belastbaar loon]]-Table1[[#This Row],[Belasting]]</f>
        <v>56141.607000000004</v>
      </c>
      <c r="G8634" s="2">
        <f>(Table1[[#This Row],[Belastbaar loon]]-Table1[[#This Row],[Netto loon]])/Table1[[#This Row],[Belastbaar loon]]</f>
        <v>0.40377006403925186</v>
      </c>
      <c r="H8634" s="14">
        <f t="shared" ca="1" si="129"/>
        <v>38013.843000000001</v>
      </c>
      <c r="I8634" s="14">
        <f ca="1">IF(ROW()=2, Table1[[#This Row],[Netto loon]], INDIRECT(ADDRESS(ROW()-1,COLUMN(F:F))))</f>
        <v>56137.156999999999</v>
      </c>
      <c r="J8634" s="6">
        <f ca="1">IF(ROW()=2, 0, Table1[[#This Row],[Belastbaar loon]]-INDIRECT(ADDRESS(ROW()-1,COLUMN(A:A))))</f>
        <v>10</v>
      </c>
      <c r="K8634" s="6">
        <f ca="1">Table1[[#This Row],[Netto loon]]-Table1[[#This Row],[Netto vorige schijf]]</f>
        <v>4.4500000000043656</v>
      </c>
      <c r="L8634" s="2">
        <f ca="1">(Table1[[#This Row],[Bruto tov vorige schijf]]-Table1[[#This Row],[Netto tov vorige schijf]])/MAX(Table1[[#This Row],[Bruto tov vorige schijf]],1)</f>
        <v>0.5549999999995634</v>
      </c>
    </row>
    <row r="8635" spans="1:12" x14ac:dyDescent="0.25">
      <c r="A8635" s="14">
        <v>94171</v>
      </c>
      <c r="B8635" s="6">
        <f>LoonHeffing2020(Table1[[#This Row],[Belastbaar loon]])</f>
        <v>38290.923000000003</v>
      </c>
      <c r="C8635" s="6">
        <f>AlgemeneHeffingsKorting2020(Table1[[#This Row],[Belastbaar loon]])</f>
        <v>0</v>
      </c>
      <c r="D8635" s="14">
        <f>ArbeidsKorting2020(Table1[[#This Row],[Belastbaar loon]])</f>
        <v>265.98000000000013</v>
      </c>
      <c r="E8635" s="14">
        <f>MAX(Table1[[#This Row],[Loonheffing]]-Table1[[#This Row],[Algemene Heffingskorting]]-Table1[[#This Row],[Arbeidskorting]],0)</f>
        <v>38024.942999999999</v>
      </c>
      <c r="F8635" s="6">
        <f>Table1[[#This Row],[Belastbaar loon]]-Table1[[#This Row],[Belasting]]</f>
        <v>56146.057000000001</v>
      </c>
      <c r="G8635" s="2">
        <f>(Table1[[#This Row],[Belastbaar loon]]-Table1[[#This Row],[Netto loon]])/Table1[[#This Row],[Belastbaar loon]]</f>
        <v>0.40378612311645834</v>
      </c>
      <c r="H8635" s="14">
        <f t="shared" ca="1" si="129"/>
        <v>38019.392999999996</v>
      </c>
      <c r="I8635" s="14">
        <f ca="1">IF(ROW()=2, Table1[[#This Row],[Netto loon]], INDIRECT(ADDRESS(ROW()-1,COLUMN(F:F))))</f>
        <v>56141.607000000004</v>
      </c>
      <c r="J8635" s="6">
        <f ca="1">IF(ROW()=2, 0, Table1[[#This Row],[Belastbaar loon]]-INDIRECT(ADDRESS(ROW()-1,COLUMN(A:A))))</f>
        <v>10</v>
      </c>
      <c r="K8635" s="6">
        <f ca="1">Table1[[#This Row],[Netto loon]]-Table1[[#This Row],[Netto vorige schijf]]</f>
        <v>4.4499999999970896</v>
      </c>
      <c r="L8635" s="2">
        <f ca="1">(Table1[[#This Row],[Bruto tov vorige schijf]]-Table1[[#This Row],[Netto tov vorige schijf]])/MAX(Table1[[#This Row],[Bruto tov vorige schijf]],1)</f>
        <v>0.55500000000029104</v>
      </c>
    </row>
    <row r="8636" spans="1:12" x14ac:dyDescent="0.25">
      <c r="A8636" s="14">
        <v>94181</v>
      </c>
      <c r="B8636" s="6">
        <f>LoonHeffing2020(Table1[[#This Row],[Belastbaar loon]])</f>
        <v>38295.873</v>
      </c>
      <c r="C8636" s="6">
        <f>AlgemeneHeffingsKorting2020(Table1[[#This Row],[Belastbaar loon]])</f>
        <v>0</v>
      </c>
      <c r="D8636" s="14">
        <f>ArbeidsKorting2020(Table1[[#This Row],[Belastbaar loon]])</f>
        <v>265.38000000000011</v>
      </c>
      <c r="E8636" s="14">
        <f>MAX(Table1[[#This Row],[Loonheffing]]-Table1[[#This Row],[Algemene Heffingskorting]]-Table1[[#This Row],[Arbeidskorting]],0)</f>
        <v>38030.493000000002</v>
      </c>
      <c r="F8636" s="6">
        <f>Table1[[#This Row],[Belastbaar loon]]-Table1[[#This Row],[Belasting]]</f>
        <v>56150.506999999998</v>
      </c>
      <c r="G8636" s="2">
        <f>(Table1[[#This Row],[Belastbaar loon]]-Table1[[#This Row],[Netto loon]])/Table1[[#This Row],[Belastbaar loon]]</f>
        <v>0.40380217878340646</v>
      </c>
      <c r="H8636" s="14">
        <f t="shared" ca="1" si="129"/>
        <v>38024.942999999999</v>
      </c>
      <c r="I8636" s="14">
        <f ca="1">IF(ROW()=2, Table1[[#This Row],[Netto loon]], INDIRECT(ADDRESS(ROW()-1,COLUMN(F:F))))</f>
        <v>56146.057000000001</v>
      </c>
      <c r="J8636" s="6">
        <f ca="1">IF(ROW()=2, 0, Table1[[#This Row],[Belastbaar loon]]-INDIRECT(ADDRESS(ROW()-1,COLUMN(A:A))))</f>
        <v>10</v>
      </c>
      <c r="K8636" s="6">
        <f ca="1">Table1[[#This Row],[Netto loon]]-Table1[[#This Row],[Netto vorige schijf]]</f>
        <v>4.4499999999970896</v>
      </c>
      <c r="L8636" s="2">
        <f ca="1">(Table1[[#This Row],[Bruto tov vorige schijf]]-Table1[[#This Row],[Netto tov vorige schijf]])/MAX(Table1[[#This Row],[Bruto tov vorige schijf]],1)</f>
        <v>0.55500000000029104</v>
      </c>
    </row>
    <row r="8637" spans="1:12" x14ac:dyDescent="0.25">
      <c r="A8637" s="14">
        <v>94191</v>
      </c>
      <c r="B8637" s="6">
        <f>LoonHeffing2020(Table1[[#This Row],[Belastbaar loon]])</f>
        <v>38300.822999999997</v>
      </c>
      <c r="C8637" s="6">
        <f>AlgemeneHeffingsKorting2020(Table1[[#This Row],[Belastbaar loon]])</f>
        <v>0</v>
      </c>
      <c r="D8637" s="14">
        <f>ArbeidsKorting2020(Table1[[#This Row],[Belastbaar loon]])</f>
        <v>264.78000000000014</v>
      </c>
      <c r="E8637" s="14">
        <f>MAX(Table1[[#This Row],[Loonheffing]]-Table1[[#This Row],[Algemene Heffingskorting]]-Table1[[#This Row],[Arbeidskorting]],0)</f>
        <v>38036.042999999998</v>
      </c>
      <c r="F8637" s="6">
        <f>Table1[[#This Row],[Belastbaar loon]]-Table1[[#This Row],[Belasting]]</f>
        <v>56154.957000000002</v>
      </c>
      <c r="G8637" s="2">
        <f>(Table1[[#This Row],[Belastbaar loon]]-Table1[[#This Row],[Netto loon]])/Table1[[#This Row],[Belastbaar loon]]</f>
        <v>0.40381823104118225</v>
      </c>
      <c r="H8637" s="14">
        <f t="shared" ca="1" si="129"/>
        <v>38030.493000000002</v>
      </c>
      <c r="I8637" s="14">
        <f ca="1">IF(ROW()=2, Table1[[#This Row],[Netto loon]], INDIRECT(ADDRESS(ROW()-1,COLUMN(F:F))))</f>
        <v>56150.506999999998</v>
      </c>
      <c r="J8637" s="6">
        <f ca="1">IF(ROW()=2, 0, Table1[[#This Row],[Belastbaar loon]]-INDIRECT(ADDRESS(ROW()-1,COLUMN(A:A))))</f>
        <v>10</v>
      </c>
      <c r="K8637" s="6">
        <f ca="1">Table1[[#This Row],[Netto loon]]-Table1[[#This Row],[Netto vorige schijf]]</f>
        <v>4.4500000000043656</v>
      </c>
      <c r="L8637" s="2">
        <f ca="1">(Table1[[#This Row],[Bruto tov vorige schijf]]-Table1[[#This Row],[Netto tov vorige schijf]])/MAX(Table1[[#This Row],[Bruto tov vorige schijf]],1)</f>
        <v>0.5549999999995634</v>
      </c>
    </row>
    <row r="8638" spans="1:12" x14ac:dyDescent="0.25">
      <c r="A8638" s="14">
        <v>94201</v>
      </c>
      <c r="B8638" s="6">
        <f>LoonHeffing2020(Table1[[#This Row],[Belastbaar loon]])</f>
        <v>38305.773000000001</v>
      </c>
      <c r="C8638" s="6">
        <f>AlgemeneHeffingsKorting2020(Table1[[#This Row],[Belastbaar loon]])</f>
        <v>0</v>
      </c>
      <c r="D8638" s="14">
        <f>ArbeidsKorting2020(Table1[[#This Row],[Belastbaar loon]])</f>
        <v>264.18000000000012</v>
      </c>
      <c r="E8638" s="14">
        <f>MAX(Table1[[#This Row],[Loonheffing]]-Table1[[#This Row],[Algemene Heffingskorting]]-Table1[[#This Row],[Arbeidskorting]],0)</f>
        <v>38041.593000000001</v>
      </c>
      <c r="F8638" s="6">
        <f>Table1[[#This Row],[Belastbaar loon]]-Table1[[#This Row],[Belasting]]</f>
        <v>56159.406999999999</v>
      </c>
      <c r="G8638" s="2">
        <f>(Table1[[#This Row],[Belastbaar loon]]-Table1[[#This Row],[Netto loon]])/Table1[[#This Row],[Belastbaar loon]]</f>
        <v>0.40383427989087167</v>
      </c>
      <c r="H8638" s="14">
        <f t="shared" ca="1" si="129"/>
        <v>38036.042999999998</v>
      </c>
      <c r="I8638" s="14">
        <f ca="1">IF(ROW()=2, Table1[[#This Row],[Netto loon]], INDIRECT(ADDRESS(ROW()-1,COLUMN(F:F))))</f>
        <v>56154.957000000002</v>
      </c>
      <c r="J8638" s="6">
        <f ca="1">IF(ROW()=2, 0, Table1[[#This Row],[Belastbaar loon]]-INDIRECT(ADDRESS(ROW()-1,COLUMN(A:A))))</f>
        <v>10</v>
      </c>
      <c r="K8638" s="6">
        <f ca="1">Table1[[#This Row],[Netto loon]]-Table1[[#This Row],[Netto vorige schijf]]</f>
        <v>4.4499999999970896</v>
      </c>
      <c r="L8638" s="2">
        <f ca="1">(Table1[[#This Row],[Bruto tov vorige schijf]]-Table1[[#This Row],[Netto tov vorige schijf]])/MAX(Table1[[#This Row],[Bruto tov vorige schijf]],1)</f>
        <v>0.55500000000029104</v>
      </c>
    </row>
    <row r="8639" spans="1:12" x14ac:dyDescent="0.25">
      <c r="A8639" s="14">
        <v>94211</v>
      </c>
      <c r="B8639" s="6">
        <f>LoonHeffing2020(Table1[[#This Row],[Belastbaar loon]])</f>
        <v>38310.722999999998</v>
      </c>
      <c r="C8639" s="6">
        <f>AlgemeneHeffingsKorting2020(Table1[[#This Row],[Belastbaar loon]])</f>
        <v>0</v>
      </c>
      <c r="D8639" s="14">
        <f>ArbeidsKorting2020(Table1[[#This Row],[Belastbaar loon]])</f>
        <v>263.58000000000015</v>
      </c>
      <c r="E8639" s="14">
        <f>MAX(Table1[[#This Row],[Loonheffing]]-Table1[[#This Row],[Algemene Heffingskorting]]-Table1[[#This Row],[Arbeidskorting]],0)</f>
        <v>38047.142999999996</v>
      </c>
      <c r="F8639" s="6">
        <f>Table1[[#This Row],[Belastbaar loon]]-Table1[[#This Row],[Belasting]]</f>
        <v>56163.857000000004</v>
      </c>
      <c r="G8639" s="2">
        <f>(Table1[[#This Row],[Belastbaar loon]]-Table1[[#This Row],[Netto loon]])/Table1[[#This Row],[Belastbaar loon]]</f>
        <v>0.40385032533355975</v>
      </c>
      <c r="H8639" s="14">
        <f t="shared" ca="1" si="129"/>
        <v>38041.593000000001</v>
      </c>
      <c r="I8639" s="14">
        <f ca="1">IF(ROW()=2, Table1[[#This Row],[Netto loon]], INDIRECT(ADDRESS(ROW()-1,COLUMN(F:F))))</f>
        <v>56159.406999999999</v>
      </c>
      <c r="J8639" s="6">
        <f ca="1">IF(ROW()=2, 0, Table1[[#This Row],[Belastbaar loon]]-INDIRECT(ADDRESS(ROW()-1,COLUMN(A:A))))</f>
        <v>10</v>
      </c>
      <c r="K8639" s="6">
        <f ca="1">Table1[[#This Row],[Netto loon]]-Table1[[#This Row],[Netto vorige schijf]]</f>
        <v>4.4500000000043656</v>
      </c>
      <c r="L8639" s="2">
        <f ca="1">(Table1[[#This Row],[Bruto tov vorige schijf]]-Table1[[#This Row],[Netto tov vorige schijf]])/MAX(Table1[[#This Row],[Bruto tov vorige schijf]],1)</f>
        <v>0.5549999999995634</v>
      </c>
    </row>
    <row r="8640" spans="1:12" x14ac:dyDescent="0.25">
      <c r="A8640" s="14">
        <v>94221</v>
      </c>
      <c r="B8640" s="6">
        <f>LoonHeffing2020(Table1[[#This Row],[Belastbaar loon]])</f>
        <v>38315.673000000003</v>
      </c>
      <c r="C8640" s="6">
        <f>AlgemeneHeffingsKorting2020(Table1[[#This Row],[Belastbaar loon]])</f>
        <v>0</v>
      </c>
      <c r="D8640" s="14">
        <f>ArbeidsKorting2020(Table1[[#This Row],[Belastbaar loon]])</f>
        <v>262.98000000000013</v>
      </c>
      <c r="E8640" s="14">
        <f>MAX(Table1[[#This Row],[Loonheffing]]-Table1[[#This Row],[Algemene Heffingskorting]]-Table1[[#This Row],[Arbeidskorting]],0)</f>
        <v>38052.692999999999</v>
      </c>
      <c r="F8640" s="6">
        <f>Table1[[#This Row],[Belastbaar loon]]-Table1[[#This Row],[Belasting]]</f>
        <v>56168.307000000001</v>
      </c>
      <c r="G8640" s="2">
        <f>(Table1[[#This Row],[Belastbaar loon]]-Table1[[#This Row],[Netto loon]])/Table1[[#This Row],[Belastbaar loon]]</f>
        <v>0.40386636737033144</v>
      </c>
      <c r="H8640" s="14">
        <f t="shared" ca="1" si="129"/>
        <v>38047.142999999996</v>
      </c>
      <c r="I8640" s="14">
        <f ca="1">IF(ROW()=2, Table1[[#This Row],[Netto loon]], INDIRECT(ADDRESS(ROW()-1,COLUMN(F:F))))</f>
        <v>56163.857000000004</v>
      </c>
      <c r="J8640" s="6">
        <f ca="1">IF(ROW()=2, 0, Table1[[#This Row],[Belastbaar loon]]-INDIRECT(ADDRESS(ROW()-1,COLUMN(A:A))))</f>
        <v>10</v>
      </c>
      <c r="K8640" s="6">
        <f ca="1">Table1[[#This Row],[Netto loon]]-Table1[[#This Row],[Netto vorige schijf]]</f>
        <v>4.4499999999970896</v>
      </c>
      <c r="L8640" s="2">
        <f ca="1">(Table1[[#This Row],[Bruto tov vorige schijf]]-Table1[[#This Row],[Netto tov vorige schijf]])/MAX(Table1[[#This Row],[Bruto tov vorige schijf]],1)</f>
        <v>0.55500000000029104</v>
      </c>
    </row>
    <row r="8641" spans="1:12" x14ac:dyDescent="0.25">
      <c r="A8641" s="14">
        <v>94231</v>
      </c>
      <c r="B8641" s="6">
        <f>LoonHeffing2020(Table1[[#This Row],[Belastbaar loon]])</f>
        <v>38320.623</v>
      </c>
      <c r="C8641" s="6">
        <f>AlgemeneHeffingsKorting2020(Table1[[#This Row],[Belastbaar loon]])</f>
        <v>0</v>
      </c>
      <c r="D8641" s="14">
        <f>ArbeidsKorting2020(Table1[[#This Row],[Belastbaar loon]])</f>
        <v>262.38000000000011</v>
      </c>
      <c r="E8641" s="14">
        <f>MAX(Table1[[#This Row],[Loonheffing]]-Table1[[#This Row],[Algemene Heffingskorting]]-Table1[[#This Row],[Arbeidskorting]],0)</f>
        <v>38058.243000000002</v>
      </c>
      <c r="F8641" s="6">
        <f>Table1[[#This Row],[Belastbaar loon]]-Table1[[#This Row],[Belasting]]</f>
        <v>56172.756999999998</v>
      </c>
      <c r="G8641" s="2">
        <f>(Table1[[#This Row],[Belastbaar loon]]-Table1[[#This Row],[Netto loon]])/Table1[[#This Row],[Belastbaar loon]]</f>
        <v>0.40388240600227104</v>
      </c>
      <c r="H8641" s="14">
        <f t="shared" ca="1" si="129"/>
        <v>38052.692999999999</v>
      </c>
      <c r="I8641" s="14">
        <f ca="1">IF(ROW()=2, Table1[[#This Row],[Netto loon]], INDIRECT(ADDRESS(ROW()-1,COLUMN(F:F))))</f>
        <v>56168.307000000001</v>
      </c>
      <c r="J8641" s="6">
        <f ca="1">IF(ROW()=2, 0, Table1[[#This Row],[Belastbaar loon]]-INDIRECT(ADDRESS(ROW()-1,COLUMN(A:A))))</f>
        <v>10</v>
      </c>
      <c r="K8641" s="6">
        <f ca="1">Table1[[#This Row],[Netto loon]]-Table1[[#This Row],[Netto vorige schijf]]</f>
        <v>4.4499999999970896</v>
      </c>
      <c r="L8641" s="2">
        <f ca="1">(Table1[[#This Row],[Bruto tov vorige schijf]]-Table1[[#This Row],[Netto tov vorige schijf]])/MAX(Table1[[#This Row],[Bruto tov vorige schijf]],1)</f>
        <v>0.55500000000029104</v>
      </c>
    </row>
    <row r="8642" spans="1:12" x14ac:dyDescent="0.25">
      <c r="A8642" s="14">
        <v>94241</v>
      </c>
      <c r="B8642" s="6">
        <f>LoonHeffing2020(Table1[[#This Row],[Belastbaar loon]])</f>
        <v>38325.572999999997</v>
      </c>
      <c r="C8642" s="6">
        <f>AlgemeneHeffingsKorting2020(Table1[[#This Row],[Belastbaar loon]])</f>
        <v>0</v>
      </c>
      <c r="D8642" s="14">
        <f>ArbeidsKorting2020(Table1[[#This Row],[Belastbaar loon]])</f>
        <v>261.78000000000014</v>
      </c>
      <c r="E8642" s="14">
        <f>MAX(Table1[[#This Row],[Loonheffing]]-Table1[[#This Row],[Algemene Heffingskorting]]-Table1[[#This Row],[Arbeidskorting]],0)</f>
        <v>38063.792999999998</v>
      </c>
      <c r="F8642" s="6">
        <f>Table1[[#This Row],[Belastbaar loon]]-Table1[[#This Row],[Belasting]]</f>
        <v>56177.207000000002</v>
      </c>
      <c r="G8642" s="2">
        <f>(Table1[[#This Row],[Belastbaar loon]]-Table1[[#This Row],[Netto loon]])/Table1[[#This Row],[Belastbaar loon]]</f>
        <v>0.40389844123046231</v>
      </c>
      <c r="H8642" s="14">
        <f t="shared" ca="1" si="129"/>
        <v>38058.243000000002</v>
      </c>
      <c r="I8642" s="14">
        <f ca="1">IF(ROW()=2, Table1[[#This Row],[Netto loon]], INDIRECT(ADDRESS(ROW()-1,COLUMN(F:F))))</f>
        <v>56172.756999999998</v>
      </c>
      <c r="J8642" s="6">
        <f ca="1">IF(ROW()=2, 0, Table1[[#This Row],[Belastbaar loon]]-INDIRECT(ADDRESS(ROW()-1,COLUMN(A:A))))</f>
        <v>10</v>
      </c>
      <c r="K8642" s="6">
        <f ca="1">Table1[[#This Row],[Netto loon]]-Table1[[#This Row],[Netto vorige schijf]]</f>
        <v>4.4500000000043656</v>
      </c>
      <c r="L8642" s="2">
        <f ca="1">(Table1[[#This Row],[Bruto tov vorige schijf]]-Table1[[#This Row],[Netto tov vorige schijf]])/MAX(Table1[[#This Row],[Bruto tov vorige schijf]],1)</f>
        <v>0.5549999999995634</v>
      </c>
    </row>
    <row r="8643" spans="1:12" x14ac:dyDescent="0.25">
      <c r="A8643" s="14">
        <v>94251</v>
      </c>
      <c r="B8643" s="6">
        <f>LoonHeffing2020(Table1[[#This Row],[Belastbaar loon]])</f>
        <v>38330.523000000001</v>
      </c>
      <c r="C8643" s="6">
        <f>AlgemeneHeffingsKorting2020(Table1[[#This Row],[Belastbaar loon]])</f>
        <v>0</v>
      </c>
      <c r="D8643" s="14">
        <f>ArbeidsKorting2020(Table1[[#This Row],[Belastbaar loon]])</f>
        <v>261.18000000000012</v>
      </c>
      <c r="E8643" s="14">
        <f>MAX(Table1[[#This Row],[Loonheffing]]-Table1[[#This Row],[Algemene Heffingskorting]]-Table1[[#This Row],[Arbeidskorting]],0)</f>
        <v>38069.343000000001</v>
      </c>
      <c r="F8643" s="6">
        <f>Table1[[#This Row],[Belastbaar loon]]-Table1[[#This Row],[Belasting]]</f>
        <v>56181.656999999999</v>
      </c>
      <c r="G8643" s="2">
        <f>(Table1[[#This Row],[Belastbaar loon]]-Table1[[#This Row],[Netto loon]])/Table1[[#This Row],[Belastbaar loon]]</f>
        <v>0.40391447305598882</v>
      </c>
      <c r="H8643" s="14">
        <f t="shared" ca="1" si="129"/>
        <v>38063.792999999998</v>
      </c>
      <c r="I8643" s="14">
        <f ca="1">IF(ROW()=2, Table1[[#This Row],[Netto loon]], INDIRECT(ADDRESS(ROW()-1,COLUMN(F:F))))</f>
        <v>56177.207000000002</v>
      </c>
      <c r="J8643" s="6">
        <f ca="1">IF(ROW()=2, 0, Table1[[#This Row],[Belastbaar loon]]-INDIRECT(ADDRESS(ROW()-1,COLUMN(A:A))))</f>
        <v>10</v>
      </c>
      <c r="K8643" s="6">
        <f ca="1">Table1[[#This Row],[Netto loon]]-Table1[[#This Row],[Netto vorige schijf]]</f>
        <v>4.4499999999970896</v>
      </c>
      <c r="L8643" s="2">
        <f ca="1">(Table1[[#This Row],[Bruto tov vorige schijf]]-Table1[[#This Row],[Netto tov vorige schijf]])/MAX(Table1[[#This Row],[Bruto tov vorige schijf]],1)</f>
        <v>0.55500000000029104</v>
      </c>
    </row>
    <row r="8644" spans="1:12" x14ac:dyDescent="0.25">
      <c r="A8644" s="14">
        <v>94261</v>
      </c>
      <c r="B8644" s="6">
        <f>LoonHeffing2020(Table1[[#This Row],[Belastbaar loon]])</f>
        <v>38335.472999999998</v>
      </c>
      <c r="C8644" s="6">
        <f>AlgemeneHeffingsKorting2020(Table1[[#This Row],[Belastbaar loon]])</f>
        <v>0</v>
      </c>
      <c r="D8644" s="14">
        <f>ArbeidsKorting2020(Table1[[#This Row],[Belastbaar loon]])</f>
        <v>260.58000000000015</v>
      </c>
      <c r="E8644" s="14">
        <f>MAX(Table1[[#This Row],[Loonheffing]]-Table1[[#This Row],[Algemene Heffingskorting]]-Table1[[#This Row],[Arbeidskorting]],0)</f>
        <v>38074.892999999996</v>
      </c>
      <c r="F8644" s="6">
        <f>Table1[[#This Row],[Belastbaar loon]]-Table1[[#This Row],[Belasting]]</f>
        <v>56186.107000000004</v>
      </c>
      <c r="G8644" s="2">
        <f>(Table1[[#This Row],[Belastbaar loon]]-Table1[[#This Row],[Netto loon]])/Table1[[#This Row],[Belastbaar loon]]</f>
        <v>0.40393050147993331</v>
      </c>
      <c r="H8644" s="14">
        <f t="shared" ca="1" si="129"/>
        <v>38069.343000000001</v>
      </c>
      <c r="I8644" s="14">
        <f ca="1">IF(ROW()=2, Table1[[#This Row],[Netto loon]], INDIRECT(ADDRESS(ROW()-1,COLUMN(F:F))))</f>
        <v>56181.656999999999</v>
      </c>
      <c r="J8644" s="6">
        <f ca="1">IF(ROW()=2, 0, Table1[[#This Row],[Belastbaar loon]]-INDIRECT(ADDRESS(ROW()-1,COLUMN(A:A))))</f>
        <v>10</v>
      </c>
      <c r="K8644" s="6">
        <f ca="1">Table1[[#This Row],[Netto loon]]-Table1[[#This Row],[Netto vorige schijf]]</f>
        <v>4.4500000000043656</v>
      </c>
      <c r="L8644" s="2">
        <f ca="1">(Table1[[#This Row],[Bruto tov vorige schijf]]-Table1[[#This Row],[Netto tov vorige schijf]])/MAX(Table1[[#This Row],[Bruto tov vorige schijf]],1)</f>
        <v>0.5549999999995634</v>
      </c>
    </row>
    <row r="8645" spans="1:12" x14ac:dyDescent="0.25">
      <c r="A8645" s="14">
        <v>94271</v>
      </c>
      <c r="B8645" s="6">
        <f>LoonHeffing2020(Table1[[#This Row],[Belastbaar loon]])</f>
        <v>38340.423000000003</v>
      </c>
      <c r="C8645" s="6">
        <f>AlgemeneHeffingsKorting2020(Table1[[#This Row],[Belastbaar loon]])</f>
        <v>0</v>
      </c>
      <c r="D8645" s="14">
        <f>ArbeidsKorting2020(Table1[[#This Row],[Belastbaar loon]])</f>
        <v>259.98000000000013</v>
      </c>
      <c r="E8645" s="14">
        <f>MAX(Table1[[#This Row],[Loonheffing]]-Table1[[#This Row],[Algemene Heffingskorting]]-Table1[[#This Row],[Arbeidskorting]],0)</f>
        <v>38080.442999999999</v>
      </c>
      <c r="F8645" s="6">
        <f>Table1[[#This Row],[Belastbaar loon]]-Table1[[#This Row],[Belasting]]</f>
        <v>56190.557000000001</v>
      </c>
      <c r="G8645" s="2">
        <f>(Table1[[#This Row],[Belastbaar loon]]-Table1[[#This Row],[Netto loon]])/Table1[[#This Row],[Belastbaar loon]]</f>
        <v>0.40394652650337853</v>
      </c>
      <c r="H8645" s="14">
        <f t="shared" ca="1" si="129"/>
        <v>38074.892999999996</v>
      </c>
      <c r="I8645" s="14">
        <f ca="1">IF(ROW()=2, Table1[[#This Row],[Netto loon]], INDIRECT(ADDRESS(ROW()-1,COLUMN(F:F))))</f>
        <v>56186.107000000004</v>
      </c>
      <c r="J8645" s="6">
        <f ca="1">IF(ROW()=2, 0, Table1[[#This Row],[Belastbaar loon]]-INDIRECT(ADDRESS(ROW()-1,COLUMN(A:A))))</f>
        <v>10</v>
      </c>
      <c r="K8645" s="6">
        <f ca="1">Table1[[#This Row],[Netto loon]]-Table1[[#This Row],[Netto vorige schijf]]</f>
        <v>4.4499999999970896</v>
      </c>
      <c r="L8645" s="2">
        <f ca="1">(Table1[[#This Row],[Bruto tov vorige schijf]]-Table1[[#This Row],[Netto tov vorige schijf]])/MAX(Table1[[#This Row],[Bruto tov vorige schijf]],1)</f>
        <v>0.55500000000029104</v>
      </c>
    </row>
    <row r="8646" spans="1:12" x14ac:dyDescent="0.25">
      <c r="A8646" s="14">
        <v>94281</v>
      </c>
      <c r="B8646" s="6">
        <f>LoonHeffing2020(Table1[[#This Row],[Belastbaar loon]])</f>
        <v>38345.373</v>
      </c>
      <c r="C8646" s="6">
        <f>AlgemeneHeffingsKorting2020(Table1[[#This Row],[Belastbaar loon]])</f>
        <v>0</v>
      </c>
      <c r="D8646" s="14">
        <f>ArbeidsKorting2020(Table1[[#This Row],[Belastbaar loon]])</f>
        <v>259.38000000000011</v>
      </c>
      <c r="E8646" s="14">
        <f>MAX(Table1[[#This Row],[Loonheffing]]-Table1[[#This Row],[Algemene Heffingskorting]]-Table1[[#This Row],[Arbeidskorting]],0)</f>
        <v>38085.993000000002</v>
      </c>
      <c r="F8646" s="6">
        <f>Table1[[#This Row],[Belastbaar loon]]-Table1[[#This Row],[Belasting]]</f>
        <v>56195.006999999998</v>
      </c>
      <c r="G8646" s="2">
        <f>(Table1[[#This Row],[Belastbaar loon]]-Table1[[#This Row],[Netto loon]])/Table1[[#This Row],[Belastbaar loon]]</f>
        <v>0.4039625481274064</v>
      </c>
      <c r="H8646" s="14">
        <f t="shared" ca="1" si="129"/>
        <v>38080.442999999999</v>
      </c>
      <c r="I8646" s="14">
        <f ca="1">IF(ROW()=2, Table1[[#This Row],[Netto loon]], INDIRECT(ADDRESS(ROW()-1,COLUMN(F:F))))</f>
        <v>56190.557000000001</v>
      </c>
      <c r="J8646" s="6">
        <f ca="1">IF(ROW()=2, 0, Table1[[#This Row],[Belastbaar loon]]-INDIRECT(ADDRESS(ROW()-1,COLUMN(A:A))))</f>
        <v>10</v>
      </c>
      <c r="K8646" s="6">
        <f ca="1">Table1[[#This Row],[Netto loon]]-Table1[[#This Row],[Netto vorige schijf]]</f>
        <v>4.4499999999970896</v>
      </c>
      <c r="L8646" s="2">
        <f ca="1">(Table1[[#This Row],[Bruto tov vorige schijf]]-Table1[[#This Row],[Netto tov vorige schijf]])/MAX(Table1[[#This Row],[Bruto tov vorige schijf]],1)</f>
        <v>0.55500000000029104</v>
      </c>
    </row>
    <row r="8647" spans="1:12" x14ac:dyDescent="0.25">
      <c r="A8647" s="14">
        <v>94291</v>
      </c>
      <c r="B8647" s="6">
        <f>LoonHeffing2020(Table1[[#This Row],[Belastbaar loon]])</f>
        <v>38350.322999999997</v>
      </c>
      <c r="C8647" s="6">
        <f>AlgemeneHeffingsKorting2020(Table1[[#This Row],[Belastbaar loon]])</f>
        <v>0</v>
      </c>
      <c r="D8647" s="14">
        <f>ArbeidsKorting2020(Table1[[#This Row],[Belastbaar loon]])</f>
        <v>258.78000000000014</v>
      </c>
      <c r="E8647" s="14">
        <f>MAX(Table1[[#This Row],[Loonheffing]]-Table1[[#This Row],[Algemene Heffingskorting]]-Table1[[#This Row],[Arbeidskorting]],0)</f>
        <v>38091.542999999998</v>
      </c>
      <c r="F8647" s="6">
        <f>Table1[[#This Row],[Belastbaar loon]]-Table1[[#This Row],[Belasting]]</f>
        <v>56199.457000000002</v>
      </c>
      <c r="G8647" s="2">
        <f>(Table1[[#This Row],[Belastbaar loon]]-Table1[[#This Row],[Netto loon]])/Table1[[#This Row],[Belastbaar loon]]</f>
        <v>0.40397856635309837</v>
      </c>
      <c r="H8647" s="14">
        <f t="shared" ca="1" si="129"/>
        <v>38085.993000000002</v>
      </c>
      <c r="I8647" s="14">
        <f ca="1">IF(ROW()=2, Table1[[#This Row],[Netto loon]], INDIRECT(ADDRESS(ROW()-1,COLUMN(F:F))))</f>
        <v>56195.006999999998</v>
      </c>
      <c r="J8647" s="6">
        <f ca="1">IF(ROW()=2, 0, Table1[[#This Row],[Belastbaar loon]]-INDIRECT(ADDRESS(ROW()-1,COLUMN(A:A))))</f>
        <v>10</v>
      </c>
      <c r="K8647" s="6">
        <f ca="1">Table1[[#This Row],[Netto loon]]-Table1[[#This Row],[Netto vorige schijf]]</f>
        <v>4.4500000000043656</v>
      </c>
      <c r="L8647" s="2">
        <f ca="1">(Table1[[#This Row],[Bruto tov vorige schijf]]-Table1[[#This Row],[Netto tov vorige schijf]])/MAX(Table1[[#This Row],[Bruto tov vorige schijf]],1)</f>
        <v>0.5549999999995634</v>
      </c>
    </row>
    <row r="8648" spans="1:12" x14ac:dyDescent="0.25">
      <c r="A8648" s="14">
        <v>94301</v>
      </c>
      <c r="B8648" s="6">
        <f>LoonHeffing2020(Table1[[#This Row],[Belastbaar loon]])</f>
        <v>38355.273000000001</v>
      </c>
      <c r="C8648" s="6">
        <f>AlgemeneHeffingsKorting2020(Table1[[#This Row],[Belastbaar loon]])</f>
        <v>0</v>
      </c>
      <c r="D8648" s="14">
        <f>ArbeidsKorting2020(Table1[[#This Row],[Belastbaar loon]])</f>
        <v>258.18000000000012</v>
      </c>
      <c r="E8648" s="14">
        <f>MAX(Table1[[#This Row],[Loonheffing]]-Table1[[#This Row],[Algemene Heffingskorting]]-Table1[[#This Row],[Arbeidskorting]],0)</f>
        <v>38097.093000000001</v>
      </c>
      <c r="F8648" s="6">
        <f>Table1[[#This Row],[Belastbaar loon]]-Table1[[#This Row],[Belasting]]</f>
        <v>56203.906999999999</v>
      </c>
      <c r="G8648" s="2">
        <f>(Table1[[#This Row],[Belastbaar loon]]-Table1[[#This Row],[Netto loon]])/Table1[[#This Row],[Belastbaar loon]]</f>
        <v>0.40399458118153575</v>
      </c>
      <c r="H8648" s="14">
        <f t="shared" ca="1" si="129"/>
        <v>38091.542999999998</v>
      </c>
      <c r="I8648" s="14">
        <f ca="1">IF(ROW()=2, Table1[[#This Row],[Netto loon]], INDIRECT(ADDRESS(ROW()-1,COLUMN(F:F))))</f>
        <v>56199.457000000002</v>
      </c>
      <c r="J8648" s="6">
        <f ca="1">IF(ROW()=2, 0, Table1[[#This Row],[Belastbaar loon]]-INDIRECT(ADDRESS(ROW()-1,COLUMN(A:A))))</f>
        <v>10</v>
      </c>
      <c r="K8648" s="6">
        <f ca="1">Table1[[#This Row],[Netto loon]]-Table1[[#This Row],[Netto vorige schijf]]</f>
        <v>4.4499999999970896</v>
      </c>
      <c r="L8648" s="2">
        <f ca="1">(Table1[[#This Row],[Bruto tov vorige schijf]]-Table1[[#This Row],[Netto tov vorige schijf]])/MAX(Table1[[#This Row],[Bruto tov vorige schijf]],1)</f>
        <v>0.55500000000029104</v>
      </c>
    </row>
    <row r="8649" spans="1:12" x14ac:dyDescent="0.25">
      <c r="A8649" s="14">
        <v>94311</v>
      </c>
      <c r="B8649" s="6">
        <f>LoonHeffing2020(Table1[[#This Row],[Belastbaar loon]])</f>
        <v>38360.222999999998</v>
      </c>
      <c r="C8649" s="6">
        <f>AlgemeneHeffingsKorting2020(Table1[[#This Row],[Belastbaar loon]])</f>
        <v>0</v>
      </c>
      <c r="D8649" s="14">
        <f>ArbeidsKorting2020(Table1[[#This Row],[Belastbaar loon]])</f>
        <v>257.58000000000015</v>
      </c>
      <c r="E8649" s="14">
        <f>MAX(Table1[[#This Row],[Loonheffing]]-Table1[[#This Row],[Algemene Heffingskorting]]-Table1[[#This Row],[Arbeidskorting]],0)</f>
        <v>38102.642999999996</v>
      </c>
      <c r="F8649" s="6">
        <f>Table1[[#This Row],[Belastbaar loon]]-Table1[[#This Row],[Belasting]]</f>
        <v>56208.357000000004</v>
      </c>
      <c r="G8649" s="2">
        <f>(Table1[[#This Row],[Belastbaar loon]]-Table1[[#This Row],[Netto loon]])/Table1[[#This Row],[Belastbaar loon]]</f>
        <v>0.40401059261379901</v>
      </c>
      <c r="H8649" s="14">
        <f t="shared" ca="1" si="129"/>
        <v>38097.093000000001</v>
      </c>
      <c r="I8649" s="14">
        <f ca="1">IF(ROW()=2, Table1[[#This Row],[Netto loon]], INDIRECT(ADDRESS(ROW()-1,COLUMN(F:F))))</f>
        <v>56203.906999999999</v>
      </c>
      <c r="J8649" s="6">
        <f ca="1">IF(ROW()=2, 0, Table1[[#This Row],[Belastbaar loon]]-INDIRECT(ADDRESS(ROW()-1,COLUMN(A:A))))</f>
        <v>10</v>
      </c>
      <c r="K8649" s="6">
        <f ca="1">Table1[[#This Row],[Netto loon]]-Table1[[#This Row],[Netto vorige schijf]]</f>
        <v>4.4500000000043656</v>
      </c>
      <c r="L8649" s="2">
        <f ca="1">(Table1[[#This Row],[Bruto tov vorige schijf]]-Table1[[#This Row],[Netto tov vorige schijf]])/MAX(Table1[[#This Row],[Bruto tov vorige schijf]],1)</f>
        <v>0.5549999999995634</v>
      </c>
    </row>
    <row r="8650" spans="1:12" x14ac:dyDescent="0.25">
      <c r="A8650" s="14">
        <v>94321</v>
      </c>
      <c r="B8650" s="6">
        <f>LoonHeffing2020(Table1[[#This Row],[Belastbaar loon]])</f>
        <v>38365.173000000003</v>
      </c>
      <c r="C8650" s="6">
        <f>AlgemeneHeffingsKorting2020(Table1[[#This Row],[Belastbaar loon]])</f>
        <v>0</v>
      </c>
      <c r="D8650" s="14">
        <f>ArbeidsKorting2020(Table1[[#This Row],[Belastbaar loon]])</f>
        <v>256.98000000000013</v>
      </c>
      <c r="E8650" s="14">
        <f>MAX(Table1[[#This Row],[Loonheffing]]-Table1[[#This Row],[Algemene Heffingskorting]]-Table1[[#This Row],[Arbeidskorting]],0)</f>
        <v>38108.192999999999</v>
      </c>
      <c r="F8650" s="6">
        <f>Table1[[#This Row],[Belastbaar loon]]-Table1[[#This Row],[Belasting]]</f>
        <v>56212.807000000001</v>
      </c>
      <c r="G8650" s="2">
        <f>(Table1[[#This Row],[Belastbaar loon]]-Table1[[#This Row],[Netto loon]])/Table1[[#This Row],[Belastbaar loon]]</f>
        <v>0.40402660065096851</v>
      </c>
      <c r="H8650" s="14">
        <f t="shared" ca="1" si="129"/>
        <v>38102.642999999996</v>
      </c>
      <c r="I8650" s="14">
        <f ca="1">IF(ROW()=2, Table1[[#This Row],[Netto loon]], INDIRECT(ADDRESS(ROW()-1,COLUMN(F:F))))</f>
        <v>56208.357000000004</v>
      </c>
      <c r="J8650" s="6">
        <f ca="1">IF(ROW()=2, 0, Table1[[#This Row],[Belastbaar loon]]-INDIRECT(ADDRESS(ROW()-1,COLUMN(A:A))))</f>
        <v>10</v>
      </c>
      <c r="K8650" s="6">
        <f ca="1">Table1[[#This Row],[Netto loon]]-Table1[[#This Row],[Netto vorige schijf]]</f>
        <v>4.4499999999970896</v>
      </c>
      <c r="L8650" s="2">
        <f ca="1">(Table1[[#This Row],[Bruto tov vorige schijf]]-Table1[[#This Row],[Netto tov vorige schijf]])/MAX(Table1[[#This Row],[Bruto tov vorige schijf]],1)</f>
        <v>0.55500000000029104</v>
      </c>
    </row>
    <row r="8651" spans="1:12" x14ac:dyDescent="0.25">
      <c r="A8651" s="14">
        <v>94331</v>
      </c>
      <c r="B8651" s="6">
        <f>LoonHeffing2020(Table1[[#This Row],[Belastbaar loon]])</f>
        <v>38370.123</v>
      </c>
      <c r="C8651" s="6">
        <f>AlgemeneHeffingsKorting2020(Table1[[#This Row],[Belastbaar loon]])</f>
        <v>0</v>
      </c>
      <c r="D8651" s="14">
        <f>ArbeidsKorting2020(Table1[[#This Row],[Belastbaar loon]])</f>
        <v>256.38000000000011</v>
      </c>
      <c r="E8651" s="14">
        <f>MAX(Table1[[#This Row],[Loonheffing]]-Table1[[#This Row],[Algemene Heffingskorting]]-Table1[[#This Row],[Arbeidskorting]],0)</f>
        <v>38113.743000000002</v>
      </c>
      <c r="F8651" s="6">
        <f>Table1[[#This Row],[Belastbaar loon]]-Table1[[#This Row],[Belasting]]</f>
        <v>56217.256999999998</v>
      </c>
      <c r="G8651" s="2">
        <f>(Table1[[#This Row],[Belastbaar loon]]-Table1[[#This Row],[Netto loon]])/Table1[[#This Row],[Belastbaar loon]]</f>
        <v>0.40404260529412389</v>
      </c>
      <c r="H8651" s="14">
        <f t="shared" ca="1" si="129"/>
        <v>38108.192999999999</v>
      </c>
      <c r="I8651" s="14">
        <f ca="1">IF(ROW()=2, Table1[[#This Row],[Netto loon]], INDIRECT(ADDRESS(ROW()-1,COLUMN(F:F))))</f>
        <v>56212.807000000001</v>
      </c>
      <c r="J8651" s="6">
        <f ca="1">IF(ROW()=2, 0, Table1[[#This Row],[Belastbaar loon]]-INDIRECT(ADDRESS(ROW()-1,COLUMN(A:A))))</f>
        <v>10</v>
      </c>
      <c r="K8651" s="6">
        <f ca="1">Table1[[#This Row],[Netto loon]]-Table1[[#This Row],[Netto vorige schijf]]</f>
        <v>4.4499999999970896</v>
      </c>
      <c r="L8651" s="2">
        <f ca="1">(Table1[[#This Row],[Bruto tov vorige schijf]]-Table1[[#This Row],[Netto tov vorige schijf]])/MAX(Table1[[#This Row],[Bruto tov vorige schijf]],1)</f>
        <v>0.55500000000029104</v>
      </c>
    </row>
    <row r="8652" spans="1:12" x14ac:dyDescent="0.25">
      <c r="A8652" s="14">
        <v>94341</v>
      </c>
      <c r="B8652" s="6">
        <f>LoonHeffing2020(Table1[[#This Row],[Belastbaar loon]])</f>
        <v>38375.072999999997</v>
      </c>
      <c r="C8652" s="6">
        <f>AlgemeneHeffingsKorting2020(Table1[[#This Row],[Belastbaar loon]])</f>
        <v>0</v>
      </c>
      <c r="D8652" s="14">
        <f>ArbeidsKorting2020(Table1[[#This Row],[Belastbaar loon]])</f>
        <v>255.78000000000014</v>
      </c>
      <c r="E8652" s="14">
        <f>MAX(Table1[[#This Row],[Loonheffing]]-Table1[[#This Row],[Algemene Heffingskorting]]-Table1[[#This Row],[Arbeidskorting]],0)</f>
        <v>38119.292999999998</v>
      </c>
      <c r="F8652" s="6">
        <f>Table1[[#This Row],[Belastbaar loon]]-Table1[[#This Row],[Belasting]]</f>
        <v>56221.707000000002</v>
      </c>
      <c r="G8652" s="2">
        <f>(Table1[[#This Row],[Belastbaar loon]]-Table1[[#This Row],[Netto loon]])/Table1[[#This Row],[Belastbaar loon]]</f>
        <v>0.40405860654434445</v>
      </c>
      <c r="H8652" s="14">
        <f t="shared" ca="1" si="129"/>
        <v>38113.743000000002</v>
      </c>
      <c r="I8652" s="14">
        <f ca="1">IF(ROW()=2, Table1[[#This Row],[Netto loon]], INDIRECT(ADDRESS(ROW()-1,COLUMN(F:F))))</f>
        <v>56217.256999999998</v>
      </c>
      <c r="J8652" s="6">
        <f ca="1">IF(ROW()=2, 0, Table1[[#This Row],[Belastbaar loon]]-INDIRECT(ADDRESS(ROW()-1,COLUMN(A:A))))</f>
        <v>10</v>
      </c>
      <c r="K8652" s="6">
        <f ca="1">Table1[[#This Row],[Netto loon]]-Table1[[#This Row],[Netto vorige schijf]]</f>
        <v>4.4500000000043656</v>
      </c>
      <c r="L8652" s="2">
        <f ca="1">(Table1[[#This Row],[Bruto tov vorige schijf]]-Table1[[#This Row],[Netto tov vorige schijf]])/MAX(Table1[[#This Row],[Bruto tov vorige schijf]],1)</f>
        <v>0.5549999999995634</v>
      </c>
    </row>
    <row r="8653" spans="1:12" x14ac:dyDescent="0.25">
      <c r="A8653" s="14">
        <v>94351</v>
      </c>
      <c r="B8653" s="6">
        <f>LoonHeffing2020(Table1[[#This Row],[Belastbaar loon]])</f>
        <v>38380.023000000001</v>
      </c>
      <c r="C8653" s="6">
        <f>AlgemeneHeffingsKorting2020(Table1[[#This Row],[Belastbaar loon]])</f>
        <v>0</v>
      </c>
      <c r="D8653" s="14">
        <f>ArbeidsKorting2020(Table1[[#This Row],[Belastbaar loon]])</f>
        <v>255.18000000000012</v>
      </c>
      <c r="E8653" s="14">
        <f>MAX(Table1[[#This Row],[Loonheffing]]-Table1[[#This Row],[Algemene Heffingskorting]]-Table1[[#This Row],[Arbeidskorting]],0)</f>
        <v>38124.843000000001</v>
      </c>
      <c r="F8653" s="6">
        <f>Table1[[#This Row],[Belastbaar loon]]-Table1[[#This Row],[Belasting]]</f>
        <v>56226.156999999999</v>
      </c>
      <c r="G8653" s="2">
        <f>(Table1[[#This Row],[Belastbaar loon]]-Table1[[#This Row],[Netto loon]])/Table1[[#This Row],[Belastbaar loon]]</f>
        <v>0.40407460440270904</v>
      </c>
      <c r="H8653" s="14">
        <f t="shared" ca="1" si="129"/>
        <v>38119.292999999998</v>
      </c>
      <c r="I8653" s="14">
        <f ca="1">IF(ROW()=2, Table1[[#This Row],[Netto loon]], INDIRECT(ADDRESS(ROW()-1,COLUMN(F:F))))</f>
        <v>56221.707000000002</v>
      </c>
      <c r="J8653" s="6">
        <f ca="1">IF(ROW()=2, 0, Table1[[#This Row],[Belastbaar loon]]-INDIRECT(ADDRESS(ROW()-1,COLUMN(A:A))))</f>
        <v>10</v>
      </c>
      <c r="K8653" s="6">
        <f ca="1">Table1[[#This Row],[Netto loon]]-Table1[[#This Row],[Netto vorige schijf]]</f>
        <v>4.4499999999970896</v>
      </c>
      <c r="L8653" s="2">
        <f ca="1">(Table1[[#This Row],[Bruto tov vorige schijf]]-Table1[[#This Row],[Netto tov vorige schijf]])/MAX(Table1[[#This Row],[Bruto tov vorige schijf]],1)</f>
        <v>0.55500000000029104</v>
      </c>
    </row>
    <row r="8654" spans="1:12" x14ac:dyDescent="0.25">
      <c r="A8654" s="14">
        <v>94361</v>
      </c>
      <c r="B8654" s="6">
        <f>LoonHeffing2020(Table1[[#This Row],[Belastbaar loon]])</f>
        <v>38384.972999999998</v>
      </c>
      <c r="C8654" s="6">
        <f>AlgemeneHeffingsKorting2020(Table1[[#This Row],[Belastbaar loon]])</f>
        <v>0</v>
      </c>
      <c r="D8654" s="14">
        <f>ArbeidsKorting2020(Table1[[#This Row],[Belastbaar loon]])</f>
        <v>254.58000000000013</v>
      </c>
      <c r="E8654" s="14">
        <f>MAX(Table1[[#This Row],[Loonheffing]]-Table1[[#This Row],[Algemene Heffingskorting]]-Table1[[#This Row],[Arbeidskorting]],0)</f>
        <v>38130.392999999996</v>
      </c>
      <c r="F8654" s="6">
        <f>Table1[[#This Row],[Belastbaar loon]]-Table1[[#This Row],[Belasting]]</f>
        <v>56230.607000000004</v>
      </c>
      <c r="G8654" s="2">
        <f>(Table1[[#This Row],[Belastbaar loon]]-Table1[[#This Row],[Netto loon]])/Table1[[#This Row],[Belastbaar loon]]</f>
        <v>0.40409059887029597</v>
      </c>
      <c r="H8654" s="14">
        <f t="shared" ca="1" si="129"/>
        <v>38124.843000000001</v>
      </c>
      <c r="I8654" s="14">
        <f ca="1">IF(ROW()=2, Table1[[#This Row],[Netto loon]], INDIRECT(ADDRESS(ROW()-1,COLUMN(F:F))))</f>
        <v>56226.156999999999</v>
      </c>
      <c r="J8654" s="6">
        <f ca="1">IF(ROW()=2, 0, Table1[[#This Row],[Belastbaar loon]]-INDIRECT(ADDRESS(ROW()-1,COLUMN(A:A))))</f>
        <v>10</v>
      </c>
      <c r="K8654" s="6">
        <f ca="1">Table1[[#This Row],[Netto loon]]-Table1[[#This Row],[Netto vorige schijf]]</f>
        <v>4.4500000000043656</v>
      </c>
      <c r="L8654" s="2">
        <f ca="1">(Table1[[#This Row],[Bruto tov vorige schijf]]-Table1[[#This Row],[Netto tov vorige schijf]])/MAX(Table1[[#This Row],[Bruto tov vorige schijf]],1)</f>
        <v>0.5549999999995634</v>
      </c>
    </row>
    <row r="8655" spans="1:12" x14ac:dyDescent="0.25">
      <c r="A8655" s="14">
        <v>94371</v>
      </c>
      <c r="B8655" s="6">
        <f>LoonHeffing2020(Table1[[#This Row],[Belastbaar loon]])</f>
        <v>38389.923000000003</v>
      </c>
      <c r="C8655" s="6">
        <f>AlgemeneHeffingsKorting2020(Table1[[#This Row],[Belastbaar loon]])</f>
        <v>0</v>
      </c>
      <c r="D8655" s="14">
        <f>ArbeidsKorting2020(Table1[[#This Row],[Belastbaar loon]])</f>
        <v>253.98000000000013</v>
      </c>
      <c r="E8655" s="14">
        <f>MAX(Table1[[#This Row],[Loonheffing]]-Table1[[#This Row],[Algemene Heffingskorting]]-Table1[[#This Row],[Arbeidskorting]],0)</f>
        <v>38135.942999999999</v>
      </c>
      <c r="F8655" s="6">
        <f>Table1[[#This Row],[Belastbaar loon]]-Table1[[#This Row],[Belasting]]</f>
        <v>56235.057000000001</v>
      </c>
      <c r="G8655" s="2">
        <f>(Table1[[#This Row],[Belastbaar loon]]-Table1[[#This Row],[Netto loon]])/Table1[[#This Row],[Belastbaar loon]]</f>
        <v>0.40410658994818321</v>
      </c>
      <c r="H8655" s="14">
        <f t="shared" ca="1" si="129"/>
        <v>38130.392999999996</v>
      </c>
      <c r="I8655" s="14">
        <f ca="1">IF(ROW()=2, Table1[[#This Row],[Netto loon]], INDIRECT(ADDRESS(ROW()-1,COLUMN(F:F))))</f>
        <v>56230.607000000004</v>
      </c>
      <c r="J8655" s="6">
        <f ca="1">IF(ROW()=2, 0, Table1[[#This Row],[Belastbaar loon]]-INDIRECT(ADDRESS(ROW()-1,COLUMN(A:A))))</f>
        <v>10</v>
      </c>
      <c r="K8655" s="6">
        <f ca="1">Table1[[#This Row],[Netto loon]]-Table1[[#This Row],[Netto vorige schijf]]</f>
        <v>4.4499999999970896</v>
      </c>
      <c r="L8655" s="2">
        <f ca="1">(Table1[[#This Row],[Bruto tov vorige schijf]]-Table1[[#This Row],[Netto tov vorige schijf]])/MAX(Table1[[#This Row],[Bruto tov vorige schijf]],1)</f>
        <v>0.55500000000029104</v>
      </c>
    </row>
    <row r="8656" spans="1:12" x14ac:dyDescent="0.25">
      <c r="A8656" s="14">
        <v>94381</v>
      </c>
      <c r="B8656" s="6">
        <f>LoonHeffing2020(Table1[[#This Row],[Belastbaar loon]])</f>
        <v>38394.873</v>
      </c>
      <c r="C8656" s="6">
        <f>AlgemeneHeffingsKorting2020(Table1[[#This Row],[Belastbaar loon]])</f>
        <v>0</v>
      </c>
      <c r="D8656" s="14">
        <f>ArbeidsKorting2020(Table1[[#This Row],[Belastbaar loon]])</f>
        <v>253.38000000000014</v>
      </c>
      <c r="E8656" s="14">
        <f>MAX(Table1[[#This Row],[Loonheffing]]-Table1[[#This Row],[Algemene Heffingskorting]]-Table1[[#This Row],[Arbeidskorting]],0)</f>
        <v>38141.493000000002</v>
      </c>
      <c r="F8656" s="6">
        <f>Table1[[#This Row],[Belastbaar loon]]-Table1[[#This Row],[Belasting]]</f>
        <v>56239.506999999998</v>
      </c>
      <c r="G8656" s="2">
        <f>(Table1[[#This Row],[Belastbaar loon]]-Table1[[#This Row],[Netto loon]])/Table1[[#This Row],[Belastbaar loon]]</f>
        <v>0.40412257763744824</v>
      </c>
      <c r="H8656" s="14">
        <f t="shared" ca="1" si="129"/>
        <v>38135.942999999999</v>
      </c>
      <c r="I8656" s="14">
        <f ca="1">IF(ROW()=2, Table1[[#This Row],[Netto loon]], INDIRECT(ADDRESS(ROW()-1,COLUMN(F:F))))</f>
        <v>56235.057000000001</v>
      </c>
      <c r="J8656" s="6">
        <f ca="1">IF(ROW()=2, 0, Table1[[#This Row],[Belastbaar loon]]-INDIRECT(ADDRESS(ROW()-1,COLUMN(A:A))))</f>
        <v>10</v>
      </c>
      <c r="K8656" s="6">
        <f ca="1">Table1[[#This Row],[Netto loon]]-Table1[[#This Row],[Netto vorige schijf]]</f>
        <v>4.4499999999970896</v>
      </c>
      <c r="L8656" s="2">
        <f ca="1">(Table1[[#This Row],[Bruto tov vorige schijf]]-Table1[[#This Row],[Netto tov vorige schijf]])/MAX(Table1[[#This Row],[Bruto tov vorige schijf]],1)</f>
        <v>0.55500000000029104</v>
      </c>
    </row>
    <row r="8657" spans="1:12" x14ac:dyDescent="0.25">
      <c r="A8657" s="14">
        <v>94391</v>
      </c>
      <c r="B8657" s="6">
        <f>LoonHeffing2020(Table1[[#This Row],[Belastbaar loon]])</f>
        <v>38399.822999999997</v>
      </c>
      <c r="C8657" s="6">
        <f>AlgemeneHeffingsKorting2020(Table1[[#This Row],[Belastbaar loon]])</f>
        <v>0</v>
      </c>
      <c r="D8657" s="14">
        <f>ArbeidsKorting2020(Table1[[#This Row],[Belastbaar loon]])</f>
        <v>252.78000000000014</v>
      </c>
      <c r="E8657" s="14">
        <f>MAX(Table1[[#This Row],[Loonheffing]]-Table1[[#This Row],[Algemene Heffingskorting]]-Table1[[#This Row],[Arbeidskorting]],0)</f>
        <v>38147.042999999998</v>
      </c>
      <c r="F8657" s="6">
        <f>Table1[[#This Row],[Belastbaar loon]]-Table1[[#This Row],[Belasting]]</f>
        <v>56243.957000000002</v>
      </c>
      <c r="G8657" s="2">
        <f>(Table1[[#This Row],[Belastbaar loon]]-Table1[[#This Row],[Netto loon]])/Table1[[#This Row],[Belastbaar loon]]</f>
        <v>0.40413856193916792</v>
      </c>
      <c r="H8657" s="14">
        <f t="shared" ca="1" si="129"/>
        <v>38141.493000000002</v>
      </c>
      <c r="I8657" s="14">
        <f ca="1">IF(ROW()=2, Table1[[#This Row],[Netto loon]], INDIRECT(ADDRESS(ROW()-1,COLUMN(F:F))))</f>
        <v>56239.506999999998</v>
      </c>
      <c r="J8657" s="6">
        <f ca="1">IF(ROW()=2, 0, Table1[[#This Row],[Belastbaar loon]]-INDIRECT(ADDRESS(ROW()-1,COLUMN(A:A))))</f>
        <v>10</v>
      </c>
      <c r="K8657" s="6">
        <f ca="1">Table1[[#This Row],[Netto loon]]-Table1[[#This Row],[Netto vorige schijf]]</f>
        <v>4.4500000000043656</v>
      </c>
      <c r="L8657" s="2">
        <f ca="1">(Table1[[#This Row],[Bruto tov vorige schijf]]-Table1[[#This Row],[Netto tov vorige schijf]])/MAX(Table1[[#This Row],[Bruto tov vorige schijf]],1)</f>
        <v>0.5549999999995634</v>
      </c>
    </row>
    <row r="8658" spans="1:12" x14ac:dyDescent="0.25">
      <c r="A8658" s="14">
        <v>94401</v>
      </c>
      <c r="B8658" s="6">
        <f>LoonHeffing2020(Table1[[#This Row],[Belastbaar loon]])</f>
        <v>38404.773000000001</v>
      </c>
      <c r="C8658" s="6">
        <f>AlgemeneHeffingsKorting2020(Table1[[#This Row],[Belastbaar loon]])</f>
        <v>0</v>
      </c>
      <c r="D8658" s="14">
        <f>ArbeidsKorting2020(Table1[[#This Row],[Belastbaar loon]])</f>
        <v>252.18000000000012</v>
      </c>
      <c r="E8658" s="14">
        <f>MAX(Table1[[#This Row],[Loonheffing]]-Table1[[#This Row],[Algemene Heffingskorting]]-Table1[[#This Row],[Arbeidskorting]],0)</f>
        <v>38152.593000000001</v>
      </c>
      <c r="F8658" s="6">
        <f>Table1[[#This Row],[Belastbaar loon]]-Table1[[#This Row],[Belasting]]</f>
        <v>56248.406999999999</v>
      </c>
      <c r="G8658" s="2">
        <f>(Table1[[#This Row],[Belastbaar loon]]-Table1[[#This Row],[Netto loon]])/Table1[[#This Row],[Belastbaar loon]]</f>
        <v>0.40415454285441893</v>
      </c>
      <c r="H8658" s="14">
        <f t="shared" ca="1" si="129"/>
        <v>38147.042999999998</v>
      </c>
      <c r="I8658" s="14">
        <f ca="1">IF(ROW()=2, Table1[[#This Row],[Netto loon]], INDIRECT(ADDRESS(ROW()-1,COLUMN(F:F))))</f>
        <v>56243.957000000002</v>
      </c>
      <c r="J8658" s="6">
        <f ca="1">IF(ROW()=2, 0, Table1[[#This Row],[Belastbaar loon]]-INDIRECT(ADDRESS(ROW()-1,COLUMN(A:A))))</f>
        <v>10</v>
      </c>
      <c r="K8658" s="6">
        <f ca="1">Table1[[#This Row],[Netto loon]]-Table1[[#This Row],[Netto vorige schijf]]</f>
        <v>4.4499999999970896</v>
      </c>
      <c r="L8658" s="2">
        <f ca="1">(Table1[[#This Row],[Bruto tov vorige schijf]]-Table1[[#This Row],[Netto tov vorige schijf]])/MAX(Table1[[#This Row],[Bruto tov vorige schijf]],1)</f>
        <v>0.55500000000029104</v>
      </c>
    </row>
    <row r="8659" spans="1:12" x14ac:dyDescent="0.25">
      <c r="A8659" s="14">
        <v>94411</v>
      </c>
      <c r="B8659" s="6">
        <f>LoonHeffing2020(Table1[[#This Row],[Belastbaar loon]])</f>
        <v>38409.722999999998</v>
      </c>
      <c r="C8659" s="6">
        <f>AlgemeneHeffingsKorting2020(Table1[[#This Row],[Belastbaar loon]])</f>
        <v>0</v>
      </c>
      <c r="D8659" s="14">
        <f>ArbeidsKorting2020(Table1[[#This Row],[Belastbaar loon]])</f>
        <v>251.58000000000013</v>
      </c>
      <c r="E8659" s="14">
        <f>MAX(Table1[[#This Row],[Loonheffing]]-Table1[[#This Row],[Algemene Heffingskorting]]-Table1[[#This Row],[Arbeidskorting]],0)</f>
        <v>38158.142999999996</v>
      </c>
      <c r="F8659" s="6">
        <f>Table1[[#This Row],[Belastbaar loon]]-Table1[[#This Row],[Belasting]]</f>
        <v>56252.857000000004</v>
      </c>
      <c r="G8659" s="2">
        <f>(Table1[[#This Row],[Belastbaar loon]]-Table1[[#This Row],[Netto loon]])/Table1[[#This Row],[Belastbaar loon]]</f>
        <v>0.4041705203842772</v>
      </c>
      <c r="H8659" s="14">
        <f t="shared" ca="1" si="129"/>
        <v>38152.593000000001</v>
      </c>
      <c r="I8659" s="14">
        <f ca="1">IF(ROW()=2, Table1[[#This Row],[Netto loon]], INDIRECT(ADDRESS(ROW()-1,COLUMN(F:F))))</f>
        <v>56248.406999999999</v>
      </c>
      <c r="J8659" s="6">
        <f ca="1">IF(ROW()=2, 0, Table1[[#This Row],[Belastbaar loon]]-INDIRECT(ADDRESS(ROW()-1,COLUMN(A:A))))</f>
        <v>10</v>
      </c>
      <c r="K8659" s="6">
        <f ca="1">Table1[[#This Row],[Netto loon]]-Table1[[#This Row],[Netto vorige schijf]]</f>
        <v>4.4500000000043656</v>
      </c>
      <c r="L8659" s="2">
        <f ca="1">(Table1[[#This Row],[Bruto tov vorige schijf]]-Table1[[#This Row],[Netto tov vorige schijf]])/MAX(Table1[[#This Row],[Bruto tov vorige schijf]],1)</f>
        <v>0.5549999999995634</v>
      </c>
    </row>
    <row r="8660" spans="1:12" x14ac:dyDescent="0.25">
      <c r="A8660" s="14">
        <v>94421</v>
      </c>
      <c r="B8660" s="6">
        <f>LoonHeffing2020(Table1[[#This Row],[Belastbaar loon]])</f>
        <v>38414.673000000003</v>
      </c>
      <c r="C8660" s="6">
        <f>AlgemeneHeffingsKorting2020(Table1[[#This Row],[Belastbaar loon]])</f>
        <v>0</v>
      </c>
      <c r="D8660" s="14">
        <f>ArbeidsKorting2020(Table1[[#This Row],[Belastbaar loon]])</f>
        <v>250.98000000000013</v>
      </c>
      <c r="E8660" s="14">
        <f>MAX(Table1[[#This Row],[Loonheffing]]-Table1[[#This Row],[Algemene Heffingskorting]]-Table1[[#This Row],[Arbeidskorting]],0)</f>
        <v>38163.692999999999</v>
      </c>
      <c r="F8660" s="6">
        <f>Table1[[#This Row],[Belastbaar loon]]-Table1[[#This Row],[Belasting]]</f>
        <v>56257.307000000001</v>
      </c>
      <c r="G8660" s="2">
        <f>(Table1[[#This Row],[Belastbaar loon]]-Table1[[#This Row],[Netto loon]])/Table1[[#This Row],[Belastbaar loon]]</f>
        <v>0.40418649452981859</v>
      </c>
      <c r="H8660" s="14">
        <f t="shared" ca="1" si="129"/>
        <v>38158.142999999996</v>
      </c>
      <c r="I8660" s="14">
        <f ca="1">IF(ROW()=2, Table1[[#This Row],[Netto loon]], INDIRECT(ADDRESS(ROW()-1,COLUMN(F:F))))</f>
        <v>56252.857000000004</v>
      </c>
      <c r="J8660" s="6">
        <f ca="1">IF(ROW()=2, 0, Table1[[#This Row],[Belastbaar loon]]-INDIRECT(ADDRESS(ROW()-1,COLUMN(A:A))))</f>
        <v>10</v>
      </c>
      <c r="K8660" s="6">
        <f ca="1">Table1[[#This Row],[Netto loon]]-Table1[[#This Row],[Netto vorige schijf]]</f>
        <v>4.4499999999970896</v>
      </c>
      <c r="L8660" s="2">
        <f ca="1">(Table1[[#This Row],[Bruto tov vorige schijf]]-Table1[[#This Row],[Netto tov vorige schijf]])/MAX(Table1[[#This Row],[Bruto tov vorige schijf]],1)</f>
        <v>0.55500000000029104</v>
      </c>
    </row>
    <row r="8661" spans="1:12" x14ac:dyDescent="0.25">
      <c r="A8661" s="14">
        <v>94431</v>
      </c>
      <c r="B8661" s="6">
        <f>LoonHeffing2020(Table1[[#This Row],[Belastbaar loon]])</f>
        <v>38419.623</v>
      </c>
      <c r="C8661" s="6">
        <f>AlgemeneHeffingsKorting2020(Table1[[#This Row],[Belastbaar loon]])</f>
        <v>0</v>
      </c>
      <c r="D8661" s="14">
        <f>ArbeidsKorting2020(Table1[[#This Row],[Belastbaar loon]])</f>
        <v>250.38000000000014</v>
      </c>
      <c r="E8661" s="14">
        <f>MAX(Table1[[#This Row],[Loonheffing]]-Table1[[#This Row],[Algemene Heffingskorting]]-Table1[[#This Row],[Arbeidskorting]],0)</f>
        <v>38169.243000000002</v>
      </c>
      <c r="F8661" s="6">
        <f>Table1[[#This Row],[Belastbaar loon]]-Table1[[#This Row],[Belasting]]</f>
        <v>56261.756999999998</v>
      </c>
      <c r="G8661" s="2">
        <f>(Table1[[#This Row],[Belastbaar loon]]-Table1[[#This Row],[Netto loon]])/Table1[[#This Row],[Belastbaar loon]]</f>
        <v>0.40420246529211806</v>
      </c>
      <c r="H8661" s="14">
        <f t="shared" ca="1" si="129"/>
        <v>38163.692999999999</v>
      </c>
      <c r="I8661" s="14">
        <f ca="1">IF(ROW()=2, Table1[[#This Row],[Netto loon]], INDIRECT(ADDRESS(ROW()-1,COLUMN(F:F))))</f>
        <v>56257.307000000001</v>
      </c>
      <c r="J8661" s="6">
        <f ca="1">IF(ROW()=2, 0, Table1[[#This Row],[Belastbaar loon]]-INDIRECT(ADDRESS(ROW()-1,COLUMN(A:A))))</f>
        <v>10</v>
      </c>
      <c r="K8661" s="6">
        <f ca="1">Table1[[#This Row],[Netto loon]]-Table1[[#This Row],[Netto vorige schijf]]</f>
        <v>4.4499999999970896</v>
      </c>
      <c r="L8661" s="2">
        <f ca="1">(Table1[[#This Row],[Bruto tov vorige schijf]]-Table1[[#This Row],[Netto tov vorige schijf]])/MAX(Table1[[#This Row],[Bruto tov vorige schijf]],1)</f>
        <v>0.55500000000029104</v>
      </c>
    </row>
    <row r="8662" spans="1:12" x14ac:dyDescent="0.25">
      <c r="A8662" s="14">
        <v>94441</v>
      </c>
      <c r="B8662" s="6">
        <f>LoonHeffing2020(Table1[[#This Row],[Belastbaar loon]])</f>
        <v>38424.572999999997</v>
      </c>
      <c r="C8662" s="6">
        <f>AlgemeneHeffingsKorting2020(Table1[[#This Row],[Belastbaar loon]])</f>
        <v>0</v>
      </c>
      <c r="D8662" s="14">
        <f>ArbeidsKorting2020(Table1[[#This Row],[Belastbaar loon]])</f>
        <v>249.78000000000014</v>
      </c>
      <c r="E8662" s="14">
        <f>MAX(Table1[[#This Row],[Loonheffing]]-Table1[[#This Row],[Algemene Heffingskorting]]-Table1[[#This Row],[Arbeidskorting]],0)</f>
        <v>38174.792999999998</v>
      </c>
      <c r="F8662" s="6">
        <f>Table1[[#This Row],[Belastbaar loon]]-Table1[[#This Row],[Belasting]]</f>
        <v>56266.207000000002</v>
      </c>
      <c r="G8662" s="2">
        <f>(Table1[[#This Row],[Belastbaar loon]]-Table1[[#This Row],[Netto loon]])/Table1[[#This Row],[Belastbaar loon]]</f>
        <v>0.40421843267225038</v>
      </c>
      <c r="H8662" s="14">
        <f t="shared" ca="1" si="129"/>
        <v>38169.243000000002</v>
      </c>
      <c r="I8662" s="14">
        <f ca="1">IF(ROW()=2, Table1[[#This Row],[Netto loon]], INDIRECT(ADDRESS(ROW()-1,COLUMN(F:F))))</f>
        <v>56261.756999999998</v>
      </c>
      <c r="J8662" s="6">
        <f ca="1">IF(ROW()=2, 0, Table1[[#This Row],[Belastbaar loon]]-INDIRECT(ADDRESS(ROW()-1,COLUMN(A:A))))</f>
        <v>10</v>
      </c>
      <c r="K8662" s="6">
        <f ca="1">Table1[[#This Row],[Netto loon]]-Table1[[#This Row],[Netto vorige schijf]]</f>
        <v>4.4500000000043656</v>
      </c>
      <c r="L8662" s="2">
        <f ca="1">(Table1[[#This Row],[Bruto tov vorige schijf]]-Table1[[#This Row],[Netto tov vorige schijf]])/MAX(Table1[[#This Row],[Bruto tov vorige schijf]],1)</f>
        <v>0.5549999999995634</v>
      </c>
    </row>
    <row r="8663" spans="1:12" x14ac:dyDescent="0.25">
      <c r="A8663" s="14">
        <v>94451</v>
      </c>
      <c r="B8663" s="6">
        <f>LoonHeffing2020(Table1[[#This Row],[Belastbaar loon]])</f>
        <v>38429.523000000001</v>
      </c>
      <c r="C8663" s="6">
        <f>AlgemeneHeffingsKorting2020(Table1[[#This Row],[Belastbaar loon]])</f>
        <v>0</v>
      </c>
      <c r="D8663" s="14">
        <f>ArbeidsKorting2020(Table1[[#This Row],[Belastbaar loon]])</f>
        <v>249.18000000000012</v>
      </c>
      <c r="E8663" s="14">
        <f>MAX(Table1[[#This Row],[Loonheffing]]-Table1[[#This Row],[Algemene Heffingskorting]]-Table1[[#This Row],[Arbeidskorting]],0)</f>
        <v>38180.343000000001</v>
      </c>
      <c r="F8663" s="6">
        <f>Table1[[#This Row],[Belastbaar loon]]-Table1[[#This Row],[Belasting]]</f>
        <v>56270.656999999999</v>
      </c>
      <c r="G8663" s="2">
        <f>(Table1[[#This Row],[Belastbaar loon]]-Table1[[#This Row],[Netto loon]])/Table1[[#This Row],[Belastbaar loon]]</f>
        <v>0.40423439667128991</v>
      </c>
      <c r="H8663" s="14">
        <f t="shared" ca="1" si="129"/>
        <v>38174.792999999998</v>
      </c>
      <c r="I8663" s="14">
        <f ca="1">IF(ROW()=2, Table1[[#This Row],[Netto loon]], INDIRECT(ADDRESS(ROW()-1,COLUMN(F:F))))</f>
        <v>56266.207000000002</v>
      </c>
      <c r="J8663" s="6">
        <f ca="1">IF(ROW()=2, 0, Table1[[#This Row],[Belastbaar loon]]-INDIRECT(ADDRESS(ROW()-1,COLUMN(A:A))))</f>
        <v>10</v>
      </c>
      <c r="K8663" s="6">
        <f ca="1">Table1[[#This Row],[Netto loon]]-Table1[[#This Row],[Netto vorige schijf]]</f>
        <v>4.4499999999970896</v>
      </c>
      <c r="L8663" s="2">
        <f ca="1">(Table1[[#This Row],[Bruto tov vorige schijf]]-Table1[[#This Row],[Netto tov vorige schijf]])/MAX(Table1[[#This Row],[Bruto tov vorige schijf]],1)</f>
        <v>0.55500000000029104</v>
      </c>
    </row>
    <row r="8664" spans="1:12" x14ac:dyDescent="0.25">
      <c r="A8664" s="14">
        <v>94461</v>
      </c>
      <c r="B8664" s="6">
        <f>LoonHeffing2020(Table1[[#This Row],[Belastbaar loon]])</f>
        <v>38434.472999999998</v>
      </c>
      <c r="C8664" s="6">
        <f>AlgemeneHeffingsKorting2020(Table1[[#This Row],[Belastbaar loon]])</f>
        <v>0</v>
      </c>
      <c r="D8664" s="14">
        <f>ArbeidsKorting2020(Table1[[#This Row],[Belastbaar loon]])</f>
        <v>248.58000000000013</v>
      </c>
      <c r="E8664" s="14">
        <f>MAX(Table1[[#This Row],[Loonheffing]]-Table1[[#This Row],[Algemene Heffingskorting]]-Table1[[#This Row],[Arbeidskorting]],0)</f>
        <v>38185.892999999996</v>
      </c>
      <c r="F8664" s="6">
        <f>Table1[[#This Row],[Belastbaar loon]]-Table1[[#This Row],[Belasting]]</f>
        <v>56275.107000000004</v>
      </c>
      <c r="G8664" s="2">
        <f>(Table1[[#This Row],[Belastbaar loon]]-Table1[[#This Row],[Netto loon]])/Table1[[#This Row],[Belastbaar loon]]</f>
        <v>0.40425035729031022</v>
      </c>
      <c r="H8664" s="14">
        <f t="shared" ca="1" si="129"/>
        <v>38180.343000000001</v>
      </c>
      <c r="I8664" s="14">
        <f ca="1">IF(ROW()=2, Table1[[#This Row],[Netto loon]], INDIRECT(ADDRESS(ROW()-1,COLUMN(F:F))))</f>
        <v>56270.656999999999</v>
      </c>
      <c r="J8664" s="6">
        <f ca="1">IF(ROW()=2, 0, Table1[[#This Row],[Belastbaar loon]]-INDIRECT(ADDRESS(ROW()-1,COLUMN(A:A))))</f>
        <v>10</v>
      </c>
      <c r="K8664" s="6">
        <f ca="1">Table1[[#This Row],[Netto loon]]-Table1[[#This Row],[Netto vorige schijf]]</f>
        <v>4.4500000000043656</v>
      </c>
      <c r="L8664" s="2">
        <f ca="1">(Table1[[#This Row],[Bruto tov vorige schijf]]-Table1[[#This Row],[Netto tov vorige schijf]])/MAX(Table1[[#This Row],[Bruto tov vorige schijf]],1)</f>
        <v>0.5549999999995634</v>
      </c>
    </row>
    <row r="8665" spans="1:12" x14ac:dyDescent="0.25">
      <c r="A8665" s="14">
        <v>94471</v>
      </c>
      <c r="B8665" s="6">
        <f>LoonHeffing2020(Table1[[#This Row],[Belastbaar loon]])</f>
        <v>38439.423000000003</v>
      </c>
      <c r="C8665" s="6">
        <f>AlgemeneHeffingsKorting2020(Table1[[#This Row],[Belastbaar loon]])</f>
        <v>0</v>
      </c>
      <c r="D8665" s="14">
        <f>ArbeidsKorting2020(Table1[[#This Row],[Belastbaar loon]])</f>
        <v>247.98000000000013</v>
      </c>
      <c r="E8665" s="14">
        <f>MAX(Table1[[#This Row],[Loonheffing]]-Table1[[#This Row],[Algemene Heffingskorting]]-Table1[[#This Row],[Arbeidskorting]],0)</f>
        <v>38191.442999999999</v>
      </c>
      <c r="F8665" s="6">
        <f>Table1[[#This Row],[Belastbaar loon]]-Table1[[#This Row],[Belasting]]</f>
        <v>56279.557000000001</v>
      </c>
      <c r="G8665" s="2">
        <f>(Table1[[#This Row],[Belastbaar loon]]-Table1[[#This Row],[Netto loon]])/Table1[[#This Row],[Belastbaar loon]]</f>
        <v>0.40426631453038497</v>
      </c>
      <c r="H8665" s="14">
        <f t="shared" ca="1" si="129"/>
        <v>38185.892999999996</v>
      </c>
      <c r="I8665" s="14">
        <f ca="1">IF(ROW()=2, Table1[[#This Row],[Netto loon]], INDIRECT(ADDRESS(ROW()-1,COLUMN(F:F))))</f>
        <v>56275.107000000004</v>
      </c>
      <c r="J8665" s="6">
        <f ca="1">IF(ROW()=2, 0, Table1[[#This Row],[Belastbaar loon]]-INDIRECT(ADDRESS(ROW()-1,COLUMN(A:A))))</f>
        <v>10</v>
      </c>
      <c r="K8665" s="6">
        <f ca="1">Table1[[#This Row],[Netto loon]]-Table1[[#This Row],[Netto vorige schijf]]</f>
        <v>4.4499999999970896</v>
      </c>
      <c r="L8665" s="2">
        <f ca="1">(Table1[[#This Row],[Bruto tov vorige schijf]]-Table1[[#This Row],[Netto tov vorige schijf]])/MAX(Table1[[#This Row],[Bruto tov vorige schijf]],1)</f>
        <v>0.55500000000029104</v>
      </c>
    </row>
    <row r="8666" spans="1:12" x14ac:dyDescent="0.25">
      <c r="A8666" s="14">
        <v>94481</v>
      </c>
      <c r="B8666" s="6">
        <f>LoonHeffing2020(Table1[[#This Row],[Belastbaar loon]])</f>
        <v>38444.373</v>
      </c>
      <c r="C8666" s="6">
        <f>AlgemeneHeffingsKorting2020(Table1[[#This Row],[Belastbaar loon]])</f>
        <v>0</v>
      </c>
      <c r="D8666" s="14">
        <f>ArbeidsKorting2020(Table1[[#This Row],[Belastbaar loon]])</f>
        <v>247.38000000000014</v>
      </c>
      <c r="E8666" s="14">
        <f>MAX(Table1[[#This Row],[Loonheffing]]-Table1[[#This Row],[Algemene Heffingskorting]]-Table1[[#This Row],[Arbeidskorting]],0)</f>
        <v>38196.993000000002</v>
      </c>
      <c r="F8666" s="6">
        <f>Table1[[#This Row],[Belastbaar loon]]-Table1[[#This Row],[Belasting]]</f>
        <v>56284.006999999998</v>
      </c>
      <c r="G8666" s="2">
        <f>(Table1[[#This Row],[Belastbaar loon]]-Table1[[#This Row],[Netto loon]])/Table1[[#This Row],[Belastbaar loon]]</f>
        <v>0.40428226839258691</v>
      </c>
      <c r="H8666" s="14">
        <f t="shared" ref="H8666:H8729" ca="1" si="130">IF(ROW()=2, 0, INDIRECT(ADDRESS(ROW()-1,COLUMN(E:E))))</f>
        <v>38191.442999999999</v>
      </c>
      <c r="I8666" s="14">
        <f ca="1">IF(ROW()=2, Table1[[#This Row],[Netto loon]], INDIRECT(ADDRESS(ROW()-1,COLUMN(F:F))))</f>
        <v>56279.557000000001</v>
      </c>
      <c r="J8666" s="6">
        <f ca="1">IF(ROW()=2, 0, Table1[[#This Row],[Belastbaar loon]]-INDIRECT(ADDRESS(ROW()-1,COLUMN(A:A))))</f>
        <v>10</v>
      </c>
      <c r="K8666" s="6">
        <f ca="1">Table1[[#This Row],[Netto loon]]-Table1[[#This Row],[Netto vorige schijf]]</f>
        <v>4.4499999999970896</v>
      </c>
      <c r="L8666" s="2">
        <f ca="1">(Table1[[#This Row],[Bruto tov vorige schijf]]-Table1[[#This Row],[Netto tov vorige schijf]])/MAX(Table1[[#This Row],[Bruto tov vorige schijf]],1)</f>
        <v>0.55500000000029104</v>
      </c>
    </row>
    <row r="8667" spans="1:12" x14ac:dyDescent="0.25">
      <c r="A8667" s="14">
        <v>94491</v>
      </c>
      <c r="B8667" s="6">
        <f>LoonHeffing2020(Table1[[#This Row],[Belastbaar loon]])</f>
        <v>38449.322999999997</v>
      </c>
      <c r="C8667" s="6">
        <f>AlgemeneHeffingsKorting2020(Table1[[#This Row],[Belastbaar loon]])</f>
        <v>0</v>
      </c>
      <c r="D8667" s="14">
        <f>ArbeidsKorting2020(Table1[[#This Row],[Belastbaar loon]])</f>
        <v>246.78000000000014</v>
      </c>
      <c r="E8667" s="14">
        <f>MAX(Table1[[#This Row],[Loonheffing]]-Table1[[#This Row],[Algemene Heffingskorting]]-Table1[[#This Row],[Arbeidskorting]],0)</f>
        <v>38202.542999999998</v>
      </c>
      <c r="F8667" s="6">
        <f>Table1[[#This Row],[Belastbaar loon]]-Table1[[#This Row],[Belasting]]</f>
        <v>56288.457000000002</v>
      </c>
      <c r="G8667" s="2">
        <f>(Table1[[#This Row],[Belastbaar loon]]-Table1[[#This Row],[Netto loon]])/Table1[[#This Row],[Belastbaar loon]]</f>
        <v>0.40429821887798834</v>
      </c>
      <c r="H8667" s="14">
        <f t="shared" ca="1" si="130"/>
        <v>38196.993000000002</v>
      </c>
      <c r="I8667" s="14">
        <f ca="1">IF(ROW()=2, Table1[[#This Row],[Netto loon]], INDIRECT(ADDRESS(ROW()-1,COLUMN(F:F))))</f>
        <v>56284.006999999998</v>
      </c>
      <c r="J8667" s="6">
        <f ca="1">IF(ROW()=2, 0, Table1[[#This Row],[Belastbaar loon]]-INDIRECT(ADDRESS(ROW()-1,COLUMN(A:A))))</f>
        <v>10</v>
      </c>
      <c r="K8667" s="6">
        <f ca="1">Table1[[#This Row],[Netto loon]]-Table1[[#This Row],[Netto vorige schijf]]</f>
        <v>4.4500000000043656</v>
      </c>
      <c r="L8667" s="2">
        <f ca="1">(Table1[[#This Row],[Bruto tov vorige schijf]]-Table1[[#This Row],[Netto tov vorige schijf]])/MAX(Table1[[#This Row],[Bruto tov vorige schijf]],1)</f>
        <v>0.5549999999995634</v>
      </c>
    </row>
    <row r="8668" spans="1:12" x14ac:dyDescent="0.25">
      <c r="A8668" s="14">
        <v>94501</v>
      </c>
      <c r="B8668" s="6">
        <f>LoonHeffing2020(Table1[[#This Row],[Belastbaar loon]])</f>
        <v>38454.273000000001</v>
      </c>
      <c r="C8668" s="6">
        <f>AlgemeneHeffingsKorting2020(Table1[[#This Row],[Belastbaar loon]])</f>
        <v>0</v>
      </c>
      <c r="D8668" s="14">
        <f>ArbeidsKorting2020(Table1[[#This Row],[Belastbaar loon]])</f>
        <v>246.18000000000012</v>
      </c>
      <c r="E8668" s="14">
        <f>MAX(Table1[[#This Row],[Loonheffing]]-Table1[[#This Row],[Algemene Heffingskorting]]-Table1[[#This Row],[Arbeidskorting]],0)</f>
        <v>38208.093000000001</v>
      </c>
      <c r="F8668" s="6">
        <f>Table1[[#This Row],[Belastbaar loon]]-Table1[[#This Row],[Belasting]]</f>
        <v>56292.906999999999</v>
      </c>
      <c r="G8668" s="2">
        <f>(Table1[[#This Row],[Belastbaar loon]]-Table1[[#This Row],[Netto loon]])/Table1[[#This Row],[Belastbaar loon]]</f>
        <v>0.40431416598766151</v>
      </c>
      <c r="H8668" s="14">
        <f t="shared" ca="1" si="130"/>
        <v>38202.542999999998</v>
      </c>
      <c r="I8668" s="14">
        <f ca="1">IF(ROW()=2, Table1[[#This Row],[Netto loon]], INDIRECT(ADDRESS(ROW()-1,COLUMN(F:F))))</f>
        <v>56288.457000000002</v>
      </c>
      <c r="J8668" s="6">
        <f ca="1">IF(ROW()=2, 0, Table1[[#This Row],[Belastbaar loon]]-INDIRECT(ADDRESS(ROW()-1,COLUMN(A:A))))</f>
        <v>10</v>
      </c>
      <c r="K8668" s="6">
        <f ca="1">Table1[[#This Row],[Netto loon]]-Table1[[#This Row],[Netto vorige schijf]]</f>
        <v>4.4499999999970896</v>
      </c>
      <c r="L8668" s="2">
        <f ca="1">(Table1[[#This Row],[Bruto tov vorige schijf]]-Table1[[#This Row],[Netto tov vorige schijf]])/MAX(Table1[[#This Row],[Bruto tov vorige schijf]],1)</f>
        <v>0.55500000000029104</v>
      </c>
    </row>
    <row r="8669" spans="1:12" x14ac:dyDescent="0.25">
      <c r="A8669" s="14">
        <v>94511</v>
      </c>
      <c r="B8669" s="6">
        <f>LoonHeffing2020(Table1[[#This Row],[Belastbaar loon]])</f>
        <v>38459.222999999998</v>
      </c>
      <c r="C8669" s="6">
        <f>AlgemeneHeffingsKorting2020(Table1[[#This Row],[Belastbaar loon]])</f>
        <v>0</v>
      </c>
      <c r="D8669" s="14">
        <f>ArbeidsKorting2020(Table1[[#This Row],[Belastbaar loon]])</f>
        <v>245.58000000000013</v>
      </c>
      <c r="E8669" s="14">
        <f>MAX(Table1[[#This Row],[Loonheffing]]-Table1[[#This Row],[Algemene Heffingskorting]]-Table1[[#This Row],[Arbeidskorting]],0)</f>
        <v>38213.642999999996</v>
      </c>
      <c r="F8669" s="6">
        <f>Table1[[#This Row],[Belastbaar loon]]-Table1[[#This Row],[Belasting]]</f>
        <v>56297.357000000004</v>
      </c>
      <c r="G8669" s="2">
        <f>(Table1[[#This Row],[Belastbaar loon]]-Table1[[#This Row],[Netto loon]])/Table1[[#This Row],[Belastbaar loon]]</f>
        <v>0.40433010972267774</v>
      </c>
      <c r="H8669" s="14">
        <f t="shared" ca="1" si="130"/>
        <v>38208.093000000001</v>
      </c>
      <c r="I8669" s="14">
        <f ca="1">IF(ROW()=2, Table1[[#This Row],[Netto loon]], INDIRECT(ADDRESS(ROW()-1,COLUMN(F:F))))</f>
        <v>56292.906999999999</v>
      </c>
      <c r="J8669" s="6">
        <f ca="1">IF(ROW()=2, 0, Table1[[#This Row],[Belastbaar loon]]-INDIRECT(ADDRESS(ROW()-1,COLUMN(A:A))))</f>
        <v>10</v>
      </c>
      <c r="K8669" s="6">
        <f ca="1">Table1[[#This Row],[Netto loon]]-Table1[[#This Row],[Netto vorige schijf]]</f>
        <v>4.4500000000043656</v>
      </c>
      <c r="L8669" s="2">
        <f ca="1">(Table1[[#This Row],[Bruto tov vorige schijf]]-Table1[[#This Row],[Netto tov vorige schijf]])/MAX(Table1[[#This Row],[Bruto tov vorige schijf]],1)</f>
        <v>0.5549999999995634</v>
      </c>
    </row>
    <row r="8670" spans="1:12" x14ac:dyDescent="0.25">
      <c r="A8670" s="14">
        <v>94521</v>
      </c>
      <c r="B8670" s="6">
        <f>LoonHeffing2020(Table1[[#This Row],[Belastbaar loon]])</f>
        <v>38464.173000000003</v>
      </c>
      <c r="C8670" s="6">
        <f>AlgemeneHeffingsKorting2020(Table1[[#This Row],[Belastbaar loon]])</f>
        <v>0</v>
      </c>
      <c r="D8670" s="14">
        <f>ArbeidsKorting2020(Table1[[#This Row],[Belastbaar loon]])</f>
        <v>244.98000000000013</v>
      </c>
      <c r="E8670" s="14">
        <f>MAX(Table1[[#This Row],[Loonheffing]]-Table1[[#This Row],[Algemene Heffingskorting]]-Table1[[#This Row],[Arbeidskorting]],0)</f>
        <v>38219.192999999999</v>
      </c>
      <c r="F8670" s="6">
        <f>Table1[[#This Row],[Belastbaar loon]]-Table1[[#This Row],[Belasting]]</f>
        <v>56301.807000000001</v>
      </c>
      <c r="G8670" s="2">
        <f>(Table1[[#This Row],[Belastbaar loon]]-Table1[[#This Row],[Netto loon]])/Table1[[#This Row],[Belastbaar loon]]</f>
        <v>0.40434605008410829</v>
      </c>
      <c r="H8670" s="14">
        <f t="shared" ca="1" si="130"/>
        <v>38213.642999999996</v>
      </c>
      <c r="I8670" s="14">
        <f ca="1">IF(ROW()=2, Table1[[#This Row],[Netto loon]], INDIRECT(ADDRESS(ROW()-1,COLUMN(F:F))))</f>
        <v>56297.357000000004</v>
      </c>
      <c r="J8670" s="6">
        <f ca="1">IF(ROW()=2, 0, Table1[[#This Row],[Belastbaar loon]]-INDIRECT(ADDRESS(ROW()-1,COLUMN(A:A))))</f>
        <v>10</v>
      </c>
      <c r="K8670" s="6">
        <f ca="1">Table1[[#This Row],[Netto loon]]-Table1[[#This Row],[Netto vorige schijf]]</f>
        <v>4.4499999999970896</v>
      </c>
      <c r="L8670" s="2">
        <f ca="1">(Table1[[#This Row],[Bruto tov vorige schijf]]-Table1[[#This Row],[Netto tov vorige schijf]])/MAX(Table1[[#This Row],[Bruto tov vorige schijf]],1)</f>
        <v>0.55500000000029104</v>
      </c>
    </row>
    <row r="8671" spans="1:12" x14ac:dyDescent="0.25">
      <c r="A8671" s="14">
        <v>94531</v>
      </c>
      <c r="B8671" s="6">
        <f>LoonHeffing2020(Table1[[#This Row],[Belastbaar loon]])</f>
        <v>38469.123</v>
      </c>
      <c r="C8671" s="6">
        <f>AlgemeneHeffingsKorting2020(Table1[[#This Row],[Belastbaar loon]])</f>
        <v>0</v>
      </c>
      <c r="D8671" s="14">
        <f>ArbeidsKorting2020(Table1[[#This Row],[Belastbaar loon]])</f>
        <v>244.38000000000014</v>
      </c>
      <c r="E8671" s="14">
        <f>MAX(Table1[[#This Row],[Loonheffing]]-Table1[[#This Row],[Algemene Heffingskorting]]-Table1[[#This Row],[Arbeidskorting]],0)</f>
        <v>38224.743000000002</v>
      </c>
      <c r="F8671" s="6">
        <f>Table1[[#This Row],[Belastbaar loon]]-Table1[[#This Row],[Belasting]]</f>
        <v>56306.256999999998</v>
      </c>
      <c r="G8671" s="2">
        <f>(Table1[[#This Row],[Belastbaar loon]]-Table1[[#This Row],[Netto loon]])/Table1[[#This Row],[Belastbaar loon]]</f>
        <v>0.40436198707302368</v>
      </c>
      <c r="H8671" s="14">
        <f t="shared" ca="1" si="130"/>
        <v>38219.192999999999</v>
      </c>
      <c r="I8671" s="14">
        <f ca="1">IF(ROW()=2, Table1[[#This Row],[Netto loon]], INDIRECT(ADDRESS(ROW()-1,COLUMN(F:F))))</f>
        <v>56301.807000000001</v>
      </c>
      <c r="J8671" s="6">
        <f ca="1">IF(ROW()=2, 0, Table1[[#This Row],[Belastbaar loon]]-INDIRECT(ADDRESS(ROW()-1,COLUMN(A:A))))</f>
        <v>10</v>
      </c>
      <c r="K8671" s="6">
        <f ca="1">Table1[[#This Row],[Netto loon]]-Table1[[#This Row],[Netto vorige schijf]]</f>
        <v>4.4499999999970896</v>
      </c>
      <c r="L8671" s="2">
        <f ca="1">(Table1[[#This Row],[Bruto tov vorige schijf]]-Table1[[#This Row],[Netto tov vorige schijf]])/MAX(Table1[[#This Row],[Bruto tov vorige schijf]],1)</f>
        <v>0.55500000000029104</v>
      </c>
    </row>
    <row r="8672" spans="1:12" x14ac:dyDescent="0.25">
      <c r="A8672" s="14">
        <v>94541</v>
      </c>
      <c r="B8672" s="6">
        <f>LoonHeffing2020(Table1[[#This Row],[Belastbaar loon]])</f>
        <v>38474.072999999997</v>
      </c>
      <c r="C8672" s="6">
        <f>AlgemeneHeffingsKorting2020(Table1[[#This Row],[Belastbaar loon]])</f>
        <v>0</v>
      </c>
      <c r="D8672" s="14">
        <f>ArbeidsKorting2020(Table1[[#This Row],[Belastbaar loon]])</f>
        <v>243.78000000000014</v>
      </c>
      <c r="E8672" s="14">
        <f>MAX(Table1[[#This Row],[Loonheffing]]-Table1[[#This Row],[Algemene Heffingskorting]]-Table1[[#This Row],[Arbeidskorting]],0)</f>
        <v>38230.292999999998</v>
      </c>
      <c r="F8672" s="6">
        <f>Table1[[#This Row],[Belastbaar loon]]-Table1[[#This Row],[Belasting]]</f>
        <v>56310.707000000002</v>
      </c>
      <c r="G8672" s="2">
        <f>(Table1[[#This Row],[Belastbaar loon]]-Table1[[#This Row],[Netto loon]])/Table1[[#This Row],[Belastbaar loon]]</f>
        <v>0.40437792069049405</v>
      </c>
      <c r="H8672" s="14">
        <f t="shared" ca="1" si="130"/>
        <v>38224.743000000002</v>
      </c>
      <c r="I8672" s="14">
        <f ca="1">IF(ROW()=2, Table1[[#This Row],[Netto loon]], INDIRECT(ADDRESS(ROW()-1,COLUMN(F:F))))</f>
        <v>56306.256999999998</v>
      </c>
      <c r="J8672" s="6">
        <f ca="1">IF(ROW()=2, 0, Table1[[#This Row],[Belastbaar loon]]-INDIRECT(ADDRESS(ROW()-1,COLUMN(A:A))))</f>
        <v>10</v>
      </c>
      <c r="K8672" s="6">
        <f ca="1">Table1[[#This Row],[Netto loon]]-Table1[[#This Row],[Netto vorige schijf]]</f>
        <v>4.4500000000043656</v>
      </c>
      <c r="L8672" s="2">
        <f ca="1">(Table1[[#This Row],[Bruto tov vorige schijf]]-Table1[[#This Row],[Netto tov vorige schijf]])/MAX(Table1[[#This Row],[Bruto tov vorige schijf]],1)</f>
        <v>0.5549999999995634</v>
      </c>
    </row>
    <row r="8673" spans="1:12" x14ac:dyDescent="0.25">
      <c r="A8673" s="14">
        <v>94551</v>
      </c>
      <c r="B8673" s="6">
        <f>LoonHeffing2020(Table1[[#This Row],[Belastbaar loon]])</f>
        <v>38479.023000000001</v>
      </c>
      <c r="C8673" s="6">
        <f>AlgemeneHeffingsKorting2020(Table1[[#This Row],[Belastbaar loon]])</f>
        <v>0</v>
      </c>
      <c r="D8673" s="14">
        <f>ArbeidsKorting2020(Table1[[#This Row],[Belastbaar loon]])</f>
        <v>243.18000000000012</v>
      </c>
      <c r="E8673" s="14">
        <f>MAX(Table1[[#This Row],[Loonheffing]]-Table1[[#This Row],[Algemene Heffingskorting]]-Table1[[#This Row],[Arbeidskorting]],0)</f>
        <v>38235.843000000001</v>
      </c>
      <c r="F8673" s="6">
        <f>Table1[[#This Row],[Belastbaar loon]]-Table1[[#This Row],[Belasting]]</f>
        <v>56315.156999999999</v>
      </c>
      <c r="G8673" s="2">
        <f>(Table1[[#This Row],[Belastbaar loon]]-Table1[[#This Row],[Netto loon]])/Table1[[#This Row],[Belastbaar loon]]</f>
        <v>0.40439385093758923</v>
      </c>
      <c r="H8673" s="14">
        <f t="shared" ca="1" si="130"/>
        <v>38230.292999999998</v>
      </c>
      <c r="I8673" s="14">
        <f ca="1">IF(ROW()=2, Table1[[#This Row],[Netto loon]], INDIRECT(ADDRESS(ROW()-1,COLUMN(F:F))))</f>
        <v>56310.707000000002</v>
      </c>
      <c r="J8673" s="6">
        <f ca="1">IF(ROW()=2, 0, Table1[[#This Row],[Belastbaar loon]]-INDIRECT(ADDRESS(ROW()-1,COLUMN(A:A))))</f>
        <v>10</v>
      </c>
      <c r="K8673" s="6">
        <f ca="1">Table1[[#This Row],[Netto loon]]-Table1[[#This Row],[Netto vorige schijf]]</f>
        <v>4.4499999999970896</v>
      </c>
      <c r="L8673" s="2">
        <f ca="1">(Table1[[#This Row],[Bruto tov vorige schijf]]-Table1[[#This Row],[Netto tov vorige schijf]])/MAX(Table1[[#This Row],[Bruto tov vorige schijf]],1)</f>
        <v>0.55500000000029104</v>
      </c>
    </row>
    <row r="8674" spans="1:12" x14ac:dyDescent="0.25">
      <c r="A8674" s="14">
        <v>94561</v>
      </c>
      <c r="B8674" s="6">
        <f>LoonHeffing2020(Table1[[#This Row],[Belastbaar loon]])</f>
        <v>38483.972999999998</v>
      </c>
      <c r="C8674" s="6">
        <f>AlgemeneHeffingsKorting2020(Table1[[#This Row],[Belastbaar loon]])</f>
        <v>0</v>
      </c>
      <c r="D8674" s="14">
        <f>ArbeidsKorting2020(Table1[[#This Row],[Belastbaar loon]])</f>
        <v>242.58000000000013</v>
      </c>
      <c r="E8674" s="14">
        <f>MAX(Table1[[#This Row],[Loonheffing]]-Table1[[#This Row],[Algemene Heffingskorting]]-Table1[[#This Row],[Arbeidskorting]],0)</f>
        <v>38241.392999999996</v>
      </c>
      <c r="F8674" s="6">
        <f>Table1[[#This Row],[Belastbaar loon]]-Table1[[#This Row],[Belasting]]</f>
        <v>56319.607000000004</v>
      </c>
      <c r="G8674" s="2">
        <f>(Table1[[#This Row],[Belastbaar loon]]-Table1[[#This Row],[Netto loon]])/Table1[[#This Row],[Belastbaar loon]]</f>
        <v>0.4044097778153784</v>
      </c>
      <c r="H8674" s="14">
        <f t="shared" ca="1" si="130"/>
        <v>38235.843000000001</v>
      </c>
      <c r="I8674" s="14">
        <f ca="1">IF(ROW()=2, Table1[[#This Row],[Netto loon]], INDIRECT(ADDRESS(ROW()-1,COLUMN(F:F))))</f>
        <v>56315.156999999999</v>
      </c>
      <c r="J8674" s="6">
        <f ca="1">IF(ROW()=2, 0, Table1[[#This Row],[Belastbaar loon]]-INDIRECT(ADDRESS(ROW()-1,COLUMN(A:A))))</f>
        <v>10</v>
      </c>
      <c r="K8674" s="6">
        <f ca="1">Table1[[#This Row],[Netto loon]]-Table1[[#This Row],[Netto vorige schijf]]</f>
        <v>4.4500000000043656</v>
      </c>
      <c r="L8674" s="2">
        <f ca="1">(Table1[[#This Row],[Bruto tov vorige schijf]]-Table1[[#This Row],[Netto tov vorige schijf]])/MAX(Table1[[#This Row],[Bruto tov vorige schijf]],1)</f>
        <v>0.5549999999995634</v>
      </c>
    </row>
    <row r="8675" spans="1:12" x14ac:dyDescent="0.25">
      <c r="A8675" s="14">
        <v>94571</v>
      </c>
      <c r="B8675" s="6">
        <f>LoonHeffing2020(Table1[[#This Row],[Belastbaar loon]])</f>
        <v>38488.923000000003</v>
      </c>
      <c r="C8675" s="6">
        <f>AlgemeneHeffingsKorting2020(Table1[[#This Row],[Belastbaar loon]])</f>
        <v>0</v>
      </c>
      <c r="D8675" s="14">
        <f>ArbeidsKorting2020(Table1[[#This Row],[Belastbaar loon]])</f>
        <v>241.98000000000013</v>
      </c>
      <c r="E8675" s="14">
        <f>MAX(Table1[[#This Row],[Loonheffing]]-Table1[[#This Row],[Algemene Heffingskorting]]-Table1[[#This Row],[Arbeidskorting]],0)</f>
        <v>38246.942999999999</v>
      </c>
      <c r="F8675" s="6">
        <f>Table1[[#This Row],[Belastbaar loon]]-Table1[[#This Row],[Belasting]]</f>
        <v>56324.057000000001</v>
      </c>
      <c r="G8675" s="2">
        <f>(Table1[[#This Row],[Belastbaar loon]]-Table1[[#This Row],[Netto loon]])/Table1[[#This Row],[Belastbaar loon]]</f>
        <v>0.40442570132493044</v>
      </c>
      <c r="H8675" s="14">
        <f t="shared" ca="1" si="130"/>
        <v>38241.392999999996</v>
      </c>
      <c r="I8675" s="14">
        <f ca="1">IF(ROW()=2, Table1[[#This Row],[Netto loon]], INDIRECT(ADDRESS(ROW()-1,COLUMN(F:F))))</f>
        <v>56319.607000000004</v>
      </c>
      <c r="J8675" s="6">
        <f ca="1">IF(ROW()=2, 0, Table1[[#This Row],[Belastbaar loon]]-INDIRECT(ADDRESS(ROW()-1,COLUMN(A:A))))</f>
        <v>10</v>
      </c>
      <c r="K8675" s="6">
        <f ca="1">Table1[[#This Row],[Netto loon]]-Table1[[#This Row],[Netto vorige schijf]]</f>
        <v>4.4499999999970896</v>
      </c>
      <c r="L8675" s="2">
        <f ca="1">(Table1[[#This Row],[Bruto tov vorige schijf]]-Table1[[#This Row],[Netto tov vorige schijf]])/MAX(Table1[[#This Row],[Bruto tov vorige schijf]],1)</f>
        <v>0.55500000000029104</v>
      </c>
    </row>
    <row r="8676" spans="1:12" x14ac:dyDescent="0.25">
      <c r="A8676" s="14">
        <v>94581</v>
      </c>
      <c r="B8676" s="6">
        <f>LoonHeffing2020(Table1[[#This Row],[Belastbaar loon]])</f>
        <v>38493.873</v>
      </c>
      <c r="C8676" s="6">
        <f>AlgemeneHeffingsKorting2020(Table1[[#This Row],[Belastbaar loon]])</f>
        <v>0</v>
      </c>
      <c r="D8676" s="14">
        <f>ArbeidsKorting2020(Table1[[#This Row],[Belastbaar loon]])</f>
        <v>241.38000000000014</v>
      </c>
      <c r="E8676" s="14">
        <f>MAX(Table1[[#This Row],[Loonheffing]]-Table1[[#This Row],[Algemene Heffingskorting]]-Table1[[#This Row],[Arbeidskorting]],0)</f>
        <v>38252.493000000002</v>
      </c>
      <c r="F8676" s="6">
        <f>Table1[[#This Row],[Belastbaar loon]]-Table1[[#This Row],[Belasting]]</f>
        <v>56328.506999999998</v>
      </c>
      <c r="G8676" s="2">
        <f>(Table1[[#This Row],[Belastbaar loon]]-Table1[[#This Row],[Netto loon]])/Table1[[#This Row],[Belastbaar loon]]</f>
        <v>0.40444162146731377</v>
      </c>
      <c r="H8676" s="14">
        <f t="shared" ca="1" si="130"/>
        <v>38246.942999999999</v>
      </c>
      <c r="I8676" s="14">
        <f ca="1">IF(ROW()=2, Table1[[#This Row],[Netto loon]], INDIRECT(ADDRESS(ROW()-1,COLUMN(F:F))))</f>
        <v>56324.057000000001</v>
      </c>
      <c r="J8676" s="6">
        <f ca="1">IF(ROW()=2, 0, Table1[[#This Row],[Belastbaar loon]]-INDIRECT(ADDRESS(ROW()-1,COLUMN(A:A))))</f>
        <v>10</v>
      </c>
      <c r="K8676" s="6">
        <f ca="1">Table1[[#This Row],[Netto loon]]-Table1[[#This Row],[Netto vorige schijf]]</f>
        <v>4.4499999999970896</v>
      </c>
      <c r="L8676" s="2">
        <f ca="1">(Table1[[#This Row],[Bruto tov vorige schijf]]-Table1[[#This Row],[Netto tov vorige schijf]])/MAX(Table1[[#This Row],[Bruto tov vorige schijf]],1)</f>
        <v>0.55500000000029104</v>
      </c>
    </row>
    <row r="8677" spans="1:12" x14ac:dyDescent="0.25">
      <c r="A8677" s="14">
        <v>94591</v>
      </c>
      <c r="B8677" s="6">
        <f>LoonHeffing2020(Table1[[#This Row],[Belastbaar loon]])</f>
        <v>38498.822999999997</v>
      </c>
      <c r="C8677" s="6">
        <f>AlgemeneHeffingsKorting2020(Table1[[#This Row],[Belastbaar loon]])</f>
        <v>0</v>
      </c>
      <c r="D8677" s="14">
        <f>ArbeidsKorting2020(Table1[[#This Row],[Belastbaar loon]])</f>
        <v>240.78000000000014</v>
      </c>
      <c r="E8677" s="14">
        <f>MAX(Table1[[#This Row],[Loonheffing]]-Table1[[#This Row],[Algemene Heffingskorting]]-Table1[[#This Row],[Arbeidskorting]],0)</f>
        <v>38258.042999999998</v>
      </c>
      <c r="F8677" s="6">
        <f>Table1[[#This Row],[Belastbaar loon]]-Table1[[#This Row],[Belasting]]</f>
        <v>56332.957000000002</v>
      </c>
      <c r="G8677" s="2">
        <f>(Table1[[#This Row],[Belastbaar loon]]-Table1[[#This Row],[Netto loon]])/Table1[[#This Row],[Belastbaar loon]]</f>
        <v>0.40445753824359609</v>
      </c>
      <c r="H8677" s="14">
        <f t="shared" ca="1" si="130"/>
        <v>38252.493000000002</v>
      </c>
      <c r="I8677" s="14">
        <f ca="1">IF(ROW()=2, Table1[[#This Row],[Netto loon]], INDIRECT(ADDRESS(ROW()-1,COLUMN(F:F))))</f>
        <v>56328.506999999998</v>
      </c>
      <c r="J8677" s="6">
        <f ca="1">IF(ROW()=2, 0, Table1[[#This Row],[Belastbaar loon]]-INDIRECT(ADDRESS(ROW()-1,COLUMN(A:A))))</f>
        <v>10</v>
      </c>
      <c r="K8677" s="6">
        <f ca="1">Table1[[#This Row],[Netto loon]]-Table1[[#This Row],[Netto vorige schijf]]</f>
        <v>4.4500000000043656</v>
      </c>
      <c r="L8677" s="2">
        <f ca="1">(Table1[[#This Row],[Bruto tov vorige schijf]]-Table1[[#This Row],[Netto tov vorige schijf]])/MAX(Table1[[#This Row],[Bruto tov vorige schijf]],1)</f>
        <v>0.5549999999995634</v>
      </c>
    </row>
    <row r="8678" spans="1:12" x14ac:dyDescent="0.25">
      <c r="A8678" s="14">
        <v>94601</v>
      </c>
      <c r="B8678" s="6">
        <f>LoonHeffing2020(Table1[[#This Row],[Belastbaar loon]])</f>
        <v>38503.773000000001</v>
      </c>
      <c r="C8678" s="6">
        <f>AlgemeneHeffingsKorting2020(Table1[[#This Row],[Belastbaar loon]])</f>
        <v>0</v>
      </c>
      <c r="D8678" s="14">
        <f>ArbeidsKorting2020(Table1[[#This Row],[Belastbaar loon]])</f>
        <v>240.18000000000012</v>
      </c>
      <c r="E8678" s="14">
        <f>MAX(Table1[[#This Row],[Loonheffing]]-Table1[[#This Row],[Algemene Heffingskorting]]-Table1[[#This Row],[Arbeidskorting]],0)</f>
        <v>38263.593000000001</v>
      </c>
      <c r="F8678" s="6">
        <f>Table1[[#This Row],[Belastbaar loon]]-Table1[[#This Row],[Belasting]]</f>
        <v>56337.406999999999</v>
      </c>
      <c r="G8678" s="2">
        <f>(Table1[[#This Row],[Belastbaar loon]]-Table1[[#This Row],[Netto loon]])/Table1[[#This Row],[Belastbaar loon]]</f>
        <v>0.40447345165484511</v>
      </c>
      <c r="H8678" s="14">
        <f t="shared" ca="1" si="130"/>
        <v>38258.042999999998</v>
      </c>
      <c r="I8678" s="14">
        <f ca="1">IF(ROW()=2, Table1[[#This Row],[Netto loon]], INDIRECT(ADDRESS(ROW()-1,COLUMN(F:F))))</f>
        <v>56332.957000000002</v>
      </c>
      <c r="J8678" s="6">
        <f ca="1">IF(ROW()=2, 0, Table1[[#This Row],[Belastbaar loon]]-INDIRECT(ADDRESS(ROW()-1,COLUMN(A:A))))</f>
        <v>10</v>
      </c>
      <c r="K8678" s="6">
        <f ca="1">Table1[[#This Row],[Netto loon]]-Table1[[#This Row],[Netto vorige schijf]]</f>
        <v>4.4499999999970896</v>
      </c>
      <c r="L8678" s="2">
        <f ca="1">(Table1[[#This Row],[Bruto tov vorige schijf]]-Table1[[#This Row],[Netto tov vorige schijf]])/MAX(Table1[[#This Row],[Bruto tov vorige schijf]],1)</f>
        <v>0.55500000000029104</v>
      </c>
    </row>
    <row r="8679" spans="1:12" x14ac:dyDescent="0.25">
      <c r="A8679" s="14">
        <v>94611</v>
      </c>
      <c r="B8679" s="6">
        <f>LoonHeffing2020(Table1[[#This Row],[Belastbaar loon]])</f>
        <v>38508.722999999998</v>
      </c>
      <c r="C8679" s="6">
        <f>AlgemeneHeffingsKorting2020(Table1[[#This Row],[Belastbaar loon]])</f>
        <v>0</v>
      </c>
      <c r="D8679" s="14">
        <f>ArbeidsKorting2020(Table1[[#This Row],[Belastbaar loon]])</f>
        <v>239.58000000000013</v>
      </c>
      <c r="E8679" s="14">
        <f>MAX(Table1[[#This Row],[Loonheffing]]-Table1[[#This Row],[Algemene Heffingskorting]]-Table1[[#This Row],[Arbeidskorting]],0)</f>
        <v>38269.142999999996</v>
      </c>
      <c r="F8679" s="6">
        <f>Table1[[#This Row],[Belastbaar loon]]-Table1[[#This Row],[Belasting]]</f>
        <v>56341.857000000004</v>
      </c>
      <c r="G8679" s="2">
        <f>(Table1[[#This Row],[Belastbaar loon]]-Table1[[#This Row],[Netto loon]])/Table1[[#This Row],[Belastbaar loon]]</f>
        <v>0.40448936170212763</v>
      </c>
      <c r="H8679" s="14">
        <f t="shared" ca="1" si="130"/>
        <v>38263.593000000001</v>
      </c>
      <c r="I8679" s="14">
        <f ca="1">IF(ROW()=2, Table1[[#This Row],[Netto loon]], INDIRECT(ADDRESS(ROW()-1,COLUMN(F:F))))</f>
        <v>56337.406999999999</v>
      </c>
      <c r="J8679" s="6">
        <f ca="1">IF(ROW()=2, 0, Table1[[#This Row],[Belastbaar loon]]-INDIRECT(ADDRESS(ROW()-1,COLUMN(A:A))))</f>
        <v>10</v>
      </c>
      <c r="K8679" s="6">
        <f ca="1">Table1[[#This Row],[Netto loon]]-Table1[[#This Row],[Netto vorige schijf]]</f>
        <v>4.4500000000043656</v>
      </c>
      <c r="L8679" s="2">
        <f ca="1">(Table1[[#This Row],[Bruto tov vorige schijf]]-Table1[[#This Row],[Netto tov vorige schijf]])/MAX(Table1[[#This Row],[Bruto tov vorige schijf]],1)</f>
        <v>0.5549999999995634</v>
      </c>
    </row>
    <row r="8680" spans="1:12" x14ac:dyDescent="0.25">
      <c r="A8680" s="14">
        <v>94621</v>
      </c>
      <c r="B8680" s="6">
        <f>LoonHeffing2020(Table1[[#This Row],[Belastbaar loon]])</f>
        <v>38513.673000000003</v>
      </c>
      <c r="C8680" s="6">
        <f>AlgemeneHeffingsKorting2020(Table1[[#This Row],[Belastbaar loon]])</f>
        <v>0</v>
      </c>
      <c r="D8680" s="14">
        <f>ArbeidsKorting2020(Table1[[#This Row],[Belastbaar loon]])</f>
        <v>238.98000000000013</v>
      </c>
      <c r="E8680" s="14">
        <f>MAX(Table1[[#This Row],[Loonheffing]]-Table1[[#This Row],[Algemene Heffingskorting]]-Table1[[#This Row],[Arbeidskorting]],0)</f>
        <v>38274.692999999999</v>
      </c>
      <c r="F8680" s="6">
        <f>Table1[[#This Row],[Belastbaar loon]]-Table1[[#This Row],[Belasting]]</f>
        <v>56346.307000000001</v>
      </c>
      <c r="G8680" s="2">
        <f>(Table1[[#This Row],[Belastbaar loon]]-Table1[[#This Row],[Netto loon]])/Table1[[#This Row],[Belastbaar loon]]</f>
        <v>0.40450526838651041</v>
      </c>
      <c r="H8680" s="14">
        <f t="shared" ca="1" si="130"/>
        <v>38269.142999999996</v>
      </c>
      <c r="I8680" s="14">
        <f ca="1">IF(ROW()=2, Table1[[#This Row],[Netto loon]], INDIRECT(ADDRESS(ROW()-1,COLUMN(F:F))))</f>
        <v>56341.857000000004</v>
      </c>
      <c r="J8680" s="6">
        <f ca="1">IF(ROW()=2, 0, Table1[[#This Row],[Belastbaar loon]]-INDIRECT(ADDRESS(ROW()-1,COLUMN(A:A))))</f>
        <v>10</v>
      </c>
      <c r="K8680" s="6">
        <f ca="1">Table1[[#This Row],[Netto loon]]-Table1[[#This Row],[Netto vorige schijf]]</f>
        <v>4.4499999999970896</v>
      </c>
      <c r="L8680" s="2">
        <f ca="1">(Table1[[#This Row],[Bruto tov vorige schijf]]-Table1[[#This Row],[Netto tov vorige schijf]])/MAX(Table1[[#This Row],[Bruto tov vorige schijf]],1)</f>
        <v>0.55500000000029104</v>
      </c>
    </row>
    <row r="8681" spans="1:12" x14ac:dyDescent="0.25">
      <c r="A8681" s="14">
        <v>94631</v>
      </c>
      <c r="B8681" s="6">
        <f>LoonHeffing2020(Table1[[#This Row],[Belastbaar loon]])</f>
        <v>38518.623</v>
      </c>
      <c r="C8681" s="6">
        <f>AlgemeneHeffingsKorting2020(Table1[[#This Row],[Belastbaar loon]])</f>
        <v>0</v>
      </c>
      <c r="D8681" s="14">
        <f>ArbeidsKorting2020(Table1[[#This Row],[Belastbaar loon]])</f>
        <v>238.38000000000014</v>
      </c>
      <c r="E8681" s="14">
        <f>MAX(Table1[[#This Row],[Loonheffing]]-Table1[[#This Row],[Algemene Heffingskorting]]-Table1[[#This Row],[Arbeidskorting]],0)</f>
        <v>38280.243000000002</v>
      </c>
      <c r="F8681" s="6">
        <f>Table1[[#This Row],[Belastbaar loon]]-Table1[[#This Row],[Belasting]]</f>
        <v>56350.756999999998</v>
      </c>
      <c r="G8681" s="2">
        <f>(Table1[[#This Row],[Belastbaar loon]]-Table1[[#This Row],[Netto loon]])/Table1[[#This Row],[Belastbaar loon]]</f>
        <v>0.40452117170905943</v>
      </c>
      <c r="H8681" s="14">
        <f t="shared" ca="1" si="130"/>
        <v>38274.692999999999</v>
      </c>
      <c r="I8681" s="14">
        <f ca="1">IF(ROW()=2, Table1[[#This Row],[Netto loon]], INDIRECT(ADDRESS(ROW()-1,COLUMN(F:F))))</f>
        <v>56346.307000000001</v>
      </c>
      <c r="J8681" s="6">
        <f ca="1">IF(ROW()=2, 0, Table1[[#This Row],[Belastbaar loon]]-INDIRECT(ADDRESS(ROW()-1,COLUMN(A:A))))</f>
        <v>10</v>
      </c>
      <c r="K8681" s="6">
        <f ca="1">Table1[[#This Row],[Netto loon]]-Table1[[#This Row],[Netto vorige schijf]]</f>
        <v>4.4499999999970896</v>
      </c>
      <c r="L8681" s="2">
        <f ca="1">(Table1[[#This Row],[Bruto tov vorige schijf]]-Table1[[#This Row],[Netto tov vorige schijf]])/MAX(Table1[[#This Row],[Bruto tov vorige schijf]],1)</f>
        <v>0.55500000000029104</v>
      </c>
    </row>
    <row r="8682" spans="1:12" x14ac:dyDescent="0.25">
      <c r="A8682" s="14">
        <v>94641</v>
      </c>
      <c r="B8682" s="6">
        <f>LoonHeffing2020(Table1[[#This Row],[Belastbaar loon]])</f>
        <v>38523.572999999997</v>
      </c>
      <c r="C8682" s="6">
        <f>AlgemeneHeffingsKorting2020(Table1[[#This Row],[Belastbaar loon]])</f>
        <v>0</v>
      </c>
      <c r="D8682" s="14">
        <f>ArbeidsKorting2020(Table1[[#This Row],[Belastbaar loon]])</f>
        <v>237.78000000000014</v>
      </c>
      <c r="E8682" s="14">
        <f>MAX(Table1[[#This Row],[Loonheffing]]-Table1[[#This Row],[Algemene Heffingskorting]]-Table1[[#This Row],[Arbeidskorting]],0)</f>
        <v>38285.792999999998</v>
      </c>
      <c r="F8682" s="6">
        <f>Table1[[#This Row],[Belastbaar loon]]-Table1[[#This Row],[Belasting]]</f>
        <v>56355.207000000002</v>
      </c>
      <c r="G8682" s="2">
        <f>(Table1[[#This Row],[Belastbaar loon]]-Table1[[#This Row],[Netto loon]])/Table1[[#This Row],[Belastbaar loon]]</f>
        <v>0.4045370716708403</v>
      </c>
      <c r="H8682" s="14">
        <f t="shared" ca="1" si="130"/>
        <v>38280.243000000002</v>
      </c>
      <c r="I8682" s="14">
        <f ca="1">IF(ROW()=2, Table1[[#This Row],[Netto loon]], INDIRECT(ADDRESS(ROW()-1,COLUMN(F:F))))</f>
        <v>56350.756999999998</v>
      </c>
      <c r="J8682" s="6">
        <f ca="1">IF(ROW()=2, 0, Table1[[#This Row],[Belastbaar loon]]-INDIRECT(ADDRESS(ROW()-1,COLUMN(A:A))))</f>
        <v>10</v>
      </c>
      <c r="K8682" s="6">
        <f ca="1">Table1[[#This Row],[Netto loon]]-Table1[[#This Row],[Netto vorige schijf]]</f>
        <v>4.4500000000043656</v>
      </c>
      <c r="L8682" s="2">
        <f ca="1">(Table1[[#This Row],[Bruto tov vorige schijf]]-Table1[[#This Row],[Netto tov vorige schijf]])/MAX(Table1[[#This Row],[Bruto tov vorige schijf]],1)</f>
        <v>0.5549999999995634</v>
      </c>
    </row>
    <row r="8683" spans="1:12" x14ac:dyDescent="0.25">
      <c r="A8683" s="14">
        <v>94651</v>
      </c>
      <c r="B8683" s="6">
        <f>LoonHeffing2020(Table1[[#This Row],[Belastbaar loon]])</f>
        <v>38528.523000000001</v>
      </c>
      <c r="C8683" s="6">
        <f>AlgemeneHeffingsKorting2020(Table1[[#This Row],[Belastbaar loon]])</f>
        <v>0</v>
      </c>
      <c r="D8683" s="14">
        <f>ArbeidsKorting2020(Table1[[#This Row],[Belastbaar loon]])</f>
        <v>237.18000000000012</v>
      </c>
      <c r="E8683" s="14">
        <f>MAX(Table1[[#This Row],[Loonheffing]]-Table1[[#This Row],[Algemene Heffingskorting]]-Table1[[#This Row],[Arbeidskorting]],0)</f>
        <v>38291.343000000001</v>
      </c>
      <c r="F8683" s="6">
        <f>Table1[[#This Row],[Belastbaar loon]]-Table1[[#This Row],[Belasting]]</f>
        <v>56359.656999999999</v>
      </c>
      <c r="G8683" s="2">
        <f>(Table1[[#This Row],[Belastbaar loon]]-Table1[[#This Row],[Netto loon]])/Table1[[#This Row],[Belastbaar loon]]</f>
        <v>0.40455296827291842</v>
      </c>
      <c r="H8683" s="14">
        <f t="shared" ca="1" si="130"/>
        <v>38285.792999999998</v>
      </c>
      <c r="I8683" s="14">
        <f ca="1">IF(ROW()=2, Table1[[#This Row],[Netto loon]], INDIRECT(ADDRESS(ROW()-1,COLUMN(F:F))))</f>
        <v>56355.207000000002</v>
      </c>
      <c r="J8683" s="6">
        <f ca="1">IF(ROW()=2, 0, Table1[[#This Row],[Belastbaar loon]]-INDIRECT(ADDRESS(ROW()-1,COLUMN(A:A))))</f>
        <v>10</v>
      </c>
      <c r="K8683" s="6">
        <f ca="1">Table1[[#This Row],[Netto loon]]-Table1[[#This Row],[Netto vorige schijf]]</f>
        <v>4.4499999999970896</v>
      </c>
      <c r="L8683" s="2">
        <f ca="1">(Table1[[#This Row],[Bruto tov vorige schijf]]-Table1[[#This Row],[Netto tov vorige schijf]])/MAX(Table1[[#This Row],[Bruto tov vorige schijf]],1)</f>
        <v>0.55500000000029104</v>
      </c>
    </row>
    <row r="8684" spans="1:12" x14ac:dyDescent="0.25">
      <c r="A8684" s="14">
        <v>94661</v>
      </c>
      <c r="B8684" s="6">
        <f>LoonHeffing2020(Table1[[#This Row],[Belastbaar loon]])</f>
        <v>38533.472999999998</v>
      </c>
      <c r="C8684" s="6">
        <f>AlgemeneHeffingsKorting2020(Table1[[#This Row],[Belastbaar loon]])</f>
        <v>0</v>
      </c>
      <c r="D8684" s="14">
        <f>ArbeidsKorting2020(Table1[[#This Row],[Belastbaar loon]])</f>
        <v>236.58000000000013</v>
      </c>
      <c r="E8684" s="14">
        <f>MAX(Table1[[#This Row],[Loonheffing]]-Table1[[#This Row],[Algemene Heffingskorting]]-Table1[[#This Row],[Arbeidskorting]],0)</f>
        <v>38296.892999999996</v>
      </c>
      <c r="F8684" s="6">
        <f>Table1[[#This Row],[Belastbaar loon]]-Table1[[#This Row],[Belasting]]</f>
        <v>56364.107000000004</v>
      </c>
      <c r="G8684" s="2">
        <f>(Table1[[#This Row],[Belastbaar loon]]-Table1[[#This Row],[Netto loon]])/Table1[[#This Row],[Belastbaar loon]]</f>
        <v>0.40456886151635835</v>
      </c>
      <c r="H8684" s="14">
        <f t="shared" ca="1" si="130"/>
        <v>38291.343000000001</v>
      </c>
      <c r="I8684" s="14">
        <f ca="1">IF(ROW()=2, Table1[[#This Row],[Netto loon]], INDIRECT(ADDRESS(ROW()-1,COLUMN(F:F))))</f>
        <v>56359.656999999999</v>
      </c>
      <c r="J8684" s="6">
        <f ca="1">IF(ROW()=2, 0, Table1[[#This Row],[Belastbaar loon]]-INDIRECT(ADDRESS(ROW()-1,COLUMN(A:A))))</f>
        <v>10</v>
      </c>
      <c r="K8684" s="6">
        <f ca="1">Table1[[#This Row],[Netto loon]]-Table1[[#This Row],[Netto vorige schijf]]</f>
        <v>4.4500000000043656</v>
      </c>
      <c r="L8684" s="2">
        <f ca="1">(Table1[[#This Row],[Bruto tov vorige schijf]]-Table1[[#This Row],[Netto tov vorige schijf]])/MAX(Table1[[#This Row],[Bruto tov vorige schijf]],1)</f>
        <v>0.5549999999995634</v>
      </c>
    </row>
    <row r="8685" spans="1:12" x14ac:dyDescent="0.25">
      <c r="A8685" s="14">
        <v>94671</v>
      </c>
      <c r="B8685" s="6">
        <f>LoonHeffing2020(Table1[[#This Row],[Belastbaar loon]])</f>
        <v>38538.423000000003</v>
      </c>
      <c r="C8685" s="6">
        <f>AlgemeneHeffingsKorting2020(Table1[[#This Row],[Belastbaar loon]])</f>
        <v>0</v>
      </c>
      <c r="D8685" s="14">
        <f>ArbeidsKorting2020(Table1[[#This Row],[Belastbaar loon]])</f>
        <v>235.98000000000013</v>
      </c>
      <c r="E8685" s="14">
        <f>MAX(Table1[[#This Row],[Loonheffing]]-Table1[[#This Row],[Algemene Heffingskorting]]-Table1[[#This Row],[Arbeidskorting]],0)</f>
        <v>38302.442999999999</v>
      </c>
      <c r="F8685" s="6">
        <f>Table1[[#This Row],[Belastbaar loon]]-Table1[[#This Row],[Belasting]]</f>
        <v>56368.557000000001</v>
      </c>
      <c r="G8685" s="2">
        <f>(Table1[[#This Row],[Belastbaar loon]]-Table1[[#This Row],[Netto loon]])/Table1[[#This Row],[Belastbaar loon]]</f>
        <v>0.40458475140222455</v>
      </c>
      <c r="H8685" s="14">
        <f t="shared" ca="1" si="130"/>
        <v>38296.892999999996</v>
      </c>
      <c r="I8685" s="14">
        <f ca="1">IF(ROW()=2, Table1[[#This Row],[Netto loon]], INDIRECT(ADDRESS(ROW()-1,COLUMN(F:F))))</f>
        <v>56364.107000000004</v>
      </c>
      <c r="J8685" s="6">
        <f ca="1">IF(ROW()=2, 0, Table1[[#This Row],[Belastbaar loon]]-INDIRECT(ADDRESS(ROW()-1,COLUMN(A:A))))</f>
        <v>10</v>
      </c>
      <c r="K8685" s="6">
        <f ca="1">Table1[[#This Row],[Netto loon]]-Table1[[#This Row],[Netto vorige schijf]]</f>
        <v>4.4499999999970896</v>
      </c>
      <c r="L8685" s="2">
        <f ca="1">(Table1[[#This Row],[Bruto tov vorige schijf]]-Table1[[#This Row],[Netto tov vorige schijf]])/MAX(Table1[[#This Row],[Bruto tov vorige schijf]],1)</f>
        <v>0.55500000000029104</v>
      </c>
    </row>
    <row r="8686" spans="1:12" x14ac:dyDescent="0.25">
      <c r="A8686" s="14">
        <v>94681</v>
      </c>
      <c r="B8686" s="6">
        <f>LoonHeffing2020(Table1[[#This Row],[Belastbaar loon]])</f>
        <v>38543.373</v>
      </c>
      <c r="C8686" s="6">
        <f>AlgemeneHeffingsKorting2020(Table1[[#This Row],[Belastbaar loon]])</f>
        <v>0</v>
      </c>
      <c r="D8686" s="14">
        <f>ArbeidsKorting2020(Table1[[#This Row],[Belastbaar loon]])</f>
        <v>235.38000000000014</v>
      </c>
      <c r="E8686" s="14">
        <f>MAX(Table1[[#This Row],[Loonheffing]]-Table1[[#This Row],[Algemene Heffingskorting]]-Table1[[#This Row],[Arbeidskorting]],0)</f>
        <v>38307.993000000002</v>
      </c>
      <c r="F8686" s="6">
        <f>Table1[[#This Row],[Belastbaar loon]]-Table1[[#This Row],[Belasting]]</f>
        <v>56373.006999999998</v>
      </c>
      <c r="G8686" s="2">
        <f>(Table1[[#This Row],[Belastbaar loon]]-Table1[[#This Row],[Netto loon]])/Table1[[#This Row],[Belastbaar loon]]</f>
        <v>0.4046006379315808</v>
      </c>
      <c r="H8686" s="14">
        <f t="shared" ca="1" si="130"/>
        <v>38302.442999999999</v>
      </c>
      <c r="I8686" s="14">
        <f ca="1">IF(ROW()=2, Table1[[#This Row],[Netto loon]], INDIRECT(ADDRESS(ROW()-1,COLUMN(F:F))))</f>
        <v>56368.557000000001</v>
      </c>
      <c r="J8686" s="6">
        <f ca="1">IF(ROW()=2, 0, Table1[[#This Row],[Belastbaar loon]]-INDIRECT(ADDRESS(ROW()-1,COLUMN(A:A))))</f>
        <v>10</v>
      </c>
      <c r="K8686" s="6">
        <f ca="1">Table1[[#This Row],[Netto loon]]-Table1[[#This Row],[Netto vorige schijf]]</f>
        <v>4.4499999999970896</v>
      </c>
      <c r="L8686" s="2">
        <f ca="1">(Table1[[#This Row],[Bruto tov vorige schijf]]-Table1[[#This Row],[Netto tov vorige schijf]])/MAX(Table1[[#This Row],[Bruto tov vorige schijf]],1)</f>
        <v>0.55500000000029104</v>
      </c>
    </row>
    <row r="8687" spans="1:12" x14ac:dyDescent="0.25">
      <c r="A8687" s="14">
        <v>94691</v>
      </c>
      <c r="B8687" s="6">
        <f>LoonHeffing2020(Table1[[#This Row],[Belastbaar loon]])</f>
        <v>38548.322999999997</v>
      </c>
      <c r="C8687" s="6">
        <f>AlgemeneHeffingsKorting2020(Table1[[#This Row],[Belastbaar loon]])</f>
        <v>0</v>
      </c>
      <c r="D8687" s="14">
        <f>ArbeidsKorting2020(Table1[[#This Row],[Belastbaar loon]])</f>
        <v>234.78000000000014</v>
      </c>
      <c r="E8687" s="14">
        <f>MAX(Table1[[#This Row],[Loonheffing]]-Table1[[#This Row],[Algemene Heffingskorting]]-Table1[[#This Row],[Arbeidskorting]],0)</f>
        <v>38313.542999999998</v>
      </c>
      <c r="F8687" s="6">
        <f>Table1[[#This Row],[Belastbaar loon]]-Table1[[#This Row],[Belasting]]</f>
        <v>56377.457000000002</v>
      </c>
      <c r="G8687" s="2">
        <f>(Table1[[#This Row],[Belastbaar loon]]-Table1[[#This Row],[Netto loon]])/Table1[[#This Row],[Belastbaar loon]]</f>
        <v>0.40461652110549046</v>
      </c>
      <c r="H8687" s="14">
        <f t="shared" ca="1" si="130"/>
        <v>38307.993000000002</v>
      </c>
      <c r="I8687" s="14">
        <f ca="1">IF(ROW()=2, Table1[[#This Row],[Netto loon]], INDIRECT(ADDRESS(ROW()-1,COLUMN(F:F))))</f>
        <v>56373.006999999998</v>
      </c>
      <c r="J8687" s="6">
        <f ca="1">IF(ROW()=2, 0, Table1[[#This Row],[Belastbaar loon]]-INDIRECT(ADDRESS(ROW()-1,COLUMN(A:A))))</f>
        <v>10</v>
      </c>
      <c r="K8687" s="6">
        <f ca="1">Table1[[#This Row],[Netto loon]]-Table1[[#This Row],[Netto vorige schijf]]</f>
        <v>4.4500000000043656</v>
      </c>
      <c r="L8687" s="2">
        <f ca="1">(Table1[[#This Row],[Bruto tov vorige schijf]]-Table1[[#This Row],[Netto tov vorige schijf]])/MAX(Table1[[#This Row],[Bruto tov vorige schijf]],1)</f>
        <v>0.5549999999995634</v>
      </c>
    </row>
    <row r="8688" spans="1:12" x14ac:dyDescent="0.25">
      <c r="A8688" s="14">
        <v>94701</v>
      </c>
      <c r="B8688" s="6">
        <f>LoonHeffing2020(Table1[[#This Row],[Belastbaar loon]])</f>
        <v>38553.273000000001</v>
      </c>
      <c r="C8688" s="6">
        <f>AlgemeneHeffingsKorting2020(Table1[[#This Row],[Belastbaar loon]])</f>
        <v>0</v>
      </c>
      <c r="D8688" s="14">
        <f>ArbeidsKorting2020(Table1[[#This Row],[Belastbaar loon]])</f>
        <v>234.18000000000012</v>
      </c>
      <c r="E8688" s="14">
        <f>MAX(Table1[[#This Row],[Loonheffing]]-Table1[[#This Row],[Algemene Heffingskorting]]-Table1[[#This Row],[Arbeidskorting]],0)</f>
        <v>38319.093000000001</v>
      </c>
      <c r="F8688" s="6">
        <f>Table1[[#This Row],[Belastbaar loon]]-Table1[[#This Row],[Belasting]]</f>
        <v>56381.906999999999</v>
      </c>
      <c r="G8688" s="2">
        <f>(Table1[[#This Row],[Belastbaar loon]]-Table1[[#This Row],[Netto loon]])/Table1[[#This Row],[Belastbaar loon]]</f>
        <v>0.40463240092501662</v>
      </c>
      <c r="H8688" s="14">
        <f t="shared" ca="1" si="130"/>
        <v>38313.542999999998</v>
      </c>
      <c r="I8688" s="14">
        <f ca="1">IF(ROW()=2, Table1[[#This Row],[Netto loon]], INDIRECT(ADDRESS(ROW()-1,COLUMN(F:F))))</f>
        <v>56377.457000000002</v>
      </c>
      <c r="J8688" s="6">
        <f ca="1">IF(ROW()=2, 0, Table1[[#This Row],[Belastbaar loon]]-INDIRECT(ADDRESS(ROW()-1,COLUMN(A:A))))</f>
        <v>10</v>
      </c>
      <c r="K8688" s="6">
        <f ca="1">Table1[[#This Row],[Netto loon]]-Table1[[#This Row],[Netto vorige schijf]]</f>
        <v>4.4499999999970896</v>
      </c>
      <c r="L8688" s="2">
        <f ca="1">(Table1[[#This Row],[Bruto tov vorige schijf]]-Table1[[#This Row],[Netto tov vorige schijf]])/MAX(Table1[[#This Row],[Bruto tov vorige schijf]],1)</f>
        <v>0.55500000000029104</v>
      </c>
    </row>
    <row r="8689" spans="1:12" x14ac:dyDescent="0.25">
      <c r="A8689" s="14">
        <v>94711</v>
      </c>
      <c r="B8689" s="6">
        <f>LoonHeffing2020(Table1[[#This Row],[Belastbaar loon]])</f>
        <v>38558.222999999998</v>
      </c>
      <c r="C8689" s="6">
        <f>AlgemeneHeffingsKorting2020(Table1[[#This Row],[Belastbaar loon]])</f>
        <v>0</v>
      </c>
      <c r="D8689" s="14">
        <f>ArbeidsKorting2020(Table1[[#This Row],[Belastbaar loon]])</f>
        <v>233.58000000000013</v>
      </c>
      <c r="E8689" s="14">
        <f>MAX(Table1[[#This Row],[Loonheffing]]-Table1[[#This Row],[Algemene Heffingskorting]]-Table1[[#This Row],[Arbeidskorting]],0)</f>
        <v>38324.642999999996</v>
      </c>
      <c r="F8689" s="6">
        <f>Table1[[#This Row],[Belastbaar loon]]-Table1[[#This Row],[Belasting]]</f>
        <v>56386.357000000004</v>
      </c>
      <c r="G8689" s="2">
        <f>(Table1[[#This Row],[Belastbaar loon]]-Table1[[#This Row],[Netto loon]])/Table1[[#This Row],[Belastbaar loon]]</f>
        <v>0.40464827739122167</v>
      </c>
      <c r="H8689" s="14">
        <f t="shared" ca="1" si="130"/>
        <v>38319.093000000001</v>
      </c>
      <c r="I8689" s="14">
        <f ca="1">IF(ROW()=2, Table1[[#This Row],[Netto loon]], INDIRECT(ADDRESS(ROW()-1,COLUMN(F:F))))</f>
        <v>56381.906999999999</v>
      </c>
      <c r="J8689" s="6">
        <f ca="1">IF(ROW()=2, 0, Table1[[#This Row],[Belastbaar loon]]-INDIRECT(ADDRESS(ROW()-1,COLUMN(A:A))))</f>
        <v>10</v>
      </c>
      <c r="K8689" s="6">
        <f ca="1">Table1[[#This Row],[Netto loon]]-Table1[[#This Row],[Netto vorige schijf]]</f>
        <v>4.4500000000043656</v>
      </c>
      <c r="L8689" s="2">
        <f ca="1">(Table1[[#This Row],[Bruto tov vorige schijf]]-Table1[[#This Row],[Netto tov vorige schijf]])/MAX(Table1[[#This Row],[Bruto tov vorige schijf]],1)</f>
        <v>0.5549999999995634</v>
      </c>
    </row>
    <row r="8690" spans="1:12" x14ac:dyDescent="0.25">
      <c r="A8690" s="14">
        <v>94721</v>
      </c>
      <c r="B8690" s="6">
        <f>LoonHeffing2020(Table1[[#This Row],[Belastbaar loon]])</f>
        <v>38563.173000000003</v>
      </c>
      <c r="C8690" s="6">
        <f>AlgemeneHeffingsKorting2020(Table1[[#This Row],[Belastbaar loon]])</f>
        <v>0</v>
      </c>
      <c r="D8690" s="14">
        <f>ArbeidsKorting2020(Table1[[#This Row],[Belastbaar loon]])</f>
        <v>232.98000000000013</v>
      </c>
      <c r="E8690" s="14">
        <f>MAX(Table1[[#This Row],[Loonheffing]]-Table1[[#This Row],[Algemene Heffingskorting]]-Table1[[#This Row],[Arbeidskorting]],0)</f>
        <v>38330.192999999999</v>
      </c>
      <c r="F8690" s="6">
        <f>Table1[[#This Row],[Belastbaar loon]]-Table1[[#This Row],[Belasting]]</f>
        <v>56390.807000000001</v>
      </c>
      <c r="G8690" s="2">
        <f>(Table1[[#This Row],[Belastbaar loon]]-Table1[[#This Row],[Netto loon]])/Table1[[#This Row],[Belastbaar loon]]</f>
        <v>0.4046641505051678</v>
      </c>
      <c r="H8690" s="14">
        <f t="shared" ca="1" si="130"/>
        <v>38324.642999999996</v>
      </c>
      <c r="I8690" s="14">
        <f ca="1">IF(ROW()=2, Table1[[#This Row],[Netto loon]], INDIRECT(ADDRESS(ROW()-1,COLUMN(F:F))))</f>
        <v>56386.357000000004</v>
      </c>
      <c r="J8690" s="6">
        <f ca="1">IF(ROW()=2, 0, Table1[[#This Row],[Belastbaar loon]]-INDIRECT(ADDRESS(ROW()-1,COLUMN(A:A))))</f>
        <v>10</v>
      </c>
      <c r="K8690" s="6">
        <f ca="1">Table1[[#This Row],[Netto loon]]-Table1[[#This Row],[Netto vorige schijf]]</f>
        <v>4.4499999999970896</v>
      </c>
      <c r="L8690" s="2">
        <f ca="1">(Table1[[#This Row],[Bruto tov vorige schijf]]-Table1[[#This Row],[Netto tov vorige schijf]])/MAX(Table1[[#This Row],[Bruto tov vorige schijf]],1)</f>
        <v>0.55500000000029104</v>
      </c>
    </row>
    <row r="8691" spans="1:12" x14ac:dyDescent="0.25">
      <c r="A8691" s="14">
        <v>94731</v>
      </c>
      <c r="B8691" s="6">
        <f>LoonHeffing2020(Table1[[#This Row],[Belastbaar loon]])</f>
        <v>38568.123</v>
      </c>
      <c r="C8691" s="6">
        <f>AlgemeneHeffingsKorting2020(Table1[[#This Row],[Belastbaar loon]])</f>
        <v>0</v>
      </c>
      <c r="D8691" s="14">
        <f>ArbeidsKorting2020(Table1[[#This Row],[Belastbaar loon]])</f>
        <v>232.38000000000014</v>
      </c>
      <c r="E8691" s="14">
        <f>MAX(Table1[[#This Row],[Loonheffing]]-Table1[[#This Row],[Algemene Heffingskorting]]-Table1[[#This Row],[Arbeidskorting]],0)</f>
        <v>38335.743000000002</v>
      </c>
      <c r="F8691" s="6">
        <f>Table1[[#This Row],[Belastbaar loon]]-Table1[[#This Row],[Belasting]]</f>
        <v>56395.256999999998</v>
      </c>
      <c r="G8691" s="2">
        <f>(Table1[[#This Row],[Belastbaar loon]]-Table1[[#This Row],[Netto loon]])/Table1[[#This Row],[Belastbaar loon]]</f>
        <v>0.40468002026791655</v>
      </c>
      <c r="H8691" s="14">
        <f t="shared" ca="1" si="130"/>
        <v>38330.192999999999</v>
      </c>
      <c r="I8691" s="14">
        <f ca="1">IF(ROW()=2, Table1[[#This Row],[Netto loon]], INDIRECT(ADDRESS(ROW()-1,COLUMN(F:F))))</f>
        <v>56390.807000000001</v>
      </c>
      <c r="J8691" s="6">
        <f ca="1">IF(ROW()=2, 0, Table1[[#This Row],[Belastbaar loon]]-INDIRECT(ADDRESS(ROW()-1,COLUMN(A:A))))</f>
        <v>10</v>
      </c>
      <c r="K8691" s="6">
        <f ca="1">Table1[[#This Row],[Netto loon]]-Table1[[#This Row],[Netto vorige schijf]]</f>
        <v>4.4499999999970896</v>
      </c>
      <c r="L8691" s="2">
        <f ca="1">(Table1[[#This Row],[Bruto tov vorige schijf]]-Table1[[#This Row],[Netto tov vorige schijf]])/MAX(Table1[[#This Row],[Bruto tov vorige schijf]],1)</f>
        <v>0.55500000000029104</v>
      </c>
    </row>
    <row r="8692" spans="1:12" x14ac:dyDescent="0.25">
      <c r="A8692" s="14">
        <v>94741</v>
      </c>
      <c r="B8692" s="6">
        <f>LoonHeffing2020(Table1[[#This Row],[Belastbaar loon]])</f>
        <v>38573.072999999997</v>
      </c>
      <c r="C8692" s="6">
        <f>AlgemeneHeffingsKorting2020(Table1[[#This Row],[Belastbaar loon]])</f>
        <v>0</v>
      </c>
      <c r="D8692" s="14">
        <f>ArbeidsKorting2020(Table1[[#This Row],[Belastbaar loon]])</f>
        <v>231.78000000000014</v>
      </c>
      <c r="E8692" s="14">
        <f>MAX(Table1[[#This Row],[Loonheffing]]-Table1[[#This Row],[Algemene Heffingskorting]]-Table1[[#This Row],[Arbeidskorting]],0)</f>
        <v>38341.292999999998</v>
      </c>
      <c r="F8692" s="6">
        <f>Table1[[#This Row],[Belastbaar loon]]-Table1[[#This Row],[Belasting]]</f>
        <v>56399.707000000002</v>
      </c>
      <c r="G8692" s="2">
        <f>(Table1[[#This Row],[Belastbaar loon]]-Table1[[#This Row],[Netto loon]])/Table1[[#This Row],[Belastbaar loon]]</f>
        <v>0.40469588668052897</v>
      </c>
      <c r="H8692" s="14">
        <f t="shared" ca="1" si="130"/>
        <v>38335.743000000002</v>
      </c>
      <c r="I8692" s="14">
        <f ca="1">IF(ROW()=2, Table1[[#This Row],[Netto loon]], INDIRECT(ADDRESS(ROW()-1,COLUMN(F:F))))</f>
        <v>56395.256999999998</v>
      </c>
      <c r="J8692" s="6">
        <f ca="1">IF(ROW()=2, 0, Table1[[#This Row],[Belastbaar loon]]-INDIRECT(ADDRESS(ROW()-1,COLUMN(A:A))))</f>
        <v>10</v>
      </c>
      <c r="K8692" s="6">
        <f ca="1">Table1[[#This Row],[Netto loon]]-Table1[[#This Row],[Netto vorige schijf]]</f>
        <v>4.4500000000043656</v>
      </c>
      <c r="L8692" s="2">
        <f ca="1">(Table1[[#This Row],[Bruto tov vorige schijf]]-Table1[[#This Row],[Netto tov vorige schijf]])/MAX(Table1[[#This Row],[Bruto tov vorige schijf]],1)</f>
        <v>0.5549999999995634</v>
      </c>
    </row>
    <row r="8693" spans="1:12" x14ac:dyDescent="0.25">
      <c r="A8693" s="14">
        <v>94751</v>
      </c>
      <c r="B8693" s="6">
        <f>LoonHeffing2020(Table1[[#This Row],[Belastbaar loon]])</f>
        <v>38578.023000000001</v>
      </c>
      <c r="C8693" s="6">
        <f>AlgemeneHeffingsKorting2020(Table1[[#This Row],[Belastbaar loon]])</f>
        <v>0</v>
      </c>
      <c r="D8693" s="14">
        <f>ArbeidsKorting2020(Table1[[#This Row],[Belastbaar loon]])</f>
        <v>231.18000000000012</v>
      </c>
      <c r="E8693" s="14">
        <f>MAX(Table1[[#This Row],[Loonheffing]]-Table1[[#This Row],[Algemene Heffingskorting]]-Table1[[#This Row],[Arbeidskorting]],0)</f>
        <v>38346.843000000001</v>
      </c>
      <c r="F8693" s="6">
        <f>Table1[[#This Row],[Belastbaar loon]]-Table1[[#This Row],[Belasting]]</f>
        <v>56404.156999999999</v>
      </c>
      <c r="G8693" s="2">
        <f>(Table1[[#This Row],[Belastbaar loon]]-Table1[[#This Row],[Netto loon]])/Table1[[#This Row],[Belastbaar loon]]</f>
        <v>0.40471174974406604</v>
      </c>
      <c r="H8693" s="14">
        <f t="shared" ca="1" si="130"/>
        <v>38341.292999999998</v>
      </c>
      <c r="I8693" s="14">
        <f ca="1">IF(ROW()=2, Table1[[#This Row],[Netto loon]], INDIRECT(ADDRESS(ROW()-1,COLUMN(F:F))))</f>
        <v>56399.707000000002</v>
      </c>
      <c r="J8693" s="6">
        <f ca="1">IF(ROW()=2, 0, Table1[[#This Row],[Belastbaar loon]]-INDIRECT(ADDRESS(ROW()-1,COLUMN(A:A))))</f>
        <v>10</v>
      </c>
      <c r="K8693" s="6">
        <f ca="1">Table1[[#This Row],[Netto loon]]-Table1[[#This Row],[Netto vorige schijf]]</f>
        <v>4.4499999999970896</v>
      </c>
      <c r="L8693" s="2">
        <f ca="1">(Table1[[#This Row],[Bruto tov vorige schijf]]-Table1[[#This Row],[Netto tov vorige schijf]])/MAX(Table1[[#This Row],[Bruto tov vorige schijf]],1)</f>
        <v>0.55500000000029104</v>
      </c>
    </row>
    <row r="8694" spans="1:12" x14ac:dyDescent="0.25">
      <c r="A8694" s="14">
        <v>94761</v>
      </c>
      <c r="B8694" s="6">
        <f>LoonHeffing2020(Table1[[#This Row],[Belastbaar loon]])</f>
        <v>38582.972999999998</v>
      </c>
      <c r="C8694" s="6">
        <f>AlgemeneHeffingsKorting2020(Table1[[#This Row],[Belastbaar loon]])</f>
        <v>0</v>
      </c>
      <c r="D8694" s="14">
        <f>ArbeidsKorting2020(Table1[[#This Row],[Belastbaar loon]])</f>
        <v>230.58000000000013</v>
      </c>
      <c r="E8694" s="14">
        <f>MAX(Table1[[#This Row],[Loonheffing]]-Table1[[#This Row],[Algemene Heffingskorting]]-Table1[[#This Row],[Arbeidskorting]],0)</f>
        <v>38352.392999999996</v>
      </c>
      <c r="F8694" s="6">
        <f>Table1[[#This Row],[Belastbaar loon]]-Table1[[#This Row],[Belasting]]</f>
        <v>56408.607000000004</v>
      </c>
      <c r="G8694" s="2">
        <f>(Table1[[#This Row],[Belastbaar loon]]-Table1[[#This Row],[Netto loon]])/Table1[[#This Row],[Belastbaar loon]]</f>
        <v>0.40472760945958774</v>
      </c>
      <c r="H8694" s="14">
        <f t="shared" ca="1" si="130"/>
        <v>38346.843000000001</v>
      </c>
      <c r="I8694" s="14">
        <f ca="1">IF(ROW()=2, Table1[[#This Row],[Netto loon]], INDIRECT(ADDRESS(ROW()-1,COLUMN(F:F))))</f>
        <v>56404.156999999999</v>
      </c>
      <c r="J8694" s="6">
        <f ca="1">IF(ROW()=2, 0, Table1[[#This Row],[Belastbaar loon]]-INDIRECT(ADDRESS(ROW()-1,COLUMN(A:A))))</f>
        <v>10</v>
      </c>
      <c r="K8694" s="6">
        <f ca="1">Table1[[#This Row],[Netto loon]]-Table1[[#This Row],[Netto vorige schijf]]</f>
        <v>4.4500000000043656</v>
      </c>
      <c r="L8694" s="2">
        <f ca="1">(Table1[[#This Row],[Bruto tov vorige schijf]]-Table1[[#This Row],[Netto tov vorige schijf]])/MAX(Table1[[#This Row],[Bruto tov vorige schijf]],1)</f>
        <v>0.5549999999995634</v>
      </c>
    </row>
    <row r="8695" spans="1:12" x14ac:dyDescent="0.25">
      <c r="A8695" s="14">
        <v>94771</v>
      </c>
      <c r="B8695" s="6">
        <f>LoonHeffing2020(Table1[[#This Row],[Belastbaar loon]])</f>
        <v>38587.923000000003</v>
      </c>
      <c r="C8695" s="6">
        <f>AlgemeneHeffingsKorting2020(Table1[[#This Row],[Belastbaar loon]])</f>
        <v>0</v>
      </c>
      <c r="D8695" s="14">
        <f>ArbeidsKorting2020(Table1[[#This Row],[Belastbaar loon]])</f>
        <v>229.98000000000013</v>
      </c>
      <c r="E8695" s="14">
        <f>MAX(Table1[[#This Row],[Loonheffing]]-Table1[[#This Row],[Algemene Heffingskorting]]-Table1[[#This Row],[Arbeidskorting]],0)</f>
        <v>38357.942999999999</v>
      </c>
      <c r="F8695" s="6">
        <f>Table1[[#This Row],[Belastbaar loon]]-Table1[[#This Row],[Belasting]]</f>
        <v>56413.057000000001</v>
      </c>
      <c r="G8695" s="2">
        <f>(Table1[[#This Row],[Belastbaar loon]]-Table1[[#This Row],[Netto loon]])/Table1[[#This Row],[Belastbaar loon]]</f>
        <v>0.40474346582815418</v>
      </c>
      <c r="H8695" s="14">
        <f t="shared" ca="1" si="130"/>
        <v>38352.392999999996</v>
      </c>
      <c r="I8695" s="14">
        <f ca="1">IF(ROW()=2, Table1[[#This Row],[Netto loon]], INDIRECT(ADDRESS(ROW()-1,COLUMN(F:F))))</f>
        <v>56408.607000000004</v>
      </c>
      <c r="J8695" s="6">
        <f ca="1">IF(ROW()=2, 0, Table1[[#This Row],[Belastbaar loon]]-INDIRECT(ADDRESS(ROW()-1,COLUMN(A:A))))</f>
        <v>10</v>
      </c>
      <c r="K8695" s="6">
        <f ca="1">Table1[[#This Row],[Netto loon]]-Table1[[#This Row],[Netto vorige schijf]]</f>
        <v>4.4499999999970896</v>
      </c>
      <c r="L8695" s="2">
        <f ca="1">(Table1[[#This Row],[Bruto tov vorige schijf]]-Table1[[#This Row],[Netto tov vorige schijf]])/MAX(Table1[[#This Row],[Bruto tov vorige schijf]],1)</f>
        <v>0.55500000000029104</v>
      </c>
    </row>
    <row r="8696" spans="1:12" x14ac:dyDescent="0.25">
      <c r="A8696" s="14">
        <v>94781</v>
      </c>
      <c r="B8696" s="6">
        <f>LoonHeffing2020(Table1[[#This Row],[Belastbaar loon]])</f>
        <v>38592.873</v>
      </c>
      <c r="C8696" s="6">
        <f>AlgemeneHeffingsKorting2020(Table1[[#This Row],[Belastbaar loon]])</f>
        <v>0</v>
      </c>
      <c r="D8696" s="14">
        <f>ArbeidsKorting2020(Table1[[#This Row],[Belastbaar loon]])</f>
        <v>229.38000000000014</v>
      </c>
      <c r="E8696" s="14">
        <f>MAX(Table1[[#This Row],[Loonheffing]]-Table1[[#This Row],[Algemene Heffingskorting]]-Table1[[#This Row],[Arbeidskorting]],0)</f>
        <v>38363.493000000002</v>
      </c>
      <c r="F8696" s="6">
        <f>Table1[[#This Row],[Belastbaar loon]]-Table1[[#This Row],[Belasting]]</f>
        <v>56417.506999999998</v>
      </c>
      <c r="G8696" s="2">
        <f>(Table1[[#This Row],[Belastbaar loon]]-Table1[[#This Row],[Netto loon]])/Table1[[#This Row],[Belastbaar loon]]</f>
        <v>0.40475931885082456</v>
      </c>
      <c r="H8696" s="14">
        <f t="shared" ca="1" si="130"/>
        <v>38357.942999999999</v>
      </c>
      <c r="I8696" s="14">
        <f ca="1">IF(ROW()=2, Table1[[#This Row],[Netto loon]], INDIRECT(ADDRESS(ROW()-1,COLUMN(F:F))))</f>
        <v>56413.057000000001</v>
      </c>
      <c r="J8696" s="6">
        <f ca="1">IF(ROW()=2, 0, Table1[[#This Row],[Belastbaar loon]]-INDIRECT(ADDRESS(ROW()-1,COLUMN(A:A))))</f>
        <v>10</v>
      </c>
      <c r="K8696" s="6">
        <f ca="1">Table1[[#This Row],[Netto loon]]-Table1[[#This Row],[Netto vorige schijf]]</f>
        <v>4.4499999999970896</v>
      </c>
      <c r="L8696" s="2">
        <f ca="1">(Table1[[#This Row],[Bruto tov vorige schijf]]-Table1[[#This Row],[Netto tov vorige schijf]])/MAX(Table1[[#This Row],[Bruto tov vorige schijf]],1)</f>
        <v>0.55500000000029104</v>
      </c>
    </row>
    <row r="8697" spans="1:12" x14ac:dyDescent="0.25">
      <c r="A8697" s="14">
        <v>94791</v>
      </c>
      <c r="B8697" s="6">
        <f>LoonHeffing2020(Table1[[#This Row],[Belastbaar loon]])</f>
        <v>38597.822999999997</v>
      </c>
      <c r="C8697" s="6">
        <f>AlgemeneHeffingsKorting2020(Table1[[#This Row],[Belastbaar loon]])</f>
        <v>0</v>
      </c>
      <c r="D8697" s="14">
        <f>ArbeidsKorting2020(Table1[[#This Row],[Belastbaar loon]])</f>
        <v>228.78000000000014</v>
      </c>
      <c r="E8697" s="14">
        <f>MAX(Table1[[#This Row],[Loonheffing]]-Table1[[#This Row],[Algemene Heffingskorting]]-Table1[[#This Row],[Arbeidskorting]],0)</f>
        <v>38369.042999999998</v>
      </c>
      <c r="F8697" s="6">
        <f>Table1[[#This Row],[Belastbaar loon]]-Table1[[#This Row],[Belasting]]</f>
        <v>56421.957000000002</v>
      </c>
      <c r="G8697" s="2">
        <f>(Table1[[#This Row],[Belastbaar loon]]-Table1[[#This Row],[Netto loon]])/Table1[[#This Row],[Belastbaar loon]]</f>
        <v>0.40477516852865775</v>
      </c>
      <c r="H8697" s="14">
        <f t="shared" ca="1" si="130"/>
        <v>38363.493000000002</v>
      </c>
      <c r="I8697" s="14">
        <f ca="1">IF(ROW()=2, Table1[[#This Row],[Netto loon]], INDIRECT(ADDRESS(ROW()-1,COLUMN(F:F))))</f>
        <v>56417.506999999998</v>
      </c>
      <c r="J8697" s="6">
        <f ca="1">IF(ROW()=2, 0, Table1[[#This Row],[Belastbaar loon]]-INDIRECT(ADDRESS(ROW()-1,COLUMN(A:A))))</f>
        <v>10</v>
      </c>
      <c r="K8697" s="6">
        <f ca="1">Table1[[#This Row],[Netto loon]]-Table1[[#This Row],[Netto vorige schijf]]</f>
        <v>4.4500000000043656</v>
      </c>
      <c r="L8697" s="2">
        <f ca="1">(Table1[[#This Row],[Bruto tov vorige schijf]]-Table1[[#This Row],[Netto tov vorige schijf]])/MAX(Table1[[#This Row],[Bruto tov vorige schijf]],1)</f>
        <v>0.5549999999995634</v>
      </c>
    </row>
    <row r="8698" spans="1:12" x14ac:dyDescent="0.25">
      <c r="A8698" s="14">
        <v>94801</v>
      </c>
      <c r="B8698" s="6">
        <f>LoonHeffing2020(Table1[[#This Row],[Belastbaar loon]])</f>
        <v>38602.773000000001</v>
      </c>
      <c r="C8698" s="6">
        <f>AlgemeneHeffingsKorting2020(Table1[[#This Row],[Belastbaar loon]])</f>
        <v>0</v>
      </c>
      <c r="D8698" s="14">
        <f>ArbeidsKorting2020(Table1[[#This Row],[Belastbaar loon]])</f>
        <v>228.18000000000012</v>
      </c>
      <c r="E8698" s="14">
        <f>MAX(Table1[[#This Row],[Loonheffing]]-Table1[[#This Row],[Algemene Heffingskorting]]-Table1[[#This Row],[Arbeidskorting]],0)</f>
        <v>38374.593000000001</v>
      </c>
      <c r="F8698" s="6">
        <f>Table1[[#This Row],[Belastbaar loon]]-Table1[[#This Row],[Belasting]]</f>
        <v>56426.406999999999</v>
      </c>
      <c r="G8698" s="2">
        <f>(Table1[[#This Row],[Belastbaar loon]]-Table1[[#This Row],[Netto loon]])/Table1[[#This Row],[Belastbaar loon]]</f>
        <v>0.40479101486271241</v>
      </c>
      <c r="H8698" s="14">
        <f t="shared" ca="1" si="130"/>
        <v>38369.042999999998</v>
      </c>
      <c r="I8698" s="14">
        <f ca="1">IF(ROW()=2, Table1[[#This Row],[Netto loon]], INDIRECT(ADDRESS(ROW()-1,COLUMN(F:F))))</f>
        <v>56421.957000000002</v>
      </c>
      <c r="J8698" s="6">
        <f ca="1">IF(ROW()=2, 0, Table1[[#This Row],[Belastbaar loon]]-INDIRECT(ADDRESS(ROW()-1,COLUMN(A:A))))</f>
        <v>10</v>
      </c>
      <c r="K8698" s="6">
        <f ca="1">Table1[[#This Row],[Netto loon]]-Table1[[#This Row],[Netto vorige schijf]]</f>
        <v>4.4499999999970896</v>
      </c>
      <c r="L8698" s="2">
        <f ca="1">(Table1[[#This Row],[Bruto tov vorige schijf]]-Table1[[#This Row],[Netto tov vorige schijf]])/MAX(Table1[[#This Row],[Bruto tov vorige schijf]],1)</f>
        <v>0.55500000000029104</v>
      </c>
    </row>
    <row r="8699" spans="1:12" x14ac:dyDescent="0.25">
      <c r="A8699" s="14">
        <v>94811</v>
      </c>
      <c r="B8699" s="6">
        <f>LoonHeffing2020(Table1[[#This Row],[Belastbaar loon]])</f>
        <v>38607.722999999998</v>
      </c>
      <c r="C8699" s="6">
        <f>AlgemeneHeffingsKorting2020(Table1[[#This Row],[Belastbaar loon]])</f>
        <v>0</v>
      </c>
      <c r="D8699" s="14">
        <f>ArbeidsKorting2020(Table1[[#This Row],[Belastbaar loon]])</f>
        <v>227.58000000000013</v>
      </c>
      <c r="E8699" s="14">
        <f>MAX(Table1[[#This Row],[Loonheffing]]-Table1[[#This Row],[Algemene Heffingskorting]]-Table1[[#This Row],[Arbeidskorting]],0)</f>
        <v>38380.142999999996</v>
      </c>
      <c r="F8699" s="6">
        <f>Table1[[#This Row],[Belastbaar loon]]-Table1[[#This Row],[Belasting]]</f>
        <v>56430.857000000004</v>
      </c>
      <c r="G8699" s="2">
        <f>(Table1[[#This Row],[Belastbaar loon]]-Table1[[#This Row],[Netto loon]])/Table1[[#This Row],[Belastbaar loon]]</f>
        <v>0.40480685785404641</v>
      </c>
      <c r="H8699" s="14">
        <f t="shared" ca="1" si="130"/>
        <v>38374.593000000001</v>
      </c>
      <c r="I8699" s="14">
        <f ca="1">IF(ROW()=2, Table1[[#This Row],[Netto loon]], INDIRECT(ADDRESS(ROW()-1,COLUMN(F:F))))</f>
        <v>56426.406999999999</v>
      </c>
      <c r="J8699" s="6">
        <f ca="1">IF(ROW()=2, 0, Table1[[#This Row],[Belastbaar loon]]-INDIRECT(ADDRESS(ROW()-1,COLUMN(A:A))))</f>
        <v>10</v>
      </c>
      <c r="K8699" s="6">
        <f ca="1">Table1[[#This Row],[Netto loon]]-Table1[[#This Row],[Netto vorige schijf]]</f>
        <v>4.4500000000043656</v>
      </c>
      <c r="L8699" s="2">
        <f ca="1">(Table1[[#This Row],[Bruto tov vorige schijf]]-Table1[[#This Row],[Netto tov vorige schijf]])/MAX(Table1[[#This Row],[Bruto tov vorige schijf]],1)</f>
        <v>0.5549999999995634</v>
      </c>
    </row>
    <row r="8700" spans="1:12" x14ac:dyDescent="0.25">
      <c r="A8700" s="14">
        <v>94821</v>
      </c>
      <c r="B8700" s="6">
        <f>LoonHeffing2020(Table1[[#This Row],[Belastbaar loon]])</f>
        <v>38612.673000000003</v>
      </c>
      <c r="C8700" s="6">
        <f>AlgemeneHeffingsKorting2020(Table1[[#This Row],[Belastbaar loon]])</f>
        <v>0</v>
      </c>
      <c r="D8700" s="14">
        <f>ArbeidsKorting2020(Table1[[#This Row],[Belastbaar loon]])</f>
        <v>226.98000000000013</v>
      </c>
      <c r="E8700" s="14">
        <f>MAX(Table1[[#This Row],[Loonheffing]]-Table1[[#This Row],[Algemene Heffingskorting]]-Table1[[#This Row],[Arbeidskorting]],0)</f>
        <v>38385.692999999999</v>
      </c>
      <c r="F8700" s="6">
        <f>Table1[[#This Row],[Belastbaar loon]]-Table1[[#This Row],[Belasting]]</f>
        <v>56435.307000000001</v>
      </c>
      <c r="G8700" s="2">
        <f>(Table1[[#This Row],[Belastbaar loon]]-Table1[[#This Row],[Netto loon]])/Table1[[#This Row],[Belastbaar loon]]</f>
        <v>0.40482269750371752</v>
      </c>
      <c r="H8700" s="14">
        <f t="shared" ca="1" si="130"/>
        <v>38380.142999999996</v>
      </c>
      <c r="I8700" s="14">
        <f ca="1">IF(ROW()=2, Table1[[#This Row],[Netto loon]], INDIRECT(ADDRESS(ROW()-1,COLUMN(F:F))))</f>
        <v>56430.857000000004</v>
      </c>
      <c r="J8700" s="6">
        <f ca="1">IF(ROW()=2, 0, Table1[[#This Row],[Belastbaar loon]]-INDIRECT(ADDRESS(ROW()-1,COLUMN(A:A))))</f>
        <v>10</v>
      </c>
      <c r="K8700" s="6">
        <f ca="1">Table1[[#This Row],[Netto loon]]-Table1[[#This Row],[Netto vorige schijf]]</f>
        <v>4.4499999999970896</v>
      </c>
      <c r="L8700" s="2">
        <f ca="1">(Table1[[#This Row],[Bruto tov vorige schijf]]-Table1[[#This Row],[Netto tov vorige schijf]])/MAX(Table1[[#This Row],[Bruto tov vorige schijf]],1)</f>
        <v>0.55500000000029104</v>
      </c>
    </row>
    <row r="8701" spans="1:12" x14ac:dyDescent="0.25">
      <c r="A8701" s="14">
        <v>94831</v>
      </c>
      <c r="B8701" s="6">
        <f>LoonHeffing2020(Table1[[#This Row],[Belastbaar loon]])</f>
        <v>38617.623</v>
      </c>
      <c r="C8701" s="6">
        <f>AlgemeneHeffingsKorting2020(Table1[[#This Row],[Belastbaar loon]])</f>
        <v>0</v>
      </c>
      <c r="D8701" s="14">
        <f>ArbeidsKorting2020(Table1[[#This Row],[Belastbaar loon]])</f>
        <v>226.38000000000014</v>
      </c>
      <c r="E8701" s="14">
        <f>MAX(Table1[[#This Row],[Loonheffing]]-Table1[[#This Row],[Algemene Heffingskorting]]-Table1[[#This Row],[Arbeidskorting]],0)</f>
        <v>38391.243000000002</v>
      </c>
      <c r="F8701" s="6">
        <f>Table1[[#This Row],[Belastbaar loon]]-Table1[[#This Row],[Belasting]]</f>
        <v>56439.756999999998</v>
      </c>
      <c r="G8701" s="2">
        <f>(Table1[[#This Row],[Belastbaar loon]]-Table1[[#This Row],[Netto loon]])/Table1[[#This Row],[Belastbaar loon]]</f>
        <v>0.40483853381278279</v>
      </c>
      <c r="H8701" s="14">
        <f t="shared" ca="1" si="130"/>
        <v>38385.692999999999</v>
      </c>
      <c r="I8701" s="14">
        <f ca="1">IF(ROW()=2, Table1[[#This Row],[Netto loon]], INDIRECT(ADDRESS(ROW()-1,COLUMN(F:F))))</f>
        <v>56435.307000000001</v>
      </c>
      <c r="J8701" s="6">
        <f ca="1">IF(ROW()=2, 0, Table1[[#This Row],[Belastbaar loon]]-INDIRECT(ADDRESS(ROW()-1,COLUMN(A:A))))</f>
        <v>10</v>
      </c>
      <c r="K8701" s="6">
        <f ca="1">Table1[[#This Row],[Netto loon]]-Table1[[#This Row],[Netto vorige schijf]]</f>
        <v>4.4499999999970896</v>
      </c>
      <c r="L8701" s="2">
        <f ca="1">(Table1[[#This Row],[Bruto tov vorige schijf]]-Table1[[#This Row],[Netto tov vorige schijf]])/MAX(Table1[[#This Row],[Bruto tov vorige schijf]],1)</f>
        <v>0.55500000000029104</v>
      </c>
    </row>
    <row r="8702" spans="1:12" x14ac:dyDescent="0.25">
      <c r="A8702" s="14">
        <v>94841</v>
      </c>
      <c r="B8702" s="6">
        <f>LoonHeffing2020(Table1[[#This Row],[Belastbaar loon]])</f>
        <v>38622.572999999997</v>
      </c>
      <c r="C8702" s="6">
        <f>AlgemeneHeffingsKorting2020(Table1[[#This Row],[Belastbaar loon]])</f>
        <v>0</v>
      </c>
      <c r="D8702" s="14">
        <f>ArbeidsKorting2020(Table1[[#This Row],[Belastbaar loon]])</f>
        <v>225.78000000000014</v>
      </c>
      <c r="E8702" s="14">
        <f>MAX(Table1[[#This Row],[Loonheffing]]-Table1[[#This Row],[Algemene Heffingskorting]]-Table1[[#This Row],[Arbeidskorting]],0)</f>
        <v>38396.792999999998</v>
      </c>
      <c r="F8702" s="6">
        <f>Table1[[#This Row],[Belastbaar loon]]-Table1[[#This Row],[Belasting]]</f>
        <v>56444.207000000002</v>
      </c>
      <c r="G8702" s="2">
        <f>(Table1[[#This Row],[Belastbaar loon]]-Table1[[#This Row],[Netto loon]])/Table1[[#This Row],[Belastbaar loon]]</f>
        <v>0.40485436678229875</v>
      </c>
      <c r="H8702" s="14">
        <f t="shared" ca="1" si="130"/>
        <v>38391.243000000002</v>
      </c>
      <c r="I8702" s="14">
        <f ca="1">IF(ROW()=2, Table1[[#This Row],[Netto loon]], INDIRECT(ADDRESS(ROW()-1,COLUMN(F:F))))</f>
        <v>56439.756999999998</v>
      </c>
      <c r="J8702" s="6">
        <f ca="1">IF(ROW()=2, 0, Table1[[#This Row],[Belastbaar loon]]-INDIRECT(ADDRESS(ROW()-1,COLUMN(A:A))))</f>
        <v>10</v>
      </c>
      <c r="K8702" s="6">
        <f ca="1">Table1[[#This Row],[Netto loon]]-Table1[[#This Row],[Netto vorige schijf]]</f>
        <v>4.4500000000043656</v>
      </c>
      <c r="L8702" s="2">
        <f ca="1">(Table1[[#This Row],[Bruto tov vorige schijf]]-Table1[[#This Row],[Netto tov vorige schijf]])/MAX(Table1[[#This Row],[Bruto tov vorige schijf]],1)</f>
        <v>0.5549999999995634</v>
      </c>
    </row>
    <row r="8703" spans="1:12" x14ac:dyDescent="0.25">
      <c r="A8703" s="14">
        <v>94851</v>
      </c>
      <c r="B8703" s="6">
        <f>LoonHeffing2020(Table1[[#This Row],[Belastbaar loon]])</f>
        <v>38627.523000000001</v>
      </c>
      <c r="C8703" s="6">
        <f>AlgemeneHeffingsKorting2020(Table1[[#This Row],[Belastbaar loon]])</f>
        <v>0</v>
      </c>
      <c r="D8703" s="14">
        <f>ArbeidsKorting2020(Table1[[#This Row],[Belastbaar loon]])</f>
        <v>225.18000000000012</v>
      </c>
      <c r="E8703" s="14">
        <f>MAX(Table1[[#This Row],[Loonheffing]]-Table1[[#This Row],[Algemene Heffingskorting]]-Table1[[#This Row],[Arbeidskorting]],0)</f>
        <v>38402.343000000001</v>
      </c>
      <c r="F8703" s="6">
        <f>Table1[[#This Row],[Belastbaar loon]]-Table1[[#This Row],[Belasting]]</f>
        <v>56448.656999999999</v>
      </c>
      <c r="G8703" s="2">
        <f>(Table1[[#This Row],[Belastbaar loon]]-Table1[[#This Row],[Netto loon]])/Table1[[#This Row],[Belastbaar loon]]</f>
        <v>0.40487019641332195</v>
      </c>
      <c r="H8703" s="14">
        <f t="shared" ca="1" si="130"/>
        <v>38396.792999999998</v>
      </c>
      <c r="I8703" s="14">
        <f ca="1">IF(ROW()=2, Table1[[#This Row],[Netto loon]], INDIRECT(ADDRESS(ROW()-1,COLUMN(F:F))))</f>
        <v>56444.207000000002</v>
      </c>
      <c r="J8703" s="6">
        <f ca="1">IF(ROW()=2, 0, Table1[[#This Row],[Belastbaar loon]]-INDIRECT(ADDRESS(ROW()-1,COLUMN(A:A))))</f>
        <v>10</v>
      </c>
      <c r="K8703" s="6">
        <f ca="1">Table1[[#This Row],[Netto loon]]-Table1[[#This Row],[Netto vorige schijf]]</f>
        <v>4.4499999999970896</v>
      </c>
      <c r="L8703" s="2">
        <f ca="1">(Table1[[#This Row],[Bruto tov vorige schijf]]-Table1[[#This Row],[Netto tov vorige schijf]])/MAX(Table1[[#This Row],[Bruto tov vorige schijf]],1)</f>
        <v>0.55500000000029104</v>
      </c>
    </row>
    <row r="8704" spans="1:12" x14ac:dyDescent="0.25">
      <c r="A8704" s="14">
        <v>94861</v>
      </c>
      <c r="B8704" s="6">
        <f>LoonHeffing2020(Table1[[#This Row],[Belastbaar loon]])</f>
        <v>38632.472999999998</v>
      </c>
      <c r="C8704" s="6">
        <f>AlgemeneHeffingsKorting2020(Table1[[#This Row],[Belastbaar loon]])</f>
        <v>0</v>
      </c>
      <c r="D8704" s="14">
        <f>ArbeidsKorting2020(Table1[[#This Row],[Belastbaar loon]])</f>
        <v>224.58000000000013</v>
      </c>
      <c r="E8704" s="14">
        <f>MAX(Table1[[#This Row],[Loonheffing]]-Table1[[#This Row],[Algemene Heffingskorting]]-Table1[[#This Row],[Arbeidskorting]],0)</f>
        <v>38407.892999999996</v>
      </c>
      <c r="F8704" s="6">
        <f>Table1[[#This Row],[Belastbaar loon]]-Table1[[#This Row],[Belasting]]</f>
        <v>56453.107000000004</v>
      </c>
      <c r="G8704" s="2">
        <f>(Table1[[#This Row],[Belastbaar loon]]-Table1[[#This Row],[Netto loon]])/Table1[[#This Row],[Belastbaar loon]]</f>
        <v>0.40488602270690799</v>
      </c>
      <c r="H8704" s="14">
        <f t="shared" ca="1" si="130"/>
        <v>38402.343000000001</v>
      </c>
      <c r="I8704" s="14">
        <f ca="1">IF(ROW()=2, Table1[[#This Row],[Netto loon]], INDIRECT(ADDRESS(ROW()-1,COLUMN(F:F))))</f>
        <v>56448.656999999999</v>
      </c>
      <c r="J8704" s="6">
        <f ca="1">IF(ROW()=2, 0, Table1[[#This Row],[Belastbaar loon]]-INDIRECT(ADDRESS(ROW()-1,COLUMN(A:A))))</f>
        <v>10</v>
      </c>
      <c r="K8704" s="6">
        <f ca="1">Table1[[#This Row],[Netto loon]]-Table1[[#This Row],[Netto vorige schijf]]</f>
        <v>4.4500000000043656</v>
      </c>
      <c r="L8704" s="2">
        <f ca="1">(Table1[[#This Row],[Bruto tov vorige schijf]]-Table1[[#This Row],[Netto tov vorige schijf]])/MAX(Table1[[#This Row],[Bruto tov vorige schijf]],1)</f>
        <v>0.5549999999995634</v>
      </c>
    </row>
    <row r="8705" spans="1:12" x14ac:dyDescent="0.25">
      <c r="A8705" s="14">
        <v>94871</v>
      </c>
      <c r="B8705" s="6">
        <f>LoonHeffing2020(Table1[[#This Row],[Belastbaar loon]])</f>
        <v>38637.423000000003</v>
      </c>
      <c r="C8705" s="6">
        <f>AlgemeneHeffingsKorting2020(Table1[[#This Row],[Belastbaar loon]])</f>
        <v>0</v>
      </c>
      <c r="D8705" s="14">
        <f>ArbeidsKorting2020(Table1[[#This Row],[Belastbaar loon]])</f>
        <v>223.98000000000013</v>
      </c>
      <c r="E8705" s="14">
        <f>MAX(Table1[[#This Row],[Loonheffing]]-Table1[[#This Row],[Algemene Heffingskorting]]-Table1[[#This Row],[Arbeidskorting]],0)</f>
        <v>38413.442999999999</v>
      </c>
      <c r="F8705" s="6">
        <f>Table1[[#This Row],[Belastbaar loon]]-Table1[[#This Row],[Belasting]]</f>
        <v>56457.557000000001</v>
      </c>
      <c r="G8705" s="2">
        <f>(Table1[[#This Row],[Belastbaar loon]]-Table1[[#This Row],[Netto loon]])/Table1[[#This Row],[Belastbaar loon]]</f>
        <v>0.4049018456641123</v>
      </c>
      <c r="H8705" s="14">
        <f t="shared" ca="1" si="130"/>
        <v>38407.892999999996</v>
      </c>
      <c r="I8705" s="14">
        <f ca="1">IF(ROW()=2, Table1[[#This Row],[Netto loon]], INDIRECT(ADDRESS(ROW()-1,COLUMN(F:F))))</f>
        <v>56453.107000000004</v>
      </c>
      <c r="J8705" s="6">
        <f ca="1">IF(ROW()=2, 0, Table1[[#This Row],[Belastbaar loon]]-INDIRECT(ADDRESS(ROW()-1,COLUMN(A:A))))</f>
        <v>10</v>
      </c>
      <c r="K8705" s="6">
        <f ca="1">Table1[[#This Row],[Netto loon]]-Table1[[#This Row],[Netto vorige schijf]]</f>
        <v>4.4499999999970896</v>
      </c>
      <c r="L8705" s="2">
        <f ca="1">(Table1[[#This Row],[Bruto tov vorige schijf]]-Table1[[#This Row],[Netto tov vorige schijf]])/MAX(Table1[[#This Row],[Bruto tov vorige schijf]],1)</f>
        <v>0.55500000000029104</v>
      </c>
    </row>
    <row r="8706" spans="1:12" x14ac:dyDescent="0.25">
      <c r="A8706" s="14">
        <v>94881</v>
      </c>
      <c r="B8706" s="6">
        <f>LoonHeffing2020(Table1[[#This Row],[Belastbaar loon]])</f>
        <v>38642.373</v>
      </c>
      <c r="C8706" s="6">
        <f>AlgemeneHeffingsKorting2020(Table1[[#This Row],[Belastbaar loon]])</f>
        <v>0</v>
      </c>
      <c r="D8706" s="14">
        <f>ArbeidsKorting2020(Table1[[#This Row],[Belastbaar loon]])</f>
        <v>223.38000000000014</v>
      </c>
      <c r="E8706" s="14">
        <f>MAX(Table1[[#This Row],[Loonheffing]]-Table1[[#This Row],[Algemene Heffingskorting]]-Table1[[#This Row],[Arbeidskorting]],0)</f>
        <v>38418.993000000002</v>
      </c>
      <c r="F8706" s="6">
        <f>Table1[[#This Row],[Belastbaar loon]]-Table1[[#This Row],[Belasting]]</f>
        <v>56462.006999999998</v>
      </c>
      <c r="G8706" s="2">
        <f>(Table1[[#This Row],[Belastbaar loon]]-Table1[[#This Row],[Netto loon]])/Table1[[#This Row],[Belastbaar loon]]</f>
        <v>0.40491766528598983</v>
      </c>
      <c r="H8706" s="14">
        <f t="shared" ca="1" si="130"/>
        <v>38413.442999999999</v>
      </c>
      <c r="I8706" s="14">
        <f ca="1">IF(ROW()=2, Table1[[#This Row],[Netto loon]], INDIRECT(ADDRESS(ROW()-1,COLUMN(F:F))))</f>
        <v>56457.557000000001</v>
      </c>
      <c r="J8706" s="6">
        <f ca="1">IF(ROW()=2, 0, Table1[[#This Row],[Belastbaar loon]]-INDIRECT(ADDRESS(ROW()-1,COLUMN(A:A))))</f>
        <v>10</v>
      </c>
      <c r="K8706" s="6">
        <f ca="1">Table1[[#This Row],[Netto loon]]-Table1[[#This Row],[Netto vorige schijf]]</f>
        <v>4.4499999999970896</v>
      </c>
      <c r="L8706" s="2">
        <f ca="1">(Table1[[#This Row],[Bruto tov vorige schijf]]-Table1[[#This Row],[Netto tov vorige schijf]])/MAX(Table1[[#This Row],[Bruto tov vorige schijf]],1)</f>
        <v>0.55500000000029104</v>
      </c>
    </row>
    <row r="8707" spans="1:12" x14ac:dyDescent="0.25">
      <c r="A8707" s="14">
        <v>94891</v>
      </c>
      <c r="B8707" s="6">
        <f>LoonHeffing2020(Table1[[#This Row],[Belastbaar loon]])</f>
        <v>38647.322999999997</v>
      </c>
      <c r="C8707" s="6">
        <f>AlgemeneHeffingsKorting2020(Table1[[#This Row],[Belastbaar loon]])</f>
        <v>0</v>
      </c>
      <c r="D8707" s="14">
        <f>ArbeidsKorting2020(Table1[[#This Row],[Belastbaar loon]])</f>
        <v>222.78000000000014</v>
      </c>
      <c r="E8707" s="14">
        <f>MAX(Table1[[#This Row],[Loonheffing]]-Table1[[#This Row],[Algemene Heffingskorting]]-Table1[[#This Row],[Arbeidskorting]],0)</f>
        <v>38424.542999999998</v>
      </c>
      <c r="F8707" s="6">
        <f>Table1[[#This Row],[Belastbaar loon]]-Table1[[#This Row],[Belasting]]</f>
        <v>56466.457000000002</v>
      </c>
      <c r="G8707" s="2">
        <f>(Table1[[#This Row],[Belastbaar loon]]-Table1[[#This Row],[Netto loon]])/Table1[[#This Row],[Belastbaar loon]]</f>
        <v>0.40493348157359493</v>
      </c>
      <c r="H8707" s="14">
        <f t="shared" ca="1" si="130"/>
        <v>38418.993000000002</v>
      </c>
      <c r="I8707" s="14">
        <f ca="1">IF(ROW()=2, Table1[[#This Row],[Netto loon]], INDIRECT(ADDRESS(ROW()-1,COLUMN(F:F))))</f>
        <v>56462.006999999998</v>
      </c>
      <c r="J8707" s="6">
        <f ca="1">IF(ROW()=2, 0, Table1[[#This Row],[Belastbaar loon]]-INDIRECT(ADDRESS(ROW()-1,COLUMN(A:A))))</f>
        <v>10</v>
      </c>
      <c r="K8707" s="6">
        <f ca="1">Table1[[#This Row],[Netto loon]]-Table1[[#This Row],[Netto vorige schijf]]</f>
        <v>4.4500000000043656</v>
      </c>
      <c r="L8707" s="2">
        <f ca="1">(Table1[[#This Row],[Bruto tov vorige schijf]]-Table1[[#This Row],[Netto tov vorige schijf]])/MAX(Table1[[#This Row],[Bruto tov vorige schijf]],1)</f>
        <v>0.5549999999995634</v>
      </c>
    </row>
    <row r="8708" spans="1:12" x14ac:dyDescent="0.25">
      <c r="A8708" s="14">
        <v>94901</v>
      </c>
      <c r="B8708" s="6">
        <f>LoonHeffing2020(Table1[[#This Row],[Belastbaar loon]])</f>
        <v>38652.273000000001</v>
      </c>
      <c r="C8708" s="6">
        <f>AlgemeneHeffingsKorting2020(Table1[[#This Row],[Belastbaar loon]])</f>
        <v>0</v>
      </c>
      <c r="D8708" s="14">
        <f>ArbeidsKorting2020(Table1[[#This Row],[Belastbaar loon]])</f>
        <v>222.18000000000012</v>
      </c>
      <c r="E8708" s="14">
        <f>MAX(Table1[[#This Row],[Loonheffing]]-Table1[[#This Row],[Algemene Heffingskorting]]-Table1[[#This Row],[Arbeidskorting]],0)</f>
        <v>38430.093000000001</v>
      </c>
      <c r="F8708" s="6">
        <f>Table1[[#This Row],[Belastbaar loon]]-Table1[[#This Row],[Belasting]]</f>
        <v>56470.906999999999</v>
      </c>
      <c r="G8708" s="2">
        <f>(Table1[[#This Row],[Belastbaar loon]]-Table1[[#This Row],[Netto loon]])/Table1[[#This Row],[Belastbaar loon]]</f>
        <v>0.40494929452798178</v>
      </c>
      <c r="H8708" s="14">
        <f t="shared" ca="1" si="130"/>
        <v>38424.542999999998</v>
      </c>
      <c r="I8708" s="14">
        <f ca="1">IF(ROW()=2, Table1[[#This Row],[Netto loon]], INDIRECT(ADDRESS(ROW()-1,COLUMN(F:F))))</f>
        <v>56466.457000000002</v>
      </c>
      <c r="J8708" s="6">
        <f ca="1">IF(ROW()=2, 0, Table1[[#This Row],[Belastbaar loon]]-INDIRECT(ADDRESS(ROW()-1,COLUMN(A:A))))</f>
        <v>10</v>
      </c>
      <c r="K8708" s="6">
        <f ca="1">Table1[[#This Row],[Netto loon]]-Table1[[#This Row],[Netto vorige schijf]]</f>
        <v>4.4499999999970896</v>
      </c>
      <c r="L8708" s="2">
        <f ca="1">(Table1[[#This Row],[Bruto tov vorige schijf]]-Table1[[#This Row],[Netto tov vorige schijf]])/MAX(Table1[[#This Row],[Bruto tov vorige schijf]],1)</f>
        <v>0.55500000000029104</v>
      </c>
    </row>
    <row r="8709" spans="1:12" x14ac:dyDescent="0.25">
      <c r="A8709" s="14">
        <v>94911</v>
      </c>
      <c r="B8709" s="6">
        <f>LoonHeffing2020(Table1[[#This Row],[Belastbaar loon]])</f>
        <v>38657.222999999998</v>
      </c>
      <c r="C8709" s="6">
        <f>AlgemeneHeffingsKorting2020(Table1[[#This Row],[Belastbaar loon]])</f>
        <v>0</v>
      </c>
      <c r="D8709" s="14">
        <f>ArbeidsKorting2020(Table1[[#This Row],[Belastbaar loon]])</f>
        <v>221.58000000000013</v>
      </c>
      <c r="E8709" s="14">
        <f>MAX(Table1[[#This Row],[Loonheffing]]-Table1[[#This Row],[Algemene Heffingskorting]]-Table1[[#This Row],[Arbeidskorting]],0)</f>
        <v>38435.642999999996</v>
      </c>
      <c r="F8709" s="6">
        <f>Table1[[#This Row],[Belastbaar loon]]-Table1[[#This Row],[Belasting]]</f>
        <v>56475.357000000004</v>
      </c>
      <c r="G8709" s="2">
        <f>(Table1[[#This Row],[Belastbaar loon]]-Table1[[#This Row],[Netto loon]])/Table1[[#This Row],[Belastbaar loon]]</f>
        <v>0.40496510415020381</v>
      </c>
      <c r="H8709" s="14">
        <f t="shared" ca="1" si="130"/>
        <v>38430.093000000001</v>
      </c>
      <c r="I8709" s="14">
        <f ca="1">IF(ROW()=2, Table1[[#This Row],[Netto loon]], INDIRECT(ADDRESS(ROW()-1,COLUMN(F:F))))</f>
        <v>56470.906999999999</v>
      </c>
      <c r="J8709" s="6">
        <f ca="1">IF(ROW()=2, 0, Table1[[#This Row],[Belastbaar loon]]-INDIRECT(ADDRESS(ROW()-1,COLUMN(A:A))))</f>
        <v>10</v>
      </c>
      <c r="K8709" s="6">
        <f ca="1">Table1[[#This Row],[Netto loon]]-Table1[[#This Row],[Netto vorige schijf]]</f>
        <v>4.4500000000043656</v>
      </c>
      <c r="L8709" s="2">
        <f ca="1">(Table1[[#This Row],[Bruto tov vorige schijf]]-Table1[[#This Row],[Netto tov vorige schijf]])/MAX(Table1[[#This Row],[Bruto tov vorige schijf]],1)</f>
        <v>0.5549999999995634</v>
      </c>
    </row>
    <row r="8710" spans="1:12" x14ac:dyDescent="0.25">
      <c r="A8710" s="14">
        <v>94921</v>
      </c>
      <c r="B8710" s="6">
        <f>LoonHeffing2020(Table1[[#This Row],[Belastbaar loon]])</f>
        <v>38662.173000000003</v>
      </c>
      <c r="C8710" s="6">
        <f>AlgemeneHeffingsKorting2020(Table1[[#This Row],[Belastbaar loon]])</f>
        <v>0</v>
      </c>
      <c r="D8710" s="14">
        <f>ArbeidsKorting2020(Table1[[#This Row],[Belastbaar loon]])</f>
        <v>220.98000000000013</v>
      </c>
      <c r="E8710" s="14">
        <f>MAX(Table1[[#This Row],[Loonheffing]]-Table1[[#This Row],[Algemene Heffingskorting]]-Table1[[#This Row],[Arbeidskorting]],0)</f>
        <v>38441.192999999999</v>
      </c>
      <c r="F8710" s="6">
        <f>Table1[[#This Row],[Belastbaar loon]]-Table1[[#This Row],[Belasting]]</f>
        <v>56479.807000000001</v>
      </c>
      <c r="G8710" s="2">
        <f>(Table1[[#This Row],[Belastbaar loon]]-Table1[[#This Row],[Netto loon]])/Table1[[#This Row],[Belastbaar loon]]</f>
        <v>0.40498091044131435</v>
      </c>
      <c r="H8710" s="14">
        <f t="shared" ca="1" si="130"/>
        <v>38435.642999999996</v>
      </c>
      <c r="I8710" s="14">
        <f ca="1">IF(ROW()=2, Table1[[#This Row],[Netto loon]], INDIRECT(ADDRESS(ROW()-1,COLUMN(F:F))))</f>
        <v>56475.357000000004</v>
      </c>
      <c r="J8710" s="6">
        <f ca="1">IF(ROW()=2, 0, Table1[[#This Row],[Belastbaar loon]]-INDIRECT(ADDRESS(ROW()-1,COLUMN(A:A))))</f>
        <v>10</v>
      </c>
      <c r="K8710" s="6">
        <f ca="1">Table1[[#This Row],[Netto loon]]-Table1[[#This Row],[Netto vorige schijf]]</f>
        <v>4.4499999999970896</v>
      </c>
      <c r="L8710" s="2">
        <f ca="1">(Table1[[#This Row],[Bruto tov vorige schijf]]-Table1[[#This Row],[Netto tov vorige schijf]])/MAX(Table1[[#This Row],[Bruto tov vorige schijf]],1)</f>
        <v>0.55500000000029104</v>
      </c>
    </row>
    <row r="8711" spans="1:12" x14ac:dyDescent="0.25">
      <c r="A8711" s="14">
        <v>94931</v>
      </c>
      <c r="B8711" s="6">
        <f>LoonHeffing2020(Table1[[#This Row],[Belastbaar loon]])</f>
        <v>38667.123</v>
      </c>
      <c r="C8711" s="6">
        <f>AlgemeneHeffingsKorting2020(Table1[[#This Row],[Belastbaar loon]])</f>
        <v>0</v>
      </c>
      <c r="D8711" s="14">
        <f>ArbeidsKorting2020(Table1[[#This Row],[Belastbaar loon]])</f>
        <v>220.38000000000014</v>
      </c>
      <c r="E8711" s="14">
        <f>MAX(Table1[[#This Row],[Loonheffing]]-Table1[[#This Row],[Algemene Heffingskorting]]-Table1[[#This Row],[Arbeidskorting]],0)</f>
        <v>38446.743000000002</v>
      </c>
      <c r="F8711" s="6">
        <f>Table1[[#This Row],[Belastbaar loon]]-Table1[[#This Row],[Belasting]]</f>
        <v>56484.256999999998</v>
      </c>
      <c r="G8711" s="2">
        <f>(Table1[[#This Row],[Belastbaar loon]]-Table1[[#This Row],[Netto loon]])/Table1[[#This Row],[Belastbaar loon]]</f>
        <v>0.40499671340236593</v>
      </c>
      <c r="H8711" s="14">
        <f t="shared" ca="1" si="130"/>
        <v>38441.192999999999</v>
      </c>
      <c r="I8711" s="14">
        <f ca="1">IF(ROW()=2, Table1[[#This Row],[Netto loon]], INDIRECT(ADDRESS(ROW()-1,COLUMN(F:F))))</f>
        <v>56479.807000000001</v>
      </c>
      <c r="J8711" s="6">
        <f ca="1">IF(ROW()=2, 0, Table1[[#This Row],[Belastbaar loon]]-INDIRECT(ADDRESS(ROW()-1,COLUMN(A:A))))</f>
        <v>10</v>
      </c>
      <c r="K8711" s="6">
        <f ca="1">Table1[[#This Row],[Netto loon]]-Table1[[#This Row],[Netto vorige schijf]]</f>
        <v>4.4499999999970896</v>
      </c>
      <c r="L8711" s="2">
        <f ca="1">(Table1[[#This Row],[Bruto tov vorige schijf]]-Table1[[#This Row],[Netto tov vorige schijf]])/MAX(Table1[[#This Row],[Bruto tov vorige schijf]],1)</f>
        <v>0.55500000000029104</v>
      </c>
    </row>
    <row r="8712" spans="1:12" x14ac:dyDescent="0.25">
      <c r="A8712" s="14">
        <v>94941</v>
      </c>
      <c r="B8712" s="6">
        <f>LoonHeffing2020(Table1[[#This Row],[Belastbaar loon]])</f>
        <v>38672.072999999997</v>
      </c>
      <c r="C8712" s="6">
        <f>AlgemeneHeffingsKorting2020(Table1[[#This Row],[Belastbaar loon]])</f>
        <v>0</v>
      </c>
      <c r="D8712" s="14">
        <f>ArbeidsKorting2020(Table1[[#This Row],[Belastbaar loon]])</f>
        <v>219.78000000000014</v>
      </c>
      <c r="E8712" s="14">
        <f>MAX(Table1[[#This Row],[Loonheffing]]-Table1[[#This Row],[Algemene Heffingskorting]]-Table1[[#This Row],[Arbeidskorting]],0)</f>
        <v>38452.292999999998</v>
      </c>
      <c r="F8712" s="6">
        <f>Table1[[#This Row],[Belastbaar loon]]-Table1[[#This Row],[Belasting]]</f>
        <v>56488.707000000002</v>
      </c>
      <c r="G8712" s="2">
        <f>(Table1[[#This Row],[Belastbaar loon]]-Table1[[#This Row],[Netto loon]])/Table1[[#This Row],[Belastbaar loon]]</f>
        <v>0.40501251303441083</v>
      </c>
      <c r="H8712" s="14">
        <f t="shared" ca="1" si="130"/>
        <v>38446.743000000002</v>
      </c>
      <c r="I8712" s="14">
        <f ca="1">IF(ROW()=2, Table1[[#This Row],[Netto loon]], INDIRECT(ADDRESS(ROW()-1,COLUMN(F:F))))</f>
        <v>56484.256999999998</v>
      </c>
      <c r="J8712" s="6">
        <f ca="1">IF(ROW()=2, 0, Table1[[#This Row],[Belastbaar loon]]-INDIRECT(ADDRESS(ROW()-1,COLUMN(A:A))))</f>
        <v>10</v>
      </c>
      <c r="K8712" s="6">
        <f ca="1">Table1[[#This Row],[Netto loon]]-Table1[[#This Row],[Netto vorige schijf]]</f>
        <v>4.4500000000043656</v>
      </c>
      <c r="L8712" s="2">
        <f ca="1">(Table1[[#This Row],[Bruto tov vorige schijf]]-Table1[[#This Row],[Netto tov vorige schijf]])/MAX(Table1[[#This Row],[Bruto tov vorige schijf]],1)</f>
        <v>0.5549999999995634</v>
      </c>
    </row>
    <row r="8713" spans="1:12" x14ac:dyDescent="0.25">
      <c r="A8713" s="14">
        <v>94951</v>
      </c>
      <c r="B8713" s="6">
        <f>LoonHeffing2020(Table1[[#This Row],[Belastbaar loon]])</f>
        <v>38677.023000000001</v>
      </c>
      <c r="C8713" s="6">
        <f>AlgemeneHeffingsKorting2020(Table1[[#This Row],[Belastbaar loon]])</f>
        <v>0</v>
      </c>
      <c r="D8713" s="14">
        <f>ArbeidsKorting2020(Table1[[#This Row],[Belastbaar loon]])</f>
        <v>219.18000000000012</v>
      </c>
      <c r="E8713" s="14">
        <f>MAX(Table1[[#This Row],[Loonheffing]]-Table1[[#This Row],[Algemene Heffingskorting]]-Table1[[#This Row],[Arbeidskorting]],0)</f>
        <v>38457.843000000001</v>
      </c>
      <c r="F8713" s="6">
        <f>Table1[[#This Row],[Belastbaar loon]]-Table1[[#This Row],[Belasting]]</f>
        <v>56493.156999999999</v>
      </c>
      <c r="G8713" s="2">
        <f>(Table1[[#This Row],[Belastbaar loon]]-Table1[[#This Row],[Netto loon]])/Table1[[#This Row],[Belastbaar loon]]</f>
        <v>0.40502830933850092</v>
      </c>
      <c r="H8713" s="14">
        <f t="shared" ca="1" si="130"/>
        <v>38452.292999999998</v>
      </c>
      <c r="I8713" s="14">
        <f ca="1">IF(ROW()=2, Table1[[#This Row],[Netto loon]], INDIRECT(ADDRESS(ROW()-1,COLUMN(F:F))))</f>
        <v>56488.707000000002</v>
      </c>
      <c r="J8713" s="6">
        <f ca="1">IF(ROW()=2, 0, Table1[[#This Row],[Belastbaar loon]]-INDIRECT(ADDRESS(ROW()-1,COLUMN(A:A))))</f>
        <v>10</v>
      </c>
      <c r="K8713" s="6">
        <f ca="1">Table1[[#This Row],[Netto loon]]-Table1[[#This Row],[Netto vorige schijf]]</f>
        <v>4.4499999999970896</v>
      </c>
      <c r="L8713" s="2">
        <f ca="1">(Table1[[#This Row],[Bruto tov vorige schijf]]-Table1[[#This Row],[Netto tov vorige schijf]])/MAX(Table1[[#This Row],[Bruto tov vorige schijf]],1)</f>
        <v>0.55500000000029104</v>
      </c>
    </row>
    <row r="8714" spans="1:12" x14ac:dyDescent="0.25">
      <c r="A8714" s="14">
        <v>94961</v>
      </c>
      <c r="B8714" s="6">
        <f>LoonHeffing2020(Table1[[#This Row],[Belastbaar loon]])</f>
        <v>38681.972999999998</v>
      </c>
      <c r="C8714" s="6">
        <f>AlgemeneHeffingsKorting2020(Table1[[#This Row],[Belastbaar loon]])</f>
        <v>0</v>
      </c>
      <c r="D8714" s="14">
        <f>ArbeidsKorting2020(Table1[[#This Row],[Belastbaar loon]])</f>
        <v>218.58000000000013</v>
      </c>
      <c r="E8714" s="14">
        <f>MAX(Table1[[#This Row],[Loonheffing]]-Table1[[#This Row],[Algemene Heffingskorting]]-Table1[[#This Row],[Arbeidskorting]],0)</f>
        <v>38463.392999999996</v>
      </c>
      <c r="F8714" s="6">
        <f>Table1[[#This Row],[Belastbaar loon]]-Table1[[#This Row],[Belasting]]</f>
        <v>56497.607000000004</v>
      </c>
      <c r="G8714" s="2">
        <f>(Table1[[#This Row],[Belastbaar loon]]-Table1[[#This Row],[Netto loon]])/Table1[[#This Row],[Belastbaar loon]]</f>
        <v>0.40504410231568744</v>
      </c>
      <c r="H8714" s="14">
        <f t="shared" ca="1" si="130"/>
        <v>38457.843000000001</v>
      </c>
      <c r="I8714" s="14">
        <f ca="1">IF(ROW()=2, Table1[[#This Row],[Netto loon]], INDIRECT(ADDRESS(ROW()-1,COLUMN(F:F))))</f>
        <v>56493.156999999999</v>
      </c>
      <c r="J8714" s="6">
        <f ca="1">IF(ROW()=2, 0, Table1[[#This Row],[Belastbaar loon]]-INDIRECT(ADDRESS(ROW()-1,COLUMN(A:A))))</f>
        <v>10</v>
      </c>
      <c r="K8714" s="6">
        <f ca="1">Table1[[#This Row],[Netto loon]]-Table1[[#This Row],[Netto vorige schijf]]</f>
        <v>4.4500000000043656</v>
      </c>
      <c r="L8714" s="2">
        <f ca="1">(Table1[[#This Row],[Bruto tov vorige schijf]]-Table1[[#This Row],[Netto tov vorige schijf]])/MAX(Table1[[#This Row],[Bruto tov vorige schijf]],1)</f>
        <v>0.5549999999995634</v>
      </c>
    </row>
    <row r="8715" spans="1:12" x14ac:dyDescent="0.25">
      <c r="A8715" s="14">
        <v>94971</v>
      </c>
      <c r="B8715" s="6">
        <f>LoonHeffing2020(Table1[[#This Row],[Belastbaar loon]])</f>
        <v>38686.923000000003</v>
      </c>
      <c r="C8715" s="6">
        <f>AlgemeneHeffingsKorting2020(Table1[[#This Row],[Belastbaar loon]])</f>
        <v>0</v>
      </c>
      <c r="D8715" s="14">
        <f>ArbeidsKorting2020(Table1[[#This Row],[Belastbaar loon]])</f>
        <v>217.98000000000013</v>
      </c>
      <c r="E8715" s="14">
        <f>MAX(Table1[[#This Row],[Loonheffing]]-Table1[[#This Row],[Algemene Heffingskorting]]-Table1[[#This Row],[Arbeidskorting]],0)</f>
        <v>38468.942999999999</v>
      </c>
      <c r="F8715" s="6">
        <f>Table1[[#This Row],[Belastbaar loon]]-Table1[[#This Row],[Belasting]]</f>
        <v>56502.057000000001</v>
      </c>
      <c r="G8715" s="2">
        <f>(Table1[[#This Row],[Belastbaar loon]]-Table1[[#This Row],[Netto loon]])/Table1[[#This Row],[Belastbaar loon]]</f>
        <v>0.40505989196702152</v>
      </c>
      <c r="H8715" s="14">
        <f t="shared" ca="1" si="130"/>
        <v>38463.392999999996</v>
      </c>
      <c r="I8715" s="14">
        <f ca="1">IF(ROW()=2, Table1[[#This Row],[Netto loon]], INDIRECT(ADDRESS(ROW()-1,COLUMN(F:F))))</f>
        <v>56497.607000000004</v>
      </c>
      <c r="J8715" s="6">
        <f ca="1">IF(ROW()=2, 0, Table1[[#This Row],[Belastbaar loon]]-INDIRECT(ADDRESS(ROW()-1,COLUMN(A:A))))</f>
        <v>10</v>
      </c>
      <c r="K8715" s="6">
        <f ca="1">Table1[[#This Row],[Netto loon]]-Table1[[#This Row],[Netto vorige schijf]]</f>
        <v>4.4499999999970896</v>
      </c>
      <c r="L8715" s="2">
        <f ca="1">(Table1[[#This Row],[Bruto tov vorige schijf]]-Table1[[#This Row],[Netto tov vorige schijf]])/MAX(Table1[[#This Row],[Bruto tov vorige schijf]],1)</f>
        <v>0.55500000000029104</v>
      </c>
    </row>
    <row r="8716" spans="1:12" x14ac:dyDescent="0.25">
      <c r="A8716" s="14">
        <v>94981</v>
      </c>
      <c r="B8716" s="6">
        <f>LoonHeffing2020(Table1[[#This Row],[Belastbaar loon]])</f>
        <v>38691.873</v>
      </c>
      <c r="C8716" s="6">
        <f>AlgemeneHeffingsKorting2020(Table1[[#This Row],[Belastbaar loon]])</f>
        <v>0</v>
      </c>
      <c r="D8716" s="14">
        <f>ArbeidsKorting2020(Table1[[#This Row],[Belastbaar loon]])</f>
        <v>217.38000000000014</v>
      </c>
      <c r="E8716" s="14">
        <f>MAX(Table1[[#This Row],[Loonheffing]]-Table1[[#This Row],[Algemene Heffingskorting]]-Table1[[#This Row],[Arbeidskorting]],0)</f>
        <v>38474.493000000002</v>
      </c>
      <c r="F8716" s="6">
        <f>Table1[[#This Row],[Belastbaar loon]]-Table1[[#This Row],[Belasting]]</f>
        <v>56506.506999999998</v>
      </c>
      <c r="G8716" s="2">
        <f>(Table1[[#This Row],[Belastbaar loon]]-Table1[[#This Row],[Netto loon]])/Table1[[#This Row],[Belastbaar loon]]</f>
        <v>0.40507567829355345</v>
      </c>
      <c r="H8716" s="14">
        <f t="shared" ca="1" si="130"/>
        <v>38468.942999999999</v>
      </c>
      <c r="I8716" s="14">
        <f ca="1">IF(ROW()=2, Table1[[#This Row],[Netto loon]], INDIRECT(ADDRESS(ROW()-1,COLUMN(F:F))))</f>
        <v>56502.057000000001</v>
      </c>
      <c r="J8716" s="6">
        <f ca="1">IF(ROW()=2, 0, Table1[[#This Row],[Belastbaar loon]]-INDIRECT(ADDRESS(ROW()-1,COLUMN(A:A))))</f>
        <v>10</v>
      </c>
      <c r="K8716" s="6">
        <f ca="1">Table1[[#This Row],[Netto loon]]-Table1[[#This Row],[Netto vorige schijf]]</f>
        <v>4.4499999999970896</v>
      </c>
      <c r="L8716" s="2">
        <f ca="1">(Table1[[#This Row],[Bruto tov vorige schijf]]-Table1[[#This Row],[Netto tov vorige schijf]])/MAX(Table1[[#This Row],[Bruto tov vorige schijf]],1)</f>
        <v>0.55500000000029104</v>
      </c>
    </row>
    <row r="8717" spans="1:12" x14ac:dyDescent="0.25">
      <c r="A8717" s="14">
        <v>94991</v>
      </c>
      <c r="B8717" s="6">
        <f>LoonHeffing2020(Table1[[#This Row],[Belastbaar loon]])</f>
        <v>38696.822999999997</v>
      </c>
      <c r="C8717" s="6">
        <f>AlgemeneHeffingsKorting2020(Table1[[#This Row],[Belastbaar loon]])</f>
        <v>0</v>
      </c>
      <c r="D8717" s="14">
        <f>ArbeidsKorting2020(Table1[[#This Row],[Belastbaar loon]])</f>
        <v>216.78000000000014</v>
      </c>
      <c r="E8717" s="14">
        <f>MAX(Table1[[#This Row],[Loonheffing]]-Table1[[#This Row],[Algemene Heffingskorting]]-Table1[[#This Row],[Arbeidskorting]],0)</f>
        <v>38480.042999999998</v>
      </c>
      <c r="F8717" s="6">
        <f>Table1[[#This Row],[Belastbaar loon]]-Table1[[#This Row],[Belasting]]</f>
        <v>56510.957000000002</v>
      </c>
      <c r="G8717" s="2">
        <f>(Table1[[#This Row],[Belastbaar loon]]-Table1[[#This Row],[Netto loon]])/Table1[[#This Row],[Belastbaar loon]]</f>
        <v>0.40509146129633333</v>
      </c>
      <c r="H8717" s="14">
        <f t="shared" ca="1" si="130"/>
        <v>38474.493000000002</v>
      </c>
      <c r="I8717" s="14">
        <f ca="1">IF(ROW()=2, Table1[[#This Row],[Netto loon]], INDIRECT(ADDRESS(ROW()-1,COLUMN(F:F))))</f>
        <v>56506.506999999998</v>
      </c>
      <c r="J8717" s="6">
        <f ca="1">IF(ROW()=2, 0, Table1[[#This Row],[Belastbaar loon]]-INDIRECT(ADDRESS(ROW()-1,COLUMN(A:A))))</f>
        <v>10</v>
      </c>
      <c r="K8717" s="6">
        <f ca="1">Table1[[#This Row],[Netto loon]]-Table1[[#This Row],[Netto vorige schijf]]</f>
        <v>4.4500000000043656</v>
      </c>
      <c r="L8717" s="2">
        <f ca="1">(Table1[[#This Row],[Bruto tov vorige schijf]]-Table1[[#This Row],[Netto tov vorige schijf]])/MAX(Table1[[#This Row],[Bruto tov vorige schijf]],1)</f>
        <v>0.5549999999995634</v>
      </c>
    </row>
    <row r="8718" spans="1:12" x14ac:dyDescent="0.25">
      <c r="A8718" s="14">
        <v>95001</v>
      </c>
      <c r="B8718" s="6">
        <f>LoonHeffing2020(Table1[[#This Row],[Belastbaar loon]])</f>
        <v>38701.773000000001</v>
      </c>
      <c r="C8718" s="6">
        <f>AlgemeneHeffingsKorting2020(Table1[[#This Row],[Belastbaar loon]])</f>
        <v>0</v>
      </c>
      <c r="D8718" s="14">
        <f>ArbeidsKorting2020(Table1[[#This Row],[Belastbaar loon]])</f>
        <v>216.18000000000012</v>
      </c>
      <c r="E8718" s="14">
        <f>MAX(Table1[[#This Row],[Loonheffing]]-Table1[[#This Row],[Algemene Heffingskorting]]-Table1[[#This Row],[Arbeidskorting]],0)</f>
        <v>38485.593000000001</v>
      </c>
      <c r="F8718" s="6">
        <f>Table1[[#This Row],[Belastbaar loon]]-Table1[[#This Row],[Belasting]]</f>
        <v>56515.406999999999</v>
      </c>
      <c r="G8718" s="2">
        <f>(Table1[[#This Row],[Belastbaar loon]]-Table1[[#This Row],[Netto loon]])/Table1[[#This Row],[Belastbaar loon]]</f>
        <v>0.40510724097641077</v>
      </c>
      <c r="H8718" s="14">
        <f t="shared" ca="1" si="130"/>
        <v>38480.042999999998</v>
      </c>
      <c r="I8718" s="14">
        <f ca="1">IF(ROW()=2, Table1[[#This Row],[Netto loon]], INDIRECT(ADDRESS(ROW()-1,COLUMN(F:F))))</f>
        <v>56510.957000000002</v>
      </c>
      <c r="J8718" s="6">
        <f ca="1">IF(ROW()=2, 0, Table1[[#This Row],[Belastbaar loon]]-INDIRECT(ADDRESS(ROW()-1,COLUMN(A:A))))</f>
        <v>10</v>
      </c>
      <c r="K8718" s="6">
        <f ca="1">Table1[[#This Row],[Netto loon]]-Table1[[#This Row],[Netto vorige schijf]]</f>
        <v>4.4499999999970896</v>
      </c>
      <c r="L8718" s="2">
        <f ca="1">(Table1[[#This Row],[Bruto tov vorige schijf]]-Table1[[#This Row],[Netto tov vorige schijf]])/MAX(Table1[[#This Row],[Bruto tov vorige schijf]],1)</f>
        <v>0.55500000000029104</v>
      </c>
    </row>
    <row r="8719" spans="1:12" x14ac:dyDescent="0.25">
      <c r="A8719" s="14">
        <v>95011</v>
      </c>
      <c r="B8719" s="6">
        <f>LoonHeffing2020(Table1[[#This Row],[Belastbaar loon]])</f>
        <v>38706.722999999998</v>
      </c>
      <c r="C8719" s="6">
        <f>AlgemeneHeffingsKorting2020(Table1[[#This Row],[Belastbaar loon]])</f>
        <v>0</v>
      </c>
      <c r="D8719" s="14">
        <f>ArbeidsKorting2020(Table1[[#This Row],[Belastbaar loon]])</f>
        <v>215.58000000000013</v>
      </c>
      <c r="E8719" s="14">
        <f>MAX(Table1[[#This Row],[Loonheffing]]-Table1[[#This Row],[Algemene Heffingskorting]]-Table1[[#This Row],[Arbeidskorting]],0)</f>
        <v>38491.142999999996</v>
      </c>
      <c r="F8719" s="6">
        <f>Table1[[#This Row],[Belastbaar loon]]-Table1[[#This Row],[Belasting]]</f>
        <v>56519.857000000004</v>
      </c>
      <c r="G8719" s="2">
        <f>(Table1[[#This Row],[Belastbaar loon]]-Table1[[#This Row],[Netto loon]])/Table1[[#This Row],[Belastbaar loon]]</f>
        <v>0.40512301733483486</v>
      </c>
      <c r="H8719" s="14">
        <f t="shared" ca="1" si="130"/>
        <v>38485.593000000001</v>
      </c>
      <c r="I8719" s="14">
        <f ca="1">IF(ROW()=2, Table1[[#This Row],[Netto loon]], INDIRECT(ADDRESS(ROW()-1,COLUMN(F:F))))</f>
        <v>56515.406999999999</v>
      </c>
      <c r="J8719" s="6">
        <f ca="1">IF(ROW()=2, 0, Table1[[#This Row],[Belastbaar loon]]-INDIRECT(ADDRESS(ROW()-1,COLUMN(A:A))))</f>
        <v>10</v>
      </c>
      <c r="K8719" s="6">
        <f ca="1">Table1[[#This Row],[Netto loon]]-Table1[[#This Row],[Netto vorige schijf]]</f>
        <v>4.4500000000043656</v>
      </c>
      <c r="L8719" s="2">
        <f ca="1">(Table1[[#This Row],[Bruto tov vorige schijf]]-Table1[[#This Row],[Netto tov vorige schijf]])/MAX(Table1[[#This Row],[Bruto tov vorige schijf]],1)</f>
        <v>0.5549999999995634</v>
      </c>
    </row>
    <row r="8720" spans="1:12" x14ac:dyDescent="0.25">
      <c r="A8720" s="14">
        <v>95021</v>
      </c>
      <c r="B8720" s="6">
        <f>LoonHeffing2020(Table1[[#This Row],[Belastbaar loon]])</f>
        <v>38711.673000000003</v>
      </c>
      <c r="C8720" s="6">
        <f>AlgemeneHeffingsKorting2020(Table1[[#This Row],[Belastbaar loon]])</f>
        <v>0</v>
      </c>
      <c r="D8720" s="14">
        <f>ArbeidsKorting2020(Table1[[#This Row],[Belastbaar loon]])</f>
        <v>214.98000000000013</v>
      </c>
      <c r="E8720" s="14">
        <f>MAX(Table1[[#This Row],[Loonheffing]]-Table1[[#This Row],[Algemene Heffingskorting]]-Table1[[#This Row],[Arbeidskorting]],0)</f>
        <v>38496.692999999999</v>
      </c>
      <c r="F8720" s="6">
        <f>Table1[[#This Row],[Belastbaar loon]]-Table1[[#This Row],[Belasting]]</f>
        <v>56524.307000000001</v>
      </c>
      <c r="G8720" s="2">
        <f>(Table1[[#This Row],[Belastbaar loon]]-Table1[[#This Row],[Netto loon]])/Table1[[#This Row],[Belastbaar loon]]</f>
        <v>0.40513879037265443</v>
      </c>
      <c r="H8720" s="14">
        <f t="shared" ca="1" si="130"/>
        <v>38491.142999999996</v>
      </c>
      <c r="I8720" s="14">
        <f ca="1">IF(ROW()=2, Table1[[#This Row],[Netto loon]], INDIRECT(ADDRESS(ROW()-1,COLUMN(F:F))))</f>
        <v>56519.857000000004</v>
      </c>
      <c r="J8720" s="6">
        <f ca="1">IF(ROW()=2, 0, Table1[[#This Row],[Belastbaar loon]]-INDIRECT(ADDRESS(ROW()-1,COLUMN(A:A))))</f>
        <v>10</v>
      </c>
      <c r="K8720" s="6">
        <f ca="1">Table1[[#This Row],[Netto loon]]-Table1[[#This Row],[Netto vorige schijf]]</f>
        <v>4.4499999999970896</v>
      </c>
      <c r="L8720" s="2">
        <f ca="1">(Table1[[#This Row],[Bruto tov vorige schijf]]-Table1[[#This Row],[Netto tov vorige schijf]])/MAX(Table1[[#This Row],[Bruto tov vorige schijf]],1)</f>
        <v>0.55500000000029104</v>
      </c>
    </row>
    <row r="8721" spans="1:12" x14ac:dyDescent="0.25">
      <c r="A8721" s="14">
        <v>95031</v>
      </c>
      <c r="B8721" s="6">
        <f>LoonHeffing2020(Table1[[#This Row],[Belastbaar loon]])</f>
        <v>38716.623</v>
      </c>
      <c r="C8721" s="6">
        <f>AlgemeneHeffingsKorting2020(Table1[[#This Row],[Belastbaar loon]])</f>
        <v>0</v>
      </c>
      <c r="D8721" s="14">
        <f>ArbeidsKorting2020(Table1[[#This Row],[Belastbaar loon]])</f>
        <v>214.38000000000014</v>
      </c>
      <c r="E8721" s="14">
        <f>MAX(Table1[[#This Row],[Loonheffing]]-Table1[[#This Row],[Algemene Heffingskorting]]-Table1[[#This Row],[Arbeidskorting]],0)</f>
        <v>38502.243000000002</v>
      </c>
      <c r="F8721" s="6">
        <f>Table1[[#This Row],[Belastbaar loon]]-Table1[[#This Row],[Belasting]]</f>
        <v>56528.756999999998</v>
      </c>
      <c r="G8721" s="2">
        <f>(Table1[[#This Row],[Belastbaar loon]]-Table1[[#This Row],[Netto loon]])/Table1[[#This Row],[Belastbaar loon]]</f>
        <v>0.40515456009091771</v>
      </c>
      <c r="H8721" s="14">
        <f t="shared" ca="1" si="130"/>
        <v>38496.692999999999</v>
      </c>
      <c r="I8721" s="14">
        <f ca="1">IF(ROW()=2, Table1[[#This Row],[Netto loon]], INDIRECT(ADDRESS(ROW()-1,COLUMN(F:F))))</f>
        <v>56524.307000000001</v>
      </c>
      <c r="J8721" s="6">
        <f ca="1">IF(ROW()=2, 0, Table1[[#This Row],[Belastbaar loon]]-INDIRECT(ADDRESS(ROW()-1,COLUMN(A:A))))</f>
        <v>10</v>
      </c>
      <c r="K8721" s="6">
        <f ca="1">Table1[[#This Row],[Netto loon]]-Table1[[#This Row],[Netto vorige schijf]]</f>
        <v>4.4499999999970896</v>
      </c>
      <c r="L8721" s="2">
        <f ca="1">(Table1[[#This Row],[Bruto tov vorige schijf]]-Table1[[#This Row],[Netto tov vorige schijf]])/MAX(Table1[[#This Row],[Bruto tov vorige schijf]],1)</f>
        <v>0.55500000000029104</v>
      </c>
    </row>
    <row r="8722" spans="1:12" x14ac:dyDescent="0.25">
      <c r="A8722" s="14">
        <v>95041</v>
      </c>
      <c r="B8722" s="6">
        <f>LoonHeffing2020(Table1[[#This Row],[Belastbaar loon]])</f>
        <v>38721.572999999997</v>
      </c>
      <c r="C8722" s="6">
        <f>AlgemeneHeffingsKorting2020(Table1[[#This Row],[Belastbaar loon]])</f>
        <v>0</v>
      </c>
      <c r="D8722" s="14">
        <f>ArbeidsKorting2020(Table1[[#This Row],[Belastbaar loon]])</f>
        <v>213.78000000000014</v>
      </c>
      <c r="E8722" s="14">
        <f>MAX(Table1[[#This Row],[Loonheffing]]-Table1[[#This Row],[Algemene Heffingskorting]]-Table1[[#This Row],[Arbeidskorting]],0)</f>
        <v>38507.792999999998</v>
      </c>
      <c r="F8722" s="6">
        <f>Table1[[#This Row],[Belastbaar loon]]-Table1[[#This Row],[Belasting]]</f>
        <v>56533.207000000002</v>
      </c>
      <c r="G8722" s="2">
        <f>(Table1[[#This Row],[Belastbaar loon]]-Table1[[#This Row],[Netto loon]])/Table1[[#This Row],[Belastbaar loon]]</f>
        <v>0.40517032649067242</v>
      </c>
      <c r="H8722" s="14">
        <f t="shared" ca="1" si="130"/>
        <v>38502.243000000002</v>
      </c>
      <c r="I8722" s="14">
        <f ca="1">IF(ROW()=2, Table1[[#This Row],[Netto loon]], INDIRECT(ADDRESS(ROW()-1,COLUMN(F:F))))</f>
        <v>56528.756999999998</v>
      </c>
      <c r="J8722" s="6">
        <f ca="1">IF(ROW()=2, 0, Table1[[#This Row],[Belastbaar loon]]-INDIRECT(ADDRESS(ROW()-1,COLUMN(A:A))))</f>
        <v>10</v>
      </c>
      <c r="K8722" s="6">
        <f ca="1">Table1[[#This Row],[Netto loon]]-Table1[[#This Row],[Netto vorige schijf]]</f>
        <v>4.4500000000043656</v>
      </c>
      <c r="L8722" s="2">
        <f ca="1">(Table1[[#This Row],[Bruto tov vorige schijf]]-Table1[[#This Row],[Netto tov vorige schijf]])/MAX(Table1[[#This Row],[Bruto tov vorige schijf]],1)</f>
        <v>0.5549999999995634</v>
      </c>
    </row>
    <row r="8723" spans="1:12" x14ac:dyDescent="0.25">
      <c r="A8723" s="14">
        <v>95051</v>
      </c>
      <c r="B8723" s="6">
        <f>LoonHeffing2020(Table1[[#This Row],[Belastbaar loon]])</f>
        <v>38726.523000000001</v>
      </c>
      <c r="C8723" s="6">
        <f>AlgemeneHeffingsKorting2020(Table1[[#This Row],[Belastbaar loon]])</f>
        <v>0</v>
      </c>
      <c r="D8723" s="14">
        <f>ArbeidsKorting2020(Table1[[#This Row],[Belastbaar loon]])</f>
        <v>213.18000000000012</v>
      </c>
      <c r="E8723" s="14">
        <f>MAX(Table1[[#This Row],[Loonheffing]]-Table1[[#This Row],[Algemene Heffingskorting]]-Table1[[#This Row],[Arbeidskorting]],0)</f>
        <v>38513.343000000001</v>
      </c>
      <c r="F8723" s="6">
        <f>Table1[[#This Row],[Belastbaar loon]]-Table1[[#This Row],[Belasting]]</f>
        <v>56537.656999999999</v>
      </c>
      <c r="G8723" s="2">
        <f>(Table1[[#This Row],[Belastbaar loon]]-Table1[[#This Row],[Netto loon]])/Table1[[#This Row],[Belastbaar loon]]</f>
        <v>0.40518608957296609</v>
      </c>
      <c r="H8723" s="14">
        <f t="shared" ca="1" si="130"/>
        <v>38507.792999999998</v>
      </c>
      <c r="I8723" s="14">
        <f ca="1">IF(ROW()=2, Table1[[#This Row],[Netto loon]], INDIRECT(ADDRESS(ROW()-1,COLUMN(F:F))))</f>
        <v>56533.207000000002</v>
      </c>
      <c r="J8723" s="6">
        <f ca="1">IF(ROW()=2, 0, Table1[[#This Row],[Belastbaar loon]]-INDIRECT(ADDRESS(ROW()-1,COLUMN(A:A))))</f>
        <v>10</v>
      </c>
      <c r="K8723" s="6">
        <f ca="1">Table1[[#This Row],[Netto loon]]-Table1[[#This Row],[Netto vorige schijf]]</f>
        <v>4.4499999999970896</v>
      </c>
      <c r="L8723" s="2">
        <f ca="1">(Table1[[#This Row],[Bruto tov vorige schijf]]-Table1[[#This Row],[Netto tov vorige schijf]])/MAX(Table1[[#This Row],[Bruto tov vorige schijf]],1)</f>
        <v>0.55500000000029104</v>
      </c>
    </row>
    <row r="8724" spans="1:12" x14ac:dyDescent="0.25">
      <c r="A8724" s="14">
        <v>95061</v>
      </c>
      <c r="B8724" s="6">
        <f>LoonHeffing2020(Table1[[#This Row],[Belastbaar loon]])</f>
        <v>38731.472999999998</v>
      </c>
      <c r="C8724" s="6">
        <f>AlgemeneHeffingsKorting2020(Table1[[#This Row],[Belastbaar loon]])</f>
        <v>0</v>
      </c>
      <c r="D8724" s="14">
        <f>ArbeidsKorting2020(Table1[[#This Row],[Belastbaar loon]])</f>
        <v>212.58000000000013</v>
      </c>
      <c r="E8724" s="14">
        <f>MAX(Table1[[#This Row],[Loonheffing]]-Table1[[#This Row],[Algemene Heffingskorting]]-Table1[[#This Row],[Arbeidskorting]],0)</f>
        <v>38518.892999999996</v>
      </c>
      <c r="F8724" s="6">
        <f>Table1[[#This Row],[Belastbaar loon]]-Table1[[#This Row],[Belasting]]</f>
        <v>56542.107000000004</v>
      </c>
      <c r="G8724" s="2">
        <f>(Table1[[#This Row],[Belastbaar loon]]-Table1[[#This Row],[Netto loon]])/Table1[[#This Row],[Belastbaar loon]]</f>
        <v>0.40520184933884557</v>
      </c>
      <c r="H8724" s="14">
        <f t="shared" ca="1" si="130"/>
        <v>38513.343000000001</v>
      </c>
      <c r="I8724" s="14">
        <f ca="1">IF(ROW()=2, Table1[[#This Row],[Netto loon]], INDIRECT(ADDRESS(ROW()-1,COLUMN(F:F))))</f>
        <v>56537.656999999999</v>
      </c>
      <c r="J8724" s="6">
        <f ca="1">IF(ROW()=2, 0, Table1[[#This Row],[Belastbaar loon]]-INDIRECT(ADDRESS(ROW()-1,COLUMN(A:A))))</f>
        <v>10</v>
      </c>
      <c r="K8724" s="6">
        <f ca="1">Table1[[#This Row],[Netto loon]]-Table1[[#This Row],[Netto vorige schijf]]</f>
        <v>4.4500000000043656</v>
      </c>
      <c r="L8724" s="2">
        <f ca="1">(Table1[[#This Row],[Bruto tov vorige schijf]]-Table1[[#This Row],[Netto tov vorige schijf]])/MAX(Table1[[#This Row],[Bruto tov vorige schijf]],1)</f>
        <v>0.5549999999995634</v>
      </c>
    </row>
    <row r="8725" spans="1:12" x14ac:dyDescent="0.25">
      <c r="A8725" s="14">
        <v>95071</v>
      </c>
      <c r="B8725" s="6">
        <f>LoonHeffing2020(Table1[[#This Row],[Belastbaar loon]])</f>
        <v>38736.423000000003</v>
      </c>
      <c r="C8725" s="6">
        <f>AlgemeneHeffingsKorting2020(Table1[[#This Row],[Belastbaar loon]])</f>
        <v>0</v>
      </c>
      <c r="D8725" s="14">
        <f>ArbeidsKorting2020(Table1[[#This Row],[Belastbaar loon]])</f>
        <v>211.98000000000013</v>
      </c>
      <c r="E8725" s="14">
        <f>MAX(Table1[[#This Row],[Loonheffing]]-Table1[[#This Row],[Algemene Heffingskorting]]-Table1[[#This Row],[Arbeidskorting]],0)</f>
        <v>38524.442999999999</v>
      </c>
      <c r="F8725" s="6">
        <f>Table1[[#This Row],[Belastbaar loon]]-Table1[[#This Row],[Belasting]]</f>
        <v>56546.557000000001</v>
      </c>
      <c r="G8725" s="2">
        <f>(Table1[[#This Row],[Belastbaar loon]]-Table1[[#This Row],[Netto loon]])/Table1[[#This Row],[Belastbaar loon]]</f>
        <v>0.40521760578935739</v>
      </c>
      <c r="H8725" s="14">
        <f t="shared" ca="1" si="130"/>
        <v>38518.892999999996</v>
      </c>
      <c r="I8725" s="14">
        <f ca="1">IF(ROW()=2, Table1[[#This Row],[Netto loon]], INDIRECT(ADDRESS(ROW()-1,COLUMN(F:F))))</f>
        <v>56542.107000000004</v>
      </c>
      <c r="J8725" s="6">
        <f ca="1">IF(ROW()=2, 0, Table1[[#This Row],[Belastbaar loon]]-INDIRECT(ADDRESS(ROW()-1,COLUMN(A:A))))</f>
        <v>10</v>
      </c>
      <c r="K8725" s="6">
        <f ca="1">Table1[[#This Row],[Netto loon]]-Table1[[#This Row],[Netto vorige schijf]]</f>
        <v>4.4499999999970896</v>
      </c>
      <c r="L8725" s="2">
        <f ca="1">(Table1[[#This Row],[Bruto tov vorige schijf]]-Table1[[#This Row],[Netto tov vorige schijf]])/MAX(Table1[[#This Row],[Bruto tov vorige schijf]],1)</f>
        <v>0.55500000000029104</v>
      </c>
    </row>
    <row r="8726" spans="1:12" x14ac:dyDescent="0.25">
      <c r="A8726" s="14">
        <v>95081</v>
      </c>
      <c r="B8726" s="6">
        <f>LoonHeffing2020(Table1[[#This Row],[Belastbaar loon]])</f>
        <v>38741.373</v>
      </c>
      <c r="C8726" s="6">
        <f>AlgemeneHeffingsKorting2020(Table1[[#This Row],[Belastbaar loon]])</f>
        <v>0</v>
      </c>
      <c r="D8726" s="14">
        <f>ArbeidsKorting2020(Table1[[#This Row],[Belastbaar loon]])</f>
        <v>211.38000000000014</v>
      </c>
      <c r="E8726" s="14">
        <f>MAX(Table1[[#This Row],[Loonheffing]]-Table1[[#This Row],[Algemene Heffingskorting]]-Table1[[#This Row],[Arbeidskorting]],0)</f>
        <v>38529.993000000002</v>
      </c>
      <c r="F8726" s="6">
        <f>Table1[[#This Row],[Belastbaar loon]]-Table1[[#This Row],[Belasting]]</f>
        <v>56551.006999999998</v>
      </c>
      <c r="G8726" s="2">
        <f>(Table1[[#This Row],[Belastbaar loon]]-Table1[[#This Row],[Netto loon]])/Table1[[#This Row],[Belastbaar loon]]</f>
        <v>0.40523335892554774</v>
      </c>
      <c r="H8726" s="14">
        <f t="shared" ca="1" si="130"/>
        <v>38524.442999999999</v>
      </c>
      <c r="I8726" s="14">
        <f ca="1">IF(ROW()=2, Table1[[#This Row],[Netto loon]], INDIRECT(ADDRESS(ROW()-1,COLUMN(F:F))))</f>
        <v>56546.557000000001</v>
      </c>
      <c r="J8726" s="6">
        <f ca="1">IF(ROW()=2, 0, Table1[[#This Row],[Belastbaar loon]]-INDIRECT(ADDRESS(ROW()-1,COLUMN(A:A))))</f>
        <v>10</v>
      </c>
      <c r="K8726" s="6">
        <f ca="1">Table1[[#This Row],[Netto loon]]-Table1[[#This Row],[Netto vorige schijf]]</f>
        <v>4.4499999999970896</v>
      </c>
      <c r="L8726" s="2">
        <f ca="1">(Table1[[#This Row],[Bruto tov vorige schijf]]-Table1[[#This Row],[Netto tov vorige schijf]])/MAX(Table1[[#This Row],[Bruto tov vorige schijf]],1)</f>
        <v>0.55500000000029104</v>
      </c>
    </row>
    <row r="8727" spans="1:12" x14ac:dyDescent="0.25">
      <c r="A8727" s="14">
        <v>95091</v>
      </c>
      <c r="B8727" s="6">
        <f>LoonHeffing2020(Table1[[#This Row],[Belastbaar loon]])</f>
        <v>38746.322999999997</v>
      </c>
      <c r="C8727" s="6">
        <f>AlgemeneHeffingsKorting2020(Table1[[#This Row],[Belastbaar loon]])</f>
        <v>0</v>
      </c>
      <c r="D8727" s="14">
        <f>ArbeidsKorting2020(Table1[[#This Row],[Belastbaar loon]])</f>
        <v>210.78000000000014</v>
      </c>
      <c r="E8727" s="14">
        <f>MAX(Table1[[#This Row],[Loonheffing]]-Table1[[#This Row],[Algemene Heffingskorting]]-Table1[[#This Row],[Arbeidskorting]],0)</f>
        <v>38535.542999999998</v>
      </c>
      <c r="F8727" s="6">
        <f>Table1[[#This Row],[Belastbaar loon]]-Table1[[#This Row],[Belasting]]</f>
        <v>56555.457000000002</v>
      </c>
      <c r="G8727" s="2">
        <f>(Table1[[#This Row],[Belastbaar loon]]-Table1[[#This Row],[Netto loon]])/Table1[[#This Row],[Belastbaar loon]]</f>
        <v>0.40524910874846198</v>
      </c>
      <c r="H8727" s="14">
        <f t="shared" ca="1" si="130"/>
        <v>38529.993000000002</v>
      </c>
      <c r="I8727" s="14">
        <f ca="1">IF(ROW()=2, Table1[[#This Row],[Netto loon]], INDIRECT(ADDRESS(ROW()-1,COLUMN(F:F))))</f>
        <v>56551.006999999998</v>
      </c>
      <c r="J8727" s="6">
        <f ca="1">IF(ROW()=2, 0, Table1[[#This Row],[Belastbaar loon]]-INDIRECT(ADDRESS(ROW()-1,COLUMN(A:A))))</f>
        <v>10</v>
      </c>
      <c r="K8727" s="6">
        <f ca="1">Table1[[#This Row],[Netto loon]]-Table1[[#This Row],[Netto vorige schijf]]</f>
        <v>4.4500000000043656</v>
      </c>
      <c r="L8727" s="2">
        <f ca="1">(Table1[[#This Row],[Bruto tov vorige schijf]]-Table1[[#This Row],[Netto tov vorige schijf]])/MAX(Table1[[#This Row],[Bruto tov vorige schijf]],1)</f>
        <v>0.5549999999995634</v>
      </c>
    </row>
    <row r="8728" spans="1:12" x14ac:dyDescent="0.25">
      <c r="A8728" s="14">
        <v>95101</v>
      </c>
      <c r="B8728" s="6">
        <f>LoonHeffing2020(Table1[[#This Row],[Belastbaar loon]])</f>
        <v>38751.273000000001</v>
      </c>
      <c r="C8728" s="6">
        <f>AlgemeneHeffingsKorting2020(Table1[[#This Row],[Belastbaar loon]])</f>
        <v>0</v>
      </c>
      <c r="D8728" s="14">
        <f>ArbeidsKorting2020(Table1[[#This Row],[Belastbaar loon]])</f>
        <v>210.18000000000012</v>
      </c>
      <c r="E8728" s="14">
        <f>MAX(Table1[[#This Row],[Loonheffing]]-Table1[[#This Row],[Algemene Heffingskorting]]-Table1[[#This Row],[Arbeidskorting]],0)</f>
        <v>38541.093000000001</v>
      </c>
      <c r="F8728" s="6">
        <f>Table1[[#This Row],[Belastbaar loon]]-Table1[[#This Row],[Belasting]]</f>
        <v>56559.906999999999</v>
      </c>
      <c r="G8728" s="2">
        <f>(Table1[[#This Row],[Belastbaar loon]]-Table1[[#This Row],[Netto loon]])/Table1[[#This Row],[Belastbaar loon]]</f>
        <v>0.40526485525914557</v>
      </c>
      <c r="H8728" s="14">
        <f t="shared" ca="1" si="130"/>
        <v>38535.542999999998</v>
      </c>
      <c r="I8728" s="14">
        <f ca="1">IF(ROW()=2, Table1[[#This Row],[Netto loon]], INDIRECT(ADDRESS(ROW()-1,COLUMN(F:F))))</f>
        <v>56555.457000000002</v>
      </c>
      <c r="J8728" s="6">
        <f ca="1">IF(ROW()=2, 0, Table1[[#This Row],[Belastbaar loon]]-INDIRECT(ADDRESS(ROW()-1,COLUMN(A:A))))</f>
        <v>10</v>
      </c>
      <c r="K8728" s="6">
        <f ca="1">Table1[[#This Row],[Netto loon]]-Table1[[#This Row],[Netto vorige schijf]]</f>
        <v>4.4499999999970896</v>
      </c>
      <c r="L8728" s="2">
        <f ca="1">(Table1[[#This Row],[Bruto tov vorige schijf]]-Table1[[#This Row],[Netto tov vorige schijf]])/MAX(Table1[[#This Row],[Bruto tov vorige schijf]],1)</f>
        <v>0.55500000000029104</v>
      </c>
    </row>
    <row r="8729" spans="1:12" x14ac:dyDescent="0.25">
      <c r="A8729" s="14">
        <v>95111</v>
      </c>
      <c r="B8729" s="6">
        <f>LoonHeffing2020(Table1[[#This Row],[Belastbaar loon]])</f>
        <v>38756.222999999998</v>
      </c>
      <c r="C8729" s="6">
        <f>AlgemeneHeffingsKorting2020(Table1[[#This Row],[Belastbaar loon]])</f>
        <v>0</v>
      </c>
      <c r="D8729" s="14">
        <f>ArbeidsKorting2020(Table1[[#This Row],[Belastbaar loon]])</f>
        <v>209.58000000000013</v>
      </c>
      <c r="E8729" s="14">
        <f>MAX(Table1[[#This Row],[Loonheffing]]-Table1[[#This Row],[Algemene Heffingskorting]]-Table1[[#This Row],[Arbeidskorting]],0)</f>
        <v>38546.642999999996</v>
      </c>
      <c r="F8729" s="6">
        <f>Table1[[#This Row],[Belastbaar loon]]-Table1[[#This Row],[Belasting]]</f>
        <v>56564.357000000004</v>
      </c>
      <c r="G8729" s="2">
        <f>(Table1[[#This Row],[Belastbaar loon]]-Table1[[#This Row],[Netto loon]])/Table1[[#This Row],[Belastbaar loon]]</f>
        <v>0.405280598458643</v>
      </c>
      <c r="H8729" s="14">
        <f t="shared" ca="1" si="130"/>
        <v>38541.093000000001</v>
      </c>
      <c r="I8729" s="14">
        <f ca="1">IF(ROW()=2, Table1[[#This Row],[Netto loon]], INDIRECT(ADDRESS(ROW()-1,COLUMN(F:F))))</f>
        <v>56559.906999999999</v>
      </c>
      <c r="J8729" s="6">
        <f ca="1">IF(ROW()=2, 0, Table1[[#This Row],[Belastbaar loon]]-INDIRECT(ADDRESS(ROW()-1,COLUMN(A:A))))</f>
        <v>10</v>
      </c>
      <c r="K8729" s="6">
        <f ca="1">Table1[[#This Row],[Netto loon]]-Table1[[#This Row],[Netto vorige schijf]]</f>
        <v>4.4500000000043656</v>
      </c>
      <c r="L8729" s="2">
        <f ca="1">(Table1[[#This Row],[Bruto tov vorige schijf]]-Table1[[#This Row],[Netto tov vorige schijf]])/MAX(Table1[[#This Row],[Bruto tov vorige schijf]],1)</f>
        <v>0.5549999999995634</v>
      </c>
    </row>
    <row r="8730" spans="1:12" x14ac:dyDescent="0.25">
      <c r="A8730" s="14">
        <v>95121</v>
      </c>
      <c r="B8730" s="6">
        <f>LoonHeffing2020(Table1[[#This Row],[Belastbaar loon]])</f>
        <v>38761.173000000003</v>
      </c>
      <c r="C8730" s="6">
        <f>AlgemeneHeffingsKorting2020(Table1[[#This Row],[Belastbaar loon]])</f>
        <v>0</v>
      </c>
      <c r="D8730" s="14">
        <f>ArbeidsKorting2020(Table1[[#This Row],[Belastbaar loon]])</f>
        <v>208.98000000000013</v>
      </c>
      <c r="E8730" s="14">
        <f>MAX(Table1[[#This Row],[Loonheffing]]-Table1[[#This Row],[Algemene Heffingskorting]]-Table1[[#This Row],[Arbeidskorting]],0)</f>
        <v>38552.192999999999</v>
      </c>
      <c r="F8730" s="6">
        <f>Table1[[#This Row],[Belastbaar loon]]-Table1[[#This Row],[Belasting]]</f>
        <v>56568.807000000001</v>
      </c>
      <c r="G8730" s="2">
        <f>(Table1[[#This Row],[Belastbaar loon]]-Table1[[#This Row],[Netto loon]])/Table1[[#This Row],[Belastbaar loon]]</f>
        <v>0.40529633834799883</v>
      </c>
      <c r="H8730" s="14">
        <f t="shared" ref="H8730:H8793" ca="1" si="131">IF(ROW()=2, 0, INDIRECT(ADDRESS(ROW()-1,COLUMN(E:E))))</f>
        <v>38546.642999999996</v>
      </c>
      <c r="I8730" s="14">
        <f ca="1">IF(ROW()=2, Table1[[#This Row],[Netto loon]], INDIRECT(ADDRESS(ROW()-1,COLUMN(F:F))))</f>
        <v>56564.357000000004</v>
      </c>
      <c r="J8730" s="6">
        <f ca="1">IF(ROW()=2, 0, Table1[[#This Row],[Belastbaar loon]]-INDIRECT(ADDRESS(ROW()-1,COLUMN(A:A))))</f>
        <v>10</v>
      </c>
      <c r="K8730" s="6">
        <f ca="1">Table1[[#This Row],[Netto loon]]-Table1[[#This Row],[Netto vorige schijf]]</f>
        <v>4.4499999999970896</v>
      </c>
      <c r="L8730" s="2">
        <f ca="1">(Table1[[#This Row],[Bruto tov vorige schijf]]-Table1[[#This Row],[Netto tov vorige schijf]])/MAX(Table1[[#This Row],[Bruto tov vorige schijf]],1)</f>
        <v>0.55500000000029104</v>
      </c>
    </row>
    <row r="8731" spans="1:12" x14ac:dyDescent="0.25">
      <c r="A8731" s="14">
        <v>95131</v>
      </c>
      <c r="B8731" s="6">
        <f>LoonHeffing2020(Table1[[#This Row],[Belastbaar loon]])</f>
        <v>38766.123</v>
      </c>
      <c r="C8731" s="6">
        <f>AlgemeneHeffingsKorting2020(Table1[[#This Row],[Belastbaar loon]])</f>
        <v>0</v>
      </c>
      <c r="D8731" s="14">
        <f>ArbeidsKorting2020(Table1[[#This Row],[Belastbaar loon]])</f>
        <v>208.38000000000014</v>
      </c>
      <c r="E8731" s="14">
        <f>MAX(Table1[[#This Row],[Loonheffing]]-Table1[[#This Row],[Algemene Heffingskorting]]-Table1[[#This Row],[Arbeidskorting]],0)</f>
        <v>38557.743000000002</v>
      </c>
      <c r="F8731" s="6">
        <f>Table1[[#This Row],[Belastbaar loon]]-Table1[[#This Row],[Belasting]]</f>
        <v>56573.256999999998</v>
      </c>
      <c r="G8731" s="2">
        <f>(Table1[[#This Row],[Belastbaar loon]]-Table1[[#This Row],[Netto loon]])/Table1[[#This Row],[Belastbaar loon]]</f>
        <v>0.40531207492825683</v>
      </c>
      <c r="H8731" s="14">
        <f t="shared" ca="1" si="131"/>
        <v>38552.192999999999</v>
      </c>
      <c r="I8731" s="14">
        <f ca="1">IF(ROW()=2, Table1[[#This Row],[Netto loon]], INDIRECT(ADDRESS(ROW()-1,COLUMN(F:F))))</f>
        <v>56568.807000000001</v>
      </c>
      <c r="J8731" s="6">
        <f ca="1">IF(ROW()=2, 0, Table1[[#This Row],[Belastbaar loon]]-INDIRECT(ADDRESS(ROW()-1,COLUMN(A:A))))</f>
        <v>10</v>
      </c>
      <c r="K8731" s="6">
        <f ca="1">Table1[[#This Row],[Netto loon]]-Table1[[#This Row],[Netto vorige schijf]]</f>
        <v>4.4499999999970896</v>
      </c>
      <c r="L8731" s="2">
        <f ca="1">(Table1[[#This Row],[Bruto tov vorige schijf]]-Table1[[#This Row],[Netto tov vorige schijf]])/MAX(Table1[[#This Row],[Bruto tov vorige schijf]],1)</f>
        <v>0.55500000000029104</v>
      </c>
    </row>
    <row r="8732" spans="1:12" x14ac:dyDescent="0.25">
      <c r="A8732" s="14">
        <v>95141</v>
      </c>
      <c r="B8732" s="6">
        <f>LoonHeffing2020(Table1[[#This Row],[Belastbaar loon]])</f>
        <v>38771.072999999997</v>
      </c>
      <c r="C8732" s="6">
        <f>AlgemeneHeffingsKorting2020(Table1[[#This Row],[Belastbaar loon]])</f>
        <v>0</v>
      </c>
      <c r="D8732" s="14">
        <f>ArbeidsKorting2020(Table1[[#This Row],[Belastbaar loon]])</f>
        <v>207.78000000000014</v>
      </c>
      <c r="E8732" s="14">
        <f>MAX(Table1[[#This Row],[Loonheffing]]-Table1[[#This Row],[Algemene Heffingskorting]]-Table1[[#This Row],[Arbeidskorting]],0)</f>
        <v>38563.292999999998</v>
      </c>
      <c r="F8732" s="6">
        <f>Table1[[#This Row],[Belastbaar loon]]-Table1[[#This Row],[Belasting]]</f>
        <v>56577.707000000002</v>
      </c>
      <c r="G8732" s="2">
        <f>(Table1[[#This Row],[Belastbaar loon]]-Table1[[#This Row],[Netto loon]])/Table1[[#This Row],[Belastbaar loon]]</f>
        <v>0.40532780820046033</v>
      </c>
      <c r="H8732" s="14">
        <f t="shared" ca="1" si="131"/>
        <v>38557.743000000002</v>
      </c>
      <c r="I8732" s="14">
        <f ca="1">IF(ROW()=2, Table1[[#This Row],[Netto loon]], INDIRECT(ADDRESS(ROW()-1,COLUMN(F:F))))</f>
        <v>56573.256999999998</v>
      </c>
      <c r="J8732" s="6">
        <f ca="1">IF(ROW()=2, 0, Table1[[#This Row],[Belastbaar loon]]-INDIRECT(ADDRESS(ROW()-1,COLUMN(A:A))))</f>
        <v>10</v>
      </c>
      <c r="K8732" s="6">
        <f ca="1">Table1[[#This Row],[Netto loon]]-Table1[[#This Row],[Netto vorige schijf]]</f>
        <v>4.4500000000043656</v>
      </c>
      <c r="L8732" s="2">
        <f ca="1">(Table1[[#This Row],[Bruto tov vorige schijf]]-Table1[[#This Row],[Netto tov vorige schijf]])/MAX(Table1[[#This Row],[Bruto tov vorige schijf]],1)</f>
        <v>0.5549999999995634</v>
      </c>
    </row>
    <row r="8733" spans="1:12" x14ac:dyDescent="0.25">
      <c r="A8733" s="14">
        <v>95151</v>
      </c>
      <c r="B8733" s="6">
        <f>LoonHeffing2020(Table1[[#This Row],[Belastbaar loon]])</f>
        <v>38776.023000000001</v>
      </c>
      <c r="C8733" s="6">
        <f>AlgemeneHeffingsKorting2020(Table1[[#This Row],[Belastbaar loon]])</f>
        <v>0</v>
      </c>
      <c r="D8733" s="14">
        <f>ArbeidsKorting2020(Table1[[#This Row],[Belastbaar loon]])</f>
        <v>207.18000000000012</v>
      </c>
      <c r="E8733" s="14">
        <f>MAX(Table1[[#This Row],[Loonheffing]]-Table1[[#This Row],[Algemene Heffingskorting]]-Table1[[#This Row],[Arbeidskorting]],0)</f>
        <v>38568.843000000001</v>
      </c>
      <c r="F8733" s="6">
        <f>Table1[[#This Row],[Belastbaar loon]]-Table1[[#This Row],[Belasting]]</f>
        <v>56582.156999999999</v>
      </c>
      <c r="G8733" s="2">
        <f>(Table1[[#This Row],[Belastbaar loon]]-Table1[[#This Row],[Netto loon]])/Table1[[#This Row],[Belastbaar loon]]</f>
        <v>0.40534353816565249</v>
      </c>
      <c r="H8733" s="14">
        <f t="shared" ca="1" si="131"/>
        <v>38563.292999999998</v>
      </c>
      <c r="I8733" s="14">
        <f ca="1">IF(ROW()=2, Table1[[#This Row],[Netto loon]], INDIRECT(ADDRESS(ROW()-1,COLUMN(F:F))))</f>
        <v>56577.707000000002</v>
      </c>
      <c r="J8733" s="6">
        <f ca="1">IF(ROW()=2, 0, Table1[[#This Row],[Belastbaar loon]]-INDIRECT(ADDRESS(ROW()-1,COLUMN(A:A))))</f>
        <v>10</v>
      </c>
      <c r="K8733" s="6">
        <f ca="1">Table1[[#This Row],[Netto loon]]-Table1[[#This Row],[Netto vorige schijf]]</f>
        <v>4.4499999999970896</v>
      </c>
      <c r="L8733" s="2">
        <f ca="1">(Table1[[#This Row],[Bruto tov vorige schijf]]-Table1[[#This Row],[Netto tov vorige schijf]])/MAX(Table1[[#This Row],[Bruto tov vorige schijf]],1)</f>
        <v>0.55500000000029104</v>
      </c>
    </row>
    <row r="8734" spans="1:12" x14ac:dyDescent="0.25">
      <c r="A8734" s="14">
        <v>95161</v>
      </c>
      <c r="B8734" s="6">
        <f>LoonHeffing2020(Table1[[#This Row],[Belastbaar loon]])</f>
        <v>38780.972999999998</v>
      </c>
      <c r="C8734" s="6">
        <f>AlgemeneHeffingsKorting2020(Table1[[#This Row],[Belastbaar loon]])</f>
        <v>0</v>
      </c>
      <c r="D8734" s="14">
        <f>ArbeidsKorting2020(Table1[[#This Row],[Belastbaar loon]])</f>
        <v>206.58000000000013</v>
      </c>
      <c r="E8734" s="14">
        <f>MAX(Table1[[#This Row],[Loonheffing]]-Table1[[#This Row],[Algemene Heffingskorting]]-Table1[[#This Row],[Arbeidskorting]],0)</f>
        <v>38574.392999999996</v>
      </c>
      <c r="F8734" s="6">
        <f>Table1[[#This Row],[Belastbaar loon]]-Table1[[#This Row],[Belasting]]</f>
        <v>56586.607000000004</v>
      </c>
      <c r="G8734" s="2">
        <f>(Table1[[#This Row],[Belastbaar loon]]-Table1[[#This Row],[Netto loon]])/Table1[[#This Row],[Belastbaar loon]]</f>
        <v>0.40535926482487572</v>
      </c>
      <c r="H8734" s="14">
        <f t="shared" ca="1" si="131"/>
        <v>38568.843000000001</v>
      </c>
      <c r="I8734" s="14">
        <f ca="1">IF(ROW()=2, Table1[[#This Row],[Netto loon]], INDIRECT(ADDRESS(ROW()-1,COLUMN(F:F))))</f>
        <v>56582.156999999999</v>
      </c>
      <c r="J8734" s="6">
        <f ca="1">IF(ROW()=2, 0, Table1[[#This Row],[Belastbaar loon]]-INDIRECT(ADDRESS(ROW()-1,COLUMN(A:A))))</f>
        <v>10</v>
      </c>
      <c r="K8734" s="6">
        <f ca="1">Table1[[#This Row],[Netto loon]]-Table1[[#This Row],[Netto vorige schijf]]</f>
        <v>4.4500000000043656</v>
      </c>
      <c r="L8734" s="2">
        <f ca="1">(Table1[[#This Row],[Bruto tov vorige schijf]]-Table1[[#This Row],[Netto tov vorige schijf]])/MAX(Table1[[#This Row],[Bruto tov vorige schijf]],1)</f>
        <v>0.5549999999995634</v>
      </c>
    </row>
    <row r="8735" spans="1:12" x14ac:dyDescent="0.25">
      <c r="A8735" s="14">
        <v>95171</v>
      </c>
      <c r="B8735" s="6">
        <f>LoonHeffing2020(Table1[[#This Row],[Belastbaar loon]])</f>
        <v>38785.923000000003</v>
      </c>
      <c r="C8735" s="6">
        <f>AlgemeneHeffingsKorting2020(Table1[[#This Row],[Belastbaar loon]])</f>
        <v>0</v>
      </c>
      <c r="D8735" s="14">
        <f>ArbeidsKorting2020(Table1[[#This Row],[Belastbaar loon]])</f>
        <v>205.98000000000013</v>
      </c>
      <c r="E8735" s="14">
        <f>MAX(Table1[[#This Row],[Loonheffing]]-Table1[[#This Row],[Algemene Heffingskorting]]-Table1[[#This Row],[Arbeidskorting]],0)</f>
        <v>38579.942999999999</v>
      </c>
      <c r="F8735" s="6">
        <f>Table1[[#This Row],[Belastbaar loon]]-Table1[[#This Row],[Belasting]]</f>
        <v>56591.057000000001</v>
      </c>
      <c r="G8735" s="2">
        <f>(Table1[[#This Row],[Belastbaar loon]]-Table1[[#This Row],[Netto loon]])/Table1[[#This Row],[Belastbaar loon]]</f>
        <v>0.40537498817917222</v>
      </c>
      <c r="H8735" s="14">
        <f t="shared" ca="1" si="131"/>
        <v>38574.392999999996</v>
      </c>
      <c r="I8735" s="14">
        <f ca="1">IF(ROW()=2, Table1[[#This Row],[Netto loon]], INDIRECT(ADDRESS(ROW()-1,COLUMN(F:F))))</f>
        <v>56586.607000000004</v>
      </c>
      <c r="J8735" s="6">
        <f ca="1">IF(ROW()=2, 0, Table1[[#This Row],[Belastbaar loon]]-INDIRECT(ADDRESS(ROW()-1,COLUMN(A:A))))</f>
        <v>10</v>
      </c>
      <c r="K8735" s="6">
        <f ca="1">Table1[[#This Row],[Netto loon]]-Table1[[#This Row],[Netto vorige schijf]]</f>
        <v>4.4499999999970896</v>
      </c>
      <c r="L8735" s="2">
        <f ca="1">(Table1[[#This Row],[Bruto tov vorige schijf]]-Table1[[#This Row],[Netto tov vorige schijf]])/MAX(Table1[[#This Row],[Bruto tov vorige schijf]],1)</f>
        <v>0.55500000000029104</v>
      </c>
    </row>
    <row r="8736" spans="1:12" x14ac:dyDescent="0.25">
      <c r="A8736" s="14">
        <v>95181</v>
      </c>
      <c r="B8736" s="6">
        <f>LoonHeffing2020(Table1[[#This Row],[Belastbaar loon]])</f>
        <v>38790.873</v>
      </c>
      <c r="C8736" s="6">
        <f>AlgemeneHeffingsKorting2020(Table1[[#This Row],[Belastbaar loon]])</f>
        <v>0</v>
      </c>
      <c r="D8736" s="14">
        <f>ArbeidsKorting2020(Table1[[#This Row],[Belastbaar loon]])</f>
        <v>205.38000000000014</v>
      </c>
      <c r="E8736" s="14">
        <f>MAX(Table1[[#This Row],[Loonheffing]]-Table1[[#This Row],[Algemene Heffingskorting]]-Table1[[#This Row],[Arbeidskorting]],0)</f>
        <v>38585.493000000002</v>
      </c>
      <c r="F8736" s="6">
        <f>Table1[[#This Row],[Belastbaar loon]]-Table1[[#This Row],[Belasting]]</f>
        <v>56595.506999999998</v>
      </c>
      <c r="G8736" s="2">
        <f>(Table1[[#This Row],[Belastbaar loon]]-Table1[[#This Row],[Netto loon]])/Table1[[#This Row],[Belastbaar loon]]</f>
        <v>0.40539070822958367</v>
      </c>
      <c r="H8736" s="14">
        <f t="shared" ca="1" si="131"/>
        <v>38579.942999999999</v>
      </c>
      <c r="I8736" s="14">
        <f ca="1">IF(ROW()=2, Table1[[#This Row],[Netto loon]], INDIRECT(ADDRESS(ROW()-1,COLUMN(F:F))))</f>
        <v>56591.057000000001</v>
      </c>
      <c r="J8736" s="6">
        <f ca="1">IF(ROW()=2, 0, Table1[[#This Row],[Belastbaar loon]]-INDIRECT(ADDRESS(ROW()-1,COLUMN(A:A))))</f>
        <v>10</v>
      </c>
      <c r="K8736" s="6">
        <f ca="1">Table1[[#This Row],[Netto loon]]-Table1[[#This Row],[Netto vorige schijf]]</f>
        <v>4.4499999999970896</v>
      </c>
      <c r="L8736" s="2">
        <f ca="1">(Table1[[#This Row],[Bruto tov vorige schijf]]-Table1[[#This Row],[Netto tov vorige schijf]])/MAX(Table1[[#This Row],[Bruto tov vorige schijf]],1)</f>
        <v>0.55500000000029104</v>
      </c>
    </row>
    <row r="8737" spans="1:12" x14ac:dyDescent="0.25">
      <c r="A8737" s="14">
        <v>95191</v>
      </c>
      <c r="B8737" s="6">
        <f>LoonHeffing2020(Table1[[#This Row],[Belastbaar loon]])</f>
        <v>38795.822999999997</v>
      </c>
      <c r="C8737" s="6">
        <f>AlgemeneHeffingsKorting2020(Table1[[#This Row],[Belastbaar loon]])</f>
        <v>0</v>
      </c>
      <c r="D8737" s="14">
        <f>ArbeidsKorting2020(Table1[[#This Row],[Belastbaar loon]])</f>
        <v>204.78000000000014</v>
      </c>
      <c r="E8737" s="14">
        <f>MAX(Table1[[#This Row],[Loonheffing]]-Table1[[#This Row],[Algemene Heffingskorting]]-Table1[[#This Row],[Arbeidskorting]],0)</f>
        <v>38591.042999999998</v>
      </c>
      <c r="F8737" s="6">
        <f>Table1[[#This Row],[Belastbaar loon]]-Table1[[#This Row],[Belasting]]</f>
        <v>56599.957000000002</v>
      </c>
      <c r="G8737" s="2">
        <f>(Table1[[#This Row],[Belastbaar loon]]-Table1[[#This Row],[Netto loon]])/Table1[[#This Row],[Belastbaar loon]]</f>
        <v>0.40540642497715118</v>
      </c>
      <c r="H8737" s="14">
        <f t="shared" ca="1" si="131"/>
        <v>38585.493000000002</v>
      </c>
      <c r="I8737" s="14">
        <f ca="1">IF(ROW()=2, Table1[[#This Row],[Netto loon]], INDIRECT(ADDRESS(ROW()-1,COLUMN(F:F))))</f>
        <v>56595.506999999998</v>
      </c>
      <c r="J8737" s="6">
        <f ca="1">IF(ROW()=2, 0, Table1[[#This Row],[Belastbaar loon]]-INDIRECT(ADDRESS(ROW()-1,COLUMN(A:A))))</f>
        <v>10</v>
      </c>
      <c r="K8737" s="6">
        <f ca="1">Table1[[#This Row],[Netto loon]]-Table1[[#This Row],[Netto vorige schijf]]</f>
        <v>4.4500000000043656</v>
      </c>
      <c r="L8737" s="2">
        <f ca="1">(Table1[[#This Row],[Bruto tov vorige schijf]]-Table1[[#This Row],[Netto tov vorige schijf]])/MAX(Table1[[#This Row],[Bruto tov vorige schijf]],1)</f>
        <v>0.5549999999995634</v>
      </c>
    </row>
    <row r="8738" spans="1:12" x14ac:dyDescent="0.25">
      <c r="A8738" s="14">
        <v>95201</v>
      </c>
      <c r="B8738" s="6">
        <f>LoonHeffing2020(Table1[[#This Row],[Belastbaar loon]])</f>
        <v>38800.773000000001</v>
      </c>
      <c r="C8738" s="6">
        <f>AlgemeneHeffingsKorting2020(Table1[[#This Row],[Belastbaar loon]])</f>
        <v>0</v>
      </c>
      <c r="D8738" s="14">
        <f>ArbeidsKorting2020(Table1[[#This Row],[Belastbaar loon]])</f>
        <v>204.18000000000012</v>
      </c>
      <c r="E8738" s="14">
        <f>MAX(Table1[[#This Row],[Loonheffing]]-Table1[[#This Row],[Algemene Heffingskorting]]-Table1[[#This Row],[Arbeidskorting]],0)</f>
        <v>38596.593000000001</v>
      </c>
      <c r="F8738" s="6">
        <f>Table1[[#This Row],[Belastbaar loon]]-Table1[[#This Row],[Belasting]]</f>
        <v>56604.406999999999</v>
      </c>
      <c r="G8738" s="2">
        <f>(Table1[[#This Row],[Belastbaar loon]]-Table1[[#This Row],[Netto loon]])/Table1[[#This Row],[Belastbaar loon]]</f>
        <v>0.40542213842291575</v>
      </c>
      <c r="H8738" s="14">
        <f t="shared" ca="1" si="131"/>
        <v>38591.042999999998</v>
      </c>
      <c r="I8738" s="14">
        <f ca="1">IF(ROW()=2, Table1[[#This Row],[Netto loon]], INDIRECT(ADDRESS(ROW()-1,COLUMN(F:F))))</f>
        <v>56599.957000000002</v>
      </c>
      <c r="J8738" s="6">
        <f ca="1">IF(ROW()=2, 0, Table1[[#This Row],[Belastbaar loon]]-INDIRECT(ADDRESS(ROW()-1,COLUMN(A:A))))</f>
        <v>10</v>
      </c>
      <c r="K8738" s="6">
        <f ca="1">Table1[[#This Row],[Netto loon]]-Table1[[#This Row],[Netto vorige schijf]]</f>
        <v>4.4499999999970896</v>
      </c>
      <c r="L8738" s="2">
        <f ca="1">(Table1[[#This Row],[Bruto tov vorige schijf]]-Table1[[#This Row],[Netto tov vorige schijf]])/MAX(Table1[[#This Row],[Bruto tov vorige schijf]],1)</f>
        <v>0.55500000000029104</v>
      </c>
    </row>
    <row r="8739" spans="1:12" x14ac:dyDescent="0.25">
      <c r="A8739" s="14">
        <v>95211</v>
      </c>
      <c r="B8739" s="6">
        <f>LoonHeffing2020(Table1[[#This Row],[Belastbaar loon]])</f>
        <v>38805.722999999998</v>
      </c>
      <c r="C8739" s="6">
        <f>AlgemeneHeffingsKorting2020(Table1[[#This Row],[Belastbaar loon]])</f>
        <v>0</v>
      </c>
      <c r="D8739" s="14">
        <f>ArbeidsKorting2020(Table1[[#This Row],[Belastbaar loon]])</f>
        <v>203.58000000000013</v>
      </c>
      <c r="E8739" s="14">
        <f>MAX(Table1[[#This Row],[Loonheffing]]-Table1[[#This Row],[Algemene Heffingskorting]]-Table1[[#This Row],[Arbeidskorting]],0)</f>
        <v>38602.142999999996</v>
      </c>
      <c r="F8739" s="6">
        <f>Table1[[#This Row],[Belastbaar loon]]-Table1[[#This Row],[Belasting]]</f>
        <v>56608.857000000004</v>
      </c>
      <c r="G8739" s="2">
        <f>(Table1[[#This Row],[Belastbaar loon]]-Table1[[#This Row],[Netto loon]])/Table1[[#This Row],[Belastbaar loon]]</f>
        <v>0.40543784856791754</v>
      </c>
      <c r="H8739" s="14">
        <f t="shared" ca="1" si="131"/>
        <v>38596.593000000001</v>
      </c>
      <c r="I8739" s="14">
        <f ca="1">IF(ROW()=2, Table1[[#This Row],[Netto loon]], INDIRECT(ADDRESS(ROW()-1,COLUMN(F:F))))</f>
        <v>56604.406999999999</v>
      </c>
      <c r="J8739" s="6">
        <f ca="1">IF(ROW()=2, 0, Table1[[#This Row],[Belastbaar loon]]-INDIRECT(ADDRESS(ROW()-1,COLUMN(A:A))))</f>
        <v>10</v>
      </c>
      <c r="K8739" s="6">
        <f ca="1">Table1[[#This Row],[Netto loon]]-Table1[[#This Row],[Netto vorige schijf]]</f>
        <v>4.4500000000043656</v>
      </c>
      <c r="L8739" s="2">
        <f ca="1">(Table1[[#This Row],[Bruto tov vorige schijf]]-Table1[[#This Row],[Netto tov vorige schijf]])/MAX(Table1[[#This Row],[Bruto tov vorige schijf]],1)</f>
        <v>0.5549999999995634</v>
      </c>
    </row>
    <row r="8740" spans="1:12" x14ac:dyDescent="0.25">
      <c r="A8740" s="14">
        <v>95221</v>
      </c>
      <c r="B8740" s="6">
        <f>LoonHeffing2020(Table1[[#This Row],[Belastbaar loon]])</f>
        <v>38810.673000000003</v>
      </c>
      <c r="C8740" s="6">
        <f>AlgemeneHeffingsKorting2020(Table1[[#This Row],[Belastbaar loon]])</f>
        <v>0</v>
      </c>
      <c r="D8740" s="14">
        <f>ArbeidsKorting2020(Table1[[#This Row],[Belastbaar loon]])</f>
        <v>202.98000000000013</v>
      </c>
      <c r="E8740" s="14">
        <f>MAX(Table1[[#This Row],[Loonheffing]]-Table1[[#This Row],[Algemene Heffingskorting]]-Table1[[#This Row],[Arbeidskorting]],0)</f>
        <v>38607.692999999999</v>
      </c>
      <c r="F8740" s="6">
        <f>Table1[[#This Row],[Belastbaar loon]]-Table1[[#This Row],[Belasting]]</f>
        <v>56613.307000000001</v>
      </c>
      <c r="G8740" s="2">
        <f>(Table1[[#This Row],[Belastbaar loon]]-Table1[[#This Row],[Netto loon]])/Table1[[#This Row],[Belastbaar loon]]</f>
        <v>0.40545355541319666</v>
      </c>
      <c r="H8740" s="14">
        <f t="shared" ca="1" si="131"/>
        <v>38602.142999999996</v>
      </c>
      <c r="I8740" s="14">
        <f ca="1">IF(ROW()=2, Table1[[#This Row],[Netto loon]], INDIRECT(ADDRESS(ROW()-1,COLUMN(F:F))))</f>
        <v>56608.857000000004</v>
      </c>
      <c r="J8740" s="6">
        <f ca="1">IF(ROW()=2, 0, Table1[[#This Row],[Belastbaar loon]]-INDIRECT(ADDRESS(ROW()-1,COLUMN(A:A))))</f>
        <v>10</v>
      </c>
      <c r="K8740" s="6">
        <f ca="1">Table1[[#This Row],[Netto loon]]-Table1[[#This Row],[Netto vorige schijf]]</f>
        <v>4.4499999999970896</v>
      </c>
      <c r="L8740" s="2">
        <f ca="1">(Table1[[#This Row],[Bruto tov vorige schijf]]-Table1[[#This Row],[Netto tov vorige schijf]])/MAX(Table1[[#This Row],[Bruto tov vorige schijf]],1)</f>
        <v>0.55500000000029104</v>
      </c>
    </row>
    <row r="8741" spans="1:12" x14ac:dyDescent="0.25">
      <c r="A8741" s="14">
        <v>95231</v>
      </c>
      <c r="B8741" s="6">
        <f>LoonHeffing2020(Table1[[#This Row],[Belastbaar loon]])</f>
        <v>38815.623</v>
      </c>
      <c r="C8741" s="6">
        <f>AlgemeneHeffingsKorting2020(Table1[[#This Row],[Belastbaar loon]])</f>
        <v>0</v>
      </c>
      <c r="D8741" s="14">
        <f>ArbeidsKorting2020(Table1[[#This Row],[Belastbaar loon]])</f>
        <v>202.38000000000014</v>
      </c>
      <c r="E8741" s="14">
        <f>MAX(Table1[[#This Row],[Loonheffing]]-Table1[[#This Row],[Algemene Heffingskorting]]-Table1[[#This Row],[Arbeidskorting]],0)</f>
        <v>38613.243000000002</v>
      </c>
      <c r="F8741" s="6">
        <f>Table1[[#This Row],[Belastbaar loon]]-Table1[[#This Row],[Belasting]]</f>
        <v>56617.756999999998</v>
      </c>
      <c r="G8741" s="2">
        <f>(Table1[[#This Row],[Belastbaar loon]]-Table1[[#This Row],[Netto loon]])/Table1[[#This Row],[Belastbaar loon]]</f>
        <v>0.40546925895979252</v>
      </c>
      <c r="H8741" s="14">
        <f t="shared" ca="1" si="131"/>
        <v>38607.692999999999</v>
      </c>
      <c r="I8741" s="14">
        <f ca="1">IF(ROW()=2, Table1[[#This Row],[Netto loon]], INDIRECT(ADDRESS(ROW()-1,COLUMN(F:F))))</f>
        <v>56613.307000000001</v>
      </c>
      <c r="J8741" s="6">
        <f ca="1">IF(ROW()=2, 0, Table1[[#This Row],[Belastbaar loon]]-INDIRECT(ADDRESS(ROW()-1,COLUMN(A:A))))</f>
        <v>10</v>
      </c>
      <c r="K8741" s="6">
        <f ca="1">Table1[[#This Row],[Netto loon]]-Table1[[#This Row],[Netto vorige schijf]]</f>
        <v>4.4499999999970896</v>
      </c>
      <c r="L8741" s="2">
        <f ca="1">(Table1[[#This Row],[Bruto tov vorige schijf]]-Table1[[#This Row],[Netto tov vorige schijf]])/MAX(Table1[[#This Row],[Bruto tov vorige schijf]],1)</f>
        <v>0.55500000000029104</v>
      </c>
    </row>
    <row r="8742" spans="1:12" x14ac:dyDescent="0.25">
      <c r="A8742" s="14">
        <v>95241</v>
      </c>
      <c r="B8742" s="6">
        <f>LoonHeffing2020(Table1[[#This Row],[Belastbaar loon]])</f>
        <v>38820.572999999997</v>
      </c>
      <c r="C8742" s="6">
        <f>AlgemeneHeffingsKorting2020(Table1[[#This Row],[Belastbaar loon]])</f>
        <v>0</v>
      </c>
      <c r="D8742" s="14">
        <f>ArbeidsKorting2020(Table1[[#This Row],[Belastbaar loon]])</f>
        <v>201.78000000000014</v>
      </c>
      <c r="E8742" s="14">
        <f>MAX(Table1[[#This Row],[Loonheffing]]-Table1[[#This Row],[Algemene Heffingskorting]]-Table1[[#This Row],[Arbeidskorting]],0)</f>
        <v>38618.792999999998</v>
      </c>
      <c r="F8742" s="6">
        <f>Table1[[#This Row],[Belastbaar loon]]-Table1[[#This Row],[Belasting]]</f>
        <v>56622.207000000002</v>
      </c>
      <c r="G8742" s="2">
        <f>(Table1[[#This Row],[Belastbaar loon]]-Table1[[#This Row],[Netto loon]])/Table1[[#This Row],[Belastbaar loon]]</f>
        <v>0.40548495920874411</v>
      </c>
      <c r="H8742" s="14">
        <f t="shared" ca="1" si="131"/>
        <v>38613.243000000002</v>
      </c>
      <c r="I8742" s="14">
        <f ca="1">IF(ROW()=2, Table1[[#This Row],[Netto loon]], INDIRECT(ADDRESS(ROW()-1,COLUMN(F:F))))</f>
        <v>56617.756999999998</v>
      </c>
      <c r="J8742" s="6">
        <f ca="1">IF(ROW()=2, 0, Table1[[#This Row],[Belastbaar loon]]-INDIRECT(ADDRESS(ROW()-1,COLUMN(A:A))))</f>
        <v>10</v>
      </c>
      <c r="K8742" s="6">
        <f ca="1">Table1[[#This Row],[Netto loon]]-Table1[[#This Row],[Netto vorige schijf]]</f>
        <v>4.4500000000043656</v>
      </c>
      <c r="L8742" s="2">
        <f ca="1">(Table1[[#This Row],[Bruto tov vorige schijf]]-Table1[[#This Row],[Netto tov vorige schijf]])/MAX(Table1[[#This Row],[Bruto tov vorige schijf]],1)</f>
        <v>0.5549999999995634</v>
      </c>
    </row>
    <row r="8743" spans="1:12" x14ac:dyDescent="0.25">
      <c r="A8743" s="14">
        <v>95251</v>
      </c>
      <c r="B8743" s="6">
        <f>LoonHeffing2020(Table1[[#This Row],[Belastbaar loon]])</f>
        <v>38825.523000000001</v>
      </c>
      <c r="C8743" s="6">
        <f>AlgemeneHeffingsKorting2020(Table1[[#This Row],[Belastbaar loon]])</f>
        <v>0</v>
      </c>
      <c r="D8743" s="14">
        <f>ArbeidsKorting2020(Table1[[#This Row],[Belastbaar loon]])</f>
        <v>201.18000000000012</v>
      </c>
      <c r="E8743" s="14">
        <f>MAX(Table1[[#This Row],[Loonheffing]]-Table1[[#This Row],[Algemene Heffingskorting]]-Table1[[#This Row],[Arbeidskorting]],0)</f>
        <v>38624.343000000001</v>
      </c>
      <c r="F8743" s="6">
        <f>Table1[[#This Row],[Belastbaar loon]]-Table1[[#This Row],[Belasting]]</f>
        <v>56626.656999999999</v>
      </c>
      <c r="G8743" s="2">
        <f>(Table1[[#This Row],[Belastbaar loon]]-Table1[[#This Row],[Netto loon]])/Table1[[#This Row],[Belastbaar loon]]</f>
        <v>0.40550065616109016</v>
      </c>
      <c r="H8743" s="14">
        <f t="shared" ca="1" si="131"/>
        <v>38618.792999999998</v>
      </c>
      <c r="I8743" s="14">
        <f ca="1">IF(ROW()=2, Table1[[#This Row],[Netto loon]], INDIRECT(ADDRESS(ROW()-1,COLUMN(F:F))))</f>
        <v>56622.207000000002</v>
      </c>
      <c r="J8743" s="6">
        <f ca="1">IF(ROW()=2, 0, Table1[[#This Row],[Belastbaar loon]]-INDIRECT(ADDRESS(ROW()-1,COLUMN(A:A))))</f>
        <v>10</v>
      </c>
      <c r="K8743" s="6">
        <f ca="1">Table1[[#This Row],[Netto loon]]-Table1[[#This Row],[Netto vorige schijf]]</f>
        <v>4.4499999999970896</v>
      </c>
      <c r="L8743" s="2">
        <f ca="1">(Table1[[#This Row],[Bruto tov vorige schijf]]-Table1[[#This Row],[Netto tov vorige schijf]])/MAX(Table1[[#This Row],[Bruto tov vorige schijf]],1)</f>
        <v>0.55500000000029104</v>
      </c>
    </row>
    <row r="8744" spans="1:12" x14ac:dyDescent="0.25">
      <c r="A8744" s="14">
        <v>95261</v>
      </c>
      <c r="B8744" s="6">
        <f>LoonHeffing2020(Table1[[#This Row],[Belastbaar loon]])</f>
        <v>38830.472999999998</v>
      </c>
      <c r="C8744" s="6">
        <f>AlgemeneHeffingsKorting2020(Table1[[#This Row],[Belastbaar loon]])</f>
        <v>0</v>
      </c>
      <c r="D8744" s="14">
        <f>ArbeidsKorting2020(Table1[[#This Row],[Belastbaar loon]])</f>
        <v>200.58000000000013</v>
      </c>
      <c r="E8744" s="14">
        <f>MAX(Table1[[#This Row],[Loonheffing]]-Table1[[#This Row],[Algemene Heffingskorting]]-Table1[[#This Row],[Arbeidskorting]],0)</f>
        <v>38629.892999999996</v>
      </c>
      <c r="F8744" s="6">
        <f>Table1[[#This Row],[Belastbaar loon]]-Table1[[#This Row],[Belasting]]</f>
        <v>56631.107000000004</v>
      </c>
      <c r="G8744" s="2">
        <f>(Table1[[#This Row],[Belastbaar loon]]-Table1[[#This Row],[Netto loon]])/Table1[[#This Row],[Belastbaar loon]]</f>
        <v>0.40551634981786877</v>
      </c>
      <c r="H8744" s="14">
        <f t="shared" ca="1" si="131"/>
        <v>38624.343000000001</v>
      </c>
      <c r="I8744" s="14">
        <f ca="1">IF(ROW()=2, Table1[[#This Row],[Netto loon]], INDIRECT(ADDRESS(ROW()-1,COLUMN(F:F))))</f>
        <v>56626.656999999999</v>
      </c>
      <c r="J8744" s="6">
        <f ca="1">IF(ROW()=2, 0, Table1[[#This Row],[Belastbaar loon]]-INDIRECT(ADDRESS(ROW()-1,COLUMN(A:A))))</f>
        <v>10</v>
      </c>
      <c r="K8744" s="6">
        <f ca="1">Table1[[#This Row],[Netto loon]]-Table1[[#This Row],[Netto vorige schijf]]</f>
        <v>4.4500000000043656</v>
      </c>
      <c r="L8744" s="2">
        <f ca="1">(Table1[[#This Row],[Bruto tov vorige schijf]]-Table1[[#This Row],[Netto tov vorige schijf]])/MAX(Table1[[#This Row],[Bruto tov vorige schijf]],1)</f>
        <v>0.5549999999995634</v>
      </c>
    </row>
    <row r="8745" spans="1:12" x14ac:dyDescent="0.25">
      <c r="A8745" s="14">
        <v>95271</v>
      </c>
      <c r="B8745" s="6">
        <f>LoonHeffing2020(Table1[[#This Row],[Belastbaar loon]])</f>
        <v>38835.423000000003</v>
      </c>
      <c r="C8745" s="6">
        <f>AlgemeneHeffingsKorting2020(Table1[[#This Row],[Belastbaar loon]])</f>
        <v>0</v>
      </c>
      <c r="D8745" s="14">
        <f>ArbeidsKorting2020(Table1[[#This Row],[Belastbaar loon]])</f>
        <v>199.98000000000013</v>
      </c>
      <c r="E8745" s="14">
        <f>MAX(Table1[[#This Row],[Loonheffing]]-Table1[[#This Row],[Algemene Heffingskorting]]-Table1[[#This Row],[Arbeidskorting]],0)</f>
        <v>38635.442999999999</v>
      </c>
      <c r="F8745" s="6">
        <f>Table1[[#This Row],[Belastbaar loon]]-Table1[[#This Row],[Belasting]]</f>
        <v>56635.557000000001</v>
      </c>
      <c r="G8745" s="2">
        <f>(Table1[[#This Row],[Belastbaar loon]]-Table1[[#This Row],[Netto loon]])/Table1[[#This Row],[Belastbaar loon]]</f>
        <v>0.40553204018011774</v>
      </c>
      <c r="H8745" s="14">
        <f t="shared" ca="1" si="131"/>
        <v>38629.892999999996</v>
      </c>
      <c r="I8745" s="14">
        <f ca="1">IF(ROW()=2, Table1[[#This Row],[Netto loon]], INDIRECT(ADDRESS(ROW()-1,COLUMN(F:F))))</f>
        <v>56631.107000000004</v>
      </c>
      <c r="J8745" s="6">
        <f ca="1">IF(ROW()=2, 0, Table1[[#This Row],[Belastbaar loon]]-INDIRECT(ADDRESS(ROW()-1,COLUMN(A:A))))</f>
        <v>10</v>
      </c>
      <c r="K8745" s="6">
        <f ca="1">Table1[[#This Row],[Netto loon]]-Table1[[#This Row],[Netto vorige schijf]]</f>
        <v>4.4499999999970896</v>
      </c>
      <c r="L8745" s="2">
        <f ca="1">(Table1[[#This Row],[Bruto tov vorige schijf]]-Table1[[#This Row],[Netto tov vorige schijf]])/MAX(Table1[[#This Row],[Bruto tov vorige schijf]],1)</f>
        <v>0.55500000000029104</v>
      </c>
    </row>
    <row r="8746" spans="1:12" x14ac:dyDescent="0.25">
      <c r="A8746" s="14">
        <v>95281</v>
      </c>
      <c r="B8746" s="6">
        <f>LoonHeffing2020(Table1[[#This Row],[Belastbaar loon]])</f>
        <v>38840.373</v>
      </c>
      <c r="C8746" s="6">
        <f>AlgemeneHeffingsKorting2020(Table1[[#This Row],[Belastbaar loon]])</f>
        <v>0</v>
      </c>
      <c r="D8746" s="14">
        <f>ArbeidsKorting2020(Table1[[#This Row],[Belastbaar loon]])</f>
        <v>199.38000000000014</v>
      </c>
      <c r="E8746" s="14">
        <f>MAX(Table1[[#This Row],[Loonheffing]]-Table1[[#This Row],[Algemene Heffingskorting]]-Table1[[#This Row],[Arbeidskorting]],0)</f>
        <v>38640.993000000002</v>
      </c>
      <c r="F8746" s="6">
        <f>Table1[[#This Row],[Belastbaar loon]]-Table1[[#This Row],[Belasting]]</f>
        <v>56640.006999999998</v>
      </c>
      <c r="G8746" s="2">
        <f>(Table1[[#This Row],[Belastbaar loon]]-Table1[[#This Row],[Netto loon]])/Table1[[#This Row],[Belastbaar loon]]</f>
        <v>0.40554772724887439</v>
      </c>
      <c r="H8746" s="14">
        <f t="shared" ca="1" si="131"/>
        <v>38635.442999999999</v>
      </c>
      <c r="I8746" s="14">
        <f ca="1">IF(ROW()=2, Table1[[#This Row],[Netto loon]], INDIRECT(ADDRESS(ROW()-1,COLUMN(F:F))))</f>
        <v>56635.557000000001</v>
      </c>
      <c r="J8746" s="6">
        <f ca="1">IF(ROW()=2, 0, Table1[[#This Row],[Belastbaar loon]]-INDIRECT(ADDRESS(ROW()-1,COLUMN(A:A))))</f>
        <v>10</v>
      </c>
      <c r="K8746" s="6">
        <f ca="1">Table1[[#This Row],[Netto loon]]-Table1[[#This Row],[Netto vorige schijf]]</f>
        <v>4.4499999999970896</v>
      </c>
      <c r="L8746" s="2">
        <f ca="1">(Table1[[#This Row],[Bruto tov vorige schijf]]-Table1[[#This Row],[Netto tov vorige schijf]])/MAX(Table1[[#This Row],[Bruto tov vorige schijf]],1)</f>
        <v>0.55500000000029104</v>
      </c>
    </row>
    <row r="8747" spans="1:12" x14ac:dyDescent="0.25">
      <c r="A8747" s="14">
        <v>95291</v>
      </c>
      <c r="B8747" s="6">
        <f>LoonHeffing2020(Table1[[#This Row],[Belastbaar loon]])</f>
        <v>38845.322999999997</v>
      </c>
      <c r="C8747" s="6">
        <f>AlgemeneHeffingsKorting2020(Table1[[#This Row],[Belastbaar loon]])</f>
        <v>0</v>
      </c>
      <c r="D8747" s="14">
        <f>ArbeidsKorting2020(Table1[[#This Row],[Belastbaar loon]])</f>
        <v>198.78000000000014</v>
      </c>
      <c r="E8747" s="14">
        <f>MAX(Table1[[#This Row],[Loonheffing]]-Table1[[#This Row],[Algemene Heffingskorting]]-Table1[[#This Row],[Arbeidskorting]],0)</f>
        <v>38646.542999999998</v>
      </c>
      <c r="F8747" s="6">
        <f>Table1[[#This Row],[Belastbaar loon]]-Table1[[#This Row],[Belasting]]</f>
        <v>56644.457000000002</v>
      </c>
      <c r="G8747" s="2">
        <f>(Table1[[#This Row],[Belastbaar loon]]-Table1[[#This Row],[Netto loon]])/Table1[[#This Row],[Belastbaar loon]]</f>
        <v>0.40556341102517551</v>
      </c>
      <c r="H8747" s="14">
        <f t="shared" ca="1" si="131"/>
        <v>38640.993000000002</v>
      </c>
      <c r="I8747" s="14">
        <f ca="1">IF(ROW()=2, Table1[[#This Row],[Netto loon]], INDIRECT(ADDRESS(ROW()-1,COLUMN(F:F))))</f>
        <v>56640.006999999998</v>
      </c>
      <c r="J8747" s="6">
        <f ca="1">IF(ROW()=2, 0, Table1[[#This Row],[Belastbaar loon]]-INDIRECT(ADDRESS(ROW()-1,COLUMN(A:A))))</f>
        <v>10</v>
      </c>
      <c r="K8747" s="6">
        <f ca="1">Table1[[#This Row],[Netto loon]]-Table1[[#This Row],[Netto vorige schijf]]</f>
        <v>4.4500000000043656</v>
      </c>
      <c r="L8747" s="2">
        <f ca="1">(Table1[[#This Row],[Bruto tov vorige schijf]]-Table1[[#This Row],[Netto tov vorige schijf]])/MAX(Table1[[#This Row],[Bruto tov vorige schijf]],1)</f>
        <v>0.5549999999995634</v>
      </c>
    </row>
    <row r="8748" spans="1:12" x14ac:dyDescent="0.25">
      <c r="A8748" s="14">
        <v>95301</v>
      </c>
      <c r="B8748" s="6">
        <f>LoonHeffing2020(Table1[[#This Row],[Belastbaar loon]])</f>
        <v>38850.273000000001</v>
      </c>
      <c r="C8748" s="6">
        <f>AlgemeneHeffingsKorting2020(Table1[[#This Row],[Belastbaar loon]])</f>
        <v>0</v>
      </c>
      <c r="D8748" s="14">
        <f>ArbeidsKorting2020(Table1[[#This Row],[Belastbaar loon]])</f>
        <v>198.18000000000012</v>
      </c>
      <c r="E8748" s="14">
        <f>MAX(Table1[[#This Row],[Loonheffing]]-Table1[[#This Row],[Algemene Heffingskorting]]-Table1[[#This Row],[Arbeidskorting]],0)</f>
        <v>38652.093000000001</v>
      </c>
      <c r="F8748" s="6">
        <f>Table1[[#This Row],[Belastbaar loon]]-Table1[[#This Row],[Belasting]]</f>
        <v>56648.906999999999</v>
      </c>
      <c r="G8748" s="2">
        <f>(Table1[[#This Row],[Belastbaar loon]]-Table1[[#This Row],[Netto loon]])/Table1[[#This Row],[Belastbaar loon]]</f>
        <v>0.40557909151005761</v>
      </c>
      <c r="H8748" s="14">
        <f t="shared" ca="1" si="131"/>
        <v>38646.542999999998</v>
      </c>
      <c r="I8748" s="14">
        <f ca="1">IF(ROW()=2, Table1[[#This Row],[Netto loon]], INDIRECT(ADDRESS(ROW()-1,COLUMN(F:F))))</f>
        <v>56644.457000000002</v>
      </c>
      <c r="J8748" s="6">
        <f ca="1">IF(ROW()=2, 0, Table1[[#This Row],[Belastbaar loon]]-INDIRECT(ADDRESS(ROW()-1,COLUMN(A:A))))</f>
        <v>10</v>
      </c>
      <c r="K8748" s="6">
        <f ca="1">Table1[[#This Row],[Netto loon]]-Table1[[#This Row],[Netto vorige schijf]]</f>
        <v>4.4499999999970896</v>
      </c>
      <c r="L8748" s="2">
        <f ca="1">(Table1[[#This Row],[Bruto tov vorige schijf]]-Table1[[#This Row],[Netto tov vorige schijf]])/MAX(Table1[[#This Row],[Bruto tov vorige schijf]],1)</f>
        <v>0.55500000000029104</v>
      </c>
    </row>
    <row r="8749" spans="1:12" x14ac:dyDescent="0.25">
      <c r="A8749" s="14">
        <v>95311</v>
      </c>
      <c r="B8749" s="6">
        <f>LoonHeffing2020(Table1[[#This Row],[Belastbaar loon]])</f>
        <v>38855.222999999998</v>
      </c>
      <c r="C8749" s="6">
        <f>AlgemeneHeffingsKorting2020(Table1[[#This Row],[Belastbaar loon]])</f>
        <v>0</v>
      </c>
      <c r="D8749" s="14">
        <f>ArbeidsKorting2020(Table1[[#This Row],[Belastbaar loon]])</f>
        <v>197.58000000000013</v>
      </c>
      <c r="E8749" s="14">
        <f>MAX(Table1[[#This Row],[Loonheffing]]-Table1[[#This Row],[Algemene Heffingskorting]]-Table1[[#This Row],[Arbeidskorting]],0)</f>
        <v>38657.642999999996</v>
      </c>
      <c r="F8749" s="6">
        <f>Table1[[#This Row],[Belastbaar loon]]-Table1[[#This Row],[Belasting]]</f>
        <v>56653.357000000004</v>
      </c>
      <c r="G8749" s="2">
        <f>(Table1[[#This Row],[Belastbaar loon]]-Table1[[#This Row],[Netto loon]])/Table1[[#This Row],[Belastbaar loon]]</f>
        <v>0.40559476870455663</v>
      </c>
      <c r="H8749" s="14">
        <f t="shared" ca="1" si="131"/>
        <v>38652.093000000001</v>
      </c>
      <c r="I8749" s="14">
        <f ca="1">IF(ROW()=2, Table1[[#This Row],[Netto loon]], INDIRECT(ADDRESS(ROW()-1,COLUMN(F:F))))</f>
        <v>56648.906999999999</v>
      </c>
      <c r="J8749" s="6">
        <f ca="1">IF(ROW()=2, 0, Table1[[#This Row],[Belastbaar loon]]-INDIRECT(ADDRESS(ROW()-1,COLUMN(A:A))))</f>
        <v>10</v>
      </c>
      <c r="K8749" s="6">
        <f ca="1">Table1[[#This Row],[Netto loon]]-Table1[[#This Row],[Netto vorige schijf]]</f>
        <v>4.4500000000043656</v>
      </c>
      <c r="L8749" s="2">
        <f ca="1">(Table1[[#This Row],[Bruto tov vorige schijf]]-Table1[[#This Row],[Netto tov vorige schijf]])/MAX(Table1[[#This Row],[Bruto tov vorige schijf]],1)</f>
        <v>0.5549999999995634</v>
      </c>
    </row>
    <row r="8750" spans="1:12" x14ac:dyDescent="0.25">
      <c r="A8750" s="14">
        <v>95321</v>
      </c>
      <c r="B8750" s="6">
        <f>LoonHeffing2020(Table1[[#This Row],[Belastbaar loon]])</f>
        <v>38860.173000000003</v>
      </c>
      <c r="C8750" s="6">
        <f>AlgemeneHeffingsKorting2020(Table1[[#This Row],[Belastbaar loon]])</f>
        <v>0</v>
      </c>
      <c r="D8750" s="14">
        <f>ArbeidsKorting2020(Table1[[#This Row],[Belastbaar loon]])</f>
        <v>196.98000000000013</v>
      </c>
      <c r="E8750" s="14">
        <f>MAX(Table1[[#This Row],[Loonheffing]]-Table1[[#This Row],[Algemene Heffingskorting]]-Table1[[#This Row],[Arbeidskorting]],0)</f>
        <v>38663.192999999999</v>
      </c>
      <c r="F8750" s="6">
        <f>Table1[[#This Row],[Belastbaar loon]]-Table1[[#This Row],[Belasting]]</f>
        <v>56657.807000000001</v>
      </c>
      <c r="G8750" s="2">
        <f>(Table1[[#This Row],[Belastbaar loon]]-Table1[[#This Row],[Netto loon]])/Table1[[#This Row],[Belastbaar loon]]</f>
        <v>0.40561044260970824</v>
      </c>
      <c r="H8750" s="14">
        <f t="shared" ca="1" si="131"/>
        <v>38657.642999999996</v>
      </c>
      <c r="I8750" s="14">
        <f ca="1">IF(ROW()=2, Table1[[#This Row],[Netto loon]], INDIRECT(ADDRESS(ROW()-1,COLUMN(F:F))))</f>
        <v>56653.357000000004</v>
      </c>
      <c r="J8750" s="6">
        <f ca="1">IF(ROW()=2, 0, Table1[[#This Row],[Belastbaar loon]]-INDIRECT(ADDRESS(ROW()-1,COLUMN(A:A))))</f>
        <v>10</v>
      </c>
      <c r="K8750" s="6">
        <f ca="1">Table1[[#This Row],[Netto loon]]-Table1[[#This Row],[Netto vorige schijf]]</f>
        <v>4.4499999999970896</v>
      </c>
      <c r="L8750" s="2">
        <f ca="1">(Table1[[#This Row],[Bruto tov vorige schijf]]-Table1[[#This Row],[Netto tov vorige schijf]])/MAX(Table1[[#This Row],[Bruto tov vorige schijf]],1)</f>
        <v>0.55500000000029104</v>
      </c>
    </row>
    <row r="8751" spans="1:12" x14ac:dyDescent="0.25">
      <c r="A8751" s="14">
        <v>95331</v>
      </c>
      <c r="B8751" s="6">
        <f>LoonHeffing2020(Table1[[#This Row],[Belastbaar loon]])</f>
        <v>38865.123</v>
      </c>
      <c r="C8751" s="6">
        <f>AlgemeneHeffingsKorting2020(Table1[[#This Row],[Belastbaar loon]])</f>
        <v>0</v>
      </c>
      <c r="D8751" s="14">
        <f>ArbeidsKorting2020(Table1[[#This Row],[Belastbaar loon]])</f>
        <v>196.38000000000014</v>
      </c>
      <c r="E8751" s="14">
        <f>MAX(Table1[[#This Row],[Loonheffing]]-Table1[[#This Row],[Algemene Heffingskorting]]-Table1[[#This Row],[Arbeidskorting]],0)</f>
        <v>38668.743000000002</v>
      </c>
      <c r="F8751" s="6">
        <f>Table1[[#This Row],[Belastbaar loon]]-Table1[[#This Row],[Belasting]]</f>
        <v>56662.256999999998</v>
      </c>
      <c r="G8751" s="2">
        <f>(Table1[[#This Row],[Belastbaar loon]]-Table1[[#This Row],[Netto loon]])/Table1[[#This Row],[Belastbaar loon]]</f>
        <v>0.40562611322654751</v>
      </c>
      <c r="H8751" s="14">
        <f t="shared" ca="1" si="131"/>
        <v>38663.192999999999</v>
      </c>
      <c r="I8751" s="14">
        <f ca="1">IF(ROW()=2, Table1[[#This Row],[Netto loon]], INDIRECT(ADDRESS(ROW()-1,COLUMN(F:F))))</f>
        <v>56657.807000000001</v>
      </c>
      <c r="J8751" s="6">
        <f ca="1">IF(ROW()=2, 0, Table1[[#This Row],[Belastbaar loon]]-INDIRECT(ADDRESS(ROW()-1,COLUMN(A:A))))</f>
        <v>10</v>
      </c>
      <c r="K8751" s="6">
        <f ca="1">Table1[[#This Row],[Netto loon]]-Table1[[#This Row],[Netto vorige schijf]]</f>
        <v>4.4499999999970896</v>
      </c>
      <c r="L8751" s="2">
        <f ca="1">(Table1[[#This Row],[Bruto tov vorige schijf]]-Table1[[#This Row],[Netto tov vorige schijf]])/MAX(Table1[[#This Row],[Bruto tov vorige schijf]],1)</f>
        <v>0.55500000000029104</v>
      </c>
    </row>
    <row r="8752" spans="1:12" x14ac:dyDescent="0.25">
      <c r="A8752" s="14">
        <v>95341</v>
      </c>
      <c r="B8752" s="6">
        <f>LoonHeffing2020(Table1[[#This Row],[Belastbaar loon]])</f>
        <v>38870.072999999997</v>
      </c>
      <c r="C8752" s="6">
        <f>AlgemeneHeffingsKorting2020(Table1[[#This Row],[Belastbaar loon]])</f>
        <v>0</v>
      </c>
      <c r="D8752" s="14">
        <f>ArbeidsKorting2020(Table1[[#This Row],[Belastbaar loon]])</f>
        <v>195.78000000000014</v>
      </c>
      <c r="E8752" s="14">
        <f>MAX(Table1[[#This Row],[Loonheffing]]-Table1[[#This Row],[Algemene Heffingskorting]]-Table1[[#This Row],[Arbeidskorting]],0)</f>
        <v>38674.292999999998</v>
      </c>
      <c r="F8752" s="6">
        <f>Table1[[#This Row],[Belastbaar loon]]-Table1[[#This Row],[Belasting]]</f>
        <v>56666.707000000002</v>
      </c>
      <c r="G8752" s="2">
        <f>(Table1[[#This Row],[Belastbaar loon]]-Table1[[#This Row],[Netto loon]])/Table1[[#This Row],[Belastbaar loon]]</f>
        <v>0.40564178055610911</v>
      </c>
      <c r="H8752" s="14">
        <f t="shared" ca="1" si="131"/>
        <v>38668.743000000002</v>
      </c>
      <c r="I8752" s="14">
        <f ca="1">IF(ROW()=2, Table1[[#This Row],[Netto loon]], INDIRECT(ADDRESS(ROW()-1,COLUMN(F:F))))</f>
        <v>56662.256999999998</v>
      </c>
      <c r="J8752" s="6">
        <f ca="1">IF(ROW()=2, 0, Table1[[#This Row],[Belastbaar loon]]-INDIRECT(ADDRESS(ROW()-1,COLUMN(A:A))))</f>
        <v>10</v>
      </c>
      <c r="K8752" s="6">
        <f ca="1">Table1[[#This Row],[Netto loon]]-Table1[[#This Row],[Netto vorige schijf]]</f>
        <v>4.4500000000043656</v>
      </c>
      <c r="L8752" s="2">
        <f ca="1">(Table1[[#This Row],[Bruto tov vorige schijf]]-Table1[[#This Row],[Netto tov vorige schijf]])/MAX(Table1[[#This Row],[Bruto tov vorige schijf]],1)</f>
        <v>0.5549999999995634</v>
      </c>
    </row>
    <row r="8753" spans="1:12" x14ac:dyDescent="0.25">
      <c r="A8753" s="14">
        <v>95351</v>
      </c>
      <c r="B8753" s="6">
        <f>LoonHeffing2020(Table1[[#This Row],[Belastbaar loon]])</f>
        <v>38875.023000000001</v>
      </c>
      <c r="C8753" s="6">
        <f>AlgemeneHeffingsKorting2020(Table1[[#This Row],[Belastbaar loon]])</f>
        <v>0</v>
      </c>
      <c r="D8753" s="14">
        <f>ArbeidsKorting2020(Table1[[#This Row],[Belastbaar loon]])</f>
        <v>195.18000000000012</v>
      </c>
      <c r="E8753" s="14">
        <f>MAX(Table1[[#This Row],[Loonheffing]]-Table1[[#This Row],[Algemene Heffingskorting]]-Table1[[#This Row],[Arbeidskorting]],0)</f>
        <v>38679.843000000001</v>
      </c>
      <c r="F8753" s="6">
        <f>Table1[[#This Row],[Belastbaar loon]]-Table1[[#This Row],[Belasting]]</f>
        <v>56671.156999999999</v>
      </c>
      <c r="G8753" s="2">
        <f>(Table1[[#This Row],[Belastbaar loon]]-Table1[[#This Row],[Netto loon]])/Table1[[#This Row],[Belastbaar loon]]</f>
        <v>0.40565744459942737</v>
      </c>
      <c r="H8753" s="14">
        <f t="shared" ca="1" si="131"/>
        <v>38674.292999999998</v>
      </c>
      <c r="I8753" s="14">
        <f ca="1">IF(ROW()=2, Table1[[#This Row],[Netto loon]], INDIRECT(ADDRESS(ROW()-1,COLUMN(F:F))))</f>
        <v>56666.707000000002</v>
      </c>
      <c r="J8753" s="6">
        <f ca="1">IF(ROW()=2, 0, Table1[[#This Row],[Belastbaar loon]]-INDIRECT(ADDRESS(ROW()-1,COLUMN(A:A))))</f>
        <v>10</v>
      </c>
      <c r="K8753" s="6">
        <f ca="1">Table1[[#This Row],[Netto loon]]-Table1[[#This Row],[Netto vorige schijf]]</f>
        <v>4.4499999999970896</v>
      </c>
      <c r="L8753" s="2">
        <f ca="1">(Table1[[#This Row],[Bruto tov vorige schijf]]-Table1[[#This Row],[Netto tov vorige schijf]])/MAX(Table1[[#This Row],[Bruto tov vorige schijf]],1)</f>
        <v>0.55500000000029104</v>
      </c>
    </row>
    <row r="8754" spans="1:12" x14ac:dyDescent="0.25">
      <c r="A8754" s="14">
        <v>95361</v>
      </c>
      <c r="B8754" s="6">
        <f>LoonHeffing2020(Table1[[#This Row],[Belastbaar loon]])</f>
        <v>38879.972999999998</v>
      </c>
      <c r="C8754" s="6">
        <f>AlgemeneHeffingsKorting2020(Table1[[#This Row],[Belastbaar loon]])</f>
        <v>0</v>
      </c>
      <c r="D8754" s="14">
        <f>ArbeidsKorting2020(Table1[[#This Row],[Belastbaar loon]])</f>
        <v>194.58000000000013</v>
      </c>
      <c r="E8754" s="14">
        <f>MAX(Table1[[#This Row],[Loonheffing]]-Table1[[#This Row],[Algemene Heffingskorting]]-Table1[[#This Row],[Arbeidskorting]],0)</f>
        <v>38685.392999999996</v>
      </c>
      <c r="F8754" s="6">
        <f>Table1[[#This Row],[Belastbaar loon]]-Table1[[#This Row],[Belasting]]</f>
        <v>56675.607000000004</v>
      </c>
      <c r="G8754" s="2">
        <f>(Table1[[#This Row],[Belastbaar loon]]-Table1[[#This Row],[Netto loon]])/Table1[[#This Row],[Belastbaar loon]]</f>
        <v>0.40567310535753603</v>
      </c>
      <c r="H8754" s="14">
        <f t="shared" ca="1" si="131"/>
        <v>38679.843000000001</v>
      </c>
      <c r="I8754" s="14">
        <f ca="1">IF(ROW()=2, Table1[[#This Row],[Netto loon]], INDIRECT(ADDRESS(ROW()-1,COLUMN(F:F))))</f>
        <v>56671.156999999999</v>
      </c>
      <c r="J8754" s="6">
        <f ca="1">IF(ROW()=2, 0, Table1[[#This Row],[Belastbaar loon]]-INDIRECT(ADDRESS(ROW()-1,COLUMN(A:A))))</f>
        <v>10</v>
      </c>
      <c r="K8754" s="6">
        <f ca="1">Table1[[#This Row],[Netto loon]]-Table1[[#This Row],[Netto vorige schijf]]</f>
        <v>4.4500000000043656</v>
      </c>
      <c r="L8754" s="2">
        <f ca="1">(Table1[[#This Row],[Bruto tov vorige schijf]]-Table1[[#This Row],[Netto tov vorige schijf]])/MAX(Table1[[#This Row],[Bruto tov vorige schijf]],1)</f>
        <v>0.5549999999995634</v>
      </c>
    </row>
    <row r="8755" spans="1:12" x14ac:dyDescent="0.25">
      <c r="A8755" s="14">
        <v>95371</v>
      </c>
      <c r="B8755" s="6">
        <f>LoonHeffing2020(Table1[[#This Row],[Belastbaar loon]])</f>
        <v>38884.923000000003</v>
      </c>
      <c r="C8755" s="6">
        <f>AlgemeneHeffingsKorting2020(Table1[[#This Row],[Belastbaar loon]])</f>
        <v>0</v>
      </c>
      <c r="D8755" s="14">
        <f>ArbeidsKorting2020(Table1[[#This Row],[Belastbaar loon]])</f>
        <v>193.98000000000013</v>
      </c>
      <c r="E8755" s="14">
        <f>MAX(Table1[[#This Row],[Loonheffing]]-Table1[[#This Row],[Algemene Heffingskorting]]-Table1[[#This Row],[Arbeidskorting]],0)</f>
        <v>38690.942999999999</v>
      </c>
      <c r="F8755" s="6">
        <f>Table1[[#This Row],[Belastbaar loon]]-Table1[[#This Row],[Belasting]]</f>
        <v>56680.057000000001</v>
      </c>
      <c r="G8755" s="2">
        <f>(Table1[[#This Row],[Belastbaar loon]]-Table1[[#This Row],[Netto loon]])/Table1[[#This Row],[Belastbaar loon]]</f>
        <v>0.40568876283146865</v>
      </c>
      <c r="H8755" s="14">
        <f t="shared" ca="1" si="131"/>
        <v>38685.392999999996</v>
      </c>
      <c r="I8755" s="14">
        <f ca="1">IF(ROW()=2, Table1[[#This Row],[Netto loon]], INDIRECT(ADDRESS(ROW()-1,COLUMN(F:F))))</f>
        <v>56675.607000000004</v>
      </c>
      <c r="J8755" s="6">
        <f ca="1">IF(ROW()=2, 0, Table1[[#This Row],[Belastbaar loon]]-INDIRECT(ADDRESS(ROW()-1,COLUMN(A:A))))</f>
        <v>10</v>
      </c>
      <c r="K8755" s="6">
        <f ca="1">Table1[[#This Row],[Netto loon]]-Table1[[#This Row],[Netto vorige schijf]]</f>
        <v>4.4499999999970896</v>
      </c>
      <c r="L8755" s="2">
        <f ca="1">(Table1[[#This Row],[Bruto tov vorige schijf]]-Table1[[#This Row],[Netto tov vorige schijf]])/MAX(Table1[[#This Row],[Bruto tov vorige schijf]],1)</f>
        <v>0.55500000000029104</v>
      </c>
    </row>
    <row r="8756" spans="1:12" x14ac:dyDescent="0.25">
      <c r="A8756" s="14">
        <v>95381</v>
      </c>
      <c r="B8756" s="6">
        <f>LoonHeffing2020(Table1[[#This Row],[Belastbaar loon]])</f>
        <v>38889.873</v>
      </c>
      <c r="C8756" s="6">
        <f>AlgemeneHeffingsKorting2020(Table1[[#This Row],[Belastbaar loon]])</f>
        <v>0</v>
      </c>
      <c r="D8756" s="14">
        <f>ArbeidsKorting2020(Table1[[#This Row],[Belastbaar loon]])</f>
        <v>193.38000000000014</v>
      </c>
      <c r="E8756" s="14">
        <f>MAX(Table1[[#This Row],[Loonheffing]]-Table1[[#This Row],[Algemene Heffingskorting]]-Table1[[#This Row],[Arbeidskorting]],0)</f>
        <v>38696.493000000002</v>
      </c>
      <c r="F8756" s="6">
        <f>Table1[[#This Row],[Belastbaar loon]]-Table1[[#This Row],[Belasting]]</f>
        <v>56684.506999999998</v>
      </c>
      <c r="G8756" s="2">
        <f>(Table1[[#This Row],[Belastbaar loon]]-Table1[[#This Row],[Netto loon]])/Table1[[#This Row],[Belastbaar loon]]</f>
        <v>0.40570441702225812</v>
      </c>
      <c r="H8756" s="14">
        <f t="shared" ca="1" si="131"/>
        <v>38690.942999999999</v>
      </c>
      <c r="I8756" s="14">
        <f ca="1">IF(ROW()=2, Table1[[#This Row],[Netto loon]], INDIRECT(ADDRESS(ROW()-1,COLUMN(F:F))))</f>
        <v>56680.057000000001</v>
      </c>
      <c r="J8756" s="6">
        <f ca="1">IF(ROW()=2, 0, Table1[[#This Row],[Belastbaar loon]]-INDIRECT(ADDRESS(ROW()-1,COLUMN(A:A))))</f>
        <v>10</v>
      </c>
      <c r="K8756" s="6">
        <f ca="1">Table1[[#This Row],[Netto loon]]-Table1[[#This Row],[Netto vorige schijf]]</f>
        <v>4.4499999999970896</v>
      </c>
      <c r="L8756" s="2">
        <f ca="1">(Table1[[#This Row],[Bruto tov vorige schijf]]-Table1[[#This Row],[Netto tov vorige schijf]])/MAX(Table1[[#This Row],[Bruto tov vorige schijf]],1)</f>
        <v>0.55500000000029104</v>
      </c>
    </row>
    <row r="8757" spans="1:12" x14ac:dyDescent="0.25">
      <c r="A8757" s="14">
        <v>95391</v>
      </c>
      <c r="B8757" s="6">
        <f>LoonHeffing2020(Table1[[#This Row],[Belastbaar loon]])</f>
        <v>38894.822999999997</v>
      </c>
      <c r="C8757" s="6">
        <f>AlgemeneHeffingsKorting2020(Table1[[#This Row],[Belastbaar loon]])</f>
        <v>0</v>
      </c>
      <c r="D8757" s="14">
        <f>ArbeidsKorting2020(Table1[[#This Row],[Belastbaar loon]])</f>
        <v>192.78000000000014</v>
      </c>
      <c r="E8757" s="14">
        <f>MAX(Table1[[#This Row],[Loonheffing]]-Table1[[#This Row],[Algemene Heffingskorting]]-Table1[[#This Row],[Arbeidskorting]],0)</f>
        <v>38702.042999999998</v>
      </c>
      <c r="F8757" s="6">
        <f>Table1[[#This Row],[Belastbaar loon]]-Table1[[#This Row],[Belasting]]</f>
        <v>56688.957000000002</v>
      </c>
      <c r="G8757" s="2">
        <f>(Table1[[#This Row],[Belastbaar loon]]-Table1[[#This Row],[Netto loon]])/Table1[[#This Row],[Belastbaar loon]]</f>
        <v>0.40572006793093685</v>
      </c>
      <c r="H8757" s="14">
        <f t="shared" ca="1" si="131"/>
        <v>38696.493000000002</v>
      </c>
      <c r="I8757" s="14">
        <f ca="1">IF(ROW()=2, Table1[[#This Row],[Netto loon]], INDIRECT(ADDRESS(ROW()-1,COLUMN(F:F))))</f>
        <v>56684.506999999998</v>
      </c>
      <c r="J8757" s="6">
        <f ca="1">IF(ROW()=2, 0, Table1[[#This Row],[Belastbaar loon]]-INDIRECT(ADDRESS(ROW()-1,COLUMN(A:A))))</f>
        <v>10</v>
      </c>
      <c r="K8757" s="6">
        <f ca="1">Table1[[#This Row],[Netto loon]]-Table1[[#This Row],[Netto vorige schijf]]</f>
        <v>4.4500000000043656</v>
      </c>
      <c r="L8757" s="2">
        <f ca="1">(Table1[[#This Row],[Bruto tov vorige schijf]]-Table1[[#This Row],[Netto tov vorige schijf]])/MAX(Table1[[#This Row],[Bruto tov vorige schijf]],1)</f>
        <v>0.5549999999995634</v>
      </c>
    </row>
    <row r="8758" spans="1:12" x14ac:dyDescent="0.25">
      <c r="A8758" s="14">
        <v>95401</v>
      </c>
      <c r="B8758" s="6">
        <f>LoonHeffing2020(Table1[[#This Row],[Belastbaar loon]])</f>
        <v>38899.773000000001</v>
      </c>
      <c r="C8758" s="6">
        <f>AlgemeneHeffingsKorting2020(Table1[[#This Row],[Belastbaar loon]])</f>
        <v>0</v>
      </c>
      <c r="D8758" s="14">
        <f>ArbeidsKorting2020(Table1[[#This Row],[Belastbaar loon]])</f>
        <v>192.18000000000012</v>
      </c>
      <c r="E8758" s="14">
        <f>MAX(Table1[[#This Row],[Loonheffing]]-Table1[[#This Row],[Algemene Heffingskorting]]-Table1[[#This Row],[Arbeidskorting]],0)</f>
        <v>38707.593000000001</v>
      </c>
      <c r="F8758" s="6">
        <f>Table1[[#This Row],[Belastbaar loon]]-Table1[[#This Row],[Belasting]]</f>
        <v>56693.406999999999</v>
      </c>
      <c r="G8758" s="2">
        <f>(Table1[[#This Row],[Belastbaar loon]]-Table1[[#This Row],[Netto loon]])/Table1[[#This Row],[Belastbaar loon]]</f>
        <v>0.40573571555853716</v>
      </c>
      <c r="H8758" s="14">
        <f t="shared" ca="1" si="131"/>
        <v>38702.042999999998</v>
      </c>
      <c r="I8758" s="14">
        <f ca="1">IF(ROW()=2, Table1[[#This Row],[Netto loon]], INDIRECT(ADDRESS(ROW()-1,COLUMN(F:F))))</f>
        <v>56688.957000000002</v>
      </c>
      <c r="J8758" s="6">
        <f ca="1">IF(ROW()=2, 0, Table1[[#This Row],[Belastbaar loon]]-INDIRECT(ADDRESS(ROW()-1,COLUMN(A:A))))</f>
        <v>10</v>
      </c>
      <c r="K8758" s="6">
        <f ca="1">Table1[[#This Row],[Netto loon]]-Table1[[#This Row],[Netto vorige schijf]]</f>
        <v>4.4499999999970896</v>
      </c>
      <c r="L8758" s="2">
        <f ca="1">(Table1[[#This Row],[Bruto tov vorige schijf]]-Table1[[#This Row],[Netto tov vorige schijf]])/MAX(Table1[[#This Row],[Bruto tov vorige schijf]],1)</f>
        <v>0.55500000000029104</v>
      </c>
    </row>
    <row r="8759" spans="1:12" x14ac:dyDescent="0.25">
      <c r="A8759" s="14">
        <v>95411</v>
      </c>
      <c r="B8759" s="6">
        <f>LoonHeffing2020(Table1[[#This Row],[Belastbaar loon]])</f>
        <v>38904.722999999998</v>
      </c>
      <c r="C8759" s="6">
        <f>AlgemeneHeffingsKorting2020(Table1[[#This Row],[Belastbaar loon]])</f>
        <v>0</v>
      </c>
      <c r="D8759" s="14">
        <f>ArbeidsKorting2020(Table1[[#This Row],[Belastbaar loon]])</f>
        <v>191.58000000000013</v>
      </c>
      <c r="E8759" s="14">
        <f>MAX(Table1[[#This Row],[Loonheffing]]-Table1[[#This Row],[Algemene Heffingskorting]]-Table1[[#This Row],[Arbeidskorting]],0)</f>
        <v>38713.142999999996</v>
      </c>
      <c r="F8759" s="6">
        <f>Table1[[#This Row],[Belastbaar loon]]-Table1[[#This Row],[Belasting]]</f>
        <v>56697.857000000004</v>
      </c>
      <c r="G8759" s="2">
        <f>(Table1[[#This Row],[Belastbaar loon]]-Table1[[#This Row],[Netto loon]])/Table1[[#This Row],[Belastbaar loon]]</f>
        <v>0.40575135990609046</v>
      </c>
      <c r="H8759" s="14">
        <f t="shared" ca="1" si="131"/>
        <v>38707.593000000001</v>
      </c>
      <c r="I8759" s="14">
        <f ca="1">IF(ROW()=2, Table1[[#This Row],[Netto loon]], INDIRECT(ADDRESS(ROW()-1,COLUMN(F:F))))</f>
        <v>56693.406999999999</v>
      </c>
      <c r="J8759" s="6">
        <f ca="1">IF(ROW()=2, 0, Table1[[#This Row],[Belastbaar loon]]-INDIRECT(ADDRESS(ROW()-1,COLUMN(A:A))))</f>
        <v>10</v>
      </c>
      <c r="K8759" s="6">
        <f ca="1">Table1[[#This Row],[Netto loon]]-Table1[[#This Row],[Netto vorige schijf]]</f>
        <v>4.4500000000043656</v>
      </c>
      <c r="L8759" s="2">
        <f ca="1">(Table1[[#This Row],[Bruto tov vorige schijf]]-Table1[[#This Row],[Netto tov vorige schijf]])/MAX(Table1[[#This Row],[Bruto tov vorige schijf]],1)</f>
        <v>0.5549999999995634</v>
      </c>
    </row>
    <row r="8760" spans="1:12" x14ac:dyDescent="0.25">
      <c r="A8760" s="14">
        <v>95421</v>
      </c>
      <c r="B8760" s="6">
        <f>LoonHeffing2020(Table1[[#This Row],[Belastbaar loon]])</f>
        <v>38909.673000000003</v>
      </c>
      <c r="C8760" s="6">
        <f>AlgemeneHeffingsKorting2020(Table1[[#This Row],[Belastbaar loon]])</f>
        <v>0</v>
      </c>
      <c r="D8760" s="14">
        <f>ArbeidsKorting2020(Table1[[#This Row],[Belastbaar loon]])</f>
        <v>190.98000000000013</v>
      </c>
      <c r="E8760" s="14">
        <f>MAX(Table1[[#This Row],[Loonheffing]]-Table1[[#This Row],[Algemene Heffingskorting]]-Table1[[#This Row],[Arbeidskorting]],0)</f>
        <v>38718.692999999999</v>
      </c>
      <c r="F8760" s="6">
        <f>Table1[[#This Row],[Belastbaar loon]]-Table1[[#This Row],[Belasting]]</f>
        <v>56702.307000000001</v>
      </c>
      <c r="G8760" s="2">
        <f>(Table1[[#This Row],[Belastbaar loon]]-Table1[[#This Row],[Netto loon]])/Table1[[#This Row],[Belastbaar loon]]</f>
        <v>0.4057670009746282</v>
      </c>
      <c r="H8760" s="14">
        <f t="shared" ca="1" si="131"/>
        <v>38713.142999999996</v>
      </c>
      <c r="I8760" s="14">
        <f ca="1">IF(ROW()=2, Table1[[#This Row],[Netto loon]], INDIRECT(ADDRESS(ROW()-1,COLUMN(F:F))))</f>
        <v>56697.857000000004</v>
      </c>
      <c r="J8760" s="6">
        <f ca="1">IF(ROW()=2, 0, Table1[[#This Row],[Belastbaar loon]]-INDIRECT(ADDRESS(ROW()-1,COLUMN(A:A))))</f>
        <v>10</v>
      </c>
      <c r="K8760" s="6">
        <f ca="1">Table1[[#This Row],[Netto loon]]-Table1[[#This Row],[Netto vorige schijf]]</f>
        <v>4.4499999999970896</v>
      </c>
      <c r="L8760" s="2">
        <f ca="1">(Table1[[#This Row],[Bruto tov vorige schijf]]-Table1[[#This Row],[Netto tov vorige schijf]])/MAX(Table1[[#This Row],[Bruto tov vorige schijf]],1)</f>
        <v>0.55500000000029104</v>
      </c>
    </row>
    <row r="8761" spans="1:12" x14ac:dyDescent="0.25">
      <c r="A8761" s="14">
        <v>95431</v>
      </c>
      <c r="B8761" s="6">
        <f>LoonHeffing2020(Table1[[#This Row],[Belastbaar loon]])</f>
        <v>38914.623</v>
      </c>
      <c r="C8761" s="6">
        <f>AlgemeneHeffingsKorting2020(Table1[[#This Row],[Belastbaar loon]])</f>
        <v>0</v>
      </c>
      <c r="D8761" s="14">
        <f>ArbeidsKorting2020(Table1[[#This Row],[Belastbaar loon]])</f>
        <v>190.38000000000014</v>
      </c>
      <c r="E8761" s="14">
        <f>MAX(Table1[[#This Row],[Loonheffing]]-Table1[[#This Row],[Algemene Heffingskorting]]-Table1[[#This Row],[Arbeidskorting]],0)</f>
        <v>38724.243000000002</v>
      </c>
      <c r="F8761" s="6">
        <f>Table1[[#This Row],[Belastbaar loon]]-Table1[[#This Row],[Belasting]]</f>
        <v>56706.756999999998</v>
      </c>
      <c r="G8761" s="2">
        <f>(Table1[[#This Row],[Belastbaar loon]]-Table1[[#This Row],[Netto loon]])/Table1[[#This Row],[Belastbaar loon]]</f>
        <v>0.40578263876518117</v>
      </c>
      <c r="H8761" s="14">
        <f t="shared" ca="1" si="131"/>
        <v>38718.692999999999</v>
      </c>
      <c r="I8761" s="14">
        <f ca="1">IF(ROW()=2, Table1[[#This Row],[Netto loon]], INDIRECT(ADDRESS(ROW()-1,COLUMN(F:F))))</f>
        <v>56702.307000000001</v>
      </c>
      <c r="J8761" s="6">
        <f ca="1">IF(ROW()=2, 0, Table1[[#This Row],[Belastbaar loon]]-INDIRECT(ADDRESS(ROW()-1,COLUMN(A:A))))</f>
        <v>10</v>
      </c>
      <c r="K8761" s="6">
        <f ca="1">Table1[[#This Row],[Netto loon]]-Table1[[#This Row],[Netto vorige schijf]]</f>
        <v>4.4499999999970896</v>
      </c>
      <c r="L8761" s="2">
        <f ca="1">(Table1[[#This Row],[Bruto tov vorige schijf]]-Table1[[#This Row],[Netto tov vorige schijf]])/MAX(Table1[[#This Row],[Bruto tov vorige schijf]],1)</f>
        <v>0.55500000000029104</v>
      </c>
    </row>
    <row r="8762" spans="1:12" x14ac:dyDescent="0.25">
      <c r="A8762" s="14">
        <v>95441</v>
      </c>
      <c r="B8762" s="6">
        <f>LoonHeffing2020(Table1[[#This Row],[Belastbaar loon]])</f>
        <v>38919.572999999997</v>
      </c>
      <c r="C8762" s="6">
        <f>AlgemeneHeffingsKorting2020(Table1[[#This Row],[Belastbaar loon]])</f>
        <v>0</v>
      </c>
      <c r="D8762" s="14">
        <f>ArbeidsKorting2020(Table1[[#This Row],[Belastbaar loon]])</f>
        <v>189.78000000000014</v>
      </c>
      <c r="E8762" s="14">
        <f>MAX(Table1[[#This Row],[Loonheffing]]-Table1[[#This Row],[Algemene Heffingskorting]]-Table1[[#This Row],[Arbeidskorting]],0)</f>
        <v>38729.792999999998</v>
      </c>
      <c r="F8762" s="6">
        <f>Table1[[#This Row],[Belastbaar loon]]-Table1[[#This Row],[Belasting]]</f>
        <v>56711.207000000002</v>
      </c>
      <c r="G8762" s="2">
        <f>(Table1[[#This Row],[Belastbaar loon]]-Table1[[#This Row],[Netto loon]])/Table1[[#This Row],[Belastbaar loon]]</f>
        <v>0.40579827327877954</v>
      </c>
      <c r="H8762" s="14">
        <f t="shared" ca="1" si="131"/>
        <v>38724.243000000002</v>
      </c>
      <c r="I8762" s="14">
        <f ca="1">IF(ROW()=2, Table1[[#This Row],[Netto loon]], INDIRECT(ADDRESS(ROW()-1,COLUMN(F:F))))</f>
        <v>56706.756999999998</v>
      </c>
      <c r="J8762" s="6">
        <f ca="1">IF(ROW()=2, 0, Table1[[#This Row],[Belastbaar loon]]-INDIRECT(ADDRESS(ROW()-1,COLUMN(A:A))))</f>
        <v>10</v>
      </c>
      <c r="K8762" s="6">
        <f ca="1">Table1[[#This Row],[Netto loon]]-Table1[[#This Row],[Netto vorige schijf]]</f>
        <v>4.4500000000043656</v>
      </c>
      <c r="L8762" s="2">
        <f ca="1">(Table1[[#This Row],[Bruto tov vorige schijf]]-Table1[[#This Row],[Netto tov vorige schijf]])/MAX(Table1[[#This Row],[Bruto tov vorige schijf]],1)</f>
        <v>0.5549999999995634</v>
      </c>
    </row>
    <row r="8763" spans="1:12" x14ac:dyDescent="0.25">
      <c r="A8763" s="14">
        <v>95451</v>
      </c>
      <c r="B8763" s="6">
        <f>LoonHeffing2020(Table1[[#This Row],[Belastbaar loon]])</f>
        <v>38924.523000000001</v>
      </c>
      <c r="C8763" s="6">
        <f>AlgemeneHeffingsKorting2020(Table1[[#This Row],[Belastbaar loon]])</f>
        <v>0</v>
      </c>
      <c r="D8763" s="14">
        <f>ArbeidsKorting2020(Table1[[#This Row],[Belastbaar loon]])</f>
        <v>189.18000000000012</v>
      </c>
      <c r="E8763" s="14">
        <f>MAX(Table1[[#This Row],[Loonheffing]]-Table1[[#This Row],[Algemene Heffingskorting]]-Table1[[#This Row],[Arbeidskorting]],0)</f>
        <v>38735.343000000001</v>
      </c>
      <c r="F8763" s="6">
        <f>Table1[[#This Row],[Belastbaar loon]]-Table1[[#This Row],[Belasting]]</f>
        <v>56715.656999999999</v>
      </c>
      <c r="G8763" s="2">
        <f>(Table1[[#This Row],[Belastbaar loon]]-Table1[[#This Row],[Netto loon]])/Table1[[#This Row],[Belastbaar loon]]</f>
        <v>0.40581390451645349</v>
      </c>
      <c r="H8763" s="14">
        <f t="shared" ca="1" si="131"/>
        <v>38729.792999999998</v>
      </c>
      <c r="I8763" s="14">
        <f ca="1">IF(ROW()=2, Table1[[#This Row],[Netto loon]], INDIRECT(ADDRESS(ROW()-1,COLUMN(F:F))))</f>
        <v>56711.207000000002</v>
      </c>
      <c r="J8763" s="6">
        <f ca="1">IF(ROW()=2, 0, Table1[[#This Row],[Belastbaar loon]]-INDIRECT(ADDRESS(ROW()-1,COLUMN(A:A))))</f>
        <v>10</v>
      </c>
      <c r="K8763" s="6">
        <f ca="1">Table1[[#This Row],[Netto loon]]-Table1[[#This Row],[Netto vorige schijf]]</f>
        <v>4.4499999999970896</v>
      </c>
      <c r="L8763" s="2">
        <f ca="1">(Table1[[#This Row],[Bruto tov vorige schijf]]-Table1[[#This Row],[Netto tov vorige schijf]])/MAX(Table1[[#This Row],[Bruto tov vorige schijf]],1)</f>
        <v>0.55500000000029104</v>
      </c>
    </row>
    <row r="8764" spans="1:12" x14ac:dyDescent="0.25">
      <c r="A8764" s="14">
        <v>95461</v>
      </c>
      <c r="B8764" s="6">
        <f>LoonHeffing2020(Table1[[#This Row],[Belastbaar loon]])</f>
        <v>38929.472999999998</v>
      </c>
      <c r="C8764" s="6">
        <f>AlgemeneHeffingsKorting2020(Table1[[#This Row],[Belastbaar loon]])</f>
        <v>0</v>
      </c>
      <c r="D8764" s="14">
        <f>ArbeidsKorting2020(Table1[[#This Row],[Belastbaar loon]])</f>
        <v>188.58000000000013</v>
      </c>
      <c r="E8764" s="14">
        <f>MAX(Table1[[#This Row],[Loonheffing]]-Table1[[#This Row],[Algemene Heffingskorting]]-Table1[[#This Row],[Arbeidskorting]],0)</f>
        <v>38740.892999999996</v>
      </c>
      <c r="F8764" s="6">
        <f>Table1[[#This Row],[Belastbaar loon]]-Table1[[#This Row],[Belasting]]</f>
        <v>56720.107000000004</v>
      </c>
      <c r="G8764" s="2">
        <f>(Table1[[#This Row],[Belastbaar loon]]-Table1[[#This Row],[Netto loon]])/Table1[[#This Row],[Belastbaar loon]]</f>
        <v>0.40582953247923231</v>
      </c>
      <c r="H8764" s="14">
        <f t="shared" ca="1" si="131"/>
        <v>38735.343000000001</v>
      </c>
      <c r="I8764" s="14">
        <f ca="1">IF(ROW()=2, Table1[[#This Row],[Netto loon]], INDIRECT(ADDRESS(ROW()-1,COLUMN(F:F))))</f>
        <v>56715.656999999999</v>
      </c>
      <c r="J8764" s="6">
        <f ca="1">IF(ROW()=2, 0, Table1[[#This Row],[Belastbaar loon]]-INDIRECT(ADDRESS(ROW()-1,COLUMN(A:A))))</f>
        <v>10</v>
      </c>
      <c r="K8764" s="6">
        <f ca="1">Table1[[#This Row],[Netto loon]]-Table1[[#This Row],[Netto vorige schijf]]</f>
        <v>4.4500000000043656</v>
      </c>
      <c r="L8764" s="2">
        <f ca="1">(Table1[[#This Row],[Bruto tov vorige schijf]]-Table1[[#This Row],[Netto tov vorige schijf]])/MAX(Table1[[#This Row],[Bruto tov vorige schijf]],1)</f>
        <v>0.5549999999995634</v>
      </c>
    </row>
    <row r="8765" spans="1:12" x14ac:dyDescent="0.25">
      <c r="A8765" s="14">
        <v>95471</v>
      </c>
      <c r="B8765" s="6">
        <f>LoonHeffing2020(Table1[[#This Row],[Belastbaar loon]])</f>
        <v>38934.423000000003</v>
      </c>
      <c r="C8765" s="6">
        <f>AlgemeneHeffingsKorting2020(Table1[[#This Row],[Belastbaar loon]])</f>
        <v>0</v>
      </c>
      <c r="D8765" s="14">
        <f>ArbeidsKorting2020(Table1[[#This Row],[Belastbaar loon]])</f>
        <v>187.98000000000013</v>
      </c>
      <c r="E8765" s="14">
        <f>MAX(Table1[[#This Row],[Loonheffing]]-Table1[[#This Row],[Algemene Heffingskorting]]-Table1[[#This Row],[Arbeidskorting]],0)</f>
        <v>38746.442999999999</v>
      </c>
      <c r="F8765" s="6">
        <f>Table1[[#This Row],[Belastbaar loon]]-Table1[[#This Row],[Belasting]]</f>
        <v>56724.557000000001</v>
      </c>
      <c r="G8765" s="2">
        <f>(Table1[[#This Row],[Belastbaar loon]]-Table1[[#This Row],[Netto loon]])/Table1[[#This Row],[Belastbaar loon]]</f>
        <v>0.40584515716814529</v>
      </c>
      <c r="H8765" s="14">
        <f t="shared" ca="1" si="131"/>
        <v>38740.892999999996</v>
      </c>
      <c r="I8765" s="14">
        <f ca="1">IF(ROW()=2, Table1[[#This Row],[Netto loon]], INDIRECT(ADDRESS(ROW()-1,COLUMN(F:F))))</f>
        <v>56720.107000000004</v>
      </c>
      <c r="J8765" s="6">
        <f ca="1">IF(ROW()=2, 0, Table1[[#This Row],[Belastbaar loon]]-INDIRECT(ADDRESS(ROW()-1,COLUMN(A:A))))</f>
        <v>10</v>
      </c>
      <c r="K8765" s="6">
        <f ca="1">Table1[[#This Row],[Netto loon]]-Table1[[#This Row],[Netto vorige schijf]]</f>
        <v>4.4499999999970896</v>
      </c>
      <c r="L8765" s="2">
        <f ca="1">(Table1[[#This Row],[Bruto tov vorige schijf]]-Table1[[#This Row],[Netto tov vorige schijf]])/MAX(Table1[[#This Row],[Bruto tov vorige schijf]],1)</f>
        <v>0.55500000000029104</v>
      </c>
    </row>
    <row r="8766" spans="1:12" x14ac:dyDescent="0.25">
      <c r="A8766" s="14">
        <v>95481</v>
      </c>
      <c r="B8766" s="6">
        <f>LoonHeffing2020(Table1[[#This Row],[Belastbaar loon]])</f>
        <v>38939.373</v>
      </c>
      <c r="C8766" s="6">
        <f>AlgemeneHeffingsKorting2020(Table1[[#This Row],[Belastbaar loon]])</f>
        <v>0</v>
      </c>
      <c r="D8766" s="14">
        <f>ArbeidsKorting2020(Table1[[#This Row],[Belastbaar loon]])</f>
        <v>187.38000000000014</v>
      </c>
      <c r="E8766" s="14">
        <f>MAX(Table1[[#This Row],[Loonheffing]]-Table1[[#This Row],[Algemene Heffingskorting]]-Table1[[#This Row],[Arbeidskorting]],0)</f>
        <v>38751.993000000002</v>
      </c>
      <c r="F8766" s="6">
        <f>Table1[[#This Row],[Belastbaar loon]]-Table1[[#This Row],[Belasting]]</f>
        <v>56729.006999999998</v>
      </c>
      <c r="G8766" s="2">
        <f>(Table1[[#This Row],[Belastbaar loon]]-Table1[[#This Row],[Netto loon]])/Table1[[#This Row],[Belastbaar loon]]</f>
        <v>0.40586077858422098</v>
      </c>
      <c r="H8766" s="14">
        <f t="shared" ca="1" si="131"/>
        <v>38746.442999999999</v>
      </c>
      <c r="I8766" s="14">
        <f ca="1">IF(ROW()=2, Table1[[#This Row],[Netto loon]], INDIRECT(ADDRESS(ROW()-1,COLUMN(F:F))))</f>
        <v>56724.557000000001</v>
      </c>
      <c r="J8766" s="6">
        <f ca="1">IF(ROW()=2, 0, Table1[[#This Row],[Belastbaar loon]]-INDIRECT(ADDRESS(ROW()-1,COLUMN(A:A))))</f>
        <v>10</v>
      </c>
      <c r="K8766" s="6">
        <f ca="1">Table1[[#This Row],[Netto loon]]-Table1[[#This Row],[Netto vorige schijf]]</f>
        <v>4.4499999999970896</v>
      </c>
      <c r="L8766" s="2">
        <f ca="1">(Table1[[#This Row],[Bruto tov vorige schijf]]-Table1[[#This Row],[Netto tov vorige schijf]])/MAX(Table1[[#This Row],[Bruto tov vorige schijf]],1)</f>
        <v>0.55500000000029104</v>
      </c>
    </row>
    <row r="8767" spans="1:12" x14ac:dyDescent="0.25">
      <c r="A8767" s="14">
        <v>95491</v>
      </c>
      <c r="B8767" s="6">
        <f>LoonHeffing2020(Table1[[#This Row],[Belastbaar loon]])</f>
        <v>38944.322999999997</v>
      </c>
      <c r="C8767" s="6">
        <f>AlgemeneHeffingsKorting2020(Table1[[#This Row],[Belastbaar loon]])</f>
        <v>0</v>
      </c>
      <c r="D8767" s="14">
        <f>ArbeidsKorting2020(Table1[[#This Row],[Belastbaar loon]])</f>
        <v>186.78000000000014</v>
      </c>
      <c r="E8767" s="14">
        <f>MAX(Table1[[#This Row],[Loonheffing]]-Table1[[#This Row],[Algemene Heffingskorting]]-Table1[[#This Row],[Arbeidskorting]],0)</f>
        <v>38757.542999999998</v>
      </c>
      <c r="F8767" s="6">
        <f>Table1[[#This Row],[Belastbaar loon]]-Table1[[#This Row],[Belasting]]</f>
        <v>56733.457000000002</v>
      </c>
      <c r="G8767" s="2">
        <f>(Table1[[#This Row],[Belastbaar loon]]-Table1[[#This Row],[Netto loon]])/Table1[[#This Row],[Belastbaar loon]]</f>
        <v>0.40587639672848747</v>
      </c>
      <c r="H8767" s="14">
        <f t="shared" ca="1" si="131"/>
        <v>38751.993000000002</v>
      </c>
      <c r="I8767" s="14">
        <f ca="1">IF(ROW()=2, Table1[[#This Row],[Netto loon]], INDIRECT(ADDRESS(ROW()-1,COLUMN(F:F))))</f>
        <v>56729.006999999998</v>
      </c>
      <c r="J8767" s="6">
        <f ca="1">IF(ROW()=2, 0, Table1[[#This Row],[Belastbaar loon]]-INDIRECT(ADDRESS(ROW()-1,COLUMN(A:A))))</f>
        <v>10</v>
      </c>
      <c r="K8767" s="6">
        <f ca="1">Table1[[#This Row],[Netto loon]]-Table1[[#This Row],[Netto vorige schijf]]</f>
        <v>4.4500000000043656</v>
      </c>
      <c r="L8767" s="2">
        <f ca="1">(Table1[[#This Row],[Bruto tov vorige schijf]]-Table1[[#This Row],[Netto tov vorige schijf]])/MAX(Table1[[#This Row],[Bruto tov vorige schijf]],1)</f>
        <v>0.5549999999995634</v>
      </c>
    </row>
    <row r="8768" spans="1:12" x14ac:dyDescent="0.25">
      <c r="A8768" s="14">
        <v>95501</v>
      </c>
      <c r="B8768" s="6">
        <f>LoonHeffing2020(Table1[[#This Row],[Belastbaar loon]])</f>
        <v>38949.273000000001</v>
      </c>
      <c r="C8768" s="6">
        <f>AlgemeneHeffingsKorting2020(Table1[[#This Row],[Belastbaar loon]])</f>
        <v>0</v>
      </c>
      <c r="D8768" s="14">
        <f>ArbeidsKorting2020(Table1[[#This Row],[Belastbaar loon]])</f>
        <v>186.18000000000012</v>
      </c>
      <c r="E8768" s="14">
        <f>MAX(Table1[[#This Row],[Loonheffing]]-Table1[[#This Row],[Algemene Heffingskorting]]-Table1[[#This Row],[Arbeidskorting]],0)</f>
        <v>38763.093000000001</v>
      </c>
      <c r="F8768" s="6">
        <f>Table1[[#This Row],[Belastbaar loon]]-Table1[[#This Row],[Belasting]]</f>
        <v>56737.906999999999</v>
      </c>
      <c r="G8768" s="2">
        <f>(Table1[[#This Row],[Belastbaar loon]]-Table1[[#This Row],[Netto loon]])/Table1[[#This Row],[Belastbaar loon]]</f>
        <v>0.40589201160197275</v>
      </c>
      <c r="H8768" s="14">
        <f t="shared" ca="1" si="131"/>
        <v>38757.542999999998</v>
      </c>
      <c r="I8768" s="14">
        <f ca="1">IF(ROW()=2, Table1[[#This Row],[Netto loon]], INDIRECT(ADDRESS(ROW()-1,COLUMN(F:F))))</f>
        <v>56733.457000000002</v>
      </c>
      <c r="J8768" s="6">
        <f ca="1">IF(ROW()=2, 0, Table1[[#This Row],[Belastbaar loon]]-INDIRECT(ADDRESS(ROW()-1,COLUMN(A:A))))</f>
        <v>10</v>
      </c>
      <c r="K8768" s="6">
        <f ca="1">Table1[[#This Row],[Netto loon]]-Table1[[#This Row],[Netto vorige schijf]]</f>
        <v>4.4499999999970896</v>
      </c>
      <c r="L8768" s="2">
        <f ca="1">(Table1[[#This Row],[Bruto tov vorige schijf]]-Table1[[#This Row],[Netto tov vorige schijf]])/MAX(Table1[[#This Row],[Bruto tov vorige schijf]],1)</f>
        <v>0.55500000000029104</v>
      </c>
    </row>
    <row r="8769" spans="1:12" x14ac:dyDescent="0.25">
      <c r="A8769" s="14">
        <v>95511</v>
      </c>
      <c r="B8769" s="6">
        <f>LoonHeffing2020(Table1[[#This Row],[Belastbaar loon]])</f>
        <v>38954.222999999998</v>
      </c>
      <c r="C8769" s="6">
        <f>AlgemeneHeffingsKorting2020(Table1[[#This Row],[Belastbaar loon]])</f>
        <v>0</v>
      </c>
      <c r="D8769" s="14">
        <f>ArbeidsKorting2020(Table1[[#This Row],[Belastbaar loon]])</f>
        <v>185.58000000000013</v>
      </c>
      <c r="E8769" s="14">
        <f>MAX(Table1[[#This Row],[Loonheffing]]-Table1[[#This Row],[Algemene Heffingskorting]]-Table1[[#This Row],[Arbeidskorting]],0)</f>
        <v>38768.642999999996</v>
      </c>
      <c r="F8769" s="6">
        <f>Table1[[#This Row],[Belastbaar loon]]-Table1[[#This Row],[Belasting]]</f>
        <v>56742.357000000004</v>
      </c>
      <c r="G8769" s="2">
        <f>(Table1[[#This Row],[Belastbaar loon]]-Table1[[#This Row],[Netto loon]])/Table1[[#This Row],[Belastbaar loon]]</f>
        <v>0.405907623205704</v>
      </c>
      <c r="H8769" s="14">
        <f t="shared" ca="1" si="131"/>
        <v>38763.093000000001</v>
      </c>
      <c r="I8769" s="14">
        <f ca="1">IF(ROW()=2, Table1[[#This Row],[Netto loon]], INDIRECT(ADDRESS(ROW()-1,COLUMN(F:F))))</f>
        <v>56737.906999999999</v>
      </c>
      <c r="J8769" s="6">
        <f ca="1">IF(ROW()=2, 0, Table1[[#This Row],[Belastbaar loon]]-INDIRECT(ADDRESS(ROW()-1,COLUMN(A:A))))</f>
        <v>10</v>
      </c>
      <c r="K8769" s="6">
        <f ca="1">Table1[[#This Row],[Netto loon]]-Table1[[#This Row],[Netto vorige schijf]]</f>
        <v>4.4500000000043656</v>
      </c>
      <c r="L8769" s="2">
        <f ca="1">(Table1[[#This Row],[Bruto tov vorige schijf]]-Table1[[#This Row],[Netto tov vorige schijf]])/MAX(Table1[[#This Row],[Bruto tov vorige schijf]],1)</f>
        <v>0.5549999999995634</v>
      </c>
    </row>
    <row r="8770" spans="1:12" x14ac:dyDescent="0.25">
      <c r="A8770" s="14">
        <v>95521</v>
      </c>
      <c r="B8770" s="6">
        <f>LoonHeffing2020(Table1[[#This Row],[Belastbaar loon]])</f>
        <v>38959.173000000003</v>
      </c>
      <c r="C8770" s="6">
        <f>AlgemeneHeffingsKorting2020(Table1[[#This Row],[Belastbaar loon]])</f>
        <v>0</v>
      </c>
      <c r="D8770" s="14">
        <f>ArbeidsKorting2020(Table1[[#This Row],[Belastbaar loon]])</f>
        <v>184.98000000000013</v>
      </c>
      <c r="E8770" s="14">
        <f>MAX(Table1[[#This Row],[Loonheffing]]-Table1[[#This Row],[Algemene Heffingskorting]]-Table1[[#This Row],[Arbeidskorting]],0)</f>
        <v>38774.192999999999</v>
      </c>
      <c r="F8770" s="6">
        <f>Table1[[#This Row],[Belastbaar loon]]-Table1[[#This Row],[Belasting]]</f>
        <v>56746.807000000001</v>
      </c>
      <c r="G8770" s="2">
        <f>(Table1[[#This Row],[Belastbaar loon]]-Table1[[#This Row],[Netto loon]])/Table1[[#This Row],[Belastbaar loon]]</f>
        <v>0.40592323154070831</v>
      </c>
      <c r="H8770" s="14">
        <f t="shared" ca="1" si="131"/>
        <v>38768.642999999996</v>
      </c>
      <c r="I8770" s="14">
        <f ca="1">IF(ROW()=2, Table1[[#This Row],[Netto loon]], INDIRECT(ADDRESS(ROW()-1,COLUMN(F:F))))</f>
        <v>56742.357000000004</v>
      </c>
      <c r="J8770" s="6">
        <f ca="1">IF(ROW()=2, 0, Table1[[#This Row],[Belastbaar loon]]-INDIRECT(ADDRESS(ROW()-1,COLUMN(A:A))))</f>
        <v>10</v>
      </c>
      <c r="K8770" s="6">
        <f ca="1">Table1[[#This Row],[Netto loon]]-Table1[[#This Row],[Netto vorige schijf]]</f>
        <v>4.4499999999970896</v>
      </c>
      <c r="L8770" s="2">
        <f ca="1">(Table1[[#This Row],[Bruto tov vorige schijf]]-Table1[[#This Row],[Netto tov vorige schijf]])/MAX(Table1[[#This Row],[Bruto tov vorige schijf]],1)</f>
        <v>0.55500000000029104</v>
      </c>
    </row>
    <row r="8771" spans="1:12" x14ac:dyDescent="0.25">
      <c r="A8771" s="14">
        <v>95531</v>
      </c>
      <c r="B8771" s="6">
        <f>LoonHeffing2020(Table1[[#This Row],[Belastbaar loon]])</f>
        <v>38964.123</v>
      </c>
      <c r="C8771" s="6">
        <f>AlgemeneHeffingsKorting2020(Table1[[#This Row],[Belastbaar loon]])</f>
        <v>0</v>
      </c>
      <c r="D8771" s="14">
        <f>ArbeidsKorting2020(Table1[[#This Row],[Belastbaar loon]])</f>
        <v>184.38000000000014</v>
      </c>
      <c r="E8771" s="14">
        <f>MAX(Table1[[#This Row],[Loonheffing]]-Table1[[#This Row],[Algemene Heffingskorting]]-Table1[[#This Row],[Arbeidskorting]],0)</f>
        <v>38779.743000000002</v>
      </c>
      <c r="F8771" s="6">
        <f>Table1[[#This Row],[Belastbaar loon]]-Table1[[#This Row],[Belasting]]</f>
        <v>56751.256999999998</v>
      </c>
      <c r="G8771" s="2">
        <f>(Table1[[#This Row],[Belastbaar loon]]-Table1[[#This Row],[Netto loon]])/Table1[[#This Row],[Belastbaar loon]]</f>
        <v>0.40593883660801205</v>
      </c>
      <c r="H8771" s="14">
        <f t="shared" ca="1" si="131"/>
        <v>38774.192999999999</v>
      </c>
      <c r="I8771" s="14">
        <f ca="1">IF(ROW()=2, Table1[[#This Row],[Netto loon]], INDIRECT(ADDRESS(ROW()-1,COLUMN(F:F))))</f>
        <v>56746.807000000001</v>
      </c>
      <c r="J8771" s="6">
        <f ca="1">IF(ROW()=2, 0, Table1[[#This Row],[Belastbaar loon]]-INDIRECT(ADDRESS(ROW()-1,COLUMN(A:A))))</f>
        <v>10</v>
      </c>
      <c r="K8771" s="6">
        <f ca="1">Table1[[#This Row],[Netto loon]]-Table1[[#This Row],[Netto vorige schijf]]</f>
        <v>4.4499999999970896</v>
      </c>
      <c r="L8771" s="2">
        <f ca="1">(Table1[[#This Row],[Bruto tov vorige schijf]]-Table1[[#This Row],[Netto tov vorige schijf]])/MAX(Table1[[#This Row],[Bruto tov vorige schijf]],1)</f>
        <v>0.55500000000029104</v>
      </c>
    </row>
    <row r="8772" spans="1:12" x14ac:dyDescent="0.25">
      <c r="A8772" s="14">
        <v>95541</v>
      </c>
      <c r="B8772" s="6">
        <f>LoonHeffing2020(Table1[[#This Row],[Belastbaar loon]])</f>
        <v>38969.072999999997</v>
      </c>
      <c r="C8772" s="6">
        <f>AlgemeneHeffingsKorting2020(Table1[[#This Row],[Belastbaar loon]])</f>
        <v>0</v>
      </c>
      <c r="D8772" s="14">
        <f>ArbeidsKorting2020(Table1[[#This Row],[Belastbaar loon]])</f>
        <v>183.78000000000014</v>
      </c>
      <c r="E8772" s="14">
        <f>MAX(Table1[[#This Row],[Loonheffing]]-Table1[[#This Row],[Algemene Heffingskorting]]-Table1[[#This Row],[Arbeidskorting]],0)</f>
        <v>38785.292999999998</v>
      </c>
      <c r="F8772" s="6">
        <f>Table1[[#This Row],[Belastbaar loon]]-Table1[[#This Row],[Belasting]]</f>
        <v>56755.707000000002</v>
      </c>
      <c r="G8772" s="2">
        <f>(Table1[[#This Row],[Belastbaar loon]]-Table1[[#This Row],[Netto loon]])/Table1[[#This Row],[Belastbaar loon]]</f>
        <v>0.40595443840864132</v>
      </c>
      <c r="H8772" s="14">
        <f t="shared" ca="1" si="131"/>
        <v>38779.743000000002</v>
      </c>
      <c r="I8772" s="14">
        <f ca="1">IF(ROW()=2, Table1[[#This Row],[Netto loon]], INDIRECT(ADDRESS(ROW()-1,COLUMN(F:F))))</f>
        <v>56751.256999999998</v>
      </c>
      <c r="J8772" s="6">
        <f ca="1">IF(ROW()=2, 0, Table1[[#This Row],[Belastbaar loon]]-INDIRECT(ADDRESS(ROW()-1,COLUMN(A:A))))</f>
        <v>10</v>
      </c>
      <c r="K8772" s="6">
        <f ca="1">Table1[[#This Row],[Netto loon]]-Table1[[#This Row],[Netto vorige schijf]]</f>
        <v>4.4500000000043656</v>
      </c>
      <c r="L8772" s="2">
        <f ca="1">(Table1[[#This Row],[Bruto tov vorige schijf]]-Table1[[#This Row],[Netto tov vorige schijf]])/MAX(Table1[[#This Row],[Bruto tov vorige schijf]],1)</f>
        <v>0.5549999999995634</v>
      </c>
    </row>
    <row r="8773" spans="1:12" x14ac:dyDescent="0.25">
      <c r="A8773" s="14">
        <v>95551</v>
      </c>
      <c r="B8773" s="6">
        <f>LoonHeffing2020(Table1[[#This Row],[Belastbaar loon]])</f>
        <v>38974.023000000001</v>
      </c>
      <c r="C8773" s="6">
        <f>AlgemeneHeffingsKorting2020(Table1[[#This Row],[Belastbaar loon]])</f>
        <v>0</v>
      </c>
      <c r="D8773" s="14">
        <f>ArbeidsKorting2020(Table1[[#This Row],[Belastbaar loon]])</f>
        <v>183.18000000000012</v>
      </c>
      <c r="E8773" s="14">
        <f>MAX(Table1[[#This Row],[Loonheffing]]-Table1[[#This Row],[Algemene Heffingskorting]]-Table1[[#This Row],[Arbeidskorting]],0)</f>
        <v>38790.843000000001</v>
      </c>
      <c r="F8773" s="6">
        <f>Table1[[#This Row],[Belastbaar loon]]-Table1[[#This Row],[Belasting]]</f>
        <v>56760.156999999999</v>
      </c>
      <c r="G8773" s="2">
        <f>(Table1[[#This Row],[Belastbaar loon]]-Table1[[#This Row],[Netto loon]])/Table1[[#This Row],[Belastbaar loon]]</f>
        <v>0.40597003694362171</v>
      </c>
      <c r="H8773" s="14">
        <f t="shared" ca="1" si="131"/>
        <v>38785.292999999998</v>
      </c>
      <c r="I8773" s="14">
        <f ca="1">IF(ROW()=2, Table1[[#This Row],[Netto loon]], INDIRECT(ADDRESS(ROW()-1,COLUMN(F:F))))</f>
        <v>56755.707000000002</v>
      </c>
      <c r="J8773" s="6">
        <f ca="1">IF(ROW()=2, 0, Table1[[#This Row],[Belastbaar loon]]-INDIRECT(ADDRESS(ROW()-1,COLUMN(A:A))))</f>
        <v>10</v>
      </c>
      <c r="K8773" s="6">
        <f ca="1">Table1[[#This Row],[Netto loon]]-Table1[[#This Row],[Netto vorige schijf]]</f>
        <v>4.4499999999970896</v>
      </c>
      <c r="L8773" s="2">
        <f ca="1">(Table1[[#This Row],[Bruto tov vorige schijf]]-Table1[[#This Row],[Netto tov vorige schijf]])/MAX(Table1[[#This Row],[Bruto tov vorige schijf]],1)</f>
        <v>0.55500000000029104</v>
      </c>
    </row>
    <row r="8774" spans="1:12" x14ac:dyDescent="0.25">
      <c r="A8774" s="14">
        <v>95561</v>
      </c>
      <c r="B8774" s="6">
        <f>LoonHeffing2020(Table1[[#This Row],[Belastbaar loon]])</f>
        <v>38978.972999999998</v>
      </c>
      <c r="C8774" s="6">
        <f>AlgemeneHeffingsKorting2020(Table1[[#This Row],[Belastbaar loon]])</f>
        <v>0</v>
      </c>
      <c r="D8774" s="14">
        <f>ArbeidsKorting2020(Table1[[#This Row],[Belastbaar loon]])</f>
        <v>182.58000000000013</v>
      </c>
      <c r="E8774" s="14">
        <f>MAX(Table1[[#This Row],[Loonheffing]]-Table1[[#This Row],[Algemene Heffingskorting]]-Table1[[#This Row],[Arbeidskorting]],0)</f>
        <v>38796.392999999996</v>
      </c>
      <c r="F8774" s="6">
        <f>Table1[[#This Row],[Belastbaar loon]]-Table1[[#This Row],[Belasting]]</f>
        <v>56764.607000000004</v>
      </c>
      <c r="G8774" s="2">
        <f>(Table1[[#This Row],[Belastbaar loon]]-Table1[[#This Row],[Netto loon]])/Table1[[#This Row],[Belastbaar loon]]</f>
        <v>0.40598563221397849</v>
      </c>
      <c r="H8774" s="14">
        <f t="shared" ca="1" si="131"/>
        <v>38790.843000000001</v>
      </c>
      <c r="I8774" s="14">
        <f ca="1">IF(ROW()=2, Table1[[#This Row],[Netto loon]], INDIRECT(ADDRESS(ROW()-1,COLUMN(F:F))))</f>
        <v>56760.156999999999</v>
      </c>
      <c r="J8774" s="6">
        <f ca="1">IF(ROW()=2, 0, Table1[[#This Row],[Belastbaar loon]]-INDIRECT(ADDRESS(ROW()-1,COLUMN(A:A))))</f>
        <v>10</v>
      </c>
      <c r="K8774" s="6">
        <f ca="1">Table1[[#This Row],[Netto loon]]-Table1[[#This Row],[Netto vorige schijf]]</f>
        <v>4.4500000000043656</v>
      </c>
      <c r="L8774" s="2">
        <f ca="1">(Table1[[#This Row],[Bruto tov vorige schijf]]-Table1[[#This Row],[Netto tov vorige schijf]])/MAX(Table1[[#This Row],[Bruto tov vorige schijf]],1)</f>
        <v>0.5549999999995634</v>
      </c>
    </row>
    <row r="8775" spans="1:12" x14ac:dyDescent="0.25">
      <c r="A8775" s="14">
        <v>95571</v>
      </c>
      <c r="B8775" s="6">
        <f>LoonHeffing2020(Table1[[#This Row],[Belastbaar loon]])</f>
        <v>38983.923000000003</v>
      </c>
      <c r="C8775" s="6">
        <f>AlgemeneHeffingsKorting2020(Table1[[#This Row],[Belastbaar loon]])</f>
        <v>0</v>
      </c>
      <c r="D8775" s="14">
        <f>ArbeidsKorting2020(Table1[[#This Row],[Belastbaar loon]])</f>
        <v>181.98000000000013</v>
      </c>
      <c r="E8775" s="14">
        <f>MAX(Table1[[#This Row],[Loonheffing]]-Table1[[#This Row],[Algemene Heffingskorting]]-Table1[[#This Row],[Arbeidskorting]],0)</f>
        <v>38801.942999999999</v>
      </c>
      <c r="F8775" s="6">
        <f>Table1[[#This Row],[Belastbaar loon]]-Table1[[#This Row],[Belasting]]</f>
        <v>56769.057000000001</v>
      </c>
      <c r="G8775" s="2">
        <f>(Table1[[#This Row],[Belastbaar loon]]-Table1[[#This Row],[Netto loon]])/Table1[[#This Row],[Belastbaar loon]]</f>
        <v>0.40600122422073642</v>
      </c>
      <c r="H8775" s="14">
        <f t="shared" ca="1" si="131"/>
        <v>38796.392999999996</v>
      </c>
      <c r="I8775" s="14">
        <f ca="1">IF(ROW()=2, Table1[[#This Row],[Netto loon]], INDIRECT(ADDRESS(ROW()-1,COLUMN(F:F))))</f>
        <v>56764.607000000004</v>
      </c>
      <c r="J8775" s="6">
        <f ca="1">IF(ROW()=2, 0, Table1[[#This Row],[Belastbaar loon]]-INDIRECT(ADDRESS(ROW()-1,COLUMN(A:A))))</f>
        <v>10</v>
      </c>
      <c r="K8775" s="6">
        <f ca="1">Table1[[#This Row],[Netto loon]]-Table1[[#This Row],[Netto vorige schijf]]</f>
        <v>4.4499999999970896</v>
      </c>
      <c r="L8775" s="2">
        <f ca="1">(Table1[[#This Row],[Bruto tov vorige schijf]]-Table1[[#This Row],[Netto tov vorige schijf]])/MAX(Table1[[#This Row],[Bruto tov vorige schijf]],1)</f>
        <v>0.55500000000029104</v>
      </c>
    </row>
    <row r="8776" spans="1:12" x14ac:dyDescent="0.25">
      <c r="A8776" s="14">
        <v>95581</v>
      </c>
      <c r="B8776" s="6">
        <f>LoonHeffing2020(Table1[[#This Row],[Belastbaar loon]])</f>
        <v>38988.873</v>
      </c>
      <c r="C8776" s="6">
        <f>AlgemeneHeffingsKorting2020(Table1[[#This Row],[Belastbaar loon]])</f>
        <v>0</v>
      </c>
      <c r="D8776" s="14">
        <f>ArbeidsKorting2020(Table1[[#This Row],[Belastbaar loon]])</f>
        <v>181.38000000000014</v>
      </c>
      <c r="E8776" s="14">
        <f>MAX(Table1[[#This Row],[Loonheffing]]-Table1[[#This Row],[Algemene Heffingskorting]]-Table1[[#This Row],[Arbeidskorting]],0)</f>
        <v>38807.493000000002</v>
      </c>
      <c r="F8776" s="6">
        <f>Table1[[#This Row],[Belastbaar loon]]-Table1[[#This Row],[Belasting]]</f>
        <v>56773.506999999998</v>
      </c>
      <c r="G8776" s="2">
        <f>(Table1[[#This Row],[Belastbaar loon]]-Table1[[#This Row],[Netto loon]])/Table1[[#This Row],[Belastbaar loon]]</f>
        <v>0.40601681296491982</v>
      </c>
      <c r="H8776" s="14">
        <f t="shared" ca="1" si="131"/>
        <v>38801.942999999999</v>
      </c>
      <c r="I8776" s="14">
        <f ca="1">IF(ROW()=2, Table1[[#This Row],[Netto loon]], INDIRECT(ADDRESS(ROW()-1,COLUMN(F:F))))</f>
        <v>56769.057000000001</v>
      </c>
      <c r="J8776" s="6">
        <f ca="1">IF(ROW()=2, 0, Table1[[#This Row],[Belastbaar loon]]-INDIRECT(ADDRESS(ROW()-1,COLUMN(A:A))))</f>
        <v>10</v>
      </c>
      <c r="K8776" s="6">
        <f ca="1">Table1[[#This Row],[Netto loon]]-Table1[[#This Row],[Netto vorige schijf]]</f>
        <v>4.4499999999970896</v>
      </c>
      <c r="L8776" s="2">
        <f ca="1">(Table1[[#This Row],[Bruto tov vorige schijf]]-Table1[[#This Row],[Netto tov vorige schijf]])/MAX(Table1[[#This Row],[Bruto tov vorige schijf]],1)</f>
        <v>0.55500000000029104</v>
      </c>
    </row>
    <row r="8777" spans="1:12" x14ac:dyDescent="0.25">
      <c r="A8777" s="14">
        <v>95591</v>
      </c>
      <c r="B8777" s="6">
        <f>LoonHeffing2020(Table1[[#This Row],[Belastbaar loon]])</f>
        <v>38993.822999999997</v>
      </c>
      <c r="C8777" s="6">
        <f>AlgemeneHeffingsKorting2020(Table1[[#This Row],[Belastbaar loon]])</f>
        <v>0</v>
      </c>
      <c r="D8777" s="14">
        <f>ArbeidsKorting2020(Table1[[#This Row],[Belastbaar loon]])</f>
        <v>180.78000000000014</v>
      </c>
      <c r="E8777" s="14">
        <f>MAX(Table1[[#This Row],[Loonheffing]]-Table1[[#This Row],[Algemene Heffingskorting]]-Table1[[#This Row],[Arbeidskorting]],0)</f>
        <v>38813.042999999998</v>
      </c>
      <c r="F8777" s="6">
        <f>Table1[[#This Row],[Belastbaar loon]]-Table1[[#This Row],[Belasting]]</f>
        <v>56777.957000000002</v>
      </c>
      <c r="G8777" s="2">
        <f>(Table1[[#This Row],[Belastbaar loon]]-Table1[[#This Row],[Netto loon]])/Table1[[#This Row],[Belastbaar loon]]</f>
        <v>0.40603239844755257</v>
      </c>
      <c r="H8777" s="14">
        <f t="shared" ca="1" si="131"/>
        <v>38807.493000000002</v>
      </c>
      <c r="I8777" s="14">
        <f ca="1">IF(ROW()=2, Table1[[#This Row],[Netto loon]], INDIRECT(ADDRESS(ROW()-1,COLUMN(F:F))))</f>
        <v>56773.506999999998</v>
      </c>
      <c r="J8777" s="6">
        <f ca="1">IF(ROW()=2, 0, Table1[[#This Row],[Belastbaar loon]]-INDIRECT(ADDRESS(ROW()-1,COLUMN(A:A))))</f>
        <v>10</v>
      </c>
      <c r="K8777" s="6">
        <f ca="1">Table1[[#This Row],[Netto loon]]-Table1[[#This Row],[Netto vorige schijf]]</f>
        <v>4.4500000000043656</v>
      </c>
      <c r="L8777" s="2">
        <f ca="1">(Table1[[#This Row],[Bruto tov vorige schijf]]-Table1[[#This Row],[Netto tov vorige schijf]])/MAX(Table1[[#This Row],[Bruto tov vorige schijf]],1)</f>
        <v>0.5549999999995634</v>
      </c>
    </row>
    <row r="8778" spans="1:12" x14ac:dyDescent="0.25">
      <c r="A8778" s="14">
        <v>95601</v>
      </c>
      <c r="B8778" s="6">
        <f>LoonHeffing2020(Table1[[#This Row],[Belastbaar loon]])</f>
        <v>38998.773000000001</v>
      </c>
      <c r="C8778" s="6">
        <f>AlgemeneHeffingsKorting2020(Table1[[#This Row],[Belastbaar loon]])</f>
        <v>0</v>
      </c>
      <c r="D8778" s="14">
        <f>ArbeidsKorting2020(Table1[[#This Row],[Belastbaar loon]])</f>
        <v>180.18000000000012</v>
      </c>
      <c r="E8778" s="14">
        <f>MAX(Table1[[#This Row],[Loonheffing]]-Table1[[#This Row],[Algemene Heffingskorting]]-Table1[[#This Row],[Arbeidskorting]],0)</f>
        <v>38818.593000000001</v>
      </c>
      <c r="F8778" s="6">
        <f>Table1[[#This Row],[Belastbaar loon]]-Table1[[#This Row],[Belasting]]</f>
        <v>56782.406999999999</v>
      </c>
      <c r="G8778" s="2">
        <f>(Table1[[#This Row],[Belastbaar loon]]-Table1[[#This Row],[Netto loon]])/Table1[[#This Row],[Belastbaar loon]]</f>
        <v>0.40604798066965825</v>
      </c>
      <c r="H8778" s="14">
        <f t="shared" ca="1" si="131"/>
        <v>38813.042999999998</v>
      </c>
      <c r="I8778" s="14">
        <f ca="1">IF(ROW()=2, Table1[[#This Row],[Netto loon]], INDIRECT(ADDRESS(ROW()-1,COLUMN(F:F))))</f>
        <v>56777.957000000002</v>
      </c>
      <c r="J8778" s="6">
        <f ca="1">IF(ROW()=2, 0, Table1[[#This Row],[Belastbaar loon]]-INDIRECT(ADDRESS(ROW()-1,COLUMN(A:A))))</f>
        <v>10</v>
      </c>
      <c r="K8778" s="6">
        <f ca="1">Table1[[#This Row],[Netto loon]]-Table1[[#This Row],[Netto vorige schijf]]</f>
        <v>4.4499999999970896</v>
      </c>
      <c r="L8778" s="2">
        <f ca="1">(Table1[[#This Row],[Bruto tov vorige schijf]]-Table1[[#This Row],[Netto tov vorige schijf]])/MAX(Table1[[#This Row],[Bruto tov vorige schijf]],1)</f>
        <v>0.55500000000029104</v>
      </c>
    </row>
    <row r="8779" spans="1:12" x14ac:dyDescent="0.25">
      <c r="A8779" s="14">
        <v>95611</v>
      </c>
      <c r="B8779" s="6">
        <f>LoonHeffing2020(Table1[[#This Row],[Belastbaar loon]])</f>
        <v>39003.722999999998</v>
      </c>
      <c r="C8779" s="6">
        <f>AlgemeneHeffingsKorting2020(Table1[[#This Row],[Belastbaar loon]])</f>
        <v>0</v>
      </c>
      <c r="D8779" s="14">
        <f>ArbeidsKorting2020(Table1[[#This Row],[Belastbaar loon]])</f>
        <v>179.58000000000013</v>
      </c>
      <c r="E8779" s="14">
        <f>MAX(Table1[[#This Row],[Loonheffing]]-Table1[[#This Row],[Algemene Heffingskorting]]-Table1[[#This Row],[Arbeidskorting]],0)</f>
        <v>38824.142999999996</v>
      </c>
      <c r="F8779" s="6">
        <f>Table1[[#This Row],[Belastbaar loon]]-Table1[[#This Row],[Belasting]]</f>
        <v>56786.857000000004</v>
      </c>
      <c r="G8779" s="2">
        <f>(Table1[[#This Row],[Belastbaar loon]]-Table1[[#This Row],[Netto loon]])/Table1[[#This Row],[Belastbaar loon]]</f>
        <v>0.40606355963225987</v>
      </c>
      <c r="H8779" s="14">
        <f t="shared" ca="1" si="131"/>
        <v>38818.593000000001</v>
      </c>
      <c r="I8779" s="14">
        <f ca="1">IF(ROW()=2, Table1[[#This Row],[Netto loon]], INDIRECT(ADDRESS(ROW()-1,COLUMN(F:F))))</f>
        <v>56782.406999999999</v>
      </c>
      <c r="J8779" s="6">
        <f ca="1">IF(ROW()=2, 0, Table1[[#This Row],[Belastbaar loon]]-INDIRECT(ADDRESS(ROW()-1,COLUMN(A:A))))</f>
        <v>10</v>
      </c>
      <c r="K8779" s="6">
        <f ca="1">Table1[[#This Row],[Netto loon]]-Table1[[#This Row],[Netto vorige schijf]]</f>
        <v>4.4500000000043656</v>
      </c>
      <c r="L8779" s="2">
        <f ca="1">(Table1[[#This Row],[Bruto tov vorige schijf]]-Table1[[#This Row],[Netto tov vorige schijf]])/MAX(Table1[[#This Row],[Bruto tov vorige schijf]],1)</f>
        <v>0.5549999999995634</v>
      </c>
    </row>
    <row r="8780" spans="1:12" x14ac:dyDescent="0.25">
      <c r="A8780" s="14">
        <v>95621</v>
      </c>
      <c r="B8780" s="6">
        <f>LoonHeffing2020(Table1[[#This Row],[Belastbaar loon]])</f>
        <v>39008.673000000003</v>
      </c>
      <c r="C8780" s="6">
        <f>AlgemeneHeffingsKorting2020(Table1[[#This Row],[Belastbaar loon]])</f>
        <v>0</v>
      </c>
      <c r="D8780" s="14">
        <f>ArbeidsKorting2020(Table1[[#This Row],[Belastbaar loon]])</f>
        <v>178.98000000000013</v>
      </c>
      <c r="E8780" s="14">
        <f>MAX(Table1[[#This Row],[Loonheffing]]-Table1[[#This Row],[Algemene Heffingskorting]]-Table1[[#This Row],[Arbeidskorting]],0)</f>
        <v>38829.692999999999</v>
      </c>
      <c r="F8780" s="6">
        <f>Table1[[#This Row],[Belastbaar loon]]-Table1[[#This Row],[Belasting]]</f>
        <v>56791.307000000001</v>
      </c>
      <c r="G8780" s="2">
        <f>(Table1[[#This Row],[Belastbaar loon]]-Table1[[#This Row],[Netto loon]])/Table1[[#This Row],[Belastbaar loon]]</f>
        <v>0.40607913533638007</v>
      </c>
      <c r="H8780" s="14">
        <f t="shared" ca="1" si="131"/>
        <v>38824.142999999996</v>
      </c>
      <c r="I8780" s="14">
        <f ca="1">IF(ROW()=2, Table1[[#This Row],[Netto loon]], INDIRECT(ADDRESS(ROW()-1,COLUMN(F:F))))</f>
        <v>56786.857000000004</v>
      </c>
      <c r="J8780" s="6">
        <f ca="1">IF(ROW()=2, 0, Table1[[#This Row],[Belastbaar loon]]-INDIRECT(ADDRESS(ROW()-1,COLUMN(A:A))))</f>
        <v>10</v>
      </c>
      <c r="K8780" s="6">
        <f ca="1">Table1[[#This Row],[Netto loon]]-Table1[[#This Row],[Netto vorige schijf]]</f>
        <v>4.4499999999970896</v>
      </c>
      <c r="L8780" s="2">
        <f ca="1">(Table1[[#This Row],[Bruto tov vorige schijf]]-Table1[[#This Row],[Netto tov vorige schijf]])/MAX(Table1[[#This Row],[Bruto tov vorige schijf]],1)</f>
        <v>0.55500000000029104</v>
      </c>
    </row>
    <row r="8781" spans="1:12" x14ac:dyDescent="0.25">
      <c r="A8781" s="14">
        <v>95631</v>
      </c>
      <c r="B8781" s="6">
        <f>LoonHeffing2020(Table1[[#This Row],[Belastbaar loon]])</f>
        <v>39013.623</v>
      </c>
      <c r="C8781" s="6">
        <f>AlgemeneHeffingsKorting2020(Table1[[#This Row],[Belastbaar loon]])</f>
        <v>0</v>
      </c>
      <c r="D8781" s="14">
        <f>ArbeidsKorting2020(Table1[[#This Row],[Belastbaar loon]])</f>
        <v>178.38000000000014</v>
      </c>
      <c r="E8781" s="14">
        <f>MAX(Table1[[#This Row],[Loonheffing]]-Table1[[#This Row],[Algemene Heffingskorting]]-Table1[[#This Row],[Arbeidskorting]],0)</f>
        <v>38835.243000000002</v>
      </c>
      <c r="F8781" s="6">
        <f>Table1[[#This Row],[Belastbaar loon]]-Table1[[#This Row],[Belasting]]</f>
        <v>56795.756999999998</v>
      </c>
      <c r="G8781" s="2">
        <f>(Table1[[#This Row],[Belastbaar loon]]-Table1[[#This Row],[Netto loon]])/Table1[[#This Row],[Belastbaar loon]]</f>
        <v>0.40609470778304108</v>
      </c>
      <c r="H8781" s="14">
        <f t="shared" ca="1" si="131"/>
        <v>38829.692999999999</v>
      </c>
      <c r="I8781" s="14">
        <f ca="1">IF(ROW()=2, Table1[[#This Row],[Netto loon]], INDIRECT(ADDRESS(ROW()-1,COLUMN(F:F))))</f>
        <v>56791.307000000001</v>
      </c>
      <c r="J8781" s="6">
        <f ca="1">IF(ROW()=2, 0, Table1[[#This Row],[Belastbaar loon]]-INDIRECT(ADDRESS(ROW()-1,COLUMN(A:A))))</f>
        <v>10</v>
      </c>
      <c r="K8781" s="6">
        <f ca="1">Table1[[#This Row],[Netto loon]]-Table1[[#This Row],[Netto vorige schijf]]</f>
        <v>4.4499999999970896</v>
      </c>
      <c r="L8781" s="2">
        <f ca="1">(Table1[[#This Row],[Bruto tov vorige schijf]]-Table1[[#This Row],[Netto tov vorige schijf]])/MAX(Table1[[#This Row],[Bruto tov vorige schijf]],1)</f>
        <v>0.55500000000029104</v>
      </c>
    </row>
    <row r="8782" spans="1:12" x14ac:dyDescent="0.25">
      <c r="A8782" s="14">
        <v>95641</v>
      </c>
      <c r="B8782" s="6">
        <f>LoonHeffing2020(Table1[[#This Row],[Belastbaar loon]])</f>
        <v>39018.572999999997</v>
      </c>
      <c r="C8782" s="6">
        <f>AlgemeneHeffingsKorting2020(Table1[[#This Row],[Belastbaar loon]])</f>
        <v>0</v>
      </c>
      <c r="D8782" s="14">
        <f>ArbeidsKorting2020(Table1[[#This Row],[Belastbaar loon]])</f>
        <v>177.78000000000014</v>
      </c>
      <c r="E8782" s="14">
        <f>MAX(Table1[[#This Row],[Loonheffing]]-Table1[[#This Row],[Algemene Heffingskorting]]-Table1[[#This Row],[Arbeidskorting]],0)</f>
        <v>38840.792999999998</v>
      </c>
      <c r="F8782" s="6">
        <f>Table1[[#This Row],[Belastbaar loon]]-Table1[[#This Row],[Belasting]]</f>
        <v>56800.207000000002</v>
      </c>
      <c r="G8782" s="2">
        <f>(Table1[[#This Row],[Belastbaar loon]]-Table1[[#This Row],[Netto loon]])/Table1[[#This Row],[Belastbaar loon]]</f>
        <v>0.40611027697326457</v>
      </c>
      <c r="H8782" s="14">
        <f t="shared" ca="1" si="131"/>
        <v>38835.243000000002</v>
      </c>
      <c r="I8782" s="14">
        <f ca="1">IF(ROW()=2, Table1[[#This Row],[Netto loon]], INDIRECT(ADDRESS(ROW()-1,COLUMN(F:F))))</f>
        <v>56795.756999999998</v>
      </c>
      <c r="J8782" s="6">
        <f ca="1">IF(ROW()=2, 0, Table1[[#This Row],[Belastbaar loon]]-INDIRECT(ADDRESS(ROW()-1,COLUMN(A:A))))</f>
        <v>10</v>
      </c>
      <c r="K8782" s="6">
        <f ca="1">Table1[[#This Row],[Netto loon]]-Table1[[#This Row],[Netto vorige schijf]]</f>
        <v>4.4500000000043656</v>
      </c>
      <c r="L8782" s="2">
        <f ca="1">(Table1[[#This Row],[Bruto tov vorige schijf]]-Table1[[#This Row],[Netto tov vorige schijf]])/MAX(Table1[[#This Row],[Bruto tov vorige schijf]],1)</f>
        <v>0.5549999999995634</v>
      </c>
    </row>
    <row r="8783" spans="1:12" x14ac:dyDescent="0.25">
      <c r="A8783" s="14">
        <v>95651</v>
      </c>
      <c r="B8783" s="6">
        <f>LoonHeffing2020(Table1[[#This Row],[Belastbaar loon]])</f>
        <v>39023.523000000001</v>
      </c>
      <c r="C8783" s="6">
        <f>AlgemeneHeffingsKorting2020(Table1[[#This Row],[Belastbaar loon]])</f>
        <v>0</v>
      </c>
      <c r="D8783" s="14">
        <f>ArbeidsKorting2020(Table1[[#This Row],[Belastbaar loon]])</f>
        <v>177.18000000000012</v>
      </c>
      <c r="E8783" s="14">
        <f>MAX(Table1[[#This Row],[Loonheffing]]-Table1[[#This Row],[Algemene Heffingskorting]]-Table1[[#This Row],[Arbeidskorting]],0)</f>
        <v>38846.343000000001</v>
      </c>
      <c r="F8783" s="6">
        <f>Table1[[#This Row],[Belastbaar loon]]-Table1[[#This Row],[Belasting]]</f>
        <v>56804.656999999999</v>
      </c>
      <c r="G8783" s="2">
        <f>(Table1[[#This Row],[Belastbaar loon]]-Table1[[#This Row],[Netto loon]])/Table1[[#This Row],[Belastbaar loon]]</f>
        <v>0.40612584290807208</v>
      </c>
      <c r="H8783" s="14">
        <f t="shared" ca="1" si="131"/>
        <v>38840.792999999998</v>
      </c>
      <c r="I8783" s="14">
        <f ca="1">IF(ROW()=2, Table1[[#This Row],[Netto loon]], INDIRECT(ADDRESS(ROW()-1,COLUMN(F:F))))</f>
        <v>56800.207000000002</v>
      </c>
      <c r="J8783" s="6">
        <f ca="1">IF(ROW()=2, 0, Table1[[#This Row],[Belastbaar loon]]-INDIRECT(ADDRESS(ROW()-1,COLUMN(A:A))))</f>
        <v>10</v>
      </c>
      <c r="K8783" s="6">
        <f ca="1">Table1[[#This Row],[Netto loon]]-Table1[[#This Row],[Netto vorige schijf]]</f>
        <v>4.4499999999970896</v>
      </c>
      <c r="L8783" s="2">
        <f ca="1">(Table1[[#This Row],[Bruto tov vorige schijf]]-Table1[[#This Row],[Netto tov vorige schijf]])/MAX(Table1[[#This Row],[Bruto tov vorige schijf]],1)</f>
        <v>0.55500000000029104</v>
      </c>
    </row>
    <row r="8784" spans="1:12" x14ac:dyDescent="0.25">
      <c r="A8784" s="14">
        <v>95661</v>
      </c>
      <c r="B8784" s="6">
        <f>LoonHeffing2020(Table1[[#This Row],[Belastbaar loon]])</f>
        <v>39028.472999999998</v>
      </c>
      <c r="C8784" s="6">
        <f>AlgemeneHeffingsKorting2020(Table1[[#This Row],[Belastbaar loon]])</f>
        <v>0</v>
      </c>
      <c r="D8784" s="14">
        <f>ArbeidsKorting2020(Table1[[#This Row],[Belastbaar loon]])</f>
        <v>176.58000000000013</v>
      </c>
      <c r="E8784" s="14">
        <f>MAX(Table1[[#This Row],[Loonheffing]]-Table1[[#This Row],[Algemene Heffingskorting]]-Table1[[#This Row],[Arbeidskorting]],0)</f>
        <v>38851.892999999996</v>
      </c>
      <c r="F8784" s="6">
        <f>Table1[[#This Row],[Belastbaar loon]]-Table1[[#This Row],[Belasting]]</f>
        <v>56809.107000000004</v>
      </c>
      <c r="G8784" s="2">
        <f>(Table1[[#This Row],[Belastbaar loon]]-Table1[[#This Row],[Netto loon]])/Table1[[#This Row],[Belastbaar loon]]</f>
        <v>0.40614140558848427</v>
      </c>
      <c r="H8784" s="14">
        <f t="shared" ca="1" si="131"/>
        <v>38846.343000000001</v>
      </c>
      <c r="I8784" s="14">
        <f ca="1">IF(ROW()=2, Table1[[#This Row],[Netto loon]], INDIRECT(ADDRESS(ROW()-1,COLUMN(F:F))))</f>
        <v>56804.656999999999</v>
      </c>
      <c r="J8784" s="6">
        <f ca="1">IF(ROW()=2, 0, Table1[[#This Row],[Belastbaar loon]]-INDIRECT(ADDRESS(ROW()-1,COLUMN(A:A))))</f>
        <v>10</v>
      </c>
      <c r="K8784" s="6">
        <f ca="1">Table1[[#This Row],[Netto loon]]-Table1[[#This Row],[Netto vorige schijf]]</f>
        <v>4.4500000000043656</v>
      </c>
      <c r="L8784" s="2">
        <f ca="1">(Table1[[#This Row],[Bruto tov vorige schijf]]-Table1[[#This Row],[Netto tov vorige schijf]])/MAX(Table1[[#This Row],[Bruto tov vorige schijf]],1)</f>
        <v>0.5549999999995634</v>
      </c>
    </row>
    <row r="8785" spans="1:12" x14ac:dyDescent="0.25">
      <c r="A8785" s="14">
        <v>95671</v>
      </c>
      <c r="B8785" s="6">
        <f>LoonHeffing2020(Table1[[#This Row],[Belastbaar loon]])</f>
        <v>39033.423000000003</v>
      </c>
      <c r="C8785" s="6">
        <f>AlgemeneHeffingsKorting2020(Table1[[#This Row],[Belastbaar loon]])</f>
        <v>0</v>
      </c>
      <c r="D8785" s="14">
        <f>ArbeidsKorting2020(Table1[[#This Row],[Belastbaar loon]])</f>
        <v>175.98000000000013</v>
      </c>
      <c r="E8785" s="14">
        <f>MAX(Table1[[#This Row],[Loonheffing]]-Table1[[#This Row],[Algemene Heffingskorting]]-Table1[[#This Row],[Arbeidskorting]],0)</f>
        <v>38857.442999999999</v>
      </c>
      <c r="F8785" s="6">
        <f>Table1[[#This Row],[Belastbaar loon]]-Table1[[#This Row],[Belasting]]</f>
        <v>56813.557000000001</v>
      </c>
      <c r="G8785" s="2">
        <f>(Table1[[#This Row],[Belastbaar loon]]-Table1[[#This Row],[Netto loon]])/Table1[[#This Row],[Belastbaar loon]]</f>
        <v>0.40615696501552195</v>
      </c>
      <c r="H8785" s="14">
        <f t="shared" ca="1" si="131"/>
        <v>38851.892999999996</v>
      </c>
      <c r="I8785" s="14">
        <f ca="1">IF(ROW()=2, Table1[[#This Row],[Netto loon]], INDIRECT(ADDRESS(ROW()-1,COLUMN(F:F))))</f>
        <v>56809.107000000004</v>
      </c>
      <c r="J8785" s="6">
        <f ca="1">IF(ROW()=2, 0, Table1[[#This Row],[Belastbaar loon]]-INDIRECT(ADDRESS(ROW()-1,COLUMN(A:A))))</f>
        <v>10</v>
      </c>
      <c r="K8785" s="6">
        <f ca="1">Table1[[#This Row],[Netto loon]]-Table1[[#This Row],[Netto vorige schijf]]</f>
        <v>4.4499999999970896</v>
      </c>
      <c r="L8785" s="2">
        <f ca="1">(Table1[[#This Row],[Bruto tov vorige schijf]]-Table1[[#This Row],[Netto tov vorige schijf]])/MAX(Table1[[#This Row],[Bruto tov vorige schijf]],1)</f>
        <v>0.55500000000029104</v>
      </c>
    </row>
    <row r="8786" spans="1:12" x14ac:dyDescent="0.25">
      <c r="A8786" s="14">
        <v>95681</v>
      </c>
      <c r="B8786" s="6">
        <f>LoonHeffing2020(Table1[[#This Row],[Belastbaar loon]])</f>
        <v>39038.373</v>
      </c>
      <c r="C8786" s="6">
        <f>AlgemeneHeffingsKorting2020(Table1[[#This Row],[Belastbaar loon]])</f>
        <v>0</v>
      </c>
      <c r="D8786" s="14">
        <f>ArbeidsKorting2020(Table1[[#This Row],[Belastbaar loon]])</f>
        <v>175.38000000000014</v>
      </c>
      <c r="E8786" s="14">
        <f>MAX(Table1[[#This Row],[Loonheffing]]-Table1[[#This Row],[Algemene Heffingskorting]]-Table1[[#This Row],[Arbeidskorting]],0)</f>
        <v>38862.993000000002</v>
      </c>
      <c r="F8786" s="6">
        <f>Table1[[#This Row],[Belastbaar loon]]-Table1[[#This Row],[Belasting]]</f>
        <v>56818.006999999998</v>
      </c>
      <c r="G8786" s="2">
        <f>(Table1[[#This Row],[Belastbaar loon]]-Table1[[#This Row],[Netto loon]])/Table1[[#This Row],[Belastbaar loon]]</f>
        <v>0.40617252119020497</v>
      </c>
      <c r="H8786" s="14">
        <f t="shared" ca="1" si="131"/>
        <v>38857.442999999999</v>
      </c>
      <c r="I8786" s="14">
        <f ca="1">IF(ROW()=2, Table1[[#This Row],[Netto loon]], INDIRECT(ADDRESS(ROW()-1,COLUMN(F:F))))</f>
        <v>56813.557000000001</v>
      </c>
      <c r="J8786" s="6">
        <f ca="1">IF(ROW()=2, 0, Table1[[#This Row],[Belastbaar loon]]-INDIRECT(ADDRESS(ROW()-1,COLUMN(A:A))))</f>
        <v>10</v>
      </c>
      <c r="K8786" s="6">
        <f ca="1">Table1[[#This Row],[Netto loon]]-Table1[[#This Row],[Netto vorige schijf]]</f>
        <v>4.4499999999970896</v>
      </c>
      <c r="L8786" s="2">
        <f ca="1">(Table1[[#This Row],[Bruto tov vorige schijf]]-Table1[[#This Row],[Netto tov vorige schijf]])/MAX(Table1[[#This Row],[Bruto tov vorige schijf]],1)</f>
        <v>0.55500000000029104</v>
      </c>
    </row>
    <row r="8787" spans="1:12" x14ac:dyDescent="0.25">
      <c r="A8787" s="14">
        <v>95691</v>
      </c>
      <c r="B8787" s="6">
        <f>LoonHeffing2020(Table1[[#This Row],[Belastbaar loon]])</f>
        <v>39043.322999999997</v>
      </c>
      <c r="C8787" s="6">
        <f>AlgemeneHeffingsKorting2020(Table1[[#This Row],[Belastbaar loon]])</f>
        <v>0</v>
      </c>
      <c r="D8787" s="14">
        <f>ArbeidsKorting2020(Table1[[#This Row],[Belastbaar loon]])</f>
        <v>174.78000000000014</v>
      </c>
      <c r="E8787" s="14">
        <f>MAX(Table1[[#This Row],[Loonheffing]]-Table1[[#This Row],[Algemene Heffingskorting]]-Table1[[#This Row],[Arbeidskorting]],0)</f>
        <v>38868.542999999998</v>
      </c>
      <c r="F8787" s="6">
        <f>Table1[[#This Row],[Belastbaar loon]]-Table1[[#This Row],[Belasting]]</f>
        <v>56822.457000000002</v>
      </c>
      <c r="G8787" s="2">
        <f>(Table1[[#This Row],[Belastbaar loon]]-Table1[[#This Row],[Netto loon]])/Table1[[#This Row],[Belastbaar loon]]</f>
        <v>0.40618807411355295</v>
      </c>
      <c r="H8787" s="14">
        <f t="shared" ca="1" si="131"/>
        <v>38862.993000000002</v>
      </c>
      <c r="I8787" s="14">
        <f ca="1">IF(ROW()=2, Table1[[#This Row],[Netto loon]], INDIRECT(ADDRESS(ROW()-1,COLUMN(F:F))))</f>
        <v>56818.006999999998</v>
      </c>
      <c r="J8787" s="6">
        <f ca="1">IF(ROW()=2, 0, Table1[[#This Row],[Belastbaar loon]]-INDIRECT(ADDRESS(ROW()-1,COLUMN(A:A))))</f>
        <v>10</v>
      </c>
      <c r="K8787" s="6">
        <f ca="1">Table1[[#This Row],[Netto loon]]-Table1[[#This Row],[Netto vorige schijf]]</f>
        <v>4.4500000000043656</v>
      </c>
      <c r="L8787" s="2">
        <f ca="1">(Table1[[#This Row],[Bruto tov vorige schijf]]-Table1[[#This Row],[Netto tov vorige schijf]])/MAX(Table1[[#This Row],[Bruto tov vorige schijf]],1)</f>
        <v>0.5549999999995634</v>
      </c>
    </row>
    <row r="8788" spans="1:12" x14ac:dyDescent="0.25">
      <c r="A8788" s="14">
        <v>95701</v>
      </c>
      <c r="B8788" s="6">
        <f>LoonHeffing2020(Table1[[#This Row],[Belastbaar loon]])</f>
        <v>39048.273000000001</v>
      </c>
      <c r="C8788" s="6">
        <f>AlgemeneHeffingsKorting2020(Table1[[#This Row],[Belastbaar loon]])</f>
        <v>0</v>
      </c>
      <c r="D8788" s="14">
        <f>ArbeidsKorting2020(Table1[[#This Row],[Belastbaar loon]])</f>
        <v>174.18000000000015</v>
      </c>
      <c r="E8788" s="14">
        <f>MAX(Table1[[#This Row],[Loonheffing]]-Table1[[#This Row],[Algemene Heffingskorting]]-Table1[[#This Row],[Arbeidskorting]],0)</f>
        <v>38874.093000000001</v>
      </c>
      <c r="F8788" s="6">
        <f>Table1[[#This Row],[Belastbaar loon]]-Table1[[#This Row],[Belasting]]</f>
        <v>56826.906999999999</v>
      </c>
      <c r="G8788" s="2">
        <f>(Table1[[#This Row],[Belastbaar loon]]-Table1[[#This Row],[Netto loon]])/Table1[[#This Row],[Belastbaar loon]]</f>
        <v>0.40620362378658531</v>
      </c>
      <c r="H8788" s="14">
        <f t="shared" ca="1" si="131"/>
        <v>38868.542999999998</v>
      </c>
      <c r="I8788" s="14">
        <f ca="1">IF(ROW()=2, Table1[[#This Row],[Netto loon]], INDIRECT(ADDRESS(ROW()-1,COLUMN(F:F))))</f>
        <v>56822.457000000002</v>
      </c>
      <c r="J8788" s="6">
        <f ca="1">IF(ROW()=2, 0, Table1[[#This Row],[Belastbaar loon]]-INDIRECT(ADDRESS(ROW()-1,COLUMN(A:A))))</f>
        <v>10</v>
      </c>
      <c r="K8788" s="6">
        <f ca="1">Table1[[#This Row],[Netto loon]]-Table1[[#This Row],[Netto vorige schijf]]</f>
        <v>4.4499999999970896</v>
      </c>
      <c r="L8788" s="2">
        <f ca="1">(Table1[[#This Row],[Bruto tov vorige schijf]]-Table1[[#This Row],[Netto tov vorige schijf]])/MAX(Table1[[#This Row],[Bruto tov vorige schijf]],1)</f>
        <v>0.55500000000029104</v>
      </c>
    </row>
    <row r="8789" spans="1:12" x14ac:dyDescent="0.25">
      <c r="A8789" s="14">
        <v>95711</v>
      </c>
      <c r="B8789" s="6">
        <f>LoonHeffing2020(Table1[[#This Row],[Belastbaar loon]])</f>
        <v>39053.222999999998</v>
      </c>
      <c r="C8789" s="6">
        <f>AlgemeneHeffingsKorting2020(Table1[[#This Row],[Belastbaar loon]])</f>
        <v>0</v>
      </c>
      <c r="D8789" s="14">
        <f>ArbeidsKorting2020(Table1[[#This Row],[Belastbaar loon]])</f>
        <v>173.58000000000013</v>
      </c>
      <c r="E8789" s="14">
        <f>MAX(Table1[[#This Row],[Loonheffing]]-Table1[[#This Row],[Algemene Heffingskorting]]-Table1[[#This Row],[Arbeidskorting]],0)</f>
        <v>38879.642999999996</v>
      </c>
      <c r="F8789" s="6">
        <f>Table1[[#This Row],[Belastbaar loon]]-Table1[[#This Row],[Belasting]]</f>
        <v>56831.357000000004</v>
      </c>
      <c r="G8789" s="2">
        <f>(Table1[[#This Row],[Belastbaar loon]]-Table1[[#This Row],[Netto loon]])/Table1[[#This Row],[Belastbaar loon]]</f>
        <v>0.40621917021032061</v>
      </c>
      <c r="H8789" s="14">
        <f t="shared" ca="1" si="131"/>
        <v>38874.093000000001</v>
      </c>
      <c r="I8789" s="14">
        <f ca="1">IF(ROW()=2, Table1[[#This Row],[Netto loon]], INDIRECT(ADDRESS(ROW()-1,COLUMN(F:F))))</f>
        <v>56826.906999999999</v>
      </c>
      <c r="J8789" s="6">
        <f ca="1">IF(ROW()=2, 0, Table1[[#This Row],[Belastbaar loon]]-INDIRECT(ADDRESS(ROW()-1,COLUMN(A:A))))</f>
        <v>10</v>
      </c>
      <c r="K8789" s="6">
        <f ca="1">Table1[[#This Row],[Netto loon]]-Table1[[#This Row],[Netto vorige schijf]]</f>
        <v>4.4500000000043656</v>
      </c>
      <c r="L8789" s="2">
        <f ca="1">(Table1[[#This Row],[Bruto tov vorige schijf]]-Table1[[#This Row],[Netto tov vorige schijf]])/MAX(Table1[[#This Row],[Bruto tov vorige schijf]],1)</f>
        <v>0.5549999999995634</v>
      </c>
    </row>
    <row r="8790" spans="1:12" x14ac:dyDescent="0.25">
      <c r="A8790" s="14">
        <v>95721</v>
      </c>
      <c r="B8790" s="6">
        <f>LoonHeffing2020(Table1[[#This Row],[Belastbaar loon]])</f>
        <v>39058.173000000003</v>
      </c>
      <c r="C8790" s="6">
        <f>AlgemeneHeffingsKorting2020(Table1[[#This Row],[Belastbaar loon]])</f>
        <v>0</v>
      </c>
      <c r="D8790" s="14">
        <f>ArbeidsKorting2020(Table1[[#This Row],[Belastbaar loon]])</f>
        <v>172.98000000000013</v>
      </c>
      <c r="E8790" s="14">
        <f>MAX(Table1[[#This Row],[Loonheffing]]-Table1[[#This Row],[Algemene Heffingskorting]]-Table1[[#This Row],[Arbeidskorting]],0)</f>
        <v>38885.192999999999</v>
      </c>
      <c r="F8790" s="6">
        <f>Table1[[#This Row],[Belastbaar loon]]-Table1[[#This Row],[Belasting]]</f>
        <v>56835.807000000001</v>
      </c>
      <c r="G8790" s="2">
        <f>(Table1[[#This Row],[Belastbaar loon]]-Table1[[#This Row],[Netto loon]])/Table1[[#This Row],[Belastbaar loon]]</f>
        <v>0.40623471338577744</v>
      </c>
      <c r="H8790" s="14">
        <f t="shared" ca="1" si="131"/>
        <v>38879.642999999996</v>
      </c>
      <c r="I8790" s="14">
        <f ca="1">IF(ROW()=2, Table1[[#This Row],[Netto loon]], INDIRECT(ADDRESS(ROW()-1,COLUMN(F:F))))</f>
        <v>56831.357000000004</v>
      </c>
      <c r="J8790" s="6">
        <f ca="1">IF(ROW()=2, 0, Table1[[#This Row],[Belastbaar loon]]-INDIRECT(ADDRESS(ROW()-1,COLUMN(A:A))))</f>
        <v>10</v>
      </c>
      <c r="K8790" s="6">
        <f ca="1">Table1[[#This Row],[Netto loon]]-Table1[[#This Row],[Netto vorige schijf]]</f>
        <v>4.4499999999970896</v>
      </c>
      <c r="L8790" s="2">
        <f ca="1">(Table1[[#This Row],[Bruto tov vorige schijf]]-Table1[[#This Row],[Netto tov vorige schijf]])/MAX(Table1[[#This Row],[Bruto tov vorige schijf]],1)</f>
        <v>0.55500000000029104</v>
      </c>
    </row>
    <row r="8791" spans="1:12" x14ac:dyDescent="0.25">
      <c r="A8791" s="14">
        <v>95731</v>
      </c>
      <c r="B8791" s="6">
        <f>LoonHeffing2020(Table1[[#This Row],[Belastbaar loon]])</f>
        <v>39063.123</v>
      </c>
      <c r="C8791" s="6">
        <f>AlgemeneHeffingsKorting2020(Table1[[#This Row],[Belastbaar loon]])</f>
        <v>0</v>
      </c>
      <c r="D8791" s="14">
        <f>ArbeidsKorting2020(Table1[[#This Row],[Belastbaar loon]])</f>
        <v>172.38000000000014</v>
      </c>
      <c r="E8791" s="14">
        <f>MAX(Table1[[#This Row],[Loonheffing]]-Table1[[#This Row],[Algemene Heffingskorting]]-Table1[[#This Row],[Arbeidskorting]],0)</f>
        <v>38890.743000000002</v>
      </c>
      <c r="F8791" s="6">
        <f>Table1[[#This Row],[Belastbaar loon]]-Table1[[#This Row],[Belasting]]</f>
        <v>56840.256999999998</v>
      </c>
      <c r="G8791" s="2">
        <f>(Table1[[#This Row],[Belastbaar loon]]-Table1[[#This Row],[Netto loon]])/Table1[[#This Row],[Belastbaar loon]]</f>
        <v>0.40625025331397357</v>
      </c>
      <c r="H8791" s="14">
        <f t="shared" ca="1" si="131"/>
        <v>38885.192999999999</v>
      </c>
      <c r="I8791" s="14">
        <f ca="1">IF(ROW()=2, Table1[[#This Row],[Netto loon]], INDIRECT(ADDRESS(ROW()-1,COLUMN(F:F))))</f>
        <v>56835.807000000001</v>
      </c>
      <c r="J8791" s="6">
        <f ca="1">IF(ROW()=2, 0, Table1[[#This Row],[Belastbaar loon]]-INDIRECT(ADDRESS(ROW()-1,COLUMN(A:A))))</f>
        <v>10</v>
      </c>
      <c r="K8791" s="6">
        <f ca="1">Table1[[#This Row],[Netto loon]]-Table1[[#This Row],[Netto vorige schijf]]</f>
        <v>4.4499999999970896</v>
      </c>
      <c r="L8791" s="2">
        <f ca="1">(Table1[[#This Row],[Bruto tov vorige schijf]]-Table1[[#This Row],[Netto tov vorige schijf]])/MAX(Table1[[#This Row],[Bruto tov vorige schijf]],1)</f>
        <v>0.55500000000029104</v>
      </c>
    </row>
    <row r="8792" spans="1:12" x14ac:dyDescent="0.25">
      <c r="A8792" s="14">
        <v>95741</v>
      </c>
      <c r="B8792" s="6">
        <f>LoonHeffing2020(Table1[[#This Row],[Belastbaar loon]])</f>
        <v>39068.072999999997</v>
      </c>
      <c r="C8792" s="6">
        <f>AlgemeneHeffingsKorting2020(Table1[[#This Row],[Belastbaar loon]])</f>
        <v>0</v>
      </c>
      <c r="D8792" s="14">
        <f>ArbeidsKorting2020(Table1[[#This Row],[Belastbaar loon]])</f>
        <v>171.78000000000014</v>
      </c>
      <c r="E8792" s="14">
        <f>MAX(Table1[[#This Row],[Loonheffing]]-Table1[[#This Row],[Algemene Heffingskorting]]-Table1[[#This Row],[Arbeidskorting]],0)</f>
        <v>38896.292999999998</v>
      </c>
      <c r="F8792" s="6">
        <f>Table1[[#This Row],[Belastbaar loon]]-Table1[[#This Row],[Belasting]]</f>
        <v>56844.707000000002</v>
      </c>
      <c r="G8792" s="2">
        <f>(Table1[[#This Row],[Belastbaar loon]]-Table1[[#This Row],[Netto loon]])/Table1[[#This Row],[Belastbaar loon]]</f>
        <v>0.4062657899959265</v>
      </c>
      <c r="H8792" s="14">
        <f t="shared" ca="1" si="131"/>
        <v>38890.743000000002</v>
      </c>
      <c r="I8792" s="14">
        <f ca="1">IF(ROW()=2, Table1[[#This Row],[Netto loon]], INDIRECT(ADDRESS(ROW()-1,COLUMN(F:F))))</f>
        <v>56840.256999999998</v>
      </c>
      <c r="J8792" s="6">
        <f ca="1">IF(ROW()=2, 0, Table1[[#This Row],[Belastbaar loon]]-INDIRECT(ADDRESS(ROW()-1,COLUMN(A:A))))</f>
        <v>10</v>
      </c>
      <c r="K8792" s="6">
        <f ca="1">Table1[[#This Row],[Netto loon]]-Table1[[#This Row],[Netto vorige schijf]]</f>
        <v>4.4500000000043656</v>
      </c>
      <c r="L8792" s="2">
        <f ca="1">(Table1[[#This Row],[Bruto tov vorige schijf]]-Table1[[#This Row],[Netto tov vorige schijf]])/MAX(Table1[[#This Row],[Bruto tov vorige schijf]],1)</f>
        <v>0.5549999999995634</v>
      </c>
    </row>
    <row r="8793" spans="1:12" x14ac:dyDescent="0.25">
      <c r="A8793" s="14">
        <v>95751</v>
      </c>
      <c r="B8793" s="6">
        <f>LoonHeffing2020(Table1[[#This Row],[Belastbaar loon]])</f>
        <v>39073.023000000001</v>
      </c>
      <c r="C8793" s="6">
        <f>AlgemeneHeffingsKorting2020(Table1[[#This Row],[Belastbaar loon]])</f>
        <v>0</v>
      </c>
      <c r="D8793" s="14">
        <f>ArbeidsKorting2020(Table1[[#This Row],[Belastbaar loon]])</f>
        <v>171.18000000000015</v>
      </c>
      <c r="E8793" s="14">
        <f>MAX(Table1[[#This Row],[Loonheffing]]-Table1[[#This Row],[Algemene Heffingskorting]]-Table1[[#This Row],[Arbeidskorting]],0)</f>
        <v>38901.843000000001</v>
      </c>
      <c r="F8793" s="6">
        <f>Table1[[#This Row],[Belastbaar loon]]-Table1[[#This Row],[Belasting]]</f>
        <v>56849.156999999999</v>
      </c>
      <c r="G8793" s="2">
        <f>(Table1[[#This Row],[Belastbaar loon]]-Table1[[#This Row],[Netto loon]])/Table1[[#This Row],[Belastbaar loon]]</f>
        <v>0.40628132343265344</v>
      </c>
      <c r="H8793" s="14">
        <f t="shared" ca="1" si="131"/>
        <v>38896.292999999998</v>
      </c>
      <c r="I8793" s="14">
        <f ca="1">IF(ROW()=2, Table1[[#This Row],[Netto loon]], INDIRECT(ADDRESS(ROW()-1,COLUMN(F:F))))</f>
        <v>56844.707000000002</v>
      </c>
      <c r="J8793" s="6">
        <f ca="1">IF(ROW()=2, 0, Table1[[#This Row],[Belastbaar loon]]-INDIRECT(ADDRESS(ROW()-1,COLUMN(A:A))))</f>
        <v>10</v>
      </c>
      <c r="K8793" s="6">
        <f ca="1">Table1[[#This Row],[Netto loon]]-Table1[[#This Row],[Netto vorige schijf]]</f>
        <v>4.4499999999970896</v>
      </c>
      <c r="L8793" s="2">
        <f ca="1">(Table1[[#This Row],[Bruto tov vorige schijf]]-Table1[[#This Row],[Netto tov vorige schijf]])/MAX(Table1[[#This Row],[Bruto tov vorige schijf]],1)</f>
        <v>0.55500000000029104</v>
      </c>
    </row>
    <row r="8794" spans="1:12" x14ac:dyDescent="0.25">
      <c r="A8794" s="14">
        <v>95761</v>
      </c>
      <c r="B8794" s="6">
        <f>LoonHeffing2020(Table1[[#This Row],[Belastbaar loon]])</f>
        <v>39077.972999999998</v>
      </c>
      <c r="C8794" s="6">
        <f>AlgemeneHeffingsKorting2020(Table1[[#This Row],[Belastbaar loon]])</f>
        <v>0</v>
      </c>
      <c r="D8794" s="14">
        <f>ArbeidsKorting2020(Table1[[#This Row],[Belastbaar loon]])</f>
        <v>170.58000000000013</v>
      </c>
      <c r="E8794" s="14">
        <f>MAX(Table1[[#This Row],[Loonheffing]]-Table1[[#This Row],[Algemene Heffingskorting]]-Table1[[#This Row],[Arbeidskorting]],0)</f>
        <v>38907.392999999996</v>
      </c>
      <c r="F8794" s="6">
        <f>Table1[[#This Row],[Belastbaar loon]]-Table1[[#This Row],[Belasting]]</f>
        <v>56853.607000000004</v>
      </c>
      <c r="G8794" s="2">
        <f>(Table1[[#This Row],[Belastbaar loon]]-Table1[[#This Row],[Netto loon]])/Table1[[#This Row],[Belastbaar loon]]</f>
        <v>0.40629685362517098</v>
      </c>
      <c r="H8794" s="14">
        <f t="shared" ref="H8794:H8857" ca="1" si="132">IF(ROW()=2, 0, INDIRECT(ADDRESS(ROW()-1,COLUMN(E:E))))</f>
        <v>38901.843000000001</v>
      </c>
      <c r="I8794" s="14">
        <f ca="1">IF(ROW()=2, Table1[[#This Row],[Netto loon]], INDIRECT(ADDRESS(ROW()-1,COLUMN(F:F))))</f>
        <v>56849.156999999999</v>
      </c>
      <c r="J8794" s="6">
        <f ca="1">IF(ROW()=2, 0, Table1[[#This Row],[Belastbaar loon]]-INDIRECT(ADDRESS(ROW()-1,COLUMN(A:A))))</f>
        <v>10</v>
      </c>
      <c r="K8794" s="6">
        <f ca="1">Table1[[#This Row],[Netto loon]]-Table1[[#This Row],[Netto vorige schijf]]</f>
        <v>4.4500000000043656</v>
      </c>
      <c r="L8794" s="2">
        <f ca="1">(Table1[[#This Row],[Bruto tov vorige schijf]]-Table1[[#This Row],[Netto tov vorige schijf]])/MAX(Table1[[#This Row],[Bruto tov vorige schijf]],1)</f>
        <v>0.5549999999995634</v>
      </c>
    </row>
    <row r="8795" spans="1:12" x14ac:dyDescent="0.25">
      <c r="A8795" s="14">
        <v>95771</v>
      </c>
      <c r="B8795" s="6">
        <f>LoonHeffing2020(Table1[[#This Row],[Belastbaar loon]])</f>
        <v>39082.923000000003</v>
      </c>
      <c r="C8795" s="6">
        <f>AlgemeneHeffingsKorting2020(Table1[[#This Row],[Belastbaar loon]])</f>
        <v>0</v>
      </c>
      <c r="D8795" s="14">
        <f>ArbeidsKorting2020(Table1[[#This Row],[Belastbaar loon]])</f>
        <v>169.98000000000013</v>
      </c>
      <c r="E8795" s="14">
        <f>MAX(Table1[[#This Row],[Loonheffing]]-Table1[[#This Row],[Algemene Heffingskorting]]-Table1[[#This Row],[Arbeidskorting]],0)</f>
        <v>38912.942999999999</v>
      </c>
      <c r="F8795" s="6">
        <f>Table1[[#This Row],[Belastbaar loon]]-Table1[[#This Row],[Belasting]]</f>
        <v>56858.057000000001</v>
      </c>
      <c r="G8795" s="2">
        <f>(Table1[[#This Row],[Belastbaar loon]]-Table1[[#This Row],[Netto loon]])/Table1[[#This Row],[Belastbaar loon]]</f>
        <v>0.40631238057449542</v>
      </c>
      <c r="H8795" s="14">
        <f t="shared" ca="1" si="132"/>
        <v>38907.392999999996</v>
      </c>
      <c r="I8795" s="14">
        <f ca="1">IF(ROW()=2, Table1[[#This Row],[Netto loon]], INDIRECT(ADDRESS(ROW()-1,COLUMN(F:F))))</f>
        <v>56853.607000000004</v>
      </c>
      <c r="J8795" s="6">
        <f ca="1">IF(ROW()=2, 0, Table1[[#This Row],[Belastbaar loon]]-INDIRECT(ADDRESS(ROW()-1,COLUMN(A:A))))</f>
        <v>10</v>
      </c>
      <c r="K8795" s="6">
        <f ca="1">Table1[[#This Row],[Netto loon]]-Table1[[#This Row],[Netto vorige schijf]]</f>
        <v>4.4499999999970896</v>
      </c>
      <c r="L8795" s="2">
        <f ca="1">(Table1[[#This Row],[Bruto tov vorige schijf]]-Table1[[#This Row],[Netto tov vorige schijf]])/MAX(Table1[[#This Row],[Bruto tov vorige schijf]],1)</f>
        <v>0.55500000000029104</v>
      </c>
    </row>
    <row r="8796" spans="1:12" x14ac:dyDescent="0.25">
      <c r="A8796" s="14">
        <v>95781</v>
      </c>
      <c r="B8796" s="6">
        <f>LoonHeffing2020(Table1[[#This Row],[Belastbaar loon]])</f>
        <v>39087.873</v>
      </c>
      <c r="C8796" s="6">
        <f>AlgemeneHeffingsKorting2020(Table1[[#This Row],[Belastbaar loon]])</f>
        <v>0</v>
      </c>
      <c r="D8796" s="14">
        <f>ArbeidsKorting2020(Table1[[#This Row],[Belastbaar loon]])</f>
        <v>169.38000000000014</v>
      </c>
      <c r="E8796" s="14">
        <f>MAX(Table1[[#This Row],[Loonheffing]]-Table1[[#This Row],[Algemene Heffingskorting]]-Table1[[#This Row],[Arbeidskorting]],0)</f>
        <v>38918.493000000002</v>
      </c>
      <c r="F8796" s="6">
        <f>Table1[[#This Row],[Belastbaar loon]]-Table1[[#This Row],[Belasting]]</f>
        <v>56862.506999999998</v>
      </c>
      <c r="G8796" s="2">
        <f>(Table1[[#This Row],[Belastbaar loon]]-Table1[[#This Row],[Netto loon]])/Table1[[#This Row],[Belastbaar loon]]</f>
        <v>0.4063279042816425</v>
      </c>
      <c r="H8796" s="14">
        <f t="shared" ca="1" si="132"/>
        <v>38912.942999999999</v>
      </c>
      <c r="I8796" s="14">
        <f ca="1">IF(ROW()=2, Table1[[#This Row],[Netto loon]], INDIRECT(ADDRESS(ROW()-1,COLUMN(F:F))))</f>
        <v>56858.057000000001</v>
      </c>
      <c r="J8796" s="6">
        <f ca="1">IF(ROW()=2, 0, Table1[[#This Row],[Belastbaar loon]]-INDIRECT(ADDRESS(ROW()-1,COLUMN(A:A))))</f>
        <v>10</v>
      </c>
      <c r="K8796" s="6">
        <f ca="1">Table1[[#This Row],[Netto loon]]-Table1[[#This Row],[Netto vorige schijf]]</f>
        <v>4.4499999999970896</v>
      </c>
      <c r="L8796" s="2">
        <f ca="1">(Table1[[#This Row],[Bruto tov vorige schijf]]-Table1[[#This Row],[Netto tov vorige schijf]])/MAX(Table1[[#This Row],[Bruto tov vorige schijf]],1)</f>
        <v>0.55500000000029104</v>
      </c>
    </row>
    <row r="8797" spans="1:12" x14ac:dyDescent="0.25">
      <c r="A8797" s="14">
        <v>95791</v>
      </c>
      <c r="B8797" s="6">
        <f>LoonHeffing2020(Table1[[#This Row],[Belastbaar loon]])</f>
        <v>39092.822999999997</v>
      </c>
      <c r="C8797" s="6">
        <f>AlgemeneHeffingsKorting2020(Table1[[#This Row],[Belastbaar loon]])</f>
        <v>0</v>
      </c>
      <c r="D8797" s="14">
        <f>ArbeidsKorting2020(Table1[[#This Row],[Belastbaar loon]])</f>
        <v>168.78000000000014</v>
      </c>
      <c r="E8797" s="14">
        <f>MAX(Table1[[#This Row],[Loonheffing]]-Table1[[#This Row],[Algemene Heffingskorting]]-Table1[[#This Row],[Arbeidskorting]],0)</f>
        <v>38924.042999999998</v>
      </c>
      <c r="F8797" s="6">
        <f>Table1[[#This Row],[Belastbaar loon]]-Table1[[#This Row],[Belasting]]</f>
        <v>56866.957000000002</v>
      </c>
      <c r="G8797" s="2">
        <f>(Table1[[#This Row],[Belastbaar loon]]-Table1[[#This Row],[Netto loon]])/Table1[[#This Row],[Belastbaar loon]]</f>
        <v>0.40634342474762764</v>
      </c>
      <c r="H8797" s="14">
        <f t="shared" ca="1" si="132"/>
        <v>38918.493000000002</v>
      </c>
      <c r="I8797" s="14">
        <f ca="1">IF(ROW()=2, Table1[[#This Row],[Netto loon]], INDIRECT(ADDRESS(ROW()-1,COLUMN(F:F))))</f>
        <v>56862.506999999998</v>
      </c>
      <c r="J8797" s="6">
        <f ca="1">IF(ROW()=2, 0, Table1[[#This Row],[Belastbaar loon]]-INDIRECT(ADDRESS(ROW()-1,COLUMN(A:A))))</f>
        <v>10</v>
      </c>
      <c r="K8797" s="6">
        <f ca="1">Table1[[#This Row],[Netto loon]]-Table1[[#This Row],[Netto vorige schijf]]</f>
        <v>4.4500000000043656</v>
      </c>
      <c r="L8797" s="2">
        <f ca="1">(Table1[[#This Row],[Bruto tov vorige schijf]]-Table1[[#This Row],[Netto tov vorige schijf]])/MAX(Table1[[#This Row],[Bruto tov vorige schijf]],1)</f>
        <v>0.5549999999995634</v>
      </c>
    </row>
    <row r="8798" spans="1:12" x14ac:dyDescent="0.25">
      <c r="A8798" s="14">
        <v>95801</v>
      </c>
      <c r="B8798" s="6">
        <f>LoonHeffing2020(Table1[[#This Row],[Belastbaar loon]])</f>
        <v>39097.773000000001</v>
      </c>
      <c r="C8798" s="6">
        <f>AlgemeneHeffingsKorting2020(Table1[[#This Row],[Belastbaar loon]])</f>
        <v>0</v>
      </c>
      <c r="D8798" s="14">
        <f>ArbeidsKorting2020(Table1[[#This Row],[Belastbaar loon]])</f>
        <v>168.18000000000015</v>
      </c>
      <c r="E8798" s="14">
        <f>MAX(Table1[[#This Row],[Loonheffing]]-Table1[[#This Row],[Algemene Heffingskorting]]-Table1[[#This Row],[Arbeidskorting]],0)</f>
        <v>38929.593000000001</v>
      </c>
      <c r="F8798" s="6">
        <f>Table1[[#This Row],[Belastbaar loon]]-Table1[[#This Row],[Belasting]]</f>
        <v>56871.406999999999</v>
      </c>
      <c r="G8798" s="2">
        <f>(Table1[[#This Row],[Belastbaar loon]]-Table1[[#This Row],[Netto loon]])/Table1[[#This Row],[Belastbaar loon]]</f>
        <v>0.40635894197346584</v>
      </c>
      <c r="H8798" s="14">
        <f t="shared" ca="1" si="132"/>
        <v>38924.042999999998</v>
      </c>
      <c r="I8798" s="14">
        <f ca="1">IF(ROW()=2, Table1[[#This Row],[Netto loon]], INDIRECT(ADDRESS(ROW()-1,COLUMN(F:F))))</f>
        <v>56866.957000000002</v>
      </c>
      <c r="J8798" s="6">
        <f ca="1">IF(ROW()=2, 0, Table1[[#This Row],[Belastbaar loon]]-INDIRECT(ADDRESS(ROW()-1,COLUMN(A:A))))</f>
        <v>10</v>
      </c>
      <c r="K8798" s="6">
        <f ca="1">Table1[[#This Row],[Netto loon]]-Table1[[#This Row],[Netto vorige schijf]]</f>
        <v>4.4499999999970896</v>
      </c>
      <c r="L8798" s="2">
        <f ca="1">(Table1[[#This Row],[Bruto tov vorige schijf]]-Table1[[#This Row],[Netto tov vorige schijf]])/MAX(Table1[[#This Row],[Bruto tov vorige schijf]],1)</f>
        <v>0.55500000000029104</v>
      </c>
    </row>
    <row r="8799" spans="1:12" x14ac:dyDescent="0.25">
      <c r="A8799" s="14">
        <v>95811</v>
      </c>
      <c r="B8799" s="6">
        <f>LoonHeffing2020(Table1[[#This Row],[Belastbaar loon]])</f>
        <v>39102.722999999998</v>
      </c>
      <c r="C8799" s="6">
        <f>AlgemeneHeffingsKorting2020(Table1[[#This Row],[Belastbaar loon]])</f>
        <v>0</v>
      </c>
      <c r="D8799" s="14">
        <f>ArbeidsKorting2020(Table1[[#This Row],[Belastbaar loon]])</f>
        <v>167.58000000000013</v>
      </c>
      <c r="E8799" s="14">
        <f>MAX(Table1[[#This Row],[Loonheffing]]-Table1[[#This Row],[Algemene Heffingskorting]]-Table1[[#This Row],[Arbeidskorting]],0)</f>
        <v>38935.142999999996</v>
      </c>
      <c r="F8799" s="6">
        <f>Table1[[#This Row],[Belastbaar loon]]-Table1[[#This Row],[Belasting]]</f>
        <v>56875.857000000004</v>
      </c>
      <c r="G8799" s="2">
        <f>(Table1[[#This Row],[Belastbaar loon]]-Table1[[#This Row],[Netto loon]])/Table1[[#This Row],[Belastbaar loon]]</f>
        <v>0.40637445596017158</v>
      </c>
      <c r="H8799" s="14">
        <f t="shared" ca="1" si="132"/>
        <v>38929.593000000001</v>
      </c>
      <c r="I8799" s="14">
        <f ca="1">IF(ROW()=2, Table1[[#This Row],[Netto loon]], INDIRECT(ADDRESS(ROW()-1,COLUMN(F:F))))</f>
        <v>56871.406999999999</v>
      </c>
      <c r="J8799" s="6">
        <f ca="1">IF(ROW()=2, 0, Table1[[#This Row],[Belastbaar loon]]-INDIRECT(ADDRESS(ROW()-1,COLUMN(A:A))))</f>
        <v>10</v>
      </c>
      <c r="K8799" s="6">
        <f ca="1">Table1[[#This Row],[Netto loon]]-Table1[[#This Row],[Netto vorige schijf]]</f>
        <v>4.4500000000043656</v>
      </c>
      <c r="L8799" s="2">
        <f ca="1">(Table1[[#This Row],[Bruto tov vorige schijf]]-Table1[[#This Row],[Netto tov vorige schijf]])/MAX(Table1[[#This Row],[Bruto tov vorige schijf]],1)</f>
        <v>0.5549999999995634</v>
      </c>
    </row>
    <row r="8800" spans="1:12" x14ac:dyDescent="0.25">
      <c r="A8800" s="14">
        <v>95821</v>
      </c>
      <c r="B8800" s="6">
        <f>LoonHeffing2020(Table1[[#This Row],[Belastbaar loon]])</f>
        <v>39107.673000000003</v>
      </c>
      <c r="C8800" s="6">
        <f>AlgemeneHeffingsKorting2020(Table1[[#This Row],[Belastbaar loon]])</f>
        <v>0</v>
      </c>
      <c r="D8800" s="14">
        <f>ArbeidsKorting2020(Table1[[#This Row],[Belastbaar loon]])</f>
        <v>166.98000000000013</v>
      </c>
      <c r="E8800" s="14">
        <f>MAX(Table1[[#This Row],[Loonheffing]]-Table1[[#This Row],[Algemene Heffingskorting]]-Table1[[#This Row],[Arbeidskorting]],0)</f>
        <v>38940.692999999999</v>
      </c>
      <c r="F8800" s="6">
        <f>Table1[[#This Row],[Belastbaar loon]]-Table1[[#This Row],[Belasting]]</f>
        <v>56880.307000000001</v>
      </c>
      <c r="G8800" s="2">
        <f>(Table1[[#This Row],[Belastbaar loon]]-Table1[[#This Row],[Netto loon]])/Table1[[#This Row],[Belastbaar loon]]</f>
        <v>0.40638996670875904</v>
      </c>
      <c r="H8800" s="14">
        <f t="shared" ca="1" si="132"/>
        <v>38935.142999999996</v>
      </c>
      <c r="I8800" s="14">
        <f ca="1">IF(ROW()=2, Table1[[#This Row],[Netto loon]], INDIRECT(ADDRESS(ROW()-1,COLUMN(F:F))))</f>
        <v>56875.857000000004</v>
      </c>
      <c r="J8800" s="6">
        <f ca="1">IF(ROW()=2, 0, Table1[[#This Row],[Belastbaar loon]]-INDIRECT(ADDRESS(ROW()-1,COLUMN(A:A))))</f>
        <v>10</v>
      </c>
      <c r="K8800" s="6">
        <f ca="1">Table1[[#This Row],[Netto loon]]-Table1[[#This Row],[Netto vorige schijf]]</f>
        <v>4.4499999999970896</v>
      </c>
      <c r="L8800" s="2">
        <f ca="1">(Table1[[#This Row],[Bruto tov vorige schijf]]-Table1[[#This Row],[Netto tov vorige schijf]])/MAX(Table1[[#This Row],[Bruto tov vorige schijf]],1)</f>
        <v>0.55500000000029104</v>
      </c>
    </row>
    <row r="8801" spans="1:12" x14ac:dyDescent="0.25">
      <c r="A8801" s="14">
        <v>95831</v>
      </c>
      <c r="B8801" s="6">
        <f>LoonHeffing2020(Table1[[#This Row],[Belastbaar loon]])</f>
        <v>39112.623</v>
      </c>
      <c r="C8801" s="6">
        <f>AlgemeneHeffingsKorting2020(Table1[[#This Row],[Belastbaar loon]])</f>
        <v>0</v>
      </c>
      <c r="D8801" s="14">
        <f>ArbeidsKorting2020(Table1[[#This Row],[Belastbaar loon]])</f>
        <v>166.38000000000014</v>
      </c>
      <c r="E8801" s="14">
        <f>MAX(Table1[[#This Row],[Loonheffing]]-Table1[[#This Row],[Algemene Heffingskorting]]-Table1[[#This Row],[Arbeidskorting]],0)</f>
        <v>38946.243000000002</v>
      </c>
      <c r="F8801" s="6">
        <f>Table1[[#This Row],[Belastbaar loon]]-Table1[[#This Row],[Belasting]]</f>
        <v>56884.756999999998</v>
      </c>
      <c r="G8801" s="2">
        <f>(Table1[[#This Row],[Belastbaar loon]]-Table1[[#This Row],[Netto loon]])/Table1[[#This Row],[Belastbaar loon]]</f>
        <v>0.40640547422024192</v>
      </c>
      <c r="H8801" s="14">
        <f t="shared" ca="1" si="132"/>
        <v>38940.692999999999</v>
      </c>
      <c r="I8801" s="14">
        <f ca="1">IF(ROW()=2, Table1[[#This Row],[Netto loon]], INDIRECT(ADDRESS(ROW()-1,COLUMN(F:F))))</f>
        <v>56880.307000000001</v>
      </c>
      <c r="J8801" s="6">
        <f ca="1">IF(ROW()=2, 0, Table1[[#This Row],[Belastbaar loon]]-INDIRECT(ADDRESS(ROW()-1,COLUMN(A:A))))</f>
        <v>10</v>
      </c>
      <c r="K8801" s="6">
        <f ca="1">Table1[[#This Row],[Netto loon]]-Table1[[#This Row],[Netto vorige schijf]]</f>
        <v>4.4499999999970896</v>
      </c>
      <c r="L8801" s="2">
        <f ca="1">(Table1[[#This Row],[Bruto tov vorige schijf]]-Table1[[#This Row],[Netto tov vorige schijf]])/MAX(Table1[[#This Row],[Bruto tov vorige schijf]],1)</f>
        <v>0.55500000000029104</v>
      </c>
    </row>
    <row r="8802" spans="1:12" x14ac:dyDescent="0.25">
      <c r="A8802" s="14">
        <v>95841</v>
      </c>
      <c r="B8802" s="6">
        <f>LoonHeffing2020(Table1[[#This Row],[Belastbaar loon]])</f>
        <v>39117.572999999997</v>
      </c>
      <c r="C8802" s="6">
        <f>AlgemeneHeffingsKorting2020(Table1[[#This Row],[Belastbaar loon]])</f>
        <v>0</v>
      </c>
      <c r="D8802" s="14">
        <f>ArbeidsKorting2020(Table1[[#This Row],[Belastbaar loon]])</f>
        <v>165.78000000000014</v>
      </c>
      <c r="E8802" s="14">
        <f>MAX(Table1[[#This Row],[Loonheffing]]-Table1[[#This Row],[Algemene Heffingskorting]]-Table1[[#This Row],[Arbeidskorting]],0)</f>
        <v>38951.792999999998</v>
      </c>
      <c r="F8802" s="6">
        <f>Table1[[#This Row],[Belastbaar loon]]-Table1[[#This Row],[Belasting]]</f>
        <v>56889.207000000002</v>
      </c>
      <c r="G8802" s="2">
        <f>(Table1[[#This Row],[Belastbaar loon]]-Table1[[#This Row],[Netto loon]])/Table1[[#This Row],[Belastbaar loon]]</f>
        <v>0.40642097849563336</v>
      </c>
      <c r="H8802" s="14">
        <f t="shared" ca="1" si="132"/>
        <v>38946.243000000002</v>
      </c>
      <c r="I8802" s="14">
        <f ca="1">IF(ROW()=2, Table1[[#This Row],[Netto loon]], INDIRECT(ADDRESS(ROW()-1,COLUMN(F:F))))</f>
        <v>56884.756999999998</v>
      </c>
      <c r="J8802" s="6">
        <f ca="1">IF(ROW()=2, 0, Table1[[#This Row],[Belastbaar loon]]-INDIRECT(ADDRESS(ROW()-1,COLUMN(A:A))))</f>
        <v>10</v>
      </c>
      <c r="K8802" s="6">
        <f ca="1">Table1[[#This Row],[Netto loon]]-Table1[[#This Row],[Netto vorige schijf]]</f>
        <v>4.4500000000043656</v>
      </c>
      <c r="L8802" s="2">
        <f ca="1">(Table1[[#This Row],[Bruto tov vorige schijf]]-Table1[[#This Row],[Netto tov vorige schijf]])/MAX(Table1[[#This Row],[Bruto tov vorige schijf]],1)</f>
        <v>0.5549999999995634</v>
      </c>
    </row>
    <row r="8803" spans="1:12" x14ac:dyDescent="0.25">
      <c r="A8803" s="14">
        <v>95851</v>
      </c>
      <c r="B8803" s="6">
        <f>LoonHeffing2020(Table1[[#This Row],[Belastbaar loon]])</f>
        <v>39122.523000000001</v>
      </c>
      <c r="C8803" s="6">
        <f>AlgemeneHeffingsKorting2020(Table1[[#This Row],[Belastbaar loon]])</f>
        <v>0</v>
      </c>
      <c r="D8803" s="14">
        <f>ArbeidsKorting2020(Table1[[#This Row],[Belastbaar loon]])</f>
        <v>165.18000000000015</v>
      </c>
      <c r="E8803" s="14">
        <f>MAX(Table1[[#This Row],[Loonheffing]]-Table1[[#This Row],[Algemene Heffingskorting]]-Table1[[#This Row],[Arbeidskorting]],0)</f>
        <v>38957.343000000001</v>
      </c>
      <c r="F8803" s="6">
        <f>Table1[[#This Row],[Belastbaar loon]]-Table1[[#This Row],[Belasting]]</f>
        <v>56893.656999999999</v>
      </c>
      <c r="G8803" s="2">
        <f>(Table1[[#This Row],[Belastbaar loon]]-Table1[[#This Row],[Netto loon]])/Table1[[#This Row],[Belastbaar loon]]</f>
        <v>0.40643647953594642</v>
      </c>
      <c r="H8803" s="14">
        <f t="shared" ca="1" si="132"/>
        <v>38951.792999999998</v>
      </c>
      <c r="I8803" s="14">
        <f ca="1">IF(ROW()=2, Table1[[#This Row],[Netto loon]], INDIRECT(ADDRESS(ROW()-1,COLUMN(F:F))))</f>
        <v>56889.207000000002</v>
      </c>
      <c r="J8803" s="6">
        <f ca="1">IF(ROW()=2, 0, Table1[[#This Row],[Belastbaar loon]]-INDIRECT(ADDRESS(ROW()-1,COLUMN(A:A))))</f>
        <v>10</v>
      </c>
      <c r="K8803" s="6">
        <f ca="1">Table1[[#This Row],[Netto loon]]-Table1[[#This Row],[Netto vorige schijf]]</f>
        <v>4.4499999999970896</v>
      </c>
      <c r="L8803" s="2">
        <f ca="1">(Table1[[#This Row],[Bruto tov vorige schijf]]-Table1[[#This Row],[Netto tov vorige schijf]])/MAX(Table1[[#This Row],[Bruto tov vorige schijf]],1)</f>
        <v>0.55500000000029104</v>
      </c>
    </row>
    <row r="8804" spans="1:12" x14ac:dyDescent="0.25">
      <c r="A8804" s="14">
        <v>95861</v>
      </c>
      <c r="B8804" s="6">
        <f>LoonHeffing2020(Table1[[#This Row],[Belastbaar loon]])</f>
        <v>39127.472999999998</v>
      </c>
      <c r="C8804" s="6">
        <f>AlgemeneHeffingsKorting2020(Table1[[#This Row],[Belastbaar loon]])</f>
        <v>0</v>
      </c>
      <c r="D8804" s="14">
        <f>ArbeidsKorting2020(Table1[[#This Row],[Belastbaar loon]])</f>
        <v>164.58000000000013</v>
      </c>
      <c r="E8804" s="14">
        <f>MAX(Table1[[#This Row],[Loonheffing]]-Table1[[#This Row],[Algemene Heffingskorting]]-Table1[[#This Row],[Arbeidskorting]],0)</f>
        <v>38962.892999999996</v>
      </c>
      <c r="F8804" s="6">
        <f>Table1[[#This Row],[Belastbaar loon]]-Table1[[#This Row],[Belasting]]</f>
        <v>56898.107000000004</v>
      </c>
      <c r="G8804" s="2">
        <f>(Table1[[#This Row],[Belastbaar loon]]-Table1[[#This Row],[Netto loon]])/Table1[[#This Row],[Belastbaar loon]]</f>
        <v>0.40645197734219335</v>
      </c>
      <c r="H8804" s="14">
        <f t="shared" ca="1" si="132"/>
        <v>38957.343000000001</v>
      </c>
      <c r="I8804" s="14">
        <f ca="1">IF(ROW()=2, Table1[[#This Row],[Netto loon]], INDIRECT(ADDRESS(ROW()-1,COLUMN(F:F))))</f>
        <v>56893.656999999999</v>
      </c>
      <c r="J8804" s="6">
        <f ca="1">IF(ROW()=2, 0, Table1[[#This Row],[Belastbaar loon]]-INDIRECT(ADDRESS(ROW()-1,COLUMN(A:A))))</f>
        <v>10</v>
      </c>
      <c r="K8804" s="6">
        <f ca="1">Table1[[#This Row],[Netto loon]]-Table1[[#This Row],[Netto vorige schijf]]</f>
        <v>4.4500000000043656</v>
      </c>
      <c r="L8804" s="2">
        <f ca="1">(Table1[[#This Row],[Bruto tov vorige schijf]]-Table1[[#This Row],[Netto tov vorige schijf]])/MAX(Table1[[#This Row],[Bruto tov vorige schijf]],1)</f>
        <v>0.5549999999995634</v>
      </c>
    </row>
    <row r="8805" spans="1:12" x14ac:dyDescent="0.25">
      <c r="A8805" s="14">
        <v>95871</v>
      </c>
      <c r="B8805" s="6">
        <f>LoonHeffing2020(Table1[[#This Row],[Belastbaar loon]])</f>
        <v>39132.423000000003</v>
      </c>
      <c r="C8805" s="6">
        <f>AlgemeneHeffingsKorting2020(Table1[[#This Row],[Belastbaar loon]])</f>
        <v>0</v>
      </c>
      <c r="D8805" s="14">
        <f>ArbeidsKorting2020(Table1[[#This Row],[Belastbaar loon]])</f>
        <v>163.98000000000013</v>
      </c>
      <c r="E8805" s="14">
        <f>MAX(Table1[[#This Row],[Loonheffing]]-Table1[[#This Row],[Algemene Heffingskorting]]-Table1[[#This Row],[Arbeidskorting]],0)</f>
        <v>38968.442999999999</v>
      </c>
      <c r="F8805" s="6">
        <f>Table1[[#This Row],[Belastbaar loon]]-Table1[[#This Row],[Belasting]]</f>
        <v>56902.557000000001</v>
      </c>
      <c r="G8805" s="2">
        <f>(Table1[[#This Row],[Belastbaar loon]]-Table1[[#This Row],[Netto loon]])/Table1[[#This Row],[Belastbaar loon]]</f>
        <v>0.40646747191538629</v>
      </c>
      <c r="H8805" s="14">
        <f t="shared" ca="1" si="132"/>
        <v>38962.892999999996</v>
      </c>
      <c r="I8805" s="14">
        <f ca="1">IF(ROW()=2, Table1[[#This Row],[Netto loon]], INDIRECT(ADDRESS(ROW()-1,COLUMN(F:F))))</f>
        <v>56898.107000000004</v>
      </c>
      <c r="J8805" s="6">
        <f ca="1">IF(ROW()=2, 0, Table1[[#This Row],[Belastbaar loon]]-INDIRECT(ADDRESS(ROW()-1,COLUMN(A:A))))</f>
        <v>10</v>
      </c>
      <c r="K8805" s="6">
        <f ca="1">Table1[[#This Row],[Netto loon]]-Table1[[#This Row],[Netto vorige schijf]]</f>
        <v>4.4499999999970896</v>
      </c>
      <c r="L8805" s="2">
        <f ca="1">(Table1[[#This Row],[Bruto tov vorige schijf]]-Table1[[#This Row],[Netto tov vorige schijf]])/MAX(Table1[[#This Row],[Bruto tov vorige schijf]],1)</f>
        <v>0.55500000000029104</v>
      </c>
    </row>
    <row r="8806" spans="1:12" x14ac:dyDescent="0.25">
      <c r="A8806" s="14">
        <v>95881</v>
      </c>
      <c r="B8806" s="6">
        <f>LoonHeffing2020(Table1[[#This Row],[Belastbaar loon]])</f>
        <v>39137.373</v>
      </c>
      <c r="C8806" s="6">
        <f>AlgemeneHeffingsKorting2020(Table1[[#This Row],[Belastbaar loon]])</f>
        <v>0</v>
      </c>
      <c r="D8806" s="14">
        <f>ArbeidsKorting2020(Table1[[#This Row],[Belastbaar loon]])</f>
        <v>163.38000000000014</v>
      </c>
      <c r="E8806" s="14">
        <f>MAX(Table1[[#This Row],[Loonheffing]]-Table1[[#This Row],[Algemene Heffingskorting]]-Table1[[#This Row],[Arbeidskorting]],0)</f>
        <v>38973.993000000002</v>
      </c>
      <c r="F8806" s="6">
        <f>Table1[[#This Row],[Belastbaar loon]]-Table1[[#This Row],[Belasting]]</f>
        <v>56907.006999999998</v>
      </c>
      <c r="G8806" s="2">
        <f>(Table1[[#This Row],[Belastbaar loon]]-Table1[[#This Row],[Netto loon]])/Table1[[#This Row],[Belastbaar loon]]</f>
        <v>0.40648296325653677</v>
      </c>
      <c r="H8806" s="14">
        <f t="shared" ca="1" si="132"/>
        <v>38968.442999999999</v>
      </c>
      <c r="I8806" s="14">
        <f ca="1">IF(ROW()=2, Table1[[#This Row],[Netto loon]], INDIRECT(ADDRESS(ROW()-1,COLUMN(F:F))))</f>
        <v>56902.557000000001</v>
      </c>
      <c r="J8806" s="6">
        <f ca="1">IF(ROW()=2, 0, Table1[[#This Row],[Belastbaar loon]]-INDIRECT(ADDRESS(ROW()-1,COLUMN(A:A))))</f>
        <v>10</v>
      </c>
      <c r="K8806" s="6">
        <f ca="1">Table1[[#This Row],[Netto loon]]-Table1[[#This Row],[Netto vorige schijf]]</f>
        <v>4.4499999999970896</v>
      </c>
      <c r="L8806" s="2">
        <f ca="1">(Table1[[#This Row],[Bruto tov vorige schijf]]-Table1[[#This Row],[Netto tov vorige schijf]])/MAX(Table1[[#This Row],[Bruto tov vorige schijf]],1)</f>
        <v>0.55500000000029104</v>
      </c>
    </row>
    <row r="8807" spans="1:12" x14ac:dyDescent="0.25">
      <c r="A8807" s="14">
        <v>95891</v>
      </c>
      <c r="B8807" s="6">
        <f>LoonHeffing2020(Table1[[#This Row],[Belastbaar loon]])</f>
        <v>39142.322999999997</v>
      </c>
      <c r="C8807" s="6">
        <f>AlgemeneHeffingsKorting2020(Table1[[#This Row],[Belastbaar loon]])</f>
        <v>0</v>
      </c>
      <c r="D8807" s="14">
        <f>ArbeidsKorting2020(Table1[[#This Row],[Belastbaar loon]])</f>
        <v>162.78000000000014</v>
      </c>
      <c r="E8807" s="14">
        <f>MAX(Table1[[#This Row],[Loonheffing]]-Table1[[#This Row],[Algemene Heffingskorting]]-Table1[[#This Row],[Arbeidskorting]],0)</f>
        <v>38979.542999999998</v>
      </c>
      <c r="F8807" s="6">
        <f>Table1[[#This Row],[Belastbaar loon]]-Table1[[#This Row],[Belasting]]</f>
        <v>56911.457000000002</v>
      </c>
      <c r="G8807" s="2">
        <f>(Table1[[#This Row],[Belastbaar loon]]-Table1[[#This Row],[Netto loon]])/Table1[[#This Row],[Belastbaar loon]]</f>
        <v>0.40649845136665586</v>
      </c>
      <c r="H8807" s="14">
        <f t="shared" ca="1" si="132"/>
        <v>38973.993000000002</v>
      </c>
      <c r="I8807" s="14">
        <f ca="1">IF(ROW()=2, Table1[[#This Row],[Netto loon]], INDIRECT(ADDRESS(ROW()-1,COLUMN(F:F))))</f>
        <v>56907.006999999998</v>
      </c>
      <c r="J8807" s="6">
        <f ca="1">IF(ROW()=2, 0, Table1[[#This Row],[Belastbaar loon]]-INDIRECT(ADDRESS(ROW()-1,COLUMN(A:A))))</f>
        <v>10</v>
      </c>
      <c r="K8807" s="6">
        <f ca="1">Table1[[#This Row],[Netto loon]]-Table1[[#This Row],[Netto vorige schijf]]</f>
        <v>4.4500000000043656</v>
      </c>
      <c r="L8807" s="2">
        <f ca="1">(Table1[[#This Row],[Bruto tov vorige schijf]]-Table1[[#This Row],[Netto tov vorige schijf]])/MAX(Table1[[#This Row],[Bruto tov vorige schijf]],1)</f>
        <v>0.5549999999995634</v>
      </c>
    </row>
    <row r="8808" spans="1:12" x14ac:dyDescent="0.25">
      <c r="A8808" s="14">
        <v>95901</v>
      </c>
      <c r="B8808" s="6">
        <f>LoonHeffing2020(Table1[[#This Row],[Belastbaar loon]])</f>
        <v>39147.273000000001</v>
      </c>
      <c r="C8808" s="6">
        <f>AlgemeneHeffingsKorting2020(Table1[[#This Row],[Belastbaar loon]])</f>
        <v>0</v>
      </c>
      <c r="D8808" s="14">
        <f>ArbeidsKorting2020(Table1[[#This Row],[Belastbaar loon]])</f>
        <v>162.18000000000015</v>
      </c>
      <c r="E8808" s="14">
        <f>MAX(Table1[[#This Row],[Loonheffing]]-Table1[[#This Row],[Algemene Heffingskorting]]-Table1[[#This Row],[Arbeidskorting]],0)</f>
        <v>38985.093000000001</v>
      </c>
      <c r="F8808" s="6">
        <f>Table1[[#This Row],[Belastbaar loon]]-Table1[[#This Row],[Belasting]]</f>
        <v>56915.906999999999</v>
      </c>
      <c r="G8808" s="2">
        <f>(Table1[[#This Row],[Belastbaar loon]]-Table1[[#This Row],[Netto loon]])/Table1[[#This Row],[Belastbaar loon]]</f>
        <v>0.40651393624675447</v>
      </c>
      <c r="H8808" s="14">
        <f t="shared" ca="1" si="132"/>
        <v>38979.542999999998</v>
      </c>
      <c r="I8808" s="14">
        <f ca="1">IF(ROW()=2, Table1[[#This Row],[Netto loon]], INDIRECT(ADDRESS(ROW()-1,COLUMN(F:F))))</f>
        <v>56911.457000000002</v>
      </c>
      <c r="J8808" s="6">
        <f ca="1">IF(ROW()=2, 0, Table1[[#This Row],[Belastbaar loon]]-INDIRECT(ADDRESS(ROW()-1,COLUMN(A:A))))</f>
        <v>10</v>
      </c>
      <c r="K8808" s="6">
        <f ca="1">Table1[[#This Row],[Netto loon]]-Table1[[#This Row],[Netto vorige schijf]]</f>
        <v>4.4499999999970896</v>
      </c>
      <c r="L8808" s="2">
        <f ca="1">(Table1[[#This Row],[Bruto tov vorige schijf]]-Table1[[#This Row],[Netto tov vorige schijf]])/MAX(Table1[[#This Row],[Bruto tov vorige schijf]],1)</f>
        <v>0.55500000000029104</v>
      </c>
    </row>
    <row r="8809" spans="1:12" x14ac:dyDescent="0.25">
      <c r="A8809" s="14">
        <v>95911</v>
      </c>
      <c r="B8809" s="6">
        <f>LoonHeffing2020(Table1[[#This Row],[Belastbaar loon]])</f>
        <v>39152.222999999998</v>
      </c>
      <c r="C8809" s="6">
        <f>AlgemeneHeffingsKorting2020(Table1[[#This Row],[Belastbaar loon]])</f>
        <v>0</v>
      </c>
      <c r="D8809" s="14">
        <f>ArbeidsKorting2020(Table1[[#This Row],[Belastbaar loon]])</f>
        <v>161.58000000000013</v>
      </c>
      <c r="E8809" s="14">
        <f>MAX(Table1[[#This Row],[Loonheffing]]-Table1[[#This Row],[Algemene Heffingskorting]]-Table1[[#This Row],[Arbeidskorting]],0)</f>
        <v>38990.642999999996</v>
      </c>
      <c r="F8809" s="6">
        <f>Table1[[#This Row],[Belastbaar loon]]-Table1[[#This Row],[Belasting]]</f>
        <v>56920.357000000004</v>
      </c>
      <c r="G8809" s="2">
        <f>(Table1[[#This Row],[Belastbaar loon]]-Table1[[#This Row],[Netto loon]])/Table1[[#This Row],[Belastbaar loon]]</f>
        <v>0.40652941789784275</v>
      </c>
      <c r="H8809" s="14">
        <f t="shared" ca="1" si="132"/>
        <v>38985.093000000001</v>
      </c>
      <c r="I8809" s="14">
        <f ca="1">IF(ROW()=2, Table1[[#This Row],[Netto loon]], INDIRECT(ADDRESS(ROW()-1,COLUMN(F:F))))</f>
        <v>56915.906999999999</v>
      </c>
      <c r="J8809" s="6">
        <f ca="1">IF(ROW()=2, 0, Table1[[#This Row],[Belastbaar loon]]-INDIRECT(ADDRESS(ROW()-1,COLUMN(A:A))))</f>
        <v>10</v>
      </c>
      <c r="K8809" s="6">
        <f ca="1">Table1[[#This Row],[Netto loon]]-Table1[[#This Row],[Netto vorige schijf]]</f>
        <v>4.4500000000043656</v>
      </c>
      <c r="L8809" s="2">
        <f ca="1">(Table1[[#This Row],[Bruto tov vorige schijf]]-Table1[[#This Row],[Netto tov vorige schijf]])/MAX(Table1[[#This Row],[Bruto tov vorige schijf]],1)</f>
        <v>0.5549999999995634</v>
      </c>
    </row>
    <row r="8810" spans="1:12" x14ac:dyDescent="0.25">
      <c r="A8810" s="14">
        <v>95921</v>
      </c>
      <c r="B8810" s="6">
        <f>LoonHeffing2020(Table1[[#This Row],[Belastbaar loon]])</f>
        <v>39157.173000000003</v>
      </c>
      <c r="C8810" s="6">
        <f>AlgemeneHeffingsKorting2020(Table1[[#This Row],[Belastbaar loon]])</f>
        <v>0</v>
      </c>
      <c r="D8810" s="14">
        <f>ArbeidsKorting2020(Table1[[#This Row],[Belastbaar loon]])</f>
        <v>160.98000000000013</v>
      </c>
      <c r="E8810" s="14">
        <f>MAX(Table1[[#This Row],[Loonheffing]]-Table1[[#This Row],[Algemene Heffingskorting]]-Table1[[#This Row],[Arbeidskorting]],0)</f>
        <v>38996.192999999999</v>
      </c>
      <c r="F8810" s="6">
        <f>Table1[[#This Row],[Belastbaar loon]]-Table1[[#This Row],[Belasting]]</f>
        <v>56924.807000000001</v>
      </c>
      <c r="G8810" s="2">
        <f>(Table1[[#This Row],[Belastbaar loon]]-Table1[[#This Row],[Netto loon]])/Table1[[#This Row],[Belastbaar loon]]</f>
        <v>0.40654489632093077</v>
      </c>
      <c r="H8810" s="14">
        <f t="shared" ca="1" si="132"/>
        <v>38990.642999999996</v>
      </c>
      <c r="I8810" s="14">
        <f ca="1">IF(ROW()=2, Table1[[#This Row],[Netto loon]], INDIRECT(ADDRESS(ROW()-1,COLUMN(F:F))))</f>
        <v>56920.357000000004</v>
      </c>
      <c r="J8810" s="6">
        <f ca="1">IF(ROW()=2, 0, Table1[[#This Row],[Belastbaar loon]]-INDIRECT(ADDRESS(ROW()-1,COLUMN(A:A))))</f>
        <v>10</v>
      </c>
      <c r="K8810" s="6">
        <f ca="1">Table1[[#This Row],[Netto loon]]-Table1[[#This Row],[Netto vorige schijf]]</f>
        <v>4.4499999999970896</v>
      </c>
      <c r="L8810" s="2">
        <f ca="1">(Table1[[#This Row],[Bruto tov vorige schijf]]-Table1[[#This Row],[Netto tov vorige schijf]])/MAX(Table1[[#This Row],[Bruto tov vorige schijf]],1)</f>
        <v>0.55500000000029104</v>
      </c>
    </row>
    <row r="8811" spans="1:12" x14ac:dyDescent="0.25">
      <c r="A8811" s="14">
        <v>95931</v>
      </c>
      <c r="B8811" s="6">
        <f>LoonHeffing2020(Table1[[#This Row],[Belastbaar loon]])</f>
        <v>39162.123</v>
      </c>
      <c r="C8811" s="6">
        <f>AlgemeneHeffingsKorting2020(Table1[[#This Row],[Belastbaar loon]])</f>
        <v>0</v>
      </c>
      <c r="D8811" s="14">
        <f>ArbeidsKorting2020(Table1[[#This Row],[Belastbaar loon]])</f>
        <v>160.38000000000014</v>
      </c>
      <c r="E8811" s="14">
        <f>MAX(Table1[[#This Row],[Loonheffing]]-Table1[[#This Row],[Algemene Heffingskorting]]-Table1[[#This Row],[Arbeidskorting]],0)</f>
        <v>39001.743000000002</v>
      </c>
      <c r="F8811" s="6">
        <f>Table1[[#This Row],[Belastbaar loon]]-Table1[[#This Row],[Belasting]]</f>
        <v>56929.256999999998</v>
      </c>
      <c r="G8811" s="2">
        <f>(Table1[[#This Row],[Belastbaar loon]]-Table1[[#This Row],[Netto loon]])/Table1[[#This Row],[Belastbaar loon]]</f>
        <v>0.4065603715170279</v>
      </c>
      <c r="H8811" s="14">
        <f t="shared" ca="1" si="132"/>
        <v>38996.192999999999</v>
      </c>
      <c r="I8811" s="14">
        <f ca="1">IF(ROW()=2, Table1[[#This Row],[Netto loon]], INDIRECT(ADDRESS(ROW()-1,COLUMN(F:F))))</f>
        <v>56924.807000000001</v>
      </c>
      <c r="J8811" s="6">
        <f ca="1">IF(ROW()=2, 0, Table1[[#This Row],[Belastbaar loon]]-INDIRECT(ADDRESS(ROW()-1,COLUMN(A:A))))</f>
        <v>10</v>
      </c>
      <c r="K8811" s="6">
        <f ca="1">Table1[[#This Row],[Netto loon]]-Table1[[#This Row],[Netto vorige schijf]]</f>
        <v>4.4499999999970896</v>
      </c>
      <c r="L8811" s="2">
        <f ca="1">(Table1[[#This Row],[Bruto tov vorige schijf]]-Table1[[#This Row],[Netto tov vorige schijf]])/MAX(Table1[[#This Row],[Bruto tov vorige schijf]],1)</f>
        <v>0.55500000000029104</v>
      </c>
    </row>
    <row r="8812" spans="1:12" x14ac:dyDescent="0.25">
      <c r="A8812" s="14">
        <v>95941</v>
      </c>
      <c r="B8812" s="6">
        <f>LoonHeffing2020(Table1[[#This Row],[Belastbaar loon]])</f>
        <v>39167.072999999997</v>
      </c>
      <c r="C8812" s="6">
        <f>AlgemeneHeffingsKorting2020(Table1[[#This Row],[Belastbaar loon]])</f>
        <v>0</v>
      </c>
      <c r="D8812" s="14">
        <f>ArbeidsKorting2020(Table1[[#This Row],[Belastbaar loon]])</f>
        <v>159.78000000000014</v>
      </c>
      <c r="E8812" s="14">
        <f>MAX(Table1[[#This Row],[Loonheffing]]-Table1[[#This Row],[Algemene Heffingskorting]]-Table1[[#This Row],[Arbeidskorting]],0)</f>
        <v>39007.292999999998</v>
      </c>
      <c r="F8812" s="6">
        <f>Table1[[#This Row],[Belastbaar loon]]-Table1[[#This Row],[Belasting]]</f>
        <v>56933.707000000002</v>
      </c>
      <c r="G8812" s="2">
        <f>(Table1[[#This Row],[Belastbaar loon]]-Table1[[#This Row],[Netto loon]])/Table1[[#This Row],[Belastbaar loon]]</f>
        <v>0.4065758434871431</v>
      </c>
      <c r="H8812" s="14">
        <f t="shared" ca="1" si="132"/>
        <v>39001.743000000002</v>
      </c>
      <c r="I8812" s="14">
        <f ca="1">IF(ROW()=2, Table1[[#This Row],[Netto loon]], INDIRECT(ADDRESS(ROW()-1,COLUMN(F:F))))</f>
        <v>56929.256999999998</v>
      </c>
      <c r="J8812" s="6">
        <f ca="1">IF(ROW()=2, 0, Table1[[#This Row],[Belastbaar loon]]-INDIRECT(ADDRESS(ROW()-1,COLUMN(A:A))))</f>
        <v>10</v>
      </c>
      <c r="K8812" s="6">
        <f ca="1">Table1[[#This Row],[Netto loon]]-Table1[[#This Row],[Netto vorige schijf]]</f>
        <v>4.4500000000043656</v>
      </c>
      <c r="L8812" s="2">
        <f ca="1">(Table1[[#This Row],[Bruto tov vorige schijf]]-Table1[[#This Row],[Netto tov vorige schijf]])/MAX(Table1[[#This Row],[Bruto tov vorige schijf]],1)</f>
        <v>0.5549999999995634</v>
      </c>
    </row>
    <row r="8813" spans="1:12" x14ac:dyDescent="0.25">
      <c r="A8813" s="14">
        <v>95951</v>
      </c>
      <c r="B8813" s="6">
        <f>LoonHeffing2020(Table1[[#This Row],[Belastbaar loon]])</f>
        <v>39172.023000000001</v>
      </c>
      <c r="C8813" s="6">
        <f>AlgemeneHeffingsKorting2020(Table1[[#This Row],[Belastbaar loon]])</f>
        <v>0</v>
      </c>
      <c r="D8813" s="14">
        <f>ArbeidsKorting2020(Table1[[#This Row],[Belastbaar loon]])</f>
        <v>159.18000000000015</v>
      </c>
      <c r="E8813" s="14">
        <f>MAX(Table1[[#This Row],[Loonheffing]]-Table1[[#This Row],[Algemene Heffingskorting]]-Table1[[#This Row],[Arbeidskorting]],0)</f>
        <v>39012.843000000001</v>
      </c>
      <c r="F8813" s="6">
        <f>Table1[[#This Row],[Belastbaar loon]]-Table1[[#This Row],[Belasting]]</f>
        <v>56938.156999999999</v>
      </c>
      <c r="G8813" s="2">
        <f>(Table1[[#This Row],[Belastbaar loon]]-Table1[[#This Row],[Netto loon]])/Table1[[#This Row],[Belastbaar loon]]</f>
        <v>0.40659131223228523</v>
      </c>
      <c r="H8813" s="14">
        <f t="shared" ca="1" si="132"/>
        <v>39007.292999999998</v>
      </c>
      <c r="I8813" s="14">
        <f ca="1">IF(ROW()=2, Table1[[#This Row],[Netto loon]], INDIRECT(ADDRESS(ROW()-1,COLUMN(F:F))))</f>
        <v>56933.707000000002</v>
      </c>
      <c r="J8813" s="6">
        <f ca="1">IF(ROW()=2, 0, Table1[[#This Row],[Belastbaar loon]]-INDIRECT(ADDRESS(ROW()-1,COLUMN(A:A))))</f>
        <v>10</v>
      </c>
      <c r="K8813" s="6">
        <f ca="1">Table1[[#This Row],[Netto loon]]-Table1[[#This Row],[Netto vorige schijf]]</f>
        <v>4.4499999999970896</v>
      </c>
      <c r="L8813" s="2">
        <f ca="1">(Table1[[#This Row],[Bruto tov vorige schijf]]-Table1[[#This Row],[Netto tov vorige schijf]])/MAX(Table1[[#This Row],[Bruto tov vorige schijf]],1)</f>
        <v>0.55500000000029104</v>
      </c>
    </row>
    <row r="8814" spans="1:12" x14ac:dyDescent="0.25">
      <c r="A8814" s="14">
        <v>95961</v>
      </c>
      <c r="B8814" s="6">
        <f>LoonHeffing2020(Table1[[#This Row],[Belastbaar loon]])</f>
        <v>39176.972999999998</v>
      </c>
      <c r="C8814" s="6">
        <f>AlgemeneHeffingsKorting2020(Table1[[#This Row],[Belastbaar loon]])</f>
        <v>0</v>
      </c>
      <c r="D8814" s="14">
        <f>ArbeidsKorting2020(Table1[[#This Row],[Belastbaar loon]])</f>
        <v>158.58000000000013</v>
      </c>
      <c r="E8814" s="14">
        <f>MAX(Table1[[#This Row],[Loonheffing]]-Table1[[#This Row],[Algemene Heffingskorting]]-Table1[[#This Row],[Arbeidskorting]],0)</f>
        <v>39018.392999999996</v>
      </c>
      <c r="F8814" s="6">
        <f>Table1[[#This Row],[Belastbaar loon]]-Table1[[#This Row],[Belasting]]</f>
        <v>56942.607000000004</v>
      </c>
      <c r="G8814" s="2">
        <f>(Table1[[#This Row],[Belastbaar loon]]-Table1[[#This Row],[Netto loon]])/Table1[[#This Row],[Belastbaar loon]]</f>
        <v>0.40660677775346232</v>
      </c>
      <c r="H8814" s="14">
        <f t="shared" ca="1" si="132"/>
        <v>39012.843000000001</v>
      </c>
      <c r="I8814" s="14">
        <f ca="1">IF(ROW()=2, Table1[[#This Row],[Netto loon]], INDIRECT(ADDRESS(ROW()-1,COLUMN(F:F))))</f>
        <v>56938.156999999999</v>
      </c>
      <c r="J8814" s="6">
        <f ca="1">IF(ROW()=2, 0, Table1[[#This Row],[Belastbaar loon]]-INDIRECT(ADDRESS(ROW()-1,COLUMN(A:A))))</f>
        <v>10</v>
      </c>
      <c r="K8814" s="6">
        <f ca="1">Table1[[#This Row],[Netto loon]]-Table1[[#This Row],[Netto vorige schijf]]</f>
        <v>4.4500000000043656</v>
      </c>
      <c r="L8814" s="2">
        <f ca="1">(Table1[[#This Row],[Bruto tov vorige schijf]]-Table1[[#This Row],[Netto tov vorige schijf]])/MAX(Table1[[#This Row],[Bruto tov vorige schijf]],1)</f>
        <v>0.5549999999995634</v>
      </c>
    </row>
    <row r="8815" spans="1:12" x14ac:dyDescent="0.25">
      <c r="A8815" s="14">
        <v>95971</v>
      </c>
      <c r="B8815" s="6">
        <f>LoonHeffing2020(Table1[[#This Row],[Belastbaar loon]])</f>
        <v>39181.923000000003</v>
      </c>
      <c r="C8815" s="6">
        <f>AlgemeneHeffingsKorting2020(Table1[[#This Row],[Belastbaar loon]])</f>
        <v>0</v>
      </c>
      <c r="D8815" s="14">
        <f>ArbeidsKorting2020(Table1[[#This Row],[Belastbaar loon]])</f>
        <v>157.98000000000013</v>
      </c>
      <c r="E8815" s="14">
        <f>MAX(Table1[[#This Row],[Loonheffing]]-Table1[[#This Row],[Algemene Heffingskorting]]-Table1[[#This Row],[Arbeidskorting]],0)</f>
        <v>39023.942999999999</v>
      </c>
      <c r="F8815" s="6">
        <f>Table1[[#This Row],[Belastbaar loon]]-Table1[[#This Row],[Belasting]]</f>
        <v>56947.057000000001</v>
      </c>
      <c r="G8815" s="2">
        <f>(Table1[[#This Row],[Belastbaar loon]]-Table1[[#This Row],[Netto loon]])/Table1[[#This Row],[Belastbaar loon]]</f>
        <v>0.40662224005168229</v>
      </c>
      <c r="H8815" s="14">
        <f t="shared" ca="1" si="132"/>
        <v>39018.392999999996</v>
      </c>
      <c r="I8815" s="14">
        <f ca="1">IF(ROW()=2, Table1[[#This Row],[Netto loon]], INDIRECT(ADDRESS(ROW()-1,COLUMN(F:F))))</f>
        <v>56942.607000000004</v>
      </c>
      <c r="J8815" s="6">
        <f ca="1">IF(ROW()=2, 0, Table1[[#This Row],[Belastbaar loon]]-INDIRECT(ADDRESS(ROW()-1,COLUMN(A:A))))</f>
        <v>10</v>
      </c>
      <c r="K8815" s="6">
        <f ca="1">Table1[[#This Row],[Netto loon]]-Table1[[#This Row],[Netto vorige schijf]]</f>
        <v>4.4499999999970896</v>
      </c>
      <c r="L8815" s="2">
        <f ca="1">(Table1[[#This Row],[Bruto tov vorige schijf]]-Table1[[#This Row],[Netto tov vorige schijf]])/MAX(Table1[[#This Row],[Bruto tov vorige schijf]],1)</f>
        <v>0.55500000000029104</v>
      </c>
    </row>
    <row r="8816" spans="1:12" x14ac:dyDescent="0.25">
      <c r="A8816" s="14">
        <v>95981</v>
      </c>
      <c r="B8816" s="6">
        <f>LoonHeffing2020(Table1[[#This Row],[Belastbaar loon]])</f>
        <v>39186.873</v>
      </c>
      <c r="C8816" s="6">
        <f>AlgemeneHeffingsKorting2020(Table1[[#This Row],[Belastbaar loon]])</f>
        <v>0</v>
      </c>
      <c r="D8816" s="14">
        <f>ArbeidsKorting2020(Table1[[#This Row],[Belastbaar loon]])</f>
        <v>157.38000000000014</v>
      </c>
      <c r="E8816" s="14">
        <f>MAX(Table1[[#This Row],[Loonheffing]]-Table1[[#This Row],[Algemene Heffingskorting]]-Table1[[#This Row],[Arbeidskorting]],0)</f>
        <v>39029.493000000002</v>
      </c>
      <c r="F8816" s="6">
        <f>Table1[[#This Row],[Belastbaar loon]]-Table1[[#This Row],[Belasting]]</f>
        <v>56951.506999999998</v>
      </c>
      <c r="G8816" s="2">
        <f>(Table1[[#This Row],[Belastbaar loon]]-Table1[[#This Row],[Netto loon]])/Table1[[#This Row],[Belastbaar loon]]</f>
        <v>0.40663769912795245</v>
      </c>
      <c r="H8816" s="14">
        <f t="shared" ca="1" si="132"/>
        <v>39023.942999999999</v>
      </c>
      <c r="I8816" s="14">
        <f ca="1">IF(ROW()=2, Table1[[#This Row],[Netto loon]], INDIRECT(ADDRESS(ROW()-1,COLUMN(F:F))))</f>
        <v>56947.057000000001</v>
      </c>
      <c r="J8816" s="6">
        <f ca="1">IF(ROW()=2, 0, Table1[[#This Row],[Belastbaar loon]]-INDIRECT(ADDRESS(ROW()-1,COLUMN(A:A))))</f>
        <v>10</v>
      </c>
      <c r="K8816" s="6">
        <f ca="1">Table1[[#This Row],[Netto loon]]-Table1[[#This Row],[Netto vorige schijf]]</f>
        <v>4.4499999999970896</v>
      </c>
      <c r="L8816" s="2">
        <f ca="1">(Table1[[#This Row],[Bruto tov vorige schijf]]-Table1[[#This Row],[Netto tov vorige schijf]])/MAX(Table1[[#This Row],[Bruto tov vorige schijf]],1)</f>
        <v>0.55500000000029104</v>
      </c>
    </row>
    <row r="8817" spans="1:12" x14ac:dyDescent="0.25">
      <c r="A8817" s="14">
        <v>95991</v>
      </c>
      <c r="B8817" s="6">
        <f>LoonHeffing2020(Table1[[#This Row],[Belastbaar loon]])</f>
        <v>39191.822999999997</v>
      </c>
      <c r="C8817" s="6">
        <f>AlgemeneHeffingsKorting2020(Table1[[#This Row],[Belastbaar loon]])</f>
        <v>0</v>
      </c>
      <c r="D8817" s="14">
        <f>ArbeidsKorting2020(Table1[[#This Row],[Belastbaar loon]])</f>
        <v>156.78000000000014</v>
      </c>
      <c r="E8817" s="14">
        <f>MAX(Table1[[#This Row],[Loonheffing]]-Table1[[#This Row],[Algemene Heffingskorting]]-Table1[[#This Row],[Arbeidskorting]],0)</f>
        <v>39035.042999999998</v>
      </c>
      <c r="F8817" s="6">
        <f>Table1[[#This Row],[Belastbaar loon]]-Table1[[#This Row],[Belasting]]</f>
        <v>56955.957000000002</v>
      </c>
      <c r="G8817" s="2">
        <f>(Table1[[#This Row],[Belastbaar loon]]-Table1[[#This Row],[Netto loon]])/Table1[[#This Row],[Belastbaar loon]]</f>
        <v>0.40665315498327964</v>
      </c>
      <c r="H8817" s="14">
        <f t="shared" ca="1" si="132"/>
        <v>39029.493000000002</v>
      </c>
      <c r="I8817" s="14">
        <f ca="1">IF(ROW()=2, Table1[[#This Row],[Netto loon]], INDIRECT(ADDRESS(ROW()-1,COLUMN(F:F))))</f>
        <v>56951.506999999998</v>
      </c>
      <c r="J8817" s="6">
        <f ca="1">IF(ROW()=2, 0, Table1[[#This Row],[Belastbaar loon]]-INDIRECT(ADDRESS(ROW()-1,COLUMN(A:A))))</f>
        <v>10</v>
      </c>
      <c r="K8817" s="6">
        <f ca="1">Table1[[#This Row],[Netto loon]]-Table1[[#This Row],[Netto vorige schijf]]</f>
        <v>4.4500000000043656</v>
      </c>
      <c r="L8817" s="2">
        <f ca="1">(Table1[[#This Row],[Bruto tov vorige schijf]]-Table1[[#This Row],[Netto tov vorige schijf]])/MAX(Table1[[#This Row],[Bruto tov vorige schijf]],1)</f>
        <v>0.5549999999995634</v>
      </c>
    </row>
    <row r="8818" spans="1:12" x14ac:dyDescent="0.25">
      <c r="A8818" s="14">
        <v>96001</v>
      </c>
      <c r="B8818" s="6">
        <f>LoonHeffing2020(Table1[[#This Row],[Belastbaar loon]])</f>
        <v>39196.773000000001</v>
      </c>
      <c r="C8818" s="6">
        <f>AlgemeneHeffingsKorting2020(Table1[[#This Row],[Belastbaar loon]])</f>
        <v>0</v>
      </c>
      <c r="D8818" s="14">
        <f>ArbeidsKorting2020(Table1[[#This Row],[Belastbaar loon]])</f>
        <v>156.18000000000015</v>
      </c>
      <c r="E8818" s="14">
        <f>MAX(Table1[[#This Row],[Loonheffing]]-Table1[[#This Row],[Algemene Heffingskorting]]-Table1[[#This Row],[Arbeidskorting]],0)</f>
        <v>39040.593000000001</v>
      </c>
      <c r="F8818" s="6">
        <f>Table1[[#This Row],[Belastbaar loon]]-Table1[[#This Row],[Belasting]]</f>
        <v>56960.406999999999</v>
      </c>
      <c r="G8818" s="2">
        <f>(Table1[[#This Row],[Belastbaar loon]]-Table1[[#This Row],[Netto loon]])/Table1[[#This Row],[Belastbaar loon]]</f>
        <v>0.40666860761867063</v>
      </c>
      <c r="H8818" s="14">
        <f t="shared" ca="1" si="132"/>
        <v>39035.042999999998</v>
      </c>
      <c r="I8818" s="14">
        <f ca="1">IF(ROW()=2, Table1[[#This Row],[Netto loon]], INDIRECT(ADDRESS(ROW()-1,COLUMN(F:F))))</f>
        <v>56955.957000000002</v>
      </c>
      <c r="J8818" s="6">
        <f ca="1">IF(ROW()=2, 0, Table1[[#This Row],[Belastbaar loon]]-INDIRECT(ADDRESS(ROW()-1,COLUMN(A:A))))</f>
        <v>10</v>
      </c>
      <c r="K8818" s="6">
        <f ca="1">Table1[[#This Row],[Netto loon]]-Table1[[#This Row],[Netto vorige schijf]]</f>
        <v>4.4499999999970896</v>
      </c>
      <c r="L8818" s="2">
        <f ca="1">(Table1[[#This Row],[Bruto tov vorige schijf]]-Table1[[#This Row],[Netto tov vorige schijf]])/MAX(Table1[[#This Row],[Bruto tov vorige schijf]],1)</f>
        <v>0.55500000000029104</v>
      </c>
    </row>
    <row r="8819" spans="1:12" x14ac:dyDescent="0.25">
      <c r="A8819" s="14">
        <v>96011</v>
      </c>
      <c r="B8819" s="6">
        <f>LoonHeffing2020(Table1[[#This Row],[Belastbaar loon]])</f>
        <v>39201.722999999998</v>
      </c>
      <c r="C8819" s="6">
        <f>AlgemeneHeffingsKorting2020(Table1[[#This Row],[Belastbaar loon]])</f>
        <v>0</v>
      </c>
      <c r="D8819" s="14">
        <f>ArbeidsKorting2020(Table1[[#This Row],[Belastbaar loon]])</f>
        <v>155.58000000000013</v>
      </c>
      <c r="E8819" s="14">
        <f>MAX(Table1[[#This Row],[Loonheffing]]-Table1[[#This Row],[Algemene Heffingskorting]]-Table1[[#This Row],[Arbeidskorting]],0)</f>
        <v>39046.142999999996</v>
      </c>
      <c r="F8819" s="6">
        <f>Table1[[#This Row],[Belastbaar loon]]-Table1[[#This Row],[Belasting]]</f>
        <v>56964.857000000004</v>
      </c>
      <c r="G8819" s="2">
        <f>(Table1[[#This Row],[Belastbaar loon]]-Table1[[#This Row],[Netto loon]])/Table1[[#This Row],[Belastbaar loon]]</f>
        <v>0.40668405703513133</v>
      </c>
      <c r="H8819" s="14">
        <f t="shared" ca="1" si="132"/>
        <v>39040.593000000001</v>
      </c>
      <c r="I8819" s="14">
        <f ca="1">IF(ROW()=2, Table1[[#This Row],[Netto loon]], INDIRECT(ADDRESS(ROW()-1,COLUMN(F:F))))</f>
        <v>56960.406999999999</v>
      </c>
      <c r="J8819" s="6">
        <f ca="1">IF(ROW()=2, 0, Table1[[#This Row],[Belastbaar loon]]-INDIRECT(ADDRESS(ROW()-1,COLUMN(A:A))))</f>
        <v>10</v>
      </c>
      <c r="K8819" s="6">
        <f ca="1">Table1[[#This Row],[Netto loon]]-Table1[[#This Row],[Netto vorige schijf]]</f>
        <v>4.4500000000043656</v>
      </c>
      <c r="L8819" s="2">
        <f ca="1">(Table1[[#This Row],[Bruto tov vorige schijf]]-Table1[[#This Row],[Netto tov vorige schijf]])/MAX(Table1[[#This Row],[Bruto tov vorige schijf]],1)</f>
        <v>0.5549999999995634</v>
      </c>
    </row>
    <row r="8820" spans="1:12" x14ac:dyDescent="0.25">
      <c r="A8820" s="14">
        <v>96021</v>
      </c>
      <c r="B8820" s="6">
        <f>LoonHeffing2020(Table1[[#This Row],[Belastbaar loon]])</f>
        <v>39206.673000000003</v>
      </c>
      <c r="C8820" s="6">
        <f>AlgemeneHeffingsKorting2020(Table1[[#This Row],[Belastbaar loon]])</f>
        <v>0</v>
      </c>
      <c r="D8820" s="14">
        <f>ArbeidsKorting2020(Table1[[#This Row],[Belastbaar loon]])</f>
        <v>154.98000000000013</v>
      </c>
      <c r="E8820" s="14">
        <f>MAX(Table1[[#This Row],[Loonheffing]]-Table1[[#This Row],[Algemene Heffingskorting]]-Table1[[#This Row],[Arbeidskorting]],0)</f>
        <v>39051.692999999999</v>
      </c>
      <c r="F8820" s="6">
        <f>Table1[[#This Row],[Belastbaar loon]]-Table1[[#This Row],[Belasting]]</f>
        <v>56969.307000000001</v>
      </c>
      <c r="G8820" s="2">
        <f>(Table1[[#This Row],[Belastbaar loon]]-Table1[[#This Row],[Netto loon]])/Table1[[#This Row],[Belastbaar loon]]</f>
        <v>0.4066995032336676</v>
      </c>
      <c r="H8820" s="14">
        <f t="shared" ca="1" si="132"/>
        <v>39046.142999999996</v>
      </c>
      <c r="I8820" s="14">
        <f ca="1">IF(ROW()=2, Table1[[#This Row],[Netto loon]], INDIRECT(ADDRESS(ROW()-1,COLUMN(F:F))))</f>
        <v>56964.857000000004</v>
      </c>
      <c r="J8820" s="6">
        <f ca="1">IF(ROW()=2, 0, Table1[[#This Row],[Belastbaar loon]]-INDIRECT(ADDRESS(ROW()-1,COLUMN(A:A))))</f>
        <v>10</v>
      </c>
      <c r="K8820" s="6">
        <f ca="1">Table1[[#This Row],[Netto loon]]-Table1[[#This Row],[Netto vorige schijf]]</f>
        <v>4.4499999999970896</v>
      </c>
      <c r="L8820" s="2">
        <f ca="1">(Table1[[#This Row],[Bruto tov vorige schijf]]-Table1[[#This Row],[Netto tov vorige schijf]])/MAX(Table1[[#This Row],[Bruto tov vorige schijf]],1)</f>
        <v>0.55500000000029104</v>
      </c>
    </row>
    <row r="8821" spans="1:12" x14ac:dyDescent="0.25">
      <c r="A8821" s="14">
        <v>96031</v>
      </c>
      <c r="B8821" s="6">
        <f>LoonHeffing2020(Table1[[#This Row],[Belastbaar loon]])</f>
        <v>39211.623</v>
      </c>
      <c r="C8821" s="6">
        <f>AlgemeneHeffingsKorting2020(Table1[[#This Row],[Belastbaar loon]])</f>
        <v>0</v>
      </c>
      <c r="D8821" s="14">
        <f>ArbeidsKorting2020(Table1[[#This Row],[Belastbaar loon]])</f>
        <v>154.38000000000014</v>
      </c>
      <c r="E8821" s="14">
        <f>MAX(Table1[[#This Row],[Loonheffing]]-Table1[[#This Row],[Algemene Heffingskorting]]-Table1[[#This Row],[Arbeidskorting]],0)</f>
        <v>39057.243000000002</v>
      </c>
      <c r="F8821" s="6">
        <f>Table1[[#This Row],[Belastbaar loon]]-Table1[[#This Row],[Belasting]]</f>
        <v>56973.756999999998</v>
      </c>
      <c r="G8821" s="2">
        <f>(Table1[[#This Row],[Belastbaar loon]]-Table1[[#This Row],[Netto loon]])/Table1[[#This Row],[Belastbaar loon]]</f>
        <v>0.40671494621528465</v>
      </c>
      <c r="H8821" s="14">
        <f t="shared" ca="1" si="132"/>
        <v>39051.692999999999</v>
      </c>
      <c r="I8821" s="14">
        <f ca="1">IF(ROW()=2, Table1[[#This Row],[Netto loon]], INDIRECT(ADDRESS(ROW()-1,COLUMN(F:F))))</f>
        <v>56969.307000000001</v>
      </c>
      <c r="J8821" s="6">
        <f ca="1">IF(ROW()=2, 0, Table1[[#This Row],[Belastbaar loon]]-INDIRECT(ADDRESS(ROW()-1,COLUMN(A:A))))</f>
        <v>10</v>
      </c>
      <c r="K8821" s="6">
        <f ca="1">Table1[[#This Row],[Netto loon]]-Table1[[#This Row],[Netto vorige schijf]]</f>
        <v>4.4499999999970896</v>
      </c>
      <c r="L8821" s="2">
        <f ca="1">(Table1[[#This Row],[Bruto tov vorige schijf]]-Table1[[#This Row],[Netto tov vorige schijf]])/MAX(Table1[[#This Row],[Bruto tov vorige schijf]],1)</f>
        <v>0.55500000000029104</v>
      </c>
    </row>
    <row r="8822" spans="1:12" x14ac:dyDescent="0.25">
      <c r="A8822" s="14">
        <v>96041</v>
      </c>
      <c r="B8822" s="6">
        <f>LoonHeffing2020(Table1[[#This Row],[Belastbaar loon]])</f>
        <v>39216.572999999997</v>
      </c>
      <c r="C8822" s="6">
        <f>AlgemeneHeffingsKorting2020(Table1[[#This Row],[Belastbaar loon]])</f>
        <v>0</v>
      </c>
      <c r="D8822" s="14">
        <f>ArbeidsKorting2020(Table1[[#This Row],[Belastbaar loon]])</f>
        <v>153.78000000000014</v>
      </c>
      <c r="E8822" s="14">
        <f>MAX(Table1[[#This Row],[Loonheffing]]-Table1[[#This Row],[Algemene Heffingskorting]]-Table1[[#This Row],[Arbeidskorting]],0)</f>
        <v>39062.792999999998</v>
      </c>
      <c r="F8822" s="6">
        <f>Table1[[#This Row],[Belastbaar loon]]-Table1[[#This Row],[Belasting]]</f>
        <v>56978.207000000002</v>
      </c>
      <c r="G8822" s="2">
        <f>(Table1[[#This Row],[Belastbaar loon]]-Table1[[#This Row],[Netto loon]])/Table1[[#This Row],[Belastbaar loon]]</f>
        <v>0.40673038598098726</v>
      </c>
      <c r="H8822" s="14">
        <f t="shared" ca="1" si="132"/>
        <v>39057.243000000002</v>
      </c>
      <c r="I8822" s="14">
        <f ca="1">IF(ROW()=2, Table1[[#This Row],[Netto loon]], INDIRECT(ADDRESS(ROW()-1,COLUMN(F:F))))</f>
        <v>56973.756999999998</v>
      </c>
      <c r="J8822" s="6">
        <f ca="1">IF(ROW()=2, 0, Table1[[#This Row],[Belastbaar loon]]-INDIRECT(ADDRESS(ROW()-1,COLUMN(A:A))))</f>
        <v>10</v>
      </c>
      <c r="K8822" s="6">
        <f ca="1">Table1[[#This Row],[Netto loon]]-Table1[[#This Row],[Netto vorige schijf]]</f>
        <v>4.4500000000043656</v>
      </c>
      <c r="L8822" s="2">
        <f ca="1">(Table1[[#This Row],[Bruto tov vorige schijf]]-Table1[[#This Row],[Netto tov vorige schijf]])/MAX(Table1[[#This Row],[Bruto tov vorige schijf]],1)</f>
        <v>0.5549999999995634</v>
      </c>
    </row>
    <row r="8823" spans="1:12" x14ac:dyDescent="0.25">
      <c r="A8823" s="14">
        <v>96051</v>
      </c>
      <c r="B8823" s="6">
        <f>LoonHeffing2020(Table1[[#This Row],[Belastbaar loon]])</f>
        <v>39221.523000000001</v>
      </c>
      <c r="C8823" s="6">
        <f>AlgemeneHeffingsKorting2020(Table1[[#This Row],[Belastbaar loon]])</f>
        <v>0</v>
      </c>
      <c r="D8823" s="14">
        <f>ArbeidsKorting2020(Table1[[#This Row],[Belastbaar loon]])</f>
        <v>153.18000000000015</v>
      </c>
      <c r="E8823" s="14">
        <f>MAX(Table1[[#This Row],[Loonheffing]]-Table1[[#This Row],[Algemene Heffingskorting]]-Table1[[#This Row],[Arbeidskorting]],0)</f>
        <v>39068.343000000001</v>
      </c>
      <c r="F8823" s="6">
        <f>Table1[[#This Row],[Belastbaar loon]]-Table1[[#This Row],[Belasting]]</f>
        <v>56982.656999999999</v>
      </c>
      <c r="G8823" s="2">
        <f>(Table1[[#This Row],[Belastbaar loon]]-Table1[[#This Row],[Netto loon]])/Table1[[#This Row],[Belastbaar loon]]</f>
        <v>0.40674582253177999</v>
      </c>
      <c r="H8823" s="14">
        <f t="shared" ca="1" si="132"/>
        <v>39062.792999999998</v>
      </c>
      <c r="I8823" s="14">
        <f ca="1">IF(ROW()=2, Table1[[#This Row],[Netto loon]], INDIRECT(ADDRESS(ROW()-1,COLUMN(F:F))))</f>
        <v>56978.207000000002</v>
      </c>
      <c r="J8823" s="6">
        <f ca="1">IF(ROW()=2, 0, Table1[[#This Row],[Belastbaar loon]]-INDIRECT(ADDRESS(ROW()-1,COLUMN(A:A))))</f>
        <v>10</v>
      </c>
      <c r="K8823" s="6">
        <f ca="1">Table1[[#This Row],[Netto loon]]-Table1[[#This Row],[Netto vorige schijf]]</f>
        <v>4.4499999999970896</v>
      </c>
      <c r="L8823" s="2">
        <f ca="1">(Table1[[#This Row],[Bruto tov vorige schijf]]-Table1[[#This Row],[Netto tov vorige schijf]])/MAX(Table1[[#This Row],[Bruto tov vorige schijf]],1)</f>
        <v>0.55500000000029104</v>
      </c>
    </row>
    <row r="8824" spans="1:12" x14ac:dyDescent="0.25">
      <c r="A8824" s="14">
        <v>96061</v>
      </c>
      <c r="B8824" s="6">
        <f>LoonHeffing2020(Table1[[#This Row],[Belastbaar loon]])</f>
        <v>39226.472999999998</v>
      </c>
      <c r="C8824" s="6">
        <f>AlgemeneHeffingsKorting2020(Table1[[#This Row],[Belastbaar loon]])</f>
        <v>0</v>
      </c>
      <c r="D8824" s="14">
        <f>ArbeidsKorting2020(Table1[[#This Row],[Belastbaar loon]])</f>
        <v>152.58000000000013</v>
      </c>
      <c r="E8824" s="14">
        <f>MAX(Table1[[#This Row],[Loonheffing]]-Table1[[#This Row],[Algemene Heffingskorting]]-Table1[[#This Row],[Arbeidskorting]],0)</f>
        <v>39073.892999999996</v>
      </c>
      <c r="F8824" s="6">
        <f>Table1[[#This Row],[Belastbaar loon]]-Table1[[#This Row],[Belasting]]</f>
        <v>56987.107000000004</v>
      </c>
      <c r="G8824" s="2">
        <f>(Table1[[#This Row],[Belastbaar loon]]-Table1[[#This Row],[Netto loon]])/Table1[[#This Row],[Belastbaar loon]]</f>
        <v>0.40676125586866674</v>
      </c>
      <c r="H8824" s="14">
        <f t="shared" ca="1" si="132"/>
        <v>39068.343000000001</v>
      </c>
      <c r="I8824" s="14">
        <f ca="1">IF(ROW()=2, Table1[[#This Row],[Netto loon]], INDIRECT(ADDRESS(ROW()-1,COLUMN(F:F))))</f>
        <v>56982.656999999999</v>
      </c>
      <c r="J8824" s="6">
        <f ca="1">IF(ROW()=2, 0, Table1[[#This Row],[Belastbaar loon]]-INDIRECT(ADDRESS(ROW()-1,COLUMN(A:A))))</f>
        <v>10</v>
      </c>
      <c r="K8824" s="6">
        <f ca="1">Table1[[#This Row],[Netto loon]]-Table1[[#This Row],[Netto vorige schijf]]</f>
        <v>4.4500000000043656</v>
      </c>
      <c r="L8824" s="2">
        <f ca="1">(Table1[[#This Row],[Bruto tov vorige schijf]]-Table1[[#This Row],[Netto tov vorige schijf]])/MAX(Table1[[#This Row],[Bruto tov vorige schijf]],1)</f>
        <v>0.5549999999995634</v>
      </c>
    </row>
    <row r="8825" spans="1:12" x14ac:dyDescent="0.25">
      <c r="A8825" s="14">
        <v>96071</v>
      </c>
      <c r="B8825" s="6">
        <f>LoonHeffing2020(Table1[[#This Row],[Belastbaar loon]])</f>
        <v>39231.423000000003</v>
      </c>
      <c r="C8825" s="6">
        <f>AlgemeneHeffingsKorting2020(Table1[[#This Row],[Belastbaar loon]])</f>
        <v>0</v>
      </c>
      <c r="D8825" s="14">
        <f>ArbeidsKorting2020(Table1[[#This Row],[Belastbaar loon]])</f>
        <v>151.98000000000013</v>
      </c>
      <c r="E8825" s="14">
        <f>MAX(Table1[[#This Row],[Loonheffing]]-Table1[[#This Row],[Algemene Heffingskorting]]-Table1[[#This Row],[Arbeidskorting]],0)</f>
        <v>39079.442999999999</v>
      </c>
      <c r="F8825" s="6">
        <f>Table1[[#This Row],[Belastbaar loon]]-Table1[[#This Row],[Belasting]]</f>
        <v>56991.557000000001</v>
      </c>
      <c r="G8825" s="2">
        <f>(Table1[[#This Row],[Belastbaar loon]]-Table1[[#This Row],[Netto loon]])/Table1[[#This Row],[Belastbaar loon]]</f>
        <v>0.40677668599265127</v>
      </c>
      <c r="H8825" s="14">
        <f t="shared" ca="1" si="132"/>
        <v>39073.892999999996</v>
      </c>
      <c r="I8825" s="14">
        <f ca="1">IF(ROW()=2, Table1[[#This Row],[Netto loon]], INDIRECT(ADDRESS(ROW()-1,COLUMN(F:F))))</f>
        <v>56987.107000000004</v>
      </c>
      <c r="J8825" s="6">
        <f ca="1">IF(ROW()=2, 0, Table1[[#This Row],[Belastbaar loon]]-INDIRECT(ADDRESS(ROW()-1,COLUMN(A:A))))</f>
        <v>10</v>
      </c>
      <c r="K8825" s="6">
        <f ca="1">Table1[[#This Row],[Netto loon]]-Table1[[#This Row],[Netto vorige schijf]]</f>
        <v>4.4499999999970896</v>
      </c>
      <c r="L8825" s="2">
        <f ca="1">(Table1[[#This Row],[Bruto tov vorige schijf]]-Table1[[#This Row],[Netto tov vorige schijf]])/MAX(Table1[[#This Row],[Bruto tov vorige schijf]],1)</f>
        <v>0.55500000000029104</v>
      </c>
    </row>
    <row r="8826" spans="1:12" x14ac:dyDescent="0.25">
      <c r="A8826" s="14">
        <v>96081</v>
      </c>
      <c r="B8826" s="6">
        <f>LoonHeffing2020(Table1[[#This Row],[Belastbaar loon]])</f>
        <v>39236.373</v>
      </c>
      <c r="C8826" s="6">
        <f>AlgemeneHeffingsKorting2020(Table1[[#This Row],[Belastbaar loon]])</f>
        <v>0</v>
      </c>
      <c r="D8826" s="14">
        <f>ArbeidsKorting2020(Table1[[#This Row],[Belastbaar loon]])</f>
        <v>151.38000000000014</v>
      </c>
      <c r="E8826" s="14">
        <f>MAX(Table1[[#This Row],[Loonheffing]]-Table1[[#This Row],[Algemene Heffingskorting]]-Table1[[#This Row],[Arbeidskorting]],0)</f>
        <v>39084.993000000002</v>
      </c>
      <c r="F8826" s="6">
        <f>Table1[[#This Row],[Belastbaar loon]]-Table1[[#This Row],[Belasting]]</f>
        <v>56996.006999999998</v>
      </c>
      <c r="G8826" s="2">
        <f>(Table1[[#This Row],[Belastbaar loon]]-Table1[[#This Row],[Netto loon]])/Table1[[#This Row],[Belastbaar loon]]</f>
        <v>0.40679211290473666</v>
      </c>
      <c r="H8826" s="14">
        <f t="shared" ca="1" si="132"/>
        <v>39079.442999999999</v>
      </c>
      <c r="I8826" s="14">
        <f ca="1">IF(ROW()=2, Table1[[#This Row],[Netto loon]], INDIRECT(ADDRESS(ROW()-1,COLUMN(F:F))))</f>
        <v>56991.557000000001</v>
      </c>
      <c r="J8826" s="6">
        <f ca="1">IF(ROW()=2, 0, Table1[[#This Row],[Belastbaar loon]]-INDIRECT(ADDRESS(ROW()-1,COLUMN(A:A))))</f>
        <v>10</v>
      </c>
      <c r="K8826" s="6">
        <f ca="1">Table1[[#This Row],[Netto loon]]-Table1[[#This Row],[Netto vorige schijf]]</f>
        <v>4.4499999999970896</v>
      </c>
      <c r="L8826" s="2">
        <f ca="1">(Table1[[#This Row],[Bruto tov vorige schijf]]-Table1[[#This Row],[Netto tov vorige schijf]])/MAX(Table1[[#This Row],[Bruto tov vorige schijf]],1)</f>
        <v>0.55500000000029104</v>
      </c>
    </row>
    <row r="8827" spans="1:12" x14ac:dyDescent="0.25">
      <c r="A8827" s="14">
        <v>96091</v>
      </c>
      <c r="B8827" s="6">
        <f>LoonHeffing2020(Table1[[#This Row],[Belastbaar loon]])</f>
        <v>39241.322999999997</v>
      </c>
      <c r="C8827" s="6">
        <f>AlgemeneHeffingsKorting2020(Table1[[#This Row],[Belastbaar loon]])</f>
        <v>0</v>
      </c>
      <c r="D8827" s="14">
        <f>ArbeidsKorting2020(Table1[[#This Row],[Belastbaar loon]])</f>
        <v>150.78000000000014</v>
      </c>
      <c r="E8827" s="14">
        <f>MAX(Table1[[#This Row],[Loonheffing]]-Table1[[#This Row],[Algemene Heffingskorting]]-Table1[[#This Row],[Arbeidskorting]],0)</f>
        <v>39090.542999999998</v>
      </c>
      <c r="F8827" s="6">
        <f>Table1[[#This Row],[Belastbaar loon]]-Table1[[#This Row],[Belasting]]</f>
        <v>57000.457000000002</v>
      </c>
      <c r="G8827" s="2">
        <f>(Table1[[#This Row],[Belastbaar loon]]-Table1[[#This Row],[Netto loon]])/Table1[[#This Row],[Belastbaar loon]]</f>
        <v>0.40680753660592561</v>
      </c>
      <c r="H8827" s="14">
        <f t="shared" ca="1" si="132"/>
        <v>39084.993000000002</v>
      </c>
      <c r="I8827" s="14">
        <f ca="1">IF(ROW()=2, Table1[[#This Row],[Netto loon]], INDIRECT(ADDRESS(ROW()-1,COLUMN(F:F))))</f>
        <v>56996.006999999998</v>
      </c>
      <c r="J8827" s="6">
        <f ca="1">IF(ROW()=2, 0, Table1[[#This Row],[Belastbaar loon]]-INDIRECT(ADDRESS(ROW()-1,COLUMN(A:A))))</f>
        <v>10</v>
      </c>
      <c r="K8827" s="6">
        <f ca="1">Table1[[#This Row],[Netto loon]]-Table1[[#This Row],[Netto vorige schijf]]</f>
        <v>4.4500000000043656</v>
      </c>
      <c r="L8827" s="2">
        <f ca="1">(Table1[[#This Row],[Bruto tov vorige schijf]]-Table1[[#This Row],[Netto tov vorige schijf]])/MAX(Table1[[#This Row],[Bruto tov vorige schijf]],1)</f>
        <v>0.5549999999995634</v>
      </c>
    </row>
    <row r="8828" spans="1:12" x14ac:dyDescent="0.25">
      <c r="A8828" s="14">
        <v>96101</v>
      </c>
      <c r="B8828" s="6">
        <f>LoonHeffing2020(Table1[[#This Row],[Belastbaar loon]])</f>
        <v>39246.273000000001</v>
      </c>
      <c r="C8828" s="6">
        <f>AlgemeneHeffingsKorting2020(Table1[[#This Row],[Belastbaar loon]])</f>
        <v>0</v>
      </c>
      <c r="D8828" s="14">
        <f>ArbeidsKorting2020(Table1[[#This Row],[Belastbaar loon]])</f>
        <v>150.18000000000015</v>
      </c>
      <c r="E8828" s="14">
        <f>MAX(Table1[[#This Row],[Loonheffing]]-Table1[[#This Row],[Algemene Heffingskorting]]-Table1[[#This Row],[Arbeidskorting]],0)</f>
        <v>39096.093000000001</v>
      </c>
      <c r="F8828" s="6">
        <f>Table1[[#This Row],[Belastbaar loon]]-Table1[[#This Row],[Belasting]]</f>
        <v>57004.906999999999</v>
      </c>
      <c r="G8828" s="2">
        <f>(Table1[[#This Row],[Belastbaar loon]]-Table1[[#This Row],[Netto loon]])/Table1[[#This Row],[Belastbaar loon]]</f>
        <v>0.40682295709722066</v>
      </c>
      <c r="H8828" s="14">
        <f t="shared" ca="1" si="132"/>
        <v>39090.542999999998</v>
      </c>
      <c r="I8828" s="14">
        <f ca="1">IF(ROW()=2, Table1[[#This Row],[Netto loon]], INDIRECT(ADDRESS(ROW()-1,COLUMN(F:F))))</f>
        <v>57000.457000000002</v>
      </c>
      <c r="J8828" s="6">
        <f ca="1">IF(ROW()=2, 0, Table1[[#This Row],[Belastbaar loon]]-INDIRECT(ADDRESS(ROW()-1,COLUMN(A:A))))</f>
        <v>10</v>
      </c>
      <c r="K8828" s="6">
        <f ca="1">Table1[[#This Row],[Netto loon]]-Table1[[#This Row],[Netto vorige schijf]]</f>
        <v>4.4499999999970896</v>
      </c>
      <c r="L8828" s="2">
        <f ca="1">(Table1[[#This Row],[Bruto tov vorige schijf]]-Table1[[#This Row],[Netto tov vorige schijf]])/MAX(Table1[[#This Row],[Bruto tov vorige schijf]],1)</f>
        <v>0.55500000000029104</v>
      </c>
    </row>
    <row r="8829" spans="1:12" x14ac:dyDescent="0.25">
      <c r="A8829" s="14">
        <v>96111</v>
      </c>
      <c r="B8829" s="6">
        <f>LoonHeffing2020(Table1[[#This Row],[Belastbaar loon]])</f>
        <v>39251.222999999998</v>
      </c>
      <c r="C8829" s="6">
        <f>AlgemeneHeffingsKorting2020(Table1[[#This Row],[Belastbaar loon]])</f>
        <v>0</v>
      </c>
      <c r="D8829" s="14">
        <f>ArbeidsKorting2020(Table1[[#This Row],[Belastbaar loon]])</f>
        <v>149.58000000000013</v>
      </c>
      <c r="E8829" s="14">
        <f>MAX(Table1[[#This Row],[Loonheffing]]-Table1[[#This Row],[Algemene Heffingskorting]]-Table1[[#This Row],[Arbeidskorting]],0)</f>
        <v>39101.642999999996</v>
      </c>
      <c r="F8829" s="6">
        <f>Table1[[#This Row],[Belastbaar loon]]-Table1[[#This Row],[Belasting]]</f>
        <v>57009.357000000004</v>
      </c>
      <c r="G8829" s="2">
        <f>(Table1[[#This Row],[Belastbaar loon]]-Table1[[#This Row],[Netto loon]])/Table1[[#This Row],[Belastbaar loon]]</f>
        <v>0.4068383743796235</v>
      </c>
      <c r="H8829" s="14">
        <f t="shared" ca="1" si="132"/>
        <v>39096.093000000001</v>
      </c>
      <c r="I8829" s="14">
        <f ca="1">IF(ROW()=2, Table1[[#This Row],[Netto loon]], INDIRECT(ADDRESS(ROW()-1,COLUMN(F:F))))</f>
        <v>57004.906999999999</v>
      </c>
      <c r="J8829" s="6">
        <f ca="1">IF(ROW()=2, 0, Table1[[#This Row],[Belastbaar loon]]-INDIRECT(ADDRESS(ROW()-1,COLUMN(A:A))))</f>
        <v>10</v>
      </c>
      <c r="K8829" s="6">
        <f ca="1">Table1[[#This Row],[Netto loon]]-Table1[[#This Row],[Netto vorige schijf]]</f>
        <v>4.4500000000043656</v>
      </c>
      <c r="L8829" s="2">
        <f ca="1">(Table1[[#This Row],[Bruto tov vorige schijf]]-Table1[[#This Row],[Netto tov vorige schijf]])/MAX(Table1[[#This Row],[Bruto tov vorige schijf]],1)</f>
        <v>0.5549999999995634</v>
      </c>
    </row>
    <row r="8830" spans="1:12" x14ac:dyDescent="0.25">
      <c r="A8830" s="14">
        <v>96121</v>
      </c>
      <c r="B8830" s="6">
        <f>LoonHeffing2020(Table1[[#This Row],[Belastbaar loon]])</f>
        <v>39256.173000000003</v>
      </c>
      <c r="C8830" s="6">
        <f>AlgemeneHeffingsKorting2020(Table1[[#This Row],[Belastbaar loon]])</f>
        <v>0</v>
      </c>
      <c r="D8830" s="14">
        <f>ArbeidsKorting2020(Table1[[#This Row],[Belastbaar loon]])</f>
        <v>148.98000000000013</v>
      </c>
      <c r="E8830" s="14">
        <f>MAX(Table1[[#This Row],[Loonheffing]]-Table1[[#This Row],[Algemene Heffingskorting]]-Table1[[#This Row],[Arbeidskorting]],0)</f>
        <v>39107.192999999999</v>
      </c>
      <c r="F8830" s="6">
        <f>Table1[[#This Row],[Belastbaar loon]]-Table1[[#This Row],[Belasting]]</f>
        <v>57013.807000000001</v>
      </c>
      <c r="G8830" s="2">
        <f>(Table1[[#This Row],[Belastbaar loon]]-Table1[[#This Row],[Netto loon]])/Table1[[#This Row],[Belastbaar loon]]</f>
        <v>0.40685378845413595</v>
      </c>
      <c r="H8830" s="14">
        <f t="shared" ca="1" si="132"/>
        <v>39101.642999999996</v>
      </c>
      <c r="I8830" s="14">
        <f ca="1">IF(ROW()=2, Table1[[#This Row],[Netto loon]], INDIRECT(ADDRESS(ROW()-1,COLUMN(F:F))))</f>
        <v>57009.357000000004</v>
      </c>
      <c r="J8830" s="6">
        <f ca="1">IF(ROW()=2, 0, Table1[[#This Row],[Belastbaar loon]]-INDIRECT(ADDRESS(ROW()-1,COLUMN(A:A))))</f>
        <v>10</v>
      </c>
      <c r="K8830" s="6">
        <f ca="1">Table1[[#This Row],[Netto loon]]-Table1[[#This Row],[Netto vorige schijf]]</f>
        <v>4.4499999999970896</v>
      </c>
      <c r="L8830" s="2">
        <f ca="1">(Table1[[#This Row],[Bruto tov vorige schijf]]-Table1[[#This Row],[Netto tov vorige schijf]])/MAX(Table1[[#This Row],[Bruto tov vorige schijf]],1)</f>
        <v>0.55500000000029104</v>
      </c>
    </row>
    <row r="8831" spans="1:12" x14ac:dyDescent="0.25">
      <c r="A8831" s="14">
        <v>96131</v>
      </c>
      <c r="B8831" s="6">
        <f>LoonHeffing2020(Table1[[#This Row],[Belastbaar loon]])</f>
        <v>39261.123</v>
      </c>
      <c r="C8831" s="6">
        <f>AlgemeneHeffingsKorting2020(Table1[[#This Row],[Belastbaar loon]])</f>
        <v>0</v>
      </c>
      <c r="D8831" s="14">
        <f>ArbeidsKorting2020(Table1[[#This Row],[Belastbaar loon]])</f>
        <v>148.38000000000014</v>
      </c>
      <c r="E8831" s="14">
        <f>MAX(Table1[[#This Row],[Loonheffing]]-Table1[[#This Row],[Algemene Heffingskorting]]-Table1[[#This Row],[Arbeidskorting]],0)</f>
        <v>39112.743000000002</v>
      </c>
      <c r="F8831" s="6">
        <f>Table1[[#This Row],[Belastbaar loon]]-Table1[[#This Row],[Belasting]]</f>
        <v>57018.256999999998</v>
      </c>
      <c r="G8831" s="2">
        <f>(Table1[[#This Row],[Belastbaar loon]]-Table1[[#This Row],[Netto loon]])/Table1[[#This Row],[Belastbaar loon]]</f>
        <v>0.40686919932175886</v>
      </c>
      <c r="H8831" s="14">
        <f t="shared" ca="1" si="132"/>
        <v>39107.192999999999</v>
      </c>
      <c r="I8831" s="14">
        <f ca="1">IF(ROW()=2, Table1[[#This Row],[Netto loon]], INDIRECT(ADDRESS(ROW()-1,COLUMN(F:F))))</f>
        <v>57013.807000000001</v>
      </c>
      <c r="J8831" s="6">
        <f ca="1">IF(ROW()=2, 0, Table1[[#This Row],[Belastbaar loon]]-INDIRECT(ADDRESS(ROW()-1,COLUMN(A:A))))</f>
        <v>10</v>
      </c>
      <c r="K8831" s="6">
        <f ca="1">Table1[[#This Row],[Netto loon]]-Table1[[#This Row],[Netto vorige schijf]]</f>
        <v>4.4499999999970896</v>
      </c>
      <c r="L8831" s="2">
        <f ca="1">(Table1[[#This Row],[Bruto tov vorige schijf]]-Table1[[#This Row],[Netto tov vorige schijf]])/MAX(Table1[[#This Row],[Bruto tov vorige schijf]],1)</f>
        <v>0.55500000000029104</v>
      </c>
    </row>
    <row r="8832" spans="1:12" x14ac:dyDescent="0.25">
      <c r="A8832" s="14">
        <v>96141</v>
      </c>
      <c r="B8832" s="6">
        <f>LoonHeffing2020(Table1[[#This Row],[Belastbaar loon]])</f>
        <v>39266.072999999997</v>
      </c>
      <c r="C8832" s="6">
        <f>AlgemeneHeffingsKorting2020(Table1[[#This Row],[Belastbaar loon]])</f>
        <v>0</v>
      </c>
      <c r="D8832" s="14">
        <f>ArbeidsKorting2020(Table1[[#This Row],[Belastbaar loon]])</f>
        <v>147.78000000000014</v>
      </c>
      <c r="E8832" s="14">
        <f>MAX(Table1[[#This Row],[Loonheffing]]-Table1[[#This Row],[Algemene Heffingskorting]]-Table1[[#This Row],[Arbeidskorting]],0)</f>
        <v>39118.292999999998</v>
      </c>
      <c r="F8832" s="6">
        <f>Table1[[#This Row],[Belastbaar loon]]-Table1[[#This Row],[Belasting]]</f>
        <v>57022.707000000002</v>
      </c>
      <c r="G8832" s="2">
        <f>(Table1[[#This Row],[Belastbaar loon]]-Table1[[#This Row],[Netto loon]])/Table1[[#This Row],[Belastbaar loon]]</f>
        <v>0.40688460698349299</v>
      </c>
      <c r="H8832" s="14">
        <f t="shared" ca="1" si="132"/>
        <v>39112.743000000002</v>
      </c>
      <c r="I8832" s="14">
        <f ca="1">IF(ROW()=2, Table1[[#This Row],[Netto loon]], INDIRECT(ADDRESS(ROW()-1,COLUMN(F:F))))</f>
        <v>57018.256999999998</v>
      </c>
      <c r="J8832" s="6">
        <f ca="1">IF(ROW()=2, 0, Table1[[#This Row],[Belastbaar loon]]-INDIRECT(ADDRESS(ROW()-1,COLUMN(A:A))))</f>
        <v>10</v>
      </c>
      <c r="K8832" s="6">
        <f ca="1">Table1[[#This Row],[Netto loon]]-Table1[[#This Row],[Netto vorige schijf]]</f>
        <v>4.4500000000043656</v>
      </c>
      <c r="L8832" s="2">
        <f ca="1">(Table1[[#This Row],[Bruto tov vorige schijf]]-Table1[[#This Row],[Netto tov vorige schijf]])/MAX(Table1[[#This Row],[Bruto tov vorige schijf]],1)</f>
        <v>0.5549999999995634</v>
      </c>
    </row>
    <row r="8833" spans="1:12" x14ac:dyDescent="0.25">
      <c r="A8833" s="14">
        <v>96151</v>
      </c>
      <c r="B8833" s="6">
        <f>LoonHeffing2020(Table1[[#This Row],[Belastbaar loon]])</f>
        <v>39271.023000000001</v>
      </c>
      <c r="C8833" s="6">
        <f>AlgemeneHeffingsKorting2020(Table1[[#This Row],[Belastbaar loon]])</f>
        <v>0</v>
      </c>
      <c r="D8833" s="14">
        <f>ArbeidsKorting2020(Table1[[#This Row],[Belastbaar loon]])</f>
        <v>147.18000000000015</v>
      </c>
      <c r="E8833" s="14">
        <f>MAX(Table1[[#This Row],[Loonheffing]]-Table1[[#This Row],[Algemene Heffingskorting]]-Table1[[#This Row],[Arbeidskorting]],0)</f>
        <v>39123.843000000001</v>
      </c>
      <c r="F8833" s="6">
        <f>Table1[[#This Row],[Belastbaar loon]]-Table1[[#This Row],[Belasting]]</f>
        <v>57027.156999999999</v>
      </c>
      <c r="G8833" s="2">
        <f>(Table1[[#This Row],[Belastbaar loon]]-Table1[[#This Row],[Netto loon]])/Table1[[#This Row],[Belastbaar loon]]</f>
        <v>0.40690001144033866</v>
      </c>
      <c r="H8833" s="14">
        <f t="shared" ca="1" si="132"/>
        <v>39118.292999999998</v>
      </c>
      <c r="I8833" s="14">
        <f ca="1">IF(ROW()=2, Table1[[#This Row],[Netto loon]], INDIRECT(ADDRESS(ROW()-1,COLUMN(F:F))))</f>
        <v>57022.707000000002</v>
      </c>
      <c r="J8833" s="6">
        <f ca="1">IF(ROW()=2, 0, Table1[[#This Row],[Belastbaar loon]]-INDIRECT(ADDRESS(ROW()-1,COLUMN(A:A))))</f>
        <v>10</v>
      </c>
      <c r="K8833" s="6">
        <f ca="1">Table1[[#This Row],[Netto loon]]-Table1[[#This Row],[Netto vorige schijf]]</f>
        <v>4.4499999999970896</v>
      </c>
      <c r="L8833" s="2">
        <f ca="1">(Table1[[#This Row],[Bruto tov vorige schijf]]-Table1[[#This Row],[Netto tov vorige schijf]])/MAX(Table1[[#This Row],[Bruto tov vorige schijf]],1)</f>
        <v>0.55500000000029104</v>
      </c>
    </row>
    <row r="8834" spans="1:12" x14ac:dyDescent="0.25">
      <c r="A8834" s="14">
        <v>96161</v>
      </c>
      <c r="B8834" s="6">
        <f>LoonHeffing2020(Table1[[#This Row],[Belastbaar loon]])</f>
        <v>39275.972999999998</v>
      </c>
      <c r="C8834" s="6">
        <f>AlgemeneHeffingsKorting2020(Table1[[#This Row],[Belastbaar loon]])</f>
        <v>0</v>
      </c>
      <c r="D8834" s="14">
        <f>ArbeidsKorting2020(Table1[[#This Row],[Belastbaar loon]])</f>
        <v>146.58000000000013</v>
      </c>
      <c r="E8834" s="14">
        <f>MAX(Table1[[#This Row],[Loonheffing]]-Table1[[#This Row],[Algemene Heffingskorting]]-Table1[[#This Row],[Arbeidskorting]],0)</f>
        <v>39129.392999999996</v>
      </c>
      <c r="F8834" s="6">
        <f>Table1[[#This Row],[Belastbaar loon]]-Table1[[#This Row],[Belasting]]</f>
        <v>57031.607000000004</v>
      </c>
      <c r="G8834" s="2">
        <f>(Table1[[#This Row],[Belastbaar loon]]-Table1[[#This Row],[Netto loon]])/Table1[[#This Row],[Belastbaar loon]]</f>
        <v>0.40691541269329556</v>
      </c>
      <c r="H8834" s="14">
        <f t="shared" ca="1" si="132"/>
        <v>39123.843000000001</v>
      </c>
      <c r="I8834" s="14">
        <f ca="1">IF(ROW()=2, Table1[[#This Row],[Netto loon]], INDIRECT(ADDRESS(ROW()-1,COLUMN(F:F))))</f>
        <v>57027.156999999999</v>
      </c>
      <c r="J8834" s="6">
        <f ca="1">IF(ROW()=2, 0, Table1[[#This Row],[Belastbaar loon]]-INDIRECT(ADDRESS(ROW()-1,COLUMN(A:A))))</f>
        <v>10</v>
      </c>
      <c r="K8834" s="6">
        <f ca="1">Table1[[#This Row],[Netto loon]]-Table1[[#This Row],[Netto vorige schijf]]</f>
        <v>4.4500000000043656</v>
      </c>
      <c r="L8834" s="2">
        <f ca="1">(Table1[[#This Row],[Bruto tov vorige schijf]]-Table1[[#This Row],[Netto tov vorige schijf]])/MAX(Table1[[#This Row],[Bruto tov vorige schijf]],1)</f>
        <v>0.5549999999995634</v>
      </c>
    </row>
    <row r="8835" spans="1:12" x14ac:dyDescent="0.25">
      <c r="A8835" s="14">
        <v>96171</v>
      </c>
      <c r="B8835" s="6">
        <f>LoonHeffing2020(Table1[[#This Row],[Belastbaar loon]])</f>
        <v>39280.923000000003</v>
      </c>
      <c r="C8835" s="6">
        <f>AlgemeneHeffingsKorting2020(Table1[[#This Row],[Belastbaar loon]])</f>
        <v>0</v>
      </c>
      <c r="D8835" s="14">
        <f>ArbeidsKorting2020(Table1[[#This Row],[Belastbaar loon]])</f>
        <v>145.98000000000013</v>
      </c>
      <c r="E8835" s="14">
        <f>MAX(Table1[[#This Row],[Loonheffing]]-Table1[[#This Row],[Algemene Heffingskorting]]-Table1[[#This Row],[Arbeidskorting]],0)</f>
        <v>39134.942999999999</v>
      </c>
      <c r="F8835" s="6">
        <f>Table1[[#This Row],[Belastbaar loon]]-Table1[[#This Row],[Belasting]]</f>
        <v>57036.057000000001</v>
      </c>
      <c r="G8835" s="2">
        <f>(Table1[[#This Row],[Belastbaar loon]]-Table1[[#This Row],[Netto loon]])/Table1[[#This Row],[Belastbaar loon]]</f>
        <v>0.4069308107433634</v>
      </c>
      <c r="H8835" s="14">
        <f t="shared" ca="1" si="132"/>
        <v>39129.392999999996</v>
      </c>
      <c r="I8835" s="14">
        <f ca="1">IF(ROW()=2, Table1[[#This Row],[Netto loon]], INDIRECT(ADDRESS(ROW()-1,COLUMN(F:F))))</f>
        <v>57031.607000000004</v>
      </c>
      <c r="J8835" s="6">
        <f ca="1">IF(ROW()=2, 0, Table1[[#This Row],[Belastbaar loon]]-INDIRECT(ADDRESS(ROW()-1,COLUMN(A:A))))</f>
        <v>10</v>
      </c>
      <c r="K8835" s="6">
        <f ca="1">Table1[[#This Row],[Netto loon]]-Table1[[#This Row],[Netto vorige schijf]]</f>
        <v>4.4499999999970896</v>
      </c>
      <c r="L8835" s="2">
        <f ca="1">(Table1[[#This Row],[Bruto tov vorige schijf]]-Table1[[#This Row],[Netto tov vorige schijf]])/MAX(Table1[[#This Row],[Bruto tov vorige schijf]],1)</f>
        <v>0.55500000000029104</v>
      </c>
    </row>
    <row r="8836" spans="1:12" x14ac:dyDescent="0.25">
      <c r="A8836" s="14">
        <v>96181</v>
      </c>
      <c r="B8836" s="6">
        <f>LoonHeffing2020(Table1[[#This Row],[Belastbaar loon]])</f>
        <v>39285.873</v>
      </c>
      <c r="C8836" s="6">
        <f>AlgemeneHeffingsKorting2020(Table1[[#This Row],[Belastbaar loon]])</f>
        <v>0</v>
      </c>
      <c r="D8836" s="14">
        <f>ArbeidsKorting2020(Table1[[#This Row],[Belastbaar loon]])</f>
        <v>145.38000000000014</v>
      </c>
      <c r="E8836" s="14">
        <f>MAX(Table1[[#This Row],[Loonheffing]]-Table1[[#This Row],[Algemene Heffingskorting]]-Table1[[#This Row],[Arbeidskorting]],0)</f>
        <v>39140.493000000002</v>
      </c>
      <c r="F8836" s="6">
        <f>Table1[[#This Row],[Belastbaar loon]]-Table1[[#This Row],[Belasting]]</f>
        <v>57040.506999999998</v>
      </c>
      <c r="G8836" s="2">
        <f>(Table1[[#This Row],[Belastbaar loon]]-Table1[[#This Row],[Netto loon]])/Table1[[#This Row],[Belastbaar loon]]</f>
        <v>0.40694620559154099</v>
      </c>
      <c r="H8836" s="14">
        <f t="shared" ca="1" si="132"/>
        <v>39134.942999999999</v>
      </c>
      <c r="I8836" s="14">
        <f ca="1">IF(ROW()=2, Table1[[#This Row],[Netto loon]], INDIRECT(ADDRESS(ROW()-1,COLUMN(F:F))))</f>
        <v>57036.057000000001</v>
      </c>
      <c r="J8836" s="6">
        <f ca="1">IF(ROW()=2, 0, Table1[[#This Row],[Belastbaar loon]]-INDIRECT(ADDRESS(ROW()-1,COLUMN(A:A))))</f>
        <v>10</v>
      </c>
      <c r="K8836" s="6">
        <f ca="1">Table1[[#This Row],[Netto loon]]-Table1[[#This Row],[Netto vorige schijf]]</f>
        <v>4.4499999999970896</v>
      </c>
      <c r="L8836" s="2">
        <f ca="1">(Table1[[#This Row],[Bruto tov vorige schijf]]-Table1[[#This Row],[Netto tov vorige schijf]])/MAX(Table1[[#This Row],[Bruto tov vorige schijf]],1)</f>
        <v>0.55500000000029104</v>
      </c>
    </row>
    <row r="8837" spans="1:12" x14ac:dyDescent="0.25">
      <c r="A8837" s="14">
        <v>96191</v>
      </c>
      <c r="B8837" s="6">
        <f>LoonHeffing2020(Table1[[#This Row],[Belastbaar loon]])</f>
        <v>39290.822999999997</v>
      </c>
      <c r="C8837" s="6">
        <f>AlgemeneHeffingsKorting2020(Table1[[#This Row],[Belastbaar loon]])</f>
        <v>0</v>
      </c>
      <c r="D8837" s="14">
        <f>ArbeidsKorting2020(Table1[[#This Row],[Belastbaar loon]])</f>
        <v>144.78000000000014</v>
      </c>
      <c r="E8837" s="14">
        <f>MAX(Table1[[#This Row],[Loonheffing]]-Table1[[#This Row],[Algemene Heffingskorting]]-Table1[[#This Row],[Arbeidskorting]],0)</f>
        <v>39146.042999999998</v>
      </c>
      <c r="F8837" s="6">
        <f>Table1[[#This Row],[Belastbaar loon]]-Table1[[#This Row],[Belasting]]</f>
        <v>57044.957000000002</v>
      </c>
      <c r="G8837" s="2">
        <f>(Table1[[#This Row],[Belastbaar loon]]-Table1[[#This Row],[Netto loon]])/Table1[[#This Row],[Belastbaar loon]]</f>
        <v>0.40696159723882691</v>
      </c>
      <c r="H8837" s="14">
        <f t="shared" ca="1" si="132"/>
        <v>39140.493000000002</v>
      </c>
      <c r="I8837" s="14">
        <f ca="1">IF(ROW()=2, Table1[[#This Row],[Netto loon]], INDIRECT(ADDRESS(ROW()-1,COLUMN(F:F))))</f>
        <v>57040.506999999998</v>
      </c>
      <c r="J8837" s="6">
        <f ca="1">IF(ROW()=2, 0, Table1[[#This Row],[Belastbaar loon]]-INDIRECT(ADDRESS(ROW()-1,COLUMN(A:A))))</f>
        <v>10</v>
      </c>
      <c r="K8837" s="6">
        <f ca="1">Table1[[#This Row],[Netto loon]]-Table1[[#This Row],[Netto vorige schijf]]</f>
        <v>4.4500000000043656</v>
      </c>
      <c r="L8837" s="2">
        <f ca="1">(Table1[[#This Row],[Bruto tov vorige schijf]]-Table1[[#This Row],[Netto tov vorige schijf]])/MAX(Table1[[#This Row],[Bruto tov vorige schijf]],1)</f>
        <v>0.5549999999995634</v>
      </c>
    </row>
    <row r="8838" spans="1:12" x14ac:dyDescent="0.25">
      <c r="A8838" s="14">
        <v>96201</v>
      </c>
      <c r="B8838" s="6">
        <f>LoonHeffing2020(Table1[[#This Row],[Belastbaar loon]])</f>
        <v>39295.773000000001</v>
      </c>
      <c r="C8838" s="6">
        <f>AlgemeneHeffingsKorting2020(Table1[[#This Row],[Belastbaar loon]])</f>
        <v>0</v>
      </c>
      <c r="D8838" s="14">
        <f>ArbeidsKorting2020(Table1[[#This Row],[Belastbaar loon]])</f>
        <v>144.18000000000015</v>
      </c>
      <c r="E8838" s="14">
        <f>MAX(Table1[[#This Row],[Loonheffing]]-Table1[[#This Row],[Algemene Heffingskorting]]-Table1[[#This Row],[Arbeidskorting]],0)</f>
        <v>39151.593000000001</v>
      </c>
      <c r="F8838" s="6">
        <f>Table1[[#This Row],[Belastbaar loon]]-Table1[[#This Row],[Belasting]]</f>
        <v>57049.406999999999</v>
      </c>
      <c r="G8838" s="2">
        <f>(Table1[[#This Row],[Belastbaar loon]]-Table1[[#This Row],[Netto loon]])/Table1[[#This Row],[Belastbaar loon]]</f>
        <v>0.40697698568621948</v>
      </c>
      <c r="H8838" s="14">
        <f t="shared" ca="1" si="132"/>
        <v>39146.042999999998</v>
      </c>
      <c r="I8838" s="14">
        <f ca="1">IF(ROW()=2, Table1[[#This Row],[Netto loon]], INDIRECT(ADDRESS(ROW()-1,COLUMN(F:F))))</f>
        <v>57044.957000000002</v>
      </c>
      <c r="J8838" s="6">
        <f ca="1">IF(ROW()=2, 0, Table1[[#This Row],[Belastbaar loon]]-INDIRECT(ADDRESS(ROW()-1,COLUMN(A:A))))</f>
        <v>10</v>
      </c>
      <c r="K8838" s="6">
        <f ca="1">Table1[[#This Row],[Netto loon]]-Table1[[#This Row],[Netto vorige schijf]]</f>
        <v>4.4499999999970896</v>
      </c>
      <c r="L8838" s="2">
        <f ca="1">(Table1[[#This Row],[Bruto tov vorige schijf]]-Table1[[#This Row],[Netto tov vorige schijf]])/MAX(Table1[[#This Row],[Bruto tov vorige schijf]],1)</f>
        <v>0.55500000000029104</v>
      </c>
    </row>
    <row r="8839" spans="1:12" x14ac:dyDescent="0.25">
      <c r="A8839" s="14">
        <v>96211</v>
      </c>
      <c r="B8839" s="6">
        <f>LoonHeffing2020(Table1[[#This Row],[Belastbaar loon]])</f>
        <v>39300.722999999998</v>
      </c>
      <c r="C8839" s="6">
        <f>AlgemeneHeffingsKorting2020(Table1[[#This Row],[Belastbaar loon]])</f>
        <v>0</v>
      </c>
      <c r="D8839" s="14">
        <f>ArbeidsKorting2020(Table1[[#This Row],[Belastbaar loon]])</f>
        <v>143.58000000000013</v>
      </c>
      <c r="E8839" s="14">
        <f>MAX(Table1[[#This Row],[Loonheffing]]-Table1[[#This Row],[Algemene Heffingskorting]]-Table1[[#This Row],[Arbeidskorting]],0)</f>
        <v>39157.142999999996</v>
      </c>
      <c r="F8839" s="6">
        <f>Table1[[#This Row],[Belastbaar loon]]-Table1[[#This Row],[Belasting]]</f>
        <v>57053.857000000004</v>
      </c>
      <c r="G8839" s="2">
        <f>(Table1[[#This Row],[Belastbaar loon]]-Table1[[#This Row],[Netto loon]])/Table1[[#This Row],[Belastbaar loon]]</f>
        <v>0.40699237093471635</v>
      </c>
      <c r="H8839" s="14">
        <f t="shared" ca="1" si="132"/>
        <v>39151.593000000001</v>
      </c>
      <c r="I8839" s="14">
        <f ca="1">IF(ROW()=2, Table1[[#This Row],[Netto loon]], INDIRECT(ADDRESS(ROW()-1,COLUMN(F:F))))</f>
        <v>57049.406999999999</v>
      </c>
      <c r="J8839" s="6">
        <f ca="1">IF(ROW()=2, 0, Table1[[#This Row],[Belastbaar loon]]-INDIRECT(ADDRESS(ROW()-1,COLUMN(A:A))))</f>
        <v>10</v>
      </c>
      <c r="K8839" s="6">
        <f ca="1">Table1[[#This Row],[Netto loon]]-Table1[[#This Row],[Netto vorige schijf]]</f>
        <v>4.4500000000043656</v>
      </c>
      <c r="L8839" s="2">
        <f ca="1">(Table1[[#This Row],[Bruto tov vorige schijf]]-Table1[[#This Row],[Netto tov vorige schijf]])/MAX(Table1[[#This Row],[Bruto tov vorige schijf]],1)</f>
        <v>0.5549999999995634</v>
      </c>
    </row>
    <row r="8840" spans="1:12" x14ac:dyDescent="0.25">
      <c r="A8840" s="14">
        <v>96221</v>
      </c>
      <c r="B8840" s="6">
        <f>LoonHeffing2020(Table1[[#This Row],[Belastbaar loon]])</f>
        <v>39305.673000000003</v>
      </c>
      <c r="C8840" s="6">
        <f>AlgemeneHeffingsKorting2020(Table1[[#This Row],[Belastbaar loon]])</f>
        <v>0</v>
      </c>
      <c r="D8840" s="14">
        <f>ArbeidsKorting2020(Table1[[#This Row],[Belastbaar loon]])</f>
        <v>142.98000000000013</v>
      </c>
      <c r="E8840" s="14">
        <f>MAX(Table1[[#This Row],[Loonheffing]]-Table1[[#This Row],[Algemene Heffingskorting]]-Table1[[#This Row],[Arbeidskorting]],0)</f>
        <v>39162.692999999999</v>
      </c>
      <c r="F8840" s="6">
        <f>Table1[[#This Row],[Belastbaar loon]]-Table1[[#This Row],[Belasting]]</f>
        <v>57058.307000000001</v>
      </c>
      <c r="G8840" s="2">
        <f>(Table1[[#This Row],[Belastbaar loon]]-Table1[[#This Row],[Netto loon]])/Table1[[#This Row],[Belastbaar loon]]</f>
        <v>0.40700775298531505</v>
      </c>
      <c r="H8840" s="14">
        <f t="shared" ca="1" si="132"/>
        <v>39157.142999999996</v>
      </c>
      <c r="I8840" s="14">
        <f ca="1">IF(ROW()=2, Table1[[#This Row],[Netto loon]], INDIRECT(ADDRESS(ROW()-1,COLUMN(F:F))))</f>
        <v>57053.857000000004</v>
      </c>
      <c r="J8840" s="6">
        <f ca="1">IF(ROW()=2, 0, Table1[[#This Row],[Belastbaar loon]]-INDIRECT(ADDRESS(ROW()-1,COLUMN(A:A))))</f>
        <v>10</v>
      </c>
      <c r="K8840" s="6">
        <f ca="1">Table1[[#This Row],[Netto loon]]-Table1[[#This Row],[Netto vorige schijf]]</f>
        <v>4.4499999999970896</v>
      </c>
      <c r="L8840" s="2">
        <f ca="1">(Table1[[#This Row],[Bruto tov vorige schijf]]-Table1[[#This Row],[Netto tov vorige schijf]])/MAX(Table1[[#This Row],[Bruto tov vorige schijf]],1)</f>
        <v>0.55500000000029104</v>
      </c>
    </row>
    <row r="8841" spans="1:12" x14ac:dyDescent="0.25">
      <c r="A8841" s="14">
        <v>96231</v>
      </c>
      <c r="B8841" s="6">
        <f>LoonHeffing2020(Table1[[#This Row],[Belastbaar loon]])</f>
        <v>39310.623</v>
      </c>
      <c r="C8841" s="6">
        <f>AlgemeneHeffingsKorting2020(Table1[[#This Row],[Belastbaar loon]])</f>
        <v>0</v>
      </c>
      <c r="D8841" s="14">
        <f>ArbeidsKorting2020(Table1[[#This Row],[Belastbaar loon]])</f>
        <v>142.38000000000014</v>
      </c>
      <c r="E8841" s="14">
        <f>MAX(Table1[[#This Row],[Loonheffing]]-Table1[[#This Row],[Algemene Heffingskorting]]-Table1[[#This Row],[Arbeidskorting]],0)</f>
        <v>39168.243000000002</v>
      </c>
      <c r="F8841" s="6">
        <f>Table1[[#This Row],[Belastbaar loon]]-Table1[[#This Row],[Belasting]]</f>
        <v>57062.756999999998</v>
      </c>
      <c r="G8841" s="2">
        <f>(Table1[[#This Row],[Belastbaar loon]]-Table1[[#This Row],[Netto loon]])/Table1[[#This Row],[Belastbaar loon]]</f>
        <v>0.4070231318390124</v>
      </c>
      <c r="H8841" s="14">
        <f t="shared" ca="1" si="132"/>
        <v>39162.692999999999</v>
      </c>
      <c r="I8841" s="14">
        <f ca="1">IF(ROW()=2, Table1[[#This Row],[Netto loon]], INDIRECT(ADDRESS(ROW()-1,COLUMN(F:F))))</f>
        <v>57058.307000000001</v>
      </c>
      <c r="J8841" s="6">
        <f ca="1">IF(ROW()=2, 0, Table1[[#This Row],[Belastbaar loon]]-INDIRECT(ADDRESS(ROW()-1,COLUMN(A:A))))</f>
        <v>10</v>
      </c>
      <c r="K8841" s="6">
        <f ca="1">Table1[[#This Row],[Netto loon]]-Table1[[#This Row],[Netto vorige schijf]]</f>
        <v>4.4499999999970896</v>
      </c>
      <c r="L8841" s="2">
        <f ca="1">(Table1[[#This Row],[Bruto tov vorige schijf]]-Table1[[#This Row],[Netto tov vorige schijf]])/MAX(Table1[[#This Row],[Bruto tov vorige schijf]],1)</f>
        <v>0.55500000000029104</v>
      </c>
    </row>
    <row r="8842" spans="1:12" x14ac:dyDescent="0.25">
      <c r="A8842" s="14">
        <v>96241</v>
      </c>
      <c r="B8842" s="6">
        <f>LoonHeffing2020(Table1[[#This Row],[Belastbaar loon]])</f>
        <v>39315.572999999997</v>
      </c>
      <c r="C8842" s="6">
        <f>AlgemeneHeffingsKorting2020(Table1[[#This Row],[Belastbaar loon]])</f>
        <v>0</v>
      </c>
      <c r="D8842" s="14">
        <f>ArbeidsKorting2020(Table1[[#This Row],[Belastbaar loon]])</f>
        <v>141.78000000000014</v>
      </c>
      <c r="E8842" s="14">
        <f>MAX(Table1[[#This Row],[Loonheffing]]-Table1[[#This Row],[Algemene Heffingskorting]]-Table1[[#This Row],[Arbeidskorting]],0)</f>
        <v>39173.792999999998</v>
      </c>
      <c r="F8842" s="6">
        <f>Table1[[#This Row],[Belastbaar loon]]-Table1[[#This Row],[Belasting]]</f>
        <v>57067.207000000002</v>
      </c>
      <c r="G8842" s="2">
        <f>(Table1[[#This Row],[Belastbaar loon]]-Table1[[#This Row],[Netto loon]])/Table1[[#This Row],[Belastbaar loon]]</f>
        <v>0.40703850749680487</v>
      </c>
      <c r="H8842" s="14">
        <f t="shared" ca="1" si="132"/>
        <v>39168.243000000002</v>
      </c>
      <c r="I8842" s="14">
        <f ca="1">IF(ROW()=2, Table1[[#This Row],[Netto loon]], INDIRECT(ADDRESS(ROW()-1,COLUMN(F:F))))</f>
        <v>57062.756999999998</v>
      </c>
      <c r="J8842" s="6">
        <f ca="1">IF(ROW()=2, 0, Table1[[#This Row],[Belastbaar loon]]-INDIRECT(ADDRESS(ROW()-1,COLUMN(A:A))))</f>
        <v>10</v>
      </c>
      <c r="K8842" s="6">
        <f ca="1">Table1[[#This Row],[Netto loon]]-Table1[[#This Row],[Netto vorige schijf]]</f>
        <v>4.4500000000043656</v>
      </c>
      <c r="L8842" s="2">
        <f ca="1">(Table1[[#This Row],[Bruto tov vorige schijf]]-Table1[[#This Row],[Netto tov vorige schijf]])/MAX(Table1[[#This Row],[Bruto tov vorige schijf]],1)</f>
        <v>0.5549999999995634</v>
      </c>
    </row>
    <row r="8843" spans="1:12" x14ac:dyDescent="0.25">
      <c r="A8843" s="14">
        <v>96251</v>
      </c>
      <c r="B8843" s="6">
        <f>LoonHeffing2020(Table1[[#This Row],[Belastbaar loon]])</f>
        <v>39320.523000000001</v>
      </c>
      <c r="C8843" s="6">
        <f>AlgemeneHeffingsKorting2020(Table1[[#This Row],[Belastbaar loon]])</f>
        <v>0</v>
      </c>
      <c r="D8843" s="14">
        <f>ArbeidsKorting2020(Table1[[#This Row],[Belastbaar loon]])</f>
        <v>141.18000000000015</v>
      </c>
      <c r="E8843" s="14">
        <f>MAX(Table1[[#This Row],[Loonheffing]]-Table1[[#This Row],[Algemene Heffingskorting]]-Table1[[#This Row],[Arbeidskorting]],0)</f>
        <v>39179.343000000001</v>
      </c>
      <c r="F8843" s="6">
        <f>Table1[[#This Row],[Belastbaar loon]]-Table1[[#This Row],[Belasting]]</f>
        <v>57071.656999999999</v>
      </c>
      <c r="G8843" s="2">
        <f>(Table1[[#This Row],[Belastbaar loon]]-Table1[[#This Row],[Netto loon]])/Table1[[#This Row],[Belastbaar loon]]</f>
        <v>0.40705387995968872</v>
      </c>
      <c r="H8843" s="14">
        <f t="shared" ca="1" si="132"/>
        <v>39173.792999999998</v>
      </c>
      <c r="I8843" s="14">
        <f ca="1">IF(ROW()=2, Table1[[#This Row],[Netto loon]], INDIRECT(ADDRESS(ROW()-1,COLUMN(F:F))))</f>
        <v>57067.207000000002</v>
      </c>
      <c r="J8843" s="6">
        <f ca="1">IF(ROW()=2, 0, Table1[[#This Row],[Belastbaar loon]]-INDIRECT(ADDRESS(ROW()-1,COLUMN(A:A))))</f>
        <v>10</v>
      </c>
      <c r="K8843" s="6">
        <f ca="1">Table1[[#This Row],[Netto loon]]-Table1[[#This Row],[Netto vorige schijf]]</f>
        <v>4.4499999999970896</v>
      </c>
      <c r="L8843" s="2">
        <f ca="1">(Table1[[#This Row],[Bruto tov vorige schijf]]-Table1[[#This Row],[Netto tov vorige schijf]])/MAX(Table1[[#This Row],[Bruto tov vorige schijf]],1)</f>
        <v>0.55500000000029104</v>
      </c>
    </row>
    <row r="8844" spans="1:12" x14ac:dyDescent="0.25">
      <c r="A8844" s="14">
        <v>96261</v>
      </c>
      <c r="B8844" s="6">
        <f>LoonHeffing2020(Table1[[#This Row],[Belastbaar loon]])</f>
        <v>39325.472999999998</v>
      </c>
      <c r="C8844" s="6">
        <f>AlgemeneHeffingsKorting2020(Table1[[#This Row],[Belastbaar loon]])</f>
        <v>0</v>
      </c>
      <c r="D8844" s="14">
        <f>ArbeidsKorting2020(Table1[[#This Row],[Belastbaar loon]])</f>
        <v>140.58000000000013</v>
      </c>
      <c r="E8844" s="14">
        <f>MAX(Table1[[#This Row],[Loonheffing]]-Table1[[#This Row],[Algemene Heffingskorting]]-Table1[[#This Row],[Arbeidskorting]],0)</f>
        <v>39184.892999999996</v>
      </c>
      <c r="F8844" s="6">
        <f>Table1[[#This Row],[Belastbaar loon]]-Table1[[#This Row],[Belasting]]</f>
        <v>57076.107000000004</v>
      </c>
      <c r="G8844" s="2">
        <f>(Table1[[#This Row],[Belastbaar loon]]-Table1[[#This Row],[Netto loon]])/Table1[[#This Row],[Belastbaar loon]]</f>
        <v>0.40706924922865956</v>
      </c>
      <c r="H8844" s="14">
        <f t="shared" ca="1" si="132"/>
        <v>39179.343000000001</v>
      </c>
      <c r="I8844" s="14">
        <f ca="1">IF(ROW()=2, Table1[[#This Row],[Netto loon]], INDIRECT(ADDRESS(ROW()-1,COLUMN(F:F))))</f>
        <v>57071.656999999999</v>
      </c>
      <c r="J8844" s="6">
        <f ca="1">IF(ROW()=2, 0, Table1[[#This Row],[Belastbaar loon]]-INDIRECT(ADDRESS(ROW()-1,COLUMN(A:A))))</f>
        <v>10</v>
      </c>
      <c r="K8844" s="6">
        <f ca="1">Table1[[#This Row],[Netto loon]]-Table1[[#This Row],[Netto vorige schijf]]</f>
        <v>4.4500000000043656</v>
      </c>
      <c r="L8844" s="2">
        <f ca="1">(Table1[[#This Row],[Bruto tov vorige schijf]]-Table1[[#This Row],[Netto tov vorige schijf]])/MAX(Table1[[#This Row],[Bruto tov vorige schijf]],1)</f>
        <v>0.5549999999995634</v>
      </c>
    </row>
    <row r="8845" spans="1:12" x14ac:dyDescent="0.25">
      <c r="A8845" s="14">
        <v>96271</v>
      </c>
      <c r="B8845" s="6">
        <f>LoonHeffing2020(Table1[[#This Row],[Belastbaar loon]])</f>
        <v>39330.423000000003</v>
      </c>
      <c r="C8845" s="6">
        <f>AlgemeneHeffingsKorting2020(Table1[[#This Row],[Belastbaar loon]])</f>
        <v>0</v>
      </c>
      <c r="D8845" s="14">
        <f>ArbeidsKorting2020(Table1[[#This Row],[Belastbaar loon]])</f>
        <v>139.98000000000013</v>
      </c>
      <c r="E8845" s="14">
        <f>MAX(Table1[[#This Row],[Loonheffing]]-Table1[[#This Row],[Algemene Heffingskorting]]-Table1[[#This Row],[Arbeidskorting]],0)</f>
        <v>39190.442999999999</v>
      </c>
      <c r="F8845" s="6">
        <f>Table1[[#This Row],[Belastbaar loon]]-Table1[[#This Row],[Belasting]]</f>
        <v>57080.557000000001</v>
      </c>
      <c r="G8845" s="2">
        <f>(Table1[[#This Row],[Belastbaar loon]]-Table1[[#This Row],[Netto loon]])/Table1[[#This Row],[Belastbaar loon]]</f>
        <v>0.40708461530471274</v>
      </c>
      <c r="H8845" s="14">
        <f t="shared" ca="1" si="132"/>
        <v>39184.892999999996</v>
      </c>
      <c r="I8845" s="14">
        <f ca="1">IF(ROW()=2, Table1[[#This Row],[Netto loon]], INDIRECT(ADDRESS(ROW()-1,COLUMN(F:F))))</f>
        <v>57076.107000000004</v>
      </c>
      <c r="J8845" s="6">
        <f ca="1">IF(ROW()=2, 0, Table1[[#This Row],[Belastbaar loon]]-INDIRECT(ADDRESS(ROW()-1,COLUMN(A:A))))</f>
        <v>10</v>
      </c>
      <c r="K8845" s="6">
        <f ca="1">Table1[[#This Row],[Netto loon]]-Table1[[#This Row],[Netto vorige schijf]]</f>
        <v>4.4499999999970896</v>
      </c>
      <c r="L8845" s="2">
        <f ca="1">(Table1[[#This Row],[Bruto tov vorige schijf]]-Table1[[#This Row],[Netto tov vorige schijf]])/MAX(Table1[[#This Row],[Bruto tov vorige schijf]],1)</f>
        <v>0.55500000000029104</v>
      </c>
    </row>
    <row r="8846" spans="1:12" x14ac:dyDescent="0.25">
      <c r="A8846" s="14">
        <v>96281</v>
      </c>
      <c r="B8846" s="6">
        <f>LoonHeffing2020(Table1[[#This Row],[Belastbaar loon]])</f>
        <v>39335.373</v>
      </c>
      <c r="C8846" s="6">
        <f>AlgemeneHeffingsKorting2020(Table1[[#This Row],[Belastbaar loon]])</f>
        <v>0</v>
      </c>
      <c r="D8846" s="14">
        <f>ArbeidsKorting2020(Table1[[#This Row],[Belastbaar loon]])</f>
        <v>139.38000000000014</v>
      </c>
      <c r="E8846" s="14">
        <f>MAX(Table1[[#This Row],[Loonheffing]]-Table1[[#This Row],[Algemene Heffingskorting]]-Table1[[#This Row],[Arbeidskorting]],0)</f>
        <v>39195.993000000002</v>
      </c>
      <c r="F8846" s="6">
        <f>Table1[[#This Row],[Belastbaar loon]]-Table1[[#This Row],[Belasting]]</f>
        <v>57085.006999999998</v>
      </c>
      <c r="G8846" s="2">
        <f>(Table1[[#This Row],[Belastbaar loon]]-Table1[[#This Row],[Netto loon]])/Table1[[#This Row],[Belastbaar loon]]</f>
        <v>0.40709997818884308</v>
      </c>
      <c r="H8846" s="14">
        <f t="shared" ca="1" si="132"/>
        <v>39190.442999999999</v>
      </c>
      <c r="I8846" s="14">
        <f ca="1">IF(ROW()=2, Table1[[#This Row],[Netto loon]], INDIRECT(ADDRESS(ROW()-1,COLUMN(F:F))))</f>
        <v>57080.557000000001</v>
      </c>
      <c r="J8846" s="6">
        <f ca="1">IF(ROW()=2, 0, Table1[[#This Row],[Belastbaar loon]]-INDIRECT(ADDRESS(ROW()-1,COLUMN(A:A))))</f>
        <v>10</v>
      </c>
      <c r="K8846" s="6">
        <f ca="1">Table1[[#This Row],[Netto loon]]-Table1[[#This Row],[Netto vorige schijf]]</f>
        <v>4.4499999999970896</v>
      </c>
      <c r="L8846" s="2">
        <f ca="1">(Table1[[#This Row],[Bruto tov vorige schijf]]-Table1[[#This Row],[Netto tov vorige schijf]])/MAX(Table1[[#This Row],[Bruto tov vorige schijf]],1)</f>
        <v>0.55500000000029104</v>
      </c>
    </row>
    <row r="8847" spans="1:12" x14ac:dyDescent="0.25">
      <c r="A8847" s="14">
        <v>96291</v>
      </c>
      <c r="B8847" s="6">
        <f>LoonHeffing2020(Table1[[#This Row],[Belastbaar loon]])</f>
        <v>39340.322999999997</v>
      </c>
      <c r="C8847" s="6">
        <f>AlgemeneHeffingsKorting2020(Table1[[#This Row],[Belastbaar loon]])</f>
        <v>0</v>
      </c>
      <c r="D8847" s="14">
        <f>ArbeidsKorting2020(Table1[[#This Row],[Belastbaar loon]])</f>
        <v>138.78000000000014</v>
      </c>
      <c r="E8847" s="14">
        <f>MAX(Table1[[#This Row],[Loonheffing]]-Table1[[#This Row],[Algemene Heffingskorting]]-Table1[[#This Row],[Arbeidskorting]],0)</f>
        <v>39201.542999999998</v>
      </c>
      <c r="F8847" s="6">
        <f>Table1[[#This Row],[Belastbaar loon]]-Table1[[#This Row],[Belasting]]</f>
        <v>57089.457000000002</v>
      </c>
      <c r="G8847" s="2">
        <f>(Table1[[#This Row],[Belastbaar loon]]-Table1[[#This Row],[Netto loon]])/Table1[[#This Row],[Belastbaar loon]]</f>
        <v>0.40711533788204501</v>
      </c>
      <c r="H8847" s="14">
        <f t="shared" ca="1" si="132"/>
        <v>39195.993000000002</v>
      </c>
      <c r="I8847" s="14">
        <f ca="1">IF(ROW()=2, Table1[[#This Row],[Netto loon]], INDIRECT(ADDRESS(ROW()-1,COLUMN(F:F))))</f>
        <v>57085.006999999998</v>
      </c>
      <c r="J8847" s="6">
        <f ca="1">IF(ROW()=2, 0, Table1[[#This Row],[Belastbaar loon]]-INDIRECT(ADDRESS(ROW()-1,COLUMN(A:A))))</f>
        <v>10</v>
      </c>
      <c r="K8847" s="6">
        <f ca="1">Table1[[#This Row],[Netto loon]]-Table1[[#This Row],[Netto vorige schijf]]</f>
        <v>4.4500000000043656</v>
      </c>
      <c r="L8847" s="2">
        <f ca="1">(Table1[[#This Row],[Bruto tov vorige schijf]]-Table1[[#This Row],[Netto tov vorige schijf]])/MAX(Table1[[#This Row],[Bruto tov vorige schijf]],1)</f>
        <v>0.5549999999995634</v>
      </c>
    </row>
    <row r="8848" spans="1:12" x14ac:dyDescent="0.25">
      <c r="A8848" s="14">
        <v>96301</v>
      </c>
      <c r="B8848" s="6">
        <f>LoonHeffing2020(Table1[[#This Row],[Belastbaar loon]])</f>
        <v>39345.273000000001</v>
      </c>
      <c r="C8848" s="6">
        <f>AlgemeneHeffingsKorting2020(Table1[[#This Row],[Belastbaar loon]])</f>
        <v>0</v>
      </c>
      <c r="D8848" s="14">
        <f>ArbeidsKorting2020(Table1[[#This Row],[Belastbaar loon]])</f>
        <v>138.18000000000015</v>
      </c>
      <c r="E8848" s="14">
        <f>MAX(Table1[[#This Row],[Loonheffing]]-Table1[[#This Row],[Algemene Heffingskorting]]-Table1[[#This Row],[Arbeidskorting]],0)</f>
        <v>39207.093000000001</v>
      </c>
      <c r="F8848" s="6">
        <f>Table1[[#This Row],[Belastbaar loon]]-Table1[[#This Row],[Belasting]]</f>
        <v>57093.906999999999</v>
      </c>
      <c r="G8848" s="2">
        <f>(Table1[[#This Row],[Belastbaar loon]]-Table1[[#This Row],[Netto loon]])/Table1[[#This Row],[Belastbaar loon]]</f>
        <v>0.40713069438531274</v>
      </c>
      <c r="H8848" s="14">
        <f t="shared" ca="1" si="132"/>
        <v>39201.542999999998</v>
      </c>
      <c r="I8848" s="14">
        <f ca="1">IF(ROW()=2, Table1[[#This Row],[Netto loon]], INDIRECT(ADDRESS(ROW()-1,COLUMN(F:F))))</f>
        <v>57089.457000000002</v>
      </c>
      <c r="J8848" s="6">
        <f ca="1">IF(ROW()=2, 0, Table1[[#This Row],[Belastbaar loon]]-INDIRECT(ADDRESS(ROW()-1,COLUMN(A:A))))</f>
        <v>10</v>
      </c>
      <c r="K8848" s="6">
        <f ca="1">Table1[[#This Row],[Netto loon]]-Table1[[#This Row],[Netto vorige schijf]]</f>
        <v>4.4499999999970896</v>
      </c>
      <c r="L8848" s="2">
        <f ca="1">(Table1[[#This Row],[Bruto tov vorige schijf]]-Table1[[#This Row],[Netto tov vorige schijf]])/MAX(Table1[[#This Row],[Bruto tov vorige schijf]],1)</f>
        <v>0.55500000000029104</v>
      </c>
    </row>
    <row r="8849" spans="1:12" x14ac:dyDescent="0.25">
      <c r="A8849" s="14">
        <v>96311</v>
      </c>
      <c r="B8849" s="6">
        <f>LoonHeffing2020(Table1[[#This Row],[Belastbaar loon]])</f>
        <v>39350.222999999998</v>
      </c>
      <c r="C8849" s="6">
        <f>AlgemeneHeffingsKorting2020(Table1[[#This Row],[Belastbaar loon]])</f>
        <v>0</v>
      </c>
      <c r="D8849" s="14">
        <f>ArbeidsKorting2020(Table1[[#This Row],[Belastbaar loon]])</f>
        <v>137.58000000000013</v>
      </c>
      <c r="E8849" s="14">
        <f>MAX(Table1[[#This Row],[Loonheffing]]-Table1[[#This Row],[Algemene Heffingskorting]]-Table1[[#This Row],[Arbeidskorting]],0)</f>
        <v>39212.642999999996</v>
      </c>
      <c r="F8849" s="6">
        <f>Table1[[#This Row],[Belastbaar loon]]-Table1[[#This Row],[Belasting]]</f>
        <v>57098.357000000004</v>
      </c>
      <c r="G8849" s="2">
        <f>(Table1[[#This Row],[Belastbaar loon]]-Table1[[#This Row],[Netto loon]])/Table1[[#This Row],[Belastbaar loon]]</f>
        <v>0.40714604769963969</v>
      </c>
      <c r="H8849" s="14">
        <f t="shared" ca="1" si="132"/>
        <v>39207.093000000001</v>
      </c>
      <c r="I8849" s="14">
        <f ca="1">IF(ROW()=2, Table1[[#This Row],[Netto loon]], INDIRECT(ADDRESS(ROW()-1,COLUMN(F:F))))</f>
        <v>57093.906999999999</v>
      </c>
      <c r="J8849" s="6">
        <f ca="1">IF(ROW()=2, 0, Table1[[#This Row],[Belastbaar loon]]-INDIRECT(ADDRESS(ROW()-1,COLUMN(A:A))))</f>
        <v>10</v>
      </c>
      <c r="K8849" s="6">
        <f ca="1">Table1[[#This Row],[Netto loon]]-Table1[[#This Row],[Netto vorige schijf]]</f>
        <v>4.4500000000043656</v>
      </c>
      <c r="L8849" s="2">
        <f ca="1">(Table1[[#This Row],[Bruto tov vorige schijf]]-Table1[[#This Row],[Netto tov vorige schijf]])/MAX(Table1[[#This Row],[Bruto tov vorige schijf]],1)</f>
        <v>0.5549999999995634</v>
      </c>
    </row>
    <row r="8850" spans="1:12" x14ac:dyDescent="0.25">
      <c r="A8850" s="14">
        <v>96321</v>
      </c>
      <c r="B8850" s="6">
        <f>LoonHeffing2020(Table1[[#This Row],[Belastbaar loon]])</f>
        <v>39355.173000000003</v>
      </c>
      <c r="C8850" s="6">
        <f>AlgemeneHeffingsKorting2020(Table1[[#This Row],[Belastbaar loon]])</f>
        <v>0</v>
      </c>
      <c r="D8850" s="14">
        <f>ArbeidsKorting2020(Table1[[#This Row],[Belastbaar loon]])</f>
        <v>136.98000000000013</v>
      </c>
      <c r="E8850" s="14">
        <f>MAX(Table1[[#This Row],[Loonheffing]]-Table1[[#This Row],[Algemene Heffingskorting]]-Table1[[#This Row],[Arbeidskorting]],0)</f>
        <v>39218.192999999999</v>
      </c>
      <c r="F8850" s="6">
        <f>Table1[[#This Row],[Belastbaar loon]]-Table1[[#This Row],[Belasting]]</f>
        <v>57102.807000000001</v>
      </c>
      <c r="G8850" s="2">
        <f>(Table1[[#This Row],[Belastbaar loon]]-Table1[[#This Row],[Netto loon]])/Table1[[#This Row],[Belastbaar loon]]</f>
        <v>0.40716139782601923</v>
      </c>
      <c r="H8850" s="14">
        <f t="shared" ca="1" si="132"/>
        <v>39212.642999999996</v>
      </c>
      <c r="I8850" s="14">
        <f ca="1">IF(ROW()=2, Table1[[#This Row],[Netto loon]], INDIRECT(ADDRESS(ROW()-1,COLUMN(F:F))))</f>
        <v>57098.357000000004</v>
      </c>
      <c r="J8850" s="6">
        <f ca="1">IF(ROW()=2, 0, Table1[[#This Row],[Belastbaar loon]]-INDIRECT(ADDRESS(ROW()-1,COLUMN(A:A))))</f>
        <v>10</v>
      </c>
      <c r="K8850" s="6">
        <f ca="1">Table1[[#This Row],[Netto loon]]-Table1[[#This Row],[Netto vorige schijf]]</f>
        <v>4.4499999999970896</v>
      </c>
      <c r="L8850" s="2">
        <f ca="1">(Table1[[#This Row],[Bruto tov vorige schijf]]-Table1[[#This Row],[Netto tov vorige schijf]])/MAX(Table1[[#This Row],[Bruto tov vorige schijf]],1)</f>
        <v>0.55500000000029104</v>
      </c>
    </row>
    <row r="8851" spans="1:12" x14ac:dyDescent="0.25">
      <c r="A8851" s="14">
        <v>96331</v>
      </c>
      <c r="B8851" s="6">
        <f>LoonHeffing2020(Table1[[#This Row],[Belastbaar loon]])</f>
        <v>39360.123</v>
      </c>
      <c r="C8851" s="6">
        <f>AlgemeneHeffingsKorting2020(Table1[[#This Row],[Belastbaar loon]])</f>
        <v>0</v>
      </c>
      <c r="D8851" s="14">
        <f>ArbeidsKorting2020(Table1[[#This Row],[Belastbaar loon]])</f>
        <v>136.38000000000014</v>
      </c>
      <c r="E8851" s="14">
        <f>MAX(Table1[[#This Row],[Loonheffing]]-Table1[[#This Row],[Algemene Heffingskorting]]-Table1[[#This Row],[Arbeidskorting]],0)</f>
        <v>39223.743000000002</v>
      </c>
      <c r="F8851" s="6">
        <f>Table1[[#This Row],[Belastbaar loon]]-Table1[[#This Row],[Belasting]]</f>
        <v>57107.256999999998</v>
      </c>
      <c r="G8851" s="2">
        <f>(Table1[[#This Row],[Belastbaar loon]]-Table1[[#This Row],[Netto loon]])/Table1[[#This Row],[Belastbaar loon]]</f>
        <v>0.40717674476544419</v>
      </c>
      <c r="H8851" s="14">
        <f t="shared" ca="1" si="132"/>
        <v>39218.192999999999</v>
      </c>
      <c r="I8851" s="14">
        <f ca="1">IF(ROW()=2, Table1[[#This Row],[Netto loon]], INDIRECT(ADDRESS(ROW()-1,COLUMN(F:F))))</f>
        <v>57102.807000000001</v>
      </c>
      <c r="J8851" s="6">
        <f ca="1">IF(ROW()=2, 0, Table1[[#This Row],[Belastbaar loon]]-INDIRECT(ADDRESS(ROW()-1,COLUMN(A:A))))</f>
        <v>10</v>
      </c>
      <c r="K8851" s="6">
        <f ca="1">Table1[[#This Row],[Netto loon]]-Table1[[#This Row],[Netto vorige schijf]]</f>
        <v>4.4499999999970896</v>
      </c>
      <c r="L8851" s="2">
        <f ca="1">(Table1[[#This Row],[Bruto tov vorige schijf]]-Table1[[#This Row],[Netto tov vorige schijf]])/MAX(Table1[[#This Row],[Bruto tov vorige schijf]],1)</f>
        <v>0.55500000000029104</v>
      </c>
    </row>
    <row r="8852" spans="1:12" x14ac:dyDescent="0.25">
      <c r="A8852" s="14">
        <v>96341</v>
      </c>
      <c r="B8852" s="6">
        <f>LoonHeffing2020(Table1[[#This Row],[Belastbaar loon]])</f>
        <v>39365.072999999997</v>
      </c>
      <c r="C8852" s="6">
        <f>AlgemeneHeffingsKorting2020(Table1[[#This Row],[Belastbaar loon]])</f>
        <v>0</v>
      </c>
      <c r="D8852" s="14">
        <f>ArbeidsKorting2020(Table1[[#This Row],[Belastbaar loon]])</f>
        <v>135.78000000000014</v>
      </c>
      <c r="E8852" s="14">
        <f>MAX(Table1[[#This Row],[Loonheffing]]-Table1[[#This Row],[Algemene Heffingskorting]]-Table1[[#This Row],[Arbeidskorting]],0)</f>
        <v>39229.292999999998</v>
      </c>
      <c r="F8852" s="6">
        <f>Table1[[#This Row],[Belastbaar loon]]-Table1[[#This Row],[Belasting]]</f>
        <v>57111.707000000002</v>
      </c>
      <c r="G8852" s="2">
        <f>(Table1[[#This Row],[Belastbaar loon]]-Table1[[#This Row],[Netto loon]])/Table1[[#This Row],[Belastbaar loon]]</f>
        <v>0.40719208851890676</v>
      </c>
      <c r="H8852" s="14">
        <f t="shared" ca="1" si="132"/>
        <v>39223.743000000002</v>
      </c>
      <c r="I8852" s="14">
        <f ca="1">IF(ROW()=2, Table1[[#This Row],[Netto loon]], INDIRECT(ADDRESS(ROW()-1,COLUMN(F:F))))</f>
        <v>57107.256999999998</v>
      </c>
      <c r="J8852" s="6">
        <f ca="1">IF(ROW()=2, 0, Table1[[#This Row],[Belastbaar loon]]-INDIRECT(ADDRESS(ROW()-1,COLUMN(A:A))))</f>
        <v>10</v>
      </c>
      <c r="K8852" s="6">
        <f ca="1">Table1[[#This Row],[Netto loon]]-Table1[[#This Row],[Netto vorige schijf]]</f>
        <v>4.4500000000043656</v>
      </c>
      <c r="L8852" s="2">
        <f ca="1">(Table1[[#This Row],[Bruto tov vorige schijf]]-Table1[[#This Row],[Netto tov vorige schijf]])/MAX(Table1[[#This Row],[Bruto tov vorige schijf]],1)</f>
        <v>0.5549999999995634</v>
      </c>
    </row>
    <row r="8853" spans="1:12" x14ac:dyDescent="0.25">
      <c r="A8853" s="14">
        <v>96351</v>
      </c>
      <c r="B8853" s="6">
        <f>LoonHeffing2020(Table1[[#This Row],[Belastbaar loon]])</f>
        <v>39370.023000000001</v>
      </c>
      <c r="C8853" s="6">
        <f>AlgemeneHeffingsKorting2020(Table1[[#This Row],[Belastbaar loon]])</f>
        <v>0</v>
      </c>
      <c r="D8853" s="14">
        <f>ArbeidsKorting2020(Table1[[#This Row],[Belastbaar loon]])</f>
        <v>135.18000000000015</v>
      </c>
      <c r="E8853" s="14">
        <f>MAX(Table1[[#This Row],[Loonheffing]]-Table1[[#This Row],[Algemene Heffingskorting]]-Table1[[#This Row],[Arbeidskorting]],0)</f>
        <v>39234.843000000001</v>
      </c>
      <c r="F8853" s="6">
        <f>Table1[[#This Row],[Belastbaar loon]]-Table1[[#This Row],[Belasting]]</f>
        <v>57116.156999999999</v>
      </c>
      <c r="G8853" s="2">
        <f>(Table1[[#This Row],[Belastbaar loon]]-Table1[[#This Row],[Netto loon]])/Table1[[#This Row],[Belastbaar loon]]</f>
        <v>0.40720742908739921</v>
      </c>
      <c r="H8853" s="14">
        <f t="shared" ca="1" si="132"/>
        <v>39229.292999999998</v>
      </c>
      <c r="I8853" s="14">
        <f ca="1">IF(ROW()=2, Table1[[#This Row],[Netto loon]], INDIRECT(ADDRESS(ROW()-1,COLUMN(F:F))))</f>
        <v>57111.707000000002</v>
      </c>
      <c r="J8853" s="6">
        <f ca="1">IF(ROW()=2, 0, Table1[[#This Row],[Belastbaar loon]]-INDIRECT(ADDRESS(ROW()-1,COLUMN(A:A))))</f>
        <v>10</v>
      </c>
      <c r="K8853" s="6">
        <f ca="1">Table1[[#This Row],[Netto loon]]-Table1[[#This Row],[Netto vorige schijf]]</f>
        <v>4.4499999999970896</v>
      </c>
      <c r="L8853" s="2">
        <f ca="1">(Table1[[#This Row],[Bruto tov vorige schijf]]-Table1[[#This Row],[Netto tov vorige schijf]])/MAX(Table1[[#This Row],[Bruto tov vorige schijf]],1)</f>
        <v>0.55500000000029104</v>
      </c>
    </row>
    <row r="8854" spans="1:12" x14ac:dyDescent="0.25">
      <c r="A8854" s="14">
        <v>96361</v>
      </c>
      <c r="B8854" s="6">
        <f>LoonHeffing2020(Table1[[#This Row],[Belastbaar loon]])</f>
        <v>39374.972999999998</v>
      </c>
      <c r="C8854" s="6">
        <f>AlgemeneHeffingsKorting2020(Table1[[#This Row],[Belastbaar loon]])</f>
        <v>0</v>
      </c>
      <c r="D8854" s="14">
        <f>ArbeidsKorting2020(Table1[[#This Row],[Belastbaar loon]])</f>
        <v>134.58000000000013</v>
      </c>
      <c r="E8854" s="14">
        <f>MAX(Table1[[#This Row],[Loonheffing]]-Table1[[#This Row],[Algemene Heffingskorting]]-Table1[[#This Row],[Arbeidskorting]],0)</f>
        <v>39240.392999999996</v>
      </c>
      <c r="F8854" s="6">
        <f>Table1[[#This Row],[Belastbaar loon]]-Table1[[#This Row],[Belasting]]</f>
        <v>57120.607000000004</v>
      </c>
      <c r="G8854" s="2">
        <f>(Table1[[#This Row],[Belastbaar loon]]-Table1[[#This Row],[Netto loon]])/Table1[[#This Row],[Belastbaar loon]]</f>
        <v>0.40722276647191286</v>
      </c>
      <c r="H8854" s="14">
        <f t="shared" ca="1" si="132"/>
        <v>39234.843000000001</v>
      </c>
      <c r="I8854" s="14">
        <f ca="1">IF(ROW()=2, Table1[[#This Row],[Netto loon]], INDIRECT(ADDRESS(ROW()-1,COLUMN(F:F))))</f>
        <v>57116.156999999999</v>
      </c>
      <c r="J8854" s="6">
        <f ca="1">IF(ROW()=2, 0, Table1[[#This Row],[Belastbaar loon]]-INDIRECT(ADDRESS(ROW()-1,COLUMN(A:A))))</f>
        <v>10</v>
      </c>
      <c r="K8854" s="6">
        <f ca="1">Table1[[#This Row],[Netto loon]]-Table1[[#This Row],[Netto vorige schijf]]</f>
        <v>4.4500000000043656</v>
      </c>
      <c r="L8854" s="2">
        <f ca="1">(Table1[[#This Row],[Bruto tov vorige schijf]]-Table1[[#This Row],[Netto tov vorige schijf]])/MAX(Table1[[#This Row],[Bruto tov vorige schijf]],1)</f>
        <v>0.5549999999995634</v>
      </c>
    </row>
    <row r="8855" spans="1:12" x14ac:dyDescent="0.25">
      <c r="A8855" s="14">
        <v>96371</v>
      </c>
      <c r="B8855" s="6">
        <f>LoonHeffing2020(Table1[[#This Row],[Belastbaar loon]])</f>
        <v>39379.923000000003</v>
      </c>
      <c r="C8855" s="6">
        <f>AlgemeneHeffingsKorting2020(Table1[[#This Row],[Belastbaar loon]])</f>
        <v>0</v>
      </c>
      <c r="D8855" s="14">
        <f>ArbeidsKorting2020(Table1[[#This Row],[Belastbaar loon]])</f>
        <v>133.98000000000013</v>
      </c>
      <c r="E8855" s="14">
        <f>MAX(Table1[[#This Row],[Loonheffing]]-Table1[[#This Row],[Algemene Heffingskorting]]-Table1[[#This Row],[Arbeidskorting]],0)</f>
        <v>39245.942999999999</v>
      </c>
      <c r="F8855" s="6">
        <f>Table1[[#This Row],[Belastbaar loon]]-Table1[[#This Row],[Belasting]]</f>
        <v>57125.057000000001</v>
      </c>
      <c r="G8855" s="2">
        <f>(Table1[[#This Row],[Belastbaar loon]]-Table1[[#This Row],[Netto loon]])/Table1[[#This Row],[Belastbaar loon]]</f>
        <v>0.40723810067343907</v>
      </c>
      <c r="H8855" s="14">
        <f t="shared" ca="1" si="132"/>
        <v>39240.392999999996</v>
      </c>
      <c r="I8855" s="14">
        <f ca="1">IF(ROW()=2, Table1[[#This Row],[Netto loon]], INDIRECT(ADDRESS(ROW()-1,COLUMN(F:F))))</f>
        <v>57120.607000000004</v>
      </c>
      <c r="J8855" s="6">
        <f ca="1">IF(ROW()=2, 0, Table1[[#This Row],[Belastbaar loon]]-INDIRECT(ADDRESS(ROW()-1,COLUMN(A:A))))</f>
        <v>10</v>
      </c>
      <c r="K8855" s="6">
        <f ca="1">Table1[[#This Row],[Netto loon]]-Table1[[#This Row],[Netto vorige schijf]]</f>
        <v>4.4499999999970896</v>
      </c>
      <c r="L8855" s="2">
        <f ca="1">(Table1[[#This Row],[Bruto tov vorige schijf]]-Table1[[#This Row],[Netto tov vorige schijf]])/MAX(Table1[[#This Row],[Bruto tov vorige schijf]],1)</f>
        <v>0.55500000000029104</v>
      </c>
    </row>
    <row r="8856" spans="1:12" x14ac:dyDescent="0.25">
      <c r="A8856" s="14">
        <v>96381</v>
      </c>
      <c r="B8856" s="6">
        <f>LoonHeffing2020(Table1[[#This Row],[Belastbaar loon]])</f>
        <v>39384.873</v>
      </c>
      <c r="C8856" s="6">
        <f>AlgemeneHeffingsKorting2020(Table1[[#This Row],[Belastbaar loon]])</f>
        <v>0</v>
      </c>
      <c r="D8856" s="14">
        <f>ArbeidsKorting2020(Table1[[#This Row],[Belastbaar loon]])</f>
        <v>133.38000000000014</v>
      </c>
      <c r="E8856" s="14">
        <f>MAX(Table1[[#This Row],[Loonheffing]]-Table1[[#This Row],[Algemene Heffingskorting]]-Table1[[#This Row],[Arbeidskorting]],0)</f>
        <v>39251.493000000002</v>
      </c>
      <c r="F8856" s="6">
        <f>Table1[[#This Row],[Belastbaar loon]]-Table1[[#This Row],[Belasting]]</f>
        <v>57129.506999999998</v>
      </c>
      <c r="G8856" s="2">
        <f>(Table1[[#This Row],[Belastbaar loon]]-Table1[[#This Row],[Netto loon]])/Table1[[#This Row],[Belastbaar loon]]</f>
        <v>0.40725343169296857</v>
      </c>
      <c r="H8856" s="14">
        <f t="shared" ca="1" si="132"/>
        <v>39245.942999999999</v>
      </c>
      <c r="I8856" s="14">
        <f ca="1">IF(ROW()=2, Table1[[#This Row],[Netto loon]], INDIRECT(ADDRESS(ROW()-1,COLUMN(F:F))))</f>
        <v>57125.057000000001</v>
      </c>
      <c r="J8856" s="6">
        <f ca="1">IF(ROW()=2, 0, Table1[[#This Row],[Belastbaar loon]]-INDIRECT(ADDRESS(ROW()-1,COLUMN(A:A))))</f>
        <v>10</v>
      </c>
      <c r="K8856" s="6">
        <f ca="1">Table1[[#This Row],[Netto loon]]-Table1[[#This Row],[Netto vorige schijf]]</f>
        <v>4.4499999999970896</v>
      </c>
      <c r="L8856" s="2">
        <f ca="1">(Table1[[#This Row],[Bruto tov vorige schijf]]-Table1[[#This Row],[Netto tov vorige schijf]])/MAX(Table1[[#This Row],[Bruto tov vorige schijf]],1)</f>
        <v>0.55500000000029104</v>
      </c>
    </row>
    <row r="8857" spans="1:12" x14ac:dyDescent="0.25">
      <c r="A8857" s="14">
        <v>96391</v>
      </c>
      <c r="B8857" s="6">
        <f>LoonHeffing2020(Table1[[#This Row],[Belastbaar loon]])</f>
        <v>39389.822999999997</v>
      </c>
      <c r="C8857" s="6">
        <f>AlgemeneHeffingsKorting2020(Table1[[#This Row],[Belastbaar loon]])</f>
        <v>0</v>
      </c>
      <c r="D8857" s="14">
        <f>ArbeidsKorting2020(Table1[[#This Row],[Belastbaar loon]])</f>
        <v>132.78000000000014</v>
      </c>
      <c r="E8857" s="14">
        <f>MAX(Table1[[#This Row],[Loonheffing]]-Table1[[#This Row],[Algemene Heffingskorting]]-Table1[[#This Row],[Arbeidskorting]],0)</f>
        <v>39257.042999999998</v>
      </c>
      <c r="F8857" s="6">
        <f>Table1[[#This Row],[Belastbaar loon]]-Table1[[#This Row],[Belasting]]</f>
        <v>57133.957000000002</v>
      </c>
      <c r="G8857" s="2">
        <f>(Table1[[#This Row],[Belastbaar loon]]-Table1[[#This Row],[Netto loon]])/Table1[[#This Row],[Belastbaar loon]]</f>
        <v>0.4072687595314915</v>
      </c>
      <c r="H8857" s="14">
        <f t="shared" ca="1" si="132"/>
        <v>39251.493000000002</v>
      </c>
      <c r="I8857" s="14">
        <f ca="1">IF(ROW()=2, Table1[[#This Row],[Netto loon]], INDIRECT(ADDRESS(ROW()-1,COLUMN(F:F))))</f>
        <v>57129.506999999998</v>
      </c>
      <c r="J8857" s="6">
        <f ca="1">IF(ROW()=2, 0, Table1[[#This Row],[Belastbaar loon]]-INDIRECT(ADDRESS(ROW()-1,COLUMN(A:A))))</f>
        <v>10</v>
      </c>
      <c r="K8857" s="6">
        <f ca="1">Table1[[#This Row],[Netto loon]]-Table1[[#This Row],[Netto vorige schijf]]</f>
        <v>4.4500000000043656</v>
      </c>
      <c r="L8857" s="2">
        <f ca="1">(Table1[[#This Row],[Bruto tov vorige schijf]]-Table1[[#This Row],[Netto tov vorige schijf]])/MAX(Table1[[#This Row],[Bruto tov vorige schijf]],1)</f>
        <v>0.5549999999995634</v>
      </c>
    </row>
    <row r="8858" spans="1:12" x14ac:dyDescent="0.25">
      <c r="A8858" s="14">
        <v>96401</v>
      </c>
      <c r="B8858" s="6">
        <f>LoonHeffing2020(Table1[[#This Row],[Belastbaar loon]])</f>
        <v>39394.773000000001</v>
      </c>
      <c r="C8858" s="6">
        <f>AlgemeneHeffingsKorting2020(Table1[[#This Row],[Belastbaar loon]])</f>
        <v>0</v>
      </c>
      <c r="D8858" s="14">
        <f>ArbeidsKorting2020(Table1[[#This Row],[Belastbaar loon]])</f>
        <v>132.18000000000015</v>
      </c>
      <c r="E8858" s="14">
        <f>MAX(Table1[[#This Row],[Loonheffing]]-Table1[[#This Row],[Algemene Heffingskorting]]-Table1[[#This Row],[Arbeidskorting]],0)</f>
        <v>39262.593000000001</v>
      </c>
      <c r="F8858" s="6">
        <f>Table1[[#This Row],[Belastbaar loon]]-Table1[[#This Row],[Belasting]]</f>
        <v>57138.406999999999</v>
      </c>
      <c r="G8858" s="2">
        <f>(Table1[[#This Row],[Belastbaar loon]]-Table1[[#This Row],[Netto loon]])/Table1[[#This Row],[Belastbaar loon]]</f>
        <v>0.40728408418999806</v>
      </c>
      <c r="H8858" s="14">
        <f t="shared" ref="H8858:H8921" ca="1" si="133">IF(ROW()=2, 0, INDIRECT(ADDRESS(ROW()-1,COLUMN(E:E))))</f>
        <v>39257.042999999998</v>
      </c>
      <c r="I8858" s="14">
        <f ca="1">IF(ROW()=2, Table1[[#This Row],[Netto loon]], INDIRECT(ADDRESS(ROW()-1,COLUMN(F:F))))</f>
        <v>57133.957000000002</v>
      </c>
      <c r="J8858" s="6">
        <f ca="1">IF(ROW()=2, 0, Table1[[#This Row],[Belastbaar loon]]-INDIRECT(ADDRESS(ROW()-1,COLUMN(A:A))))</f>
        <v>10</v>
      </c>
      <c r="K8858" s="6">
        <f ca="1">Table1[[#This Row],[Netto loon]]-Table1[[#This Row],[Netto vorige schijf]]</f>
        <v>4.4499999999970896</v>
      </c>
      <c r="L8858" s="2">
        <f ca="1">(Table1[[#This Row],[Bruto tov vorige schijf]]-Table1[[#This Row],[Netto tov vorige schijf]])/MAX(Table1[[#This Row],[Bruto tov vorige schijf]],1)</f>
        <v>0.55500000000029104</v>
      </c>
    </row>
    <row r="8859" spans="1:12" x14ac:dyDescent="0.25">
      <c r="A8859" s="14">
        <v>96411</v>
      </c>
      <c r="B8859" s="6">
        <f>LoonHeffing2020(Table1[[#This Row],[Belastbaar loon]])</f>
        <v>39399.722999999998</v>
      </c>
      <c r="C8859" s="6">
        <f>AlgemeneHeffingsKorting2020(Table1[[#This Row],[Belastbaar loon]])</f>
        <v>0</v>
      </c>
      <c r="D8859" s="14">
        <f>ArbeidsKorting2020(Table1[[#This Row],[Belastbaar loon]])</f>
        <v>131.58000000000013</v>
      </c>
      <c r="E8859" s="14">
        <f>MAX(Table1[[#This Row],[Loonheffing]]-Table1[[#This Row],[Algemene Heffingskorting]]-Table1[[#This Row],[Arbeidskorting]],0)</f>
        <v>39268.142999999996</v>
      </c>
      <c r="F8859" s="6">
        <f>Table1[[#This Row],[Belastbaar loon]]-Table1[[#This Row],[Belasting]]</f>
        <v>57142.857000000004</v>
      </c>
      <c r="G8859" s="2">
        <f>(Table1[[#This Row],[Belastbaar loon]]-Table1[[#This Row],[Netto loon]])/Table1[[#This Row],[Belastbaar loon]]</f>
        <v>0.40729940566947753</v>
      </c>
      <c r="H8859" s="14">
        <f t="shared" ca="1" si="133"/>
        <v>39262.593000000001</v>
      </c>
      <c r="I8859" s="14">
        <f ca="1">IF(ROW()=2, Table1[[#This Row],[Netto loon]], INDIRECT(ADDRESS(ROW()-1,COLUMN(F:F))))</f>
        <v>57138.406999999999</v>
      </c>
      <c r="J8859" s="6">
        <f ca="1">IF(ROW()=2, 0, Table1[[#This Row],[Belastbaar loon]]-INDIRECT(ADDRESS(ROW()-1,COLUMN(A:A))))</f>
        <v>10</v>
      </c>
      <c r="K8859" s="6">
        <f ca="1">Table1[[#This Row],[Netto loon]]-Table1[[#This Row],[Netto vorige schijf]]</f>
        <v>4.4500000000043656</v>
      </c>
      <c r="L8859" s="2">
        <f ca="1">(Table1[[#This Row],[Bruto tov vorige schijf]]-Table1[[#This Row],[Netto tov vorige schijf]])/MAX(Table1[[#This Row],[Bruto tov vorige schijf]],1)</f>
        <v>0.5549999999995634</v>
      </c>
    </row>
    <row r="8860" spans="1:12" x14ac:dyDescent="0.25">
      <c r="A8860" s="14">
        <v>96421</v>
      </c>
      <c r="B8860" s="6">
        <f>LoonHeffing2020(Table1[[#This Row],[Belastbaar loon]])</f>
        <v>39404.673000000003</v>
      </c>
      <c r="C8860" s="6">
        <f>AlgemeneHeffingsKorting2020(Table1[[#This Row],[Belastbaar loon]])</f>
        <v>0</v>
      </c>
      <c r="D8860" s="14">
        <f>ArbeidsKorting2020(Table1[[#This Row],[Belastbaar loon]])</f>
        <v>130.98000000000013</v>
      </c>
      <c r="E8860" s="14">
        <f>MAX(Table1[[#This Row],[Loonheffing]]-Table1[[#This Row],[Algemene Heffingskorting]]-Table1[[#This Row],[Arbeidskorting]],0)</f>
        <v>39273.692999999999</v>
      </c>
      <c r="F8860" s="6">
        <f>Table1[[#This Row],[Belastbaar loon]]-Table1[[#This Row],[Belasting]]</f>
        <v>57147.307000000001</v>
      </c>
      <c r="G8860" s="2">
        <f>(Table1[[#This Row],[Belastbaar loon]]-Table1[[#This Row],[Netto loon]])/Table1[[#This Row],[Belastbaar loon]]</f>
        <v>0.40731472397091917</v>
      </c>
      <c r="H8860" s="14">
        <f t="shared" ca="1" si="133"/>
        <v>39268.142999999996</v>
      </c>
      <c r="I8860" s="14">
        <f ca="1">IF(ROW()=2, Table1[[#This Row],[Netto loon]], INDIRECT(ADDRESS(ROW()-1,COLUMN(F:F))))</f>
        <v>57142.857000000004</v>
      </c>
      <c r="J8860" s="6">
        <f ca="1">IF(ROW()=2, 0, Table1[[#This Row],[Belastbaar loon]]-INDIRECT(ADDRESS(ROW()-1,COLUMN(A:A))))</f>
        <v>10</v>
      </c>
      <c r="K8860" s="6">
        <f ca="1">Table1[[#This Row],[Netto loon]]-Table1[[#This Row],[Netto vorige schijf]]</f>
        <v>4.4499999999970896</v>
      </c>
      <c r="L8860" s="2">
        <f ca="1">(Table1[[#This Row],[Bruto tov vorige schijf]]-Table1[[#This Row],[Netto tov vorige schijf]])/MAX(Table1[[#This Row],[Bruto tov vorige schijf]],1)</f>
        <v>0.55500000000029104</v>
      </c>
    </row>
    <row r="8861" spans="1:12" x14ac:dyDescent="0.25">
      <c r="A8861" s="14">
        <v>96431</v>
      </c>
      <c r="B8861" s="6">
        <f>LoonHeffing2020(Table1[[#This Row],[Belastbaar loon]])</f>
        <v>39409.623</v>
      </c>
      <c r="C8861" s="6">
        <f>AlgemeneHeffingsKorting2020(Table1[[#This Row],[Belastbaar loon]])</f>
        <v>0</v>
      </c>
      <c r="D8861" s="14">
        <f>ArbeidsKorting2020(Table1[[#This Row],[Belastbaar loon]])</f>
        <v>130.38000000000014</v>
      </c>
      <c r="E8861" s="14">
        <f>MAX(Table1[[#This Row],[Loonheffing]]-Table1[[#This Row],[Algemene Heffingskorting]]-Table1[[#This Row],[Arbeidskorting]],0)</f>
        <v>39279.243000000002</v>
      </c>
      <c r="F8861" s="6">
        <f>Table1[[#This Row],[Belastbaar loon]]-Table1[[#This Row],[Belasting]]</f>
        <v>57151.756999999998</v>
      </c>
      <c r="G8861" s="2">
        <f>(Table1[[#This Row],[Belastbaar loon]]-Table1[[#This Row],[Netto loon]])/Table1[[#This Row],[Belastbaar loon]]</f>
        <v>0.40733003909531168</v>
      </c>
      <c r="H8861" s="14">
        <f t="shared" ca="1" si="133"/>
        <v>39273.692999999999</v>
      </c>
      <c r="I8861" s="14">
        <f ca="1">IF(ROW()=2, Table1[[#This Row],[Netto loon]], INDIRECT(ADDRESS(ROW()-1,COLUMN(F:F))))</f>
        <v>57147.307000000001</v>
      </c>
      <c r="J8861" s="6">
        <f ca="1">IF(ROW()=2, 0, Table1[[#This Row],[Belastbaar loon]]-INDIRECT(ADDRESS(ROW()-1,COLUMN(A:A))))</f>
        <v>10</v>
      </c>
      <c r="K8861" s="6">
        <f ca="1">Table1[[#This Row],[Netto loon]]-Table1[[#This Row],[Netto vorige schijf]]</f>
        <v>4.4499999999970896</v>
      </c>
      <c r="L8861" s="2">
        <f ca="1">(Table1[[#This Row],[Bruto tov vorige schijf]]-Table1[[#This Row],[Netto tov vorige schijf]])/MAX(Table1[[#This Row],[Bruto tov vorige schijf]],1)</f>
        <v>0.55500000000029104</v>
      </c>
    </row>
    <row r="8862" spans="1:12" x14ac:dyDescent="0.25">
      <c r="A8862" s="14">
        <v>96441</v>
      </c>
      <c r="B8862" s="6">
        <f>LoonHeffing2020(Table1[[#This Row],[Belastbaar loon]])</f>
        <v>39414.572999999997</v>
      </c>
      <c r="C8862" s="6">
        <f>AlgemeneHeffingsKorting2020(Table1[[#This Row],[Belastbaar loon]])</f>
        <v>0</v>
      </c>
      <c r="D8862" s="14">
        <f>ArbeidsKorting2020(Table1[[#This Row],[Belastbaar loon]])</f>
        <v>129.78000000000014</v>
      </c>
      <c r="E8862" s="14">
        <f>MAX(Table1[[#This Row],[Loonheffing]]-Table1[[#This Row],[Algemene Heffingskorting]]-Table1[[#This Row],[Arbeidskorting]],0)</f>
        <v>39284.792999999998</v>
      </c>
      <c r="F8862" s="6">
        <f>Table1[[#This Row],[Belastbaar loon]]-Table1[[#This Row],[Belasting]]</f>
        <v>57156.207000000002</v>
      </c>
      <c r="G8862" s="2">
        <f>(Table1[[#This Row],[Belastbaar loon]]-Table1[[#This Row],[Netto loon]])/Table1[[#This Row],[Belastbaar loon]]</f>
        <v>0.40734535104364322</v>
      </c>
      <c r="H8862" s="14">
        <f t="shared" ca="1" si="133"/>
        <v>39279.243000000002</v>
      </c>
      <c r="I8862" s="14">
        <f ca="1">IF(ROW()=2, Table1[[#This Row],[Netto loon]], INDIRECT(ADDRESS(ROW()-1,COLUMN(F:F))))</f>
        <v>57151.756999999998</v>
      </c>
      <c r="J8862" s="6">
        <f ca="1">IF(ROW()=2, 0, Table1[[#This Row],[Belastbaar loon]]-INDIRECT(ADDRESS(ROW()-1,COLUMN(A:A))))</f>
        <v>10</v>
      </c>
      <c r="K8862" s="6">
        <f ca="1">Table1[[#This Row],[Netto loon]]-Table1[[#This Row],[Netto vorige schijf]]</f>
        <v>4.4500000000043656</v>
      </c>
      <c r="L8862" s="2">
        <f ca="1">(Table1[[#This Row],[Bruto tov vorige schijf]]-Table1[[#This Row],[Netto tov vorige schijf]])/MAX(Table1[[#This Row],[Bruto tov vorige schijf]],1)</f>
        <v>0.5549999999995634</v>
      </c>
    </row>
    <row r="8863" spans="1:12" x14ac:dyDescent="0.25">
      <c r="A8863" s="14">
        <v>96451</v>
      </c>
      <c r="B8863" s="6">
        <f>LoonHeffing2020(Table1[[#This Row],[Belastbaar loon]])</f>
        <v>39419.523000000001</v>
      </c>
      <c r="C8863" s="6">
        <f>AlgemeneHeffingsKorting2020(Table1[[#This Row],[Belastbaar loon]])</f>
        <v>0</v>
      </c>
      <c r="D8863" s="14">
        <f>ArbeidsKorting2020(Table1[[#This Row],[Belastbaar loon]])</f>
        <v>129.18000000000015</v>
      </c>
      <c r="E8863" s="14">
        <f>MAX(Table1[[#This Row],[Loonheffing]]-Table1[[#This Row],[Algemene Heffingskorting]]-Table1[[#This Row],[Arbeidskorting]],0)</f>
        <v>39290.343000000001</v>
      </c>
      <c r="F8863" s="6">
        <f>Table1[[#This Row],[Belastbaar loon]]-Table1[[#This Row],[Belasting]]</f>
        <v>57160.656999999999</v>
      </c>
      <c r="G8863" s="2">
        <f>(Table1[[#This Row],[Belastbaar loon]]-Table1[[#This Row],[Netto loon]])/Table1[[#This Row],[Belastbaar loon]]</f>
        <v>0.40736065981690184</v>
      </c>
      <c r="H8863" s="14">
        <f t="shared" ca="1" si="133"/>
        <v>39284.792999999998</v>
      </c>
      <c r="I8863" s="14">
        <f ca="1">IF(ROW()=2, Table1[[#This Row],[Netto loon]], INDIRECT(ADDRESS(ROW()-1,COLUMN(F:F))))</f>
        <v>57156.207000000002</v>
      </c>
      <c r="J8863" s="6">
        <f ca="1">IF(ROW()=2, 0, Table1[[#This Row],[Belastbaar loon]]-INDIRECT(ADDRESS(ROW()-1,COLUMN(A:A))))</f>
        <v>10</v>
      </c>
      <c r="K8863" s="6">
        <f ca="1">Table1[[#This Row],[Netto loon]]-Table1[[#This Row],[Netto vorige schijf]]</f>
        <v>4.4499999999970896</v>
      </c>
      <c r="L8863" s="2">
        <f ca="1">(Table1[[#This Row],[Bruto tov vorige schijf]]-Table1[[#This Row],[Netto tov vorige schijf]])/MAX(Table1[[#This Row],[Bruto tov vorige schijf]],1)</f>
        <v>0.55500000000029104</v>
      </c>
    </row>
    <row r="8864" spans="1:12" x14ac:dyDescent="0.25">
      <c r="A8864" s="14">
        <v>96461</v>
      </c>
      <c r="B8864" s="6">
        <f>LoonHeffing2020(Table1[[#This Row],[Belastbaar loon]])</f>
        <v>39424.472999999998</v>
      </c>
      <c r="C8864" s="6">
        <f>AlgemeneHeffingsKorting2020(Table1[[#This Row],[Belastbaar loon]])</f>
        <v>0</v>
      </c>
      <c r="D8864" s="14">
        <f>ArbeidsKorting2020(Table1[[#This Row],[Belastbaar loon]])</f>
        <v>128.58000000000013</v>
      </c>
      <c r="E8864" s="14">
        <f>MAX(Table1[[#This Row],[Loonheffing]]-Table1[[#This Row],[Algemene Heffingskorting]]-Table1[[#This Row],[Arbeidskorting]],0)</f>
        <v>39295.892999999996</v>
      </c>
      <c r="F8864" s="6">
        <f>Table1[[#This Row],[Belastbaar loon]]-Table1[[#This Row],[Belasting]]</f>
        <v>57165.107000000004</v>
      </c>
      <c r="G8864" s="2">
        <f>(Table1[[#This Row],[Belastbaar loon]]-Table1[[#This Row],[Netto loon]])/Table1[[#This Row],[Belastbaar loon]]</f>
        <v>0.40737596541607485</v>
      </c>
      <c r="H8864" s="14">
        <f t="shared" ca="1" si="133"/>
        <v>39290.343000000001</v>
      </c>
      <c r="I8864" s="14">
        <f ca="1">IF(ROW()=2, Table1[[#This Row],[Netto loon]], INDIRECT(ADDRESS(ROW()-1,COLUMN(F:F))))</f>
        <v>57160.656999999999</v>
      </c>
      <c r="J8864" s="6">
        <f ca="1">IF(ROW()=2, 0, Table1[[#This Row],[Belastbaar loon]]-INDIRECT(ADDRESS(ROW()-1,COLUMN(A:A))))</f>
        <v>10</v>
      </c>
      <c r="K8864" s="6">
        <f ca="1">Table1[[#This Row],[Netto loon]]-Table1[[#This Row],[Netto vorige schijf]]</f>
        <v>4.4500000000043656</v>
      </c>
      <c r="L8864" s="2">
        <f ca="1">(Table1[[#This Row],[Bruto tov vorige schijf]]-Table1[[#This Row],[Netto tov vorige schijf]])/MAX(Table1[[#This Row],[Bruto tov vorige schijf]],1)</f>
        <v>0.5549999999995634</v>
      </c>
    </row>
    <row r="8865" spans="1:12" x14ac:dyDescent="0.25">
      <c r="A8865" s="14">
        <v>96471</v>
      </c>
      <c r="B8865" s="6">
        <f>LoonHeffing2020(Table1[[#This Row],[Belastbaar loon]])</f>
        <v>39429.423000000003</v>
      </c>
      <c r="C8865" s="6">
        <f>AlgemeneHeffingsKorting2020(Table1[[#This Row],[Belastbaar loon]])</f>
        <v>0</v>
      </c>
      <c r="D8865" s="14">
        <f>ArbeidsKorting2020(Table1[[#This Row],[Belastbaar loon]])</f>
        <v>127.98000000000013</v>
      </c>
      <c r="E8865" s="14">
        <f>MAX(Table1[[#This Row],[Loonheffing]]-Table1[[#This Row],[Algemene Heffingskorting]]-Table1[[#This Row],[Arbeidskorting]],0)</f>
        <v>39301.442999999999</v>
      </c>
      <c r="F8865" s="6">
        <f>Table1[[#This Row],[Belastbaar loon]]-Table1[[#This Row],[Belasting]]</f>
        <v>57169.557000000001</v>
      </c>
      <c r="G8865" s="2">
        <f>(Table1[[#This Row],[Belastbaar loon]]-Table1[[#This Row],[Netto loon]])/Table1[[#This Row],[Belastbaar loon]]</f>
        <v>0.40739126784214946</v>
      </c>
      <c r="H8865" s="14">
        <f t="shared" ca="1" si="133"/>
        <v>39295.892999999996</v>
      </c>
      <c r="I8865" s="14">
        <f ca="1">IF(ROW()=2, Table1[[#This Row],[Netto loon]], INDIRECT(ADDRESS(ROW()-1,COLUMN(F:F))))</f>
        <v>57165.107000000004</v>
      </c>
      <c r="J8865" s="6">
        <f ca="1">IF(ROW()=2, 0, Table1[[#This Row],[Belastbaar loon]]-INDIRECT(ADDRESS(ROW()-1,COLUMN(A:A))))</f>
        <v>10</v>
      </c>
      <c r="K8865" s="6">
        <f ca="1">Table1[[#This Row],[Netto loon]]-Table1[[#This Row],[Netto vorige schijf]]</f>
        <v>4.4499999999970896</v>
      </c>
      <c r="L8865" s="2">
        <f ca="1">(Table1[[#This Row],[Bruto tov vorige schijf]]-Table1[[#This Row],[Netto tov vorige schijf]])/MAX(Table1[[#This Row],[Bruto tov vorige schijf]],1)</f>
        <v>0.55500000000029104</v>
      </c>
    </row>
    <row r="8866" spans="1:12" x14ac:dyDescent="0.25">
      <c r="A8866" s="14">
        <v>96481</v>
      </c>
      <c r="B8866" s="6">
        <f>LoonHeffing2020(Table1[[#This Row],[Belastbaar loon]])</f>
        <v>39434.373</v>
      </c>
      <c r="C8866" s="6">
        <f>AlgemeneHeffingsKorting2020(Table1[[#This Row],[Belastbaar loon]])</f>
        <v>0</v>
      </c>
      <c r="D8866" s="14">
        <f>ArbeidsKorting2020(Table1[[#This Row],[Belastbaar loon]])</f>
        <v>127.38000000000014</v>
      </c>
      <c r="E8866" s="14">
        <f>MAX(Table1[[#This Row],[Loonheffing]]-Table1[[#This Row],[Algemene Heffingskorting]]-Table1[[#This Row],[Arbeidskorting]],0)</f>
        <v>39306.993000000002</v>
      </c>
      <c r="F8866" s="6">
        <f>Table1[[#This Row],[Belastbaar loon]]-Table1[[#This Row],[Belasting]]</f>
        <v>57174.006999999998</v>
      </c>
      <c r="G8866" s="2">
        <f>(Table1[[#This Row],[Belastbaar loon]]-Table1[[#This Row],[Netto loon]])/Table1[[#This Row],[Belastbaar loon]]</f>
        <v>0.40740656709611223</v>
      </c>
      <c r="H8866" s="14">
        <f t="shared" ca="1" si="133"/>
        <v>39301.442999999999</v>
      </c>
      <c r="I8866" s="14">
        <f ca="1">IF(ROW()=2, Table1[[#This Row],[Netto loon]], INDIRECT(ADDRESS(ROW()-1,COLUMN(F:F))))</f>
        <v>57169.557000000001</v>
      </c>
      <c r="J8866" s="6">
        <f ca="1">IF(ROW()=2, 0, Table1[[#This Row],[Belastbaar loon]]-INDIRECT(ADDRESS(ROW()-1,COLUMN(A:A))))</f>
        <v>10</v>
      </c>
      <c r="K8866" s="6">
        <f ca="1">Table1[[#This Row],[Netto loon]]-Table1[[#This Row],[Netto vorige schijf]]</f>
        <v>4.4499999999970896</v>
      </c>
      <c r="L8866" s="2">
        <f ca="1">(Table1[[#This Row],[Bruto tov vorige schijf]]-Table1[[#This Row],[Netto tov vorige schijf]])/MAX(Table1[[#This Row],[Bruto tov vorige schijf]],1)</f>
        <v>0.55500000000029104</v>
      </c>
    </row>
    <row r="8867" spans="1:12" x14ac:dyDescent="0.25">
      <c r="A8867" s="14">
        <v>96491</v>
      </c>
      <c r="B8867" s="6">
        <f>LoonHeffing2020(Table1[[#This Row],[Belastbaar loon]])</f>
        <v>39439.322999999997</v>
      </c>
      <c r="C8867" s="6">
        <f>AlgemeneHeffingsKorting2020(Table1[[#This Row],[Belastbaar loon]])</f>
        <v>0</v>
      </c>
      <c r="D8867" s="14">
        <f>ArbeidsKorting2020(Table1[[#This Row],[Belastbaar loon]])</f>
        <v>126.78000000000014</v>
      </c>
      <c r="E8867" s="14">
        <f>MAX(Table1[[#This Row],[Loonheffing]]-Table1[[#This Row],[Algemene Heffingskorting]]-Table1[[#This Row],[Arbeidskorting]],0)</f>
        <v>39312.542999999998</v>
      </c>
      <c r="F8867" s="6">
        <f>Table1[[#This Row],[Belastbaar loon]]-Table1[[#This Row],[Belasting]]</f>
        <v>57178.457000000002</v>
      </c>
      <c r="G8867" s="2">
        <f>(Table1[[#This Row],[Belastbaar loon]]-Table1[[#This Row],[Netto loon]])/Table1[[#This Row],[Belastbaar loon]]</f>
        <v>0.4074218631789493</v>
      </c>
      <c r="H8867" s="14">
        <f t="shared" ca="1" si="133"/>
        <v>39306.993000000002</v>
      </c>
      <c r="I8867" s="14">
        <f ca="1">IF(ROW()=2, Table1[[#This Row],[Netto loon]], INDIRECT(ADDRESS(ROW()-1,COLUMN(F:F))))</f>
        <v>57174.006999999998</v>
      </c>
      <c r="J8867" s="6">
        <f ca="1">IF(ROW()=2, 0, Table1[[#This Row],[Belastbaar loon]]-INDIRECT(ADDRESS(ROW()-1,COLUMN(A:A))))</f>
        <v>10</v>
      </c>
      <c r="K8867" s="6">
        <f ca="1">Table1[[#This Row],[Netto loon]]-Table1[[#This Row],[Netto vorige schijf]]</f>
        <v>4.4500000000043656</v>
      </c>
      <c r="L8867" s="2">
        <f ca="1">(Table1[[#This Row],[Bruto tov vorige schijf]]-Table1[[#This Row],[Netto tov vorige schijf]])/MAX(Table1[[#This Row],[Bruto tov vorige schijf]],1)</f>
        <v>0.5549999999995634</v>
      </c>
    </row>
    <row r="8868" spans="1:12" x14ac:dyDescent="0.25">
      <c r="A8868" s="14">
        <v>96501</v>
      </c>
      <c r="B8868" s="6">
        <f>LoonHeffing2020(Table1[[#This Row],[Belastbaar loon]])</f>
        <v>39444.273000000001</v>
      </c>
      <c r="C8868" s="6">
        <f>AlgemeneHeffingsKorting2020(Table1[[#This Row],[Belastbaar loon]])</f>
        <v>0</v>
      </c>
      <c r="D8868" s="14">
        <f>ArbeidsKorting2020(Table1[[#This Row],[Belastbaar loon]])</f>
        <v>126.18000000000013</v>
      </c>
      <c r="E8868" s="14">
        <f>MAX(Table1[[#This Row],[Loonheffing]]-Table1[[#This Row],[Algemene Heffingskorting]]-Table1[[#This Row],[Arbeidskorting]],0)</f>
        <v>39318.093000000001</v>
      </c>
      <c r="F8868" s="6">
        <f>Table1[[#This Row],[Belastbaar loon]]-Table1[[#This Row],[Belasting]]</f>
        <v>57182.906999999999</v>
      </c>
      <c r="G8868" s="2">
        <f>(Table1[[#This Row],[Belastbaar loon]]-Table1[[#This Row],[Netto loon]])/Table1[[#This Row],[Belastbaar loon]]</f>
        <v>0.40743715609164671</v>
      </c>
      <c r="H8868" s="14">
        <f t="shared" ca="1" si="133"/>
        <v>39312.542999999998</v>
      </c>
      <c r="I8868" s="14">
        <f ca="1">IF(ROW()=2, Table1[[#This Row],[Netto loon]], INDIRECT(ADDRESS(ROW()-1,COLUMN(F:F))))</f>
        <v>57178.457000000002</v>
      </c>
      <c r="J8868" s="6">
        <f ca="1">IF(ROW()=2, 0, Table1[[#This Row],[Belastbaar loon]]-INDIRECT(ADDRESS(ROW()-1,COLUMN(A:A))))</f>
        <v>10</v>
      </c>
      <c r="K8868" s="6">
        <f ca="1">Table1[[#This Row],[Netto loon]]-Table1[[#This Row],[Netto vorige schijf]]</f>
        <v>4.4499999999970896</v>
      </c>
      <c r="L8868" s="2">
        <f ca="1">(Table1[[#This Row],[Bruto tov vorige schijf]]-Table1[[#This Row],[Netto tov vorige schijf]])/MAX(Table1[[#This Row],[Bruto tov vorige schijf]],1)</f>
        <v>0.55500000000029104</v>
      </c>
    </row>
    <row r="8869" spans="1:12" x14ac:dyDescent="0.25">
      <c r="A8869" s="14">
        <v>96511</v>
      </c>
      <c r="B8869" s="6">
        <f>LoonHeffing2020(Table1[[#This Row],[Belastbaar loon]])</f>
        <v>39449.222999999998</v>
      </c>
      <c r="C8869" s="6">
        <f>AlgemeneHeffingsKorting2020(Table1[[#This Row],[Belastbaar loon]])</f>
        <v>0</v>
      </c>
      <c r="D8869" s="14">
        <f>ArbeidsKorting2020(Table1[[#This Row],[Belastbaar loon]])</f>
        <v>125.58000000000014</v>
      </c>
      <c r="E8869" s="14">
        <f>MAX(Table1[[#This Row],[Loonheffing]]-Table1[[#This Row],[Algemene Heffingskorting]]-Table1[[#This Row],[Arbeidskorting]],0)</f>
        <v>39323.642999999996</v>
      </c>
      <c r="F8869" s="6">
        <f>Table1[[#This Row],[Belastbaar loon]]-Table1[[#This Row],[Belasting]]</f>
        <v>57187.357000000004</v>
      </c>
      <c r="G8869" s="2">
        <f>(Table1[[#This Row],[Belastbaar loon]]-Table1[[#This Row],[Netto loon]])/Table1[[#This Row],[Belastbaar loon]]</f>
        <v>0.40745244583518975</v>
      </c>
      <c r="H8869" s="14">
        <f t="shared" ca="1" si="133"/>
        <v>39318.093000000001</v>
      </c>
      <c r="I8869" s="14">
        <f ca="1">IF(ROW()=2, Table1[[#This Row],[Netto loon]], INDIRECT(ADDRESS(ROW()-1,COLUMN(F:F))))</f>
        <v>57182.906999999999</v>
      </c>
      <c r="J8869" s="6">
        <f ca="1">IF(ROW()=2, 0, Table1[[#This Row],[Belastbaar loon]]-INDIRECT(ADDRESS(ROW()-1,COLUMN(A:A))))</f>
        <v>10</v>
      </c>
      <c r="K8869" s="6">
        <f ca="1">Table1[[#This Row],[Netto loon]]-Table1[[#This Row],[Netto vorige schijf]]</f>
        <v>4.4500000000043656</v>
      </c>
      <c r="L8869" s="2">
        <f ca="1">(Table1[[#This Row],[Bruto tov vorige schijf]]-Table1[[#This Row],[Netto tov vorige schijf]])/MAX(Table1[[#This Row],[Bruto tov vorige schijf]],1)</f>
        <v>0.5549999999995634</v>
      </c>
    </row>
    <row r="8870" spans="1:12" x14ac:dyDescent="0.25">
      <c r="A8870" s="14">
        <v>96521</v>
      </c>
      <c r="B8870" s="6">
        <f>LoonHeffing2020(Table1[[#This Row],[Belastbaar loon]])</f>
        <v>39454.173000000003</v>
      </c>
      <c r="C8870" s="6">
        <f>AlgemeneHeffingsKorting2020(Table1[[#This Row],[Belastbaar loon]])</f>
        <v>0</v>
      </c>
      <c r="D8870" s="14">
        <f>ArbeidsKorting2020(Table1[[#This Row],[Belastbaar loon]])</f>
        <v>124.98000000000013</v>
      </c>
      <c r="E8870" s="14">
        <f>MAX(Table1[[#This Row],[Loonheffing]]-Table1[[#This Row],[Algemene Heffingskorting]]-Table1[[#This Row],[Arbeidskorting]],0)</f>
        <v>39329.192999999999</v>
      </c>
      <c r="F8870" s="6">
        <f>Table1[[#This Row],[Belastbaar loon]]-Table1[[#This Row],[Belasting]]</f>
        <v>57191.807000000001</v>
      </c>
      <c r="G8870" s="2">
        <f>(Table1[[#This Row],[Belastbaar loon]]-Table1[[#This Row],[Netto loon]])/Table1[[#This Row],[Belastbaar loon]]</f>
        <v>0.4074677324105635</v>
      </c>
      <c r="H8870" s="14">
        <f t="shared" ca="1" si="133"/>
        <v>39323.642999999996</v>
      </c>
      <c r="I8870" s="14">
        <f ca="1">IF(ROW()=2, Table1[[#This Row],[Netto loon]], INDIRECT(ADDRESS(ROW()-1,COLUMN(F:F))))</f>
        <v>57187.357000000004</v>
      </c>
      <c r="J8870" s="6">
        <f ca="1">IF(ROW()=2, 0, Table1[[#This Row],[Belastbaar loon]]-INDIRECT(ADDRESS(ROW()-1,COLUMN(A:A))))</f>
        <v>10</v>
      </c>
      <c r="K8870" s="6">
        <f ca="1">Table1[[#This Row],[Netto loon]]-Table1[[#This Row],[Netto vorige schijf]]</f>
        <v>4.4499999999970896</v>
      </c>
      <c r="L8870" s="2">
        <f ca="1">(Table1[[#This Row],[Bruto tov vorige schijf]]-Table1[[#This Row],[Netto tov vorige schijf]])/MAX(Table1[[#This Row],[Bruto tov vorige schijf]],1)</f>
        <v>0.55500000000029104</v>
      </c>
    </row>
    <row r="8871" spans="1:12" x14ac:dyDescent="0.25">
      <c r="A8871" s="14">
        <v>96531</v>
      </c>
      <c r="B8871" s="6">
        <f>LoonHeffing2020(Table1[[#This Row],[Belastbaar loon]])</f>
        <v>39459.123</v>
      </c>
      <c r="C8871" s="6">
        <f>AlgemeneHeffingsKorting2020(Table1[[#This Row],[Belastbaar loon]])</f>
        <v>0</v>
      </c>
      <c r="D8871" s="14">
        <f>ArbeidsKorting2020(Table1[[#This Row],[Belastbaar loon]])</f>
        <v>124.38000000000014</v>
      </c>
      <c r="E8871" s="14">
        <f>MAX(Table1[[#This Row],[Loonheffing]]-Table1[[#This Row],[Algemene Heffingskorting]]-Table1[[#This Row],[Arbeidskorting]],0)</f>
        <v>39334.743000000002</v>
      </c>
      <c r="F8871" s="6">
        <f>Table1[[#This Row],[Belastbaar loon]]-Table1[[#This Row],[Belasting]]</f>
        <v>57196.256999999998</v>
      </c>
      <c r="G8871" s="2">
        <f>(Table1[[#This Row],[Belastbaar loon]]-Table1[[#This Row],[Netto loon]])/Table1[[#This Row],[Belastbaar loon]]</f>
        <v>0.40748301581875257</v>
      </c>
      <c r="H8871" s="14">
        <f t="shared" ca="1" si="133"/>
        <v>39329.192999999999</v>
      </c>
      <c r="I8871" s="14">
        <f ca="1">IF(ROW()=2, Table1[[#This Row],[Netto loon]], INDIRECT(ADDRESS(ROW()-1,COLUMN(F:F))))</f>
        <v>57191.807000000001</v>
      </c>
      <c r="J8871" s="6">
        <f ca="1">IF(ROW()=2, 0, Table1[[#This Row],[Belastbaar loon]]-INDIRECT(ADDRESS(ROW()-1,COLUMN(A:A))))</f>
        <v>10</v>
      </c>
      <c r="K8871" s="6">
        <f ca="1">Table1[[#This Row],[Netto loon]]-Table1[[#This Row],[Netto vorige schijf]]</f>
        <v>4.4499999999970896</v>
      </c>
      <c r="L8871" s="2">
        <f ca="1">(Table1[[#This Row],[Bruto tov vorige schijf]]-Table1[[#This Row],[Netto tov vorige schijf]])/MAX(Table1[[#This Row],[Bruto tov vorige schijf]],1)</f>
        <v>0.55500000000029104</v>
      </c>
    </row>
    <row r="8872" spans="1:12" x14ac:dyDescent="0.25">
      <c r="A8872" s="14">
        <v>96541</v>
      </c>
      <c r="B8872" s="6">
        <f>LoonHeffing2020(Table1[[#This Row],[Belastbaar loon]])</f>
        <v>39464.072999999997</v>
      </c>
      <c r="C8872" s="6">
        <f>AlgemeneHeffingsKorting2020(Table1[[#This Row],[Belastbaar loon]])</f>
        <v>0</v>
      </c>
      <c r="D8872" s="14">
        <f>ArbeidsKorting2020(Table1[[#This Row],[Belastbaar loon]])</f>
        <v>123.78000000000014</v>
      </c>
      <c r="E8872" s="14">
        <f>MAX(Table1[[#This Row],[Loonheffing]]-Table1[[#This Row],[Algemene Heffingskorting]]-Table1[[#This Row],[Arbeidskorting]],0)</f>
        <v>39340.292999999998</v>
      </c>
      <c r="F8872" s="6">
        <f>Table1[[#This Row],[Belastbaar loon]]-Table1[[#This Row],[Belasting]]</f>
        <v>57200.707000000002</v>
      </c>
      <c r="G8872" s="2">
        <f>(Table1[[#This Row],[Belastbaar loon]]-Table1[[#This Row],[Netto loon]])/Table1[[#This Row],[Belastbaar loon]]</f>
        <v>0.40749829606074101</v>
      </c>
      <c r="H8872" s="14">
        <f t="shared" ca="1" si="133"/>
        <v>39334.743000000002</v>
      </c>
      <c r="I8872" s="14">
        <f ca="1">IF(ROW()=2, Table1[[#This Row],[Netto loon]], INDIRECT(ADDRESS(ROW()-1,COLUMN(F:F))))</f>
        <v>57196.256999999998</v>
      </c>
      <c r="J8872" s="6">
        <f ca="1">IF(ROW()=2, 0, Table1[[#This Row],[Belastbaar loon]]-INDIRECT(ADDRESS(ROW()-1,COLUMN(A:A))))</f>
        <v>10</v>
      </c>
      <c r="K8872" s="6">
        <f ca="1">Table1[[#This Row],[Netto loon]]-Table1[[#This Row],[Netto vorige schijf]]</f>
        <v>4.4500000000043656</v>
      </c>
      <c r="L8872" s="2">
        <f ca="1">(Table1[[#This Row],[Bruto tov vorige schijf]]-Table1[[#This Row],[Netto tov vorige schijf]])/MAX(Table1[[#This Row],[Bruto tov vorige schijf]],1)</f>
        <v>0.5549999999995634</v>
      </c>
    </row>
    <row r="8873" spans="1:12" x14ac:dyDescent="0.25">
      <c r="A8873" s="14">
        <v>96551</v>
      </c>
      <c r="B8873" s="6">
        <f>LoonHeffing2020(Table1[[#This Row],[Belastbaar loon]])</f>
        <v>39469.023000000001</v>
      </c>
      <c r="C8873" s="6">
        <f>AlgemeneHeffingsKorting2020(Table1[[#This Row],[Belastbaar loon]])</f>
        <v>0</v>
      </c>
      <c r="D8873" s="14">
        <f>ArbeidsKorting2020(Table1[[#This Row],[Belastbaar loon]])</f>
        <v>123.18000000000013</v>
      </c>
      <c r="E8873" s="14">
        <f>MAX(Table1[[#This Row],[Loonheffing]]-Table1[[#This Row],[Algemene Heffingskorting]]-Table1[[#This Row],[Arbeidskorting]],0)</f>
        <v>39345.843000000001</v>
      </c>
      <c r="F8873" s="6">
        <f>Table1[[#This Row],[Belastbaar loon]]-Table1[[#This Row],[Belasting]]</f>
        <v>57205.156999999999</v>
      </c>
      <c r="G8873" s="2">
        <f>(Table1[[#This Row],[Belastbaar loon]]-Table1[[#This Row],[Netto loon]])/Table1[[#This Row],[Belastbaar loon]]</f>
        <v>0.40751357313751285</v>
      </c>
      <c r="H8873" s="14">
        <f t="shared" ca="1" si="133"/>
        <v>39340.292999999998</v>
      </c>
      <c r="I8873" s="14">
        <f ca="1">IF(ROW()=2, Table1[[#This Row],[Netto loon]], INDIRECT(ADDRESS(ROW()-1,COLUMN(F:F))))</f>
        <v>57200.707000000002</v>
      </c>
      <c r="J8873" s="6">
        <f ca="1">IF(ROW()=2, 0, Table1[[#This Row],[Belastbaar loon]]-INDIRECT(ADDRESS(ROW()-1,COLUMN(A:A))))</f>
        <v>10</v>
      </c>
      <c r="K8873" s="6">
        <f ca="1">Table1[[#This Row],[Netto loon]]-Table1[[#This Row],[Netto vorige schijf]]</f>
        <v>4.4499999999970896</v>
      </c>
      <c r="L8873" s="2">
        <f ca="1">(Table1[[#This Row],[Bruto tov vorige schijf]]-Table1[[#This Row],[Netto tov vorige schijf]])/MAX(Table1[[#This Row],[Bruto tov vorige schijf]],1)</f>
        <v>0.55500000000029104</v>
      </c>
    </row>
    <row r="8874" spans="1:12" x14ac:dyDescent="0.25">
      <c r="A8874" s="14">
        <v>96561</v>
      </c>
      <c r="B8874" s="6">
        <f>LoonHeffing2020(Table1[[#This Row],[Belastbaar loon]])</f>
        <v>39473.972999999998</v>
      </c>
      <c r="C8874" s="6">
        <f>AlgemeneHeffingsKorting2020(Table1[[#This Row],[Belastbaar loon]])</f>
        <v>0</v>
      </c>
      <c r="D8874" s="14">
        <f>ArbeidsKorting2020(Table1[[#This Row],[Belastbaar loon]])</f>
        <v>122.58000000000014</v>
      </c>
      <c r="E8874" s="14">
        <f>MAX(Table1[[#This Row],[Loonheffing]]-Table1[[#This Row],[Algemene Heffingskorting]]-Table1[[#This Row],[Arbeidskorting]],0)</f>
        <v>39351.392999999996</v>
      </c>
      <c r="F8874" s="6">
        <f>Table1[[#This Row],[Belastbaar loon]]-Table1[[#This Row],[Belasting]]</f>
        <v>57209.607000000004</v>
      </c>
      <c r="G8874" s="2">
        <f>(Table1[[#This Row],[Belastbaar loon]]-Table1[[#This Row],[Netto loon]])/Table1[[#This Row],[Belastbaar loon]]</f>
        <v>0.40752884705005121</v>
      </c>
      <c r="H8874" s="14">
        <f t="shared" ca="1" si="133"/>
        <v>39345.843000000001</v>
      </c>
      <c r="I8874" s="14">
        <f ca="1">IF(ROW()=2, Table1[[#This Row],[Netto loon]], INDIRECT(ADDRESS(ROW()-1,COLUMN(F:F))))</f>
        <v>57205.156999999999</v>
      </c>
      <c r="J8874" s="6">
        <f ca="1">IF(ROW()=2, 0, Table1[[#This Row],[Belastbaar loon]]-INDIRECT(ADDRESS(ROW()-1,COLUMN(A:A))))</f>
        <v>10</v>
      </c>
      <c r="K8874" s="6">
        <f ca="1">Table1[[#This Row],[Netto loon]]-Table1[[#This Row],[Netto vorige schijf]]</f>
        <v>4.4500000000043656</v>
      </c>
      <c r="L8874" s="2">
        <f ca="1">(Table1[[#This Row],[Bruto tov vorige schijf]]-Table1[[#This Row],[Netto tov vorige schijf]])/MAX(Table1[[#This Row],[Bruto tov vorige schijf]],1)</f>
        <v>0.5549999999995634</v>
      </c>
    </row>
    <row r="8875" spans="1:12" x14ac:dyDescent="0.25">
      <c r="A8875" s="14">
        <v>96571</v>
      </c>
      <c r="B8875" s="6">
        <f>LoonHeffing2020(Table1[[#This Row],[Belastbaar loon]])</f>
        <v>39478.923000000003</v>
      </c>
      <c r="C8875" s="6">
        <f>AlgemeneHeffingsKorting2020(Table1[[#This Row],[Belastbaar loon]])</f>
        <v>0</v>
      </c>
      <c r="D8875" s="14">
        <f>ArbeidsKorting2020(Table1[[#This Row],[Belastbaar loon]])</f>
        <v>121.98000000000013</v>
      </c>
      <c r="E8875" s="14">
        <f>MAX(Table1[[#This Row],[Loonheffing]]-Table1[[#This Row],[Algemene Heffingskorting]]-Table1[[#This Row],[Arbeidskorting]],0)</f>
        <v>39356.942999999999</v>
      </c>
      <c r="F8875" s="6">
        <f>Table1[[#This Row],[Belastbaar loon]]-Table1[[#This Row],[Belasting]]</f>
        <v>57214.057000000001</v>
      </c>
      <c r="G8875" s="2">
        <f>(Table1[[#This Row],[Belastbaar loon]]-Table1[[#This Row],[Netto loon]])/Table1[[#This Row],[Belastbaar loon]]</f>
        <v>0.40754411779933936</v>
      </c>
      <c r="H8875" s="14">
        <f t="shared" ca="1" si="133"/>
        <v>39351.392999999996</v>
      </c>
      <c r="I8875" s="14">
        <f ca="1">IF(ROW()=2, Table1[[#This Row],[Netto loon]], INDIRECT(ADDRESS(ROW()-1,COLUMN(F:F))))</f>
        <v>57209.607000000004</v>
      </c>
      <c r="J8875" s="6">
        <f ca="1">IF(ROW()=2, 0, Table1[[#This Row],[Belastbaar loon]]-INDIRECT(ADDRESS(ROW()-1,COLUMN(A:A))))</f>
        <v>10</v>
      </c>
      <c r="K8875" s="6">
        <f ca="1">Table1[[#This Row],[Netto loon]]-Table1[[#This Row],[Netto vorige schijf]]</f>
        <v>4.4499999999970896</v>
      </c>
      <c r="L8875" s="2">
        <f ca="1">(Table1[[#This Row],[Bruto tov vorige schijf]]-Table1[[#This Row],[Netto tov vorige schijf]])/MAX(Table1[[#This Row],[Bruto tov vorige schijf]],1)</f>
        <v>0.55500000000029104</v>
      </c>
    </row>
    <row r="8876" spans="1:12" x14ac:dyDescent="0.25">
      <c r="A8876" s="14">
        <v>96581</v>
      </c>
      <c r="B8876" s="6">
        <f>LoonHeffing2020(Table1[[#This Row],[Belastbaar loon]])</f>
        <v>39483.873</v>
      </c>
      <c r="C8876" s="6">
        <f>AlgemeneHeffingsKorting2020(Table1[[#This Row],[Belastbaar loon]])</f>
        <v>0</v>
      </c>
      <c r="D8876" s="14">
        <f>ArbeidsKorting2020(Table1[[#This Row],[Belastbaar loon]])</f>
        <v>121.38000000000014</v>
      </c>
      <c r="E8876" s="14">
        <f>MAX(Table1[[#This Row],[Loonheffing]]-Table1[[#This Row],[Algemene Heffingskorting]]-Table1[[#This Row],[Arbeidskorting]],0)</f>
        <v>39362.493000000002</v>
      </c>
      <c r="F8876" s="6">
        <f>Table1[[#This Row],[Belastbaar loon]]-Table1[[#This Row],[Belasting]]</f>
        <v>57218.506999999998</v>
      </c>
      <c r="G8876" s="2">
        <f>(Table1[[#This Row],[Belastbaar loon]]-Table1[[#This Row],[Netto loon]])/Table1[[#This Row],[Belastbaar loon]]</f>
        <v>0.40755938538635966</v>
      </c>
      <c r="H8876" s="14">
        <f t="shared" ca="1" si="133"/>
        <v>39356.942999999999</v>
      </c>
      <c r="I8876" s="14">
        <f ca="1">IF(ROW()=2, Table1[[#This Row],[Netto loon]], INDIRECT(ADDRESS(ROW()-1,COLUMN(F:F))))</f>
        <v>57214.057000000001</v>
      </c>
      <c r="J8876" s="6">
        <f ca="1">IF(ROW()=2, 0, Table1[[#This Row],[Belastbaar loon]]-INDIRECT(ADDRESS(ROW()-1,COLUMN(A:A))))</f>
        <v>10</v>
      </c>
      <c r="K8876" s="6">
        <f ca="1">Table1[[#This Row],[Netto loon]]-Table1[[#This Row],[Netto vorige schijf]]</f>
        <v>4.4499999999970896</v>
      </c>
      <c r="L8876" s="2">
        <f ca="1">(Table1[[#This Row],[Bruto tov vorige schijf]]-Table1[[#This Row],[Netto tov vorige schijf]])/MAX(Table1[[#This Row],[Bruto tov vorige schijf]],1)</f>
        <v>0.55500000000029104</v>
      </c>
    </row>
    <row r="8877" spans="1:12" x14ac:dyDescent="0.25">
      <c r="A8877" s="14">
        <v>96591</v>
      </c>
      <c r="B8877" s="6">
        <f>LoonHeffing2020(Table1[[#This Row],[Belastbaar loon]])</f>
        <v>39488.822999999997</v>
      </c>
      <c r="C8877" s="6">
        <f>AlgemeneHeffingsKorting2020(Table1[[#This Row],[Belastbaar loon]])</f>
        <v>0</v>
      </c>
      <c r="D8877" s="14">
        <f>ArbeidsKorting2020(Table1[[#This Row],[Belastbaar loon]])</f>
        <v>120.78000000000014</v>
      </c>
      <c r="E8877" s="14">
        <f>MAX(Table1[[#This Row],[Loonheffing]]-Table1[[#This Row],[Algemene Heffingskorting]]-Table1[[#This Row],[Arbeidskorting]],0)</f>
        <v>39368.042999999998</v>
      </c>
      <c r="F8877" s="6">
        <f>Table1[[#This Row],[Belastbaar loon]]-Table1[[#This Row],[Belasting]]</f>
        <v>57222.957000000002</v>
      </c>
      <c r="G8877" s="2">
        <f>(Table1[[#This Row],[Belastbaar loon]]-Table1[[#This Row],[Netto loon]])/Table1[[#This Row],[Belastbaar loon]]</f>
        <v>0.40757464981209429</v>
      </c>
      <c r="H8877" s="14">
        <f t="shared" ca="1" si="133"/>
        <v>39362.493000000002</v>
      </c>
      <c r="I8877" s="14">
        <f ca="1">IF(ROW()=2, Table1[[#This Row],[Netto loon]], INDIRECT(ADDRESS(ROW()-1,COLUMN(F:F))))</f>
        <v>57218.506999999998</v>
      </c>
      <c r="J8877" s="6">
        <f ca="1">IF(ROW()=2, 0, Table1[[#This Row],[Belastbaar loon]]-INDIRECT(ADDRESS(ROW()-1,COLUMN(A:A))))</f>
        <v>10</v>
      </c>
      <c r="K8877" s="6">
        <f ca="1">Table1[[#This Row],[Netto loon]]-Table1[[#This Row],[Netto vorige schijf]]</f>
        <v>4.4500000000043656</v>
      </c>
      <c r="L8877" s="2">
        <f ca="1">(Table1[[#This Row],[Bruto tov vorige schijf]]-Table1[[#This Row],[Netto tov vorige schijf]])/MAX(Table1[[#This Row],[Bruto tov vorige schijf]],1)</f>
        <v>0.5549999999995634</v>
      </c>
    </row>
    <row r="8878" spans="1:12" x14ac:dyDescent="0.25">
      <c r="A8878" s="14">
        <v>96601</v>
      </c>
      <c r="B8878" s="6">
        <f>LoonHeffing2020(Table1[[#This Row],[Belastbaar loon]])</f>
        <v>39493.773000000001</v>
      </c>
      <c r="C8878" s="6">
        <f>AlgemeneHeffingsKorting2020(Table1[[#This Row],[Belastbaar loon]])</f>
        <v>0</v>
      </c>
      <c r="D8878" s="14">
        <f>ArbeidsKorting2020(Table1[[#This Row],[Belastbaar loon]])</f>
        <v>120.18000000000013</v>
      </c>
      <c r="E8878" s="14">
        <f>MAX(Table1[[#This Row],[Loonheffing]]-Table1[[#This Row],[Algemene Heffingskorting]]-Table1[[#This Row],[Arbeidskorting]],0)</f>
        <v>39373.593000000001</v>
      </c>
      <c r="F8878" s="6">
        <f>Table1[[#This Row],[Belastbaar loon]]-Table1[[#This Row],[Belasting]]</f>
        <v>57227.406999999999</v>
      </c>
      <c r="G8878" s="2">
        <f>(Table1[[#This Row],[Belastbaar loon]]-Table1[[#This Row],[Netto loon]])/Table1[[#This Row],[Belastbaar loon]]</f>
        <v>0.40758991107752507</v>
      </c>
      <c r="H8878" s="14">
        <f t="shared" ca="1" si="133"/>
        <v>39368.042999999998</v>
      </c>
      <c r="I8878" s="14">
        <f ca="1">IF(ROW()=2, Table1[[#This Row],[Netto loon]], INDIRECT(ADDRESS(ROW()-1,COLUMN(F:F))))</f>
        <v>57222.957000000002</v>
      </c>
      <c r="J8878" s="6">
        <f ca="1">IF(ROW()=2, 0, Table1[[#This Row],[Belastbaar loon]]-INDIRECT(ADDRESS(ROW()-1,COLUMN(A:A))))</f>
        <v>10</v>
      </c>
      <c r="K8878" s="6">
        <f ca="1">Table1[[#This Row],[Netto loon]]-Table1[[#This Row],[Netto vorige schijf]]</f>
        <v>4.4499999999970896</v>
      </c>
      <c r="L8878" s="2">
        <f ca="1">(Table1[[#This Row],[Bruto tov vorige schijf]]-Table1[[#This Row],[Netto tov vorige schijf]])/MAX(Table1[[#This Row],[Bruto tov vorige schijf]],1)</f>
        <v>0.55500000000029104</v>
      </c>
    </row>
    <row r="8879" spans="1:12" x14ac:dyDescent="0.25">
      <c r="A8879" s="14">
        <v>96611</v>
      </c>
      <c r="B8879" s="6">
        <f>LoonHeffing2020(Table1[[#This Row],[Belastbaar loon]])</f>
        <v>39498.722999999998</v>
      </c>
      <c r="C8879" s="6">
        <f>AlgemeneHeffingsKorting2020(Table1[[#This Row],[Belastbaar loon]])</f>
        <v>0</v>
      </c>
      <c r="D8879" s="14">
        <f>ArbeidsKorting2020(Table1[[#This Row],[Belastbaar loon]])</f>
        <v>119.58000000000014</v>
      </c>
      <c r="E8879" s="14">
        <f>MAX(Table1[[#This Row],[Loonheffing]]-Table1[[#This Row],[Algemene Heffingskorting]]-Table1[[#This Row],[Arbeidskorting]],0)</f>
        <v>39379.142999999996</v>
      </c>
      <c r="F8879" s="6">
        <f>Table1[[#This Row],[Belastbaar loon]]-Table1[[#This Row],[Belasting]]</f>
        <v>57231.857000000004</v>
      </c>
      <c r="G8879" s="2">
        <f>(Table1[[#This Row],[Belastbaar loon]]-Table1[[#This Row],[Netto loon]])/Table1[[#This Row],[Belastbaar loon]]</f>
        <v>0.40760516918363332</v>
      </c>
      <c r="H8879" s="14">
        <f t="shared" ca="1" si="133"/>
        <v>39373.593000000001</v>
      </c>
      <c r="I8879" s="14">
        <f ca="1">IF(ROW()=2, Table1[[#This Row],[Netto loon]], INDIRECT(ADDRESS(ROW()-1,COLUMN(F:F))))</f>
        <v>57227.406999999999</v>
      </c>
      <c r="J8879" s="6">
        <f ca="1">IF(ROW()=2, 0, Table1[[#This Row],[Belastbaar loon]]-INDIRECT(ADDRESS(ROW()-1,COLUMN(A:A))))</f>
        <v>10</v>
      </c>
      <c r="K8879" s="6">
        <f ca="1">Table1[[#This Row],[Netto loon]]-Table1[[#This Row],[Netto vorige schijf]]</f>
        <v>4.4500000000043656</v>
      </c>
      <c r="L8879" s="2">
        <f ca="1">(Table1[[#This Row],[Bruto tov vorige schijf]]-Table1[[#This Row],[Netto tov vorige schijf]])/MAX(Table1[[#This Row],[Bruto tov vorige schijf]],1)</f>
        <v>0.5549999999995634</v>
      </c>
    </row>
    <row r="8880" spans="1:12" x14ac:dyDescent="0.25">
      <c r="A8880" s="14">
        <v>96621</v>
      </c>
      <c r="B8880" s="6">
        <f>LoonHeffing2020(Table1[[#This Row],[Belastbaar loon]])</f>
        <v>39503.673000000003</v>
      </c>
      <c r="C8880" s="6">
        <f>AlgemeneHeffingsKorting2020(Table1[[#This Row],[Belastbaar loon]])</f>
        <v>0</v>
      </c>
      <c r="D8880" s="14">
        <f>ArbeidsKorting2020(Table1[[#This Row],[Belastbaar loon]])</f>
        <v>118.98000000000013</v>
      </c>
      <c r="E8880" s="14">
        <f>MAX(Table1[[#This Row],[Loonheffing]]-Table1[[#This Row],[Algemene Heffingskorting]]-Table1[[#This Row],[Arbeidskorting]],0)</f>
        <v>39384.692999999999</v>
      </c>
      <c r="F8880" s="6">
        <f>Table1[[#This Row],[Belastbaar loon]]-Table1[[#This Row],[Belasting]]</f>
        <v>57236.307000000001</v>
      </c>
      <c r="G8880" s="2">
        <f>(Table1[[#This Row],[Belastbaar loon]]-Table1[[#This Row],[Netto loon]])/Table1[[#This Row],[Belastbaar loon]]</f>
        <v>0.40762042413139998</v>
      </c>
      <c r="H8880" s="14">
        <f t="shared" ca="1" si="133"/>
        <v>39379.142999999996</v>
      </c>
      <c r="I8880" s="14">
        <f ca="1">IF(ROW()=2, Table1[[#This Row],[Netto loon]], INDIRECT(ADDRESS(ROW()-1,COLUMN(F:F))))</f>
        <v>57231.857000000004</v>
      </c>
      <c r="J8880" s="6">
        <f ca="1">IF(ROW()=2, 0, Table1[[#This Row],[Belastbaar loon]]-INDIRECT(ADDRESS(ROW()-1,COLUMN(A:A))))</f>
        <v>10</v>
      </c>
      <c r="K8880" s="6">
        <f ca="1">Table1[[#This Row],[Netto loon]]-Table1[[#This Row],[Netto vorige schijf]]</f>
        <v>4.4499999999970896</v>
      </c>
      <c r="L8880" s="2">
        <f ca="1">(Table1[[#This Row],[Bruto tov vorige schijf]]-Table1[[#This Row],[Netto tov vorige schijf]])/MAX(Table1[[#This Row],[Bruto tov vorige schijf]],1)</f>
        <v>0.55500000000029104</v>
      </c>
    </row>
    <row r="8881" spans="1:12" x14ac:dyDescent="0.25">
      <c r="A8881" s="14">
        <v>96631</v>
      </c>
      <c r="B8881" s="6">
        <f>LoonHeffing2020(Table1[[#This Row],[Belastbaar loon]])</f>
        <v>39508.623</v>
      </c>
      <c r="C8881" s="6">
        <f>AlgemeneHeffingsKorting2020(Table1[[#This Row],[Belastbaar loon]])</f>
        <v>0</v>
      </c>
      <c r="D8881" s="14">
        <f>ArbeidsKorting2020(Table1[[#This Row],[Belastbaar loon]])</f>
        <v>118.38000000000014</v>
      </c>
      <c r="E8881" s="14">
        <f>MAX(Table1[[#This Row],[Loonheffing]]-Table1[[#This Row],[Algemene Heffingskorting]]-Table1[[#This Row],[Arbeidskorting]],0)</f>
        <v>39390.243000000002</v>
      </c>
      <c r="F8881" s="6">
        <f>Table1[[#This Row],[Belastbaar loon]]-Table1[[#This Row],[Belasting]]</f>
        <v>57240.756999999998</v>
      </c>
      <c r="G8881" s="2">
        <f>(Table1[[#This Row],[Belastbaar loon]]-Table1[[#This Row],[Netto loon]])/Table1[[#This Row],[Belastbaar loon]]</f>
        <v>0.40763567592180566</v>
      </c>
      <c r="H8881" s="14">
        <f t="shared" ca="1" si="133"/>
        <v>39384.692999999999</v>
      </c>
      <c r="I8881" s="14">
        <f ca="1">IF(ROW()=2, Table1[[#This Row],[Netto loon]], INDIRECT(ADDRESS(ROW()-1,COLUMN(F:F))))</f>
        <v>57236.307000000001</v>
      </c>
      <c r="J8881" s="6">
        <f ca="1">IF(ROW()=2, 0, Table1[[#This Row],[Belastbaar loon]]-INDIRECT(ADDRESS(ROW()-1,COLUMN(A:A))))</f>
        <v>10</v>
      </c>
      <c r="K8881" s="6">
        <f ca="1">Table1[[#This Row],[Netto loon]]-Table1[[#This Row],[Netto vorige schijf]]</f>
        <v>4.4499999999970896</v>
      </c>
      <c r="L8881" s="2">
        <f ca="1">(Table1[[#This Row],[Bruto tov vorige schijf]]-Table1[[#This Row],[Netto tov vorige schijf]])/MAX(Table1[[#This Row],[Bruto tov vorige schijf]],1)</f>
        <v>0.55500000000029104</v>
      </c>
    </row>
    <row r="8882" spans="1:12" x14ac:dyDescent="0.25">
      <c r="A8882" s="14">
        <v>96641</v>
      </c>
      <c r="B8882" s="6">
        <f>LoonHeffing2020(Table1[[#This Row],[Belastbaar loon]])</f>
        <v>39513.572999999997</v>
      </c>
      <c r="C8882" s="6">
        <f>AlgemeneHeffingsKorting2020(Table1[[#This Row],[Belastbaar loon]])</f>
        <v>0</v>
      </c>
      <c r="D8882" s="14">
        <f>ArbeidsKorting2020(Table1[[#This Row],[Belastbaar loon]])</f>
        <v>117.78000000000014</v>
      </c>
      <c r="E8882" s="14">
        <f>MAX(Table1[[#This Row],[Loonheffing]]-Table1[[#This Row],[Algemene Heffingskorting]]-Table1[[#This Row],[Arbeidskorting]],0)</f>
        <v>39395.792999999998</v>
      </c>
      <c r="F8882" s="6">
        <f>Table1[[#This Row],[Belastbaar loon]]-Table1[[#This Row],[Belasting]]</f>
        <v>57245.207000000002</v>
      </c>
      <c r="G8882" s="2">
        <f>(Table1[[#This Row],[Belastbaar loon]]-Table1[[#This Row],[Netto loon]])/Table1[[#This Row],[Belastbaar loon]]</f>
        <v>0.4076509245558303</v>
      </c>
      <c r="H8882" s="14">
        <f t="shared" ca="1" si="133"/>
        <v>39390.243000000002</v>
      </c>
      <c r="I8882" s="14">
        <f ca="1">IF(ROW()=2, Table1[[#This Row],[Netto loon]], INDIRECT(ADDRESS(ROW()-1,COLUMN(F:F))))</f>
        <v>57240.756999999998</v>
      </c>
      <c r="J8882" s="6">
        <f ca="1">IF(ROW()=2, 0, Table1[[#This Row],[Belastbaar loon]]-INDIRECT(ADDRESS(ROW()-1,COLUMN(A:A))))</f>
        <v>10</v>
      </c>
      <c r="K8882" s="6">
        <f ca="1">Table1[[#This Row],[Netto loon]]-Table1[[#This Row],[Netto vorige schijf]]</f>
        <v>4.4500000000043656</v>
      </c>
      <c r="L8882" s="2">
        <f ca="1">(Table1[[#This Row],[Bruto tov vorige schijf]]-Table1[[#This Row],[Netto tov vorige schijf]])/MAX(Table1[[#This Row],[Bruto tov vorige schijf]],1)</f>
        <v>0.5549999999995634</v>
      </c>
    </row>
    <row r="8883" spans="1:12" x14ac:dyDescent="0.25">
      <c r="A8883" s="14">
        <v>96651</v>
      </c>
      <c r="B8883" s="6">
        <f>LoonHeffing2020(Table1[[#This Row],[Belastbaar loon]])</f>
        <v>39518.523000000001</v>
      </c>
      <c r="C8883" s="6">
        <f>AlgemeneHeffingsKorting2020(Table1[[#This Row],[Belastbaar loon]])</f>
        <v>0</v>
      </c>
      <c r="D8883" s="14">
        <f>ArbeidsKorting2020(Table1[[#This Row],[Belastbaar loon]])</f>
        <v>117.18000000000013</v>
      </c>
      <c r="E8883" s="14">
        <f>MAX(Table1[[#This Row],[Loonheffing]]-Table1[[#This Row],[Algemene Heffingskorting]]-Table1[[#This Row],[Arbeidskorting]],0)</f>
        <v>39401.343000000001</v>
      </c>
      <c r="F8883" s="6">
        <f>Table1[[#This Row],[Belastbaar loon]]-Table1[[#This Row],[Belasting]]</f>
        <v>57249.656999999999</v>
      </c>
      <c r="G8883" s="2">
        <f>(Table1[[#This Row],[Belastbaar loon]]-Table1[[#This Row],[Netto loon]])/Table1[[#This Row],[Belastbaar loon]]</f>
        <v>0.40766617003445388</v>
      </c>
      <c r="H8883" s="14">
        <f t="shared" ca="1" si="133"/>
        <v>39395.792999999998</v>
      </c>
      <c r="I8883" s="14">
        <f ca="1">IF(ROW()=2, Table1[[#This Row],[Netto loon]], INDIRECT(ADDRESS(ROW()-1,COLUMN(F:F))))</f>
        <v>57245.207000000002</v>
      </c>
      <c r="J8883" s="6">
        <f ca="1">IF(ROW()=2, 0, Table1[[#This Row],[Belastbaar loon]]-INDIRECT(ADDRESS(ROW()-1,COLUMN(A:A))))</f>
        <v>10</v>
      </c>
      <c r="K8883" s="6">
        <f ca="1">Table1[[#This Row],[Netto loon]]-Table1[[#This Row],[Netto vorige schijf]]</f>
        <v>4.4499999999970896</v>
      </c>
      <c r="L8883" s="2">
        <f ca="1">(Table1[[#This Row],[Bruto tov vorige schijf]]-Table1[[#This Row],[Netto tov vorige schijf]])/MAX(Table1[[#This Row],[Bruto tov vorige schijf]],1)</f>
        <v>0.55500000000029104</v>
      </c>
    </row>
    <row r="8884" spans="1:12" x14ac:dyDescent="0.25">
      <c r="A8884" s="14">
        <v>96661</v>
      </c>
      <c r="B8884" s="6">
        <f>LoonHeffing2020(Table1[[#This Row],[Belastbaar loon]])</f>
        <v>39523.472999999998</v>
      </c>
      <c r="C8884" s="6">
        <f>AlgemeneHeffingsKorting2020(Table1[[#This Row],[Belastbaar loon]])</f>
        <v>0</v>
      </c>
      <c r="D8884" s="14">
        <f>ArbeidsKorting2020(Table1[[#This Row],[Belastbaar loon]])</f>
        <v>116.58000000000014</v>
      </c>
      <c r="E8884" s="14">
        <f>MAX(Table1[[#This Row],[Loonheffing]]-Table1[[#This Row],[Algemene Heffingskorting]]-Table1[[#This Row],[Arbeidskorting]],0)</f>
        <v>39406.892999999996</v>
      </c>
      <c r="F8884" s="6">
        <f>Table1[[#This Row],[Belastbaar loon]]-Table1[[#This Row],[Belasting]]</f>
        <v>57254.107000000004</v>
      </c>
      <c r="G8884" s="2">
        <f>(Table1[[#This Row],[Belastbaar loon]]-Table1[[#This Row],[Netto loon]])/Table1[[#This Row],[Belastbaar loon]]</f>
        <v>0.40768141235865546</v>
      </c>
      <c r="H8884" s="14">
        <f t="shared" ca="1" si="133"/>
        <v>39401.343000000001</v>
      </c>
      <c r="I8884" s="14">
        <f ca="1">IF(ROW()=2, Table1[[#This Row],[Netto loon]], INDIRECT(ADDRESS(ROW()-1,COLUMN(F:F))))</f>
        <v>57249.656999999999</v>
      </c>
      <c r="J8884" s="6">
        <f ca="1">IF(ROW()=2, 0, Table1[[#This Row],[Belastbaar loon]]-INDIRECT(ADDRESS(ROW()-1,COLUMN(A:A))))</f>
        <v>10</v>
      </c>
      <c r="K8884" s="6">
        <f ca="1">Table1[[#This Row],[Netto loon]]-Table1[[#This Row],[Netto vorige schijf]]</f>
        <v>4.4500000000043656</v>
      </c>
      <c r="L8884" s="2">
        <f ca="1">(Table1[[#This Row],[Bruto tov vorige schijf]]-Table1[[#This Row],[Netto tov vorige schijf]])/MAX(Table1[[#This Row],[Bruto tov vorige schijf]],1)</f>
        <v>0.5549999999995634</v>
      </c>
    </row>
    <row r="8885" spans="1:12" x14ac:dyDescent="0.25">
      <c r="A8885" s="14">
        <v>96671</v>
      </c>
      <c r="B8885" s="6">
        <f>LoonHeffing2020(Table1[[#This Row],[Belastbaar loon]])</f>
        <v>39528.423000000003</v>
      </c>
      <c r="C8885" s="6">
        <f>AlgemeneHeffingsKorting2020(Table1[[#This Row],[Belastbaar loon]])</f>
        <v>0</v>
      </c>
      <c r="D8885" s="14">
        <f>ArbeidsKorting2020(Table1[[#This Row],[Belastbaar loon]])</f>
        <v>115.98000000000013</v>
      </c>
      <c r="E8885" s="14">
        <f>MAX(Table1[[#This Row],[Loonheffing]]-Table1[[#This Row],[Algemene Heffingskorting]]-Table1[[#This Row],[Arbeidskorting]],0)</f>
        <v>39412.442999999999</v>
      </c>
      <c r="F8885" s="6">
        <f>Table1[[#This Row],[Belastbaar loon]]-Table1[[#This Row],[Belasting]]</f>
        <v>57258.557000000001</v>
      </c>
      <c r="G8885" s="2">
        <f>(Table1[[#This Row],[Belastbaar loon]]-Table1[[#This Row],[Netto loon]])/Table1[[#This Row],[Belastbaar loon]]</f>
        <v>0.4076966515294142</v>
      </c>
      <c r="H8885" s="14">
        <f t="shared" ca="1" si="133"/>
        <v>39406.892999999996</v>
      </c>
      <c r="I8885" s="14">
        <f ca="1">IF(ROW()=2, Table1[[#This Row],[Netto loon]], INDIRECT(ADDRESS(ROW()-1,COLUMN(F:F))))</f>
        <v>57254.107000000004</v>
      </c>
      <c r="J8885" s="6">
        <f ca="1">IF(ROW()=2, 0, Table1[[#This Row],[Belastbaar loon]]-INDIRECT(ADDRESS(ROW()-1,COLUMN(A:A))))</f>
        <v>10</v>
      </c>
      <c r="K8885" s="6">
        <f ca="1">Table1[[#This Row],[Netto loon]]-Table1[[#This Row],[Netto vorige schijf]]</f>
        <v>4.4499999999970896</v>
      </c>
      <c r="L8885" s="2">
        <f ca="1">(Table1[[#This Row],[Bruto tov vorige schijf]]-Table1[[#This Row],[Netto tov vorige schijf]])/MAX(Table1[[#This Row],[Bruto tov vorige schijf]],1)</f>
        <v>0.55500000000029104</v>
      </c>
    </row>
    <row r="8886" spans="1:12" x14ac:dyDescent="0.25">
      <c r="A8886" s="14">
        <v>96681</v>
      </c>
      <c r="B8886" s="6">
        <f>LoonHeffing2020(Table1[[#This Row],[Belastbaar loon]])</f>
        <v>39533.373</v>
      </c>
      <c r="C8886" s="6">
        <f>AlgemeneHeffingsKorting2020(Table1[[#This Row],[Belastbaar loon]])</f>
        <v>0</v>
      </c>
      <c r="D8886" s="14">
        <f>ArbeidsKorting2020(Table1[[#This Row],[Belastbaar loon]])</f>
        <v>115.38000000000014</v>
      </c>
      <c r="E8886" s="14">
        <f>MAX(Table1[[#This Row],[Loonheffing]]-Table1[[#This Row],[Algemene Heffingskorting]]-Table1[[#This Row],[Arbeidskorting]],0)</f>
        <v>39417.993000000002</v>
      </c>
      <c r="F8886" s="6">
        <f>Table1[[#This Row],[Belastbaar loon]]-Table1[[#This Row],[Belasting]]</f>
        <v>57263.006999999998</v>
      </c>
      <c r="G8886" s="2">
        <f>(Table1[[#This Row],[Belastbaar loon]]-Table1[[#This Row],[Netto loon]])/Table1[[#This Row],[Belastbaar loon]]</f>
        <v>0.40771188754770848</v>
      </c>
      <c r="H8886" s="14">
        <f t="shared" ca="1" si="133"/>
        <v>39412.442999999999</v>
      </c>
      <c r="I8886" s="14">
        <f ca="1">IF(ROW()=2, Table1[[#This Row],[Netto loon]], INDIRECT(ADDRESS(ROW()-1,COLUMN(F:F))))</f>
        <v>57258.557000000001</v>
      </c>
      <c r="J8886" s="6">
        <f ca="1">IF(ROW()=2, 0, Table1[[#This Row],[Belastbaar loon]]-INDIRECT(ADDRESS(ROW()-1,COLUMN(A:A))))</f>
        <v>10</v>
      </c>
      <c r="K8886" s="6">
        <f ca="1">Table1[[#This Row],[Netto loon]]-Table1[[#This Row],[Netto vorige schijf]]</f>
        <v>4.4499999999970896</v>
      </c>
      <c r="L8886" s="2">
        <f ca="1">(Table1[[#This Row],[Bruto tov vorige schijf]]-Table1[[#This Row],[Netto tov vorige schijf]])/MAX(Table1[[#This Row],[Bruto tov vorige schijf]],1)</f>
        <v>0.55500000000029104</v>
      </c>
    </row>
    <row r="8887" spans="1:12" x14ac:dyDescent="0.25">
      <c r="A8887" s="14">
        <v>96691</v>
      </c>
      <c r="B8887" s="6">
        <f>LoonHeffing2020(Table1[[#This Row],[Belastbaar loon]])</f>
        <v>39538.322999999997</v>
      </c>
      <c r="C8887" s="6">
        <f>AlgemeneHeffingsKorting2020(Table1[[#This Row],[Belastbaar loon]])</f>
        <v>0</v>
      </c>
      <c r="D8887" s="14">
        <f>ArbeidsKorting2020(Table1[[#This Row],[Belastbaar loon]])</f>
        <v>114.78000000000014</v>
      </c>
      <c r="E8887" s="14">
        <f>MAX(Table1[[#This Row],[Loonheffing]]-Table1[[#This Row],[Algemene Heffingskorting]]-Table1[[#This Row],[Arbeidskorting]],0)</f>
        <v>39423.542999999998</v>
      </c>
      <c r="F8887" s="6">
        <f>Table1[[#This Row],[Belastbaar loon]]-Table1[[#This Row],[Belasting]]</f>
        <v>57267.457000000002</v>
      </c>
      <c r="G8887" s="2">
        <f>(Table1[[#This Row],[Belastbaar loon]]-Table1[[#This Row],[Netto loon]])/Table1[[#This Row],[Belastbaar loon]]</f>
        <v>0.40772712041451631</v>
      </c>
      <c r="H8887" s="14">
        <f t="shared" ca="1" si="133"/>
        <v>39417.993000000002</v>
      </c>
      <c r="I8887" s="14">
        <f ca="1">IF(ROW()=2, Table1[[#This Row],[Netto loon]], INDIRECT(ADDRESS(ROW()-1,COLUMN(F:F))))</f>
        <v>57263.006999999998</v>
      </c>
      <c r="J8887" s="6">
        <f ca="1">IF(ROW()=2, 0, Table1[[#This Row],[Belastbaar loon]]-INDIRECT(ADDRESS(ROW()-1,COLUMN(A:A))))</f>
        <v>10</v>
      </c>
      <c r="K8887" s="6">
        <f ca="1">Table1[[#This Row],[Netto loon]]-Table1[[#This Row],[Netto vorige schijf]]</f>
        <v>4.4500000000043656</v>
      </c>
      <c r="L8887" s="2">
        <f ca="1">(Table1[[#This Row],[Bruto tov vorige schijf]]-Table1[[#This Row],[Netto tov vorige schijf]])/MAX(Table1[[#This Row],[Bruto tov vorige schijf]],1)</f>
        <v>0.5549999999995634</v>
      </c>
    </row>
    <row r="8888" spans="1:12" x14ac:dyDescent="0.25">
      <c r="A8888" s="14">
        <v>96701</v>
      </c>
      <c r="B8888" s="6">
        <f>LoonHeffing2020(Table1[[#This Row],[Belastbaar loon]])</f>
        <v>39543.273000000001</v>
      </c>
      <c r="C8888" s="6">
        <f>AlgemeneHeffingsKorting2020(Table1[[#This Row],[Belastbaar loon]])</f>
        <v>0</v>
      </c>
      <c r="D8888" s="14">
        <f>ArbeidsKorting2020(Table1[[#This Row],[Belastbaar loon]])</f>
        <v>114.18000000000013</v>
      </c>
      <c r="E8888" s="14">
        <f>MAX(Table1[[#This Row],[Loonheffing]]-Table1[[#This Row],[Algemene Heffingskorting]]-Table1[[#This Row],[Arbeidskorting]],0)</f>
        <v>39429.093000000001</v>
      </c>
      <c r="F8888" s="6">
        <f>Table1[[#This Row],[Belastbaar loon]]-Table1[[#This Row],[Belasting]]</f>
        <v>57271.906999999999</v>
      </c>
      <c r="G8888" s="2">
        <f>(Table1[[#This Row],[Belastbaar loon]]-Table1[[#This Row],[Netto loon]])/Table1[[#This Row],[Belastbaar loon]]</f>
        <v>0.40774235013081561</v>
      </c>
      <c r="H8888" s="14">
        <f t="shared" ca="1" si="133"/>
        <v>39423.542999999998</v>
      </c>
      <c r="I8888" s="14">
        <f ca="1">IF(ROW()=2, Table1[[#This Row],[Netto loon]], INDIRECT(ADDRESS(ROW()-1,COLUMN(F:F))))</f>
        <v>57267.457000000002</v>
      </c>
      <c r="J8888" s="6">
        <f ca="1">IF(ROW()=2, 0, Table1[[#This Row],[Belastbaar loon]]-INDIRECT(ADDRESS(ROW()-1,COLUMN(A:A))))</f>
        <v>10</v>
      </c>
      <c r="K8888" s="6">
        <f ca="1">Table1[[#This Row],[Netto loon]]-Table1[[#This Row],[Netto vorige schijf]]</f>
        <v>4.4499999999970896</v>
      </c>
      <c r="L8888" s="2">
        <f ca="1">(Table1[[#This Row],[Bruto tov vorige schijf]]-Table1[[#This Row],[Netto tov vorige schijf]])/MAX(Table1[[#This Row],[Bruto tov vorige schijf]],1)</f>
        <v>0.55500000000029104</v>
      </c>
    </row>
    <row r="8889" spans="1:12" x14ac:dyDescent="0.25">
      <c r="A8889" s="14">
        <v>96711</v>
      </c>
      <c r="B8889" s="6">
        <f>LoonHeffing2020(Table1[[#This Row],[Belastbaar loon]])</f>
        <v>39548.222999999998</v>
      </c>
      <c r="C8889" s="6">
        <f>AlgemeneHeffingsKorting2020(Table1[[#This Row],[Belastbaar loon]])</f>
        <v>0</v>
      </c>
      <c r="D8889" s="14">
        <f>ArbeidsKorting2020(Table1[[#This Row],[Belastbaar loon]])</f>
        <v>113.58000000000014</v>
      </c>
      <c r="E8889" s="14">
        <f>MAX(Table1[[#This Row],[Loonheffing]]-Table1[[#This Row],[Algemene Heffingskorting]]-Table1[[#This Row],[Arbeidskorting]],0)</f>
        <v>39434.642999999996</v>
      </c>
      <c r="F8889" s="6">
        <f>Table1[[#This Row],[Belastbaar loon]]-Table1[[#This Row],[Belasting]]</f>
        <v>57276.357000000004</v>
      </c>
      <c r="G8889" s="2">
        <f>(Table1[[#This Row],[Belastbaar loon]]-Table1[[#This Row],[Netto loon]])/Table1[[#This Row],[Belastbaar loon]]</f>
        <v>0.4077575766975835</v>
      </c>
      <c r="H8889" s="14">
        <f t="shared" ca="1" si="133"/>
        <v>39429.093000000001</v>
      </c>
      <c r="I8889" s="14">
        <f ca="1">IF(ROW()=2, Table1[[#This Row],[Netto loon]], INDIRECT(ADDRESS(ROW()-1,COLUMN(F:F))))</f>
        <v>57271.906999999999</v>
      </c>
      <c r="J8889" s="6">
        <f ca="1">IF(ROW()=2, 0, Table1[[#This Row],[Belastbaar loon]]-INDIRECT(ADDRESS(ROW()-1,COLUMN(A:A))))</f>
        <v>10</v>
      </c>
      <c r="K8889" s="6">
        <f ca="1">Table1[[#This Row],[Netto loon]]-Table1[[#This Row],[Netto vorige schijf]]</f>
        <v>4.4500000000043656</v>
      </c>
      <c r="L8889" s="2">
        <f ca="1">(Table1[[#This Row],[Bruto tov vorige schijf]]-Table1[[#This Row],[Netto tov vorige schijf]])/MAX(Table1[[#This Row],[Bruto tov vorige schijf]],1)</f>
        <v>0.5549999999995634</v>
      </c>
    </row>
    <row r="8890" spans="1:12" x14ac:dyDescent="0.25">
      <c r="A8890" s="14">
        <v>96721</v>
      </c>
      <c r="B8890" s="6">
        <f>LoonHeffing2020(Table1[[#This Row],[Belastbaar loon]])</f>
        <v>39553.173000000003</v>
      </c>
      <c r="C8890" s="6">
        <f>AlgemeneHeffingsKorting2020(Table1[[#This Row],[Belastbaar loon]])</f>
        <v>0</v>
      </c>
      <c r="D8890" s="14">
        <f>ArbeidsKorting2020(Table1[[#This Row],[Belastbaar loon]])</f>
        <v>112.98000000000013</v>
      </c>
      <c r="E8890" s="14">
        <f>MAX(Table1[[#This Row],[Loonheffing]]-Table1[[#This Row],[Algemene Heffingskorting]]-Table1[[#This Row],[Arbeidskorting]],0)</f>
        <v>39440.192999999999</v>
      </c>
      <c r="F8890" s="6">
        <f>Table1[[#This Row],[Belastbaar loon]]-Table1[[#This Row],[Belasting]]</f>
        <v>57280.807000000001</v>
      </c>
      <c r="G8890" s="2">
        <f>(Table1[[#This Row],[Belastbaar loon]]-Table1[[#This Row],[Netto loon]])/Table1[[#This Row],[Belastbaar loon]]</f>
        <v>0.40777280011579697</v>
      </c>
      <c r="H8890" s="14">
        <f t="shared" ca="1" si="133"/>
        <v>39434.642999999996</v>
      </c>
      <c r="I8890" s="14">
        <f ca="1">IF(ROW()=2, Table1[[#This Row],[Netto loon]], INDIRECT(ADDRESS(ROW()-1,COLUMN(F:F))))</f>
        <v>57276.357000000004</v>
      </c>
      <c r="J8890" s="6">
        <f ca="1">IF(ROW()=2, 0, Table1[[#This Row],[Belastbaar loon]]-INDIRECT(ADDRESS(ROW()-1,COLUMN(A:A))))</f>
        <v>10</v>
      </c>
      <c r="K8890" s="6">
        <f ca="1">Table1[[#This Row],[Netto loon]]-Table1[[#This Row],[Netto vorige schijf]]</f>
        <v>4.4499999999970896</v>
      </c>
      <c r="L8890" s="2">
        <f ca="1">(Table1[[#This Row],[Bruto tov vorige schijf]]-Table1[[#This Row],[Netto tov vorige schijf]])/MAX(Table1[[#This Row],[Bruto tov vorige schijf]],1)</f>
        <v>0.55500000000029104</v>
      </c>
    </row>
    <row r="8891" spans="1:12" x14ac:dyDescent="0.25">
      <c r="A8891" s="14">
        <v>96731</v>
      </c>
      <c r="B8891" s="6">
        <f>LoonHeffing2020(Table1[[#This Row],[Belastbaar loon]])</f>
        <v>39558.123</v>
      </c>
      <c r="C8891" s="6">
        <f>AlgemeneHeffingsKorting2020(Table1[[#This Row],[Belastbaar loon]])</f>
        <v>0</v>
      </c>
      <c r="D8891" s="14">
        <f>ArbeidsKorting2020(Table1[[#This Row],[Belastbaar loon]])</f>
        <v>112.38000000000014</v>
      </c>
      <c r="E8891" s="14">
        <f>MAX(Table1[[#This Row],[Loonheffing]]-Table1[[#This Row],[Algemene Heffingskorting]]-Table1[[#This Row],[Arbeidskorting]],0)</f>
        <v>39445.743000000002</v>
      </c>
      <c r="F8891" s="6">
        <f>Table1[[#This Row],[Belastbaar loon]]-Table1[[#This Row],[Belasting]]</f>
        <v>57285.256999999998</v>
      </c>
      <c r="G8891" s="2">
        <f>(Table1[[#This Row],[Belastbaar loon]]-Table1[[#This Row],[Netto loon]])/Table1[[#This Row],[Belastbaar loon]]</f>
        <v>0.40778802038643253</v>
      </c>
      <c r="H8891" s="14">
        <f t="shared" ca="1" si="133"/>
        <v>39440.192999999999</v>
      </c>
      <c r="I8891" s="14">
        <f ca="1">IF(ROW()=2, Table1[[#This Row],[Netto loon]], INDIRECT(ADDRESS(ROW()-1,COLUMN(F:F))))</f>
        <v>57280.807000000001</v>
      </c>
      <c r="J8891" s="6">
        <f ca="1">IF(ROW()=2, 0, Table1[[#This Row],[Belastbaar loon]]-INDIRECT(ADDRESS(ROW()-1,COLUMN(A:A))))</f>
        <v>10</v>
      </c>
      <c r="K8891" s="6">
        <f ca="1">Table1[[#This Row],[Netto loon]]-Table1[[#This Row],[Netto vorige schijf]]</f>
        <v>4.4499999999970896</v>
      </c>
      <c r="L8891" s="2">
        <f ca="1">(Table1[[#This Row],[Bruto tov vorige schijf]]-Table1[[#This Row],[Netto tov vorige schijf]])/MAX(Table1[[#This Row],[Bruto tov vorige schijf]],1)</f>
        <v>0.55500000000029104</v>
      </c>
    </row>
    <row r="8892" spans="1:12" x14ac:dyDescent="0.25">
      <c r="A8892" s="14">
        <v>96741</v>
      </c>
      <c r="B8892" s="6">
        <f>LoonHeffing2020(Table1[[#This Row],[Belastbaar loon]])</f>
        <v>39563.072999999997</v>
      </c>
      <c r="C8892" s="6">
        <f>AlgemeneHeffingsKorting2020(Table1[[#This Row],[Belastbaar loon]])</f>
        <v>0</v>
      </c>
      <c r="D8892" s="14">
        <f>ArbeidsKorting2020(Table1[[#This Row],[Belastbaar loon]])</f>
        <v>111.78000000000014</v>
      </c>
      <c r="E8892" s="14">
        <f>MAX(Table1[[#This Row],[Loonheffing]]-Table1[[#This Row],[Algemene Heffingskorting]]-Table1[[#This Row],[Arbeidskorting]],0)</f>
        <v>39451.292999999998</v>
      </c>
      <c r="F8892" s="6">
        <f>Table1[[#This Row],[Belastbaar loon]]-Table1[[#This Row],[Belasting]]</f>
        <v>57289.707000000002</v>
      </c>
      <c r="G8892" s="2">
        <f>(Table1[[#This Row],[Belastbaar loon]]-Table1[[#This Row],[Netto loon]])/Table1[[#This Row],[Belastbaar loon]]</f>
        <v>0.40780323751046604</v>
      </c>
      <c r="H8892" s="14">
        <f t="shared" ca="1" si="133"/>
        <v>39445.743000000002</v>
      </c>
      <c r="I8892" s="14">
        <f ca="1">IF(ROW()=2, Table1[[#This Row],[Netto loon]], INDIRECT(ADDRESS(ROW()-1,COLUMN(F:F))))</f>
        <v>57285.256999999998</v>
      </c>
      <c r="J8892" s="6">
        <f ca="1">IF(ROW()=2, 0, Table1[[#This Row],[Belastbaar loon]]-INDIRECT(ADDRESS(ROW()-1,COLUMN(A:A))))</f>
        <v>10</v>
      </c>
      <c r="K8892" s="6">
        <f ca="1">Table1[[#This Row],[Netto loon]]-Table1[[#This Row],[Netto vorige schijf]]</f>
        <v>4.4500000000043656</v>
      </c>
      <c r="L8892" s="2">
        <f ca="1">(Table1[[#This Row],[Bruto tov vorige schijf]]-Table1[[#This Row],[Netto tov vorige schijf]])/MAX(Table1[[#This Row],[Bruto tov vorige schijf]],1)</f>
        <v>0.5549999999995634</v>
      </c>
    </row>
    <row r="8893" spans="1:12" x14ac:dyDescent="0.25">
      <c r="A8893" s="14">
        <v>96751</v>
      </c>
      <c r="B8893" s="6">
        <f>LoonHeffing2020(Table1[[#This Row],[Belastbaar loon]])</f>
        <v>39568.023000000001</v>
      </c>
      <c r="C8893" s="6">
        <f>AlgemeneHeffingsKorting2020(Table1[[#This Row],[Belastbaar loon]])</f>
        <v>0</v>
      </c>
      <c r="D8893" s="14">
        <f>ArbeidsKorting2020(Table1[[#This Row],[Belastbaar loon]])</f>
        <v>111.18000000000013</v>
      </c>
      <c r="E8893" s="14">
        <f>MAX(Table1[[#This Row],[Loonheffing]]-Table1[[#This Row],[Algemene Heffingskorting]]-Table1[[#This Row],[Arbeidskorting]],0)</f>
        <v>39456.843000000001</v>
      </c>
      <c r="F8893" s="6">
        <f>Table1[[#This Row],[Belastbaar loon]]-Table1[[#This Row],[Belasting]]</f>
        <v>57294.156999999999</v>
      </c>
      <c r="G8893" s="2">
        <f>(Table1[[#This Row],[Belastbaar loon]]-Table1[[#This Row],[Netto loon]])/Table1[[#This Row],[Belastbaar loon]]</f>
        <v>0.40781845148887352</v>
      </c>
      <c r="H8893" s="14">
        <f t="shared" ca="1" si="133"/>
        <v>39451.292999999998</v>
      </c>
      <c r="I8893" s="14">
        <f ca="1">IF(ROW()=2, Table1[[#This Row],[Netto loon]], INDIRECT(ADDRESS(ROW()-1,COLUMN(F:F))))</f>
        <v>57289.707000000002</v>
      </c>
      <c r="J8893" s="6">
        <f ca="1">IF(ROW()=2, 0, Table1[[#This Row],[Belastbaar loon]]-INDIRECT(ADDRESS(ROW()-1,COLUMN(A:A))))</f>
        <v>10</v>
      </c>
      <c r="K8893" s="6">
        <f ca="1">Table1[[#This Row],[Netto loon]]-Table1[[#This Row],[Netto vorige schijf]]</f>
        <v>4.4499999999970896</v>
      </c>
      <c r="L8893" s="2">
        <f ca="1">(Table1[[#This Row],[Bruto tov vorige schijf]]-Table1[[#This Row],[Netto tov vorige schijf]])/MAX(Table1[[#This Row],[Bruto tov vorige schijf]],1)</f>
        <v>0.55500000000029104</v>
      </c>
    </row>
    <row r="8894" spans="1:12" x14ac:dyDescent="0.25">
      <c r="A8894" s="14">
        <v>96761</v>
      </c>
      <c r="B8894" s="6">
        <f>LoonHeffing2020(Table1[[#This Row],[Belastbaar loon]])</f>
        <v>39572.972999999998</v>
      </c>
      <c r="C8894" s="6">
        <f>AlgemeneHeffingsKorting2020(Table1[[#This Row],[Belastbaar loon]])</f>
        <v>0</v>
      </c>
      <c r="D8894" s="14">
        <f>ArbeidsKorting2020(Table1[[#This Row],[Belastbaar loon]])</f>
        <v>110.58000000000014</v>
      </c>
      <c r="E8894" s="14">
        <f>MAX(Table1[[#This Row],[Loonheffing]]-Table1[[#This Row],[Algemene Heffingskorting]]-Table1[[#This Row],[Arbeidskorting]],0)</f>
        <v>39462.392999999996</v>
      </c>
      <c r="F8894" s="6">
        <f>Table1[[#This Row],[Belastbaar loon]]-Table1[[#This Row],[Belasting]]</f>
        <v>57298.607000000004</v>
      </c>
      <c r="G8894" s="2">
        <f>(Table1[[#This Row],[Belastbaar loon]]-Table1[[#This Row],[Netto loon]])/Table1[[#This Row],[Belastbaar loon]]</f>
        <v>0.40783366232262996</v>
      </c>
      <c r="H8894" s="14">
        <f t="shared" ca="1" si="133"/>
        <v>39456.843000000001</v>
      </c>
      <c r="I8894" s="14">
        <f ca="1">IF(ROW()=2, Table1[[#This Row],[Netto loon]], INDIRECT(ADDRESS(ROW()-1,COLUMN(F:F))))</f>
        <v>57294.156999999999</v>
      </c>
      <c r="J8894" s="6">
        <f ca="1">IF(ROW()=2, 0, Table1[[#This Row],[Belastbaar loon]]-INDIRECT(ADDRESS(ROW()-1,COLUMN(A:A))))</f>
        <v>10</v>
      </c>
      <c r="K8894" s="6">
        <f ca="1">Table1[[#This Row],[Netto loon]]-Table1[[#This Row],[Netto vorige schijf]]</f>
        <v>4.4500000000043656</v>
      </c>
      <c r="L8894" s="2">
        <f ca="1">(Table1[[#This Row],[Bruto tov vorige schijf]]-Table1[[#This Row],[Netto tov vorige schijf]])/MAX(Table1[[#This Row],[Bruto tov vorige schijf]],1)</f>
        <v>0.5549999999995634</v>
      </c>
    </row>
    <row r="8895" spans="1:12" x14ac:dyDescent="0.25">
      <c r="A8895" s="14">
        <v>96771</v>
      </c>
      <c r="B8895" s="6">
        <f>LoonHeffing2020(Table1[[#This Row],[Belastbaar loon]])</f>
        <v>39577.923000000003</v>
      </c>
      <c r="C8895" s="6">
        <f>AlgemeneHeffingsKorting2020(Table1[[#This Row],[Belastbaar loon]])</f>
        <v>0</v>
      </c>
      <c r="D8895" s="14">
        <f>ArbeidsKorting2020(Table1[[#This Row],[Belastbaar loon]])</f>
        <v>109.98000000000013</v>
      </c>
      <c r="E8895" s="14">
        <f>MAX(Table1[[#This Row],[Loonheffing]]-Table1[[#This Row],[Algemene Heffingskorting]]-Table1[[#This Row],[Arbeidskorting]],0)</f>
        <v>39467.942999999999</v>
      </c>
      <c r="F8895" s="6">
        <f>Table1[[#This Row],[Belastbaar loon]]-Table1[[#This Row],[Belasting]]</f>
        <v>57303.057000000001</v>
      </c>
      <c r="G8895" s="2">
        <f>(Table1[[#This Row],[Belastbaar loon]]-Table1[[#This Row],[Netto loon]])/Table1[[#This Row],[Belastbaar loon]]</f>
        <v>0.40784887001271042</v>
      </c>
      <c r="H8895" s="14">
        <f t="shared" ca="1" si="133"/>
        <v>39462.392999999996</v>
      </c>
      <c r="I8895" s="14">
        <f ca="1">IF(ROW()=2, Table1[[#This Row],[Netto loon]], INDIRECT(ADDRESS(ROW()-1,COLUMN(F:F))))</f>
        <v>57298.607000000004</v>
      </c>
      <c r="J8895" s="6">
        <f ca="1">IF(ROW()=2, 0, Table1[[#This Row],[Belastbaar loon]]-INDIRECT(ADDRESS(ROW()-1,COLUMN(A:A))))</f>
        <v>10</v>
      </c>
      <c r="K8895" s="6">
        <f ca="1">Table1[[#This Row],[Netto loon]]-Table1[[#This Row],[Netto vorige schijf]]</f>
        <v>4.4499999999970896</v>
      </c>
      <c r="L8895" s="2">
        <f ca="1">(Table1[[#This Row],[Bruto tov vorige schijf]]-Table1[[#This Row],[Netto tov vorige schijf]])/MAX(Table1[[#This Row],[Bruto tov vorige schijf]],1)</f>
        <v>0.55500000000029104</v>
      </c>
    </row>
    <row r="8896" spans="1:12" x14ac:dyDescent="0.25">
      <c r="A8896" s="14">
        <v>96781</v>
      </c>
      <c r="B8896" s="6">
        <f>LoonHeffing2020(Table1[[#This Row],[Belastbaar loon]])</f>
        <v>39582.873</v>
      </c>
      <c r="C8896" s="6">
        <f>AlgemeneHeffingsKorting2020(Table1[[#This Row],[Belastbaar loon]])</f>
        <v>0</v>
      </c>
      <c r="D8896" s="14">
        <f>ArbeidsKorting2020(Table1[[#This Row],[Belastbaar loon]])</f>
        <v>109.38000000000014</v>
      </c>
      <c r="E8896" s="14">
        <f>MAX(Table1[[#This Row],[Loonheffing]]-Table1[[#This Row],[Algemene Heffingskorting]]-Table1[[#This Row],[Arbeidskorting]],0)</f>
        <v>39473.493000000002</v>
      </c>
      <c r="F8896" s="6">
        <f>Table1[[#This Row],[Belastbaar loon]]-Table1[[#This Row],[Belasting]]</f>
        <v>57307.506999999998</v>
      </c>
      <c r="G8896" s="2">
        <f>(Table1[[#This Row],[Belastbaar loon]]-Table1[[#This Row],[Netto loon]])/Table1[[#This Row],[Belastbaar loon]]</f>
        <v>0.40786407456008927</v>
      </c>
      <c r="H8896" s="14">
        <f t="shared" ca="1" si="133"/>
        <v>39467.942999999999</v>
      </c>
      <c r="I8896" s="14">
        <f ca="1">IF(ROW()=2, Table1[[#This Row],[Netto loon]], INDIRECT(ADDRESS(ROW()-1,COLUMN(F:F))))</f>
        <v>57303.057000000001</v>
      </c>
      <c r="J8896" s="6">
        <f ca="1">IF(ROW()=2, 0, Table1[[#This Row],[Belastbaar loon]]-INDIRECT(ADDRESS(ROW()-1,COLUMN(A:A))))</f>
        <v>10</v>
      </c>
      <c r="K8896" s="6">
        <f ca="1">Table1[[#This Row],[Netto loon]]-Table1[[#This Row],[Netto vorige schijf]]</f>
        <v>4.4499999999970896</v>
      </c>
      <c r="L8896" s="2">
        <f ca="1">(Table1[[#This Row],[Bruto tov vorige schijf]]-Table1[[#This Row],[Netto tov vorige schijf]])/MAX(Table1[[#This Row],[Bruto tov vorige schijf]],1)</f>
        <v>0.55500000000029104</v>
      </c>
    </row>
    <row r="8897" spans="1:12" x14ac:dyDescent="0.25">
      <c r="A8897" s="14">
        <v>96791</v>
      </c>
      <c r="B8897" s="6">
        <f>LoonHeffing2020(Table1[[#This Row],[Belastbaar loon]])</f>
        <v>39587.822999999997</v>
      </c>
      <c r="C8897" s="6">
        <f>AlgemeneHeffingsKorting2020(Table1[[#This Row],[Belastbaar loon]])</f>
        <v>0</v>
      </c>
      <c r="D8897" s="14">
        <f>ArbeidsKorting2020(Table1[[#This Row],[Belastbaar loon]])</f>
        <v>108.78000000000014</v>
      </c>
      <c r="E8897" s="14">
        <f>MAX(Table1[[#This Row],[Loonheffing]]-Table1[[#This Row],[Algemene Heffingskorting]]-Table1[[#This Row],[Arbeidskorting]],0)</f>
        <v>39479.042999999998</v>
      </c>
      <c r="F8897" s="6">
        <f>Table1[[#This Row],[Belastbaar loon]]-Table1[[#This Row],[Belasting]]</f>
        <v>57311.957000000002</v>
      </c>
      <c r="G8897" s="2">
        <f>(Table1[[#This Row],[Belastbaar loon]]-Table1[[#This Row],[Netto loon]])/Table1[[#This Row],[Belastbaar loon]]</f>
        <v>0.40787927596574058</v>
      </c>
      <c r="H8897" s="14">
        <f t="shared" ca="1" si="133"/>
        <v>39473.493000000002</v>
      </c>
      <c r="I8897" s="14">
        <f ca="1">IF(ROW()=2, Table1[[#This Row],[Netto loon]], INDIRECT(ADDRESS(ROW()-1,COLUMN(F:F))))</f>
        <v>57307.506999999998</v>
      </c>
      <c r="J8897" s="6">
        <f ca="1">IF(ROW()=2, 0, Table1[[#This Row],[Belastbaar loon]]-INDIRECT(ADDRESS(ROW()-1,COLUMN(A:A))))</f>
        <v>10</v>
      </c>
      <c r="K8897" s="6">
        <f ca="1">Table1[[#This Row],[Netto loon]]-Table1[[#This Row],[Netto vorige schijf]]</f>
        <v>4.4500000000043656</v>
      </c>
      <c r="L8897" s="2">
        <f ca="1">(Table1[[#This Row],[Bruto tov vorige schijf]]-Table1[[#This Row],[Netto tov vorige schijf]])/MAX(Table1[[#This Row],[Bruto tov vorige schijf]],1)</f>
        <v>0.5549999999995634</v>
      </c>
    </row>
    <row r="8898" spans="1:12" x14ac:dyDescent="0.25">
      <c r="A8898" s="14">
        <v>96801</v>
      </c>
      <c r="B8898" s="6">
        <f>LoonHeffing2020(Table1[[#This Row],[Belastbaar loon]])</f>
        <v>39592.773000000001</v>
      </c>
      <c r="C8898" s="6">
        <f>AlgemeneHeffingsKorting2020(Table1[[#This Row],[Belastbaar loon]])</f>
        <v>0</v>
      </c>
      <c r="D8898" s="14">
        <f>ArbeidsKorting2020(Table1[[#This Row],[Belastbaar loon]])</f>
        <v>108.18000000000013</v>
      </c>
      <c r="E8898" s="14">
        <f>MAX(Table1[[#This Row],[Loonheffing]]-Table1[[#This Row],[Algemene Heffingskorting]]-Table1[[#This Row],[Arbeidskorting]],0)</f>
        <v>39484.593000000001</v>
      </c>
      <c r="F8898" s="6">
        <f>Table1[[#This Row],[Belastbaar loon]]-Table1[[#This Row],[Belasting]]</f>
        <v>57316.406999999999</v>
      </c>
      <c r="G8898" s="2">
        <f>(Table1[[#This Row],[Belastbaar loon]]-Table1[[#This Row],[Netto loon]])/Table1[[#This Row],[Belastbaar loon]]</f>
        <v>0.40789447423063813</v>
      </c>
      <c r="H8898" s="14">
        <f t="shared" ca="1" si="133"/>
        <v>39479.042999999998</v>
      </c>
      <c r="I8898" s="14">
        <f ca="1">IF(ROW()=2, Table1[[#This Row],[Netto loon]], INDIRECT(ADDRESS(ROW()-1,COLUMN(F:F))))</f>
        <v>57311.957000000002</v>
      </c>
      <c r="J8898" s="6">
        <f ca="1">IF(ROW()=2, 0, Table1[[#This Row],[Belastbaar loon]]-INDIRECT(ADDRESS(ROW()-1,COLUMN(A:A))))</f>
        <v>10</v>
      </c>
      <c r="K8898" s="6">
        <f ca="1">Table1[[#This Row],[Netto loon]]-Table1[[#This Row],[Netto vorige schijf]]</f>
        <v>4.4499999999970896</v>
      </c>
      <c r="L8898" s="2">
        <f ca="1">(Table1[[#This Row],[Bruto tov vorige schijf]]-Table1[[#This Row],[Netto tov vorige schijf]])/MAX(Table1[[#This Row],[Bruto tov vorige schijf]],1)</f>
        <v>0.55500000000029104</v>
      </c>
    </row>
    <row r="8899" spans="1:12" x14ac:dyDescent="0.25">
      <c r="A8899" s="14">
        <v>96811</v>
      </c>
      <c r="B8899" s="6">
        <f>LoonHeffing2020(Table1[[#This Row],[Belastbaar loon]])</f>
        <v>39597.722999999998</v>
      </c>
      <c r="C8899" s="6">
        <f>AlgemeneHeffingsKorting2020(Table1[[#This Row],[Belastbaar loon]])</f>
        <v>0</v>
      </c>
      <c r="D8899" s="14">
        <f>ArbeidsKorting2020(Table1[[#This Row],[Belastbaar loon]])</f>
        <v>107.58000000000014</v>
      </c>
      <c r="E8899" s="14">
        <f>MAX(Table1[[#This Row],[Loonheffing]]-Table1[[#This Row],[Algemene Heffingskorting]]-Table1[[#This Row],[Arbeidskorting]],0)</f>
        <v>39490.142999999996</v>
      </c>
      <c r="F8899" s="6">
        <f>Table1[[#This Row],[Belastbaar loon]]-Table1[[#This Row],[Belasting]]</f>
        <v>57320.857000000004</v>
      </c>
      <c r="G8899" s="2">
        <f>(Table1[[#This Row],[Belastbaar loon]]-Table1[[#This Row],[Netto loon]])/Table1[[#This Row],[Belastbaar loon]]</f>
        <v>0.40790966935575501</v>
      </c>
      <c r="H8899" s="14">
        <f t="shared" ca="1" si="133"/>
        <v>39484.593000000001</v>
      </c>
      <c r="I8899" s="14">
        <f ca="1">IF(ROW()=2, Table1[[#This Row],[Netto loon]], INDIRECT(ADDRESS(ROW()-1,COLUMN(F:F))))</f>
        <v>57316.406999999999</v>
      </c>
      <c r="J8899" s="6">
        <f ca="1">IF(ROW()=2, 0, Table1[[#This Row],[Belastbaar loon]]-INDIRECT(ADDRESS(ROW()-1,COLUMN(A:A))))</f>
        <v>10</v>
      </c>
      <c r="K8899" s="6">
        <f ca="1">Table1[[#This Row],[Netto loon]]-Table1[[#This Row],[Netto vorige schijf]]</f>
        <v>4.4500000000043656</v>
      </c>
      <c r="L8899" s="2">
        <f ca="1">(Table1[[#This Row],[Bruto tov vorige schijf]]-Table1[[#This Row],[Netto tov vorige schijf]])/MAX(Table1[[#This Row],[Bruto tov vorige schijf]],1)</f>
        <v>0.5549999999995634</v>
      </c>
    </row>
    <row r="8900" spans="1:12" x14ac:dyDescent="0.25">
      <c r="A8900" s="14">
        <v>96821</v>
      </c>
      <c r="B8900" s="6">
        <f>LoonHeffing2020(Table1[[#This Row],[Belastbaar loon]])</f>
        <v>39602.673000000003</v>
      </c>
      <c r="C8900" s="6">
        <f>AlgemeneHeffingsKorting2020(Table1[[#This Row],[Belastbaar loon]])</f>
        <v>0</v>
      </c>
      <c r="D8900" s="14">
        <f>ArbeidsKorting2020(Table1[[#This Row],[Belastbaar loon]])</f>
        <v>106.98000000000013</v>
      </c>
      <c r="E8900" s="14">
        <f>MAX(Table1[[#This Row],[Loonheffing]]-Table1[[#This Row],[Algemene Heffingskorting]]-Table1[[#This Row],[Arbeidskorting]],0)</f>
        <v>39495.692999999999</v>
      </c>
      <c r="F8900" s="6">
        <f>Table1[[#This Row],[Belastbaar loon]]-Table1[[#This Row],[Belasting]]</f>
        <v>57325.307000000001</v>
      </c>
      <c r="G8900" s="2">
        <f>(Table1[[#This Row],[Belastbaar loon]]-Table1[[#This Row],[Netto loon]])/Table1[[#This Row],[Belastbaar loon]]</f>
        <v>0.40792486134206424</v>
      </c>
      <c r="H8900" s="14">
        <f t="shared" ca="1" si="133"/>
        <v>39490.142999999996</v>
      </c>
      <c r="I8900" s="14">
        <f ca="1">IF(ROW()=2, Table1[[#This Row],[Netto loon]], INDIRECT(ADDRESS(ROW()-1,COLUMN(F:F))))</f>
        <v>57320.857000000004</v>
      </c>
      <c r="J8900" s="6">
        <f ca="1">IF(ROW()=2, 0, Table1[[#This Row],[Belastbaar loon]]-INDIRECT(ADDRESS(ROW()-1,COLUMN(A:A))))</f>
        <v>10</v>
      </c>
      <c r="K8900" s="6">
        <f ca="1">Table1[[#This Row],[Netto loon]]-Table1[[#This Row],[Netto vorige schijf]]</f>
        <v>4.4499999999970896</v>
      </c>
      <c r="L8900" s="2">
        <f ca="1">(Table1[[#This Row],[Bruto tov vorige schijf]]-Table1[[#This Row],[Netto tov vorige schijf]])/MAX(Table1[[#This Row],[Bruto tov vorige schijf]],1)</f>
        <v>0.55500000000029104</v>
      </c>
    </row>
    <row r="8901" spans="1:12" x14ac:dyDescent="0.25">
      <c r="A8901" s="14">
        <v>96831</v>
      </c>
      <c r="B8901" s="6">
        <f>LoonHeffing2020(Table1[[#This Row],[Belastbaar loon]])</f>
        <v>39607.623</v>
      </c>
      <c r="C8901" s="6">
        <f>AlgemeneHeffingsKorting2020(Table1[[#This Row],[Belastbaar loon]])</f>
        <v>0</v>
      </c>
      <c r="D8901" s="14">
        <f>ArbeidsKorting2020(Table1[[#This Row],[Belastbaar loon]])</f>
        <v>106.38000000000014</v>
      </c>
      <c r="E8901" s="14">
        <f>MAX(Table1[[#This Row],[Loonheffing]]-Table1[[#This Row],[Algemene Heffingskorting]]-Table1[[#This Row],[Arbeidskorting]],0)</f>
        <v>39501.243000000002</v>
      </c>
      <c r="F8901" s="6">
        <f>Table1[[#This Row],[Belastbaar loon]]-Table1[[#This Row],[Belasting]]</f>
        <v>57329.756999999998</v>
      </c>
      <c r="G8901" s="2">
        <f>(Table1[[#This Row],[Belastbaar loon]]-Table1[[#This Row],[Netto loon]])/Table1[[#This Row],[Belastbaar loon]]</f>
        <v>0.40794005019053819</v>
      </c>
      <c r="H8901" s="14">
        <f t="shared" ca="1" si="133"/>
        <v>39495.692999999999</v>
      </c>
      <c r="I8901" s="14">
        <f ca="1">IF(ROW()=2, Table1[[#This Row],[Netto loon]], INDIRECT(ADDRESS(ROW()-1,COLUMN(F:F))))</f>
        <v>57325.307000000001</v>
      </c>
      <c r="J8901" s="6">
        <f ca="1">IF(ROW()=2, 0, Table1[[#This Row],[Belastbaar loon]]-INDIRECT(ADDRESS(ROW()-1,COLUMN(A:A))))</f>
        <v>10</v>
      </c>
      <c r="K8901" s="6">
        <f ca="1">Table1[[#This Row],[Netto loon]]-Table1[[#This Row],[Netto vorige schijf]]</f>
        <v>4.4499999999970896</v>
      </c>
      <c r="L8901" s="2">
        <f ca="1">(Table1[[#This Row],[Bruto tov vorige schijf]]-Table1[[#This Row],[Netto tov vorige schijf]])/MAX(Table1[[#This Row],[Bruto tov vorige schijf]],1)</f>
        <v>0.55500000000029104</v>
      </c>
    </row>
    <row r="8902" spans="1:12" x14ac:dyDescent="0.25">
      <c r="A8902" s="14">
        <v>96841</v>
      </c>
      <c r="B8902" s="6">
        <f>LoonHeffing2020(Table1[[#This Row],[Belastbaar loon]])</f>
        <v>39612.572999999997</v>
      </c>
      <c r="C8902" s="6">
        <f>AlgemeneHeffingsKorting2020(Table1[[#This Row],[Belastbaar loon]])</f>
        <v>0</v>
      </c>
      <c r="D8902" s="14">
        <f>ArbeidsKorting2020(Table1[[#This Row],[Belastbaar loon]])</f>
        <v>105.78000000000014</v>
      </c>
      <c r="E8902" s="14">
        <f>MAX(Table1[[#This Row],[Loonheffing]]-Table1[[#This Row],[Algemene Heffingskorting]]-Table1[[#This Row],[Arbeidskorting]],0)</f>
        <v>39506.792999999998</v>
      </c>
      <c r="F8902" s="6">
        <f>Table1[[#This Row],[Belastbaar loon]]-Table1[[#This Row],[Belasting]]</f>
        <v>57334.207000000002</v>
      </c>
      <c r="G8902" s="2">
        <f>(Table1[[#This Row],[Belastbaar loon]]-Table1[[#This Row],[Netto loon]])/Table1[[#This Row],[Belastbaar loon]]</f>
        <v>0.40795523590214888</v>
      </c>
      <c r="H8902" s="14">
        <f t="shared" ca="1" si="133"/>
        <v>39501.243000000002</v>
      </c>
      <c r="I8902" s="14">
        <f ca="1">IF(ROW()=2, Table1[[#This Row],[Netto loon]], INDIRECT(ADDRESS(ROW()-1,COLUMN(F:F))))</f>
        <v>57329.756999999998</v>
      </c>
      <c r="J8902" s="6">
        <f ca="1">IF(ROW()=2, 0, Table1[[#This Row],[Belastbaar loon]]-INDIRECT(ADDRESS(ROW()-1,COLUMN(A:A))))</f>
        <v>10</v>
      </c>
      <c r="K8902" s="6">
        <f ca="1">Table1[[#This Row],[Netto loon]]-Table1[[#This Row],[Netto vorige schijf]]</f>
        <v>4.4500000000043656</v>
      </c>
      <c r="L8902" s="2">
        <f ca="1">(Table1[[#This Row],[Bruto tov vorige schijf]]-Table1[[#This Row],[Netto tov vorige schijf]])/MAX(Table1[[#This Row],[Bruto tov vorige schijf]],1)</f>
        <v>0.5549999999995634</v>
      </c>
    </row>
    <row r="8903" spans="1:12" x14ac:dyDescent="0.25">
      <c r="A8903" s="14">
        <v>96851</v>
      </c>
      <c r="B8903" s="6">
        <f>LoonHeffing2020(Table1[[#This Row],[Belastbaar loon]])</f>
        <v>39617.523000000001</v>
      </c>
      <c r="C8903" s="6">
        <f>AlgemeneHeffingsKorting2020(Table1[[#This Row],[Belastbaar loon]])</f>
        <v>0</v>
      </c>
      <c r="D8903" s="14">
        <f>ArbeidsKorting2020(Table1[[#This Row],[Belastbaar loon]])</f>
        <v>105.18000000000013</v>
      </c>
      <c r="E8903" s="14">
        <f>MAX(Table1[[#This Row],[Loonheffing]]-Table1[[#This Row],[Algemene Heffingskorting]]-Table1[[#This Row],[Arbeidskorting]],0)</f>
        <v>39512.343000000001</v>
      </c>
      <c r="F8903" s="6">
        <f>Table1[[#This Row],[Belastbaar loon]]-Table1[[#This Row],[Belasting]]</f>
        <v>57338.656999999999</v>
      </c>
      <c r="G8903" s="2">
        <f>(Table1[[#This Row],[Belastbaar loon]]-Table1[[#This Row],[Netto loon]])/Table1[[#This Row],[Belastbaar loon]]</f>
        <v>0.40797041847786808</v>
      </c>
      <c r="H8903" s="14">
        <f t="shared" ca="1" si="133"/>
        <v>39506.792999999998</v>
      </c>
      <c r="I8903" s="14">
        <f ca="1">IF(ROW()=2, Table1[[#This Row],[Netto loon]], INDIRECT(ADDRESS(ROW()-1,COLUMN(F:F))))</f>
        <v>57334.207000000002</v>
      </c>
      <c r="J8903" s="6">
        <f ca="1">IF(ROW()=2, 0, Table1[[#This Row],[Belastbaar loon]]-INDIRECT(ADDRESS(ROW()-1,COLUMN(A:A))))</f>
        <v>10</v>
      </c>
      <c r="K8903" s="6">
        <f ca="1">Table1[[#This Row],[Netto loon]]-Table1[[#This Row],[Netto vorige schijf]]</f>
        <v>4.4499999999970896</v>
      </c>
      <c r="L8903" s="2">
        <f ca="1">(Table1[[#This Row],[Bruto tov vorige schijf]]-Table1[[#This Row],[Netto tov vorige schijf]])/MAX(Table1[[#This Row],[Bruto tov vorige schijf]],1)</f>
        <v>0.55500000000029104</v>
      </c>
    </row>
    <row r="8904" spans="1:12" x14ac:dyDescent="0.25">
      <c r="A8904" s="14">
        <v>96861</v>
      </c>
      <c r="B8904" s="6">
        <f>LoonHeffing2020(Table1[[#This Row],[Belastbaar loon]])</f>
        <v>39622.472999999998</v>
      </c>
      <c r="C8904" s="6">
        <f>AlgemeneHeffingsKorting2020(Table1[[#This Row],[Belastbaar loon]])</f>
        <v>0</v>
      </c>
      <c r="D8904" s="14">
        <f>ArbeidsKorting2020(Table1[[#This Row],[Belastbaar loon]])</f>
        <v>104.58000000000014</v>
      </c>
      <c r="E8904" s="14">
        <f>MAX(Table1[[#This Row],[Loonheffing]]-Table1[[#This Row],[Algemene Heffingskorting]]-Table1[[#This Row],[Arbeidskorting]],0)</f>
        <v>39517.892999999996</v>
      </c>
      <c r="F8904" s="6">
        <f>Table1[[#This Row],[Belastbaar loon]]-Table1[[#This Row],[Belasting]]</f>
        <v>57343.107000000004</v>
      </c>
      <c r="G8904" s="2">
        <f>(Table1[[#This Row],[Belastbaar loon]]-Table1[[#This Row],[Netto loon]])/Table1[[#This Row],[Belastbaar loon]]</f>
        <v>0.4079855979186669</v>
      </c>
      <c r="H8904" s="14">
        <f t="shared" ca="1" si="133"/>
        <v>39512.343000000001</v>
      </c>
      <c r="I8904" s="14">
        <f ca="1">IF(ROW()=2, Table1[[#This Row],[Netto loon]], INDIRECT(ADDRESS(ROW()-1,COLUMN(F:F))))</f>
        <v>57338.656999999999</v>
      </c>
      <c r="J8904" s="6">
        <f ca="1">IF(ROW()=2, 0, Table1[[#This Row],[Belastbaar loon]]-INDIRECT(ADDRESS(ROW()-1,COLUMN(A:A))))</f>
        <v>10</v>
      </c>
      <c r="K8904" s="6">
        <f ca="1">Table1[[#This Row],[Netto loon]]-Table1[[#This Row],[Netto vorige schijf]]</f>
        <v>4.4500000000043656</v>
      </c>
      <c r="L8904" s="2">
        <f ca="1">(Table1[[#This Row],[Bruto tov vorige schijf]]-Table1[[#This Row],[Netto tov vorige schijf]])/MAX(Table1[[#This Row],[Bruto tov vorige schijf]],1)</f>
        <v>0.5549999999995634</v>
      </c>
    </row>
    <row r="8905" spans="1:12" x14ac:dyDescent="0.25">
      <c r="A8905" s="14">
        <v>96871</v>
      </c>
      <c r="B8905" s="6">
        <f>LoonHeffing2020(Table1[[#This Row],[Belastbaar loon]])</f>
        <v>39627.423000000003</v>
      </c>
      <c r="C8905" s="6">
        <f>AlgemeneHeffingsKorting2020(Table1[[#This Row],[Belastbaar loon]])</f>
        <v>0</v>
      </c>
      <c r="D8905" s="14">
        <f>ArbeidsKorting2020(Table1[[#This Row],[Belastbaar loon]])</f>
        <v>103.98000000000013</v>
      </c>
      <c r="E8905" s="14">
        <f>MAX(Table1[[#This Row],[Loonheffing]]-Table1[[#This Row],[Algemene Heffingskorting]]-Table1[[#This Row],[Arbeidskorting]],0)</f>
        <v>39523.442999999999</v>
      </c>
      <c r="F8905" s="6">
        <f>Table1[[#This Row],[Belastbaar loon]]-Table1[[#This Row],[Belasting]]</f>
        <v>57347.557000000001</v>
      </c>
      <c r="G8905" s="2">
        <f>(Table1[[#This Row],[Belastbaar loon]]-Table1[[#This Row],[Netto loon]])/Table1[[#This Row],[Belastbaar loon]]</f>
        <v>0.40800077422551639</v>
      </c>
      <c r="H8905" s="14">
        <f t="shared" ca="1" si="133"/>
        <v>39517.892999999996</v>
      </c>
      <c r="I8905" s="14">
        <f ca="1">IF(ROW()=2, Table1[[#This Row],[Netto loon]], INDIRECT(ADDRESS(ROW()-1,COLUMN(F:F))))</f>
        <v>57343.107000000004</v>
      </c>
      <c r="J8905" s="6">
        <f ca="1">IF(ROW()=2, 0, Table1[[#This Row],[Belastbaar loon]]-INDIRECT(ADDRESS(ROW()-1,COLUMN(A:A))))</f>
        <v>10</v>
      </c>
      <c r="K8905" s="6">
        <f ca="1">Table1[[#This Row],[Netto loon]]-Table1[[#This Row],[Netto vorige schijf]]</f>
        <v>4.4499999999970896</v>
      </c>
      <c r="L8905" s="2">
        <f ca="1">(Table1[[#This Row],[Bruto tov vorige schijf]]-Table1[[#This Row],[Netto tov vorige schijf]])/MAX(Table1[[#This Row],[Bruto tov vorige schijf]],1)</f>
        <v>0.55500000000029104</v>
      </c>
    </row>
    <row r="8906" spans="1:12" x14ac:dyDescent="0.25">
      <c r="A8906" s="14">
        <v>96881</v>
      </c>
      <c r="B8906" s="6">
        <f>LoonHeffing2020(Table1[[#This Row],[Belastbaar loon]])</f>
        <v>39632.373</v>
      </c>
      <c r="C8906" s="6">
        <f>AlgemeneHeffingsKorting2020(Table1[[#This Row],[Belastbaar loon]])</f>
        <v>0</v>
      </c>
      <c r="D8906" s="14">
        <f>ArbeidsKorting2020(Table1[[#This Row],[Belastbaar loon]])</f>
        <v>103.38000000000014</v>
      </c>
      <c r="E8906" s="14">
        <f>MAX(Table1[[#This Row],[Loonheffing]]-Table1[[#This Row],[Algemene Heffingskorting]]-Table1[[#This Row],[Arbeidskorting]],0)</f>
        <v>39528.993000000002</v>
      </c>
      <c r="F8906" s="6">
        <f>Table1[[#This Row],[Belastbaar loon]]-Table1[[#This Row],[Belasting]]</f>
        <v>57352.006999999998</v>
      </c>
      <c r="G8906" s="2">
        <f>(Table1[[#This Row],[Belastbaar loon]]-Table1[[#This Row],[Netto loon]])/Table1[[#This Row],[Belastbaar loon]]</f>
        <v>0.4080159473993869</v>
      </c>
      <c r="H8906" s="14">
        <f t="shared" ca="1" si="133"/>
        <v>39523.442999999999</v>
      </c>
      <c r="I8906" s="14">
        <f ca="1">IF(ROW()=2, Table1[[#This Row],[Netto loon]], INDIRECT(ADDRESS(ROW()-1,COLUMN(F:F))))</f>
        <v>57347.557000000001</v>
      </c>
      <c r="J8906" s="6">
        <f ca="1">IF(ROW()=2, 0, Table1[[#This Row],[Belastbaar loon]]-INDIRECT(ADDRESS(ROW()-1,COLUMN(A:A))))</f>
        <v>10</v>
      </c>
      <c r="K8906" s="6">
        <f ca="1">Table1[[#This Row],[Netto loon]]-Table1[[#This Row],[Netto vorige schijf]]</f>
        <v>4.4499999999970896</v>
      </c>
      <c r="L8906" s="2">
        <f ca="1">(Table1[[#This Row],[Bruto tov vorige schijf]]-Table1[[#This Row],[Netto tov vorige schijf]])/MAX(Table1[[#This Row],[Bruto tov vorige schijf]],1)</f>
        <v>0.55500000000029104</v>
      </c>
    </row>
    <row r="8907" spans="1:12" x14ac:dyDescent="0.25">
      <c r="A8907" s="14">
        <v>96891</v>
      </c>
      <c r="B8907" s="6">
        <f>LoonHeffing2020(Table1[[#This Row],[Belastbaar loon]])</f>
        <v>39637.322999999997</v>
      </c>
      <c r="C8907" s="6">
        <f>AlgemeneHeffingsKorting2020(Table1[[#This Row],[Belastbaar loon]])</f>
        <v>0</v>
      </c>
      <c r="D8907" s="14">
        <f>ArbeidsKorting2020(Table1[[#This Row],[Belastbaar loon]])</f>
        <v>102.78000000000014</v>
      </c>
      <c r="E8907" s="14">
        <f>MAX(Table1[[#This Row],[Loonheffing]]-Table1[[#This Row],[Algemene Heffingskorting]]-Table1[[#This Row],[Arbeidskorting]],0)</f>
        <v>39534.542999999998</v>
      </c>
      <c r="F8907" s="6">
        <f>Table1[[#This Row],[Belastbaar loon]]-Table1[[#This Row],[Belasting]]</f>
        <v>57356.457000000002</v>
      </c>
      <c r="G8907" s="2">
        <f>(Table1[[#This Row],[Belastbaar loon]]-Table1[[#This Row],[Netto loon]])/Table1[[#This Row],[Belastbaar loon]]</f>
        <v>0.40803111744124837</v>
      </c>
      <c r="H8907" s="14">
        <f t="shared" ca="1" si="133"/>
        <v>39528.993000000002</v>
      </c>
      <c r="I8907" s="14">
        <f ca="1">IF(ROW()=2, Table1[[#This Row],[Netto loon]], INDIRECT(ADDRESS(ROW()-1,COLUMN(F:F))))</f>
        <v>57352.006999999998</v>
      </c>
      <c r="J8907" s="6">
        <f ca="1">IF(ROW()=2, 0, Table1[[#This Row],[Belastbaar loon]]-INDIRECT(ADDRESS(ROW()-1,COLUMN(A:A))))</f>
        <v>10</v>
      </c>
      <c r="K8907" s="6">
        <f ca="1">Table1[[#This Row],[Netto loon]]-Table1[[#This Row],[Netto vorige schijf]]</f>
        <v>4.4500000000043656</v>
      </c>
      <c r="L8907" s="2">
        <f ca="1">(Table1[[#This Row],[Bruto tov vorige schijf]]-Table1[[#This Row],[Netto tov vorige schijf]])/MAX(Table1[[#This Row],[Bruto tov vorige schijf]],1)</f>
        <v>0.5549999999995634</v>
      </c>
    </row>
    <row r="8908" spans="1:12" x14ac:dyDescent="0.25">
      <c r="A8908" s="14">
        <v>96901</v>
      </c>
      <c r="B8908" s="6">
        <f>LoonHeffing2020(Table1[[#This Row],[Belastbaar loon]])</f>
        <v>39642.273000000001</v>
      </c>
      <c r="C8908" s="6">
        <f>AlgemeneHeffingsKorting2020(Table1[[#This Row],[Belastbaar loon]])</f>
        <v>0</v>
      </c>
      <c r="D8908" s="14">
        <f>ArbeidsKorting2020(Table1[[#This Row],[Belastbaar loon]])</f>
        <v>102.18000000000013</v>
      </c>
      <c r="E8908" s="14">
        <f>MAX(Table1[[#This Row],[Loonheffing]]-Table1[[#This Row],[Algemene Heffingskorting]]-Table1[[#This Row],[Arbeidskorting]],0)</f>
        <v>39540.093000000001</v>
      </c>
      <c r="F8908" s="6">
        <f>Table1[[#This Row],[Belastbaar loon]]-Table1[[#This Row],[Belasting]]</f>
        <v>57360.906999999999</v>
      </c>
      <c r="G8908" s="2">
        <f>(Table1[[#This Row],[Belastbaar loon]]-Table1[[#This Row],[Netto loon]])/Table1[[#This Row],[Belastbaar loon]]</f>
        <v>0.40804628435207069</v>
      </c>
      <c r="H8908" s="14">
        <f t="shared" ca="1" si="133"/>
        <v>39534.542999999998</v>
      </c>
      <c r="I8908" s="14">
        <f ca="1">IF(ROW()=2, Table1[[#This Row],[Netto loon]], INDIRECT(ADDRESS(ROW()-1,COLUMN(F:F))))</f>
        <v>57356.457000000002</v>
      </c>
      <c r="J8908" s="6">
        <f ca="1">IF(ROW()=2, 0, Table1[[#This Row],[Belastbaar loon]]-INDIRECT(ADDRESS(ROW()-1,COLUMN(A:A))))</f>
        <v>10</v>
      </c>
      <c r="K8908" s="6">
        <f ca="1">Table1[[#This Row],[Netto loon]]-Table1[[#This Row],[Netto vorige schijf]]</f>
        <v>4.4499999999970896</v>
      </c>
      <c r="L8908" s="2">
        <f ca="1">(Table1[[#This Row],[Bruto tov vorige schijf]]-Table1[[#This Row],[Netto tov vorige schijf]])/MAX(Table1[[#This Row],[Bruto tov vorige schijf]],1)</f>
        <v>0.55500000000029104</v>
      </c>
    </row>
    <row r="8909" spans="1:12" x14ac:dyDescent="0.25">
      <c r="A8909" s="14">
        <v>96911</v>
      </c>
      <c r="B8909" s="6">
        <f>LoonHeffing2020(Table1[[#This Row],[Belastbaar loon]])</f>
        <v>39647.222999999998</v>
      </c>
      <c r="C8909" s="6">
        <f>AlgemeneHeffingsKorting2020(Table1[[#This Row],[Belastbaar loon]])</f>
        <v>0</v>
      </c>
      <c r="D8909" s="14">
        <f>ArbeidsKorting2020(Table1[[#This Row],[Belastbaar loon]])</f>
        <v>101.58000000000014</v>
      </c>
      <c r="E8909" s="14">
        <f>MAX(Table1[[#This Row],[Loonheffing]]-Table1[[#This Row],[Algemene Heffingskorting]]-Table1[[#This Row],[Arbeidskorting]],0)</f>
        <v>39545.642999999996</v>
      </c>
      <c r="F8909" s="6">
        <f>Table1[[#This Row],[Belastbaar loon]]-Table1[[#This Row],[Belasting]]</f>
        <v>57365.357000000004</v>
      </c>
      <c r="G8909" s="2">
        <f>(Table1[[#This Row],[Belastbaar loon]]-Table1[[#This Row],[Netto loon]])/Table1[[#This Row],[Belastbaar loon]]</f>
        <v>0.40806144813282286</v>
      </c>
      <c r="H8909" s="14">
        <f t="shared" ca="1" si="133"/>
        <v>39540.093000000001</v>
      </c>
      <c r="I8909" s="14">
        <f ca="1">IF(ROW()=2, Table1[[#This Row],[Netto loon]], INDIRECT(ADDRESS(ROW()-1,COLUMN(F:F))))</f>
        <v>57360.906999999999</v>
      </c>
      <c r="J8909" s="6">
        <f ca="1">IF(ROW()=2, 0, Table1[[#This Row],[Belastbaar loon]]-INDIRECT(ADDRESS(ROW()-1,COLUMN(A:A))))</f>
        <v>10</v>
      </c>
      <c r="K8909" s="6">
        <f ca="1">Table1[[#This Row],[Netto loon]]-Table1[[#This Row],[Netto vorige schijf]]</f>
        <v>4.4500000000043656</v>
      </c>
      <c r="L8909" s="2">
        <f ca="1">(Table1[[#This Row],[Bruto tov vorige schijf]]-Table1[[#This Row],[Netto tov vorige schijf]])/MAX(Table1[[#This Row],[Bruto tov vorige schijf]],1)</f>
        <v>0.5549999999995634</v>
      </c>
    </row>
    <row r="8910" spans="1:12" x14ac:dyDescent="0.25">
      <c r="A8910" s="14">
        <v>96921</v>
      </c>
      <c r="B8910" s="6">
        <f>LoonHeffing2020(Table1[[#This Row],[Belastbaar loon]])</f>
        <v>39652.173000000003</v>
      </c>
      <c r="C8910" s="6">
        <f>AlgemeneHeffingsKorting2020(Table1[[#This Row],[Belastbaar loon]])</f>
        <v>0</v>
      </c>
      <c r="D8910" s="14">
        <f>ArbeidsKorting2020(Table1[[#This Row],[Belastbaar loon]])</f>
        <v>100.98000000000013</v>
      </c>
      <c r="E8910" s="14">
        <f>MAX(Table1[[#This Row],[Loonheffing]]-Table1[[#This Row],[Algemene Heffingskorting]]-Table1[[#This Row],[Arbeidskorting]],0)</f>
        <v>39551.192999999999</v>
      </c>
      <c r="F8910" s="6">
        <f>Table1[[#This Row],[Belastbaar loon]]-Table1[[#This Row],[Belasting]]</f>
        <v>57369.807000000001</v>
      </c>
      <c r="G8910" s="2">
        <f>(Table1[[#This Row],[Belastbaar loon]]-Table1[[#This Row],[Netto loon]])/Table1[[#This Row],[Belastbaar loon]]</f>
        <v>0.40807660878447394</v>
      </c>
      <c r="H8910" s="14">
        <f t="shared" ca="1" si="133"/>
        <v>39545.642999999996</v>
      </c>
      <c r="I8910" s="14">
        <f ca="1">IF(ROW()=2, Table1[[#This Row],[Netto loon]], INDIRECT(ADDRESS(ROW()-1,COLUMN(F:F))))</f>
        <v>57365.357000000004</v>
      </c>
      <c r="J8910" s="6">
        <f ca="1">IF(ROW()=2, 0, Table1[[#This Row],[Belastbaar loon]]-INDIRECT(ADDRESS(ROW()-1,COLUMN(A:A))))</f>
        <v>10</v>
      </c>
      <c r="K8910" s="6">
        <f ca="1">Table1[[#This Row],[Netto loon]]-Table1[[#This Row],[Netto vorige schijf]]</f>
        <v>4.4499999999970896</v>
      </c>
      <c r="L8910" s="2">
        <f ca="1">(Table1[[#This Row],[Bruto tov vorige schijf]]-Table1[[#This Row],[Netto tov vorige schijf]])/MAX(Table1[[#This Row],[Bruto tov vorige schijf]],1)</f>
        <v>0.55500000000029104</v>
      </c>
    </row>
    <row r="8911" spans="1:12" x14ac:dyDescent="0.25">
      <c r="A8911" s="14">
        <v>96931</v>
      </c>
      <c r="B8911" s="6">
        <f>LoonHeffing2020(Table1[[#This Row],[Belastbaar loon]])</f>
        <v>39657.123</v>
      </c>
      <c r="C8911" s="6">
        <f>AlgemeneHeffingsKorting2020(Table1[[#This Row],[Belastbaar loon]])</f>
        <v>0</v>
      </c>
      <c r="D8911" s="14">
        <f>ArbeidsKorting2020(Table1[[#This Row],[Belastbaar loon]])</f>
        <v>100.38000000000014</v>
      </c>
      <c r="E8911" s="14">
        <f>MAX(Table1[[#This Row],[Loonheffing]]-Table1[[#This Row],[Algemene Heffingskorting]]-Table1[[#This Row],[Arbeidskorting]],0)</f>
        <v>39556.743000000002</v>
      </c>
      <c r="F8911" s="6">
        <f>Table1[[#This Row],[Belastbaar loon]]-Table1[[#This Row],[Belasting]]</f>
        <v>57374.256999999998</v>
      </c>
      <c r="G8911" s="2">
        <f>(Table1[[#This Row],[Belastbaar loon]]-Table1[[#This Row],[Netto loon]])/Table1[[#This Row],[Belastbaar loon]]</f>
        <v>0.40809176630799232</v>
      </c>
      <c r="H8911" s="14">
        <f t="shared" ca="1" si="133"/>
        <v>39551.192999999999</v>
      </c>
      <c r="I8911" s="14">
        <f ca="1">IF(ROW()=2, Table1[[#This Row],[Netto loon]], INDIRECT(ADDRESS(ROW()-1,COLUMN(F:F))))</f>
        <v>57369.807000000001</v>
      </c>
      <c r="J8911" s="6">
        <f ca="1">IF(ROW()=2, 0, Table1[[#This Row],[Belastbaar loon]]-INDIRECT(ADDRESS(ROW()-1,COLUMN(A:A))))</f>
        <v>10</v>
      </c>
      <c r="K8911" s="6">
        <f ca="1">Table1[[#This Row],[Netto loon]]-Table1[[#This Row],[Netto vorige schijf]]</f>
        <v>4.4499999999970896</v>
      </c>
      <c r="L8911" s="2">
        <f ca="1">(Table1[[#This Row],[Bruto tov vorige schijf]]-Table1[[#This Row],[Netto tov vorige schijf]])/MAX(Table1[[#This Row],[Bruto tov vorige schijf]],1)</f>
        <v>0.55500000000029104</v>
      </c>
    </row>
    <row r="8912" spans="1:12" x14ac:dyDescent="0.25">
      <c r="A8912" s="14">
        <v>96941</v>
      </c>
      <c r="B8912" s="6">
        <f>LoonHeffing2020(Table1[[#This Row],[Belastbaar loon]])</f>
        <v>39662.072999999997</v>
      </c>
      <c r="C8912" s="6">
        <f>AlgemeneHeffingsKorting2020(Table1[[#This Row],[Belastbaar loon]])</f>
        <v>0</v>
      </c>
      <c r="D8912" s="14">
        <f>ArbeidsKorting2020(Table1[[#This Row],[Belastbaar loon]])</f>
        <v>99.780000000000143</v>
      </c>
      <c r="E8912" s="14">
        <f>MAX(Table1[[#This Row],[Loonheffing]]-Table1[[#This Row],[Algemene Heffingskorting]]-Table1[[#This Row],[Arbeidskorting]],0)</f>
        <v>39562.292999999998</v>
      </c>
      <c r="F8912" s="6">
        <f>Table1[[#This Row],[Belastbaar loon]]-Table1[[#This Row],[Belasting]]</f>
        <v>57378.707000000002</v>
      </c>
      <c r="G8912" s="2">
        <f>(Table1[[#This Row],[Belastbaar loon]]-Table1[[#This Row],[Netto loon]])/Table1[[#This Row],[Belastbaar loon]]</f>
        <v>0.4081069207043459</v>
      </c>
      <c r="H8912" s="14">
        <f t="shared" ca="1" si="133"/>
        <v>39556.743000000002</v>
      </c>
      <c r="I8912" s="14">
        <f ca="1">IF(ROW()=2, Table1[[#This Row],[Netto loon]], INDIRECT(ADDRESS(ROW()-1,COLUMN(F:F))))</f>
        <v>57374.256999999998</v>
      </c>
      <c r="J8912" s="6">
        <f ca="1">IF(ROW()=2, 0, Table1[[#This Row],[Belastbaar loon]]-INDIRECT(ADDRESS(ROW()-1,COLUMN(A:A))))</f>
        <v>10</v>
      </c>
      <c r="K8912" s="6">
        <f ca="1">Table1[[#This Row],[Netto loon]]-Table1[[#This Row],[Netto vorige schijf]]</f>
        <v>4.4500000000043656</v>
      </c>
      <c r="L8912" s="2">
        <f ca="1">(Table1[[#This Row],[Bruto tov vorige schijf]]-Table1[[#This Row],[Netto tov vorige schijf]])/MAX(Table1[[#This Row],[Bruto tov vorige schijf]],1)</f>
        <v>0.5549999999995634</v>
      </c>
    </row>
    <row r="8913" spans="1:12" x14ac:dyDescent="0.25">
      <c r="A8913" s="14">
        <v>96951</v>
      </c>
      <c r="B8913" s="6">
        <f>LoonHeffing2020(Table1[[#This Row],[Belastbaar loon]])</f>
        <v>39667.023000000001</v>
      </c>
      <c r="C8913" s="6">
        <f>AlgemeneHeffingsKorting2020(Table1[[#This Row],[Belastbaar loon]])</f>
        <v>0</v>
      </c>
      <c r="D8913" s="14">
        <f>ArbeidsKorting2020(Table1[[#This Row],[Belastbaar loon]])</f>
        <v>99.180000000000135</v>
      </c>
      <c r="E8913" s="14">
        <f>MAX(Table1[[#This Row],[Loonheffing]]-Table1[[#This Row],[Algemene Heffingskorting]]-Table1[[#This Row],[Arbeidskorting]],0)</f>
        <v>39567.843000000001</v>
      </c>
      <c r="F8913" s="6">
        <f>Table1[[#This Row],[Belastbaar loon]]-Table1[[#This Row],[Belasting]]</f>
        <v>57383.156999999999</v>
      </c>
      <c r="G8913" s="2">
        <f>(Table1[[#This Row],[Belastbaar loon]]-Table1[[#This Row],[Netto loon]])/Table1[[#This Row],[Belastbaar loon]]</f>
        <v>0.40812207197450256</v>
      </c>
      <c r="H8913" s="14">
        <f t="shared" ca="1" si="133"/>
        <v>39562.292999999998</v>
      </c>
      <c r="I8913" s="14">
        <f ca="1">IF(ROW()=2, Table1[[#This Row],[Netto loon]], INDIRECT(ADDRESS(ROW()-1,COLUMN(F:F))))</f>
        <v>57378.707000000002</v>
      </c>
      <c r="J8913" s="6">
        <f ca="1">IF(ROW()=2, 0, Table1[[#This Row],[Belastbaar loon]]-INDIRECT(ADDRESS(ROW()-1,COLUMN(A:A))))</f>
        <v>10</v>
      </c>
      <c r="K8913" s="6">
        <f ca="1">Table1[[#This Row],[Netto loon]]-Table1[[#This Row],[Netto vorige schijf]]</f>
        <v>4.4499999999970896</v>
      </c>
      <c r="L8913" s="2">
        <f ca="1">(Table1[[#This Row],[Bruto tov vorige schijf]]-Table1[[#This Row],[Netto tov vorige schijf]])/MAX(Table1[[#This Row],[Bruto tov vorige schijf]],1)</f>
        <v>0.55500000000029104</v>
      </c>
    </row>
    <row r="8914" spans="1:12" x14ac:dyDescent="0.25">
      <c r="A8914" s="14">
        <v>96961</v>
      </c>
      <c r="B8914" s="6">
        <f>LoonHeffing2020(Table1[[#This Row],[Belastbaar loon]])</f>
        <v>39671.972999999998</v>
      </c>
      <c r="C8914" s="6">
        <f>AlgemeneHeffingsKorting2020(Table1[[#This Row],[Belastbaar loon]])</f>
        <v>0</v>
      </c>
      <c r="D8914" s="14">
        <f>ArbeidsKorting2020(Table1[[#This Row],[Belastbaar loon]])</f>
        <v>98.58000000000014</v>
      </c>
      <c r="E8914" s="14">
        <f>MAX(Table1[[#This Row],[Loonheffing]]-Table1[[#This Row],[Algemene Heffingskorting]]-Table1[[#This Row],[Arbeidskorting]],0)</f>
        <v>39573.392999999996</v>
      </c>
      <c r="F8914" s="6">
        <f>Table1[[#This Row],[Belastbaar loon]]-Table1[[#This Row],[Belasting]]</f>
        <v>57387.607000000004</v>
      </c>
      <c r="G8914" s="2">
        <f>(Table1[[#This Row],[Belastbaar loon]]-Table1[[#This Row],[Netto loon]])/Table1[[#This Row],[Belastbaar loon]]</f>
        <v>0.40813722011942943</v>
      </c>
      <c r="H8914" s="14">
        <f t="shared" ca="1" si="133"/>
        <v>39567.843000000001</v>
      </c>
      <c r="I8914" s="14">
        <f ca="1">IF(ROW()=2, Table1[[#This Row],[Netto loon]], INDIRECT(ADDRESS(ROW()-1,COLUMN(F:F))))</f>
        <v>57383.156999999999</v>
      </c>
      <c r="J8914" s="6">
        <f ca="1">IF(ROW()=2, 0, Table1[[#This Row],[Belastbaar loon]]-INDIRECT(ADDRESS(ROW()-1,COLUMN(A:A))))</f>
        <v>10</v>
      </c>
      <c r="K8914" s="6">
        <f ca="1">Table1[[#This Row],[Netto loon]]-Table1[[#This Row],[Netto vorige schijf]]</f>
        <v>4.4500000000043656</v>
      </c>
      <c r="L8914" s="2">
        <f ca="1">(Table1[[#This Row],[Bruto tov vorige schijf]]-Table1[[#This Row],[Netto tov vorige schijf]])/MAX(Table1[[#This Row],[Bruto tov vorige schijf]],1)</f>
        <v>0.5549999999995634</v>
      </c>
    </row>
    <row r="8915" spans="1:12" x14ac:dyDescent="0.25">
      <c r="A8915" s="14">
        <v>96971</v>
      </c>
      <c r="B8915" s="6">
        <f>LoonHeffing2020(Table1[[#This Row],[Belastbaar loon]])</f>
        <v>39676.923000000003</v>
      </c>
      <c r="C8915" s="6">
        <f>AlgemeneHeffingsKorting2020(Table1[[#This Row],[Belastbaar loon]])</f>
        <v>0</v>
      </c>
      <c r="D8915" s="14">
        <f>ArbeidsKorting2020(Table1[[#This Row],[Belastbaar loon]])</f>
        <v>97.980000000000132</v>
      </c>
      <c r="E8915" s="14">
        <f>MAX(Table1[[#This Row],[Loonheffing]]-Table1[[#This Row],[Algemene Heffingskorting]]-Table1[[#This Row],[Arbeidskorting]],0)</f>
        <v>39578.942999999999</v>
      </c>
      <c r="F8915" s="6">
        <f>Table1[[#This Row],[Belastbaar loon]]-Table1[[#This Row],[Belasting]]</f>
        <v>57392.057000000001</v>
      </c>
      <c r="G8915" s="2">
        <f>(Table1[[#This Row],[Belastbaar loon]]-Table1[[#This Row],[Netto loon]])/Table1[[#This Row],[Belastbaar loon]]</f>
        <v>0.4081523651400934</v>
      </c>
      <c r="H8915" s="14">
        <f t="shared" ca="1" si="133"/>
        <v>39573.392999999996</v>
      </c>
      <c r="I8915" s="14">
        <f ca="1">IF(ROW()=2, Table1[[#This Row],[Netto loon]], INDIRECT(ADDRESS(ROW()-1,COLUMN(F:F))))</f>
        <v>57387.607000000004</v>
      </c>
      <c r="J8915" s="6">
        <f ca="1">IF(ROW()=2, 0, Table1[[#This Row],[Belastbaar loon]]-INDIRECT(ADDRESS(ROW()-1,COLUMN(A:A))))</f>
        <v>10</v>
      </c>
      <c r="K8915" s="6">
        <f ca="1">Table1[[#This Row],[Netto loon]]-Table1[[#This Row],[Netto vorige schijf]]</f>
        <v>4.4499999999970896</v>
      </c>
      <c r="L8915" s="2">
        <f ca="1">(Table1[[#This Row],[Bruto tov vorige schijf]]-Table1[[#This Row],[Netto tov vorige schijf]])/MAX(Table1[[#This Row],[Bruto tov vorige schijf]],1)</f>
        <v>0.55500000000029104</v>
      </c>
    </row>
    <row r="8916" spans="1:12" x14ac:dyDescent="0.25">
      <c r="A8916" s="14">
        <v>96981</v>
      </c>
      <c r="B8916" s="6">
        <f>LoonHeffing2020(Table1[[#This Row],[Belastbaar loon]])</f>
        <v>39681.873</v>
      </c>
      <c r="C8916" s="6">
        <f>AlgemeneHeffingsKorting2020(Table1[[#This Row],[Belastbaar loon]])</f>
        <v>0</v>
      </c>
      <c r="D8916" s="14">
        <f>ArbeidsKorting2020(Table1[[#This Row],[Belastbaar loon]])</f>
        <v>97.380000000000138</v>
      </c>
      <c r="E8916" s="14">
        <f>MAX(Table1[[#This Row],[Loonheffing]]-Table1[[#This Row],[Algemene Heffingskorting]]-Table1[[#This Row],[Arbeidskorting]],0)</f>
        <v>39584.493000000002</v>
      </c>
      <c r="F8916" s="6">
        <f>Table1[[#This Row],[Belastbaar loon]]-Table1[[#This Row],[Belasting]]</f>
        <v>57396.506999999998</v>
      </c>
      <c r="G8916" s="2">
        <f>(Table1[[#This Row],[Belastbaar loon]]-Table1[[#This Row],[Netto loon]])/Table1[[#This Row],[Belastbaar loon]]</f>
        <v>0.40816750703746096</v>
      </c>
      <c r="H8916" s="14">
        <f t="shared" ca="1" si="133"/>
        <v>39578.942999999999</v>
      </c>
      <c r="I8916" s="14">
        <f ca="1">IF(ROW()=2, Table1[[#This Row],[Netto loon]], INDIRECT(ADDRESS(ROW()-1,COLUMN(F:F))))</f>
        <v>57392.057000000001</v>
      </c>
      <c r="J8916" s="6">
        <f ca="1">IF(ROW()=2, 0, Table1[[#This Row],[Belastbaar loon]]-INDIRECT(ADDRESS(ROW()-1,COLUMN(A:A))))</f>
        <v>10</v>
      </c>
      <c r="K8916" s="6">
        <f ca="1">Table1[[#This Row],[Netto loon]]-Table1[[#This Row],[Netto vorige schijf]]</f>
        <v>4.4499999999970896</v>
      </c>
      <c r="L8916" s="2">
        <f ca="1">(Table1[[#This Row],[Bruto tov vorige schijf]]-Table1[[#This Row],[Netto tov vorige schijf]])/MAX(Table1[[#This Row],[Bruto tov vorige schijf]],1)</f>
        <v>0.55500000000029104</v>
      </c>
    </row>
    <row r="8917" spans="1:12" x14ac:dyDescent="0.25">
      <c r="A8917" s="14">
        <v>96991</v>
      </c>
      <c r="B8917" s="6">
        <f>LoonHeffing2020(Table1[[#This Row],[Belastbaar loon]])</f>
        <v>39686.822999999997</v>
      </c>
      <c r="C8917" s="6">
        <f>AlgemeneHeffingsKorting2020(Table1[[#This Row],[Belastbaar loon]])</f>
        <v>0</v>
      </c>
      <c r="D8917" s="14">
        <f>ArbeidsKorting2020(Table1[[#This Row],[Belastbaar loon]])</f>
        <v>96.780000000000143</v>
      </c>
      <c r="E8917" s="14">
        <f>MAX(Table1[[#This Row],[Loonheffing]]-Table1[[#This Row],[Algemene Heffingskorting]]-Table1[[#This Row],[Arbeidskorting]],0)</f>
        <v>39590.042999999998</v>
      </c>
      <c r="F8917" s="6">
        <f>Table1[[#This Row],[Belastbaar loon]]-Table1[[#This Row],[Belasting]]</f>
        <v>57400.957000000002</v>
      </c>
      <c r="G8917" s="2">
        <f>(Table1[[#This Row],[Belastbaar loon]]-Table1[[#This Row],[Netto loon]])/Table1[[#This Row],[Belastbaar loon]]</f>
        <v>0.40818264581249802</v>
      </c>
      <c r="H8917" s="14">
        <f t="shared" ca="1" si="133"/>
        <v>39584.493000000002</v>
      </c>
      <c r="I8917" s="14">
        <f ca="1">IF(ROW()=2, Table1[[#This Row],[Netto loon]], INDIRECT(ADDRESS(ROW()-1,COLUMN(F:F))))</f>
        <v>57396.506999999998</v>
      </c>
      <c r="J8917" s="6">
        <f ca="1">IF(ROW()=2, 0, Table1[[#This Row],[Belastbaar loon]]-INDIRECT(ADDRESS(ROW()-1,COLUMN(A:A))))</f>
        <v>10</v>
      </c>
      <c r="K8917" s="6">
        <f ca="1">Table1[[#This Row],[Netto loon]]-Table1[[#This Row],[Netto vorige schijf]]</f>
        <v>4.4500000000043656</v>
      </c>
      <c r="L8917" s="2">
        <f ca="1">(Table1[[#This Row],[Bruto tov vorige schijf]]-Table1[[#This Row],[Netto tov vorige schijf]])/MAX(Table1[[#This Row],[Bruto tov vorige schijf]],1)</f>
        <v>0.5549999999995634</v>
      </c>
    </row>
    <row r="8918" spans="1:12" x14ac:dyDescent="0.25">
      <c r="A8918" s="14">
        <v>97001</v>
      </c>
      <c r="B8918" s="6">
        <f>LoonHeffing2020(Table1[[#This Row],[Belastbaar loon]])</f>
        <v>39691.773000000001</v>
      </c>
      <c r="C8918" s="6">
        <f>AlgemeneHeffingsKorting2020(Table1[[#This Row],[Belastbaar loon]])</f>
        <v>0</v>
      </c>
      <c r="D8918" s="14">
        <f>ArbeidsKorting2020(Table1[[#This Row],[Belastbaar loon]])</f>
        <v>96.180000000000135</v>
      </c>
      <c r="E8918" s="14">
        <f>MAX(Table1[[#This Row],[Loonheffing]]-Table1[[#This Row],[Algemene Heffingskorting]]-Table1[[#This Row],[Arbeidskorting]],0)</f>
        <v>39595.593000000001</v>
      </c>
      <c r="F8918" s="6">
        <f>Table1[[#This Row],[Belastbaar loon]]-Table1[[#This Row],[Belasting]]</f>
        <v>57405.406999999999</v>
      </c>
      <c r="G8918" s="2">
        <f>(Table1[[#This Row],[Belastbaar loon]]-Table1[[#This Row],[Netto loon]])/Table1[[#This Row],[Belastbaar loon]]</f>
        <v>0.40819778146617047</v>
      </c>
      <c r="H8918" s="14">
        <f t="shared" ca="1" si="133"/>
        <v>39590.042999999998</v>
      </c>
      <c r="I8918" s="14">
        <f ca="1">IF(ROW()=2, Table1[[#This Row],[Netto loon]], INDIRECT(ADDRESS(ROW()-1,COLUMN(F:F))))</f>
        <v>57400.957000000002</v>
      </c>
      <c r="J8918" s="6">
        <f ca="1">IF(ROW()=2, 0, Table1[[#This Row],[Belastbaar loon]]-INDIRECT(ADDRESS(ROW()-1,COLUMN(A:A))))</f>
        <v>10</v>
      </c>
      <c r="K8918" s="6">
        <f ca="1">Table1[[#This Row],[Netto loon]]-Table1[[#This Row],[Netto vorige schijf]]</f>
        <v>4.4499999999970896</v>
      </c>
      <c r="L8918" s="2">
        <f ca="1">(Table1[[#This Row],[Bruto tov vorige schijf]]-Table1[[#This Row],[Netto tov vorige schijf]])/MAX(Table1[[#This Row],[Bruto tov vorige schijf]],1)</f>
        <v>0.55500000000029104</v>
      </c>
    </row>
    <row r="8919" spans="1:12" x14ac:dyDescent="0.25">
      <c r="A8919" s="14">
        <v>97011</v>
      </c>
      <c r="B8919" s="6">
        <f>LoonHeffing2020(Table1[[#This Row],[Belastbaar loon]])</f>
        <v>39696.722999999998</v>
      </c>
      <c r="C8919" s="6">
        <f>AlgemeneHeffingsKorting2020(Table1[[#This Row],[Belastbaar loon]])</f>
        <v>0</v>
      </c>
      <c r="D8919" s="14">
        <f>ArbeidsKorting2020(Table1[[#This Row],[Belastbaar loon]])</f>
        <v>95.58000000000014</v>
      </c>
      <c r="E8919" s="14">
        <f>MAX(Table1[[#This Row],[Loonheffing]]-Table1[[#This Row],[Algemene Heffingskorting]]-Table1[[#This Row],[Arbeidskorting]],0)</f>
        <v>39601.142999999996</v>
      </c>
      <c r="F8919" s="6">
        <f>Table1[[#This Row],[Belastbaar loon]]-Table1[[#This Row],[Belasting]]</f>
        <v>57409.857000000004</v>
      </c>
      <c r="G8919" s="2">
        <f>(Table1[[#This Row],[Belastbaar loon]]-Table1[[#This Row],[Netto loon]])/Table1[[#This Row],[Belastbaar loon]]</f>
        <v>0.40821291399944332</v>
      </c>
      <c r="H8919" s="14">
        <f t="shared" ca="1" si="133"/>
        <v>39595.593000000001</v>
      </c>
      <c r="I8919" s="14">
        <f ca="1">IF(ROW()=2, Table1[[#This Row],[Netto loon]], INDIRECT(ADDRESS(ROW()-1,COLUMN(F:F))))</f>
        <v>57405.406999999999</v>
      </c>
      <c r="J8919" s="6">
        <f ca="1">IF(ROW()=2, 0, Table1[[#This Row],[Belastbaar loon]]-INDIRECT(ADDRESS(ROW()-1,COLUMN(A:A))))</f>
        <v>10</v>
      </c>
      <c r="K8919" s="6">
        <f ca="1">Table1[[#This Row],[Netto loon]]-Table1[[#This Row],[Netto vorige schijf]]</f>
        <v>4.4500000000043656</v>
      </c>
      <c r="L8919" s="2">
        <f ca="1">(Table1[[#This Row],[Bruto tov vorige schijf]]-Table1[[#This Row],[Netto tov vorige schijf]])/MAX(Table1[[#This Row],[Bruto tov vorige schijf]],1)</f>
        <v>0.5549999999995634</v>
      </c>
    </row>
    <row r="8920" spans="1:12" x14ac:dyDescent="0.25">
      <c r="A8920" s="14">
        <v>97021</v>
      </c>
      <c r="B8920" s="6">
        <f>LoonHeffing2020(Table1[[#This Row],[Belastbaar loon]])</f>
        <v>39701.673000000003</v>
      </c>
      <c r="C8920" s="6">
        <f>AlgemeneHeffingsKorting2020(Table1[[#This Row],[Belastbaar loon]])</f>
        <v>0</v>
      </c>
      <c r="D8920" s="14">
        <f>ArbeidsKorting2020(Table1[[#This Row],[Belastbaar loon]])</f>
        <v>94.980000000000132</v>
      </c>
      <c r="E8920" s="14">
        <f>MAX(Table1[[#This Row],[Loonheffing]]-Table1[[#This Row],[Algemene Heffingskorting]]-Table1[[#This Row],[Arbeidskorting]],0)</f>
        <v>39606.692999999999</v>
      </c>
      <c r="F8920" s="6">
        <f>Table1[[#This Row],[Belastbaar loon]]-Table1[[#This Row],[Belasting]]</f>
        <v>57414.307000000001</v>
      </c>
      <c r="G8920" s="2">
        <f>(Table1[[#This Row],[Belastbaar loon]]-Table1[[#This Row],[Netto loon]])/Table1[[#This Row],[Belastbaar loon]]</f>
        <v>0.40822804341328167</v>
      </c>
      <c r="H8920" s="14">
        <f t="shared" ca="1" si="133"/>
        <v>39601.142999999996</v>
      </c>
      <c r="I8920" s="14">
        <f ca="1">IF(ROW()=2, Table1[[#This Row],[Netto loon]], INDIRECT(ADDRESS(ROW()-1,COLUMN(F:F))))</f>
        <v>57409.857000000004</v>
      </c>
      <c r="J8920" s="6">
        <f ca="1">IF(ROW()=2, 0, Table1[[#This Row],[Belastbaar loon]]-INDIRECT(ADDRESS(ROW()-1,COLUMN(A:A))))</f>
        <v>10</v>
      </c>
      <c r="K8920" s="6">
        <f ca="1">Table1[[#This Row],[Netto loon]]-Table1[[#This Row],[Netto vorige schijf]]</f>
        <v>4.4499999999970896</v>
      </c>
      <c r="L8920" s="2">
        <f ca="1">(Table1[[#This Row],[Bruto tov vorige schijf]]-Table1[[#This Row],[Netto tov vorige schijf]])/MAX(Table1[[#This Row],[Bruto tov vorige schijf]],1)</f>
        <v>0.55500000000029104</v>
      </c>
    </row>
    <row r="8921" spans="1:12" x14ac:dyDescent="0.25">
      <c r="A8921" s="14">
        <v>97031</v>
      </c>
      <c r="B8921" s="6">
        <f>LoonHeffing2020(Table1[[#This Row],[Belastbaar loon]])</f>
        <v>39706.623</v>
      </c>
      <c r="C8921" s="6">
        <f>AlgemeneHeffingsKorting2020(Table1[[#This Row],[Belastbaar loon]])</f>
        <v>0</v>
      </c>
      <c r="D8921" s="14">
        <f>ArbeidsKorting2020(Table1[[#This Row],[Belastbaar loon]])</f>
        <v>94.380000000000138</v>
      </c>
      <c r="E8921" s="14">
        <f>MAX(Table1[[#This Row],[Loonheffing]]-Table1[[#This Row],[Algemene Heffingskorting]]-Table1[[#This Row],[Arbeidskorting]],0)</f>
        <v>39612.243000000002</v>
      </c>
      <c r="F8921" s="6">
        <f>Table1[[#This Row],[Belastbaar loon]]-Table1[[#This Row],[Belasting]]</f>
        <v>57418.756999999998</v>
      </c>
      <c r="G8921" s="2">
        <f>(Table1[[#This Row],[Belastbaar loon]]-Table1[[#This Row],[Netto loon]])/Table1[[#This Row],[Belastbaar loon]]</f>
        <v>0.40824316970864982</v>
      </c>
      <c r="H8921" s="14">
        <f t="shared" ca="1" si="133"/>
        <v>39606.692999999999</v>
      </c>
      <c r="I8921" s="14">
        <f ca="1">IF(ROW()=2, Table1[[#This Row],[Netto loon]], INDIRECT(ADDRESS(ROW()-1,COLUMN(F:F))))</f>
        <v>57414.307000000001</v>
      </c>
      <c r="J8921" s="6">
        <f ca="1">IF(ROW()=2, 0, Table1[[#This Row],[Belastbaar loon]]-INDIRECT(ADDRESS(ROW()-1,COLUMN(A:A))))</f>
        <v>10</v>
      </c>
      <c r="K8921" s="6">
        <f ca="1">Table1[[#This Row],[Netto loon]]-Table1[[#This Row],[Netto vorige schijf]]</f>
        <v>4.4499999999970896</v>
      </c>
      <c r="L8921" s="2">
        <f ca="1">(Table1[[#This Row],[Bruto tov vorige schijf]]-Table1[[#This Row],[Netto tov vorige schijf]])/MAX(Table1[[#This Row],[Bruto tov vorige schijf]],1)</f>
        <v>0.55500000000029104</v>
      </c>
    </row>
    <row r="8922" spans="1:12" x14ac:dyDescent="0.25">
      <c r="A8922" s="14">
        <v>97041</v>
      </c>
      <c r="B8922" s="6">
        <f>LoonHeffing2020(Table1[[#This Row],[Belastbaar loon]])</f>
        <v>39711.572999999997</v>
      </c>
      <c r="C8922" s="6">
        <f>AlgemeneHeffingsKorting2020(Table1[[#This Row],[Belastbaar loon]])</f>
        <v>0</v>
      </c>
      <c r="D8922" s="14">
        <f>ArbeidsKorting2020(Table1[[#This Row],[Belastbaar loon]])</f>
        <v>93.780000000000143</v>
      </c>
      <c r="E8922" s="14">
        <f>MAX(Table1[[#This Row],[Loonheffing]]-Table1[[#This Row],[Algemene Heffingskorting]]-Table1[[#This Row],[Arbeidskorting]],0)</f>
        <v>39617.792999999998</v>
      </c>
      <c r="F8922" s="6">
        <f>Table1[[#This Row],[Belastbaar loon]]-Table1[[#This Row],[Belasting]]</f>
        <v>57423.207000000002</v>
      </c>
      <c r="G8922" s="2">
        <f>(Table1[[#This Row],[Belastbaar loon]]-Table1[[#This Row],[Netto loon]])/Table1[[#This Row],[Belastbaar loon]]</f>
        <v>0.40825829288651189</v>
      </c>
      <c r="H8922" s="14">
        <f t="shared" ref="H8922:H8985" ca="1" si="134">IF(ROW()=2, 0, INDIRECT(ADDRESS(ROW()-1,COLUMN(E:E))))</f>
        <v>39612.243000000002</v>
      </c>
      <c r="I8922" s="14">
        <f ca="1">IF(ROW()=2, Table1[[#This Row],[Netto loon]], INDIRECT(ADDRESS(ROW()-1,COLUMN(F:F))))</f>
        <v>57418.756999999998</v>
      </c>
      <c r="J8922" s="6">
        <f ca="1">IF(ROW()=2, 0, Table1[[#This Row],[Belastbaar loon]]-INDIRECT(ADDRESS(ROW()-1,COLUMN(A:A))))</f>
        <v>10</v>
      </c>
      <c r="K8922" s="6">
        <f ca="1">Table1[[#This Row],[Netto loon]]-Table1[[#This Row],[Netto vorige schijf]]</f>
        <v>4.4500000000043656</v>
      </c>
      <c r="L8922" s="2">
        <f ca="1">(Table1[[#This Row],[Bruto tov vorige schijf]]-Table1[[#This Row],[Netto tov vorige schijf]])/MAX(Table1[[#This Row],[Bruto tov vorige schijf]],1)</f>
        <v>0.5549999999995634</v>
      </c>
    </row>
    <row r="8923" spans="1:12" x14ac:dyDescent="0.25">
      <c r="A8923" s="14">
        <v>97051</v>
      </c>
      <c r="B8923" s="6">
        <f>LoonHeffing2020(Table1[[#This Row],[Belastbaar loon]])</f>
        <v>39716.523000000001</v>
      </c>
      <c r="C8923" s="6">
        <f>AlgemeneHeffingsKorting2020(Table1[[#This Row],[Belastbaar loon]])</f>
        <v>0</v>
      </c>
      <c r="D8923" s="14">
        <f>ArbeidsKorting2020(Table1[[#This Row],[Belastbaar loon]])</f>
        <v>93.180000000000135</v>
      </c>
      <c r="E8923" s="14">
        <f>MAX(Table1[[#This Row],[Loonheffing]]-Table1[[#This Row],[Algemene Heffingskorting]]-Table1[[#This Row],[Arbeidskorting]],0)</f>
        <v>39623.343000000001</v>
      </c>
      <c r="F8923" s="6">
        <f>Table1[[#This Row],[Belastbaar loon]]-Table1[[#This Row],[Belasting]]</f>
        <v>57427.656999999999</v>
      </c>
      <c r="G8923" s="2">
        <f>(Table1[[#This Row],[Belastbaar loon]]-Table1[[#This Row],[Netto loon]])/Table1[[#This Row],[Belastbaar loon]]</f>
        <v>0.40827341294783154</v>
      </c>
      <c r="H8923" s="14">
        <f t="shared" ca="1" si="134"/>
        <v>39617.792999999998</v>
      </c>
      <c r="I8923" s="14">
        <f ca="1">IF(ROW()=2, Table1[[#This Row],[Netto loon]], INDIRECT(ADDRESS(ROW()-1,COLUMN(F:F))))</f>
        <v>57423.207000000002</v>
      </c>
      <c r="J8923" s="6">
        <f ca="1">IF(ROW()=2, 0, Table1[[#This Row],[Belastbaar loon]]-INDIRECT(ADDRESS(ROW()-1,COLUMN(A:A))))</f>
        <v>10</v>
      </c>
      <c r="K8923" s="6">
        <f ca="1">Table1[[#This Row],[Netto loon]]-Table1[[#This Row],[Netto vorige schijf]]</f>
        <v>4.4499999999970896</v>
      </c>
      <c r="L8923" s="2">
        <f ca="1">(Table1[[#This Row],[Bruto tov vorige schijf]]-Table1[[#This Row],[Netto tov vorige schijf]])/MAX(Table1[[#This Row],[Bruto tov vorige schijf]],1)</f>
        <v>0.55500000000029104</v>
      </c>
    </row>
    <row r="8924" spans="1:12" x14ac:dyDescent="0.25">
      <c r="A8924" s="14">
        <v>97061</v>
      </c>
      <c r="B8924" s="6">
        <f>LoonHeffing2020(Table1[[#This Row],[Belastbaar loon]])</f>
        <v>39721.472999999998</v>
      </c>
      <c r="C8924" s="6">
        <f>AlgemeneHeffingsKorting2020(Table1[[#This Row],[Belastbaar loon]])</f>
        <v>0</v>
      </c>
      <c r="D8924" s="14">
        <f>ArbeidsKorting2020(Table1[[#This Row],[Belastbaar loon]])</f>
        <v>92.58000000000014</v>
      </c>
      <c r="E8924" s="14">
        <f>MAX(Table1[[#This Row],[Loonheffing]]-Table1[[#This Row],[Algemene Heffingskorting]]-Table1[[#This Row],[Arbeidskorting]],0)</f>
        <v>39628.892999999996</v>
      </c>
      <c r="F8924" s="6">
        <f>Table1[[#This Row],[Belastbaar loon]]-Table1[[#This Row],[Belasting]]</f>
        <v>57432.107000000004</v>
      </c>
      <c r="G8924" s="2">
        <f>(Table1[[#This Row],[Belastbaar loon]]-Table1[[#This Row],[Netto loon]])/Table1[[#This Row],[Belastbaar loon]]</f>
        <v>0.40828852989357206</v>
      </c>
      <c r="H8924" s="14">
        <f t="shared" ca="1" si="134"/>
        <v>39623.343000000001</v>
      </c>
      <c r="I8924" s="14">
        <f ca="1">IF(ROW()=2, Table1[[#This Row],[Netto loon]], INDIRECT(ADDRESS(ROW()-1,COLUMN(F:F))))</f>
        <v>57427.656999999999</v>
      </c>
      <c r="J8924" s="6">
        <f ca="1">IF(ROW()=2, 0, Table1[[#This Row],[Belastbaar loon]]-INDIRECT(ADDRESS(ROW()-1,COLUMN(A:A))))</f>
        <v>10</v>
      </c>
      <c r="K8924" s="6">
        <f ca="1">Table1[[#This Row],[Netto loon]]-Table1[[#This Row],[Netto vorige schijf]]</f>
        <v>4.4500000000043656</v>
      </c>
      <c r="L8924" s="2">
        <f ca="1">(Table1[[#This Row],[Bruto tov vorige schijf]]-Table1[[#This Row],[Netto tov vorige schijf]])/MAX(Table1[[#This Row],[Bruto tov vorige schijf]],1)</f>
        <v>0.5549999999995634</v>
      </c>
    </row>
    <row r="8925" spans="1:12" x14ac:dyDescent="0.25">
      <c r="A8925" s="14">
        <v>97071</v>
      </c>
      <c r="B8925" s="6">
        <f>LoonHeffing2020(Table1[[#This Row],[Belastbaar loon]])</f>
        <v>39726.423000000003</v>
      </c>
      <c r="C8925" s="6">
        <f>AlgemeneHeffingsKorting2020(Table1[[#This Row],[Belastbaar loon]])</f>
        <v>0</v>
      </c>
      <c r="D8925" s="14">
        <f>ArbeidsKorting2020(Table1[[#This Row],[Belastbaar loon]])</f>
        <v>91.980000000000132</v>
      </c>
      <c r="E8925" s="14">
        <f>MAX(Table1[[#This Row],[Loonheffing]]-Table1[[#This Row],[Algemene Heffingskorting]]-Table1[[#This Row],[Arbeidskorting]],0)</f>
        <v>39634.442999999999</v>
      </c>
      <c r="F8925" s="6">
        <f>Table1[[#This Row],[Belastbaar loon]]-Table1[[#This Row],[Belasting]]</f>
        <v>57436.557000000001</v>
      </c>
      <c r="G8925" s="2">
        <f>(Table1[[#This Row],[Belastbaar loon]]-Table1[[#This Row],[Netto loon]])/Table1[[#This Row],[Belastbaar loon]]</f>
        <v>0.40830364372469635</v>
      </c>
      <c r="H8925" s="14">
        <f t="shared" ca="1" si="134"/>
        <v>39628.892999999996</v>
      </c>
      <c r="I8925" s="14">
        <f ca="1">IF(ROW()=2, Table1[[#This Row],[Netto loon]], INDIRECT(ADDRESS(ROW()-1,COLUMN(F:F))))</f>
        <v>57432.107000000004</v>
      </c>
      <c r="J8925" s="6">
        <f ca="1">IF(ROW()=2, 0, Table1[[#This Row],[Belastbaar loon]]-INDIRECT(ADDRESS(ROW()-1,COLUMN(A:A))))</f>
        <v>10</v>
      </c>
      <c r="K8925" s="6">
        <f ca="1">Table1[[#This Row],[Netto loon]]-Table1[[#This Row],[Netto vorige schijf]]</f>
        <v>4.4499999999970896</v>
      </c>
      <c r="L8925" s="2">
        <f ca="1">(Table1[[#This Row],[Bruto tov vorige schijf]]-Table1[[#This Row],[Netto tov vorige schijf]])/MAX(Table1[[#This Row],[Bruto tov vorige schijf]],1)</f>
        <v>0.55500000000029104</v>
      </c>
    </row>
    <row r="8926" spans="1:12" x14ac:dyDescent="0.25">
      <c r="A8926" s="14">
        <v>97081</v>
      </c>
      <c r="B8926" s="6">
        <f>LoonHeffing2020(Table1[[#This Row],[Belastbaar loon]])</f>
        <v>39731.373</v>
      </c>
      <c r="C8926" s="6">
        <f>AlgemeneHeffingsKorting2020(Table1[[#This Row],[Belastbaar loon]])</f>
        <v>0</v>
      </c>
      <c r="D8926" s="14">
        <f>ArbeidsKorting2020(Table1[[#This Row],[Belastbaar loon]])</f>
        <v>91.380000000000138</v>
      </c>
      <c r="E8926" s="14">
        <f>MAX(Table1[[#This Row],[Loonheffing]]-Table1[[#This Row],[Algemene Heffingskorting]]-Table1[[#This Row],[Arbeidskorting]],0)</f>
        <v>39639.993000000002</v>
      </c>
      <c r="F8926" s="6">
        <f>Table1[[#This Row],[Belastbaar loon]]-Table1[[#This Row],[Belasting]]</f>
        <v>57441.006999999998</v>
      </c>
      <c r="G8926" s="2">
        <f>(Table1[[#This Row],[Belastbaar loon]]-Table1[[#This Row],[Netto loon]])/Table1[[#This Row],[Belastbaar loon]]</f>
        <v>0.40831875444216686</v>
      </c>
      <c r="H8926" s="14">
        <f t="shared" ca="1" si="134"/>
        <v>39634.442999999999</v>
      </c>
      <c r="I8926" s="14">
        <f ca="1">IF(ROW()=2, Table1[[#This Row],[Netto loon]], INDIRECT(ADDRESS(ROW()-1,COLUMN(F:F))))</f>
        <v>57436.557000000001</v>
      </c>
      <c r="J8926" s="6">
        <f ca="1">IF(ROW()=2, 0, Table1[[#This Row],[Belastbaar loon]]-INDIRECT(ADDRESS(ROW()-1,COLUMN(A:A))))</f>
        <v>10</v>
      </c>
      <c r="K8926" s="6">
        <f ca="1">Table1[[#This Row],[Netto loon]]-Table1[[#This Row],[Netto vorige schijf]]</f>
        <v>4.4499999999970896</v>
      </c>
      <c r="L8926" s="2">
        <f ca="1">(Table1[[#This Row],[Bruto tov vorige schijf]]-Table1[[#This Row],[Netto tov vorige schijf]])/MAX(Table1[[#This Row],[Bruto tov vorige schijf]],1)</f>
        <v>0.55500000000029104</v>
      </c>
    </row>
    <row r="8927" spans="1:12" x14ac:dyDescent="0.25">
      <c r="A8927" s="14">
        <v>97091</v>
      </c>
      <c r="B8927" s="6">
        <f>LoonHeffing2020(Table1[[#This Row],[Belastbaar loon]])</f>
        <v>39736.322999999997</v>
      </c>
      <c r="C8927" s="6">
        <f>AlgemeneHeffingsKorting2020(Table1[[#This Row],[Belastbaar loon]])</f>
        <v>0</v>
      </c>
      <c r="D8927" s="14">
        <f>ArbeidsKorting2020(Table1[[#This Row],[Belastbaar loon]])</f>
        <v>90.780000000000143</v>
      </c>
      <c r="E8927" s="14">
        <f>MAX(Table1[[#This Row],[Loonheffing]]-Table1[[#This Row],[Algemene Heffingskorting]]-Table1[[#This Row],[Arbeidskorting]],0)</f>
        <v>39645.542999999998</v>
      </c>
      <c r="F8927" s="6">
        <f>Table1[[#This Row],[Belastbaar loon]]-Table1[[#This Row],[Belasting]]</f>
        <v>57445.457000000002</v>
      </c>
      <c r="G8927" s="2">
        <f>(Table1[[#This Row],[Belastbaar loon]]-Table1[[#This Row],[Netto loon]])/Table1[[#This Row],[Belastbaar loon]]</f>
        <v>0.40833386204694561</v>
      </c>
      <c r="H8927" s="14">
        <f t="shared" ca="1" si="134"/>
        <v>39639.993000000002</v>
      </c>
      <c r="I8927" s="14">
        <f ca="1">IF(ROW()=2, Table1[[#This Row],[Netto loon]], INDIRECT(ADDRESS(ROW()-1,COLUMN(F:F))))</f>
        <v>57441.006999999998</v>
      </c>
      <c r="J8927" s="6">
        <f ca="1">IF(ROW()=2, 0, Table1[[#This Row],[Belastbaar loon]]-INDIRECT(ADDRESS(ROW()-1,COLUMN(A:A))))</f>
        <v>10</v>
      </c>
      <c r="K8927" s="6">
        <f ca="1">Table1[[#This Row],[Netto loon]]-Table1[[#This Row],[Netto vorige schijf]]</f>
        <v>4.4500000000043656</v>
      </c>
      <c r="L8927" s="2">
        <f ca="1">(Table1[[#This Row],[Bruto tov vorige schijf]]-Table1[[#This Row],[Netto tov vorige schijf]])/MAX(Table1[[#This Row],[Bruto tov vorige schijf]],1)</f>
        <v>0.5549999999995634</v>
      </c>
    </row>
    <row r="8928" spans="1:12" x14ac:dyDescent="0.25">
      <c r="A8928" s="14">
        <v>97101</v>
      </c>
      <c r="B8928" s="6">
        <f>LoonHeffing2020(Table1[[#This Row],[Belastbaar loon]])</f>
        <v>39741.273000000001</v>
      </c>
      <c r="C8928" s="6">
        <f>AlgemeneHeffingsKorting2020(Table1[[#This Row],[Belastbaar loon]])</f>
        <v>0</v>
      </c>
      <c r="D8928" s="14">
        <f>ArbeidsKorting2020(Table1[[#This Row],[Belastbaar loon]])</f>
        <v>90.180000000000135</v>
      </c>
      <c r="E8928" s="14">
        <f>MAX(Table1[[#This Row],[Loonheffing]]-Table1[[#This Row],[Algemene Heffingskorting]]-Table1[[#This Row],[Arbeidskorting]],0)</f>
        <v>39651.093000000001</v>
      </c>
      <c r="F8928" s="6">
        <f>Table1[[#This Row],[Belastbaar loon]]-Table1[[#This Row],[Belasting]]</f>
        <v>57449.906999999999</v>
      </c>
      <c r="G8928" s="2">
        <f>(Table1[[#This Row],[Belastbaar loon]]-Table1[[#This Row],[Netto loon]])/Table1[[#This Row],[Belastbaar loon]]</f>
        <v>0.40834896653999447</v>
      </c>
      <c r="H8928" s="14">
        <f t="shared" ca="1" si="134"/>
        <v>39645.542999999998</v>
      </c>
      <c r="I8928" s="14">
        <f ca="1">IF(ROW()=2, Table1[[#This Row],[Netto loon]], INDIRECT(ADDRESS(ROW()-1,COLUMN(F:F))))</f>
        <v>57445.457000000002</v>
      </c>
      <c r="J8928" s="6">
        <f ca="1">IF(ROW()=2, 0, Table1[[#This Row],[Belastbaar loon]]-INDIRECT(ADDRESS(ROW()-1,COLUMN(A:A))))</f>
        <v>10</v>
      </c>
      <c r="K8928" s="6">
        <f ca="1">Table1[[#This Row],[Netto loon]]-Table1[[#This Row],[Netto vorige schijf]]</f>
        <v>4.4499999999970896</v>
      </c>
      <c r="L8928" s="2">
        <f ca="1">(Table1[[#This Row],[Bruto tov vorige schijf]]-Table1[[#This Row],[Netto tov vorige schijf]])/MAX(Table1[[#This Row],[Bruto tov vorige schijf]],1)</f>
        <v>0.55500000000029104</v>
      </c>
    </row>
    <row r="8929" spans="1:12" x14ac:dyDescent="0.25">
      <c r="A8929" s="14">
        <v>97111</v>
      </c>
      <c r="B8929" s="6">
        <f>LoonHeffing2020(Table1[[#This Row],[Belastbaar loon]])</f>
        <v>39746.222999999998</v>
      </c>
      <c r="C8929" s="6">
        <f>AlgemeneHeffingsKorting2020(Table1[[#This Row],[Belastbaar loon]])</f>
        <v>0</v>
      </c>
      <c r="D8929" s="14">
        <f>ArbeidsKorting2020(Table1[[#This Row],[Belastbaar loon]])</f>
        <v>89.58000000000014</v>
      </c>
      <c r="E8929" s="14">
        <f>MAX(Table1[[#This Row],[Loonheffing]]-Table1[[#This Row],[Algemene Heffingskorting]]-Table1[[#This Row],[Arbeidskorting]],0)</f>
        <v>39656.642999999996</v>
      </c>
      <c r="F8929" s="6">
        <f>Table1[[#This Row],[Belastbaar loon]]-Table1[[#This Row],[Belasting]]</f>
        <v>57454.357000000004</v>
      </c>
      <c r="G8929" s="2">
        <f>(Table1[[#This Row],[Belastbaar loon]]-Table1[[#This Row],[Netto loon]])/Table1[[#This Row],[Belastbaar loon]]</f>
        <v>0.40836406792227448</v>
      </c>
      <c r="H8929" s="14">
        <f t="shared" ca="1" si="134"/>
        <v>39651.093000000001</v>
      </c>
      <c r="I8929" s="14">
        <f ca="1">IF(ROW()=2, Table1[[#This Row],[Netto loon]], INDIRECT(ADDRESS(ROW()-1,COLUMN(F:F))))</f>
        <v>57449.906999999999</v>
      </c>
      <c r="J8929" s="6">
        <f ca="1">IF(ROW()=2, 0, Table1[[#This Row],[Belastbaar loon]]-INDIRECT(ADDRESS(ROW()-1,COLUMN(A:A))))</f>
        <v>10</v>
      </c>
      <c r="K8929" s="6">
        <f ca="1">Table1[[#This Row],[Netto loon]]-Table1[[#This Row],[Netto vorige schijf]]</f>
        <v>4.4500000000043656</v>
      </c>
      <c r="L8929" s="2">
        <f ca="1">(Table1[[#This Row],[Bruto tov vorige schijf]]-Table1[[#This Row],[Netto tov vorige schijf]])/MAX(Table1[[#This Row],[Bruto tov vorige schijf]],1)</f>
        <v>0.5549999999995634</v>
      </c>
    </row>
    <row r="8930" spans="1:12" x14ac:dyDescent="0.25">
      <c r="A8930" s="14">
        <v>97121</v>
      </c>
      <c r="B8930" s="6">
        <f>LoonHeffing2020(Table1[[#This Row],[Belastbaar loon]])</f>
        <v>39751.173000000003</v>
      </c>
      <c r="C8930" s="6">
        <f>AlgemeneHeffingsKorting2020(Table1[[#This Row],[Belastbaar loon]])</f>
        <v>0</v>
      </c>
      <c r="D8930" s="14">
        <f>ArbeidsKorting2020(Table1[[#This Row],[Belastbaar loon]])</f>
        <v>88.980000000000132</v>
      </c>
      <c r="E8930" s="14">
        <f>MAX(Table1[[#This Row],[Loonheffing]]-Table1[[#This Row],[Algemene Heffingskorting]]-Table1[[#This Row],[Arbeidskorting]],0)</f>
        <v>39662.192999999999</v>
      </c>
      <c r="F8930" s="6">
        <f>Table1[[#This Row],[Belastbaar loon]]-Table1[[#This Row],[Belasting]]</f>
        <v>57458.807000000001</v>
      </c>
      <c r="G8930" s="2">
        <f>(Table1[[#This Row],[Belastbaar loon]]-Table1[[#This Row],[Netto loon]])/Table1[[#This Row],[Belastbaar loon]]</f>
        <v>0.40837916619474673</v>
      </c>
      <c r="H8930" s="14">
        <f t="shared" ca="1" si="134"/>
        <v>39656.642999999996</v>
      </c>
      <c r="I8930" s="14">
        <f ca="1">IF(ROW()=2, Table1[[#This Row],[Netto loon]], INDIRECT(ADDRESS(ROW()-1,COLUMN(F:F))))</f>
        <v>57454.357000000004</v>
      </c>
      <c r="J8930" s="6">
        <f ca="1">IF(ROW()=2, 0, Table1[[#This Row],[Belastbaar loon]]-INDIRECT(ADDRESS(ROW()-1,COLUMN(A:A))))</f>
        <v>10</v>
      </c>
      <c r="K8930" s="6">
        <f ca="1">Table1[[#This Row],[Netto loon]]-Table1[[#This Row],[Netto vorige schijf]]</f>
        <v>4.4499999999970896</v>
      </c>
      <c r="L8930" s="2">
        <f ca="1">(Table1[[#This Row],[Bruto tov vorige schijf]]-Table1[[#This Row],[Netto tov vorige schijf]])/MAX(Table1[[#This Row],[Bruto tov vorige schijf]],1)</f>
        <v>0.55500000000029104</v>
      </c>
    </row>
    <row r="8931" spans="1:12" x14ac:dyDescent="0.25">
      <c r="A8931" s="14">
        <v>97131</v>
      </c>
      <c r="B8931" s="6">
        <f>LoonHeffing2020(Table1[[#This Row],[Belastbaar loon]])</f>
        <v>39756.123</v>
      </c>
      <c r="C8931" s="6">
        <f>AlgemeneHeffingsKorting2020(Table1[[#This Row],[Belastbaar loon]])</f>
        <v>0</v>
      </c>
      <c r="D8931" s="14">
        <f>ArbeidsKorting2020(Table1[[#This Row],[Belastbaar loon]])</f>
        <v>88.380000000000138</v>
      </c>
      <c r="E8931" s="14">
        <f>MAX(Table1[[#This Row],[Loonheffing]]-Table1[[#This Row],[Algemene Heffingskorting]]-Table1[[#This Row],[Arbeidskorting]],0)</f>
        <v>39667.743000000002</v>
      </c>
      <c r="F8931" s="6">
        <f>Table1[[#This Row],[Belastbaar loon]]-Table1[[#This Row],[Belasting]]</f>
        <v>57463.256999999998</v>
      </c>
      <c r="G8931" s="2">
        <f>(Table1[[#This Row],[Belastbaar loon]]-Table1[[#This Row],[Netto loon]])/Table1[[#This Row],[Belastbaar loon]]</f>
        <v>0.4083942613583717</v>
      </c>
      <c r="H8931" s="14">
        <f t="shared" ca="1" si="134"/>
        <v>39662.192999999999</v>
      </c>
      <c r="I8931" s="14">
        <f ca="1">IF(ROW()=2, Table1[[#This Row],[Netto loon]], INDIRECT(ADDRESS(ROW()-1,COLUMN(F:F))))</f>
        <v>57458.807000000001</v>
      </c>
      <c r="J8931" s="6">
        <f ca="1">IF(ROW()=2, 0, Table1[[#This Row],[Belastbaar loon]]-INDIRECT(ADDRESS(ROW()-1,COLUMN(A:A))))</f>
        <v>10</v>
      </c>
      <c r="K8931" s="6">
        <f ca="1">Table1[[#This Row],[Netto loon]]-Table1[[#This Row],[Netto vorige schijf]]</f>
        <v>4.4499999999970896</v>
      </c>
      <c r="L8931" s="2">
        <f ca="1">(Table1[[#This Row],[Bruto tov vorige schijf]]-Table1[[#This Row],[Netto tov vorige schijf]])/MAX(Table1[[#This Row],[Bruto tov vorige schijf]],1)</f>
        <v>0.55500000000029104</v>
      </c>
    </row>
    <row r="8932" spans="1:12" x14ac:dyDescent="0.25">
      <c r="A8932" s="14">
        <v>97141</v>
      </c>
      <c r="B8932" s="6">
        <f>LoonHeffing2020(Table1[[#This Row],[Belastbaar loon]])</f>
        <v>39761.072999999997</v>
      </c>
      <c r="C8932" s="6">
        <f>AlgemeneHeffingsKorting2020(Table1[[#This Row],[Belastbaar loon]])</f>
        <v>0</v>
      </c>
      <c r="D8932" s="14">
        <f>ArbeidsKorting2020(Table1[[#This Row],[Belastbaar loon]])</f>
        <v>87.780000000000143</v>
      </c>
      <c r="E8932" s="14">
        <f>MAX(Table1[[#This Row],[Loonheffing]]-Table1[[#This Row],[Algemene Heffingskorting]]-Table1[[#This Row],[Arbeidskorting]],0)</f>
        <v>39673.292999999998</v>
      </c>
      <c r="F8932" s="6">
        <f>Table1[[#This Row],[Belastbaar loon]]-Table1[[#This Row],[Belasting]]</f>
        <v>57467.707000000002</v>
      </c>
      <c r="G8932" s="2">
        <f>(Table1[[#This Row],[Belastbaar loon]]-Table1[[#This Row],[Netto loon]])/Table1[[#This Row],[Belastbaar loon]]</f>
        <v>0.40840935341410939</v>
      </c>
      <c r="H8932" s="14">
        <f t="shared" ca="1" si="134"/>
        <v>39667.743000000002</v>
      </c>
      <c r="I8932" s="14">
        <f ca="1">IF(ROW()=2, Table1[[#This Row],[Netto loon]], INDIRECT(ADDRESS(ROW()-1,COLUMN(F:F))))</f>
        <v>57463.256999999998</v>
      </c>
      <c r="J8932" s="6">
        <f ca="1">IF(ROW()=2, 0, Table1[[#This Row],[Belastbaar loon]]-INDIRECT(ADDRESS(ROW()-1,COLUMN(A:A))))</f>
        <v>10</v>
      </c>
      <c r="K8932" s="6">
        <f ca="1">Table1[[#This Row],[Netto loon]]-Table1[[#This Row],[Netto vorige schijf]]</f>
        <v>4.4500000000043656</v>
      </c>
      <c r="L8932" s="2">
        <f ca="1">(Table1[[#This Row],[Bruto tov vorige schijf]]-Table1[[#This Row],[Netto tov vorige schijf]])/MAX(Table1[[#This Row],[Bruto tov vorige schijf]],1)</f>
        <v>0.5549999999995634</v>
      </c>
    </row>
    <row r="8933" spans="1:12" x14ac:dyDescent="0.25">
      <c r="A8933" s="14">
        <v>97151</v>
      </c>
      <c r="B8933" s="6">
        <f>LoonHeffing2020(Table1[[#This Row],[Belastbaar loon]])</f>
        <v>39766.023000000001</v>
      </c>
      <c r="C8933" s="6">
        <f>AlgemeneHeffingsKorting2020(Table1[[#This Row],[Belastbaar loon]])</f>
        <v>0</v>
      </c>
      <c r="D8933" s="14">
        <f>ArbeidsKorting2020(Table1[[#This Row],[Belastbaar loon]])</f>
        <v>87.180000000000135</v>
      </c>
      <c r="E8933" s="14">
        <f>MAX(Table1[[#This Row],[Loonheffing]]-Table1[[#This Row],[Algemene Heffingskorting]]-Table1[[#This Row],[Arbeidskorting]],0)</f>
        <v>39678.843000000001</v>
      </c>
      <c r="F8933" s="6">
        <f>Table1[[#This Row],[Belastbaar loon]]-Table1[[#This Row],[Belasting]]</f>
        <v>57472.156999999999</v>
      </c>
      <c r="G8933" s="2">
        <f>(Table1[[#This Row],[Belastbaar loon]]-Table1[[#This Row],[Netto loon]])/Table1[[#This Row],[Belastbaar loon]]</f>
        <v>0.40842444236291958</v>
      </c>
      <c r="H8933" s="14">
        <f t="shared" ca="1" si="134"/>
        <v>39673.292999999998</v>
      </c>
      <c r="I8933" s="14">
        <f ca="1">IF(ROW()=2, Table1[[#This Row],[Netto loon]], INDIRECT(ADDRESS(ROW()-1,COLUMN(F:F))))</f>
        <v>57467.707000000002</v>
      </c>
      <c r="J8933" s="6">
        <f ca="1">IF(ROW()=2, 0, Table1[[#This Row],[Belastbaar loon]]-INDIRECT(ADDRESS(ROW()-1,COLUMN(A:A))))</f>
        <v>10</v>
      </c>
      <c r="K8933" s="6">
        <f ca="1">Table1[[#This Row],[Netto loon]]-Table1[[#This Row],[Netto vorige schijf]]</f>
        <v>4.4499999999970896</v>
      </c>
      <c r="L8933" s="2">
        <f ca="1">(Table1[[#This Row],[Bruto tov vorige schijf]]-Table1[[#This Row],[Netto tov vorige schijf]])/MAX(Table1[[#This Row],[Bruto tov vorige schijf]],1)</f>
        <v>0.55500000000029104</v>
      </c>
    </row>
    <row r="8934" spans="1:12" x14ac:dyDescent="0.25">
      <c r="A8934" s="14">
        <v>97161</v>
      </c>
      <c r="B8934" s="6">
        <f>LoonHeffing2020(Table1[[#This Row],[Belastbaar loon]])</f>
        <v>39770.972999999998</v>
      </c>
      <c r="C8934" s="6">
        <f>AlgemeneHeffingsKorting2020(Table1[[#This Row],[Belastbaar loon]])</f>
        <v>0</v>
      </c>
      <c r="D8934" s="14">
        <f>ArbeidsKorting2020(Table1[[#This Row],[Belastbaar loon]])</f>
        <v>86.58000000000014</v>
      </c>
      <c r="E8934" s="14">
        <f>MAX(Table1[[#This Row],[Loonheffing]]-Table1[[#This Row],[Algemene Heffingskorting]]-Table1[[#This Row],[Arbeidskorting]],0)</f>
        <v>39684.392999999996</v>
      </c>
      <c r="F8934" s="6">
        <f>Table1[[#This Row],[Belastbaar loon]]-Table1[[#This Row],[Belasting]]</f>
        <v>57476.607000000004</v>
      </c>
      <c r="G8934" s="2">
        <f>(Table1[[#This Row],[Belastbaar loon]]-Table1[[#This Row],[Netto loon]])/Table1[[#This Row],[Belastbaar loon]]</f>
        <v>0.40843952820576152</v>
      </c>
      <c r="H8934" s="14">
        <f t="shared" ca="1" si="134"/>
        <v>39678.843000000001</v>
      </c>
      <c r="I8934" s="14">
        <f ca="1">IF(ROW()=2, Table1[[#This Row],[Netto loon]], INDIRECT(ADDRESS(ROW()-1,COLUMN(F:F))))</f>
        <v>57472.156999999999</v>
      </c>
      <c r="J8934" s="6">
        <f ca="1">IF(ROW()=2, 0, Table1[[#This Row],[Belastbaar loon]]-INDIRECT(ADDRESS(ROW()-1,COLUMN(A:A))))</f>
        <v>10</v>
      </c>
      <c r="K8934" s="6">
        <f ca="1">Table1[[#This Row],[Netto loon]]-Table1[[#This Row],[Netto vorige schijf]]</f>
        <v>4.4500000000043656</v>
      </c>
      <c r="L8934" s="2">
        <f ca="1">(Table1[[#This Row],[Bruto tov vorige schijf]]-Table1[[#This Row],[Netto tov vorige schijf]])/MAX(Table1[[#This Row],[Bruto tov vorige schijf]],1)</f>
        <v>0.5549999999995634</v>
      </c>
    </row>
    <row r="8935" spans="1:12" x14ac:dyDescent="0.25">
      <c r="A8935" s="14">
        <v>97171</v>
      </c>
      <c r="B8935" s="6">
        <f>LoonHeffing2020(Table1[[#This Row],[Belastbaar loon]])</f>
        <v>39775.923000000003</v>
      </c>
      <c r="C8935" s="6">
        <f>AlgemeneHeffingsKorting2020(Table1[[#This Row],[Belastbaar loon]])</f>
        <v>0</v>
      </c>
      <c r="D8935" s="14">
        <f>ArbeidsKorting2020(Table1[[#This Row],[Belastbaar loon]])</f>
        <v>85.980000000000132</v>
      </c>
      <c r="E8935" s="14">
        <f>MAX(Table1[[#This Row],[Loonheffing]]-Table1[[#This Row],[Algemene Heffingskorting]]-Table1[[#This Row],[Arbeidskorting]],0)</f>
        <v>39689.942999999999</v>
      </c>
      <c r="F8935" s="6">
        <f>Table1[[#This Row],[Belastbaar loon]]-Table1[[#This Row],[Belasting]]</f>
        <v>57481.057000000001</v>
      </c>
      <c r="G8935" s="2">
        <f>(Table1[[#This Row],[Belastbaar loon]]-Table1[[#This Row],[Netto loon]])/Table1[[#This Row],[Belastbaar loon]]</f>
        <v>0.40845461094359425</v>
      </c>
      <c r="H8935" s="14">
        <f t="shared" ca="1" si="134"/>
        <v>39684.392999999996</v>
      </c>
      <c r="I8935" s="14">
        <f ca="1">IF(ROW()=2, Table1[[#This Row],[Netto loon]], INDIRECT(ADDRESS(ROW()-1,COLUMN(F:F))))</f>
        <v>57476.607000000004</v>
      </c>
      <c r="J8935" s="6">
        <f ca="1">IF(ROW()=2, 0, Table1[[#This Row],[Belastbaar loon]]-INDIRECT(ADDRESS(ROW()-1,COLUMN(A:A))))</f>
        <v>10</v>
      </c>
      <c r="K8935" s="6">
        <f ca="1">Table1[[#This Row],[Netto loon]]-Table1[[#This Row],[Netto vorige schijf]]</f>
        <v>4.4499999999970896</v>
      </c>
      <c r="L8935" s="2">
        <f ca="1">(Table1[[#This Row],[Bruto tov vorige schijf]]-Table1[[#This Row],[Netto tov vorige schijf]])/MAX(Table1[[#This Row],[Bruto tov vorige schijf]],1)</f>
        <v>0.55500000000029104</v>
      </c>
    </row>
    <row r="8936" spans="1:12" x14ac:dyDescent="0.25">
      <c r="A8936" s="14">
        <v>97181</v>
      </c>
      <c r="B8936" s="6">
        <f>LoonHeffing2020(Table1[[#This Row],[Belastbaar loon]])</f>
        <v>39780.873</v>
      </c>
      <c r="C8936" s="6">
        <f>AlgemeneHeffingsKorting2020(Table1[[#This Row],[Belastbaar loon]])</f>
        <v>0</v>
      </c>
      <c r="D8936" s="14">
        <f>ArbeidsKorting2020(Table1[[#This Row],[Belastbaar loon]])</f>
        <v>85.380000000000138</v>
      </c>
      <c r="E8936" s="14">
        <f>MAX(Table1[[#This Row],[Loonheffing]]-Table1[[#This Row],[Algemene Heffingskorting]]-Table1[[#This Row],[Arbeidskorting]],0)</f>
        <v>39695.493000000002</v>
      </c>
      <c r="F8936" s="6">
        <f>Table1[[#This Row],[Belastbaar loon]]-Table1[[#This Row],[Belasting]]</f>
        <v>57485.506999999998</v>
      </c>
      <c r="G8936" s="2">
        <f>(Table1[[#This Row],[Belastbaar loon]]-Table1[[#This Row],[Netto loon]])/Table1[[#This Row],[Belastbaar loon]]</f>
        <v>0.40846969057737625</v>
      </c>
      <c r="H8936" s="14">
        <f t="shared" ca="1" si="134"/>
        <v>39689.942999999999</v>
      </c>
      <c r="I8936" s="14">
        <f ca="1">IF(ROW()=2, Table1[[#This Row],[Netto loon]], INDIRECT(ADDRESS(ROW()-1,COLUMN(F:F))))</f>
        <v>57481.057000000001</v>
      </c>
      <c r="J8936" s="6">
        <f ca="1">IF(ROW()=2, 0, Table1[[#This Row],[Belastbaar loon]]-INDIRECT(ADDRESS(ROW()-1,COLUMN(A:A))))</f>
        <v>10</v>
      </c>
      <c r="K8936" s="6">
        <f ca="1">Table1[[#This Row],[Netto loon]]-Table1[[#This Row],[Netto vorige schijf]]</f>
        <v>4.4499999999970896</v>
      </c>
      <c r="L8936" s="2">
        <f ca="1">(Table1[[#This Row],[Bruto tov vorige schijf]]-Table1[[#This Row],[Netto tov vorige schijf]])/MAX(Table1[[#This Row],[Bruto tov vorige schijf]],1)</f>
        <v>0.55500000000029104</v>
      </c>
    </row>
    <row r="8937" spans="1:12" x14ac:dyDescent="0.25">
      <c r="A8937" s="14">
        <v>97191</v>
      </c>
      <c r="B8937" s="6">
        <f>LoonHeffing2020(Table1[[#This Row],[Belastbaar loon]])</f>
        <v>39785.822999999997</v>
      </c>
      <c r="C8937" s="6">
        <f>AlgemeneHeffingsKorting2020(Table1[[#This Row],[Belastbaar loon]])</f>
        <v>0</v>
      </c>
      <c r="D8937" s="14">
        <f>ArbeidsKorting2020(Table1[[#This Row],[Belastbaar loon]])</f>
        <v>84.780000000000143</v>
      </c>
      <c r="E8937" s="14">
        <f>MAX(Table1[[#This Row],[Loonheffing]]-Table1[[#This Row],[Algemene Heffingskorting]]-Table1[[#This Row],[Arbeidskorting]],0)</f>
        <v>39701.042999999998</v>
      </c>
      <c r="F8937" s="6">
        <f>Table1[[#This Row],[Belastbaar loon]]-Table1[[#This Row],[Belasting]]</f>
        <v>57489.957000000002</v>
      </c>
      <c r="G8937" s="2">
        <f>(Table1[[#This Row],[Belastbaar loon]]-Table1[[#This Row],[Netto loon]])/Table1[[#This Row],[Belastbaar loon]]</f>
        <v>0.40848476710806553</v>
      </c>
      <c r="H8937" s="14">
        <f t="shared" ca="1" si="134"/>
        <v>39695.493000000002</v>
      </c>
      <c r="I8937" s="14">
        <f ca="1">IF(ROW()=2, Table1[[#This Row],[Netto loon]], INDIRECT(ADDRESS(ROW()-1,COLUMN(F:F))))</f>
        <v>57485.506999999998</v>
      </c>
      <c r="J8937" s="6">
        <f ca="1">IF(ROW()=2, 0, Table1[[#This Row],[Belastbaar loon]]-INDIRECT(ADDRESS(ROW()-1,COLUMN(A:A))))</f>
        <v>10</v>
      </c>
      <c r="K8937" s="6">
        <f ca="1">Table1[[#This Row],[Netto loon]]-Table1[[#This Row],[Netto vorige schijf]]</f>
        <v>4.4500000000043656</v>
      </c>
      <c r="L8937" s="2">
        <f ca="1">(Table1[[#This Row],[Bruto tov vorige schijf]]-Table1[[#This Row],[Netto tov vorige schijf]])/MAX(Table1[[#This Row],[Bruto tov vorige schijf]],1)</f>
        <v>0.5549999999995634</v>
      </c>
    </row>
    <row r="8938" spans="1:12" x14ac:dyDescent="0.25">
      <c r="A8938" s="14">
        <v>97201</v>
      </c>
      <c r="B8938" s="6">
        <f>LoonHeffing2020(Table1[[#This Row],[Belastbaar loon]])</f>
        <v>39790.773000000001</v>
      </c>
      <c r="C8938" s="6">
        <f>AlgemeneHeffingsKorting2020(Table1[[#This Row],[Belastbaar loon]])</f>
        <v>0</v>
      </c>
      <c r="D8938" s="14">
        <f>ArbeidsKorting2020(Table1[[#This Row],[Belastbaar loon]])</f>
        <v>84.180000000000135</v>
      </c>
      <c r="E8938" s="14">
        <f>MAX(Table1[[#This Row],[Loonheffing]]-Table1[[#This Row],[Algemene Heffingskorting]]-Table1[[#This Row],[Arbeidskorting]],0)</f>
        <v>39706.593000000001</v>
      </c>
      <c r="F8938" s="6">
        <f>Table1[[#This Row],[Belastbaar loon]]-Table1[[#This Row],[Belasting]]</f>
        <v>57494.406999999999</v>
      </c>
      <c r="G8938" s="2">
        <f>(Table1[[#This Row],[Belastbaar loon]]-Table1[[#This Row],[Netto loon]])/Table1[[#This Row],[Belastbaar loon]]</f>
        <v>0.40849984053662003</v>
      </c>
      <c r="H8938" s="14">
        <f t="shared" ca="1" si="134"/>
        <v>39701.042999999998</v>
      </c>
      <c r="I8938" s="14">
        <f ca="1">IF(ROW()=2, Table1[[#This Row],[Netto loon]], INDIRECT(ADDRESS(ROW()-1,COLUMN(F:F))))</f>
        <v>57489.957000000002</v>
      </c>
      <c r="J8938" s="6">
        <f ca="1">IF(ROW()=2, 0, Table1[[#This Row],[Belastbaar loon]]-INDIRECT(ADDRESS(ROW()-1,COLUMN(A:A))))</f>
        <v>10</v>
      </c>
      <c r="K8938" s="6">
        <f ca="1">Table1[[#This Row],[Netto loon]]-Table1[[#This Row],[Netto vorige schijf]]</f>
        <v>4.4499999999970896</v>
      </c>
      <c r="L8938" s="2">
        <f ca="1">(Table1[[#This Row],[Bruto tov vorige schijf]]-Table1[[#This Row],[Netto tov vorige schijf]])/MAX(Table1[[#This Row],[Bruto tov vorige schijf]],1)</f>
        <v>0.55500000000029104</v>
      </c>
    </row>
    <row r="8939" spans="1:12" x14ac:dyDescent="0.25">
      <c r="A8939" s="14">
        <v>97211</v>
      </c>
      <c r="B8939" s="6">
        <f>LoonHeffing2020(Table1[[#This Row],[Belastbaar loon]])</f>
        <v>39795.722999999998</v>
      </c>
      <c r="C8939" s="6">
        <f>AlgemeneHeffingsKorting2020(Table1[[#This Row],[Belastbaar loon]])</f>
        <v>0</v>
      </c>
      <c r="D8939" s="14">
        <f>ArbeidsKorting2020(Table1[[#This Row],[Belastbaar loon]])</f>
        <v>83.58000000000014</v>
      </c>
      <c r="E8939" s="14">
        <f>MAX(Table1[[#This Row],[Loonheffing]]-Table1[[#This Row],[Algemene Heffingskorting]]-Table1[[#This Row],[Arbeidskorting]],0)</f>
        <v>39712.142999999996</v>
      </c>
      <c r="F8939" s="6">
        <f>Table1[[#This Row],[Belastbaar loon]]-Table1[[#This Row],[Belasting]]</f>
        <v>57498.857000000004</v>
      </c>
      <c r="G8939" s="2">
        <f>(Table1[[#This Row],[Belastbaar loon]]-Table1[[#This Row],[Netto loon]])/Table1[[#This Row],[Belastbaar loon]]</f>
        <v>0.40851491086399683</v>
      </c>
      <c r="H8939" s="14">
        <f t="shared" ca="1" si="134"/>
        <v>39706.593000000001</v>
      </c>
      <c r="I8939" s="14">
        <f ca="1">IF(ROW()=2, Table1[[#This Row],[Netto loon]], INDIRECT(ADDRESS(ROW()-1,COLUMN(F:F))))</f>
        <v>57494.406999999999</v>
      </c>
      <c r="J8939" s="6">
        <f ca="1">IF(ROW()=2, 0, Table1[[#This Row],[Belastbaar loon]]-INDIRECT(ADDRESS(ROW()-1,COLUMN(A:A))))</f>
        <v>10</v>
      </c>
      <c r="K8939" s="6">
        <f ca="1">Table1[[#This Row],[Netto loon]]-Table1[[#This Row],[Netto vorige schijf]]</f>
        <v>4.4500000000043656</v>
      </c>
      <c r="L8939" s="2">
        <f ca="1">(Table1[[#This Row],[Bruto tov vorige schijf]]-Table1[[#This Row],[Netto tov vorige schijf]])/MAX(Table1[[#This Row],[Bruto tov vorige schijf]],1)</f>
        <v>0.5549999999995634</v>
      </c>
    </row>
    <row r="8940" spans="1:12" x14ac:dyDescent="0.25">
      <c r="A8940" s="14">
        <v>97221</v>
      </c>
      <c r="B8940" s="6">
        <f>LoonHeffing2020(Table1[[#This Row],[Belastbaar loon]])</f>
        <v>39800.673000000003</v>
      </c>
      <c r="C8940" s="6">
        <f>AlgemeneHeffingsKorting2020(Table1[[#This Row],[Belastbaar loon]])</f>
        <v>0</v>
      </c>
      <c r="D8940" s="14">
        <f>ArbeidsKorting2020(Table1[[#This Row],[Belastbaar loon]])</f>
        <v>82.980000000000132</v>
      </c>
      <c r="E8940" s="14">
        <f>MAX(Table1[[#This Row],[Loonheffing]]-Table1[[#This Row],[Algemene Heffingskorting]]-Table1[[#This Row],[Arbeidskorting]],0)</f>
        <v>39717.692999999999</v>
      </c>
      <c r="F8940" s="6">
        <f>Table1[[#This Row],[Belastbaar loon]]-Table1[[#This Row],[Belasting]]</f>
        <v>57503.307000000001</v>
      </c>
      <c r="G8940" s="2">
        <f>(Table1[[#This Row],[Belastbaar loon]]-Table1[[#This Row],[Netto loon]])/Table1[[#This Row],[Belastbaar loon]]</f>
        <v>0.40852997809115316</v>
      </c>
      <c r="H8940" s="14">
        <f t="shared" ca="1" si="134"/>
        <v>39712.142999999996</v>
      </c>
      <c r="I8940" s="14">
        <f ca="1">IF(ROW()=2, Table1[[#This Row],[Netto loon]], INDIRECT(ADDRESS(ROW()-1,COLUMN(F:F))))</f>
        <v>57498.857000000004</v>
      </c>
      <c r="J8940" s="6">
        <f ca="1">IF(ROW()=2, 0, Table1[[#This Row],[Belastbaar loon]]-INDIRECT(ADDRESS(ROW()-1,COLUMN(A:A))))</f>
        <v>10</v>
      </c>
      <c r="K8940" s="6">
        <f ca="1">Table1[[#This Row],[Netto loon]]-Table1[[#This Row],[Netto vorige schijf]]</f>
        <v>4.4499999999970896</v>
      </c>
      <c r="L8940" s="2">
        <f ca="1">(Table1[[#This Row],[Bruto tov vorige schijf]]-Table1[[#This Row],[Netto tov vorige schijf]])/MAX(Table1[[#This Row],[Bruto tov vorige schijf]],1)</f>
        <v>0.55500000000029104</v>
      </c>
    </row>
    <row r="8941" spans="1:12" x14ac:dyDescent="0.25">
      <c r="A8941" s="14">
        <v>97231</v>
      </c>
      <c r="B8941" s="6">
        <f>LoonHeffing2020(Table1[[#This Row],[Belastbaar loon]])</f>
        <v>39805.623</v>
      </c>
      <c r="C8941" s="6">
        <f>AlgemeneHeffingsKorting2020(Table1[[#This Row],[Belastbaar loon]])</f>
        <v>0</v>
      </c>
      <c r="D8941" s="14">
        <f>ArbeidsKorting2020(Table1[[#This Row],[Belastbaar loon]])</f>
        <v>82.380000000000138</v>
      </c>
      <c r="E8941" s="14">
        <f>MAX(Table1[[#This Row],[Loonheffing]]-Table1[[#This Row],[Algemene Heffingskorting]]-Table1[[#This Row],[Arbeidskorting]],0)</f>
        <v>39723.243000000002</v>
      </c>
      <c r="F8941" s="6">
        <f>Table1[[#This Row],[Belastbaar loon]]-Table1[[#This Row],[Belasting]]</f>
        <v>57507.756999999998</v>
      </c>
      <c r="G8941" s="2">
        <f>(Table1[[#This Row],[Belastbaar loon]]-Table1[[#This Row],[Netto loon]])/Table1[[#This Row],[Belastbaar loon]]</f>
        <v>0.40854504221904536</v>
      </c>
      <c r="H8941" s="14">
        <f t="shared" ca="1" si="134"/>
        <v>39717.692999999999</v>
      </c>
      <c r="I8941" s="14">
        <f ca="1">IF(ROW()=2, Table1[[#This Row],[Netto loon]], INDIRECT(ADDRESS(ROW()-1,COLUMN(F:F))))</f>
        <v>57503.307000000001</v>
      </c>
      <c r="J8941" s="6">
        <f ca="1">IF(ROW()=2, 0, Table1[[#This Row],[Belastbaar loon]]-INDIRECT(ADDRESS(ROW()-1,COLUMN(A:A))))</f>
        <v>10</v>
      </c>
      <c r="K8941" s="6">
        <f ca="1">Table1[[#This Row],[Netto loon]]-Table1[[#This Row],[Netto vorige schijf]]</f>
        <v>4.4499999999970896</v>
      </c>
      <c r="L8941" s="2">
        <f ca="1">(Table1[[#This Row],[Bruto tov vorige schijf]]-Table1[[#This Row],[Netto tov vorige schijf]])/MAX(Table1[[#This Row],[Bruto tov vorige schijf]],1)</f>
        <v>0.55500000000029104</v>
      </c>
    </row>
    <row r="8942" spans="1:12" x14ac:dyDescent="0.25">
      <c r="A8942" s="14">
        <v>97241</v>
      </c>
      <c r="B8942" s="6">
        <f>LoonHeffing2020(Table1[[#This Row],[Belastbaar loon]])</f>
        <v>39810.572999999997</v>
      </c>
      <c r="C8942" s="6">
        <f>AlgemeneHeffingsKorting2020(Table1[[#This Row],[Belastbaar loon]])</f>
        <v>0</v>
      </c>
      <c r="D8942" s="14">
        <f>ArbeidsKorting2020(Table1[[#This Row],[Belastbaar loon]])</f>
        <v>81.780000000000143</v>
      </c>
      <c r="E8942" s="14">
        <f>MAX(Table1[[#This Row],[Loonheffing]]-Table1[[#This Row],[Algemene Heffingskorting]]-Table1[[#This Row],[Arbeidskorting]],0)</f>
        <v>39728.792999999998</v>
      </c>
      <c r="F8942" s="6">
        <f>Table1[[#This Row],[Belastbaar loon]]-Table1[[#This Row],[Belasting]]</f>
        <v>57512.207000000002</v>
      </c>
      <c r="G8942" s="2">
        <f>(Table1[[#This Row],[Belastbaar loon]]-Table1[[#This Row],[Netto loon]])/Table1[[#This Row],[Belastbaar loon]]</f>
        <v>0.40856010324862968</v>
      </c>
      <c r="H8942" s="14">
        <f t="shared" ca="1" si="134"/>
        <v>39723.243000000002</v>
      </c>
      <c r="I8942" s="14">
        <f ca="1">IF(ROW()=2, Table1[[#This Row],[Netto loon]], INDIRECT(ADDRESS(ROW()-1,COLUMN(F:F))))</f>
        <v>57507.756999999998</v>
      </c>
      <c r="J8942" s="6">
        <f ca="1">IF(ROW()=2, 0, Table1[[#This Row],[Belastbaar loon]]-INDIRECT(ADDRESS(ROW()-1,COLUMN(A:A))))</f>
        <v>10</v>
      </c>
      <c r="K8942" s="6">
        <f ca="1">Table1[[#This Row],[Netto loon]]-Table1[[#This Row],[Netto vorige schijf]]</f>
        <v>4.4500000000043656</v>
      </c>
      <c r="L8942" s="2">
        <f ca="1">(Table1[[#This Row],[Bruto tov vorige schijf]]-Table1[[#This Row],[Netto tov vorige schijf]])/MAX(Table1[[#This Row],[Bruto tov vorige schijf]],1)</f>
        <v>0.5549999999995634</v>
      </c>
    </row>
    <row r="8943" spans="1:12" x14ac:dyDescent="0.25">
      <c r="A8943" s="14">
        <v>97251</v>
      </c>
      <c r="B8943" s="6">
        <f>LoonHeffing2020(Table1[[#This Row],[Belastbaar loon]])</f>
        <v>39815.523000000001</v>
      </c>
      <c r="C8943" s="6">
        <f>AlgemeneHeffingsKorting2020(Table1[[#This Row],[Belastbaar loon]])</f>
        <v>0</v>
      </c>
      <c r="D8943" s="14">
        <f>ArbeidsKorting2020(Table1[[#This Row],[Belastbaar loon]])</f>
        <v>81.180000000000135</v>
      </c>
      <c r="E8943" s="14">
        <f>MAX(Table1[[#This Row],[Loonheffing]]-Table1[[#This Row],[Algemene Heffingskorting]]-Table1[[#This Row],[Arbeidskorting]],0)</f>
        <v>39734.343000000001</v>
      </c>
      <c r="F8943" s="6">
        <f>Table1[[#This Row],[Belastbaar loon]]-Table1[[#This Row],[Belasting]]</f>
        <v>57516.656999999999</v>
      </c>
      <c r="G8943" s="2">
        <f>(Table1[[#This Row],[Belastbaar loon]]-Table1[[#This Row],[Netto loon]])/Table1[[#This Row],[Belastbaar loon]]</f>
        <v>0.4085751611808619</v>
      </c>
      <c r="H8943" s="14">
        <f t="shared" ca="1" si="134"/>
        <v>39728.792999999998</v>
      </c>
      <c r="I8943" s="14">
        <f ca="1">IF(ROW()=2, Table1[[#This Row],[Netto loon]], INDIRECT(ADDRESS(ROW()-1,COLUMN(F:F))))</f>
        <v>57512.207000000002</v>
      </c>
      <c r="J8943" s="6">
        <f ca="1">IF(ROW()=2, 0, Table1[[#This Row],[Belastbaar loon]]-INDIRECT(ADDRESS(ROW()-1,COLUMN(A:A))))</f>
        <v>10</v>
      </c>
      <c r="K8943" s="6">
        <f ca="1">Table1[[#This Row],[Netto loon]]-Table1[[#This Row],[Netto vorige schijf]]</f>
        <v>4.4499999999970896</v>
      </c>
      <c r="L8943" s="2">
        <f ca="1">(Table1[[#This Row],[Bruto tov vorige schijf]]-Table1[[#This Row],[Netto tov vorige schijf]])/MAX(Table1[[#This Row],[Bruto tov vorige schijf]],1)</f>
        <v>0.55500000000029104</v>
      </c>
    </row>
    <row r="8944" spans="1:12" x14ac:dyDescent="0.25">
      <c r="A8944" s="14">
        <v>97261</v>
      </c>
      <c r="B8944" s="6">
        <f>LoonHeffing2020(Table1[[#This Row],[Belastbaar loon]])</f>
        <v>39820.472999999998</v>
      </c>
      <c r="C8944" s="6">
        <f>AlgemeneHeffingsKorting2020(Table1[[#This Row],[Belastbaar loon]])</f>
        <v>0</v>
      </c>
      <c r="D8944" s="14">
        <f>ArbeidsKorting2020(Table1[[#This Row],[Belastbaar loon]])</f>
        <v>80.58000000000014</v>
      </c>
      <c r="E8944" s="14">
        <f>MAX(Table1[[#This Row],[Loonheffing]]-Table1[[#This Row],[Algemene Heffingskorting]]-Table1[[#This Row],[Arbeidskorting]],0)</f>
        <v>39739.892999999996</v>
      </c>
      <c r="F8944" s="6">
        <f>Table1[[#This Row],[Belastbaar loon]]-Table1[[#This Row],[Belasting]]</f>
        <v>57521.107000000004</v>
      </c>
      <c r="G8944" s="2">
        <f>(Table1[[#This Row],[Belastbaar loon]]-Table1[[#This Row],[Netto loon]])/Table1[[#This Row],[Belastbaar loon]]</f>
        <v>0.40859021601669732</v>
      </c>
      <c r="H8944" s="14">
        <f t="shared" ca="1" si="134"/>
        <v>39734.343000000001</v>
      </c>
      <c r="I8944" s="14">
        <f ca="1">IF(ROW()=2, Table1[[#This Row],[Netto loon]], INDIRECT(ADDRESS(ROW()-1,COLUMN(F:F))))</f>
        <v>57516.656999999999</v>
      </c>
      <c r="J8944" s="6">
        <f ca="1">IF(ROW()=2, 0, Table1[[#This Row],[Belastbaar loon]]-INDIRECT(ADDRESS(ROW()-1,COLUMN(A:A))))</f>
        <v>10</v>
      </c>
      <c r="K8944" s="6">
        <f ca="1">Table1[[#This Row],[Netto loon]]-Table1[[#This Row],[Netto vorige schijf]]</f>
        <v>4.4500000000043656</v>
      </c>
      <c r="L8944" s="2">
        <f ca="1">(Table1[[#This Row],[Bruto tov vorige schijf]]-Table1[[#This Row],[Netto tov vorige schijf]])/MAX(Table1[[#This Row],[Bruto tov vorige schijf]],1)</f>
        <v>0.5549999999995634</v>
      </c>
    </row>
    <row r="8945" spans="1:12" x14ac:dyDescent="0.25">
      <c r="A8945" s="14">
        <v>97271</v>
      </c>
      <c r="B8945" s="6">
        <f>LoonHeffing2020(Table1[[#This Row],[Belastbaar loon]])</f>
        <v>39825.423000000003</v>
      </c>
      <c r="C8945" s="6">
        <f>AlgemeneHeffingsKorting2020(Table1[[#This Row],[Belastbaar loon]])</f>
        <v>0</v>
      </c>
      <c r="D8945" s="14">
        <f>ArbeidsKorting2020(Table1[[#This Row],[Belastbaar loon]])</f>
        <v>79.980000000000132</v>
      </c>
      <c r="E8945" s="14">
        <f>MAX(Table1[[#This Row],[Loonheffing]]-Table1[[#This Row],[Algemene Heffingskorting]]-Table1[[#This Row],[Arbeidskorting]],0)</f>
        <v>39745.442999999999</v>
      </c>
      <c r="F8945" s="6">
        <f>Table1[[#This Row],[Belastbaar loon]]-Table1[[#This Row],[Belasting]]</f>
        <v>57525.557000000001</v>
      </c>
      <c r="G8945" s="2">
        <f>(Table1[[#This Row],[Belastbaar loon]]-Table1[[#This Row],[Netto loon]])/Table1[[#This Row],[Belastbaar loon]]</f>
        <v>0.408605267757091</v>
      </c>
      <c r="H8945" s="14">
        <f t="shared" ca="1" si="134"/>
        <v>39739.892999999996</v>
      </c>
      <c r="I8945" s="14">
        <f ca="1">IF(ROW()=2, Table1[[#This Row],[Netto loon]], INDIRECT(ADDRESS(ROW()-1,COLUMN(F:F))))</f>
        <v>57521.107000000004</v>
      </c>
      <c r="J8945" s="6">
        <f ca="1">IF(ROW()=2, 0, Table1[[#This Row],[Belastbaar loon]]-INDIRECT(ADDRESS(ROW()-1,COLUMN(A:A))))</f>
        <v>10</v>
      </c>
      <c r="K8945" s="6">
        <f ca="1">Table1[[#This Row],[Netto loon]]-Table1[[#This Row],[Netto vorige schijf]]</f>
        <v>4.4499999999970896</v>
      </c>
      <c r="L8945" s="2">
        <f ca="1">(Table1[[#This Row],[Bruto tov vorige schijf]]-Table1[[#This Row],[Netto tov vorige schijf]])/MAX(Table1[[#This Row],[Bruto tov vorige schijf]],1)</f>
        <v>0.55500000000029104</v>
      </c>
    </row>
    <row r="8946" spans="1:12" x14ac:dyDescent="0.25">
      <c r="A8946" s="14">
        <v>97281</v>
      </c>
      <c r="B8946" s="6">
        <f>LoonHeffing2020(Table1[[#This Row],[Belastbaar loon]])</f>
        <v>39830.373</v>
      </c>
      <c r="C8946" s="6">
        <f>AlgemeneHeffingsKorting2020(Table1[[#This Row],[Belastbaar loon]])</f>
        <v>0</v>
      </c>
      <c r="D8946" s="14">
        <f>ArbeidsKorting2020(Table1[[#This Row],[Belastbaar loon]])</f>
        <v>79.380000000000138</v>
      </c>
      <c r="E8946" s="14">
        <f>MAX(Table1[[#This Row],[Loonheffing]]-Table1[[#This Row],[Algemene Heffingskorting]]-Table1[[#This Row],[Arbeidskorting]],0)</f>
        <v>39750.993000000002</v>
      </c>
      <c r="F8946" s="6">
        <f>Table1[[#This Row],[Belastbaar loon]]-Table1[[#This Row],[Belasting]]</f>
        <v>57530.006999999998</v>
      </c>
      <c r="G8946" s="2">
        <f>(Table1[[#This Row],[Belastbaar loon]]-Table1[[#This Row],[Netto loon]])/Table1[[#This Row],[Belastbaar loon]]</f>
        <v>0.40862031640299751</v>
      </c>
      <c r="H8946" s="14">
        <f t="shared" ca="1" si="134"/>
        <v>39745.442999999999</v>
      </c>
      <c r="I8946" s="14">
        <f ca="1">IF(ROW()=2, Table1[[#This Row],[Netto loon]], INDIRECT(ADDRESS(ROW()-1,COLUMN(F:F))))</f>
        <v>57525.557000000001</v>
      </c>
      <c r="J8946" s="6">
        <f ca="1">IF(ROW()=2, 0, Table1[[#This Row],[Belastbaar loon]]-INDIRECT(ADDRESS(ROW()-1,COLUMN(A:A))))</f>
        <v>10</v>
      </c>
      <c r="K8946" s="6">
        <f ca="1">Table1[[#This Row],[Netto loon]]-Table1[[#This Row],[Netto vorige schijf]]</f>
        <v>4.4499999999970896</v>
      </c>
      <c r="L8946" s="2">
        <f ca="1">(Table1[[#This Row],[Bruto tov vorige schijf]]-Table1[[#This Row],[Netto tov vorige schijf]])/MAX(Table1[[#This Row],[Bruto tov vorige schijf]],1)</f>
        <v>0.55500000000029104</v>
      </c>
    </row>
    <row r="8947" spans="1:12" x14ac:dyDescent="0.25">
      <c r="A8947" s="14">
        <v>97291</v>
      </c>
      <c r="B8947" s="6">
        <f>LoonHeffing2020(Table1[[#This Row],[Belastbaar loon]])</f>
        <v>39835.322999999997</v>
      </c>
      <c r="C8947" s="6">
        <f>AlgemeneHeffingsKorting2020(Table1[[#This Row],[Belastbaar loon]])</f>
        <v>0</v>
      </c>
      <c r="D8947" s="14">
        <f>ArbeidsKorting2020(Table1[[#This Row],[Belastbaar loon]])</f>
        <v>78.780000000000143</v>
      </c>
      <c r="E8947" s="14">
        <f>MAX(Table1[[#This Row],[Loonheffing]]-Table1[[#This Row],[Algemene Heffingskorting]]-Table1[[#This Row],[Arbeidskorting]],0)</f>
        <v>39756.542999999998</v>
      </c>
      <c r="F8947" s="6">
        <f>Table1[[#This Row],[Belastbaar loon]]-Table1[[#This Row],[Belasting]]</f>
        <v>57534.457000000002</v>
      </c>
      <c r="G8947" s="2">
        <f>(Table1[[#This Row],[Belastbaar loon]]-Table1[[#This Row],[Netto loon]])/Table1[[#This Row],[Belastbaar loon]]</f>
        <v>0.40863536195537098</v>
      </c>
      <c r="H8947" s="14">
        <f t="shared" ca="1" si="134"/>
        <v>39750.993000000002</v>
      </c>
      <c r="I8947" s="14">
        <f ca="1">IF(ROW()=2, Table1[[#This Row],[Netto loon]], INDIRECT(ADDRESS(ROW()-1,COLUMN(F:F))))</f>
        <v>57530.006999999998</v>
      </c>
      <c r="J8947" s="6">
        <f ca="1">IF(ROW()=2, 0, Table1[[#This Row],[Belastbaar loon]]-INDIRECT(ADDRESS(ROW()-1,COLUMN(A:A))))</f>
        <v>10</v>
      </c>
      <c r="K8947" s="6">
        <f ca="1">Table1[[#This Row],[Netto loon]]-Table1[[#This Row],[Netto vorige schijf]]</f>
        <v>4.4500000000043656</v>
      </c>
      <c r="L8947" s="2">
        <f ca="1">(Table1[[#This Row],[Bruto tov vorige schijf]]-Table1[[#This Row],[Netto tov vorige schijf]])/MAX(Table1[[#This Row],[Bruto tov vorige schijf]],1)</f>
        <v>0.5549999999995634</v>
      </c>
    </row>
    <row r="8948" spans="1:12" x14ac:dyDescent="0.25">
      <c r="A8948" s="14">
        <v>97301</v>
      </c>
      <c r="B8948" s="6">
        <f>LoonHeffing2020(Table1[[#This Row],[Belastbaar loon]])</f>
        <v>39840.273000000001</v>
      </c>
      <c r="C8948" s="6">
        <f>AlgemeneHeffingsKorting2020(Table1[[#This Row],[Belastbaar loon]])</f>
        <v>0</v>
      </c>
      <c r="D8948" s="14">
        <f>ArbeidsKorting2020(Table1[[#This Row],[Belastbaar loon]])</f>
        <v>78.180000000000135</v>
      </c>
      <c r="E8948" s="14">
        <f>MAX(Table1[[#This Row],[Loonheffing]]-Table1[[#This Row],[Algemene Heffingskorting]]-Table1[[#This Row],[Arbeidskorting]],0)</f>
        <v>39762.093000000001</v>
      </c>
      <c r="F8948" s="6">
        <f>Table1[[#This Row],[Belastbaar loon]]-Table1[[#This Row],[Belasting]]</f>
        <v>57538.906999999999</v>
      </c>
      <c r="G8948" s="2">
        <f>(Table1[[#This Row],[Belastbaar loon]]-Table1[[#This Row],[Netto loon]])/Table1[[#This Row],[Belastbaar loon]]</f>
        <v>0.40865040441516531</v>
      </c>
      <c r="H8948" s="14">
        <f t="shared" ca="1" si="134"/>
        <v>39756.542999999998</v>
      </c>
      <c r="I8948" s="14">
        <f ca="1">IF(ROW()=2, Table1[[#This Row],[Netto loon]], INDIRECT(ADDRESS(ROW()-1,COLUMN(F:F))))</f>
        <v>57534.457000000002</v>
      </c>
      <c r="J8948" s="6">
        <f ca="1">IF(ROW()=2, 0, Table1[[#This Row],[Belastbaar loon]]-INDIRECT(ADDRESS(ROW()-1,COLUMN(A:A))))</f>
        <v>10</v>
      </c>
      <c r="K8948" s="6">
        <f ca="1">Table1[[#This Row],[Netto loon]]-Table1[[#This Row],[Netto vorige schijf]]</f>
        <v>4.4499999999970896</v>
      </c>
      <c r="L8948" s="2">
        <f ca="1">(Table1[[#This Row],[Bruto tov vorige schijf]]-Table1[[#This Row],[Netto tov vorige schijf]])/MAX(Table1[[#This Row],[Bruto tov vorige schijf]],1)</f>
        <v>0.55500000000029104</v>
      </c>
    </row>
    <row r="8949" spans="1:12" x14ac:dyDescent="0.25">
      <c r="A8949" s="14">
        <v>97311</v>
      </c>
      <c r="B8949" s="6">
        <f>LoonHeffing2020(Table1[[#This Row],[Belastbaar loon]])</f>
        <v>39845.222999999998</v>
      </c>
      <c r="C8949" s="6">
        <f>AlgemeneHeffingsKorting2020(Table1[[#This Row],[Belastbaar loon]])</f>
        <v>0</v>
      </c>
      <c r="D8949" s="14">
        <f>ArbeidsKorting2020(Table1[[#This Row],[Belastbaar loon]])</f>
        <v>77.58000000000014</v>
      </c>
      <c r="E8949" s="14">
        <f>MAX(Table1[[#This Row],[Loonheffing]]-Table1[[#This Row],[Algemene Heffingskorting]]-Table1[[#This Row],[Arbeidskorting]],0)</f>
        <v>39767.642999999996</v>
      </c>
      <c r="F8949" s="6">
        <f>Table1[[#This Row],[Belastbaar loon]]-Table1[[#This Row],[Belasting]]</f>
        <v>57543.357000000004</v>
      </c>
      <c r="G8949" s="2">
        <f>(Table1[[#This Row],[Belastbaar loon]]-Table1[[#This Row],[Netto loon]])/Table1[[#This Row],[Belastbaar loon]]</f>
        <v>0.4086654437833338</v>
      </c>
      <c r="H8949" s="14">
        <f t="shared" ca="1" si="134"/>
        <v>39762.093000000001</v>
      </c>
      <c r="I8949" s="14">
        <f ca="1">IF(ROW()=2, Table1[[#This Row],[Netto loon]], INDIRECT(ADDRESS(ROW()-1,COLUMN(F:F))))</f>
        <v>57538.906999999999</v>
      </c>
      <c r="J8949" s="6">
        <f ca="1">IF(ROW()=2, 0, Table1[[#This Row],[Belastbaar loon]]-INDIRECT(ADDRESS(ROW()-1,COLUMN(A:A))))</f>
        <v>10</v>
      </c>
      <c r="K8949" s="6">
        <f ca="1">Table1[[#This Row],[Netto loon]]-Table1[[#This Row],[Netto vorige schijf]]</f>
        <v>4.4500000000043656</v>
      </c>
      <c r="L8949" s="2">
        <f ca="1">(Table1[[#This Row],[Bruto tov vorige schijf]]-Table1[[#This Row],[Netto tov vorige schijf]])/MAX(Table1[[#This Row],[Bruto tov vorige schijf]],1)</f>
        <v>0.5549999999995634</v>
      </c>
    </row>
    <row r="8950" spans="1:12" x14ac:dyDescent="0.25">
      <c r="A8950" s="14">
        <v>97321</v>
      </c>
      <c r="B8950" s="6">
        <f>LoonHeffing2020(Table1[[#This Row],[Belastbaar loon]])</f>
        <v>39850.173000000003</v>
      </c>
      <c r="C8950" s="6">
        <f>AlgemeneHeffingsKorting2020(Table1[[#This Row],[Belastbaar loon]])</f>
        <v>0</v>
      </c>
      <c r="D8950" s="14">
        <f>ArbeidsKorting2020(Table1[[#This Row],[Belastbaar loon]])</f>
        <v>76.980000000000132</v>
      </c>
      <c r="E8950" s="14">
        <f>MAX(Table1[[#This Row],[Loonheffing]]-Table1[[#This Row],[Algemene Heffingskorting]]-Table1[[#This Row],[Arbeidskorting]],0)</f>
        <v>39773.192999999999</v>
      </c>
      <c r="F8950" s="6">
        <f>Table1[[#This Row],[Belastbaar loon]]-Table1[[#This Row],[Belasting]]</f>
        <v>57547.807000000001</v>
      </c>
      <c r="G8950" s="2">
        <f>(Table1[[#This Row],[Belastbaar loon]]-Table1[[#This Row],[Netto loon]])/Table1[[#This Row],[Belastbaar loon]]</f>
        <v>0.40868048006082963</v>
      </c>
      <c r="H8950" s="14">
        <f t="shared" ca="1" si="134"/>
        <v>39767.642999999996</v>
      </c>
      <c r="I8950" s="14">
        <f ca="1">IF(ROW()=2, Table1[[#This Row],[Netto loon]], INDIRECT(ADDRESS(ROW()-1,COLUMN(F:F))))</f>
        <v>57543.357000000004</v>
      </c>
      <c r="J8950" s="6">
        <f ca="1">IF(ROW()=2, 0, Table1[[#This Row],[Belastbaar loon]]-INDIRECT(ADDRESS(ROW()-1,COLUMN(A:A))))</f>
        <v>10</v>
      </c>
      <c r="K8950" s="6">
        <f ca="1">Table1[[#This Row],[Netto loon]]-Table1[[#This Row],[Netto vorige schijf]]</f>
        <v>4.4499999999970896</v>
      </c>
      <c r="L8950" s="2">
        <f ca="1">(Table1[[#This Row],[Bruto tov vorige schijf]]-Table1[[#This Row],[Netto tov vorige schijf]])/MAX(Table1[[#This Row],[Bruto tov vorige schijf]],1)</f>
        <v>0.55500000000029104</v>
      </c>
    </row>
    <row r="8951" spans="1:12" x14ac:dyDescent="0.25">
      <c r="A8951" s="14">
        <v>97331</v>
      </c>
      <c r="B8951" s="6">
        <f>LoonHeffing2020(Table1[[#This Row],[Belastbaar loon]])</f>
        <v>39855.123</v>
      </c>
      <c r="C8951" s="6">
        <f>AlgemeneHeffingsKorting2020(Table1[[#This Row],[Belastbaar loon]])</f>
        <v>0</v>
      </c>
      <c r="D8951" s="14">
        <f>ArbeidsKorting2020(Table1[[#This Row],[Belastbaar loon]])</f>
        <v>76.380000000000138</v>
      </c>
      <c r="E8951" s="14">
        <f>MAX(Table1[[#This Row],[Loonheffing]]-Table1[[#This Row],[Algemene Heffingskorting]]-Table1[[#This Row],[Arbeidskorting]],0)</f>
        <v>39778.743000000002</v>
      </c>
      <c r="F8951" s="6">
        <f>Table1[[#This Row],[Belastbaar loon]]-Table1[[#This Row],[Belasting]]</f>
        <v>57552.256999999998</v>
      </c>
      <c r="G8951" s="2">
        <f>(Table1[[#This Row],[Belastbaar loon]]-Table1[[#This Row],[Netto loon]])/Table1[[#This Row],[Belastbaar loon]]</f>
        <v>0.40869551324860531</v>
      </c>
      <c r="H8951" s="14">
        <f t="shared" ca="1" si="134"/>
        <v>39773.192999999999</v>
      </c>
      <c r="I8951" s="14">
        <f ca="1">IF(ROW()=2, Table1[[#This Row],[Netto loon]], INDIRECT(ADDRESS(ROW()-1,COLUMN(F:F))))</f>
        <v>57547.807000000001</v>
      </c>
      <c r="J8951" s="6">
        <f ca="1">IF(ROW()=2, 0, Table1[[#This Row],[Belastbaar loon]]-INDIRECT(ADDRESS(ROW()-1,COLUMN(A:A))))</f>
        <v>10</v>
      </c>
      <c r="K8951" s="6">
        <f ca="1">Table1[[#This Row],[Netto loon]]-Table1[[#This Row],[Netto vorige schijf]]</f>
        <v>4.4499999999970896</v>
      </c>
      <c r="L8951" s="2">
        <f ca="1">(Table1[[#This Row],[Bruto tov vorige schijf]]-Table1[[#This Row],[Netto tov vorige schijf]])/MAX(Table1[[#This Row],[Bruto tov vorige schijf]],1)</f>
        <v>0.55500000000029104</v>
      </c>
    </row>
    <row r="8952" spans="1:12" x14ac:dyDescent="0.25">
      <c r="A8952" s="14">
        <v>97341</v>
      </c>
      <c r="B8952" s="6">
        <f>LoonHeffing2020(Table1[[#This Row],[Belastbaar loon]])</f>
        <v>39860.072999999997</v>
      </c>
      <c r="C8952" s="6">
        <f>AlgemeneHeffingsKorting2020(Table1[[#This Row],[Belastbaar loon]])</f>
        <v>0</v>
      </c>
      <c r="D8952" s="14">
        <f>ArbeidsKorting2020(Table1[[#This Row],[Belastbaar loon]])</f>
        <v>75.780000000000143</v>
      </c>
      <c r="E8952" s="14">
        <f>MAX(Table1[[#This Row],[Loonheffing]]-Table1[[#This Row],[Algemene Heffingskorting]]-Table1[[#This Row],[Arbeidskorting]],0)</f>
        <v>39784.292999999998</v>
      </c>
      <c r="F8952" s="6">
        <f>Table1[[#This Row],[Belastbaar loon]]-Table1[[#This Row],[Belasting]]</f>
        <v>57556.707000000002</v>
      </c>
      <c r="G8952" s="2">
        <f>(Table1[[#This Row],[Belastbaar loon]]-Table1[[#This Row],[Netto loon]])/Table1[[#This Row],[Belastbaar loon]]</f>
        <v>0.40871054334761303</v>
      </c>
      <c r="H8952" s="14">
        <f t="shared" ca="1" si="134"/>
        <v>39778.743000000002</v>
      </c>
      <c r="I8952" s="14">
        <f ca="1">IF(ROW()=2, Table1[[#This Row],[Netto loon]], INDIRECT(ADDRESS(ROW()-1,COLUMN(F:F))))</f>
        <v>57552.256999999998</v>
      </c>
      <c r="J8952" s="6">
        <f ca="1">IF(ROW()=2, 0, Table1[[#This Row],[Belastbaar loon]]-INDIRECT(ADDRESS(ROW()-1,COLUMN(A:A))))</f>
        <v>10</v>
      </c>
      <c r="K8952" s="6">
        <f ca="1">Table1[[#This Row],[Netto loon]]-Table1[[#This Row],[Netto vorige schijf]]</f>
        <v>4.4500000000043656</v>
      </c>
      <c r="L8952" s="2">
        <f ca="1">(Table1[[#This Row],[Bruto tov vorige schijf]]-Table1[[#This Row],[Netto tov vorige schijf]])/MAX(Table1[[#This Row],[Bruto tov vorige schijf]],1)</f>
        <v>0.5549999999995634</v>
      </c>
    </row>
    <row r="8953" spans="1:12" x14ac:dyDescent="0.25">
      <c r="A8953" s="14">
        <v>97351</v>
      </c>
      <c r="B8953" s="6">
        <f>LoonHeffing2020(Table1[[#This Row],[Belastbaar loon]])</f>
        <v>39865.023000000001</v>
      </c>
      <c r="C8953" s="6">
        <f>AlgemeneHeffingsKorting2020(Table1[[#This Row],[Belastbaar loon]])</f>
        <v>0</v>
      </c>
      <c r="D8953" s="14">
        <f>ArbeidsKorting2020(Table1[[#This Row],[Belastbaar loon]])</f>
        <v>75.180000000000135</v>
      </c>
      <c r="E8953" s="14">
        <f>MAX(Table1[[#This Row],[Loonheffing]]-Table1[[#This Row],[Algemene Heffingskorting]]-Table1[[#This Row],[Arbeidskorting]],0)</f>
        <v>39789.843000000001</v>
      </c>
      <c r="F8953" s="6">
        <f>Table1[[#This Row],[Belastbaar loon]]-Table1[[#This Row],[Belasting]]</f>
        <v>57561.156999999999</v>
      </c>
      <c r="G8953" s="2">
        <f>(Table1[[#This Row],[Belastbaar loon]]-Table1[[#This Row],[Netto loon]])/Table1[[#This Row],[Belastbaar loon]]</f>
        <v>0.40872557035880475</v>
      </c>
      <c r="H8953" s="14">
        <f t="shared" ca="1" si="134"/>
        <v>39784.292999999998</v>
      </c>
      <c r="I8953" s="14">
        <f ca="1">IF(ROW()=2, Table1[[#This Row],[Netto loon]], INDIRECT(ADDRESS(ROW()-1,COLUMN(F:F))))</f>
        <v>57556.707000000002</v>
      </c>
      <c r="J8953" s="6">
        <f ca="1">IF(ROW()=2, 0, Table1[[#This Row],[Belastbaar loon]]-INDIRECT(ADDRESS(ROW()-1,COLUMN(A:A))))</f>
        <v>10</v>
      </c>
      <c r="K8953" s="6">
        <f ca="1">Table1[[#This Row],[Netto loon]]-Table1[[#This Row],[Netto vorige schijf]]</f>
        <v>4.4499999999970896</v>
      </c>
      <c r="L8953" s="2">
        <f ca="1">(Table1[[#This Row],[Bruto tov vorige schijf]]-Table1[[#This Row],[Netto tov vorige schijf]])/MAX(Table1[[#This Row],[Bruto tov vorige schijf]],1)</f>
        <v>0.55500000000029104</v>
      </c>
    </row>
    <row r="8954" spans="1:12" x14ac:dyDescent="0.25">
      <c r="A8954" s="14">
        <v>97361</v>
      </c>
      <c r="B8954" s="6">
        <f>LoonHeffing2020(Table1[[#This Row],[Belastbaar loon]])</f>
        <v>39869.972999999998</v>
      </c>
      <c r="C8954" s="6">
        <f>AlgemeneHeffingsKorting2020(Table1[[#This Row],[Belastbaar loon]])</f>
        <v>0</v>
      </c>
      <c r="D8954" s="14">
        <f>ArbeidsKorting2020(Table1[[#This Row],[Belastbaar loon]])</f>
        <v>74.58000000000014</v>
      </c>
      <c r="E8954" s="14">
        <f>MAX(Table1[[#This Row],[Loonheffing]]-Table1[[#This Row],[Algemene Heffingskorting]]-Table1[[#This Row],[Arbeidskorting]],0)</f>
        <v>39795.392999999996</v>
      </c>
      <c r="F8954" s="6">
        <f>Table1[[#This Row],[Belastbaar loon]]-Table1[[#This Row],[Belasting]]</f>
        <v>57565.607000000004</v>
      </c>
      <c r="G8954" s="2">
        <f>(Table1[[#This Row],[Belastbaar loon]]-Table1[[#This Row],[Netto loon]])/Table1[[#This Row],[Belastbaar loon]]</f>
        <v>0.40874059428313181</v>
      </c>
      <c r="H8954" s="14">
        <f t="shared" ca="1" si="134"/>
        <v>39789.843000000001</v>
      </c>
      <c r="I8954" s="14">
        <f ca="1">IF(ROW()=2, Table1[[#This Row],[Netto loon]], INDIRECT(ADDRESS(ROW()-1,COLUMN(F:F))))</f>
        <v>57561.156999999999</v>
      </c>
      <c r="J8954" s="6">
        <f ca="1">IF(ROW()=2, 0, Table1[[#This Row],[Belastbaar loon]]-INDIRECT(ADDRESS(ROW()-1,COLUMN(A:A))))</f>
        <v>10</v>
      </c>
      <c r="K8954" s="6">
        <f ca="1">Table1[[#This Row],[Netto loon]]-Table1[[#This Row],[Netto vorige schijf]]</f>
        <v>4.4500000000043656</v>
      </c>
      <c r="L8954" s="2">
        <f ca="1">(Table1[[#This Row],[Bruto tov vorige schijf]]-Table1[[#This Row],[Netto tov vorige schijf]])/MAX(Table1[[#This Row],[Bruto tov vorige schijf]],1)</f>
        <v>0.5549999999995634</v>
      </c>
    </row>
    <row r="8955" spans="1:12" x14ac:dyDescent="0.25">
      <c r="A8955" s="14">
        <v>97371</v>
      </c>
      <c r="B8955" s="6">
        <f>LoonHeffing2020(Table1[[#This Row],[Belastbaar loon]])</f>
        <v>39874.923000000003</v>
      </c>
      <c r="C8955" s="6">
        <f>AlgemeneHeffingsKorting2020(Table1[[#This Row],[Belastbaar loon]])</f>
        <v>0</v>
      </c>
      <c r="D8955" s="14">
        <f>ArbeidsKorting2020(Table1[[#This Row],[Belastbaar loon]])</f>
        <v>73.980000000000132</v>
      </c>
      <c r="E8955" s="14">
        <f>MAX(Table1[[#This Row],[Loonheffing]]-Table1[[#This Row],[Algemene Heffingskorting]]-Table1[[#This Row],[Arbeidskorting]],0)</f>
        <v>39800.942999999999</v>
      </c>
      <c r="F8955" s="6">
        <f>Table1[[#This Row],[Belastbaar loon]]-Table1[[#This Row],[Belasting]]</f>
        <v>57570.057000000001</v>
      </c>
      <c r="G8955" s="2">
        <f>(Table1[[#This Row],[Belastbaar loon]]-Table1[[#This Row],[Netto loon]])/Table1[[#This Row],[Belastbaar loon]]</f>
        <v>0.4087556151215454</v>
      </c>
      <c r="H8955" s="14">
        <f t="shared" ca="1" si="134"/>
        <v>39795.392999999996</v>
      </c>
      <c r="I8955" s="14">
        <f ca="1">IF(ROW()=2, Table1[[#This Row],[Netto loon]], INDIRECT(ADDRESS(ROW()-1,COLUMN(F:F))))</f>
        <v>57565.607000000004</v>
      </c>
      <c r="J8955" s="6">
        <f ca="1">IF(ROW()=2, 0, Table1[[#This Row],[Belastbaar loon]]-INDIRECT(ADDRESS(ROW()-1,COLUMN(A:A))))</f>
        <v>10</v>
      </c>
      <c r="K8955" s="6">
        <f ca="1">Table1[[#This Row],[Netto loon]]-Table1[[#This Row],[Netto vorige schijf]]</f>
        <v>4.4499999999970896</v>
      </c>
      <c r="L8955" s="2">
        <f ca="1">(Table1[[#This Row],[Bruto tov vorige schijf]]-Table1[[#This Row],[Netto tov vorige schijf]])/MAX(Table1[[#This Row],[Bruto tov vorige schijf]],1)</f>
        <v>0.55500000000029104</v>
      </c>
    </row>
    <row r="8956" spans="1:12" x14ac:dyDescent="0.25">
      <c r="A8956" s="14">
        <v>97381</v>
      </c>
      <c r="B8956" s="6">
        <f>LoonHeffing2020(Table1[[#This Row],[Belastbaar loon]])</f>
        <v>39879.873</v>
      </c>
      <c r="C8956" s="6">
        <f>AlgemeneHeffingsKorting2020(Table1[[#This Row],[Belastbaar loon]])</f>
        <v>0</v>
      </c>
      <c r="D8956" s="14">
        <f>ArbeidsKorting2020(Table1[[#This Row],[Belastbaar loon]])</f>
        <v>73.380000000000138</v>
      </c>
      <c r="E8956" s="14">
        <f>MAX(Table1[[#This Row],[Loonheffing]]-Table1[[#This Row],[Algemene Heffingskorting]]-Table1[[#This Row],[Arbeidskorting]],0)</f>
        <v>39806.493000000002</v>
      </c>
      <c r="F8956" s="6">
        <f>Table1[[#This Row],[Belastbaar loon]]-Table1[[#This Row],[Belasting]]</f>
        <v>57574.506999999998</v>
      </c>
      <c r="G8956" s="2">
        <f>(Table1[[#This Row],[Belastbaar loon]]-Table1[[#This Row],[Netto loon]])/Table1[[#This Row],[Belastbaar loon]]</f>
        <v>0.40877063287499615</v>
      </c>
      <c r="H8956" s="14">
        <f t="shared" ca="1" si="134"/>
        <v>39800.942999999999</v>
      </c>
      <c r="I8956" s="14">
        <f ca="1">IF(ROW()=2, Table1[[#This Row],[Netto loon]], INDIRECT(ADDRESS(ROW()-1,COLUMN(F:F))))</f>
        <v>57570.057000000001</v>
      </c>
      <c r="J8956" s="6">
        <f ca="1">IF(ROW()=2, 0, Table1[[#This Row],[Belastbaar loon]]-INDIRECT(ADDRESS(ROW()-1,COLUMN(A:A))))</f>
        <v>10</v>
      </c>
      <c r="K8956" s="6">
        <f ca="1">Table1[[#This Row],[Netto loon]]-Table1[[#This Row],[Netto vorige schijf]]</f>
        <v>4.4499999999970896</v>
      </c>
      <c r="L8956" s="2">
        <f ca="1">(Table1[[#This Row],[Bruto tov vorige schijf]]-Table1[[#This Row],[Netto tov vorige schijf]])/MAX(Table1[[#This Row],[Bruto tov vorige schijf]],1)</f>
        <v>0.55500000000029104</v>
      </c>
    </row>
    <row r="8957" spans="1:12" x14ac:dyDescent="0.25">
      <c r="A8957" s="14">
        <v>97391</v>
      </c>
      <c r="B8957" s="6">
        <f>LoonHeffing2020(Table1[[#This Row],[Belastbaar loon]])</f>
        <v>39884.822999999997</v>
      </c>
      <c r="C8957" s="6">
        <f>AlgemeneHeffingsKorting2020(Table1[[#This Row],[Belastbaar loon]])</f>
        <v>0</v>
      </c>
      <c r="D8957" s="14">
        <f>ArbeidsKorting2020(Table1[[#This Row],[Belastbaar loon]])</f>
        <v>72.780000000000143</v>
      </c>
      <c r="E8957" s="14">
        <f>MAX(Table1[[#This Row],[Loonheffing]]-Table1[[#This Row],[Algemene Heffingskorting]]-Table1[[#This Row],[Arbeidskorting]],0)</f>
        <v>39812.042999999998</v>
      </c>
      <c r="F8957" s="6">
        <f>Table1[[#This Row],[Belastbaar loon]]-Table1[[#This Row],[Belasting]]</f>
        <v>57578.957000000002</v>
      </c>
      <c r="G8957" s="2">
        <f>(Table1[[#This Row],[Belastbaar loon]]-Table1[[#This Row],[Netto loon]])/Table1[[#This Row],[Belastbaar loon]]</f>
        <v>0.40878564754443425</v>
      </c>
      <c r="H8957" s="14">
        <f t="shared" ca="1" si="134"/>
        <v>39806.493000000002</v>
      </c>
      <c r="I8957" s="14">
        <f ca="1">IF(ROW()=2, Table1[[#This Row],[Netto loon]], INDIRECT(ADDRESS(ROW()-1,COLUMN(F:F))))</f>
        <v>57574.506999999998</v>
      </c>
      <c r="J8957" s="6">
        <f ca="1">IF(ROW()=2, 0, Table1[[#This Row],[Belastbaar loon]]-INDIRECT(ADDRESS(ROW()-1,COLUMN(A:A))))</f>
        <v>10</v>
      </c>
      <c r="K8957" s="6">
        <f ca="1">Table1[[#This Row],[Netto loon]]-Table1[[#This Row],[Netto vorige schijf]]</f>
        <v>4.4500000000043656</v>
      </c>
      <c r="L8957" s="2">
        <f ca="1">(Table1[[#This Row],[Bruto tov vorige schijf]]-Table1[[#This Row],[Netto tov vorige schijf]])/MAX(Table1[[#This Row],[Bruto tov vorige schijf]],1)</f>
        <v>0.5549999999995634</v>
      </c>
    </row>
    <row r="8958" spans="1:12" x14ac:dyDescent="0.25">
      <c r="A8958" s="14">
        <v>97401</v>
      </c>
      <c r="B8958" s="6">
        <f>LoonHeffing2020(Table1[[#This Row],[Belastbaar loon]])</f>
        <v>39889.773000000001</v>
      </c>
      <c r="C8958" s="6">
        <f>AlgemeneHeffingsKorting2020(Table1[[#This Row],[Belastbaar loon]])</f>
        <v>0</v>
      </c>
      <c r="D8958" s="14">
        <f>ArbeidsKorting2020(Table1[[#This Row],[Belastbaar loon]])</f>
        <v>72.180000000000135</v>
      </c>
      <c r="E8958" s="14">
        <f>MAX(Table1[[#This Row],[Loonheffing]]-Table1[[#This Row],[Algemene Heffingskorting]]-Table1[[#This Row],[Arbeidskorting]],0)</f>
        <v>39817.593000000001</v>
      </c>
      <c r="F8958" s="6">
        <f>Table1[[#This Row],[Belastbaar loon]]-Table1[[#This Row],[Belasting]]</f>
        <v>57583.406999999999</v>
      </c>
      <c r="G8958" s="2">
        <f>(Table1[[#This Row],[Belastbaar loon]]-Table1[[#This Row],[Netto loon]])/Table1[[#This Row],[Belastbaar loon]]</f>
        <v>0.40880065913080976</v>
      </c>
      <c r="H8958" s="14">
        <f t="shared" ca="1" si="134"/>
        <v>39812.042999999998</v>
      </c>
      <c r="I8958" s="14">
        <f ca="1">IF(ROW()=2, Table1[[#This Row],[Netto loon]], INDIRECT(ADDRESS(ROW()-1,COLUMN(F:F))))</f>
        <v>57578.957000000002</v>
      </c>
      <c r="J8958" s="6">
        <f ca="1">IF(ROW()=2, 0, Table1[[#This Row],[Belastbaar loon]]-INDIRECT(ADDRESS(ROW()-1,COLUMN(A:A))))</f>
        <v>10</v>
      </c>
      <c r="K8958" s="6">
        <f ca="1">Table1[[#This Row],[Netto loon]]-Table1[[#This Row],[Netto vorige schijf]]</f>
        <v>4.4499999999970896</v>
      </c>
      <c r="L8958" s="2">
        <f ca="1">(Table1[[#This Row],[Bruto tov vorige schijf]]-Table1[[#This Row],[Netto tov vorige schijf]])/MAX(Table1[[#This Row],[Bruto tov vorige schijf]],1)</f>
        <v>0.55500000000029104</v>
      </c>
    </row>
    <row r="8959" spans="1:12" x14ac:dyDescent="0.25">
      <c r="A8959" s="14">
        <v>97411</v>
      </c>
      <c r="B8959" s="6">
        <f>LoonHeffing2020(Table1[[#This Row],[Belastbaar loon]])</f>
        <v>39894.722999999998</v>
      </c>
      <c r="C8959" s="6">
        <f>AlgemeneHeffingsKorting2020(Table1[[#This Row],[Belastbaar loon]])</f>
        <v>0</v>
      </c>
      <c r="D8959" s="14">
        <f>ArbeidsKorting2020(Table1[[#This Row],[Belastbaar loon]])</f>
        <v>71.58000000000014</v>
      </c>
      <c r="E8959" s="14">
        <f>MAX(Table1[[#This Row],[Loonheffing]]-Table1[[#This Row],[Algemene Heffingskorting]]-Table1[[#This Row],[Arbeidskorting]],0)</f>
        <v>39823.142999999996</v>
      </c>
      <c r="F8959" s="6">
        <f>Table1[[#This Row],[Belastbaar loon]]-Table1[[#This Row],[Belasting]]</f>
        <v>57587.857000000004</v>
      </c>
      <c r="G8959" s="2">
        <f>(Table1[[#This Row],[Belastbaar loon]]-Table1[[#This Row],[Netto loon]])/Table1[[#This Row],[Belastbaar loon]]</f>
        <v>0.40881566763507199</v>
      </c>
      <c r="H8959" s="14">
        <f t="shared" ca="1" si="134"/>
        <v>39817.593000000001</v>
      </c>
      <c r="I8959" s="14">
        <f ca="1">IF(ROW()=2, Table1[[#This Row],[Netto loon]], INDIRECT(ADDRESS(ROW()-1,COLUMN(F:F))))</f>
        <v>57583.406999999999</v>
      </c>
      <c r="J8959" s="6">
        <f ca="1">IF(ROW()=2, 0, Table1[[#This Row],[Belastbaar loon]]-INDIRECT(ADDRESS(ROW()-1,COLUMN(A:A))))</f>
        <v>10</v>
      </c>
      <c r="K8959" s="6">
        <f ca="1">Table1[[#This Row],[Netto loon]]-Table1[[#This Row],[Netto vorige schijf]]</f>
        <v>4.4500000000043656</v>
      </c>
      <c r="L8959" s="2">
        <f ca="1">(Table1[[#This Row],[Bruto tov vorige schijf]]-Table1[[#This Row],[Netto tov vorige schijf]])/MAX(Table1[[#This Row],[Bruto tov vorige schijf]],1)</f>
        <v>0.5549999999995634</v>
      </c>
    </row>
    <row r="8960" spans="1:12" x14ac:dyDescent="0.25">
      <c r="A8960" s="14">
        <v>97421</v>
      </c>
      <c r="B8960" s="6">
        <f>LoonHeffing2020(Table1[[#This Row],[Belastbaar loon]])</f>
        <v>39899.673000000003</v>
      </c>
      <c r="C8960" s="6">
        <f>AlgemeneHeffingsKorting2020(Table1[[#This Row],[Belastbaar loon]])</f>
        <v>0</v>
      </c>
      <c r="D8960" s="14">
        <f>ArbeidsKorting2020(Table1[[#This Row],[Belastbaar loon]])</f>
        <v>70.980000000000132</v>
      </c>
      <c r="E8960" s="14">
        <f>MAX(Table1[[#This Row],[Loonheffing]]-Table1[[#This Row],[Algemene Heffingskorting]]-Table1[[#This Row],[Arbeidskorting]],0)</f>
        <v>39828.692999999999</v>
      </c>
      <c r="F8960" s="6">
        <f>Table1[[#This Row],[Belastbaar loon]]-Table1[[#This Row],[Belasting]]</f>
        <v>57592.307000000001</v>
      </c>
      <c r="G8960" s="2">
        <f>(Table1[[#This Row],[Belastbaar loon]]-Table1[[#This Row],[Netto loon]])/Table1[[#This Row],[Belastbaar loon]]</f>
        <v>0.40883067305817022</v>
      </c>
      <c r="H8960" s="14">
        <f t="shared" ca="1" si="134"/>
        <v>39823.142999999996</v>
      </c>
      <c r="I8960" s="14">
        <f ca="1">IF(ROW()=2, Table1[[#This Row],[Netto loon]], INDIRECT(ADDRESS(ROW()-1,COLUMN(F:F))))</f>
        <v>57587.857000000004</v>
      </c>
      <c r="J8960" s="6">
        <f ca="1">IF(ROW()=2, 0, Table1[[#This Row],[Belastbaar loon]]-INDIRECT(ADDRESS(ROW()-1,COLUMN(A:A))))</f>
        <v>10</v>
      </c>
      <c r="K8960" s="6">
        <f ca="1">Table1[[#This Row],[Netto loon]]-Table1[[#This Row],[Netto vorige schijf]]</f>
        <v>4.4499999999970896</v>
      </c>
      <c r="L8960" s="2">
        <f ca="1">(Table1[[#This Row],[Bruto tov vorige schijf]]-Table1[[#This Row],[Netto tov vorige schijf]])/MAX(Table1[[#This Row],[Bruto tov vorige schijf]],1)</f>
        <v>0.55500000000029104</v>
      </c>
    </row>
    <row r="8961" spans="1:12" x14ac:dyDescent="0.25">
      <c r="A8961" s="14">
        <v>97431</v>
      </c>
      <c r="B8961" s="6">
        <f>LoonHeffing2020(Table1[[#This Row],[Belastbaar loon]])</f>
        <v>39904.623</v>
      </c>
      <c r="C8961" s="6">
        <f>AlgemeneHeffingsKorting2020(Table1[[#This Row],[Belastbaar loon]])</f>
        <v>0</v>
      </c>
      <c r="D8961" s="14">
        <f>ArbeidsKorting2020(Table1[[#This Row],[Belastbaar loon]])</f>
        <v>70.380000000000138</v>
      </c>
      <c r="E8961" s="14">
        <f>MAX(Table1[[#This Row],[Loonheffing]]-Table1[[#This Row],[Algemene Heffingskorting]]-Table1[[#This Row],[Arbeidskorting]],0)</f>
        <v>39834.243000000002</v>
      </c>
      <c r="F8961" s="6">
        <f>Table1[[#This Row],[Belastbaar loon]]-Table1[[#This Row],[Belasting]]</f>
        <v>57596.756999999998</v>
      </c>
      <c r="G8961" s="2">
        <f>(Table1[[#This Row],[Belastbaar loon]]-Table1[[#This Row],[Netto loon]])/Table1[[#This Row],[Belastbaar loon]]</f>
        <v>0.4088456754010531</v>
      </c>
      <c r="H8961" s="14">
        <f t="shared" ca="1" si="134"/>
        <v>39828.692999999999</v>
      </c>
      <c r="I8961" s="14">
        <f ca="1">IF(ROW()=2, Table1[[#This Row],[Netto loon]], INDIRECT(ADDRESS(ROW()-1,COLUMN(F:F))))</f>
        <v>57592.307000000001</v>
      </c>
      <c r="J8961" s="6">
        <f ca="1">IF(ROW()=2, 0, Table1[[#This Row],[Belastbaar loon]]-INDIRECT(ADDRESS(ROW()-1,COLUMN(A:A))))</f>
        <v>10</v>
      </c>
      <c r="K8961" s="6">
        <f ca="1">Table1[[#This Row],[Netto loon]]-Table1[[#This Row],[Netto vorige schijf]]</f>
        <v>4.4499999999970896</v>
      </c>
      <c r="L8961" s="2">
        <f ca="1">(Table1[[#This Row],[Bruto tov vorige schijf]]-Table1[[#This Row],[Netto tov vorige schijf]])/MAX(Table1[[#This Row],[Bruto tov vorige schijf]],1)</f>
        <v>0.55500000000029104</v>
      </c>
    </row>
    <row r="8962" spans="1:12" x14ac:dyDescent="0.25">
      <c r="A8962" s="14">
        <v>97441</v>
      </c>
      <c r="B8962" s="6">
        <f>LoonHeffing2020(Table1[[#This Row],[Belastbaar loon]])</f>
        <v>39909.572999999997</v>
      </c>
      <c r="C8962" s="6">
        <f>AlgemeneHeffingsKorting2020(Table1[[#This Row],[Belastbaar loon]])</f>
        <v>0</v>
      </c>
      <c r="D8962" s="14">
        <f>ArbeidsKorting2020(Table1[[#This Row],[Belastbaar loon]])</f>
        <v>69.780000000000143</v>
      </c>
      <c r="E8962" s="14">
        <f>MAX(Table1[[#This Row],[Loonheffing]]-Table1[[#This Row],[Algemene Heffingskorting]]-Table1[[#This Row],[Arbeidskorting]],0)</f>
        <v>39839.792999999998</v>
      </c>
      <c r="F8962" s="6">
        <f>Table1[[#This Row],[Belastbaar loon]]-Table1[[#This Row],[Belasting]]</f>
        <v>57601.207000000002</v>
      </c>
      <c r="G8962" s="2">
        <f>(Table1[[#This Row],[Belastbaar loon]]-Table1[[#This Row],[Netto loon]])/Table1[[#This Row],[Belastbaar loon]]</f>
        <v>0.40886067466466886</v>
      </c>
      <c r="H8962" s="14">
        <f t="shared" ca="1" si="134"/>
        <v>39834.243000000002</v>
      </c>
      <c r="I8962" s="14">
        <f ca="1">IF(ROW()=2, Table1[[#This Row],[Netto loon]], INDIRECT(ADDRESS(ROW()-1,COLUMN(F:F))))</f>
        <v>57596.756999999998</v>
      </c>
      <c r="J8962" s="6">
        <f ca="1">IF(ROW()=2, 0, Table1[[#This Row],[Belastbaar loon]]-INDIRECT(ADDRESS(ROW()-1,COLUMN(A:A))))</f>
        <v>10</v>
      </c>
      <c r="K8962" s="6">
        <f ca="1">Table1[[#This Row],[Netto loon]]-Table1[[#This Row],[Netto vorige schijf]]</f>
        <v>4.4500000000043656</v>
      </c>
      <c r="L8962" s="2">
        <f ca="1">(Table1[[#This Row],[Bruto tov vorige schijf]]-Table1[[#This Row],[Netto tov vorige schijf]])/MAX(Table1[[#This Row],[Bruto tov vorige schijf]],1)</f>
        <v>0.5549999999995634</v>
      </c>
    </row>
    <row r="8963" spans="1:12" x14ac:dyDescent="0.25">
      <c r="A8963" s="14">
        <v>97451</v>
      </c>
      <c r="B8963" s="6">
        <f>LoonHeffing2020(Table1[[#This Row],[Belastbaar loon]])</f>
        <v>39914.523000000001</v>
      </c>
      <c r="C8963" s="6">
        <f>AlgemeneHeffingsKorting2020(Table1[[#This Row],[Belastbaar loon]])</f>
        <v>0</v>
      </c>
      <c r="D8963" s="14">
        <f>ArbeidsKorting2020(Table1[[#This Row],[Belastbaar loon]])</f>
        <v>69.180000000000135</v>
      </c>
      <c r="E8963" s="14">
        <f>MAX(Table1[[#This Row],[Loonheffing]]-Table1[[#This Row],[Algemene Heffingskorting]]-Table1[[#This Row],[Arbeidskorting]],0)</f>
        <v>39845.343000000001</v>
      </c>
      <c r="F8963" s="6">
        <f>Table1[[#This Row],[Belastbaar loon]]-Table1[[#This Row],[Belasting]]</f>
        <v>57605.656999999999</v>
      </c>
      <c r="G8963" s="2">
        <f>(Table1[[#This Row],[Belastbaar loon]]-Table1[[#This Row],[Netto loon]])/Table1[[#This Row],[Belastbaar loon]]</f>
        <v>0.40887567084996562</v>
      </c>
      <c r="H8963" s="14">
        <f t="shared" ca="1" si="134"/>
        <v>39839.792999999998</v>
      </c>
      <c r="I8963" s="14">
        <f ca="1">IF(ROW()=2, Table1[[#This Row],[Netto loon]], INDIRECT(ADDRESS(ROW()-1,COLUMN(F:F))))</f>
        <v>57601.207000000002</v>
      </c>
      <c r="J8963" s="6">
        <f ca="1">IF(ROW()=2, 0, Table1[[#This Row],[Belastbaar loon]]-INDIRECT(ADDRESS(ROW()-1,COLUMN(A:A))))</f>
        <v>10</v>
      </c>
      <c r="K8963" s="6">
        <f ca="1">Table1[[#This Row],[Netto loon]]-Table1[[#This Row],[Netto vorige schijf]]</f>
        <v>4.4499999999970896</v>
      </c>
      <c r="L8963" s="2">
        <f ca="1">(Table1[[#This Row],[Bruto tov vorige schijf]]-Table1[[#This Row],[Netto tov vorige schijf]])/MAX(Table1[[#This Row],[Bruto tov vorige schijf]],1)</f>
        <v>0.55500000000029104</v>
      </c>
    </row>
    <row r="8964" spans="1:12" x14ac:dyDescent="0.25">
      <c r="A8964" s="14">
        <v>97461</v>
      </c>
      <c r="B8964" s="6">
        <f>LoonHeffing2020(Table1[[#This Row],[Belastbaar loon]])</f>
        <v>39919.472999999998</v>
      </c>
      <c r="C8964" s="6">
        <f>AlgemeneHeffingsKorting2020(Table1[[#This Row],[Belastbaar loon]])</f>
        <v>0</v>
      </c>
      <c r="D8964" s="14">
        <f>ArbeidsKorting2020(Table1[[#This Row],[Belastbaar loon]])</f>
        <v>68.58000000000014</v>
      </c>
      <c r="E8964" s="14">
        <f>MAX(Table1[[#This Row],[Loonheffing]]-Table1[[#This Row],[Algemene Heffingskorting]]-Table1[[#This Row],[Arbeidskorting]],0)</f>
        <v>39850.892999999996</v>
      </c>
      <c r="F8964" s="6">
        <f>Table1[[#This Row],[Belastbaar loon]]-Table1[[#This Row],[Belasting]]</f>
        <v>57610.107000000004</v>
      </c>
      <c r="G8964" s="2">
        <f>(Table1[[#This Row],[Belastbaar loon]]-Table1[[#This Row],[Netto loon]])/Table1[[#This Row],[Belastbaar loon]]</f>
        <v>0.40889066395789081</v>
      </c>
      <c r="H8964" s="14">
        <f t="shared" ca="1" si="134"/>
        <v>39845.343000000001</v>
      </c>
      <c r="I8964" s="14">
        <f ca="1">IF(ROW()=2, Table1[[#This Row],[Netto loon]], INDIRECT(ADDRESS(ROW()-1,COLUMN(F:F))))</f>
        <v>57605.656999999999</v>
      </c>
      <c r="J8964" s="6">
        <f ca="1">IF(ROW()=2, 0, Table1[[#This Row],[Belastbaar loon]]-INDIRECT(ADDRESS(ROW()-1,COLUMN(A:A))))</f>
        <v>10</v>
      </c>
      <c r="K8964" s="6">
        <f ca="1">Table1[[#This Row],[Netto loon]]-Table1[[#This Row],[Netto vorige schijf]]</f>
        <v>4.4500000000043656</v>
      </c>
      <c r="L8964" s="2">
        <f ca="1">(Table1[[#This Row],[Bruto tov vorige schijf]]-Table1[[#This Row],[Netto tov vorige schijf]])/MAX(Table1[[#This Row],[Bruto tov vorige schijf]],1)</f>
        <v>0.5549999999995634</v>
      </c>
    </row>
    <row r="8965" spans="1:12" x14ac:dyDescent="0.25">
      <c r="A8965" s="14">
        <v>97471</v>
      </c>
      <c r="B8965" s="6">
        <f>LoonHeffing2020(Table1[[#This Row],[Belastbaar loon]])</f>
        <v>39924.423000000003</v>
      </c>
      <c r="C8965" s="6">
        <f>AlgemeneHeffingsKorting2020(Table1[[#This Row],[Belastbaar loon]])</f>
        <v>0</v>
      </c>
      <c r="D8965" s="14">
        <f>ArbeidsKorting2020(Table1[[#This Row],[Belastbaar loon]])</f>
        <v>67.980000000000132</v>
      </c>
      <c r="E8965" s="14">
        <f>MAX(Table1[[#This Row],[Loonheffing]]-Table1[[#This Row],[Algemene Heffingskorting]]-Table1[[#This Row],[Arbeidskorting]],0)</f>
        <v>39856.442999999999</v>
      </c>
      <c r="F8965" s="6">
        <f>Table1[[#This Row],[Belastbaar loon]]-Table1[[#This Row],[Belasting]]</f>
        <v>57614.557000000001</v>
      </c>
      <c r="G8965" s="2">
        <f>(Table1[[#This Row],[Belastbaar loon]]-Table1[[#This Row],[Netto loon]])/Table1[[#This Row],[Belastbaar loon]]</f>
        <v>0.40890565398939172</v>
      </c>
      <c r="H8965" s="14">
        <f t="shared" ca="1" si="134"/>
        <v>39850.892999999996</v>
      </c>
      <c r="I8965" s="14">
        <f ca="1">IF(ROW()=2, Table1[[#This Row],[Netto loon]], INDIRECT(ADDRESS(ROW()-1,COLUMN(F:F))))</f>
        <v>57610.107000000004</v>
      </c>
      <c r="J8965" s="6">
        <f ca="1">IF(ROW()=2, 0, Table1[[#This Row],[Belastbaar loon]]-INDIRECT(ADDRESS(ROW()-1,COLUMN(A:A))))</f>
        <v>10</v>
      </c>
      <c r="K8965" s="6">
        <f ca="1">Table1[[#This Row],[Netto loon]]-Table1[[#This Row],[Netto vorige schijf]]</f>
        <v>4.4499999999970896</v>
      </c>
      <c r="L8965" s="2">
        <f ca="1">(Table1[[#This Row],[Bruto tov vorige schijf]]-Table1[[#This Row],[Netto tov vorige schijf]])/MAX(Table1[[#This Row],[Bruto tov vorige schijf]],1)</f>
        <v>0.55500000000029104</v>
      </c>
    </row>
    <row r="8966" spans="1:12" x14ac:dyDescent="0.25">
      <c r="A8966" s="14">
        <v>97481</v>
      </c>
      <c r="B8966" s="6">
        <f>LoonHeffing2020(Table1[[#This Row],[Belastbaar loon]])</f>
        <v>39929.373</v>
      </c>
      <c r="C8966" s="6">
        <f>AlgemeneHeffingsKorting2020(Table1[[#This Row],[Belastbaar loon]])</f>
        <v>0</v>
      </c>
      <c r="D8966" s="14">
        <f>ArbeidsKorting2020(Table1[[#This Row],[Belastbaar loon]])</f>
        <v>67.380000000000138</v>
      </c>
      <c r="E8966" s="14">
        <f>MAX(Table1[[#This Row],[Loonheffing]]-Table1[[#This Row],[Algemene Heffingskorting]]-Table1[[#This Row],[Arbeidskorting]],0)</f>
        <v>39861.993000000002</v>
      </c>
      <c r="F8966" s="6">
        <f>Table1[[#This Row],[Belastbaar loon]]-Table1[[#This Row],[Belasting]]</f>
        <v>57619.006999999998</v>
      </c>
      <c r="G8966" s="2">
        <f>(Table1[[#This Row],[Belastbaar loon]]-Table1[[#This Row],[Netto loon]])/Table1[[#This Row],[Belastbaar loon]]</f>
        <v>0.40892064094541503</v>
      </c>
      <c r="H8966" s="14">
        <f t="shared" ca="1" si="134"/>
        <v>39856.442999999999</v>
      </c>
      <c r="I8966" s="14">
        <f ca="1">IF(ROW()=2, Table1[[#This Row],[Netto loon]], INDIRECT(ADDRESS(ROW()-1,COLUMN(F:F))))</f>
        <v>57614.557000000001</v>
      </c>
      <c r="J8966" s="6">
        <f ca="1">IF(ROW()=2, 0, Table1[[#This Row],[Belastbaar loon]]-INDIRECT(ADDRESS(ROW()-1,COLUMN(A:A))))</f>
        <v>10</v>
      </c>
      <c r="K8966" s="6">
        <f ca="1">Table1[[#This Row],[Netto loon]]-Table1[[#This Row],[Netto vorige schijf]]</f>
        <v>4.4499999999970896</v>
      </c>
      <c r="L8966" s="2">
        <f ca="1">(Table1[[#This Row],[Bruto tov vorige schijf]]-Table1[[#This Row],[Netto tov vorige schijf]])/MAX(Table1[[#This Row],[Bruto tov vorige schijf]],1)</f>
        <v>0.55500000000029104</v>
      </c>
    </row>
    <row r="8967" spans="1:12" x14ac:dyDescent="0.25">
      <c r="A8967" s="14">
        <v>97491</v>
      </c>
      <c r="B8967" s="6">
        <f>LoonHeffing2020(Table1[[#This Row],[Belastbaar loon]])</f>
        <v>39934.322999999997</v>
      </c>
      <c r="C8967" s="6">
        <f>AlgemeneHeffingsKorting2020(Table1[[#This Row],[Belastbaar loon]])</f>
        <v>0</v>
      </c>
      <c r="D8967" s="14">
        <f>ArbeidsKorting2020(Table1[[#This Row],[Belastbaar loon]])</f>
        <v>66.780000000000143</v>
      </c>
      <c r="E8967" s="14">
        <f>MAX(Table1[[#This Row],[Loonheffing]]-Table1[[#This Row],[Algemene Heffingskorting]]-Table1[[#This Row],[Arbeidskorting]],0)</f>
        <v>39867.542999999998</v>
      </c>
      <c r="F8967" s="6">
        <f>Table1[[#This Row],[Belastbaar loon]]-Table1[[#This Row],[Belasting]]</f>
        <v>57623.457000000002</v>
      </c>
      <c r="G8967" s="2">
        <f>(Table1[[#This Row],[Belastbaar loon]]-Table1[[#This Row],[Netto loon]])/Table1[[#This Row],[Belastbaar loon]]</f>
        <v>0.4089356248269071</v>
      </c>
      <c r="H8967" s="14">
        <f t="shared" ca="1" si="134"/>
        <v>39861.993000000002</v>
      </c>
      <c r="I8967" s="14">
        <f ca="1">IF(ROW()=2, Table1[[#This Row],[Netto loon]], INDIRECT(ADDRESS(ROW()-1,COLUMN(F:F))))</f>
        <v>57619.006999999998</v>
      </c>
      <c r="J8967" s="6">
        <f ca="1">IF(ROW()=2, 0, Table1[[#This Row],[Belastbaar loon]]-INDIRECT(ADDRESS(ROW()-1,COLUMN(A:A))))</f>
        <v>10</v>
      </c>
      <c r="K8967" s="6">
        <f ca="1">Table1[[#This Row],[Netto loon]]-Table1[[#This Row],[Netto vorige schijf]]</f>
        <v>4.4500000000043656</v>
      </c>
      <c r="L8967" s="2">
        <f ca="1">(Table1[[#This Row],[Bruto tov vorige schijf]]-Table1[[#This Row],[Netto tov vorige schijf]])/MAX(Table1[[#This Row],[Bruto tov vorige schijf]],1)</f>
        <v>0.5549999999995634</v>
      </c>
    </row>
    <row r="8968" spans="1:12" x14ac:dyDescent="0.25">
      <c r="A8968" s="14">
        <v>97501</v>
      </c>
      <c r="B8968" s="6">
        <f>LoonHeffing2020(Table1[[#This Row],[Belastbaar loon]])</f>
        <v>39939.273000000001</v>
      </c>
      <c r="C8968" s="6">
        <f>AlgemeneHeffingsKorting2020(Table1[[#This Row],[Belastbaar loon]])</f>
        <v>0</v>
      </c>
      <c r="D8968" s="14">
        <f>ArbeidsKorting2020(Table1[[#This Row],[Belastbaar loon]])</f>
        <v>66.180000000000135</v>
      </c>
      <c r="E8968" s="14">
        <f>MAX(Table1[[#This Row],[Loonheffing]]-Table1[[#This Row],[Algemene Heffingskorting]]-Table1[[#This Row],[Arbeidskorting]],0)</f>
        <v>39873.093000000001</v>
      </c>
      <c r="F8968" s="6">
        <f>Table1[[#This Row],[Belastbaar loon]]-Table1[[#This Row],[Belasting]]</f>
        <v>57627.906999999999</v>
      </c>
      <c r="G8968" s="2">
        <f>(Table1[[#This Row],[Belastbaar loon]]-Table1[[#This Row],[Netto loon]])/Table1[[#This Row],[Belastbaar loon]]</f>
        <v>0.408950605634814</v>
      </c>
      <c r="H8968" s="14">
        <f t="shared" ca="1" si="134"/>
        <v>39867.542999999998</v>
      </c>
      <c r="I8968" s="14">
        <f ca="1">IF(ROW()=2, Table1[[#This Row],[Netto loon]], INDIRECT(ADDRESS(ROW()-1,COLUMN(F:F))))</f>
        <v>57623.457000000002</v>
      </c>
      <c r="J8968" s="6">
        <f ca="1">IF(ROW()=2, 0, Table1[[#This Row],[Belastbaar loon]]-INDIRECT(ADDRESS(ROW()-1,COLUMN(A:A))))</f>
        <v>10</v>
      </c>
      <c r="K8968" s="6">
        <f ca="1">Table1[[#This Row],[Netto loon]]-Table1[[#This Row],[Netto vorige schijf]]</f>
        <v>4.4499999999970896</v>
      </c>
      <c r="L8968" s="2">
        <f ca="1">(Table1[[#This Row],[Bruto tov vorige schijf]]-Table1[[#This Row],[Netto tov vorige schijf]])/MAX(Table1[[#This Row],[Bruto tov vorige schijf]],1)</f>
        <v>0.55500000000029104</v>
      </c>
    </row>
    <row r="8969" spans="1:12" x14ac:dyDescent="0.25">
      <c r="A8969" s="14">
        <v>97511</v>
      </c>
      <c r="B8969" s="6">
        <f>LoonHeffing2020(Table1[[#This Row],[Belastbaar loon]])</f>
        <v>39944.222999999998</v>
      </c>
      <c r="C8969" s="6">
        <f>AlgemeneHeffingsKorting2020(Table1[[#This Row],[Belastbaar loon]])</f>
        <v>0</v>
      </c>
      <c r="D8969" s="14">
        <f>ArbeidsKorting2020(Table1[[#This Row],[Belastbaar loon]])</f>
        <v>65.58000000000014</v>
      </c>
      <c r="E8969" s="14">
        <f>MAX(Table1[[#This Row],[Loonheffing]]-Table1[[#This Row],[Algemene Heffingskorting]]-Table1[[#This Row],[Arbeidskorting]],0)</f>
        <v>39878.642999999996</v>
      </c>
      <c r="F8969" s="6">
        <f>Table1[[#This Row],[Belastbaar loon]]-Table1[[#This Row],[Belasting]]</f>
        <v>57632.357000000004</v>
      </c>
      <c r="G8969" s="2">
        <f>(Table1[[#This Row],[Belastbaar loon]]-Table1[[#This Row],[Netto loon]])/Table1[[#This Row],[Belastbaar loon]]</f>
        <v>0.40896558337008126</v>
      </c>
      <c r="H8969" s="14">
        <f t="shared" ca="1" si="134"/>
        <v>39873.093000000001</v>
      </c>
      <c r="I8969" s="14">
        <f ca="1">IF(ROW()=2, Table1[[#This Row],[Netto loon]], INDIRECT(ADDRESS(ROW()-1,COLUMN(F:F))))</f>
        <v>57627.906999999999</v>
      </c>
      <c r="J8969" s="6">
        <f ca="1">IF(ROW()=2, 0, Table1[[#This Row],[Belastbaar loon]]-INDIRECT(ADDRESS(ROW()-1,COLUMN(A:A))))</f>
        <v>10</v>
      </c>
      <c r="K8969" s="6">
        <f ca="1">Table1[[#This Row],[Netto loon]]-Table1[[#This Row],[Netto vorige schijf]]</f>
        <v>4.4500000000043656</v>
      </c>
      <c r="L8969" s="2">
        <f ca="1">(Table1[[#This Row],[Bruto tov vorige schijf]]-Table1[[#This Row],[Netto tov vorige schijf]])/MAX(Table1[[#This Row],[Bruto tov vorige schijf]],1)</f>
        <v>0.5549999999995634</v>
      </c>
    </row>
    <row r="8970" spans="1:12" x14ac:dyDescent="0.25">
      <c r="A8970" s="14">
        <v>97521</v>
      </c>
      <c r="B8970" s="6">
        <f>LoonHeffing2020(Table1[[#This Row],[Belastbaar loon]])</f>
        <v>39949.173000000003</v>
      </c>
      <c r="C8970" s="6">
        <f>AlgemeneHeffingsKorting2020(Table1[[#This Row],[Belastbaar loon]])</f>
        <v>0</v>
      </c>
      <c r="D8970" s="14">
        <f>ArbeidsKorting2020(Table1[[#This Row],[Belastbaar loon]])</f>
        <v>64.980000000000132</v>
      </c>
      <c r="E8970" s="14">
        <f>MAX(Table1[[#This Row],[Loonheffing]]-Table1[[#This Row],[Algemene Heffingskorting]]-Table1[[#This Row],[Arbeidskorting]],0)</f>
        <v>39884.192999999999</v>
      </c>
      <c r="F8970" s="6">
        <f>Table1[[#This Row],[Belastbaar loon]]-Table1[[#This Row],[Belasting]]</f>
        <v>57636.807000000001</v>
      </c>
      <c r="G8970" s="2">
        <f>(Table1[[#This Row],[Belastbaar loon]]-Table1[[#This Row],[Netto loon]])/Table1[[#This Row],[Belastbaar loon]]</f>
        <v>0.4089805580336543</v>
      </c>
      <c r="H8970" s="14">
        <f t="shared" ca="1" si="134"/>
        <v>39878.642999999996</v>
      </c>
      <c r="I8970" s="14">
        <f ca="1">IF(ROW()=2, Table1[[#This Row],[Netto loon]], INDIRECT(ADDRESS(ROW()-1,COLUMN(F:F))))</f>
        <v>57632.357000000004</v>
      </c>
      <c r="J8970" s="6">
        <f ca="1">IF(ROW()=2, 0, Table1[[#This Row],[Belastbaar loon]]-INDIRECT(ADDRESS(ROW()-1,COLUMN(A:A))))</f>
        <v>10</v>
      </c>
      <c r="K8970" s="6">
        <f ca="1">Table1[[#This Row],[Netto loon]]-Table1[[#This Row],[Netto vorige schijf]]</f>
        <v>4.4499999999970896</v>
      </c>
      <c r="L8970" s="2">
        <f ca="1">(Table1[[#This Row],[Bruto tov vorige schijf]]-Table1[[#This Row],[Netto tov vorige schijf]])/MAX(Table1[[#This Row],[Bruto tov vorige schijf]],1)</f>
        <v>0.55500000000029104</v>
      </c>
    </row>
    <row r="8971" spans="1:12" x14ac:dyDescent="0.25">
      <c r="A8971" s="14">
        <v>97531</v>
      </c>
      <c r="B8971" s="6">
        <f>LoonHeffing2020(Table1[[#This Row],[Belastbaar loon]])</f>
        <v>39954.123</v>
      </c>
      <c r="C8971" s="6">
        <f>AlgemeneHeffingsKorting2020(Table1[[#This Row],[Belastbaar loon]])</f>
        <v>0</v>
      </c>
      <c r="D8971" s="14">
        <f>ArbeidsKorting2020(Table1[[#This Row],[Belastbaar loon]])</f>
        <v>64.380000000000138</v>
      </c>
      <c r="E8971" s="14">
        <f>MAX(Table1[[#This Row],[Loonheffing]]-Table1[[#This Row],[Algemene Heffingskorting]]-Table1[[#This Row],[Arbeidskorting]],0)</f>
        <v>39889.743000000002</v>
      </c>
      <c r="F8971" s="6">
        <f>Table1[[#This Row],[Belastbaar loon]]-Table1[[#This Row],[Belasting]]</f>
        <v>57641.256999999998</v>
      </c>
      <c r="G8971" s="2">
        <f>(Table1[[#This Row],[Belastbaar loon]]-Table1[[#This Row],[Netto loon]])/Table1[[#This Row],[Belastbaar loon]]</f>
        <v>0.40899552962647778</v>
      </c>
      <c r="H8971" s="14">
        <f t="shared" ca="1" si="134"/>
        <v>39884.192999999999</v>
      </c>
      <c r="I8971" s="14">
        <f ca="1">IF(ROW()=2, Table1[[#This Row],[Netto loon]], INDIRECT(ADDRESS(ROW()-1,COLUMN(F:F))))</f>
        <v>57636.807000000001</v>
      </c>
      <c r="J8971" s="6">
        <f ca="1">IF(ROW()=2, 0, Table1[[#This Row],[Belastbaar loon]]-INDIRECT(ADDRESS(ROW()-1,COLUMN(A:A))))</f>
        <v>10</v>
      </c>
      <c r="K8971" s="6">
        <f ca="1">Table1[[#This Row],[Netto loon]]-Table1[[#This Row],[Netto vorige schijf]]</f>
        <v>4.4499999999970896</v>
      </c>
      <c r="L8971" s="2">
        <f ca="1">(Table1[[#This Row],[Bruto tov vorige schijf]]-Table1[[#This Row],[Netto tov vorige schijf]])/MAX(Table1[[#This Row],[Bruto tov vorige schijf]],1)</f>
        <v>0.55500000000029104</v>
      </c>
    </row>
    <row r="8972" spans="1:12" x14ac:dyDescent="0.25">
      <c r="A8972" s="14">
        <v>97541</v>
      </c>
      <c r="B8972" s="6">
        <f>LoonHeffing2020(Table1[[#This Row],[Belastbaar loon]])</f>
        <v>39959.072999999997</v>
      </c>
      <c r="C8972" s="6">
        <f>AlgemeneHeffingsKorting2020(Table1[[#This Row],[Belastbaar loon]])</f>
        <v>0</v>
      </c>
      <c r="D8972" s="14">
        <f>ArbeidsKorting2020(Table1[[#This Row],[Belastbaar loon]])</f>
        <v>63.780000000000136</v>
      </c>
      <c r="E8972" s="14">
        <f>MAX(Table1[[#This Row],[Loonheffing]]-Table1[[#This Row],[Algemene Heffingskorting]]-Table1[[#This Row],[Arbeidskorting]],0)</f>
        <v>39895.292999999998</v>
      </c>
      <c r="F8972" s="6">
        <f>Table1[[#This Row],[Belastbaar loon]]-Table1[[#This Row],[Belasting]]</f>
        <v>57645.707000000002</v>
      </c>
      <c r="G8972" s="2">
        <f>(Table1[[#This Row],[Belastbaar loon]]-Table1[[#This Row],[Netto loon]])/Table1[[#This Row],[Belastbaar loon]]</f>
        <v>0.40901049814949608</v>
      </c>
      <c r="H8972" s="14">
        <f t="shared" ca="1" si="134"/>
        <v>39889.743000000002</v>
      </c>
      <c r="I8972" s="14">
        <f ca="1">IF(ROW()=2, Table1[[#This Row],[Netto loon]], INDIRECT(ADDRESS(ROW()-1,COLUMN(F:F))))</f>
        <v>57641.256999999998</v>
      </c>
      <c r="J8972" s="6">
        <f ca="1">IF(ROW()=2, 0, Table1[[#This Row],[Belastbaar loon]]-INDIRECT(ADDRESS(ROW()-1,COLUMN(A:A))))</f>
        <v>10</v>
      </c>
      <c r="K8972" s="6">
        <f ca="1">Table1[[#This Row],[Netto loon]]-Table1[[#This Row],[Netto vorige schijf]]</f>
        <v>4.4500000000043656</v>
      </c>
      <c r="L8972" s="2">
        <f ca="1">(Table1[[#This Row],[Bruto tov vorige schijf]]-Table1[[#This Row],[Netto tov vorige schijf]])/MAX(Table1[[#This Row],[Bruto tov vorige schijf]],1)</f>
        <v>0.5549999999995634</v>
      </c>
    </row>
    <row r="8973" spans="1:12" x14ac:dyDescent="0.25">
      <c r="A8973" s="14">
        <v>97551</v>
      </c>
      <c r="B8973" s="6">
        <f>LoonHeffing2020(Table1[[#This Row],[Belastbaar loon]])</f>
        <v>39964.023000000001</v>
      </c>
      <c r="C8973" s="6">
        <f>AlgemeneHeffingsKorting2020(Table1[[#This Row],[Belastbaar loon]])</f>
        <v>0</v>
      </c>
      <c r="D8973" s="14">
        <f>ArbeidsKorting2020(Table1[[#This Row],[Belastbaar loon]])</f>
        <v>63.180000000000142</v>
      </c>
      <c r="E8973" s="14">
        <f>MAX(Table1[[#This Row],[Loonheffing]]-Table1[[#This Row],[Algemene Heffingskorting]]-Table1[[#This Row],[Arbeidskorting]],0)</f>
        <v>39900.843000000001</v>
      </c>
      <c r="F8973" s="6">
        <f>Table1[[#This Row],[Belastbaar loon]]-Table1[[#This Row],[Belasting]]</f>
        <v>57650.156999999999</v>
      </c>
      <c r="G8973" s="2">
        <f>(Table1[[#This Row],[Belastbaar loon]]-Table1[[#This Row],[Netto loon]])/Table1[[#This Row],[Belastbaar loon]]</f>
        <v>0.40902546360365349</v>
      </c>
      <c r="H8973" s="14">
        <f t="shared" ca="1" si="134"/>
        <v>39895.292999999998</v>
      </c>
      <c r="I8973" s="14">
        <f ca="1">IF(ROW()=2, Table1[[#This Row],[Netto loon]], INDIRECT(ADDRESS(ROW()-1,COLUMN(F:F))))</f>
        <v>57645.707000000002</v>
      </c>
      <c r="J8973" s="6">
        <f ca="1">IF(ROW()=2, 0, Table1[[#This Row],[Belastbaar loon]]-INDIRECT(ADDRESS(ROW()-1,COLUMN(A:A))))</f>
        <v>10</v>
      </c>
      <c r="K8973" s="6">
        <f ca="1">Table1[[#This Row],[Netto loon]]-Table1[[#This Row],[Netto vorige schijf]]</f>
        <v>4.4499999999970896</v>
      </c>
      <c r="L8973" s="2">
        <f ca="1">(Table1[[#This Row],[Bruto tov vorige schijf]]-Table1[[#This Row],[Netto tov vorige schijf]])/MAX(Table1[[#This Row],[Bruto tov vorige schijf]],1)</f>
        <v>0.55500000000029104</v>
      </c>
    </row>
    <row r="8974" spans="1:12" x14ac:dyDescent="0.25">
      <c r="A8974" s="14">
        <v>97561</v>
      </c>
      <c r="B8974" s="6">
        <f>LoonHeffing2020(Table1[[#This Row],[Belastbaar loon]])</f>
        <v>39968.972999999998</v>
      </c>
      <c r="C8974" s="6">
        <f>AlgemeneHeffingsKorting2020(Table1[[#This Row],[Belastbaar loon]])</f>
        <v>0</v>
      </c>
      <c r="D8974" s="14">
        <f>ArbeidsKorting2020(Table1[[#This Row],[Belastbaar loon]])</f>
        <v>62.58000000000014</v>
      </c>
      <c r="E8974" s="14">
        <f>MAX(Table1[[#This Row],[Loonheffing]]-Table1[[#This Row],[Algemene Heffingskorting]]-Table1[[#This Row],[Arbeidskorting]],0)</f>
        <v>39906.392999999996</v>
      </c>
      <c r="F8974" s="6">
        <f>Table1[[#This Row],[Belastbaar loon]]-Table1[[#This Row],[Belasting]]</f>
        <v>57654.607000000004</v>
      </c>
      <c r="G8974" s="2">
        <f>(Table1[[#This Row],[Belastbaar loon]]-Table1[[#This Row],[Netto loon]])/Table1[[#This Row],[Belastbaar loon]]</f>
        <v>0.40904042598989349</v>
      </c>
      <c r="H8974" s="14">
        <f t="shared" ca="1" si="134"/>
        <v>39900.843000000001</v>
      </c>
      <c r="I8974" s="14">
        <f ca="1">IF(ROW()=2, Table1[[#This Row],[Netto loon]], INDIRECT(ADDRESS(ROW()-1,COLUMN(F:F))))</f>
        <v>57650.156999999999</v>
      </c>
      <c r="J8974" s="6">
        <f ca="1">IF(ROW()=2, 0, Table1[[#This Row],[Belastbaar loon]]-INDIRECT(ADDRESS(ROW()-1,COLUMN(A:A))))</f>
        <v>10</v>
      </c>
      <c r="K8974" s="6">
        <f ca="1">Table1[[#This Row],[Netto loon]]-Table1[[#This Row],[Netto vorige schijf]]</f>
        <v>4.4500000000043656</v>
      </c>
      <c r="L8974" s="2">
        <f ca="1">(Table1[[#This Row],[Bruto tov vorige schijf]]-Table1[[#This Row],[Netto tov vorige schijf]])/MAX(Table1[[#This Row],[Bruto tov vorige schijf]],1)</f>
        <v>0.5549999999995634</v>
      </c>
    </row>
    <row r="8975" spans="1:12" x14ac:dyDescent="0.25">
      <c r="A8975" s="14">
        <v>97571</v>
      </c>
      <c r="B8975" s="6">
        <f>LoonHeffing2020(Table1[[#This Row],[Belastbaar loon]])</f>
        <v>39973.923000000003</v>
      </c>
      <c r="C8975" s="6">
        <f>AlgemeneHeffingsKorting2020(Table1[[#This Row],[Belastbaar loon]])</f>
        <v>0</v>
      </c>
      <c r="D8975" s="14">
        <f>ArbeidsKorting2020(Table1[[#This Row],[Belastbaar loon]])</f>
        <v>61.980000000000139</v>
      </c>
      <c r="E8975" s="14">
        <f>MAX(Table1[[#This Row],[Loonheffing]]-Table1[[#This Row],[Algemene Heffingskorting]]-Table1[[#This Row],[Arbeidskorting]],0)</f>
        <v>39911.942999999999</v>
      </c>
      <c r="F8975" s="6">
        <f>Table1[[#This Row],[Belastbaar loon]]-Table1[[#This Row],[Belasting]]</f>
        <v>57659.057000000001</v>
      </c>
      <c r="G8975" s="2">
        <f>(Table1[[#This Row],[Belastbaar loon]]-Table1[[#This Row],[Netto loon]])/Table1[[#This Row],[Belastbaar loon]]</f>
        <v>0.40905538530915947</v>
      </c>
      <c r="H8975" s="14">
        <f t="shared" ca="1" si="134"/>
        <v>39906.392999999996</v>
      </c>
      <c r="I8975" s="14">
        <f ca="1">IF(ROW()=2, Table1[[#This Row],[Netto loon]], INDIRECT(ADDRESS(ROW()-1,COLUMN(F:F))))</f>
        <v>57654.607000000004</v>
      </c>
      <c r="J8975" s="6">
        <f ca="1">IF(ROW()=2, 0, Table1[[#This Row],[Belastbaar loon]]-INDIRECT(ADDRESS(ROW()-1,COLUMN(A:A))))</f>
        <v>10</v>
      </c>
      <c r="K8975" s="6">
        <f ca="1">Table1[[#This Row],[Netto loon]]-Table1[[#This Row],[Netto vorige schijf]]</f>
        <v>4.4499999999970896</v>
      </c>
      <c r="L8975" s="2">
        <f ca="1">(Table1[[#This Row],[Bruto tov vorige schijf]]-Table1[[#This Row],[Netto tov vorige schijf]])/MAX(Table1[[#This Row],[Bruto tov vorige schijf]],1)</f>
        <v>0.55500000000029104</v>
      </c>
    </row>
    <row r="8976" spans="1:12" x14ac:dyDescent="0.25">
      <c r="A8976" s="14">
        <v>97581</v>
      </c>
      <c r="B8976" s="6">
        <f>LoonHeffing2020(Table1[[#This Row],[Belastbaar loon]])</f>
        <v>39978.873</v>
      </c>
      <c r="C8976" s="6">
        <f>AlgemeneHeffingsKorting2020(Table1[[#This Row],[Belastbaar loon]])</f>
        <v>0</v>
      </c>
      <c r="D8976" s="14">
        <f>ArbeidsKorting2020(Table1[[#This Row],[Belastbaar loon]])</f>
        <v>61.380000000000138</v>
      </c>
      <c r="E8976" s="14">
        <f>MAX(Table1[[#This Row],[Loonheffing]]-Table1[[#This Row],[Algemene Heffingskorting]]-Table1[[#This Row],[Arbeidskorting]],0)</f>
        <v>39917.493000000002</v>
      </c>
      <c r="F8976" s="6">
        <f>Table1[[#This Row],[Belastbaar loon]]-Table1[[#This Row],[Belasting]]</f>
        <v>57663.506999999998</v>
      </c>
      <c r="G8976" s="2">
        <f>(Table1[[#This Row],[Belastbaar loon]]-Table1[[#This Row],[Netto loon]])/Table1[[#This Row],[Belastbaar loon]]</f>
        <v>0.40907034156239436</v>
      </c>
      <c r="H8976" s="14">
        <f t="shared" ca="1" si="134"/>
        <v>39911.942999999999</v>
      </c>
      <c r="I8976" s="14">
        <f ca="1">IF(ROW()=2, Table1[[#This Row],[Netto loon]], INDIRECT(ADDRESS(ROW()-1,COLUMN(F:F))))</f>
        <v>57659.057000000001</v>
      </c>
      <c r="J8976" s="6">
        <f ca="1">IF(ROW()=2, 0, Table1[[#This Row],[Belastbaar loon]]-INDIRECT(ADDRESS(ROW()-1,COLUMN(A:A))))</f>
        <v>10</v>
      </c>
      <c r="K8976" s="6">
        <f ca="1">Table1[[#This Row],[Netto loon]]-Table1[[#This Row],[Netto vorige schijf]]</f>
        <v>4.4499999999970896</v>
      </c>
      <c r="L8976" s="2">
        <f ca="1">(Table1[[#This Row],[Bruto tov vorige schijf]]-Table1[[#This Row],[Netto tov vorige schijf]])/MAX(Table1[[#This Row],[Bruto tov vorige schijf]],1)</f>
        <v>0.55500000000029104</v>
      </c>
    </row>
    <row r="8977" spans="1:12" x14ac:dyDescent="0.25">
      <c r="A8977" s="14">
        <v>97591</v>
      </c>
      <c r="B8977" s="6">
        <f>LoonHeffing2020(Table1[[#This Row],[Belastbaar loon]])</f>
        <v>39983.822999999997</v>
      </c>
      <c r="C8977" s="6">
        <f>AlgemeneHeffingsKorting2020(Table1[[#This Row],[Belastbaar loon]])</f>
        <v>0</v>
      </c>
      <c r="D8977" s="14">
        <f>ArbeidsKorting2020(Table1[[#This Row],[Belastbaar loon]])</f>
        <v>60.780000000000136</v>
      </c>
      <c r="E8977" s="14">
        <f>MAX(Table1[[#This Row],[Loonheffing]]-Table1[[#This Row],[Algemene Heffingskorting]]-Table1[[#This Row],[Arbeidskorting]],0)</f>
        <v>39923.042999999998</v>
      </c>
      <c r="F8977" s="6">
        <f>Table1[[#This Row],[Belastbaar loon]]-Table1[[#This Row],[Belasting]]</f>
        <v>57667.957000000002</v>
      </c>
      <c r="G8977" s="2">
        <f>(Table1[[#This Row],[Belastbaar loon]]-Table1[[#This Row],[Netto loon]])/Table1[[#This Row],[Belastbaar loon]]</f>
        <v>0.40908529475054051</v>
      </c>
      <c r="H8977" s="14">
        <f t="shared" ca="1" si="134"/>
        <v>39917.493000000002</v>
      </c>
      <c r="I8977" s="14">
        <f ca="1">IF(ROW()=2, Table1[[#This Row],[Netto loon]], INDIRECT(ADDRESS(ROW()-1,COLUMN(F:F))))</f>
        <v>57663.506999999998</v>
      </c>
      <c r="J8977" s="6">
        <f ca="1">IF(ROW()=2, 0, Table1[[#This Row],[Belastbaar loon]]-INDIRECT(ADDRESS(ROW()-1,COLUMN(A:A))))</f>
        <v>10</v>
      </c>
      <c r="K8977" s="6">
        <f ca="1">Table1[[#This Row],[Netto loon]]-Table1[[#This Row],[Netto vorige schijf]]</f>
        <v>4.4500000000043656</v>
      </c>
      <c r="L8977" s="2">
        <f ca="1">(Table1[[#This Row],[Bruto tov vorige schijf]]-Table1[[#This Row],[Netto tov vorige schijf]])/MAX(Table1[[#This Row],[Bruto tov vorige schijf]],1)</f>
        <v>0.5549999999995634</v>
      </c>
    </row>
    <row r="8978" spans="1:12" x14ac:dyDescent="0.25">
      <c r="A8978" s="14">
        <v>97601</v>
      </c>
      <c r="B8978" s="6">
        <f>LoonHeffing2020(Table1[[#This Row],[Belastbaar loon]])</f>
        <v>39988.773000000001</v>
      </c>
      <c r="C8978" s="6">
        <f>AlgemeneHeffingsKorting2020(Table1[[#This Row],[Belastbaar loon]])</f>
        <v>0</v>
      </c>
      <c r="D8978" s="14">
        <f>ArbeidsKorting2020(Table1[[#This Row],[Belastbaar loon]])</f>
        <v>60.180000000000142</v>
      </c>
      <c r="E8978" s="14">
        <f>MAX(Table1[[#This Row],[Loonheffing]]-Table1[[#This Row],[Algemene Heffingskorting]]-Table1[[#This Row],[Arbeidskorting]],0)</f>
        <v>39928.593000000001</v>
      </c>
      <c r="F8978" s="6">
        <f>Table1[[#This Row],[Belastbaar loon]]-Table1[[#This Row],[Belasting]]</f>
        <v>57672.406999999999</v>
      </c>
      <c r="G8978" s="2">
        <f>(Table1[[#This Row],[Belastbaar loon]]-Table1[[#This Row],[Netto loon]])/Table1[[#This Row],[Belastbaar loon]]</f>
        <v>0.40910024487454022</v>
      </c>
      <c r="H8978" s="14">
        <f t="shared" ca="1" si="134"/>
        <v>39923.042999999998</v>
      </c>
      <c r="I8978" s="14">
        <f ca="1">IF(ROW()=2, Table1[[#This Row],[Netto loon]], INDIRECT(ADDRESS(ROW()-1,COLUMN(F:F))))</f>
        <v>57667.957000000002</v>
      </c>
      <c r="J8978" s="6">
        <f ca="1">IF(ROW()=2, 0, Table1[[#This Row],[Belastbaar loon]]-INDIRECT(ADDRESS(ROW()-1,COLUMN(A:A))))</f>
        <v>10</v>
      </c>
      <c r="K8978" s="6">
        <f ca="1">Table1[[#This Row],[Netto loon]]-Table1[[#This Row],[Netto vorige schijf]]</f>
        <v>4.4499999999970896</v>
      </c>
      <c r="L8978" s="2">
        <f ca="1">(Table1[[#This Row],[Bruto tov vorige schijf]]-Table1[[#This Row],[Netto tov vorige schijf]])/MAX(Table1[[#This Row],[Bruto tov vorige schijf]],1)</f>
        <v>0.55500000000029104</v>
      </c>
    </row>
    <row r="8979" spans="1:12" x14ac:dyDescent="0.25">
      <c r="A8979" s="14">
        <v>97611</v>
      </c>
      <c r="B8979" s="6">
        <f>LoonHeffing2020(Table1[[#This Row],[Belastbaar loon]])</f>
        <v>39993.722999999998</v>
      </c>
      <c r="C8979" s="6">
        <f>AlgemeneHeffingsKorting2020(Table1[[#This Row],[Belastbaar loon]])</f>
        <v>0</v>
      </c>
      <c r="D8979" s="14">
        <f>ArbeidsKorting2020(Table1[[#This Row],[Belastbaar loon]])</f>
        <v>59.58000000000014</v>
      </c>
      <c r="E8979" s="14">
        <f>MAX(Table1[[#This Row],[Loonheffing]]-Table1[[#This Row],[Algemene Heffingskorting]]-Table1[[#This Row],[Arbeidskorting]],0)</f>
        <v>39934.142999999996</v>
      </c>
      <c r="F8979" s="6">
        <f>Table1[[#This Row],[Belastbaar loon]]-Table1[[#This Row],[Belasting]]</f>
        <v>57676.857000000004</v>
      </c>
      <c r="G8979" s="2">
        <f>(Table1[[#This Row],[Belastbaar loon]]-Table1[[#This Row],[Netto loon]])/Table1[[#This Row],[Belastbaar loon]]</f>
        <v>0.40911519193533513</v>
      </c>
      <c r="H8979" s="14">
        <f t="shared" ca="1" si="134"/>
        <v>39928.593000000001</v>
      </c>
      <c r="I8979" s="14">
        <f ca="1">IF(ROW()=2, Table1[[#This Row],[Netto loon]], INDIRECT(ADDRESS(ROW()-1,COLUMN(F:F))))</f>
        <v>57672.406999999999</v>
      </c>
      <c r="J8979" s="6">
        <f ca="1">IF(ROW()=2, 0, Table1[[#This Row],[Belastbaar loon]]-INDIRECT(ADDRESS(ROW()-1,COLUMN(A:A))))</f>
        <v>10</v>
      </c>
      <c r="K8979" s="6">
        <f ca="1">Table1[[#This Row],[Netto loon]]-Table1[[#This Row],[Netto vorige schijf]]</f>
        <v>4.4500000000043656</v>
      </c>
      <c r="L8979" s="2">
        <f ca="1">(Table1[[#This Row],[Bruto tov vorige schijf]]-Table1[[#This Row],[Netto tov vorige schijf]])/MAX(Table1[[#This Row],[Bruto tov vorige schijf]],1)</f>
        <v>0.5549999999995634</v>
      </c>
    </row>
    <row r="8980" spans="1:12" x14ac:dyDescent="0.25">
      <c r="A8980" s="14">
        <v>97621</v>
      </c>
      <c r="B8980" s="6">
        <f>LoonHeffing2020(Table1[[#This Row],[Belastbaar loon]])</f>
        <v>39998.673000000003</v>
      </c>
      <c r="C8980" s="6">
        <f>AlgemeneHeffingsKorting2020(Table1[[#This Row],[Belastbaar loon]])</f>
        <v>0</v>
      </c>
      <c r="D8980" s="14">
        <f>ArbeidsKorting2020(Table1[[#This Row],[Belastbaar loon]])</f>
        <v>58.980000000000139</v>
      </c>
      <c r="E8980" s="14">
        <f>MAX(Table1[[#This Row],[Loonheffing]]-Table1[[#This Row],[Algemene Heffingskorting]]-Table1[[#This Row],[Arbeidskorting]],0)</f>
        <v>39939.692999999999</v>
      </c>
      <c r="F8980" s="6">
        <f>Table1[[#This Row],[Belastbaar loon]]-Table1[[#This Row],[Belasting]]</f>
        <v>57681.307000000001</v>
      </c>
      <c r="G8980" s="2">
        <f>(Table1[[#This Row],[Belastbaar loon]]-Table1[[#This Row],[Netto loon]])/Table1[[#This Row],[Belastbaar loon]]</f>
        <v>0.40913013593386666</v>
      </c>
      <c r="H8980" s="14">
        <f t="shared" ca="1" si="134"/>
        <v>39934.142999999996</v>
      </c>
      <c r="I8980" s="14">
        <f ca="1">IF(ROW()=2, Table1[[#This Row],[Netto loon]], INDIRECT(ADDRESS(ROW()-1,COLUMN(F:F))))</f>
        <v>57676.857000000004</v>
      </c>
      <c r="J8980" s="6">
        <f ca="1">IF(ROW()=2, 0, Table1[[#This Row],[Belastbaar loon]]-INDIRECT(ADDRESS(ROW()-1,COLUMN(A:A))))</f>
        <v>10</v>
      </c>
      <c r="K8980" s="6">
        <f ca="1">Table1[[#This Row],[Netto loon]]-Table1[[#This Row],[Netto vorige schijf]]</f>
        <v>4.4499999999970896</v>
      </c>
      <c r="L8980" s="2">
        <f ca="1">(Table1[[#This Row],[Bruto tov vorige schijf]]-Table1[[#This Row],[Netto tov vorige schijf]])/MAX(Table1[[#This Row],[Bruto tov vorige schijf]],1)</f>
        <v>0.55500000000029104</v>
      </c>
    </row>
    <row r="8981" spans="1:12" x14ac:dyDescent="0.25">
      <c r="A8981" s="14">
        <v>97631</v>
      </c>
      <c r="B8981" s="6">
        <f>LoonHeffing2020(Table1[[#This Row],[Belastbaar loon]])</f>
        <v>40003.623</v>
      </c>
      <c r="C8981" s="6">
        <f>AlgemeneHeffingsKorting2020(Table1[[#This Row],[Belastbaar loon]])</f>
        <v>0</v>
      </c>
      <c r="D8981" s="14">
        <f>ArbeidsKorting2020(Table1[[#This Row],[Belastbaar loon]])</f>
        <v>58.380000000000138</v>
      </c>
      <c r="E8981" s="14">
        <f>MAX(Table1[[#This Row],[Loonheffing]]-Table1[[#This Row],[Algemene Heffingskorting]]-Table1[[#This Row],[Arbeidskorting]],0)</f>
        <v>39945.243000000002</v>
      </c>
      <c r="F8981" s="6">
        <f>Table1[[#This Row],[Belastbaar loon]]-Table1[[#This Row],[Belasting]]</f>
        <v>57685.756999999998</v>
      </c>
      <c r="G8981" s="2">
        <f>(Table1[[#This Row],[Belastbaar loon]]-Table1[[#This Row],[Netto loon]])/Table1[[#This Row],[Belastbaar loon]]</f>
        <v>0.40914507687107582</v>
      </c>
      <c r="H8981" s="14">
        <f t="shared" ca="1" si="134"/>
        <v>39939.692999999999</v>
      </c>
      <c r="I8981" s="14">
        <f ca="1">IF(ROW()=2, Table1[[#This Row],[Netto loon]], INDIRECT(ADDRESS(ROW()-1,COLUMN(F:F))))</f>
        <v>57681.307000000001</v>
      </c>
      <c r="J8981" s="6">
        <f ca="1">IF(ROW()=2, 0, Table1[[#This Row],[Belastbaar loon]]-INDIRECT(ADDRESS(ROW()-1,COLUMN(A:A))))</f>
        <v>10</v>
      </c>
      <c r="K8981" s="6">
        <f ca="1">Table1[[#This Row],[Netto loon]]-Table1[[#This Row],[Netto vorige schijf]]</f>
        <v>4.4499999999970896</v>
      </c>
      <c r="L8981" s="2">
        <f ca="1">(Table1[[#This Row],[Bruto tov vorige schijf]]-Table1[[#This Row],[Netto tov vorige schijf]])/MAX(Table1[[#This Row],[Bruto tov vorige schijf]],1)</f>
        <v>0.55500000000029104</v>
      </c>
    </row>
    <row r="8982" spans="1:12" x14ac:dyDescent="0.25">
      <c r="A8982" s="14">
        <v>97641</v>
      </c>
      <c r="B8982" s="6">
        <f>LoonHeffing2020(Table1[[#This Row],[Belastbaar loon]])</f>
        <v>40008.572999999997</v>
      </c>
      <c r="C8982" s="6">
        <f>AlgemeneHeffingsKorting2020(Table1[[#This Row],[Belastbaar loon]])</f>
        <v>0</v>
      </c>
      <c r="D8982" s="14">
        <f>ArbeidsKorting2020(Table1[[#This Row],[Belastbaar loon]])</f>
        <v>57.780000000000136</v>
      </c>
      <c r="E8982" s="14">
        <f>MAX(Table1[[#This Row],[Loonheffing]]-Table1[[#This Row],[Algemene Heffingskorting]]-Table1[[#This Row],[Arbeidskorting]],0)</f>
        <v>39950.792999999998</v>
      </c>
      <c r="F8982" s="6">
        <f>Table1[[#This Row],[Belastbaar loon]]-Table1[[#This Row],[Belasting]]</f>
        <v>57690.207000000002</v>
      </c>
      <c r="G8982" s="2">
        <f>(Table1[[#This Row],[Belastbaar loon]]-Table1[[#This Row],[Netto loon]])/Table1[[#This Row],[Belastbaar loon]]</f>
        <v>0.40916001474790303</v>
      </c>
      <c r="H8982" s="14">
        <f t="shared" ca="1" si="134"/>
        <v>39945.243000000002</v>
      </c>
      <c r="I8982" s="14">
        <f ca="1">IF(ROW()=2, Table1[[#This Row],[Netto loon]], INDIRECT(ADDRESS(ROW()-1,COLUMN(F:F))))</f>
        <v>57685.756999999998</v>
      </c>
      <c r="J8982" s="6">
        <f ca="1">IF(ROW()=2, 0, Table1[[#This Row],[Belastbaar loon]]-INDIRECT(ADDRESS(ROW()-1,COLUMN(A:A))))</f>
        <v>10</v>
      </c>
      <c r="K8982" s="6">
        <f ca="1">Table1[[#This Row],[Netto loon]]-Table1[[#This Row],[Netto vorige schijf]]</f>
        <v>4.4500000000043656</v>
      </c>
      <c r="L8982" s="2">
        <f ca="1">(Table1[[#This Row],[Bruto tov vorige schijf]]-Table1[[#This Row],[Netto tov vorige schijf]])/MAX(Table1[[#This Row],[Bruto tov vorige schijf]],1)</f>
        <v>0.5549999999995634</v>
      </c>
    </row>
    <row r="8983" spans="1:12" x14ac:dyDescent="0.25">
      <c r="A8983" s="14">
        <v>97651</v>
      </c>
      <c r="B8983" s="6">
        <f>LoonHeffing2020(Table1[[#This Row],[Belastbaar loon]])</f>
        <v>40013.523000000001</v>
      </c>
      <c r="C8983" s="6">
        <f>AlgemeneHeffingsKorting2020(Table1[[#This Row],[Belastbaar loon]])</f>
        <v>0</v>
      </c>
      <c r="D8983" s="14">
        <f>ArbeidsKorting2020(Table1[[#This Row],[Belastbaar loon]])</f>
        <v>57.180000000000142</v>
      </c>
      <c r="E8983" s="14">
        <f>MAX(Table1[[#This Row],[Loonheffing]]-Table1[[#This Row],[Algemene Heffingskorting]]-Table1[[#This Row],[Arbeidskorting]],0)</f>
        <v>39956.343000000001</v>
      </c>
      <c r="F8983" s="6">
        <f>Table1[[#This Row],[Belastbaar loon]]-Table1[[#This Row],[Belasting]]</f>
        <v>57694.656999999999</v>
      </c>
      <c r="G8983" s="2">
        <f>(Table1[[#This Row],[Belastbaar loon]]-Table1[[#This Row],[Netto loon]])/Table1[[#This Row],[Belastbaar loon]]</f>
        <v>0.40917494956528866</v>
      </c>
      <c r="H8983" s="14">
        <f t="shared" ca="1" si="134"/>
        <v>39950.792999999998</v>
      </c>
      <c r="I8983" s="14">
        <f ca="1">IF(ROW()=2, Table1[[#This Row],[Netto loon]], INDIRECT(ADDRESS(ROW()-1,COLUMN(F:F))))</f>
        <v>57690.207000000002</v>
      </c>
      <c r="J8983" s="6">
        <f ca="1">IF(ROW()=2, 0, Table1[[#This Row],[Belastbaar loon]]-INDIRECT(ADDRESS(ROW()-1,COLUMN(A:A))))</f>
        <v>10</v>
      </c>
      <c r="K8983" s="6">
        <f ca="1">Table1[[#This Row],[Netto loon]]-Table1[[#This Row],[Netto vorige schijf]]</f>
        <v>4.4499999999970896</v>
      </c>
      <c r="L8983" s="2">
        <f ca="1">(Table1[[#This Row],[Bruto tov vorige schijf]]-Table1[[#This Row],[Netto tov vorige schijf]])/MAX(Table1[[#This Row],[Bruto tov vorige schijf]],1)</f>
        <v>0.55500000000029104</v>
      </c>
    </row>
    <row r="8984" spans="1:12" x14ac:dyDescent="0.25">
      <c r="A8984" s="14">
        <v>97661</v>
      </c>
      <c r="B8984" s="6">
        <f>LoonHeffing2020(Table1[[#This Row],[Belastbaar loon]])</f>
        <v>40018.472999999998</v>
      </c>
      <c r="C8984" s="6">
        <f>AlgemeneHeffingsKorting2020(Table1[[#This Row],[Belastbaar loon]])</f>
        <v>0</v>
      </c>
      <c r="D8984" s="14">
        <f>ArbeidsKorting2020(Table1[[#This Row],[Belastbaar loon]])</f>
        <v>56.58000000000014</v>
      </c>
      <c r="E8984" s="14">
        <f>MAX(Table1[[#This Row],[Loonheffing]]-Table1[[#This Row],[Algemene Heffingskorting]]-Table1[[#This Row],[Arbeidskorting]],0)</f>
        <v>39961.892999999996</v>
      </c>
      <c r="F8984" s="6">
        <f>Table1[[#This Row],[Belastbaar loon]]-Table1[[#This Row],[Belasting]]</f>
        <v>57699.107000000004</v>
      </c>
      <c r="G8984" s="2">
        <f>(Table1[[#This Row],[Belastbaar loon]]-Table1[[#This Row],[Netto loon]])/Table1[[#This Row],[Belastbaar loon]]</f>
        <v>0.40918988132417233</v>
      </c>
      <c r="H8984" s="14">
        <f t="shared" ca="1" si="134"/>
        <v>39956.343000000001</v>
      </c>
      <c r="I8984" s="14">
        <f ca="1">IF(ROW()=2, Table1[[#This Row],[Netto loon]], INDIRECT(ADDRESS(ROW()-1,COLUMN(F:F))))</f>
        <v>57694.656999999999</v>
      </c>
      <c r="J8984" s="6">
        <f ca="1">IF(ROW()=2, 0, Table1[[#This Row],[Belastbaar loon]]-INDIRECT(ADDRESS(ROW()-1,COLUMN(A:A))))</f>
        <v>10</v>
      </c>
      <c r="K8984" s="6">
        <f ca="1">Table1[[#This Row],[Netto loon]]-Table1[[#This Row],[Netto vorige schijf]]</f>
        <v>4.4500000000043656</v>
      </c>
      <c r="L8984" s="2">
        <f ca="1">(Table1[[#This Row],[Bruto tov vorige schijf]]-Table1[[#This Row],[Netto tov vorige schijf]])/MAX(Table1[[#This Row],[Bruto tov vorige schijf]],1)</f>
        <v>0.5549999999995634</v>
      </c>
    </row>
    <row r="8985" spans="1:12" x14ac:dyDescent="0.25">
      <c r="A8985" s="14">
        <v>97671</v>
      </c>
      <c r="B8985" s="6">
        <f>LoonHeffing2020(Table1[[#This Row],[Belastbaar loon]])</f>
        <v>40023.423000000003</v>
      </c>
      <c r="C8985" s="6">
        <f>AlgemeneHeffingsKorting2020(Table1[[#This Row],[Belastbaar loon]])</f>
        <v>0</v>
      </c>
      <c r="D8985" s="14">
        <f>ArbeidsKorting2020(Table1[[#This Row],[Belastbaar loon]])</f>
        <v>55.980000000000139</v>
      </c>
      <c r="E8985" s="14">
        <f>MAX(Table1[[#This Row],[Loonheffing]]-Table1[[#This Row],[Algemene Heffingskorting]]-Table1[[#This Row],[Arbeidskorting]],0)</f>
        <v>39967.442999999999</v>
      </c>
      <c r="F8985" s="6">
        <f>Table1[[#This Row],[Belastbaar loon]]-Table1[[#This Row],[Belasting]]</f>
        <v>57703.557000000001</v>
      </c>
      <c r="G8985" s="2">
        <f>(Table1[[#This Row],[Belastbaar loon]]-Table1[[#This Row],[Netto loon]])/Table1[[#This Row],[Belastbaar loon]]</f>
        <v>0.40920481002549375</v>
      </c>
      <c r="H8985" s="14">
        <f t="shared" ca="1" si="134"/>
        <v>39961.892999999996</v>
      </c>
      <c r="I8985" s="14">
        <f ca="1">IF(ROW()=2, Table1[[#This Row],[Netto loon]], INDIRECT(ADDRESS(ROW()-1,COLUMN(F:F))))</f>
        <v>57699.107000000004</v>
      </c>
      <c r="J8985" s="6">
        <f ca="1">IF(ROW()=2, 0, Table1[[#This Row],[Belastbaar loon]]-INDIRECT(ADDRESS(ROW()-1,COLUMN(A:A))))</f>
        <v>10</v>
      </c>
      <c r="K8985" s="6">
        <f ca="1">Table1[[#This Row],[Netto loon]]-Table1[[#This Row],[Netto vorige schijf]]</f>
        <v>4.4499999999970896</v>
      </c>
      <c r="L8985" s="2">
        <f ca="1">(Table1[[#This Row],[Bruto tov vorige schijf]]-Table1[[#This Row],[Netto tov vorige schijf]])/MAX(Table1[[#This Row],[Bruto tov vorige schijf]],1)</f>
        <v>0.55500000000029104</v>
      </c>
    </row>
    <row r="8986" spans="1:12" x14ac:dyDescent="0.25">
      <c r="A8986" s="14">
        <v>97681</v>
      </c>
      <c r="B8986" s="6">
        <f>LoonHeffing2020(Table1[[#This Row],[Belastbaar loon]])</f>
        <v>40028.373</v>
      </c>
      <c r="C8986" s="6">
        <f>AlgemeneHeffingsKorting2020(Table1[[#This Row],[Belastbaar loon]])</f>
        <v>0</v>
      </c>
      <c r="D8986" s="14">
        <f>ArbeidsKorting2020(Table1[[#This Row],[Belastbaar loon]])</f>
        <v>55.380000000000138</v>
      </c>
      <c r="E8986" s="14">
        <f>MAX(Table1[[#This Row],[Loonheffing]]-Table1[[#This Row],[Algemene Heffingskorting]]-Table1[[#This Row],[Arbeidskorting]],0)</f>
        <v>39972.993000000002</v>
      </c>
      <c r="F8986" s="6">
        <f>Table1[[#This Row],[Belastbaar loon]]-Table1[[#This Row],[Belasting]]</f>
        <v>57708.006999999998</v>
      </c>
      <c r="G8986" s="2">
        <f>(Table1[[#This Row],[Belastbaar loon]]-Table1[[#This Row],[Netto loon]])/Table1[[#This Row],[Belastbaar loon]]</f>
        <v>0.40921973567019176</v>
      </c>
      <c r="H8986" s="14">
        <f t="shared" ref="H8986:H9049" ca="1" si="135">IF(ROW()=2, 0, INDIRECT(ADDRESS(ROW()-1,COLUMN(E:E))))</f>
        <v>39967.442999999999</v>
      </c>
      <c r="I8986" s="14">
        <f ca="1">IF(ROW()=2, Table1[[#This Row],[Netto loon]], INDIRECT(ADDRESS(ROW()-1,COLUMN(F:F))))</f>
        <v>57703.557000000001</v>
      </c>
      <c r="J8986" s="6">
        <f ca="1">IF(ROW()=2, 0, Table1[[#This Row],[Belastbaar loon]]-INDIRECT(ADDRESS(ROW()-1,COLUMN(A:A))))</f>
        <v>10</v>
      </c>
      <c r="K8986" s="6">
        <f ca="1">Table1[[#This Row],[Netto loon]]-Table1[[#This Row],[Netto vorige schijf]]</f>
        <v>4.4499999999970896</v>
      </c>
      <c r="L8986" s="2">
        <f ca="1">(Table1[[#This Row],[Bruto tov vorige schijf]]-Table1[[#This Row],[Netto tov vorige schijf]])/MAX(Table1[[#This Row],[Bruto tov vorige schijf]],1)</f>
        <v>0.55500000000029104</v>
      </c>
    </row>
    <row r="8987" spans="1:12" x14ac:dyDescent="0.25">
      <c r="A8987" s="14">
        <v>97691</v>
      </c>
      <c r="B8987" s="6">
        <f>LoonHeffing2020(Table1[[#This Row],[Belastbaar loon]])</f>
        <v>40033.322999999997</v>
      </c>
      <c r="C8987" s="6">
        <f>AlgemeneHeffingsKorting2020(Table1[[#This Row],[Belastbaar loon]])</f>
        <v>0</v>
      </c>
      <c r="D8987" s="14">
        <f>ArbeidsKorting2020(Table1[[#This Row],[Belastbaar loon]])</f>
        <v>54.780000000000136</v>
      </c>
      <c r="E8987" s="14">
        <f>MAX(Table1[[#This Row],[Loonheffing]]-Table1[[#This Row],[Algemene Heffingskorting]]-Table1[[#This Row],[Arbeidskorting]],0)</f>
        <v>39978.542999999998</v>
      </c>
      <c r="F8987" s="6">
        <f>Table1[[#This Row],[Belastbaar loon]]-Table1[[#This Row],[Belasting]]</f>
        <v>57712.457000000002</v>
      </c>
      <c r="G8987" s="2">
        <f>(Table1[[#This Row],[Belastbaar loon]]-Table1[[#This Row],[Netto loon]])/Table1[[#This Row],[Belastbaar loon]]</f>
        <v>0.40923465825920502</v>
      </c>
      <c r="H8987" s="14">
        <f t="shared" ca="1" si="135"/>
        <v>39972.993000000002</v>
      </c>
      <c r="I8987" s="14">
        <f ca="1">IF(ROW()=2, Table1[[#This Row],[Netto loon]], INDIRECT(ADDRESS(ROW()-1,COLUMN(F:F))))</f>
        <v>57708.006999999998</v>
      </c>
      <c r="J8987" s="6">
        <f ca="1">IF(ROW()=2, 0, Table1[[#This Row],[Belastbaar loon]]-INDIRECT(ADDRESS(ROW()-1,COLUMN(A:A))))</f>
        <v>10</v>
      </c>
      <c r="K8987" s="6">
        <f ca="1">Table1[[#This Row],[Netto loon]]-Table1[[#This Row],[Netto vorige schijf]]</f>
        <v>4.4500000000043656</v>
      </c>
      <c r="L8987" s="2">
        <f ca="1">(Table1[[#This Row],[Bruto tov vorige schijf]]-Table1[[#This Row],[Netto tov vorige schijf]])/MAX(Table1[[#This Row],[Bruto tov vorige schijf]],1)</f>
        <v>0.5549999999995634</v>
      </c>
    </row>
    <row r="8988" spans="1:12" x14ac:dyDescent="0.25">
      <c r="A8988" s="14">
        <v>97701</v>
      </c>
      <c r="B8988" s="6">
        <f>LoonHeffing2020(Table1[[#This Row],[Belastbaar loon]])</f>
        <v>40038.273000000001</v>
      </c>
      <c r="C8988" s="6">
        <f>AlgemeneHeffingsKorting2020(Table1[[#This Row],[Belastbaar loon]])</f>
        <v>0</v>
      </c>
      <c r="D8988" s="14">
        <f>ArbeidsKorting2020(Table1[[#This Row],[Belastbaar loon]])</f>
        <v>54.180000000000142</v>
      </c>
      <c r="E8988" s="14">
        <f>MAX(Table1[[#This Row],[Loonheffing]]-Table1[[#This Row],[Algemene Heffingskorting]]-Table1[[#This Row],[Arbeidskorting]],0)</f>
        <v>39984.093000000001</v>
      </c>
      <c r="F8988" s="6">
        <f>Table1[[#This Row],[Belastbaar loon]]-Table1[[#This Row],[Belasting]]</f>
        <v>57716.906999999999</v>
      </c>
      <c r="G8988" s="2">
        <f>(Table1[[#This Row],[Belastbaar loon]]-Table1[[#This Row],[Netto loon]])/Table1[[#This Row],[Belastbaar loon]]</f>
        <v>0.40924957779347193</v>
      </c>
      <c r="H8988" s="14">
        <f t="shared" ca="1" si="135"/>
        <v>39978.542999999998</v>
      </c>
      <c r="I8988" s="14">
        <f ca="1">IF(ROW()=2, Table1[[#This Row],[Netto loon]], INDIRECT(ADDRESS(ROW()-1,COLUMN(F:F))))</f>
        <v>57712.457000000002</v>
      </c>
      <c r="J8988" s="6">
        <f ca="1">IF(ROW()=2, 0, Table1[[#This Row],[Belastbaar loon]]-INDIRECT(ADDRESS(ROW()-1,COLUMN(A:A))))</f>
        <v>10</v>
      </c>
      <c r="K8988" s="6">
        <f ca="1">Table1[[#This Row],[Netto loon]]-Table1[[#This Row],[Netto vorige schijf]]</f>
        <v>4.4499999999970896</v>
      </c>
      <c r="L8988" s="2">
        <f ca="1">(Table1[[#This Row],[Bruto tov vorige schijf]]-Table1[[#This Row],[Netto tov vorige schijf]])/MAX(Table1[[#This Row],[Bruto tov vorige schijf]],1)</f>
        <v>0.55500000000029104</v>
      </c>
    </row>
    <row r="8989" spans="1:12" x14ac:dyDescent="0.25">
      <c r="A8989" s="14">
        <v>97711</v>
      </c>
      <c r="B8989" s="6">
        <f>LoonHeffing2020(Table1[[#This Row],[Belastbaar loon]])</f>
        <v>40043.222999999998</v>
      </c>
      <c r="C8989" s="6">
        <f>AlgemeneHeffingsKorting2020(Table1[[#This Row],[Belastbaar loon]])</f>
        <v>0</v>
      </c>
      <c r="D8989" s="14">
        <f>ArbeidsKorting2020(Table1[[#This Row],[Belastbaar loon]])</f>
        <v>53.58000000000014</v>
      </c>
      <c r="E8989" s="14">
        <f>MAX(Table1[[#This Row],[Loonheffing]]-Table1[[#This Row],[Algemene Heffingskorting]]-Table1[[#This Row],[Arbeidskorting]],0)</f>
        <v>39989.642999999996</v>
      </c>
      <c r="F8989" s="6">
        <f>Table1[[#This Row],[Belastbaar loon]]-Table1[[#This Row],[Belasting]]</f>
        <v>57721.357000000004</v>
      </c>
      <c r="G8989" s="2">
        <f>(Table1[[#This Row],[Belastbaar loon]]-Table1[[#This Row],[Netto loon]])/Table1[[#This Row],[Belastbaar loon]]</f>
        <v>0.40926449427393025</v>
      </c>
      <c r="H8989" s="14">
        <f t="shared" ca="1" si="135"/>
        <v>39984.093000000001</v>
      </c>
      <c r="I8989" s="14">
        <f ca="1">IF(ROW()=2, Table1[[#This Row],[Netto loon]], INDIRECT(ADDRESS(ROW()-1,COLUMN(F:F))))</f>
        <v>57716.906999999999</v>
      </c>
      <c r="J8989" s="6">
        <f ca="1">IF(ROW()=2, 0, Table1[[#This Row],[Belastbaar loon]]-INDIRECT(ADDRESS(ROW()-1,COLUMN(A:A))))</f>
        <v>10</v>
      </c>
      <c r="K8989" s="6">
        <f ca="1">Table1[[#This Row],[Netto loon]]-Table1[[#This Row],[Netto vorige schijf]]</f>
        <v>4.4500000000043656</v>
      </c>
      <c r="L8989" s="2">
        <f ca="1">(Table1[[#This Row],[Bruto tov vorige schijf]]-Table1[[#This Row],[Netto tov vorige schijf]])/MAX(Table1[[#This Row],[Bruto tov vorige schijf]],1)</f>
        <v>0.5549999999995634</v>
      </c>
    </row>
    <row r="8990" spans="1:12" x14ac:dyDescent="0.25">
      <c r="A8990" s="14">
        <v>97721</v>
      </c>
      <c r="B8990" s="6">
        <f>LoonHeffing2020(Table1[[#This Row],[Belastbaar loon]])</f>
        <v>40048.173000000003</v>
      </c>
      <c r="C8990" s="6">
        <f>AlgemeneHeffingsKorting2020(Table1[[#This Row],[Belastbaar loon]])</f>
        <v>0</v>
      </c>
      <c r="D8990" s="14">
        <f>ArbeidsKorting2020(Table1[[#This Row],[Belastbaar loon]])</f>
        <v>52.980000000000139</v>
      </c>
      <c r="E8990" s="14">
        <f>MAX(Table1[[#This Row],[Loonheffing]]-Table1[[#This Row],[Algemene Heffingskorting]]-Table1[[#This Row],[Arbeidskorting]],0)</f>
        <v>39995.192999999999</v>
      </c>
      <c r="F8990" s="6">
        <f>Table1[[#This Row],[Belastbaar loon]]-Table1[[#This Row],[Belasting]]</f>
        <v>57725.807000000001</v>
      </c>
      <c r="G8990" s="2">
        <f>(Table1[[#This Row],[Belastbaar loon]]-Table1[[#This Row],[Netto loon]])/Table1[[#This Row],[Belastbaar loon]]</f>
        <v>0.40927940770151761</v>
      </c>
      <c r="H8990" s="14">
        <f t="shared" ca="1" si="135"/>
        <v>39989.642999999996</v>
      </c>
      <c r="I8990" s="14">
        <f ca="1">IF(ROW()=2, Table1[[#This Row],[Netto loon]], INDIRECT(ADDRESS(ROW()-1,COLUMN(F:F))))</f>
        <v>57721.357000000004</v>
      </c>
      <c r="J8990" s="6">
        <f ca="1">IF(ROW()=2, 0, Table1[[#This Row],[Belastbaar loon]]-INDIRECT(ADDRESS(ROW()-1,COLUMN(A:A))))</f>
        <v>10</v>
      </c>
      <c r="K8990" s="6">
        <f ca="1">Table1[[#This Row],[Netto loon]]-Table1[[#This Row],[Netto vorige schijf]]</f>
        <v>4.4499999999970896</v>
      </c>
      <c r="L8990" s="2">
        <f ca="1">(Table1[[#This Row],[Bruto tov vorige schijf]]-Table1[[#This Row],[Netto tov vorige schijf]])/MAX(Table1[[#This Row],[Bruto tov vorige schijf]],1)</f>
        <v>0.55500000000029104</v>
      </c>
    </row>
    <row r="8991" spans="1:12" x14ac:dyDescent="0.25">
      <c r="A8991" s="14">
        <v>97731</v>
      </c>
      <c r="B8991" s="6">
        <f>LoonHeffing2020(Table1[[#This Row],[Belastbaar loon]])</f>
        <v>40053.123</v>
      </c>
      <c r="C8991" s="6">
        <f>AlgemeneHeffingsKorting2020(Table1[[#This Row],[Belastbaar loon]])</f>
        <v>0</v>
      </c>
      <c r="D8991" s="14">
        <f>ArbeidsKorting2020(Table1[[#This Row],[Belastbaar loon]])</f>
        <v>52.380000000000138</v>
      </c>
      <c r="E8991" s="14">
        <f>MAX(Table1[[#This Row],[Loonheffing]]-Table1[[#This Row],[Algemene Heffingskorting]]-Table1[[#This Row],[Arbeidskorting]],0)</f>
        <v>40000.743000000002</v>
      </c>
      <c r="F8991" s="6">
        <f>Table1[[#This Row],[Belastbaar loon]]-Table1[[#This Row],[Belasting]]</f>
        <v>57730.256999999998</v>
      </c>
      <c r="G8991" s="2">
        <f>(Table1[[#This Row],[Belastbaar loon]]-Table1[[#This Row],[Netto loon]])/Table1[[#This Row],[Belastbaar loon]]</f>
        <v>0.40929431807717104</v>
      </c>
      <c r="H8991" s="14">
        <f t="shared" ca="1" si="135"/>
        <v>39995.192999999999</v>
      </c>
      <c r="I8991" s="14">
        <f ca="1">IF(ROW()=2, Table1[[#This Row],[Netto loon]], INDIRECT(ADDRESS(ROW()-1,COLUMN(F:F))))</f>
        <v>57725.807000000001</v>
      </c>
      <c r="J8991" s="6">
        <f ca="1">IF(ROW()=2, 0, Table1[[#This Row],[Belastbaar loon]]-INDIRECT(ADDRESS(ROW()-1,COLUMN(A:A))))</f>
        <v>10</v>
      </c>
      <c r="K8991" s="6">
        <f ca="1">Table1[[#This Row],[Netto loon]]-Table1[[#This Row],[Netto vorige schijf]]</f>
        <v>4.4499999999970896</v>
      </c>
      <c r="L8991" s="2">
        <f ca="1">(Table1[[#This Row],[Bruto tov vorige schijf]]-Table1[[#This Row],[Netto tov vorige schijf]])/MAX(Table1[[#This Row],[Bruto tov vorige schijf]],1)</f>
        <v>0.55500000000029104</v>
      </c>
    </row>
    <row r="8992" spans="1:12" x14ac:dyDescent="0.25">
      <c r="A8992" s="14">
        <v>97741</v>
      </c>
      <c r="B8992" s="6">
        <f>LoonHeffing2020(Table1[[#This Row],[Belastbaar loon]])</f>
        <v>40058.072999999997</v>
      </c>
      <c r="C8992" s="6">
        <f>AlgemeneHeffingsKorting2020(Table1[[#This Row],[Belastbaar loon]])</f>
        <v>0</v>
      </c>
      <c r="D8992" s="14">
        <f>ArbeidsKorting2020(Table1[[#This Row],[Belastbaar loon]])</f>
        <v>51.780000000000136</v>
      </c>
      <c r="E8992" s="14">
        <f>MAX(Table1[[#This Row],[Loonheffing]]-Table1[[#This Row],[Algemene Heffingskorting]]-Table1[[#This Row],[Arbeidskorting]],0)</f>
        <v>40006.292999999998</v>
      </c>
      <c r="F8992" s="6">
        <f>Table1[[#This Row],[Belastbaar loon]]-Table1[[#This Row],[Belasting]]</f>
        <v>57734.707000000002</v>
      </c>
      <c r="G8992" s="2">
        <f>(Table1[[#This Row],[Belastbaar loon]]-Table1[[#This Row],[Netto loon]])/Table1[[#This Row],[Belastbaar loon]]</f>
        <v>0.40930922540182724</v>
      </c>
      <c r="H8992" s="14">
        <f t="shared" ca="1" si="135"/>
        <v>40000.743000000002</v>
      </c>
      <c r="I8992" s="14">
        <f ca="1">IF(ROW()=2, Table1[[#This Row],[Netto loon]], INDIRECT(ADDRESS(ROW()-1,COLUMN(F:F))))</f>
        <v>57730.256999999998</v>
      </c>
      <c r="J8992" s="6">
        <f ca="1">IF(ROW()=2, 0, Table1[[#This Row],[Belastbaar loon]]-INDIRECT(ADDRESS(ROW()-1,COLUMN(A:A))))</f>
        <v>10</v>
      </c>
      <c r="K8992" s="6">
        <f ca="1">Table1[[#This Row],[Netto loon]]-Table1[[#This Row],[Netto vorige schijf]]</f>
        <v>4.4500000000043656</v>
      </c>
      <c r="L8992" s="2">
        <f ca="1">(Table1[[#This Row],[Bruto tov vorige schijf]]-Table1[[#This Row],[Netto tov vorige schijf]])/MAX(Table1[[#This Row],[Bruto tov vorige schijf]],1)</f>
        <v>0.5549999999995634</v>
      </c>
    </row>
    <row r="8993" spans="1:12" x14ac:dyDescent="0.25">
      <c r="A8993" s="14">
        <v>97751</v>
      </c>
      <c r="B8993" s="6">
        <f>LoonHeffing2020(Table1[[#This Row],[Belastbaar loon]])</f>
        <v>40063.023000000001</v>
      </c>
      <c r="C8993" s="6">
        <f>AlgemeneHeffingsKorting2020(Table1[[#This Row],[Belastbaar loon]])</f>
        <v>0</v>
      </c>
      <c r="D8993" s="14">
        <f>ArbeidsKorting2020(Table1[[#This Row],[Belastbaar loon]])</f>
        <v>51.180000000000142</v>
      </c>
      <c r="E8993" s="14">
        <f>MAX(Table1[[#This Row],[Loonheffing]]-Table1[[#This Row],[Algemene Heffingskorting]]-Table1[[#This Row],[Arbeidskorting]],0)</f>
        <v>40011.843000000001</v>
      </c>
      <c r="F8993" s="6">
        <f>Table1[[#This Row],[Belastbaar loon]]-Table1[[#This Row],[Belasting]]</f>
        <v>57739.156999999999</v>
      </c>
      <c r="G8993" s="2">
        <f>(Table1[[#This Row],[Belastbaar loon]]-Table1[[#This Row],[Netto loon]])/Table1[[#This Row],[Belastbaar loon]]</f>
        <v>0.40932412967642273</v>
      </c>
      <c r="H8993" s="14">
        <f t="shared" ca="1" si="135"/>
        <v>40006.292999999998</v>
      </c>
      <c r="I8993" s="14">
        <f ca="1">IF(ROW()=2, Table1[[#This Row],[Netto loon]], INDIRECT(ADDRESS(ROW()-1,COLUMN(F:F))))</f>
        <v>57734.707000000002</v>
      </c>
      <c r="J8993" s="6">
        <f ca="1">IF(ROW()=2, 0, Table1[[#This Row],[Belastbaar loon]]-INDIRECT(ADDRESS(ROW()-1,COLUMN(A:A))))</f>
        <v>10</v>
      </c>
      <c r="K8993" s="6">
        <f ca="1">Table1[[#This Row],[Netto loon]]-Table1[[#This Row],[Netto vorige schijf]]</f>
        <v>4.4499999999970896</v>
      </c>
      <c r="L8993" s="2">
        <f ca="1">(Table1[[#This Row],[Bruto tov vorige schijf]]-Table1[[#This Row],[Netto tov vorige schijf]])/MAX(Table1[[#This Row],[Bruto tov vorige schijf]],1)</f>
        <v>0.55500000000029104</v>
      </c>
    </row>
    <row r="8994" spans="1:12" x14ac:dyDescent="0.25">
      <c r="A8994" s="14">
        <v>97761</v>
      </c>
      <c r="B8994" s="6">
        <f>LoonHeffing2020(Table1[[#This Row],[Belastbaar loon]])</f>
        <v>40067.972999999998</v>
      </c>
      <c r="C8994" s="6">
        <f>AlgemeneHeffingsKorting2020(Table1[[#This Row],[Belastbaar loon]])</f>
        <v>0</v>
      </c>
      <c r="D8994" s="14">
        <f>ArbeidsKorting2020(Table1[[#This Row],[Belastbaar loon]])</f>
        <v>50.58000000000014</v>
      </c>
      <c r="E8994" s="14">
        <f>MAX(Table1[[#This Row],[Loonheffing]]-Table1[[#This Row],[Algemene Heffingskorting]]-Table1[[#This Row],[Arbeidskorting]],0)</f>
        <v>40017.392999999996</v>
      </c>
      <c r="F8994" s="6">
        <f>Table1[[#This Row],[Belastbaar loon]]-Table1[[#This Row],[Belasting]]</f>
        <v>57743.607000000004</v>
      </c>
      <c r="G8994" s="2">
        <f>(Table1[[#This Row],[Belastbaar loon]]-Table1[[#This Row],[Netto loon]])/Table1[[#This Row],[Belastbaar loon]]</f>
        <v>0.40933903090189333</v>
      </c>
      <c r="H8994" s="14">
        <f t="shared" ca="1" si="135"/>
        <v>40011.843000000001</v>
      </c>
      <c r="I8994" s="14">
        <f ca="1">IF(ROW()=2, Table1[[#This Row],[Netto loon]], INDIRECT(ADDRESS(ROW()-1,COLUMN(F:F))))</f>
        <v>57739.156999999999</v>
      </c>
      <c r="J8994" s="6">
        <f ca="1">IF(ROW()=2, 0, Table1[[#This Row],[Belastbaar loon]]-INDIRECT(ADDRESS(ROW()-1,COLUMN(A:A))))</f>
        <v>10</v>
      </c>
      <c r="K8994" s="6">
        <f ca="1">Table1[[#This Row],[Netto loon]]-Table1[[#This Row],[Netto vorige schijf]]</f>
        <v>4.4500000000043656</v>
      </c>
      <c r="L8994" s="2">
        <f ca="1">(Table1[[#This Row],[Bruto tov vorige schijf]]-Table1[[#This Row],[Netto tov vorige schijf]])/MAX(Table1[[#This Row],[Bruto tov vorige schijf]],1)</f>
        <v>0.5549999999995634</v>
      </c>
    </row>
    <row r="8995" spans="1:12" x14ac:dyDescent="0.25">
      <c r="A8995" s="14">
        <v>97771</v>
      </c>
      <c r="B8995" s="6">
        <f>LoonHeffing2020(Table1[[#This Row],[Belastbaar loon]])</f>
        <v>40072.923000000003</v>
      </c>
      <c r="C8995" s="6">
        <f>AlgemeneHeffingsKorting2020(Table1[[#This Row],[Belastbaar loon]])</f>
        <v>0</v>
      </c>
      <c r="D8995" s="14">
        <f>ArbeidsKorting2020(Table1[[#This Row],[Belastbaar loon]])</f>
        <v>49.980000000000139</v>
      </c>
      <c r="E8995" s="14">
        <f>MAX(Table1[[#This Row],[Loonheffing]]-Table1[[#This Row],[Algemene Heffingskorting]]-Table1[[#This Row],[Arbeidskorting]],0)</f>
        <v>40022.942999999999</v>
      </c>
      <c r="F8995" s="6">
        <f>Table1[[#This Row],[Belastbaar loon]]-Table1[[#This Row],[Belasting]]</f>
        <v>57748.057000000001</v>
      </c>
      <c r="G8995" s="2">
        <f>(Table1[[#This Row],[Belastbaar loon]]-Table1[[#This Row],[Netto loon]])/Table1[[#This Row],[Belastbaar loon]]</f>
        <v>0.40935392907917478</v>
      </c>
      <c r="H8995" s="14">
        <f t="shared" ca="1" si="135"/>
        <v>40017.392999999996</v>
      </c>
      <c r="I8995" s="14">
        <f ca="1">IF(ROW()=2, Table1[[#This Row],[Netto loon]], INDIRECT(ADDRESS(ROW()-1,COLUMN(F:F))))</f>
        <v>57743.607000000004</v>
      </c>
      <c r="J8995" s="6">
        <f ca="1">IF(ROW()=2, 0, Table1[[#This Row],[Belastbaar loon]]-INDIRECT(ADDRESS(ROW()-1,COLUMN(A:A))))</f>
        <v>10</v>
      </c>
      <c r="K8995" s="6">
        <f ca="1">Table1[[#This Row],[Netto loon]]-Table1[[#This Row],[Netto vorige schijf]]</f>
        <v>4.4499999999970896</v>
      </c>
      <c r="L8995" s="2">
        <f ca="1">(Table1[[#This Row],[Bruto tov vorige schijf]]-Table1[[#This Row],[Netto tov vorige schijf]])/MAX(Table1[[#This Row],[Bruto tov vorige schijf]],1)</f>
        <v>0.55500000000029104</v>
      </c>
    </row>
    <row r="8996" spans="1:12" x14ac:dyDescent="0.25">
      <c r="A8996" s="14">
        <v>97781</v>
      </c>
      <c r="B8996" s="6">
        <f>LoonHeffing2020(Table1[[#This Row],[Belastbaar loon]])</f>
        <v>40077.873</v>
      </c>
      <c r="C8996" s="6">
        <f>AlgemeneHeffingsKorting2020(Table1[[#This Row],[Belastbaar loon]])</f>
        <v>0</v>
      </c>
      <c r="D8996" s="14">
        <f>ArbeidsKorting2020(Table1[[#This Row],[Belastbaar loon]])</f>
        <v>49.380000000000138</v>
      </c>
      <c r="E8996" s="14">
        <f>MAX(Table1[[#This Row],[Loonheffing]]-Table1[[#This Row],[Algemene Heffingskorting]]-Table1[[#This Row],[Arbeidskorting]],0)</f>
        <v>40028.493000000002</v>
      </c>
      <c r="F8996" s="6">
        <f>Table1[[#This Row],[Belastbaar loon]]-Table1[[#This Row],[Belasting]]</f>
        <v>57752.506999999998</v>
      </c>
      <c r="G8996" s="2">
        <f>(Table1[[#This Row],[Belastbaar loon]]-Table1[[#This Row],[Netto loon]])/Table1[[#This Row],[Belastbaar loon]]</f>
        <v>0.40936882420920223</v>
      </c>
      <c r="H8996" s="14">
        <f t="shared" ca="1" si="135"/>
        <v>40022.942999999999</v>
      </c>
      <c r="I8996" s="14">
        <f ca="1">IF(ROW()=2, Table1[[#This Row],[Netto loon]], INDIRECT(ADDRESS(ROW()-1,COLUMN(F:F))))</f>
        <v>57748.057000000001</v>
      </c>
      <c r="J8996" s="6">
        <f ca="1">IF(ROW()=2, 0, Table1[[#This Row],[Belastbaar loon]]-INDIRECT(ADDRESS(ROW()-1,COLUMN(A:A))))</f>
        <v>10</v>
      </c>
      <c r="K8996" s="6">
        <f ca="1">Table1[[#This Row],[Netto loon]]-Table1[[#This Row],[Netto vorige schijf]]</f>
        <v>4.4499999999970896</v>
      </c>
      <c r="L8996" s="2">
        <f ca="1">(Table1[[#This Row],[Bruto tov vorige schijf]]-Table1[[#This Row],[Netto tov vorige schijf]])/MAX(Table1[[#This Row],[Bruto tov vorige schijf]],1)</f>
        <v>0.55500000000029104</v>
      </c>
    </row>
    <row r="8997" spans="1:12" x14ac:dyDescent="0.25">
      <c r="A8997" s="14">
        <v>97791</v>
      </c>
      <c r="B8997" s="6">
        <f>LoonHeffing2020(Table1[[#This Row],[Belastbaar loon]])</f>
        <v>40082.822999999997</v>
      </c>
      <c r="C8997" s="6">
        <f>AlgemeneHeffingsKorting2020(Table1[[#This Row],[Belastbaar loon]])</f>
        <v>0</v>
      </c>
      <c r="D8997" s="14">
        <f>ArbeidsKorting2020(Table1[[#This Row],[Belastbaar loon]])</f>
        <v>48.780000000000136</v>
      </c>
      <c r="E8997" s="14">
        <f>MAX(Table1[[#This Row],[Loonheffing]]-Table1[[#This Row],[Algemene Heffingskorting]]-Table1[[#This Row],[Arbeidskorting]],0)</f>
        <v>40034.042999999998</v>
      </c>
      <c r="F8997" s="6">
        <f>Table1[[#This Row],[Belastbaar loon]]-Table1[[#This Row],[Belasting]]</f>
        <v>57756.957000000002</v>
      </c>
      <c r="G8997" s="2">
        <f>(Table1[[#This Row],[Belastbaar loon]]-Table1[[#This Row],[Netto loon]])/Table1[[#This Row],[Belastbaar loon]]</f>
        <v>0.40938371629291037</v>
      </c>
      <c r="H8997" s="14">
        <f t="shared" ca="1" si="135"/>
        <v>40028.493000000002</v>
      </c>
      <c r="I8997" s="14">
        <f ca="1">IF(ROW()=2, Table1[[#This Row],[Netto loon]], INDIRECT(ADDRESS(ROW()-1,COLUMN(F:F))))</f>
        <v>57752.506999999998</v>
      </c>
      <c r="J8997" s="6">
        <f ca="1">IF(ROW()=2, 0, Table1[[#This Row],[Belastbaar loon]]-INDIRECT(ADDRESS(ROW()-1,COLUMN(A:A))))</f>
        <v>10</v>
      </c>
      <c r="K8997" s="6">
        <f ca="1">Table1[[#This Row],[Netto loon]]-Table1[[#This Row],[Netto vorige schijf]]</f>
        <v>4.4500000000043656</v>
      </c>
      <c r="L8997" s="2">
        <f ca="1">(Table1[[#This Row],[Bruto tov vorige schijf]]-Table1[[#This Row],[Netto tov vorige schijf]])/MAX(Table1[[#This Row],[Bruto tov vorige schijf]],1)</f>
        <v>0.5549999999995634</v>
      </c>
    </row>
    <row r="8998" spans="1:12" x14ac:dyDescent="0.25">
      <c r="A8998" s="14">
        <v>97801</v>
      </c>
      <c r="B8998" s="6">
        <f>LoonHeffing2020(Table1[[#This Row],[Belastbaar loon]])</f>
        <v>40087.773000000001</v>
      </c>
      <c r="C8998" s="6">
        <f>AlgemeneHeffingsKorting2020(Table1[[#This Row],[Belastbaar loon]])</f>
        <v>0</v>
      </c>
      <c r="D8998" s="14">
        <f>ArbeidsKorting2020(Table1[[#This Row],[Belastbaar loon]])</f>
        <v>48.180000000000142</v>
      </c>
      <c r="E8998" s="14">
        <f>MAX(Table1[[#This Row],[Loonheffing]]-Table1[[#This Row],[Algemene Heffingskorting]]-Table1[[#This Row],[Arbeidskorting]],0)</f>
        <v>40039.593000000001</v>
      </c>
      <c r="F8998" s="6">
        <f>Table1[[#This Row],[Belastbaar loon]]-Table1[[#This Row],[Belasting]]</f>
        <v>57761.406999999999</v>
      </c>
      <c r="G8998" s="2">
        <f>(Table1[[#This Row],[Belastbaar loon]]-Table1[[#This Row],[Netto loon]])/Table1[[#This Row],[Belastbaar loon]]</f>
        <v>0.40939860533123384</v>
      </c>
      <c r="H8998" s="14">
        <f t="shared" ca="1" si="135"/>
        <v>40034.042999999998</v>
      </c>
      <c r="I8998" s="14">
        <f ca="1">IF(ROW()=2, Table1[[#This Row],[Netto loon]], INDIRECT(ADDRESS(ROW()-1,COLUMN(F:F))))</f>
        <v>57756.957000000002</v>
      </c>
      <c r="J8998" s="6">
        <f ca="1">IF(ROW()=2, 0, Table1[[#This Row],[Belastbaar loon]]-INDIRECT(ADDRESS(ROW()-1,COLUMN(A:A))))</f>
        <v>10</v>
      </c>
      <c r="K8998" s="6">
        <f ca="1">Table1[[#This Row],[Netto loon]]-Table1[[#This Row],[Netto vorige schijf]]</f>
        <v>4.4499999999970896</v>
      </c>
      <c r="L8998" s="2">
        <f ca="1">(Table1[[#This Row],[Bruto tov vorige schijf]]-Table1[[#This Row],[Netto tov vorige schijf]])/MAX(Table1[[#This Row],[Bruto tov vorige schijf]],1)</f>
        <v>0.55500000000029104</v>
      </c>
    </row>
    <row r="8999" spans="1:12" x14ac:dyDescent="0.25">
      <c r="A8999" s="14">
        <v>97811</v>
      </c>
      <c r="B8999" s="6">
        <f>LoonHeffing2020(Table1[[#This Row],[Belastbaar loon]])</f>
        <v>40092.722999999998</v>
      </c>
      <c r="C8999" s="6">
        <f>AlgemeneHeffingsKorting2020(Table1[[#This Row],[Belastbaar loon]])</f>
        <v>0</v>
      </c>
      <c r="D8999" s="14">
        <f>ArbeidsKorting2020(Table1[[#This Row],[Belastbaar loon]])</f>
        <v>47.58000000000014</v>
      </c>
      <c r="E8999" s="14">
        <f>MAX(Table1[[#This Row],[Loonheffing]]-Table1[[#This Row],[Algemene Heffingskorting]]-Table1[[#This Row],[Arbeidskorting]],0)</f>
        <v>40045.142999999996</v>
      </c>
      <c r="F8999" s="6">
        <f>Table1[[#This Row],[Belastbaar loon]]-Table1[[#This Row],[Belasting]]</f>
        <v>57765.857000000004</v>
      </c>
      <c r="G8999" s="2">
        <f>(Table1[[#This Row],[Belastbaar loon]]-Table1[[#This Row],[Netto loon]])/Table1[[#This Row],[Belastbaar loon]]</f>
        <v>0.40941349132510657</v>
      </c>
      <c r="H8999" s="14">
        <f t="shared" ca="1" si="135"/>
        <v>40039.593000000001</v>
      </c>
      <c r="I8999" s="14">
        <f ca="1">IF(ROW()=2, Table1[[#This Row],[Netto loon]], INDIRECT(ADDRESS(ROW()-1,COLUMN(F:F))))</f>
        <v>57761.406999999999</v>
      </c>
      <c r="J8999" s="6">
        <f ca="1">IF(ROW()=2, 0, Table1[[#This Row],[Belastbaar loon]]-INDIRECT(ADDRESS(ROW()-1,COLUMN(A:A))))</f>
        <v>10</v>
      </c>
      <c r="K8999" s="6">
        <f ca="1">Table1[[#This Row],[Netto loon]]-Table1[[#This Row],[Netto vorige schijf]]</f>
        <v>4.4500000000043656</v>
      </c>
      <c r="L8999" s="2">
        <f ca="1">(Table1[[#This Row],[Bruto tov vorige schijf]]-Table1[[#This Row],[Netto tov vorige schijf]])/MAX(Table1[[#This Row],[Bruto tov vorige schijf]],1)</f>
        <v>0.5549999999995634</v>
      </c>
    </row>
    <row r="9000" spans="1:12" x14ac:dyDescent="0.25">
      <c r="A9000" s="14">
        <v>97821</v>
      </c>
      <c r="B9000" s="6">
        <f>LoonHeffing2020(Table1[[#This Row],[Belastbaar loon]])</f>
        <v>40097.673000000003</v>
      </c>
      <c r="C9000" s="6">
        <f>AlgemeneHeffingsKorting2020(Table1[[#This Row],[Belastbaar loon]])</f>
        <v>0</v>
      </c>
      <c r="D9000" s="14">
        <f>ArbeidsKorting2020(Table1[[#This Row],[Belastbaar loon]])</f>
        <v>46.980000000000139</v>
      </c>
      <c r="E9000" s="14">
        <f>MAX(Table1[[#This Row],[Loonheffing]]-Table1[[#This Row],[Algemene Heffingskorting]]-Table1[[#This Row],[Arbeidskorting]],0)</f>
        <v>40050.692999999999</v>
      </c>
      <c r="F9000" s="6">
        <f>Table1[[#This Row],[Belastbaar loon]]-Table1[[#This Row],[Belasting]]</f>
        <v>57770.307000000001</v>
      </c>
      <c r="G9000" s="2">
        <f>(Table1[[#This Row],[Belastbaar loon]]-Table1[[#This Row],[Netto loon]])/Table1[[#This Row],[Belastbaar loon]]</f>
        <v>0.4094283742754623</v>
      </c>
      <c r="H9000" s="14">
        <f t="shared" ca="1" si="135"/>
        <v>40045.142999999996</v>
      </c>
      <c r="I9000" s="14">
        <f ca="1">IF(ROW()=2, Table1[[#This Row],[Netto loon]], INDIRECT(ADDRESS(ROW()-1,COLUMN(F:F))))</f>
        <v>57765.857000000004</v>
      </c>
      <c r="J9000" s="6">
        <f ca="1">IF(ROW()=2, 0, Table1[[#This Row],[Belastbaar loon]]-INDIRECT(ADDRESS(ROW()-1,COLUMN(A:A))))</f>
        <v>10</v>
      </c>
      <c r="K9000" s="6">
        <f ca="1">Table1[[#This Row],[Netto loon]]-Table1[[#This Row],[Netto vorige schijf]]</f>
        <v>4.4499999999970896</v>
      </c>
      <c r="L9000" s="2">
        <f ca="1">(Table1[[#This Row],[Bruto tov vorige schijf]]-Table1[[#This Row],[Netto tov vorige schijf]])/MAX(Table1[[#This Row],[Bruto tov vorige schijf]],1)</f>
        <v>0.55500000000029104</v>
      </c>
    </row>
    <row r="9001" spans="1:12" x14ac:dyDescent="0.25">
      <c r="A9001" s="14">
        <v>97831</v>
      </c>
      <c r="B9001" s="6">
        <f>LoonHeffing2020(Table1[[#This Row],[Belastbaar loon]])</f>
        <v>40102.623</v>
      </c>
      <c r="C9001" s="6">
        <f>AlgemeneHeffingsKorting2020(Table1[[#This Row],[Belastbaar loon]])</f>
        <v>0</v>
      </c>
      <c r="D9001" s="14">
        <f>ArbeidsKorting2020(Table1[[#This Row],[Belastbaar loon]])</f>
        <v>46.380000000000138</v>
      </c>
      <c r="E9001" s="14">
        <f>MAX(Table1[[#This Row],[Loonheffing]]-Table1[[#This Row],[Algemene Heffingskorting]]-Table1[[#This Row],[Arbeidskorting]],0)</f>
        <v>40056.243000000002</v>
      </c>
      <c r="F9001" s="6">
        <f>Table1[[#This Row],[Belastbaar loon]]-Table1[[#This Row],[Belasting]]</f>
        <v>57774.756999999998</v>
      </c>
      <c r="G9001" s="2">
        <f>(Table1[[#This Row],[Belastbaar loon]]-Table1[[#This Row],[Netto loon]])/Table1[[#This Row],[Belastbaar loon]]</f>
        <v>0.40944325418323435</v>
      </c>
      <c r="H9001" s="14">
        <f t="shared" ca="1" si="135"/>
        <v>40050.692999999999</v>
      </c>
      <c r="I9001" s="14">
        <f ca="1">IF(ROW()=2, Table1[[#This Row],[Netto loon]], INDIRECT(ADDRESS(ROW()-1,COLUMN(F:F))))</f>
        <v>57770.307000000001</v>
      </c>
      <c r="J9001" s="6">
        <f ca="1">IF(ROW()=2, 0, Table1[[#This Row],[Belastbaar loon]]-INDIRECT(ADDRESS(ROW()-1,COLUMN(A:A))))</f>
        <v>10</v>
      </c>
      <c r="K9001" s="6">
        <f ca="1">Table1[[#This Row],[Netto loon]]-Table1[[#This Row],[Netto vorige schijf]]</f>
        <v>4.4499999999970896</v>
      </c>
      <c r="L9001" s="2">
        <f ca="1">(Table1[[#This Row],[Bruto tov vorige schijf]]-Table1[[#This Row],[Netto tov vorige schijf]])/MAX(Table1[[#This Row],[Bruto tov vorige schijf]],1)</f>
        <v>0.55500000000029104</v>
      </c>
    </row>
    <row r="9002" spans="1:12" x14ac:dyDescent="0.25">
      <c r="A9002" s="14">
        <v>97841</v>
      </c>
      <c r="B9002" s="6">
        <f>LoonHeffing2020(Table1[[#This Row],[Belastbaar loon]])</f>
        <v>40107.572999999997</v>
      </c>
      <c r="C9002" s="6">
        <f>AlgemeneHeffingsKorting2020(Table1[[#This Row],[Belastbaar loon]])</f>
        <v>0</v>
      </c>
      <c r="D9002" s="14">
        <f>ArbeidsKorting2020(Table1[[#This Row],[Belastbaar loon]])</f>
        <v>45.780000000000143</v>
      </c>
      <c r="E9002" s="14">
        <f>MAX(Table1[[#This Row],[Loonheffing]]-Table1[[#This Row],[Algemene Heffingskorting]]-Table1[[#This Row],[Arbeidskorting]],0)</f>
        <v>40061.792999999998</v>
      </c>
      <c r="F9002" s="6">
        <f>Table1[[#This Row],[Belastbaar loon]]-Table1[[#This Row],[Belasting]]</f>
        <v>57779.207000000002</v>
      </c>
      <c r="G9002" s="2">
        <f>(Table1[[#This Row],[Belastbaar loon]]-Table1[[#This Row],[Netto loon]])/Table1[[#This Row],[Belastbaar loon]]</f>
        <v>0.40945813104935558</v>
      </c>
      <c r="H9002" s="14">
        <f t="shared" ca="1" si="135"/>
        <v>40056.243000000002</v>
      </c>
      <c r="I9002" s="14">
        <f ca="1">IF(ROW()=2, Table1[[#This Row],[Netto loon]], INDIRECT(ADDRESS(ROW()-1,COLUMN(F:F))))</f>
        <v>57774.756999999998</v>
      </c>
      <c r="J9002" s="6">
        <f ca="1">IF(ROW()=2, 0, Table1[[#This Row],[Belastbaar loon]]-INDIRECT(ADDRESS(ROW()-1,COLUMN(A:A))))</f>
        <v>10</v>
      </c>
      <c r="K9002" s="6">
        <f ca="1">Table1[[#This Row],[Netto loon]]-Table1[[#This Row],[Netto vorige schijf]]</f>
        <v>4.4500000000043656</v>
      </c>
      <c r="L9002" s="2">
        <f ca="1">(Table1[[#This Row],[Bruto tov vorige schijf]]-Table1[[#This Row],[Netto tov vorige schijf]])/MAX(Table1[[#This Row],[Bruto tov vorige schijf]],1)</f>
        <v>0.5549999999995634</v>
      </c>
    </row>
    <row r="9003" spans="1:12" x14ac:dyDescent="0.25">
      <c r="A9003" s="14">
        <v>97851</v>
      </c>
      <c r="B9003" s="6">
        <f>LoonHeffing2020(Table1[[#This Row],[Belastbaar loon]])</f>
        <v>40112.523000000001</v>
      </c>
      <c r="C9003" s="6">
        <f>AlgemeneHeffingsKorting2020(Table1[[#This Row],[Belastbaar loon]])</f>
        <v>0</v>
      </c>
      <c r="D9003" s="14">
        <f>ArbeidsKorting2020(Table1[[#This Row],[Belastbaar loon]])</f>
        <v>45.180000000000142</v>
      </c>
      <c r="E9003" s="14">
        <f>MAX(Table1[[#This Row],[Loonheffing]]-Table1[[#This Row],[Algemene Heffingskorting]]-Table1[[#This Row],[Arbeidskorting]],0)</f>
        <v>40067.343000000001</v>
      </c>
      <c r="F9003" s="6">
        <f>Table1[[#This Row],[Belastbaar loon]]-Table1[[#This Row],[Belasting]]</f>
        <v>57783.656999999999</v>
      </c>
      <c r="G9003" s="2">
        <f>(Table1[[#This Row],[Belastbaar loon]]-Table1[[#This Row],[Netto loon]])/Table1[[#This Row],[Belastbaar loon]]</f>
        <v>0.40947300487475857</v>
      </c>
      <c r="H9003" s="14">
        <f t="shared" ca="1" si="135"/>
        <v>40061.792999999998</v>
      </c>
      <c r="I9003" s="14">
        <f ca="1">IF(ROW()=2, Table1[[#This Row],[Netto loon]], INDIRECT(ADDRESS(ROW()-1,COLUMN(F:F))))</f>
        <v>57779.207000000002</v>
      </c>
      <c r="J9003" s="6">
        <f ca="1">IF(ROW()=2, 0, Table1[[#This Row],[Belastbaar loon]]-INDIRECT(ADDRESS(ROW()-1,COLUMN(A:A))))</f>
        <v>10</v>
      </c>
      <c r="K9003" s="6">
        <f ca="1">Table1[[#This Row],[Netto loon]]-Table1[[#This Row],[Netto vorige schijf]]</f>
        <v>4.4499999999970896</v>
      </c>
      <c r="L9003" s="2">
        <f ca="1">(Table1[[#This Row],[Bruto tov vorige schijf]]-Table1[[#This Row],[Netto tov vorige schijf]])/MAX(Table1[[#This Row],[Bruto tov vorige schijf]],1)</f>
        <v>0.55500000000029104</v>
      </c>
    </row>
    <row r="9004" spans="1:12" x14ac:dyDescent="0.25">
      <c r="A9004" s="14">
        <v>97861</v>
      </c>
      <c r="B9004" s="6">
        <f>LoonHeffing2020(Table1[[#This Row],[Belastbaar loon]])</f>
        <v>40117.472999999998</v>
      </c>
      <c r="C9004" s="6">
        <f>AlgemeneHeffingsKorting2020(Table1[[#This Row],[Belastbaar loon]])</f>
        <v>0</v>
      </c>
      <c r="D9004" s="14">
        <f>ArbeidsKorting2020(Table1[[#This Row],[Belastbaar loon]])</f>
        <v>44.58000000000014</v>
      </c>
      <c r="E9004" s="14">
        <f>MAX(Table1[[#This Row],[Loonheffing]]-Table1[[#This Row],[Algemene Heffingskorting]]-Table1[[#This Row],[Arbeidskorting]],0)</f>
        <v>40072.892999999996</v>
      </c>
      <c r="F9004" s="6">
        <f>Table1[[#This Row],[Belastbaar loon]]-Table1[[#This Row],[Belasting]]</f>
        <v>57788.107000000004</v>
      </c>
      <c r="G9004" s="2">
        <f>(Table1[[#This Row],[Belastbaar loon]]-Table1[[#This Row],[Netto loon]])/Table1[[#This Row],[Belastbaar loon]]</f>
        <v>0.40948787566037537</v>
      </c>
      <c r="H9004" s="14">
        <f t="shared" ca="1" si="135"/>
        <v>40067.343000000001</v>
      </c>
      <c r="I9004" s="14">
        <f ca="1">IF(ROW()=2, Table1[[#This Row],[Netto loon]], INDIRECT(ADDRESS(ROW()-1,COLUMN(F:F))))</f>
        <v>57783.656999999999</v>
      </c>
      <c r="J9004" s="6">
        <f ca="1">IF(ROW()=2, 0, Table1[[#This Row],[Belastbaar loon]]-INDIRECT(ADDRESS(ROW()-1,COLUMN(A:A))))</f>
        <v>10</v>
      </c>
      <c r="K9004" s="6">
        <f ca="1">Table1[[#This Row],[Netto loon]]-Table1[[#This Row],[Netto vorige schijf]]</f>
        <v>4.4500000000043656</v>
      </c>
      <c r="L9004" s="2">
        <f ca="1">(Table1[[#This Row],[Bruto tov vorige schijf]]-Table1[[#This Row],[Netto tov vorige schijf]])/MAX(Table1[[#This Row],[Bruto tov vorige schijf]],1)</f>
        <v>0.5549999999995634</v>
      </c>
    </row>
    <row r="9005" spans="1:12" x14ac:dyDescent="0.25">
      <c r="A9005" s="14">
        <v>97871</v>
      </c>
      <c r="B9005" s="6">
        <f>LoonHeffing2020(Table1[[#This Row],[Belastbaar loon]])</f>
        <v>40122.423000000003</v>
      </c>
      <c r="C9005" s="6">
        <f>AlgemeneHeffingsKorting2020(Table1[[#This Row],[Belastbaar loon]])</f>
        <v>0</v>
      </c>
      <c r="D9005" s="14">
        <f>ArbeidsKorting2020(Table1[[#This Row],[Belastbaar loon]])</f>
        <v>43.980000000000139</v>
      </c>
      <c r="E9005" s="14">
        <f>MAX(Table1[[#This Row],[Loonheffing]]-Table1[[#This Row],[Algemene Heffingskorting]]-Table1[[#This Row],[Arbeidskorting]],0)</f>
        <v>40078.442999999999</v>
      </c>
      <c r="F9005" s="6">
        <f>Table1[[#This Row],[Belastbaar loon]]-Table1[[#This Row],[Belasting]]</f>
        <v>57792.557000000001</v>
      </c>
      <c r="G9005" s="2">
        <f>(Table1[[#This Row],[Belastbaar loon]]-Table1[[#This Row],[Netto loon]])/Table1[[#This Row],[Belastbaar loon]]</f>
        <v>0.40950274340713794</v>
      </c>
      <c r="H9005" s="14">
        <f t="shared" ca="1" si="135"/>
        <v>40072.892999999996</v>
      </c>
      <c r="I9005" s="14">
        <f ca="1">IF(ROW()=2, Table1[[#This Row],[Netto loon]], INDIRECT(ADDRESS(ROW()-1,COLUMN(F:F))))</f>
        <v>57788.107000000004</v>
      </c>
      <c r="J9005" s="6">
        <f ca="1">IF(ROW()=2, 0, Table1[[#This Row],[Belastbaar loon]]-INDIRECT(ADDRESS(ROW()-1,COLUMN(A:A))))</f>
        <v>10</v>
      </c>
      <c r="K9005" s="6">
        <f ca="1">Table1[[#This Row],[Netto loon]]-Table1[[#This Row],[Netto vorige schijf]]</f>
        <v>4.4499999999970896</v>
      </c>
      <c r="L9005" s="2">
        <f ca="1">(Table1[[#This Row],[Bruto tov vorige schijf]]-Table1[[#This Row],[Netto tov vorige schijf]])/MAX(Table1[[#This Row],[Bruto tov vorige schijf]],1)</f>
        <v>0.55500000000029104</v>
      </c>
    </row>
    <row r="9006" spans="1:12" x14ac:dyDescent="0.25">
      <c r="A9006" s="14">
        <v>97881</v>
      </c>
      <c r="B9006" s="6">
        <f>LoonHeffing2020(Table1[[#This Row],[Belastbaar loon]])</f>
        <v>40127.373</v>
      </c>
      <c r="C9006" s="6">
        <f>AlgemeneHeffingsKorting2020(Table1[[#This Row],[Belastbaar loon]])</f>
        <v>0</v>
      </c>
      <c r="D9006" s="14">
        <f>ArbeidsKorting2020(Table1[[#This Row],[Belastbaar loon]])</f>
        <v>43.380000000000138</v>
      </c>
      <c r="E9006" s="14">
        <f>MAX(Table1[[#This Row],[Loonheffing]]-Table1[[#This Row],[Algemene Heffingskorting]]-Table1[[#This Row],[Arbeidskorting]],0)</f>
        <v>40083.993000000002</v>
      </c>
      <c r="F9006" s="6">
        <f>Table1[[#This Row],[Belastbaar loon]]-Table1[[#This Row],[Belasting]]</f>
        <v>57797.006999999998</v>
      </c>
      <c r="G9006" s="2">
        <f>(Table1[[#This Row],[Belastbaar loon]]-Table1[[#This Row],[Netto loon]])/Table1[[#This Row],[Belastbaar loon]]</f>
        <v>0.40951760811597759</v>
      </c>
      <c r="H9006" s="14">
        <f t="shared" ca="1" si="135"/>
        <v>40078.442999999999</v>
      </c>
      <c r="I9006" s="14">
        <f ca="1">IF(ROW()=2, Table1[[#This Row],[Netto loon]], INDIRECT(ADDRESS(ROW()-1,COLUMN(F:F))))</f>
        <v>57792.557000000001</v>
      </c>
      <c r="J9006" s="6">
        <f ca="1">IF(ROW()=2, 0, Table1[[#This Row],[Belastbaar loon]]-INDIRECT(ADDRESS(ROW()-1,COLUMN(A:A))))</f>
        <v>10</v>
      </c>
      <c r="K9006" s="6">
        <f ca="1">Table1[[#This Row],[Netto loon]]-Table1[[#This Row],[Netto vorige schijf]]</f>
        <v>4.4499999999970896</v>
      </c>
      <c r="L9006" s="2">
        <f ca="1">(Table1[[#This Row],[Bruto tov vorige schijf]]-Table1[[#This Row],[Netto tov vorige schijf]])/MAX(Table1[[#This Row],[Bruto tov vorige schijf]],1)</f>
        <v>0.55500000000029104</v>
      </c>
    </row>
    <row r="9007" spans="1:12" x14ac:dyDescent="0.25">
      <c r="A9007" s="14">
        <v>97891</v>
      </c>
      <c r="B9007" s="6">
        <f>LoonHeffing2020(Table1[[#This Row],[Belastbaar loon]])</f>
        <v>40132.322999999997</v>
      </c>
      <c r="C9007" s="6">
        <f>AlgemeneHeffingsKorting2020(Table1[[#This Row],[Belastbaar loon]])</f>
        <v>0</v>
      </c>
      <c r="D9007" s="14">
        <f>ArbeidsKorting2020(Table1[[#This Row],[Belastbaar loon]])</f>
        <v>42.780000000000143</v>
      </c>
      <c r="E9007" s="14">
        <f>MAX(Table1[[#This Row],[Loonheffing]]-Table1[[#This Row],[Algemene Heffingskorting]]-Table1[[#This Row],[Arbeidskorting]],0)</f>
        <v>40089.542999999998</v>
      </c>
      <c r="F9007" s="6">
        <f>Table1[[#This Row],[Belastbaar loon]]-Table1[[#This Row],[Belasting]]</f>
        <v>57801.457000000002</v>
      </c>
      <c r="G9007" s="2">
        <f>(Table1[[#This Row],[Belastbaar loon]]-Table1[[#This Row],[Netto loon]])/Table1[[#This Row],[Belastbaar loon]]</f>
        <v>0.4095324697878252</v>
      </c>
      <c r="H9007" s="14">
        <f t="shared" ca="1" si="135"/>
        <v>40083.993000000002</v>
      </c>
      <c r="I9007" s="14">
        <f ca="1">IF(ROW()=2, Table1[[#This Row],[Netto loon]], INDIRECT(ADDRESS(ROW()-1,COLUMN(F:F))))</f>
        <v>57797.006999999998</v>
      </c>
      <c r="J9007" s="6">
        <f ca="1">IF(ROW()=2, 0, Table1[[#This Row],[Belastbaar loon]]-INDIRECT(ADDRESS(ROW()-1,COLUMN(A:A))))</f>
        <v>10</v>
      </c>
      <c r="K9007" s="6">
        <f ca="1">Table1[[#This Row],[Netto loon]]-Table1[[#This Row],[Netto vorige schijf]]</f>
        <v>4.4500000000043656</v>
      </c>
      <c r="L9007" s="2">
        <f ca="1">(Table1[[#This Row],[Bruto tov vorige schijf]]-Table1[[#This Row],[Netto tov vorige schijf]])/MAX(Table1[[#This Row],[Bruto tov vorige schijf]],1)</f>
        <v>0.5549999999995634</v>
      </c>
    </row>
    <row r="9008" spans="1:12" x14ac:dyDescent="0.25">
      <c r="A9008" s="14">
        <v>97901</v>
      </c>
      <c r="B9008" s="6">
        <f>LoonHeffing2020(Table1[[#This Row],[Belastbaar loon]])</f>
        <v>40137.273000000001</v>
      </c>
      <c r="C9008" s="6">
        <f>AlgemeneHeffingsKorting2020(Table1[[#This Row],[Belastbaar loon]])</f>
        <v>0</v>
      </c>
      <c r="D9008" s="14">
        <f>ArbeidsKorting2020(Table1[[#This Row],[Belastbaar loon]])</f>
        <v>42.180000000000142</v>
      </c>
      <c r="E9008" s="14">
        <f>MAX(Table1[[#This Row],[Loonheffing]]-Table1[[#This Row],[Algemene Heffingskorting]]-Table1[[#This Row],[Arbeidskorting]],0)</f>
        <v>40095.093000000001</v>
      </c>
      <c r="F9008" s="6">
        <f>Table1[[#This Row],[Belastbaar loon]]-Table1[[#This Row],[Belasting]]</f>
        <v>57805.906999999999</v>
      </c>
      <c r="G9008" s="2">
        <f>(Table1[[#This Row],[Belastbaar loon]]-Table1[[#This Row],[Netto loon]])/Table1[[#This Row],[Belastbaar loon]]</f>
        <v>0.40954732842361163</v>
      </c>
      <c r="H9008" s="14">
        <f t="shared" ca="1" si="135"/>
        <v>40089.542999999998</v>
      </c>
      <c r="I9008" s="14">
        <f ca="1">IF(ROW()=2, Table1[[#This Row],[Netto loon]], INDIRECT(ADDRESS(ROW()-1,COLUMN(F:F))))</f>
        <v>57801.457000000002</v>
      </c>
      <c r="J9008" s="6">
        <f ca="1">IF(ROW()=2, 0, Table1[[#This Row],[Belastbaar loon]]-INDIRECT(ADDRESS(ROW()-1,COLUMN(A:A))))</f>
        <v>10</v>
      </c>
      <c r="K9008" s="6">
        <f ca="1">Table1[[#This Row],[Netto loon]]-Table1[[#This Row],[Netto vorige schijf]]</f>
        <v>4.4499999999970896</v>
      </c>
      <c r="L9008" s="2">
        <f ca="1">(Table1[[#This Row],[Bruto tov vorige schijf]]-Table1[[#This Row],[Netto tov vorige schijf]])/MAX(Table1[[#This Row],[Bruto tov vorige schijf]],1)</f>
        <v>0.55500000000029104</v>
      </c>
    </row>
    <row r="9009" spans="1:12" x14ac:dyDescent="0.25">
      <c r="A9009" s="14">
        <v>97911</v>
      </c>
      <c r="B9009" s="6">
        <f>LoonHeffing2020(Table1[[#This Row],[Belastbaar loon]])</f>
        <v>40142.222999999998</v>
      </c>
      <c r="C9009" s="6">
        <f>AlgemeneHeffingsKorting2020(Table1[[#This Row],[Belastbaar loon]])</f>
        <v>0</v>
      </c>
      <c r="D9009" s="14">
        <f>ArbeidsKorting2020(Table1[[#This Row],[Belastbaar loon]])</f>
        <v>41.58000000000014</v>
      </c>
      <c r="E9009" s="14">
        <f>MAX(Table1[[#This Row],[Loonheffing]]-Table1[[#This Row],[Algemene Heffingskorting]]-Table1[[#This Row],[Arbeidskorting]],0)</f>
        <v>40100.642999999996</v>
      </c>
      <c r="F9009" s="6">
        <f>Table1[[#This Row],[Belastbaar loon]]-Table1[[#This Row],[Belasting]]</f>
        <v>57810.357000000004</v>
      </c>
      <c r="G9009" s="2">
        <f>(Table1[[#This Row],[Belastbaar loon]]-Table1[[#This Row],[Netto loon]])/Table1[[#This Row],[Belastbaar loon]]</f>
        <v>0.40956218402426692</v>
      </c>
      <c r="H9009" s="14">
        <f t="shared" ca="1" si="135"/>
        <v>40095.093000000001</v>
      </c>
      <c r="I9009" s="14">
        <f ca="1">IF(ROW()=2, Table1[[#This Row],[Netto loon]], INDIRECT(ADDRESS(ROW()-1,COLUMN(F:F))))</f>
        <v>57805.906999999999</v>
      </c>
      <c r="J9009" s="6">
        <f ca="1">IF(ROW()=2, 0, Table1[[#This Row],[Belastbaar loon]]-INDIRECT(ADDRESS(ROW()-1,COLUMN(A:A))))</f>
        <v>10</v>
      </c>
      <c r="K9009" s="6">
        <f ca="1">Table1[[#This Row],[Netto loon]]-Table1[[#This Row],[Netto vorige schijf]]</f>
        <v>4.4500000000043656</v>
      </c>
      <c r="L9009" s="2">
        <f ca="1">(Table1[[#This Row],[Bruto tov vorige schijf]]-Table1[[#This Row],[Netto tov vorige schijf]])/MAX(Table1[[#This Row],[Bruto tov vorige schijf]],1)</f>
        <v>0.5549999999995634</v>
      </c>
    </row>
    <row r="9010" spans="1:12" x14ac:dyDescent="0.25">
      <c r="A9010" s="14">
        <v>97921</v>
      </c>
      <c r="B9010" s="6">
        <f>LoonHeffing2020(Table1[[#This Row],[Belastbaar loon]])</f>
        <v>40147.173000000003</v>
      </c>
      <c r="C9010" s="6">
        <f>AlgemeneHeffingsKorting2020(Table1[[#This Row],[Belastbaar loon]])</f>
        <v>0</v>
      </c>
      <c r="D9010" s="14">
        <f>ArbeidsKorting2020(Table1[[#This Row],[Belastbaar loon]])</f>
        <v>40.980000000000139</v>
      </c>
      <c r="E9010" s="14">
        <f>MAX(Table1[[#This Row],[Loonheffing]]-Table1[[#This Row],[Algemene Heffingskorting]]-Table1[[#This Row],[Arbeidskorting]],0)</f>
        <v>40106.192999999999</v>
      </c>
      <c r="F9010" s="6">
        <f>Table1[[#This Row],[Belastbaar loon]]-Table1[[#This Row],[Belasting]]</f>
        <v>57814.807000000001</v>
      </c>
      <c r="G9010" s="2">
        <f>(Table1[[#This Row],[Belastbaar loon]]-Table1[[#This Row],[Netto loon]])/Table1[[#This Row],[Belastbaar loon]]</f>
        <v>0.40957703659072109</v>
      </c>
      <c r="H9010" s="14">
        <f t="shared" ca="1" si="135"/>
        <v>40100.642999999996</v>
      </c>
      <c r="I9010" s="14">
        <f ca="1">IF(ROW()=2, Table1[[#This Row],[Netto loon]], INDIRECT(ADDRESS(ROW()-1,COLUMN(F:F))))</f>
        <v>57810.357000000004</v>
      </c>
      <c r="J9010" s="6">
        <f ca="1">IF(ROW()=2, 0, Table1[[#This Row],[Belastbaar loon]]-INDIRECT(ADDRESS(ROW()-1,COLUMN(A:A))))</f>
        <v>10</v>
      </c>
      <c r="K9010" s="6">
        <f ca="1">Table1[[#This Row],[Netto loon]]-Table1[[#This Row],[Netto vorige schijf]]</f>
        <v>4.4499999999970896</v>
      </c>
      <c r="L9010" s="2">
        <f ca="1">(Table1[[#This Row],[Bruto tov vorige schijf]]-Table1[[#This Row],[Netto tov vorige schijf]])/MAX(Table1[[#This Row],[Bruto tov vorige schijf]],1)</f>
        <v>0.55500000000029104</v>
      </c>
    </row>
    <row r="9011" spans="1:12" x14ac:dyDescent="0.25">
      <c r="A9011" s="14">
        <v>97931</v>
      </c>
      <c r="B9011" s="6">
        <f>LoonHeffing2020(Table1[[#This Row],[Belastbaar loon]])</f>
        <v>40152.123</v>
      </c>
      <c r="C9011" s="6">
        <f>AlgemeneHeffingsKorting2020(Table1[[#This Row],[Belastbaar loon]])</f>
        <v>0</v>
      </c>
      <c r="D9011" s="14">
        <f>ArbeidsKorting2020(Table1[[#This Row],[Belastbaar loon]])</f>
        <v>40.380000000000138</v>
      </c>
      <c r="E9011" s="14">
        <f>MAX(Table1[[#This Row],[Loonheffing]]-Table1[[#This Row],[Algemene Heffingskorting]]-Table1[[#This Row],[Arbeidskorting]],0)</f>
        <v>40111.743000000002</v>
      </c>
      <c r="F9011" s="6">
        <f>Table1[[#This Row],[Belastbaar loon]]-Table1[[#This Row],[Belasting]]</f>
        <v>57819.256999999998</v>
      </c>
      <c r="G9011" s="2">
        <f>(Table1[[#This Row],[Belastbaar loon]]-Table1[[#This Row],[Netto loon]])/Table1[[#This Row],[Belastbaar loon]]</f>
        <v>0.40959188612390357</v>
      </c>
      <c r="H9011" s="14">
        <f t="shared" ca="1" si="135"/>
        <v>40106.192999999999</v>
      </c>
      <c r="I9011" s="14">
        <f ca="1">IF(ROW()=2, Table1[[#This Row],[Netto loon]], INDIRECT(ADDRESS(ROW()-1,COLUMN(F:F))))</f>
        <v>57814.807000000001</v>
      </c>
      <c r="J9011" s="6">
        <f ca="1">IF(ROW()=2, 0, Table1[[#This Row],[Belastbaar loon]]-INDIRECT(ADDRESS(ROW()-1,COLUMN(A:A))))</f>
        <v>10</v>
      </c>
      <c r="K9011" s="6">
        <f ca="1">Table1[[#This Row],[Netto loon]]-Table1[[#This Row],[Netto vorige schijf]]</f>
        <v>4.4499999999970896</v>
      </c>
      <c r="L9011" s="2">
        <f ca="1">(Table1[[#This Row],[Bruto tov vorige schijf]]-Table1[[#This Row],[Netto tov vorige schijf]])/MAX(Table1[[#This Row],[Bruto tov vorige schijf]],1)</f>
        <v>0.55500000000029104</v>
      </c>
    </row>
    <row r="9012" spans="1:12" x14ac:dyDescent="0.25">
      <c r="A9012" s="14">
        <v>97941</v>
      </c>
      <c r="B9012" s="6">
        <f>LoonHeffing2020(Table1[[#This Row],[Belastbaar loon]])</f>
        <v>40157.072999999997</v>
      </c>
      <c r="C9012" s="6">
        <f>AlgemeneHeffingsKorting2020(Table1[[#This Row],[Belastbaar loon]])</f>
        <v>0</v>
      </c>
      <c r="D9012" s="14">
        <f>ArbeidsKorting2020(Table1[[#This Row],[Belastbaar loon]])</f>
        <v>39.780000000000143</v>
      </c>
      <c r="E9012" s="14">
        <f>MAX(Table1[[#This Row],[Loonheffing]]-Table1[[#This Row],[Algemene Heffingskorting]]-Table1[[#This Row],[Arbeidskorting]],0)</f>
        <v>40117.292999999998</v>
      </c>
      <c r="F9012" s="6">
        <f>Table1[[#This Row],[Belastbaar loon]]-Table1[[#This Row],[Belasting]]</f>
        <v>57823.707000000002</v>
      </c>
      <c r="G9012" s="2">
        <f>(Table1[[#This Row],[Belastbaar loon]]-Table1[[#This Row],[Netto loon]])/Table1[[#This Row],[Belastbaar loon]]</f>
        <v>0.40960673262474345</v>
      </c>
      <c r="H9012" s="14">
        <f t="shared" ca="1" si="135"/>
        <v>40111.743000000002</v>
      </c>
      <c r="I9012" s="14">
        <f ca="1">IF(ROW()=2, Table1[[#This Row],[Netto loon]], INDIRECT(ADDRESS(ROW()-1,COLUMN(F:F))))</f>
        <v>57819.256999999998</v>
      </c>
      <c r="J9012" s="6">
        <f ca="1">IF(ROW()=2, 0, Table1[[#This Row],[Belastbaar loon]]-INDIRECT(ADDRESS(ROW()-1,COLUMN(A:A))))</f>
        <v>10</v>
      </c>
      <c r="K9012" s="6">
        <f ca="1">Table1[[#This Row],[Netto loon]]-Table1[[#This Row],[Netto vorige schijf]]</f>
        <v>4.4500000000043656</v>
      </c>
      <c r="L9012" s="2">
        <f ca="1">(Table1[[#This Row],[Bruto tov vorige schijf]]-Table1[[#This Row],[Netto tov vorige schijf]])/MAX(Table1[[#This Row],[Bruto tov vorige schijf]],1)</f>
        <v>0.5549999999995634</v>
      </c>
    </row>
    <row r="9013" spans="1:12" x14ac:dyDescent="0.25">
      <c r="A9013" s="14">
        <v>97951</v>
      </c>
      <c r="B9013" s="6">
        <f>LoonHeffing2020(Table1[[#This Row],[Belastbaar loon]])</f>
        <v>40162.023000000001</v>
      </c>
      <c r="C9013" s="6">
        <f>AlgemeneHeffingsKorting2020(Table1[[#This Row],[Belastbaar loon]])</f>
        <v>0</v>
      </c>
      <c r="D9013" s="14">
        <f>ArbeidsKorting2020(Table1[[#This Row],[Belastbaar loon]])</f>
        <v>39.180000000000142</v>
      </c>
      <c r="E9013" s="14">
        <f>MAX(Table1[[#This Row],[Loonheffing]]-Table1[[#This Row],[Algemene Heffingskorting]]-Table1[[#This Row],[Arbeidskorting]],0)</f>
        <v>40122.843000000001</v>
      </c>
      <c r="F9013" s="6">
        <f>Table1[[#This Row],[Belastbaar loon]]-Table1[[#This Row],[Belasting]]</f>
        <v>57828.156999999999</v>
      </c>
      <c r="G9013" s="2">
        <f>(Table1[[#This Row],[Belastbaar loon]]-Table1[[#This Row],[Netto loon]])/Table1[[#This Row],[Belastbaar loon]]</f>
        <v>0.40962157609416955</v>
      </c>
      <c r="H9013" s="14">
        <f t="shared" ca="1" si="135"/>
        <v>40117.292999999998</v>
      </c>
      <c r="I9013" s="14">
        <f ca="1">IF(ROW()=2, Table1[[#This Row],[Netto loon]], INDIRECT(ADDRESS(ROW()-1,COLUMN(F:F))))</f>
        <v>57823.707000000002</v>
      </c>
      <c r="J9013" s="6">
        <f ca="1">IF(ROW()=2, 0, Table1[[#This Row],[Belastbaar loon]]-INDIRECT(ADDRESS(ROW()-1,COLUMN(A:A))))</f>
        <v>10</v>
      </c>
      <c r="K9013" s="6">
        <f ca="1">Table1[[#This Row],[Netto loon]]-Table1[[#This Row],[Netto vorige schijf]]</f>
        <v>4.4499999999970896</v>
      </c>
      <c r="L9013" s="2">
        <f ca="1">(Table1[[#This Row],[Bruto tov vorige schijf]]-Table1[[#This Row],[Netto tov vorige schijf]])/MAX(Table1[[#This Row],[Bruto tov vorige schijf]],1)</f>
        <v>0.55500000000029104</v>
      </c>
    </row>
    <row r="9014" spans="1:12" x14ac:dyDescent="0.25">
      <c r="A9014" s="14">
        <v>97961</v>
      </c>
      <c r="B9014" s="6">
        <f>LoonHeffing2020(Table1[[#This Row],[Belastbaar loon]])</f>
        <v>40166.972999999998</v>
      </c>
      <c r="C9014" s="6">
        <f>AlgemeneHeffingsKorting2020(Table1[[#This Row],[Belastbaar loon]])</f>
        <v>0</v>
      </c>
      <c r="D9014" s="14">
        <f>ArbeidsKorting2020(Table1[[#This Row],[Belastbaar loon]])</f>
        <v>38.58000000000014</v>
      </c>
      <c r="E9014" s="14">
        <f>MAX(Table1[[#This Row],[Loonheffing]]-Table1[[#This Row],[Algemene Heffingskorting]]-Table1[[#This Row],[Arbeidskorting]],0)</f>
        <v>40128.392999999996</v>
      </c>
      <c r="F9014" s="6">
        <f>Table1[[#This Row],[Belastbaar loon]]-Table1[[#This Row],[Belasting]]</f>
        <v>57832.607000000004</v>
      </c>
      <c r="G9014" s="2">
        <f>(Table1[[#This Row],[Belastbaar loon]]-Table1[[#This Row],[Netto loon]])/Table1[[#This Row],[Belastbaar loon]]</f>
        <v>0.40963641653311006</v>
      </c>
      <c r="H9014" s="14">
        <f t="shared" ca="1" si="135"/>
        <v>40122.843000000001</v>
      </c>
      <c r="I9014" s="14">
        <f ca="1">IF(ROW()=2, Table1[[#This Row],[Netto loon]], INDIRECT(ADDRESS(ROW()-1,COLUMN(F:F))))</f>
        <v>57828.156999999999</v>
      </c>
      <c r="J9014" s="6">
        <f ca="1">IF(ROW()=2, 0, Table1[[#This Row],[Belastbaar loon]]-INDIRECT(ADDRESS(ROW()-1,COLUMN(A:A))))</f>
        <v>10</v>
      </c>
      <c r="K9014" s="6">
        <f ca="1">Table1[[#This Row],[Netto loon]]-Table1[[#This Row],[Netto vorige schijf]]</f>
        <v>4.4500000000043656</v>
      </c>
      <c r="L9014" s="2">
        <f ca="1">(Table1[[#This Row],[Bruto tov vorige schijf]]-Table1[[#This Row],[Netto tov vorige schijf]])/MAX(Table1[[#This Row],[Bruto tov vorige schijf]],1)</f>
        <v>0.5549999999995634</v>
      </c>
    </row>
    <row r="9015" spans="1:12" x14ac:dyDescent="0.25">
      <c r="A9015" s="14">
        <v>97971</v>
      </c>
      <c r="B9015" s="6">
        <f>LoonHeffing2020(Table1[[#This Row],[Belastbaar loon]])</f>
        <v>40171.923000000003</v>
      </c>
      <c r="C9015" s="6">
        <f>AlgemeneHeffingsKorting2020(Table1[[#This Row],[Belastbaar loon]])</f>
        <v>0</v>
      </c>
      <c r="D9015" s="14">
        <f>ArbeidsKorting2020(Table1[[#This Row],[Belastbaar loon]])</f>
        <v>37.980000000000139</v>
      </c>
      <c r="E9015" s="14">
        <f>MAX(Table1[[#This Row],[Loonheffing]]-Table1[[#This Row],[Algemene Heffingskorting]]-Table1[[#This Row],[Arbeidskorting]],0)</f>
        <v>40133.942999999999</v>
      </c>
      <c r="F9015" s="6">
        <f>Table1[[#This Row],[Belastbaar loon]]-Table1[[#This Row],[Belasting]]</f>
        <v>57837.057000000001</v>
      </c>
      <c r="G9015" s="2">
        <f>(Table1[[#This Row],[Belastbaar loon]]-Table1[[#This Row],[Netto loon]])/Table1[[#This Row],[Belastbaar loon]]</f>
        <v>0.40965125394249319</v>
      </c>
      <c r="H9015" s="14">
        <f t="shared" ca="1" si="135"/>
        <v>40128.392999999996</v>
      </c>
      <c r="I9015" s="14">
        <f ca="1">IF(ROW()=2, Table1[[#This Row],[Netto loon]], INDIRECT(ADDRESS(ROW()-1,COLUMN(F:F))))</f>
        <v>57832.607000000004</v>
      </c>
      <c r="J9015" s="6">
        <f ca="1">IF(ROW()=2, 0, Table1[[#This Row],[Belastbaar loon]]-INDIRECT(ADDRESS(ROW()-1,COLUMN(A:A))))</f>
        <v>10</v>
      </c>
      <c r="K9015" s="6">
        <f ca="1">Table1[[#This Row],[Netto loon]]-Table1[[#This Row],[Netto vorige schijf]]</f>
        <v>4.4499999999970896</v>
      </c>
      <c r="L9015" s="2">
        <f ca="1">(Table1[[#This Row],[Bruto tov vorige schijf]]-Table1[[#This Row],[Netto tov vorige schijf]])/MAX(Table1[[#This Row],[Bruto tov vorige schijf]],1)</f>
        <v>0.55500000000029104</v>
      </c>
    </row>
    <row r="9016" spans="1:12" x14ac:dyDescent="0.25">
      <c r="A9016" s="14">
        <v>97981</v>
      </c>
      <c r="B9016" s="6">
        <f>LoonHeffing2020(Table1[[#This Row],[Belastbaar loon]])</f>
        <v>40176.873</v>
      </c>
      <c r="C9016" s="6">
        <f>AlgemeneHeffingsKorting2020(Table1[[#This Row],[Belastbaar loon]])</f>
        <v>0</v>
      </c>
      <c r="D9016" s="14">
        <f>ArbeidsKorting2020(Table1[[#This Row],[Belastbaar loon]])</f>
        <v>37.380000000000138</v>
      </c>
      <c r="E9016" s="14">
        <f>MAX(Table1[[#This Row],[Loonheffing]]-Table1[[#This Row],[Algemene Heffingskorting]]-Table1[[#This Row],[Arbeidskorting]],0)</f>
        <v>40139.493000000002</v>
      </c>
      <c r="F9016" s="6">
        <f>Table1[[#This Row],[Belastbaar loon]]-Table1[[#This Row],[Belasting]]</f>
        <v>57841.506999999998</v>
      </c>
      <c r="G9016" s="2">
        <f>(Table1[[#This Row],[Belastbaar loon]]-Table1[[#This Row],[Netto loon]])/Table1[[#This Row],[Belastbaar loon]]</f>
        <v>0.40966608832324636</v>
      </c>
      <c r="H9016" s="14">
        <f t="shared" ca="1" si="135"/>
        <v>40133.942999999999</v>
      </c>
      <c r="I9016" s="14">
        <f ca="1">IF(ROW()=2, Table1[[#This Row],[Netto loon]], INDIRECT(ADDRESS(ROW()-1,COLUMN(F:F))))</f>
        <v>57837.057000000001</v>
      </c>
      <c r="J9016" s="6">
        <f ca="1">IF(ROW()=2, 0, Table1[[#This Row],[Belastbaar loon]]-INDIRECT(ADDRESS(ROW()-1,COLUMN(A:A))))</f>
        <v>10</v>
      </c>
      <c r="K9016" s="6">
        <f ca="1">Table1[[#This Row],[Netto loon]]-Table1[[#This Row],[Netto vorige schijf]]</f>
        <v>4.4499999999970896</v>
      </c>
      <c r="L9016" s="2">
        <f ca="1">(Table1[[#This Row],[Bruto tov vorige schijf]]-Table1[[#This Row],[Netto tov vorige schijf]])/MAX(Table1[[#This Row],[Bruto tov vorige schijf]],1)</f>
        <v>0.55500000000029104</v>
      </c>
    </row>
    <row r="9017" spans="1:12" x14ac:dyDescent="0.25">
      <c r="A9017" s="14">
        <v>97991</v>
      </c>
      <c r="B9017" s="6">
        <f>LoonHeffing2020(Table1[[#This Row],[Belastbaar loon]])</f>
        <v>40181.822999999997</v>
      </c>
      <c r="C9017" s="6">
        <f>AlgemeneHeffingsKorting2020(Table1[[#This Row],[Belastbaar loon]])</f>
        <v>0</v>
      </c>
      <c r="D9017" s="14">
        <f>ArbeidsKorting2020(Table1[[#This Row],[Belastbaar loon]])</f>
        <v>36.780000000000143</v>
      </c>
      <c r="E9017" s="14">
        <f>MAX(Table1[[#This Row],[Loonheffing]]-Table1[[#This Row],[Algemene Heffingskorting]]-Table1[[#This Row],[Arbeidskorting]],0)</f>
        <v>40145.042999999998</v>
      </c>
      <c r="F9017" s="6">
        <f>Table1[[#This Row],[Belastbaar loon]]-Table1[[#This Row],[Belasting]]</f>
        <v>57845.957000000002</v>
      </c>
      <c r="G9017" s="2">
        <f>(Table1[[#This Row],[Belastbaar loon]]-Table1[[#This Row],[Netto loon]])/Table1[[#This Row],[Belastbaar loon]]</f>
        <v>0.40968091967629677</v>
      </c>
      <c r="H9017" s="14">
        <f t="shared" ca="1" si="135"/>
        <v>40139.493000000002</v>
      </c>
      <c r="I9017" s="14">
        <f ca="1">IF(ROW()=2, Table1[[#This Row],[Netto loon]], INDIRECT(ADDRESS(ROW()-1,COLUMN(F:F))))</f>
        <v>57841.506999999998</v>
      </c>
      <c r="J9017" s="6">
        <f ca="1">IF(ROW()=2, 0, Table1[[#This Row],[Belastbaar loon]]-INDIRECT(ADDRESS(ROW()-1,COLUMN(A:A))))</f>
        <v>10</v>
      </c>
      <c r="K9017" s="6">
        <f ca="1">Table1[[#This Row],[Netto loon]]-Table1[[#This Row],[Netto vorige schijf]]</f>
        <v>4.4500000000043656</v>
      </c>
      <c r="L9017" s="2">
        <f ca="1">(Table1[[#This Row],[Bruto tov vorige schijf]]-Table1[[#This Row],[Netto tov vorige schijf]])/MAX(Table1[[#This Row],[Bruto tov vorige schijf]],1)</f>
        <v>0.5549999999995634</v>
      </c>
    </row>
    <row r="9018" spans="1:12" x14ac:dyDescent="0.25">
      <c r="A9018" s="14">
        <v>98001</v>
      </c>
      <c r="B9018" s="6">
        <f>LoonHeffing2020(Table1[[#This Row],[Belastbaar loon]])</f>
        <v>40186.773000000001</v>
      </c>
      <c r="C9018" s="6">
        <f>AlgemeneHeffingsKorting2020(Table1[[#This Row],[Belastbaar loon]])</f>
        <v>0</v>
      </c>
      <c r="D9018" s="14">
        <f>ArbeidsKorting2020(Table1[[#This Row],[Belastbaar loon]])</f>
        <v>36.180000000000142</v>
      </c>
      <c r="E9018" s="14">
        <f>MAX(Table1[[#This Row],[Loonheffing]]-Table1[[#This Row],[Algemene Heffingskorting]]-Table1[[#This Row],[Arbeidskorting]],0)</f>
        <v>40150.593000000001</v>
      </c>
      <c r="F9018" s="6">
        <f>Table1[[#This Row],[Belastbaar loon]]-Table1[[#This Row],[Belasting]]</f>
        <v>57850.406999999999</v>
      </c>
      <c r="G9018" s="2">
        <f>(Table1[[#This Row],[Belastbaar loon]]-Table1[[#This Row],[Netto loon]])/Table1[[#This Row],[Belastbaar loon]]</f>
        <v>0.40969574800257141</v>
      </c>
      <c r="H9018" s="14">
        <f t="shared" ca="1" si="135"/>
        <v>40145.042999999998</v>
      </c>
      <c r="I9018" s="14">
        <f ca="1">IF(ROW()=2, Table1[[#This Row],[Netto loon]], INDIRECT(ADDRESS(ROW()-1,COLUMN(F:F))))</f>
        <v>57845.957000000002</v>
      </c>
      <c r="J9018" s="6">
        <f ca="1">IF(ROW()=2, 0, Table1[[#This Row],[Belastbaar loon]]-INDIRECT(ADDRESS(ROW()-1,COLUMN(A:A))))</f>
        <v>10</v>
      </c>
      <c r="K9018" s="6">
        <f ca="1">Table1[[#This Row],[Netto loon]]-Table1[[#This Row],[Netto vorige schijf]]</f>
        <v>4.4499999999970896</v>
      </c>
      <c r="L9018" s="2">
        <f ca="1">(Table1[[#This Row],[Bruto tov vorige schijf]]-Table1[[#This Row],[Netto tov vorige schijf]])/MAX(Table1[[#This Row],[Bruto tov vorige schijf]],1)</f>
        <v>0.55500000000029104</v>
      </c>
    </row>
    <row r="9019" spans="1:12" x14ac:dyDescent="0.25">
      <c r="A9019" s="14">
        <v>98011</v>
      </c>
      <c r="B9019" s="6">
        <f>LoonHeffing2020(Table1[[#This Row],[Belastbaar loon]])</f>
        <v>40191.722999999998</v>
      </c>
      <c r="C9019" s="6">
        <f>AlgemeneHeffingsKorting2020(Table1[[#This Row],[Belastbaar loon]])</f>
        <v>0</v>
      </c>
      <c r="D9019" s="14">
        <f>ArbeidsKorting2020(Table1[[#This Row],[Belastbaar loon]])</f>
        <v>35.58000000000014</v>
      </c>
      <c r="E9019" s="14">
        <f>MAX(Table1[[#This Row],[Loonheffing]]-Table1[[#This Row],[Algemene Heffingskorting]]-Table1[[#This Row],[Arbeidskorting]],0)</f>
        <v>40156.142999999996</v>
      </c>
      <c r="F9019" s="6">
        <f>Table1[[#This Row],[Belastbaar loon]]-Table1[[#This Row],[Belasting]]</f>
        <v>57854.857000000004</v>
      </c>
      <c r="G9019" s="2">
        <f>(Table1[[#This Row],[Belastbaar loon]]-Table1[[#This Row],[Netto loon]])/Table1[[#This Row],[Belastbaar loon]]</f>
        <v>0.40971057330299654</v>
      </c>
      <c r="H9019" s="14">
        <f t="shared" ca="1" si="135"/>
        <v>40150.593000000001</v>
      </c>
      <c r="I9019" s="14">
        <f ca="1">IF(ROW()=2, Table1[[#This Row],[Netto loon]], INDIRECT(ADDRESS(ROW()-1,COLUMN(F:F))))</f>
        <v>57850.406999999999</v>
      </c>
      <c r="J9019" s="6">
        <f ca="1">IF(ROW()=2, 0, Table1[[#This Row],[Belastbaar loon]]-INDIRECT(ADDRESS(ROW()-1,COLUMN(A:A))))</f>
        <v>10</v>
      </c>
      <c r="K9019" s="6">
        <f ca="1">Table1[[#This Row],[Netto loon]]-Table1[[#This Row],[Netto vorige schijf]]</f>
        <v>4.4500000000043656</v>
      </c>
      <c r="L9019" s="2">
        <f ca="1">(Table1[[#This Row],[Bruto tov vorige schijf]]-Table1[[#This Row],[Netto tov vorige schijf]])/MAX(Table1[[#This Row],[Bruto tov vorige schijf]],1)</f>
        <v>0.5549999999995634</v>
      </c>
    </row>
    <row r="9020" spans="1:12" x14ac:dyDescent="0.25">
      <c r="A9020" s="14">
        <v>98021</v>
      </c>
      <c r="B9020" s="6">
        <f>LoonHeffing2020(Table1[[#This Row],[Belastbaar loon]])</f>
        <v>40196.673000000003</v>
      </c>
      <c r="C9020" s="6">
        <f>AlgemeneHeffingsKorting2020(Table1[[#This Row],[Belastbaar loon]])</f>
        <v>0</v>
      </c>
      <c r="D9020" s="14">
        <f>ArbeidsKorting2020(Table1[[#This Row],[Belastbaar loon]])</f>
        <v>34.980000000000139</v>
      </c>
      <c r="E9020" s="14">
        <f>MAX(Table1[[#This Row],[Loonheffing]]-Table1[[#This Row],[Algemene Heffingskorting]]-Table1[[#This Row],[Arbeidskorting]],0)</f>
        <v>40161.692999999999</v>
      </c>
      <c r="F9020" s="6">
        <f>Table1[[#This Row],[Belastbaar loon]]-Table1[[#This Row],[Belasting]]</f>
        <v>57859.307000000001</v>
      </c>
      <c r="G9020" s="2">
        <f>(Table1[[#This Row],[Belastbaar loon]]-Table1[[#This Row],[Netto loon]])/Table1[[#This Row],[Belastbaar loon]]</f>
        <v>0.40972539557849846</v>
      </c>
      <c r="H9020" s="14">
        <f t="shared" ca="1" si="135"/>
        <v>40156.142999999996</v>
      </c>
      <c r="I9020" s="14">
        <f ca="1">IF(ROW()=2, Table1[[#This Row],[Netto loon]], INDIRECT(ADDRESS(ROW()-1,COLUMN(F:F))))</f>
        <v>57854.857000000004</v>
      </c>
      <c r="J9020" s="6">
        <f ca="1">IF(ROW()=2, 0, Table1[[#This Row],[Belastbaar loon]]-INDIRECT(ADDRESS(ROW()-1,COLUMN(A:A))))</f>
        <v>10</v>
      </c>
      <c r="K9020" s="6">
        <f ca="1">Table1[[#This Row],[Netto loon]]-Table1[[#This Row],[Netto vorige schijf]]</f>
        <v>4.4499999999970896</v>
      </c>
      <c r="L9020" s="2">
        <f ca="1">(Table1[[#This Row],[Bruto tov vorige schijf]]-Table1[[#This Row],[Netto tov vorige schijf]])/MAX(Table1[[#This Row],[Bruto tov vorige schijf]],1)</f>
        <v>0.55500000000029104</v>
      </c>
    </row>
    <row r="9021" spans="1:12" x14ac:dyDescent="0.25">
      <c r="A9021" s="14">
        <v>98031</v>
      </c>
      <c r="B9021" s="6">
        <f>LoonHeffing2020(Table1[[#This Row],[Belastbaar loon]])</f>
        <v>40201.623</v>
      </c>
      <c r="C9021" s="6">
        <f>AlgemeneHeffingsKorting2020(Table1[[#This Row],[Belastbaar loon]])</f>
        <v>0</v>
      </c>
      <c r="D9021" s="14">
        <f>ArbeidsKorting2020(Table1[[#This Row],[Belastbaar loon]])</f>
        <v>34.380000000000138</v>
      </c>
      <c r="E9021" s="14">
        <f>MAX(Table1[[#This Row],[Loonheffing]]-Table1[[#This Row],[Algemene Heffingskorting]]-Table1[[#This Row],[Arbeidskorting]],0)</f>
        <v>40167.243000000002</v>
      </c>
      <c r="F9021" s="6">
        <f>Table1[[#This Row],[Belastbaar loon]]-Table1[[#This Row],[Belasting]]</f>
        <v>57863.756999999998</v>
      </c>
      <c r="G9021" s="2">
        <f>(Table1[[#This Row],[Belastbaar loon]]-Table1[[#This Row],[Netto loon]])/Table1[[#This Row],[Belastbaar loon]]</f>
        <v>0.40974021483000278</v>
      </c>
      <c r="H9021" s="14">
        <f t="shared" ca="1" si="135"/>
        <v>40161.692999999999</v>
      </c>
      <c r="I9021" s="14">
        <f ca="1">IF(ROW()=2, Table1[[#This Row],[Netto loon]], INDIRECT(ADDRESS(ROW()-1,COLUMN(F:F))))</f>
        <v>57859.307000000001</v>
      </c>
      <c r="J9021" s="6">
        <f ca="1">IF(ROW()=2, 0, Table1[[#This Row],[Belastbaar loon]]-INDIRECT(ADDRESS(ROW()-1,COLUMN(A:A))))</f>
        <v>10</v>
      </c>
      <c r="K9021" s="6">
        <f ca="1">Table1[[#This Row],[Netto loon]]-Table1[[#This Row],[Netto vorige schijf]]</f>
        <v>4.4499999999970896</v>
      </c>
      <c r="L9021" s="2">
        <f ca="1">(Table1[[#This Row],[Bruto tov vorige schijf]]-Table1[[#This Row],[Netto tov vorige schijf]])/MAX(Table1[[#This Row],[Bruto tov vorige schijf]],1)</f>
        <v>0.55500000000029104</v>
      </c>
    </row>
    <row r="9022" spans="1:12" x14ac:dyDescent="0.25">
      <c r="A9022" s="14">
        <v>98041</v>
      </c>
      <c r="B9022" s="6">
        <f>LoonHeffing2020(Table1[[#This Row],[Belastbaar loon]])</f>
        <v>40206.572999999997</v>
      </c>
      <c r="C9022" s="6">
        <f>AlgemeneHeffingsKorting2020(Table1[[#This Row],[Belastbaar loon]])</f>
        <v>0</v>
      </c>
      <c r="D9022" s="14">
        <f>ArbeidsKorting2020(Table1[[#This Row],[Belastbaar loon]])</f>
        <v>33.780000000000143</v>
      </c>
      <c r="E9022" s="14">
        <f>MAX(Table1[[#This Row],[Loonheffing]]-Table1[[#This Row],[Algemene Heffingskorting]]-Table1[[#This Row],[Arbeidskorting]],0)</f>
        <v>40172.792999999998</v>
      </c>
      <c r="F9022" s="6">
        <f>Table1[[#This Row],[Belastbaar loon]]-Table1[[#This Row],[Belasting]]</f>
        <v>57868.207000000002</v>
      </c>
      <c r="G9022" s="2">
        <f>(Table1[[#This Row],[Belastbaar loon]]-Table1[[#This Row],[Netto loon]])/Table1[[#This Row],[Belastbaar loon]]</f>
        <v>0.40975503105843469</v>
      </c>
      <c r="H9022" s="14">
        <f t="shared" ca="1" si="135"/>
        <v>40167.243000000002</v>
      </c>
      <c r="I9022" s="14">
        <f ca="1">IF(ROW()=2, Table1[[#This Row],[Netto loon]], INDIRECT(ADDRESS(ROW()-1,COLUMN(F:F))))</f>
        <v>57863.756999999998</v>
      </c>
      <c r="J9022" s="6">
        <f ca="1">IF(ROW()=2, 0, Table1[[#This Row],[Belastbaar loon]]-INDIRECT(ADDRESS(ROW()-1,COLUMN(A:A))))</f>
        <v>10</v>
      </c>
      <c r="K9022" s="6">
        <f ca="1">Table1[[#This Row],[Netto loon]]-Table1[[#This Row],[Netto vorige schijf]]</f>
        <v>4.4500000000043656</v>
      </c>
      <c r="L9022" s="2">
        <f ca="1">(Table1[[#This Row],[Bruto tov vorige schijf]]-Table1[[#This Row],[Netto tov vorige schijf]])/MAX(Table1[[#This Row],[Bruto tov vorige schijf]],1)</f>
        <v>0.5549999999995634</v>
      </c>
    </row>
    <row r="9023" spans="1:12" x14ac:dyDescent="0.25">
      <c r="A9023" s="14">
        <v>98051</v>
      </c>
      <c r="B9023" s="6">
        <f>LoonHeffing2020(Table1[[#This Row],[Belastbaar loon]])</f>
        <v>40211.523000000001</v>
      </c>
      <c r="C9023" s="6">
        <f>AlgemeneHeffingsKorting2020(Table1[[#This Row],[Belastbaar loon]])</f>
        <v>0</v>
      </c>
      <c r="D9023" s="14">
        <f>ArbeidsKorting2020(Table1[[#This Row],[Belastbaar loon]])</f>
        <v>33.180000000000142</v>
      </c>
      <c r="E9023" s="14">
        <f>MAX(Table1[[#This Row],[Loonheffing]]-Table1[[#This Row],[Algemene Heffingskorting]]-Table1[[#This Row],[Arbeidskorting]],0)</f>
        <v>40178.343000000001</v>
      </c>
      <c r="F9023" s="6">
        <f>Table1[[#This Row],[Belastbaar loon]]-Table1[[#This Row],[Belasting]]</f>
        <v>57872.656999999999</v>
      </c>
      <c r="G9023" s="2">
        <f>(Table1[[#This Row],[Belastbaar loon]]-Table1[[#This Row],[Netto loon]])/Table1[[#This Row],[Belastbaar loon]]</f>
        <v>0.40976984426471941</v>
      </c>
      <c r="H9023" s="14">
        <f t="shared" ca="1" si="135"/>
        <v>40172.792999999998</v>
      </c>
      <c r="I9023" s="14">
        <f ca="1">IF(ROW()=2, Table1[[#This Row],[Netto loon]], INDIRECT(ADDRESS(ROW()-1,COLUMN(F:F))))</f>
        <v>57868.207000000002</v>
      </c>
      <c r="J9023" s="6">
        <f ca="1">IF(ROW()=2, 0, Table1[[#This Row],[Belastbaar loon]]-INDIRECT(ADDRESS(ROW()-1,COLUMN(A:A))))</f>
        <v>10</v>
      </c>
      <c r="K9023" s="6">
        <f ca="1">Table1[[#This Row],[Netto loon]]-Table1[[#This Row],[Netto vorige schijf]]</f>
        <v>4.4499999999970896</v>
      </c>
      <c r="L9023" s="2">
        <f ca="1">(Table1[[#This Row],[Bruto tov vorige schijf]]-Table1[[#This Row],[Netto tov vorige schijf]])/MAX(Table1[[#This Row],[Bruto tov vorige schijf]],1)</f>
        <v>0.55500000000029104</v>
      </c>
    </row>
    <row r="9024" spans="1:12" x14ac:dyDescent="0.25">
      <c r="A9024" s="14">
        <v>98061</v>
      </c>
      <c r="B9024" s="6">
        <f>LoonHeffing2020(Table1[[#This Row],[Belastbaar loon]])</f>
        <v>40216.472999999998</v>
      </c>
      <c r="C9024" s="6">
        <f>AlgemeneHeffingsKorting2020(Table1[[#This Row],[Belastbaar loon]])</f>
        <v>0</v>
      </c>
      <c r="D9024" s="14">
        <f>ArbeidsKorting2020(Table1[[#This Row],[Belastbaar loon]])</f>
        <v>32.58000000000014</v>
      </c>
      <c r="E9024" s="14">
        <f>MAX(Table1[[#This Row],[Loonheffing]]-Table1[[#This Row],[Algemene Heffingskorting]]-Table1[[#This Row],[Arbeidskorting]],0)</f>
        <v>40183.892999999996</v>
      </c>
      <c r="F9024" s="6">
        <f>Table1[[#This Row],[Belastbaar loon]]-Table1[[#This Row],[Belasting]]</f>
        <v>57877.107000000004</v>
      </c>
      <c r="G9024" s="2">
        <f>(Table1[[#This Row],[Belastbaar loon]]-Table1[[#This Row],[Netto loon]])/Table1[[#This Row],[Belastbaar loon]]</f>
        <v>0.40978465444978124</v>
      </c>
      <c r="H9024" s="14">
        <f t="shared" ca="1" si="135"/>
        <v>40178.343000000001</v>
      </c>
      <c r="I9024" s="14">
        <f ca="1">IF(ROW()=2, Table1[[#This Row],[Netto loon]], INDIRECT(ADDRESS(ROW()-1,COLUMN(F:F))))</f>
        <v>57872.656999999999</v>
      </c>
      <c r="J9024" s="6">
        <f ca="1">IF(ROW()=2, 0, Table1[[#This Row],[Belastbaar loon]]-INDIRECT(ADDRESS(ROW()-1,COLUMN(A:A))))</f>
        <v>10</v>
      </c>
      <c r="K9024" s="6">
        <f ca="1">Table1[[#This Row],[Netto loon]]-Table1[[#This Row],[Netto vorige schijf]]</f>
        <v>4.4500000000043656</v>
      </c>
      <c r="L9024" s="2">
        <f ca="1">(Table1[[#This Row],[Bruto tov vorige schijf]]-Table1[[#This Row],[Netto tov vorige schijf]])/MAX(Table1[[#This Row],[Bruto tov vorige schijf]],1)</f>
        <v>0.5549999999995634</v>
      </c>
    </row>
    <row r="9025" spans="1:12" x14ac:dyDescent="0.25">
      <c r="A9025" s="14">
        <v>98071</v>
      </c>
      <c r="B9025" s="6">
        <f>LoonHeffing2020(Table1[[#This Row],[Belastbaar loon]])</f>
        <v>40221.423000000003</v>
      </c>
      <c r="C9025" s="6">
        <f>AlgemeneHeffingsKorting2020(Table1[[#This Row],[Belastbaar loon]])</f>
        <v>0</v>
      </c>
      <c r="D9025" s="14">
        <f>ArbeidsKorting2020(Table1[[#This Row],[Belastbaar loon]])</f>
        <v>31.980000000000139</v>
      </c>
      <c r="E9025" s="14">
        <f>MAX(Table1[[#This Row],[Loonheffing]]-Table1[[#This Row],[Algemene Heffingskorting]]-Table1[[#This Row],[Arbeidskorting]],0)</f>
        <v>40189.442999999999</v>
      </c>
      <c r="F9025" s="6">
        <f>Table1[[#This Row],[Belastbaar loon]]-Table1[[#This Row],[Belasting]]</f>
        <v>57881.557000000001</v>
      </c>
      <c r="G9025" s="2">
        <f>(Table1[[#This Row],[Belastbaar loon]]-Table1[[#This Row],[Netto loon]])/Table1[[#This Row],[Belastbaar loon]]</f>
        <v>0.40979946161454456</v>
      </c>
      <c r="H9025" s="14">
        <f t="shared" ca="1" si="135"/>
        <v>40183.892999999996</v>
      </c>
      <c r="I9025" s="14">
        <f ca="1">IF(ROW()=2, Table1[[#This Row],[Netto loon]], INDIRECT(ADDRESS(ROW()-1,COLUMN(F:F))))</f>
        <v>57877.107000000004</v>
      </c>
      <c r="J9025" s="6">
        <f ca="1">IF(ROW()=2, 0, Table1[[#This Row],[Belastbaar loon]]-INDIRECT(ADDRESS(ROW()-1,COLUMN(A:A))))</f>
        <v>10</v>
      </c>
      <c r="K9025" s="6">
        <f ca="1">Table1[[#This Row],[Netto loon]]-Table1[[#This Row],[Netto vorige schijf]]</f>
        <v>4.4499999999970896</v>
      </c>
      <c r="L9025" s="2">
        <f ca="1">(Table1[[#This Row],[Bruto tov vorige schijf]]-Table1[[#This Row],[Netto tov vorige schijf]])/MAX(Table1[[#This Row],[Bruto tov vorige schijf]],1)</f>
        <v>0.55500000000029104</v>
      </c>
    </row>
    <row r="9026" spans="1:12" x14ac:dyDescent="0.25">
      <c r="A9026" s="14">
        <v>98081</v>
      </c>
      <c r="B9026" s="6">
        <f>LoonHeffing2020(Table1[[#This Row],[Belastbaar loon]])</f>
        <v>40226.373</v>
      </c>
      <c r="C9026" s="6">
        <f>AlgemeneHeffingsKorting2020(Table1[[#This Row],[Belastbaar loon]])</f>
        <v>0</v>
      </c>
      <c r="D9026" s="14">
        <f>ArbeidsKorting2020(Table1[[#This Row],[Belastbaar loon]])</f>
        <v>31.380000000000141</v>
      </c>
      <c r="E9026" s="14">
        <f>MAX(Table1[[#This Row],[Loonheffing]]-Table1[[#This Row],[Algemene Heffingskorting]]-Table1[[#This Row],[Arbeidskorting]],0)</f>
        <v>40194.993000000002</v>
      </c>
      <c r="F9026" s="6">
        <f>Table1[[#This Row],[Belastbaar loon]]-Table1[[#This Row],[Belasting]]</f>
        <v>57886.006999999998</v>
      </c>
      <c r="G9026" s="2">
        <f>(Table1[[#This Row],[Belastbaar loon]]-Table1[[#This Row],[Netto loon]])/Table1[[#This Row],[Belastbaar loon]]</f>
        <v>0.40981426575993313</v>
      </c>
      <c r="H9026" s="14">
        <f t="shared" ca="1" si="135"/>
        <v>40189.442999999999</v>
      </c>
      <c r="I9026" s="14">
        <f ca="1">IF(ROW()=2, Table1[[#This Row],[Netto loon]], INDIRECT(ADDRESS(ROW()-1,COLUMN(F:F))))</f>
        <v>57881.557000000001</v>
      </c>
      <c r="J9026" s="6">
        <f ca="1">IF(ROW()=2, 0, Table1[[#This Row],[Belastbaar loon]]-INDIRECT(ADDRESS(ROW()-1,COLUMN(A:A))))</f>
        <v>10</v>
      </c>
      <c r="K9026" s="6">
        <f ca="1">Table1[[#This Row],[Netto loon]]-Table1[[#This Row],[Netto vorige schijf]]</f>
        <v>4.4499999999970896</v>
      </c>
      <c r="L9026" s="2">
        <f ca="1">(Table1[[#This Row],[Bruto tov vorige schijf]]-Table1[[#This Row],[Netto tov vorige schijf]])/MAX(Table1[[#This Row],[Bruto tov vorige schijf]],1)</f>
        <v>0.55500000000029104</v>
      </c>
    </row>
    <row r="9027" spans="1:12" x14ac:dyDescent="0.25">
      <c r="A9027" s="14">
        <v>98091</v>
      </c>
      <c r="B9027" s="6">
        <f>LoonHeffing2020(Table1[[#This Row],[Belastbaar loon]])</f>
        <v>40231.322999999997</v>
      </c>
      <c r="C9027" s="6">
        <f>AlgemeneHeffingsKorting2020(Table1[[#This Row],[Belastbaar loon]])</f>
        <v>0</v>
      </c>
      <c r="D9027" s="14">
        <f>ArbeidsKorting2020(Table1[[#This Row],[Belastbaar loon]])</f>
        <v>30.78000000000014</v>
      </c>
      <c r="E9027" s="14">
        <f>MAX(Table1[[#This Row],[Loonheffing]]-Table1[[#This Row],[Algemene Heffingskorting]]-Table1[[#This Row],[Arbeidskorting]],0)</f>
        <v>40200.542999999998</v>
      </c>
      <c r="F9027" s="6">
        <f>Table1[[#This Row],[Belastbaar loon]]-Table1[[#This Row],[Belasting]]</f>
        <v>57890.457000000002</v>
      </c>
      <c r="G9027" s="2">
        <f>(Table1[[#This Row],[Belastbaar loon]]-Table1[[#This Row],[Netto loon]])/Table1[[#This Row],[Belastbaar loon]]</f>
        <v>0.40982906688687032</v>
      </c>
      <c r="H9027" s="14">
        <f t="shared" ca="1" si="135"/>
        <v>40194.993000000002</v>
      </c>
      <c r="I9027" s="14">
        <f ca="1">IF(ROW()=2, Table1[[#This Row],[Netto loon]], INDIRECT(ADDRESS(ROW()-1,COLUMN(F:F))))</f>
        <v>57886.006999999998</v>
      </c>
      <c r="J9027" s="6">
        <f ca="1">IF(ROW()=2, 0, Table1[[#This Row],[Belastbaar loon]]-INDIRECT(ADDRESS(ROW()-1,COLUMN(A:A))))</f>
        <v>10</v>
      </c>
      <c r="K9027" s="6">
        <f ca="1">Table1[[#This Row],[Netto loon]]-Table1[[#This Row],[Netto vorige schijf]]</f>
        <v>4.4500000000043656</v>
      </c>
      <c r="L9027" s="2">
        <f ca="1">(Table1[[#This Row],[Bruto tov vorige schijf]]-Table1[[#This Row],[Netto tov vorige schijf]])/MAX(Table1[[#This Row],[Bruto tov vorige schijf]],1)</f>
        <v>0.5549999999995634</v>
      </c>
    </row>
    <row r="9028" spans="1:12" x14ac:dyDescent="0.25">
      <c r="A9028" s="14">
        <v>98101</v>
      </c>
      <c r="B9028" s="6">
        <f>LoonHeffing2020(Table1[[#This Row],[Belastbaar loon]])</f>
        <v>40236.273000000001</v>
      </c>
      <c r="C9028" s="6">
        <f>AlgemeneHeffingsKorting2020(Table1[[#This Row],[Belastbaar loon]])</f>
        <v>0</v>
      </c>
      <c r="D9028" s="14">
        <f>ArbeidsKorting2020(Table1[[#This Row],[Belastbaar loon]])</f>
        <v>30.180000000000142</v>
      </c>
      <c r="E9028" s="14">
        <f>MAX(Table1[[#This Row],[Loonheffing]]-Table1[[#This Row],[Algemene Heffingskorting]]-Table1[[#This Row],[Arbeidskorting]],0)</f>
        <v>40206.093000000001</v>
      </c>
      <c r="F9028" s="6">
        <f>Table1[[#This Row],[Belastbaar loon]]-Table1[[#This Row],[Belasting]]</f>
        <v>57894.906999999999</v>
      </c>
      <c r="G9028" s="2">
        <f>(Table1[[#This Row],[Belastbaar loon]]-Table1[[#This Row],[Netto loon]])/Table1[[#This Row],[Belastbaar loon]]</f>
        <v>0.40984386499627934</v>
      </c>
      <c r="H9028" s="14">
        <f t="shared" ca="1" si="135"/>
        <v>40200.542999999998</v>
      </c>
      <c r="I9028" s="14">
        <f ca="1">IF(ROW()=2, Table1[[#This Row],[Netto loon]], INDIRECT(ADDRESS(ROW()-1,COLUMN(F:F))))</f>
        <v>57890.457000000002</v>
      </c>
      <c r="J9028" s="6">
        <f ca="1">IF(ROW()=2, 0, Table1[[#This Row],[Belastbaar loon]]-INDIRECT(ADDRESS(ROW()-1,COLUMN(A:A))))</f>
        <v>10</v>
      </c>
      <c r="K9028" s="6">
        <f ca="1">Table1[[#This Row],[Netto loon]]-Table1[[#This Row],[Netto vorige schijf]]</f>
        <v>4.4499999999970896</v>
      </c>
      <c r="L9028" s="2">
        <f ca="1">(Table1[[#This Row],[Bruto tov vorige schijf]]-Table1[[#This Row],[Netto tov vorige schijf]])/MAX(Table1[[#This Row],[Bruto tov vorige schijf]],1)</f>
        <v>0.55500000000029104</v>
      </c>
    </row>
    <row r="9029" spans="1:12" x14ac:dyDescent="0.25">
      <c r="A9029" s="14">
        <v>98111</v>
      </c>
      <c r="B9029" s="6">
        <f>LoonHeffing2020(Table1[[#This Row],[Belastbaar loon]])</f>
        <v>40241.222999999998</v>
      </c>
      <c r="C9029" s="6">
        <f>AlgemeneHeffingsKorting2020(Table1[[#This Row],[Belastbaar loon]])</f>
        <v>0</v>
      </c>
      <c r="D9029" s="14">
        <f>ArbeidsKorting2020(Table1[[#This Row],[Belastbaar loon]])</f>
        <v>29.58000000000014</v>
      </c>
      <c r="E9029" s="14">
        <f>MAX(Table1[[#This Row],[Loonheffing]]-Table1[[#This Row],[Algemene Heffingskorting]]-Table1[[#This Row],[Arbeidskorting]],0)</f>
        <v>40211.642999999996</v>
      </c>
      <c r="F9029" s="6">
        <f>Table1[[#This Row],[Belastbaar loon]]-Table1[[#This Row],[Belasting]]</f>
        <v>57899.357000000004</v>
      </c>
      <c r="G9029" s="2">
        <f>(Table1[[#This Row],[Belastbaar loon]]-Table1[[#This Row],[Netto loon]])/Table1[[#This Row],[Belastbaar loon]]</f>
        <v>0.40985866008908273</v>
      </c>
      <c r="H9029" s="14">
        <f t="shared" ca="1" si="135"/>
        <v>40206.093000000001</v>
      </c>
      <c r="I9029" s="14">
        <f ca="1">IF(ROW()=2, Table1[[#This Row],[Netto loon]], INDIRECT(ADDRESS(ROW()-1,COLUMN(F:F))))</f>
        <v>57894.906999999999</v>
      </c>
      <c r="J9029" s="6">
        <f ca="1">IF(ROW()=2, 0, Table1[[#This Row],[Belastbaar loon]]-INDIRECT(ADDRESS(ROW()-1,COLUMN(A:A))))</f>
        <v>10</v>
      </c>
      <c r="K9029" s="6">
        <f ca="1">Table1[[#This Row],[Netto loon]]-Table1[[#This Row],[Netto vorige schijf]]</f>
        <v>4.4500000000043656</v>
      </c>
      <c r="L9029" s="2">
        <f ca="1">(Table1[[#This Row],[Bruto tov vorige schijf]]-Table1[[#This Row],[Netto tov vorige schijf]])/MAX(Table1[[#This Row],[Bruto tov vorige schijf]],1)</f>
        <v>0.5549999999995634</v>
      </c>
    </row>
    <row r="9030" spans="1:12" x14ac:dyDescent="0.25">
      <c r="A9030" s="14">
        <v>98121</v>
      </c>
      <c r="B9030" s="6">
        <f>LoonHeffing2020(Table1[[#This Row],[Belastbaar loon]])</f>
        <v>40246.173000000003</v>
      </c>
      <c r="C9030" s="6">
        <f>AlgemeneHeffingsKorting2020(Table1[[#This Row],[Belastbaar loon]])</f>
        <v>0</v>
      </c>
      <c r="D9030" s="14">
        <f>ArbeidsKorting2020(Table1[[#This Row],[Belastbaar loon]])</f>
        <v>28.980000000000139</v>
      </c>
      <c r="E9030" s="14">
        <f>MAX(Table1[[#This Row],[Loonheffing]]-Table1[[#This Row],[Algemene Heffingskorting]]-Table1[[#This Row],[Arbeidskorting]],0)</f>
        <v>40217.192999999999</v>
      </c>
      <c r="F9030" s="6">
        <f>Table1[[#This Row],[Belastbaar loon]]-Table1[[#This Row],[Belasting]]</f>
        <v>57903.807000000001</v>
      </c>
      <c r="G9030" s="2">
        <f>(Table1[[#This Row],[Belastbaar loon]]-Table1[[#This Row],[Netto loon]])/Table1[[#This Row],[Belastbaar loon]]</f>
        <v>0.40987345216620297</v>
      </c>
      <c r="H9030" s="14">
        <f t="shared" ca="1" si="135"/>
        <v>40211.642999999996</v>
      </c>
      <c r="I9030" s="14">
        <f ca="1">IF(ROW()=2, Table1[[#This Row],[Netto loon]], INDIRECT(ADDRESS(ROW()-1,COLUMN(F:F))))</f>
        <v>57899.357000000004</v>
      </c>
      <c r="J9030" s="6">
        <f ca="1">IF(ROW()=2, 0, Table1[[#This Row],[Belastbaar loon]]-INDIRECT(ADDRESS(ROW()-1,COLUMN(A:A))))</f>
        <v>10</v>
      </c>
      <c r="K9030" s="6">
        <f ca="1">Table1[[#This Row],[Netto loon]]-Table1[[#This Row],[Netto vorige schijf]]</f>
        <v>4.4499999999970896</v>
      </c>
      <c r="L9030" s="2">
        <f ca="1">(Table1[[#This Row],[Bruto tov vorige schijf]]-Table1[[#This Row],[Netto tov vorige schijf]])/MAX(Table1[[#This Row],[Bruto tov vorige schijf]],1)</f>
        <v>0.55500000000029104</v>
      </c>
    </row>
    <row r="9031" spans="1:12" x14ac:dyDescent="0.25">
      <c r="A9031" s="14">
        <v>98131</v>
      </c>
      <c r="B9031" s="6">
        <f>LoonHeffing2020(Table1[[#This Row],[Belastbaar loon]])</f>
        <v>40251.123</v>
      </c>
      <c r="C9031" s="6">
        <f>AlgemeneHeffingsKorting2020(Table1[[#This Row],[Belastbaar loon]])</f>
        <v>0</v>
      </c>
      <c r="D9031" s="14">
        <f>ArbeidsKorting2020(Table1[[#This Row],[Belastbaar loon]])</f>
        <v>28.380000000000141</v>
      </c>
      <c r="E9031" s="14">
        <f>MAX(Table1[[#This Row],[Loonheffing]]-Table1[[#This Row],[Algemene Heffingskorting]]-Table1[[#This Row],[Arbeidskorting]],0)</f>
        <v>40222.743000000002</v>
      </c>
      <c r="F9031" s="6">
        <f>Table1[[#This Row],[Belastbaar loon]]-Table1[[#This Row],[Belasting]]</f>
        <v>57908.256999999998</v>
      </c>
      <c r="G9031" s="2">
        <f>(Table1[[#This Row],[Belastbaar loon]]-Table1[[#This Row],[Netto loon]])/Table1[[#This Row],[Belastbaar loon]]</f>
        <v>0.40988824122856182</v>
      </c>
      <c r="H9031" s="14">
        <f t="shared" ca="1" si="135"/>
        <v>40217.192999999999</v>
      </c>
      <c r="I9031" s="14">
        <f ca="1">IF(ROW()=2, Table1[[#This Row],[Netto loon]], INDIRECT(ADDRESS(ROW()-1,COLUMN(F:F))))</f>
        <v>57903.807000000001</v>
      </c>
      <c r="J9031" s="6">
        <f ca="1">IF(ROW()=2, 0, Table1[[#This Row],[Belastbaar loon]]-INDIRECT(ADDRESS(ROW()-1,COLUMN(A:A))))</f>
        <v>10</v>
      </c>
      <c r="K9031" s="6">
        <f ca="1">Table1[[#This Row],[Netto loon]]-Table1[[#This Row],[Netto vorige schijf]]</f>
        <v>4.4499999999970896</v>
      </c>
      <c r="L9031" s="2">
        <f ca="1">(Table1[[#This Row],[Bruto tov vorige schijf]]-Table1[[#This Row],[Netto tov vorige schijf]])/MAX(Table1[[#This Row],[Bruto tov vorige schijf]],1)</f>
        <v>0.55500000000029104</v>
      </c>
    </row>
    <row r="9032" spans="1:12" x14ac:dyDescent="0.25">
      <c r="A9032" s="14">
        <v>98141</v>
      </c>
      <c r="B9032" s="6">
        <f>LoonHeffing2020(Table1[[#This Row],[Belastbaar loon]])</f>
        <v>40256.072999999997</v>
      </c>
      <c r="C9032" s="6">
        <f>AlgemeneHeffingsKorting2020(Table1[[#This Row],[Belastbaar loon]])</f>
        <v>0</v>
      </c>
      <c r="D9032" s="14">
        <f>ArbeidsKorting2020(Table1[[#This Row],[Belastbaar loon]])</f>
        <v>27.78000000000014</v>
      </c>
      <c r="E9032" s="14">
        <f>MAX(Table1[[#This Row],[Loonheffing]]-Table1[[#This Row],[Algemene Heffingskorting]]-Table1[[#This Row],[Arbeidskorting]],0)</f>
        <v>40228.292999999998</v>
      </c>
      <c r="F9032" s="6">
        <f>Table1[[#This Row],[Belastbaar loon]]-Table1[[#This Row],[Belasting]]</f>
        <v>57912.707000000002</v>
      </c>
      <c r="G9032" s="2">
        <f>(Table1[[#This Row],[Belastbaar loon]]-Table1[[#This Row],[Netto loon]])/Table1[[#This Row],[Belastbaar loon]]</f>
        <v>0.40990302727708089</v>
      </c>
      <c r="H9032" s="14">
        <f t="shared" ca="1" si="135"/>
        <v>40222.743000000002</v>
      </c>
      <c r="I9032" s="14">
        <f ca="1">IF(ROW()=2, Table1[[#This Row],[Netto loon]], INDIRECT(ADDRESS(ROW()-1,COLUMN(F:F))))</f>
        <v>57908.256999999998</v>
      </c>
      <c r="J9032" s="6">
        <f ca="1">IF(ROW()=2, 0, Table1[[#This Row],[Belastbaar loon]]-INDIRECT(ADDRESS(ROW()-1,COLUMN(A:A))))</f>
        <v>10</v>
      </c>
      <c r="K9032" s="6">
        <f ca="1">Table1[[#This Row],[Netto loon]]-Table1[[#This Row],[Netto vorige schijf]]</f>
        <v>4.4500000000043656</v>
      </c>
      <c r="L9032" s="2">
        <f ca="1">(Table1[[#This Row],[Bruto tov vorige schijf]]-Table1[[#This Row],[Netto tov vorige schijf]])/MAX(Table1[[#This Row],[Bruto tov vorige schijf]],1)</f>
        <v>0.5549999999995634</v>
      </c>
    </row>
    <row r="9033" spans="1:12" x14ac:dyDescent="0.25">
      <c r="A9033" s="14">
        <v>98151</v>
      </c>
      <c r="B9033" s="6">
        <f>LoonHeffing2020(Table1[[#This Row],[Belastbaar loon]])</f>
        <v>40261.023000000001</v>
      </c>
      <c r="C9033" s="6">
        <f>AlgemeneHeffingsKorting2020(Table1[[#This Row],[Belastbaar loon]])</f>
        <v>0</v>
      </c>
      <c r="D9033" s="14">
        <f>ArbeidsKorting2020(Table1[[#This Row],[Belastbaar loon]])</f>
        <v>27.180000000000142</v>
      </c>
      <c r="E9033" s="14">
        <f>MAX(Table1[[#This Row],[Loonheffing]]-Table1[[#This Row],[Algemene Heffingskorting]]-Table1[[#This Row],[Arbeidskorting]],0)</f>
        <v>40233.843000000001</v>
      </c>
      <c r="F9033" s="6">
        <f>Table1[[#This Row],[Belastbaar loon]]-Table1[[#This Row],[Belasting]]</f>
        <v>57917.156999999999</v>
      </c>
      <c r="G9033" s="2">
        <f>(Table1[[#This Row],[Belastbaar loon]]-Table1[[#This Row],[Netto loon]])/Table1[[#This Row],[Belastbaar loon]]</f>
        <v>0.40991781031268149</v>
      </c>
      <c r="H9033" s="14">
        <f t="shared" ca="1" si="135"/>
        <v>40228.292999999998</v>
      </c>
      <c r="I9033" s="14">
        <f ca="1">IF(ROW()=2, Table1[[#This Row],[Netto loon]], INDIRECT(ADDRESS(ROW()-1,COLUMN(F:F))))</f>
        <v>57912.707000000002</v>
      </c>
      <c r="J9033" s="6">
        <f ca="1">IF(ROW()=2, 0, Table1[[#This Row],[Belastbaar loon]]-INDIRECT(ADDRESS(ROW()-1,COLUMN(A:A))))</f>
        <v>10</v>
      </c>
      <c r="K9033" s="6">
        <f ca="1">Table1[[#This Row],[Netto loon]]-Table1[[#This Row],[Netto vorige schijf]]</f>
        <v>4.4499999999970896</v>
      </c>
      <c r="L9033" s="2">
        <f ca="1">(Table1[[#This Row],[Bruto tov vorige schijf]]-Table1[[#This Row],[Netto tov vorige schijf]])/MAX(Table1[[#This Row],[Bruto tov vorige schijf]],1)</f>
        <v>0.55500000000029104</v>
      </c>
    </row>
    <row r="9034" spans="1:12" x14ac:dyDescent="0.25">
      <c r="A9034" s="14">
        <v>98161</v>
      </c>
      <c r="B9034" s="6">
        <f>LoonHeffing2020(Table1[[#This Row],[Belastbaar loon]])</f>
        <v>40265.972999999998</v>
      </c>
      <c r="C9034" s="6">
        <f>AlgemeneHeffingsKorting2020(Table1[[#This Row],[Belastbaar loon]])</f>
        <v>0</v>
      </c>
      <c r="D9034" s="14">
        <f>ArbeidsKorting2020(Table1[[#This Row],[Belastbaar loon]])</f>
        <v>26.58000000000014</v>
      </c>
      <c r="E9034" s="14">
        <f>MAX(Table1[[#This Row],[Loonheffing]]-Table1[[#This Row],[Algemene Heffingskorting]]-Table1[[#This Row],[Arbeidskorting]],0)</f>
        <v>40239.392999999996</v>
      </c>
      <c r="F9034" s="6">
        <f>Table1[[#This Row],[Belastbaar loon]]-Table1[[#This Row],[Belasting]]</f>
        <v>57921.607000000004</v>
      </c>
      <c r="G9034" s="2">
        <f>(Table1[[#This Row],[Belastbaar loon]]-Table1[[#This Row],[Netto loon]])/Table1[[#This Row],[Belastbaar loon]]</f>
        <v>0.40993259033628421</v>
      </c>
      <c r="H9034" s="14">
        <f t="shared" ca="1" si="135"/>
        <v>40233.843000000001</v>
      </c>
      <c r="I9034" s="14">
        <f ca="1">IF(ROW()=2, Table1[[#This Row],[Netto loon]], INDIRECT(ADDRESS(ROW()-1,COLUMN(F:F))))</f>
        <v>57917.156999999999</v>
      </c>
      <c r="J9034" s="6">
        <f ca="1">IF(ROW()=2, 0, Table1[[#This Row],[Belastbaar loon]]-INDIRECT(ADDRESS(ROW()-1,COLUMN(A:A))))</f>
        <v>10</v>
      </c>
      <c r="K9034" s="6">
        <f ca="1">Table1[[#This Row],[Netto loon]]-Table1[[#This Row],[Netto vorige schijf]]</f>
        <v>4.4500000000043656</v>
      </c>
      <c r="L9034" s="2">
        <f ca="1">(Table1[[#This Row],[Bruto tov vorige schijf]]-Table1[[#This Row],[Netto tov vorige schijf]])/MAX(Table1[[#This Row],[Bruto tov vorige schijf]],1)</f>
        <v>0.5549999999995634</v>
      </c>
    </row>
    <row r="9035" spans="1:12" x14ac:dyDescent="0.25">
      <c r="A9035" s="14">
        <v>98171</v>
      </c>
      <c r="B9035" s="6">
        <f>LoonHeffing2020(Table1[[#This Row],[Belastbaar loon]])</f>
        <v>40270.923000000003</v>
      </c>
      <c r="C9035" s="6">
        <f>AlgemeneHeffingsKorting2020(Table1[[#This Row],[Belastbaar loon]])</f>
        <v>0</v>
      </c>
      <c r="D9035" s="14">
        <f>ArbeidsKorting2020(Table1[[#This Row],[Belastbaar loon]])</f>
        <v>25.980000000000139</v>
      </c>
      <c r="E9035" s="14">
        <f>MAX(Table1[[#This Row],[Loonheffing]]-Table1[[#This Row],[Algemene Heffingskorting]]-Table1[[#This Row],[Arbeidskorting]],0)</f>
        <v>40244.942999999999</v>
      </c>
      <c r="F9035" s="6">
        <f>Table1[[#This Row],[Belastbaar loon]]-Table1[[#This Row],[Belasting]]</f>
        <v>57926.057000000001</v>
      </c>
      <c r="G9035" s="2">
        <f>(Table1[[#This Row],[Belastbaar loon]]-Table1[[#This Row],[Netto loon]])/Table1[[#This Row],[Belastbaar loon]]</f>
        <v>0.40994736734880971</v>
      </c>
      <c r="H9035" s="14">
        <f t="shared" ca="1" si="135"/>
        <v>40239.392999999996</v>
      </c>
      <c r="I9035" s="14">
        <f ca="1">IF(ROW()=2, Table1[[#This Row],[Netto loon]], INDIRECT(ADDRESS(ROW()-1,COLUMN(F:F))))</f>
        <v>57921.607000000004</v>
      </c>
      <c r="J9035" s="6">
        <f ca="1">IF(ROW()=2, 0, Table1[[#This Row],[Belastbaar loon]]-INDIRECT(ADDRESS(ROW()-1,COLUMN(A:A))))</f>
        <v>10</v>
      </c>
      <c r="K9035" s="6">
        <f ca="1">Table1[[#This Row],[Netto loon]]-Table1[[#This Row],[Netto vorige schijf]]</f>
        <v>4.4499999999970896</v>
      </c>
      <c r="L9035" s="2">
        <f ca="1">(Table1[[#This Row],[Bruto tov vorige schijf]]-Table1[[#This Row],[Netto tov vorige schijf]])/MAX(Table1[[#This Row],[Bruto tov vorige schijf]],1)</f>
        <v>0.55500000000029104</v>
      </c>
    </row>
    <row r="9036" spans="1:12" x14ac:dyDescent="0.25">
      <c r="A9036" s="14">
        <v>98181</v>
      </c>
      <c r="B9036" s="6">
        <f>LoonHeffing2020(Table1[[#This Row],[Belastbaar loon]])</f>
        <v>40275.873</v>
      </c>
      <c r="C9036" s="6">
        <f>AlgemeneHeffingsKorting2020(Table1[[#This Row],[Belastbaar loon]])</f>
        <v>0</v>
      </c>
      <c r="D9036" s="14">
        <f>ArbeidsKorting2020(Table1[[#This Row],[Belastbaar loon]])</f>
        <v>25.380000000000141</v>
      </c>
      <c r="E9036" s="14">
        <f>MAX(Table1[[#This Row],[Loonheffing]]-Table1[[#This Row],[Algemene Heffingskorting]]-Table1[[#This Row],[Arbeidskorting]],0)</f>
        <v>40250.493000000002</v>
      </c>
      <c r="F9036" s="6">
        <f>Table1[[#This Row],[Belastbaar loon]]-Table1[[#This Row],[Belasting]]</f>
        <v>57930.506999999998</v>
      </c>
      <c r="G9036" s="2">
        <f>(Table1[[#This Row],[Belastbaar loon]]-Table1[[#This Row],[Netto loon]])/Table1[[#This Row],[Belastbaar loon]]</f>
        <v>0.40996214135117792</v>
      </c>
      <c r="H9036" s="14">
        <f t="shared" ca="1" si="135"/>
        <v>40244.942999999999</v>
      </c>
      <c r="I9036" s="14">
        <f ca="1">IF(ROW()=2, Table1[[#This Row],[Netto loon]], INDIRECT(ADDRESS(ROW()-1,COLUMN(F:F))))</f>
        <v>57926.057000000001</v>
      </c>
      <c r="J9036" s="6">
        <f ca="1">IF(ROW()=2, 0, Table1[[#This Row],[Belastbaar loon]]-INDIRECT(ADDRESS(ROW()-1,COLUMN(A:A))))</f>
        <v>10</v>
      </c>
      <c r="K9036" s="6">
        <f ca="1">Table1[[#This Row],[Netto loon]]-Table1[[#This Row],[Netto vorige schijf]]</f>
        <v>4.4499999999970896</v>
      </c>
      <c r="L9036" s="2">
        <f ca="1">(Table1[[#This Row],[Bruto tov vorige schijf]]-Table1[[#This Row],[Netto tov vorige schijf]])/MAX(Table1[[#This Row],[Bruto tov vorige schijf]],1)</f>
        <v>0.55500000000029104</v>
      </c>
    </row>
    <row r="9037" spans="1:12" x14ac:dyDescent="0.25">
      <c r="A9037" s="14">
        <v>98191</v>
      </c>
      <c r="B9037" s="6">
        <f>LoonHeffing2020(Table1[[#This Row],[Belastbaar loon]])</f>
        <v>40280.822999999997</v>
      </c>
      <c r="C9037" s="6">
        <f>AlgemeneHeffingsKorting2020(Table1[[#This Row],[Belastbaar loon]])</f>
        <v>0</v>
      </c>
      <c r="D9037" s="14">
        <f>ArbeidsKorting2020(Table1[[#This Row],[Belastbaar loon]])</f>
        <v>24.78000000000014</v>
      </c>
      <c r="E9037" s="14">
        <f>MAX(Table1[[#This Row],[Loonheffing]]-Table1[[#This Row],[Algemene Heffingskorting]]-Table1[[#This Row],[Arbeidskorting]],0)</f>
        <v>40256.042999999998</v>
      </c>
      <c r="F9037" s="6">
        <f>Table1[[#This Row],[Belastbaar loon]]-Table1[[#This Row],[Belasting]]</f>
        <v>57934.957000000002</v>
      </c>
      <c r="G9037" s="2">
        <f>(Table1[[#This Row],[Belastbaar loon]]-Table1[[#This Row],[Netto loon]])/Table1[[#This Row],[Belastbaar loon]]</f>
        <v>0.4099769123443085</v>
      </c>
      <c r="H9037" s="14">
        <f t="shared" ca="1" si="135"/>
        <v>40250.493000000002</v>
      </c>
      <c r="I9037" s="14">
        <f ca="1">IF(ROW()=2, Table1[[#This Row],[Netto loon]], INDIRECT(ADDRESS(ROW()-1,COLUMN(F:F))))</f>
        <v>57930.506999999998</v>
      </c>
      <c r="J9037" s="6">
        <f ca="1">IF(ROW()=2, 0, Table1[[#This Row],[Belastbaar loon]]-INDIRECT(ADDRESS(ROW()-1,COLUMN(A:A))))</f>
        <v>10</v>
      </c>
      <c r="K9037" s="6">
        <f ca="1">Table1[[#This Row],[Netto loon]]-Table1[[#This Row],[Netto vorige schijf]]</f>
        <v>4.4500000000043656</v>
      </c>
      <c r="L9037" s="2">
        <f ca="1">(Table1[[#This Row],[Bruto tov vorige schijf]]-Table1[[#This Row],[Netto tov vorige schijf]])/MAX(Table1[[#This Row],[Bruto tov vorige schijf]],1)</f>
        <v>0.5549999999995634</v>
      </c>
    </row>
    <row r="9038" spans="1:12" x14ac:dyDescent="0.25">
      <c r="A9038" s="14">
        <v>98201</v>
      </c>
      <c r="B9038" s="6">
        <f>LoonHeffing2020(Table1[[#This Row],[Belastbaar loon]])</f>
        <v>40285.773000000001</v>
      </c>
      <c r="C9038" s="6">
        <f>AlgemeneHeffingsKorting2020(Table1[[#This Row],[Belastbaar loon]])</f>
        <v>0</v>
      </c>
      <c r="D9038" s="14">
        <f>ArbeidsKorting2020(Table1[[#This Row],[Belastbaar loon]])</f>
        <v>24.180000000000142</v>
      </c>
      <c r="E9038" s="14">
        <f>MAX(Table1[[#This Row],[Loonheffing]]-Table1[[#This Row],[Algemene Heffingskorting]]-Table1[[#This Row],[Arbeidskorting]],0)</f>
        <v>40261.593000000001</v>
      </c>
      <c r="F9038" s="6">
        <f>Table1[[#This Row],[Belastbaar loon]]-Table1[[#This Row],[Belasting]]</f>
        <v>57939.406999999999</v>
      </c>
      <c r="G9038" s="2">
        <f>(Table1[[#This Row],[Belastbaar loon]]-Table1[[#This Row],[Netto loon]])/Table1[[#This Row],[Belastbaar loon]]</f>
        <v>0.40999168032912087</v>
      </c>
      <c r="H9038" s="14">
        <f t="shared" ca="1" si="135"/>
        <v>40256.042999999998</v>
      </c>
      <c r="I9038" s="14">
        <f ca="1">IF(ROW()=2, Table1[[#This Row],[Netto loon]], INDIRECT(ADDRESS(ROW()-1,COLUMN(F:F))))</f>
        <v>57934.957000000002</v>
      </c>
      <c r="J9038" s="6">
        <f ca="1">IF(ROW()=2, 0, Table1[[#This Row],[Belastbaar loon]]-INDIRECT(ADDRESS(ROW()-1,COLUMN(A:A))))</f>
        <v>10</v>
      </c>
      <c r="K9038" s="6">
        <f ca="1">Table1[[#This Row],[Netto loon]]-Table1[[#This Row],[Netto vorige schijf]]</f>
        <v>4.4499999999970896</v>
      </c>
      <c r="L9038" s="2">
        <f ca="1">(Table1[[#This Row],[Bruto tov vorige schijf]]-Table1[[#This Row],[Netto tov vorige schijf]])/MAX(Table1[[#This Row],[Bruto tov vorige schijf]],1)</f>
        <v>0.55500000000029104</v>
      </c>
    </row>
    <row r="9039" spans="1:12" x14ac:dyDescent="0.25">
      <c r="A9039" s="14">
        <v>98211</v>
      </c>
      <c r="B9039" s="6">
        <f>LoonHeffing2020(Table1[[#This Row],[Belastbaar loon]])</f>
        <v>40290.722999999998</v>
      </c>
      <c r="C9039" s="6">
        <f>AlgemeneHeffingsKorting2020(Table1[[#This Row],[Belastbaar loon]])</f>
        <v>0</v>
      </c>
      <c r="D9039" s="14">
        <f>ArbeidsKorting2020(Table1[[#This Row],[Belastbaar loon]])</f>
        <v>23.58000000000014</v>
      </c>
      <c r="E9039" s="14">
        <f>MAX(Table1[[#This Row],[Loonheffing]]-Table1[[#This Row],[Algemene Heffingskorting]]-Table1[[#This Row],[Arbeidskorting]],0)</f>
        <v>40267.142999999996</v>
      </c>
      <c r="F9039" s="6">
        <f>Table1[[#This Row],[Belastbaar loon]]-Table1[[#This Row],[Belasting]]</f>
        <v>57943.857000000004</v>
      </c>
      <c r="G9039" s="2">
        <f>(Table1[[#This Row],[Belastbaar loon]]-Table1[[#This Row],[Netto loon]])/Table1[[#This Row],[Belastbaar loon]]</f>
        <v>0.41000644530653385</v>
      </c>
      <c r="H9039" s="14">
        <f t="shared" ca="1" si="135"/>
        <v>40261.593000000001</v>
      </c>
      <c r="I9039" s="14">
        <f ca="1">IF(ROW()=2, Table1[[#This Row],[Netto loon]], INDIRECT(ADDRESS(ROW()-1,COLUMN(F:F))))</f>
        <v>57939.406999999999</v>
      </c>
      <c r="J9039" s="6">
        <f ca="1">IF(ROW()=2, 0, Table1[[#This Row],[Belastbaar loon]]-INDIRECT(ADDRESS(ROW()-1,COLUMN(A:A))))</f>
        <v>10</v>
      </c>
      <c r="K9039" s="6">
        <f ca="1">Table1[[#This Row],[Netto loon]]-Table1[[#This Row],[Netto vorige schijf]]</f>
        <v>4.4500000000043656</v>
      </c>
      <c r="L9039" s="2">
        <f ca="1">(Table1[[#This Row],[Bruto tov vorige schijf]]-Table1[[#This Row],[Netto tov vorige schijf]])/MAX(Table1[[#This Row],[Bruto tov vorige schijf]],1)</f>
        <v>0.5549999999995634</v>
      </c>
    </row>
    <row r="9040" spans="1:12" x14ac:dyDescent="0.25">
      <c r="A9040" s="14">
        <v>98221</v>
      </c>
      <c r="B9040" s="6">
        <f>LoonHeffing2020(Table1[[#This Row],[Belastbaar loon]])</f>
        <v>40295.673000000003</v>
      </c>
      <c r="C9040" s="6">
        <f>AlgemeneHeffingsKorting2020(Table1[[#This Row],[Belastbaar loon]])</f>
        <v>0</v>
      </c>
      <c r="D9040" s="14">
        <f>ArbeidsKorting2020(Table1[[#This Row],[Belastbaar loon]])</f>
        <v>22.980000000000139</v>
      </c>
      <c r="E9040" s="14">
        <f>MAX(Table1[[#This Row],[Loonheffing]]-Table1[[#This Row],[Algemene Heffingskorting]]-Table1[[#This Row],[Arbeidskorting]],0)</f>
        <v>40272.692999999999</v>
      </c>
      <c r="F9040" s="6">
        <f>Table1[[#This Row],[Belastbaar loon]]-Table1[[#This Row],[Belasting]]</f>
        <v>57948.307000000001</v>
      </c>
      <c r="G9040" s="2">
        <f>(Table1[[#This Row],[Belastbaar loon]]-Table1[[#This Row],[Netto loon]])/Table1[[#This Row],[Belastbaar loon]]</f>
        <v>0.4100212072774661</v>
      </c>
      <c r="H9040" s="14">
        <f t="shared" ca="1" si="135"/>
        <v>40267.142999999996</v>
      </c>
      <c r="I9040" s="14">
        <f ca="1">IF(ROW()=2, Table1[[#This Row],[Netto loon]], INDIRECT(ADDRESS(ROW()-1,COLUMN(F:F))))</f>
        <v>57943.857000000004</v>
      </c>
      <c r="J9040" s="6">
        <f ca="1">IF(ROW()=2, 0, Table1[[#This Row],[Belastbaar loon]]-INDIRECT(ADDRESS(ROW()-1,COLUMN(A:A))))</f>
        <v>10</v>
      </c>
      <c r="K9040" s="6">
        <f ca="1">Table1[[#This Row],[Netto loon]]-Table1[[#This Row],[Netto vorige schijf]]</f>
        <v>4.4499999999970896</v>
      </c>
      <c r="L9040" s="2">
        <f ca="1">(Table1[[#This Row],[Bruto tov vorige schijf]]-Table1[[#This Row],[Netto tov vorige schijf]])/MAX(Table1[[#This Row],[Bruto tov vorige schijf]],1)</f>
        <v>0.55500000000029104</v>
      </c>
    </row>
    <row r="9041" spans="1:12" x14ac:dyDescent="0.25">
      <c r="A9041" s="14">
        <v>98231</v>
      </c>
      <c r="B9041" s="6">
        <f>LoonHeffing2020(Table1[[#This Row],[Belastbaar loon]])</f>
        <v>40300.623</v>
      </c>
      <c r="C9041" s="6">
        <f>AlgemeneHeffingsKorting2020(Table1[[#This Row],[Belastbaar loon]])</f>
        <v>0</v>
      </c>
      <c r="D9041" s="14">
        <f>ArbeidsKorting2020(Table1[[#This Row],[Belastbaar loon]])</f>
        <v>22.380000000000141</v>
      </c>
      <c r="E9041" s="14">
        <f>MAX(Table1[[#This Row],[Loonheffing]]-Table1[[#This Row],[Algemene Heffingskorting]]-Table1[[#This Row],[Arbeidskorting]],0)</f>
        <v>40278.243000000002</v>
      </c>
      <c r="F9041" s="6">
        <f>Table1[[#This Row],[Belastbaar loon]]-Table1[[#This Row],[Belasting]]</f>
        <v>57952.756999999998</v>
      </c>
      <c r="G9041" s="2">
        <f>(Table1[[#This Row],[Belastbaar loon]]-Table1[[#This Row],[Netto loon]])/Table1[[#This Row],[Belastbaar loon]]</f>
        <v>0.41003596624283578</v>
      </c>
      <c r="H9041" s="14">
        <f t="shared" ca="1" si="135"/>
        <v>40272.692999999999</v>
      </c>
      <c r="I9041" s="14">
        <f ca="1">IF(ROW()=2, Table1[[#This Row],[Netto loon]], INDIRECT(ADDRESS(ROW()-1,COLUMN(F:F))))</f>
        <v>57948.307000000001</v>
      </c>
      <c r="J9041" s="6">
        <f ca="1">IF(ROW()=2, 0, Table1[[#This Row],[Belastbaar loon]]-INDIRECT(ADDRESS(ROW()-1,COLUMN(A:A))))</f>
        <v>10</v>
      </c>
      <c r="K9041" s="6">
        <f ca="1">Table1[[#This Row],[Netto loon]]-Table1[[#This Row],[Netto vorige schijf]]</f>
        <v>4.4499999999970896</v>
      </c>
      <c r="L9041" s="2">
        <f ca="1">(Table1[[#This Row],[Bruto tov vorige schijf]]-Table1[[#This Row],[Netto tov vorige schijf]])/MAX(Table1[[#This Row],[Bruto tov vorige schijf]],1)</f>
        <v>0.55500000000029104</v>
      </c>
    </row>
    <row r="9042" spans="1:12" x14ac:dyDescent="0.25">
      <c r="A9042" s="14">
        <v>98241</v>
      </c>
      <c r="B9042" s="6">
        <f>LoonHeffing2020(Table1[[#This Row],[Belastbaar loon]])</f>
        <v>40305.572999999997</v>
      </c>
      <c r="C9042" s="6">
        <f>AlgemeneHeffingsKorting2020(Table1[[#This Row],[Belastbaar loon]])</f>
        <v>0</v>
      </c>
      <c r="D9042" s="14">
        <f>ArbeidsKorting2020(Table1[[#This Row],[Belastbaar loon]])</f>
        <v>21.78000000000014</v>
      </c>
      <c r="E9042" s="14">
        <f>MAX(Table1[[#This Row],[Loonheffing]]-Table1[[#This Row],[Algemene Heffingskorting]]-Table1[[#This Row],[Arbeidskorting]],0)</f>
        <v>40283.792999999998</v>
      </c>
      <c r="F9042" s="6">
        <f>Table1[[#This Row],[Belastbaar loon]]-Table1[[#This Row],[Belasting]]</f>
        <v>57957.207000000002</v>
      </c>
      <c r="G9042" s="2">
        <f>(Table1[[#This Row],[Belastbaar loon]]-Table1[[#This Row],[Netto loon]])/Table1[[#This Row],[Belastbaar loon]]</f>
        <v>0.41005072220356059</v>
      </c>
      <c r="H9042" s="14">
        <f t="shared" ca="1" si="135"/>
        <v>40278.243000000002</v>
      </c>
      <c r="I9042" s="14">
        <f ca="1">IF(ROW()=2, Table1[[#This Row],[Netto loon]], INDIRECT(ADDRESS(ROW()-1,COLUMN(F:F))))</f>
        <v>57952.756999999998</v>
      </c>
      <c r="J9042" s="6">
        <f ca="1">IF(ROW()=2, 0, Table1[[#This Row],[Belastbaar loon]]-INDIRECT(ADDRESS(ROW()-1,COLUMN(A:A))))</f>
        <v>10</v>
      </c>
      <c r="K9042" s="6">
        <f ca="1">Table1[[#This Row],[Netto loon]]-Table1[[#This Row],[Netto vorige schijf]]</f>
        <v>4.4500000000043656</v>
      </c>
      <c r="L9042" s="2">
        <f ca="1">(Table1[[#This Row],[Bruto tov vorige schijf]]-Table1[[#This Row],[Netto tov vorige schijf]])/MAX(Table1[[#This Row],[Bruto tov vorige schijf]],1)</f>
        <v>0.5549999999995634</v>
      </c>
    </row>
    <row r="9043" spans="1:12" x14ac:dyDescent="0.25">
      <c r="A9043" s="14">
        <v>98251</v>
      </c>
      <c r="B9043" s="6">
        <f>LoonHeffing2020(Table1[[#This Row],[Belastbaar loon]])</f>
        <v>40310.523000000001</v>
      </c>
      <c r="C9043" s="6">
        <f>AlgemeneHeffingsKorting2020(Table1[[#This Row],[Belastbaar loon]])</f>
        <v>0</v>
      </c>
      <c r="D9043" s="14">
        <f>ArbeidsKorting2020(Table1[[#This Row],[Belastbaar loon]])</f>
        <v>21.180000000000142</v>
      </c>
      <c r="E9043" s="14">
        <f>MAX(Table1[[#This Row],[Loonheffing]]-Table1[[#This Row],[Algemene Heffingskorting]]-Table1[[#This Row],[Arbeidskorting]],0)</f>
        <v>40289.343000000001</v>
      </c>
      <c r="F9043" s="6">
        <f>Table1[[#This Row],[Belastbaar loon]]-Table1[[#This Row],[Belasting]]</f>
        <v>57961.656999999999</v>
      </c>
      <c r="G9043" s="2">
        <f>(Table1[[#This Row],[Belastbaar loon]]-Table1[[#This Row],[Netto loon]])/Table1[[#This Row],[Belastbaar loon]]</f>
        <v>0.41006547516055819</v>
      </c>
      <c r="H9043" s="14">
        <f t="shared" ca="1" si="135"/>
        <v>40283.792999999998</v>
      </c>
      <c r="I9043" s="14">
        <f ca="1">IF(ROW()=2, Table1[[#This Row],[Netto loon]], INDIRECT(ADDRESS(ROW()-1,COLUMN(F:F))))</f>
        <v>57957.207000000002</v>
      </c>
      <c r="J9043" s="6">
        <f ca="1">IF(ROW()=2, 0, Table1[[#This Row],[Belastbaar loon]]-INDIRECT(ADDRESS(ROW()-1,COLUMN(A:A))))</f>
        <v>10</v>
      </c>
      <c r="K9043" s="6">
        <f ca="1">Table1[[#This Row],[Netto loon]]-Table1[[#This Row],[Netto vorige schijf]]</f>
        <v>4.4499999999970896</v>
      </c>
      <c r="L9043" s="2">
        <f ca="1">(Table1[[#This Row],[Bruto tov vorige schijf]]-Table1[[#This Row],[Netto tov vorige schijf]])/MAX(Table1[[#This Row],[Bruto tov vorige schijf]],1)</f>
        <v>0.55500000000029104</v>
      </c>
    </row>
    <row r="9044" spans="1:12" x14ac:dyDescent="0.25">
      <c r="A9044" s="14">
        <v>98261</v>
      </c>
      <c r="B9044" s="6">
        <f>LoonHeffing2020(Table1[[#This Row],[Belastbaar loon]])</f>
        <v>40315.472999999998</v>
      </c>
      <c r="C9044" s="6">
        <f>AlgemeneHeffingsKorting2020(Table1[[#This Row],[Belastbaar loon]])</f>
        <v>0</v>
      </c>
      <c r="D9044" s="14">
        <f>ArbeidsKorting2020(Table1[[#This Row],[Belastbaar loon]])</f>
        <v>20.58000000000014</v>
      </c>
      <c r="E9044" s="14">
        <f>MAX(Table1[[#This Row],[Loonheffing]]-Table1[[#This Row],[Algemene Heffingskorting]]-Table1[[#This Row],[Arbeidskorting]],0)</f>
        <v>40294.892999999996</v>
      </c>
      <c r="F9044" s="6">
        <f>Table1[[#This Row],[Belastbaar loon]]-Table1[[#This Row],[Belasting]]</f>
        <v>57966.107000000004</v>
      </c>
      <c r="G9044" s="2">
        <f>(Table1[[#This Row],[Belastbaar loon]]-Table1[[#This Row],[Netto loon]])/Table1[[#This Row],[Belastbaar loon]]</f>
        <v>0.4100802251147454</v>
      </c>
      <c r="H9044" s="14">
        <f t="shared" ca="1" si="135"/>
        <v>40289.343000000001</v>
      </c>
      <c r="I9044" s="14">
        <f ca="1">IF(ROW()=2, Table1[[#This Row],[Netto loon]], INDIRECT(ADDRESS(ROW()-1,COLUMN(F:F))))</f>
        <v>57961.656999999999</v>
      </c>
      <c r="J9044" s="6">
        <f ca="1">IF(ROW()=2, 0, Table1[[#This Row],[Belastbaar loon]]-INDIRECT(ADDRESS(ROW()-1,COLUMN(A:A))))</f>
        <v>10</v>
      </c>
      <c r="K9044" s="6">
        <f ca="1">Table1[[#This Row],[Netto loon]]-Table1[[#This Row],[Netto vorige schijf]]</f>
        <v>4.4500000000043656</v>
      </c>
      <c r="L9044" s="2">
        <f ca="1">(Table1[[#This Row],[Bruto tov vorige schijf]]-Table1[[#This Row],[Netto tov vorige schijf]])/MAX(Table1[[#This Row],[Bruto tov vorige schijf]],1)</f>
        <v>0.5549999999995634</v>
      </c>
    </row>
    <row r="9045" spans="1:12" x14ac:dyDescent="0.25">
      <c r="A9045" s="14">
        <v>98271</v>
      </c>
      <c r="B9045" s="6">
        <f>LoonHeffing2020(Table1[[#This Row],[Belastbaar loon]])</f>
        <v>40320.423000000003</v>
      </c>
      <c r="C9045" s="6">
        <f>AlgemeneHeffingsKorting2020(Table1[[#This Row],[Belastbaar loon]])</f>
        <v>0</v>
      </c>
      <c r="D9045" s="14">
        <f>ArbeidsKorting2020(Table1[[#This Row],[Belastbaar loon]])</f>
        <v>19.980000000000139</v>
      </c>
      <c r="E9045" s="14">
        <f>MAX(Table1[[#This Row],[Loonheffing]]-Table1[[#This Row],[Algemene Heffingskorting]]-Table1[[#This Row],[Arbeidskorting]],0)</f>
        <v>40300.442999999999</v>
      </c>
      <c r="F9045" s="6">
        <f>Table1[[#This Row],[Belastbaar loon]]-Table1[[#This Row],[Belasting]]</f>
        <v>57970.557000000001</v>
      </c>
      <c r="G9045" s="2">
        <f>(Table1[[#This Row],[Belastbaar loon]]-Table1[[#This Row],[Netto loon]])/Table1[[#This Row],[Belastbaar loon]]</f>
        <v>0.4100949720670391</v>
      </c>
      <c r="H9045" s="14">
        <f t="shared" ca="1" si="135"/>
        <v>40294.892999999996</v>
      </c>
      <c r="I9045" s="14">
        <f ca="1">IF(ROW()=2, Table1[[#This Row],[Netto loon]], INDIRECT(ADDRESS(ROW()-1,COLUMN(F:F))))</f>
        <v>57966.107000000004</v>
      </c>
      <c r="J9045" s="6">
        <f ca="1">IF(ROW()=2, 0, Table1[[#This Row],[Belastbaar loon]]-INDIRECT(ADDRESS(ROW()-1,COLUMN(A:A))))</f>
        <v>10</v>
      </c>
      <c r="K9045" s="6">
        <f ca="1">Table1[[#This Row],[Netto loon]]-Table1[[#This Row],[Netto vorige schijf]]</f>
        <v>4.4499999999970896</v>
      </c>
      <c r="L9045" s="2">
        <f ca="1">(Table1[[#This Row],[Bruto tov vorige schijf]]-Table1[[#This Row],[Netto tov vorige schijf]])/MAX(Table1[[#This Row],[Bruto tov vorige schijf]],1)</f>
        <v>0.55500000000029104</v>
      </c>
    </row>
    <row r="9046" spans="1:12" x14ac:dyDescent="0.25">
      <c r="A9046" s="14">
        <v>98281</v>
      </c>
      <c r="B9046" s="6">
        <f>LoonHeffing2020(Table1[[#This Row],[Belastbaar loon]])</f>
        <v>40325.373</v>
      </c>
      <c r="C9046" s="6">
        <f>AlgemeneHeffingsKorting2020(Table1[[#This Row],[Belastbaar loon]])</f>
        <v>0</v>
      </c>
      <c r="D9046" s="14">
        <f>ArbeidsKorting2020(Table1[[#This Row],[Belastbaar loon]])</f>
        <v>19.380000000000141</v>
      </c>
      <c r="E9046" s="14">
        <f>MAX(Table1[[#This Row],[Loonheffing]]-Table1[[#This Row],[Algemene Heffingskorting]]-Table1[[#This Row],[Arbeidskorting]],0)</f>
        <v>40305.993000000002</v>
      </c>
      <c r="F9046" s="6">
        <f>Table1[[#This Row],[Belastbaar loon]]-Table1[[#This Row],[Belasting]]</f>
        <v>57975.006999999998</v>
      </c>
      <c r="G9046" s="2">
        <f>(Table1[[#This Row],[Belastbaar loon]]-Table1[[#This Row],[Netto loon]])/Table1[[#This Row],[Belastbaar loon]]</f>
        <v>0.41010971601835555</v>
      </c>
      <c r="H9046" s="14">
        <f t="shared" ca="1" si="135"/>
        <v>40300.442999999999</v>
      </c>
      <c r="I9046" s="14">
        <f ca="1">IF(ROW()=2, Table1[[#This Row],[Netto loon]], INDIRECT(ADDRESS(ROW()-1,COLUMN(F:F))))</f>
        <v>57970.557000000001</v>
      </c>
      <c r="J9046" s="6">
        <f ca="1">IF(ROW()=2, 0, Table1[[#This Row],[Belastbaar loon]]-INDIRECT(ADDRESS(ROW()-1,COLUMN(A:A))))</f>
        <v>10</v>
      </c>
      <c r="K9046" s="6">
        <f ca="1">Table1[[#This Row],[Netto loon]]-Table1[[#This Row],[Netto vorige schijf]]</f>
        <v>4.4499999999970896</v>
      </c>
      <c r="L9046" s="2">
        <f ca="1">(Table1[[#This Row],[Bruto tov vorige schijf]]-Table1[[#This Row],[Netto tov vorige schijf]])/MAX(Table1[[#This Row],[Bruto tov vorige schijf]],1)</f>
        <v>0.55500000000029104</v>
      </c>
    </row>
    <row r="9047" spans="1:12" x14ac:dyDescent="0.25">
      <c r="A9047" s="14">
        <v>98291</v>
      </c>
      <c r="B9047" s="6">
        <f>LoonHeffing2020(Table1[[#This Row],[Belastbaar loon]])</f>
        <v>40330.322999999997</v>
      </c>
      <c r="C9047" s="6">
        <f>AlgemeneHeffingsKorting2020(Table1[[#This Row],[Belastbaar loon]])</f>
        <v>0</v>
      </c>
      <c r="D9047" s="14">
        <f>ArbeidsKorting2020(Table1[[#This Row],[Belastbaar loon]])</f>
        <v>18.78000000000014</v>
      </c>
      <c r="E9047" s="14">
        <f>MAX(Table1[[#This Row],[Loonheffing]]-Table1[[#This Row],[Algemene Heffingskorting]]-Table1[[#This Row],[Arbeidskorting]],0)</f>
        <v>40311.542999999998</v>
      </c>
      <c r="F9047" s="6">
        <f>Table1[[#This Row],[Belastbaar loon]]-Table1[[#This Row],[Belasting]]</f>
        <v>57979.457000000002</v>
      </c>
      <c r="G9047" s="2">
        <f>(Table1[[#This Row],[Belastbaar loon]]-Table1[[#This Row],[Netto loon]])/Table1[[#This Row],[Belastbaar loon]]</f>
        <v>0.41012445696961064</v>
      </c>
      <c r="H9047" s="14">
        <f t="shared" ca="1" si="135"/>
        <v>40305.993000000002</v>
      </c>
      <c r="I9047" s="14">
        <f ca="1">IF(ROW()=2, Table1[[#This Row],[Netto loon]], INDIRECT(ADDRESS(ROW()-1,COLUMN(F:F))))</f>
        <v>57975.006999999998</v>
      </c>
      <c r="J9047" s="6">
        <f ca="1">IF(ROW()=2, 0, Table1[[#This Row],[Belastbaar loon]]-INDIRECT(ADDRESS(ROW()-1,COLUMN(A:A))))</f>
        <v>10</v>
      </c>
      <c r="K9047" s="6">
        <f ca="1">Table1[[#This Row],[Netto loon]]-Table1[[#This Row],[Netto vorige schijf]]</f>
        <v>4.4500000000043656</v>
      </c>
      <c r="L9047" s="2">
        <f ca="1">(Table1[[#This Row],[Bruto tov vorige schijf]]-Table1[[#This Row],[Netto tov vorige schijf]])/MAX(Table1[[#This Row],[Bruto tov vorige schijf]],1)</f>
        <v>0.5549999999995634</v>
      </c>
    </row>
    <row r="9048" spans="1:12" x14ac:dyDescent="0.25">
      <c r="A9048" s="14">
        <v>98301</v>
      </c>
      <c r="B9048" s="6">
        <f>LoonHeffing2020(Table1[[#This Row],[Belastbaar loon]])</f>
        <v>40335.273000000001</v>
      </c>
      <c r="C9048" s="6">
        <f>AlgemeneHeffingsKorting2020(Table1[[#This Row],[Belastbaar loon]])</f>
        <v>0</v>
      </c>
      <c r="D9048" s="14">
        <f>ArbeidsKorting2020(Table1[[#This Row],[Belastbaar loon]])</f>
        <v>18.180000000000142</v>
      </c>
      <c r="E9048" s="14">
        <f>MAX(Table1[[#This Row],[Loonheffing]]-Table1[[#This Row],[Algemene Heffingskorting]]-Table1[[#This Row],[Arbeidskorting]],0)</f>
        <v>40317.093000000001</v>
      </c>
      <c r="F9048" s="6">
        <f>Table1[[#This Row],[Belastbaar loon]]-Table1[[#This Row],[Belasting]]</f>
        <v>57983.906999999999</v>
      </c>
      <c r="G9048" s="2">
        <f>(Table1[[#This Row],[Belastbaar loon]]-Table1[[#This Row],[Netto loon]])/Table1[[#This Row],[Belastbaar loon]]</f>
        <v>0.41013919492172002</v>
      </c>
      <c r="H9048" s="14">
        <f t="shared" ca="1" si="135"/>
        <v>40311.542999999998</v>
      </c>
      <c r="I9048" s="14">
        <f ca="1">IF(ROW()=2, Table1[[#This Row],[Netto loon]], INDIRECT(ADDRESS(ROW()-1,COLUMN(F:F))))</f>
        <v>57979.457000000002</v>
      </c>
      <c r="J9048" s="6">
        <f ca="1">IF(ROW()=2, 0, Table1[[#This Row],[Belastbaar loon]]-INDIRECT(ADDRESS(ROW()-1,COLUMN(A:A))))</f>
        <v>10</v>
      </c>
      <c r="K9048" s="6">
        <f ca="1">Table1[[#This Row],[Netto loon]]-Table1[[#This Row],[Netto vorige schijf]]</f>
        <v>4.4499999999970896</v>
      </c>
      <c r="L9048" s="2">
        <f ca="1">(Table1[[#This Row],[Bruto tov vorige schijf]]-Table1[[#This Row],[Netto tov vorige schijf]])/MAX(Table1[[#This Row],[Bruto tov vorige schijf]],1)</f>
        <v>0.55500000000029104</v>
      </c>
    </row>
    <row r="9049" spans="1:12" x14ac:dyDescent="0.25">
      <c r="A9049" s="14">
        <v>98311</v>
      </c>
      <c r="B9049" s="6">
        <f>LoonHeffing2020(Table1[[#This Row],[Belastbaar loon]])</f>
        <v>40340.222999999998</v>
      </c>
      <c r="C9049" s="6">
        <f>AlgemeneHeffingsKorting2020(Table1[[#This Row],[Belastbaar loon]])</f>
        <v>0</v>
      </c>
      <c r="D9049" s="14">
        <f>ArbeidsKorting2020(Table1[[#This Row],[Belastbaar loon]])</f>
        <v>17.58000000000014</v>
      </c>
      <c r="E9049" s="14">
        <f>MAX(Table1[[#This Row],[Loonheffing]]-Table1[[#This Row],[Algemene Heffingskorting]]-Table1[[#This Row],[Arbeidskorting]],0)</f>
        <v>40322.642999999996</v>
      </c>
      <c r="F9049" s="6">
        <f>Table1[[#This Row],[Belastbaar loon]]-Table1[[#This Row],[Belasting]]</f>
        <v>57988.357000000004</v>
      </c>
      <c r="G9049" s="2">
        <f>(Table1[[#This Row],[Belastbaar loon]]-Table1[[#This Row],[Netto loon]])/Table1[[#This Row],[Belastbaar loon]]</f>
        <v>0.41015392987559884</v>
      </c>
      <c r="H9049" s="14">
        <f t="shared" ca="1" si="135"/>
        <v>40317.093000000001</v>
      </c>
      <c r="I9049" s="14">
        <f ca="1">IF(ROW()=2, Table1[[#This Row],[Netto loon]], INDIRECT(ADDRESS(ROW()-1,COLUMN(F:F))))</f>
        <v>57983.906999999999</v>
      </c>
      <c r="J9049" s="6">
        <f ca="1">IF(ROW()=2, 0, Table1[[#This Row],[Belastbaar loon]]-INDIRECT(ADDRESS(ROW()-1,COLUMN(A:A))))</f>
        <v>10</v>
      </c>
      <c r="K9049" s="6">
        <f ca="1">Table1[[#This Row],[Netto loon]]-Table1[[#This Row],[Netto vorige schijf]]</f>
        <v>4.4500000000043656</v>
      </c>
      <c r="L9049" s="2">
        <f ca="1">(Table1[[#This Row],[Bruto tov vorige schijf]]-Table1[[#This Row],[Netto tov vorige schijf]])/MAX(Table1[[#This Row],[Bruto tov vorige schijf]],1)</f>
        <v>0.5549999999995634</v>
      </c>
    </row>
    <row r="9050" spans="1:12" x14ac:dyDescent="0.25">
      <c r="A9050" s="14">
        <v>98321</v>
      </c>
      <c r="B9050" s="6">
        <f>LoonHeffing2020(Table1[[#This Row],[Belastbaar loon]])</f>
        <v>40345.173000000003</v>
      </c>
      <c r="C9050" s="6">
        <f>AlgemeneHeffingsKorting2020(Table1[[#This Row],[Belastbaar loon]])</f>
        <v>0</v>
      </c>
      <c r="D9050" s="14">
        <f>ArbeidsKorting2020(Table1[[#This Row],[Belastbaar loon]])</f>
        <v>16.980000000000139</v>
      </c>
      <c r="E9050" s="14">
        <f>MAX(Table1[[#This Row],[Loonheffing]]-Table1[[#This Row],[Algemene Heffingskorting]]-Table1[[#This Row],[Arbeidskorting]],0)</f>
        <v>40328.192999999999</v>
      </c>
      <c r="F9050" s="6">
        <f>Table1[[#This Row],[Belastbaar loon]]-Table1[[#This Row],[Belasting]]</f>
        <v>57992.807000000001</v>
      </c>
      <c r="G9050" s="2">
        <f>(Table1[[#This Row],[Belastbaar loon]]-Table1[[#This Row],[Netto loon]])/Table1[[#This Row],[Belastbaar loon]]</f>
        <v>0.410168661832162</v>
      </c>
      <c r="H9050" s="14">
        <f t="shared" ref="H9050:H9113" ca="1" si="136">IF(ROW()=2, 0, INDIRECT(ADDRESS(ROW()-1,COLUMN(E:E))))</f>
        <v>40322.642999999996</v>
      </c>
      <c r="I9050" s="14">
        <f ca="1">IF(ROW()=2, Table1[[#This Row],[Netto loon]], INDIRECT(ADDRESS(ROW()-1,COLUMN(F:F))))</f>
        <v>57988.357000000004</v>
      </c>
      <c r="J9050" s="6">
        <f ca="1">IF(ROW()=2, 0, Table1[[#This Row],[Belastbaar loon]]-INDIRECT(ADDRESS(ROW()-1,COLUMN(A:A))))</f>
        <v>10</v>
      </c>
      <c r="K9050" s="6">
        <f ca="1">Table1[[#This Row],[Netto loon]]-Table1[[#This Row],[Netto vorige schijf]]</f>
        <v>4.4499999999970896</v>
      </c>
      <c r="L9050" s="2">
        <f ca="1">(Table1[[#This Row],[Bruto tov vorige schijf]]-Table1[[#This Row],[Netto tov vorige schijf]])/MAX(Table1[[#This Row],[Bruto tov vorige schijf]],1)</f>
        <v>0.55500000000029104</v>
      </c>
    </row>
    <row r="9051" spans="1:12" x14ac:dyDescent="0.25">
      <c r="A9051" s="14">
        <v>98331</v>
      </c>
      <c r="B9051" s="6">
        <f>LoonHeffing2020(Table1[[#This Row],[Belastbaar loon]])</f>
        <v>40350.123</v>
      </c>
      <c r="C9051" s="6">
        <f>AlgemeneHeffingsKorting2020(Table1[[#This Row],[Belastbaar loon]])</f>
        <v>0</v>
      </c>
      <c r="D9051" s="14">
        <f>ArbeidsKorting2020(Table1[[#This Row],[Belastbaar loon]])</f>
        <v>16.380000000000141</v>
      </c>
      <c r="E9051" s="14">
        <f>MAX(Table1[[#This Row],[Loonheffing]]-Table1[[#This Row],[Algemene Heffingskorting]]-Table1[[#This Row],[Arbeidskorting]],0)</f>
        <v>40333.743000000002</v>
      </c>
      <c r="F9051" s="6">
        <f>Table1[[#This Row],[Belastbaar loon]]-Table1[[#This Row],[Belasting]]</f>
        <v>57997.256999999998</v>
      </c>
      <c r="G9051" s="2">
        <f>(Table1[[#This Row],[Belastbaar loon]]-Table1[[#This Row],[Netto loon]])/Table1[[#This Row],[Belastbaar loon]]</f>
        <v>0.41018339079232391</v>
      </c>
      <c r="H9051" s="14">
        <f t="shared" ca="1" si="136"/>
        <v>40328.192999999999</v>
      </c>
      <c r="I9051" s="14">
        <f ca="1">IF(ROW()=2, Table1[[#This Row],[Netto loon]], INDIRECT(ADDRESS(ROW()-1,COLUMN(F:F))))</f>
        <v>57992.807000000001</v>
      </c>
      <c r="J9051" s="6">
        <f ca="1">IF(ROW()=2, 0, Table1[[#This Row],[Belastbaar loon]]-INDIRECT(ADDRESS(ROW()-1,COLUMN(A:A))))</f>
        <v>10</v>
      </c>
      <c r="K9051" s="6">
        <f ca="1">Table1[[#This Row],[Netto loon]]-Table1[[#This Row],[Netto vorige schijf]]</f>
        <v>4.4499999999970896</v>
      </c>
      <c r="L9051" s="2">
        <f ca="1">(Table1[[#This Row],[Bruto tov vorige schijf]]-Table1[[#This Row],[Netto tov vorige schijf]])/MAX(Table1[[#This Row],[Bruto tov vorige schijf]],1)</f>
        <v>0.55500000000029104</v>
      </c>
    </row>
    <row r="9052" spans="1:12" x14ac:dyDescent="0.25">
      <c r="A9052" s="14">
        <v>98341</v>
      </c>
      <c r="B9052" s="6">
        <f>LoonHeffing2020(Table1[[#This Row],[Belastbaar loon]])</f>
        <v>40355.072999999997</v>
      </c>
      <c r="C9052" s="6">
        <f>AlgemeneHeffingsKorting2020(Table1[[#This Row],[Belastbaar loon]])</f>
        <v>0</v>
      </c>
      <c r="D9052" s="14">
        <f>ArbeidsKorting2020(Table1[[#This Row],[Belastbaar loon]])</f>
        <v>15.780000000000141</v>
      </c>
      <c r="E9052" s="14">
        <f>MAX(Table1[[#This Row],[Loonheffing]]-Table1[[#This Row],[Algemene Heffingskorting]]-Table1[[#This Row],[Arbeidskorting]],0)</f>
        <v>40339.292999999998</v>
      </c>
      <c r="F9052" s="6">
        <f>Table1[[#This Row],[Belastbaar loon]]-Table1[[#This Row],[Belasting]]</f>
        <v>58001.707000000002</v>
      </c>
      <c r="G9052" s="2">
        <f>(Table1[[#This Row],[Belastbaar loon]]-Table1[[#This Row],[Netto loon]])/Table1[[#This Row],[Belastbaar loon]]</f>
        <v>0.41019811675699858</v>
      </c>
      <c r="H9052" s="14">
        <f t="shared" ca="1" si="136"/>
        <v>40333.743000000002</v>
      </c>
      <c r="I9052" s="14">
        <f ca="1">IF(ROW()=2, Table1[[#This Row],[Netto loon]], INDIRECT(ADDRESS(ROW()-1,COLUMN(F:F))))</f>
        <v>57997.256999999998</v>
      </c>
      <c r="J9052" s="6">
        <f ca="1">IF(ROW()=2, 0, Table1[[#This Row],[Belastbaar loon]]-INDIRECT(ADDRESS(ROW()-1,COLUMN(A:A))))</f>
        <v>10</v>
      </c>
      <c r="K9052" s="6">
        <f ca="1">Table1[[#This Row],[Netto loon]]-Table1[[#This Row],[Netto vorige schijf]]</f>
        <v>4.4500000000043656</v>
      </c>
      <c r="L9052" s="2">
        <f ca="1">(Table1[[#This Row],[Bruto tov vorige schijf]]-Table1[[#This Row],[Netto tov vorige schijf]])/MAX(Table1[[#This Row],[Bruto tov vorige schijf]],1)</f>
        <v>0.5549999999995634</v>
      </c>
    </row>
    <row r="9053" spans="1:12" x14ac:dyDescent="0.25">
      <c r="A9053" s="14">
        <v>98351</v>
      </c>
      <c r="B9053" s="6">
        <f>LoonHeffing2020(Table1[[#This Row],[Belastbaar loon]])</f>
        <v>40360.023000000001</v>
      </c>
      <c r="C9053" s="6">
        <f>AlgemeneHeffingsKorting2020(Table1[[#This Row],[Belastbaar loon]])</f>
        <v>0</v>
      </c>
      <c r="D9053" s="14">
        <f>ArbeidsKorting2020(Table1[[#This Row],[Belastbaar loon]])</f>
        <v>15.18000000000014</v>
      </c>
      <c r="E9053" s="14">
        <f>MAX(Table1[[#This Row],[Loonheffing]]-Table1[[#This Row],[Algemene Heffingskorting]]-Table1[[#This Row],[Arbeidskorting]],0)</f>
        <v>40344.843000000001</v>
      </c>
      <c r="F9053" s="6">
        <f>Table1[[#This Row],[Belastbaar loon]]-Table1[[#This Row],[Belasting]]</f>
        <v>58006.156999999999</v>
      </c>
      <c r="G9053" s="2">
        <f>(Table1[[#This Row],[Belastbaar loon]]-Table1[[#This Row],[Netto loon]])/Table1[[#This Row],[Belastbaar loon]]</f>
        <v>0.41021283972709988</v>
      </c>
      <c r="H9053" s="14">
        <f t="shared" ca="1" si="136"/>
        <v>40339.292999999998</v>
      </c>
      <c r="I9053" s="14">
        <f ca="1">IF(ROW()=2, Table1[[#This Row],[Netto loon]], INDIRECT(ADDRESS(ROW()-1,COLUMN(F:F))))</f>
        <v>58001.707000000002</v>
      </c>
      <c r="J9053" s="6">
        <f ca="1">IF(ROW()=2, 0, Table1[[#This Row],[Belastbaar loon]]-INDIRECT(ADDRESS(ROW()-1,COLUMN(A:A))))</f>
        <v>10</v>
      </c>
      <c r="K9053" s="6">
        <f ca="1">Table1[[#This Row],[Netto loon]]-Table1[[#This Row],[Netto vorige schijf]]</f>
        <v>4.4499999999970896</v>
      </c>
      <c r="L9053" s="2">
        <f ca="1">(Table1[[#This Row],[Bruto tov vorige schijf]]-Table1[[#This Row],[Netto tov vorige schijf]])/MAX(Table1[[#This Row],[Bruto tov vorige schijf]],1)</f>
        <v>0.55500000000029104</v>
      </c>
    </row>
    <row r="9054" spans="1:12" x14ac:dyDescent="0.25">
      <c r="A9054" s="14">
        <v>98361</v>
      </c>
      <c r="B9054" s="6">
        <f>LoonHeffing2020(Table1[[#This Row],[Belastbaar loon]])</f>
        <v>40364.972999999998</v>
      </c>
      <c r="C9054" s="6">
        <f>AlgemeneHeffingsKorting2020(Table1[[#This Row],[Belastbaar loon]])</f>
        <v>0</v>
      </c>
      <c r="D9054" s="14">
        <f>ArbeidsKorting2020(Table1[[#This Row],[Belastbaar loon]])</f>
        <v>14.58000000000014</v>
      </c>
      <c r="E9054" s="14">
        <f>MAX(Table1[[#This Row],[Loonheffing]]-Table1[[#This Row],[Algemene Heffingskorting]]-Table1[[#This Row],[Arbeidskorting]],0)</f>
        <v>40350.392999999996</v>
      </c>
      <c r="F9054" s="6">
        <f>Table1[[#This Row],[Belastbaar loon]]-Table1[[#This Row],[Belasting]]</f>
        <v>58010.607000000004</v>
      </c>
      <c r="G9054" s="2">
        <f>(Table1[[#This Row],[Belastbaar loon]]-Table1[[#This Row],[Netto loon]])/Table1[[#This Row],[Belastbaar loon]]</f>
        <v>0.41022755970354102</v>
      </c>
      <c r="H9054" s="14">
        <f t="shared" ca="1" si="136"/>
        <v>40344.843000000001</v>
      </c>
      <c r="I9054" s="14">
        <f ca="1">IF(ROW()=2, Table1[[#This Row],[Netto loon]], INDIRECT(ADDRESS(ROW()-1,COLUMN(F:F))))</f>
        <v>58006.156999999999</v>
      </c>
      <c r="J9054" s="6">
        <f ca="1">IF(ROW()=2, 0, Table1[[#This Row],[Belastbaar loon]]-INDIRECT(ADDRESS(ROW()-1,COLUMN(A:A))))</f>
        <v>10</v>
      </c>
      <c r="K9054" s="6">
        <f ca="1">Table1[[#This Row],[Netto loon]]-Table1[[#This Row],[Netto vorige schijf]]</f>
        <v>4.4500000000043656</v>
      </c>
      <c r="L9054" s="2">
        <f ca="1">(Table1[[#This Row],[Bruto tov vorige schijf]]-Table1[[#This Row],[Netto tov vorige schijf]])/MAX(Table1[[#This Row],[Bruto tov vorige schijf]],1)</f>
        <v>0.5549999999995634</v>
      </c>
    </row>
    <row r="9055" spans="1:12" x14ac:dyDescent="0.25">
      <c r="A9055" s="14">
        <v>98371</v>
      </c>
      <c r="B9055" s="6">
        <f>LoonHeffing2020(Table1[[#This Row],[Belastbaar loon]])</f>
        <v>40369.923000000003</v>
      </c>
      <c r="C9055" s="6">
        <f>AlgemeneHeffingsKorting2020(Table1[[#This Row],[Belastbaar loon]])</f>
        <v>0</v>
      </c>
      <c r="D9055" s="14">
        <f>ArbeidsKorting2020(Table1[[#This Row],[Belastbaar loon]])</f>
        <v>13.980000000000141</v>
      </c>
      <c r="E9055" s="14">
        <f>MAX(Table1[[#This Row],[Loonheffing]]-Table1[[#This Row],[Algemene Heffingskorting]]-Table1[[#This Row],[Arbeidskorting]],0)</f>
        <v>40355.942999999999</v>
      </c>
      <c r="F9055" s="6">
        <f>Table1[[#This Row],[Belastbaar loon]]-Table1[[#This Row],[Belasting]]</f>
        <v>58015.057000000001</v>
      </c>
      <c r="G9055" s="2">
        <f>(Table1[[#This Row],[Belastbaar loon]]-Table1[[#This Row],[Netto loon]])/Table1[[#This Row],[Belastbaar loon]]</f>
        <v>0.41024227668723506</v>
      </c>
      <c r="H9055" s="14">
        <f t="shared" ca="1" si="136"/>
        <v>40350.392999999996</v>
      </c>
      <c r="I9055" s="14">
        <f ca="1">IF(ROW()=2, Table1[[#This Row],[Netto loon]], INDIRECT(ADDRESS(ROW()-1,COLUMN(F:F))))</f>
        <v>58010.607000000004</v>
      </c>
      <c r="J9055" s="6">
        <f ca="1">IF(ROW()=2, 0, Table1[[#This Row],[Belastbaar loon]]-INDIRECT(ADDRESS(ROW()-1,COLUMN(A:A))))</f>
        <v>10</v>
      </c>
      <c r="K9055" s="6">
        <f ca="1">Table1[[#This Row],[Netto loon]]-Table1[[#This Row],[Netto vorige schijf]]</f>
        <v>4.4499999999970896</v>
      </c>
      <c r="L9055" s="2">
        <f ca="1">(Table1[[#This Row],[Bruto tov vorige schijf]]-Table1[[#This Row],[Netto tov vorige schijf]])/MAX(Table1[[#This Row],[Bruto tov vorige schijf]],1)</f>
        <v>0.55500000000029104</v>
      </c>
    </row>
    <row r="9056" spans="1:12" x14ac:dyDescent="0.25">
      <c r="A9056" s="14">
        <v>98381</v>
      </c>
      <c r="B9056" s="6">
        <f>LoonHeffing2020(Table1[[#This Row],[Belastbaar loon]])</f>
        <v>40374.873</v>
      </c>
      <c r="C9056" s="6">
        <f>AlgemeneHeffingsKorting2020(Table1[[#This Row],[Belastbaar loon]])</f>
        <v>0</v>
      </c>
      <c r="D9056" s="14">
        <f>ArbeidsKorting2020(Table1[[#This Row],[Belastbaar loon]])</f>
        <v>13.380000000000141</v>
      </c>
      <c r="E9056" s="14">
        <f>MAX(Table1[[#This Row],[Loonheffing]]-Table1[[#This Row],[Algemene Heffingskorting]]-Table1[[#This Row],[Arbeidskorting]],0)</f>
        <v>40361.493000000002</v>
      </c>
      <c r="F9056" s="6">
        <f>Table1[[#This Row],[Belastbaar loon]]-Table1[[#This Row],[Belasting]]</f>
        <v>58019.506999999998</v>
      </c>
      <c r="G9056" s="2">
        <f>(Table1[[#This Row],[Belastbaar loon]]-Table1[[#This Row],[Netto loon]])/Table1[[#This Row],[Belastbaar loon]]</f>
        <v>0.41025699067909455</v>
      </c>
      <c r="H9056" s="14">
        <f t="shared" ca="1" si="136"/>
        <v>40355.942999999999</v>
      </c>
      <c r="I9056" s="14">
        <f ca="1">IF(ROW()=2, Table1[[#This Row],[Netto loon]], INDIRECT(ADDRESS(ROW()-1,COLUMN(F:F))))</f>
        <v>58015.057000000001</v>
      </c>
      <c r="J9056" s="6">
        <f ca="1">IF(ROW()=2, 0, Table1[[#This Row],[Belastbaar loon]]-INDIRECT(ADDRESS(ROW()-1,COLUMN(A:A))))</f>
        <v>10</v>
      </c>
      <c r="K9056" s="6">
        <f ca="1">Table1[[#This Row],[Netto loon]]-Table1[[#This Row],[Netto vorige schijf]]</f>
        <v>4.4499999999970896</v>
      </c>
      <c r="L9056" s="2">
        <f ca="1">(Table1[[#This Row],[Bruto tov vorige schijf]]-Table1[[#This Row],[Netto tov vorige schijf]])/MAX(Table1[[#This Row],[Bruto tov vorige schijf]],1)</f>
        <v>0.55500000000029104</v>
      </c>
    </row>
    <row r="9057" spans="1:12" x14ac:dyDescent="0.25">
      <c r="A9057" s="14">
        <v>98391</v>
      </c>
      <c r="B9057" s="6">
        <f>LoonHeffing2020(Table1[[#This Row],[Belastbaar loon]])</f>
        <v>40379.822999999997</v>
      </c>
      <c r="C9057" s="6">
        <f>AlgemeneHeffingsKorting2020(Table1[[#This Row],[Belastbaar loon]])</f>
        <v>0</v>
      </c>
      <c r="D9057" s="14">
        <f>ArbeidsKorting2020(Table1[[#This Row],[Belastbaar loon]])</f>
        <v>12.780000000000141</v>
      </c>
      <c r="E9057" s="14">
        <f>MAX(Table1[[#This Row],[Loonheffing]]-Table1[[#This Row],[Algemene Heffingskorting]]-Table1[[#This Row],[Arbeidskorting]],0)</f>
        <v>40367.042999999998</v>
      </c>
      <c r="F9057" s="6">
        <f>Table1[[#This Row],[Belastbaar loon]]-Table1[[#This Row],[Belasting]]</f>
        <v>58023.957000000002</v>
      </c>
      <c r="G9057" s="2">
        <f>(Table1[[#This Row],[Belastbaar loon]]-Table1[[#This Row],[Netto loon]])/Table1[[#This Row],[Belastbaar loon]]</f>
        <v>0.41027170168003169</v>
      </c>
      <c r="H9057" s="14">
        <f t="shared" ca="1" si="136"/>
        <v>40361.493000000002</v>
      </c>
      <c r="I9057" s="14">
        <f ca="1">IF(ROW()=2, Table1[[#This Row],[Netto loon]], INDIRECT(ADDRESS(ROW()-1,COLUMN(F:F))))</f>
        <v>58019.506999999998</v>
      </c>
      <c r="J9057" s="6">
        <f ca="1">IF(ROW()=2, 0, Table1[[#This Row],[Belastbaar loon]]-INDIRECT(ADDRESS(ROW()-1,COLUMN(A:A))))</f>
        <v>10</v>
      </c>
      <c r="K9057" s="6">
        <f ca="1">Table1[[#This Row],[Netto loon]]-Table1[[#This Row],[Netto vorige schijf]]</f>
        <v>4.4500000000043656</v>
      </c>
      <c r="L9057" s="2">
        <f ca="1">(Table1[[#This Row],[Bruto tov vorige schijf]]-Table1[[#This Row],[Netto tov vorige schijf]])/MAX(Table1[[#This Row],[Bruto tov vorige schijf]],1)</f>
        <v>0.5549999999995634</v>
      </c>
    </row>
    <row r="9058" spans="1:12" x14ac:dyDescent="0.25">
      <c r="A9058" s="14">
        <v>98401</v>
      </c>
      <c r="B9058" s="6">
        <f>LoonHeffing2020(Table1[[#This Row],[Belastbaar loon]])</f>
        <v>40384.773000000001</v>
      </c>
      <c r="C9058" s="6">
        <f>AlgemeneHeffingsKorting2020(Table1[[#This Row],[Belastbaar loon]])</f>
        <v>0</v>
      </c>
      <c r="D9058" s="14">
        <f>ArbeidsKorting2020(Table1[[#This Row],[Belastbaar loon]])</f>
        <v>12.180000000000142</v>
      </c>
      <c r="E9058" s="14">
        <f>MAX(Table1[[#This Row],[Loonheffing]]-Table1[[#This Row],[Algemene Heffingskorting]]-Table1[[#This Row],[Arbeidskorting]],0)</f>
        <v>40372.593000000001</v>
      </c>
      <c r="F9058" s="6">
        <f>Table1[[#This Row],[Belastbaar loon]]-Table1[[#This Row],[Belasting]]</f>
        <v>58028.406999999999</v>
      </c>
      <c r="G9058" s="2">
        <f>(Table1[[#This Row],[Belastbaar loon]]-Table1[[#This Row],[Netto loon]])/Table1[[#This Row],[Belastbaar loon]]</f>
        <v>0.41028640969095842</v>
      </c>
      <c r="H9058" s="14">
        <f t="shared" ca="1" si="136"/>
        <v>40367.042999999998</v>
      </c>
      <c r="I9058" s="14">
        <f ca="1">IF(ROW()=2, Table1[[#This Row],[Netto loon]], INDIRECT(ADDRESS(ROW()-1,COLUMN(F:F))))</f>
        <v>58023.957000000002</v>
      </c>
      <c r="J9058" s="6">
        <f ca="1">IF(ROW()=2, 0, Table1[[#This Row],[Belastbaar loon]]-INDIRECT(ADDRESS(ROW()-1,COLUMN(A:A))))</f>
        <v>10</v>
      </c>
      <c r="K9058" s="6">
        <f ca="1">Table1[[#This Row],[Netto loon]]-Table1[[#This Row],[Netto vorige schijf]]</f>
        <v>4.4499999999970896</v>
      </c>
      <c r="L9058" s="2">
        <f ca="1">(Table1[[#This Row],[Bruto tov vorige schijf]]-Table1[[#This Row],[Netto tov vorige schijf]])/MAX(Table1[[#This Row],[Bruto tov vorige schijf]],1)</f>
        <v>0.55500000000029104</v>
      </c>
    </row>
    <row r="9059" spans="1:12" x14ac:dyDescent="0.25">
      <c r="A9059" s="14">
        <v>98411</v>
      </c>
      <c r="B9059" s="6">
        <f>LoonHeffing2020(Table1[[#This Row],[Belastbaar loon]])</f>
        <v>40389.722999999998</v>
      </c>
      <c r="C9059" s="6">
        <f>AlgemeneHeffingsKorting2020(Table1[[#This Row],[Belastbaar loon]])</f>
        <v>0</v>
      </c>
      <c r="D9059" s="14">
        <f>ArbeidsKorting2020(Table1[[#This Row],[Belastbaar loon]])</f>
        <v>11.58000000000014</v>
      </c>
      <c r="E9059" s="14">
        <f>MAX(Table1[[#This Row],[Loonheffing]]-Table1[[#This Row],[Algemene Heffingskorting]]-Table1[[#This Row],[Arbeidskorting]],0)</f>
        <v>40378.142999999996</v>
      </c>
      <c r="F9059" s="6">
        <f>Table1[[#This Row],[Belastbaar loon]]-Table1[[#This Row],[Belasting]]</f>
        <v>58032.857000000004</v>
      </c>
      <c r="G9059" s="2">
        <f>(Table1[[#This Row],[Belastbaar loon]]-Table1[[#This Row],[Netto loon]])/Table1[[#This Row],[Belastbaar loon]]</f>
        <v>0.41030111471278613</v>
      </c>
      <c r="H9059" s="14">
        <f t="shared" ca="1" si="136"/>
        <v>40372.593000000001</v>
      </c>
      <c r="I9059" s="14">
        <f ca="1">IF(ROW()=2, Table1[[#This Row],[Netto loon]], INDIRECT(ADDRESS(ROW()-1,COLUMN(F:F))))</f>
        <v>58028.406999999999</v>
      </c>
      <c r="J9059" s="6">
        <f ca="1">IF(ROW()=2, 0, Table1[[#This Row],[Belastbaar loon]]-INDIRECT(ADDRESS(ROW()-1,COLUMN(A:A))))</f>
        <v>10</v>
      </c>
      <c r="K9059" s="6">
        <f ca="1">Table1[[#This Row],[Netto loon]]-Table1[[#This Row],[Netto vorige schijf]]</f>
        <v>4.4500000000043656</v>
      </c>
      <c r="L9059" s="2">
        <f ca="1">(Table1[[#This Row],[Bruto tov vorige schijf]]-Table1[[#This Row],[Netto tov vorige schijf]])/MAX(Table1[[#This Row],[Bruto tov vorige schijf]],1)</f>
        <v>0.5549999999995634</v>
      </c>
    </row>
    <row r="9060" spans="1:12" x14ac:dyDescent="0.25">
      <c r="A9060" s="14">
        <v>98421</v>
      </c>
      <c r="B9060" s="6">
        <f>LoonHeffing2020(Table1[[#This Row],[Belastbaar loon]])</f>
        <v>40394.673000000003</v>
      </c>
      <c r="C9060" s="6">
        <f>AlgemeneHeffingsKorting2020(Table1[[#This Row],[Belastbaar loon]])</f>
        <v>0</v>
      </c>
      <c r="D9060" s="14">
        <f>ArbeidsKorting2020(Table1[[#This Row],[Belastbaar loon]])</f>
        <v>10.980000000000141</v>
      </c>
      <c r="E9060" s="14">
        <f>MAX(Table1[[#This Row],[Loonheffing]]-Table1[[#This Row],[Algemene Heffingskorting]]-Table1[[#This Row],[Arbeidskorting]],0)</f>
        <v>40383.692999999999</v>
      </c>
      <c r="F9060" s="6">
        <f>Table1[[#This Row],[Belastbaar loon]]-Table1[[#This Row],[Belasting]]</f>
        <v>58037.307000000001</v>
      </c>
      <c r="G9060" s="2">
        <f>(Table1[[#This Row],[Belastbaar loon]]-Table1[[#This Row],[Netto loon]])/Table1[[#This Row],[Belastbaar loon]]</f>
        <v>0.41031581674642609</v>
      </c>
      <c r="H9060" s="14">
        <f t="shared" ca="1" si="136"/>
        <v>40378.142999999996</v>
      </c>
      <c r="I9060" s="14">
        <f ca="1">IF(ROW()=2, Table1[[#This Row],[Netto loon]], INDIRECT(ADDRESS(ROW()-1,COLUMN(F:F))))</f>
        <v>58032.857000000004</v>
      </c>
      <c r="J9060" s="6">
        <f ca="1">IF(ROW()=2, 0, Table1[[#This Row],[Belastbaar loon]]-INDIRECT(ADDRESS(ROW()-1,COLUMN(A:A))))</f>
        <v>10</v>
      </c>
      <c r="K9060" s="6">
        <f ca="1">Table1[[#This Row],[Netto loon]]-Table1[[#This Row],[Netto vorige schijf]]</f>
        <v>4.4499999999970896</v>
      </c>
      <c r="L9060" s="2">
        <f ca="1">(Table1[[#This Row],[Bruto tov vorige schijf]]-Table1[[#This Row],[Netto tov vorige schijf]])/MAX(Table1[[#This Row],[Bruto tov vorige schijf]],1)</f>
        <v>0.55500000000029104</v>
      </c>
    </row>
    <row r="9061" spans="1:12" x14ac:dyDescent="0.25">
      <c r="A9061" s="14">
        <v>98431</v>
      </c>
      <c r="B9061" s="6">
        <f>LoonHeffing2020(Table1[[#This Row],[Belastbaar loon]])</f>
        <v>40399.623</v>
      </c>
      <c r="C9061" s="6">
        <f>AlgemeneHeffingsKorting2020(Table1[[#This Row],[Belastbaar loon]])</f>
        <v>0</v>
      </c>
      <c r="D9061" s="14">
        <f>ArbeidsKorting2020(Table1[[#This Row],[Belastbaar loon]])</f>
        <v>10.380000000000141</v>
      </c>
      <c r="E9061" s="14">
        <f>MAX(Table1[[#This Row],[Loonheffing]]-Table1[[#This Row],[Algemene Heffingskorting]]-Table1[[#This Row],[Arbeidskorting]],0)</f>
        <v>40389.243000000002</v>
      </c>
      <c r="F9061" s="6">
        <f>Table1[[#This Row],[Belastbaar loon]]-Table1[[#This Row],[Belasting]]</f>
        <v>58041.756999999998</v>
      </c>
      <c r="G9061" s="2">
        <f>(Table1[[#This Row],[Belastbaar loon]]-Table1[[#This Row],[Netto loon]])/Table1[[#This Row],[Belastbaar loon]]</f>
        <v>0.4103305157927889</v>
      </c>
      <c r="H9061" s="14">
        <f t="shared" ca="1" si="136"/>
        <v>40383.692999999999</v>
      </c>
      <c r="I9061" s="14">
        <f ca="1">IF(ROW()=2, Table1[[#This Row],[Netto loon]], INDIRECT(ADDRESS(ROW()-1,COLUMN(F:F))))</f>
        <v>58037.307000000001</v>
      </c>
      <c r="J9061" s="6">
        <f ca="1">IF(ROW()=2, 0, Table1[[#This Row],[Belastbaar loon]]-INDIRECT(ADDRESS(ROW()-1,COLUMN(A:A))))</f>
        <v>10</v>
      </c>
      <c r="K9061" s="6">
        <f ca="1">Table1[[#This Row],[Netto loon]]-Table1[[#This Row],[Netto vorige schijf]]</f>
        <v>4.4499999999970896</v>
      </c>
      <c r="L9061" s="2">
        <f ca="1">(Table1[[#This Row],[Bruto tov vorige schijf]]-Table1[[#This Row],[Netto tov vorige schijf]])/MAX(Table1[[#This Row],[Bruto tov vorige schijf]],1)</f>
        <v>0.55500000000029104</v>
      </c>
    </row>
    <row r="9062" spans="1:12" x14ac:dyDescent="0.25">
      <c r="A9062" s="14">
        <v>98441</v>
      </c>
      <c r="B9062" s="6">
        <f>LoonHeffing2020(Table1[[#This Row],[Belastbaar loon]])</f>
        <v>40404.572999999997</v>
      </c>
      <c r="C9062" s="6">
        <f>AlgemeneHeffingsKorting2020(Table1[[#This Row],[Belastbaar loon]])</f>
        <v>0</v>
      </c>
      <c r="D9062" s="14">
        <f>ArbeidsKorting2020(Table1[[#This Row],[Belastbaar loon]])</f>
        <v>9.7800000000001415</v>
      </c>
      <c r="E9062" s="14">
        <f>MAX(Table1[[#This Row],[Loonheffing]]-Table1[[#This Row],[Algemene Heffingskorting]]-Table1[[#This Row],[Arbeidskorting]],0)</f>
        <v>40394.792999999998</v>
      </c>
      <c r="F9062" s="6">
        <f>Table1[[#This Row],[Belastbaar loon]]-Table1[[#This Row],[Belasting]]</f>
        <v>58046.207000000002</v>
      </c>
      <c r="G9062" s="2">
        <f>(Table1[[#This Row],[Belastbaar loon]]-Table1[[#This Row],[Netto loon]])/Table1[[#This Row],[Belastbaar loon]]</f>
        <v>0.41034521185278489</v>
      </c>
      <c r="H9062" s="14">
        <f t="shared" ca="1" si="136"/>
        <v>40389.243000000002</v>
      </c>
      <c r="I9062" s="14">
        <f ca="1">IF(ROW()=2, Table1[[#This Row],[Netto loon]], INDIRECT(ADDRESS(ROW()-1,COLUMN(F:F))))</f>
        <v>58041.756999999998</v>
      </c>
      <c r="J9062" s="6">
        <f ca="1">IF(ROW()=2, 0, Table1[[#This Row],[Belastbaar loon]]-INDIRECT(ADDRESS(ROW()-1,COLUMN(A:A))))</f>
        <v>10</v>
      </c>
      <c r="K9062" s="6">
        <f ca="1">Table1[[#This Row],[Netto loon]]-Table1[[#This Row],[Netto vorige schijf]]</f>
        <v>4.4500000000043656</v>
      </c>
      <c r="L9062" s="2">
        <f ca="1">(Table1[[#This Row],[Bruto tov vorige schijf]]-Table1[[#This Row],[Netto tov vorige schijf]])/MAX(Table1[[#This Row],[Bruto tov vorige schijf]],1)</f>
        <v>0.5549999999995634</v>
      </c>
    </row>
    <row r="9063" spans="1:12" x14ac:dyDescent="0.25">
      <c r="A9063" s="14">
        <v>98451</v>
      </c>
      <c r="B9063" s="6">
        <f>LoonHeffing2020(Table1[[#This Row],[Belastbaar loon]])</f>
        <v>40409.523000000001</v>
      </c>
      <c r="C9063" s="6">
        <f>AlgemeneHeffingsKorting2020(Table1[[#This Row],[Belastbaar loon]])</f>
        <v>0</v>
      </c>
      <c r="D9063" s="14">
        <f>ArbeidsKorting2020(Table1[[#This Row],[Belastbaar loon]])</f>
        <v>9.1800000000001418</v>
      </c>
      <c r="E9063" s="14">
        <f>MAX(Table1[[#This Row],[Loonheffing]]-Table1[[#This Row],[Algemene Heffingskorting]]-Table1[[#This Row],[Arbeidskorting]],0)</f>
        <v>40400.343000000001</v>
      </c>
      <c r="F9063" s="6">
        <f>Table1[[#This Row],[Belastbaar loon]]-Table1[[#This Row],[Belasting]]</f>
        <v>58050.656999999999</v>
      </c>
      <c r="G9063" s="2">
        <f>(Table1[[#This Row],[Belastbaar loon]]-Table1[[#This Row],[Netto loon]])/Table1[[#This Row],[Belastbaar loon]]</f>
        <v>0.41035990492732427</v>
      </c>
      <c r="H9063" s="14">
        <f t="shared" ca="1" si="136"/>
        <v>40394.792999999998</v>
      </c>
      <c r="I9063" s="14">
        <f ca="1">IF(ROW()=2, Table1[[#This Row],[Netto loon]], INDIRECT(ADDRESS(ROW()-1,COLUMN(F:F))))</f>
        <v>58046.207000000002</v>
      </c>
      <c r="J9063" s="6">
        <f ca="1">IF(ROW()=2, 0, Table1[[#This Row],[Belastbaar loon]]-INDIRECT(ADDRESS(ROW()-1,COLUMN(A:A))))</f>
        <v>10</v>
      </c>
      <c r="K9063" s="6">
        <f ca="1">Table1[[#This Row],[Netto loon]]-Table1[[#This Row],[Netto vorige schijf]]</f>
        <v>4.4499999999970896</v>
      </c>
      <c r="L9063" s="2">
        <f ca="1">(Table1[[#This Row],[Bruto tov vorige schijf]]-Table1[[#This Row],[Netto tov vorige schijf]])/MAX(Table1[[#This Row],[Bruto tov vorige schijf]],1)</f>
        <v>0.55500000000029104</v>
      </c>
    </row>
    <row r="9064" spans="1:12" x14ac:dyDescent="0.25">
      <c r="A9064" s="14">
        <v>98461</v>
      </c>
      <c r="B9064" s="6">
        <f>LoonHeffing2020(Table1[[#This Row],[Belastbaar loon]])</f>
        <v>40414.472999999998</v>
      </c>
      <c r="C9064" s="6">
        <f>AlgemeneHeffingsKorting2020(Table1[[#This Row],[Belastbaar loon]])</f>
        <v>0</v>
      </c>
      <c r="D9064" s="14">
        <f>ArbeidsKorting2020(Table1[[#This Row],[Belastbaar loon]])</f>
        <v>8.5800000000001404</v>
      </c>
      <c r="E9064" s="14">
        <f>MAX(Table1[[#This Row],[Loonheffing]]-Table1[[#This Row],[Algemene Heffingskorting]]-Table1[[#This Row],[Arbeidskorting]],0)</f>
        <v>40405.892999999996</v>
      </c>
      <c r="F9064" s="6">
        <f>Table1[[#This Row],[Belastbaar loon]]-Table1[[#This Row],[Belasting]]</f>
        <v>58055.107000000004</v>
      </c>
      <c r="G9064" s="2">
        <f>(Table1[[#This Row],[Belastbaar loon]]-Table1[[#This Row],[Netto loon]])/Table1[[#This Row],[Belastbaar loon]]</f>
        <v>0.41037459501731649</v>
      </c>
      <c r="H9064" s="14">
        <f t="shared" ca="1" si="136"/>
        <v>40400.343000000001</v>
      </c>
      <c r="I9064" s="14">
        <f ca="1">IF(ROW()=2, Table1[[#This Row],[Netto loon]], INDIRECT(ADDRESS(ROW()-1,COLUMN(F:F))))</f>
        <v>58050.656999999999</v>
      </c>
      <c r="J9064" s="6">
        <f ca="1">IF(ROW()=2, 0, Table1[[#This Row],[Belastbaar loon]]-INDIRECT(ADDRESS(ROW()-1,COLUMN(A:A))))</f>
        <v>10</v>
      </c>
      <c r="K9064" s="6">
        <f ca="1">Table1[[#This Row],[Netto loon]]-Table1[[#This Row],[Netto vorige schijf]]</f>
        <v>4.4500000000043656</v>
      </c>
      <c r="L9064" s="2">
        <f ca="1">(Table1[[#This Row],[Bruto tov vorige schijf]]-Table1[[#This Row],[Netto tov vorige schijf]])/MAX(Table1[[#This Row],[Bruto tov vorige schijf]],1)</f>
        <v>0.5549999999995634</v>
      </c>
    </row>
    <row r="9065" spans="1:12" x14ac:dyDescent="0.25">
      <c r="A9065" s="14">
        <v>98471</v>
      </c>
      <c r="B9065" s="6">
        <f>LoonHeffing2020(Table1[[#This Row],[Belastbaar loon]])</f>
        <v>40419.423000000003</v>
      </c>
      <c r="C9065" s="6">
        <f>AlgemeneHeffingsKorting2020(Table1[[#This Row],[Belastbaar loon]])</f>
        <v>0</v>
      </c>
      <c r="D9065" s="14">
        <f>ArbeidsKorting2020(Table1[[#This Row],[Belastbaar loon]])</f>
        <v>7.9800000000001408</v>
      </c>
      <c r="E9065" s="14">
        <f>MAX(Table1[[#This Row],[Loonheffing]]-Table1[[#This Row],[Algemene Heffingskorting]]-Table1[[#This Row],[Arbeidskorting]],0)</f>
        <v>40411.442999999999</v>
      </c>
      <c r="F9065" s="6">
        <f>Table1[[#This Row],[Belastbaar loon]]-Table1[[#This Row],[Belasting]]</f>
        <v>58059.557000000001</v>
      </c>
      <c r="G9065" s="2">
        <f>(Table1[[#This Row],[Belastbaar loon]]-Table1[[#This Row],[Netto loon]])/Table1[[#This Row],[Belastbaar loon]]</f>
        <v>0.41038928212367093</v>
      </c>
      <c r="H9065" s="14">
        <f t="shared" ca="1" si="136"/>
        <v>40405.892999999996</v>
      </c>
      <c r="I9065" s="14">
        <f ca="1">IF(ROW()=2, Table1[[#This Row],[Netto loon]], INDIRECT(ADDRESS(ROW()-1,COLUMN(F:F))))</f>
        <v>58055.107000000004</v>
      </c>
      <c r="J9065" s="6">
        <f ca="1">IF(ROW()=2, 0, Table1[[#This Row],[Belastbaar loon]]-INDIRECT(ADDRESS(ROW()-1,COLUMN(A:A))))</f>
        <v>10</v>
      </c>
      <c r="K9065" s="6">
        <f ca="1">Table1[[#This Row],[Netto loon]]-Table1[[#This Row],[Netto vorige schijf]]</f>
        <v>4.4499999999970896</v>
      </c>
      <c r="L9065" s="2">
        <f ca="1">(Table1[[#This Row],[Bruto tov vorige schijf]]-Table1[[#This Row],[Netto tov vorige schijf]])/MAX(Table1[[#This Row],[Bruto tov vorige schijf]],1)</f>
        <v>0.55500000000029104</v>
      </c>
    </row>
    <row r="9066" spans="1:12" x14ac:dyDescent="0.25">
      <c r="A9066" s="14">
        <v>98481</v>
      </c>
      <c r="B9066" s="6">
        <f>LoonHeffing2020(Table1[[#This Row],[Belastbaar loon]])</f>
        <v>40424.373</v>
      </c>
      <c r="C9066" s="6">
        <f>AlgemeneHeffingsKorting2020(Table1[[#This Row],[Belastbaar loon]])</f>
        <v>0</v>
      </c>
      <c r="D9066" s="14">
        <f>ArbeidsKorting2020(Table1[[#This Row],[Belastbaar loon]])</f>
        <v>7.3800000000001411</v>
      </c>
      <c r="E9066" s="14">
        <f>MAX(Table1[[#This Row],[Loonheffing]]-Table1[[#This Row],[Algemene Heffingskorting]]-Table1[[#This Row],[Arbeidskorting]],0)</f>
        <v>40416.993000000002</v>
      </c>
      <c r="F9066" s="6">
        <f>Table1[[#This Row],[Belastbaar loon]]-Table1[[#This Row],[Belasting]]</f>
        <v>58064.006999999998</v>
      </c>
      <c r="G9066" s="2">
        <f>(Table1[[#This Row],[Belastbaar loon]]-Table1[[#This Row],[Netto loon]])/Table1[[#This Row],[Belastbaar loon]]</f>
        <v>0.41040396624729647</v>
      </c>
      <c r="H9066" s="14">
        <f t="shared" ca="1" si="136"/>
        <v>40411.442999999999</v>
      </c>
      <c r="I9066" s="14">
        <f ca="1">IF(ROW()=2, Table1[[#This Row],[Netto loon]], INDIRECT(ADDRESS(ROW()-1,COLUMN(F:F))))</f>
        <v>58059.557000000001</v>
      </c>
      <c r="J9066" s="6">
        <f ca="1">IF(ROW()=2, 0, Table1[[#This Row],[Belastbaar loon]]-INDIRECT(ADDRESS(ROW()-1,COLUMN(A:A))))</f>
        <v>10</v>
      </c>
      <c r="K9066" s="6">
        <f ca="1">Table1[[#This Row],[Netto loon]]-Table1[[#This Row],[Netto vorige schijf]]</f>
        <v>4.4499999999970896</v>
      </c>
      <c r="L9066" s="2">
        <f ca="1">(Table1[[#This Row],[Bruto tov vorige schijf]]-Table1[[#This Row],[Netto tov vorige schijf]])/MAX(Table1[[#This Row],[Bruto tov vorige schijf]],1)</f>
        <v>0.55500000000029104</v>
      </c>
    </row>
    <row r="9067" spans="1:12" x14ac:dyDescent="0.25">
      <c r="A9067" s="14">
        <v>98491</v>
      </c>
      <c r="B9067" s="6">
        <f>LoonHeffing2020(Table1[[#This Row],[Belastbaar loon]])</f>
        <v>40429.322999999997</v>
      </c>
      <c r="C9067" s="6">
        <f>AlgemeneHeffingsKorting2020(Table1[[#This Row],[Belastbaar loon]])</f>
        <v>0</v>
      </c>
      <c r="D9067" s="14">
        <f>ArbeidsKorting2020(Table1[[#This Row],[Belastbaar loon]])</f>
        <v>6.7800000000001415</v>
      </c>
      <c r="E9067" s="14">
        <f>MAX(Table1[[#This Row],[Loonheffing]]-Table1[[#This Row],[Algemene Heffingskorting]]-Table1[[#This Row],[Arbeidskorting]],0)</f>
        <v>40422.542999999998</v>
      </c>
      <c r="F9067" s="6">
        <f>Table1[[#This Row],[Belastbaar loon]]-Table1[[#This Row],[Belasting]]</f>
        <v>58068.457000000002</v>
      </c>
      <c r="G9067" s="2">
        <f>(Table1[[#This Row],[Belastbaar loon]]-Table1[[#This Row],[Netto loon]])/Table1[[#This Row],[Belastbaar loon]]</f>
        <v>0.4104186473891015</v>
      </c>
      <c r="H9067" s="14">
        <f t="shared" ca="1" si="136"/>
        <v>40416.993000000002</v>
      </c>
      <c r="I9067" s="14">
        <f ca="1">IF(ROW()=2, Table1[[#This Row],[Netto loon]], INDIRECT(ADDRESS(ROW()-1,COLUMN(F:F))))</f>
        <v>58064.006999999998</v>
      </c>
      <c r="J9067" s="6">
        <f ca="1">IF(ROW()=2, 0, Table1[[#This Row],[Belastbaar loon]]-INDIRECT(ADDRESS(ROW()-1,COLUMN(A:A))))</f>
        <v>10</v>
      </c>
      <c r="K9067" s="6">
        <f ca="1">Table1[[#This Row],[Netto loon]]-Table1[[#This Row],[Netto vorige schijf]]</f>
        <v>4.4500000000043656</v>
      </c>
      <c r="L9067" s="2">
        <f ca="1">(Table1[[#This Row],[Bruto tov vorige schijf]]-Table1[[#This Row],[Netto tov vorige schijf]])/MAX(Table1[[#This Row],[Bruto tov vorige schijf]],1)</f>
        <v>0.5549999999995634</v>
      </c>
    </row>
    <row r="9068" spans="1:12" x14ac:dyDescent="0.25">
      <c r="A9068" s="14">
        <v>98501</v>
      </c>
      <c r="B9068" s="6">
        <f>LoonHeffing2020(Table1[[#This Row],[Belastbaar loon]])</f>
        <v>40434.273000000001</v>
      </c>
      <c r="C9068" s="6">
        <f>AlgemeneHeffingsKorting2020(Table1[[#This Row],[Belastbaar loon]])</f>
        <v>0</v>
      </c>
      <c r="D9068" s="14">
        <f>ArbeidsKorting2020(Table1[[#This Row],[Belastbaar loon]])</f>
        <v>6.1800000000001409</v>
      </c>
      <c r="E9068" s="14">
        <f>MAX(Table1[[#This Row],[Loonheffing]]-Table1[[#This Row],[Algemene Heffingskorting]]-Table1[[#This Row],[Arbeidskorting]],0)</f>
        <v>40428.093000000001</v>
      </c>
      <c r="F9068" s="6">
        <f>Table1[[#This Row],[Belastbaar loon]]-Table1[[#This Row],[Belasting]]</f>
        <v>58072.906999999999</v>
      </c>
      <c r="G9068" s="2">
        <f>(Table1[[#This Row],[Belastbaar loon]]-Table1[[#This Row],[Netto loon]])/Table1[[#This Row],[Belastbaar loon]]</f>
        <v>0.4104333255499944</v>
      </c>
      <c r="H9068" s="14">
        <f t="shared" ca="1" si="136"/>
        <v>40422.542999999998</v>
      </c>
      <c r="I9068" s="14">
        <f ca="1">IF(ROW()=2, Table1[[#This Row],[Netto loon]], INDIRECT(ADDRESS(ROW()-1,COLUMN(F:F))))</f>
        <v>58068.457000000002</v>
      </c>
      <c r="J9068" s="6">
        <f ca="1">IF(ROW()=2, 0, Table1[[#This Row],[Belastbaar loon]]-INDIRECT(ADDRESS(ROW()-1,COLUMN(A:A))))</f>
        <v>10</v>
      </c>
      <c r="K9068" s="6">
        <f ca="1">Table1[[#This Row],[Netto loon]]-Table1[[#This Row],[Netto vorige schijf]]</f>
        <v>4.4499999999970896</v>
      </c>
      <c r="L9068" s="2">
        <f ca="1">(Table1[[#This Row],[Bruto tov vorige schijf]]-Table1[[#This Row],[Netto tov vorige schijf]])/MAX(Table1[[#This Row],[Bruto tov vorige schijf]],1)</f>
        <v>0.55500000000029104</v>
      </c>
    </row>
    <row r="9069" spans="1:12" x14ac:dyDescent="0.25">
      <c r="A9069" s="14">
        <v>98511</v>
      </c>
      <c r="B9069" s="6">
        <f>LoonHeffing2020(Table1[[#This Row],[Belastbaar loon]])</f>
        <v>40439.222999999998</v>
      </c>
      <c r="C9069" s="6">
        <f>AlgemeneHeffingsKorting2020(Table1[[#This Row],[Belastbaar loon]])</f>
        <v>0</v>
      </c>
      <c r="D9069" s="14">
        <f>ArbeidsKorting2020(Table1[[#This Row],[Belastbaar loon]])</f>
        <v>5.5800000000001413</v>
      </c>
      <c r="E9069" s="14">
        <f>MAX(Table1[[#This Row],[Loonheffing]]-Table1[[#This Row],[Algemene Heffingskorting]]-Table1[[#This Row],[Arbeidskorting]],0)</f>
        <v>40433.642999999996</v>
      </c>
      <c r="F9069" s="6">
        <f>Table1[[#This Row],[Belastbaar loon]]-Table1[[#This Row],[Belasting]]</f>
        <v>58077.357000000004</v>
      </c>
      <c r="G9069" s="2">
        <f>(Table1[[#This Row],[Belastbaar loon]]-Table1[[#This Row],[Netto loon]])/Table1[[#This Row],[Belastbaar loon]]</f>
        <v>0.41044800073088283</v>
      </c>
      <c r="H9069" s="14">
        <f t="shared" ca="1" si="136"/>
        <v>40428.093000000001</v>
      </c>
      <c r="I9069" s="14">
        <f ca="1">IF(ROW()=2, Table1[[#This Row],[Netto loon]], INDIRECT(ADDRESS(ROW()-1,COLUMN(F:F))))</f>
        <v>58072.906999999999</v>
      </c>
      <c r="J9069" s="6">
        <f ca="1">IF(ROW()=2, 0, Table1[[#This Row],[Belastbaar loon]]-INDIRECT(ADDRESS(ROW()-1,COLUMN(A:A))))</f>
        <v>10</v>
      </c>
      <c r="K9069" s="6">
        <f ca="1">Table1[[#This Row],[Netto loon]]-Table1[[#This Row],[Netto vorige schijf]]</f>
        <v>4.4500000000043656</v>
      </c>
      <c r="L9069" s="2">
        <f ca="1">(Table1[[#This Row],[Bruto tov vorige schijf]]-Table1[[#This Row],[Netto tov vorige schijf]])/MAX(Table1[[#This Row],[Bruto tov vorige schijf]],1)</f>
        <v>0.5549999999995634</v>
      </c>
    </row>
    <row r="9070" spans="1:12" x14ac:dyDescent="0.25">
      <c r="A9070" s="14">
        <v>98521</v>
      </c>
      <c r="B9070" s="6">
        <f>LoonHeffing2020(Table1[[#This Row],[Belastbaar loon]])</f>
        <v>40444.173000000003</v>
      </c>
      <c r="C9070" s="6">
        <f>AlgemeneHeffingsKorting2020(Table1[[#This Row],[Belastbaar loon]])</f>
        <v>0</v>
      </c>
      <c r="D9070" s="14">
        <f>ArbeidsKorting2020(Table1[[#This Row],[Belastbaar loon]])</f>
        <v>4.9800000000001408</v>
      </c>
      <c r="E9070" s="14">
        <f>MAX(Table1[[#This Row],[Loonheffing]]-Table1[[#This Row],[Algemene Heffingskorting]]-Table1[[#This Row],[Arbeidskorting]],0)</f>
        <v>40439.192999999999</v>
      </c>
      <c r="F9070" s="6">
        <f>Table1[[#This Row],[Belastbaar loon]]-Table1[[#This Row],[Belasting]]</f>
        <v>58081.807000000001</v>
      </c>
      <c r="G9070" s="2">
        <f>(Table1[[#This Row],[Belastbaar loon]]-Table1[[#This Row],[Netto loon]])/Table1[[#This Row],[Belastbaar loon]]</f>
        <v>0.41046267293267424</v>
      </c>
      <c r="H9070" s="14">
        <f t="shared" ca="1" si="136"/>
        <v>40433.642999999996</v>
      </c>
      <c r="I9070" s="14">
        <f ca="1">IF(ROW()=2, Table1[[#This Row],[Netto loon]], INDIRECT(ADDRESS(ROW()-1,COLUMN(F:F))))</f>
        <v>58077.357000000004</v>
      </c>
      <c r="J9070" s="6">
        <f ca="1">IF(ROW()=2, 0, Table1[[#This Row],[Belastbaar loon]]-INDIRECT(ADDRESS(ROW()-1,COLUMN(A:A))))</f>
        <v>10</v>
      </c>
      <c r="K9070" s="6">
        <f ca="1">Table1[[#This Row],[Netto loon]]-Table1[[#This Row],[Netto vorige schijf]]</f>
        <v>4.4499999999970896</v>
      </c>
      <c r="L9070" s="2">
        <f ca="1">(Table1[[#This Row],[Bruto tov vorige schijf]]-Table1[[#This Row],[Netto tov vorige schijf]])/MAX(Table1[[#This Row],[Bruto tov vorige schijf]],1)</f>
        <v>0.55500000000029104</v>
      </c>
    </row>
    <row r="9071" spans="1:12" x14ac:dyDescent="0.25">
      <c r="A9071" s="14">
        <v>98531</v>
      </c>
      <c r="B9071" s="6">
        <f>LoonHeffing2020(Table1[[#This Row],[Belastbaar loon]])</f>
        <v>40449.123</v>
      </c>
      <c r="C9071" s="6">
        <f>AlgemeneHeffingsKorting2020(Table1[[#This Row],[Belastbaar loon]])</f>
        <v>0</v>
      </c>
      <c r="D9071" s="14">
        <f>ArbeidsKorting2020(Table1[[#This Row],[Belastbaar loon]])</f>
        <v>4.3800000000001411</v>
      </c>
      <c r="E9071" s="14">
        <f>MAX(Table1[[#This Row],[Loonheffing]]-Table1[[#This Row],[Algemene Heffingskorting]]-Table1[[#This Row],[Arbeidskorting]],0)</f>
        <v>40444.743000000002</v>
      </c>
      <c r="F9071" s="6">
        <f>Table1[[#This Row],[Belastbaar loon]]-Table1[[#This Row],[Belasting]]</f>
        <v>58086.256999999998</v>
      </c>
      <c r="G9071" s="2">
        <f>(Table1[[#This Row],[Belastbaar loon]]-Table1[[#This Row],[Netto loon]])/Table1[[#This Row],[Belastbaar loon]]</f>
        <v>0.41047734215627574</v>
      </c>
      <c r="H9071" s="14">
        <f t="shared" ca="1" si="136"/>
        <v>40439.192999999999</v>
      </c>
      <c r="I9071" s="14">
        <f ca="1">IF(ROW()=2, Table1[[#This Row],[Netto loon]], INDIRECT(ADDRESS(ROW()-1,COLUMN(F:F))))</f>
        <v>58081.807000000001</v>
      </c>
      <c r="J9071" s="6">
        <f ca="1">IF(ROW()=2, 0, Table1[[#This Row],[Belastbaar loon]]-INDIRECT(ADDRESS(ROW()-1,COLUMN(A:A))))</f>
        <v>10</v>
      </c>
      <c r="K9071" s="6">
        <f ca="1">Table1[[#This Row],[Netto loon]]-Table1[[#This Row],[Netto vorige schijf]]</f>
        <v>4.4499999999970896</v>
      </c>
      <c r="L9071" s="2">
        <f ca="1">(Table1[[#This Row],[Bruto tov vorige schijf]]-Table1[[#This Row],[Netto tov vorige schijf]])/MAX(Table1[[#This Row],[Bruto tov vorige schijf]],1)</f>
        <v>0.55500000000029104</v>
      </c>
    </row>
    <row r="9072" spans="1:12" x14ac:dyDescent="0.25">
      <c r="A9072" s="14">
        <v>98541</v>
      </c>
      <c r="B9072" s="6">
        <f>LoonHeffing2020(Table1[[#This Row],[Belastbaar loon]])</f>
        <v>40454.072999999997</v>
      </c>
      <c r="C9072" s="6">
        <f>AlgemeneHeffingsKorting2020(Table1[[#This Row],[Belastbaar loon]])</f>
        <v>0</v>
      </c>
      <c r="D9072" s="14">
        <f>ArbeidsKorting2020(Table1[[#This Row],[Belastbaar loon]])</f>
        <v>3.7800000000001415</v>
      </c>
      <c r="E9072" s="14">
        <f>MAX(Table1[[#This Row],[Loonheffing]]-Table1[[#This Row],[Algemene Heffingskorting]]-Table1[[#This Row],[Arbeidskorting]],0)</f>
        <v>40450.292999999998</v>
      </c>
      <c r="F9072" s="6">
        <f>Table1[[#This Row],[Belastbaar loon]]-Table1[[#This Row],[Belasting]]</f>
        <v>58090.707000000002</v>
      </c>
      <c r="G9072" s="2">
        <f>(Table1[[#This Row],[Belastbaar loon]]-Table1[[#This Row],[Netto loon]])/Table1[[#This Row],[Belastbaar loon]]</f>
        <v>0.41049200840259381</v>
      </c>
      <c r="H9072" s="14">
        <f t="shared" ca="1" si="136"/>
        <v>40444.743000000002</v>
      </c>
      <c r="I9072" s="14">
        <f ca="1">IF(ROW()=2, Table1[[#This Row],[Netto loon]], INDIRECT(ADDRESS(ROW()-1,COLUMN(F:F))))</f>
        <v>58086.256999999998</v>
      </c>
      <c r="J9072" s="6">
        <f ca="1">IF(ROW()=2, 0, Table1[[#This Row],[Belastbaar loon]]-INDIRECT(ADDRESS(ROW()-1,COLUMN(A:A))))</f>
        <v>10</v>
      </c>
      <c r="K9072" s="6">
        <f ca="1">Table1[[#This Row],[Netto loon]]-Table1[[#This Row],[Netto vorige schijf]]</f>
        <v>4.4500000000043656</v>
      </c>
      <c r="L9072" s="2">
        <f ca="1">(Table1[[#This Row],[Bruto tov vorige schijf]]-Table1[[#This Row],[Netto tov vorige schijf]])/MAX(Table1[[#This Row],[Bruto tov vorige schijf]],1)</f>
        <v>0.5549999999995634</v>
      </c>
    </row>
    <row r="9073" spans="1:12" x14ac:dyDescent="0.25">
      <c r="A9073" s="14">
        <v>98551</v>
      </c>
      <c r="B9073" s="6">
        <f>LoonHeffing2020(Table1[[#This Row],[Belastbaar loon]])</f>
        <v>40459.023000000001</v>
      </c>
      <c r="C9073" s="6">
        <f>AlgemeneHeffingsKorting2020(Table1[[#This Row],[Belastbaar loon]])</f>
        <v>0</v>
      </c>
      <c r="D9073" s="14">
        <f>ArbeidsKorting2020(Table1[[#This Row],[Belastbaar loon]])</f>
        <v>3.1800000000001409</v>
      </c>
      <c r="E9073" s="14">
        <f>MAX(Table1[[#This Row],[Loonheffing]]-Table1[[#This Row],[Algemene Heffingskorting]]-Table1[[#This Row],[Arbeidskorting]],0)</f>
        <v>40455.843000000001</v>
      </c>
      <c r="F9073" s="6">
        <f>Table1[[#This Row],[Belastbaar loon]]-Table1[[#This Row],[Belasting]]</f>
        <v>58095.156999999999</v>
      </c>
      <c r="G9073" s="2">
        <f>(Table1[[#This Row],[Belastbaar loon]]-Table1[[#This Row],[Netto loon]])/Table1[[#This Row],[Belastbaar loon]]</f>
        <v>0.41050667167253502</v>
      </c>
      <c r="H9073" s="14">
        <f t="shared" ca="1" si="136"/>
        <v>40450.292999999998</v>
      </c>
      <c r="I9073" s="14">
        <f ca="1">IF(ROW()=2, Table1[[#This Row],[Netto loon]], INDIRECT(ADDRESS(ROW()-1,COLUMN(F:F))))</f>
        <v>58090.707000000002</v>
      </c>
      <c r="J9073" s="6">
        <f ca="1">IF(ROW()=2, 0, Table1[[#This Row],[Belastbaar loon]]-INDIRECT(ADDRESS(ROW()-1,COLUMN(A:A))))</f>
        <v>10</v>
      </c>
      <c r="K9073" s="6">
        <f ca="1">Table1[[#This Row],[Netto loon]]-Table1[[#This Row],[Netto vorige schijf]]</f>
        <v>4.4499999999970896</v>
      </c>
      <c r="L9073" s="2">
        <f ca="1">(Table1[[#This Row],[Bruto tov vorige schijf]]-Table1[[#This Row],[Netto tov vorige schijf]])/MAX(Table1[[#This Row],[Bruto tov vorige schijf]],1)</f>
        <v>0.55500000000029104</v>
      </c>
    </row>
    <row r="9074" spans="1:12" x14ac:dyDescent="0.25">
      <c r="A9074" s="14">
        <v>98561</v>
      </c>
      <c r="B9074" s="6">
        <f>LoonHeffing2020(Table1[[#This Row],[Belastbaar loon]])</f>
        <v>40463.972999999998</v>
      </c>
      <c r="C9074" s="6">
        <f>AlgemeneHeffingsKorting2020(Table1[[#This Row],[Belastbaar loon]])</f>
        <v>0</v>
      </c>
      <c r="D9074" s="14">
        <f>ArbeidsKorting2020(Table1[[#This Row],[Belastbaar loon]])</f>
        <v>2.5800000000001413</v>
      </c>
      <c r="E9074" s="14">
        <f>MAX(Table1[[#This Row],[Loonheffing]]-Table1[[#This Row],[Algemene Heffingskorting]]-Table1[[#This Row],[Arbeidskorting]],0)</f>
        <v>40461.392999999996</v>
      </c>
      <c r="F9074" s="6">
        <f>Table1[[#This Row],[Belastbaar loon]]-Table1[[#This Row],[Belasting]]</f>
        <v>58099.607000000004</v>
      </c>
      <c r="G9074" s="2">
        <f>(Table1[[#This Row],[Belastbaar loon]]-Table1[[#This Row],[Netto loon]])/Table1[[#This Row],[Belastbaar loon]]</f>
        <v>0.41052133196700519</v>
      </c>
      <c r="H9074" s="14">
        <f t="shared" ca="1" si="136"/>
        <v>40455.843000000001</v>
      </c>
      <c r="I9074" s="14">
        <f ca="1">IF(ROW()=2, Table1[[#This Row],[Netto loon]], INDIRECT(ADDRESS(ROW()-1,COLUMN(F:F))))</f>
        <v>58095.156999999999</v>
      </c>
      <c r="J9074" s="6">
        <f ca="1">IF(ROW()=2, 0, Table1[[#This Row],[Belastbaar loon]]-INDIRECT(ADDRESS(ROW()-1,COLUMN(A:A))))</f>
        <v>10</v>
      </c>
      <c r="K9074" s="6">
        <f ca="1">Table1[[#This Row],[Netto loon]]-Table1[[#This Row],[Netto vorige schijf]]</f>
        <v>4.4500000000043656</v>
      </c>
      <c r="L9074" s="2">
        <f ca="1">(Table1[[#This Row],[Bruto tov vorige schijf]]-Table1[[#This Row],[Netto tov vorige schijf]])/MAX(Table1[[#This Row],[Bruto tov vorige schijf]],1)</f>
        <v>0.5549999999995634</v>
      </c>
    </row>
    <row r="9075" spans="1:12" x14ac:dyDescent="0.25">
      <c r="A9075" s="14">
        <v>98571</v>
      </c>
      <c r="B9075" s="6">
        <f>LoonHeffing2020(Table1[[#This Row],[Belastbaar loon]])</f>
        <v>40468.923000000003</v>
      </c>
      <c r="C9075" s="6">
        <f>AlgemeneHeffingsKorting2020(Table1[[#This Row],[Belastbaar loon]])</f>
        <v>0</v>
      </c>
      <c r="D9075" s="14">
        <f>ArbeidsKorting2020(Table1[[#This Row],[Belastbaar loon]])</f>
        <v>1.9800000000001412</v>
      </c>
      <c r="E9075" s="14">
        <f>MAX(Table1[[#This Row],[Loonheffing]]-Table1[[#This Row],[Algemene Heffingskorting]]-Table1[[#This Row],[Arbeidskorting]],0)</f>
        <v>40466.942999999999</v>
      </c>
      <c r="F9075" s="6">
        <f>Table1[[#This Row],[Belastbaar loon]]-Table1[[#This Row],[Belasting]]</f>
        <v>58104.057000000001</v>
      </c>
      <c r="G9075" s="2">
        <f>(Table1[[#This Row],[Belastbaar loon]]-Table1[[#This Row],[Netto loon]])/Table1[[#This Row],[Belastbaar loon]]</f>
        <v>0.41053598928690993</v>
      </c>
      <c r="H9075" s="14">
        <f t="shared" ca="1" si="136"/>
        <v>40461.392999999996</v>
      </c>
      <c r="I9075" s="14">
        <f ca="1">IF(ROW()=2, Table1[[#This Row],[Netto loon]], INDIRECT(ADDRESS(ROW()-1,COLUMN(F:F))))</f>
        <v>58099.607000000004</v>
      </c>
      <c r="J9075" s="6">
        <f ca="1">IF(ROW()=2, 0, Table1[[#This Row],[Belastbaar loon]]-INDIRECT(ADDRESS(ROW()-1,COLUMN(A:A))))</f>
        <v>10</v>
      </c>
      <c r="K9075" s="6">
        <f ca="1">Table1[[#This Row],[Netto loon]]-Table1[[#This Row],[Netto vorige schijf]]</f>
        <v>4.4499999999970896</v>
      </c>
      <c r="L9075" s="2">
        <f ca="1">(Table1[[#This Row],[Bruto tov vorige schijf]]-Table1[[#This Row],[Netto tov vorige schijf]])/MAX(Table1[[#This Row],[Bruto tov vorige schijf]],1)</f>
        <v>0.55500000000029104</v>
      </c>
    </row>
    <row r="9076" spans="1:12" x14ac:dyDescent="0.25">
      <c r="A9076" s="14">
        <v>98581</v>
      </c>
      <c r="B9076" s="6">
        <f>LoonHeffing2020(Table1[[#This Row],[Belastbaar loon]])</f>
        <v>40473.873</v>
      </c>
      <c r="C9076" s="6">
        <f>AlgemeneHeffingsKorting2020(Table1[[#This Row],[Belastbaar loon]])</f>
        <v>0</v>
      </c>
      <c r="D9076" s="14">
        <f>ArbeidsKorting2020(Table1[[#This Row],[Belastbaar loon]])</f>
        <v>1.3800000000001413</v>
      </c>
      <c r="E9076" s="14">
        <f>MAX(Table1[[#This Row],[Loonheffing]]-Table1[[#This Row],[Algemene Heffingskorting]]-Table1[[#This Row],[Arbeidskorting]],0)</f>
        <v>40472.493000000002</v>
      </c>
      <c r="F9076" s="6">
        <f>Table1[[#This Row],[Belastbaar loon]]-Table1[[#This Row],[Belasting]]</f>
        <v>58108.506999999998</v>
      </c>
      <c r="G9076" s="2">
        <f>(Table1[[#This Row],[Belastbaar loon]]-Table1[[#This Row],[Netto loon]])/Table1[[#This Row],[Belastbaar loon]]</f>
        <v>0.41055064363315447</v>
      </c>
      <c r="H9076" s="14">
        <f t="shared" ca="1" si="136"/>
        <v>40466.942999999999</v>
      </c>
      <c r="I9076" s="14">
        <f ca="1">IF(ROW()=2, Table1[[#This Row],[Netto loon]], INDIRECT(ADDRESS(ROW()-1,COLUMN(F:F))))</f>
        <v>58104.057000000001</v>
      </c>
      <c r="J9076" s="6">
        <f ca="1">IF(ROW()=2, 0, Table1[[#This Row],[Belastbaar loon]]-INDIRECT(ADDRESS(ROW()-1,COLUMN(A:A))))</f>
        <v>10</v>
      </c>
      <c r="K9076" s="6">
        <f ca="1">Table1[[#This Row],[Netto loon]]-Table1[[#This Row],[Netto vorige schijf]]</f>
        <v>4.4499999999970896</v>
      </c>
      <c r="L9076" s="2">
        <f ca="1">(Table1[[#This Row],[Bruto tov vorige schijf]]-Table1[[#This Row],[Netto tov vorige schijf]])/MAX(Table1[[#This Row],[Bruto tov vorige schijf]],1)</f>
        <v>0.55500000000029104</v>
      </c>
    </row>
    <row r="9077" spans="1:12" x14ac:dyDescent="0.25">
      <c r="A9077" s="14">
        <v>98591</v>
      </c>
      <c r="B9077" s="6">
        <f>LoonHeffing2020(Table1[[#This Row],[Belastbaar loon]])</f>
        <v>40478.822999999997</v>
      </c>
      <c r="C9077" s="6">
        <f>AlgemeneHeffingsKorting2020(Table1[[#This Row],[Belastbaar loon]])</f>
        <v>0</v>
      </c>
      <c r="D9077" s="14">
        <f>ArbeidsKorting2020(Table1[[#This Row],[Belastbaar loon]])</f>
        <v>0.78000000000014125</v>
      </c>
      <c r="E9077" s="14">
        <f>MAX(Table1[[#This Row],[Loonheffing]]-Table1[[#This Row],[Algemene Heffingskorting]]-Table1[[#This Row],[Arbeidskorting]],0)</f>
        <v>40478.042999999998</v>
      </c>
      <c r="F9077" s="6">
        <f>Table1[[#This Row],[Belastbaar loon]]-Table1[[#This Row],[Belasting]]</f>
        <v>58112.957000000002</v>
      </c>
      <c r="G9077" s="2">
        <f>(Table1[[#This Row],[Belastbaar loon]]-Table1[[#This Row],[Netto loon]])/Table1[[#This Row],[Belastbaar loon]]</f>
        <v>0.41056529500664357</v>
      </c>
      <c r="H9077" s="14">
        <f t="shared" ca="1" si="136"/>
        <v>40472.493000000002</v>
      </c>
      <c r="I9077" s="14">
        <f ca="1">IF(ROW()=2, Table1[[#This Row],[Netto loon]], INDIRECT(ADDRESS(ROW()-1,COLUMN(F:F))))</f>
        <v>58108.506999999998</v>
      </c>
      <c r="J9077" s="6">
        <f ca="1">IF(ROW()=2, 0, Table1[[#This Row],[Belastbaar loon]]-INDIRECT(ADDRESS(ROW()-1,COLUMN(A:A))))</f>
        <v>10</v>
      </c>
      <c r="K9077" s="6">
        <f ca="1">Table1[[#This Row],[Netto loon]]-Table1[[#This Row],[Netto vorige schijf]]</f>
        <v>4.4500000000043656</v>
      </c>
      <c r="L9077" s="2">
        <f ca="1">(Table1[[#This Row],[Bruto tov vorige schijf]]-Table1[[#This Row],[Netto tov vorige schijf]])/MAX(Table1[[#This Row],[Bruto tov vorige schijf]],1)</f>
        <v>0.5549999999995634</v>
      </c>
    </row>
    <row r="9078" spans="1:12" x14ac:dyDescent="0.25">
      <c r="A9078" s="14">
        <v>98601</v>
      </c>
      <c r="B9078" s="6">
        <f>LoonHeffing2020(Table1[[#This Row],[Belastbaar loon]])</f>
        <v>40483.773000000001</v>
      </c>
      <c r="C9078" s="6">
        <f>AlgemeneHeffingsKorting2020(Table1[[#This Row],[Belastbaar loon]])</f>
        <v>0</v>
      </c>
      <c r="D9078" s="14">
        <f>ArbeidsKorting2020(Table1[[#This Row],[Belastbaar loon]])</f>
        <v>0.18000000000014138</v>
      </c>
      <c r="E9078" s="14">
        <f>MAX(Table1[[#This Row],[Loonheffing]]-Table1[[#This Row],[Algemene Heffingskorting]]-Table1[[#This Row],[Arbeidskorting]],0)</f>
        <v>40483.593000000001</v>
      </c>
      <c r="F9078" s="6">
        <f>Table1[[#This Row],[Belastbaar loon]]-Table1[[#This Row],[Belasting]]</f>
        <v>58117.406999999999</v>
      </c>
      <c r="G9078" s="2">
        <f>(Table1[[#This Row],[Belastbaar loon]]-Table1[[#This Row],[Netto loon]])/Table1[[#This Row],[Belastbaar loon]]</f>
        <v>0.41057994340828186</v>
      </c>
      <c r="H9078" s="14">
        <f t="shared" ca="1" si="136"/>
        <v>40478.042999999998</v>
      </c>
      <c r="I9078" s="14">
        <f ca="1">IF(ROW()=2, Table1[[#This Row],[Netto loon]], INDIRECT(ADDRESS(ROW()-1,COLUMN(F:F))))</f>
        <v>58112.957000000002</v>
      </c>
      <c r="J9078" s="6">
        <f ca="1">IF(ROW()=2, 0, Table1[[#This Row],[Belastbaar loon]]-INDIRECT(ADDRESS(ROW()-1,COLUMN(A:A))))</f>
        <v>10</v>
      </c>
      <c r="K9078" s="6">
        <f ca="1">Table1[[#This Row],[Netto loon]]-Table1[[#This Row],[Netto vorige schijf]]</f>
        <v>4.4499999999970896</v>
      </c>
      <c r="L9078" s="2">
        <f ca="1">(Table1[[#This Row],[Bruto tov vorige schijf]]-Table1[[#This Row],[Netto tov vorige schijf]])/MAX(Table1[[#This Row],[Bruto tov vorige schijf]],1)</f>
        <v>0.55500000000029104</v>
      </c>
    </row>
    <row r="9079" spans="1:12" x14ac:dyDescent="0.25">
      <c r="A9079" s="14">
        <v>98611</v>
      </c>
      <c r="B9079" s="6">
        <f>LoonHeffing2020(Table1[[#This Row],[Belastbaar loon]])</f>
        <v>40488.722999999998</v>
      </c>
      <c r="C9079" s="6">
        <f>AlgemeneHeffingsKorting2020(Table1[[#This Row],[Belastbaar loon]])</f>
        <v>0</v>
      </c>
      <c r="D9079" s="14">
        <f>ArbeidsKorting2020(Table1[[#This Row],[Belastbaar loon]])</f>
        <v>0</v>
      </c>
      <c r="E9079" s="14">
        <f>MAX(Table1[[#This Row],[Loonheffing]]-Table1[[#This Row],[Algemene Heffingskorting]]-Table1[[#This Row],[Arbeidskorting]],0)</f>
        <v>40488.722999999998</v>
      </c>
      <c r="F9079" s="6">
        <f>Table1[[#This Row],[Belastbaar loon]]-Table1[[#This Row],[Belasting]]</f>
        <v>58122.277000000002</v>
      </c>
      <c r="G9079" s="2">
        <f>(Table1[[#This Row],[Belastbaar loon]]-Table1[[#This Row],[Netto loon]])/Table1[[#This Row],[Belastbaar loon]]</f>
        <v>0.41059032967924469</v>
      </c>
      <c r="H9079" s="14">
        <f t="shared" ca="1" si="136"/>
        <v>40483.593000000001</v>
      </c>
      <c r="I9079" s="14">
        <f ca="1">IF(ROW()=2, Table1[[#This Row],[Netto loon]], INDIRECT(ADDRESS(ROW()-1,COLUMN(F:F))))</f>
        <v>58117.406999999999</v>
      </c>
      <c r="J9079" s="6">
        <f ca="1">IF(ROW()=2, 0, Table1[[#This Row],[Belastbaar loon]]-INDIRECT(ADDRESS(ROW()-1,COLUMN(A:A))))</f>
        <v>10</v>
      </c>
      <c r="K9079" s="6">
        <f ca="1">Table1[[#This Row],[Netto loon]]-Table1[[#This Row],[Netto vorige schijf]]</f>
        <v>4.8700000000026193</v>
      </c>
      <c r="L9079" s="2">
        <f ca="1">(Table1[[#This Row],[Bruto tov vorige schijf]]-Table1[[#This Row],[Netto tov vorige schijf]])/MAX(Table1[[#This Row],[Bruto tov vorige schijf]],1)</f>
        <v>0.51299999999973811</v>
      </c>
    </row>
    <row r="9080" spans="1:12" x14ac:dyDescent="0.25">
      <c r="A9080" s="14">
        <v>98621</v>
      </c>
      <c r="B9080" s="6">
        <f>LoonHeffing2020(Table1[[#This Row],[Belastbaar loon]])</f>
        <v>40493.673000000003</v>
      </c>
      <c r="C9080" s="6">
        <f>AlgemeneHeffingsKorting2020(Table1[[#This Row],[Belastbaar loon]])</f>
        <v>0</v>
      </c>
      <c r="D9080" s="14">
        <f>ArbeidsKorting2020(Table1[[#This Row],[Belastbaar loon]])</f>
        <v>0</v>
      </c>
      <c r="E9080" s="14">
        <f>MAX(Table1[[#This Row],[Loonheffing]]-Table1[[#This Row],[Algemene Heffingskorting]]-Table1[[#This Row],[Arbeidskorting]],0)</f>
        <v>40493.673000000003</v>
      </c>
      <c r="F9080" s="6">
        <f>Table1[[#This Row],[Belastbaar loon]]-Table1[[#This Row],[Belasting]]</f>
        <v>58127.326999999997</v>
      </c>
      <c r="G9080" s="2">
        <f>(Table1[[#This Row],[Belastbaar loon]]-Table1[[#This Row],[Netto loon]])/Table1[[#This Row],[Belastbaar loon]]</f>
        <v>0.41059888867482586</v>
      </c>
      <c r="H9080" s="14">
        <f t="shared" ca="1" si="136"/>
        <v>40488.722999999998</v>
      </c>
      <c r="I9080" s="14">
        <f ca="1">IF(ROW()=2, Table1[[#This Row],[Netto loon]], INDIRECT(ADDRESS(ROW()-1,COLUMN(F:F))))</f>
        <v>58122.277000000002</v>
      </c>
      <c r="J9080" s="6">
        <f ca="1">IF(ROW()=2, 0, Table1[[#This Row],[Belastbaar loon]]-INDIRECT(ADDRESS(ROW()-1,COLUMN(A:A))))</f>
        <v>10</v>
      </c>
      <c r="K9080" s="6">
        <f ca="1">Table1[[#This Row],[Netto loon]]-Table1[[#This Row],[Netto vorige schijf]]</f>
        <v>5.0499999999956344</v>
      </c>
      <c r="L9080" s="2">
        <f ca="1">(Table1[[#This Row],[Bruto tov vorige schijf]]-Table1[[#This Row],[Netto tov vorige schijf]])/MAX(Table1[[#This Row],[Bruto tov vorige schijf]],1)</f>
        <v>0.49500000000043654</v>
      </c>
    </row>
    <row r="9081" spans="1:12" x14ac:dyDescent="0.25">
      <c r="A9081" s="14">
        <v>98631</v>
      </c>
      <c r="B9081" s="6">
        <f>LoonHeffing2020(Table1[[#This Row],[Belastbaar loon]])</f>
        <v>40498.623</v>
      </c>
      <c r="C9081" s="6">
        <f>AlgemeneHeffingsKorting2020(Table1[[#This Row],[Belastbaar loon]])</f>
        <v>0</v>
      </c>
      <c r="D9081" s="14">
        <f>ArbeidsKorting2020(Table1[[#This Row],[Belastbaar loon]])</f>
        <v>0</v>
      </c>
      <c r="E9081" s="14">
        <f>MAX(Table1[[#This Row],[Loonheffing]]-Table1[[#This Row],[Algemene Heffingskorting]]-Table1[[#This Row],[Arbeidskorting]],0)</f>
        <v>40498.623</v>
      </c>
      <c r="F9081" s="6">
        <f>Table1[[#This Row],[Belastbaar loon]]-Table1[[#This Row],[Belasting]]</f>
        <v>58132.377</v>
      </c>
      <c r="G9081" s="2">
        <f>(Table1[[#This Row],[Belastbaar loon]]-Table1[[#This Row],[Netto loon]])/Table1[[#This Row],[Belastbaar loon]]</f>
        <v>0.41060744593484805</v>
      </c>
      <c r="H9081" s="14">
        <f t="shared" ca="1" si="136"/>
        <v>40493.673000000003</v>
      </c>
      <c r="I9081" s="14">
        <f ca="1">IF(ROW()=2, Table1[[#This Row],[Netto loon]], INDIRECT(ADDRESS(ROW()-1,COLUMN(F:F))))</f>
        <v>58127.326999999997</v>
      </c>
      <c r="J9081" s="6">
        <f ca="1">IF(ROW()=2, 0, Table1[[#This Row],[Belastbaar loon]]-INDIRECT(ADDRESS(ROW()-1,COLUMN(A:A))))</f>
        <v>10</v>
      </c>
      <c r="K9081" s="6">
        <f ca="1">Table1[[#This Row],[Netto loon]]-Table1[[#This Row],[Netto vorige schijf]]</f>
        <v>5.0500000000029104</v>
      </c>
      <c r="L9081" s="2">
        <f ca="1">(Table1[[#This Row],[Bruto tov vorige schijf]]-Table1[[#This Row],[Netto tov vorige schijf]])/MAX(Table1[[#This Row],[Bruto tov vorige schijf]],1)</f>
        <v>0.49499999999970895</v>
      </c>
    </row>
    <row r="9082" spans="1:12" x14ac:dyDescent="0.25">
      <c r="A9082" s="14">
        <v>98641</v>
      </c>
      <c r="B9082" s="6">
        <f>LoonHeffing2020(Table1[[#This Row],[Belastbaar loon]])</f>
        <v>40503.572999999997</v>
      </c>
      <c r="C9082" s="6">
        <f>AlgemeneHeffingsKorting2020(Table1[[#This Row],[Belastbaar loon]])</f>
        <v>0</v>
      </c>
      <c r="D9082" s="14">
        <f>ArbeidsKorting2020(Table1[[#This Row],[Belastbaar loon]])</f>
        <v>0</v>
      </c>
      <c r="E9082" s="14">
        <f>MAX(Table1[[#This Row],[Loonheffing]]-Table1[[#This Row],[Algemene Heffingskorting]]-Table1[[#This Row],[Arbeidskorting]],0)</f>
        <v>40503.572999999997</v>
      </c>
      <c r="F9082" s="6">
        <f>Table1[[#This Row],[Belastbaar loon]]-Table1[[#This Row],[Belasting]]</f>
        <v>58137.427000000003</v>
      </c>
      <c r="G9082" s="2">
        <f>(Table1[[#This Row],[Belastbaar loon]]-Table1[[#This Row],[Netto loon]])/Table1[[#This Row],[Belastbaar loon]]</f>
        <v>0.41061600145983917</v>
      </c>
      <c r="H9082" s="14">
        <f t="shared" ca="1" si="136"/>
        <v>40498.623</v>
      </c>
      <c r="I9082" s="14">
        <f ca="1">IF(ROW()=2, Table1[[#This Row],[Netto loon]], INDIRECT(ADDRESS(ROW()-1,COLUMN(F:F))))</f>
        <v>58132.377</v>
      </c>
      <c r="J9082" s="6">
        <f ca="1">IF(ROW()=2, 0, Table1[[#This Row],[Belastbaar loon]]-INDIRECT(ADDRESS(ROW()-1,COLUMN(A:A))))</f>
        <v>10</v>
      </c>
      <c r="K9082" s="6">
        <f ca="1">Table1[[#This Row],[Netto loon]]-Table1[[#This Row],[Netto vorige schijf]]</f>
        <v>5.0500000000029104</v>
      </c>
      <c r="L9082" s="2">
        <f ca="1">(Table1[[#This Row],[Bruto tov vorige schijf]]-Table1[[#This Row],[Netto tov vorige schijf]])/MAX(Table1[[#This Row],[Bruto tov vorige schijf]],1)</f>
        <v>0.49499999999970895</v>
      </c>
    </row>
    <row r="9083" spans="1:12" x14ac:dyDescent="0.25">
      <c r="A9083" s="14">
        <v>98651</v>
      </c>
      <c r="B9083" s="6">
        <f>LoonHeffing2020(Table1[[#This Row],[Belastbaar loon]])</f>
        <v>40508.523000000001</v>
      </c>
      <c r="C9083" s="6">
        <f>AlgemeneHeffingsKorting2020(Table1[[#This Row],[Belastbaar loon]])</f>
        <v>0</v>
      </c>
      <c r="D9083" s="14">
        <f>ArbeidsKorting2020(Table1[[#This Row],[Belastbaar loon]])</f>
        <v>0</v>
      </c>
      <c r="E9083" s="14">
        <f>MAX(Table1[[#This Row],[Loonheffing]]-Table1[[#This Row],[Algemene Heffingskorting]]-Table1[[#This Row],[Arbeidskorting]],0)</f>
        <v>40508.523000000001</v>
      </c>
      <c r="F9083" s="6">
        <f>Table1[[#This Row],[Belastbaar loon]]-Table1[[#This Row],[Belasting]]</f>
        <v>58142.476999999999</v>
      </c>
      <c r="G9083" s="2">
        <f>(Table1[[#This Row],[Belastbaar loon]]-Table1[[#This Row],[Netto loon]])/Table1[[#This Row],[Belastbaar loon]]</f>
        <v>0.41062455525032693</v>
      </c>
      <c r="H9083" s="14">
        <f t="shared" ca="1" si="136"/>
        <v>40503.572999999997</v>
      </c>
      <c r="I9083" s="14">
        <f ca="1">IF(ROW()=2, Table1[[#This Row],[Netto loon]], INDIRECT(ADDRESS(ROW()-1,COLUMN(F:F))))</f>
        <v>58137.427000000003</v>
      </c>
      <c r="J9083" s="6">
        <f ca="1">IF(ROW()=2, 0, Table1[[#This Row],[Belastbaar loon]]-INDIRECT(ADDRESS(ROW()-1,COLUMN(A:A))))</f>
        <v>10</v>
      </c>
      <c r="K9083" s="6">
        <f ca="1">Table1[[#This Row],[Netto loon]]-Table1[[#This Row],[Netto vorige schijf]]</f>
        <v>5.0499999999956344</v>
      </c>
      <c r="L9083" s="2">
        <f ca="1">(Table1[[#This Row],[Bruto tov vorige schijf]]-Table1[[#This Row],[Netto tov vorige schijf]])/MAX(Table1[[#This Row],[Bruto tov vorige schijf]],1)</f>
        <v>0.49500000000043654</v>
      </c>
    </row>
    <row r="9084" spans="1:12" x14ac:dyDescent="0.25">
      <c r="A9084" s="14">
        <v>98661</v>
      </c>
      <c r="B9084" s="6">
        <f>LoonHeffing2020(Table1[[#This Row],[Belastbaar loon]])</f>
        <v>40513.472999999998</v>
      </c>
      <c r="C9084" s="6">
        <f>AlgemeneHeffingsKorting2020(Table1[[#This Row],[Belastbaar loon]])</f>
        <v>0</v>
      </c>
      <c r="D9084" s="14">
        <f>ArbeidsKorting2020(Table1[[#This Row],[Belastbaar loon]])</f>
        <v>0</v>
      </c>
      <c r="E9084" s="14">
        <f>MAX(Table1[[#This Row],[Loonheffing]]-Table1[[#This Row],[Algemene Heffingskorting]]-Table1[[#This Row],[Arbeidskorting]],0)</f>
        <v>40513.472999999998</v>
      </c>
      <c r="F9084" s="6">
        <f>Table1[[#This Row],[Belastbaar loon]]-Table1[[#This Row],[Belasting]]</f>
        <v>58147.527000000002</v>
      </c>
      <c r="G9084" s="2">
        <f>(Table1[[#This Row],[Belastbaar loon]]-Table1[[#This Row],[Netto loon]])/Table1[[#This Row],[Belastbaar loon]]</f>
        <v>0.41063310730683855</v>
      </c>
      <c r="H9084" s="14">
        <f t="shared" ca="1" si="136"/>
        <v>40508.523000000001</v>
      </c>
      <c r="I9084" s="14">
        <f ca="1">IF(ROW()=2, Table1[[#This Row],[Netto loon]], INDIRECT(ADDRESS(ROW()-1,COLUMN(F:F))))</f>
        <v>58142.476999999999</v>
      </c>
      <c r="J9084" s="6">
        <f ca="1">IF(ROW()=2, 0, Table1[[#This Row],[Belastbaar loon]]-INDIRECT(ADDRESS(ROW()-1,COLUMN(A:A))))</f>
        <v>10</v>
      </c>
      <c r="K9084" s="6">
        <f ca="1">Table1[[#This Row],[Netto loon]]-Table1[[#This Row],[Netto vorige schijf]]</f>
        <v>5.0500000000029104</v>
      </c>
      <c r="L9084" s="2">
        <f ca="1">(Table1[[#This Row],[Bruto tov vorige schijf]]-Table1[[#This Row],[Netto tov vorige schijf]])/MAX(Table1[[#This Row],[Bruto tov vorige schijf]],1)</f>
        <v>0.49499999999970895</v>
      </c>
    </row>
    <row r="9085" spans="1:12" x14ac:dyDescent="0.25">
      <c r="A9085" s="14">
        <v>98671</v>
      </c>
      <c r="B9085" s="6">
        <f>LoonHeffing2020(Table1[[#This Row],[Belastbaar loon]])</f>
        <v>40518.423000000003</v>
      </c>
      <c r="C9085" s="6">
        <f>AlgemeneHeffingsKorting2020(Table1[[#This Row],[Belastbaar loon]])</f>
        <v>0</v>
      </c>
      <c r="D9085" s="14">
        <f>ArbeidsKorting2020(Table1[[#This Row],[Belastbaar loon]])</f>
        <v>0</v>
      </c>
      <c r="E9085" s="14">
        <f>MAX(Table1[[#This Row],[Loonheffing]]-Table1[[#This Row],[Algemene Heffingskorting]]-Table1[[#This Row],[Arbeidskorting]],0)</f>
        <v>40518.423000000003</v>
      </c>
      <c r="F9085" s="6">
        <f>Table1[[#This Row],[Belastbaar loon]]-Table1[[#This Row],[Belasting]]</f>
        <v>58152.576999999997</v>
      </c>
      <c r="G9085" s="2">
        <f>(Table1[[#This Row],[Belastbaar loon]]-Table1[[#This Row],[Netto loon]])/Table1[[#This Row],[Belastbaar loon]]</f>
        <v>0.4106416576299014</v>
      </c>
      <c r="H9085" s="14">
        <f t="shared" ca="1" si="136"/>
        <v>40513.472999999998</v>
      </c>
      <c r="I9085" s="14">
        <f ca="1">IF(ROW()=2, Table1[[#This Row],[Netto loon]], INDIRECT(ADDRESS(ROW()-1,COLUMN(F:F))))</f>
        <v>58147.527000000002</v>
      </c>
      <c r="J9085" s="6">
        <f ca="1">IF(ROW()=2, 0, Table1[[#This Row],[Belastbaar loon]]-INDIRECT(ADDRESS(ROW()-1,COLUMN(A:A))))</f>
        <v>10</v>
      </c>
      <c r="K9085" s="6">
        <f ca="1">Table1[[#This Row],[Netto loon]]-Table1[[#This Row],[Netto vorige schijf]]</f>
        <v>5.0499999999956344</v>
      </c>
      <c r="L9085" s="2">
        <f ca="1">(Table1[[#This Row],[Bruto tov vorige schijf]]-Table1[[#This Row],[Netto tov vorige schijf]])/MAX(Table1[[#This Row],[Bruto tov vorige schijf]],1)</f>
        <v>0.49500000000043654</v>
      </c>
    </row>
    <row r="9086" spans="1:12" x14ac:dyDescent="0.25">
      <c r="A9086" s="14">
        <v>98681</v>
      </c>
      <c r="B9086" s="6">
        <f>LoonHeffing2020(Table1[[#This Row],[Belastbaar loon]])</f>
        <v>40523.373</v>
      </c>
      <c r="C9086" s="6">
        <f>AlgemeneHeffingsKorting2020(Table1[[#This Row],[Belastbaar loon]])</f>
        <v>0</v>
      </c>
      <c r="D9086" s="14">
        <f>ArbeidsKorting2020(Table1[[#This Row],[Belastbaar loon]])</f>
        <v>0</v>
      </c>
      <c r="E9086" s="14">
        <f>MAX(Table1[[#This Row],[Loonheffing]]-Table1[[#This Row],[Algemene Heffingskorting]]-Table1[[#This Row],[Arbeidskorting]],0)</f>
        <v>40523.373</v>
      </c>
      <c r="F9086" s="6">
        <f>Table1[[#This Row],[Belastbaar loon]]-Table1[[#This Row],[Belasting]]</f>
        <v>58157.627</v>
      </c>
      <c r="G9086" s="2">
        <f>(Table1[[#This Row],[Belastbaar loon]]-Table1[[#This Row],[Netto loon]])/Table1[[#This Row],[Belastbaar loon]]</f>
        <v>0.41065020622004234</v>
      </c>
      <c r="H9086" s="14">
        <f t="shared" ca="1" si="136"/>
        <v>40518.423000000003</v>
      </c>
      <c r="I9086" s="14">
        <f ca="1">IF(ROW()=2, Table1[[#This Row],[Netto loon]], INDIRECT(ADDRESS(ROW()-1,COLUMN(F:F))))</f>
        <v>58152.576999999997</v>
      </c>
      <c r="J9086" s="6">
        <f ca="1">IF(ROW()=2, 0, Table1[[#This Row],[Belastbaar loon]]-INDIRECT(ADDRESS(ROW()-1,COLUMN(A:A))))</f>
        <v>10</v>
      </c>
      <c r="K9086" s="6">
        <f ca="1">Table1[[#This Row],[Netto loon]]-Table1[[#This Row],[Netto vorige schijf]]</f>
        <v>5.0500000000029104</v>
      </c>
      <c r="L9086" s="2">
        <f ca="1">(Table1[[#This Row],[Bruto tov vorige schijf]]-Table1[[#This Row],[Netto tov vorige schijf]])/MAX(Table1[[#This Row],[Bruto tov vorige schijf]],1)</f>
        <v>0.49499999999970895</v>
      </c>
    </row>
    <row r="9087" spans="1:12" x14ac:dyDescent="0.25">
      <c r="A9087" s="14">
        <v>98691</v>
      </c>
      <c r="B9087" s="6">
        <f>LoonHeffing2020(Table1[[#This Row],[Belastbaar loon]])</f>
        <v>40528.322999999997</v>
      </c>
      <c r="C9087" s="6">
        <f>AlgemeneHeffingsKorting2020(Table1[[#This Row],[Belastbaar loon]])</f>
        <v>0</v>
      </c>
      <c r="D9087" s="14">
        <f>ArbeidsKorting2020(Table1[[#This Row],[Belastbaar loon]])</f>
        <v>0</v>
      </c>
      <c r="E9087" s="14">
        <f>MAX(Table1[[#This Row],[Loonheffing]]-Table1[[#This Row],[Algemene Heffingskorting]]-Table1[[#This Row],[Arbeidskorting]],0)</f>
        <v>40528.322999999997</v>
      </c>
      <c r="F9087" s="6">
        <f>Table1[[#This Row],[Belastbaar loon]]-Table1[[#This Row],[Belasting]]</f>
        <v>58162.677000000003</v>
      </c>
      <c r="G9087" s="2">
        <f>(Table1[[#This Row],[Belastbaar loon]]-Table1[[#This Row],[Netto loon]])/Table1[[#This Row],[Belastbaar loon]]</f>
        <v>0.41065875307778821</v>
      </c>
      <c r="H9087" s="14">
        <f t="shared" ca="1" si="136"/>
        <v>40523.373</v>
      </c>
      <c r="I9087" s="14">
        <f ca="1">IF(ROW()=2, Table1[[#This Row],[Netto loon]], INDIRECT(ADDRESS(ROW()-1,COLUMN(F:F))))</f>
        <v>58157.627</v>
      </c>
      <c r="J9087" s="6">
        <f ca="1">IF(ROW()=2, 0, Table1[[#This Row],[Belastbaar loon]]-INDIRECT(ADDRESS(ROW()-1,COLUMN(A:A))))</f>
        <v>10</v>
      </c>
      <c r="K9087" s="6">
        <f ca="1">Table1[[#This Row],[Netto loon]]-Table1[[#This Row],[Netto vorige schijf]]</f>
        <v>5.0500000000029104</v>
      </c>
      <c r="L9087" s="2">
        <f ca="1">(Table1[[#This Row],[Bruto tov vorige schijf]]-Table1[[#This Row],[Netto tov vorige schijf]])/MAX(Table1[[#This Row],[Bruto tov vorige schijf]],1)</f>
        <v>0.49499999999970895</v>
      </c>
    </row>
    <row r="9088" spans="1:12" x14ac:dyDescent="0.25">
      <c r="A9088" s="14">
        <v>98701</v>
      </c>
      <c r="B9088" s="6">
        <f>LoonHeffing2020(Table1[[#This Row],[Belastbaar loon]])</f>
        <v>40533.273000000001</v>
      </c>
      <c r="C9088" s="6">
        <f>AlgemeneHeffingsKorting2020(Table1[[#This Row],[Belastbaar loon]])</f>
        <v>0</v>
      </c>
      <c r="D9088" s="14">
        <f>ArbeidsKorting2020(Table1[[#This Row],[Belastbaar loon]])</f>
        <v>0</v>
      </c>
      <c r="E9088" s="14">
        <f>MAX(Table1[[#This Row],[Loonheffing]]-Table1[[#This Row],[Algemene Heffingskorting]]-Table1[[#This Row],[Arbeidskorting]],0)</f>
        <v>40533.273000000001</v>
      </c>
      <c r="F9088" s="6">
        <f>Table1[[#This Row],[Belastbaar loon]]-Table1[[#This Row],[Belasting]]</f>
        <v>58167.726999999999</v>
      </c>
      <c r="G9088" s="2">
        <f>(Table1[[#This Row],[Belastbaar loon]]-Table1[[#This Row],[Netto loon]])/Table1[[#This Row],[Belastbaar loon]]</f>
        <v>0.41066729820366565</v>
      </c>
      <c r="H9088" s="14">
        <f t="shared" ca="1" si="136"/>
        <v>40528.322999999997</v>
      </c>
      <c r="I9088" s="14">
        <f ca="1">IF(ROW()=2, Table1[[#This Row],[Netto loon]], INDIRECT(ADDRESS(ROW()-1,COLUMN(F:F))))</f>
        <v>58162.677000000003</v>
      </c>
      <c r="J9088" s="6">
        <f ca="1">IF(ROW()=2, 0, Table1[[#This Row],[Belastbaar loon]]-INDIRECT(ADDRESS(ROW()-1,COLUMN(A:A))))</f>
        <v>10</v>
      </c>
      <c r="K9088" s="6">
        <f ca="1">Table1[[#This Row],[Netto loon]]-Table1[[#This Row],[Netto vorige schijf]]</f>
        <v>5.0499999999956344</v>
      </c>
      <c r="L9088" s="2">
        <f ca="1">(Table1[[#This Row],[Bruto tov vorige schijf]]-Table1[[#This Row],[Netto tov vorige schijf]])/MAX(Table1[[#This Row],[Bruto tov vorige schijf]],1)</f>
        <v>0.49500000000043654</v>
      </c>
    </row>
    <row r="9089" spans="1:12" x14ac:dyDescent="0.25">
      <c r="A9089" s="14">
        <v>98711</v>
      </c>
      <c r="B9089" s="6">
        <f>LoonHeffing2020(Table1[[#This Row],[Belastbaar loon]])</f>
        <v>40538.222999999998</v>
      </c>
      <c r="C9089" s="6">
        <f>AlgemeneHeffingsKorting2020(Table1[[#This Row],[Belastbaar loon]])</f>
        <v>0</v>
      </c>
      <c r="D9089" s="14">
        <f>ArbeidsKorting2020(Table1[[#This Row],[Belastbaar loon]])</f>
        <v>0</v>
      </c>
      <c r="E9089" s="14">
        <f>MAX(Table1[[#This Row],[Loonheffing]]-Table1[[#This Row],[Algemene Heffingskorting]]-Table1[[#This Row],[Arbeidskorting]],0)</f>
        <v>40538.222999999998</v>
      </c>
      <c r="F9089" s="6">
        <f>Table1[[#This Row],[Belastbaar loon]]-Table1[[#This Row],[Belasting]]</f>
        <v>58172.777000000002</v>
      </c>
      <c r="G9089" s="2">
        <f>(Table1[[#This Row],[Belastbaar loon]]-Table1[[#This Row],[Netto loon]])/Table1[[#This Row],[Belastbaar loon]]</f>
        <v>0.41067584159820081</v>
      </c>
      <c r="H9089" s="14">
        <f t="shared" ca="1" si="136"/>
        <v>40533.273000000001</v>
      </c>
      <c r="I9089" s="14">
        <f ca="1">IF(ROW()=2, Table1[[#This Row],[Netto loon]], INDIRECT(ADDRESS(ROW()-1,COLUMN(F:F))))</f>
        <v>58167.726999999999</v>
      </c>
      <c r="J9089" s="6">
        <f ca="1">IF(ROW()=2, 0, Table1[[#This Row],[Belastbaar loon]]-INDIRECT(ADDRESS(ROW()-1,COLUMN(A:A))))</f>
        <v>10</v>
      </c>
      <c r="K9089" s="6">
        <f ca="1">Table1[[#This Row],[Netto loon]]-Table1[[#This Row],[Netto vorige schijf]]</f>
        <v>5.0500000000029104</v>
      </c>
      <c r="L9089" s="2">
        <f ca="1">(Table1[[#This Row],[Bruto tov vorige schijf]]-Table1[[#This Row],[Netto tov vorige schijf]])/MAX(Table1[[#This Row],[Bruto tov vorige schijf]],1)</f>
        <v>0.49499999999970895</v>
      </c>
    </row>
    <row r="9090" spans="1:12" x14ac:dyDescent="0.25">
      <c r="A9090" s="14">
        <v>98721</v>
      </c>
      <c r="B9090" s="6">
        <f>LoonHeffing2020(Table1[[#This Row],[Belastbaar loon]])</f>
        <v>40543.173000000003</v>
      </c>
      <c r="C9090" s="6">
        <f>AlgemeneHeffingsKorting2020(Table1[[#This Row],[Belastbaar loon]])</f>
        <v>0</v>
      </c>
      <c r="D9090" s="14">
        <f>ArbeidsKorting2020(Table1[[#This Row],[Belastbaar loon]])</f>
        <v>0</v>
      </c>
      <c r="E9090" s="14">
        <f>MAX(Table1[[#This Row],[Loonheffing]]-Table1[[#This Row],[Algemene Heffingskorting]]-Table1[[#This Row],[Arbeidskorting]],0)</f>
        <v>40543.173000000003</v>
      </c>
      <c r="F9090" s="6">
        <f>Table1[[#This Row],[Belastbaar loon]]-Table1[[#This Row],[Belasting]]</f>
        <v>58177.826999999997</v>
      </c>
      <c r="G9090" s="2">
        <f>(Table1[[#This Row],[Belastbaar loon]]-Table1[[#This Row],[Netto loon]])/Table1[[#This Row],[Belastbaar loon]]</f>
        <v>0.41068438326191997</v>
      </c>
      <c r="H9090" s="14">
        <f t="shared" ca="1" si="136"/>
        <v>40538.222999999998</v>
      </c>
      <c r="I9090" s="14">
        <f ca="1">IF(ROW()=2, Table1[[#This Row],[Netto loon]], INDIRECT(ADDRESS(ROW()-1,COLUMN(F:F))))</f>
        <v>58172.777000000002</v>
      </c>
      <c r="J9090" s="6">
        <f ca="1">IF(ROW()=2, 0, Table1[[#This Row],[Belastbaar loon]]-INDIRECT(ADDRESS(ROW()-1,COLUMN(A:A))))</f>
        <v>10</v>
      </c>
      <c r="K9090" s="6">
        <f ca="1">Table1[[#This Row],[Netto loon]]-Table1[[#This Row],[Netto vorige schijf]]</f>
        <v>5.0499999999956344</v>
      </c>
      <c r="L9090" s="2">
        <f ca="1">(Table1[[#This Row],[Bruto tov vorige schijf]]-Table1[[#This Row],[Netto tov vorige schijf]])/MAX(Table1[[#This Row],[Bruto tov vorige schijf]],1)</f>
        <v>0.49500000000043654</v>
      </c>
    </row>
    <row r="9091" spans="1:12" x14ac:dyDescent="0.25">
      <c r="A9091" s="14">
        <v>98731</v>
      </c>
      <c r="B9091" s="6">
        <f>LoonHeffing2020(Table1[[#This Row],[Belastbaar loon]])</f>
        <v>40548.123</v>
      </c>
      <c r="C9091" s="6">
        <f>AlgemeneHeffingsKorting2020(Table1[[#This Row],[Belastbaar loon]])</f>
        <v>0</v>
      </c>
      <c r="D9091" s="14">
        <f>ArbeidsKorting2020(Table1[[#This Row],[Belastbaar loon]])</f>
        <v>0</v>
      </c>
      <c r="E9091" s="14">
        <f>MAX(Table1[[#This Row],[Loonheffing]]-Table1[[#This Row],[Algemene Heffingskorting]]-Table1[[#This Row],[Arbeidskorting]],0)</f>
        <v>40548.123</v>
      </c>
      <c r="F9091" s="6">
        <f>Table1[[#This Row],[Belastbaar loon]]-Table1[[#This Row],[Belasting]]</f>
        <v>58182.877</v>
      </c>
      <c r="G9091" s="2">
        <f>(Table1[[#This Row],[Belastbaar loon]]-Table1[[#This Row],[Netto loon]])/Table1[[#This Row],[Belastbaar loon]]</f>
        <v>0.41069292319534895</v>
      </c>
      <c r="H9091" s="14">
        <f t="shared" ca="1" si="136"/>
        <v>40543.173000000003</v>
      </c>
      <c r="I9091" s="14">
        <f ca="1">IF(ROW()=2, Table1[[#This Row],[Netto loon]], INDIRECT(ADDRESS(ROW()-1,COLUMN(F:F))))</f>
        <v>58177.826999999997</v>
      </c>
      <c r="J9091" s="6">
        <f ca="1">IF(ROW()=2, 0, Table1[[#This Row],[Belastbaar loon]]-INDIRECT(ADDRESS(ROW()-1,COLUMN(A:A))))</f>
        <v>10</v>
      </c>
      <c r="K9091" s="6">
        <f ca="1">Table1[[#This Row],[Netto loon]]-Table1[[#This Row],[Netto vorige schijf]]</f>
        <v>5.0500000000029104</v>
      </c>
      <c r="L9091" s="2">
        <f ca="1">(Table1[[#This Row],[Bruto tov vorige schijf]]-Table1[[#This Row],[Netto tov vorige schijf]])/MAX(Table1[[#This Row],[Bruto tov vorige schijf]],1)</f>
        <v>0.49499999999970895</v>
      </c>
    </row>
    <row r="9092" spans="1:12" x14ac:dyDescent="0.25">
      <c r="A9092" s="14">
        <v>98741</v>
      </c>
      <c r="B9092" s="6">
        <f>LoonHeffing2020(Table1[[#This Row],[Belastbaar loon]])</f>
        <v>40553.072999999997</v>
      </c>
      <c r="C9092" s="6">
        <f>AlgemeneHeffingsKorting2020(Table1[[#This Row],[Belastbaar loon]])</f>
        <v>0</v>
      </c>
      <c r="D9092" s="14">
        <f>ArbeidsKorting2020(Table1[[#This Row],[Belastbaar loon]])</f>
        <v>0</v>
      </c>
      <c r="E9092" s="14">
        <f>MAX(Table1[[#This Row],[Loonheffing]]-Table1[[#This Row],[Algemene Heffingskorting]]-Table1[[#This Row],[Arbeidskorting]],0)</f>
        <v>40553.072999999997</v>
      </c>
      <c r="F9092" s="6">
        <f>Table1[[#This Row],[Belastbaar loon]]-Table1[[#This Row],[Belasting]]</f>
        <v>58187.927000000003</v>
      </c>
      <c r="G9092" s="2">
        <f>(Table1[[#This Row],[Belastbaar loon]]-Table1[[#This Row],[Netto loon]])/Table1[[#This Row],[Belastbaar loon]]</f>
        <v>0.41070146139901353</v>
      </c>
      <c r="H9092" s="14">
        <f t="shared" ca="1" si="136"/>
        <v>40548.123</v>
      </c>
      <c r="I9092" s="14">
        <f ca="1">IF(ROW()=2, Table1[[#This Row],[Netto loon]], INDIRECT(ADDRESS(ROW()-1,COLUMN(F:F))))</f>
        <v>58182.877</v>
      </c>
      <c r="J9092" s="6">
        <f ca="1">IF(ROW()=2, 0, Table1[[#This Row],[Belastbaar loon]]-INDIRECT(ADDRESS(ROW()-1,COLUMN(A:A))))</f>
        <v>10</v>
      </c>
      <c r="K9092" s="6">
        <f ca="1">Table1[[#This Row],[Netto loon]]-Table1[[#This Row],[Netto vorige schijf]]</f>
        <v>5.0500000000029104</v>
      </c>
      <c r="L9092" s="2">
        <f ca="1">(Table1[[#This Row],[Bruto tov vorige schijf]]-Table1[[#This Row],[Netto tov vorige schijf]])/MAX(Table1[[#This Row],[Bruto tov vorige schijf]],1)</f>
        <v>0.49499999999970895</v>
      </c>
    </row>
    <row r="9093" spans="1:12" x14ac:dyDescent="0.25">
      <c r="A9093" s="14">
        <v>98751</v>
      </c>
      <c r="B9093" s="6">
        <f>LoonHeffing2020(Table1[[#This Row],[Belastbaar loon]])</f>
        <v>40558.023000000001</v>
      </c>
      <c r="C9093" s="6">
        <f>AlgemeneHeffingsKorting2020(Table1[[#This Row],[Belastbaar loon]])</f>
        <v>0</v>
      </c>
      <c r="D9093" s="14">
        <f>ArbeidsKorting2020(Table1[[#This Row],[Belastbaar loon]])</f>
        <v>0</v>
      </c>
      <c r="E9093" s="14">
        <f>MAX(Table1[[#This Row],[Loonheffing]]-Table1[[#This Row],[Algemene Heffingskorting]]-Table1[[#This Row],[Arbeidskorting]],0)</f>
        <v>40558.023000000001</v>
      </c>
      <c r="F9093" s="6">
        <f>Table1[[#This Row],[Belastbaar loon]]-Table1[[#This Row],[Belasting]]</f>
        <v>58192.976999999999</v>
      </c>
      <c r="G9093" s="2">
        <f>(Table1[[#This Row],[Belastbaar loon]]-Table1[[#This Row],[Netto loon]])/Table1[[#This Row],[Belastbaar loon]]</f>
        <v>0.41070999787343926</v>
      </c>
      <c r="H9093" s="14">
        <f t="shared" ca="1" si="136"/>
        <v>40553.072999999997</v>
      </c>
      <c r="I9093" s="14">
        <f ca="1">IF(ROW()=2, Table1[[#This Row],[Netto loon]], INDIRECT(ADDRESS(ROW()-1,COLUMN(F:F))))</f>
        <v>58187.927000000003</v>
      </c>
      <c r="J9093" s="6">
        <f ca="1">IF(ROW()=2, 0, Table1[[#This Row],[Belastbaar loon]]-INDIRECT(ADDRESS(ROW()-1,COLUMN(A:A))))</f>
        <v>10</v>
      </c>
      <c r="K9093" s="6">
        <f ca="1">Table1[[#This Row],[Netto loon]]-Table1[[#This Row],[Netto vorige schijf]]</f>
        <v>5.0499999999956344</v>
      </c>
      <c r="L9093" s="2">
        <f ca="1">(Table1[[#This Row],[Bruto tov vorige schijf]]-Table1[[#This Row],[Netto tov vorige schijf]])/MAX(Table1[[#This Row],[Bruto tov vorige schijf]],1)</f>
        <v>0.49500000000043654</v>
      </c>
    </row>
    <row r="9094" spans="1:12" x14ac:dyDescent="0.25">
      <c r="A9094" s="14">
        <v>98761</v>
      </c>
      <c r="B9094" s="6">
        <f>LoonHeffing2020(Table1[[#This Row],[Belastbaar loon]])</f>
        <v>40562.972999999998</v>
      </c>
      <c r="C9094" s="6">
        <f>AlgemeneHeffingsKorting2020(Table1[[#This Row],[Belastbaar loon]])</f>
        <v>0</v>
      </c>
      <c r="D9094" s="14">
        <f>ArbeidsKorting2020(Table1[[#This Row],[Belastbaar loon]])</f>
        <v>0</v>
      </c>
      <c r="E9094" s="14">
        <f>MAX(Table1[[#This Row],[Loonheffing]]-Table1[[#This Row],[Algemene Heffingskorting]]-Table1[[#This Row],[Arbeidskorting]],0)</f>
        <v>40562.972999999998</v>
      </c>
      <c r="F9094" s="6">
        <f>Table1[[#This Row],[Belastbaar loon]]-Table1[[#This Row],[Belasting]]</f>
        <v>58198.027000000002</v>
      </c>
      <c r="G9094" s="2">
        <f>(Table1[[#This Row],[Belastbaar loon]]-Table1[[#This Row],[Netto loon]])/Table1[[#This Row],[Belastbaar loon]]</f>
        <v>0.41071853261915126</v>
      </c>
      <c r="H9094" s="14">
        <f t="shared" ca="1" si="136"/>
        <v>40558.023000000001</v>
      </c>
      <c r="I9094" s="14">
        <f ca="1">IF(ROW()=2, Table1[[#This Row],[Netto loon]], INDIRECT(ADDRESS(ROW()-1,COLUMN(F:F))))</f>
        <v>58192.976999999999</v>
      </c>
      <c r="J9094" s="6">
        <f ca="1">IF(ROW()=2, 0, Table1[[#This Row],[Belastbaar loon]]-INDIRECT(ADDRESS(ROW()-1,COLUMN(A:A))))</f>
        <v>10</v>
      </c>
      <c r="K9094" s="6">
        <f ca="1">Table1[[#This Row],[Netto loon]]-Table1[[#This Row],[Netto vorige schijf]]</f>
        <v>5.0500000000029104</v>
      </c>
      <c r="L9094" s="2">
        <f ca="1">(Table1[[#This Row],[Bruto tov vorige schijf]]-Table1[[#This Row],[Netto tov vorige schijf]])/MAX(Table1[[#This Row],[Bruto tov vorige schijf]],1)</f>
        <v>0.49499999999970895</v>
      </c>
    </row>
    <row r="9095" spans="1:12" x14ac:dyDescent="0.25">
      <c r="A9095" s="14">
        <v>98771</v>
      </c>
      <c r="B9095" s="6">
        <f>LoonHeffing2020(Table1[[#This Row],[Belastbaar loon]])</f>
        <v>40567.923000000003</v>
      </c>
      <c r="C9095" s="6">
        <f>AlgemeneHeffingsKorting2020(Table1[[#This Row],[Belastbaar loon]])</f>
        <v>0</v>
      </c>
      <c r="D9095" s="14">
        <f>ArbeidsKorting2020(Table1[[#This Row],[Belastbaar loon]])</f>
        <v>0</v>
      </c>
      <c r="E9095" s="14">
        <f>MAX(Table1[[#This Row],[Loonheffing]]-Table1[[#This Row],[Algemene Heffingskorting]]-Table1[[#This Row],[Arbeidskorting]],0)</f>
        <v>40567.923000000003</v>
      </c>
      <c r="F9095" s="6">
        <f>Table1[[#This Row],[Belastbaar loon]]-Table1[[#This Row],[Belasting]]</f>
        <v>58203.076999999997</v>
      </c>
      <c r="G9095" s="2">
        <f>(Table1[[#This Row],[Belastbaar loon]]-Table1[[#This Row],[Netto loon]])/Table1[[#This Row],[Belastbaar loon]]</f>
        <v>0.41072706563667477</v>
      </c>
      <c r="H9095" s="14">
        <f t="shared" ca="1" si="136"/>
        <v>40562.972999999998</v>
      </c>
      <c r="I9095" s="14">
        <f ca="1">IF(ROW()=2, Table1[[#This Row],[Netto loon]], INDIRECT(ADDRESS(ROW()-1,COLUMN(F:F))))</f>
        <v>58198.027000000002</v>
      </c>
      <c r="J9095" s="6">
        <f ca="1">IF(ROW()=2, 0, Table1[[#This Row],[Belastbaar loon]]-INDIRECT(ADDRESS(ROW()-1,COLUMN(A:A))))</f>
        <v>10</v>
      </c>
      <c r="K9095" s="6">
        <f ca="1">Table1[[#This Row],[Netto loon]]-Table1[[#This Row],[Netto vorige schijf]]</f>
        <v>5.0499999999956344</v>
      </c>
      <c r="L9095" s="2">
        <f ca="1">(Table1[[#This Row],[Bruto tov vorige schijf]]-Table1[[#This Row],[Netto tov vorige schijf]])/MAX(Table1[[#This Row],[Bruto tov vorige schijf]],1)</f>
        <v>0.49500000000043654</v>
      </c>
    </row>
    <row r="9096" spans="1:12" x14ac:dyDescent="0.25">
      <c r="A9096" s="14">
        <v>98781</v>
      </c>
      <c r="B9096" s="6">
        <f>LoonHeffing2020(Table1[[#This Row],[Belastbaar loon]])</f>
        <v>40572.873</v>
      </c>
      <c r="C9096" s="6">
        <f>AlgemeneHeffingsKorting2020(Table1[[#This Row],[Belastbaar loon]])</f>
        <v>0</v>
      </c>
      <c r="D9096" s="14">
        <f>ArbeidsKorting2020(Table1[[#This Row],[Belastbaar loon]])</f>
        <v>0</v>
      </c>
      <c r="E9096" s="14">
        <f>MAX(Table1[[#This Row],[Loonheffing]]-Table1[[#This Row],[Algemene Heffingskorting]]-Table1[[#This Row],[Arbeidskorting]],0)</f>
        <v>40572.873</v>
      </c>
      <c r="F9096" s="6">
        <f>Table1[[#This Row],[Belastbaar loon]]-Table1[[#This Row],[Belasting]]</f>
        <v>58208.127</v>
      </c>
      <c r="G9096" s="2">
        <f>(Table1[[#This Row],[Belastbaar loon]]-Table1[[#This Row],[Netto loon]])/Table1[[#This Row],[Belastbaar loon]]</f>
        <v>0.41073559692653444</v>
      </c>
      <c r="H9096" s="14">
        <f t="shared" ca="1" si="136"/>
        <v>40567.923000000003</v>
      </c>
      <c r="I9096" s="14">
        <f ca="1">IF(ROW()=2, Table1[[#This Row],[Netto loon]], INDIRECT(ADDRESS(ROW()-1,COLUMN(F:F))))</f>
        <v>58203.076999999997</v>
      </c>
      <c r="J9096" s="6">
        <f ca="1">IF(ROW()=2, 0, Table1[[#This Row],[Belastbaar loon]]-INDIRECT(ADDRESS(ROW()-1,COLUMN(A:A))))</f>
        <v>10</v>
      </c>
      <c r="K9096" s="6">
        <f ca="1">Table1[[#This Row],[Netto loon]]-Table1[[#This Row],[Netto vorige schijf]]</f>
        <v>5.0500000000029104</v>
      </c>
      <c r="L9096" s="2">
        <f ca="1">(Table1[[#This Row],[Bruto tov vorige schijf]]-Table1[[#This Row],[Netto tov vorige schijf]])/MAX(Table1[[#This Row],[Bruto tov vorige schijf]],1)</f>
        <v>0.49499999999970895</v>
      </c>
    </row>
    <row r="9097" spans="1:12" x14ac:dyDescent="0.25">
      <c r="A9097" s="14">
        <v>98791</v>
      </c>
      <c r="B9097" s="6">
        <f>LoonHeffing2020(Table1[[#This Row],[Belastbaar loon]])</f>
        <v>40577.822999999997</v>
      </c>
      <c r="C9097" s="6">
        <f>AlgemeneHeffingsKorting2020(Table1[[#This Row],[Belastbaar loon]])</f>
        <v>0</v>
      </c>
      <c r="D9097" s="14">
        <f>ArbeidsKorting2020(Table1[[#This Row],[Belastbaar loon]])</f>
        <v>0</v>
      </c>
      <c r="E9097" s="14">
        <f>MAX(Table1[[#This Row],[Loonheffing]]-Table1[[#This Row],[Algemene Heffingskorting]]-Table1[[#This Row],[Arbeidskorting]],0)</f>
        <v>40577.822999999997</v>
      </c>
      <c r="F9097" s="6">
        <f>Table1[[#This Row],[Belastbaar loon]]-Table1[[#This Row],[Belasting]]</f>
        <v>58213.177000000003</v>
      </c>
      <c r="G9097" s="2">
        <f>(Table1[[#This Row],[Belastbaar loon]]-Table1[[#This Row],[Netto loon]])/Table1[[#This Row],[Belastbaar loon]]</f>
        <v>0.41074412648925507</v>
      </c>
      <c r="H9097" s="14">
        <f t="shared" ca="1" si="136"/>
        <v>40572.873</v>
      </c>
      <c r="I9097" s="14">
        <f ca="1">IF(ROW()=2, Table1[[#This Row],[Netto loon]], INDIRECT(ADDRESS(ROW()-1,COLUMN(F:F))))</f>
        <v>58208.127</v>
      </c>
      <c r="J9097" s="6">
        <f ca="1">IF(ROW()=2, 0, Table1[[#This Row],[Belastbaar loon]]-INDIRECT(ADDRESS(ROW()-1,COLUMN(A:A))))</f>
        <v>10</v>
      </c>
      <c r="K9097" s="6">
        <f ca="1">Table1[[#This Row],[Netto loon]]-Table1[[#This Row],[Netto vorige schijf]]</f>
        <v>5.0500000000029104</v>
      </c>
      <c r="L9097" s="2">
        <f ca="1">(Table1[[#This Row],[Bruto tov vorige schijf]]-Table1[[#This Row],[Netto tov vorige schijf]])/MAX(Table1[[#This Row],[Bruto tov vorige schijf]],1)</f>
        <v>0.49499999999970895</v>
      </c>
    </row>
    <row r="9098" spans="1:12" x14ac:dyDescent="0.25">
      <c r="A9098" s="14">
        <v>98801</v>
      </c>
      <c r="B9098" s="6">
        <f>LoonHeffing2020(Table1[[#This Row],[Belastbaar loon]])</f>
        <v>40582.773000000001</v>
      </c>
      <c r="C9098" s="6">
        <f>AlgemeneHeffingsKorting2020(Table1[[#This Row],[Belastbaar loon]])</f>
        <v>0</v>
      </c>
      <c r="D9098" s="14">
        <f>ArbeidsKorting2020(Table1[[#This Row],[Belastbaar loon]])</f>
        <v>0</v>
      </c>
      <c r="E9098" s="14">
        <f>MAX(Table1[[#This Row],[Loonheffing]]-Table1[[#This Row],[Algemene Heffingskorting]]-Table1[[#This Row],[Arbeidskorting]],0)</f>
        <v>40582.773000000001</v>
      </c>
      <c r="F9098" s="6">
        <f>Table1[[#This Row],[Belastbaar loon]]-Table1[[#This Row],[Belasting]]</f>
        <v>58218.226999999999</v>
      </c>
      <c r="G9098" s="2">
        <f>(Table1[[#This Row],[Belastbaar loon]]-Table1[[#This Row],[Netto loon]])/Table1[[#This Row],[Belastbaar loon]]</f>
        <v>0.41075265432536107</v>
      </c>
      <c r="H9098" s="14">
        <f t="shared" ca="1" si="136"/>
        <v>40577.822999999997</v>
      </c>
      <c r="I9098" s="14">
        <f ca="1">IF(ROW()=2, Table1[[#This Row],[Netto loon]], INDIRECT(ADDRESS(ROW()-1,COLUMN(F:F))))</f>
        <v>58213.177000000003</v>
      </c>
      <c r="J9098" s="6">
        <f ca="1">IF(ROW()=2, 0, Table1[[#This Row],[Belastbaar loon]]-INDIRECT(ADDRESS(ROW()-1,COLUMN(A:A))))</f>
        <v>10</v>
      </c>
      <c r="K9098" s="6">
        <f ca="1">Table1[[#This Row],[Netto loon]]-Table1[[#This Row],[Netto vorige schijf]]</f>
        <v>5.0499999999956344</v>
      </c>
      <c r="L9098" s="2">
        <f ca="1">(Table1[[#This Row],[Bruto tov vorige schijf]]-Table1[[#This Row],[Netto tov vorige schijf]])/MAX(Table1[[#This Row],[Bruto tov vorige schijf]],1)</f>
        <v>0.49500000000043654</v>
      </c>
    </row>
    <row r="9099" spans="1:12" x14ac:dyDescent="0.25">
      <c r="A9099" s="14">
        <v>98811</v>
      </c>
      <c r="B9099" s="6">
        <f>LoonHeffing2020(Table1[[#This Row],[Belastbaar loon]])</f>
        <v>40587.722999999998</v>
      </c>
      <c r="C9099" s="6">
        <f>AlgemeneHeffingsKorting2020(Table1[[#This Row],[Belastbaar loon]])</f>
        <v>0</v>
      </c>
      <c r="D9099" s="14">
        <f>ArbeidsKorting2020(Table1[[#This Row],[Belastbaar loon]])</f>
        <v>0</v>
      </c>
      <c r="E9099" s="14">
        <f>MAX(Table1[[#This Row],[Loonheffing]]-Table1[[#This Row],[Algemene Heffingskorting]]-Table1[[#This Row],[Arbeidskorting]],0)</f>
        <v>40587.722999999998</v>
      </c>
      <c r="F9099" s="6">
        <f>Table1[[#This Row],[Belastbaar loon]]-Table1[[#This Row],[Belasting]]</f>
        <v>58223.277000000002</v>
      </c>
      <c r="G9099" s="2">
        <f>(Table1[[#This Row],[Belastbaar loon]]-Table1[[#This Row],[Netto loon]])/Table1[[#This Row],[Belastbaar loon]]</f>
        <v>0.41076118043537663</v>
      </c>
      <c r="H9099" s="14">
        <f t="shared" ca="1" si="136"/>
        <v>40582.773000000001</v>
      </c>
      <c r="I9099" s="14">
        <f ca="1">IF(ROW()=2, Table1[[#This Row],[Netto loon]], INDIRECT(ADDRESS(ROW()-1,COLUMN(F:F))))</f>
        <v>58218.226999999999</v>
      </c>
      <c r="J9099" s="6">
        <f ca="1">IF(ROW()=2, 0, Table1[[#This Row],[Belastbaar loon]]-INDIRECT(ADDRESS(ROW()-1,COLUMN(A:A))))</f>
        <v>10</v>
      </c>
      <c r="K9099" s="6">
        <f ca="1">Table1[[#This Row],[Netto loon]]-Table1[[#This Row],[Netto vorige schijf]]</f>
        <v>5.0500000000029104</v>
      </c>
      <c r="L9099" s="2">
        <f ca="1">(Table1[[#This Row],[Bruto tov vorige schijf]]-Table1[[#This Row],[Netto tov vorige schijf]])/MAX(Table1[[#This Row],[Bruto tov vorige schijf]],1)</f>
        <v>0.49499999999970895</v>
      </c>
    </row>
    <row r="9100" spans="1:12" x14ac:dyDescent="0.25">
      <c r="A9100" s="14">
        <v>98821</v>
      </c>
      <c r="B9100" s="6">
        <f>LoonHeffing2020(Table1[[#This Row],[Belastbaar loon]])</f>
        <v>40592.673000000003</v>
      </c>
      <c r="C9100" s="6">
        <f>AlgemeneHeffingsKorting2020(Table1[[#This Row],[Belastbaar loon]])</f>
        <v>0</v>
      </c>
      <c r="D9100" s="14">
        <f>ArbeidsKorting2020(Table1[[#This Row],[Belastbaar loon]])</f>
        <v>0</v>
      </c>
      <c r="E9100" s="14">
        <f>MAX(Table1[[#This Row],[Loonheffing]]-Table1[[#This Row],[Algemene Heffingskorting]]-Table1[[#This Row],[Arbeidskorting]],0)</f>
        <v>40592.673000000003</v>
      </c>
      <c r="F9100" s="6">
        <f>Table1[[#This Row],[Belastbaar loon]]-Table1[[#This Row],[Belasting]]</f>
        <v>58228.326999999997</v>
      </c>
      <c r="G9100" s="2">
        <f>(Table1[[#This Row],[Belastbaar loon]]-Table1[[#This Row],[Netto loon]])/Table1[[#This Row],[Belastbaar loon]]</f>
        <v>0.41076970481982578</v>
      </c>
      <c r="H9100" s="14">
        <f t="shared" ca="1" si="136"/>
        <v>40587.722999999998</v>
      </c>
      <c r="I9100" s="14">
        <f ca="1">IF(ROW()=2, Table1[[#This Row],[Netto loon]], INDIRECT(ADDRESS(ROW()-1,COLUMN(F:F))))</f>
        <v>58223.277000000002</v>
      </c>
      <c r="J9100" s="6">
        <f ca="1">IF(ROW()=2, 0, Table1[[#This Row],[Belastbaar loon]]-INDIRECT(ADDRESS(ROW()-1,COLUMN(A:A))))</f>
        <v>10</v>
      </c>
      <c r="K9100" s="6">
        <f ca="1">Table1[[#This Row],[Netto loon]]-Table1[[#This Row],[Netto vorige schijf]]</f>
        <v>5.0499999999956344</v>
      </c>
      <c r="L9100" s="2">
        <f ca="1">(Table1[[#This Row],[Bruto tov vorige schijf]]-Table1[[#This Row],[Netto tov vorige schijf]])/MAX(Table1[[#This Row],[Bruto tov vorige schijf]],1)</f>
        <v>0.49500000000043654</v>
      </c>
    </row>
    <row r="9101" spans="1:12" x14ac:dyDescent="0.25">
      <c r="A9101" s="14">
        <v>98831</v>
      </c>
      <c r="B9101" s="6">
        <f>LoonHeffing2020(Table1[[#This Row],[Belastbaar loon]])</f>
        <v>40597.623</v>
      </c>
      <c r="C9101" s="6">
        <f>AlgemeneHeffingsKorting2020(Table1[[#This Row],[Belastbaar loon]])</f>
        <v>0</v>
      </c>
      <c r="D9101" s="14">
        <f>ArbeidsKorting2020(Table1[[#This Row],[Belastbaar loon]])</f>
        <v>0</v>
      </c>
      <c r="E9101" s="14">
        <f>MAX(Table1[[#This Row],[Loonheffing]]-Table1[[#This Row],[Algemene Heffingskorting]]-Table1[[#This Row],[Arbeidskorting]],0)</f>
        <v>40597.623</v>
      </c>
      <c r="F9101" s="6">
        <f>Table1[[#This Row],[Belastbaar loon]]-Table1[[#This Row],[Belasting]]</f>
        <v>58233.377</v>
      </c>
      <c r="G9101" s="2">
        <f>(Table1[[#This Row],[Belastbaar loon]]-Table1[[#This Row],[Netto loon]])/Table1[[#This Row],[Belastbaar loon]]</f>
        <v>0.41077822747923221</v>
      </c>
      <c r="H9101" s="14">
        <f t="shared" ca="1" si="136"/>
        <v>40592.673000000003</v>
      </c>
      <c r="I9101" s="14">
        <f ca="1">IF(ROW()=2, Table1[[#This Row],[Netto loon]], INDIRECT(ADDRESS(ROW()-1,COLUMN(F:F))))</f>
        <v>58228.326999999997</v>
      </c>
      <c r="J9101" s="6">
        <f ca="1">IF(ROW()=2, 0, Table1[[#This Row],[Belastbaar loon]]-INDIRECT(ADDRESS(ROW()-1,COLUMN(A:A))))</f>
        <v>10</v>
      </c>
      <c r="K9101" s="6">
        <f ca="1">Table1[[#This Row],[Netto loon]]-Table1[[#This Row],[Netto vorige schijf]]</f>
        <v>5.0500000000029104</v>
      </c>
      <c r="L9101" s="2">
        <f ca="1">(Table1[[#This Row],[Bruto tov vorige schijf]]-Table1[[#This Row],[Netto tov vorige schijf]])/MAX(Table1[[#This Row],[Bruto tov vorige schijf]],1)</f>
        <v>0.49499999999970895</v>
      </c>
    </row>
    <row r="9102" spans="1:12" x14ac:dyDescent="0.25">
      <c r="A9102" s="14">
        <v>98841</v>
      </c>
      <c r="B9102" s="6">
        <f>LoonHeffing2020(Table1[[#This Row],[Belastbaar loon]])</f>
        <v>40602.572999999997</v>
      </c>
      <c r="C9102" s="6">
        <f>AlgemeneHeffingsKorting2020(Table1[[#This Row],[Belastbaar loon]])</f>
        <v>0</v>
      </c>
      <c r="D9102" s="14">
        <f>ArbeidsKorting2020(Table1[[#This Row],[Belastbaar loon]])</f>
        <v>0</v>
      </c>
      <c r="E9102" s="14">
        <f>MAX(Table1[[#This Row],[Loonheffing]]-Table1[[#This Row],[Algemene Heffingskorting]]-Table1[[#This Row],[Arbeidskorting]],0)</f>
        <v>40602.572999999997</v>
      </c>
      <c r="F9102" s="6">
        <f>Table1[[#This Row],[Belastbaar loon]]-Table1[[#This Row],[Belasting]]</f>
        <v>58238.427000000003</v>
      </c>
      <c r="G9102" s="2">
        <f>(Table1[[#This Row],[Belastbaar loon]]-Table1[[#This Row],[Netto loon]])/Table1[[#This Row],[Belastbaar loon]]</f>
        <v>0.41078674841411961</v>
      </c>
      <c r="H9102" s="14">
        <f t="shared" ca="1" si="136"/>
        <v>40597.623</v>
      </c>
      <c r="I9102" s="14">
        <f ca="1">IF(ROW()=2, Table1[[#This Row],[Netto loon]], INDIRECT(ADDRESS(ROW()-1,COLUMN(F:F))))</f>
        <v>58233.377</v>
      </c>
      <c r="J9102" s="6">
        <f ca="1">IF(ROW()=2, 0, Table1[[#This Row],[Belastbaar loon]]-INDIRECT(ADDRESS(ROW()-1,COLUMN(A:A))))</f>
        <v>10</v>
      </c>
      <c r="K9102" s="6">
        <f ca="1">Table1[[#This Row],[Netto loon]]-Table1[[#This Row],[Netto vorige schijf]]</f>
        <v>5.0500000000029104</v>
      </c>
      <c r="L9102" s="2">
        <f ca="1">(Table1[[#This Row],[Bruto tov vorige schijf]]-Table1[[#This Row],[Netto tov vorige schijf]])/MAX(Table1[[#This Row],[Bruto tov vorige schijf]],1)</f>
        <v>0.49499999999970895</v>
      </c>
    </row>
    <row r="9103" spans="1:12" x14ac:dyDescent="0.25">
      <c r="A9103" s="14">
        <v>98851</v>
      </c>
      <c r="B9103" s="6">
        <f>LoonHeffing2020(Table1[[#This Row],[Belastbaar loon]])</f>
        <v>40607.523000000001</v>
      </c>
      <c r="C9103" s="6">
        <f>AlgemeneHeffingsKorting2020(Table1[[#This Row],[Belastbaar loon]])</f>
        <v>0</v>
      </c>
      <c r="D9103" s="14">
        <f>ArbeidsKorting2020(Table1[[#This Row],[Belastbaar loon]])</f>
        <v>0</v>
      </c>
      <c r="E9103" s="14">
        <f>MAX(Table1[[#This Row],[Loonheffing]]-Table1[[#This Row],[Algemene Heffingskorting]]-Table1[[#This Row],[Arbeidskorting]],0)</f>
        <v>40607.523000000001</v>
      </c>
      <c r="F9103" s="6">
        <f>Table1[[#This Row],[Belastbaar loon]]-Table1[[#This Row],[Belasting]]</f>
        <v>58243.476999999999</v>
      </c>
      <c r="G9103" s="2">
        <f>(Table1[[#This Row],[Belastbaar loon]]-Table1[[#This Row],[Netto loon]])/Table1[[#This Row],[Belastbaar loon]]</f>
        <v>0.4107952676250114</v>
      </c>
      <c r="H9103" s="14">
        <f t="shared" ca="1" si="136"/>
        <v>40602.572999999997</v>
      </c>
      <c r="I9103" s="14">
        <f ca="1">IF(ROW()=2, Table1[[#This Row],[Netto loon]], INDIRECT(ADDRESS(ROW()-1,COLUMN(F:F))))</f>
        <v>58238.427000000003</v>
      </c>
      <c r="J9103" s="6">
        <f ca="1">IF(ROW()=2, 0, Table1[[#This Row],[Belastbaar loon]]-INDIRECT(ADDRESS(ROW()-1,COLUMN(A:A))))</f>
        <v>10</v>
      </c>
      <c r="K9103" s="6">
        <f ca="1">Table1[[#This Row],[Netto loon]]-Table1[[#This Row],[Netto vorige schijf]]</f>
        <v>5.0499999999956344</v>
      </c>
      <c r="L9103" s="2">
        <f ca="1">(Table1[[#This Row],[Bruto tov vorige schijf]]-Table1[[#This Row],[Netto tov vorige schijf]])/MAX(Table1[[#This Row],[Bruto tov vorige schijf]],1)</f>
        <v>0.49500000000043654</v>
      </c>
    </row>
    <row r="9104" spans="1:12" x14ac:dyDescent="0.25">
      <c r="A9104" s="14">
        <v>98861</v>
      </c>
      <c r="B9104" s="6">
        <f>LoonHeffing2020(Table1[[#This Row],[Belastbaar loon]])</f>
        <v>40612.472999999998</v>
      </c>
      <c r="C9104" s="6">
        <f>AlgemeneHeffingsKorting2020(Table1[[#This Row],[Belastbaar loon]])</f>
        <v>0</v>
      </c>
      <c r="D9104" s="14">
        <f>ArbeidsKorting2020(Table1[[#This Row],[Belastbaar loon]])</f>
        <v>0</v>
      </c>
      <c r="E9104" s="14">
        <f>MAX(Table1[[#This Row],[Loonheffing]]-Table1[[#This Row],[Algemene Heffingskorting]]-Table1[[#This Row],[Arbeidskorting]],0)</f>
        <v>40612.472999999998</v>
      </c>
      <c r="F9104" s="6">
        <f>Table1[[#This Row],[Belastbaar loon]]-Table1[[#This Row],[Belasting]]</f>
        <v>58248.527000000002</v>
      </c>
      <c r="G9104" s="2">
        <f>(Table1[[#This Row],[Belastbaar loon]]-Table1[[#This Row],[Netto loon]])/Table1[[#This Row],[Belastbaar loon]]</f>
        <v>0.41080378511243054</v>
      </c>
      <c r="H9104" s="14">
        <f t="shared" ca="1" si="136"/>
        <v>40607.523000000001</v>
      </c>
      <c r="I9104" s="14">
        <f ca="1">IF(ROW()=2, Table1[[#This Row],[Netto loon]], INDIRECT(ADDRESS(ROW()-1,COLUMN(F:F))))</f>
        <v>58243.476999999999</v>
      </c>
      <c r="J9104" s="6">
        <f ca="1">IF(ROW()=2, 0, Table1[[#This Row],[Belastbaar loon]]-INDIRECT(ADDRESS(ROW()-1,COLUMN(A:A))))</f>
        <v>10</v>
      </c>
      <c r="K9104" s="6">
        <f ca="1">Table1[[#This Row],[Netto loon]]-Table1[[#This Row],[Netto vorige schijf]]</f>
        <v>5.0500000000029104</v>
      </c>
      <c r="L9104" s="2">
        <f ca="1">(Table1[[#This Row],[Bruto tov vorige schijf]]-Table1[[#This Row],[Netto tov vorige schijf]])/MAX(Table1[[#This Row],[Bruto tov vorige schijf]],1)</f>
        <v>0.49499999999970895</v>
      </c>
    </row>
    <row r="9105" spans="1:12" x14ac:dyDescent="0.25">
      <c r="A9105" s="14">
        <v>98871</v>
      </c>
      <c r="B9105" s="6">
        <f>LoonHeffing2020(Table1[[#This Row],[Belastbaar loon]])</f>
        <v>40617.423000000003</v>
      </c>
      <c r="C9105" s="6">
        <f>AlgemeneHeffingsKorting2020(Table1[[#This Row],[Belastbaar loon]])</f>
        <v>0</v>
      </c>
      <c r="D9105" s="14">
        <f>ArbeidsKorting2020(Table1[[#This Row],[Belastbaar loon]])</f>
        <v>0</v>
      </c>
      <c r="E9105" s="14">
        <f>MAX(Table1[[#This Row],[Loonheffing]]-Table1[[#This Row],[Algemene Heffingskorting]]-Table1[[#This Row],[Arbeidskorting]],0)</f>
        <v>40617.423000000003</v>
      </c>
      <c r="F9105" s="6">
        <f>Table1[[#This Row],[Belastbaar loon]]-Table1[[#This Row],[Belasting]]</f>
        <v>58253.576999999997</v>
      </c>
      <c r="G9105" s="2">
        <f>(Table1[[#This Row],[Belastbaar loon]]-Table1[[#This Row],[Netto loon]])/Table1[[#This Row],[Belastbaar loon]]</f>
        <v>0.41081230087690024</v>
      </c>
      <c r="H9105" s="14">
        <f t="shared" ca="1" si="136"/>
        <v>40612.472999999998</v>
      </c>
      <c r="I9105" s="14">
        <f ca="1">IF(ROW()=2, Table1[[#This Row],[Netto loon]], INDIRECT(ADDRESS(ROW()-1,COLUMN(F:F))))</f>
        <v>58248.527000000002</v>
      </c>
      <c r="J9105" s="6">
        <f ca="1">IF(ROW()=2, 0, Table1[[#This Row],[Belastbaar loon]]-INDIRECT(ADDRESS(ROW()-1,COLUMN(A:A))))</f>
        <v>10</v>
      </c>
      <c r="K9105" s="6">
        <f ca="1">Table1[[#This Row],[Netto loon]]-Table1[[#This Row],[Netto vorige schijf]]</f>
        <v>5.0499999999956344</v>
      </c>
      <c r="L9105" s="2">
        <f ca="1">(Table1[[#This Row],[Bruto tov vorige schijf]]-Table1[[#This Row],[Netto tov vorige schijf]])/MAX(Table1[[#This Row],[Bruto tov vorige schijf]],1)</f>
        <v>0.49500000000043654</v>
      </c>
    </row>
    <row r="9106" spans="1:12" x14ac:dyDescent="0.25">
      <c r="A9106" s="14">
        <v>98881</v>
      </c>
      <c r="B9106" s="6">
        <f>LoonHeffing2020(Table1[[#This Row],[Belastbaar loon]])</f>
        <v>40622.373</v>
      </c>
      <c r="C9106" s="6">
        <f>AlgemeneHeffingsKorting2020(Table1[[#This Row],[Belastbaar loon]])</f>
        <v>0</v>
      </c>
      <c r="D9106" s="14">
        <f>ArbeidsKorting2020(Table1[[#This Row],[Belastbaar loon]])</f>
        <v>0</v>
      </c>
      <c r="E9106" s="14">
        <f>MAX(Table1[[#This Row],[Loonheffing]]-Table1[[#This Row],[Algemene Heffingskorting]]-Table1[[#This Row],[Arbeidskorting]],0)</f>
        <v>40622.373</v>
      </c>
      <c r="F9106" s="6">
        <f>Table1[[#This Row],[Belastbaar loon]]-Table1[[#This Row],[Belasting]]</f>
        <v>58258.627</v>
      </c>
      <c r="G9106" s="2">
        <f>(Table1[[#This Row],[Belastbaar loon]]-Table1[[#This Row],[Netto loon]])/Table1[[#This Row],[Belastbaar loon]]</f>
        <v>0.41082081491894296</v>
      </c>
      <c r="H9106" s="14">
        <f t="shared" ca="1" si="136"/>
        <v>40617.423000000003</v>
      </c>
      <c r="I9106" s="14">
        <f ca="1">IF(ROW()=2, Table1[[#This Row],[Netto loon]], INDIRECT(ADDRESS(ROW()-1,COLUMN(F:F))))</f>
        <v>58253.576999999997</v>
      </c>
      <c r="J9106" s="6">
        <f ca="1">IF(ROW()=2, 0, Table1[[#This Row],[Belastbaar loon]]-INDIRECT(ADDRESS(ROW()-1,COLUMN(A:A))))</f>
        <v>10</v>
      </c>
      <c r="K9106" s="6">
        <f ca="1">Table1[[#This Row],[Netto loon]]-Table1[[#This Row],[Netto vorige schijf]]</f>
        <v>5.0500000000029104</v>
      </c>
      <c r="L9106" s="2">
        <f ca="1">(Table1[[#This Row],[Bruto tov vorige schijf]]-Table1[[#This Row],[Netto tov vorige schijf]])/MAX(Table1[[#This Row],[Bruto tov vorige schijf]],1)</f>
        <v>0.49499999999970895</v>
      </c>
    </row>
    <row r="9107" spans="1:12" x14ac:dyDescent="0.25">
      <c r="A9107" s="14">
        <v>98891</v>
      </c>
      <c r="B9107" s="6">
        <f>LoonHeffing2020(Table1[[#This Row],[Belastbaar loon]])</f>
        <v>40627.322999999997</v>
      </c>
      <c r="C9107" s="6">
        <f>AlgemeneHeffingsKorting2020(Table1[[#This Row],[Belastbaar loon]])</f>
        <v>0</v>
      </c>
      <c r="D9107" s="14">
        <f>ArbeidsKorting2020(Table1[[#This Row],[Belastbaar loon]])</f>
        <v>0</v>
      </c>
      <c r="E9107" s="14">
        <f>MAX(Table1[[#This Row],[Loonheffing]]-Table1[[#This Row],[Algemene Heffingskorting]]-Table1[[#This Row],[Arbeidskorting]],0)</f>
        <v>40627.322999999997</v>
      </c>
      <c r="F9107" s="6">
        <f>Table1[[#This Row],[Belastbaar loon]]-Table1[[#This Row],[Belasting]]</f>
        <v>58263.677000000003</v>
      </c>
      <c r="G9107" s="2">
        <f>(Table1[[#This Row],[Belastbaar loon]]-Table1[[#This Row],[Netto loon]])/Table1[[#This Row],[Belastbaar loon]]</f>
        <v>0.41082932723908139</v>
      </c>
      <c r="H9107" s="14">
        <f t="shared" ca="1" si="136"/>
        <v>40622.373</v>
      </c>
      <c r="I9107" s="14">
        <f ca="1">IF(ROW()=2, Table1[[#This Row],[Netto loon]], INDIRECT(ADDRESS(ROW()-1,COLUMN(F:F))))</f>
        <v>58258.627</v>
      </c>
      <c r="J9107" s="6">
        <f ca="1">IF(ROW()=2, 0, Table1[[#This Row],[Belastbaar loon]]-INDIRECT(ADDRESS(ROW()-1,COLUMN(A:A))))</f>
        <v>10</v>
      </c>
      <c r="K9107" s="6">
        <f ca="1">Table1[[#This Row],[Netto loon]]-Table1[[#This Row],[Netto vorige schijf]]</f>
        <v>5.0500000000029104</v>
      </c>
      <c r="L9107" s="2">
        <f ca="1">(Table1[[#This Row],[Bruto tov vorige schijf]]-Table1[[#This Row],[Netto tov vorige schijf]])/MAX(Table1[[#This Row],[Bruto tov vorige schijf]],1)</f>
        <v>0.49499999999970895</v>
      </c>
    </row>
    <row r="9108" spans="1:12" x14ac:dyDescent="0.25">
      <c r="A9108" s="14">
        <v>98901</v>
      </c>
      <c r="B9108" s="6">
        <f>LoonHeffing2020(Table1[[#This Row],[Belastbaar loon]])</f>
        <v>40632.273000000001</v>
      </c>
      <c r="C9108" s="6">
        <f>AlgemeneHeffingsKorting2020(Table1[[#This Row],[Belastbaar loon]])</f>
        <v>0</v>
      </c>
      <c r="D9108" s="14">
        <f>ArbeidsKorting2020(Table1[[#This Row],[Belastbaar loon]])</f>
        <v>0</v>
      </c>
      <c r="E9108" s="14">
        <f>MAX(Table1[[#This Row],[Loonheffing]]-Table1[[#This Row],[Algemene Heffingskorting]]-Table1[[#This Row],[Arbeidskorting]],0)</f>
        <v>40632.273000000001</v>
      </c>
      <c r="F9108" s="6">
        <f>Table1[[#This Row],[Belastbaar loon]]-Table1[[#This Row],[Belasting]]</f>
        <v>58268.726999999999</v>
      </c>
      <c r="G9108" s="2">
        <f>(Table1[[#This Row],[Belastbaar loon]]-Table1[[#This Row],[Netto loon]])/Table1[[#This Row],[Belastbaar loon]]</f>
        <v>0.41083783783783784</v>
      </c>
      <c r="H9108" s="14">
        <f t="shared" ca="1" si="136"/>
        <v>40627.322999999997</v>
      </c>
      <c r="I9108" s="14">
        <f ca="1">IF(ROW()=2, Table1[[#This Row],[Netto loon]], INDIRECT(ADDRESS(ROW()-1,COLUMN(F:F))))</f>
        <v>58263.677000000003</v>
      </c>
      <c r="J9108" s="6">
        <f ca="1">IF(ROW()=2, 0, Table1[[#This Row],[Belastbaar loon]]-INDIRECT(ADDRESS(ROW()-1,COLUMN(A:A))))</f>
        <v>10</v>
      </c>
      <c r="K9108" s="6">
        <f ca="1">Table1[[#This Row],[Netto loon]]-Table1[[#This Row],[Netto vorige schijf]]</f>
        <v>5.0499999999956344</v>
      </c>
      <c r="L9108" s="2">
        <f ca="1">(Table1[[#This Row],[Bruto tov vorige schijf]]-Table1[[#This Row],[Netto tov vorige schijf]])/MAX(Table1[[#This Row],[Bruto tov vorige schijf]],1)</f>
        <v>0.49500000000043654</v>
      </c>
    </row>
    <row r="9109" spans="1:12" x14ac:dyDescent="0.25">
      <c r="A9109" s="14">
        <v>98911</v>
      </c>
      <c r="B9109" s="6">
        <f>LoonHeffing2020(Table1[[#This Row],[Belastbaar loon]])</f>
        <v>40637.222999999998</v>
      </c>
      <c r="C9109" s="6">
        <f>AlgemeneHeffingsKorting2020(Table1[[#This Row],[Belastbaar loon]])</f>
        <v>0</v>
      </c>
      <c r="D9109" s="14">
        <f>ArbeidsKorting2020(Table1[[#This Row],[Belastbaar loon]])</f>
        <v>0</v>
      </c>
      <c r="E9109" s="14">
        <f>MAX(Table1[[#This Row],[Loonheffing]]-Table1[[#This Row],[Algemene Heffingskorting]]-Table1[[#This Row],[Arbeidskorting]],0)</f>
        <v>40637.222999999998</v>
      </c>
      <c r="F9109" s="6">
        <f>Table1[[#This Row],[Belastbaar loon]]-Table1[[#This Row],[Belasting]]</f>
        <v>58273.777000000002</v>
      </c>
      <c r="G9109" s="2">
        <f>(Table1[[#This Row],[Belastbaar loon]]-Table1[[#This Row],[Netto loon]])/Table1[[#This Row],[Belastbaar loon]]</f>
        <v>0.41084634671573433</v>
      </c>
      <c r="H9109" s="14">
        <f t="shared" ca="1" si="136"/>
        <v>40632.273000000001</v>
      </c>
      <c r="I9109" s="14">
        <f ca="1">IF(ROW()=2, Table1[[#This Row],[Netto loon]], INDIRECT(ADDRESS(ROW()-1,COLUMN(F:F))))</f>
        <v>58268.726999999999</v>
      </c>
      <c r="J9109" s="6">
        <f ca="1">IF(ROW()=2, 0, Table1[[#This Row],[Belastbaar loon]]-INDIRECT(ADDRESS(ROW()-1,COLUMN(A:A))))</f>
        <v>10</v>
      </c>
      <c r="K9109" s="6">
        <f ca="1">Table1[[#This Row],[Netto loon]]-Table1[[#This Row],[Netto vorige schijf]]</f>
        <v>5.0500000000029104</v>
      </c>
      <c r="L9109" s="2">
        <f ca="1">(Table1[[#This Row],[Bruto tov vorige schijf]]-Table1[[#This Row],[Netto tov vorige schijf]])/MAX(Table1[[#This Row],[Bruto tov vorige schijf]],1)</f>
        <v>0.49499999999970895</v>
      </c>
    </row>
    <row r="9110" spans="1:12" x14ac:dyDescent="0.25">
      <c r="A9110" s="14">
        <v>98921</v>
      </c>
      <c r="B9110" s="6">
        <f>LoonHeffing2020(Table1[[#This Row],[Belastbaar loon]])</f>
        <v>40642.173000000003</v>
      </c>
      <c r="C9110" s="6">
        <f>AlgemeneHeffingsKorting2020(Table1[[#This Row],[Belastbaar loon]])</f>
        <v>0</v>
      </c>
      <c r="D9110" s="14">
        <f>ArbeidsKorting2020(Table1[[#This Row],[Belastbaar loon]])</f>
        <v>0</v>
      </c>
      <c r="E9110" s="14">
        <f>MAX(Table1[[#This Row],[Loonheffing]]-Table1[[#This Row],[Algemene Heffingskorting]]-Table1[[#This Row],[Arbeidskorting]],0)</f>
        <v>40642.173000000003</v>
      </c>
      <c r="F9110" s="6">
        <f>Table1[[#This Row],[Belastbaar loon]]-Table1[[#This Row],[Belasting]]</f>
        <v>58278.826999999997</v>
      </c>
      <c r="G9110" s="2">
        <f>(Table1[[#This Row],[Belastbaar loon]]-Table1[[#This Row],[Netto loon]])/Table1[[#This Row],[Belastbaar loon]]</f>
        <v>0.41085485387329285</v>
      </c>
      <c r="H9110" s="14">
        <f t="shared" ca="1" si="136"/>
        <v>40637.222999999998</v>
      </c>
      <c r="I9110" s="14">
        <f ca="1">IF(ROW()=2, Table1[[#This Row],[Netto loon]], INDIRECT(ADDRESS(ROW()-1,COLUMN(F:F))))</f>
        <v>58273.777000000002</v>
      </c>
      <c r="J9110" s="6">
        <f ca="1">IF(ROW()=2, 0, Table1[[#This Row],[Belastbaar loon]]-INDIRECT(ADDRESS(ROW()-1,COLUMN(A:A))))</f>
        <v>10</v>
      </c>
      <c r="K9110" s="6">
        <f ca="1">Table1[[#This Row],[Netto loon]]-Table1[[#This Row],[Netto vorige schijf]]</f>
        <v>5.0499999999956344</v>
      </c>
      <c r="L9110" s="2">
        <f ca="1">(Table1[[#This Row],[Bruto tov vorige schijf]]-Table1[[#This Row],[Netto tov vorige schijf]])/MAX(Table1[[#This Row],[Bruto tov vorige schijf]],1)</f>
        <v>0.49500000000043654</v>
      </c>
    </row>
    <row r="9111" spans="1:12" x14ac:dyDescent="0.25">
      <c r="A9111" s="14">
        <v>98931</v>
      </c>
      <c r="B9111" s="6">
        <f>LoonHeffing2020(Table1[[#This Row],[Belastbaar loon]])</f>
        <v>40647.123</v>
      </c>
      <c r="C9111" s="6">
        <f>AlgemeneHeffingsKorting2020(Table1[[#This Row],[Belastbaar loon]])</f>
        <v>0</v>
      </c>
      <c r="D9111" s="14">
        <f>ArbeidsKorting2020(Table1[[#This Row],[Belastbaar loon]])</f>
        <v>0</v>
      </c>
      <c r="E9111" s="14">
        <f>MAX(Table1[[#This Row],[Loonheffing]]-Table1[[#This Row],[Algemene Heffingskorting]]-Table1[[#This Row],[Arbeidskorting]],0)</f>
        <v>40647.123</v>
      </c>
      <c r="F9111" s="6">
        <f>Table1[[#This Row],[Belastbaar loon]]-Table1[[#This Row],[Belasting]]</f>
        <v>58283.877</v>
      </c>
      <c r="G9111" s="2">
        <f>(Table1[[#This Row],[Belastbaar loon]]-Table1[[#This Row],[Netto loon]])/Table1[[#This Row],[Belastbaar loon]]</f>
        <v>0.41086335931103496</v>
      </c>
      <c r="H9111" s="14">
        <f t="shared" ca="1" si="136"/>
        <v>40642.173000000003</v>
      </c>
      <c r="I9111" s="14">
        <f ca="1">IF(ROW()=2, Table1[[#This Row],[Netto loon]], INDIRECT(ADDRESS(ROW()-1,COLUMN(F:F))))</f>
        <v>58278.826999999997</v>
      </c>
      <c r="J9111" s="6">
        <f ca="1">IF(ROW()=2, 0, Table1[[#This Row],[Belastbaar loon]]-INDIRECT(ADDRESS(ROW()-1,COLUMN(A:A))))</f>
        <v>10</v>
      </c>
      <c r="K9111" s="6">
        <f ca="1">Table1[[#This Row],[Netto loon]]-Table1[[#This Row],[Netto vorige schijf]]</f>
        <v>5.0500000000029104</v>
      </c>
      <c r="L9111" s="2">
        <f ca="1">(Table1[[#This Row],[Bruto tov vorige schijf]]-Table1[[#This Row],[Netto tov vorige schijf]])/MAX(Table1[[#This Row],[Bruto tov vorige schijf]],1)</f>
        <v>0.49499999999970895</v>
      </c>
    </row>
    <row r="9112" spans="1:12" x14ac:dyDescent="0.25">
      <c r="A9112" s="14">
        <v>98941</v>
      </c>
      <c r="B9112" s="6">
        <f>LoonHeffing2020(Table1[[#This Row],[Belastbaar loon]])</f>
        <v>40652.072999999997</v>
      </c>
      <c r="C9112" s="6">
        <f>AlgemeneHeffingsKorting2020(Table1[[#This Row],[Belastbaar loon]])</f>
        <v>0</v>
      </c>
      <c r="D9112" s="14">
        <f>ArbeidsKorting2020(Table1[[#This Row],[Belastbaar loon]])</f>
        <v>0</v>
      </c>
      <c r="E9112" s="14">
        <f>MAX(Table1[[#This Row],[Loonheffing]]-Table1[[#This Row],[Algemene Heffingskorting]]-Table1[[#This Row],[Arbeidskorting]],0)</f>
        <v>40652.072999999997</v>
      </c>
      <c r="F9112" s="6">
        <f>Table1[[#This Row],[Belastbaar loon]]-Table1[[#This Row],[Belasting]]</f>
        <v>58288.927000000003</v>
      </c>
      <c r="G9112" s="2">
        <f>(Table1[[#This Row],[Belastbaar loon]]-Table1[[#This Row],[Netto loon]])/Table1[[#This Row],[Belastbaar loon]]</f>
        <v>0.4108718630294822</v>
      </c>
      <c r="H9112" s="14">
        <f t="shared" ca="1" si="136"/>
        <v>40647.123</v>
      </c>
      <c r="I9112" s="14">
        <f ca="1">IF(ROW()=2, Table1[[#This Row],[Netto loon]], INDIRECT(ADDRESS(ROW()-1,COLUMN(F:F))))</f>
        <v>58283.877</v>
      </c>
      <c r="J9112" s="6">
        <f ca="1">IF(ROW()=2, 0, Table1[[#This Row],[Belastbaar loon]]-INDIRECT(ADDRESS(ROW()-1,COLUMN(A:A))))</f>
        <v>10</v>
      </c>
      <c r="K9112" s="6">
        <f ca="1">Table1[[#This Row],[Netto loon]]-Table1[[#This Row],[Netto vorige schijf]]</f>
        <v>5.0500000000029104</v>
      </c>
      <c r="L9112" s="2">
        <f ca="1">(Table1[[#This Row],[Bruto tov vorige schijf]]-Table1[[#This Row],[Netto tov vorige schijf]])/MAX(Table1[[#This Row],[Bruto tov vorige schijf]],1)</f>
        <v>0.49499999999970895</v>
      </c>
    </row>
    <row r="9113" spans="1:12" x14ac:dyDescent="0.25">
      <c r="A9113" s="14">
        <v>98951</v>
      </c>
      <c r="B9113" s="6">
        <f>LoonHeffing2020(Table1[[#This Row],[Belastbaar loon]])</f>
        <v>40657.023000000001</v>
      </c>
      <c r="C9113" s="6">
        <f>AlgemeneHeffingsKorting2020(Table1[[#This Row],[Belastbaar loon]])</f>
        <v>0</v>
      </c>
      <c r="D9113" s="14">
        <f>ArbeidsKorting2020(Table1[[#This Row],[Belastbaar loon]])</f>
        <v>0</v>
      </c>
      <c r="E9113" s="14">
        <f>MAX(Table1[[#This Row],[Loonheffing]]-Table1[[#This Row],[Algemene Heffingskorting]]-Table1[[#This Row],[Arbeidskorting]],0)</f>
        <v>40657.023000000001</v>
      </c>
      <c r="F9113" s="6">
        <f>Table1[[#This Row],[Belastbaar loon]]-Table1[[#This Row],[Belasting]]</f>
        <v>58293.976999999999</v>
      </c>
      <c r="G9113" s="2">
        <f>(Table1[[#This Row],[Belastbaar loon]]-Table1[[#This Row],[Netto loon]])/Table1[[#This Row],[Belastbaar loon]]</f>
        <v>0.41088036502915587</v>
      </c>
      <c r="H9113" s="14">
        <f t="shared" ca="1" si="136"/>
        <v>40652.072999999997</v>
      </c>
      <c r="I9113" s="14">
        <f ca="1">IF(ROW()=2, Table1[[#This Row],[Netto loon]], INDIRECT(ADDRESS(ROW()-1,COLUMN(F:F))))</f>
        <v>58288.927000000003</v>
      </c>
      <c r="J9113" s="6">
        <f ca="1">IF(ROW()=2, 0, Table1[[#This Row],[Belastbaar loon]]-INDIRECT(ADDRESS(ROW()-1,COLUMN(A:A))))</f>
        <v>10</v>
      </c>
      <c r="K9113" s="6">
        <f ca="1">Table1[[#This Row],[Netto loon]]-Table1[[#This Row],[Netto vorige schijf]]</f>
        <v>5.0499999999956344</v>
      </c>
      <c r="L9113" s="2">
        <f ca="1">(Table1[[#This Row],[Bruto tov vorige schijf]]-Table1[[#This Row],[Netto tov vorige schijf]])/MAX(Table1[[#This Row],[Bruto tov vorige schijf]],1)</f>
        <v>0.49500000000043654</v>
      </c>
    </row>
    <row r="9114" spans="1:12" x14ac:dyDescent="0.25">
      <c r="A9114" s="14">
        <v>98961</v>
      </c>
      <c r="B9114" s="6">
        <f>LoonHeffing2020(Table1[[#This Row],[Belastbaar loon]])</f>
        <v>40661.972999999998</v>
      </c>
      <c r="C9114" s="6">
        <f>AlgemeneHeffingsKorting2020(Table1[[#This Row],[Belastbaar loon]])</f>
        <v>0</v>
      </c>
      <c r="D9114" s="14">
        <f>ArbeidsKorting2020(Table1[[#This Row],[Belastbaar loon]])</f>
        <v>0</v>
      </c>
      <c r="E9114" s="14">
        <f>MAX(Table1[[#This Row],[Loonheffing]]-Table1[[#This Row],[Algemene Heffingskorting]]-Table1[[#This Row],[Arbeidskorting]],0)</f>
        <v>40661.972999999998</v>
      </c>
      <c r="F9114" s="6">
        <f>Table1[[#This Row],[Belastbaar loon]]-Table1[[#This Row],[Belasting]]</f>
        <v>58299.027000000002</v>
      </c>
      <c r="G9114" s="2">
        <f>(Table1[[#This Row],[Belastbaar loon]]-Table1[[#This Row],[Netto loon]])/Table1[[#This Row],[Belastbaar loon]]</f>
        <v>0.41088886531057689</v>
      </c>
      <c r="H9114" s="14">
        <f t="shared" ref="H9114:H9177" ca="1" si="137">IF(ROW()=2, 0, INDIRECT(ADDRESS(ROW()-1,COLUMN(E:E))))</f>
        <v>40657.023000000001</v>
      </c>
      <c r="I9114" s="14">
        <f ca="1">IF(ROW()=2, Table1[[#This Row],[Netto loon]], INDIRECT(ADDRESS(ROW()-1,COLUMN(F:F))))</f>
        <v>58293.976999999999</v>
      </c>
      <c r="J9114" s="6">
        <f ca="1">IF(ROW()=2, 0, Table1[[#This Row],[Belastbaar loon]]-INDIRECT(ADDRESS(ROW()-1,COLUMN(A:A))))</f>
        <v>10</v>
      </c>
      <c r="K9114" s="6">
        <f ca="1">Table1[[#This Row],[Netto loon]]-Table1[[#This Row],[Netto vorige schijf]]</f>
        <v>5.0500000000029104</v>
      </c>
      <c r="L9114" s="2">
        <f ca="1">(Table1[[#This Row],[Bruto tov vorige schijf]]-Table1[[#This Row],[Netto tov vorige schijf]])/MAX(Table1[[#This Row],[Bruto tov vorige schijf]],1)</f>
        <v>0.49499999999970895</v>
      </c>
    </row>
    <row r="9115" spans="1:12" x14ac:dyDescent="0.25">
      <c r="A9115" s="14">
        <v>98971</v>
      </c>
      <c r="B9115" s="6">
        <f>LoonHeffing2020(Table1[[#This Row],[Belastbaar loon]])</f>
        <v>40666.923000000003</v>
      </c>
      <c r="C9115" s="6">
        <f>AlgemeneHeffingsKorting2020(Table1[[#This Row],[Belastbaar loon]])</f>
        <v>0</v>
      </c>
      <c r="D9115" s="14">
        <f>ArbeidsKorting2020(Table1[[#This Row],[Belastbaar loon]])</f>
        <v>0</v>
      </c>
      <c r="E9115" s="14">
        <f>MAX(Table1[[#This Row],[Loonheffing]]-Table1[[#This Row],[Algemene Heffingskorting]]-Table1[[#This Row],[Arbeidskorting]],0)</f>
        <v>40666.923000000003</v>
      </c>
      <c r="F9115" s="6">
        <f>Table1[[#This Row],[Belastbaar loon]]-Table1[[#This Row],[Belasting]]</f>
        <v>58304.076999999997</v>
      </c>
      <c r="G9115" s="2">
        <f>(Table1[[#This Row],[Belastbaar loon]]-Table1[[#This Row],[Netto loon]])/Table1[[#This Row],[Belastbaar loon]]</f>
        <v>0.41089736387426623</v>
      </c>
      <c r="H9115" s="14">
        <f t="shared" ca="1" si="137"/>
        <v>40661.972999999998</v>
      </c>
      <c r="I9115" s="14">
        <f ca="1">IF(ROW()=2, Table1[[#This Row],[Netto loon]], INDIRECT(ADDRESS(ROW()-1,COLUMN(F:F))))</f>
        <v>58299.027000000002</v>
      </c>
      <c r="J9115" s="6">
        <f ca="1">IF(ROW()=2, 0, Table1[[#This Row],[Belastbaar loon]]-INDIRECT(ADDRESS(ROW()-1,COLUMN(A:A))))</f>
        <v>10</v>
      </c>
      <c r="K9115" s="6">
        <f ca="1">Table1[[#This Row],[Netto loon]]-Table1[[#This Row],[Netto vorige schijf]]</f>
        <v>5.0499999999956344</v>
      </c>
      <c r="L9115" s="2">
        <f ca="1">(Table1[[#This Row],[Bruto tov vorige schijf]]-Table1[[#This Row],[Netto tov vorige schijf]])/MAX(Table1[[#This Row],[Bruto tov vorige schijf]],1)</f>
        <v>0.49500000000043654</v>
      </c>
    </row>
    <row r="9116" spans="1:12" x14ac:dyDescent="0.25">
      <c r="A9116" s="14">
        <v>98981</v>
      </c>
      <c r="B9116" s="6">
        <f>LoonHeffing2020(Table1[[#This Row],[Belastbaar loon]])</f>
        <v>40671.873</v>
      </c>
      <c r="C9116" s="6">
        <f>AlgemeneHeffingsKorting2020(Table1[[#This Row],[Belastbaar loon]])</f>
        <v>0</v>
      </c>
      <c r="D9116" s="14">
        <f>ArbeidsKorting2020(Table1[[#This Row],[Belastbaar loon]])</f>
        <v>0</v>
      </c>
      <c r="E9116" s="14">
        <f>MAX(Table1[[#This Row],[Loonheffing]]-Table1[[#This Row],[Algemene Heffingskorting]]-Table1[[#This Row],[Arbeidskorting]],0)</f>
        <v>40671.873</v>
      </c>
      <c r="F9116" s="6">
        <f>Table1[[#This Row],[Belastbaar loon]]-Table1[[#This Row],[Belasting]]</f>
        <v>58309.127</v>
      </c>
      <c r="G9116" s="2">
        <f>(Table1[[#This Row],[Belastbaar loon]]-Table1[[#This Row],[Netto loon]])/Table1[[#This Row],[Belastbaar loon]]</f>
        <v>0.41090586072074436</v>
      </c>
      <c r="H9116" s="14">
        <f t="shared" ca="1" si="137"/>
        <v>40666.923000000003</v>
      </c>
      <c r="I9116" s="14">
        <f ca="1">IF(ROW()=2, Table1[[#This Row],[Netto loon]], INDIRECT(ADDRESS(ROW()-1,COLUMN(F:F))))</f>
        <v>58304.076999999997</v>
      </c>
      <c r="J9116" s="6">
        <f ca="1">IF(ROW()=2, 0, Table1[[#This Row],[Belastbaar loon]]-INDIRECT(ADDRESS(ROW()-1,COLUMN(A:A))))</f>
        <v>10</v>
      </c>
      <c r="K9116" s="6">
        <f ca="1">Table1[[#This Row],[Netto loon]]-Table1[[#This Row],[Netto vorige schijf]]</f>
        <v>5.0500000000029104</v>
      </c>
      <c r="L9116" s="2">
        <f ca="1">(Table1[[#This Row],[Bruto tov vorige schijf]]-Table1[[#This Row],[Netto tov vorige schijf]])/MAX(Table1[[#This Row],[Bruto tov vorige schijf]],1)</f>
        <v>0.49499999999970895</v>
      </c>
    </row>
    <row r="9117" spans="1:12" x14ac:dyDescent="0.25">
      <c r="A9117" s="14">
        <v>98991</v>
      </c>
      <c r="B9117" s="6">
        <f>LoonHeffing2020(Table1[[#This Row],[Belastbaar loon]])</f>
        <v>40676.822999999997</v>
      </c>
      <c r="C9117" s="6">
        <f>AlgemeneHeffingsKorting2020(Table1[[#This Row],[Belastbaar loon]])</f>
        <v>0</v>
      </c>
      <c r="D9117" s="14">
        <f>ArbeidsKorting2020(Table1[[#This Row],[Belastbaar loon]])</f>
        <v>0</v>
      </c>
      <c r="E9117" s="14">
        <f>MAX(Table1[[#This Row],[Loonheffing]]-Table1[[#This Row],[Algemene Heffingskorting]]-Table1[[#This Row],[Arbeidskorting]],0)</f>
        <v>40676.822999999997</v>
      </c>
      <c r="F9117" s="6">
        <f>Table1[[#This Row],[Belastbaar loon]]-Table1[[#This Row],[Belasting]]</f>
        <v>58314.177000000003</v>
      </c>
      <c r="G9117" s="2">
        <f>(Table1[[#This Row],[Belastbaar loon]]-Table1[[#This Row],[Netto loon]])/Table1[[#This Row],[Belastbaar loon]]</f>
        <v>0.41091435585053182</v>
      </c>
      <c r="H9117" s="14">
        <f t="shared" ca="1" si="137"/>
        <v>40671.873</v>
      </c>
      <c r="I9117" s="14">
        <f ca="1">IF(ROW()=2, Table1[[#This Row],[Netto loon]], INDIRECT(ADDRESS(ROW()-1,COLUMN(F:F))))</f>
        <v>58309.127</v>
      </c>
      <c r="J9117" s="6">
        <f ca="1">IF(ROW()=2, 0, Table1[[#This Row],[Belastbaar loon]]-INDIRECT(ADDRESS(ROW()-1,COLUMN(A:A))))</f>
        <v>10</v>
      </c>
      <c r="K9117" s="6">
        <f ca="1">Table1[[#This Row],[Netto loon]]-Table1[[#This Row],[Netto vorige schijf]]</f>
        <v>5.0500000000029104</v>
      </c>
      <c r="L9117" s="2">
        <f ca="1">(Table1[[#This Row],[Bruto tov vorige schijf]]-Table1[[#This Row],[Netto tov vorige schijf]])/MAX(Table1[[#This Row],[Bruto tov vorige schijf]],1)</f>
        <v>0.49499999999970895</v>
      </c>
    </row>
    <row r="9118" spans="1:12" x14ac:dyDescent="0.25">
      <c r="A9118" s="14">
        <v>99001</v>
      </c>
      <c r="B9118" s="6">
        <f>LoonHeffing2020(Table1[[#This Row],[Belastbaar loon]])</f>
        <v>40681.773000000001</v>
      </c>
      <c r="C9118" s="6">
        <f>AlgemeneHeffingsKorting2020(Table1[[#This Row],[Belastbaar loon]])</f>
        <v>0</v>
      </c>
      <c r="D9118" s="14">
        <f>ArbeidsKorting2020(Table1[[#This Row],[Belastbaar loon]])</f>
        <v>0</v>
      </c>
      <c r="E9118" s="14">
        <f>MAX(Table1[[#This Row],[Loonheffing]]-Table1[[#This Row],[Algemene Heffingskorting]]-Table1[[#This Row],[Arbeidskorting]],0)</f>
        <v>40681.773000000001</v>
      </c>
      <c r="F9118" s="6">
        <f>Table1[[#This Row],[Belastbaar loon]]-Table1[[#This Row],[Belasting]]</f>
        <v>58319.226999999999</v>
      </c>
      <c r="G9118" s="2">
        <f>(Table1[[#This Row],[Belastbaar loon]]-Table1[[#This Row],[Netto loon]])/Table1[[#This Row],[Belastbaar loon]]</f>
        <v>0.41092284926414885</v>
      </c>
      <c r="H9118" s="14">
        <f t="shared" ca="1" si="137"/>
        <v>40676.822999999997</v>
      </c>
      <c r="I9118" s="14">
        <f ca="1">IF(ROW()=2, Table1[[#This Row],[Netto loon]], INDIRECT(ADDRESS(ROW()-1,COLUMN(F:F))))</f>
        <v>58314.177000000003</v>
      </c>
      <c r="J9118" s="6">
        <f ca="1">IF(ROW()=2, 0, Table1[[#This Row],[Belastbaar loon]]-INDIRECT(ADDRESS(ROW()-1,COLUMN(A:A))))</f>
        <v>10</v>
      </c>
      <c r="K9118" s="6">
        <f ca="1">Table1[[#This Row],[Netto loon]]-Table1[[#This Row],[Netto vorige schijf]]</f>
        <v>5.0499999999956344</v>
      </c>
      <c r="L9118" s="2">
        <f ca="1">(Table1[[#This Row],[Bruto tov vorige schijf]]-Table1[[#This Row],[Netto tov vorige schijf]])/MAX(Table1[[#This Row],[Bruto tov vorige schijf]],1)</f>
        <v>0.49500000000043654</v>
      </c>
    </row>
    <row r="9119" spans="1:12" x14ac:dyDescent="0.25">
      <c r="A9119" s="14">
        <v>99011</v>
      </c>
      <c r="B9119" s="6">
        <f>LoonHeffing2020(Table1[[#This Row],[Belastbaar loon]])</f>
        <v>40686.722999999998</v>
      </c>
      <c r="C9119" s="6">
        <f>AlgemeneHeffingsKorting2020(Table1[[#This Row],[Belastbaar loon]])</f>
        <v>0</v>
      </c>
      <c r="D9119" s="14">
        <f>ArbeidsKorting2020(Table1[[#This Row],[Belastbaar loon]])</f>
        <v>0</v>
      </c>
      <c r="E9119" s="14">
        <f>MAX(Table1[[#This Row],[Loonheffing]]-Table1[[#This Row],[Algemene Heffingskorting]]-Table1[[#This Row],[Arbeidskorting]],0)</f>
        <v>40686.722999999998</v>
      </c>
      <c r="F9119" s="6">
        <f>Table1[[#This Row],[Belastbaar loon]]-Table1[[#This Row],[Belasting]]</f>
        <v>58324.277000000002</v>
      </c>
      <c r="G9119" s="2">
        <f>(Table1[[#This Row],[Belastbaar loon]]-Table1[[#This Row],[Netto loon]])/Table1[[#This Row],[Belastbaar loon]]</f>
        <v>0.41093134096211531</v>
      </c>
      <c r="H9119" s="14">
        <f t="shared" ca="1" si="137"/>
        <v>40681.773000000001</v>
      </c>
      <c r="I9119" s="14">
        <f ca="1">IF(ROW()=2, Table1[[#This Row],[Netto loon]], INDIRECT(ADDRESS(ROW()-1,COLUMN(F:F))))</f>
        <v>58319.226999999999</v>
      </c>
      <c r="J9119" s="6">
        <f ca="1">IF(ROW()=2, 0, Table1[[#This Row],[Belastbaar loon]]-INDIRECT(ADDRESS(ROW()-1,COLUMN(A:A))))</f>
        <v>10</v>
      </c>
      <c r="K9119" s="6">
        <f ca="1">Table1[[#This Row],[Netto loon]]-Table1[[#This Row],[Netto vorige schijf]]</f>
        <v>5.0500000000029104</v>
      </c>
      <c r="L9119" s="2">
        <f ca="1">(Table1[[#This Row],[Bruto tov vorige schijf]]-Table1[[#This Row],[Netto tov vorige schijf]])/MAX(Table1[[#This Row],[Bruto tov vorige schijf]],1)</f>
        <v>0.49499999999970895</v>
      </c>
    </row>
    <row r="9120" spans="1:12" x14ac:dyDescent="0.25">
      <c r="A9120" s="14">
        <v>99021</v>
      </c>
      <c r="B9120" s="6">
        <f>LoonHeffing2020(Table1[[#This Row],[Belastbaar loon]])</f>
        <v>40691.673000000003</v>
      </c>
      <c r="C9120" s="6">
        <f>AlgemeneHeffingsKorting2020(Table1[[#This Row],[Belastbaar loon]])</f>
        <v>0</v>
      </c>
      <c r="D9120" s="14">
        <f>ArbeidsKorting2020(Table1[[#This Row],[Belastbaar loon]])</f>
        <v>0</v>
      </c>
      <c r="E9120" s="14">
        <f>MAX(Table1[[#This Row],[Loonheffing]]-Table1[[#This Row],[Algemene Heffingskorting]]-Table1[[#This Row],[Arbeidskorting]],0)</f>
        <v>40691.673000000003</v>
      </c>
      <c r="F9120" s="6">
        <f>Table1[[#This Row],[Belastbaar loon]]-Table1[[#This Row],[Belasting]]</f>
        <v>58329.326999999997</v>
      </c>
      <c r="G9120" s="2">
        <f>(Table1[[#This Row],[Belastbaar loon]]-Table1[[#This Row],[Netto loon]])/Table1[[#This Row],[Belastbaar loon]]</f>
        <v>0.41093983094495112</v>
      </c>
      <c r="H9120" s="14">
        <f t="shared" ca="1" si="137"/>
        <v>40686.722999999998</v>
      </c>
      <c r="I9120" s="14">
        <f ca="1">IF(ROW()=2, Table1[[#This Row],[Netto loon]], INDIRECT(ADDRESS(ROW()-1,COLUMN(F:F))))</f>
        <v>58324.277000000002</v>
      </c>
      <c r="J9120" s="6">
        <f ca="1">IF(ROW()=2, 0, Table1[[#This Row],[Belastbaar loon]]-INDIRECT(ADDRESS(ROW()-1,COLUMN(A:A))))</f>
        <v>10</v>
      </c>
      <c r="K9120" s="6">
        <f ca="1">Table1[[#This Row],[Netto loon]]-Table1[[#This Row],[Netto vorige schijf]]</f>
        <v>5.0499999999956344</v>
      </c>
      <c r="L9120" s="2">
        <f ca="1">(Table1[[#This Row],[Bruto tov vorige schijf]]-Table1[[#This Row],[Netto tov vorige schijf]])/MAX(Table1[[#This Row],[Bruto tov vorige schijf]],1)</f>
        <v>0.49500000000043654</v>
      </c>
    </row>
    <row r="9121" spans="1:12" x14ac:dyDescent="0.25">
      <c r="A9121" s="14">
        <v>99031</v>
      </c>
      <c r="B9121" s="6">
        <f>LoonHeffing2020(Table1[[#This Row],[Belastbaar loon]])</f>
        <v>40696.623</v>
      </c>
      <c r="C9121" s="6">
        <f>AlgemeneHeffingsKorting2020(Table1[[#This Row],[Belastbaar loon]])</f>
        <v>0</v>
      </c>
      <c r="D9121" s="14">
        <f>ArbeidsKorting2020(Table1[[#This Row],[Belastbaar loon]])</f>
        <v>0</v>
      </c>
      <c r="E9121" s="14">
        <f>MAX(Table1[[#This Row],[Loonheffing]]-Table1[[#This Row],[Algemene Heffingskorting]]-Table1[[#This Row],[Arbeidskorting]],0)</f>
        <v>40696.623</v>
      </c>
      <c r="F9121" s="6">
        <f>Table1[[#This Row],[Belastbaar loon]]-Table1[[#This Row],[Belasting]]</f>
        <v>58334.377</v>
      </c>
      <c r="G9121" s="2">
        <f>(Table1[[#This Row],[Belastbaar loon]]-Table1[[#This Row],[Netto loon]])/Table1[[#This Row],[Belastbaar loon]]</f>
        <v>0.41094831921317565</v>
      </c>
      <c r="H9121" s="14">
        <f t="shared" ca="1" si="137"/>
        <v>40691.673000000003</v>
      </c>
      <c r="I9121" s="14">
        <f ca="1">IF(ROW()=2, Table1[[#This Row],[Netto loon]], INDIRECT(ADDRESS(ROW()-1,COLUMN(F:F))))</f>
        <v>58329.326999999997</v>
      </c>
      <c r="J9121" s="6">
        <f ca="1">IF(ROW()=2, 0, Table1[[#This Row],[Belastbaar loon]]-INDIRECT(ADDRESS(ROW()-1,COLUMN(A:A))))</f>
        <v>10</v>
      </c>
      <c r="K9121" s="6">
        <f ca="1">Table1[[#This Row],[Netto loon]]-Table1[[#This Row],[Netto vorige schijf]]</f>
        <v>5.0500000000029104</v>
      </c>
      <c r="L9121" s="2">
        <f ca="1">(Table1[[#This Row],[Bruto tov vorige schijf]]-Table1[[#This Row],[Netto tov vorige schijf]])/MAX(Table1[[#This Row],[Bruto tov vorige schijf]],1)</f>
        <v>0.49499999999970895</v>
      </c>
    </row>
    <row r="9122" spans="1:12" x14ac:dyDescent="0.25">
      <c r="A9122" s="14">
        <v>99041</v>
      </c>
      <c r="B9122" s="6">
        <f>LoonHeffing2020(Table1[[#This Row],[Belastbaar loon]])</f>
        <v>40701.572999999997</v>
      </c>
      <c r="C9122" s="6">
        <f>AlgemeneHeffingsKorting2020(Table1[[#This Row],[Belastbaar loon]])</f>
        <v>0</v>
      </c>
      <c r="D9122" s="14">
        <f>ArbeidsKorting2020(Table1[[#This Row],[Belastbaar loon]])</f>
        <v>0</v>
      </c>
      <c r="E9122" s="14">
        <f>MAX(Table1[[#This Row],[Loonheffing]]-Table1[[#This Row],[Algemene Heffingskorting]]-Table1[[#This Row],[Arbeidskorting]],0)</f>
        <v>40701.572999999997</v>
      </c>
      <c r="F9122" s="6">
        <f>Table1[[#This Row],[Belastbaar loon]]-Table1[[#This Row],[Belasting]]</f>
        <v>58339.427000000003</v>
      </c>
      <c r="G9122" s="2">
        <f>(Table1[[#This Row],[Belastbaar loon]]-Table1[[#This Row],[Netto loon]])/Table1[[#This Row],[Belastbaar loon]]</f>
        <v>0.41095680576730848</v>
      </c>
      <c r="H9122" s="14">
        <f t="shared" ca="1" si="137"/>
        <v>40696.623</v>
      </c>
      <c r="I9122" s="14">
        <f ca="1">IF(ROW()=2, Table1[[#This Row],[Netto loon]], INDIRECT(ADDRESS(ROW()-1,COLUMN(F:F))))</f>
        <v>58334.377</v>
      </c>
      <c r="J9122" s="6">
        <f ca="1">IF(ROW()=2, 0, Table1[[#This Row],[Belastbaar loon]]-INDIRECT(ADDRESS(ROW()-1,COLUMN(A:A))))</f>
        <v>10</v>
      </c>
      <c r="K9122" s="6">
        <f ca="1">Table1[[#This Row],[Netto loon]]-Table1[[#This Row],[Netto vorige schijf]]</f>
        <v>5.0500000000029104</v>
      </c>
      <c r="L9122" s="2">
        <f ca="1">(Table1[[#This Row],[Bruto tov vorige schijf]]-Table1[[#This Row],[Netto tov vorige schijf]])/MAX(Table1[[#This Row],[Bruto tov vorige schijf]],1)</f>
        <v>0.49499999999970895</v>
      </c>
    </row>
    <row r="9123" spans="1:12" x14ac:dyDescent="0.25">
      <c r="A9123" s="14">
        <v>99051</v>
      </c>
      <c r="B9123" s="6">
        <f>LoonHeffing2020(Table1[[#This Row],[Belastbaar loon]])</f>
        <v>40706.523000000001</v>
      </c>
      <c r="C9123" s="6">
        <f>AlgemeneHeffingsKorting2020(Table1[[#This Row],[Belastbaar loon]])</f>
        <v>0</v>
      </c>
      <c r="D9123" s="14">
        <f>ArbeidsKorting2020(Table1[[#This Row],[Belastbaar loon]])</f>
        <v>0</v>
      </c>
      <c r="E9123" s="14">
        <f>MAX(Table1[[#This Row],[Loonheffing]]-Table1[[#This Row],[Algemene Heffingskorting]]-Table1[[#This Row],[Arbeidskorting]],0)</f>
        <v>40706.523000000001</v>
      </c>
      <c r="F9123" s="6">
        <f>Table1[[#This Row],[Belastbaar loon]]-Table1[[#This Row],[Belasting]]</f>
        <v>58344.476999999999</v>
      </c>
      <c r="G9123" s="2">
        <f>(Table1[[#This Row],[Belastbaar loon]]-Table1[[#This Row],[Netto loon]])/Table1[[#This Row],[Belastbaar loon]]</f>
        <v>0.41096529060786868</v>
      </c>
      <c r="H9123" s="14">
        <f t="shared" ca="1" si="137"/>
        <v>40701.572999999997</v>
      </c>
      <c r="I9123" s="14">
        <f ca="1">IF(ROW()=2, Table1[[#This Row],[Netto loon]], INDIRECT(ADDRESS(ROW()-1,COLUMN(F:F))))</f>
        <v>58339.427000000003</v>
      </c>
      <c r="J9123" s="6">
        <f ca="1">IF(ROW()=2, 0, Table1[[#This Row],[Belastbaar loon]]-INDIRECT(ADDRESS(ROW()-1,COLUMN(A:A))))</f>
        <v>10</v>
      </c>
      <c r="K9123" s="6">
        <f ca="1">Table1[[#This Row],[Netto loon]]-Table1[[#This Row],[Netto vorige schijf]]</f>
        <v>5.0499999999956344</v>
      </c>
      <c r="L9123" s="2">
        <f ca="1">(Table1[[#This Row],[Bruto tov vorige schijf]]-Table1[[#This Row],[Netto tov vorige schijf]])/MAX(Table1[[#This Row],[Bruto tov vorige schijf]],1)</f>
        <v>0.49500000000043654</v>
      </c>
    </row>
    <row r="9124" spans="1:12" x14ac:dyDescent="0.25">
      <c r="A9124" s="14">
        <v>99061</v>
      </c>
      <c r="B9124" s="6">
        <f>LoonHeffing2020(Table1[[#This Row],[Belastbaar loon]])</f>
        <v>40711.472999999998</v>
      </c>
      <c r="C9124" s="6">
        <f>AlgemeneHeffingsKorting2020(Table1[[#This Row],[Belastbaar loon]])</f>
        <v>0</v>
      </c>
      <c r="D9124" s="14">
        <f>ArbeidsKorting2020(Table1[[#This Row],[Belastbaar loon]])</f>
        <v>0</v>
      </c>
      <c r="E9124" s="14">
        <f>MAX(Table1[[#This Row],[Loonheffing]]-Table1[[#This Row],[Algemene Heffingskorting]]-Table1[[#This Row],[Arbeidskorting]],0)</f>
        <v>40711.472999999998</v>
      </c>
      <c r="F9124" s="6">
        <f>Table1[[#This Row],[Belastbaar loon]]-Table1[[#This Row],[Belasting]]</f>
        <v>58349.527000000002</v>
      </c>
      <c r="G9124" s="2">
        <f>(Table1[[#This Row],[Belastbaar loon]]-Table1[[#This Row],[Netto loon]])/Table1[[#This Row],[Belastbaar loon]]</f>
        <v>0.41097377373537514</v>
      </c>
      <c r="H9124" s="14">
        <f t="shared" ca="1" si="137"/>
        <v>40706.523000000001</v>
      </c>
      <c r="I9124" s="14">
        <f ca="1">IF(ROW()=2, Table1[[#This Row],[Netto loon]], INDIRECT(ADDRESS(ROW()-1,COLUMN(F:F))))</f>
        <v>58344.476999999999</v>
      </c>
      <c r="J9124" s="6">
        <f ca="1">IF(ROW()=2, 0, Table1[[#This Row],[Belastbaar loon]]-INDIRECT(ADDRESS(ROW()-1,COLUMN(A:A))))</f>
        <v>10</v>
      </c>
      <c r="K9124" s="6">
        <f ca="1">Table1[[#This Row],[Netto loon]]-Table1[[#This Row],[Netto vorige schijf]]</f>
        <v>5.0500000000029104</v>
      </c>
      <c r="L9124" s="2">
        <f ca="1">(Table1[[#This Row],[Bruto tov vorige schijf]]-Table1[[#This Row],[Netto tov vorige schijf]])/MAX(Table1[[#This Row],[Bruto tov vorige schijf]],1)</f>
        <v>0.49499999999970895</v>
      </c>
    </row>
    <row r="9125" spans="1:12" x14ac:dyDescent="0.25">
      <c r="A9125" s="14">
        <v>99071</v>
      </c>
      <c r="B9125" s="6">
        <f>LoonHeffing2020(Table1[[#This Row],[Belastbaar loon]])</f>
        <v>40716.423000000003</v>
      </c>
      <c r="C9125" s="6">
        <f>AlgemeneHeffingsKorting2020(Table1[[#This Row],[Belastbaar loon]])</f>
        <v>0</v>
      </c>
      <c r="D9125" s="14">
        <f>ArbeidsKorting2020(Table1[[#This Row],[Belastbaar loon]])</f>
        <v>0</v>
      </c>
      <c r="E9125" s="14">
        <f>MAX(Table1[[#This Row],[Loonheffing]]-Table1[[#This Row],[Algemene Heffingskorting]]-Table1[[#This Row],[Arbeidskorting]],0)</f>
        <v>40716.423000000003</v>
      </c>
      <c r="F9125" s="6">
        <f>Table1[[#This Row],[Belastbaar loon]]-Table1[[#This Row],[Belasting]]</f>
        <v>58354.576999999997</v>
      </c>
      <c r="G9125" s="2">
        <f>(Table1[[#This Row],[Belastbaar loon]]-Table1[[#This Row],[Netto loon]])/Table1[[#This Row],[Belastbaar loon]]</f>
        <v>0.41098225515034675</v>
      </c>
      <c r="H9125" s="14">
        <f t="shared" ca="1" si="137"/>
        <v>40711.472999999998</v>
      </c>
      <c r="I9125" s="14">
        <f ca="1">IF(ROW()=2, Table1[[#This Row],[Netto loon]], INDIRECT(ADDRESS(ROW()-1,COLUMN(F:F))))</f>
        <v>58349.527000000002</v>
      </c>
      <c r="J9125" s="6">
        <f ca="1">IF(ROW()=2, 0, Table1[[#This Row],[Belastbaar loon]]-INDIRECT(ADDRESS(ROW()-1,COLUMN(A:A))))</f>
        <v>10</v>
      </c>
      <c r="K9125" s="6">
        <f ca="1">Table1[[#This Row],[Netto loon]]-Table1[[#This Row],[Netto vorige schijf]]</f>
        <v>5.0499999999956344</v>
      </c>
      <c r="L9125" s="2">
        <f ca="1">(Table1[[#This Row],[Bruto tov vorige schijf]]-Table1[[#This Row],[Netto tov vorige schijf]])/MAX(Table1[[#This Row],[Bruto tov vorige schijf]],1)</f>
        <v>0.49500000000043654</v>
      </c>
    </row>
    <row r="9126" spans="1:12" x14ac:dyDescent="0.25">
      <c r="A9126" s="14">
        <v>99081</v>
      </c>
      <c r="B9126" s="6">
        <f>LoonHeffing2020(Table1[[#This Row],[Belastbaar loon]])</f>
        <v>40721.373</v>
      </c>
      <c r="C9126" s="6">
        <f>AlgemeneHeffingsKorting2020(Table1[[#This Row],[Belastbaar loon]])</f>
        <v>0</v>
      </c>
      <c r="D9126" s="14">
        <f>ArbeidsKorting2020(Table1[[#This Row],[Belastbaar loon]])</f>
        <v>0</v>
      </c>
      <c r="E9126" s="14">
        <f>MAX(Table1[[#This Row],[Loonheffing]]-Table1[[#This Row],[Algemene Heffingskorting]]-Table1[[#This Row],[Arbeidskorting]],0)</f>
        <v>40721.373</v>
      </c>
      <c r="F9126" s="6">
        <f>Table1[[#This Row],[Belastbaar loon]]-Table1[[#This Row],[Belasting]]</f>
        <v>58359.627</v>
      </c>
      <c r="G9126" s="2">
        <f>(Table1[[#This Row],[Belastbaar loon]]-Table1[[#This Row],[Netto loon]])/Table1[[#This Row],[Belastbaar loon]]</f>
        <v>0.41099073485330184</v>
      </c>
      <c r="H9126" s="14">
        <f t="shared" ca="1" si="137"/>
        <v>40716.423000000003</v>
      </c>
      <c r="I9126" s="14">
        <f ca="1">IF(ROW()=2, Table1[[#This Row],[Netto loon]], INDIRECT(ADDRESS(ROW()-1,COLUMN(F:F))))</f>
        <v>58354.576999999997</v>
      </c>
      <c r="J9126" s="6">
        <f ca="1">IF(ROW()=2, 0, Table1[[#This Row],[Belastbaar loon]]-INDIRECT(ADDRESS(ROW()-1,COLUMN(A:A))))</f>
        <v>10</v>
      </c>
      <c r="K9126" s="6">
        <f ca="1">Table1[[#This Row],[Netto loon]]-Table1[[#This Row],[Netto vorige schijf]]</f>
        <v>5.0500000000029104</v>
      </c>
      <c r="L9126" s="2">
        <f ca="1">(Table1[[#This Row],[Bruto tov vorige schijf]]-Table1[[#This Row],[Netto tov vorige schijf]])/MAX(Table1[[#This Row],[Bruto tov vorige schijf]],1)</f>
        <v>0.49499999999970895</v>
      </c>
    </row>
    <row r="9127" spans="1:12" x14ac:dyDescent="0.25">
      <c r="A9127" s="14">
        <v>99091</v>
      </c>
      <c r="B9127" s="6">
        <f>LoonHeffing2020(Table1[[#This Row],[Belastbaar loon]])</f>
        <v>40726.322999999997</v>
      </c>
      <c r="C9127" s="6">
        <f>AlgemeneHeffingsKorting2020(Table1[[#This Row],[Belastbaar loon]])</f>
        <v>0</v>
      </c>
      <c r="D9127" s="14">
        <f>ArbeidsKorting2020(Table1[[#This Row],[Belastbaar loon]])</f>
        <v>0</v>
      </c>
      <c r="E9127" s="14">
        <f>MAX(Table1[[#This Row],[Loonheffing]]-Table1[[#This Row],[Algemene Heffingskorting]]-Table1[[#This Row],[Arbeidskorting]],0)</f>
        <v>40726.322999999997</v>
      </c>
      <c r="F9127" s="6">
        <f>Table1[[#This Row],[Belastbaar loon]]-Table1[[#This Row],[Belasting]]</f>
        <v>58364.677000000003</v>
      </c>
      <c r="G9127" s="2">
        <f>(Table1[[#This Row],[Belastbaar loon]]-Table1[[#This Row],[Netto loon]])/Table1[[#This Row],[Belastbaar loon]]</f>
        <v>0.41099921284475882</v>
      </c>
      <c r="H9127" s="14">
        <f t="shared" ca="1" si="137"/>
        <v>40721.373</v>
      </c>
      <c r="I9127" s="14">
        <f ca="1">IF(ROW()=2, Table1[[#This Row],[Netto loon]], INDIRECT(ADDRESS(ROW()-1,COLUMN(F:F))))</f>
        <v>58359.627</v>
      </c>
      <c r="J9127" s="6">
        <f ca="1">IF(ROW()=2, 0, Table1[[#This Row],[Belastbaar loon]]-INDIRECT(ADDRESS(ROW()-1,COLUMN(A:A))))</f>
        <v>10</v>
      </c>
      <c r="K9127" s="6">
        <f ca="1">Table1[[#This Row],[Netto loon]]-Table1[[#This Row],[Netto vorige schijf]]</f>
        <v>5.0500000000029104</v>
      </c>
      <c r="L9127" s="2">
        <f ca="1">(Table1[[#This Row],[Bruto tov vorige schijf]]-Table1[[#This Row],[Netto tov vorige schijf]])/MAX(Table1[[#This Row],[Bruto tov vorige schijf]],1)</f>
        <v>0.49499999999970895</v>
      </c>
    </row>
    <row r="9128" spans="1:12" x14ac:dyDescent="0.25">
      <c r="A9128" s="14">
        <v>99101</v>
      </c>
      <c r="B9128" s="6">
        <f>LoonHeffing2020(Table1[[#This Row],[Belastbaar loon]])</f>
        <v>40731.273000000001</v>
      </c>
      <c r="C9128" s="6">
        <f>AlgemeneHeffingsKorting2020(Table1[[#This Row],[Belastbaar loon]])</f>
        <v>0</v>
      </c>
      <c r="D9128" s="14">
        <f>ArbeidsKorting2020(Table1[[#This Row],[Belastbaar loon]])</f>
        <v>0</v>
      </c>
      <c r="E9128" s="14">
        <f>MAX(Table1[[#This Row],[Loonheffing]]-Table1[[#This Row],[Algemene Heffingskorting]]-Table1[[#This Row],[Arbeidskorting]],0)</f>
        <v>40731.273000000001</v>
      </c>
      <c r="F9128" s="6">
        <f>Table1[[#This Row],[Belastbaar loon]]-Table1[[#This Row],[Belasting]]</f>
        <v>58369.726999999999</v>
      </c>
      <c r="G9128" s="2">
        <f>(Table1[[#This Row],[Belastbaar loon]]-Table1[[#This Row],[Netto loon]])/Table1[[#This Row],[Belastbaar loon]]</f>
        <v>0.41100768912523589</v>
      </c>
      <c r="H9128" s="14">
        <f t="shared" ca="1" si="137"/>
        <v>40726.322999999997</v>
      </c>
      <c r="I9128" s="14">
        <f ca="1">IF(ROW()=2, Table1[[#This Row],[Netto loon]], INDIRECT(ADDRESS(ROW()-1,COLUMN(F:F))))</f>
        <v>58364.677000000003</v>
      </c>
      <c r="J9128" s="6">
        <f ca="1">IF(ROW()=2, 0, Table1[[#This Row],[Belastbaar loon]]-INDIRECT(ADDRESS(ROW()-1,COLUMN(A:A))))</f>
        <v>10</v>
      </c>
      <c r="K9128" s="6">
        <f ca="1">Table1[[#This Row],[Netto loon]]-Table1[[#This Row],[Netto vorige schijf]]</f>
        <v>5.0499999999956344</v>
      </c>
      <c r="L9128" s="2">
        <f ca="1">(Table1[[#This Row],[Bruto tov vorige schijf]]-Table1[[#This Row],[Netto tov vorige schijf]])/MAX(Table1[[#This Row],[Bruto tov vorige schijf]],1)</f>
        <v>0.49500000000043654</v>
      </c>
    </row>
    <row r="9129" spans="1:12" x14ac:dyDescent="0.25">
      <c r="A9129" s="14">
        <v>99111</v>
      </c>
      <c r="B9129" s="6">
        <f>LoonHeffing2020(Table1[[#This Row],[Belastbaar loon]])</f>
        <v>40736.222999999998</v>
      </c>
      <c r="C9129" s="6">
        <f>AlgemeneHeffingsKorting2020(Table1[[#This Row],[Belastbaar loon]])</f>
        <v>0</v>
      </c>
      <c r="D9129" s="14">
        <f>ArbeidsKorting2020(Table1[[#This Row],[Belastbaar loon]])</f>
        <v>0</v>
      </c>
      <c r="E9129" s="14">
        <f>MAX(Table1[[#This Row],[Loonheffing]]-Table1[[#This Row],[Algemene Heffingskorting]]-Table1[[#This Row],[Arbeidskorting]],0)</f>
        <v>40736.222999999998</v>
      </c>
      <c r="F9129" s="6">
        <f>Table1[[#This Row],[Belastbaar loon]]-Table1[[#This Row],[Belasting]]</f>
        <v>58374.777000000002</v>
      </c>
      <c r="G9129" s="2">
        <f>(Table1[[#This Row],[Belastbaar loon]]-Table1[[#This Row],[Netto loon]])/Table1[[#This Row],[Belastbaar loon]]</f>
        <v>0.41101616369525074</v>
      </c>
      <c r="H9129" s="14">
        <f t="shared" ca="1" si="137"/>
        <v>40731.273000000001</v>
      </c>
      <c r="I9129" s="14">
        <f ca="1">IF(ROW()=2, Table1[[#This Row],[Netto loon]], INDIRECT(ADDRESS(ROW()-1,COLUMN(F:F))))</f>
        <v>58369.726999999999</v>
      </c>
      <c r="J9129" s="6">
        <f ca="1">IF(ROW()=2, 0, Table1[[#This Row],[Belastbaar loon]]-INDIRECT(ADDRESS(ROW()-1,COLUMN(A:A))))</f>
        <v>10</v>
      </c>
      <c r="K9129" s="6">
        <f ca="1">Table1[[#This Row],[Netto loon]]-Table1[[#This Row],[Netto vorige schijf]]</f>
        <v>5.0500000000029104</v>
      </c>
      <c r="L9129" s="2">
        <f ca="1">(Table1[[#This Row],[Bruto tov vorige schijf]]-Table1[[#This Row],[Netto tov vorige schijf]])/MAX(Table1[[#This Row],[Bruto tov vorige schijf]],1)</f>
        <v>0.49499999999970895</v>
      </c>
    </row>
    <row r="9130" spans="1:12" x14ac:dyDescent="0.25">
      <c r="A9130" s="14">
        <v>99121</v>
      </c>
      <c r="B9130" s="6">
        <f>LoonHeffing2020(Table1[[#This Row],[Belastbaar loon]])</f>
        <v>40741.173000000003</v>
      </c>
      <c r="C9130" s="6">
        <f>AlgemeneHeffingsKorting2020(Table1[[#This Row],[Belastbaar loon]])</f>
        <v>0</v>
      </c>
      <c r="D9130" s="14">
        <f>ArbeidsKorting2020(Table1[[#This Row],[Belastbaar loon]])</f>
        <v>0</v>
      </c>
      <c r="E9130" s="14">
        <f>MAX(Table1[[#This Row],[Loonheffing]]-Table1[[#This Row],[Algemene Heffingskorting]]-Table1[[#This Row],[Arbeidskorting]],0)</f>
        <v>40741.173000000003</v>
      </c>
      <c r="F9130" s="6">
        <f>Table1[[#This Row],[Belastbaar loon]]-Table1[[#This Row],[Belasting]]</f>
        <v>58379.826999999997</v>
      </c>
      <c r="G9130" s="2">
        <f>(Table1[[#This Row],[Belastbaar loon]]-Table1[[#This Row],[Netto loon]])/Table1[[#This Row],[Belastbaar loon]]</f>
        <v>0.41102463655532129</v>
      </c>
      <c r="H9130" s="14">
        <f t="shared" ca="1" si="137"/>
        <v>40736.222999999998</v>
      </c>
      <c r="I9130" s="14">
        <f ca="1">IF(ROW()=2, Table1[[#This Row],[Netto loon]], INDIRECT(ADDRESS(ROW()-1,COLUMN(F:F))))</f>
        <v>58374.777000000002</v>
      </c>
      <c r="J9130" s="6">
        <f ca="1">IF(ROW()=2, 0, Table1[[#This Row],[Belastbaar loon]]-INDIRECT(ADDRESS(ROW()-1,COLUMN(A:A))))</f>
        <v>10</v>
      </c>
      <c r="K9130" s="6">
        <f ca="1">Table1[[#This Row],[Netto loon]]-Table1[[#This Row],[Netto vorige schijf]]</f>
        <v>5.0499999999956344</v>
      </c>
      <c r="L9130" s="2">
        <f ca="1">(Table1[[#This Row],[Bruto tov vorige schijf]]-Table1[[#This Row],[Netto tov vorige schijf]])/MAX(Table1[[#This Row],[Bruto tov vorige schijf]],1)</f>
        <v>0.49500000000043654</v>
      </c>
    </row>
    <row r="9131" spans="1:12" x14ac:dyDescent="0.25">
      <c r="A9131" s="14">
        <v>99131</v>
      </c>
      <c r="B9131" s="6">
        <f>LoonHeffing2020(Table1[[#This Row],[Belastbaar loon]])</f>
        <v>40746.123</v>
      </c>
      <c r="C9131" s="6">
        <f>AlgemeneHeffingsKorting2020(Table1[[#This Row],[Belastbaar loon]])</f>
        <v>0</v>
      </c>
      <c r="D9131" s="14">
        <f>ArbeidsKorting2020(Table1[[#This Row],[Belastbaar loon]])</f>
        <v>0</v>
      </c>
      <c r="E9131" s="14">
        <f>MAX(Table1[[#This Row],[Loonheffing]]-Table1[[#This Row],[Algemene Heffingskorting]]-Table1[[#This Row],[Arbeidskorting]],0)</f>
        <v>40746.123</v>
      </c>
      <c r="F9131" s="6">
        <f>Table1[[#This Row],[Belastbaar loon]]-Table1[[#This Row],[Belasting]]</f>
        <v>58384.877</v>
      </c>
      <c r="G9131" s="2">
        <f>(Table1[[#This Row],[Belastbaar loon]]-Table1[[#This Row],[Netto loon]])/Table1[[#This Row],[Belastbaar loon]]</f>
        <v>0.41103310770596485</v>
      </c>
      <c r="H9131" s="14">
        <f t="shared" ca="1" si="137"/>
        <v>40741.173000000003</v>
      </c>
      <c r="I9131" s="14">
        <f ca="1">IF(ROW()=2, Table1[[#This Row],[Netto loon]], INDIRECT(ADDRESS(ROW()-1,COLUMN(F:F))))</f>
        <v>58379.826999999997</v>
      </c>
      <c r="J9131" s="6">
        <f ca="1">IF(ROW()=2, 0, Table1[[#This Row],[Belastbaar loon]]-INDIRECT(ADDRESS(ROW()-1,COLUMN(A:A))))</f>
        <v>10</v>
      </c>
      <c r="K9131" s="6">
        <f ca="1">Table1[[#This Row],[Netto loon]]-Table1[[#This Row],[Netto vorige schijf]]</f>
        <v>5.0500000000029104</v>
      </c>
      <c r="L9131" s="2">
        <f ca="1">(Table1[[#This Row],[Bruto tov vorige schijf]]-Table1[[#This Row],[Netto tov vorige schijf]])/MAX(Table1[[#This Row],[Bruto tov vorige schijf]],1)</f>
        <v>0.49499999999970895</v>
      </c>
    </row>
    <row r="9132" spans="1:12" x14ac:dyDescent="0.25">
      <c r="A9132" s="14">
        <v>99141</v>
      </c>
      <c r="B9132" s="6">
        <f>LoonHeffing2020(Table1[[#This Row],[Belastbaar loon]])</f>
        <v>40751.072999999997</v>
      </c>
      <c r="C9132" s="6">
        <f>AlgemeneHeffingsKorting2020(Table1[[#This Row],[Belastbaar loon]])</f>
        <v>0</v>
      </c>
      <c r="D9132" s="14">
        <f>ArbeidsKorting2020(Table1[[#This Row],[Belastbaar loon]])</f>
        <v>0</v>
      </c>
      <c r="E9132" s="14">
        <f>MAX(Table1[[#This Row],[Loonheffing]]-Table1[[#This Row],[Algemene Heffingskorting]]-Table1[[#This Row],[Arbeidskorting]],0)</f>
        <v>40751.072999999997</v>
      </c>
      <c r="F9132" s="6">
        <f>Table1[[#This Row],[Belastbaar loon]]-Table1[[#This Row],[Belasting]]</f>
        <v>58389.927000000003</v>
      </c>
      <c r="G9132" s="2">
        <f>(Table1[[#This Row],[Belastbaar loon]]-Table1[[#This Row],[Netto loon]])/Table1[[#This Row],[Belastbaar loon]]</f>
        <v>0.41104157714769868</v>
      </c>
      <c r="H9132" s="14">
        <f t="shared" ca="1" si="137"/>
        <v>40746.123</v>
      </c>
      <c r="I9132" s="14">
        <f ca="1">IF(ROW()=2, Table1[[#This Row],[Netto loon]], INDIRECT(ADDRESS(ROW()-1,COLUMN(F:F))))</f>
        <v>58384.877</v>
      </c>
      <c r="J9132" s="6">
        <f ca="1">IF(ROW()=2, 0, Table1[[#This Row],[Belastbaar loon]]-INDIRECT(ADDRESS(ROW()-1,COLUMN(A:A))))</f>
        <v>10</v>
      </c>
      <c r="K9132" s="6">
        <f ca="1">Table1[[#This Row],[Netto loon]]-Table1[[#This Row],[Netto vorige schijf]]</f>
        <v>5.0500000000029104</v>
      </c>
      <c r="L9132" s="2">
        <f ca="1">(Table1[[#This Row],[Bruto tov vorige schijf]]-Table1[[#This Row],[Netto tov vorige schijf]])/MAX(Table1[[#This Row],[Bruto tov vorige schijf]],1)</f>
        <v>0.49499999999970895</v>
      </c>
    </row>
    <row r="9133" spans="1:12" x14ac:dyDescent="0.25">
      <c r="A9133" s="14">
        <v>99151</v>
      </c>
      <c r="B9133" s="6">
        <f>LoonHeffing2020(Table1[[#This Row],[Belastbaar loon]])</f>
        <v>40756.023000000001</v>
      </c>
      <c r="C9133" s="6">
        <f>AlgemeneHeffingsKorting2020(Table1[[#This Row],[Belastbaar loon]])</f>
        <v>0</v>
      </c>
      <c r="D9133" s="14">
        <f>ArbeidsKorting2020(Table1[[#This Row],[Belastbaar loon]])</f>
        <v>0</v>
      </c>
      <c r="E9133" s="14">
        <f>MAX(Table1[[#This Row],[Loonheffing]]-Table1[[#This Row],[Algemene Heffingskorting]]-Table1[[#This Row],[Arbeidskorting]],0)</f>
        <v>40756.023000000001</v>
      </c>
      <c r="F9133" s="6">
        <f>Table1[[#This Row],[Belastbaar loon]]-Table1[[#This Row],[Belasting]]</f>
        <v>58394.976999999999</v>
      </c>
      <c r="G9133" s="2">
        <f>(Table1[[#This Row],[Belastbaar loon]]-Table1[[#This Row],[Netto loon]])/Table1[[#This Row],[Belastbaar loon]]</f>
        <v>0.41105004488104002</v>
      </c>
      <c r="H9133" s="14">
        <f t="shared" ca="1" si="137"/>
        <v>40751.072999999997</v>
      </c>
      <c r="I9133" s="14">
        <f ca="1">IF(ROW()=2, Table1[[#This Row],[Netto loon]], INDIRECT(ADDRESS(ROW()-1,COLUMN(F:F))))</f>
        <v>58389.927000000003</v>
      </c>
      <c r="J9133" s="6">
        <f ca="1">IF(ROW()=2, 0, Table1[[#This Row],[Belastbaar loon]]-INDIRECT(ADDRESS(ROW()-1,COLUMN(A:A))))</f>
        <v>10</v>
      </c>
      <c r="K9133" s="6">
        <f ca="1">Table1[[#This Row],[Netto loon]]-Table1[[#This Row],[Netto vorige schijf]]</f>
        <v>5.0499999999956344</v>
      </c>
      <c r="L9133" s="2">
        <f ca="1">(Table1[[#This Row],[Bruto tov vorige schijf]]-Table1[[#This Row],[Netto tov vorige schijf]])/MAX(Table1[[#This Row],[Bruto tov vorige schijf]],1)</f>
        <v>0.49500000000043654</v>
      </c>
    </row>
    <row r="9134" spans="1:12" x14ac:dyDescent="0.25">
      <c r="A9134" s="14">
        <v>99161</v>
      </c>
      <c r="B9134" s="6">
        <f>LoonHeffing2020(Table1[[#This Row],[Belastbaar loon]])</f>
        <v>40760.972999999998</v>
      </c>
      <c r="C9134" s="6">
        <f>AlgemeneHeffingsKorting2020(Table1[[#This Row],[Belastbaar loon]])</f>
        <v>0</v>
      </c>
      <c r="D9134" s="14">
        <f>ArbeidsKorting2020(Table1[[#This Row],[Belastbaar loon]])</f>
        <v>0</v>
      </c>
      <c r="E9134" s="14">
        <f>MAX(Table1[[#This Row],[Loonheffing]]-Table1[[#This Row],[Algemene Heffingskorting]]-Table1[[#This Row],[Arbeidskorting]],0)</f>
        <v>40760.972999999998</v>
      </c>
      <c r="F9134" s="6">
        <f>Table1[[#This Row],[Belastbaar loon]]-Table1[[#This Row],[Belasting]]</f>
        <v>58400.027000000002</v>
      </c>
      <c r="G9134" s="2">
        <f>(Table1[[#This Row],[Belastbaar loon]]-Table1[[#This Row],[Netto loon]])/Table1[[#This Row],[Belastbaar loon]]</f>
        <v>0.41105851090650558</v>
      </c>
      <c r="H9134" s="14">
        <f t="shared" ca="1" si="137"/>
        <v>40756.023000000001</v>
      </c>
      <c r="I9134" s="14">
        <f ca="1">IF(ROW()=2, Table1[[#This Row],[Netto loon]], INDIRECT(ADDRESS(ROW()-1,COLUMN(F:F))))</f>
        <v>58394.976999999999</v>
      </c>
      <c r="J9134" s="6">
        <f ca="1">IF(ROW()=2, 0, Table1[[#This Row],[Belastbaar loon]]-INDIRECT(ADDRESS(ROW()-1,COLUMN(A:A))))</f>
        <v>10</v>
      </c>
      <c r="K9134" s="6">
        <f ca="1">Table1[[#This Row],[Netto loon]]-Table1[[#This Row],[Netto vorige schijf]]</f>
        <v>5.0500000000029104</v>
      </c>
      <c r="L9134" s="2">
        <f ca="1">(Table1[[#This Row],[Bruto tov vorige schijf]]-Table1[[#This Row],[Netto tov vorige schijf]])/MAX(Table1[[#This Row],[Bruto tov vorige schijf]],1)</f>
        <v>0.49499999999970895</v>
      </c>
    </row>
    <row r="9135" spans="1:12" x14ac:dyDescent="0.25">
      <c r="A9135" s="14">
        <v>99171</v>
      </c>
      <c r="B9135" s="6">
        <f>LoonHeffing2020(Table1[[#This Row],[Belastbaar loon]])</f>
        <v>40765.923000000003</v>
      </c>
      <c r="C9135" s="6">
        <f>AlgemeneHeffingsKorting2020(Table1[[#This Row],[Belastbaar loon]])</f>
        <v>0</v>
      </c>
      <c r="D9135" s="14">
        <f>ArbeidsKorting2020(Table1[[#This Row],[Belastbaar loon]])</f>
        <v>0</v>
      </c>
      <c r="E9135" s="14">
        <f>MAX(Table1[[#This Row],[Loonheffing]]-Table1[[#This Row],[Algemene Heffingskorting]]-Table1[[#This Row],[Arbeidskorting]],0)</f>
        <v>40765.923000000003</v>
      </c>
      <c r="F9135" s="6">
        <f>Table1[[#This Row],[Belastbaar loon]]-Table1[[#This Row],[Belasting]]</f>
        <v>58405.076999999997</v>
      </c>
      <c r="G9135" s="2">
        <f>(Table1[[#This Row],[Belastbaar loon]]-Table1[[#This Row],[Netto loon]])/Table1[[#This Row],[Belastbaar loon]]</f>
        <v>0.41106697522461205</v>
      </c>
      <c r="H9135" s="14">
        <f t="shared" ca="1" si="137"/>
        <v>40760.972999999998</v>
      </c>
      <c r="I9135" s="14">
        <f ca="1">IF(ROW()=2, Table1[[#This Row],[Netto loon]], INDIRECT(ADDRESS(ROW()-1,COLUMN(F:F))))</f>
        <v>58400.027000000002</v>
      </c>
      <c r="J9135" s="6">
        <f ca="1">IF(ROW()=2, 0, Table1[[#This Row],[Belastbaar loon]]-INDIRECT(ADDRESS(ROW()-1,COLUMN(A:A))))</f>
        <v>10</v>
      </c>
      <c r="K9135" s="6">
        <f ca="1">Table1[[#This Row],[Netto loon]]-Table1[[#This Row],[Netto vorige schijf]]</f>
        <v>5.0499999999956344</v>
      </c>
      <c r="L9135" s="2">
        <f ca="1">(Table1[[#This Row],[Bruto tov vorige schijf]]-Table1[[#This Row],[Netto tov vorige schijf]])/MAX(Table1[[#This Row],[Bruto tov vorige schijf]],1)</f>
        <v>0.49500000000043654</v>
      </c>
    </row>
    <row r="9136" spans="1:12" x14ac:dyDescent="0.25">
      <c r="A9136" s="14">
        <v>99181</v>
      </c>
      <c r="B9136" s="6">
        <f>LoonHeffing2020(Table1[[#This Row],[Belastbaar loon]])</f>
        <v>40770.873</v>
      </c>
      <c r="C9136" s="6">
        <f>AlgemeneHeffingsKorting2020(Table1[[#This Row],[Belastbaar loon]])</f>
        <v>0</v>
      </c>
      <c r="D9136" s="14">
        <f>ArbeidsKorting2020(Table1[[#This Row],[Belastbaar loon]])</f>
        <v>0</v>
      </c>
      <c r="E9136" s="14">
        <f>MAX(Table1[[#This Row],[Loonheffing]]-Table1[[#This Row],[Algemene Heffingskorting]]-Table1[[#This Row],[Arbeidskorting]],0)</f>
        <v>40770.873</v>
      </c>
      <c r="F9136" s="6">
        <f>Table1[[#This Row],[Belastbaar loon]]-Table1[[#This Row],[Belasting]]</f>
        <v>58410.127</v>
      </c>
      <c r="G9136" s="2">
        <f>(Table1[[#This Row],[Belastbaar loon]]-Table1[[#This Row],[Netto loon]])/Table1[[#This Row],[Belastbaar loon]]</f>
        <v>0.4110754378358758</v>
      </c>
      <c r="H9136" s="14">
        <f t="shared" ca="1" si="137"/>
        <v>40765.923000000003</v>
      </c>
      <c r="I9136" s="14">
        <f ca="1">IF(ROW()=2, Table1[[#This Row],[Netto loon]], INDIRECT(ADDRESS(ROW()-1,COLUMN(F:F))))</f>
        <v>58405.076999999997</v>
      </c>
      <c r="J9136" s="6">
        <f ca="1">IF(ROW()=2, 0, Table1[[#This Row],[Belastbaar loon]]-INDIRECT(ADDRESS(ROW()-1,COLUMN(A:A))))</f>
        <v>10</v>
      </c>
      <c r="K9136" s="6">
        <f ca="1">Table1[[#This Row],[Netto loon]]-Table1[[#This Row],[Netto vorige schijf]]</f>
        <v>5.0500000000029104</v>
      </c>
      <c r="L9136" s="2">
        <f ca="1">(Table1[[#This Row],[Bruto tov vorige schijf]]-Table1[[#This Row],[Netto tov vorige schijf]])/MAX(Table1[[#This Row],[Bruto tov vorige schijf]],1)</f>
        <v>0.49499999999970895</v>
      </c>
    </row>
    <row r="9137" spans="1:12" x14ac:dyDescent="0.25">
      <c r="A9137" s="14">
        <v>99191</v>
      </c>
      <c r="B9137" s="6">
        <f>LoonHeffing2020(Table1[[#This Row],[Belastbaar loon]])</f>
        <v>40775.822999999997</v>
      </c>
      <c r="C9137" s="6">
        <f>AlgemeneHeffingsKorting2020(Table1[[#This Row],[Belastbaar loon]])</f>
        <v>0</v>
      </c>
      <c r="D9137" s="14">
        <f>ArbeidsKorting2020(Table1[[#This Row],[Belastbaar loon]])</f>
        <v>0</v>
      </c>
      <c r="E9137" s="14">
        <f>MAX(Table1[[#This Row],[Loonheffing]]-Table1[[#This Row],[Algemene Heffingskorting]]-Table1[[#This Row],[Arbeidskorting]],0)</f>
        <v>40775.822999999997</v>
      </c>
      <c r="F9137" s="6">
        <f>Table1[[#This Row],[Belastbaar loon]]-Table1[[#This Row],[Belasting]]</f>
        <v>58415.177000000003</v>
      </c>
      <c r="G9137" s="2">
        <f>(Table1[[#This Row],[Belastbaar loon]]-Table1[[#This Row],[Netto loon]])/Table1[[#This Row],[Belastbaar loon]]</f>
        <v>0.41108389874081314</v>
      </c>
      <c r="H9137" s="14">
        <f t="shared" ca="1" si="137"/>
        <v>40770.873</v>
      </c>
      <c r="I9137" s="14">
        <f ca="1">IF(ROW()=2, Table1[[#This Row],[Netto loon]], INDIRECT(ADDRESS(ROW()-1,COLUMN(F:F))))</f>
        <v>58410.127</v>
      </c>
      <c r="J9137" s="6">
        <f ca="1">IF(ROW()=2, 0, Table1[[#This Row],[Belastbaar loon]]-INDIRECT(ADDRESS(ROW()-1,COLUMN(A:A))))</f>
        <v>10</v>
      </c>
      <c r="K9137" s="6">
        <f ca="1">Table1[[#This Row],[Netto loon]]-Table1[[#This Row],[Netto vorige schijf]]</f>
        <v>5.0500000000029104</v>
      </c>
      <c r="L9137" s="2">
        <f ca="1">(Table1[[#This Row],[Bruto tov vorige schijf]]-Table1[[#This Row],[Netto tov vorige schijf]])/MAX(Table1[[#This Row],[Bruto tov vorige schijf]],1)</f>
        <v>0.49499999999970895</v>
      </c>
    </row>
    <row r="9138" spans="1:12" x14ac:dyDescent="0.25">
      <c r="A9138" s="14">
        <v>99201</v>
      </c>
      <c r="B9138" s="6">
        <f>LoonHeffing2020(Table1[[#This Row],[Belastbaar loon]])</f>
        <v>40780.773000000001</v>
      </c>
      <c r="C9138" s="6">
        <f>AlgemeneHeffingsKorting2020(Table1[[#This Row],[Belastbaar loon]])</f>
        <v>0</v>
      </c>
      <c r="D9138" s="14">
        <f>ArbeidsKorting2020(Table1[[#This Row],[Belastbaar loon]])</f>
        <v>0</v>
      </c>
      <c r="E9138" s="14">
        <f>MAX(Table1[[#This Row],[Loonheffing]]-Table1[[#This Row],[Algemene Heffingskorting]]-Table1[[#This Row],[Arbeidskorting]],0)</f>
        <v>40780.773000000001</v>
      </c>
      <c r="F9138" s="6">
        <f>Table1[[#This Row],[Belastbaar loon]]-Table1[[#This Row],[Belasting]]</f>
        <v>58420.226999999999</v>
      </c>
      <c r="G9138" s="2">
        <f>(Table1[[#This Row],[Belastbaar loon]]-Table1[[#This Row],[Netto loon]])/Table1[[#This Row],[Belastbaar loon]]</f>
        <v>0.41109235793994015</v>
      </c>
      <c r="H9138" s="14">
        <f t="shared" ca="1" si="137"/>
        <v>40775.822999999997</v>
      </c>
      <c r="I9138" s="14">
        <f ca="1">IF(ROW()=2, Table1[[#This Row],[Netto loon]], INDIRECT(ADDRESS(ROW()-1,COLUMN(F:F))))</f>
        <v>58415.177000000003</v>
      </c>
      <c r="J9138" s="6">
        <f ca="1">IF(ROW()=2, 0, Table1[[#This Row],[Belastbaar loon]]-INDIRECT(ADDRESS(ROW()-1,COLUMN(A:A))))</f>
        <v>10</v>
      </c>
      <c r="K9138" s="6">
        <f ca="1">Table1[[#This Row],[Netto loon]]-Table1[[#This Row],[Netto vorige schijf]]</f>
        <v>5.0499999999956344</v>
      </c>
      <c r="L9138" s="2">
        <f ca="1">(Table1[[#This Row],[Bruto tov vorige schijf]]-Table1[[#This Row],[Netto tov vorige schijf]])/MAX(Table1[[#This Row],[Bruto tov vorige schijf]],1)</f>
        <v>0.49500000000043654</v>
      </c>
    </row>
    <row r="9139" spans="1:12" x14ac:dyDescent="0.25">
      <c r="A9139" s="14">
        <v>99211</v>
      </c>
      <c r="B9139" s="6">
        <f>LoonHeffing2020(Table1[[#This Row],[Belastbaar loon]])</f>
        <v>40785.722999999998</v>
      </c>
      <c r="C9139" s="6">
        <f>AlgemeneHeffingsKorting2020(Table1[[#This Row],[Belastbaar loon]])</f>
        <v>0</v>
      </c>
      <c r="D9139" s="14">
        <f>ArbeidsKorting2020(Table1[[#This Row],[Belastbaar loon]])</f>
        <v>0</v>
      </c>
      <c r="E9139" s="14">
        <f>MAX(Table1[[#This Row],[Loonheffing]]-Table1[[#This Row],[Algemene Heffingskorting]]-Table1[[#This Row],[Arbeidskorting]],0)</f>
        <v>40785.722999999998</v>
      </c>
      <c r="F9139" s="6">
        <f>Table1[[#This Row],[Belastbaar loon]]-Table1[[#This Row],[Belasting]]</f>
        <v>58425.277000000002</v>
      </c>
      <c r="G9139" s="2">
        <f>(Table1[[#This Row],[Belastbaar loon]]-Table1[[#This Row],[Netto loon]])/Table1[[#This Row],[Belastbaar loon]]</f>
        <v>0.41110081543377247</v>
      </c>
      <c r="H9139" s="14">
        <f t="shared" ca="1" si="137"/>
        <v>40780.773000000001</v>
      </c>
      <c r="I9139" s="14">
        <f ca="1">IF(ROW()=2, Table1[[#This Row],[Netto loon]], INDIRECT(ADDRESS(ROW()-1,COLUMN(F:F))))</f>
        <v>58420.226999999999</v>
      </c>
      <c r="J9139" s="6">
        <f ca="1">IF(ROW()=2, 0, Table1[[#This Row],[Belastbaar loon]]-INDIRECT(ADDRESS(ROW()-1,COLUMN(A:A))))</f>
        <v>10</v>
      </c>
      <c r="K9139" s="6">
        <f ca="1">Table1[[#This Row],[Netto loon]]-Table1[[#This Row],[Netto vorige schijf]]</f>
        <v>5.0500000000029104</v>
      </c>
      <c r="L9139" s="2">
        <f ca="1">(Table1[[#This Row],[Bruto tov vorige schijf]]-Table1[[#This Row],[Netto tov vorige schijf]])/MAX(Table1[[#This Row],[Bruto tov vorige schijf]],1)</f>
        <v>0.49499999999970895</v>
      </c>
    </row>
    <row r="9140" spans="1:12" x14ac:dyDescent="0.25">
      <c r="A9140" s="14">
        <v>99221</v>
      </c>
      <c r="B9140" s="6">
        <f>LoonHeffing2020(Table1[[#This Row],[Belastbaar loon]])</f>
        <v>40790.673000000003</v>
      </c>
      <c r="C9140" s="6">
        <f>AlgemeneHeffingsKorting2020(Table1[[#This Row],[Belastbaar loon]])</f>
        <v>0</v>
      </c>
      <c r="D9140" s="14">
        <f>ArbeidsKorting2020(Table1[[#This Row],[Belastbaar loon]])</f>
        <v>0</v>
      </c>
      <c r="E9140" s="14">
        <f>MAX(Table1[[#This Row],[Loonheffing]]-Table1[[#This Row],[Algemene Heffingskorting]]-Table1[[#This Row],[Arbeidskorting]],0)</f>
        <v>40790.673000000003</v>
      </c>
      <c r="F9140" s="6">
        <f>Table1[[#This Row],[Belastbaar loon]]-Table1[[#This Row],[Belasting]]</f>
        <v>58430.326999999997</v>
      </c>
      <c r="G9140" s="2">
        <f>(Table1[[#This Row],[Belastbaar loon]]-Table1[[#This Row],[Netto loon]])/Table1[[#This Row],[Belastbaar loon]]</f>
        <v>0.41110927122282581</v>
      </c>
      <c r="H9140" s="14">
        <f t="shared" ca="1" si="137"/>
        <v>40785.722999999998</v>
      </c>
      <c r="I9140" s="14">
        <f ca="1">IF(ROW()=2, Table1[[#This Row],[Netto loon]], INDIRECT(ADDRESS(ROW()-1,COLUMN(F:F))))</f>
        <v>58425.277000000002</v>
      </c>
      <c r="J9140" s="6">
        <f ca="1">IF(ROW()=2, 0, Table1[[#This Row],[Belastbaar loon]]-INDIRECT(ADDRESS(ROW()-1,COLUMN(A:A))))</f>
        <v>10</v>
      </c>
      <c r="K9140" s="6">
        <f ca="1">Table1[[#This Row],[Netto loon]]-Table1[[#This Row],[Netto vorige schijf]]</f>
        <v>5.0499999999956344</v>
      </c>
      <c r="L9140" s="2">
        <f ca="1">(Table1[[#This Row],[Bruto tov vorige schijf]]-Table1[[#This Row],[Netto tov vorige schijf]])/MAX(Table1[[#This Row],[Bruto tov vorige schijf]],1)</f>
        <v>0.49500000000043654</v>
      </c>
    </row>
    <row r="9141" spans="1:12" x14ac:dyDescent="0.25">
      <c r="A9141" s="14">
        <v>99231</v>
      </c>
      <c r="B9141" s="6">
        <f>LoonHeffing2020(Table1[[#This Row],[Belastbaar loon]])</f>
        <v>40795.623</v>
      </c>
      <c r="C9141" s="6">
        <f>AlgemeneHeffingsKorting2020(Table1[[#This Row],[Belastbaar loon]])</f>
        <v>0</v>
      </c>
      <c r="D9141" s="14">
        <f>ArbeidsKorting2020(Table1[[#This Row],[Belastbaar loon]])</f>
        <v>0</v>
      </c>
      <c r="E9141" s="14">
        <f>MAX(Table1[[#This Row],[Loonheffing]]-Table1[[#This Row],[Algemene Heffingskorting]]-Table1[[#This Row],[Arbeidskorting]],0)</f>
        <v>40795.623</v>
      </c>
      <c r="F9141" s="6">
        <f>Table1[[#This Row],[Belastbaar loon]]-Table1[[#This Row],[Belasting]]</f>
        <v>58435.377</v>
      </c>
      <c r="G9141" s="2">
        <f>(Table1[[#This Row],[Belastbaar loon]]-Table1[[#This Row],[Netto loon]])/Table1[[#This Row],[Belastbaar loon]]</f>
        <v>0.41111772530761553</v>
      </c>
      <c r="H9141" s="14">
        <f t="shared" ca="1" si="137"/>
        <v>40790.673000000003</v>
      </c>
      <c r="I9141" s="14">
        <f ca="1">IF(ROW()=2, Table1[[#This Row],[Netto loon]], INDIRECT(ADDRESS(ROW()-1,COLUMN(F:F))))</f>
        <v>58430.326999999997</v>
      </c>
      <c r="J9141" s="6">
        <f ca="1">IF(ROW()=2, 0, Table1[[#This Row],[Belastbaar loon]]-INDIRECT(ADDRESS(ROW()-1,COLUMN(A:A))))</f>
        <v>10</v>
      </c>
      <c r="K9141" s="6">
        <f ca="1">Table1[[#This Row],[Netto loon]]-Table1[[#This Row],[Netto vorige schijf]]</f>
        <v>5.0500000000029104</v>
      </c>
      <c r="L9141" s="2">
        <f ca="1">(Table1[[#This Row],[Bruto tov vorige schijf]]-Table1[[#This Row],[Netto tov vorige schijf]])/MAX(Table1[[#This Row],[Bruto tov vorige schijf]],1)</f>
        <v>0.49499999999970895</v>
      </c>
    </row>
    <row r="9142" spans="1:12" x14ac:dyDescent="0.25">
      <c r="A9142" s="14">
        <v>99241</v>
      </c>
      <c r="B9142" s="6">
        <f>LoonHeffing2020(Table1[[#This Row],[Belastbaar loon]])</f>
        <v>40800.572999999997</v>
      </c>
      <c r="C9142" s="6">
        <f>AlgemeneHeffingsKorting2020(Table1[[#This Row],[Belastbaar loon]])</f>
        <v>0</v>
      </c>
      <c r="D9142" s="14">
        <f>ArbeidsKorting2020(Table1[[#This Row],[Belastbaar loon]])</f>
        <v>0</v>
      </c>
      <c r="E9142" s="14">
        <f>MAX(Table1[[#This Row],[Loonheffing]]-Table1[[#This Row],[Algemene Heffingskorting]]-Table1[[#This Row],[Arbeidskorting]],0)</f>
        <v>40800.572999999997</v>
      </c>
      <c r="F9142" s="6">
        <f>Table1[[#This Row],[Belastbaar loon]]-Table1[[#This Row],[Belasting]]</f>
        <v>58440.427000000003</v>
      </c>
      <c r="G9142" s="2">
        <f>(Table1[[#This Row],[Belastbaar loon]]-Table1[[#This Row],[Netto loon]])/Table1[[#This Row],[Belastbaar loon]]</f>
        <v>0.41112617768865689</v>
      </c>
      <c r="H9142" s="14">
        <f t="shared" ca="1" si="137"/>
        <v>40795.623</v>
      </c>
      <c r="I9142" s="14">
        <f ca="1">IF(ROW()=2, Table1[[#This Row],[Netto loon]], INDIRECT(ADDRESS(ROW()-1,COLUMN(F:F))))</f>
        <v>58435.377</v>
      </c>
      <c r="J9142" s="6">
        <f ca="1">IF(ROW()=2, 0, Table1[[#This Row],[Belastbaar loon]]-INDIRECT(ADDRESS(ROW()-1,COLUMN(A:A))))</f>
        <v>10</v>
      </c>
      <c r="K9142" s="6">
        <f ca="1">Table1[[#This Row],[Netto loon]]-Table1[[#This Row],[Netto vorige schijf]]</f>
        <v>5.0500000000029104</v>
      </c>
      <c r="L9142" s="2">
        <f ca="1">(Table1[[#This Row],[Bruto tov vorige schijf]]-Table1[[#This Row],[Netto tov vorige schijf]])/MAX(Table1[[#This Row],[Bruto tov vorige schijf]],1)</f>
        <v>0.49499999999970895</v>
      </c>
    </row>
    <row r="9143" spans="1:12" x14ac:dyDescent="0.25">
      <c r="A9143" s="14">
        <v>99251</v>
      </c>
      <c r="B9143" s="6">
        <f>LoonHeffing2020(Table1[[#This Row],[Belastbaar loon]])</f>
        <v>40805.523000000001</v>
      </c>
      <c r="C9143" s="6">
        <f>AlgemeneHeffingsKorting2020(Table1[[#This Row],[Belastbaar loon]])</f>
        <v>0</v>
      </c>
      <c r="D9143" s="14">
        <f>ArbeidsKorting2020(Table1[[#This Row],[Belastbaar loon]])</f>
        <v>0</v>
      </c>
      <c r="E9143" s="14">
        <f>MAX(Table1[[#This Row],[Loonheffing]]-Table1[[#This Row],[Algemene Heffingskorting]]-Table1[[#This Row],[Arbeidskorting]],0)</f>
        <v>40805.523000000001</v>
      </c>
      <c r="F9143" s="6">
        <f>Table1[[#This Row],[Belastbaar loon]]-Table1[[#This Row],[Belasting]]</f>
        <v>58445.476999999999</v>
      </c>
      <c r="G9143" s="2">
        <f>(Table1[[#This Row],[Belastbaar loon]]-Table1[[#This Row],[Netto loon]])/Table1[[#This Row],[Belastbaar loon]]</f>
        <v>0.4111346283664648</v>
      </c>
      <c r="H9143" s="14">
        <f t="shared" ca="1" si="137"/>
        <v>40800.572999999997</v>
      </c>
      <c r="I9143" s="14">
        <f ca="1">IF(ROW()=2, Table1[[#This Row],[Netto loon]], INDIRECT(ADDRESS(ROW()-1,COLUMN(F:F))))</f>
        <v>58440.427000000003</v>
      </c>
      <c r="J9143" s="6">
        <f ca="1">IF(ROW()=2, 0, Table1[[#This Row],[Belastbaar loon]]-INDIRECT(ADDRESS(ROW()-1,COLUMN(A:A))))</f>
        <v>10</v>
      </c>
      <c r="K9143" s="6">
        <f ca="1">Table1[[#This Row],[Netto loon]]-Table1[[#This Row],[Netto vorige schijf]]</f>
        <v>5.0499999999956344</v>
      </c>
      <c r="L9143" s="2">
        <f ca="1">(Table1[[#This Row],[Bruto tov vorige schijf]]-Table1[[#This Row],[Netto tov vorige schijf]])/MAX(Table1[[#This Row],[Bruto tov vorige schijf]],1)</f>
        <v>0.49500000000043654</v>
      </c>
    </row>
    <row r="9144" spans="1:12" x14ac:dyDescent="0.25">
      <c r="A9144" s="14">
        <v>99261</v>
      </c>
      <c r="B9144" s="6">
        <f>LoonHeffing2020(Table1[[#This Row],[Belastbaar loon]])</f>
        <v>40810.472999999998</v>
      </c>
      <c r="C9144" s="6">
        <f>AlgemeneHeffingsKorting2020(Table1[[#This Row],[Belastbaar loon]])</f>
        <v>0</v>
      </c>
      <c r="D9144" s="14">
        <f>ArbeidsKorting2020(Table1[[#This Row],[Belastbaar loon]])</f>
        <v>0</v>
      </c>
      <c r="E9144" s="14">
        <f>MAX(Table1[[#This Row],[Loonheffing]]-Table1[[#This Row],[Algemene Heffingskorting]]-Table1[[#This Row],[Arbeidskorting]],0)</f>
        <v>40810.472999999998</v>
      </c>
      <c r="F9144" s="6">
        <f>Table1[[#This Row],[Belastbaar loon]]-Table1[[#This Row],[Belasting]]</f>
        <v>58450.527000000002</v>
      </c>
      <c r="G9144" s="2">
        <f>(Table1[[#This Row],[Belastbaar loon]]-Table1[[#This Row],[Netto loon]])/Table1[[#This Row],[Belastbaar loon]]</f>
        <v>0.41114307734155409</v>
      </c>
      <c r="H9144" s="14">
        <f t="shared" ca="1" si="137"/>
        <v>40805.523000000001</v>
      </c>
      <c r="I9144" s="14">
        <f ca="1">IF(ROW()=2, Table1[[#This Row],[Netto loon]], INDIRECT(ADDRESS(ROW()-1,COLUMN(F:F))))</f>
        <v>58445.476999999999</v>
      </c>
      <c r="J9144" s="6">
        <f ca="1">IF(ROW()=2, 0, Table1[[#This Row],[Belastbaar loon]]-INDIRECT(ADDRESS(ROW()-1,COLUMN(A:A))))</f>
        <v>10</v>
      </c>
      <c r="K9144" s="6">
        <f ca="1">Table1[[#This Row],[Netto loon]]-Table1[[#This Row],[Netto vorige schijf]]</f>
        <v>5.0500000000029104</v>
      </c>
      <c r="L9144" s="2">
        <f ca="1">(Table1[[#This Row],[Bruto tov vorige schijf]]-Table1[[#This Row],[Netto tov vorige schijf]])/MAX(Table1[[#This Row],[Bruto tov vorige schijf]],1)</f>
        <v>0.49499999999970895</v>
      </c>
    </row>
    <row r="9145" spans="1:12" x14ac:dyDescent="0.25">
      <c r="A9145" s="14">
        <v>99271</v>
      </c>
      <c r="B9145" s="6">
        <f>LoonHeffing2020(Table1[[#This Row],[Belastbaar loon]])</f>
        <v>40815.423000000003</v>
      </c>
      <c r="C9145" s="6">
        <f>AlgemeneHeffingsKorting2020(Table1[[#This Row],[Belastbaar loon]])</f>
        <v>0</v>
      </c>
      <c r="D9145" s="14">
        <f>ArbeidsKorting2020(Table1[[#This Row],[Belastbaar loon]])</f>
        <v>0</v>
      </c>
      <c r="E9145" s="14">
        <f>MAX(Table1[[#This Row],[Loonheffing]]-Table1[[#This Row],[Algemene Heffingskorting]]-Table1[[#This Row],[Arbeidskorting]],0)</f>
        <v>40815.423000000003</v>
      </c>
      <c r="F9145" s="6">
        <f>Table1[[#This Row],[Belastbaar loon]]-Table1[[#This Row],[Belasting]]</f>
        <v>58455.576999999997</v>
      </c>
      <c r="G9145" s="2">
        <f>(Table1[[#This Row],[Belastbaar loon]]-Table1[[#This Row],[Netto loon]])/Table1[[#This Row],[Belastbaar loon]]</f>
        <v>0.41115152461443927</v>
      </c>
      <c r="H9145" s="14">
        <f t="shared" ca="1" si="137"/>
        <v>40810.472999999998</v>
      </c>
      <c r="I9145" s="14">
        <f ca="1">IF(ROW()=2, Table1[[#This Row],[Netto loon]], INDIRECT(ADDRESS(ROW()-1,COLUMN(F:F))))</f>
        <v>58450.527000000002</v>
      </c>
      <c r="J9145" s="6">
        <f ca="1">IF(ROW()=2, 0, Table1[[#This Row],[Belastbaar loon]]-INDIRECT(ADDRESS(ROW()-1,COLUMN(A:A))))</f>
        <v>10</v>
      </c>
      <c r="K9145" s="6">
        <f ca="1">Table1[[#This Row],[Netto loon]]-Table1[[#This Row],[Netto vorige schijf]]</f>
        <v>5.0499999999956344</v>
      </c>
      <c r="L9145" s="2">
        <f ca="1">(Table1[[#This Row],[Bruto tov vorige schijf]]-Table1[[#This Row],[Netto tov vorige schijf]])/MAX(Table1[[#This Row],[Bruto tov vorige schijf]],1)</f>
        <v>0.49500000000043654</v>
      </c>
    </row>
    <row r="9146" spans="1:12" x14ac:dyDescent="0.25">
      <c r="A9146" s="14">
        <v>99281</v>
      </c>
      <c r="B9146" s="6">
        <f>LoonHeffing2020(Table1[[#This Row],[Belastbaar loon]])</f>
        <v>40820.373</v>
      </c>
      <c r="C9146" s="6">
        <f>AlgemeneHeffingsKorting2020(Table1[[#This Row],[Belastbaar loon]])</f>
        <v>0</v>
      </c>
      <c r="D9146" s="14">
        <f>ArbeidsKorting2020(Table1[[#This Row],[Belastbaar loon]])</f>
        <v>0</v>
      </c>
      <c r="E9146" s="14">
        <f>MAX(Table1[[#This Row],[Loonheffing]]-Table1[[#This Row],[Algemene Heffingskorting]]-Table1[[#This Row],[Arbeidskorting]],0)</f>
        <v>40820.373</v>
      </c>
      <c r="F9146" s="6">
        <f>Table1[[#This Row],[Belastbaar loon]]-Table1[[#This Row],[Belasting]]</f>
        <v>58460.627</v>
      </c>
      <c r="G9146" s="2">
        <f>(Table1[[#This Row],[Belastbaar loon]]-Table1[[#This Row],[Netto loon]])/Table1[[#This Row],[Belastbaar loon]]</f>
        <v>0.41115997018563472</v>
      </c>
      <c r="H9146" s="14">
        <f t="shared" ca="1" si="137"/>
        <v>40815.423000000003</v>
      </c>
      <c r="I9146" s="14">
        <f ca="1">IF(ROW()=2, Table1[[#This Row],[Netto loon]], INDIRECT(ADDRESS(ROW()-1,COLUMN(F:F))))</f>
        <v>58455.576999999997</v>
      </c>
      <c r="J9146" s="6">
        <f ca="1">IF(ROW()=2, 0, Table1[[#This Row],[Belastbaar loon]]-INDIRECT(ADDRESS(ROW()-1,COLUMN(A:A))))</f>
        <v>10</v>
      </c>
      <c r="K9146" s="6">
        <f ca="1">Table1[[#This Row],[Netto loon]]-Table1[[#This Row],[Netto vorige schijf]]</f>
        <v>5.0500000000029104</v>
      </c>
      <c r="L9146" s="2">
        <f ca="1">(Table1[[#This Row],[Bruto tov vorige schijf]]-Table1[[#This Row],[Netto tov vorige schijf]])/MAX(Table1[[#This Row],[Bruto tov vorige schijf]],1)</f>
        <v>0.49499999999970895</v>
      </c>
    </row>
    <row r="9147" spans="1:12" x14ac:dyDescent="0.25">
      <c r="A9147" s="14">
        <v>99291</v>
      </c>
      <c r="B9147" s="6">
        <f>LoonHeffing2020(Table1[[#This Row],[Belastbaar loon]])</f>
        <v>40825.322999999997</v>
      </c>
      <c r="C9147" s="6">
        <f>AlgemeneHeffingsKorting2020(Table1[[#This Row],[Belastbaar loon]])</f>
        <v>0</v>
      </c>
      <c r="D9147" s="14">
        <f>ArbeidsKorting2020(Table1[[#This Row],[Belastbaar loon]])</f>
        <v>0</v>
      </c>
      <c r="E9147" s="14">
        <f>MAX(Table1[[#This Row],[Loonheffing]]-Table1[[#This Row],[Algemene Heffingskorting]]-Table1[[#This Row],[Arbeidskorting]],0)</f>
        <v>40825.322999999997</v>
      </c>
      <c r="F9147" s="6">
        <f>Table1[[#This Row],[Belastbaar loon]]-Table1[[#This Row],[Belasting]]</f>
        <v>58465.677000000003</v>
      </c>
      <c r="G9147" s="2">
        <f>(Table1[[#This Row],[Belastbaar loon]]-Table1[[#This Row],[Netto loon]])/Table1[[#This Row],[Belastbaar loon]]</f>
        <v>0.41116841405565457</v>
      </c>
      <c r="H9147" s="14">
        <f t="shared" ca="1" si="137"/>
        <v>40820.373</v>
      </c>
      <c r="I9147" s="14">
        <f ca="1">IF(ROW()=2, Table1[[#This Row],[Netto loon]], INDIRECT(ADDRESS(ROW()-1,COLUMN(F:F))))</f>
        <v>58460.627</v>
      </c>
      <c r="J9147" s="6">
        <f ca="1">IF(ROW()=2, 0, Table1[[#This Row],[Belastbaar loon]]-INDIRECT(ADDRESS(ROW()-1,COLUMN(A:A))))</f>
        <v>10</v>
      </c>
      <c r="K9147" s="6">
        <f ca="1">Table1[[#This Row],[Netto loon]]-Table1[[#This Row],[Netto vorige schijf]]</f>
        <v>5.0500000000029104</v>
      </c>
      <c r="L9147" s="2">
        <f ca="1">(Table1[[#This Row],[Bruto tov vorige schijf]]-Table1[[#This Row],[Netto tov vorige schijf]])/MAX(Table1[[#This Row],[Bruto tov vorige schijf]],1)</f>
        <v>0.49499999999970895</v>
      </c>
    </row>
    <row r="9148" spans="1:12" x14ac:dyDescent="0.25">
      <c r="A9148" s="14">
        <v>99301</v>
      </c>
      <c r="B9148" s="6">
        <f>LoonHeffing2020(Table1[[#This Row],[Belastbaar loon]])</f>
        <v>40830.273000000001</v>
      </c>
      <c r="C9148" s="6">
        <f>AlgemeneHeffingsKorting2020(Table1[[#This Row],[Belastbaar loon]])</f>
        <v>0</v>
      </c>
      <c r="D9148" s="14">
        <f>ArbeidsKorting2020(Table1[[#This Row],[Belastbaar loon]])</f>
        <v>0</v>
      </c>
      <c r="E9148" s="14">
        <f>MAX(Table1[[#This Row],[Loonheffing]]-Table1[[#This Row],[Algemene Heffingskorting]]-Table1[[#This Row],[Arbeidskorting]],0)</f>
        <v>40830.273000000001</v>
      </c>
      <c r="F9148" s="6">
        <f>Table1[[#This Row],[Belastbaar loon]]-Table1[[#This Row],[Belasting]]</f>
        <v>58470.726999999999</v>
      </c>
      <c r="G9148" s="2">
        <f>(Table1[[#This Row],[Belastbaar loon]]-Table1[[#This Row],[Netto loon]])/Table1[[#This Row],[Belastbaar loon]]</f>
        <v>0.41117685622501288</v>
      </c>
      <c r="H9148" s="14">
        <f t="shared" ca="1" si="137"/>
        <v>40825.322999999997</v>
      </c>
      <c r="I9148" s="14">
        <f ca="1">IF(ROW()=2, Table1[[#This Row],[Netto loon]], INDIRECT(ADDRESS(ROW()-1,COLUMN(F:F))))</f>
        <v>58465.677000000003</v>
      </c>
      <c r="J9148" s="6">
        <f ca="1">IF(ROW()=2, 0, Table1[[#This Row],[Belastbaar loon]]-INDIRECT(ADDRESS(ROW()-1,COLUMN(A:A))))</f>
        <v>10</v>
      </c>
      <c r="K9148" s="6">
        <f ca="1">Table1[[#This Row],[Netto loon]]-Table1[[#This Row],[Netto vorige schijf]]</f>
        <v>5.0499999999956344</v>
      </c>
      <c r="L9148" s="2">
        <f ca="1">(Table1[[#This Row],[Bruto tov vorige schijf]]-Table1[[#This Row],[Netto tov vorige schijf]])/MAX(Table1[[#This Row],[Bruto tov vorige schijf]],1)</f>
        <v>0.49500000000043654</v>
      </c>
    </row>
    <row r="9149" spans="1:12" x14ac:dyDescent="0.25">
      <c r="A9149" s="14">
        <v>99311</v>
      </c>
      <c r="B9149" s="6">
        <f>LoonHeffing2020(Table1[[#This Row],[Belastbaar loon]])</f>
        <v>40835.222999999998</v>
      </c>
      <c r="C9149" s="6">
        <f>AlgemeneHeffingsKorting2020(Table1[[#This Row],[Belastbaar loon]])</f>
        <v>0</v>
      </c>
      <c r="D9149" s="14">
        <f>ArbeidsKorting2020(Table1[[#This Row],[Belastbaar loon]])</f>
        <v>0</v>
      </c>
      <c r="E9149" s="14">
        <f>MAX(Table1[[#This Row],[Loonheffing]]-Table1[[#This Row],[Algemene Heffingskorting]]-Table1[[#This Row],[Arbeidskorting]],0)</f>
        <v>40835.222999999998</v>
      </c>
      <c r="F9149" s="6">
        <f>Table1[[#This Row],[Belastbaar loon]]-Table1[[#This Row],[Belasting]]</f>
        <v>58475.777000000002</v>
      </c>
      <c r="G9149" s="2">
        <f>(Table1[[#This Row],[Belastbaar loon]]-Table1[[#This Row],[Netto loon]])/Table1[[#This Row],[Belastbaar loon]]</f>
        <v>0.41118529669422316</v>
      </c>
      <c r="H9149" s="14">
        <f t="shared" ca="1" si="137"/>
        <v>40830.273000000001</v>
      </c>
      <c r="I9149" s="14">
        <f ca="1">IF(ROW()=2, Table1[[#This Row],[Netto loon]], INDIRECT(ADDRESS(ROW()-1,COLUMN(F:F))))</f>
        <v>58470.726999999999</v>
      </c>
      <c r="J9149" s="6">
        <f ca="1">IF(ROW()=2, 0, Table1[[#This Row],[Belastbaar loon]]-INDIRECT(ADDRESS(ROW()-1,COLUMN(A:A))))</f>
        <v>10</v>
      </c>
      <c r="K9149" s="6">
        <f ca="1">Table1[[#This Row],[Netto loon]]-Table1[[#This Row],[Netto vorige schijf]]</f>
        <v>5.0500000000029104</v>
      </c>
      <c r="L9149" s="2">
        <f ca="1">(Table1[[#This Row],[Bruto tov vorige schijf]]-Table1[[#This Row],[Netto tov vorige schijf]])/MAX(Table1[[#This Row],[Bruto tov vorige schijf]],1)</f>
        <v>0.49499999999970895</v>
      </c>
    </row>
    <row r="9150" spans="1:12" x14ac:dyDescent="0.25">
      <c r="A9150" s="14">
        <v>99321</v>
      </c>
      <c r="B9150" s="6">
        <f>LoonHeffing2020(Table1[[#This Row],[Belastbaar loon]])</f>
        <v>40840.173000000003</v>
      </c>
      <c r="C9150" s="6">
        <f>AlgemeneHeffingsKorting2020(Table1[[#This Row],[Belastbaar loon]])</f>
        <v>0</v>
      </c>
      <c r="D9150" s="14">
        <f>ArbeidsKorting2020(Table1[[#This Row],[Belastbaar loon]])</f>
        <v>0</v>
      </c>
      <c r="E9150" s="14">
        <f>MAX(Table1[[#This Row],[Loonheffing]]-Table1[[#This Row],[Algemene Heffingskorting]]-Table1[[#This Row],[Arbeidskorting]],0)</f>
        <v>40840.173000000003</v>
      </c>
      <c r="F9150" s="6">
        <f>Table1[[#This Row],[Belastbaar loon]]-Table1[[#This Row],[Belasting]]</f>
        <v>58480.826999999997</v>
      </c>
      <c r="G9150" s="2">
        <f>(Table1[[#This Row],[Belastbaar loon]]-Table1[[#This Row],[Netto loon]])/Table1[[#This Row],[Belastbaar loon]]</f>
        <v>0.41119373546379923</v>
      </c>
      <c r="H9150" s="14">
        <f t="shared" ca="1" si="137"/>
        <v>40835.222999999998</v>
      </c>
      <c r="I9150" s="14">
        <f ca="1">IF(ROW()=2, Table1[[#This Row],[Netto loon]], INDIRECT(ADDRESS(ROW()-1,COLUMN(F:F))))</f>
        <v>58475.777000000002</v>
      </c>
      <c r="J9150" s="6">
        <f ca="1">IF(ROW()=2, 0, Table1[[#This Row],[Belastbaar loon]]-INDIRECT(ADDRESS(ROW()-1,COLUMN(A:A))))</f>
        <v>10</v>
      </c>
      <c r="K9150" s="6">
        <f ca="1">Table1[[#This Row],[Netto loon]]-Table1[[#This Row],[Netto vorige schijf]]</f>
        <v>5.0499999999956344</v>
      </c>
      <c r="L9150" s="2">
        <f ca="1">(Table1[[#This Row],[Bruto tov vorige schijf]]-Table1[[#This Row],[Netto tov vorige schijf]])/MAX(Table1[[#This Row],[Bruto tov vorige schijf]],1)</f>
        <v>0.49500000000043654</v>
      </c>
    </row>
    <row r="9151" spans="1:12" x14ac:dyDescent="0.25">
      <c r="A9151" s="14">
        <v>99331</v>
      </c>
      <c r="B9151" s="6">
        <f>LoonHeffing2020(Table1[[#This Row],[Belastbaar loon]])</f>
        <v>40845.123</v>
      </c>
      <c r="C9151" s="6">
        <f>AlgemeneHeffingsKorting2020(Table1[[#This Row],[Belastbaar loon]])</f>
        <v>0</v>
      </c>
      <c r="D9151" s="14">
        <f>ArbeidsKorting2020(Table1[[#This Row],[Belastbaar loon]])</f>
        <v>0</v>
      </c>
      <c r="E9151" s="14">
        <f>MAX(Table1[[#This Row],[Loonheffing]]-Table1[[#This Row],[Algemene Heffingskorting]]-Table1[[#This Row],[Arbeidskorting]],0)</f>
        <v>40845.123</v>
      </c>
      <c r="F9151" s="6">
        <f>Table1[[#This Row],[Belastbaar loon]]-Table1[[#This Row],[Belasting]]</f>
        <v>58485.877</v>
      </c>
      <c r="G9151" s="2">
        <f>(Table1[[#This Row],[Belastbaar loon]]-Table1[[#This Row],[Netto loon]])/Table1[[#This Row],[Belastbaar loon]]</f>
        <v>0.41120217253425417</v>
      </c>
      <c r="H9151" s="14">
        <f t="shared" ca="1" si="137"/>
        <v>40840.173000000003</v>
      </c>
      <c r="I9151" s="14">
        <f ca="1">IF(ROW()=2, Table1[[#This Row],[Netto loon]], INDIRECT(ADDRESS(ROW()-1,COLUMN(F:F))))</f>
        <v>58480.826999999997</v>
      </c>
      <c r="J9151" s="6">
        <f ca="1">IF(ROW()=2, 0, Table1[[#This Row],[Belastbaar loon]]-INDIRECT(ADDRESS(ROW()-1,COLUMN(A:A))))</f>
        <v>10</v>
      </c>
      <c r="K9151" s="6">
        <f ca="1">Table1[[#This Row],[Netto loon]]-Table1[[#This Row],[Netto vorige schijf]]</f>
        <v>5.0500000000029104</v>
      </c>
      <c r="L9151" s="2">
        <f ca="1">(Table1[[#This Row],[Bruto tov vorige schijf]]-Table1[[#This Row],[Netto tov vorige schijf]])/MAX(Table1[[#This Row],[Bruto tov vorige schijf]],1)</f>
        <v>0.49499999999970895</v>
      </c>
    </row>
    <row r="9152" spans="1:12" x14ac:dyDescent="0.25">
      <c r="A9152" s="14">
        <v>99341</v>
      </c>
      <c r="B9152" s="6">
        <f>LoonHeffing2020(Table1[[#This Row],[Belastbaar loon]])</f>
        <v>40850.072999999997</v>
      </c>
      <c r="C9152" s="6">
        <f>AlgemeneHeffingsKorting2020(Table1[[#This Row],[Belastbaar loon]])</f>
        <v>0</v>
      </c>
      <c r="D9152" s="14">
        <f>ArbeidsKorting2020(Table1[[#This Row],[Belastbaar loon]])</f>
        <v>0</v>
      </c>
      <c r="E9152" s="14">
        <f>MAX(Table1[[#This Row],[Loonheffing]]-Table1[[#This Row],[Algemene Heffingskorting]]-Table1[[#This Row],[Arbeidskorting]],0)</f>
        <v>40850.072999999997</v>
      </c>
      <c r="F9152" s="6">
        <f>Table1[[#This Row],[Belastbaar loon]]-Table1[[#This Row],[Belasting]]</f>
        <v>58490.927000000003</v>
      </c>
      <c r="G9152" s="2">
        <f>(Table1[[#This Row],[Belastbaar loon]]-Table1[[#This Row],[Netto loon]])/Table1[[#This Row],[Belastbaar loon]]</f>
        <v>0.4112106079061012</v>
      </c>
      <c r="H9152" s="14">
        <f t="shared" ca="1" si="137"/>
        <v>40845.123</v>
      </c>
      <c r="I9152" s="14">
        <f ca="1">IF(ROW()=2, Table1[[#This Row],[Netto loon]], INDIRECT(ADDRESS(ROW()-1,COLUMN(F:F))))</f>
        <v>58485.877</v>
      </c>
      <c r="J9152" s="6">
        <f ca="1">IF(ROW()=2, 0, Table1[[#This Row],[Belastbaar loon]]-INDIRECT(ADDRESS(ROW()-1,COLUMN(A:A))))</f>
        <v>10</v>
      </c>
      <c r="K9152" s="6">
        <f ca="1">Table1[[#This Row],[Netto loon]]-Table1[[#This Row],[Netto vorige schijf]]</f>
        <v>5.0500000000029104</v>
      </c>
      <c r="L9152" s="2">
        <f ca="1">(Table1[[#This Row],[Bruto tov vorige schijf]]-Table1[[#This Row],[Netto tov vorige schijf]])/MAX(Table1[[#This Row],[Bruto tov vorige schijf]],1)</f>
        <v>0.49499999999970895</v>
      </c>
    </row>
    <row r="9153" spans="1:12" x14ac:dyDescent="0.25">
      <c r="A9153" s="14">
        <v>99351</v>
      </c>
      <c r="B9153" s="6">
        <f>LoonHeffing2020(Table1[[#This Row],[Belastbaar loon]])</f>
        <v>40855.023000000001</v>
      </c>
      <c r="C9153" s="6">
        <f>AlgemeneHeffingsKorting2020(Table1[[#This Row],[Belastbaar loon]])</f>
        <v>0</v>
      </c>
      <c r="D9153" s="14">
        <f>ArbeidsKorting2020(Table1[[#This Row],[Belastbaar loon]])</f>
        <v>0</v>
      </c>
      <c r="E9153" s="14">
        <f>MAX(Table1[[#This Row],[Loonheffing]]-Table1[[#This Row],[Algemene Heffingskorting]]-Table1[[#This Row],[Arbeidskorting]],0)</f>
        <v>40855.023000000001</v>
      </c>
      <c r="F9153" s="6">
        <f>Table1[[#This Row],[Belastbaar loon]]-Table1[[#This Row],[Belasting]]</f>
        <v>58495.976999999999</v>
      </c>
      <c r="G9153" s="2">
        <f>(Table1[[#This Row],[Belastbaar loon]]-Table1[[#This Row],[Netto loon]])/Table1[[#This Row],[Belastbaar loon]]</f>
        <v>0.41121904157985328</v>
      </c>
      <c r="H9153" s="14">
        <f t="shared" ca="1" si="137"/>
        <v>40850.072999999997</v>
      </c>
      <c r="I9153" s="14">
        <f ca="1">IF(ROW()=2, Table1[[#This Row],[Netto loon]], INDIRECT(ADDRESS(ROW()-1,COLUMN(F:F))))</f>
        <v>58490.927000000003</v>
      </c>
      <c r="J9153" s="6">
        <f ca="1">IF(ROW()=2, 0, Table1[[#This Row],[Belastbaar loon]]-INDIRECT(ADDRESS(ROW()-1,COLUMN(A:A))))</f>
        <v>10</v>
      </c>
      <c r="K9153" s="6">
        <f ca="1">Table1[[#This Row],[Netto loon]]-Table1[[#This Row],[Netto vorige schijf]]</f>
        <v>5.0499999999956344</v>
      </c>
      <c r="L9153" s="2">
        <f ca="1">(Table1[[#This Row],[Bruto tov vorige schijf]]-Table1[[#This Row],[Netto tov vorige schijf]])/MAX(Table1[[#This Row],[Bruto tov vorige schijf]],1)</f>
        <v>0.49500000000043654</v>
      </c>
    </row>
    <row r="9154" spans="1:12" x14ac:dyDescent="0.25">
      <c r="A9154" s="14">
        <v>99361</v>
      </c>
      <c r="B9154" s="6">
        <f>LoonHeffing2020(Table1[[#This Row],[Belastbaar loon]])</f>
        <v>40859.972999999998</v>
      </c>
      <c r="C9154" s="6">
        <f>AlgemeneHeffingsKorting2020(Table1[[#This Row],[Belastbaar loon]])</f>
        <v>0</v>
      </c>
      <c r="D9154" s="14">
        <f>ArbeidsKorting2020(Table1[[#This Row],[Belastbaar loon]])</f>
        <v>0</v>
      </c>
      <c r="E9154" s="14">
        <f>MAX(Table1[[#This Row],[Loonheffing]]-Table1[[#This Row],[Algemene Heffingskorting]]-Table1[[#This Row],[Arbeidskorting]],0)</f>
        <v>40859.972999999998</v>
      </c>
      <c r="F9154" s="6">
        <f>Table1[[#This Row],[Belastbaar loon]]-Table1[[#This Row],[Belasting]]</f>
        <v>58501.027000000002</v>
      </c>
      <c r="G9154" s="2">
        <f>(Table1[[#This Row],[Belastbaar loon]]-Table1[[#This Row],[Netto loon]])/Table1[[#This Row],[Belastbaar loon]]</f>
        <v>0.41122747355602296</v>
      </c>
      <c r="H9154" s="14">
        <f t="shared" ca="1" si="137"/>
        <v>40855.023000000001</v>
      </c>
      <c r="I9154" s="14">
        <f ca="1">IF(ROW()=2, Table1[[#This Row],[Netto loon]], INDIRECT(ADDRESS(ROW()-1,COLUMN(F:F))))</f>
        <v>58495.976999999999</v>
      </c>
      <c r="J9154" s="6">
        <f ca="1">IF(ROW()=2, 0, Table1[[#This Row],[Belastbaar loon]]-INDIRECT(ADDRESS(ROW()-1,COLUMN(A:A))))</f>
        <v>10</v>
      </c>
      <c r="K9154" s="6">
        <f ca="1">Table1[[#This Row],[Netto loon]]-Table1[[#This Row],[Netto vorige schijf]]</f>
        <v>5.0500000000029104</v>
      </c>
      <c r="L9154" s="2">
        <f ca="1">(Table1[[#This Row],[Bruto tov vorige schijf]]-Table1[[#This Row],[Netto tov vorige schijf]])/MAX(Table1[[#This Row],[Bruto tov vorige schijf]],1)</f>
        <v>0.49499999999970895</v>
      </c>
    </row>
    <row r="9155" spans="1:12" x14ac:dyDescent="0.25">
      <c r="A9155" s="14">
        <v>99371</v>
      </c>
      <c r="B9155" s="6">
        <f>LoonHeffing2020(Table1[[#This Row],[Belastbaar loon]])</f>
        <v>40864.923000000003</v>
      </c>
      <c r="C9155" s="6">
        <f>AlgemeneHeffingsKorting2020(Table1[[#This Row],[Belastbaar loon]])</f>
        <v>0</v>
      </c>
      <c r="D9155" s="14">
        <f>ArbeidsKorting2020(Table1[[#This Row],[Belastbaar loon]])</f>
        <v>0</v>
      </c>
      <c r="E9155" s="14">
        <f>MAX(Table1[[#This Row],[Loonheffing]]-Table1[[#This Row],[Algemene Heffingskorting]]-Table1[[#This Row],[Arbeidskorting]],0)</f>
        <v>40864.923000000003</v>
      </c>
      <c r="F9155" s="6">
        <f>Table1[[#This Row],[Belastbaar loon]]-Table1[[#This Row],[Belasting]]</f>
        <v>58506.076999999997</v>
      </c>
      <c r="G9155" s="2">
        <f>(Table1[[#This Row],[Belastbaar loon]]-Table1[[#This Row],[Netto loon]])/Table1[[#This Row],[Belastbaar loon]]</f>
        <v>0.41123590383512293</v>
      </c>
      <c r="H9155" s="14">
        <f t="shared" ca="1" si="137"/>
        <v>40859.972999999998</v>
      </c>
      <c r="I9155" s="14">
        <f ca="1">IF(ROW()=2, Table1[[#This Row],[Netto loon]], INDIRECT(ADDRESS(ROW()-1,COLUMN(F:F))))</f>
        <v>58501.027000000002</v>
      </c>
      <c r="J9155" s="6">
        <f ca="1">IF(ROW()=2, 0, Table1[[#This Row],[Belastbaar loon]]-INDIRECT(ADDRESS(ROW()-1,COLUMN(A:A))))</f>
        <v>10</v>
      </c>
      <c r="K9155" s="6">
        <f ca="1">Table1[[#This Row],[Netto loon]]-Table1[[#This Row],[Netto vorige schijf]]</f>
        <v>5.0499999999956344</v>
      </c>
      <c r="L9155" s="2">
        <f ca="1">(Table1[[#This Row],[Bruto tov vorige schijf]]-Table1[[#This Row],[Netto tov vorige schijf]])/MAX(Table1[[#This Row],[Bruto tov vorige schijf]],1)</f>
        <v>0.49500000000043654</v>
      </c>
    </row>
    <row r="9156" spans="1:12" x14ac:dyDescent="0.25">
      <c r="A9156" s="14">
        <v>99381</v>
      </c>
      <c r="B9156" s="6">
        <f>LoonHeffing2020(Table1[[#This Row],[Belastbaar loon]])</f>
        <v>40869.873</v>
      </c>
      <c r="C9156" s="6">
        <f>AlgemeneHeffingsKorting2020(Table1[[#This Row],[Belastbaar loon]])</f>
        <v>0</v>
      </c>
      <c r="D9156" s="14">
        <f>ArbeidsKorting2020(Table1[[#This Row],[Belastbaar loon]])</f>
        <v>0</v>
      </c>
      <c r="E9156" s="14">
        <f>MAX(Table1[[#This Row],[Loonheffing]]-Table1[[#This Row],[Algemene Heffingskorting]]-Table1[[#This Row],[Arbeidskorting]],0)</f>
        <v>40869.873</v>
      </c>
      <c r="F9156" s="6">
        <f>Table1[[#This Row],[Belastbaar loon]]-Table1[[#This Row],[Belasting]]</f>
        <v>58511.127</v>
      </c>
      <c r="G9156" s="2">
        <f>(Table1[[#This Row],[Belastbaar loon]]-Table1[[#This Row],[Netto loon]])/Table1[[#This Row],[Belastbaar loon]]</f>
        <v>0.41124433241766534</v>
      </c>
      <c r="H9156" s="14">
        <f t="shared" ca="1" si="137"/>
        <v>40864.923000000003</v>
      </c>
      <c r="I9156" s="14">
        <f ca="1">IF(ROW()=2, Table1[[#This Row],[Netto loon]], INDIRECT(ADDRESS(ROW()-1,COLUMN(F:F))))</f>
        <v>58506.076999999997</v>
      </c>
      <c r="J9156" s="6">
        <f ca="1">IF(ROW()=2, 0, Table1[[#This Row],[Belastbaar loon]]-INDIRECT(ADDRESS(ROW()-1,COLUMN(A:A))))</f>
        <v>10</v>
      </c>
      <c r="K9156" s="6">
        <f ca="1">Table1[[#This Row],[Netto loon]]-Table1[[#This Row],[Netto vorige schijf]]</f>
        <v>5.0500000000029104</v>
      </c>
      <c r="L9156" s="2">
        <f ca="1">(Table1[[#This Row],[Bruto tov vorige schijf]]-Table1[[#This Row],[Netto tov vorige schijf]])/MAX(Table1[[#This Row],[Bruto tov vorige schijf]],1)</f>
        <v>0.49499999999970895</v>
      </c>
    </row>
    <row r="9157" spans="1:12" x14ac:dyDescent="0.25">
      <c r="A9157" s="14">
        <v>99391</v>
      </c>
      <c r="B9157" s="6">
        <f>LoonHeffing2020(Table1[[#This Row],[Belastbaar loon]])</f>
        <v>40874.822999999997</v>
      </c>
      <c r="C9157" s="6">
        <f>AlgemeneHeffingsKorting2020(Table1[[#This Row],[Belastbaar loon]])</f>
        <v>0</v>
      </c>
      <c r="D9157" s="14">
        <f>ArbeidsKorting2020(Table1[[#This Row],[Belastbaar loon]])</f>
        <v>0</v>
      </c>
      <c r="E9157" s="14">
        <f>MAX(Table1[[#This Row],[Loonheffing]]-Table1[[#This Row],[Algemene Heffingskorting]]-Table1[[#This Row],[Arbeidskorting]],0)</f>
        <v>40874.822999999997</v>
      </c>
      <c r="F9157" s="6">
        <f>Table1[[#This Row],[Belastbaar loon]]-Table1[[#This Row],[Belasting]]</f>
        <v>58516.177000000003</v>
      </c>
      <c r="G9157" s="2">
        <f>(Table1[[#This Row],[Belastbaar loon]]-Table1[[#This Row],[Netto loon]])/Table1[[#This Row],[Belastbaar loon]]</f>
        <v>0.41125275930416233</v>
      </c>
      <c r="H9157" s="14">
        <f t="shared" ca="1" si="137"/>
        <v>40869.873</v>
      </c>
      <c r="I9157" s="14">
        <f ca="1">IF(ROW()=2, Table1[[#This Row],[Netto loon]], INDIRECT(ADDRESS(ROW()-1,COLUMN(F:F))))</f>
        <v>58511.127</v>
      </c>
      <c r="J9157" s="6">
        <f ca="1">IF(ROW()=2, 0, Table1[[#This Row],[Belastbaar loon]]-INDIRECT(ADDRESS(ROW()-1,COLUMN(A:A))))</f>
        <v>10</v>
      </c>
      <c r="K9157" s="6">
        <f ca="1">Table1[[#This Row],[Netto loon]]-Table1[[#This Row],[Netto vorige schijf]]</f>
        <v>5.0500000000029104</v>
      </c>
      <c r="L9157" s="2">
        <f ca="1">(Table1[[#This Row],[Bruto tov vorige schijf]]-Table1[[#This Row],[Netto tov vorige schijf]])/MAX(Table1[[#This Row],[Bruto tov vorige schijf]],1)</f>
        <v>0.49499999999970895</v>
      </c>
    </row>
    <row r="9158" spans="1:12" x14ac:dyDescent="0.25">
      <c r="A9158" s="14">
        <v>99401</v>
      </c>
      <c r="B9158" s="6">
        <f>LoonHeffing2020(Table1[[#This Row],[Belastbaar loon]])</f>
        <v>40879.773000000001</v>
      </c>
      <c r="C9158" s="6">
        <f>AlgemeneHeffingsKorting2020(Table1[[#This Row],[Belastbaar loon]])</f>
        <v>0</v>
      </c>
      <c r="D9158" s="14">
        <f>ArbeidsKorting2020(Table1[[#This Row],[Belastbaar loon]])</f>
        <v>0</v>
      </c>
      <c r="E9158" s="14">
        <f>MAX(Table1[[#This Row],[Loonheffing]]-Table1[[#This Row],[Algemene Heffingskorting]]-Table1[[#This Row],[Arbeidskorting]],0)</f>
        <v>40879.773000000001</v>
      </c>
      <c r="F9158" s="6">
        <f>Table1[[#This Row],[Belastbaar loon]]-Table1[[#This Row],[Belasting]]</f>
        <v>58521.226999999999</v>
      </c>
      <c r="G9158" s="2">
        <f>(Table1[[#This Row],[Belastbaar loon]]-Table1[[#This Row],[Netto loon]])/Table1[[#This Row],[Belastbaar loon]]</f>
        <v>0.41126118449512583</v>
      </c>
      <c r="H9158" s="14">
        <f t="shared" ca="1" si="137"/>
        <v>40874.822999999997</v>
      </c>
      <c r="I9158" s="14">
        <f ca="1">IF(ROW()=2, Table1[[#This Row],[Netto loon]], INDIRECT(ADDRESS(ROW()-1,COLUMN(F:F))))</f>
        <v>58516.177000000003</v>
      </c>
      <c r="J9158" s="6">
        <f ca="1">IF(ROW()=2, 0, Table1[[#This Row],[Belastbaar loon]]-INDIRECT(ADDRESS(ROW()-1,COLUMN(A:A))))</f>
        <v>10</v>
      </c>
      <c r="K9158" s="6">
        <f ca="1">Table1[[#This Row],[Netto loon]]-Table1[[#This Row],[Netto vorige schijf]]</f>
        <v>5.0499999999956344</v>
      </c>
      <c r="L9158" s="2">
        <f ca="1">(Table1[[#This Row],[Bruto tov vorige schijf]]-Table1[[#This Row],[Netto tov vorige schijf]])/MAX(Table1[[#This Row],[Bruto tov vorige schijf]],1)</f>
        <v>0.49500000000043654</v>
      </c>
    </row>
    <row r="9159" spans="1:12" x14ac:dyDescent="0.25">
      <c r="A9159" s="14">
        <v>99411</v>
      </c>
      <c r="B9159" s="6">
        <f>LoonHeffing2020(Table1[[#This Row],[Belastbaar loon]])</f>
        <v>40884.722999999998</v>
      </c>
      <c r="C9159" s="6">
        <f>AlgemeneHeffingsKorting2020(Table1[[#This Row],[Belastbaar loon]])</f>
        <v>0</v>
      </c>
      <c r="D9159" s="14">
        <f>ArbeidsKorting2020(Table1[[#This Row],[Belastbaar loon]])</f>
        <v>0</v>
      </c>
      <c r="E9159" s="14">
        <f>MAX(Table1[[#This Row],[Loonheffing]]-Table1[[#This Row],[Algemene Heffingskorting]]-Table1[[#This Row],[Arbeidskorting]],0)</f>
        <v>40884.722999999998</v>
      </c>
      <c r="F9159" s="6">
        <f>Table1[[#This Row],[Belastbaar loon]]-Table1[[#This Row],[Belasting]]</f>
        <v>58526.277000000002</v>
      </c>
      <c r="G9159" s="2">
        <f>(Table1[[#This Row],[Belastbaar loon]]-Table1[[#This Row],[Netto loon]])/Table1[[#This Row],[Belastbaar loon]]</f>
        <v>0.41126960799106738</v>
      </c>
      <c r="H9159" s="14">
        <f t="shared" ca="1" si="137"/>
        <v>40879.773000000001</v>
      </c>
      <c r="I9159" s="14">
        <f ca="1">IF(ROW()=2, Table1[[#This Row],[Netto loon]], INDIRECT(ADDRESS(ROW()-1,COLUMN(F:F))))</f>
        <v>58521.226999999999</v>
      </c>
      <c r="J9159" s="6">
        <f ca="1">IF(ROW()=2, 0, Table1[[#This Row],[Belastbaar loon]]-INDIRECT(ADDRESS(ROW()-1,COLUMN(A:A))))</f>
        <v>10</v>
      </c>
      <c r="K9159" s="6">
        <f ca="1">Table1[[#This Row],[Netto loon]]-Table1[[#This Row],[Netto vorige schijf]]</f>
        <v>5.0500000000029104</v>
      </c>
      <c r="L9159" s="2">
        <f ca="1">(Table1[[#This Row],[Bruto tov vorige schijf]]-Table1[[#This Row],[Netto tov vorige schijf]])/MAX(Table1[[#This Row],[Bruto tov vorige schijf]],1)</f>
        <v>0.49499999999970895</v>
      </c>
    </row>
    <row r="9160" spans="1:12" x14ac:dyDescent="0.25">
      <c r="A9160" s="14">
        <v>99421</v>
      </c>
      <c r="B9160" s="6">
        <f>LoonHeffing2020(Table1[[#This Row],[Belastbaar loon]])</f>
        <v>40889.673000000003</v>
      </c>
      <c r="C9160" s="6">
        <f>AlgemeneHeffingsKorting2020(Table1[[#This Row],[Belastbaar loon]])</f>
        <v>0</v>
      </c>
      <c r="D9160" s="14">
        <f>ArbeidsKorting2020(Table1[[#This Row],[Belastbaar loon]])</f>
        <v>0</v>
      </c>
      <c r="E9160" s="14">
        <f>MAX(Table1[[#This Row],[Loonheffing]]-Table1[[#This Row],[Algemene Heffingskorting]]-Table1[[#This Row],[Arbeidskorting]],0)</f>
        <v>40889.673000000003</v>
      </c>
      <c r="F9160" s="6">
        <f>Table1[[#This Row],[Belastbaar loon]]-Table1[[#This Row],[Belasting]]</f>
        <v>58531.326999999997</v>
      </c>
      <c r="G9160" s="2">
        <f>(Table1[[#This Row],[Belastbaar loon]]-Table1[[#This Row],[Netto loon]])/Table1[[#This Row],[Belastbaar loon]]</f>
        <v>0.41127802979249861</v>
      </c>
      <c r="H9160" s="14">
        <f t="shared" ca="1" si="137"/>
        <v>40884.722999999998</v>
      </c>
      <c r="I9160" s="14">
        <f ca="1">IF(ROW()=2, Table1[[#This Row],[Netto loon]], INDIRECT(ADDRESS(ROW()-1,COLUMN(F:F))))</f>
        <v>58526.277000000002</v>
      </c>
      <c r="J9160" s="6">
        <f ca="1">IF(ROW()=2, 0, Table1[[#This Row],[Belastbaar loon]]-INDIRECT(ADDRESS(ROW()-1,COLUMN(A:A))))</f>
        <v>10</v>
      </c>
      <c r="K9160" s="6">
        <f ca="1">Table1[[#This Row],[Netto loon]]-Table1[[#This Row],[Netto vorige schijf]]</f>
        <v>5.0499999999956344</v>
      </c>
      <c r="L9160" s="2">
        <f ca="1">(Table1[[#This Row],[Bruto tov vorige schijf]]-Table1[[#This Row],[Netto tov vorige schijf]])/MAX(Table1[[#This Row],[Bruto tov vorige schijf]],1)</f>
        <v>0.49500000000043654</v>
      </c>
    </row>
    <row r="9161" spans="1:12" x14ac:dyDescent="0.25">
      <c r="A9161" s="14">
        <v>99431</v>
      </c>
      <c r="B9161" s="6">
        <f>LoonHeffing2020(Table1[[#This Row],[Belastbaar loon]])</f>
        <v>40894.623</v>
      </c>
      <c r="C9161" s="6">
        <f>AlgemeneHeffingsKorting2020(Table1[[#This Row],[Belastbaar loon]])</f>
        <v>0</v>
      </c>
      <c r="D9161" s="14">
        <f>ArbeidsKorting2020(Table1[[#This Row],[Belastbaar loon]])</f>
        <v>0</v>
      </c>
      <c r="E9161" s="14">
        <f>MAX(Table1[[#This Row],[Loonheffing]]-Table1[[#This Row],[Algemene Heffingskorting]]-Table1[[#This Row],[Arbeidskorting]],0)</f>
        <v>40894.623</v>
      </c>
      <c r="F9161" s="6">
        <f>Table1[[#This Row],[Belastbaar loon]]-Table1[[#This Row],[Belasting]]</f>
        <v>58536.377</v>
      </c>
      <c r="G9161" s="2">
        <f>(Table1[[#This Row],[Belastbaar loon]]-Table1[[#This Row],[Netto loon]])/Table1[[#This Row],[Belastbaar loon]]</f>
        <v>0.41128644989993063</v>
      </c>
      <c r="H9161" s="14">
        <f t="shared" ca="1" si="137"/>
        <v>40889.673000000003</v>
      </c>
      <c r="I9161" s="14">
        <f ca="1">IF(ROW()=2, Table1[[#This Row],[Netto loon]], INDIRECT(ADDRESS(ROW()-1,COLUMN(F:F))))</f>
        <v>58531.326999999997</v>
      </c>
      <c r="J9161" s="6">
        <f ca="1">IF(ROW()=2, 0, Table1[[#This Row],[Belastbaar loon]]-INDIRECT(ADDRESS(ROW()-1,COLUMN(A:A))))</f>
        <v>10</v>
      </c>
      <c r="K9161" s="6">
        <f ca="1">Table1[[#This Row],[Netto loon]]-Table1[[#This Row],[Netto vorige schijf]]</f>
        <v>5.0500000000029104</v>
      </c>
      <c r="L9161" s="2">
        <f ca="1">(Table1[[#This Row],[Bruto tov vorige schijf]]-Table1[[#This Row],[Netto tov vorige schijf]])/MAX(Table1[[#This Row],[Bruto tov vorige schijf]],1)</f>
        <v>0.49499999999970895</v>
      </c>
    </row>
    <row r="9162" spans="1:12" x14ac:dyDescent="0.25">
      <c r="A9162" s="14">
        <v>99441</v>
      </c>
      <c r="B9162" s="6">
        <f>LoonHeffing2020(Table1[[#This Row],[Belastbaar loon]])</f>
        <v>40899.572999999997</v>
      </c>
      <c r="C9162" s="6">
        <f>AlgemeneHeffingsKorting2020(Table1[[#This Row],[Belastbaar loon]])</f>
        <v>0</v>
      </c>
      <c r="D9162" s="14">
        <f>ArbeidsKorting2020(Table1[[#This Row],[Belastbaar loon]])</f>
        <v>0</v>
      </c>
      <c r="E9162" s="14">
        <f>MAX(Table1[[#This Row],[Loonheffing]]-Table1[[#This Row],[Algemene Heffingskorting]]-Table1[[#This Row],[Arbeidskorting]],0)</f>
        <v>40899.572999999997</v>
      </c>
      <c r="F9162" s="6">
        <f>Table1[[#This Row],[Belastbaar loon]]-Table1[[#This Row],[Belasting]]</f>
        <v>58541.427000000003</v>
      </c>
      <c r="G9162" s="2">
        <f>(Table1[[#This Row],[Belastbaar loon]]-Table1[[#This Row],[Netto loon]])/Table1[[#This Row],[Belastbaar loon]]</f>
        <v>0.41129486831387452</v>
      </c>
      <c r="H9162" s="14">
        <f t="shared" ca="1" si="137"/>
        <v>40894.623</v>
      </c>
      <c r="I9162" s="14">
        <f ca="1">IF(ROW()=2, Table1[[#This Row],[Netto loon]], INDIRECT(ADDRESS(ROW()-1,COLUMN(F:F))))</f>
        <v>58536.377</v>
      </c>
      <c r="J9162" s="6">
        <f ca="1">IF(ROW()=2, 0, Table1[[#This Row],[Belastbaar loon]]-INDIRECT(ADDRESS(ROW()-1,COLUMN(A:A))))</f>
        <v>10</v>
      </c>
      <c r="K9162" s="6">
        <f ca="1">Table1[[#This Row],[Netto loon]]-Table1[[#This Row],[Netto vorige schijf]]</f>
        <v>5.0500000000029104</v>
      </c>
      <c r="L9162" s="2">
        <f ca="1">(Table1[[#This Row],[Bruto tov vorige schijf]]-Table1[[#This Row],[Netto tov vorige schijf]])/MAX(Table1[[#This Row],[Bruto tov vorige schijf]],1)</f>
        <v>0.49499999999970895</v>
      </c>
    </row>
    <row r="9163" spans="1:12" x14ac:dyDescent="0.25">
      <c r="A9163" s="14">
        <v>99451</v>
      </c>
      <c r="B9163" s="6">
        <f>LoonHeffing2020(Table1[[#This Row],[Belastbaar loon]])</f>
        <v>40904.523000000001</v>
      </c>
      <c r="C9163" s="6">
        <f>AlgemeneHeffingsKorting2020(Table1[[#This Row],[Belastbaar loon]])</f>
        <v>0</v>
      </c>
      <c r="D9163" s="14">
        <f>ArbeidsKorting2020(Table1[[#This Row],[Belastbaar loon]])</f>
        <v>0</v>
      </c>
      <c r="E9163" s="14">
        <f>MAX(Table1[[#This Row],[Loonheffing]]-Table1[[#This Row],[Algemene Heffingskorting]]-Table1[[#This Row],[Arbeidskorting]],0)</f>
        <v>40904.523000000001</v>
      </c>
      <c r="F9163" s="6">
        <f>Table1[[#This Row],[Belastbaar loon]]-Table1[[#This Row],[Belasting]]</f>
        <v>58546.476999999999</v>
      </c>
      <c r="G9163" s="2">
        <f>(Table1[[#This Row],[Belastbaar loon]]-Table1[[#This Row],[Netto loon]])/Table1[[#This Row],[Belastbaar loon]]</f>
        <v>0.41130328503484131</v>
      </c>
      <c r="H9163" s="14">
        <f t="shared" ca="1" si="137"/>
        <v>40899.572999999997</v>
      </c>
      <c r="I9163" s="14">
        <f ca="1">IF(ROW()=2, Table1[[#This Row],[Netto loon]], INDIRECT(ADDRESS(ROW()-1,COLUMN(F:F))))</f>
        <v>58541.427000000003</v>
      </c>
      <c r="J9163" s="6">
        <f ca="1">IF(ROW()=2, 0, Table1[[#This Row],[Belastbaar loon]]-INDIRECT(ADDRESS(ROW()-1,COLUMN(A:A))))</f>
        <v>10</v>
      </c>
      <c r="K9163" s="6">
        <f ca="1">Table1[[#This Row],[Netto loon]]-Table1[[#This Row],[Netto vorige schijf]]</f>
        <v>5.0499999999956344</v>
      </c>
      <c r="L9163" s="2">
        <f ca="1">(Table1[[#This Row],[Bruto tov vorige schijf]]-Table1[[#This Row],[Netto tov vorige schijf]])/MAX(Table1[[#This Row],[Bruto tov vorige schijf]],1)</f>
        <v>0.49500000000043654</v>
      </c>
    </row>
    <row r="9164" spans="1:12" x14ac:dyDescent="0.25">
      <c r="A9164" s="14">
        <v>99461</v>
      </c>
      <c r="B9164" s="6">
        <f>LoonHeffing2020(Table1[[#This Row],[Belastbaar loon]])</f>
        <v>40909.472999999998</v>
      </c>
      <c r="C9164" s="6">
        <f>AlgemeneHeffingsKorting2020(Table1[[#This Row],[Belastbaar loon]])</f>
        <v>0</v>
      </c>
      <c r="D9164" s="14">
        <f>ArbeidsKorting2020(Table1[[#This Row],[Belastbaar loon]])</f>
        <v>0</v>
      </c>
      <c r="E9164" s="14">
        <f>MAX(Table1[[#This Row],[Loonheffing]]-Table1[[#This Row],[Algemene Heffingskorting]]-Table1[[#This Row],[Arbeidskorting]],0)</f>
        <v>40909.472999999998</v>
      </c>
      <c r="F9164" s="6">
        <f>Table1[[#This Row],[Belastbaar loon]]-Table1[[#This Row],[Belasting]]</f>
        <v>58551.527000000002</v>
      </c>
      <c r="G9164" s="2">
        <f>(Table1[[#This Row],[Belastbaar loon]]-Table1[[#This Row],[Netto loon]])/Table1[[#This Row],[Belastbaar loon]]</f>
        <v>0.41131170006334139</v>
      </c>
      <c r="H9164" s="14">
        <f t="shared" ca="1" si="137"/>
        <v>40904.523000000001</v>
      </c>
      <c r="I9164" s="14">
        <f ca="1">IF(ROW()=2, Table1[[#This Row],[Netto loon]], INDIRECT(ADDRESS(ROW()-1,COLUMN(F:F))))</f>
        <v>58546.476999999999</v>
      </c>
      <c r="J9164" s="6">
        <f ca="1">IF(ROW()=2, 0, Table1[[#This Row],[Belastbaar loon]]-INDIRECT(ADDRESS(ROW()-1,COLUMN(A:A))))</f>
        <v>10</v>
      </c>
      <c r="K9164" s="6">
        <f ca="1">Table1[[#This Row],[Netto loon]]-Table1[[#This Row],[Netto vorige schijf]]</f>
        <v>5.0500000000029104</v>
      </c>
      <c r="L9164" s="2">
        <f ca="1">(Table1[[#This Row],[Bruto tov vorige schijf]]-Table1[[#This Row],[Netto tov vorige schijf]])/MAX(Table1[[#This Row],[Bruto tov vorige schijf]],1)</f>
        <v>0.49499999999970895</v>
      </c>
    </row>
    <row r="9165" spans="1:12" x14ac:dyDescent="0.25">
      <c r="A9165" s="14">
        <v>99471</v>
      </c>
      <c r="B9165" s="6">
        <f>LoonHeffing2020(Table1[[#This Row],[Belastbaar loon]])</f>
        <v>40914.423000000003</v>
      </c>
      <c r="C9165" s="6">
        <f>AlgemeneHeffingsKorting2020(Table1[[#This Row],[Belastbaar loon]])</f>
        <v>0</v>
      </c>
      <c r="D9165" s="14">
        <f>ArbeidsKorting2020(Table1[[#This Row],[Belastbaar loon]])</f>
        <v>0</v>
      </c>
      <c r="E9165" s="14">
        <f>MAX(Table1[[#This Row],[Loonheffing]]-Table1[[#This Row],[Algemene Heffingskorting]]-Table1[[#This Row],[Arbeidskorting]],0)</f>
        <v>40914.423000000003</v>
      </c>
      <c r="F9165" s="6">
        <f>Table1[[#This Row],[Belastbaar loon]]-Table1[[#This Row],[Belasting]]</f>
        <v>58556.576999999997</v>
      </c>
      <c r="G9165" s="2">
        <f>(Table1[[#This Row],[Belastbaar loon]]-Table1[[#This Row],[Netto loon]])/Table1[[#This Row],[Belastbaar loon]]</f>
        <v>0.41132011339988545</v>
      </c>
      <c r="H9165" s="14">
        <f t="shared" ca="1" si="137"/>
        <v>40909.472999999998</v>
      </c>
      <c r="I9165" s="14">
        <f ca="1">IF(ROW()=2, Table1[[#This Row],[Netto loon]], INDIRECT(ADDRESS(ROW()-1,COLUMN(F:F))))</f>
        <v>58551.527000000002</v>
      </c>
      <c r="J9165" s="6">
        <f ca="1">IF(ROW()=2, 0, Table1[[#This Row],[Belastbaar loon]]-INDIRECT(ADDRESS(ROW()-1,COLUMN(A:A))))</f>
        <v>10</v>
      </c>
      <c r="K9165" s="6">
        <f ca="1">Table1[[#This Row],[Netto loon]]-Table1[[#This Row],[Netto vorige schijf]]</f>
        <v>5.0499999999956344</v>
      </c>
      <c r="L9165" s="2">
        <f ca="1">(Table1[[#This Row],[Bruto tov vorige schijf]]-Table1[[#This Row],[Netto tov vorige schijf]])/MAX(Table1[[#This Row],[Bruto tov vorige schijf]],1)</f>
        <v>0.49500000000043654</v>
      </c>
    </row>
    <row r="9166" spans="1:12" x14ac:dyDescent="0.25">
      <c r="A9166" s="14">
        <v>99481</v>
      </c>
      <c r="B9166" s="6">
        <f>LoonHeffing2020(Table1[[#This Row],[Belastbaar loon]])</f>
        <v>40919.373</v>
      </c>
      <c r="C9166" s="6">
        <f>AlgemeneHeffingsKorting2020(Table1[[#This Row],[Belastbaar loon]])</f>
        <v>0</v>
      </c>
      <c r="D9166" s="14">
        <f>ArbeidsKorting2020(Table1[[#This Row],[Belastbaar loon]])</f>
        <v>0</v>
      </c>
      <c r="E9166" s="14">
        <f>MAX(Table1[[#This Row],[Loonheffing]]-Table1[[#This Row],[Algemene Heffingskorting]]-Table1[[#This Row],[Arbeidskorting]],0)</f>
        <v>40919.373</v>
      </c>
      <c r="F9166" s="6">
        <f>Table1[[#This Row],[Belastbaar loon]]-Table1[[#This Row],[Belasting]]</f>
        <v>58561.627</v>
      </c>
      <c r="G9166" s="2">
        <f>(Table1[[#This Row],[Belastbaar loon]]-Table1[[#This Row],[Netto loon]])/Table1[[#This Row],[Belastbaar loon]]</f>
        <v>0.41132852504498346</v>
      </c>
      <c r="H9166" s="14">
        <f t="shared" ca="1" si="137"/>
        <v>40914.423000000003</v>
      </c>
      <c r="I9166" s="14">
        <f ca="1">IF(ROW()=2, Table1[[#This Row],[Netto loon]], INDIRECT(ADDRESS(ROW()-1,COLUMN(F:F))))</f>
        <v>58556.576999999997</v>
      </c>
      <c r="J9166" s="6">
        <f ca="1">IF(ROW()=2, 0, Table1[[#This Row],[Belastbaar loon]]-INDIRECT(ADDRESS(ROW()-1,COLUMN(A:A))))</f>
        <v>10</v>
      </c>
      <c r="K9166" s="6">
        <f ca="1">Table1[[#This Row],[Netto loon]]-Table1[[#This Row],[Netto vorige schijf]]</f>
        <v>5.0500000000029104</v>
      </c>
      <c r="L9166" s="2">
        <f ca="1">(Table1[[#This Row],[Bruto tov vorige schijf]]-Table1[[#This Row],[Netto tov vorige schijf]])/MAX(Table1[[#This Row],[Bruto tov vorige schijf]],1)</f>
        <v>0.49499999999970895</v>
      </c>
    </row>
    <row r="9167" spans="1:12" x14ac:dyDescent="0.25">
      <c r="A9167" s="14">
        <v>99491</v>
      </c>
      <c r="B9167" s="6">
        <f>LoonHeffing2020(Table1[[#This Row],[Belastbaar loon]])</f>
        <v>40924.322999999997</v>
      </c>
      <c r="C9167" s="6">
        <f>AlgemeneHeffingsKorting2020(Table1[[#This Row],[Belastbaar loon]])</f>
        <v>0</v>
      </c>
      <c r="D9167" s="14">
        <f>ArbeidsKorting2020(Table1[[#This Row],[Belastbaar loon]])</f>
        <v>0</v>
      </c>
      <c r="E9167" s="14">
        <f>MAX(Table1[[#This Row],[Loonheffing]]-Table1[[#This Row],[Algemene Heffingskorting]]-Table1[[#This Row],[Arbeidskorting]],0)</f>
        <v>40924.322999999997</v>
      </c>
      <c r="F9167" s="6">
        <f>Table1[[#This Row],[Belastbaar loon]]-Table1[[#This Row],[Belasting]]</f>
        <v>58566.677000000003</v>
      </c>
      <c r="G9167" s="2">
        <f>(Table1[[#This Row],[Belastbaar loon]]-Table1[[#This Row],[Netto loon]])/Table1[[#This Row],[Belastbaar loon]]</f>
        <v>0.41133693499914564</v>
      </c>
      <c r="H9167" s="14">
        <f t="shared" ca="1" si="137"/>
        <v>40919.373</v>
      </c>
      <c r="I9167" s="14">
        <f ca="1">IF(ROW()=2, Table1[[#This Row],[Netto loon]], INDIRECT(ADDRESS(ROW()-1,COLUMN(F:F))))</f>
        <v>58561.627</v>
      </c>
      <c r="J9167" s="6">
        <f ca="1">IF(ROW()=2, 0, Table1[[#This Row],[Belastbaar loon]]-INDIRECT(ADDRESS(ROW()-1,COLUMN(A:A))))</f>
        <v>10</v>
      </c>
      <c r="K9167" s="6">
        <f ca="1">Table1[[#This Row],[Netto loon]]-Table1[[#This Row],[Netto vorige schijf]]</f>
        <v>5.0500000000029104</v>
      </c>
      <c r="L9167" s="2">
        <f ca="1">(Table1[[#This Row],[Bruto tov vorige schijf]]-Table1[[#This Row],[Netto tov vorige schijf]])/MAX(Table1[[#This Row],[Bruto tov vorige schijf]],1)</f>
        <v>0.49499999999970895</v>
      </c>
    </row>
    <row r="9168" spans="1:12" x14ac:dyDescent="0.25">
      <c r="A9168" s="14">
        <v>99501</v>
      </c>
      <c r="B9168" s="6">
        <f>LoonHeffing2020(Table1[[#This Row],[Belastbaar loon]])</f>
        <v>40929.273000000001</v>
      </c>
      <c r="C9168" s="6">
        <f>AlgemeneHeffingsKorting2020(Table1[[#This Row],[Belastbaar loon]])</f>
        <v>0</v>
      </c>
      <c r="D9168" s="14">
        <f>ArbeidsKorting2020(Table1[[#This Row],[Belastbaar loon]])</f>
        <v>0</v>
      </c>
      <c r="E9168" s="14">
        <f>MAX(Table1[[#This Row],[Loonheffing]]-Table1[[#This Row],[Algemene Heffingskorting]]-Table1[[#This Row],[Arbeidskorting]],0)</f>
        <v>40929.273000000001</v>
      </c>
      <c r="F9168" s="6">
        <f>Table1[[#This Row],[Belastbaar loon]]-Table1[[#This Row],[Belasting]]</f>
        <v>58571.726999999999</v>
      </c>
      <c r="G9168" s="2">
        <f>(Table1[[#This Row],[Belastbaar loon]]-Table1[[#This Row],[Netto loon]])/Table1[[#This Row],[Belastbaar loon]]</f>
        <v>0.4113453432628818</v>
      </c>
      <c r="H9168" s="14">
        <f t="shared" ca="1" si="137"/>
        <v>40924.322999999997</v>
      </c>
      <c r="I9168" s="14">
        <f ca="1">IF(ROW()=2, Table1[[#This Row],[Netto loon]], INDIRECT(ADDRESS(ROW()-1,COLUMN(F:F))))</f>
        <v>58566.677000000003</v>
      </c>
      <c r="J9168" s="6">
        <f ca="1">IF(ROW()=2, 0, Table1[[#This Row],[Belastbaar loon]]-INDIRECT(ADDRESS(ROW()-1,COLUMN(A:A))))</f>
        <v>10</v>
      </c>
      <c r="K9168" s="6">
        <f ca="1">Table1[[#This Row],[Netto loon]]-Table1[[#This Row],[Netto vorige schijf]]</f>
        <v>5.0499999999956344</v>
      </c>
      <c r="L9168" s="2">
        <f ca="1">(Table1[[#This Row],[Bruto tov vorige schijf]]-Table1[[#This Row],[Netto tov vorige schijf]])/MAX(Table1[[#This Row],[Bruto tov vorige schijf]],1)</f>
        <v>0.49500000000043654</v>
      </c>
    </row>
    <row r="9169" spans="1:12" x14ac:dyDescent="0.25">
      <c r="A9169" s="14">
        <v>99511</v>
      </c>
      <c r="B9169" s="6">
        <f>LoonHeffing2020(Table1[[#This Row],[Belastbaar loon]])</f>
        <v>40934.222999999998</v>
      </c>
      <c r="C9169" s="6">
        <f>AlgemeneHeffingsKorting2020(Table1[[#This Row],[Belastbaar loon]])</f>
        <v>0</v>
      </c>
      <c r="D9169" s="14">
        <f>ArbeidsKorting2020(Table1[[#This Row],[Belastbaar loon]])</f>
        <v>0</v>
      </c>
      <c r="E9169" s="14">
        <f>MAX(Table1[[#This Row],[Loonheffing]]-Table1[[#This Row],[Algemene Heffingskorting]]-Table1[[#This Row],[Arbeidskorting]],0)</f>
        <v>40934.222999999998</v>
      </c>
      <c r="F9169" s="6">
        <f>Table1[[#This Row],[Belastbaar loon]]-Table1[[#This Row],[Belasting]]</f>
        <v>58576.777000000002</v>
      </c>
      <c r="G9169" s="2">
        <f>(Table1[[#This Row],[Belastbaar loon]]-Table1[[#This Row],[Netto loon]])/Table1[[#This Row],[Belastbaar loon]]</f>
        <v>0.41135374983670148</v>
      </c>
      <c r="H9169" s="14">
        <f t="shared" ca="1" si="137"/>
        <v>40929.273000000001</v>
      </c>
      <c r="I9169" s="14">
        <f ca="1">IF(ROW()=2, Table1[[#This Row],[Netto loon]], INDIRECT(ADDRESS(ROW()-1,COLUMN(F:F))))</f>
        <v>58571.726999999999</v>
      </c>
      <c r="J9169" s="6">
        <f ca="1">IF(ROW()=2, 0, Table1[[#This Row],[Belastbaar loon]]-INDIRECT(ADDRESS(ROW()-1,COLUMN(A:A))))</f>
        <v>10</v>
      </c>
      <c r="K9169" s="6">
        <f ca="1">Table1[[#This Row],[Netto loon]]-Table1[[#This Row],[Netto vorige schijf]]</f>
        <v>5.0500000000029104</v>
      </c>
      <c r="L9169" s="2">
        <f ca="1">(Table1[[#This Row],[Bruto tov vorige schijf]]-Table1[[#This Row],[Netto tov vorige schijf]])/MAX(Table1[[#This Row],[Bruto tov vorige schijf]],1)</f>
        <v>0.49499999999970895</v>
      </c>
    </row>
    <row r="9170" spans="1:12" x14ac:dyDescent="0.25">
      <c r="A9170" s="14">
        <v>99521</v>
      </c>
      <c r="B9170" s="6">
        <f>LoonHeffing2020(Table1[[#This Row],[Belastbaar loon]])</f>
        <v>40939.173000000003</v>
      </c>
      <c r="C9170" s="6">
        <f>AlgemeneHeffingsKorting2020(Table1[[#This Row],[Belastbaar loon]])</f>
        <v>0</v>
      </c>
      <c r="D9170" s="14">
        <f>ArbeidsKorting2020(Table1[[#This Row],[Belastbaar loon]])</f>
        <v>0</v>
      </c>
      <c r="E9170" s="14">
        <f>MAX(Table1[[#This Row],[Loonheffing]]-Table1[[#This Row],[Algemene Heffingskorting]]-Table1[[#This Row],[Arbeidskorting]],0)</f>
        <v>40939.173000000003</v>
      </c>
      <c r="F9170" s="6">
        <f>Table1[[#This Row],[Belastbaar loon]]-Table1[[#This Row],[Belasting]]</f>
        <v>58581.826999999997</v>
      </c>
      <c r="G9170" s="2">
        <f>(Table1[[#This Row],[Belastbaar loon]]-Table1[[#This Row],[Netto loon]])/Table1[[#This Row],[Belastbaar loon]]</f>
        <v>0.41136215472111415</v>
      </c>
      <c r="H9170" s="14">
        <f t="shared" ca="1" si="137"/>
        <v>40934.222999999998</v>
      </c>
      <c r="I9170" s="14">
        <f ca="1">IF(ROW()=2, Table1[[#This Row],[Netto loon]], INDIRECT(ADDRESS(ROW()-1,COLUMN(F:F))))</f>
        <v>58576.777000000002</v>
      </c>
      <c r="J9170" s="6">
        <f ca="1">IF(ROW()=2, 0, Table1[[#This Row],[Belastbaar loon]]-INDIRECT(ADDRESS(ROW()-1,COLUMN(A:A))))</f>
        <v>10</v>
      </c>
      <c r="K9170" s="6">
        <f ca="1">Table1[[#This Row],[Netto loon]]-Table1[[#This Row],[Netto vorige schijf]]</f>
        <v>5.0499999999956344</v>
      </c>
      <c r="L9170" s="2">
        <f ca="1">(Table1[[#This Row],[Bruto tov vorige schijf]]-Table1[[#This Row],[Netto tov vorige schijf]])/MAX(Table1[[#This Row],[Bruto tov vorige schijf]],1)</f>
        <v>0.49500000000043654</v>
      </c>
    </row>
    <row r="9171" spans="1:12" x14ac:dyDescent="0.25">
      <c r="A9171" s="14">
        <v>99531</v>
      </c>
      <c r="B9171" s="6">
        <f>LoonHeffing2020(Table1[[#This Row],[Belastbaar loon]])</f>
        <v>40944.123</v>
      </c>
      <c r="C9171" s="6">
        <f>AlgemeneHeffingsKorting2020(Table1[[#This Row],[Belastbaar loon]])</f>
        <v>0</v>
      </c>
      <c r="D9171" s="14">
        <f>ArbeidsKorting2020(Table1[[#This Row],[Belastbaar loon]])</f>
        <v>0</v>
      </c>
      <c r="E9171" s="14">
        <f>MAX(Table1[[#This Row],[Loonheffing]]-Table1[[#This Row],[Algemene Heffingskorting]]-Table1[[#This Row],[Arbeidskorting]],0)</f>
        <v>40944.123</v>
      </c>
      <c r="F9171" s="6">
        <f>Table1[[#This Row],[Belastbaar loon]]-Table1[[#This Row],[Belasting]]</f>
        <v>58586.877</v>
      </c>
      <c r="G9171" s="2">
        <f>(Table1[[#This Row],[Belastbaar loon]]-Table1[[#This Row],[Netto loon]])/Table1[[#This Row],[Belastbaar loon]]</f>
        <v>0.41137055791662896</v>
      </c>
      <c r="H9171" s="14">
        <f t="shared" ca="1" si="137"/>
        <v>40939.173000000003</v>
      </c>
      <c r="I9171" s="14">
        <f ca="1">IF(ROW()=2, Table1[[#This Row],[Netto loon]], INDIRECT(ADDRESS(ROW()-1,COLUMN(F:F))))</f>
        <v>58581.826999999997</v>
      </c>
      <c r="J9171" s="6">
        <f ca="1">IF(ROW()=2, 0, Table1[[#This Row],[Belastbaar loon]]-INDIRECT(ADDRESS(ROW()-1,COLUMN(A:A))))</f>
        <v>10</v>
      </c>
      <c r="K9171" s="6">
        <f ca="1">Table1[[#This Row],[Netto loon]]-Table1[[#This Row],[Netto vorige schijf]]</f>
        <v>5.0500000000029104</v>
      </c>
      <c r="L9171" s="2">
        <f ca="1">(Table1[[#This Row],[Bruto tov vorige schijf]]-Table1[[#This Row],[Netto tov vorige schijf]])/MAX(Table1[[#This Row],[Bruto tov vorige schijf]],1)</f>
        <v>0.49499999999970895</v>
      </c>
    </row>
    <row r="9172" spans="1:12" x14ac:dyDescent="0.25">
      <c r="A9172" s="14">
        <v>99541</v>
      </c>
      <c r="B9172" s="6">
        <f>LoonHeffing2020(Table1[[#This Row],[Belastbaar loon]])</f>
        <v>40949.072999999997</v>
      </c>
      <c r="C9172" s="6">
        <f>AlgemeneHeffingsKorting2020(Table1[[#This Row],[Belastbaar loon]])</f>
        <v>0</v>
      </c>
      <c r="D9172" s="14">
        <f>ArbeidsKorting2020(Table1[[#This Row],[Belastbaar loon]])</f>
        <v>0</v>
      </c>
      <c r="E9172" s="14">
        <f>MAX(Table1[[#This Row],[Loonheffing]]-Table1[[#This Row],[Algemene Heffingskorting]]-Table1[[#This Row],[Arbeidskorting]],0)</f>
        <v>40949.072999999997</v>
      </c>
      <c r="F9172" s="6">
        <f>Table1[[#This Row],[Belastbaar loon]]-Table1[[#This Row],[Belasting]]</f>
        <v>58591.927000000003</v>
      </c>
      <c r="G9172" s="2">
        <f>(Table1[[#This Row],[Belastbaar loon]]-Table1[[#This Row],[Netto loon]])/Table1[[#This Row],[Belastbaar loon]]</f>
        <v>0.41137895942375502</v>
      </c>
      <c r="H9172" s="14">
        <f t="shared" ca="1" si="137"/>
        <v>40944.123</v>
      </c>
      <c r="I9172" s="14">
        <f ca="1">IF(ROW()=2, Table1[[#This Row],[Netto loon]], INDIRECT(ADDRESS(ROW()-1,COLUMN(F:F))))</f>
        <v>58586.877</v>
      </c>
      <c r="J9172" s="6">
        <f ca="1">IF(ROW()=2, 0, Table1[[#This Row],[Belastbaar loon]]-INDIRECT(ADDRESS(ROW()-1,COLUMN(A:A))))</f>
        <v>10</v>
      </c>
      <c r="K9172" s="6">
        <f ca="1">Table1[[#This Row],[Netto loon]]-Table1[[#This Row],[Netto vorige schijf]]</f>
        <v>5.0500000000029104</v>
      </c>
      <c r="L9172" s="2">
        <f ca="1">(Table1[[#This Row],[Bruto tov vorige schijf]]-Table1[[#This Row],[Netto tov vorige schijf]])/MAX(Table1[[#This Row],[Bruto tov vorige schijf]],1)</f>
        <v>0.49499999999970895</v>
      </c>
    </row>
    <row r="9173" spans="1:12" x14ac:dyDescent="0.25">
      <c r="A9173" s="14">
        <v>99551</v>
      </c>
      <c r="B9173" s="6">
        <f>LoonHeffing2020(Table1[[#This Row],[Belastbaar loon]])</f>
        <v>40954.023000000001</v>
      </c>
      <c r="C9173" s="6">
        <f>AlgemeneHeffingsKorting2020(Table1[[#This Row],[Belastbaar loon]])</f>
        <v>0</v>
      </c>
      <c r="D9173" s="14">
        <f>ArbeidsKorting2020(Table1[[#This Row],[Belastbaar loon]])</f>
        <v>0</v>
      </c>
      <c r="E9173" s="14">
        <f>MAX(Table1[[#This Row],[Loonheffing]]-Table1[[#This Row],[Algemene Heffingskorting]]-Table1[[#This Row],[Arbeidskorting]],0)</f>
        <v>40954.023000000001</v>
      </c>
      <c r="F9173" s="6">
        <f>Table1[[#This Row],[Belastbaar loon]]-Table1[[#This Row],[Belasting]]</f>
        <v>58596.976999999999</v>
      </c>
      <c r="G9173" s="2">
        <f>(Table1[[#This Row],[Belastbaar loon]]-Table1[[#This Row],[Netto loon]])/Table1[[#This Row],[Belastbaar loon]]</f>
        <v>0.41138735924300107</v>
      </c>
      <c r="H9173" s="14">
        <f t="shared" ca="1" si="137"/>
        <v>40949.072999999997</v>
      </c>
      <c r="I9173" s="14">
        <f ca="1">IF(ROW()=2, Table1[[#This Row],[Netto loon]], INDIRECT(ADDRESS(ROW()-1,COLUMN(F:F))))</f>
        <v>58591.927000000003</v>
      </c>
      <c r="J9173" s="6">
        <f ca="1">IF(ROW()=2, 0, Table1[[#This Row],[Belastbaar loon]]-INDIRECT(ADDRESS(ROW()-1,COLUMN(A:A))))</f>
        <v>10</v>
      </c>
      <c r="K9173" s="6">
        <f ca="1">Table1[[#This Row],[Netto loon]]-Table1[[#This Row],[Netto vorige schijf]]</f>
        <v>5.0499999999956344</v>
      </c>
      <c r="L9173" s="2">
        <f ca="1">(Table1[[#This Row],[Bruto tov vorige schijf]]-Table1[[#This Row],[Netto tov vorige schijf]])/MAX(Table1[[#This Row],[Bruto tov vorige schijf]],1)</f>
        <v>0.49500000000043654</v>
      </c>
    </row>
    <row r="9174" spans="1:12" x14ac:dyDescent="0.25">
      <c r="A9174" s="14">
        <v>99561</v>
      </c>
      <c r="B9174" s="6">
        <f>LoonHeffing2020(Table1[[#This Row],[Belastbaar loon]])</f>
        <v>40958.972999999998</v>
      </c>
      <c r="C9174" s="6">
        <f>AlgemeneHeffingsKorting2020(Table1[[#This Row],[Belastbaar loon]])</f>
        <v>0</v>
      </c>
      <c r="D9174" s="14">
        <f>ArbeidsKorting2020(Table1[[#This Row],[Belastbaar loon]])</f>
        <v>0</v>
      </c>
      <c r="E9174" s="14">
        <f>MAX(Table1[[#This Row],[Loonheffing]]-Table1[[#This Row],[Algemene Heffingskorting]]-Table1[[#This Row],[Arbeidskorting]],0)</f>
        <v>40958.972999999998</v>
      </c>
      <c r="F9174" s="6">
        <f>Table1[[#This Row],[Belastbaar loon]]-Table1[[#This Row],[Belasting]]</f>
        <v>58602.027000000002</v>
      </c>
      <c r="G9174" s="2">
        <f>(Table1[[#This Row],[Belastbaar loon]]-Table1[[#This Row],[Netto loon]])/Table1[[#This Row],[Belastbaar loon]]</f>
        <v>0.41139575737487566</v>
      </c>
      <c r="H9174" s="14">
        <f t="shared" ca="1" si="137"/>
        <v>40954.023000000001</v>
      </c>
      <c r="I9174" s="14">
        <f ca="1">IF(ROW()=2, Table1[[#This Row],[Netto loon]], INDIRECT(ADDRESS(ROW()-1,COLUMN(F:F))))</f>
        <v>58596.976999999999</v>
      </c>
      <c r="J9174" s="6">
        <f ca="1">IF(ROW()=2, 0, Table1[[#This Row],[Belastbaar loon]]-INDIRECT(ADDRESS(ROW()-1,COLUMN(A:A))))</f>
        <v>10</v>
      </c>
      <c r="K9174" s="6">
        <f ca="1">Table1[[#This Row],[Netto loon]]-Table1[[#This Row],[Netto vorige schijf]]</f>
        <v>5.0500000000029104</v>
      </c>
      <c r="L9174" s="2">
        <f ca="1">(Table1[[#This Row],[Bruto tov vorige schijf]]-Table1[[#This Row],[Netto tov vorige schijf]])/MAX(Table1[[#This Row],[Bruto tov vorige schijf]],1)</f>
        <v>0.49499999999970895</v>
      </c>
    </row>
    <row r="9175" spans="1:12" x14ac:dyDescent="0.25">
      <c r="A9175" s="14">
        <v>99571</v>
      </c>
      <c r="B9175" s="6">
        <f>LoonHeffing2020(Table1[[#This Row],[Belastbaar loon]])</f>
        <v>40963.923000000003</v>
      </c>
      <c r="C9175" s="6">
        <f>AlgemeneHeffingsKorting2020(Table1[[#This Row],[Belastbaar loon]])</f>
        <v>0</v>
      </c>
      <c r="D9175" s="14">
        <f>ArbeidsKorting2020(Table1[[#This Row],[Belastbaar loon]])</f>
        <v>0</v>
      </c>
      <c r="E9175" s="14">
        <f>MAX(Table1[[#This Row],[Loonheffing]]-Table1[[#This Row],[Algemene Heffingskorting]]-Table1[[#This Row],[Arbeidskorting]],0)</f>
        <v>40963.923000000003</v>
      </c>
      <c r="F9175" s="6">
        <f>Table1[[#This Row],[Belastbaar loon]]-Table1[[#This Row],[Belasting]]</f>
        <v>58607.076999999997</v>
      </c>
      <c r="G9175" s="2">
        <f>(Table1[[#This Row],[Belastbaar loon]]-Table1[[#This Row],[Netto loon]])/Table1[[#This Row],[Belastbaar loon]]</f>
        <v>0.41140415381988732</v>
      </c>
      <c r="H9175" s="14">
        <f t="shared" ca="1" si="137"/>
        <v>40958.972999999998</v>
      </c>
      <c r="I9175" s="14">
        <f ca="1">IF(ROW()=2, Table1[[#This Row],[Netto loon]], INDIRECT(ADDRESS(ROW()-1,COLUMN(F:F))))</f>
        <v>58602.027000000002</v>
      </c>
      <c r="J9175" s="6">
        <f ca="1">IF(ROW()=2, 0, Table1[[#This Row],[Belastbaar loon]]-INDIRECT(ADDRESS(ROW()-1,COLUMN(A:A))))</f>
        <v>10</v>
      </c>
      <c r="K9175" s="6">
        <f ca="1">Table1[[#This Row],[Netto loon]]-Table1[[#This Row],[Netto vorige schijf]]</f>
        <v>5.0499999999956344</v>
      </c>
      <c r="L9175" s="2">
        <f ca="1">(Table1[[#This Row],[Bruto tov vorige schijf]]-Table1[[#This Row],[Netto tov vorige schijf]])/MAX(Table1[[#This Row],[Bruto tov vorige schijf]],1)</f>
        <v>0.49500000000043654</v>
      </c>
    </row>
    <row r="9176" spans="1:12" x14ac:dyDescent="0.25">
      <c r="A9176" s="14">
        <v>99581</v>
      </c>
      <c r="B9176" s="6">
        <f>LoonHeffing2020(Table1[[#This Row],[Belastbaar loon]])</f>
        <v>40968.873</v>
      </c>
      <c r="C9176" s="6">
        <f>AlgemeneHeffingsKorting2020(Table1[[#This Row],[Belastbaar loon]])</f>
        <v>0</v>
      </c>
      <c r="D9176" s="14">
        <f>ArbeidsKorting2020(Table1[[#This Row],[Belastbaar loon]])</f>
        <v>0</v>
      </c>
      <c r="E9176" s="14">
        <f>MAX(Table1[[#This Row],[Loonheffing]]-Table1[[#This Row],[Algemene Heffingskorting]]-Table1[[#This Row],[Arbeidskorting]],0)</f>
        <v>40968.873</v>
      </c>
      <c r="F9176" s="6">
        <f>Table1[[#This Row],[Belastbaar loon]]-Table1[[#This Row],[Belasting]]</f>
        <v>58612.127</v>
      </c>
      <c r="G9176" s="2">
        <f>(Table1[[#This Row],[Belastbaar loon]]-Table1[[#This Row],[Netto loon]])/Table1[[#This Row],[Belastbaar loon]]</f>
        <v>0.41141254857854409</v>
      </c>
      <c r="H9176" s="14">
        <f t="shared" ca="1" si="137"/>
        <v>40963.923000000003</v>
      </c>
      <c r="I9176" s="14">
        <f ca="1">IF(ROW()=2, Table1[[#This Row],[Netto loon]], INDIRECT(ADDRESS(ROW()-1,COLUMN(F:F))))</f>
        <v>58607.076999999997</v>
      </c>
      <c r="J9176" s="6">
        <f ca="1">IF(ROW()=2, 0, Table1[[#This Row],[Belastbaar loon]]-INDIRECT(ADDRESS(ROW()-1,COLUMN(A:A))))</f>
        <v>10</v>
      </c>
      <c r="K9176" s="6">
        <f ca="1">Table1[[#This Row],[Netto loon]]-Table1[[#This Row],[Netto vorige schijf]]</f>
        <v>5.0500000000029104</v>
      </c>
      <c r="L9176" s="2">
        <f ca="1">(Table1[[#This Row],[Bruto tov vorige schijf]]-Table1[[#This Row],[Netto tov vorige schijf]])/MAX(Table1[[#This Row],[Bruto tov vorige schijf]],1)</f>
        <v>0.49499999999970895</v>
      </c>
    </row>
    <row r="9177" spans="1:12" x14ac:dyDescent="0.25">
      <c r="A9177" s="14">
        <v>99591</v>
      </c>
      <c r="B9177" s="6">
        <f>LoonHeffing2020(Table1[[#This Row],[Belastbaar loon]])</f>
        <v>40973.822999999997</v>
      </c>
      <c r="C9177" s="6">
        <f>AlgemeneHeffingsKorting2020(Table1[[#This Row],[Belastbaar loon]])</f>
        <v>0</v>
      </c>
      <c r="D9177" s="14">
        <f>ArbeidsKorting2020(Table1[[#This Row],[Belastbaar loon]])</f>
        <v>0</v>
      </c>
      <c r="E9177" s="14">
        <f>MAX(Table1[[#This Row],[Loonheffing]]-Table1[[#This Row],[Algemene Heffingskorting]]-Table1[[#This Row],[Arbeidskorting]],0)</f>
        <v>40973.822999999997</v>
      </c>
      <c r="F9177" s="6">
        <f>Table1[[#This Row],[Belastbaar loon]]-Table1[[#This Row],[Belasting]]</f>
        <v>58617.177000000003</v>
      </c>
      <c r="G9177" s="2">
        <f>(Table1[[#This Row],[Belastbaar loon]]-Table1[[#This Row],[Netto loon]])/Table1[[#This Row],[Belastbaar loon]]</f>
        <v>0.41142094165135401</v>
      </c>
      <c r="H9177" s="14">
        <f t="shared" ca="1" si="137"/>
        <v>40968.873</v>
      </c>
      <c r="I9177" s="14">
        <f ca="1">IF(ROW()=2, Table1[[#This Row],[Netto loon]], INDIRECT(ADDRESS(ROW()-1,COLUMN(F:F))))</f>
        <v>58612.127</v>
      </c>
      <c r="J9177" s="6">
        <f ca="1">IF(ROW()=2, 0, Table1[[#This Row],[Belastbaar loon]]-INDIRECT(ADDRESS(ROW()-1,COLUMN(A:A))))</f>
        <v>10</v>
      </c>
      <c r="K9177" s="6">
        <f ca="1">Table1[[#This Row],[Netto loon]]-Table1[[#This Row],[Netto vorige schijf]]</f>
        <v>5.0500000000029104</v>
      </c>
      <c r="L9177" s="2">
        <f ca="1">(Table1[[#This Row],[Bruto tov vorige schijf]]-Table1[[#This Row],[Netto tov vorige schijf]])/MAX(Table1[[#This Row],[Bruto tov vorige schijf]],1)</f>
        <v>0.49499999999970895</v>
      </c>
    </row>
    <row r="9178" spans="1:12" x14ac:dyDescent="0.25">
      <c r="A9178" s="14">
        <v>99601</v>
      </c>
      <c r="B9178" s="6">
        <f>LoonHeffing2020(Table1[[#This Row],[Belastbaar loon]])</f>
        <v>40978.773000000001</v>
      </c>
      <c r="C9178" s="6">
        <f>AlgemeneHeffingsKorting2020(Table1[[#This Row],[Belastbaar loon]])</f>
        <v>0</v>
      </c>
      <c r="D9178" s="14">
        <f>ArbeidsKorting2020(Table1[[#This Row],[Belastbaar loon]])</f>
        <v>0</v>
      </c>
      <c r="E9178" s="14">
        <f>MAX(Table1[[#This Row],[Loonheffing]]-Table1[[#This Row],[Algemene Heffingskorting]]-Table1[[#This Row],[Arbeidskorting]],0)</f>
        <v>40978.773000000001</v>
      </c>
      <c r="F9178" s="6">
        <f>Table1[[#This Row],[Belastbaar loon]]-Table1[[#This Row],[Belasting]]</f>
        <v>58622.226999999999</v>
      </c>
      <c r="G9178" s="2">
        <f>(Table1[[#This Row],[Belastbaar loon]]-Table1[[#This Row],[Netto loon]])/Table1[[#This Row],[Belastbaar loon]]</f>
        <v>0.4114293330388249</v>
      </c>
      <c r="H9178" s="14">
        <f t="shared" ref="H9178:H9218" ca="1" si="138">IF(ROW()=2, 0, INDIRECT(ADDRESS(ROW()-1,COLUMN(E:E))))</f>
        <v>40973.822999999997</v>
      </c>
      <c r="I9178" s="14">
        <f ca="1">IF(ROW()=2, Table1[[#This Row],[Netto loon]], INDIRECT(ADDRESS(ROW()-1,COLUMN(F:F))))</f>
        <v>58617.177000000003</v>
      </c>
      <c r="J9178" s="6">
        <f ca="1">IF(ROW()=2, 0, Table1[[#This Row],[Belastbaar loon]]-INDIRECT(ADDRESS(ROW()-1,COLUMN(A:A))))</f>
        <v>10</v>
      </c>
      <c r="K9178" s="6">
        <f ca="1">Table1[[#This Row],[Netto loon]]-Table1[[#This Row],[Netto vorige schijf]]</f>
        <v>5.0499999999956344</v>
      </c>
      <c r="L9178" s="2">
        <f ca="1">(Table1[[#This Row],[Bruto tov vorige schijf]]-Table1[[#This Row],[Netto tov vorige schijf]])/MAX(Table1[[#This Row],[Bruto tov vorige schijf]],1)</f>
        <v>0.49500000000043654</v>
      </c>
    </row>
    <row r="9179" spans="1:12" x14ac:dyDescent="0.25">
      <c r="A9179" s="14">
        <v>99611</v>
      </c>
      <c r="B9179" s="6">
        <f>LoonHeffing2020(Table1[[#This Row],[Belastbaar loon]])</f>
        <v>40983.722999999998</v>
      </c>
      <c r="C9179" s="6">
        <f>AlgemeneHeffingsKorting2020(Table1[[#This Row],[Belastbaar loon]])</f>
        <v>0</v>
      </c>
      <c r="D9179" s="14">
        <f>ArbeidsKorting2020(Table1[[#This Row],[Belastbaar loon]])</f>
        <v>0</v>
      </c>
      <c r="E9179" s="14">
        <f>MAX(Table1[[#This Row],[Loonheffing]]-Table1[[#This Row],[Algemene Heffingskorting]]-Table1[[#This Row],[Arbeidskorting]],0)</f>
        <v>40983.722999999998</v>
      </c>
      <c r="F9179" s="6">
        <f>Table1[[#This Row],[Belastbaar loon]]-Table1[[#This Row],[Belasting]]</f>
        <v>58627.277000000002</v>
      </c>
      <c r="G9179" s="2">
        <f>(Table1[[#This Row],[Belastbaar loon]]-Table1[[#This Row],[Netto loon]])/Table1[[#This Row],[Belastbaar loon]]</f>
        <v>0.41143772274146428</v>
      </c>
      <c r="H9179" s="14">
        <f t="shared" ca="1" si="138"/>
        <v>40978.773000000001</v>
      </c>
      <c r="I9179" s="14">
        <f ca="1">IF(ROW()=2, Table1[[#This Row],[Netto loon]], INDIRECT(ADDRESS(ROW()-1,COLUMN(F:F))))</f>
        <v>58622.226999999999</v>
      </c>
      <c r="J9179" s="6">
        <f ca="1">IF(ROW()=2, 0, Table1[[#This Row],[Belastbaar loon]]-INDIRECT(ADDRESS(ROW()-1,COLUMN(A:A))))</f>
        <v>10</v>
      </c>
      <c r="K9179" s="6">
        <f ca="1">Table1[[#This Row],[Netto loon]]-Table1[[#This Row],[Netto vorige schijf]]</f>
        <v>5.0500000000029104</v>
      </c>
      <c r="L9179" s="2">
        <f ca="1">(Table1[[#This Row],[Bruto tov vorige schijf]]-Table1[[#This Row],[Netto tov vorige schijf]])/MAX(Table1[[#This Row],[Bruto tov vorige schijf]],1)</f>
        <v>0.49499999999970895</v>
      </c>
    </row>
    <row r="9180" spans="1:12" x14ac:dyDescent="0.25">
      <c r="A9180" s="14">
        <v>99621</v>
      </c>
      <c r="B9180" s="6">
        <f>LoonHeffing2020(Table1[[#This Row],[Belastbaar loon]])</f>
        <v>40988.673000000003</v>
      </c>
      <c r="C9180" s="6">
        <f>AlgemeneHeffingsKorting2020(Table1[[#This Row],[Belastbaar loon]])</f>
        <v>0</v>
      </c>
      <c r="D9180" s="14">
        <f>ArbeidsKorting2020(Table1[[#This Row],[Belastbaar loon]])</f>
        <v>0</v>
      </c>
      <c r="E9180" s="14">
        <f>MAX(Table1[[#This Row],[Loonheffing]]-Table1[[#This Row],[Algemene Heffingskorting]]-Table1[[#This Row],[Arbeidskorting]],0)</f>
        <v>40988.673000000003</v>
      </c>
      <c r="F9180" s="6">
        <f>Table1[[#This Row],[Belastbaar loon]]-Table1[[#This Row],[Belasting]]</f>
        <v>58632.326999999997</v>
      </c>
      <c r="G9180" s="2">
        <f>(Table1[[#This Row],[Belastbaar loon]]-Table1[[#This Row],[Netto loon]])/Table1[[#This Row],[Belastbaar loon]]</f>
        <v>0.4114461107597796</v>
      </c>
      <c r="H9180" s="14">
        <f t="shared" ca="1" si="138"/>
        <v>40983.722999999998</v>
      </c>
      <c r="I9180" s="14">
        <f ca="1">IF(ROW()=2, Table1[[#This Row],[Netto loon]], INDIRECT(ADDRESS(ROW()-1,COLUMN(F:F))))</f>
        <v>58627.277000000002</v>
      </c>
      <c r="J9180" s="6">
        <f ca="1">IF(ROW()=2, 0, Table1[[#This Row],[Belastbaar loon]]-INDIRECT(ADDRESS(ROW()-1,COLUMN(A:A))))</f>
        <v>10</v>
      </c>
      <c r="K9180" s="6">
        <f ca="1">Table1[[#This Row],[Netto loon]]-Table1[[#This Row],[Netto vorige schijf]]</f>
        <v>5.0499999999956344</v>
      </c>
      <c r="L9180" s="2">
        <f ca="1">(Table1[[#This Row],[Bruto tov vorige schijf]]-Table1[[#This Row],[Netto tov vorige schijf]])/MAX(Table1[[#This Row],[Bruto tov vorige schijf]],1)</f>
        <v>0.49500000000043654</v>
      </c>
    </row>
    <row r="9181" spans="1:12" x14ac:dyDescent="0.25">
      <c r="A9181" s="14">
        <v>99631</v>
      </c>
      <c r="B9181" s="6">
        <f>LoonHeffing2020(Table1[[#This Row],[Belastbaar loon]])</f>
        <v>40993.623</v>
      </c>
      <c r="C9181" s="6">
        <f>AlgemeneHeffingsKorting2020(Table1[[#This Row],[Belastbaar loon]])</f>
        <v>0</v>
      </c>
      <c r="D9181" s="14">
        <f>ArbeidsKorting2020(Table1[[#This Row],[Belastbaar loon]])</f>
        <v>0</v>
      </c>
      <c r="E9181" s="14">
        <f>MAX(Table1[[#This Row],[Loonheffing]]-Table1[[#This Row],[Algemene Heffingskorting]]-Table1[[#This Row],[Arbeidskorting]],0)</f>
        <v>40993.623</v>
      </c>
      <c r="F9181" s="6">
        <f>Table1[[#This Row],[Belastbaar loon]]-Table1[[#This Row],[Belasting]]</f>
        <v>58637.377</v>
      </c>
      <c r="G9181" s="2">
        <f>(Table1[[#This Row],[Belastbaar loon]]-Table1[[#This Row],[Netto loon]])/Table1[[#This Row],[Belastbaar loon]]</f>
        <v>0.41145449709427789</v>
      </c>
      <c r="H9181" s="14">
        <f t="shared" ca="1" si="138"/>
        <v>40988.673000000003</v>
      </c>
      <c r="I9181" s="14">
        <f ca="1">IF(ROW()=2, Table1[[#This Row],[Netto loon]], INDIRECT(ADDRESS(ROW()-1,COLUMN(F:F))))</f>
        <v>58632.326999999997</v>
      </c>
      <c r="J9181" s="6">
        <f ca="1">IF(ROW()=2, 0, Table1[[#This Row],[Belastbaar loon]]-INDIRECT(ADDRESS(ROW()-1,COLUMN(A:A))))</f>
        <v>10</v>
      </c>
      <c r="K9181" s="6">
        <f ca="1">Table1[[#This Row],[Netto loon]]-Table1[[#This Row],[Netto vorige schijf]]</f>
        <v>5.0500000000029104</v>
      </c>
      <c r="L9181" s="2">
        <f ca="1">(Table1[[#This Row],[Bruto tov vorige schijf]]-Table1[[#This Row],[Netto tov vorige schijf]])/MAX(Table1[[#This Row],[Bruto tov vorige schijf]],1)</f>
        <v>0.49499999999970895</v>
      </c>
    </row>
    <row r="9182" spans="1:12" x14ac:dyDescent="0.25">
      <c r="A9182" s="14">
        <v>99641</v>
      </c>
      <c r="B9182" s="6">
        <f>LoonHeffing2020(Table1[[#This Row],[Belastbaar loon]])</f>
        <v>40998.572999999997</v>
      </c>
      <c r="C9182" s="6">
        <f>AlgemeneHeffingsKorting2020(Table1[[#This Row],[Belastbaar loon]])</f>
        <v>0</v>
      </c>
      <c r="D9182" s="14">
        <f>ArbeidsKorting2020(Table1[[#This Row],[Belastbaar loon]])</f>
        <v>0</v>
      </c>
      <c r="E9182" s="14">
        <f>MAX(Table1[[#This Row],[Loonheffing]]-Table1[[#This Row],[Algemene Heffingskorting]]-Table1[[#This Row],[Arbeidskorting]],0)</f>
        <v>40998.572999999997</v>
      </c>
      <c r="F9182" s="6">
        <f>Table1[[#This Row],[Belastbaar loon]]-Table1[[#This Row],[Belasting]]</f>
        <v>58642.427000000003</v>
      </c>
      <c r="G9182" s="2">
        <f>(Table1[[#This Row],[Belastbaar loon]]-Table1[[#This Row],[Netto loon]])/Table1[[#This Row],[Belastbaar loon]]</f>
        <v>0.41146288174546619</v>
      </c>
      <c r="H9182" s="14">
        <f t="shared" ca="1" si="138"/>
        <v>40993.623</v>
      </c>
      <c r="I9182" s="14">
        <f ca="1">IF(ROW()=2, Table1[[#This Row],[Netto loon]], INDIRECT(ADDRESS(ROW()-1,COLUMN(F:F))))</f>
        <v>58637.377</v>
      </c>
      <c r="J9182" s="6">
        <f ca="1">IF(ROW()=2, 0, Table1[[#This Row],[Belastbaar loon]]-INDIRECT(ADDRESS(ROW()-1,COLUMN(A:A))))</f>
        <v>10</v>
      </c>
      <c r="K9182" s="6">
        <f ca="1">Table1[[#This Row],[Netto loon]]-Table1[[#This Row],[Netto vorige schijf]]</f>
        <v>5.0500000000029104</v>
      </c>
      <c r="L9182" s="2">
        <f ca="1">(Table1[[#This Row],[Bruto tov vorige schijf]]-Table1[[#This Row],[Netto tov vorige schijf]])/MAX(Table1[[#This Row],[Bruto tov vorige schijf]],1)</f>
        <v>0.49499999999970895</v>
      </c>
    </row>
    <row r="9183" spans="1:12" x14ac:dyDescent="0.25">
      <c r="A9183" s="14">
        <v>99651</v>
      </c>
      <c r="B9183" s="6">
        <f>LoonHeffing2020(Table1[[#This Row],[Belastbaar loon]])</f>
        <v>41003.523000000001</v>
      </c>
      <c r="C9183" s="6">
        <f>AlgemeneHeffingsKorting2020(Table1[[#This Row],[Belastbaar loon]])</f>
        <v>0</v>
      </c>
      <c r="D9183" s="14">
        <f>ArbeidsKorting2020(Table1[[#This Row],[Belastbaar loon]])</f>
        <v>0</v>
      </c>
      <c r="E9183" s="14">
        <f>MAX(Table1[[#This Row],[Loonheffing]]-Table1[[#This Row],[Algemene Heffingskorting]]-Table1[[#This Row],[Arbeidskorting]],0)</f>
        <v>41003.523000000001</v>
      </c>
      <c r="F9183" s="6">
        <f>Table1[[#This Row],[Belastbaar loon]]-Table1[[#This Row],[Belasting]]</f>
        <v>58647.476999999999</v>
      </c>
      <c r="G9183" s="2">
        <f>(Table1[[#This Row],[Belastbaar loon]]-Table1[[#This Row],[Netto loon]])/Table1[[#This Row],[Belastbaar loon]]</f>
        <v>0.41147126471385137</v>
      </c>
      <c r="H9183" s="14">
        <f t="shared" ca="1" si="138"/>
        <v>40998.572999999997</v>
      </c>
      <c r="I9183" s="14">
        <f ca="1">IF(ROW()=2, Table1[[#This Row],[Netto loon]], INDIRECT(ADDRESS(ROW()-1,COLUMN(F:F))))</f>
        <v>58642.427000000003</v>
      </c>
      <c r="J9183" s="6">
        <f ca="1">IF(ROW()=2, 0, Table1[[#This Row],[Belastbaar loon]]-INDIRECT(ADDRESS(ROW()-1,COLUMN(A:A))))</f>
        <v>10</v>
      </c>
      <c r="K9183" s="6">
        <f ca="1">Table1[[#This Row],[Netto loon]]-Table1[[#This Row],[Netto vorige schijf]]</f>
        <v>5.0499999999956344</v>
      </c>
      <c r="L9183" s="2">
        <f ca="1">(Table1[[#This Row],[Bruto tov vorige schijf]]-Table1[[#This Row],[Netto tov vorige schijf]])/MAX(Table1[[#This Row],[Bruto tov vorige schijf]],1)</f>
        <v>0.49500000000043654</v>
      </c>
    </row>
    <row r="9184" spans="1:12" x14ac:dyDescent="0.25">
      <c r="A9184" s="14">
        <v>99661</v>
      </c>
      <c r="B9184" s="6">
        <f>LoonHeffing2020(Table1[[#This Row],[Belastbaar loon]])</f>
        <v>41008.472999999998</v>
      </c>
      <c r="C9184" s="6">
        <f>AlgemeneHeffingsKorting2020(Table1[[#This Row],[Belastbaar loon]])</f>
        <v>0</v>
      </c>
      <c r="D9184" s="14">
        <f>ArbeidsKorting2020(Table1[[#This Row],[Belastbaar loon]])</f>
        <v>0</v>
      </c>
      <c r="E9184" s="14">
        <f>MAX(Table1[[#This Row],[Loonheffing]]-Table1[[#This Row],[Algemene Heffingskorting]]-Table1[[#This Row],[Arbeidskorting]],0)</f>
        <v>41008.472999999998</v>
      </c>
      <c r="F9184" s="6">
        <f>Table1[[#This Row],[Belastbaar loon]]-Table1[[#This Row],[Belasting]]</f>
        <v>58652.527000000002</v>
      </c>
      <c r="G9184" s="2">
        <f>(Table1[[#This Row],[Belastbaar loon]]-Table1[[#This Row],[Netto loon]])/Table1[[#This Row],[Belastbaar loon]]</f>
        <v>0.4114796459999398</v>
      </c>
      <c r="H9184" s="14">
        <f t="shared" ca="1" si="138"/>
        <v>41003.523000000001</v>
      </c>
      <c r="I9184" s="14">
        <f ca="1">IF(ROW()=2, Table1[[#This Row],[Netto loon]], INDIRECT(ADDRESS(ROW()-1,COLUMN(F:F))))</f>
        <v>58647.476999999999</v>
      </c>
      <c r="J9184" s="6">
        <f ca="1">IF(ROW()=2, 0, Table1[[#This Row],[Belastbaar loon]]-INDIRECT(ADDRESS(ROW()-1,COLUMN(A:A))))</f>
        <v>10</v>
      </c>
      <c r="K9184" s="6">
        <f ca="1">Table1[[#This Row],[Netto loon]]-Table1[[#This Row],[Netto vorige schijf]]</f>
        <v>5.0500000000029104</v>
      </c>
      <c r="L9184" s="2">
        <f ca="1">(Table1[[#This Row],[Bruto tov vorige schijf]]-Table1[[#This Row],[Netto tov vorige schijf]])/MAX(Table1[[#This Row],[Bruto tov vorige schijf]],1)</f>
        <v>0.49499999999970895</v>
      </c>
    </row>
    <row r="9185" spans="1:12" x14ac:dyDescent="0.25">
      <c r="A9185" s="14">
        <v>99671</v>
      </c>
      <c r="B9185" s="6">
        <f>LoonHeffing2020(Table1[[#This Row],[Belastbaar loon]])</f>
        <v>41013.423000000003</v>
      </c>
      <c r="C9185" s="6">
        <f>AlgemeneHeffingsKorting2020(Table1[[#This Row],[Belastbaar loon]])</f>
        <v>0</v>
      </c>
      <c r="D9185" s="14">
        <f>ArbeidsKorting2020(Table1[[#This Row],[Belastbaar loon]])</f>
        <v>0</v>
      </c>
      <c r="E9185" s="14">
        <f>MAX(Table1[[#This Row],[Loonheffing]]-Table1[[#This Row],[Algemene Heffingskorting]]-Table1[[#This Row],[Arbeidskorting]],0)</f>
        <v>41013.423000000003</v>
      </c>
      <c r="F9185" s="6">
        <f>Table1[[#This Row],[Belastbaar loon]]-Table1[[#This Row],[Belasting]]</f>
        <v>58657.576999999997</v>
      </c>
      <c r="G9185" s="2">
        <f>(Table1[[#This Row],[Belastbaar loon]]-Table1[[#This Row],[Netto loon]])/Table1[[#This Row],[Belastbaar loon]]</f>
        <v>0.41148802560423797</v>
      </c>
      <c r="H9185" s="14">
        <f t="shared" ca="1" si="138"/>
        <v>41008.472999999998</v>
      </c>
      <c r="I9185" s="14">
        <f ca="1">IF(ROW()=2, Table1[[#This Row],[Netto loon]], INDIRECT(ADDRESS(ROW()-1,COLUMN(F:F))))</f>
        <v>58652.527000000002</v>
      </c>
      <c r="J9185" s="6">
        <f ca="1">IF(ROW()=2, 0, Table1[[#This Row],[Belastbaar loon]]-INDIRECT(ADDRESS(ROW()-1,COLUMN(A:A))))</f>
        <v>10</v>
      </c>
      <c r="K9185" s="6">
        <f ca="1">Table1[[#This Row],[Netto loon]]-Table1[[#This Row],[Netto vorige schijf]]</f>
        <v>5.0499999999956344</v>
      </c>
      <c r="L9185" s="2">
        <f ca="1">(Table1[[#This Row],[Bruto tov vorige schijf]]-Table1[[#This Row],[Netto tov vorige schijf]])/MAX(Table1[[#This Row],[Bruto tov vorige schijf]],1)</f>
        <v>0.49500000000043654</v>
      </c>
    </row>
    <row r="9186" spans="1:12" x14ac:dyDescent="0.25">
      <c r="A9186" s="14">
        <v>99681</v>
      </c>
      <c r="B9186" s="6">
        <f>LoonHeffing2020(Table1[[#This Row],[Belastbaar loon]])</f>
        <v>41018.373</v>
      </c>
      <c r="C9186" s="6">
        <f>AlgemeneHeffingsKorting2020(Table1[[#This Row],[Belastbaar loon]])</f>
        <v>0</v>
      </c>
      <c r="D9186" s="14">
        <f>ArbeidsKorting2020(Table1[[#This Row],[Belastbaar loon]])</f>
        <v>0</v>
      </c>
      <c r="E9186" s="14">
        <f>MAX(Table1[[#This Row],[Loonheffing]]-Table1[[#This Row],[Algemene Heffingskorting]]-Table1[[#This Row],[Arbeidskorting]],0)</f>
        <v>41018.373</v>
      </c>
      <c r="F9186" s="6">
        <f>Table1[[#This Row],[Belastbaar loon]]-Table1[[#This Row],[Belasting]]</f>
        <v>58662.627</v>
      </c>
      <c r="G9186" s="2">
        <f>(Table1[[#This Row],[Belastbaar loon]]-Table1[[#This Row],[Netto loon]])/Table1[[#This Row],[Belastbaar loon]]</f>
        <v>0.41149640352725192</v>
      </c>
      <c r="H9186" s="14">
        <f t="shared" ca="1" si="138"/>
        <v>41013.423000000003</v>
      </c>
      <c r="I9186" s="14">
        <f ca="1">IF(ROW()=2, Table1[[#This Row],[Netto loon]], INDIRECT(ADDRESS(ROW()-1,COLUMN(F:F))))</f>
        <v>58657.576999999997</v>
      </c>
      <c r="J9186" s="6">
        <f ca="1">IF(ROW()=2, 0, Table1[[#This Row],[Belastbaar loon]]-INDIRECT(ADDRESS(ROW()-1,COLUMN(A:A))))</f>
        <v>10</v>
      </c>
      <c r="K9186" s="6">
        <f ca="1">Table1[[#This Row],[Netto loon]]-Table1[[#This Row],[Netto vorige schijf]]</f>
        <v>5.0500000000029104</v>
      </c>
      <c r="L9186" s="2">
        <f ca="1">(Table1[[#This Row],[Bruto tov vorige schijf]]-Table1[[#This Row],[Netto tov vorige schijf]])/MAX(Table1[[#This Row],[Bruto tov vorige schijf]],1)</f>
        <v>0.49499999999970895</v>
      </c>
    </row>
    <row r="9187" spans="1:12" x14ac:dyDescent="0.25">
      <c r="A9187" s="14">
        <v>99691</v>
      </c>
      <c r="B9187" s="6">
        <f>LoonHeffing2020(Table1[[#This Row],[Belastbaar loon]])</f>
        <v>41023.322999999997</v>
      </c>
      <c r="C9187" s="6">
        <f>AlgemeneHeffingsKorting2020(Table1[[#This Row],[Belastbaar loon]])</f>
        <v>0</v>
      </c>
      <c r="D9187" s="14">
        <f>ArbeidsKorting2020(Table1[[#This Row],[Belastbaar loon]])</f>
        <v>0</v>
      </c>
      <c r="E9187" s="14">
        <f>MAX(Table1[[#This Row],[Loonheffing]]-Table1[[#This Row],[Algemene Heffingskorting]]-Table1[[#This Row],[Arbeidskorting]],0)</f>
        <v>41023.322999999997</v>
      </c>
      <c r="F9187" s="6">
        <f>Table1[[#This Row],[Belastbaar loon]]-Table1[[#This Row],[Belasting]]</f>
        <v>58667.677000000003</v>
      </c>
      <c r="G9187" s="2">
        <f>(Table1[[#This Row],[Belastbaar loon]]-Table1[[#This Row],[Netto loon]])/Table1[[#This Row],[Belastbaar loon]]</f>
        <v>0.41150477976948768</v>
      </c>
      <c r="H9187" s="14">
        <f t="shared" ca="1" si="138"/>
        <v>41018.373</v>
      </c>
      <c r="I9187" s="14">
        <f ca="1">IF(ROW()=2, Table1[[#This Row],[Netto loon]], INDIRECT(ADDRESS(ROW()-1,COLUMN(F:F))))</f>
        <v>58662.627</v>
      </c>
      <c r="J9187" s="6">
        <f ca="1">IF(ROW()=2, 0, Table1[[#This Row],[Belastbaar loon]]-INDIRECT(ADDRESS(ROW()-1,COLUMN(A:A))))</f>
        <v>10</v>
      </c>
      <c r="K9187" s="6">
        <f ca="1">Table1[[#This Row],[Netto loon]]-Table1[[#This Row],[Netto vorige schijf]]</f>
        <v>5.0500000000029104</v>
      </c>
      <c r="L9187" s="2">
        <f ca="1">(Table1[[#This Row],[Bruto tov vorige schijf]]-Table1[[#This Row],[Netto tov vorige schijf]])/MAX(Table1[[#This Row],[Bruto tov vorige schijf]],1)</f>
        <v>0.49499999999970895</v>
      </c>
    </row>
    <row r="9188" spans="1:12" x14ac:dyDescent="0.25">
      <c r="A9188" s="14">
        <v>99701</v>
      </c>
      <c r="B9188" s="6">
        <f>LoonHeffing2020(Table1[[#This Row],[Belastbaar loon]])</f>
        <v>41028.273000000001</v>
      </c>
      <c r="C9188" s="6">
        <f>AlgemeneHeffingsKorting2020(Table1[[#This Row],[Belastbaar loon]])</f>
        <v>0</v>
      </c>
      <c r="D9188" s="14">
        <f>ArbeidsKorting2020(Table1[[#This Row],[Belastbaar loon]])</f>
        <v>0</v>
      </c>
      <c r="E9188" s="14">
        <f>MAX(Table1[[#This Row],[Loonheffing]]-Table1[[#This Row],[Algemene Heffingskorting]]-Table1[[#This Row],[Arbeidskorting]],0)</f>
        <v>41028.273000000001</v>
      </c>
      <c r="F9188" s="6">
        <f>Table1[[#This Row],[Belastbaar loon]]-Table1[[#This Row],[Belasting]]</f>
        <v>58672.726999999999</v>
      </c>
      <c r="G9188" s="2">
        <f>(Table1[[#This Row],[Belastbaar loon]]-Table1[[#This Row],[Netto loon]])/Table1[[#This Row],[Belastbaar loon]]</f>
        <v>0.41151315433145103</v>
      </c>
      <c r="H9188" s="14">
        <f t="shared" ca="1" si="138"/>
        <v>41023.322999999997</v>
      </c>
      <c r="I9188" s="14">
        <f ca="1">IF(ROW()=2, Table1[[#This Row],[Netto loon]], INDIRECT(ADDRESS(ROW()-1,COLUMN(F:F))))</f>
        <v>58667.677000000003</v>
      </c>
      <c r="J9188" s="6">
        <f ca="1">IF(ROW()=2, 0, Table1[[#This Row],[Belastbaar loon]]-INDIRECT(ADDRESS(ROW()-1,COLUMN(A:A))))</f>
        <v>10</v>
      </c>
      <c r="K9188" s="6">
        <f ca="1">Table1[[#This Row],[Netto loon]]-Table1[[#This Row],[Netto vorige schijf]]</f>
        <v>5.0499999999956344</v>
      </c>
      <c r="L9188" s="2">
        <f ca="1">(Table1[[#This Row],[Bruto tov vorige schijf]]-Table1[[#This Row],[Netto tov vorige schijf]])/MAX(Table1[[#This Row],[Bruto tov vorige schijf]],1)</f>
        <v>0.49500000000043654</v>
      </c>
    </row>
    <row r="9189" spans="1:12" x14ac:dyDescent="0.25">
      <c r="A9189" s="14">
        <v>99711</v>
      </c>
      <c r="B9189" s="6">
        <f>LoonHeffing2020(Table1[[#This Row],[Belastbaar loon]])</f>
        <v>41033.222999999998</v>
      </c>
      <c r="C9189" s="6">
        <f>AlgemeneHeffingsKorting2020(Table1[[#This Row],[Belastbaar loon]])</f>
        <v>0</v>
      </c>
      <c r="D9189" s="14">
        <f>ArbeidsKorting2020(Table1[[#This Row],[Belastbaar loon]])</f>
        <v>0</v>
      </c>
      <c r="E9189" s="14">
        <f>MAX(Table1[[#This Row],[Loonheffing]]-Table1[[#This Row],[Algemene Heffingskorting]]-Table1[[#This Row],[Arbeidskorting]],0)</f>
        <v>41033.222999999998</v>
      </c>
      <c r="F9189" s="6">
        <f>Table1[[#This Row],[Belastbaar loon]]-Table1[[#This Row],[Belasting]]</f>
        <v>58677.777000000002</v>
      </c>
      <c r="G9189" s="2">
        <f>(Table1[[#This Row],[Belastbaar loon]]-Table1[[#This Row],[Netto loon]])/Table1[[#This Row],[Belastbaar loon]]</f>
        <v>0.41152152721364743</v>
      </c>
      <c r="H9189" s="14">
        <f t="shared" ca="1" si="138"/>
        <v>41028.273000000001</v>
      </c>
      <c r="I9189" s="14">
        <f ca="1">IF(ROW()=2, Table1[[#This Row],[Netto loon]], INDIRECT(ADDRESS(ROW()-1,COLUMN(F:F))))</f>
        <v>58672.726999999999</v>
      </c>
      <c r="J9189" s="6">
        <f ca="1">IF(ROW()=2, 0, Table1[[#This Row],[Belastbaar loon]]-INDIRECT(ADDRESS(ROW()-1,COLUMN(A:A))))</f>
        <v>10</v>
      </c>
      <c r="K9189" s="6">
        <f ca="1">Table1[[#This Row],[Netto loon]]-Table1[[#This Row],[Netto vorige schijf]]</f>
        <v>5.0500000000029104</v>
      </c>
      <c r="L9189" s="2">
        <f ca="1">(Table1[[#This Row],[Bruto tov vorige schijf]]-Table1[[#This Row],[Netto tov vorige schijf]])/MAX(Table1[[#This Row],[Bruto tov vorige schijf]],1)</f>
        <v>0.49499999999970895</v>
      </c>
    </row>
    <row r="9190" spans="1:12" x14ac:dyDescent="0.25">
      <c r="A9190" s="14">
        <v>99721</v>
      </c>
      <c r="B9190" s="6">
        <f>LoonHeffing2020(Table1[[#This Row],[Belastbaar loon]])</f>
        <v>41038.173000000003</v>
      </c>
      <c r="C9190" s="6">
        <f>AlgemeneHeffingsKorting2020(Table1[[#This Row],[Belastbaar loon]])</f>
        <v>0</v>
      </c>
      <c r="D9190" s="14">
        <f>ArbeidsKorting2020(Table1[[#This Row],[Belastbaar loon]])</f>
        <v>0</v>
      </c>
      <c r="E9190" s="14">
        <f>MAX(Table1[[#This Row],[Loonheffing]]-Table1[[#This Row],[Algemene Heffingskorting]]-Table1[[#This Row],[Arbeidskorting]],0)</f>
        <v>41038.173000000003</v>
      </c>
      <c r="F9190" s="6">
        <f>Table1[[#This Row],[Belastbaar loon]]-Table1[[#This Row],[Belasting]]</f>
        <v>58682.826999999997</v>
      </c>
      <c r="G9190" s="2">
        <f>(Table1[[#This Row],[Belastbaar loon]]-Table1[[#This Row],[Netto loon]])/Table1[[#This Row],[Belastbaar loon]]</f>
        <v>0.41152989841658227</v>
      </c>
      <c r="H9190" s="14">
        <f t="shared" ca="1" si="138"/>
        <v>41033.222999999998</v>
      </c>
      <c r="I9190" s="14">
        <f ca="1">IF(ROW()=2, Table1[[#This Row],[Netto loon]], INDIRECT(ADDRESS(ROW()-1,COLUMN(F:F))))</f>
        <v>58677.777000000002</v>
      </c>
      <c r="J9190" s="6">
        <f ca="1">IF(ROW()=2, 0, Table1[[#This Row],[Belastbaar loon]]-INDIRECT(ADDRESS(ROW()-1,COLUMN(A:A))))</f>
        <v>10</v>
      </c>
      <c r="K9190" s="6">
        <f ca="1">Table1[[#This Row],[Netto loon]]-Table1[[#This Row],[Netto vorige schijf]]</f>
        <v>5.0499999999956344</v>
      </c>
      <c r="L9190" s="2">
        <f ca="1">(Table1[[#This Row],[Bruto tov vorige schijf]]-Table1[[#This Row],[Netto tov vorige schijf]])/MAX(Table1[[#This Row],[Bruto tov vorige schijf]],1)</f>
        <v>0.49500000000043654</v>
      </c>
    </row>
    <row r="9191" spans="1:12" x14ac:dyDescent="0.25">
      <c r="A9191" s="14">
        <v>99731</v>
      </c>
      <c r="B9191" s="6">
        <f>LoonHeffing2020(Table1[[#This Row],[Belastbaar loon]])</f>
        <v>41043.123</v>
      </c>
      <c r="C9191" s="6">
        <f>AlgemeneHeffingsKorting2020(Table1[[#This Row],[Belastbaar loon]])</f>
        <v>0</v>
      </c>
      <c r="D9191" s="14">
        <f>ArbeidsKorting2020(Table1[[#This Row],[Belastbaar loon]])</f>
        <v>0</v>
      </c>
      <c r="E9191" s="14">
        <f>MAX(Table1[[#This Row],[Loonheffing]]-Table1[[#This Row],[Algemene Heffingskorting]]-Table1[[#This Row],[Arbeidskorting]],0)</f>
        <v>41043.123</v>
      </c>
      <c r="F9191" s="6">
        <f>Table1[[#This Row],[Belastbaar loon]]-Table1[[#This Row],[Belasting]]</f>
        <v>58687.877</v>
      </c>
      <c r="G9191" s="2">
        <f>(Table1[[#This Row],[Belastbaar loon]]-Table1[[#This Row],[Netto loon]])/Table1[[#This Row],[Belastbaar loon]]</f>
        <v>0.41153826794076065</v>
      </c>
      <c r="H9191" s="14">
        <f t="shared" ca="1" si="138"/>
        <v>41038.173000000003</v>
      </c>
      <c r="I9191" s="14">
        <f ca="1">IF(ROW()=2, Table1[[#This Row],[Netto loon]], INDIRECT(ADDRESS(ROW()-1,COLUMN(F:F))))</f>
        <v>58682.826999999997</v>
      </c>
      <c r="J9191" s="6">
        <f ca="1">IF(ROW()=2, 0, Table1[[#This Row],[Belastbaar loon]]-INDIRECT(ADDRESS(ROW()-1,COLUMN(A:A))))</f>
        <v>10</v>
      </c>
      <c r="K9191" s="6">
        <f ca="1">Table1[[#This Row],[Netto loon]]-Table1[[#This Row],[Netto vorige schijf]]</f>
        <v>5.0500000000029104</v>
      </c>
      <c r="L9191" s="2">
        <f ca="1">(Table1[[#This Row],[Bruto tov vorige schijf]]-Table1[[#This Row],[Netto tov vorige schijf]])/MAX(Table1[[#This Row],[Bruto tov vorige schijf]],1)</f>
        <v>0.49499999999970895</v>
      </c>
    </row>
    <row r="9192" spans="1:12" x14ac:dyDescent="0.25">
      <c r="A9192" s="14">
        <v>99741</v>
      </c>
      <c r="B9192" s="6">
        <f>LoonHeffing2020(Table1[[#This Row],[Belastbaar loon]])</f>
        <v>41048.072999999997</v>
      </c>
      <c r="C9192" s="6">
        <f>AlgemeneHeffingsKorting2020(Table1[[#This Row],[Belastbaar loon]])</f>
        <v>0</v>
      </c>
      <c r="D9192" s="14">
        <f>ArbeidsKorting2020(Table1[[#This Row],[Belastbaar loon]])</f>
        <v>0</v>
      </c>
      <c r="E9192" s="14">
        <f>MAX(Table1[[#This Row],[Loonheffing]]-Table1[[#This Row],[Algemene Heffingskorting]]-Table1[[#This Row],[Arbeidskorting]],0)</f>
        <v>41048.072999999997</v>
      </c>
      <c r="F9192" s="6">
        <f>Table1[[#This Row],[Belastbaar loon]]-Table1[[#This Row],[Belasting]]</f>
        <v>58692.927000000003</v>
      </c>
      <c r="G9192" s="2">
        <f>(Table1[[#This Row],[Belastbaar loon]]-Table1[[#This Row],[Netto loon]])/Table1[[#This Row],[Belastbaar loon]]</f>
        <v>0.41154663578668749</v>
      </c>
      <c r="H9192" s="14">
        <f t="shared" ca="1" si="138"/>
        <v>41043.123</v>
      </c>
      <c r="I9192" s="14">
        <f ca="1">IF(ROW()=2, Table1[[#This Row],[Netto loon]], INDIRECT(ADDRESS(ROW()-1,COLUMN(F:F))))</f>
        <v>58687.877</v>
      </c>
      <c r="J9192" s="6">
        <f ca="1">IF(ROW()=2, 0, Table1[[#This Row],[Belastbaar loon]]-INDIRECT(ADDRESS(ROW()-1,COLUMN(A:A))))</f>
        <v>10</v>
      </c>
      <c r="K9192" s="6">
        <f ca="1">Table1[[#This Row],[Netto loon]]-Table1[[#This Row],[Netto vorige schijf]]</f>
        <v>5.0500000000029104</v>
      </c>
      <c r="L9192" s="2">
        <f ca="1">(Table1[[#This Row],[Bruto tov vorige schijf]]-Table1[[#This Row],[Netto tov vorige schijf]])/MAX(Table1[[#This Row],[Bruto tov vorige schijf]],1)</f>
        <v>0.49499999999970895</v>
      </c>
    </row>
    <row r="9193" spans="1:12" x14ac:dyDescent="0.25">
      <c r="A9193" s="14">
        <v>99751</v>
      </c>
      <c r="B9193" s="6">
        <f>LoonHeffing2020(Table1[[#This Row],[Belastbaar loon]])</f>
        <v>41053.023000000001</v>
      </c>
      <c r="C9193" s="6">
        <f>AlgemeneHeffingsKorting2020(Table1[[#This Row],[Belastbaar loon]])</f>
        <v>0</v>
      </c>
      <c r="D9193" s="14">
        <f>ArbeidsKorting2020(Table1[[#This Row],[Belastbaar loon]])</f>
        <v>0</v>
      </c>
      <c r="E9193" s="14">
        <f>MAX(Table1[[#This Row],[Loonheffing]]-Table1[[#This Row],[Algemene Heffingskorting]]-Table1[[#This Row],[Arbeidskorting]],0)</f>
        <v>41053.023000000001</v>
      </c>
      <c r="F9193" s="6">
        <f>Table1[[#This Row],[Belastbaar loon]]-Table1[[#This Row],[Belasting]]</f>
        <v>58697.976999999999</v>
      </c>
      <c r="G9193" s="2">
        <f>(Table1[[#This Row],[Belastbaar loon]]-Table1[[#This Row],[Netto loon]])/Table1[[#This Row],[Belastbaar loon]]</f>
        <v>0.41155500195486761</v>
      </c>
      <c r="H9193" s="14">
        <f t="shared" ca="1" si="138"/>
        <v>41048.072999999997</v>
      </c>
      <c r="I9193" s="14">
        <f ca="1">IF(ROW()=2, Table1[[#This Row],[Netto loon]], INDIRECT(ADDRESS(ROW()-1,COLUMN(F:F))))</f>
        <v>58692.927000000003</v>
      </c>
      <c r="J9193" s="6">
        <f ca="1">IF(ROW()=2, 0, Table1[[#This Row],[Belastbaar loon]]-INDIRECT(ADDRESS(ROW()-1,COLUMN(A:A))))</f>
        <v>10</v>
      </c>
      <c r="K9193" s="6">
        <f ca="1">Table1[[#This Row],[Netto loon]]-Table1[[#This Row],[Netto vorige schijf]]</f>
        <v>5.0499999999956344</v>
      </c>
      <c r="L9193" s="2">
        <f ca="1">(Table1[[#This Row],[Bruto tov vorige schijf]]-Table1[[#This Row],[Netto tov vorige schijf]])/MAX(Table1[[#This Row],[Bruto tov vorige schijf]],1)</f>
        <v>0.49500000000043654</v>
      </c>
    </row>
    <row r="9194" spans="1:12" x14ac:dyDescent="0.25">
      <c r="A9194" s="14">
        <v>99761</v>
      </c>
      <c r="B9194" s="6">
        <f>LoonHeffing2020(Table1[[#This Row],[Belastbaar loon]])</f>
        <v>41057.972999999998</v>
      </c>
      <c r="C9194" s="6">
        <f>AlgemeneHeffingsKorting2020(Table1[[#This Row],[Belastbaar loon]])</f>
        <v>0</v>
      </c>
      <c r="D9194" s="14">
        <f>ArbeidsKorting2020(Table1[[#This Row],[Belastbaar loon]])</f>
        <v>0</v>
      </c>
      <c r="E9194" s="14">
        <f>MAX(Table1[[#This Row],[Loonheffing]]-Table1[[#This Row],[Algemene Heffingskorting]]-Table1[[#This Row],[Arbeidskorting]],0)</f>
        <v>41057.972999999998</v>
      </c>
      <c r="F9194" s="6">
        <f>Table1[[#This Row],[Belastbaar loon]]-Table1[[#This Row],[Belasting]]</f>
        <v>58703.027000000002</v>
      </c>
      <c r="G9194" s="2">
        <f>(Table1[[#This Row],[Belastbaar loon]]-Table1[[#This Row],[Netto loon]])/Table1[[#This Row],[Belastbaar loon]]</f>
        <v>0.41156336644580543</v>
      </c>
      <c r="H9194" s="14">
        <f t="shared" ca="1" si="138"/>
        <v>41053.023000000001</v>
      </c>
      <c r="I9194" s="14">
        <f ca="1">IF(ROW()=2, Table1[[#This Row],[Netto loon]], INDIRECT(ADDRESS(ROW()-1,COLUMN(F:F))))</f>
        <v>58697.976999999999</v>
      </c>
      <c r="J9194" s="6">
        <f ca="1">IF(ROW()=2, 0, Table1[[#This Row],[Belastbaar loon]]-INDIRECT(ADDRESS(ROW()-1,COLUMN(A:A))))</f>
        <v>10</v>
      </c>
      <c r="K9194" s="6">
        <f ca="1">Table1[[#This Row],[Netto loon]]-Table1[[#This Row],[Netto vorige schijf]]</f>
        <v>5.0500000000029104</v>
      </c>
      <c r="L9194" s="2">
        <f ca="1">(Table1[[#This Row],[Bruto tov vorige schijf]]-Table1[[#This Row],[Netto tov vorige schijf]])/MAX(Table1[[#This Row],[Bruto tov vorige schijf]],1)</f>
        <v>0.49499999999970895</v>
      </c>
    </row>
    <row r="9195" spans="1:12" x14ac:dyDescent="0.25">
      <c r="A9195" s="14">
        <v>99771</v>
      </c>
      <c r="B9195" s="6">
        <f>LoonHeffing2020(Table1[[#This Row],[Belastbaar loon]])</f>
        <v>41062.923000000003</v>
      </c>
      <c r="C9195" s="6">
        <f>AlgemeneHeffingsKorting2020(Table1[[#This Row],[Belastbaar loon]])</f>
        <v>0</v>
      </c>
      <c r="D9195" s="14">
        <f>ArbeidsKorting2020(Table1[[#This Row],[Belastbaar loon]])</f>
        <v>0</v>
      </c>
      <c r="E9195" s="14">
        <f>MAX(Table1[[#This Row],[Loonheffing]]-Table1[[#This Row],[Algemene Heffingskorting]]-Table1[[#This Row],[Arbeidskorting]],0)</f>
        <v>41062.923000000003</v>
      </c>
      <c r="F9195" s="6">
        <f>Table1[[#This Row],[Belastbaar loon]]-Table1[[#This Row],[Belasting]]</f>
        <v>58708.076999999997</v>
      </c>
      <c r="G9195" s="2">
        <f>(Table1[[#This Row],[Belastbaar loon]]-Table1[[#This Row],[Netto loon]])/Table1[[#This Row],[Belastbaar loon]]</f>
        <v>0.41157172926000546</v>
      </c>
      <c r="H9195" s="14">
        <f t="shared" ca="1" si="138"/>
        <v>41057.972999999998</v>
      </c>
      <c r="I9195" s="14">
        <f ca="1">IF(ROW()=2, Table1[[#This Row],[Netto loon]], INDIRECT(ADDRESS(ROW()-1,COLUMN(F:F))))</f>
        <v>58703.027000000002</v>
      </c>
      <c r="J9195" s="6">
        <f ca="1">IF(ROW()=2, 0, Table1[[#This Row],[Belastbaar loon]]-INDIRECT(ADDRESS(ROW()-1,COLUMN(A:A))))</f>
        <v>10</v>
      </c>
      <c r="K9195" s="6">
        <f ca="1">Table1[[#This Row],[Netto loon]]-Table1[[#This Row],[Netto vorige schijf]]</f>
        <v>5.0499999999956344</v>
      </c>
      <c r="L9195" s="2">
        <f ca="1">(Table1[[#This Row],[Bruto tov vorige schijf]]-Table1[[#This Row],[Netto tov vorige schijf]])/MAX(Table1[[#This Row],[Bruto tov vorige schijf]],1)</f>
        <v>0.49500000000043654</v>
      </c>
    </row>
    <row r="9196" spans="1:12" x14ac:dyDescent="0.25">
      <c r="A9196" s="14">
        <v>99781</v>
      </c>
      <c r="B9196" s="6">
        <f>LoonHeffing2020(Table1[[#This Row],[Belastbaar loon]])</f>
        <v>41067.873</v>
      </c>
      <c r="C9196" s="6">
        <f>AlgemeneHeffingsKorting2020(Table1[[#This Row],[Belastbaar loon]])</f>
        <v>0</v>
      </c>
      <c r="D9196" s="14">
        <f>ArbeidsKorting2020(Table1[[#This Row],[Belastbaar loon]])</f>
        <v>0</v>
      </c>
      <c r="E9196" s="14">
        <f>MAX(Table1[[#This Row],[Loonheffing]]-Table1[[#This Row],[Algemene Heffingskorting]]-Table1[[#This Row],[Arbeidskorting]],0)</f>
        <v>41067.873</v>
      </c>
      <c r="F9196" s="6">
        <f>Table1[[#This Row],[Belastbaar loon]]-Table1[[#This Row],[Belasting]]</f>
        <v>58713.127</v>
      </c>
      <c r="G9196" s="2">
        <f>(Table1[[#This Row],[Belastbaar loon]]-Table1[[#This Row],[Netto loon]])/Table1[[#This Row],[Belastbaar loon]]</f>
        <v>0.41158009039797155</v>
      </c>
      <c r="H9196" s="14">
        <f t="shared" ca="1" si="138"/>
        <v>41062.923000000003</v>
      </c>
      <c r="I9196" s="14">
        <f ca="1">IF(ROW()=2, Table1[[#This Row],[Netto loon]], INDIRECT(ADDRESS(ROW()-1,COLUMN(F:F))))</f>
        <v>58708.076999999997</v>
      </c>
      <c r="J9196" s="6">
        <f ca="1">IF(ROW()=2, 0, Table1[[#This Row],[Belastbaar loon]]-INDIRECT(ADDRESS(ROW()-1,COLUMN(A:A))))</f>
        <v>10</v>
      </c>
      <c r="K9196" s="6">
        <f ca="1">Table1[[#This Row],[Netto loon]]-Table1[[#This Row],[Netto vorige schijf]]</f>
        <v>5.0500000000029104</v>
      </c>
      <c r="L9196" s="2">
        <f ca="1">(Table1[[#This Row],[Bruto tov vorige schijf]]-Table1[[#This Row],[Netto tov vorige schijf]])/MAX(Table1[[#This Row],[Bruto tov vorige schijf]],1)</f>
        <v>0.49499999999970895</v>
      </c>
    </row>
    <row r="9197" spans="1:12" x14ac:dyDescent="0.25">
      <c r="A9197" s="14">
        <v>99791</v>
      </c>
      <c r="B9197" s="6">
        <f>LoonHeffing2020(Table1[[#This Row],[Belastbaar loon]])</f>
        <v>41072.822999999997</v>
      </c>
      <c r="C9197" s="6">
        <f>AlgemeneHeffingsKorting2020(Table1[[#This Row],[Belastbaar loon]])</f>
        <v>0</v>
      </c>
      <c r="D9197" s="14">
        <f>ArbeidsKorting2020(Table1[[#This Row],[Belastbaar loon]])</f>
        <v>0</v>
      </c>
      <c r="E9197" s="14">
        <f>MAX(Table1[[#This Row],[Loonheffing]]-Table1[[#This Row],[Algemene Heffingskorting]]-Table1[[#This Row],[Arbeidskorting]],0)</f>
        <v>41072.822999999997</v>
      </c>
      <c r="F9197" s="6">
        <f>Table1[[#This Row],[Belastbaar loon]]-Table1[[#This Row],[Belasting]]</f>
        <v>58718.177000000003</v>
      </c>
      <c r="G9197" s="2">
        <f>(Table1[[#This Row],[Belastbaar loon]]-Table1[[#This Row],[Netto loon]])/Table1[[#This Row],[Belastbaar loon]]</f>
        <v>0.41158844986020782</v>
      </c>
      <c r="H9197" s="14">
        <f t="shared" ca="1" si="138"/>
        <v>41067.873</v>
      </c>
      <c r="I9197" s="14">
        <f ca="1">IF(ROW()=2, Table1[[#This Row],[Netto loon]], INDIRECT(ADDRESS(ROW()-1,COLUMN(F:F))))</f>
        <v>58713.127</v>
      </c>
      <c r="J9197" s="6">
        <f ca="1">IF(ROW()=2, 0, Table1[[#This Row],[Belastbaar loon]]-INDIRECT(ADDRESS(ROW()-1,COLUMN(A:A))))</f>
        <v>10</v>
      </c>
      <c r="K9197" s="6">
        <f ca="1">Table1[[#This Row],[Netto loon]]-Table1[[#This Row],[Netto vorige schijf]]</f>
        <v>5.0500000000029104</v>
      </c>
      <c r="L9197" s="2">
        <f ca="1">(Table1[[#This Row],[Bruto tov vorige schijf]]-Table1[[#This Row],[Netto tov vorige schijf]])/MAX(Table1[[#This Row],[Bruto tov vorige schijf]],1)</f>
        <v>0.49499999999970895</v>
      </c>
    </row>
    <row r="9198" spans="1:12" x14ac:dyDescent="0.25">
      <c r="A9198" s="14">
        <v>99801</v>
      </c>
      <c r="B9198" s="6">
        <f>LoonHeffing2020(Table1[[#This Row],[Belastbaar loon]])</f>
        <v>41077.773000000001</v>
      </c>
      <c r="C9198" s="6">
        <f>AlgemeneHeffingsKorting2020(Table1[[#This Row],[Belastbaar loon]])</f>
        <v>0</v>
      </c>
      <c r="D9198" s="14">
        <f>ArbeidsKorting2020(Table1[[#This Row],[Belastbaar loon]])</f>
        <v>0</v>
      </c>
      <c r="E9198" s="14">
        <f>MAX(Table1[[#This Row],[Loonheffing]]-Table1[[#This Row],[Algemene Heffingskorting]]-Table1[[#This Row],[Arbeidskorting]],0)</f>
        <v>41077.773000000001</v>
      </c>
      <c r="F9198" s="6">
        <f>Table1[[#This Row],[Belastbaar loon]]-Table1[[#This Row],[Belasting]]</f>
        <v>58723.226999999999</v>
      </c>
      <c r="G9198" s="2">
        <f>(Table1[[#This Row],[Belastbaar loon]]-Table1[[#This Row],[Netto loon]])/Table1[[#This Row],[Belastbaar loon]]</f>
        <v>0.41159680764721795</v>
      </c>
      <c r="H9198" s="14">
        <f t="shared" ca="1" si="138"/>
        <v>41072.822999999997</v>
      </c>
      <c r="I9198" s="14">
        <f ca="1">IF(ROW()=2, Table1[[#This Row],[Netto loon]], INDIRECT(ADDRESS(ROW()-1,COLUMN(F:F))))</f>
        <v>58718.177000000003</v>
      </c>
      <c r="J9198" s="6">
        <f ca="1">IF(ROW()=2, 0, Table1[[#This Row],[Belastbaar loon]]-INDIRECT(ADDRESS(ROW()-1,COLUMN(A:A))))</f>
        <v>10</v>
      </c>
      <c r="K9198" s="6">
        <f ca="1">Table1[[#This Row],[Netto loon]]-Table1[[#This Row],[Netto vorige schijf]]</f>
        <v>5.0499999999956344</v>
      </c>
      <c r="L9198" s="2">
        <f ca="1">(Table1[[#This Row],[Bruto tov vorige schijf]]-Table1[[#This Row],[Netto tov vorige schijf]])/MAX(Table1[[#This Row],[Bruto tov vorige schijf]],1)</f>
        <v>0.49500000000043654</v>
      </c>
    </row>
    <row r="9199" spans="1:12" x14ac:dyDescent="0.25">
      <c r="A9199" s="14">
        <v>99811</v>
      </c>
      <c r="B9199" s="6">
        <f>LoonHeffing2020(Table1[[#This Row],[Belastbaar loon]])</f>
        <v>41082.722999999998</v>
      </c>
      <c r="C9199" s="6">
        <f>AlgemeneHeffingsKorting2020(Table1[[#This Row],[Belastbaar loon]])</f>
        <v>0</v>
      </c>
      <c r="D9199" s="14">
        <f>ArbeidsKorting2020(Table1[[#This Row],[Belastbaar loon]])</f>
        <v>0</v>
      </c>
      <c r="E9199" s="14">
        <f>MAX(Table1[[#This Row],[Loonheffing]]-Table1[[#This Row],[Algemene Heffingskorting]]-Table1[[#This Row],[Arbeidskorting]],0)</f>
        <v>41082.722999999998</v>
      </c>
      <c r="F9199" s="6">
        <f>Table1[[#This Row],[Belastbaar loon]]-Table1[[#This Row],[Belasting]]</f>
        <v>58728.277000000002</v>
      </c>
      <c r="G9199" s="2">
        <f>(Table1[[#This Row],[Belastbaar loon]]-Table1[[#This Row],[Netto loon]])/Table1[[#This Row],[Belastbaar loon]]</f>
        <v>0.41160516375950545</v>
      </c>
      <c r="H9199" s="14">
        <f t="shared" ca="1" si="138"/>
        <v>41077.773000000001</v>
      </c>
      <c r="I9199" s="14">
        <f ca="1">IF(ROW()=2, Table1[[#This Row],[Netto loon]], INDIRECT(ADDRESS(ROW()-1,COLUMN(F:F))))</f>
        <v>58723.226999999999</v>
      </c>
      <c r="J9199" s="6">
        <f ca="1">IF(ROW()=2, 0, Table1[[#This Row],[Belastbaar loon]]-INDIRECT(ADDRESS(ROW()-1,COLUMN(A:A))))</f>
        <v>10</v>
      </c>
      <c r="K9199" s="6">
        <f ca="1">Table1[[#This Row],[Netto loon]]-Table1[[#This Row],[Netto vorige schijf]]</f>
        <v>5.0500000000029104</v>
      </c>
      <c r="L9199" s="2">
        <f ca="1">(Table1[[#This Row],[Bruto tov vorige schijf]]-Table1[[#This Row],[Netto tov vorige schijf]])/MAX(Table1[[#This Row],[Bruto tov vorige schijf]],1)</f>
        <v>0.49499999999970895</v>
      </c>
    </row>
    <row r="9200" spans="1:12" x14ac:dyDescent="0.25">
      <c r="A9200" s="14">
        <v>99821</v>
      </c>
      <c r="B9200" s="6">
        <f>LoonHeffing2020(Table1[[#This Row],[Belastbaar loon]])</f>
        <v>41087.673000000003</v>
      </c>
      <c r="C9200" s="6">
        <f>AlgemeneHeffingsKorting2020(Table1[[#This Row],[Belastbaar loon]])</f>
        <v>0</v>
      </c>
      <c r="D9200" s="14">
        <f>ArbeidsKorting2020(Table1[[#This Row],[Belastbaar loon]])</f>
        <v>0</v>
      </c>
      <c r="E9200" s="14">
        <f>MAX(Table1[[#This Row],[Loonheffing]]-Table1[[#This Row],[Algemene Heffingskorting]]-Table1[[#This Row],[Arbeidskorting]],0)</f>
        <v>41087.673000000003</v>
      </c>
      <c r="F9200" s="6">
        <f>Table1[[#This Row],[Belastbaar loon]]-Table1[[#This Row],[Belasting]]</f>
        <v>58733.326999999997</v>
      </c>
      <c r="G9200" s="2">
        <f>(Table1[[#This Row],[Belastbaar loon]]-Table1[[#This Row],[Netto loon]])/Table1[[#This Row],[Belastbaar loon]]</f>
        <v>0.41161351819757369</v>
      </c>
      <c r="H9200" s="14">
        <f t="shared" ca="1" si="138"/>
        <v>41082.722999999998</v>
      </c>
      <c r="I9200" s="14">
        <f ca="1">IF(ROW()=2, Table1[[#This Row],[Netto loon]], INDIRECT(ADDRESS(ROW()-1,COLUMN(F:F))))</f>
        <v>58728.277000000002</v>
      </c>
      <c r="J9200" s="6">
        <f ca="1">IF(ROW()=2, 0, Table1[[#This Row],[Belastbaar loon]]-INDIRECT(ADDRESS(ROW()-1,COLUMN(A:A))))</f>
        <v>10</v>
      </c>
      <c r="K9200" s="6">
        <f ca="1">Table1[[#This Row],[Netto loon]]-Table1[[#This Row],[Netto vorige schijf]]</f>
        <v>5.0499999999956344</v>
      </c>
      <c r="L9200" s="2">
        <f ca="1">(Table1[[#This Row],[Bruto tov vorige schijf]]-Table1[[#This Row],[Netto tov vorige schijf]])/MAX(Table1[[#This Row],[Bruto tov vorige schijf]],1)</f>
        <v>0.49500000000043654</v>
      </c>
    </row>
    <row r="9201" spans="1:12" x14ac:dyDescent="0.25">
      <c r="A9201" s="14">
        <v>99831</v>
      </c>
      <c r="B9201" s="6">
        <f>LoonHeffing2020(Table1[[#This Row],[Belastbaar loon]])</f>
        <v>41092.623</v>
      </c>
      <c r="C9201" s="6">
        <f>AlgemeneHeffingsKorting2020(Table1[[#This Row],[Belastbaar loon]])</f>
        <v>0</v>
      </c>
      <c r="D9201" s="14">
        <f>ArbeidsKorting2020(Table1[[#This Row],[Belastbaar loon]])</f>
        <v>0</v>
      </c>
      <c r="E9201" s="14">
        <f>MAX(Table1[[#This Row],[Loonheffing]]-Table1[[#This Row],[Algemene Heffingskorting]]-Table1[[#This Row],[Arbeidskorting]],0)</f>
        <v>41092.623</v>
      </c>
      <c r="F9201" s="6">
        <f>Table1[[#This Row],[Belastbaar loon]]-Table1[[#This Row],[Belasting]]</f>
        <v>58738.377</v>
      </c>
      <c r="G9201" s="2">
        <f>(Table1[[#This Row],[Belastbaar loon]]-Table1[[#This Row],[Netto loon]])/Table1[[#This Row],[Belastbaar loon]]</f>
        <v>0.41162187096192565</v>
      </c>
      <c r="H9201" s="14">
        <f t="shared" ca="1" si="138"/>
        <v>41087.673000000003</v>
      </c>
      <c r="I9201" s="14">
        <f ca="1">IF(ROW()=2, Table1[[#This Row],[Netto loon]], INDIRECT(ADDRESS(ROW()-1,COLUMN(F:F))))</f>
        <v>58733.326999999997</v>
      </c>
      <c r="J9201" s="6">
        <f ca="1">IF(ROW()=2, 0, Table1[[#This Row],[Belastbaar loon]]-INDIRECT(ADDRESS(ROW()-1,COLUMN(A:A))))</f>
        <v>10</v>
      </c>
      <c r="K9201" s="6">
        <f ca="1">Table1[[#This Row],[Netto loon]]-Table1[[#This Row],[Netto vorige schijf]]</f>
        <v>5.0500000000029104</v>
      </c>
      <c r="L9201" s="2">
        <f ca="1">(Table1[[#This Row],[Bruto tov vorige schijf]]-Table1[[#This Row],[Netto tov vorige schijf]])/MAX(Table1[[#This Row],[Bruto tov vorige schijf]],1)</f>
        <v>0.49499999999970895</v>
      </c>
    </row>
    <row r="9202" spans="1:12" x14ac:dyDescent="0.25">
      <c r="A9202" s="14">
        <v>99841</v>
      </c>
      <c r="B9202" s="6">
        <f>LoonHeffing2020(Table1[[#This Row],[Belastbaar loon]])</f>
        <v>41097.572999999997</v>
      </c>
      <c r="C9202" s="6">
        <f>AlgemeneHeffingsKorting2020(Table1[[#This Row],[Belastbaar loon]])</f>
        <v>0</v>
      </c>
      <c r="D9202" s="14">
        <f>ArbeidsKorting2020(Table1[[#This Row],[Belastbaar loon]])</f>
        <v>0</v>
      </c>
      <c r="E9202" s="14">
        <f>MAX(Table1[[#This Row],[Loonheffing]]-Table1[[#This Row],[Algemene Heffingskorting]]-Table1[[#This Row],[Arbeidskorting]],0)</f>
        <v>41097.572999999997</v>
      </c>
      <c r="F9202" s="6">
        <f>Table1[[#This Row],[Belastbaar loon]]-Table1[[#This Row],[Belasting]]</f>
        <v>58743.427000000003</v>
      </c>
      <c r="G9202" s="2">
        <f>(Table1[[#This Row],[Belastbaar loon]]-Table1[[#This Row],[Netto loon]])/Table1[[#This Row],[Belastbaar loon]]</f>
        <v>0.41163022205306432</v>
      </c>
      <c r="H9202" s="14">
        <f t="shared" ca="1" si="138"/>
        <v>41092.623</v>
      </c>
      <c r="I9202" s="14">
        <f ca="1">IF(ROW()=2, Table1[[#This Row],[Netto loon]], INDIRECT(ADDRESS(ROW()-1,COLUMN(F:F))))</f>
        <v>58738.377</v>
      </c>
      <c r="J9202" s="6">
        <f ca="1">IF(ROW()=2, 0, Table1[[#This Row],[Belastbaar loon]]-INDIRECT(ADDRESS(ROW()-1,COLUMN(A:A))))</f>
        <v>10</v>
      </c>
      <c r="K9202" s="6">
        <f ca="1">Table1[[#This Row],[Netto loon]]-Table1[[#This Row],[Netto vorige schijf]]</f>
        <v>5.0500000000029104</v>
      </c>
      <c r="L9202" s="2">
        <f ca="1">(Table1[[#This Row],[Bruto tov vorige schijf]]-Table1[[#This Row],[Netto tov vorige schijf]])/MAX(Table1[[#This Row],[Bruto tov vorige schijf]],1)</f>
        <v>0.49499999999970895</v>
      </c>
    </row>
    <row r="9203" spans="1:12" x14ac:dyDescent="0.25">
      <c r="A9203" s="14">
        <v>99851</v>
      </c>
      <c r="B9203" s="6">
        <f>LoonHeffing2020(Table1[[#This Row],[Belastbaar loon]])</f>
        <v>41102.523000000001</v>
      </c>
      <c r="C9203" s="6">
        <f>AlgemeneHeffingsKorting2020(Table1[[#This Row],[Belastbaar loon]])</f>
        <v>0</v>
      </c>
      <c r="D9203" s="14">
        <f>ArbeidsKorting2020(Table1[[#This Row],[Belastbaar loon]])</f>
        <v>0</v>
      </c>
      <c r="E9203" s="14">
        <f>MAX(Table1[[#This Row],[Loonheffing]]-Table1[[#This Row],[Algemene Heffingskorting]]-Table1[[#This Row],[Arbeidskorting]],0)</f>
        <v>41102.523000000001</v>
      </c>
      <c r="F9203" s="6">
        <f>Table1[[#This Row],[Belastbaar loon]]-Table1[[#This Row],[Belasting]]</f>
        <v>58748.476999999999</v>
      </c>
      <c r="G9203" s="2">
        <f>(Table1[[#This Row],[Belastbaar loon]]-Table1[[#This Row],[Netto loon]])/Table1[[#This Row],[Belastbaar loon]]</f>
        <v>0.41163857147149252</v>
      </c>
      <c r="H9203" s="14">
        <f t="shared" ca="1" si="138"/>
        <v>41097.572999999997</v>
      </c>
      <c r="I9203" s="14">
        <f ca="1">IF(ROW()=2, Table1[[#This Row],[Netto loon]], INDIRECT(ADDRESS(ROW()-1,COLUMN(F:F))))</f>
        <v>58743.427000000003</v>
      </c>
      <c r="J9203" s="6">
        <f ca="1">IF(ROW()=2, 0, Table1[[#This Row],[Belastbaar loon]]-INDIRECT(ADDRESS(ROW()-1,COLUMN(A:A))))</f>
        <v>10</v>
      </c>
      <c r="K9203" s="6">
        <f ca="1">Table1[[#This Row],[Netto loon]]-Table1[[#This Row],[Netto vorige schijf]]</f>
        <v>5.0499999999956344</v>
      </c>
      <c r="L9203" s="2">
        <f ca="1">(Table1[[#This Row],[Bruto tov vorige schijf]]-Table1[[#This Row],[Netto tov vorige schijf]])/MAX(Table1[[#This Row],[Bruto tov vorige schijf]],1)</f>
        <v>0.49500000000043654</v>
      </c>
    </row>
    <row r="9204" spans="1:12" x14ac:dyDescent="0.25">
      <c r="A9204" s="14">
        <v>99861</v>
      </c>
      <c r="B9204" s="6">
        <f>LoonHeffing2020(Table1[[#This Row],[Belastbaar loon]])</f>
        <v>41107.472999999998</v>
      </c>
      <c r="C9204" s="6">
        <f>AlgemeneHeffingsKorting2020(Table1[[#This Row],[Belastbaar loon]])</f>
        <v>0</v>
      </c>
      <c r="D9204" s="14">
        <f>ArbeidsKorting2020(Table1[[#This Row],[Belastbaar loon]])</f>
        <v>0</v>
      </c>
      <c r="E9204" s="14">
        <f>MAX(Table1[[#This Row],[Loonheffing]]-Table1[[#This Row],[Algemene Heffingskorting]]-Table1[[#This Row],[Arbeidskorting]],0)</f>
        <v>41107.472999999998</v>
      </c>
      <c r="F9204" s="6">
        <f>Table1[[#This Row],[Belastbaar loon]]-Table1[[#This Row],[Belasting]]</f>
        <v>58753.527000000002</v>
      </c>
      <c r="G9204" s="2">
        <f>(Table1[[#This Row],[Belastbaar loon]]-Table1[[#This Row],[Netto loon]])/Table1[[#This Row],[Belastbaar loon]]</f>
        <v>0.41164691921771263</v>
      </c>
      <c r="H9204" s="14">
        <f t="shared" ca="1" si="138"/>
        <v>41102.523000000001</v>
      </c>
      <c r="I9204" s="14">
        <f ca="1">IF(ROW()=2, Table1[[#This Row],[Netto loon]], INDIRECT(ADDRESS(ROW()-1,COLUMN(F:F))))</f>
        <v>58748.476999999999</v>
      </c>
      <c r="J9204" s="6">
        <f ca="1">IF(ROW()=2, 0, Table1[[#This Row],[Belastbaar loon]]-INDIRECT(ADDRESS(ROW()-1,COLUMN(A:A))))</f>
        <v>10</v>
      </c>
      <c r="K9204" s="6">
        <f ca="1">Table1[[#This Row],[Netto loon]]-Table1[[#This Row],[Netto vorige schijf]]</f>
        <v>5.0500000000029104</v>
      </c>
      <c r="L9204" s="2">
        <f ca="1">(Table1[[#This Row],[Bruto tov vorige schijf]]-Table1[[#This Row],[Netto tov vorige schijf]])/MAX(Table1[[#This Row],[Bruto tov vorige schijf]],1)</f>
        <v>0.49499999999970895</v>
      </c>
    </row>
    <row r="9205" spans="1:12" x14ac:dyDescent="0.25">
      <c r="A9205" s="14">
        <v>99871</v>
      </c>
      <c r="B9205" s="6">
        <f>LoonHeffing2020(Table1[[#This Row],[Belastbaar loon]])</f>
        <v>41112.423000000003</v>
      </c>
      <c r="C9205" s="6">
        <f>AlgemeneHeffingsKorting2020(Table1[[#This Row],[Belastbaar loon]])</f>
        <v>0</v>
      </c>
      <c r="D9205" s="14">
        <f>ArbeidsKorting2020(Table1[[#This Row],[Belastbaar loon]])</f>
        <v>0</v>
      </c>
      <c r="E9205" s="14">
        <f>MAX(Table1[[#This Row],[Loonheffing]]-Table1[[#This Row],[Algemene Heffingskorting]]-Table1[[#This Row],[Arbeidskorting]],0)</f>
        <v>41112.423000000003</v>
      </c>
      <c r="F9205" s="6">
        <f>Table1[[#This Row],[Belastbaar loon]]-Table1[[#This Row],[Belasting]]</f>
        <v>58758.576999999997</v>
      </c>
      <c r="G9205" s="2">
        <f>(Table1[[#This Row],[Belastbaar loon]]-Table1[[#This Row],[Netto loon]])/Table1[[#This Row],[Belastbaar loon]]</f>
        <v>0.41165526529222701</v>
      </c>
      <c r="H9205" s="14">
        <f t="shared" ca="1" si="138"/>
        <v>41107.472999999998</v>
      </c>
      <c r="I9205" s="14">
        <f ca="1">IF(ROW()=2, Table1[[#This Row],[Netto loon]], INDIRECT(ADDRESS(ROW()-1,COLUMN(F:F))))</f>
        <v>58753.527000000002</v>
      </c>
      <c r="J9205" s="6">
        <f ca="1">IF(ROW()=2, 0, Table1[[#This Row],[Belastbaar loon]]-INDIRECT(ADDRESS(ROW()-1,COLUMN(A:A))))</f>
        <v>10</v>
      </c>
      <c r="K9205" s="6">
        <f ca="1">Table1[[#This Row],[Netto loon]]-Table1[[#This Row],[Netto vorige schijf]]</f>
        <v>5.0499999999956344</v>
      </c>
      <c r="L9205" s="2">
        <f ca="1">(Table1[[#This Row],[Bruto tov vorige schijf]]-Table1[[#This Row],[Netto tov vorige schijf]])/MAX(Table1[[#This Row],[Bruto tov vorige schijf]],1)</f>
        <v>0.49500000000043654</v>
      </c>
    </row>
    <row r="9206" spans="1:12" x14ac:dyDescent="0.25">
      <c r="A9206" s="14">
        <v>99881</v>
      </c>
      <c r="B9206" s="6">
        <f>LoonHeffing2020(Table1[[#This Row],[Belastbaar loon]])</f>
        <v>41117.373</v>
      </c>
      <c r="C9206" s="6">
        <f>AlgemeneHeffingsKorting2020(Table1[[#This Row],[Belastbaar loon]])</f>
        <v>0</v>
      </c>
      <c r="D9206" s="14">
        <f>ArbeidsKorting2020(Table1[[#This Row],[Belastbaar loon]])</f>
        <v>0</v>
      </c>
      <c r="E9206" s="14">
        <f>MAX(Table1[[#This Row],[Loonheffing]]-Table1[[#This Row],[Algemene Heffingskorting]]-Table1[[#This Row],[Arbeidskorting]],0)</f>
        <v>41117.373</v>
      </c>
      <c r="F9206" s="6">
        <f>Table1[[#This Row],[Belastbaar loon]]-Table1[[#This Row],[Belasting]]</f>
        <v>58763.627</v>
      </c>
      <c r="G9206" s="2">
        <f>(Table1[[#This Row],[Belastbaar loon]]-Table1[[#This Row],[Netto loon]])/Table1[[#This Row],[Belastbaar loon]]</f>
        <v>0.41166360969553767</v>
      </c>
      <c r="H9206" s="14">
        <f t="shared" ca="1" si="138"/>
        <v>41112.423000000003</v>
      </c>
      <c r="I9206" s="14">
        <f ca="1">IF(ROW()=2, Table1[[#This Row],[Netto loon]], INDIRECT(ADDRESS(ROW()-1,COLUMN(F:F))))</f>
        <v>58758.576999999997</v>
      </c>
      <c r="J9206" s="6">
        <f ca="1">IF(ROW()=2, 0, Table1[[#This Row],[Belastbaar loon]]-INDIRECT(ADDRESS(ROW()-1,COLUMN(A:A))))</f>
        <v>10</v>
      </c>
      <c r="K9206" s="6">
        <f ca="1">Table1[[#This Row],[Netto loon]]-Table1[[#This Row],[Netto vorige schijf]]</f>
        <v>5.0500000000029104</v>
      </c>
      <c r="L9206" s="2">
        <f ca="1">(Table1[[#This Row],[Bruto tov vorige schijf]]-Table1[[#This Row],[Netto tov vorige schijf]])/MAX(Table1[[#This Row],[Bruto tov vorige schijf]],1)</f>
        <v>0.49499999999970895</v>
      </c>
    </row>
    <row r="9207" spans="1:12" x14ac:dyDescent="0.25">
      <c r="A9207" s="14">
        <v>99891</v>
      </c>
      <c r="B9207" s="6">
        <f>LoonHeffing2020(Table1[[#This Row],[Belastbaar loon]])</f>
        <v>41122.322999999997</v>
      </c>
      <c r="C9207" s="6">
        <f>AlgemeneHeffingsKorting2020(Table1[[#This Row],[Belastbaar loon]])</f>
        <v>0</v>
      </c>
      <c r="D9207" s="14">
        <f>ArbeidsKorting2020(Table1[[#This Row],[Belastbaar loon]])</f>
        <v>0</v>
      </c>
      <c r="E9207" s="14">
        <f>MAX(Table1[[#This Row],[Loonheffing]]-Table1[[#This Row],[Algemene Heffingskorting]]-Table1[[#This Row],[Arbeidskorting]],0)</f>
        <v>41122.322999999997</v>
      </c>
      <c r="F9207" s="6">
        <f>Table1[[#This Row],[Belastbaar loon]]-Table1[[#This Row],[Belasting]]</f>
        <v>58768.677000000003</v>
      </c>
      <c r="G9207" s="2">
        <f>(Table1[[#This Row],[Belastbaar loon]]-Table1[[#This Row],[Netto loon]])/Table1[[#This Row],[Belastbaar loon]]</f>
        <v>0.41167195242814664</v>
      </c>
      <c r="H9207" s="14">
        <f t="shared" ca="1" si="138"/>
        <v>41117.373</v>
      </c>
      <c r="I9207" s="14">
        <f ca="1">IF(ROW()=2, Table1[[#This Row],[Netto loon]], INDIRECT(ADDRESS(ROW()-1,COLUMN(F:F))))</f>
        <v>58763.627</v>
      </c>
      <c r="J9207" s="6">
        <f ca="1">IF(ROW()=2, 0, Table1[[#This Row],[Belastbaar loon]]-INDIRECT(ADDRESS(ROW()-1,COLUMN(A:A))))</f>
        <v>10</v>
      </c>
      <c r="K9207" s="6">
        <f ca="1">Table1[[#This Row],[Netto loon]]-Table1[[#This Row],[Netto vorige schijf]]</f>
        <v>5.0500000000029104</v>
      </c>
      <c r="L9207" s="2">
        <f ca="1">(Table1[[#This Row],[Bruto tov vorige schijf]]-Table1[[#This Row],[Netto tov vorige schijf]])/MAX(Table1[[#This Row],[Bruto tov vorige schijf]],1)</f>
        <v>0.49499999999970895</v>
      </c>
    </row>
    <row r="9208" spans="1:12" x14ac:dyDescent="0.25">
      <c r="A9208" s="14">
        <v>99901</v>
      </c>
      <c r="B9208" s="6">
        <f>LoonHeffing2020(Table1[[#This Row],[Belastbaar loon]])</f>
        <v>41127.273000000001</v>
      </c>
      <c r="C9208" s="6">
        <f>AlgemeneHeffingsKorting2020(Table1[[#This Row],[Belastbaar loon]])</f>
        <v>0</v>
      </c>
      <c r="D9208" s="14">
        <f>ArbeidsKorting2020(Table1[[#This Row],[Belastbaar loon]])</f>
        <v>0</v>
      </c>
      <c r="E9208" s="14">
        <f>MAX(Table1[[#This Row],[Loonheffing]]-Table1[[#This Row],[Algemene Heffingskorting]]-Table1[[#This Row],[Arbeidskorting]],0)</f>
        <v>41127.273000000001</v>
      </c>
      <c r="F9208" s="6">
        <f>Table1[[#This Row],[Belastbaar loon]]-Table1[[#This Row],[Belasting]]</f>
        <v>58773.726999999999</v>
      </c>
      <c r="G9208" s="2">
        <f>(Table1[[#This Row],[Belastbaar loon]]-Table1[[#This Row],[Netto loon]])/Table1[[#This Row],[Belastbaar loon]]</f>
        <v>0.41168029349055568</v>
      </c>
      <c r="H9208" s="14">
        <f t="shared" ca="1" si="138"/>
        <v>41122.322999999997</v>
      </c>
      <c r="I9208" s="14">
        <f ca="1">IF(ROW()=2, Table1[[#This Row],[Netto loon]], INDIRECT(ADDRESS(ROW()-1,COLUMN(F:F))))</f>
        <v>58768.677000000003</v>
      </c>
      <c r="J9208" s="6">
        <f ca="1">IF(ROW()=2, 0, Table1[[#This Row],[Belastbaar loon]]-INDIRECT(ADDRESS(ROW()-1,COLUMN(A:A))))</f>
        <v>10</v>
      </c>
      <c r="K9208" s="6">
        <f ca="1">Table1[[#This Row],[Netto loon]]-Table1[[#This Row],[Netto vorige schijf]]</f>
        <v>5.0499999999956344</v>
      </c>
      <c r="L9208" s="2">
        <f ca="1">(Table1[[#This Row],[Bruto tov vorige schijf]]-Table1[[#This Row],[Netto tov vorige schijf]])/MAX(Table1[[#This Row],[Bruto tov vorige schijf]],1)</f>
        <v>0.49500000000043654</v>
      </c>
    </row>
    <row r="9209" spans="1:12" x14ac:dyDescent="0.25">
      <c r="A9209" s="14">
        <v>99911</v>
      </c>
      <c r="B9209" s="6">
        <f>LoonHeffing2020(Table1[[#This Row],[Belastbaar loon]])</f>
        <v>41132.222999999998</v>
      </c>
      <c r="C9209" s="6">
        <f>AlgemeneHeffingsKorting2020(Table1[[#This Row],[Belastbaar loon]])</f>
        <v>0</v>
      </c>
      <c r="D9209" s="14">
        <f>ArbeidsKorting2020(Table1[[#This Row],[Belastbaar loon]])</f>
        <v>0</v>
      </c>
      <c r="E9209" s="14">
        <f>MAX(Table1[[#This Row],[Loonheffing]]-Table1[[#This Row],[Algemene Heffingskorting]]-Table1[[#This Row],[Arbeidskorting]],0)</f>
        <v>41132.222999999998</v>
      </c>
      <c r="F9209" s="6">
        <f>Table1[[#This Row],[Belastbaar loon]]-Table1[[#This Row],[Belasting]]</f>
        <v>58778.777000000002</v>
      </c>
      <c r="G9209" s="2">
        <f>(Table1[[#This Row],[Belastbaar loon]]-Table1[[#This Row],[Netto loon]])/Table1[[#This Row],[Belastbaar loon]]</f>
        <v>0.41168863288326607</v>
      </c>
      <c r="H9209" s="14">
        <f t="shared" ca="1" si="138"/>
        <v>41127.273000000001</v>
      </c>
      <c r="I9209" s="14">
        <f ca="1">IF(ROW()=2, Table1[[#This Row],[Netto loon]], INDIRECT(ADDRESS(ROW()-1,COLUMN(F:F))))</f>
        <v>58773.726999999999</v>
      </c>
      <c r="J9209" s="6">
        <f ca="1">IF(ROW()=2, 0, Table1[[#This Row],[Belastbaar loon]]-INDIRECT(ADDRESS(ROW()-1,COLUMN(A:A))))</f>
        <v>10</v>
      </c>
      <c r="K9209" s="6">
        <f ca="1">Table1[[#This Row],[Netto loon]]-Table1[[#This Row],[Netto vorige schijf]]</f>
        <v>5.0500000000029104</v>
      </c>
      <c r="L9209" s="2">
        <f ca="1">(Table1[[#This Row],[Bruto tov vorige schijf]]-Table1[[#This Row],[Netto tov vorige schijf]])/MAX(Table1[[#This Row],[Bruto tov vorige schijf]],1)</f>
        <v>0.49499999999970895</v>
      </c>
    </row>
    <row r="9210" spans="1:12" x14ac:dyDescent="0.25">
      <c r="A9210" s="14">
        <v>99921</v>
      </c>
      <c r="B9210" s="6">
        <f>LoonHeffing2020(Table1[[#This Row],[Belastbaar loon]])</f>
        <v>41137.173000000003</v>
      </c>
      <c r="C9210" s="6">
        <f>AlgemeneHeffingsKorting2020(Table1[[#This Row],[Belastbaar loon]])</f>
        <v>0</v>
      </c>
      <c r="D9210" s="14">
        <f>ArbeidsKorting2020(Table1[[#This Row],[Belastbaar loon]])</f>
        <v>0</v>
      </c>
      <c r="E9210" s="14">
        <f>MAX(Table1[[#This Row],[Loonheffing]]-Table1[[#This Row],[Algemene Heffingskorting]]-Table1[[#This Row],[Arbeidskorting]],0)</f>
        <v>41137.173000000003</v>
      </c>
      <c r="F9210" s="6">
        <f>Table1[[#This Row],[Belastbaar loon]]-Table1[[#This Row],[Belasting]]</f>
        <v>58783.826999999997</v>
      </c>
      <c r="G9210" s="2">
        <f>(Table1[[#This Row],[Belastbaar loon]]-Table1[[#This Row],[Netto loon]])/Table1[[#This Row],[Belastbaar loon]]</f>
        <v>0.4116969706067794</v>
      </c>
      <c r="H9210" s="14">
        <f t="shared" ca="1" si="138"/>
        <v>41132.222999999998</v>
      </c>
      <c r="I9210" s="14">
        <f ca="1">IF(ROW()=2, Table1[[#This Row],[Netto loon]], INDIRECT(ADDRESS(ROW()-1,COLUMN(F:F))))</f>
        <v>58778.777000000002</v>
      </c>
      <c r="J9210" s="6">
        <f ca="1">IF(ROW()=2, 0, Table1[[#This Row],[Belastbaar loon]]-INDIRECT(ADDRESS(ROW()-1,COLUMN(A:A))))</f>
        <v>10</v>
      </c>
      <c r="K9210" s="6">
        <f ca="1">Table1[[#This Row],[Netto loon]]-Table1[[#This Row],[Netto vorige schijf]]</f>
        <v>5.0499999999956344</v>
      </c>
      <c r="L9210" s="2">
        <f ca="1">(Table1[[#This Row],[Bruto tov vorige schijf]]-Table1[[#This Row],[Netto tov vorige schijf]])/MAX(Table1[[#This Row],[Bruto tov vorige schijf]],1)</f>
        <v>0.49500000000043654</v>
      </c>
    </row>
    <row r="9211" spans="1:12" x14ac:dyDescent="0.25">
      <c r="A9211" s="14">
        <v>99931</v>
      </c>
      <c r="B9211" s="6">
        <f>LoonHeffing2020(Table1[[#This Row],[Belastbaar loon]])</f>
        <v>41142.123</v>
      </c>
      <c r="C9211" s="6">
        <f>AlgemeneHeffingsKorting2020(Table1[[#This Row],[Belastbaar loon]])</f>
        <v>0</v>
      </c>
      <c r="D9211" s="14">
        <f>ArbeidsKorting2020(Table1[[#This Row],[Belastbaar loon]])</f>
        <v>0</v>
      </c>
      <c r="E9211" s="14">
        <f>MAX(Table1[[#This Row],[Loonheffing]]-Table1[[#This Row],[Algemene Heffingskorting]]-Table1[[#This Row],[Arbeidskorting]],0)</f>
        <v>41142.123</v>
      </c>
      <c r="F9211" s="6">
        <f>Table1[[#This Row],[Belastbaar loon]]-Table1[[#This Row],[Belasting]]</f>
        <v>58788.877</v>
      </c>
      <c r="G9211" s="2">
        <f>(Table1[[#This Row],[Belastbaar loon]]-Table1[[#This Row],[Netto loon]])/Table1[[#This Row],[Belastbaar loon]]</f>
        <v>0.41170530666159649</v>
      </c>
      <c r="H9211" s="14">
        <f t="shared" ca="1" si="138"/>
        <v>41137.173000000003</v>
      </c>
      <c r="I9211" s="14">
        <f ca="1">IF(ROW()=2, Table1[[#This Row],[Netto loon]], INDIRECT(ADDRESS(ROW()-1,COLUMN(F:F))))</f>
        <v>58783.826999999997</v>
      </c>
      <c r="J9211" s="6">
        <f ca="1">IF(ROW()=2, 0, Table1[[#This Row],[Belastbaar loon]]-INDIRECT(ADDRESS(ROW()-1,COLUMN(A:A))))</f>
        <v>10</v>
      </c>
      <c r="K9211" s="6">
        <f ca="1">Table1[[#This Row],[Netto loon]]-Table1[[#This Row],[Netto vorige schijf]]</f>
        <v>5.0500000000029104</v>
      </c>
      <c r="L9211" s="2">
        <f ca="1">(Table1[[#This Row],[Bruto tov vorige schijf]]-Table1[[#This Row],[Netto tov vorige schijf]])/MAX(Table1[[#This Row],[Bruto tov vorige schijf]],1)</f>
        <v>0.49499999999970895</v>
      </c>
    </row>
    <row r="9212" spans="1:12" x14ac:dyDescent="0.25">
      <c r="A9212" s="14">
        <v>99941</v>
      </c>
      <c r="B9212" s="6">
        <f>LoonHeffing2020(Table1[[#This Row],[Belastbaar loon]])</f>
        <v>41147.072999999997</v>
      </c>
      <c r="C9212" s="6">
        <f>AlgemeneHeffingsKorting2020(Table1[[#This Row],[Belastbaar loon]])</f>
        <v>0</v>
      </c>
      <c r="D9212" s="14">
        <f>ArbeidsKorting2020(Table1[[#This Row],[Belastbaar loon]])</f>
        <v>0</v>
      </c>
      <c r="E9212" s="14">
        <f>MAX(Table1[[#This Row],[Loonheffing]]-Table1[[#This Row],[Algemene Heffingskorting]]-Table1[[#This Row],[Arbeidskorting]],0)</f>
        <v>41147.072999999997</v>
      </c>
      <c r="F9212" s="6">
        <f>Table1[[#This Row],[Belastbaar loon]]-Table1[[#This Row],[Belasting]]</f>
        <v>58793.927000000003</v>
      </c>
      <c r="G9212" s="2">
        <f>(Table1[[#This Row],[Belastbaar loon]]-Table1[[#This Row],[Netto loon]])/Table1[[#This Row],[Belastbaar loon]]</f>
        <v>0.41171364104821839</v>
      </c>
      <c r="H9212" s="14">
        <f t="shared" ca="1" si="138"/>
        <v>41142.123</v>
      </c>
      <c r="I9212" s="14">
        <f ca="1">IF(ROW()=2, Table1[[#This Row],[Netto loon]], INDIRECT(ADDRESS(ROW()-1,COLUMN(F:F))))</f>
        <v>58788.877</v>
      </c>
      <c r="J9212" s="6">
        <f ca="1">IF(ROW()=2, 0, Table1[[#This Row],[Belastbaar loon]]-INDIRECT(ADDRESS(ROW()-1,COLUMN(A:A))))</f>
        <v>10</v>
      </c>
      <c r="K9212" s="6">
        <f ca="1">Table1[[#This Row],[Netto loon]]-Table1[[#This Row],[Netto vorige schijf]]</f>
        <v>5.0500000000029104</v>
      </c>
      <c r="L9212" s="2">
        <f ca="1">(Table1[[#This Row],[Bruto tov vorige schijf]]-Table1[[#This Row],[Netto tov vorige schijf]])/MAX(Table1[[#This Row],[Bruto tov vorige schijf]],1)</f>
        <v>0.49499999999970895</v>
      </c>
    </row>
    <row r="9213" spans="1:12" x14ac:dyDescent="0.25">
      <c r="A9213" s="14">
        <v>99951</v>
      </c>
      <c r="B9213" s="6">
        <f>LoonHeffing2020(Table1[[#This Row],[Belastbaar loon]])</f>
        <v>41152.023000000001</v>
      </c>
      <c r="C9213" s="6">
        <f>AlgemeneHeffingsKorting2020(Table1[[#This Row],[Belastbaar loon]])</f>
        <v>0</v>
      </c>
      <c r="D9213" s="14">
        <f>ArbeidsKorting2020(Table1[[#This Row],[Belastbaar loon]])</f>
        <v>0</v>
      </c>
      <c r="E9213" s="14">
        <f>MAX(Table1[[#This Row],[Loonheffing]]-Table1[[#This Row],[Algemene Heffingskorting]]-Table1[[#This Row],[Arbeidskorting]],0)</f>
        <v>41152.023000000001</v>
      </c>
      <c r="F9213" s="6">
        <f>Table1[[#This Row],[Belastbaar loon]]-Table1[[#This Row],[Belasting]]</f>
        <v>58798.976999999999</v>
      </c>
      <c r="G9213" s="2">
        <f>(Table1[[#This Row],[Belastbaar loon]]-Table1[[#This Row],[Netto loon]])/Table1[[#This Row],[Belastbaar loon]]</f>
        <v>0.41172197376714592</v>
      </c>
      <c r="H9213" s="14">
        <f t="shared" ca="1" si="138"/>
        <v>41147.072999999997</v>
      </c>
      <c r="I9213" s="14">
        <f ca="1">IF(ROW()=2, Table1[[#This Row],[Netto loon]], INDIRECT(ADDRESS(ROW()-1,COLUMN(F:F))))</f>
        <v>58793.927000000003</v>
      </c>
      <c r="J9213" s="6">
        <f ca="1">IF(ROW()=2, 0, Table1[[#This Row],[Belastbaar loon]]-INDIRECT(ADDRESS(ROW()-1,COLUMN(A:A))))</f>
        <v>10</v>
      </c>
      <c r="K9213" s="6">
        <f ca="1">Table1[[#This Row],[Netto loon]]-Table1[[#This Row],[Netto vorige schijf]]</f>
        <v>5.0499999999956344</v>
      </c>
      <c r="L9213" s="2">
        <f ca="1">(Table1[[#This Row],[Bruto tov vorige schijf]]-Table1[[#This Row],[Netto tov vorige schijf]])/MAX(Table1[[#This Row],[Bruto tov vorige schijf]],1)</f>
        <v>0.49500000000043654</v>
      </c>
    </row>
    <row r="9214" spans="1:12" x14ac:dyDescent="0.25">
      <c r="A9214" s="14">
        <v>99961</v>
      </c>
      <c r="B9214" s="6">
        <f>LoonHeffing2020(Table1[[#This Row],[Belastbaar loon]])</f>
        <v>41156.972999999998</v>
      </c>
      <c r="C9214" s="6">
        <f>AlgemeneHeffingsKorting2020(Table1[[#This Row],[Belastbaar loon]])</f>
        <v>0</v>
      </c>
      <c r="D9214" s="14">
        <f>ArbeidsKorting2020(Table1[[#This Row],[Belastbaar loon]])</f>
        <v>0</v>
      </c>
      <c r="E9214" s="14">
        <f>MAX(Table1[[#This Row],[Loonheffing]]-Table1[[#This Row],[Algemene Heffingskorting]]-Table1[[#This Row],[Arbeidskorting]],0)</f>
        <v>41156.972999999998</v>
      </c>
      <c r="F9214" s="6">
        <f>Table1[[#This Row],[Belastbaar loon]]-Table1[[#This Row],[Belasting]]</f>
        <v>58804.027000000002</v>
      </c>
      <c r="G9214" s="2">
        <f>(Table1[[#This Row],[Belastbaar loon]]-Table1[[#This Row],[Netto loon]])/Table1[[#This Row],[Belastbaar loon]]</f>
        <v>0.41173030481887934</v>
      </c>
      <c r="H9214" s="14">
        <f t="shared" ca="1" si="138"/>
        <v>41152.023000000001</v>
      </c>
      <c r="I9214" s="14">
        <f ca="1">IF(ROW()=2, Table1[[#This Row],[Netto loon]], INDIRECT(ADDRESS(ROW()-1,COLUMN(F:F))))</f>
        <v>58798.976999999999</v>
      </c>
      <c r="J9214" s="6">
        <f ca="1">IF(ROW()=2, 0, Table1[[#This Row],[Belastbaar loon]]-INDIRECT(ADDRESS(ROW()-1,COLUMN(A:A))))</f>
        <v>10</v>
      </c>
      <c r="K9214" s="6">
        <f ca="1">Table1[[#This Row],[Netto loon]]-Table1[[#This Row],[Netto vorige schijf]]</f>
        <v>5.0500000000029104</v>
      </c>
      <c r="L9214" s="2">
        <f ca="1">(Table1[[#This Row],[Bruto tov vorige schijf]]-Table1[[#This Row],[Netto tov vorige schijf]])/MAX(Table1[[#This Row],[Bruto tov vorige schijf]],1)</f>
        <v>0.49499999999970895</v>
      </c>
    </row>
    <row r="9215" spans="1:12" x14ac:dyDescent="0.25">
      <c r="A9215" s="14">
        <v>99971</v>
      </c>
      <c r="B9215" s="6">
        <f>LoonHeffing2020(Table1[[#This Row],[Belastbaar loon]])</f>
        <v>41161.923000000003</v>
      </c>
      <c r="C9215" s="6">
        <f>AlgemeneHeffingsKorting2020(Table1[[#This Row],[Belastbaar loon]])</f>
        <v>0</v>
      </c>
      <c r="D9215" s="14">
        <f>ArbeidsKorting2020(Table1[[#This Row],[Belastbaar loon]])</f>
        <v>0</v>
      </c>
      <c r="E9215" s="14">
        <f>MAX(Table1[[#This Row],[Loonheffing]]-Table1[[#This Row],[Algemene Heffingskorting]]-Table1[[#This Row],[Arbeidskorting]],0)</f>
        <v>41161.923000000003</v>
      </c>
      <c r="F9215" s="6">
        <f>Table1[[#This Row],[Belastbaar loon]]-Table1[[#This Row],[Belasting]]</f>
        <v>58809.076999999997</v>
      </c>
      <c r="G9215" s="2">
        <f>(Table1[[#This Row],[Belastbaar loon]]-Table1[[#This Row],[Netto loon]])/Table1[[#This Row],[Belastbaar loon]]</f>
        <v>0.41173863420391915</v>
      </c>
      <c r="H9215" s="14">
        <f t="shared" ca="1" si="138"/>
        <v>41156.972999999998</v>
      </c>
      <c r="I9215" s="14">
        <f ca="1">IF(ROW()=2, Table1[[#This Row],[Netto loon]], INDIRECT(ADDRESS(ROW()-1,COLUMN(F:F))))</f>
        <v>58804.027000000002</v>
      </c>
      <c r="J9215" s="6">
        <f ca="1">IF(ROW()=2, 0, Table1[[#This Row],[Belastbaar loon]]-INDIRECT(ADDRESS(ROW()-1,COLUMN(A:A))))</f>
        <v>10</v>
      </c>
      <c r="K9215" s="6">
        <f ca="1">Table1[[#This Row],[Netto loon]]-Table1[[#This Row],[Netto vorige schijf]]</f>
        <v>5.0499999999956344</v>
      </c>
      <c r="L9215" s="2">
        <f ca="1">(Table1[[#This Row],[Bruto tov vorige schijf]]-Table1[[#This Row],[Netto tov vorige schijf]])/MAX(Table1[[#This Row],[Bruto tov vorige schijf]],1)</f>
        <v>0.49500000000043654</v>
      </c>
    </row>
    <row r="9216" spans="1:12" x14ac:dyDescent="0.25">
      <c r="A9216" s="14">
        <v>99981</v>
      </c>
      <c r="B9216" s="6">
        <f>LoonHeffing2020(Table1[[#This Row],[Belastbaar loon]])</f>
        <v>41166.873</v>
      </c>
      <c r="C9216" s="6">
        <f>AlgemeneHeffingsKorting2020(Table1[[#This Row],[Belastbaar loon]])</f>
        <v>0</v>
      </c>
      <c r="D9216" s="14">
        <f>ArbeidsKorting2020(Table1[[#This Row],[Belastbaar loon]])</f>
        <v>0</v>
      </c>
      <c r="E9216" s="14">
        <f>MAX(Table1[[#This Row],[Loonheffing]]-Table1[[#This Row],[Algemene Heffingskorting]]-Table1[[#This Row],[Arbeidskorting]],0)</f>
        <v>41166.873</v>
      </c>
      <c r="F9216" s="6">
        <f>Table1[[#This Row],[Belastbaar loon]]-Table1[[#This Row],[Belasting]]</f>
        <v>58814.127</v>
      </c>
      <c r="G9216" s="2">
        <f>(Table1[[#This Row],[Belastbaar loon]]-Table1[[#This Row],[Netto loon]])/Table1[[#This Row],[Belastbaar loon]]</f>
        <v>0.41174696192276533</v>
      </c>
      <c r="H9216" s="14">
        <f t="shared" ca="1" si="138"/>
        <v>41161.923000000003</v>
      </c>
      <c r="I9216" s="14">
        <f ca="1">IF(ROW()=2, Table1[[#This Row],[Netto loon]], INDIRECT(ADDRESS(ROW()-1,COLUMN(F:F))))</f>
        <v>58809.076999999997</v>
      </c>
      <c r="J9216" s="6">
        <f ca="1">IF(ROW()=2, 0, Table1[[#This Row],[Belastbaar loon]]-INDIRECT(ADDRESS(ROW()-1,COLUMN(A:A))))</f>
        <v>10</v>
      </c>
      <c r="K9216" s="6">
        <f ca="1">Table1[[#This Row],[Netto loon]]-Table1[[#This Row],[Netto vorige schijf]]</f>
        <v>5.0500000000029104</v>
      </c>
      <c r="L9216" s="2">
        <f ca="1">(Table1[[#This Row],[Bruto tov vorige schijf]]-Table1[[#This Row],[Netto tov vorige schijf]])/MAX(Table1[[#This Row],[Bruto tov vorige schijf]],1)</f>
        <v>0.49499999999970895</v>
      </c>
    </row>
    <row r="9217" spans="1:12" x14ac:dyDescent="0.25">
      <c r="A9217" s="14">
        <v>99991</v>
      </c>
      <c r="B9217" s="6">
        <f>LoonHeffing2020(Table1[[#This Row],[Belastbaar loon]])</f>
        <v>41171.822999999997</v>
      </c>
      <c r="C9217" s="6">
        <f>AlgemeneHeffingsKorting2020(Table1[[#This Row],[Belastbaar loon]])</f>
        <v>0</v>
      </c>
      <c r="D9217" s="14">
        <f>ArbeidsKorting2020(Table1[[#This Row],[Belastbaar loon]])</f>
        <v>0</v>
      </c>
      <c r="E9217" s="14">
        <f>MAX(Table1[[#This Row],[Loonheffing]]-Table1[[#This Row],[Algemene Heffingskorting]]-Table1[[#This Row],[Arbeidskorting]],0)</f>
        <v>41171.822999999997</v>
      </c>
      <c r="F9217" s="6">
        <f>Table1[[#This Row],[Belastbaar loon]]-Table1[[#This Row],[Belasting]]</f>
        <v>58819.177000000003</v>
      </c>
      <c r="G9217" s="2">
        <f>(Table1[[#This Row],[Belastbaar loon]]-Table1[[#This Row],[Netto loon]])/Table1[[#This Row],[Belastbaar loon]]</f>
        <v>0.41175528797591782</v>
      </c>
      <c r="H9217" s="14">
        <f t="shared" ca="1" si="138"/>
        <v>41166.873</v>
      </c>
      <c r="I9217" s="14">
        <f ca="1">IF(ROW()=2, Table1[[#This Row],[Netto loon]], INDIRECT(ADDRESS(ROW()-1,COLUMN(F:F))))</f>
        <v>58814.127</v>
      </c>
      <c r="J9217" s="6">
        <f ca="1">IF(ROW()=2, 0, Table1[[#This Row],[Belastbaar loon]]-INDIRECT(ADDRESS(ROW()-1,COLUMN(A:A))))</f>
        <v>10</v>
      </c>
      <c r="K9217" s="6">
        <f ca="1">Table1[[#This Row],[Netto loon]]-Table1[[#This Row],[Netto vorige schijf]]</f>
        <v>5.0500000000029104</v>
      </c>
      <c r="L9217" s="2">
        <f ca="1">(Table1[[#This Row],[Bruto tov vorige schijf]]-Table1[[#This Row],[Netto tov vorige schijf]])/MAX(Table1[[#This Row],[Bruto tov vorige schijf]],1)</f>
        <v>0.49499999999970895</v>
      </c>
    </row>
    <row r="9218" spans="1:12" x14ac:dyDescent="0.25">
      <c r="A9218" s="14">
        <v>100001</v>
      </c>
      <c r="B9218" s="6">
        <f>LoonHeffing2020(Table1[[#This Row],[Belastbaar loon]])</f>
        <v>41176.773000000001</v>
      </c>
      <c r="C9218" s="6">
        <f>AlgemeneHeffingsKorting2020(Table1[[#This Row],[Belastbaar loon]])</f>
        <v>0</v>
      </c>
      <c r="D9218" s="14">
        <f>ArbeidsKorting2020(Table1[[#This Row],[Belastbaar loon]])</f>
        <v>0</v>
      </c>
      <c r="E9218" s="14">
        <f>MAX(Table1[[#This Row],[Loonheffing]]-Table1[[#This Row],[Algemene Heffingskorting]]-Table1[[#This Row],[Arbeidskorting]],0)</f>
        <v>41176.773000000001</v>
      </c>
      <c r="F9218" s="6">
        <f>Table1[[#This Row],[Belastbaar loon]]-Table1[[#This Row],[Belasting]]</f>
        <v>58824.226999999999</v>
      </c>
      <c r="G9218" s="2">
        <f>(Table1[[#This Row],[Belastbaar loon]]-Table1[[#This Row],[Netto loon]])/Table1[[#This Row],[Belastbaar loon]]</f>
        <v>0.41176361236387637</v>
      </c>
      <c r="H9218" s="14">
        <f t="shared" ca="1" si="138"/>
        <v>41171.822999999997</v>
      </c>
      <c r="I9218" s="14">
        <f ca="1">IF(ROW()=2, Table1[[#This Row],[Netto loon]], INDIRECT(ADDRESS(ROW()-1,COLUMN(F:F))))</f>
        <v>58819.177000000003</v>
      </c>
      <c r="J9218" s="6">
        <f ca="1">IF(ROW()=2, 0, Table1[[#This Row],[Belastbaar loon]]-INDIRECT(ADDRESS(ROW()-1,COLUMN(A:A))))</f>
        <v>10</v>
      </c>
      <c r="K9218" s="6">
        <f ca="1">Table1[[#This Row],[Netto loon]]-Table1[[#This Row],[Netto vorige schijf]]</f>
        <v>5.0499999999956344</v>
      </c>
      <c r="L9218" s="2">
        <f ca="1">(Table1[[#This Row],[Bruto tov vorige schijf]]-Table1[[#This Row],[Netto tov vorige schijf]])/MAX(Table1[[#This Row],[Bruto tov vorige schijf]],1)</f>
        <v>0.49500000000043654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E6EF5-DE97-4ECC-B0AA-6FF2F7185D2B}">
  <sheetPr codeName="Sheet3"/>
  <dimension ref="A1:I9"/>
  <sheetViews>
    <sheetView workbookViewId="0">
      <selection activeCell="A2" sqref="A2"/>
    </sheetView>
  </sheetViews>
  <sheetFormatPr defaultRowHeight="15" x14ac:dyDescent="0.25"/>
  <cols>
    <col min="1" max="1" width="16.85546875" customWidth="1"/>
    <col min="2" max="2" width="13.85546875" customWidth="1"/>
    <col min="3" max="3" width="26.42578125" customWidth="1"/>
    <col min="4" max="4" width="16.28515625" customWidth="1"/>
    <col min="5" max="5" width="12.7109375" customWidth="1"/>
    <col min="6" max="6" width="29.28515625" customWidth="1"/>
    <col min="7" max="7" width="22.85546875" bestFit="1" customWidth="1"/>
    <col min="8" max="8" width="23.140625" bestFit="1" customWidth="1"/>
    <col min="9" max="9" width="27.140625" bestFit="1" customWidth="1"/>
  </cols>
  <sheetData>
    <row r="1" spans="1:9" x14ac:dyDescent="0.25">
      <c r="A1" t="s">
        <v>79</v>
      </c>
      <c r="B1" t="s">
        <v>5</v>
      </c>
      <c r="C1" t="s">
        <v>80</v>
      </c>
      <c r="D1" t="s">
        <v>6</v>
      </c>
      <c r="E1" t="s">
        <v>81</v>
      </c>
      <c r="F1" t="s">
        <v>41</v>
      </c>
      <c r="G1" t="s">
        <v>83</v>
      </c>
      <c r="H1" t="s">
        <v>82</v>
      </c>
      <c r="I1" t="s">
        <v>84</v>
      </c>
    </row>
    <row r="2" spans="1:9" x14ac:dyDescent="0.25">
      <c r="A2" s="6">
        <v>19902</v>
      </c>
      <c r="B2" s="6">
        <f>LoonHeffing2020(Table13[[#This Row],[Belastbaar loon]])</f>
        <v>7433.3969999999999</v>
      </c>
      <c r="C2" s="6">
        <f>AlgemeneHeffingsKorting2020(Table13[[#This Row],[Belastbaar loon]])</f>
        <v>2711</v>
      </c>
      <c r="D2" s="6">
        <f>ArbeidsKorting2020(Table13[[#This Row],[Belastbaar loon]])</f>
        <v>4722.12</v>
      </c>
      <c r="E2" s="6">
        <f>MIN(Table13[[#This Row],[Belastbaar loon]]-Table13[[#This Row],[Loonheffing]]+Table13[[#This Row],[Algemene Heffingskorting]]+Table13[[#This Row],[Arbeidskorting]],Table13[[#This Row],[Belastbaar loon]])</f>
        <v>19901.722999999998</v>
      </c>
      <c r="F2" s="2">
        <f>(Table13[[#This Row],[Belastbaar loon]]-Table13[[#This Row],[Netto loon]])/Table13[[#This Row],[Belastbaar loon]]</f>
        <v>1.3918199176055805E-5</v>
      </c>
      <c r="G2" s="6">
        <v>0</v>
      </c>
      <c r="H2" s="6">
        <v>0</v>
      </c>
      <c r="I2" s="2">
        <f>(Table13[[#This Row],[Bruto tov vorige schijf]]-Table13[[#This Row],[Netto tov vorige schijf]])/MAX(Table13[[#This Row],[Bruto tov vorige schijf]],1)</f>
        <v>0</v>
      </c>
    </row>
    <row r="3" spans="1:9" x14ac:dyDescent="0.25">
      <c r="A3" s="6">
        <v>20711</v>
      </c>
      <c r="B3" s="6">
        <f>LoonHeffing2020(Table13[[#This Row],[Belastbaar loon]])</f>
        <v>7735.5585000000001</v>
      </c>
      <c r="C3" s="6">
        <f>AlgemeneHeffingsKorting2020(Table13[[#This Row],[Belastbaar loon]])</f>
        <v>2711</v>
      </c>
      <c r="D3" s="6">
        <f>ArbeidsKorting2020(Table13[[#This Row],[Belastbaar loon]])</f>
        <v>4673.58</v>
      </c>
      <c r="E3" s="6">
        <f>MIN(Table13[[#This Row],[Belastbaar loon]]-Table13[[#This Row],[Loonheffing]]+Table13[[#This Row],[Algemene Heffingskorting]]+Table13[[#This Row],[Arbeidskorting]],Table13[[#This Row],[Belastbaar loon]])</f>
        <v>20360.021500000003</v>
      </c>
      <c r="F3" s="2">
        <f>(Table13[[#This Row],[Belastbaar loon]]-Table13[[#This Row],[Netto loon]])/Table13[[#This Row],[Belastbaar loon]]</f>
        <v>1.694647771715501E-2</v>
      </c>
      <c r="G3" s="6">
        <f>Table13[[#This Row],[Belastbaar loon]]-A2</f>
        <v>809</v>
      </c>
      <c r="H3" s="6">
        <f>Table13[[#This Row],[Netto loon]]-E2</f>
        <v>458.29850000000442</v>
      </c>
      <c r="I3" s="2">
        <f>(Table13[[#This Row],[Bruto tov vorige schijf]]-Table13[[#This Row],[Netto tov vorige schijf]])/MAX(Table13[[#This Row],[Bruto tov vorige schijf]],1)</f>
        <v>0.43349999999999456</v>
      </c>
    </row>
    <row r="4" spans="1:9" x14ac:dyDescent="0.25">
      <c r="A4" s="6">
        <v>21430</v>
      </c>
      <c r="B4" s="6">
        <f>LoonHeffing2020(Table13[[#This Row],[Belastbaar loon]])</f>
        <v>8004.1049999999996</v>
      </c>
      <c r="C4" s="6">
        <f>AlgemeneHeffingsKorting2020(Table13[[#This Row],[Belastbaar loon]])</f>
        <v>2670.2183199999999</v>
      </c>
      <c r="D4" s="6">
        <f>ArbeidsKorting2020(Table13[[#This Row],[Belastbaar loon]])</f>
        <v>4630.4399999999996</v>
      </c>
      <c r="E4" s="6">
        <f>MIN(Table13[[#This Row],[Belastbaar loon]]-Table13[[#This Row],[Loonheffing]]+Table13[[#This Row],[Algemene Heffingskorting]]+Table13[[#This Row],[Arbeidskorting]],Table13[[#This Row],[Belastbaar loon]])</f>
        <v>20726.553319999999</v>
      </c>
      <c r="F4" s="2">
        <f>(Table13[[#This Row],[Belastbaar loon]]-Table13[[#This Row],[Netto loon]])/Table13[[#This Row],[Belastbaar loon]]</f>
        <v>3.2825323378441483E-2</v>
      </c>
      <c r="G4" s="6">
        <f>Table13[[#This Row],[Belastbaar loon]]-A3</f>
        <v>719</v>
      </c>
      <c r="H4" s="6">
        <f>Table13[[#This Row],[Netto loon]]-E3</f>
        <v>366.53181999999651</v>
      </c>
      <c r="I4" s="2">
        <f>(Table13[[#This Row],[Bruto tov vorige schijf]]-Table13[[#This Row],[Netto tov vorige schijf]])/MAX(Table13[[#This Row],[Bruto tov vorige schijf]],1)</f>
        <v>0.49022000000000487</v>
      </c>
    </row>
    <row r="5" spans="1:9" x14ac:dyDescent="0.25">
      <c r="A5" s="6">
        <v>34954</v>
      </c>
      <c r="B5" s="6">
        <f>LoonHeffing2020(Table13[[#This Row],[Belastbaar loon]])</f>
        <v>13055.319</v>
      </c>
      <c r="C5" s="6">
        <f>AlgemeneHeffingsKorting2020(Table13[[#This Row],[Belastbaar loon]])</f>
        <v>1903.1370400000001</v>
      </c>
      <c r="D5" s="6">
        <f>ArbeidsKorting2020(Table13[[#This Row],[Belastbaar loon]])</f>
        <v>3819</v>
      </c>
      <c r="E5" s="6">
        <f>MIN(Table13[[#This Row],[Belastbaar loon]]-Table13[[#This Row],[Loonheffing]]+Table13[[#This Row],[Algemene Heffingskorting]]+Table13[[#This Row],[Arbeidskorting]],Table13[[#This Row],[Belastbaar loon]])</f>
        <v>27620.818040000002</v>
      </c>
      <c r="F5" s="2">
        <f>(Table13[[#This Row],[Belastbaar loon]]-Table13[[#This Row],[Netto loon]])/Table13[[#This Row],[Belastbaar loon]]</f>
        <v>0.20979521542598839</v>
      </c>
      <c r="G5" s="6">
        <f>Table13[[#This Row],[Belastbaar loon]]-A4</f>
        <v>13524</v>
      </c>
      <c r="H5" s="6">
        <f>Table13[[#This Row],[Netto loon]]-E4</f>
        <v>6894.2647200000029</v>
      </c>
      <c r="I5" s="2">
        <f>(Table13[[#This Row],[Bruto tov vorige schijf]]-Table13[[#This Row],[Netto tov vorige schijf]])/MAX(Table13[[#This Row],[Bruto tov vorige schijf]],1)</f>
        <v>0.49021999999999977</v>
      </c>
    </row>
    <row r="6" spans="1:9" x14ac:dyDescent="0.25">
      <c r="A6" s="6">
        <v>68507</v>
      </c>
      <c r="B6" s="6">
        <f>LoonHeffing2020(Table13[[#This Row],[Belastbaar loon]])</f>
        <v>25587.3645</v>
      </c>
      <c r="C6" s="6">
        <f>AlgemeneHeffingsKorting2020(Table13[[#This Row],[Belastbaar loon]])</f>
        <v>1.0880000000019763E-2</v>
      </c>
      <c r="D6" s="6">
        <f>ArbeidsKorting2020(Table13[[#This Row],[Belastbaar loon]])</f>
        <v>1805.8200000000002</v>
      </c>
      <c r="E6" s="6">
        <f>MIN(Table13[[#This Row],[Belastbaar loon]]-Table13[[#This Row],[Loonheffing]]+Table13[[#This Row],[Algemene Heffingskorting]]+Table13[[#This Row],[Arbeidskorting]],Table13[[#This Row],[Belastbaar loon]])</f>
        <v>44725.466380000005</v>
      </c>
      <c r="F6" s="2">
        <f>(Table13[[#This Row],[Belastbaar loon]]-Table13[[#This Row],[Netto loon]])/Table13[[#This Row],[Belastbaar loon]]</f>
        <v>0.34714019910374116</v>
      </c>
      <c r="G6" s="6">
        <f>Table13[[#This Row],[Belastbaar loon]]-A5</f>
        <v>33553</v>
      </c>
      <c r="H6" s="6">
        <f>Table13[[#This Row],[Netto loon]]-E5</f>
        <v>17104.648340000003</v>
      </c>
      <c r="I6" s="2">
        <f>(Table13[[#This Row],[Bruto tov vorige schijf]]-Table13[[#This Row],[Netto tov vorige schijf]])/MAX(Table13[[#This Row],[Bruto tov vorige schijf]],1)</f>
        <v>0.49021999999999988</v>
      </c>
    </row>
    <row r="7" spans="1:9" x14ac:dyDescent="0.25">
      <c r="A7" s="6">
        <v>98604</v>
      </c>
      <c r="B7" s="6">
        <f>LoonHeffing2020(Table13[[#This Row],[Belastbaar loon]])</f>
        <v>40485.258000000002</v>
      </c>
      <c r="C7" s="6">
        <f>AlgemeneHeffingsKorting2020(Table13[[#This Row],[Belastbaar loon]])</f>
        <v>0</v>
      </c>
      <c r="D7" s="6">
        <f>ArbeidsKorting2020(Table13[[#This Row],[Belastbaar loon]])</f>
        <v>0</v>
      </c>
      <c r="E7" s="6">
        <f>MIN(Table13[[#This Row],[Belastbaar loon]]-Table13[[#This Row],[Loonheffing]]+Table13[[#This Row],[Algemene Heffingskorting]]+Table13[[#This Row],[Arbeidskorting]],Table13[[#This Row],[Belastbaar loon]])</f>
        <v>58118.741999999998</v>
      </c>
      <c r="F7" s="2">
        <f>(Table13[[#This Row],[Belastbaar loon]]-Table13[[#This Row],[Netto loon]])/Table13[[#This Row],[Belastbaar loon]]</f>
        <v>0.41058433734939759</v>
      </c>
      <c r="G7" s="6">
        <f>Table13[[#This Row],[Belastbaar loon]]-A6</f>
        <v>30097</v>
      </c>
      <c r="H7" s="6">
        <f>Table13[[#This Row],[Netto loon]]-E6</f>
        <v>13393.275619999993</v>
      </c>
      <c r="I7" s="2">
        <f>(Table13[[#This Row],[Bruto tov vorige schijf]]-Table13[[#This Row],[Netto tov vorige schijf]])/MAX(Table13[[#This Row],[Bruto tov vorige schijf]],1)</f>
        <v>0.55499632455061987</v>
      </c>
    </row>
    <row r="8" spans="1:9" x14ac:dyDescent="0.25">
      <c r="A8" s="6">
        <v>100000</v>
      </c>
      <c r="B8" s="6">
        <f>LoonHeffing2020(Table13[[#This Row],[Belastbaar loon]])</f>
        <v>41176.277999999998</v>
      </c>
      <c r="C8" s="6">
        <f>AlgemeneHeffingsKorting2020(Table13[[#This Row],[Belastbaar loon]])</f>
        <v>0</v>
      </c>
      <c r="D8" s="6">
        <f>ArbeidsKorting2020(Table13[[#This Row],[Belastbaar loon]])</f>
        <v>0</v>
      </c>
      <c r="E8" s="6">
        <f>MIN(Table13[[#This Row],[Belastbaar loon]]-Table13[[#This Row],[Loonheffing]]+Table13[[#This Row],[Algemene Heffingskorting]]+Table13[[#This Row],[Arbeidskorting]],Table13[[#This Row],[Belastbaar loon]])</f>
        <v>58823.722000000002</v>
      </c>
      <c r="F8" s="2">
        <f>(Table13[[#This Row],[Belastbaar loon]]-Table13[[#This Row],[Netto loon]])/Table13[[#This Row],[Belastbaar loon]]</f>
        <v>0.41176277999999999</v>
      </c>
      <c r="G8" s="6">
        <f>Table13[[#This Row],[Belastbaar loon]]-A7</f>
        <v>1396</v>
      </c>
      <c r="H8" s="6">
        <f>Table13[[#This Row],[Netto loon]]-E7</f>
        <v>704.9800000000032</v>
      </c>
      <c r="I8" s="2">
        <f>(Table13[[#This Row],[Bruto tov vorige schijf]]-Table13[[#This Row],[Netto tov vorige schijf]])/MAX(Table13[[#This Row],[Bruto tov vorige schijf]],1)</f>
        <v>0.49499999999999772</v>
      </c>
    </row>
    <row r="9" spans="1:9" x14ac:dyDescent="0.25">
      <c r="A9" s="6">
        <v>150000</v>
      </c>
      <c r="B9" s="6">
        <f>LoonHeffing2020(Table13[[#This Row],[Belastbaar loon]])</f>
        <v>65926.278000000006</v>
      </c>
      <c r="C9" s="6">
        <f>AlgemeneHeffingsKorting2020(Table13[[#This Row],[Belastbaar loon]])</f>
        <v>0</v>
      </c>
      <c r="D9" s="6">
        <f>ArbeidsKorting2020(Table13[[#This Row],[Belastbaar loon]])</f>
        <v>0</v>
      </c>
      <c r="E9" s="6">
        <f>MIN(Table13[[#This Row],[Belastbaar loon]]-Table13[[#This Row],[Loonheffing]]+Table13[[#This Row],[Algemene Heffingskorting]]+Table13[[#This Row],[Arbeidskorting]],Table13[[#This Row],[Belastbaar loon]])</f>
        <v>84073.721999999994</v>
      </c>
      <c r="F9" s="2">
        <f>(Table13[[#This Row],[Belastbaar loon]]-Table13[[#This Row],[Netto loon]])/Table13[[#This Row],[Belastbaar loon]]</f>
        <v>0.43950852000000001</v>
      </c>
      <c r="G9" s="6">
        <f>Table13[[#This Row],[Belastbaar loon]]-A8</f>
        <v>50000</v>
      </c>
      <c r="H9" s="6">
        <f>Table13[[#This Row],[Netto loon]]-E8</f>
        <v>25249.999999999993</v>
      </c>
      <c r="I9" s="2">
        <f>(Table13[[#This Row],[Bruto tov vorige schijf]]-Table13[[#This Row],[Netto tov vorige schijf]])/MAX(Table13[[#This Row],[Bruto tov vorige schijf]],1)</f>
        <v>0.49500000000000016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A96A0-2635-4A85-87D6-3C8AC4617724}">
  <sheetPr codeName="Sheet4"/>
  <dimension ref="A1:C9"/>
  <sheetViews>
    <sheetView tabSelected="1" workbookViewId="0">
      <selection activeCell="A11" sqref="A11"/>
    </sheetView>
  </sheetViews>
  <sheetFormatPr defaultRowHeight="15" x14ac:dyDescent="0.25"/>
  <cols>
    <col min="1" max="1" width="8" bestFit="1" customWidth="1"/>
    <col min="3" max="3" width="13.140625" customWidth="1"/>
  </cols>
  <sheetData>
    <row r="1" spans="1:3" x14ac:dyDescent="0.25">
      <c r="A1" t="s">
        <v>85</v>
      </c>
      <c r="B1" t="s">
        <v>86</v>
      </c>
      <c r="C1" t="s">
        <v>78</v>
      </c>
    </row>
    <row r="2" spans="1:3" x14ac:dyDescent="0.25">
      <c r="A2" s="6">
        <v>0</v>
      </c>
      <c r="B2" s="6">
        <v>7850</v>
      </c>
      <c r="C2" s="2">
        <v>0</v>
      </c>
    </row>
    <row r="3" spans="1:3" x14ac:dyDescent="0.25">
      <c r="A3" s="6">
        <v>7850</v>
      </c>
      <c r="B3" s="6">
        <v>9921</v>
      </c>
      <c r="C3" s="2">
        <v>0.34539999999999998</v>
      </c>
    </row>
    <row r="4" spans="1:3" x14ac:dyDescent="0.25">
      <c r="A4" s="6">
        <v>9921</v>
      </c>
      <c r="B4" s="6">
        <v>20711</v>
      </c>
      <c r="C4" s="2">
        <v>8.5400000000000004E-2</v>
      </c>
    </row>
    <row r="5" spans="1:3" x14ac:dyDescent="0.25">
      <c r="A5" s="6">
        <v>20711</v>
      </c>
      <c r="B5" s="6">
        <v>21430</v>
      </c>
      <c r="C5" s="2">
        <v>0.1421</v>
      </c>
    </row>
    <row r="6" spans="1:3" x14ac:dyDescent="0.25">
      <c r="A6" s="6">
        <v>21430</v>
      </c>
      <c r="B6" s="6">
        <v>34954</v>
      </c>
      <c r="C6" s="2">
        <v>0.41370000000000001</v>
      </c>
    </row>
    <row r="7" spans="1:3" x14ac:dyDescent="0.25">
      <c r="A7" s="6">
        <v>34954</v>
      </c>
      <c r="B7" s="6">
        <v>68508</v>
      </c>
      <c r="C7" s="2">
        <v>0.49020000000000002</v>
      </c>
    </row>
    <row r="8" spans="1:3" x14ac:dyDescent="0.25">
      <c r="A8" s="6">
        <v>68508</v>
      </c>
      <c r="B8" s="6">
        <v>98604</v>
      </c>
      <c r="C8" s="2">
        <v>0.55500000000000005</v>
      </c>
    </row>
    <row r="9" spans="1:3" x14ac:dyDescent="0.25">
      <c r="A9" s="6">
        <v>98604</v>
      </c>
      <c r="B9" s="6" t="s">
        <v>89</v>
      </c>
      <c r="C9" s="2">
        <v>0.495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LoondienstVsZZP</vt:lpstr>
      <vt:lpstr>Belastingschijven Compleet</vt:lpstr>
      <vt:lpstr>Belastingschijven Kort</vt:lpstr>
      <vt:lpstr>Belastingschijven Simpel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Rafal</dc:creator>
  <cp:lastModifiedBy>Rafal</cp:lastModifiedBy>
  <dcterms:created xsi:type="dcterms:W3CDTF">2020-06-25T07:21:16Z</dcterms:created>
  <dcterms:modified xsi:type="dcterms:W3CDTF">2020-08-11T10:29:41Z</dcterms:modified>
</cp:coreProperties>
</file>